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1"/>
  <workbookPr/>
  <mc:AlternateContent xmlns:mc="http://schemas.openxmlformats.org/markup-compatibility/2006">
    <mc:Choice Requires="x15">
      <x15ac:absPath xmlns:x15ac="http://schemas.microsoft.com/office/spreadsheetml/2010/11/ac" url="/Users/anilniraula/Dropbox/My Mac (Anils-MacBook-Pro.local)/Downloads/"/>
    </mc:Choice>
  </mc:AlternateContent>
  <xr:revisionPtr revIDLastSave="0" documentId="8_{8B2C2B08-410E-0C45-8B6E-997F821E2E32}" xr6:coauthVersionLast="46" xr6:coauthVersionMax="46" xr10:uidLastSave="{00000000-0000-0000-0000-000000000000}"/>
  <bookViews>
    <workbookView xWindow="0" yWindow="460" windowWidth="30720" windowHeight="17040" tabRatio="500" xr2:uid="{00000000-000D-0000-FFFF-FFFF00000000}"/>
  </bookViews>
  <sheets>
    <sheet name="Main" sheetId="1" r:id="rId1"/>
    <sheet name="OptimumBenefits" sheetId="5" r:id="rId2"/>
    <sheet name="Salary" sheetId="2" r:id="rId3"/>
    <sheet name="Survival Probability" sheetId="3" r:id="rId4"/>
    <sheet name="Mortality" sheetId="4" r:id="rId5"/>
    <sheet name="ReplacementRates" sheetId="6" r:id="rId6"/>
    <sheet name="MP-2017_Male" sheetId="7" r:id="rId7"/>
    <sheet name="MP-2017_Female" sheetId="8" r:id="rId8"/>
    <sheet name="Retention" sheetId="9" r:id="rId9"/>
  </sheets>
  <externalReferences>
    <externalReference r:id="rId10"/>
    <externalReference r:id="rId11"/>
  </externalReferences>
  <definedNames>
    <definedName name="Inflation">[1]Parameters!$B$4</definedName>
    <definedName name="PctMale">[2]Parameters!$B$13</definedName>
  </definedNames>
  <calcPr calcId="191029" calcMode="autoNoTable" calcCompleted="0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Y200" i="4" l="1"/>
  <c r="AY199" i="4"/>
  <c r="AY198" i="4"/>
  <c r="AY197" i="4"/>
  <c r="AZ197" i="4" s="1"/>
  <c r="BA197" i="4" s="1"/>
  <c r="BB197" i="4" s="1"/>
  <c r="BC197" i="4" s="1"/>
  <c r="BD197" i="4" s="1"/>
  <c r="BE197" i="4" s="1"/>
  <c r="BF197" i="4" s="1"/>
  <c r="BG197" i="4" s="1"/>
  <c r="BH197" i="4" s="1"/>
  <c r="BI197" i="4" s="1"/>
  <c r="BJ197" i="4" s="1"/>
  <c r="BK197" i="4" s="1"/>
  <c r="BL197" i="4" s="1"/>
  <c r="BM197" i="4" s="1"/>
  <c r="BN197" i="4" s="1"/>
  <c r="BO197" i="4" s="1"/>
  <c r="BP197" i="4" s="1"/>
  <c r="BQ197" i="4" s="1"/>
  <c r="BR197" i="4" s="1"/>
  <c r="BS197" i="4" s="1"/>
  <c r="BT197" i="4" s="1"/>
  <c r="BU197" i="4" s="1"/>
  <c r="BV197" i="4" s="1"/>
  <c r="BW197" i="4" s="1"/>
  <c r="BX197" i="4" s="1"/>
  <c r="BY197" i="4" s="1"/>
  <c r="BZ197" i="4" s="1"/>
  <c r="CA197" i="4" s="1"/>
  <c r="CB197" i="4" s="1"/>
  <c r="CC197" i="4" s="1"/>
  <c r="CD197" i="4" s="1"/>
  <c r="CE197" i="4" s="1"/>
  <c r="CF197" i="4" s="1"/>
  <c r="CG197" i="4" s="1"/>
  <c r="CH197" i="4" s="1"/>
  <c r="CI197" i="4" s="1"/>
  <c r="CJ197" i="4" s="1"/>
  <c r="CK197" i="4" s="1"/>
  <c r="CL197" i="4" s="1"/>
  <c r="CM197" i="4" s="1"/>
  <c r="CN197" i="4" s="1"/>
  <c r="CO197" i="4" s="1"/>
  <c r="CP197" i="4" s="1"/>
  <c r="CQ197" i="4" s="1"/>
  <c r="CR197" i="4" s="1"/>
  <c r="CS197" i="4" s="1"/>
  <c r="CT197" i="4" s="1"/>
  <c r="CU197" i="4" s="1"/>
  <c r="CV197" i="4" s="1"/>
  <c r="CW197" i="4" s="1"/>
  <c r="CX197" i="4" s="1"/>
  <c r="CY197" i="4" s="1"/>
  <c r="CZ197" i="4" s="1"/>
  <c r="DA197" i="4" s="1"/>
  <c r="DB197" i="4" s="1"/>
  <c r="DC197" i="4" s="1"/>
  <c r="DD197" i="4" s="1"/>
  <c r="DE197" i="4" s="1"/>
  <c r="DF197" i="4" s="1"/>
  <c r="DG197" i="4" s="1"/>
  <c r="DH197" i="4" s="1"/>
  <c r="DI197" i="4" s="1"/>
  <c r="DJ197" i="4" s="1"/>
  <c r="DK197" i="4" s="1"/>
  <c r="DL197" i="4" s="1"/>
  <c r="DM197" i="4" s="1"/>
  <c r="DN197" i="4" s="1"/>
  <c r="DO197" i="4" s="1"/>
  <c r="DP197" i="4" s="1"/>
  <c r="DQ197" i="4" s="1"/>
  <c r="DR197" i="4" s="1"/>
  <c r="DS197" i="4" s="1"/>
  <c r="DT197" i="4" s="1"/>
  <c r="DU197" i="4" s="1"/>
  <c r="DV197" i="4" s="1"/>
  <c r="DW197" i="4" s="1"/>
  <c r="DX197" i="4" s="1"/>
  <c r="DY197" i="4" s="1"/>
  <c r="DZ197" i="4" s="1"/>
  <c r="EA197" i="4" s="1"/>
  <c r="EB197" i="4" s="1"/>
  <c r="EC197" i="4" s="1"/>
  <c r="ED197" i="4" s="1"/>
  <c r="EE197" i="4" s="1"/>
  <c r="EF197" i="4" s="1"/>
  <c r="EG197" i="4" s="1"/>
  <c r="EH197" i="4" s="1"/>
  <c r="EI197" i="4" s="1"/>
  <c r="EJ197" i="4" s="1"/>
  <c r="EK197" i="4" s="1"/>
  <c r="EL197" i="4" s="1"/>
  <c r="EM197" i="4" s="1"/>
  <c r="EN197" i="4" s="1"/>
  <c r="EO197" i="4" s="1"/>
  <c r="EP197" i="4" s="1"/>
  <c r="EQ197" i="4" s="1"/>
  <c r="ER197" i="4" s="1"/>
  <c r="ES197" i="4" s="1"/>
  <c r="ET197" i="4" s="1"/>
  <c r="EU197" i="4" s="1"/>
  <c r="EV197" i="4" s="1"/>
  <c r="EW197" i="4" s="1"/>
  <c r="EX197" i="4" s="1"/>
  <c r="EY197" i="4" s="1"/>
  <c r="EZ197" i="4" s="1"/>
  <c r="FA197" i="4" s="1"/>
  <c r="FB197" i="4" s="1"/>
  <c r="FC197" i="4" s="1"/>
  <c r="FD197" i="4" s="1"/>
  <c r="FE197" i="4" s="1"/>
  <c r="FF197" i="4" s="1"/>
  <c r="FG197" i="4" s="1"/>
  <c r="FH197" i="4" s="1"/>
  <c r="FI197" i="4" s="1"/>
  <c r="AY196" i="4"/>
  <c r="AY195" i="4"/>
  <c r="AY194" i="4"/>
  <c r="AY193" i="4"/>
  <c r="AY192" i="4"/>
  <c r="AY191" i="4"/>
  <c r="AY190" i="4"/>
  <c r="AZ190" i="4" s="1"/>
  <c r="BA190" i="4" s="1"/>
  <c r="BB190" i="4" s="1"/>
  <c r="BC190" i="4" s="1"/>
  <c r="BD190" i="4" s="1"/>
  <c r="BE190" i="4" s="1"/>
  <c r="BF190" i="4" s="1"/>
  <c r="BG190" i="4" s="1"/>
  <c r="BH190" i="4" s="1"/>
  <c r="BI190" i="4" s="1"/>
  <c r="BJ190" i="4" s="1"/>
  <c r="BK190" i="4" s="1"/>
  <c r="BL190" i="4" s="1"/>
  <c r="BM190" i="4" s="1"/>
  <c r="BN190" i="4" s="1"/>
  <c r="BO190" i="4" s="1"/>
  <c r="BP190" i="4" s="1"/>
  <c r="BQ190" i="4" s="1"/>
  <c r="BR190" i="4" s="1"/>
  <c r="BS190" i="4" s="1"/>
  <c r="BT190" i="4" s="1"/>
  <c r="BU190" i="4" s="1"/>
  <c r="BV190" i="4" s="1"/>
  <c r="BW190" i="4" s="1"/>
  <c r="BX190" i="4" s="1"/>
  <c r="BY190" i="4" s="1"/>
  <c r="BZ190" i="4" s="1"/>
  <c r="CA190" i="4" s="1"/>
  <c r="CB190" i="4" s="1"/>
  <c r="CC190" i="4" s="1"/>
  <c r="CD190" i="4" s="1"/>
  <c r="CE190" i="4" s="1"/>
  <c r="CF190" i="4" s="1"/>
  <c r="CG190" i="4" s="1"/>
  <c r="CH190" i="4" s="1"/>
  <c r="CI190" i="4" s="1"/>
  <c r="CJ190" i="4" s="1"/>
  <c r="CK190" i="4" s="1"/>
  <c r="CL190" i="4" s="1"/>
  <c r="CM190" i="4" s="1"/>
  <c r="CN190" i="4" s="1"/>
  <c r="CO190" i="4" s="1"/>
  <c r="CP190" i="4" s="1"/>
  <c r="CQ190" i="4" s="1"/>
  <c r="CR190" i="4" s="1"/>
  <c r="CS190" i="4" s="1"/>
  <c r="CT190" i="4" s="1"/>
  <c r="CU190" i="4" s="1"/>
  <c r="CV190" i="4" s="1"/>
  <c r="CW190" i="4" s="1"/>
  <c r="CX190" i="4" s="1"/>
  <c r="CY190" i="4" s="1"/>
  <c r="CZ190" i="4" s="1"/>
  <c r="DA190" i="4" s="1"/>
  <c r="DB190" i="4" s="1"/>
  <c r="DC190" i="4" s="1"/>
  <c r="DD190" i="4" s="1"/>
  <c r="DE190" i="4" s="1"/>
  <c r="DF190" i="4" s="1"/>
  <c r="DG190" i="4" s="1"/>
  <c r="DH190" i="4" s="1"/>
  <c r="DI190" i="4" s="1"/>
  <c r="DJ190" i="4" s="1"/>
  <c r="DK190" i="4" s="1"/>
  <c r="DL190" i="4" s="1"/>
  <c r="DM190" i="4" s="1"/>
  <c r="DN190" i="4" s="1"/>
  <c r="DO190" i="4" s="1"/>
  <c r="DP190" i="4" s="1"/>
  <c r="DQ190" i="4" s="1"/>
  <c r="DR190" i="4" s="1"/>
  <c r="DS190" i="4" s="1"/>
  <c r="DT190" i="4" s="1"/>
  <c r="DU190" i="4" s="1"/>
  <c r="DV190" i="4" s="1"/>
  <c r="DW190" i="4" s="1"/>
  <c r="DX190" i="4" s="1"/>
  <c r="DY190" i="4" s="1"/>
  <c r="DZ190" i="4" s="1"/>
  <c r="EA190" i="4" s="1"/>
  <c r="EB190" i="4" s="1"/>
  <c r="EC190" i="4" s="1"/>
  <c r="ED190" i="4" s="1"/>
  <c r="EE190" i="4" s="1"/>
  <c r="EF190" i="4" s="1"/>
  <c r="EG190" i="4" s="1"/>
  <c r="EH190" i="4" s="1"/>
  <c r="EI190" i="4" s="1"/>
  <c r="EJ190" i="4" s="1"/>
  <c r="EK190" i="4" s="1"/>
  <c r="EL190" i="4" s="1"/>
  <c r="EM190" i="4" s="1"/>
  <c r="EN190" i="4" s="1"/>
  <c r="EO190" i="4" s="1"/>
  <c r="EP190" i="4" s="1"/>
  <c r="EQ190" i="4" s="1"/>
  <c r="ER190" i="4" s="1"/>
  <c r="ES190" i="4" s="1"/>
  <c r="ET190" i="4" s="1"/>
  <c r="EU190" i="4" s="1"/>
  <c r="EV190" i="4" s="1"/>
  <c r="EW190" i="4" s="1"/>
  <c r="EX190" i="4" s="1"/>
  <c r="EY190" i="4" s="1"/>
  <c r="EZ190" i="4" s="1"/>
  <c r="FA190" i="4" s="1"/>
  <c r="FB190" i="4" s="1"/>
  <c r="FC190" i="4" s="1"/>
  <c r="FD190" i="4" s="1"/>
  <c r="FE190" i="4" s="1"/>
  <c r="FF190" i="4" s="1"/>
  <c r="FG190" i="4" s="1"/>
  <c r="FH190" i="4" s="1"/>
  <c r="FI190" i="4" s="1"/>
  <c r="AY189" i="4"/>
  <c r="AZ189" i="4" s="1"/>
  <c r="BA189" i="4" s="1"/>
  <c r="BB189" i="4" s="1"/>
  <c r="BC189" i="4" s="1"/>
  <c r="BD189" i="4" s="1"/>
  <c r="BE189" i="4" s="1"/>
  <c r="BF189" i="4" s="1"/>
  <c r="BG189" i="4" s="1"/>
  <c r="BH189" i="4" s="1"/>
  <c r="BI189" i="4" s="1"/>
  <c r="BJ189" i="4" s="1"/>
  <c r="BK189" i="4" s="1"/>
  <c r="BL189" i="4" s="1"/>
  <c r="BM189" i="4" s="1"/>
  <c r="BN189" i="4" s="1"/>
  <c r="BO189" i="4" s="1"/>
  <c r="BP189" i="4" s="1"/>
  <c r="BQ189" i="4" s="1"/>
  <c r="BR189" i="4" s="1"/>
  <c r="BS189" i="4" s="1"/>
  <c r="BT189" i="4" s="1"/>
  <c r="BU189" i="4" s="1"/>
  <c r="BV189" i="4" s="1"/>
  <c r="BW189" i="4" s="1"/>
  <c r="BX189" i="4" s="1"/>
  <c r="BY189" i="4" s="1"/>
  <c r="BZ189" i="4" s="1"/>
  <c r="CA189" i="4" s="1"/>
  <c r="CB189" i="4" s="1"/>
  <c r="CC189" i="4" s="1"/>
  <c r="CD189" i="4" s="1"/>
  <c r="CE189" i="4" s="1"/>
  <c r="CF189" i="4" s="1"/>
  <c r="CG189" i="4" s="1"/>
  <c r="CH189" i="4" s="1"/>
  <c r="CI189" i="4" s="1"/>
  <c r="CJ189" i="4" s="1"/>
  <c r="CK189" i="4" s="1"/>
  <c r="CL189" i="4" s="1"/>
  <c r="CM189" i="4" s="1"/>
  <c r="CN189" i="4" s="1"/>
  <c r="CO189" i="4" s="1"/>
  <c r="CP189" i="4" s="1"/>
  <c r="CQ189" i="4" s="1"/>
  <c r="CR189" i="4" s="1"/>
  <c r="CS189" i="4" s="1"/>
  <c r="CT189" i="4" s="1"/>
  <c r="CU189" i="4" s="1"/>
  <c r="CV189" i="4" s="1"/>
  <c r="CW189" i="4" s="1"/>
  <c r="CX189" i="4" s="1"/>
  <c r="CY189" i="4" s="1"/>
  <c r="CZ189" i="4" s="1"/>
  <c r="DA189" i="4" s="1"/>
  <c r="DB189" i="4" s="1"/>
  <c r="DC189" i="4" s="1"/>
  <c r="DD189" i="4" s="1"/>
  <c r="DE189" i="4" s="1"/>
  <c r="DF189" i="4" s="1"/>
  <c r="DG189" i="4" s="1"/>
  <c r="DH189" i="4" s="1"/>
  <c r="DI189" i="4" s="1"/>
  <c r="DJ189" i="4" s="1"/>
  <c r="DK189" i="4" s="1"/>
  <c r="DL189" i="4" s="1"/>
  <c r="DM189" i="4" s="1"/>
  <c r="DN189" i="4" s="1"/>
  <c r="DO189" i="4" s="1"/>
  <c r="DP189" i="4" s="1"/>
  <c r="DQ189" i="4" s="1"/>
  <c r="DR189" i="4" s="1"/>
  <c r="DS189" i="4" s="1"/>
  <c r="DT189" i="4" s="1"/>
  <c r="DU189" i="4" s="1"/>
  <c r="DV189" i="4" s="1"/>
  <c r="DW189" i="4" s="1"/>
  <c r="DX189" i="4" s="1"/>
  <c r="DY189" i="4" s="1"/>
  <c r="DZ189" i="4" s="1"/>
  <c r="EA189" i="4" s="1"/>
  <c r="EB189" i="4" s="1"/>
  <c r="EC189" i="4" s="1"/>
  <c r="ED189" i="4" s="1"/>
  <c r="EE189" i="4" s="1"/>
  <c r="EF189" i="4" s="1"/>
  <c r="EG189" i="4" s="1"/>
  <c r="EH189" i="4" s="1"/>
  <c r="EI189" i="4" s="1"/>
  <c r="EJ189" i="4" s="1"/>
  <c r="EK189" i="4" s="1"/>
  <c r="EL189" i="4" s="1"/>
  <c r="EM189" i="4" s="1"/>
  <c r="EN189" i="4" s="1"/>
  <c r="EO189" i="4" s="1"/>
  <c r="EP189" i="4" s="1"/>
  <c r="EQ189" i="4" s="1"/>
  <c r="ER189" i="4" s="1"/>
  <c r="ES189" i="4" s="1"/>
  <c r="ET189" i="4" s="1"/>
  <c r="EU189" i="4" s="1"/>
  <c r="EV189" i="4" s="1"/>
  <c r="EW189" i="4" s="1"/>
  <c r="EX189" i="4" s="1"/>
  <c r="EY189" i="4" s="1"/>
  <c r="EZ189" i="4" s="1"/>
  <c r="FA189" i="4" s="1"/>
  <c r="FB189" i="4" s="1"/>
  <c r="FC189" i="4" s="1"/>
  <c r="FD189" i="4" s="1"/>
  <c r="FE189" i="4" s="1"/>
  <c r="FF189" i="4" s="1"/>
  <c r="FG189" i="4" s="1"/>
  <c r="FH189" i="4" s="1"/>
  <c r="FI189" i="4" s="1"/>
  <c r="AY188" i="4"/>
  <c r="AY187" i="4"/>
  <c r="AY186" i="4"/>
  <c r="AY185" i="4"/>
  <c r="AZ185" i="4" s="1"/>
  <c r="BA185" i="4" s="1"/>
  <c r="BB185" i="4" s="1"/>
  <c r="BC185" i="4" s="1"/>
  <c r="BD185" i="4" s="1"/>
  <c r="BE185" i="4" s="1"/>
  <c r="BF185" i="4" s="1"/>
  <c r="BG185" i="4" s="1"/>
  <c r="BH185" i="4" s="1"/>
  <c r="BI185" i="4" s="1"/>
  <c r="BJ185" i="4" s="1"/>
  <c r="BK185" i="4" s="1"/>
  <c r="BL185" i="4" s="1"/>
  <c r="BM185" i="4" s="1"/>
  <c r="BN185" i="4" s="1"/>
  <c r="BO185" i="4" s="1"/>
  <c r="BP185" i="4" s="1"/>
  <c r="BQ185" i="4" s="1"/>
  <c r="BR185" i="4" s="1"/>
  <c r="BS185" i="4" s="1"/>
  <c r="BT185" i="4" s="1"/>
  <c r="BU185" i="4" s="1"/>
  <c r="BV185" i="4" s="1"/>
  <c r="BW185" i="4" s="1"/>
  <c r="BX185" i="4" s="1"/>
  <c r="BY185" i="4" s="1"/>
  <c r="BZ185" i="4" s="1"/>
  <c r="CA185" i="4" s="1"/>
  <c r="CB185" i="4" s="1"/>
  <c r="CC185" i="4" s="1"/>
  <c r="CD185" i="4" s="1"/>
  <c r="CE185" i="4" s="1"/>
  <c r="CF185" i="4" s="1"/>
  <c r="CG185" i="4" s="1"/>
  <c r="CH185" i="4" s="1"/>
  <c r="CI185" i="4" s="1"/>
  <c r="CJ185" i="4" s="1"/>
  <c r="CK185" i="4" s="1"/>
  <c r="CL185" i="4" s="1"/>
  <c r="CM185" i="4" s="1"/>
  <c r="CN185" i="4" s="1"/>
  <c r="CO185" i="4" s="1"/>
  <c r="CP185" i="4" s="1"/>
  <c r="CQ185" i="4" s="1"/>
  <c r="CR185" i="4" s="1"/>
  <c r="CS185" i="4" s="1"/>
  <c r="CT185" i="4" s="1"/>
  <c r="CU185" i="4" s="1"/>
  <c r="CV185" i="4" s="1"/>
  <c r="CW185" i="4" s="1"/>
  <c r="CX185" i="4" s="1"/>
  <c r="CY185" i="4" s="1"/>
  <c r="CZ185" i="4" s="1"/>
  <c r="DA185" i="4" s="1"/>
  <c r="DB185" i="4" s="1"/>
  <c r="DC185" i="4" s="1"/>
  <c r="DD185" i="4" s="1"/>
  <c r="DE185" i="4" s="1"/>
  <c r="DF185" i="4" s="1"/>
  <c r="DG185" i="4" s="1"/>
  <c r="DH185" i="4" s="1"/>
  <c r="DI185" i="4" s="1"/>
  <c r="DJ185" i="4" s="1"/>
  <c r="DK185" i="4" s="1"/>
  <c r="DL185" i="4" s="1"/>
  <c r="DM185" i="4" s="1"/>
  <c r="DN185" i="4" s="1"/>
  <c r="DO185" i="4" s="1"/>
  <c r="DP185" i="4" s="1"/>
  <c r="DQ185" i="4" s="1"/>
  <c r="DR185" i="4" s="1"/>
  <c r="DS185" i="4" s="1"/>
  <c r="DT185" i="4" s="1"/>
  <c r="DU185" i="4" s="1"/>
  <c r="DV185" i="4" s="1"/>
  <c r="DW185" i="4" s="1"/>
  <c r="DX185" i="4" s="1"/>
  <c r="DY185" i="4" s="1"/>
  <c r="DZ185" i="4" s="1"/>
  <c r="EA185" i="4" s="1"/>
  <c r="EB185" i="4" s="1"/>
  <c r="EC185" i="4" s="1"/>
  <c r="ED185" i="4" s="1"/>
  <c r="EE185" i="4" s="1"/>
  <c r="EF185" i="4" s="1"/>
  <c r="EG185" i="4" s="1"/>
  <c r="EH185" i="4" s="1"/>
  <c r="EI185" i="4" s="1"/>
  <c r="EJ185" i="4" s="1"/>
  <c r="EK185" i="4" s="1"/>
  <c r="EL185" i="4" s="1"/>
  <c r="EM185" i="4" s="1"/>
  <c r="EN185" i="4" s="1"/>
  <c r="EO185" i="4" s="1"/>
  <c r="EP185" i="4" s="1"/>
  <c r="EQ185" i="4" s="1"/>
  <c r="ER185" i="4" s="1"/>
  <c r="ES185" i="4" s="1"/>
  <c r="ET185" i="4" s="1"/>
  <c r="EU185" i="4" s="1"/>
  <c r="EV185" i="4" s="1"/>
  <c r="EW185" i="4" s="1"/>
  <c r="EX185" i="4" s="1"/>
  <c r="EY185" i="4" s="1"/>
  <c r="EZ185" i="4" s="1"/>
  <c r="FA185" i="4" s="1"/>
  <c r="FB185" i="4" s="1"/>
  <c r="FC185" i="4" s="1"/>
  <c r="FD185" i="4" s="1"/>
  <c r="FE185" i="4" s="1"/>
  <c r="FF185" i="4" s="1"/>
  <c r="FG185" i="4" s="1"/>
  <c r="FH185" i="4" s="1"/>
  <c r="FI185" i="4" s="1"/>
  <c r="AY184" i="4"/>
  <c r="AY183" i="4"/>
  <c r="AY182" i="4"/>
  <c r="AY181" i="4"/>
  <c r="AY180" i="4"/>
  <c r="AY179" i="4"/>
  <c r="AZ179" i="4" s="1"/>
  <c r="BA179" i="4" s="1"/>
  <c r="BB179" i="4" s="1"/>
  <c r="BC179" i="4" s="1"/>
  <c r="BD179" i="4" s="1"/>
  <c r="BE179" i="4" s="1"/>
  <c r="BF179" i="4" s="1"/>
  <c r="BG179" i="4" s="1"/>
  <c r="BH179" i="4" s="1"/>
  <c r="BI179" i="4" s="1"/>
  <c r="BJ179" i="4" s="1"/>
  <c r="BK179" i="4" s="1"/>
  <c r="BL179" i="4" s="1"/>
  <c r="BM179" i="4" s="1"/>
  <c r="BN179" i="4" s="1"/>
  <c r="BO179" i="4" s="1"/>
  <c r="BP179" i="4" s="1"/>
  <c r="BQ179" i="4" s="1"/>
  <c r="BR179" i="4" s="1"/>
  <c r="BS179" i="4" s="1"/>
  <c r="BT179" i="4" s="1"/>
  <c r="BU179" i="4" s="1"/>
  <c r="BV179" i="4" s="1"/>
  <c r="BW179" i="4" s="1"/>
  <c r="BX179" i="4" s="1"/>
  <c r="BY179" i="4" s="1"/>
  <c r="BZ179" i="4" s="1"/>
  <c r="CA179" i="4" s="1"/>
  <c r="CB179" i="4" s="1"/>
  <c r="CC179" i="4" s="1"/>
  <c r="CD179" i="4" s="1"/>
  <c r="CE179" i="4" s="1"/>
  <c r="CF179" i="4" s="1"/>
  <c r="CG179" i="4" s="1"/>
  <c r="CH179" i="4" s="1"/>
  <c r="CI179" i="4" s="1"/>
  <c r="CJ179" i="4" s="1"/>
  <c r="CK179" i="4" s="1"/>
  <c r="CL179" i="4" s="1"/>
  <c r="CM179" i="4" s="1"/>
  <c r="CN179" i="4" s="1"/>
  <c r="CO179" i="4" s="1"/>
  <c r="CP179" i="4" s="1"/>
  <c r="CQ179" i="4" s="1"/>
  <c r="CR179" i="4" s="1"/>
  <c r="CS179" i="4" s="1"/>
  <c r="CT179" i="4" s="1"/>
  <c r="CU179" i="4" s="1"/>
  <c r="CV179" i="4" s="1"/>
  <c r="CW179" i="4" s="1"/>
  <c r="CX179" i="4" s="1"/>
  <c r="CY179" i="4" s="1"/>
  <c r="CZ179" i="4" s="1"/>
  <c r="DA179" i="4" s="1"/>
  <c r="DB179" i="4" s="1"/>
  <c r="DC179" i="4" s="1"/>
  <c r="DD179" i="4" s="1"/>
  <c r="DE179" i="4" s="1"/>
  <c r="DF179" i="4" s="1"/>
  <c r="DG179" i="4" s="1"/>
  <c r="DH179" i="4" s="1"/>
  <c r="DI179" i="4" s="1"/>
  <c r="DJ179" i="4" s="1"/>
  <c r="DK179" i="4" s="1"/>
  <c r="DL179" i="4" s="1"/>
  <c r="DM179" i="4" s="1"/>
  <c r="DN179" i="4" s="1"/>
  <c r="DO179" i="4" s="1"/>
  <c r="DP179" i="4" s="1"/>
  <c r="DQ179" i="4" s="1"/>
  <c r="DR179" i="4" s="1"/>
  <c r="DS179" i="4" s="1"/>
  <c r="DT179" i="4" s="1"/>
  <c r="DU179" i="4" s="1"/>
  <c r="DV179" i="4" s="1"/>
  <c r="DW179" i="4" s="1"/>
  <c r="DX179" i="4" s="1"/>
  <c r="DY179" i="4" s="1"/>
  <c r="DZ179" i="4" s="1"/>
  <c r="EA179" i="4" s="1"/>
  <c r="EB179" i="4" s="1"/>
  <c r="EC179" i="4" s="1"/>
  <c r="ED179" i="4" s="1"/>
  <c r="EE179" i="4" s="1"/>
  <c r="EF179" i="4" s="1"/>
  <c r="EG179" i="4" s="1"/>
  <c r="EH179" i="4" s="1"/>
  <c r="EI179" i="4" s="1"/>
  <c r="EJ179" i="4" s="1"/>
  <c r="EK179" i="4" s="1"/>
  <c r="EL179" i="4" s="1"/>
  <c r="EM179" i="4" s="1"/>
  <c r="EN179" i="4" s="1"/>
  <c r="EO179" i="4" s="1"/>
  <c r="EP179" i="4" s="1"/>
  <c r="EQ179" i="4" s="1"/>
  <c r="ER179" i="4" s="1"/>
  <c r="ES179" i="4" s="1"/>
  <c r="ET179" i="4" s="1"/>
  <c r="EU179" i="4" s="1"/>
  <c r="EV179" i="4" s="1"/>
  <c r="EW179" i="4" s="1"/>
  <c r="EX179" i="4" s="1"/>
  <c r="EY179" i="4" s="1"/>
  <c r="EZ179" i="4" s="1"/>
  <c r="FA179" i="4" s="1"/>
  <c r="FB179" i="4" s="1"/>
  <c r="FC179" i="4" s="1"/>
  <c r="FD179" i="4" s="1"/>
  <c r="FE179" i="4" s="1"/>
  <c r="FF179" i="4" s="1"/>
  <c r="FG179" i="4" s="1"/>
  <c r="FH179" i="4" s="1"/>
  <c r="FI179" i="4" s="1"/>
  <c r="AY178" i="4"/>
  <c r="AY177" i="4"/>
  <c r="AY176" i="4"/>
  <c r="AY175" i="4"/>
  <c r="AY174" i="4"/>
  <c r="AY173" i="4"/>
  <c r="AY172" i="4"/>
  <c r="AY171" i="4"/>
  <c r="AY170" i="4"/>
  <c r="AY169" i="4"/>
  <c r="AY168" i="4"/>
  <c r="AY167" i="4"/>
  <c r="AY166" i="4"/>
  <c r="AY165" i="4"/>
  <c r="AZ165" i="4" s="1"/>
  <c r="BA165" i="4" s="1"/>
  <c r="BB165" i="4" s="1"/>
  <c r="BC165" i="4" s="1"/>
  <c r="BD165" i="4" s="1"/>
  <c r="BE165" i="4" s="1"/>
  <c r="BF165" i="4" s="1"/>
  <c r="BG165" i="4" s="1"/>
  <c r="BH165" i="4" s="1"/>
  <c r="BI165" i="4" s="1"/>
  <c r="BJ165" i="4" s="1"/>
  <c r="BK165" i="4" s="1"/>
  <c r="BL165" i="4" s="1"/>
  <c r="BM165" i="4" s="1"/>
  <c r="BN165" i="4" s="1"/>
  <c r="BO165" i="4" s="1"/>
  <c r="BP165" i="4" s="1"/>
  <c r="BQ165" i="4" s="1"/>
  <c r="BR165" i="4" s="1"/>
  <c r="BS165" i="4" s="1"/>
  <c r="BT165" i="4" s="1"/>
  <c r="BU165" i="4" s="1"/>
  <c r="BV165" i="4" s="1"/>
  <c r="BW165" i="4" s="1"/>
  <c r="BX165" i="4" s="1"/>
  <c r="BY165" i="4" s="1"/>
  <c r="BZ165" i="4" s="1"/>
  <c r="CA165" i="4" s="1"/>
  <c r="CB165" i="4" s="1"/>
  <c r="CC165" i="4" s="1"/>
  <c r="CD165" i="4" s="1"/>
  <c r="CE165" i="4" s="1"/>
  <c r="CF165" i="4" s="1"/>
  <c r="CG165" i="4" s="1"/>
  <c r="CH165" i="4" s="1"/>
  <c r="CI165" i="4" s="1"/>
  <c r="CJ165" i="4" s="1"/>
  <c r="CK165" i="4" s="1"/>
  <c r="CL165" i="4" s="1"/>
  <c r="CM165" i="4" s="1"/>
  <c r="CN165" i="4" s="1"/>
  <c r="CO165" i="4" s="1"/>
  <c r="CP165" i="4" s="1"/>
  <c r="CQ165" i="4" s="1"/>
  <c r="CR165" i="4" s="1"/>
  <c r="CS165" i="4" s="1"/>
  <c r="CT165" i="4" s="1"/>
  <c r="CU165" i="4" s="1"/>
  <c r="CV165" i="4" s="1"/>
  <c r="CW165" i="4" s="1"/>
  <c r="CX165" i="4" s="1"/>
  <c r="CY165" i="4" s="1"/>
  <c r="CZ165" i="4" s="1"/>
  <c r="DA165" i="4" s="1"/>
  <c r="DB165" i="4" s="1"/>
  <c r="DC165" i="4" s="1"/>
  <c r="DD165" i="4" s="1"/>
  <c r="DE165" i="4" s="1"/>
  <c r="DF165" i="4" s="1"/>
  <c r="DG165" i="4" s="1"/>
  <c r="DH165" i="4" s="1"/>
  <c r="DI165" i="4" s="1"/>
  <c r="DJ165" i="4" s="1"/>
  <c r="DK165" i="4" s="1"/>
  <c r="DL165" i="4" s="1"/>
  <c r="DM165" i="4" s="1"/>
  <c r="DN165" i="4" s="1"/>
  <c r="DO165" i="4" s="1"/>
  <c r="DP165" i="4" s="1"/>
  <c r="DQ165" i="4" s="1"/>
  <c r="DR165" i="4" s="1"/>
  <c r="DS165" i="4" s="1"/>
  <c r="DT165" i="4" s="1"/>
  <c r="DU165" i="4" s="1"/>
  <c r="DV165" i="4" s="1"/>
  <c r="DW165" i="4" s="1"/>
  <c r="DX165" i="4" s="1"/>
  <c r="DY165" i="4" s="1"/>
  <c r="DZ165" i="4" s="1"/>
  <c r="EA165" i="4" s="1"/>
  <c r="EB165" i="4" s="1"/>
  <c r="EC165" i="4" s="1"/>
  <c r="ED165" i="4" s="1"/>
  <c r="EE165" i="4" s="1"/>
  <c r="EF165" i="4" s="1"/>
  <c r="EG165" i="4" s="1"/>
  <c r="EH165" i="4" s="1"/>
  <c r="EI165" i="4" s="1"/>
  <c r="EJ165" i="4" s="1"/>
  <c r="EK165" i="4" s="1"/>
  <c r="EL165" i="4" s="1"/>
  <c r="EM165" i="4" s="1"/>
  <c r="EN165" i="4" s="1"/>
  <c r="EO165" i="4" s="1"/>
  <c r="EP165" i="4" s="1"/>
  <c r="EQ165" i="4" s="1"/>
  <c r="ER165" i="4" s="1"/>
  <c r="ES165" i="4" s="1"/>
  <c r="ET165" i="4" s="1"/>
  <c r="EU165" i="4" s="1"/>
  <c r="EV165" i="4" s="1"/>
  <c r="EW165" i="4" s="1"/>
  <c r="EX165" i="4" s="1"/>
  <c r="EY165" i="4" s="1"/>
  <c r="EZ165" i="4" s="1"/>
  <c r="FA165" i="4" s="1"/>
  <c r="FB165" i="4" s="1"/>
  <c r="FC165" i="4" s="1"/>
  <c r="FD165" i="4" s="1"/>
  <c r="FE165" i="4" s="1"/>
  <c r="FF165" i="4" s="1"/>
  <c r="FG165" i="4" s="1"/>
  <c r="FH165" i="4" s="1"/>
  <c r="FI165" i="4" s="1"/>
  <c r="AY164" i="4"/>
  <c r="AY163" i="4"/>
  <c r="AY162" i="4"/>
  <c r="AY161" i="4"/>
  <c r="AY160" i="4"/>
  <c r="AY159" i="4"/>
  <c r="AY158" i="4"/>
  <c r="AY157" i="4"/>
  <c r="AZ200" i="4"/>
  <c r="BA200" i="4" s="1"/>
  <c r="BB200" i="4" s="1"/>
  <c r="BC200" i="4" s="1"/>
  <c r="BD200" i="4" s="1"/>
  <c r="BE200" i="4" s="1"/>
  <c r="BF200" i="4" s="1"/>
  <c r="BG200" i="4" s="1"/>
  <c r="BH200" i="4" s="1"/>
  <c r="BI200" i="4" s="1"/>
  <c r="BJ200" i="4" s="1"/>
  <c r="BK200" i="4" s="1"/>
  <c r="BL200" i="4" s="1"/>
  <c r="BM200" i="4" s="1"/>
  <c r="BN200" i="4" s="1"/>
  <c r="BO200" i="4" s="1"/>
  <c r="BP200" i="4" s="1"/>
  <c r="BQ200" i="4" s="1"/>
  <c r="BR200" i="4" s="1"/>
  <c r="BS200" i="4" s="1"/>
  <c r="BT200" i="4" s="1"/>
  <c r="BU200" i="4" s="1"/>
  <c r="BV200" i="4" s="1"/>
  <c r="BW200" i="4" s="1"/>
  <c r="BX200" i="4" s="1"/>
  <c r="BY200" i="4" s="1"/>
  <c r="BZ200" i="4" s="1"/>
  <c r="CA200" i="4" s="1"/>
  <c r="CB200" i="4" s="1"/>
  <c r="CC200" i="4" s="1"/>
  <c r="CD200" i="4" s="1"/>
  <c r="CE200" i="4" s="1"/>
  <c r="CF200" i="4" s="1"/>
  <c r="CG200" i="4" s="1"/>
  <c r="CH200" i="4" s="1"/>
  <c r="CI200" i="4" s="1"/>
  <c r="CJ200" i="4" s="1"/>
  <c r="CK200" i="4" s="1"/>
  <c r="CL200" i="4" s="1"/>
  <c r="CM200" i="4" s="1"/>
  <c r="CN200" i="4" s="1"/>
  <c r="CO200" i="4" s="1"/>
  <c r="CP200" i="4" s="1"/>
  <c r="CQ200" i="4" s="1"/>
  <c r="CR200" i="4" s="1"/>
  <c r="CS200" i="4" s="1"/>
  <c r="CT200" i="4" s="1"/>
  <c r="CU200" i="4" s="1"/>
  <c r="CV200" i="4" s="1"/>
  <c r="CW200" i="4" s="1"/>
  <c r="CX200" i="4" s="1"/>
  <c r="CY200" i="4" s="1"/>
  <c r="CZ200" i="4" s="1"/>
  <c r="DA200" i="4" s="1"/>
  <c r="DB200" i="4" s="1"/>
  <c r="DC200" i="4" s="1"/>
  <c r="DD200" i="4" s="1"/>
  <c r="DE200" i="4" s="1"/>
  <c r="DF200" i="4" s="1"/>
  <c r="DG200" i="4" s="1"/>
  <c r="DH200" i="4" s="1"/>
  <c r="DI200" i="4" s="1"/>
  <c r="DJ200" i="4" s="1"/>
  <c r="DK200" i="4" s="1"/>
  <c r="DL200" i="4" s="1"/>
  <c r="DM200" i="4" s="1"/>
  <c r="DN200" i="4" s="1"/>
  <c r="DO200" i="4" s="1"/>
  <c r="DP200" i="4" s="1"/>
  <c r="DQ200" i="4" s="1"/>
  <c r="DR200" i="4" s="1"/>
  <c r="DS200" i="4" s="1"/>
  <c r="DT200" i="4" s="1"/>
  <c r="DU200" i="4" s="1"/>
  <c r="DV200" i="4" s="1"/>
  <c r="DW200" i="4" s="1"/>
  <c r="DX200" i="4" s="1"/>
  <c r="DY200" i="4" s="1"/>
  <c r="DZ200" i="4" s="1"/>
  <c r="EA200" i="4" s="1"/>
  <c r="EB200" i="4" s="1"/>
  <c r="EC200" i="4" s="1"/>
  <c r="ED200" i="4" s="1"/>
  <c r="EE200" i="4" s="1"/>
  <c r="EF200" i="4" s="1"/>
  <c r="EG200" i="4" s="1"/>
  <c r="EH200" i="4" s="1"/>
  <c r="EI200" i="4" s="1"/>
  <c r="EJ200" i="4" s="1"/>
  <c r="EK200" i="4" s="1"/>
  <c r="EL200" i="4" s="1"/>
  <c r="EM200" i="4" s="1"/>
  <c r="EN200" i="4" s="1"/>
  <c r="EO200" i="4" s="1"/>
  <c r="EP200" i="4" s="1"/>
  <c r="EQ200" i="4" s="1"/>
  <c r="ER200" i="4" s="1"/>
  <c r="ES200" i="4" s="1"/>
  <c r="ET200" i="4" s="1"/>
  <c r="EU200" i="4" s="1"/>
  <c r="EV200" i="4" s="1"/>
  <c r="EW200" i="4" s="1"/>
  <c r="EX200" i="4" s="1"/>
  <c r="EY200" i="4" s="1"/>
  <c r="EZ200" i="4" s="1"/>
  <c r="FA200" i="4" s="1"/>
  <c r="FB200" i="4" s="1"/>
  <c r="FC200" i="4" s="1"/>
  <c r="FD200" i="4" s="1"/>
  <c r="FE200" i="4" s="1"/>
  <c r="FF200" i="4" s="1"/>
  <c r="FG200" i="4" s="1"/>
  <c r="FH200" i="4" s="1"/>
  <c r="FI200" i="4" s="1"/>
  <c r="AZ199" i="4"/>
  <c r="BA199" i="4" s="1"/>
  <c r="BB199" i="4" s="1"/>
  <c r="BC199" i="4" s="1"/>
  <c r="BD199" i="4" s="1"/>
  <c r="BE199" i="4" s="1"/>
  <c r="BF199" i="4" s="1"/>
  <c r="BG199" i="4" s="1"/>
  <c r="BH199" i="4" s="1"/>
  <c r="BI199" i="4" s="1"/>
  <c r="BJ199" i="4" s="1"/>
  <c r="BK199" i="4" s="1"/>
  <c r="BL199" i="4" s="1"/>
  <c r="BM199" i="4" s="1"/>
  <c r="BN199" i="4" s="1"/>
  <c r="BO199" i="4" s="1"/>
  <c r="BP199" i="4" s="1"/>
  <c r="BQ199" i="4" s="1"/>
  <c r="BR199" i="4" s="1"/>
  <c r="BS199" i="4" s="1"/>
  <c r="BT199" i="4" s="1"/>
  <c r="BU199" i="4" s="1"/>
  <c r="BV199" i="4" s="1"/>
  <c r="BW199" i="4" s="1"/>
  <c r="BX199" i="4" s="1"/>
  <c r="BY199" i="4" s="1"/>
  <c r="BZ199" i="4" s="1"/>
  <c r="CA199" i="4" s="1"/>
  <c r="CB199" i="4" s="1"/>
  <c r="CC199" i="4" s="1"/>
  <c r="CD199" i="4" s="1"/>
  <c r="CE199" i="4" s="1"/>
  <c r="CF199" i="4" s="1"/>
  <c r="CG199" i="4" s="1"/>
  <c r="CH199" i="4" s="1"/>
  <c r="CI199" i="4" s="1"/>
  <c r="CJ199" i="4" s="1"/>
  <c r="CK199" i="4" s="1"/>
  <c r="CL199" i="4" s="1"/>
  <c r="CM199" i="4" s="1"/>
  <c r="CN199" i="4" s="1"/>
  <c r="CO199" i="4" s="1"/>
  <c r="CP199" i="4" s="1"/>
  <c r="CQ199" i="4" s="1"/>
  <c r="CR199" i="4" s="1"/>
  <c r="CS199" i="4" s="1"/>
  <c r="CT199" i="4" s="1"/>
  <c r="CU199" i="4" s="1"/>
  <c r="CV199" i="4" s="1"/>
  <c r="CW199" i="4" s="1"/>
  <c r="CX199" i="4" s="1"/>
  <c r="CY199" i="4" s="1"/>
  <c r="CZ199" i="4" s="1"/>
  <c r="DA199" i="4" s="1"/>
  <c r="DB199" i="4" s="1"/>
  <c r="DC199" i="4" s="1"/>
  <c r="DD199" i="4" s="1"/>
  <c r="DE199" i="4" s="1"/>
  <c r="DF199" i="4" s="1"/>
  <c r="DG199" i="4" s="1"/>
  <c r="DH199" i="4" s="1"/>
  <c r="DI199" i="4" s="1"/>
  <c r="DJ199" i="4" s="1"/>
  <c r="DK199" i="4" s="1"/>
  <c r="DL199" i="4" s="1"/>
  <c r="DM199" i="4" s="1"/>
  <c r="DN199" i="4" s="1"/>
  <c r="DO199" i="4" s="1"/>
  <c r="DP199" i="4" s="1"/>
  <c r="DQ199" i="4" s="1"/>
  <c r="DR199" i="4" s="1"/>
  <c r="DS199" i="4" s="1"/>
  <c r="DT199" i="4" s="1"/>
  <c r="DU199" i="4" s="1"/>
  <c r="DV199" i="4" s="1"/>
  <c r="DW199" i="4" s="1"/>
  <c r="DX199" i="4" s="1"/>
  <c r="DY199" i="4" s="1"/>
  <c r="DZ199" i="4" s="1"/>
  <c r="EA199" i="4" s="1"/>
  <c r="EB199" i="4" s="1"/>
  <c r="EC199" i="4" s="1"/>
  <c r="ED199" i="4" s="1"/>
  <c r="EE199" i="4" s="1"/>
  <c r="EF199" i="4" s="1"/>
  <c r="EG199" i="4" s="1"/>
  <c r="EH199" i="4" s="1"/>
  <c r="EI199" i="4" s="1"/>
  <c r="EJ199" i="4" s="1"/>
  <c r="EK199" i="4" s="1"/>
  <c r="EL199" i="4" s="1"/>
  <c r="EM199" i="4" s="1"/>
  <c r="EN199" i="4" s="1"/>
  <c r="EO199" i="4" s="1"/>
  <c r="EP199" i="4" s="1"/>
  <c r="EQ199" i="4" s="1"/>
  <c r="ER199" i="4" s="1"/>
  <c r="ES199" i="4" s="1"/>
  <c r="ET199" i="4" s="1"/>
  <c r="EU199" i="4" s="1"/>
  <c r="EV199" i="4" s="1"/>
  <c r="EW199" i="4" s="1"/>
  <c r="EX199" i="4" s="1"/>
  <c r="EY199" i="4" s="1"/>
  <c r="EZ199" i="4" s="1"/>
  <c r="FA199" i="4" s="1"/>
  <c r="FB199" i="4" s="1"/>
  <c r="FC199" i="4" s="1"/>
  <c r="FD199" i="4" s="1"/>
  <c r="FE199" i="4" s="1"/>
  <c r="FF199" i="4" s="1"/>
  <c r="FG199" i="4" s="1"/>
  <c r="FH199" i="4" s="1"/>
  <c r="FI199" i="4" s="1"/>
  <c r="AZ198" i="4"/>
  <c r="BA198" i="4" s="1"/>
  <c r="BB198" i="4" s="1"/>
  <c r="BC198" i="4" s="1"/>
  <c r="BD198" i="4" s="1"/>
  <c r="BE198" i="4" s="1"/>
  <c r="BF198" i="4" s="1"/>
  <c r="BG198" i="4" s="1"/>
  <c r="BH198" i="4" s="1"/>
  <c r="BI198" i="4" s="1"/>
  <c r="BJ198" i="4" s="1"/>
  <c r="BK198" i="4" s="1"/>
  <c r="BL198" i="4" s="1"/>
  <c r="BM198" i="4" s="1"/>
  <c r="BN198" i="4" s="1"/>
  <c r="BO198" i="4" s="1"/>
  <c r="BP198" i="4" s="1"/>
  <c r="BQ198" i="4" s="1"/>
  <c r="BR198" i="4" s="1"/>
  <c r="BS198" i="4" s="1"/>
  <c r="BT198" i="4" s="1"/>
  <c r="BU198" i="4" s="1"/>
  <c r="BV198" i="4" s="1"/>
  <c r="BW198" i="4" s="1"/>
  <c r="BX198" i="4" s="1"/>
  <c r="BY198" i="4" s="1"/>
  <c r="BZ198" i="4" s="1"/>
  <c r="CA198" i="4" s="1"/>
  <c r="CB198" i="4" s="1"/>
  <c r="CC198" i="4" s="1"/>
  <c r="CD198" i="4" s="1"/>
  <c r="CE198" i="4" s="1"/>
  <c r="CF198" i="4" s="1"/>
  <c r="CG198" i="4" s="1"/>
  <c r="CH198" i="4" s="1"/>
  <c r="CI198" i="4" s="1"/>
  <c r="CJ198" i="4" s="1"/>
  <c r="CK198" i="4" s="1"/>
  <c r="CL198" i="4" s="1"/>
  <c r="CM198" i="4" s="1"/>
  <c r="CN198" i="4" s="1"/>
  <c r="CO198" i="4" s="1"/>
  <c r="CP198" i="4" s="1"/>
  <c r="CQ198" i="4" s="1"/>
  <c r="CR198" i="4" s="1"/>
  <c r="CS198" i="4" s="1"/>
  <c r="CT198" i="4" s="1"/>
  <c r="CU198" i="4" s="1"/>
  <c r="CV198" i="4" s="1"/>
  <c r="CW198" i="4" s="1"/>
  <c r="CX198" i="4" s="1"/>
  <c r="CY198" i="4" s="1"/>
  <c r="CZ198" i="4" s="1"/>
  <c r="DA198" i="4" s="1"/>
  <c r="DB198" i="4" s="1"/>
  <c r="DC198" i="4" s="1"/>
  <c r="DD198" i="4" s="1"/>
  <c r="DE198" i="4" s="1"/>
  <c r="DF198" i="4" s="1"/>
  <c r="DG198" i="4" s="1"/>
  <c r="DH198" i="4" s="1"/>
  <c r="DI198" i="4" s="1"/>
  <c r="DJ198" i="4" s="1"/>
  <c r="DK198" i="4" s="1"/>
  <c r="DL198" i="4" s="1"/>
  <c r="DM198" i="4" s="1"/>
  <c r="DN198" i="4" s="1"/>
  <c r="DO198" i="4" s="1"/>
  <c r="DP198" i="4" s="1"/>
  <c r="DQ198" i="4" s="1"/>
  <c r="DR198" i="4" s="1"/>
  <c r="DS198" i="4" s="1"/>
  <c r="DT198" i="4" s="1"/>
  <c r="DU198" i="4" s="1"/>
  <c r="DV198" i="4" s="1"/>
  <c r="DW198" i="4" s="1"/>
  <c r="DX198" i="4" s="1"/>
  <c r="DY198" i="4" s="1"/>
  <c r="DZ198" i="4" s="1"/>
  <c r="EA198" i="4" s="1"/>
  <c r="EB198" i="4" s="1"/>
  <c r="EC198" i="4" s="1"/>
  <c r="ED198" i="4" s="1"/>
  <c r="EE198" i="4" s="1"/>
  <c r="EF198" i="4" s="1"/>
  <c r="EG198" i="4" s="1"/>
  <c r="EH198" i="4" s="1"/>
  <c r="EI198" i="4" s="1"/>
  <c r="EJ198" i="4" s="1"/>
  <c r="EK198" i="4" s="1"/>
  <c r="EL198" i="4" s="1"/>
  <c r="EM198" i="4" s="1"/>
  <c r="EN198" i="4" s="1"/>
  <c r="EO198" i="4" s="1"/>
  <c r="EP198" i="4" s="1"/>
  <c r="EQ198" i="4" s="1"/>
  <c r="ER198" i="4" s="1"/>
  <c r="ES198" i="4" s="1"/>
  <c r="ET198" i="4" s="1"/>
  <c r="EU198" i="4" s="1"/>
  <c r="EV198" i="4" s="1"/>
  <c r="EW198" i="4" s="1"/>
  <c r="EX198" i="4" s="1"/>
  <c r="EY198" i="4" s="1"/>
  <c r="EZ198" i="4" s="1"/>
  <c r="FA198" i="4" s="1"/>
  <c r="FB198" i="4" s="1"/>
  <c r="FC198" i="4" s="1"/>
  <c r="FD198" i="4" s="1"/>
  <c r="FE198" i="4" s="1"/>
  <c r="FF198" i="4" s="1"/>
  <c r="FG198" i="4" s="1"/>
  <c r="FH198" i="4" s="1"/>
  <c r="FI198" i="4" s="1"/>
  <c r="AZ196" i="4"/>
  <c r="BA196" i="4" s="1"/>
  <c r="BB196" i="4" s="1"/>
  <c r="BC196" i="4" s="1"/>
  <c r="BD196" i="4" s="1"/>
  <c r="BE196" i="4" s="1"/>
  <c r="BF196" i="4" s="1"/>
  <c r="BG196" i="4" s="1"/>
  <c r="BH196" i="4" s="1"/>
  <c r="BI196" i="4" s="1"/>
  <c r="BJ196" i="4" s="1"/>
  <c r="BK196" i="4" s="1"/>
  <c r="BL196" i="4" s="1"/>
  <c r="BM196" i="4" s="1"/>
  <c r="BN196" i="4" s="1"/>
  <c r="BO196" i="4" s="1"/>
  <c r="BP196" i="4" s="1"/>
  <c r="BQ196" i="4" s="1"/>
  <c r="BR196" i="4" s="1"/>
  <c r="BS196" i="4" s="1"/>
  <c r="BT196" i="4" s="1"/>
  <c r="BU196" i="4" s="1"/>
  <c r="BV196" i="4" s="1"/>
  <c r="BW196" i="4" s="1"/>
  <c r="BX196" i="4" s="1"/>
  <c r="BY196" i="4" s="1"/>
  <c r="BZ196" i="4" s="1"/>
  <c r="CA196" i="4" s="1"/>
  <c r="CB196" i="4" s="1"/>
  <c r="CC196" i="4" s="1"/>
  <c r="CD196" i="4" s="1"/>
  <c r="CE196" i="4" s="1"/>
  <c r="CF196" i="4" s="1"/>
  <c r="CG196" i="4" s="1"/>
  <c r="CH196" i="4" s="1"/>
  <c r="CI196" i="4" s="1"/>
  <c r="CJ196" i="4" s="1"/>
  <c r="CK196" i="4" s="1"/>
  <c r="CL196" i="4" s="1"/>
  <c r="CM196" i="4" s="1"/>
  <c r="CN196" i="4" s="1"/>
  <c r="CO196" i="4" s="1"/>
  <c r="CP196" i="4" s="1"/>
  <c r="CQ196" i="4" s="1"/>
  <c r="CR196" i="4" s="1"/>
  <c r="CS196" i="4" s="1"/>
  <c r="CT196" i="4" s="1"/>
  <c r="CU196" i="4" s="1"/>
  <c r="CV196" i="4" s="1"/>
  <c r="CW196" i="4" s="1"/>
  <c r="CX196" i="4" s="1"/>
  <c r="CY196" i="4" s="1"/>
  <c r="CZ196" i="4" s="1"/>
  <c r="DA196" i="4" s="1"/>
  <c r="DB196" i="4" s="1"/>
  <c r="DC196" i="4" s="1"/>
  <c r="DD196" i="4" s="1"/>
  <c r="DE196" i="4" s="1"/>
  <c r="DF196" i="4" s="1"/>
  <c r="DG196" i="4" s="1"/>
  <c r="DH196" i="4" s="1"/>
  <c r="DI196" i="4" s="1"/>
  <c r="DJ196" i="4" s="1"/>
  <c r="DK196" i="4" s="1"/>
  <c r="DL196" i="4" s="1"/>
  <c r="DM196" i="4" s="1"/>
  <c r="DN196" i="4" s="1"/>
  <c r="DO196" i="4" s="1"/>
  <c r="DP196" i="4" s="1"/>
  <c r="DQ196" i="4" s="1"/>
  <c r="DR196" i="4" s="1"/>
  <c r="DS196" i="4" s="1"/>
  <c r="DT196" i="4" s="1"/>
  <c r="DU196" i="4" s="1"/>
  <c r="DV196" i="4" s="1"/>
  <c r="DW196" i="4" s="1"/>
  <c r="DX196" i="4" s="1"/>
  <c r="DY196" i="4" s="1"/>
  <c r="DZ196" i="4" s="1"/>
  <c r="EA196" i="4" s="1"/>
  <c r="EB196" i="4" s="1"/>
  <c r="EC196" i="4" s="1"/>
  <c r="ED196" i="4" s="1"/>
  <c r="EE196" i="4" s="1"/>
  <c r="EF196" i="4" s="1"/>
  <c r="EG196" i="4" s="1"/>
  <c r="EH196" i="4" s="1"/>
  <c r="EI196" i="4" s="1"/>
  <c r="EJ196" i="4" s="1"/>
  <c r="EK196" i="4" s="1"/>
  <c r="EL196" i="4" s="1"/>
  <c r="EM196" i="4" s="1"/>
  <c r="EN196" i="4" s="1"/>
  <c r="EO196" i="4" s="1"/>
  <c r="EP196" i="4" s="1"/>
  <c r="EQ196" i="4" s="1"/>
  <c r="ER196" i="4" s="1"/>
  <c r="ES196" i="4" s="1"/>
  <c r="ET196" i="4" s="1"/>
  <c r="EU196" i="4" s="1"/>
  <c r="EV196" i="4" s="1"/>
  <c r="EW196" i="4" s="1"/>
  <c r="EX196" i="4" s="1"/>
  <c r="EY196" i="4" s="1"/>
  <c r="EZ196" i="4" s="1"/>
  <c r="FA196" i="4" s="1"/>
  <c r="FB196" i="4" s="1"/>
  <c r="FC196" i="4" s="1"/>
  <c r="FD196" i="4" s="1"/>
  <c r="FE196" i="4" s="1"/>
  <c r="FF196" i="4" s="1"/>
  <c r="FG196" i="4" s="1"/>
  <c r="FH196" i="4" s="1"/>
  <c r="FI196" i="4" s="1"/>
  <c r="AZ195" i="4"/>
  <c r="BA195" i="4" s="1"/>
  <c r="BB195" i="4" s="1"/>
  <c r="BC195" i="4" s="1"/>
  <c r="BD195" i="4" s="1"/>
  <c r="BE195" i="4" s="1"/>
  <c r="BF195" i="4" s="1"/>
  <c r="BG195" i="4" s="1"/>
  <c r="BH195" i="4" s="1"/>
  <c r="BI195" i="4" s="1"/>
  <c r="BJ195" i="4" s="1"/>
  <c r="BK195" i="4" s="1"/>
  <c r="BL195" i="4" s="1"/>
  <c r="BM195" i="4" s="1"/>
  <c r="BN195" i="4" s="1"/>
  <c r="BO195" i="4" s="1"/>
  <c r="BP195" i="4" s="1"/>
  <c r="BQ195" i="4" s="1"/>
  <c r="BR195" i="4" s="1"/>
  <c r="BS195" i="4" s="1"/>
  <c r="BT195" i="4" s="1"/>
  <c r="BU195" i="4" s="1"/>
  <c r="BV195" i="4" s="1"/>
  <c r="BW195" i="4" s="1"/>
  <c r="BX195" i="4" s="1"/>
  <c r="BY195" i="4" s="1"/>
  <c r="BZ195" i="4" s="1"/>
  <c r="CA195" i="4" s="1"/>
  <c r="CB195" i="4" s="1"/>
  <c r="CC195" i="4" s="1"/>
  <c r="CD195" i="4" s="1"/>
  <c r="CE195" i="4" s="1"/>
  <c r="CF195" i="4" s="1"/>
  <c r="CG195" i="4" s="1"/>
  <c r="CH195" i="4" s="1"/>
  <c r="CI195" i="4" s="1"/>
  <c r="CJ195" i="4" s="1"/>
  <c r="CK195" i="4" s="1"/>
  <c r="CL195" i="4" s="1"/>
  <c r="CM195" i="4" s="1"/>
  <c r="CN195" i="4" s="1"/>
  <c r="CO195" i="4" s="1"/>
  <c r="CP195" i="4" s="1"/>
  <c r="CQ195" i="4" s="1"/>
  <c r="CR195" i="4" s="1"/>
  <c r="CS195" i="4" s="1"/>
  <c r="CT195" i="4" s="1"/>
  <c r="CU195" i="4" s="1"/>
  <c r="CV195" i="4" s="1"/>
  <c r="CW195" i="4" s="1"/>
  <c r="CX195" i="4" s="1"/>
  <c r="CY195" i="4" s="1"/>
  <c r="CZ195" i="4" s="1"/>
  <c r="DA195" i="4" s="1"/>
  <c r="DB195" i="4" s="1"/>
  <c r="DC195" i="4" s="1"/>
  <c r="DD195" i="4" s="1"/>
  <c r="DE195" i="4" s="1"/>
  <c r="DF195" i="4" s="1"/>
  <c r="DG195" i="4" s="1"/>
  <c r="DH195" i="4" s="1"/>
  <c r="DI195" i="4" s="1"/>
  <c r="DJ195" i="4" s="1"/>
  <c r="DK195" i="4" s="1"/>
  <c r="DL195" i="4" s="1"/>
  <c r="DM195" i="4" s="1"/>
  <c r="DN195" i="4" s="1"/>
  <c r="DO195" i="4" s="1"/>
  <c r="DP195" i="4" s="1"/>
  <c r="DQ195" i="4" s="1"/>
  <c r="DR195" i="4" s="1"/>
  <c r="DS195" i="4" s="1"/>
  <c r="DT195" i="4" s="1"/>
  <c r="DU195" i="4" s="1"/>
  <c r="DV195" i="4" s="1"/>
  <c r="DW195" i="4" s="1"/>
  <c r="DX195" i="4" s="1"/>
  <c r="DY195" i="4" s="1"/>
  <c r="DZ195" i="4" s="1"/>
  <c r="EA195" i="4" s="1"/>
  <c r="EB195" i="4" s="1"/>
  <c r="EC195" i="4" s="1"/>
  <c r="ED195" i="4" s="1"/>
  <c r="EE195" i="4" s="1"/>
  <c r="EF195" i="4" s="1"/>
  <c r="EG195" i="4" s="1"/>
  <c r="EH195" i="4" s="1"/>
  <c r="EI195" i="4" s="1"/>
  <c r="EJ195" i="4" s="1"/>
  <c r="EK195" i="4" s="1"/>
  <c r="EL195" i="4" s="1"/>
  <c r="EM195" i="4" s="1"/>
  <c r="EN195" i="4" s="1"/>
  <c r="EO195" i="4" s="1"/>
  <c r="EP195" i="4" s="1"/>
  <c r="EQ195" i="4" s="1"/>
  <c r="ER195" i="4" s="1"/>
  <c r="ES195" i="4" s="1"/>
  <c r="ET195" i="4" s="1"/>
  <c r="EU195" i="4" s="1"/>
  <c r="EV195" i="4" s="1"/>
  <c r="EW195" i="4" s="1"/>
  <c r="EX195" i="4" s="1"/>
  <c r="EY195" i="4" s="1"/>
  <c r="EZ195" i="4" s="1"/>
  <c r="FA195" i="4" s="1"/>
  <c r="FB195" i="4" s="1"/>
  <c r="FC195" i="4" s="1"/>
  <c r="FD195" i="4" s="1"/>
  <c r="FE195" i="4" s="1"/>
  <c r="FF195" i="4" s="1"/>
  <c r="FG195" i="4" s="1"/>
  <c r="FH195" i="4" s="1"/>
  <c r="FI195" i="4" s="1"/>
  <c r="AZ194" i="4"/>
  <c r="BA194" i="4" s="1"/>
  <c r="BB194" i="4" s="1"/>
  <c r="BC194" i="4" s="1"/>
  <c r="BD194" i="4" s="1"/>
  <c r="BE194" i="4" s="1"/>
  <c r="BF194" i="4" s="1"/>
  <c r="BG194" i="4" s="1"/>
  <c r="BH194" i="4" s="1"/>
  <c r="BI194" i="4" s="1"/>
  <c r="BJ194" i="4" s="1"/>
  <c r="BK194" i="4" s="1"/>
  <c r="BL194" i="4" s="1"/>
  <c r="BM194" i="4" s="1"/>
  <c r="BN194" i="4" s="1"/>
  <c r="BO194" i="4" s="1"/>
  <c r="BP194" i="4" s="1"/>
  <c r="BQ194" i="4" s="1"/>
  <c r="BR194" i="4" s="1"/>
  <c r="BS194" i="4" s="1"/>
  <c r="BT194" i="4" s="1"/>
  <c r="BU194" i="4" s="1"/>
  <c r="BV194" i="4" s="1"/>
  <c r="BW194" i="4" s="1"/>
  <c r="BX194" i="4" s="1"/>
  <c r="BY194" i="4" s="1"/>
  <c r="BZ194" i="4" s="1"/>
  <c r="CA194" i="4" s="1"/>
  <c r="CB194" i="4" s="1"/>
  <c r="CC194" i="4" s="1"/>
  <c r="CD194" i="4" s="1"/>
  <c r="CE194" i="4" s="1"/>
  <c r="CF194" i="4" s="1"/>
  <c r="CG194" i="4" s="1"/>
  <c r="CH194" i="4" s="1"/>
  <c r="CI194" i="4" s="1"/>
  <c r="CJ194" i="4" s="1"/>
  <c r="CK194" i="4" s="1"/>
  <c r="CL194" i="4" s="1"/>
  <c r="CM194" i="4" s="1"/>
  <c r="CN194" i="4" s="1"/>
  <c r="CO194" i="4" s="1"/>
  <c r="CP194" i="4" s="1"/>
  <c r="CQ194" i="4" s="1"/>
  <c r="CR194" i="4" s="1"/>
  <c r="CS194" i="4" s="1"/>
  <c r="CT194" i="4" s="1"/>
  <c r="CU194" i="4" s="1"/>
  <c r="CV194" i="4" s="1"/>
  <c r="CW194" i="4" s="1"/>
  <c r="CX194" i="4" s="1"/>
  <c r="CY194" i="4" s="1"/>
  <c r="CZ194" i="4" s="1"/>
  <c r="DA194" i="4" s="1"/>
  <c r="DB194" i="4" s="1"/>
  <c r="DC194" i="4" s="1"/>
  <c r="DD194" i="4" s="1"/>
  <c r="DE194" i="4" s="1"/>
  <c r="DF194" i="4" s="1"/>
  <c r="DG194" i="4" s="1"/>
  <c r="DH194" i="4" s="1"/>
  <c r="DI194" i="4" s="1"/>
  <c r="DJ194" i="4" s="1"/>
  <c r="DK194" i="4" s="1"/>
  <c r="DL194" i="4" s="1"/>
  <c r="DM194" i="4" s="1"/>
  <c r="DN194" i="4" s="1"/>
  <c r="DO194" i="4" s="1"/>
  <c r="DP194" i="4" s="1"/>
  <c r="DQ194" i="4" s="1"/>
  <c r="DR194" i="4" s="1"/>
  <c r="DS194" i="4" s="1"/>
  <c r="DT194" i="4" s="1"/>
  <c r="DU194" i="4" s="1"/>
  <c r="DV194" i="4" s="1"/>
  <c r="DW194" i="4" s="1"/>
  <c r="DX194" i="4" s="1"/>
  <c r="DY194" i="4" s="1"/>
  <c r="DZ194" i="4" s="1"/>
  <c r="EA194" i="4" s="1"/>
  <c r="EB194" i="4" s="1"/>
  <c r="EC194" i="4" s="1"/>
  <c r="ED194" i="4" s="1"/>
  <c r="EE194" i="4" s="1"/>
  <c r="EF194" i="4" s="1"/>
  <c r="EG194" i="4" s="1"/>
  <c r="EH194" i="4" s="1"/>
  <c r="EI194" i="4" s="1"/>
  <c r="EJ194" i="4" s="1"/>
  <c r="EK194" i="4" s="1"/>
  <c r="EL194" i="4" s="1"/>
  <c r="EM194" i="4" s="1"/>
  <c r="EN194" i="4" s="1"/>
  <c r="EO194" i="4" s="1"/>
  <c r="EP194" i="4" s="1"/>
  <c r="EQ194" i="4" s="1"/>
  <c r="ER194" i="4" s="1"/>
  <c r="ES194" i="4" s="1"/>
  <c r="ET194" i="4" s="1"/>
  <c r="EU194" i="4" s="1"/>
  <c r="EV194" i="4" s="1"/>
  <c r="EW194" i="4" s="1"/>
  <c r="EX194" i="4" s="1"/>
  <c r="EY194" i="4" s="1"/>
  <c r="EZ194" i="4" s="1"/>
  <c r="FA194" i="4" s="1"/>
  <c r="FB194" i="4" s="1"/>
  <c r="FC194" i="4" s="1"/>
  <c r="FD194" i="4" s="1"/>
  <c r="FE194" i="4" s="1"/>
  <c r="FF194" i="4" s="1"/>
  <c r="FG194" i="4" s="1"/>
  <c r="FH194" i="4" s="1"/>
  <c r="FI194" i="4" s="1"/>
  <c r="AZ193" i="4"/>
  <c r="BA193" i="4" s="1"/>
  <c r="BB193" i="4" s="1"/>
  <c r="BC193" i="4" s="1"/>
  <c r="BD193" i="4" s="1"/>
  <c r="BE193" i="4" s="1"/>
  <c r="BF193" i="4" s="1"/>
  <c r="BG193" i="4" s="1"/>
  <c r="BH193" i="4" s="1"/>
  <c r="BI193" i="4" s="1"/>
  <c r="BJ193" i="4" s="1"/>
  <c r="BK193" i="4" s="1"/>
  <c r="BL193" i="4" s="1"/>
  <c r="BM193" i="4" s="1"/>
  <c r="BN193" i="4" s="1"/>
  <c r="BO193" i="4" s="1"/>
  <c r="BP193" i="4" s="1"/>
  <c r="BQ193" i="4" s="1"/>
  <c r="BR193" i="4" s="1"/>
  <c r="BS193" i="4" s="1"/>
  <c r="BT193" i="4" s="1"/>
  <c r="BU193" i="4" s="1"/>
  <c r="BV193" i="4" s="1"/>
  <c r="BW193" i="4" s="1"/>
  <c r="BX193" i="4" s="1"/>
  <c r="BY193" i="4" s="1"/>
  <c r="BZ193" i="4" s="1"/>
  <c r="CA193" i="4" s="1"/>
  <c r="CB193" i="4" s="1"/>
  <c r="CC193" i="4" s="1"/>
  <c r="CD193" i="4" s="1"/>
  <c r="CE193" i="4" s="1"/>
  <c r="CF193" i="4" s="1"/>
  <c r="CG193" i="4" s="1"/>
  <c r="CH193" i="4" s="1"/>
  <c r="CI193" i="4" s="1"/>
  <c r="CJ193" i="4" s="1"/>
  <c r="CK193" i="4" s="1"/>
  <c r="CL193" i="4" s="1"/>
  <c r="CM193" i="4" s="1"/>
  <c r="CN193" i="4" s="1"/>
  <c r="CO193" i="4" s="1"/>
  <c r="CP193" i="4" s="1"/>
  <c r="CQ193" i="4" s="1"/>
  <c r="CR193" i="4" s="1"/>
  <c r="CS193" i="4" s="1"/>
  <c r="CT193" i="4" s="1"/>
  <c r="CU193" i="4" s="1"/>
  <c r="CV193" i="4" s="1"/>
  <c r="CW193" i="4" s="1"/>
  <c r="CX193" i="4" s="1"/>
  <c r="CY193" i="4" s="1"/>
  <c r="CZ193" i="4" s="1"/>
  <c r="DA193" i="4" s="1"/>
  <c r="DB193" i="4" s="1"/>
  <c r="DC193" i="4" s="1"/>
  <c r="DD193" i="4" s="1"/>
  <c r="DE193" i="4" s="1"/>
  <c r="DF193" i="4" s="1"/>
  <c r="DG193" i="4" s="1"/>
  <c r="DH193" i="4" s="1"/>
  <c r="DI193" i="4" s="1"/>
  <c r="DJ193" i="4" s="1"/>
  <c r="DK193" i="4" s="1"/>
  <c r="DL193" i="4" s="1"/>
  <c r="DM193" i="4" s="1"/>
  <c r="DN193" i="4" s="1"/>
  <c r="DO193" i="4" s="1"/>
  <c r="DP193" i="4" s="1"/>
  <c r="DQ193" i="4" s="1"/>
  <c r="DR193" i="4" s="1"/>
  <c r="DS193" i="4" s="1"/>
  <c r="DT193" i="4" s="1"/>
  <c r="DU193" i="4" s="1"/>
  <c r="DV193" i="4" s="1"/>
  <c r="DW193" i="4" s="1"/>
  <c r="DX193" i="4" s="1"/>
  <c r="DY193" i="4" s="1"/>
  <c r="DZ193" i="4" s="1"/>
  <c r="EA193" i="4" s="1"/>
  <c r="EB193" i="4" s="1"/>
  <c r="EC193" i="4" s="1"/>
  <c r="ED193" i="4" s="1"/>
  <c r="EE193" i="4" s="1"/>
  <c r="EF193" i="4" s="1"/>
  <c r="EG193" i="4" s="1"/>
  <c r="EH193" i="4" s="1"/>
  <c r="EI193" i="4" s="1"/>
  <c r="EJ193" i="4" s="1"/>
  <c r="EK193" i="4" s="1"/>
  <c r="EL193" i="4" s="1"/>
  <c r="EM193" i="4" s="1"/>
  <c r="EN193" i="4" s="1"/>
  <c r="EO193" i="4" s="1"/>
  <c r="EP193" i="4" s="1"/>
  <c r="EQ193" i="4" s="1"/>
  <c r="ER193" i="4" s="1"/>
  <c r="ES193" i="4" s="1"/>
  <c r="ET193" i="4" s="1"/>
  <c r="EU193" i="4" s="1"/>
  <c r="EV193" i="4" s="1"/>
  <c r="EW193" i="4" s="1"/>
  <c r="EX193" i="4" s="1"/>
  <c r="EY193" i="4" s="1"/>
  <c r="EZ193" i="4" s="1"/>
  <c r="FA193" i="4" s="1"/>
  <c r="FB193" i="4" s="1"/>
  <c r="FC193" i="4" s="1"/>
  <c r="FD193" i="4" s="1"/>
  <c r="FE193" i="4" s="1"/>
  <c r="FF193" i="4" s="1"/>
  <c r="FG193" i="4" s="1"/>
  <c r="FH193" i="4" s="1"/>
  <c r="FI193" i="4" s="1"/>
  <c r="AZ192" i="4"/>
  <c r="BA192" i="4" s="1"/>
  <c r="BB192" i="4" s="1"/>
  <c r="BC192" i="4" s="1"/>
  <c r="BD192" i="4" s="1"/>
  <c r="BE192" i="4" s="1"/>
  <c r="BF192" i="4" s="1"/>
  <c r="BG192" i="4" s="1"/>
  <c r="BH192" i="4" s="1"/>
  <c r="BI192" i="4" s="1"/>
  <c r="BJ192" i="4" s="1"/>
  <c r="BK192" i="4" s="1"/>
  <c r="BL192" i="4" s="1"/>
  <c r="BM192" i="4" s="1"/>
  <c r="BN192" i="4" s="1"/>
  <c r="BO192" i="4" s="1"/>
  <c r="BP192" i="4" s="1"/>
  <c r="BQ192" i="4" s="1"/>
  <c r="BR192" i="4" s="1"/>
  <c r="BS192" i="4" s="1"/>
  <c r="BT192" i="4" s="1"/>
  <c r="BU192" i="4" s="1"/>
  <c r="BV192" i="4" s="1"/>
  <c r="BW192" i="4" s="1"/>
  <c r="BX192" i="4" s="1"/>
  <c r="BY192" i="4" s="1"/>
  <c r="BZ192" i="4" s="1"/>
  <c r="CA192" i="4" s="1"/>
  <c r="CB192" i="4" s="1"/>
  <c r="CC192" i="4" s="1"/>
  <c r="CD192" i="4" s="1"/>
  <c r="CE192" i="4" s="1"/>
  <c r="CF192" i="4" s="1"/>
  <c r="CG192" i="4" s="1"/>
  <c r="CH192" i="4" s="1"/>
  <c r="CI192" i="4" s="1"/>
  <c r="CJ192" i="4" s="1"/>
  <c r="CK192" i="4" s="1"/>
  <c r="CL192" i="4" s="1"/>
  <c r="CM192" i="4" s="1"/>
  <c r="CN192" i="4" s="1"/>
  <c r="CO192" i="4" s="1"/>
  <c r="CP192" i="4" s="1"/>
  <c r="CQ192" i="4" s="1"/>
  <c r="CR192" i="4" s="1"/>
  <c r="CS192" i="4" s="1"/>
  <c r="CT192" i="4" s="1"/>
  <c r="CU192" i="4" s="1"/>
  <c r="CV192" i="4" s="1"/>
  <c r="CW192" i="4" s="1"/>
  <c r="CX192" i="4" s="1"/>
  <c r="CY192" i="4" s="1"/>
  <c r="CZ192" i="4" s="1"/>
  <c r="DA192" i="4" s="1"/>
  <c r="DB192" i="4" s="1"/>
  <c r="DC192" i="4" s="1"/>
  <c r="DD192" i="4" s="1"/>
  <c r="DE192" i="4" s="1"/>
  <c r="DF192" i="4" s="1"/>
  <c r="DG192" i="4" s="1"/>
  <c r="DH192" i="4" s="1"/>
  <c r="DI192" i="4" s="1"/>
  <c r="DJ192" i="4" s="1"/>
  <c r="DK192" i="4" s="1"/>
  <c r="DL192" i="4" s="1"/>
  <c r="DM192" i="4" s="1"/>
  <c r="DN192" i="4" s="1"/>
  <c r="DO192" i="4" s="1"/>
  <c r="DP192" i="4" s="1"/>
  <c r="DQ192" i="4" s="1"/>
  <c r="DR192" i="4" s="1"/>
  <c r="DS192" i="4" s="1"/>
  <c r="DT192" i="4" s="1"/>
  <c r="DU192" i="4" s="1"/>
  <c r="DV192" i="4" s="1"/>
  <c r="DW192" i="4" s="1"/>
  <c r="DX192" i="4" s="1"/>
  <c r="DY192" i="4" s="1"/>
  <c r="DZ192" i="4" s="1"/>
  <c r="EA192" i="4" s="1"/>
  <c r="EB192" i="4" s="1"/>
  <c r="EC192" i="4" s="1"/>
  <c r="ED192" i="4" s="1"/>
  <c r="EE192" i="4" s="1"/>
  <c r="EF192" i="4" s="1"/>
  <c r="EG192" i="4" s="1"/>
  <c r="EH192" i="4" s="1"/>
  <c r="EI192" i="4" s="1"/>
  <c r="EJ192" i="4" s="1"/>
  <c r="EK192" i="4" s="1"/>
  <c r="EL192" i="4" s="1"/>
  <c r="EM192" i="4" s="1"/>
  <c r="EN192" i="4" s="1"/>
  <c r="EO192" i="4" s="1"/>
  <c r="EP192" i="4" s="1"/>
  <c r="EQ192" i="4" s="1"/>
  <c r="ER192" i="4" s="1"/>
  <c r="ES192" i="4" s="1"/>
  <c r="ET192" i="4" s="1"/>
  <c r="EU192" i="4" s="1"/>
  <c r="EV192" i="4" s="1"/>
  <c r="EW192" i="4" s="1"/>
  <c r="EX192" i="4" s="1"/>
  <c r="EY192" i="4" s="1"/>
  <c r="EZ192" i="4" s="1"/>
  <c r="FA192" i="4" s="1"/>
  <c r="FB192" i="4" s="1"/>
  <c r="FC192" i="4" s="1"/>
  <c r="FD192" i="4" s="1"/>
  <c r="FE192" i="4" s="1"/>
  <c r="FF192" i="4" s="1"/>
  <c r="FG192" i="4" s="1"/>
  <c r="FH192" i="4" s="1"/>
  <c r="FI192" i="4" s="1"/>
  <c r="AZ191" i="4"/>
  <c r="BA191" i="4" s="1"/>
  <c r="BB191" i="4" s="1"/>
  <c r="BC191" i="4" s="1"/>
  <c r="BD191" i="4" s="1"/>
  <c r="BE191" i="4" s="1"/>
  <c r="BF191" i="4" s="1"/>
  <c r="BG191" i="4" s="1"/>
  <c r="BH191" i="4" s="1"/>
  <c r="BI191" i="4" s="1"/>
  <c r="BJ191" i="4" s="1"/>
  <c r="BK191" i="4" s="1"/>
  <c r="BL191" i="4" s="1"/>
  <c r="BM191" i="4" s="1"/>
  <c r="BN191" i="4" s="1"/>
  <c r="BO191" i="4" s="1"/>
  <c r="BP191" i="4" s="1"/>
  <c r="BQ191" i="4" s="1"/>
  <c r="BR191" i="4" s="1"/>
  <c r="BS191" i="4" s="1"/>
  <c r="BT191" i="4" s="1"/>
  <c r="BU191" i="4" s="1"/>
  <c r="BV191" i="4" s="1"/>
  <c r="BW191" i="4" s="1"/>
  <c r="BX191" i="4" s="1"/>
  <c r="BY191" i="4" s="1"/>
  <c r="BZ191" i="4" s="1"/>
  <c r="CA191" i="4" s="1"/>
  <c r="CB191" i="4" s="1"/>
  <c r="CC191" i="4" s="1"/>
  <c r="CD191" i="4" s="1"/>
  <c r="CE191" i="4" s="1"/>
  <c r="CF191" i="4" s="1"/>
  <c r="CG191" i="4" s="1"/>
  <c r="CH191" i="4" s="1"/>
  <c r="CI191" i="4" s="1"/>
  <c r="CJ191" i="4" s="1"/>
  <c r="CK191" i="4" s="1"/>
  <c r="CL191" i="4" s="1"/>
  <c r="CM191" i="4" s="1"/>
  <c r="CN191" i="4" s="1"/>
  <c r="CO191" i="4" s="1"/>
  <c r="CP191" i="4" s="1"/>
  <c r="CQ191" i="4" s="1"/>
  <c r="CR191" i="4" s="1"/>
  <c r="CS191" i="4" s="1"/>
  <c r="CT191" i="4" s="1"/>
  <c r="CU191" i="4" s="1"/>
  <c r="CV191" i="4" s="1"/>
  <c r="CW191" i="4" s="1"/>
  <c r="CX191" i="4" s="1"/>
  <c r="CY191" i="4" s="1"/>
  <c r="CZ191" i="4" s="1"/>
  <c r="DA191" i="4" s="1"/>
  <c r="DB191" i="4" s="1"/>
  <c r="DC191" i="4" s="1"/>
  <c r="DD191" i="4" s="1"/>
  <c r="DE191" i="4" s="1"/>
  <c r="DF191" i="4" s="1"/>
  <c r="DG191" i="4" s="1"/>
  <c r="DH191" i="4" s="1"/>
  <c r="DI191" i="4" s="1"/>
  <c r="DJ191" i="4" s="1"/>
  <c r="DK191" i="4" s="1"/>
  <c r="DL191" i="4" s="1"/>
  <c r="DM191" i="4" s="1"/>
  <c r="DN191" i="4" s="1"/>
  <c r="DO191" i="4" s="1"/>
  <c r="DP191" i="4" s="1"/>
  <c r="DQ191" i="4" s="1"/>
  <c r="DR191" i="4" s="1"/>
  <c r="DS191" i="4" s="1"/>
  <c r="DT191" i="4" s="1"/>
  <c r="DU191" i="4" s="1"/>
  <c r="DV191" i="4" s="1"/>
  <c r="DW191" i="4" s="1"/>
  <c r="DX191" i="4" s="1"/>
  <c r="DY191" i="4" s="1"/>
  <c r="DZ191" i="4" s="1"/>
  <c r="EA191" i="4" s="1"/>
  <c r="EB191" i="4" s="1"/>
  <c r="EC191" i="4" s="1"/>
  <c r="ED191" i="4" s="1"/>
  <c r="EE191" i="4" s="1"/>
  <c r="EF191" i="4" s="1"/>
  <c r="EG191" i="4" s="1"/>
  <c r="EH191" i="4" s="1"/>
  <c r="EI191" i="4" s="1"/>
  <c r="EJ191" i="4" s="1"/>
  <c r="EK191" i="4" s="1"/>
  <c r="EL191" i="4" s="1"/>
  <c r="EM191" i="4" s="1"/>
  <c r="EN191" i="4" s="1"/>
  <c r="EO191" i="4" s="1"/>
  <c r="EP191" i="4" s="1"/>
  <c r="EQ191" i="4" s="1"/>
  <c r="ER191" i="4" s="1"/>
  <c r="ES191" i="4" s="1"/>
  <c r="ET191" i="4" s="1"/>
  <c r="EU191" i="4" s="1"/>
  <c r="EV191" i="4" s="1"/>
  <c r="EW191" i="4" s="1"/>
  <c r="EX191" i="4" s="1"/>
  <c r="EY191" i="4" s="1"/>
  <c r="EZ191" i="4" s="1"/>
  <c r="FA191" i="4" s="1"/>
  <c r="FB191" i="4" s="1"/>
  <c r="FC191" i="4" s="1"/>
  <c r="FD191" i="4" s="1"/>
  <c r="FE191" i="4" s="1"/>
  <c r="FF191" i="4" s="1"/>
  <c r="FG191" i="4" s="1"/>
  <c r="FH191" i="4" s="1"/>
  <c r="FI191" i="4" s="1"/>
  <c r="BA188" i="4"/>
  <c r="BB188" i="4" s="1"/>
  <c r="BC188" i="4" s="1"/>
  <c r="BD188" i="4" s="1"/>
  <c r="BE188" i="4" s="1"/>
  <c r="BF188" i="4" s="1"/>
  <c r="BG188" i="4" s="1"/>
  <c r="BH188" i="4" s="1"/>
  <c r="BI188" i="4" s="1"/>
  <c r="BJ188" i="4" s="1"/>
  <c r="BK188" i="4" s="1"/>
  <c r="BL188" i="4" s="1"/>
  <c r="BM188" i="4" s="1"/>
  <c r="BN188" i="4" s="1"/>
  <c r="BO188" i="4" s="1"/>
  <c r="BP188" i="4" s="1"/>
  <c r="BQ188" i="4" s="1"/>
  <c r="BR188" i="4" s="1"/>
  <c r="BS188" i="4" s="1"/>
  <c r="BT188" i="4" s="1"/>
  <c r="BU188" i="4" s="1"/>
  <c r="BV188" i="4" s="1"/>
  <c r="BW188" i="4" s="1"/>
  <c r="BX188" i="4" s="1"/>
  <c r="BY188" i="4" s="1"/>
  <c r="BZ188" i="4" s="1"/>
  <c r="CA188" i="4" s="1"/>
  <c r="CB188" i="4" s="1"/>
  <c r="CC188" i="4" s="1"/>
  <c r="CD188" i="4" s="1"/>
  <c r="CE188" i="4" s="1"/>
  <c r="CF188" i="4" s="1"/>
  <c r="CG188" i="4" s="1"/>
  <c r="CH188" i="4" s="1"/>
  <c r="CI188" i="4" s="1"/>
  <c r="CJ188" i="4" s="1"/>
  <c r="CK188" i="4" s="1"/>
  <c r="CL188" i="4" s="1"/>
  <c r="CM188" i="4" s="1"/>
  <c r="CN188" i="4" s="1"/>
  <c r="CO188" i="4" s="1"/>
  <c r="CP188" i="4" s="1"/>
  <c r="CQ188" i="4" s="1"/>
  <c r="CR188" i="4" s="1"/>
  <c r="CS188" i="4" s="1"/>
  <c r="CT188" i="4" s="1"/>
  <c r="CU188" i="4" s="1"/>
  <c r="CV188" i="4" s="1"/>
  <c r="CW188" i="4" s="1"/>
  <c r="CX188" i="4" s="1"/>
  <c r="CY188" i="4" s="1"/>
  <c r="CZ188" i="4" s="1"/>
  <c r="DA188" i="4" s="1"/>
  <c r="DB188" i="4" s="1"/>
  <c r="DC188" i="4" s="1"/>
  <c r="DD188" i="4" s="1"/>
  <c r="DE188" i="4" s="1"/>
  <c r="DF188" i="4" s="1"/>
  <c r="DG188" i="4" s="1"/>
  <c r="DH188" i="4" s="1"/>
  <c r="DI188" i="4" s="1"/>
  <c r="DJ188" i="4" s="1"/>
  <c r="DK188" i="4" s="1"/>
  <c r="DL188" i="4" s="1"/>
  <c r="DM188" i="4" s="1"/>
  <c r="DN188" i="4" s="1"/>
  <c r="DO188" i="4" s="1"/>
  <c r="DP188" i="4" s="1"/>
  <c r="DQ188" i="4" s="1"/>
  <c r="DR188" i="4" s="1"/>
  <c r="DS188" i="4" s="1"/>
  <c r="DT188" i="4" s="1"/>
  <c r="DU188" i="4" s="1"/>
  <c r="DV188" i="4" s="1"/>
  <c r="DW188" i="4" s="1"/>
  <c r="DX188" i="4" s="1"/>
  <c r="DY188" i="4" s="1"/>
  <c r="DZ188" i="4" s="1"/>
  <c r="EA188" i="4" s="1"/>
  <c r="EB188" i="4" s="1"/>
  <c r="EC188" i="4" s="1"/>
  <c r="ED188" i="4" s="1"/>
  <c r="EE188" i="4" s="1"/>
  <c r="EF188" i="4" s="1"/>
  <c r="EG188" i="4" s="1"/>
  <c r="EH188" i="4" s="1"/>
  <c r="EI188" i="4" s="1"/>
  <c r="EJ188" i="4" s="1"/>
  <c r="EK188" i="4" s="1"/>
  <c r="EL188" i="4" s="1"/>
  <c r="EM188" i="4" s="1"/>
  <c r="EN188" i="4" s="1"/>
  <c r="EO188" i="4" s="1"/>
  <c r="EP188" i="4" s="1"/>
  <c r="EQ188" i="4" s="1"/>
  <c r="ER188" i="4" s="1"/>
  <c r="ES188" i="4" s="1"/>
  <c r="ET188" i="4" s="1"/>
  <c r="EU188" i="4" s="1"/>
  <c r="EV188" i="4" s="1"/>
  <c r="EW188" i="4" s="1"/>
  <c r="EX188" i="4" s="1"/>
  <c r="EY188" i="4" s="1"/>
  <c r="EZ188" i="4" s="1"/>
  <c r="FA188" i="4" s="1"/>
  <c r="FB188" i="4" s="1"/>
  <c r="FC188" i="4" s="1"/>
  <c r="FD188" i="4" s="1"/>
  <c r="FE188" i="4" s="1"/>
  <c r="FF188" i="4" s="1"/>
  <c r="FG188" i="4" s="1"/>
  <c r="FH188" i="4" s="1"/>
  <c r="FI188" i="4" s="1"/>
  <c r="AZ188" i="4"/>
  <c r="AZ187" i="4"/>
  <c r="BA187" i="4" s="1"/>
  <c r="BB187" i="4" s="1"/>
  <c r="BC187" i="4" s="1"/>
  <c r="BD187" i="4" s="1"/>
  <c r="BE187" i="4" s="1"/>
  <c r="BF187" i="4" s="1"/>
  <c r="BG187" i="4" s="1"/>
  <c r="BH187" i="4" s="1"/>
  <c r="BI187" i="4" s="1"/>
  <c r="BJ187" i="4" s="1"/>
  <c r="BK187" i="4" s="1"/>
  <c r="BL187" i="4" s="1"/>
  <c r="BM187" i="4" s="1"/>
  <c r="BN187" i="4" s="1"/>
  <c r="BO187" i="4" s="1"/>
  <c r="BP187" i="4" s="1"/>
  <c r="BQ187" i="4" s="1"/>
  <c r="BR187" i="4" s="1"/>
  <c r="BS187" i="4" s="1"/>
  <c r="BT187" i="4" s="1"/>
  <c r="BU187" i="4" s="1"/>
  <c r="BV187" i="4" s="1"/>
  <c r="BW187" i="4" s="1"/>
  <c r="BX187" i="4" s="1"/>
  <c r="BY187" i="4" s="1"/>
  <c r="BZ187" i="4" s="1"/>
  <c r="CA187" i="4" s="1"/>
  <c r="CB187" i="4" s="1"/>
  <c r="CC187" i="4" s="1"/>
  <c r="CD187" i="4" s="1"/>
  <c r="CE187" i="4" s="1"/>
  <c r="CF187" i="4" s="1"/>
  <c r="CG187" i="4" s="1"/>
  <c r="CH187" i="4" s="1"/>
  <c r="CI187" i="4" s="1"/>
  <c r="CJ187" i="4" s="1"/>
  <c r="CK187" i="4" s="1"/>
  <c r="CL187" i="4" s="1"/>
  <c r="CM187" i="4" s="1"/>
  <c r="CN187" i="4" s="1"/>
  <c r="CO187" i="4" s="1"/>
  <c r="CP187" i="4" s="1"/>
  <c r="CQ187" i="4" s="1"/>
  <c r="CR187" i="4" s="1"/>
  <c r="CS187" i="4" s="1"/>
  <c r="CT187" i="4" s="1"/>
  <c r="CU187" i="4" s="1"/>
  <c r="CV187" i="4" s="1"/>
  <c r="CW187" i="4" s="1"/>
  <c r="CX187" i="4" s="1"/>
  <c r="CY187" i="4" s="1"/>
  <c r="CZ187" i="4" s="1"/>
  <c r="DA187" i="4" s="1"/>
  <c r="DB187" i="4" s="1"/>
  <c r="DC187" i="4" s="1"/>
  <c r="DD187" i="4" s="1"/>
  <c r="DE187" i="4" s="1"/>
  <c r="DF187" i="4" s="1"/>
  <c r="DG187" i="4" s="1"/>
  <c r="DH187" i="4" s="1"/>
  <c r="DI187" i="4" s="1"/>
  <c r="DJ187" i="4" s="1"/>
  <c r="DK187" i="4" s="1"/>
  <c r="DL187" i="4" s="1"/>
  <c r="DM187" i="4" s="1"/>
  <c r="DN187" i="4" s="1"/>
  <c r="DO187" i="4" s="1"/>
  <c r="DP187" i="4" s="1"/>
  <c r="DQ187" i="4" s="1"/>
  <c r="DR187" i="4" s="1"/>
  <c r="DS187" i="4" s="1"/>
  <c r="DT187" i="4" s="1"/>
  <c r="DU187" i="4" s="1"/>
  <c r="DV187" i="4" s="1"/>
  <c r="DW187" i="4" s="1"/>
  <c r="DX187" i="4" s="1"/>
  <c r="DY187" i="4" s="1"/>
  <c r="DZ187" i="4" s="1"/>
  <c r="EA187" i="4" s="1"/>
  <c r="EB187" i="4" s="1"/>
  <c r="EC187" i="4" s="1"/>
  <c r="ED187" i="4" s="1"/>
  <c r="EE187" i="4" s="1"/>
  <c r="EF187" i="4" s="1"/>
  <c r="EG187" i="4" s="1"/>
  <c r="EH187" i="4" s="1"/>
  <c r="EI187" i="4" s="1"/>
  <c r="EJ187" i="4" s="1"/>
  <c r="EK187" i="4" s="1"/>
  <c r="EL187" i="4" s="1"/>
  <c r="EM187" i="4" s="1"/>
  <c r="EN187" i="4" s="1"/>
  <c r="EO187" i="4" s="1"/>
  <c r="EP187" i="4" s="1"/>
  <c r="EQ187" i="4" s="1"/>
  <c r="ER187" i="4" s="1"/>
  <c r="ES187" i="4" s="1"/>
  <c r="ET187" i="4" s="1"/>
  <c r="EU187" i="4" s="1"/>
  <c r="EV187" i="4" s="1"/>
  <c r="EW187" i="4" s="1"/>
  <c r="EX187" i="4" s="1"/>
  <c r="EY187" i="4" s="1"/>
  <c r="EZ187" i="4" s="1"/>
  <c r="FA187" i="4" s="1"/>
  <c r="FB187" i="4" s="1"/>
  <c r="FC187" i="4" s="1"/>
  <c r="FD187" i="4" s="1"/>
  <c r="FE187" i="4" s="1"/>
  <c r="FF187" i="4" s="1"/>
  <c r="FG187" i="4" s="1"/>
  <c r="FH187" i="4" s="1"/>
  <c r="FI187" i="4" s="1"/>
  <c r="BE186" i="4"/>
  <c r="BF186" i="4" s="1"/>
  <c r="BG186" i="4" s="1"/>
  <c r="BH186" i="4" s="1"/>
  <c r="BI186" i="4" s="1"/>
  <c r="BJ186" i="4" s="1"/>
  <c r="BK186" i="4" s="1"/>
  <c r="BL186" i="4" s="1"/>
  <c r="BM186" i="4" s="1"/>
  <c r="BN186" i="4" s="1"/>
  <c r="BO186" i="4" s="1"/>
  <c r="BP186" i="4" s="1"/>
  <c r="BQ186" i="4" s="1"/>
  <c r="BR186" i="4" s="1"/>
  <c r="BS186" i="4" s="1"/>
  <c r="BT186" i="4" s="1"/>
  <c r="BU186" i="4" s="1"/>
  <c r="BV186" i="4" s="1"/>
  <c r="BW186" i="4" s="1"/>
  <c r="BX186" i="4" s="1"/>
  <c r="BY186" i="4" s="1"/>
  <c r="BZ186" i="4" s="1"/>
  <c r="CA186" i="4" s="1"/>
  <c r="CB186" i="4" s="1"/>
  <c r="CC186" i="4" s="1"/>
  <c r="CD186" i="4" s="1"/>
  <c r="CE186" i="4" s="1"/>
  <c r="CF186" i="4" s="1"/>
  <c r="CG186" i="4" s="1"/>
  <c r="CH186" i="4" s="1"/>
  <c r="CI186" i="4" s="1"/>
  <c r="CJ186" i="4" s="1"/>
  <c r="CK186" i="4" s="1"/>
  <c r="CL186" i="4" s="1"/>
  <c r="CM186" i="4" s="1"/>
  <c r="CN186" i="4" s="1"/>
  <c r="CO186" i="4" s="1"/>
  <c r="CP186" i="4" s="1"/>
  <c r="CQ186" i="4" s="1"/>
  <c r="CR186" i="4" s="1"/>
  <c r="CS186" i="4" s="1"/>
  <c r="CT186" i="4" s="1"/>
  <c r="CU186" i="4" s="1"/>
  <c r="CV186" i="4" s="1"/>
  <c r="CW186" i="4" s="1"/>
  <c r="CX186" i="4" s="1"/>
  <c r="CY186" i="4" s="1"/>
  <c r="CZ186" i="4" s="1"/>
  <c r="DA186" i="4" s="1"/>
  <c r="DB186" i="4" s="1"/>
  <c r="DC186" i="4" s="1"/>
  <c r="DD186" i="4" s="1"/>
  <c r="DE186" i="4" s="1"/>
  <c r="DF186" i="4" s="1"/>
  <c r="DG186" i="4" s="1"/>
  <c r="DH186" i="4" s="1"/>
  <c r="DI186" i="4" s="1"/>
  <c r="DJ186" i="4" s="1"/>
  <c r="DK186" i="4" s="1"/>
  <c r="DL186" i="4" s="1"/>
  <c r="DM186" i="4" s="1"/>
  <c r="DN186" i="4" s="1"/>
  <c r="DO186" i="4" s="1"/>
  <c r="DP186" i="4" s="1"/>
  <c r="DQ186" i="4" s="1"/>
  <c r="DR186" i="4" s="1"/>
  <c r="DS186" i="4" s="1"/>
  <c r="DT186" i="4" s="1"/>
  <c r="DU186" i="4" s="1"/>
  <c r="DV186" i="4" s="1"/>
  <c r="DW186" i="4" s="1"/>
  <c r="DX186" i="4" s="1"/>
  <c r="DY186" i="4" s="1"/>
  <c r="DZ186" i="4" s="1"/>
  <c r="EA186" i="4" s="1"/>
  <c r="EB186" i="4" s="1"/>
  <c r="EC186" i="4" s="1"/>
  <c r="ED186" i="4" s="1"/>
  <c r="EE186" i="4" s="1"/>
  <c r="EF186" i="4" s="1"/>
  <c r="EG186" i="4" s="1"/>
  <c r="EH186" i="4" s="1"/>
  <c r="EI186" i="4" s="1"/>
  <c r="EJ186" i="4" s="1"/>
  <c r="EK186" i="4" s="1"/>
  <c r="EL186" i="4" s="1"/>
  <c r="EM186" i="4" s="1"/>
  <c r="EN186" i="4" s="1"/>
  <c r="EO186" i="4" s="1"/>
  <c r="EP186" i="4" s="1"/>
  <c r="EQ186" i="4" s="1"/>
  <c r="ER186" i="4" s="1"/>
  <c r="ES186" i="4" s="1"/>
  <c r="ET186" i="4" s="1"/>
  <c r="EU186" i="4" s="1"/>
  <c r="EV186" i="4" s="1"/>
  <c r="EW186" i="4" s="1"/>
  <c r="EX186" i="4" s="1"/>
  <c r="EY186" i="4" s="1"/>
  <c r="EZ186" i="4" s="1"/>
  <c r="FA186" i="4" s="1"/>
  <c r="FB186" i="4" s="1"/>
  <c r="FC186" i="4" s="1"/>
  <c r="FD186" i="4" s="1"/>
  <c r="FE186" i="4" s="1"/>
  <c r="FF186" i="4" s="1"/>
  <c r="FG186" i="4" s="1"/>
  <c r="FH186" i="4" s="1"/>
  <c r="FI186" i="4" s="1"/>
  <c r="AZ186" i="4"/>
  <c r="BA186" i="4" s="1"/>
  <c r="BB186" i="4" s="1"/>
  <c r="BC186" i="4" s="1"/>
  <c r="BD186" i="4" s="1"/>
  <c r="AZ184" i="4"/>
  <c r="BA184" i="4" s="1"/>
  <c r="BB184" i="4" s="1"/>
  <c r="BC184" i="4" s="1"/>
  <c r="BD184" i="4" s="1"/>
  <c r="BE184" i="4" s="1"/>
  <c r="BF184" i="4" s="1"/>
  <c r="BG184" i="4" s="1"/>
  <c r="BH184" i="4" s="1"/>
  <c r="BI184" i="4" s="1"/>
  <c r="BJ184" i="4" s="1"/>
  <c r="BK184" i="4" s="1"/>
  <c r="BL184" i="4" s="1"/>
  <c r="BM184" i="4" s="1"/>
  <c r="BN184" i="4" s="1"/>
  <c r="BO184" i="4" s="1"/>
  <c r="BP184" i="4" s="1"/>
  <c r="BQ184" i="4" s="1"/>
  <c r="BR184" i="4" s="1"/>
  <c r="BS184" i="4" s="1"/>
  <c r="BT184" i="4" s="1"/>
  <c r="BU184" i="4" s="1"/>
  <c r="BV184" i="4" s="1"/>
  <c r="BW184" i="4" s="1"/>
  <c r="BX184" i="4" s="1"/>
  <c r="BY184" i="4" s="1"/>
  <c r="BZ184" i="4" s="1"/>
  <c r="CA184" i="4" s="1"/>
  <c r="CB184" i="4" s="1"/>
  <c r="CC184" i="4" s="1"/>
  <c r="CD184" i="4" s="1"/>
  <c r="CE184" i="4" s="1"/>
  <c r="CF184" i="4" s="1"/>
  <c r="CG184" i="4" s="1"/>
  <c r="CH184" i="4" s="1"/>
  <c r="CI184" i="4" s="1"/>
  <c r="CJ184" i="4" s="1"/>
  <c r="CK184" i="4" s="1"/>
  <c r="CL184" i="4" s="1"/>
  <c r="CM184" i="4" s="1"/>
  <c r="CN184" i="4" s="1"/>
  <c r="CO184" i="4" s="1"/>
  <c r="CP184" i="4" s="1"/>
  <c r="CQ184" i="4" s="1"/>
  <c r="CR184" i="4" s="1"/>
  <c r="CS184" i="4" s="1"/>
  <c r="CT184" i="4" s="1"/>
  <c r="CU184" i="4" s="1"/>
  <c r="CV184" i="4" s="1"/>
  <c r="CW184" i="4" s="1"/>
  <c r="CX184" i="4" s="1"/>
  <c r="CY184" i="4" s="1"/>
  <c r="CZ184" i="4" s="1"/>
  <c r="DA184" i="4" s="1"/>
  <c r="DB184" i="4" s="1"/>
  <c r="DC184" i="4" s="1"/>
  <c r="DD184" i="4" s="1"/>
  <c r="DE184" i="4" s="1"/>
  <c r="DF184" i="4" s="1"/>
  <c r="DG184" i="4" s="1"/>
  <c r="DH184" i="4" s="1"/>
  <c r="DI184" i="4" s="1"/>
  <c r="DJ184" i="4" s="1"/>
  <c r="DK184" i="4" s="1"/>
  <c r="DL184" i="4" s="1"/>
  <c r="DM184" i="4" s="1"/>
  <c r="DN184" i="4" s="1"/>
  <c r="DO184" i="4" s="1"/>
  <c r="DP184" i="4" s="1"/>
  <c r="DQ184" i="4" s="1"/>
  <c r="DR184" i="4" s="1"/>
  <c r="DS184" i="4" s="1"/>
  <c r="DT184" i="4" s="1"/>
  <c r="DU184" i="4" s="1"/>
  <c r="DV184" i="4" s="1"/>
  <c r="DW184" i="4" s="1"/>
  <c r="DX184" i="4" s="1"/>
  <c r="DY184" i="4" s="1"/>
  <c r="DZ184" i="4" s="1"/>
  <c r="EA184" i="4" s="1"/>
  <c r="EB184" i="4" s="1"/>
  <c r="EC184" i="4" s="1"/>
  <c r="ED184" i="4" s="1"/>
  <c r="EE184" i="4" s="1"/>
  <c r="EF184" i="4" s="1"/>
  <c r="EG184" i="4" s="1"/>
  <c r="EH184" i="4" s="1"/>
  <c r="EI184" i="4" s="1"/>
  <c r="EJ184" i="4" s="1"/>
  <c r="EK184" i="4" s="1"/>
  <c r="EL184" i="4" s="1"/>
  <c r="EM184" i="4" s="1"/>
  <c r="EN184" i="4" s="1"/>
  <c r="EO184" i="4" s="1"/>
  <c r="EP184" i="4" s="1"/>
  <c r="EQ184" i="4" s="1"/>
  <c r="ER184" i="4" s="1"/>
  <c r="ES184" i="4" s="1"/>
  <c r="ET184" i="4" s="1"/>
  <c r="EU184" i="4" s="1"/>
  <c r="EV184" i="4" s="1"/>
  <c r="EW184" i="4" s="1"/>
  <c r="EX184" i="4" s="1"/>
  <c r="EY184" i="4" s="1"/>
  <c r="EZ184" i="4" s="1"/>
  <c r="FA184" i="4" s="1"/>
  <c r="FB184" i="4" s="1"/>
  <c r="FC184" i="4" s="1"/>
  <c r="FD184" i="4" s="1"/>
  <c r="FE184" i="4" s="1"/>
  <c r="FF184" i="4" s="1"/>
  <c r="FG184" i="4" s="1"/>
  <c r="FH184" i="4" s="1"/>
  <c r="FI184" i="4" s="1"/>
  <c r="AZ183" i="4"/>
  <c r="BA183" i="4" s="1"/>
  <c r="BB183" i="4" s="1"/>
  <c r="BC183" i="4" s="1"/>
  <c r="BD183" i="4" s="1"/>
  <c r="BE183" i="4" s="1"/>
  <c r="BF183" i="4" s="1"/>
  <c r="BG183" i="4" s="1"/>
  <c r="BH183" i="4" s="1"/>
  <c r="BI183" i="4" s="1"/>
  <c r="BJ183" i="4" s="1"/>
  <c r="BK183" i="4" s="1"/>
  <c r="BL183" i="4" s="1"/>
  <c r="BM183" i="4" s="1"/>
  <c r="BN183" i="4" s="1"/>
  <c r="BO183" i="4" s="1"/>
  <c r="BP183" i="4" s="1"/>
  <c r="BQ183" i="4" s="1"/>
  <c r="BR183" i="4" s="1"/>
  <c r="BS183" i="4" s="1"/>
  <c r="BT183" i="4" s="1"/>
  <c r="BU183" i="4" s="1"/>
  <c r="BV183" i="4" s="1"/>
  <c r="BW183" i="4" s="1"/>
  <c r="BX183" i="4" s="1"/>
  <c r="BY183" i="4" s="1"/>
  <c r="BZ183" i="4" s="1"/>
  <c r="CA183" i="4" s="1"/>
  <c r="CB183" i="4" s="1"/>
  <c r="CC183" i="4" s="1"/>
  <c r="CD183" i="4" s="1"/>
  <c r="CE183" i="4" s="1"/>
  <c r="CF183" i="4" s="1"/>
  <c r="CG183" i="4" s="1"/>
  <c r="CH183" i="4" s="1"/>
  <c r="CI183" i="4" s="1"/>
  <c r="CJ183" i="4" s="1"/>
  <c r="CK183" i="4" s="1"/>
  <c r="CL183" i="4" s="1"/>
  <c r="CM183" i="4" s="1"/>
  <c r="CN183" i="4" s="1"/>
  <c r="CO183" i="4" s="1"/>
  <c r="CP183" i="4" s="1"/>
  <c r="CQ183" i="4" s="1"/>
  <c r="CR183" i="4" s="1"/>
  <c r="CS183" i="4" s="1"/>
  <c r="CT183" i="4" s="1"/>
  <c r="CU183" i="4" s="1"/>
  <c r="CV183" i="4" s="1"/>
  <c r="CW183" i="4" s="1"/>
  <c r="CX183" i="4" s="1"/>
  <c r="CY183" i="4" s="1"/>
  <c r="CZ183" i="4" s="1"/>
  <c r="DA183" i="4" s="1"/>
  <c r="DB183" i="4" s="1"/>
  <c r="DC183" i="4" s="1"/>
  <c r="DD183" i="4" s="1"/>
  <c r="DE183" i="4" s="1"/>
  <c r="DF183" i="4" s="1"/>
  <c r="DG183" i="4" s="1"/>
  <c r="DH183" i="4" s="1"/>
  <c r="DI183" i="4" s="1"/>
  <c r="DJ183" i="4" s="1"/>
  <c r="DK183" i="4" s="1"/>
  <c r="DL183" i="4" s="1"/>
  <c r="DM183" i="4" s="1"/>
  <c r="DN183" i="4" s="1"/>
  <c r="DO183" i="4" s="1"/>
  <c r="DP183" i="4" s="1"/>
  <c r="DQ183" i="4" s="1"/>
  <c r="DR183" i="4" s="1"/>
  <c r="DS183" i="4" s="1"/>
  <c r="DT183" i="4" s="1"/>
  <c r="DU183" i="4" s="1"/>
  <c r="DV183" i="4" s="1"/>
  <c r="DW183" i="4" s="1"/>
  <c r="DX183" i="4" s="1"/>
  <c r="DY183" i="4" s="1"/>
  <c r="DZ183" i="4" s="1"/>
  <c r="EA183" i="4" s="1"/>
  <c r="EB183" i="4" s="1"/>
  <c r="EC183" i="4" s="1"/>
  <c r="ED183" i="4" s="1"/>
  <c r="EE183" i="4" s="1"/>
  <c r="EF183" i="4" s="1"/>
  <c r="EG183" i="4" s="1"/>
  <c r="EH183" i="4" s="1"/>
  <c r="EI183" i="4" s="1"/>
  <c r="EJ183" i="4" s="1"/>
  <c r="EK183" i="4" s="1"/>
  <c r="EL183" i="4" s="1"/>
  <c r="EM183" i="4" s="1"/>
  <c r="EN183" i="4" s="1"/>
  <c r="EO183" i="4" s="1"/>
  <c r="EP183" i="4" s="1"/>
  <c r="EQ183" i="4" s="1"/>
  <c r="ER183" i="4" s="1"/>
  <c r="ES183" i="4" s="1"/>
  <c r="ET183" i="4" s="1"/>
  <c r="EU183" i="4" s="1"/>
  <c r="EV183" i="4" s="1"/>
  <c r="EW183" i="4" s="1"/>
  <c r="EX183" i="4" s="1"/>
  <c r="EY183" i="4" s="1"/>
  <c r="EZ183" i="4" s="1"/>
  <c r="FA183" i="4" s="1"/>
  <c r="FB183" i="4" s="1"/>
  <c r="FC183" i="4" s="1"/>
  <c r="FD183" i="4" s="1"/>
  <c r="FE183" i="4" s="1"/>
  <c r="FF183" i="4" s="1"/>
  <c r="FG183" i="4" s="1"/>
  <c r="FH183" i="4" s="1"/>
  <c r="FI183" i="4" s="1"/>
  <c r="AZ182" i="4"/>
  <c r="BA182" i="4" s="1"/>
  <c r="BB182" i="4" s="1"/>
  <c r="BC182" i="4" s="1"/>
  <c r="BD182" i="4" s="1"/>
  <c r="BE182" i="4" s="1"/>
  <c r="BF182" i="4" s="1"/>
  <c r="BG182" i="4" s="1"/>
  <c r="BH182" i="4" s="1"/>
  <c r="BI182" i="4" s="1"/>
  <c r="BJ182" i="4" s="1"/>
  <c r="BK182" i="4" s="1"/>
  <c r="BL182" i="4" s="1"/>
  <c r="BM182" i="4" s="1"/>
  <c r="BN182" i="4" s="1"/>
  <c r="BO182" i="4" s="1"/>
  <c r="BP182" i="4" s="1"/>
  <c r="BQ182" i="4" s="1"/>
  <c r="BR182" i="4" s="1"/>
  <c r="BS182" i="4" s="1"/>
  <c r="BT182" i="4" s="1"/>
  <c r="BU182" i="4" s="1"/>
  <c r="BV182" i="4" s="1"/>
  <c r="BW182" i="4" s="1"/>
  <c r="BX182" i="4" s="1"/>
  <c r="BY182" i="4" s="1"/>
  <c r="BZ182" i="4" s="1"/>
  <c r="CA182" i="4" s="1"/>
  <c r="CB182" i="4" s="1"/>
  <c r="CC182" i="4" s="1"/>
  <c r="CD182" i="4" s="1"/>
  <c r="CE182" i="4" s="1"/>
  <c r="CF182" i="4" s="1"/>
  <c r="CG182" i="4" s="1"/>
  <c r="CH182" i="4" s="1"/>
  <c r="CI182" i="4" s="1"/>
  <c r="CJ182" i="4" s="1"/>
  <c r="CK182" i="4" s="1"/>
  <c r="CL182" i="4" s="1"/>
  <c r="CM182" i="4" s="1"/>
  <c r="CN182" i="4" s="1"/>
  <c r="CO182" i="4" s="1"/>
  <c r="CP182" i="4" s="1"/>
  <c r="CQ182" i="4" s="1"/>
  <c r="CR182" i="4" s="1"/>
  <c r="CS182" i="4" s="1"/>
  <c r="CT182" i="4" s="1"/>
  <c r="CU182" i="4" s="1"/>
  <c r="CV182" i="4" s="1"/>
  <c r="CW182" i="4" s="1"/>
  <c r="CX182" i="4" s="1"/>
  <c r="CY182" i="4" s="1"/>
  <c r="CZ182" i="4" s="1"/>
  <c r="DA182" i="4" s="1"/>
  <c r="DB182" i="4" s="1"/>
  <c r="DC182" i="4" s="1"/>
  <c r="DD182" i="4" s="1"/>
  <c r="DE182" i="4" s="1"/>
  <c r="DF182" i="4" s="1"/>
  <c r="DG182" i="4" s="1"/>
  <c r="DH182" i="4" s="1"/>
  <c r="DI182" i="4" s="1"/>
  <c r="DJ182" i="4" s="1"/>
  <c r="DK182" i="4" s="1"/>
  <c r="DL182" i="4" s="1"/>
  <c r="DM182" i="4" s="1"/>
  <c r="DN182" i="4" s="1"/>
  <c r="DO182" i="4" s="1"/>
  <c r="DP182" i="4" s="1"/>
  <c r="DQ182" i="4" s="1"/>
  <c r="DR182" i="4" s="1"/>
  <c r="DS182" i="4" s="1"/>
  <c r="DT182" i="4" s="1"/>
  <c r="DU182" i="4" s="1"/>
  <c r="DV182" i="4" s="1"/>
  <c r="DW182" i="4" s="1"/>
  <c r="DX182" i="4" s="1"/>
  <c r="DY182" i="4" s="1"/>
  <c r="DZ182" i="4" s="1"/>
  <c r="EA182" i="4" s="1"/>
  <c r="EB182" i="4" s="1"/>
  <c r="EC182" i="4" s="1"/>
  <c r="ED182" i="4" s="1"/>
  <c r="EE182" i="4" s="1"/>
  <c r="EF182" i="4" s="1"/>
  <c r="EG182" i="4" s="1"/>
  <c r="EH182" i="4" s="1"/>
  <c r="EI182" i="4" s="1"/>
  <c r="EJ182" i="4" s="1"/>
  <c r="EK182" i="4" s="1"/>
  <c r="EL182" i="4" s="1"/>
  <c r="EM182" i="4" s="1"/>
  <c r="EN182" i="4" s="1"/>
  <c r="EO182" i="4" s="1"/>
  <c r="EP182" i="4" s="1"/>
  <c r="EQ182" i="4" s="1"/>
  <c r="ER182" i="4" s="1"/>
  <c r="ES182" i="4" s="1"/>
  <c r="ET182" i="4" s="1"/>
  <c r="EU182" i="4" s="1"/>
  <c r="EV182" i="4" s="1"/>
  <c r="EW182" i="4" s="1"/>
  <c r="EX182" i="4" s="1"/>
  <c r="EY182" i="4" s="1"/>
  <c r="EZ182" i="4" s="1"/>
  <c r="FA182" i="4" s="1"/>
  <c r="FB182" i="4" s="1"/>
  <c r="FC182" i="4" s="1"/>
  <c r="FD182" i="4" s="1"/>
  <c r="FE182" i="4" s="1"/>
  <c r="FF182" i="4" s="1"/>
  <c r="FG182" i="4" s="1"/>
  <c r="FH182" i="4" s="1"/>
  <c r="FI182" i="4" s="1"/>
  <c r="AZ181" i="4"/>
  <c r="BA181" i="4" s="1"/>
  <c r="BB181" i="4" s="1"/>
  <c r="BC181" i="4" s="1"/>
  <c r="BD181" i="4" s="1"/>
  <c r="BE181" i="4" s="1"/>
  <c r="BF181" i="4" s="1"/>
  <c r="BG181" i="4" s="1"/>
  <c r="BH181" i="4" s="1"/>
  <c r="BI181" i="4" s="1"/>
  <c r="BJ181" i="4" s="1"/>
  <c r="BK181" i="4" s="1"/>
  <c r="BL181" i="4" s="1"/>
  <c r="BM181" i="4" s="1"/>
  <c r="BN181" i="4" s="1"/>
  <c r="BO181" i="4" s="1"/>
  <c r="BP181" i="4" s="1"/>
  <c r="BQ181" i="4" s="1"/>
  <c r="BR181" i="4" s="1"/>
  <c r="BS181" i="4" s="1"/>
  <c r="BT181" i="4" s="1"/>
  <c r="BU181" i="4" s="1"/>
  <c r="BV181" i="4" s="1"/>
  <c r="BW181" i="4" s="1"/>
  <c r="BX181" i="4" s="1"/>
  <c r="BY181" i="4" s="1"/>
  <c r="BZ181" i="4" s="1"/>
  <c r="CA181" i="4" s="1"/>
  <c r="CB181" i="4" s="1"/>
  <c r="CC181" i="4" s="1"/>
  <c r="CD181" i="4" s="1"/>
  <c r="CE181" i="4" s="1"/>
  <c r="CF181" i="4" s="1"/>
  <c r="CG181" i="4" s="1"/>
  <c r="CH181" i="4" s="1"/>
  <c r="CI181" i="4" s="1"/>
  <c r="CJ181" i="4" s="1"/>
  <c r="CK181" i="4" s="1"/>
  <c r="CL181" i="4" s="1"/>
  <c r="CM181" i="4" s="1"/>
  <c r="CN181" i="4" s="1"/>
  <c r="CO181" i="4" s="1"/>
  <c r="CP181" i="4" s="1"/>
  <c r="CQ181" i="4" s="1"/>
  <c r="CR181" i="4" s="1"/>
  <c r="CS181" i="4" s="1"/>
  <c r="CT181" i="4" s="1"/>
  <c r="CU181" i="4" s="1"/>
  <c r="CV181" i="4" s="1"/>
  <c r="CW181" i="4" s="1"/>
  <c r="CX181" i="4" s="1"/>
  <c r="CY181" i="4" s="1"/>
  <c r="CZ181" i="4" s="1"/>
  <c r="DA181" i="4" s="1"/>
  <c r="DB181" i="4" s="1"/>
  <c r="DC181" i="4" s="1"/>
  <c r="DD181" i="4" s="1"/>
  <c r="DE181" i="4" s="1"/>
  <c r="DF181" i="4" s="1"/>
  <c r="DG181" i="4" s="1"/>
  <c r="DH181" i="4" s="1"/>
  <c r="DI181" i="4" s="1"/>
  <c r="DJ181" i="4" s="1"/>
  <c r="DK181" i="4" s="1"/>
  <c r="DL181" i="4" s="1"/>
  <c r="DM181" i="4" s="1"/>
  <c r="DN181" i="4" s="1"/>
  <c r="DO181" i="4" s="1"/>
  <c r="DP181" i="4" s="1"/>
  <c r="DQ181" i="4" s="1"/>
  <c r="DR181" i="4" s="1"/>
  <c r="DS181" i="4" s="1"/>
  <c r="DT181" i="4" s="1"/>
  <c r="DU181" i="4" s="1"/>
  <c r="DV181" i="4" s="1"/>
  <c r="DW181" i="4" s="1"/>
  <c r="DX181" i="4" s="1"/>
  <c r="DY181" i="4" s="1"/>
  <c r="DZ181" i="4" s="1"/>
  <c r="EA181" i="4" s="1"/>
  <c r="EB181" i="4" s="1"/>
  <c r="EC181" i="4" s="1"/>
  <c r="ED181" i="4" s="1"/>
  <c r="EE181" i="4" s="1"/>
  <c r="EF181" i="4" s="1"/>
  <c r="EG181" i="4" s="1"/>
  <c r="EH181" i="4" s="1"/>
  <c r="EI181" i="4" s="1"/>
  <c r="EJ181" i="4" s="1"/>
  <c r="EK181" i="4" s="1"/>
  <c r="EL181" i="4" s="1"/>
  <c r="EM181" i="4" s="1"/>
  <c r="EN181" i="4" s="1"/>
  <c r="EO181" i="4" s="1"/>
  <c r="EP181" i="4" s="1"/>
  <c r="EQ181" i="4" s="1"/>
  <c r="ER181" i="4" s="1"/>
  <c r="ES181" i="4" s="1"/>
  <c r="ET181" i="4" s="1"/>
  <c r="EU181" i="4" s="1"/>
  <c r="EV181" i="4" s="1"/>
  <c r="EW181" i="4" s="1"/>
  <c r="EX181" i="4" s="1"/>
  <c r="EY181" i="4" s="1"/>
  <c r="EZ181" i="4" s="1"/>
  <c r="FA181" i="4" s="1"/>
  <c r="FB181" i="4" s="1"/>
  <c r="FC181" i="4" s="1"/>
  <c r="FD181" i="4" s="1"/>
  <c r="FE181" i="4" s="1"/>
  <c r="FF181" i="4" s="1"/>
  <c r="FG181" i="4" s="1"/>
  <c r="FH181" i="4" s="1"/>
  <c r="FI181" i="4" s="1"/>
  <c r="AZ180" i="4"/>
  <c r="BA180" i="4" s="1"/>
  <c r="BB180" i="4" s="1"/>
  <c r="BC180" i="4" s="1"/>
  <c r="BD180" i="4" s="1"/>
  <c r="BE180" i="4" s="1"/>
  <c r="BF180" i="4" s="1"/>
  <c r="BG180" i="4" s="1"/>
  <c r="BH180" i="4" s="1"/>
  <c r="BI180" i="4" s="1"/>
  <c r="BJ180" i="4" s="1"/>
  <c r="BK180" i="4" s="1"/>
  <c r="BL180" i="4" s="1"/>
  <c r="BM180" i="4" s="1"/>
  <c r="BN180" i="4" s="1"/>
  <c r="BO180" i="4" s="1"/>
  <c r="BP180" i="4" s="1"/>
  <c r="BQ180" i="4" s="1"/>
  <c r="BR180" i="4" s="1"/>
  <c r="BS180" i="4" s="1"/>
  <c r="BT180" i="4" s="1"/>
  <c r="BU180" i="4" s="1"/>
  <c r="BV180" i="4" s="1"/>
  <c r="BW180" i="4" s="1"/>
  <c r="BX180" i="4" s="1"/>
  <c r="BY180" i="4" s="1"/>
  <c r="BZ180" i="4" s="1"/>
  <c r="CA180" i="4" s="1"/>
  <c r="CB180" i="4" s="1"/>
  <c r="CC180" i="4" s="1"/>
  <c r="CD180" i="4" s="1"/>
  <c r="CE180" i="4" s="1"/>
  <c r="CF180" i="4" s="1"/>
  <c r="CG180" i="4" s="1"/>
  <c r="CH180" i="4" s="1"/>
  <c r="CI180" i="4" s="1"/>
  <c r="CJ180" i="4" s="1"/>
  <c r="CK180" i="4" s="1"/>
  <c r="CL180" i="4" s="1"/>
  <c r="CM180" i="4" s="1"/>
  <c r="CN180" i="4" s="1"/>
  <c r="CO180" i="4" s="1"/>
  <c r="CP180" i="4" s="1"/>
  <c r="CQ180" i="4" s="1"/>
  <c r="CR180" i="4" s="1"/>
  <c r="CS180" i="4" s="1"/>
  <c r="CT180" i="4" s="1"/>
  <c r="CU180" i="4" s="1"/>
  <c r="CV180" i="4" s="1"/>
  <c r="CW180" i="4" s="1"/>
  <c r="CX180" i="4" s="1"/>
  <c r="CY180" i="4" s="1"/>
  <c r="CZ180" i="4" s="1"/>
  <c r="DA180" i="4" s="1"/>
  <c r="DB180" i="4" s="1"/>
  <c r="DC180" i="4" s="1"/>
  <c r="DD180" i="4" s="1"/>
  <c r="DE180" i="4" s="1"/>
  <c r="DF180" i="4" s="1"/>
  <c r="DG180" i="4" s="1"/>
  <c r="DH180" i="4" s="1"/>
  <c r="DI180" i="4" s="1"/>
  <c r="DJ180" i="4" s="1"/>
  <c r="DK180" i="4" s="1"/>
  <c r="DL180" i="4" s="1"/>
  <c r="DM180" i="4" s="1"/>
  <c r="DN180" i="4" s="1"/>
  <c r="DO180" i="4" s="1"/>
  <c r="DP180" i="4" s="1"/>
  <c r="DQ180" i="4" s="1"/>
  <c r="DR180" i="4" s="1"/>
  <c r="DS180" i="4" s="1"/>
  <c r="DT180" i="4" s="1"/>
  <c r="DU180" i="4" s="1"/>
  <c r="DV180" i="4" s="1"/>
  <c r="DW180" i="4" s="1"/>
  <c r="DX180" i="4" s="1"/>
  <c r="DY180" i="4" s="1"/>
  <c r="DZ180" i="4" s="1"/>
  <c r="EA180" i="4" s="1"/>
  <c r="EB180" i="4" s="1"/>
  <c r="EC180" i="4" s="1"/>
  <c r="ED180" i="4" s="1"/>
  <c r="EE180" i="4" s="1"/>
  <c r="EF180" i="4" s="1"/>
  <c r="EG180" i="4" s="1"/>
  <c r="EH180" i="4" s="1"/>
  <c r="EI180" i="4" s="1"/>
  <c r="EJ180" i="4" s="1"/>
  <c r="EK180" i="4" s="1"/>
  <c r="EL180" i="4" s="1"/>
  <c r="EM180" i="4" s="1"/>
  <c r="EN180" i="4" s="1"/>
  <c r="EO180" i="4" s="1"/>
  <c r="EP180" i="4" s="1"/>
  <c r="EQ180" i="4" s="1"/>
  <c r="ER180" i="4" s="1"/>
  <c r="ES180" i="4" s="1"/>
  <c r="ET180" i="4" s="1"/>
  <c r="EU180" i="4" s="1"/>
  <c r="EV180" i="4" s="1"/>
  <c r="EW180" i="4" s="1"/>
  <c r="EX180" i="4" s="1"/>
  <c r="EY180" i="4" s="1"/>
  <c r="EZ180" i="4" s="1"/>
  <c r="FA180" i="4" s="1"/>
  <c r="FB180" i="4" s="1"/>
  <c r="FC180" i="4" s="1"/>
  <c r="FD180" i="4" s="1"/>
  <c r="FE180" i="4" s="1"/>
  <c r="FF180" i="4" s="1"/>
  <c r="FG180" i="4" s="1"/>
  <c r="FH180" i="4" s="1"/>
  <c r="FI180" i="4" s="1"/>
  <c r="AZ178" i="4"/>
  <c r="BA178" i="4" s="1"/>
  <c r="BB178" i="4" s="1"/>
  <c r="BC178" i="4" s="1"/>
  <c r="BD178" i="4" s="1"/>
  <c r="BE178" i="4" s="1"/>
  <c r="BF178" i="4" s="1"/>
  <c r="BG178" i="4" s="1"/>
  <c r="BH178" i="4" s="1"/>
  <c r="BI178" i="4" s="1"/>
  <c r="BJ178" i="4" s="1"/>
  <c r="BK178" i="4" s="1"/>
  <c r="BL178" i="4" s="1"/>
  <c r="BM178" i="4" s="1"/>
  <c r="BN178" i="4" s="1"/>
  <c r="BO178" i="4" s="1"/>
  <c r="BP178" i="4" s="1"/>
  <c r="BQ178" i="4" s="1"/>
  <c r="BR178" i="4" s="1"/>
  <c r="BS178" i="4" s="1"/>
  <c r="BT178" i="4" s="1"/>
  <c r="BU178" i="4" s="1"/>
  <c r="BV178" i="4" s="1"/>
  <c r="BW178" i="4" s="1"/>
  <c r="BX178" i="4" s="1"/>
  <c r="BY178" i="4" s="1"/>
  <c r="BZ178" i="4" s="1"/>
  <c r="CA178" i="4" s="1"/>
  <c r="CB178" i="4" s="1"/>
  <c r="CC178" i="4" s="1"/>
  <c r="CD178" i="4" s="1"/>
  <c r="CE178" i="4" s="1"/>
  <c r="CF178" i="4" s="1"/>
  <c r="CG178" i="4" s="1"/>
  <c r="CH178" i="4" s="1"/>
  <c r="CI178" i="4" s="1"/>
  <c r="CJ178" i="4" s="1"/>
  <c r="CK178" i="4" s="1"/>
  <c r="CL178" i="4" s="1"/>
  <c r="CM178" i="4" s="1"/>
  <c r="CN178" i="4" s="1"/>
  <c r="CO178" i="4" s="1"/>
  <c r="CP178" i="4" s="1"/>
  <c r="CQ178" i="4" s="1"/>
  <c r="CR178" i="4" s="1"/>
  <c r="CS178" i="4" s="1"/>
  <c r="CT178" i="4" s="1"/>
  <c r="CU178" i="4" s="1"/>
  <c r="CV178" i="4" s="1"/>
  <c r="CW178" i="4" s="1"/>
  <c r="CX178" i="4" s="1"/>
  <c r="CY178" i="4" s="1"/>
  <c r="CZ178" i="4" s="1"/>
  <c r="DA178" i="4" s="1"/>
  <c r="DB178" i="4" s="1"/>
  <c r="DC178" i="4" s="1"/>
  <c r="DD178" i="4" s="1"/>
  <c r="DE178" i="4" s="1"/>
  <c r="DF178" i="4" s="1"/>
  <c r="DG178" i="4" s="1"/>
  <c r="DH178" i="4" s="1"/>
  <c r="DI178" i="4" s="1"/>
  <c r="DJ178" i="4" s="1"/>
  <c r="DK178" i="4" s="1"/>
  <c r="DL178" i="4" s="1"/>
  <c r="DM178" i="4" s="1"/>
  <c r="DN178" i="4" s="1"/>
  <c r="DO178" i="4" s="1"/>
  <c r="DP178" i="4" s="1"/>
  <c r="DQ178" i="4" s="1"/>
  <c r="DR178" i="4" s="1"/>
  <c r="DS178" i="4" s="1"/>
  <c r="DT178" i="4" s="1"/>
  <c r="DU178" i="4" s="1"/>
  <c r="DV178" i="4" s="1"/>
  <c r="DW178" i="4" s="1"/>
  <c r="DX178" i="4" s="1"/>
  <c r="DY178" i="4" s="1"/>
  <c r="DZ178" i="4" s="1"/>
  <c r="EA178" i="4" s="1"/>
  <c r="EB178" i="4" s="1"/>
  <c r="EC178" i="4" s="1"/>
  <c r="ED178" i="4" s="1"/>
  <c r="EE178" i="4" s="1"/>
  <c r="EF178" i="4" s="1"/>
  <c r="EG178" i="4" s="1"/>
  <c r="EH178" i="4" s="1"/>
  <c r="EI178" i="4" s="1"/>
  <c r="EJ178" i="4" s="1"/>
  <c r="EK178" i="4" s="1"/>
  <c r="EL178" i="4" s="1"/>
  <c r="EM178" i="4" s="1"/>
  <c r="EN178" i="4" s="1"/>
  <c r="EO178" i="4" s="1"/>
  <c r="EP178" i="4" s="1"/>
  <c r="EQ178" i="4" s="1"/>
  <c r="ER178" i="4" s="1"/>
  <c r="ES178" i="4" s="1"/>
  <c r="ET178" i="4" s="1"/>
  <c r="EU178" i="4" s="1"/>
  <c r="EV178" i="4" s="1"/>
  <c r="EW178" i="4" s="1"/>
  <c r="EX178" i="4" s="1"/>
  <c r="EY178" i="4" s="1"/>
  <c r="EZ178" i="4" s="1"/>
  <c r="FA178" i="4" s="1"/>
  <c r="FB178" i="4" s="1"/>
  <c r="FC178" i="4" s="1"/>
  <c r="FD178" i="4" s="1"/>
  <c r="FE178" i="4" s="1"/>
  <c r="FF178" i="4" s="1"/>
  <c r="FG178" i="4" s="1"/>
  <c r="FH178" i="4" s="1"/>
  <c r="FI178" i="4" s="1"/>
  <c r="AZ177" i="4"/>
  <c r="BA177" i="4" s="1"/>
  <c r="BB177" i="4" s="1"/>
  <c r="BC177" i="4" s="1"/>
  <c r="BD177" i="4" s="1"/>
  <c r="BE177" i="4" s="1"/>
  <c r="BF177" i="4" s="1"/>
  <c r="BG177" i="4" s="1"/>
  <c r="BH177" i="4" s="1"/>
  <c r="BI177" i="4" s="1"/>
  <c r="BJ177" i="4" s="1"/>
  <c r="BK177" i="4" s="1"/>
  <c r="BL177" i="4" s="1"/>
  <c r="BM177" i="4" s="1"/>
  <c r="BN177" i="4" s="1"/>
  <c r="BO177" i="4" s="1"/>
  <c r="BP177" i="4" s="1"/>
  <c r="BQ177" i="4" s="1"/>
  <c r="BR177" i="4" s="1"/>
  <c r="BS177" i="4" s="1"/>
  <c r="BT177" i="4" s="1"/>
  <c r="BU177" i="4" s="1"/>
  <c r="BV177" i="4" s="1"/>
  <c r="BW177" i="4" s="1"/>
  <c r="BX177" i="4" s="1"/>
  <c r="BY177" i="4" s="1"/>
  <c r="BZ177" i="4" s="1"/>
  <c r="CA177" i="4" s="1"/>
  <c r="CB177" i="4" s="1"/>
  <c r="CC177" i="4" s="1"/>
  <c r="CD177" i="4" s="1"/>
  <c r="CE177" i="4" s="1"/>
  <c r="CF177" i="4" s="1"/>
  <c r="CG177" i="4" s="1"/>
  <c r="CH177" i="4" s="1"/>
  <c r="CI177" i="4" s="1"/>
  <c r="CJ177" i="4" s="1"/>
  <c r="CK177" i="4" s="1"/>
  <c r="CL177" i="4" s="1"/>
  <c r="CM177" i="4" s="1"/>
  <c r="CN177" i="4" s="1"/>
  <c r="CO177" i="4" s="1"/>
  <c r="CP177" i="4" s="1"/>
  <c r="CQ177" i="4" s="1"/>
  <c r="CR177" i="4" s="1"/>
  <c r="CS177" i="4" s="1"/>
  <c r="CT177" i="4" s="1"/>
  <c r="CU177" i="4" s="1"/>
  <c r="CV177" i="4" s="1"/>
  <c r="CW177" i="4" s="1"/>
  <c r="CX177" i="4" s="1"/>
  <c r="CY177" i="4" s="1"/>
  <c r="CZ177" i="4" s="1"/>
  <c r="DA177" i="4" s="1"/>
  <c r="DB177" i="4" s="1"/>
  <c r="DC177" i="4" s="1"/>
  <c r="DD177" i="4" s="1"/>
  <c r="DE177" i="4" s="1"/>
  <c r="DF177" i="4" s="1"/>
  <c r="DG177" i="4" s="1"/>
  <c r="DH177" i="4" s="1"/>
  <c r="DI177" i="4" s="1"/>
  <c r="DJ177" i="4" s="1"/>
  <c r="DK177" i="4" s="1"/>
  <c r="DL177" i="4" s="1"/>
  <c r="DM177" i="4" s="1"/>
  <c r="DN177" i="4" s="1"/>
  <c r="DO177" i="4" s="1"/>
  <c r="DP177" i="4" s="1"/>
  <c r="DQ177" i="4" s="1"/>
  <c r="DR177" i="4" s="1"/>
  <c r="DS177" i="4" s="1"/>
  <c r="DT177" i="4" s="1"/>
  <c r="DU177" i="4" s="1"/>
  <c r="DV177" i="4" s="1"/>
  <c r="DW177" i="4" s="1"/>
  <c r="DX177" i="4" s="1"/>
  <c r="DY177" i="4" s="1"/>
  <c r="DZ177" i="4" s="1"/>
  <c r="EA177" i="4" s="1"/>
  <c r="EB177" i="4" s="1"/>
  <c r="EC177" i="4" s="1"/>
  <c r="ED177" i="4" s="1"/>
  <c r="EE177" i="4" s="1"/>
  <c r="EF177" i="4" s="1"/>
  <c r="EG177" i="4" s="1"/>
  <c r="EH177" i="4" s="1"/>
  <c r="EI177" i="4" s="1"/>
  <c r="EJ177" i="4" s="1"/>
  <c r="EK177" i="4" s="1"/>
  <c r="EL177" i="4" s="1"/>
  <c r="EM177" i="4" s="1"/>
  <c r="EN177" i="4" s="1"/>
  <c r="EO177" i="4" s="1"/>
  <c r="EP177" i="4" s="1"/>
  <c r="EQ177" i="4" s="1"/>
  <c r="ER177" i="4" s="1"/>
  <c r="ES177" i="4" s="1"/>
  <c r="ET177" i="4" s="1"/>
  <c r="EU177" i="4" s="1"/>
  <c r="EV177" i="4" s="1"/>
  <c r="EW177" i="4" s="1"/>
  <c r="EX177" i="4" s="1"/>
  <c r="EY177" i="4" s="1"/>
  <c r="EZ177" i="4" s="1"/>
  <c r="FA177" i="4" s="1"/>
  <c r="FB177" i="4" s="1"/>
  <c r="FC177" i="4" s="1"/>
  <c r="FD177" i="4" s="1"/>
  <c r="FE177" i="4" s="1"/>
  <c r="FF177" i="4" s="1"/>
  <c r="FG177" i="4" s="1"/>
  <c r="FH177" i="4" s="1"/>
  <c r="FI177" i="4" s="1"/>
  <c r="AZ176" i="4"/>
  <c r="BA176" i="4" s="1"/>
  <c r="BB176" i="4" s="1"/>
  <c r="BC176" i="4" s="1"/>
  <c r="BD176" i="4" s="1"/>
  <c r="BE176" i="4" s="1"/>
  <c r="BF176" i="4" s="1"/>
  <c r="BG176" i="4" s="1"/>
  <c r="BH176" i="4" s="1"/>
  <c r="BI176" i="4" s="1"/>
  <c r="BJ176" i="4" s="1"/>
  <c r="BK176" i="4" s="1"/>
  <c r="BL176" i="4" s="1"/>
  <c r="BM176" i="4" s="1"/>
  <c r="BN176" i="4" s="1"/>
  <c r="BO176" i="4" s="1"/>
  <c r="BP176" i="4" s="1"/>
  <c r="BQ176" i="4" s="1"/>
  <c r="BR176" i="4" s="1"/>
  <c r="BS176" i="4" s="1"/>
  <c r="BT176" i="4" s="1"/>
  <c r="BU176" i="4" s="1"/>
  <c r="BV176" i="4" s="1"/>
  <c r="BW176" i="4" s="1"/>
  <c r="BX176" i="4" s="1"/>
  <c r="BY176" i="4" s="1"/>
  <c r="BZ176" i="4" s="1"/>
  <c r="CA176" i="4" s="1"/>
  <c r="CB176" i="4" s="1"/>
  <c r="CC176" i="4" s="1"/>
  <c r="CD176" i="4" s="1"/>
  <c r="CE176" i="4" s="1"/>
  <c r="CF176" i="4" s="1"/>
  <c r="CG176" i="4" s="1"/>
  <c r="CH176" i="4" s="1"/>
  <c r="CI176" i="4" s="1"/>
  <c r="CJ176" i="4" s="1"/>
  <c r="CK176" i="4" s="1"/>
  <c r="CL176" i="4" s="1"/>
  <c r="CM176" i="4" s="1"/>
  <c r="CN176" i="4" s="1"/>
  <c r="CO176" i="4" s="1"/>
  <c r="CP176" i="4" s="1"/>
  <c r="CQ176" i="4" s="1"/>
  <c r="CR176" i="4" s="1"/>
  <c r="CS176" i="4" s="1"/>
  <c r="CT176" i="4" s="1"/>
  <c r="CU176" i="4" s="1"/>
  <c r="CV176" i="4" s="1"/>
  <c r="CW176" i="4" s="1"/>
  <c r="CX176" i="4" s="1"/>
  <c r="CY176" i="4" s="1"/>
  <c r="CZ176" i="4" s="1"/>
  <c r="DA176" i="4" s="1"/>
  <c r="DB176" i="4" s="1"/>
  <c r="DC176" i="4" s="1"/>
  <c r="DD176" i="4" s="1"/>
  <c r="DE176" i="4" s="1"/>
  <c r="DF176" i="4" s="1"/>
  <c r="DG176" i="4" s="1"/>
  <c r="DH176" i="4" s="1"/>
  <c r="DI176" i="4" s="1"/>
  <c r="DJ176" i="4" s="1"/>
  <c r="DK176" i="4" s="1"/>
  <c r="DL176" i="4" s="1"/>
  <c r="DM176" i="4" s="1"/>
  <c r="DN176" i="4" s="1"/>
  <c r="DO176" i="4" s="1"/>
  <c r="DP176" i="4" s="1"/>
  <c r="DQ176" i="4" s="1"/>
  <c r="DR176" i="4" s="1"/>
  <c r="DS176" i="4" s="1"/>
  <c r="DT176" i="4" s="1"/>
  <c r="DU176" i="4" s="1"/>
  <c r="DV176" i="4" s="1"/>
  <c r="DW176" i="4" s="1"/>
  <c r="DX176" i="4" s="1"/>
  <c r="DY176" i="4" s="1"/>
  <c r="DZ176" i="4" s="1"/>
  <c r="EA176" i="4" s="1"/>
  <c r="EB176" i="4" s="1"/>
  <c r="EC176" i="4" s="1"/>
  <c r="ED176" i="4" s="1"/>
  <c r="EE176" i="4" s="1"/>
  <c r="EF176" i="4" s="1"/>
  <c r="EG176" i="4" s="1"/>
  <c r="EH176" i="4" s="1"/>
  <c r="EI176" i="4" s="1"/>
  <c r="EJ176" i="4" s="1"/>
  <c r="EK176" i="4" s="1"/>
  <c r="EL176" i="4" s="1"/>
  <c r="EM176" i="4" s="1"/>
  <c r="EN176" i="4" s="1"/>
  <c r="EO176" i="4" s="1"/>
  <c r="EP176" i="4" s="1"/>
  <c r="EQ176" i="4" s="1"/>
  <c r="ER176" i="4" s="1"/>
  <c r="ES176" i="4" s="1"/>
  <c r="ET176" i="4" s="1"/>
  <c r="EU176" i="4" s="1"/>
  <c r="EV176" i="4" s="1"/>
  <c r="EW176" i="4" s="1"/>
  <c r="EX176" i="4" s="1"/>
  <c r="EY176" i="4" s="1"/>
  <c r="EZ176" i="4" s="1"/>
  <c r="FA176" i="4" s="1"/>
  <c r="FB176" i="4" s="1"/>
  <c r="FC176" i="4" s="1"/>
  <c r="FD176" i="4" s="1"/>
  <c r="FE176" i="4" s="1"/>
  <c r="FF176" i="4" s="1"/>
  <c r="FG176" i="4" s="1"/>
  <c r="FH176" i="4" s="1"/>
  <c r="FI176" i="4" s="1"/>
  <c r="AZ175" i="4"/>
  <c r="BA175" i="4" s="1"/>
  <c r="BB175" i="4" s="1"/>
  <c r="BC175" i="4" s="1"/>
  <c r="BD175" i="4" s="1"/>
  <c r="BE175" i="4" s="1"/>
  <c r="BF175" i="4" s="1"/>
  <c r="BG175" i="4" s="1"/>
  <c r="BH175" i="4" s="1"/>
  <c r="BI175" i="4" s="1"/>
  <c r="BJ175" i="4" s="1"/>
  <c r="BK175" i="4" s="1"/>
  <c r="BL175" i="4" s="1"/>
  <c r="BM175" i="4" s="1"/>
  <c r="BN175" i="4" s="1"/>
  <c r="BO175" i="4" s="1"/>
  <c r="BP175" i="4" s="1"/>
  <c r="BQ175" i="4" s="1"/>
  <c r="BR175" i="4" s="1"/>
  <c r="BS175" i="4" s="1"/>
  <c r="BT175" i="4" s="1"/>
  <c r="BU175" i="4" s="1"/>
  <c r="BV175" i="4" s="1"/>
  <c r="BW175" i="4" s="1"/>
  <c r="BX175" i="4" s="1"/>
  <c r="BY175" i="4" s="1"/>
  <c r="BZ175" i="4" s="1"/>
  <c r="CA175" i="4" s="1"/>
  <c r="CB175" i="4" s="1"/>
  <c r="CC175" i="4" s="1"/>
  <c r="CD175" i="4" s="1"/>
  <c r="CE175" i="4" s="1"/>
  <c r="CF175" i="4" s="1"/>
  <c r="CG175" i="4" s="1"/>
  <c r="CH175" i="4" s="1"/>
  <c r="CI175" i="4" s="1"/>
  <c r="CJ175" i="4" s="1"/>
  <c r="CK175" i="4" s="1"/>
  <c r="CL175" i="4" s="1"/>
  <c r="CM175" i="4" s="1"/>
  <c r="CN175" i="4" s="1"/>
  <c r="CO175" i="4" s="1"/>
  <c r="CP175" i="4" s="1"/>
  <c r="CQ175" i="4" s="1"/>
  <c r="CR175" i="4" s="1"/>
  <c r="CS175" i="4" s="1"/>
  <c r="CT175" i="4" s="1"/>
  <c r="CU175" i="4" s="1"/>
  <c r="CV175" i="4" s="1"/>
  <c r="CW175" i="4" s="1"/>
  <c r="CX175" i="4" s="1"/>
  <c r="CY175" i="4" s="1"/>
  <c r="CZ175" i="4" s="1"/>
  <c r="DA175" i="4" s="1"/>
  <c r="DB175" i="4" s="1"/>
  <c r="DC175" i="4" s="1"/>
  <c r="DD175" i="4" s="1"/>
  <c r="DE175" i="4" s="1"/>
  <c r="DF175" i="4" s="1"/>
  <c r="DG175" i="4" s="1"/>
  <c r="DH175" i="4" s="1"/>
  <c r="DI175" i="4" s="1"/>
  <c r="DJ175" i="4" s="1"/>
  <c r="DK175" i="4" s="1"/>
  <c r="DL175" i="4" s="1"/>
  <c r="DM175" i="4" s="1"/>
  <c r="DN175" i="4" s="1"/>
  <c r="DO175" i="4" s="1"/>
  <c r="DP175" i="4" s="1"/>
  <c r="DQ175" i="4" s="1"/>
  <c r="DR175" i="4" s="1"/>
  <c r="DS175" i="4" s="1"/>
  <c r="DT175" i="4" s="1"/>
  <c r="DU175" i="4" s="1"/>
  <c r="DV175" i="4" s="1"/>
  <c r="DW175" i="4" s="1"/>
  <c r="DX175" i="4" s="1"/>
  <c r="DY175" i="4" s="1"/>
  <c r="DZ175" i="4" s="1"/>
  <c r="EA175" i="4" s="1"/>
  <c r="EB175" i="4" s="1"/>
  <c r="EC175" i="4" s="1"/>
  <c r="ED175" i="4" s="1"/>
  <c r="EE175" i="4" s="1"/>
  <c r="EF175" i="4" s="1"/>
  <c r="EG175" i="4" s="1"/>
  <c r="EH175" i="4" s="1"/>
  <c r="EI175" i="4" s="1"/>
  <c r="EJ175" i="4" s="1"/>
  <c r="EK175" i="4" s="1"/>
  <c r="EL175" i="4" s="1"/>
  <c r="EM175" i="4" s="1"/>
  <c r="EN175" i="4" s="1"/>
  <c r="EO175" i="4" s="1"/>
  <c r="EP175" i="4" s="1"/>
  <c r="EQ175" i="4" s="1"/>
  <c r="ER175" i="4" s="1"/>
  <c r="ES175" i="4" s="1"/>
  <c r="ET175" i="4" s="1"/>
  <c r="EU175" i="4" s="1"/>
  <c r="EV175" i="4" s="1"/>
  <c r="EW175" i="4" s="1"/>
  <c r="EX175" i="4" s="1"/>
  <c r="EY175" i="4" s="1"/>
  <c r="EZ175" i="4" s="1"/>
  <c r="FA175" i="4" s="1"/>
  <c r="FB175" i="4" s="1"/>
  <c r="FC175" i="4" s="1"/>
  <c r="FD175" i="4" s="1"/>
  <c r="FE175" i="4" s="1"/>
  <c r="FF175" i="4" s="1"/>
  <c r="FG175" i="4" s="1"/>
  <c r="FH175" i="4" s="1"/>
  <c r="FI175" i="4" s="1"/>
  <c r="AZ174" i="4"/>
  <c r="BA174" i="4" s="1"/>
  <c r="BB174" i="4" s="1"/>
  <c r="BC174" i="4" s="1"/>
  <c r="BD174" i="4" s="1"/>
  <c r="BE174" i="4" s="1"/>
  <c r="BF174" i="4" s="1"/>
  <c r="BG174" i="4" s="1"/>
  <c r="BH174" i="4" s="1"/>
  <c r="BI174" i="4" s="1"/>
  <c r="BJ174" i="4" s="1"/>
  <c r="BK174" i="4" s="1"/>
  <c r="BL174" i="4" s="1"/>
  <c r="BM174" i="4" s="1"/>
  <c r="BN174" i="4" s="1"/>
  <c r="BO174" i="4" s="1"/>
  <c r="BP174" i="4" s="1"/>
  <c r="BQ174" i="4" s="1"/>
  <c r="BR174" i="4" s="1"/>
  <c r="BS174" i="4" s="1"/>
  <c r="BT174" i="4" s="1"/>
  <c r="BU174" i="4" s="1"/>
  <c r="BV174" i="4" s="1"/>
  <c r="BW174" i="4" s="1"/>
  <c r="BX174" i="4" s="1"/>
  <c r="BY174" i="4" s="1"/>
  <c r="BZ174" i="4" s="1"/>
  <c r="CA174" i="4" s="1"/>
  <c r="CB174" i="4" s="1"/>
  <c r="CC174" i="4" s="1"/>
  <c r="CD174" i="4" s="1"/>
  <c r="CE174" i="4" s="1"/>
  <c r="CF174" i="4" s="1"/>
  <c r="CG174" i="4" s="1"/>
  <c r="CH174" i="4" s="1"/>
  <c r="CI174" i="4" s="1"/>
  <c r="CJ174" i="4" s="1"/>
  <c r="CK174" i="4" s="1"/>
  <c r="CL174" i="4" s="1"/>
  <c r="CM174" i="4" s="1"/>
  <c r="CN174" i="4" s="1"/>
  <c r="CO174" i="4" s="1"/>
  <c r="CP174" i="4" s="1"/>
  <c r="CQ174" i="4" s="1"/>
  <c r="CR174" i="4" s="1"/>
  <c r="CS174" i="4" s="1"/>
  <c r="CT174" i="4" s="1"/>
  <c r="CU174" i="4" s="1"/>
  <c r="CV174" i="4" s="1"/>
  <c r="CW174" i="4" s="1"/>
  <c r="CX174" i="4" s="1"/>
  <c r="CY174" i="4" s="1"/>
  <c r="CZ174" i="4" s="1"/>
  <c r="DA174" i="4" s="1"/>
  <c r="DB174" i="4" s="1"/>
  <c r="DC174" i="4" s="1"/>
  <c r="DD174" i="4" s="1"/>
  <c r="DE174" i="4" s="1"/>
  <c r="DF174" i="4" s="1"/>
  <c r="DG174" i="4" s="1"/>
  <c r="DH174" i="4" s="1"/>
  <c r="DI174" i="4" s="1"/>
  <c r="DJ174" i="4" s="1"/>
  <c r="DK174" i="4" s="1"/>
  <c r="DL174" i="4" s="1"/>
  <c r="DM174" i="4" s="1"/>
  <c r="DN174" i="4" s="1"/>
  <c r="DO174" i="4" s="1"/>
  <c r="DP174" i="4" s="1"/>
  <c r="DQ174" i="4" s="1"/>
  <c r="DR174" i="4" s="1"/>
  <c r="DS174" i="4" s="1"/>
  <c r="DT174" i="4" s="1"/>
  <c r="DU174" i="4" s="1"/>
  <c r="DV174" i="4" s="1"/>
  <c r="DW174" i="4" s="1"/>
  <c r="DX174" i="4" s="1"/>
  <c r="DY174" i="4" s="1"/>
  <c r="DZ174" i="4" s="1"/>
  <c r="EA174" i="4" s="1"/>
  <c r="EB174" i="4" s="1"/>
  <c r="EC174" i="4" s="1"/>
  <c r="ED174" i="4" s="1"/>
  <c r="EE174" i="4" s="1"/>
  <c r="EF174" i="4" s="1"/>
  <c r="EG174" i="4" s="1"/>
  <c r="EH174" i="4" s="1"/>
  <c r="EI174" i="4" s="1"/>
  <c r="EJ174" i="4" s="1"/>
  <c r="EK174" i="4" s="1"/>
  <c r="EL174" i="4" s="1"/>
  <c r="EM174" i="4" s="1"/>
  <c r="EN174" i="4" s="1"/>
  <c r="EO174" i="4" s="1"/>
  <c r="EP174" i="4" s="1"/>
  <c r="EQ174" i="4" s="1"/>
  <c r="ER174" i="4" s="1"/>
  <c r="ES174" i="4" s="1"/>
  <c r="ET174" i="4" s="1"/>
  <c r="EU174" i="4" s="1"/>
  <c r="EV174" i="4" s="1"/>
  <c r="EW174" i="4" s="1"/>
  <c r="EX174" i="4" s="1"/>
  <c r="EY174" i="4" s="1"/>
  <c r="EZ174" i="4" s="1"/>
  <c r="FA174" i="4" s="1"/>
  <c r="FB174" i="4" s="1"/>
  <c r="FC174" i="4" s="1"/>
  <c r="FD174" i="4" s="1"/>
  <c r="FE174" i="4" s="1"/>
  <c r="FF174" i="4" s="1"/>
  <c r="FG174" i="4" s="1"/>
  <c r="FH174" i="4" s="1"/>
  <c r="FI174" i="4" s="1"/>
  <c r="AZ173" i="4"/>
  <c r="BA173" i="4" s="1"/>
  <c r="BB173" i="4" s="1"/>
  <c r="BC173" i="4" s="1"/>
  <c r="BD173" i="4" s="1"/>
  <c r="BE173" i="4" s="1"/>
  <c r="BF173" i="4" s="1"/>
  <c r="BG173" i="4" s="1"/>
  <c r="BH173" i="4" s="1"/>
  <c r="BI173" i="4" s="1"/>
  <c r="BJ173" i="4" s="1"/>
  <c r="BK173" i="4" s="1"/>
  <c r="BL173" i="4" s="1"/>
  <c r="BM173" i="4" s="1"/>
  <c r="BN173" i="4" s="1"/>
  <c r="BO173" i="4" s="1"/>
  <c r="BP173" i="4" s="1"/>
  <c r="BQ173" i="4" s="1"/>
  <c r="BR173" i="4" s="1"/>
  <c r="BS173" i="4" s="1"/>
  <c r="BT173" i="4" s="1"/>
  <c r="BU173" i="4" s="1"/>
  <c r="BV173" i="4" s="1"/>
  <c r="BW173" i="4" s="1"/>
  <c r="BX173" i="4" s="1"/>
  <c r="BY173" i="4" s="1"/>
  <c r="BZ173" i="4" s="1"/>
  <c r="CA173" i="4" s="1"/>
  <c r="CB173" i="4" s="1"/>
  <c r="CC173" i="4" s="1"/>
  <c r="CD173" i="4" s="1"/>
  <c r="CE173" i="4" s="1"/>
  <c r="CF173" i="4" s="1"/>
  <c r="CG173" i="4" s="1"/>
  <c r="CH173" i="4" s="1"/>
  <c r="CI173" i="4" s="1"/>
  <c r="CJ173" i="4" s="1"/>
  <c r="CK173" i="4" s="1"/>
  <c r="CL173" i="4" s="1"/>
  <c r="CM173" i="4" s="1"/>
  <c r="CN173" i="4" s="1"/>
  <c r="CO173" i="4" s="1"/>
  <c r="CP173" i="4" s="1"/>
  <c r="CQ173" i="4" s="1"/>
  <c r="CR173" i="4" s="1"/>
  <c r="CS173" i="4" s="1"/>
  <c r="CT173" i="4" s="1"/>
  <c r="CU173" i="4" s="1"/>
  <c r="CV173" i="4" s="1"/>
  <c r="CW173" i="4" s="1"/>
  <c r="CX173" i="4" s="1"/>
  <c r="CY173" i="4" s="1"/>
  <c r="CZ173" i="4" s="1"/>
  <c r="DA173" i="4" s="1"/>
  <c r="DB173" i="4" s="1"/>
  <c r="DC173" i="4" s="1"/>
  <c r="DD173" i="4" s="1"/>
  <c r="DE173" i="4" s="1"/>
  <c r="DF173" i="4" s="1"/>
  <c r="DG173" i="4" s="1"/>
  <c r="DH173" i="4" s="1"/>
  <c r="DI173" i="4" s="1"/>
  <c r="DJ173" i="4" s="1"/>
  <c r="DK173" i="4" s="1"/>
  <c r="DL173" i="4" s="1"/>
  <c r="DM173" i="4" s="1"/>
  <c r="DN173" i="4" s="1"/>
  <c r="DO173" i="4" s="1"/>
  <c r="DP173" i="4" s="1"/>
  <c r="DQ173" i="4" s="1"/>
  <c r="DR173" i="4" s="1"/>
  <c r="DS173" i="4" s="1"/>
  <c r="DT173" i="4" s="1"/>
  <c r="DU173" i="4" s="1"/>
  <c r="DV173" i="4" s="1"/>
  <c r="DW173" i="4" s="1"/>
  <c r="DX173" i="4" s="1"/>
  <c r="DY173" i="4" s="1"/>
  <c r="DZ173" i="4" s="1"/>
  <c r="EA173" i="4" s="1"/>
  <c r="EB173" i="4" s="1"/>
  <c r="EC173" i="4" s="1"/>
  <c r="ED173" i="4" s="1"/>
  <c r="EE173" i="4" s="1"/>
  <c r="EF173" i="4" s="1"/>
  <c r="EG173" i="4" s="1"/>
  <c r="EH173" i="4" s="1"/>
  <c r="EI173" i="4" s="1"/>
  <c r="EJ173" i="4" s="1"/>
  <c r="EK173" i="4" s="1"/>
  <c r="EL173" i="4" s="1"/>
  <c r="EM173" i="4" s="1"/>
  <c r="EN173" i="4" s="1"/>
  <c r="EO173" i="4" s="1"/>
  <c r="EP173" i="4" s="1"/>
  <c r="EQ173" i="4" s="1"/>
  <c r="ER173" i="4" s="1"/>
  <c r="ES173" i="4" s="1"/>
  <c r="ET173" i="4" s="1"/>
  <c r="EU173" i="4" s="1"/>
  <c r="EV173" i="4" s="1"/>
  <c r="EW173" i="4" s="1"/>
  <c r="EX173" i="4" s="1"/>
  <c r="EY173" i="4" s="1"/>
  <c r="EZ173" i="4" s="1"/>
  <c r="FA173" i="4" s="1"/>
  <c r="FB173" i="4" s="1"/>
  <c r="FC173" i="4" s="1"/>
  <c r="FD173" i="4" s="1"/>
  <c r="FE173" i="4" s="1"/>
  <c r="FF173" i="4" s="1"/>
  <c r="FG173" i="4" s="1"/>
  <c r="FH173" i="4" s="1"/>
  <c r="FI173" i="4" s="1"/>
  <c r="AZ172" i="4"/>
  <c r="BA172" i="4" s="1"/>
  <c r="BB172" i="4" s="1"/>
  <c r="BC172" i="4" s="1"/>
  <c r="BD172" i="4" s="1"/>
  <c r="BE172" i="4" s="1"/>
  <c r="BF172" i="4" s="1"/>
  <c r="BG172" i="4" s="1"/>
  <c r="BH172" i="4" s="1"/>
  <c r="BI172" i="4" s="1"/>
  <c r="BJ172" i="4" s="1"/>
  <c r="BK172" i="4" s="1"/>
  <c r="BL172" i="4" s="1"/>
  <c r="BM172" i="4" s="1"/>
  <c r="BN172" i="4" s="1"/>
  <c r="BO172" i="4" s="1"/>
  <c r="BP172" i="4" s="1"/>
  <c r="BQ172" i="4" s="1"/>
  <c r="BR172" i="4" s="1"/>
  <c r="BS172" i="4" s="1"/>
  <c r="BT172" i="4" s="1"/>
  <c r="BU172" i="4" s="1"/>
  <c r="BV172" i="4" s="1"/>
  <c r="BW172" i="4" s="1"/>
  <c r="BX172" i="4" s="1"/>
  <c r="BY172" i="4" s="1"/>
  <c r="BZ172" i="4" s="1"/>
  <c r="CA172" i="4" s="1"/>
  <c r="CB172" i="4" s="1"/>
  <c r="CC172" i="4" s="1"/>
  <c r="CD172" i="4" s="1"/>
  <c r="CE172" i="4" s="1"/>
  <c r="CF172" i="4" s="1"/>
  <c r="CG172" i="4" s="1"/>
  <c r="CH172" i="4" s="1"/>
  <c r="CI172" i="4" s="1"/>
  <c r="CJ172" i="4" s="1"/>
  <c r="CK172" i="4" s="1"/>
  <c r="CL172" i="4" s="1"/>
  <c r="CM172" i="4" s="1"/>
  <c r="CN172" i="4" s="1"/>
  <c r="CO172" i="4" s="1"/>
  <c r="CP172" i="4" s="1"/>
  <c r="CQ172" i="4" s="1"/>
  <c r="CR172" i="4" s="1"/>
  <c r="CS172" i="4" s="1"/>
  <c r="CT172" i="4" s="1"/>
  <c r="CU172" i="4" s="1"/>
  <c r="CV172" i="4" s="1"/>
  <c r="CW172" i="4" s="1"/>
  <c r="CX172" i="4" s="1"/>
  <c r="CY172" i="4" s="1"/>
  <c r="CZ172" i="4" s="1"/>
  <c r="DA172" i="4" s="1"/>
  <c r="DB172" i="4" s="1"/>
  <c r="DC172" i="4" s="1"/>
  <c r="DD172" i="4" s="1"/>
  <c r="DE172" i="4" s="1"/>
  <c r="DF172" i="4" s="1"/>
  <c r="DG172" i="4" s="1"/>
  <c r="DH172" i="4" s="1"/>
  <c r="DI172" i="4" s="1"/>
  <c r="DJ172" i="4" s="1"/>
  <c r="DK172" i="4" s="1"/>
  <c r="DL172" i="4" s="1"/>
  <c r="DM172" i="4" s="1"/>
  <c r="DN172" i="4" s="1"/>
  <c r="DO172" i="4" s="1"/>
  <c r="DP172" i="4" s="1"/>
  <c r="DQ172" i="4" s="1"/>
  <c r="DR172" i="4" s="1"/>
  <c r="DS172" i="4" s="1"/>
  <c r="DT172" i="4" s="1"/>
  <c r="DU172" i="4" s="1"/>
  <c r="DV172" i="4" s="1"/>
  <c r="DW172" i="4" s="1"/>
  <c r="DX172" i="4" s="1"/>
  <c r="DY172" i="4" s="1"/>
  <c r="DZ172" i="4" s="1"/>
  <c r="EA172" i="4" s="1"/>
  <c r="EB172" i="4" s="1"/>
  <c r="EC172" i="4" s="1"/>
  <c r="ED172" i="4" s="1"/>
  <c r="EE172" i="4" s="1"/>
  <c r="EF172" i="4" s="1"/>
  <c r="EG172" i="4" s="1"/>
  <c r="EH172" i="4" s="1"/>
  <c r="EI172" i="4" s="1"/>
  <c r="EJ172" i="4" s="1"/>
  <c r="EK172" i="4" s="1"/>
  <c r="EL172" i="4" s="1"/>
  <c r="EM172" i="4" s="1"/>
  <c r="EN172" i="4" s="1"/>
  <c r="EO172" i="4" s="1"/>
  <c r="EP172" i="4" s="1"/>
  <c r="EQ172" i="4" s="1"/>
  <c r="ER172" i="4" s="1"/>
  <c r="ES172" i="4" s="1"/>
  <c r="ET172" i="4" s="1"/>
  <c r="EU172" i="4" s="1"/>
  <c r="EV172" i="4" s="1"/>
  <c r="EW172" i="4" s="1"/>
  <c r="EX172" i="4" s="1"/>
  <c r="EY172" i="4" s="1"/>
  <c r="EZ172" i="4" s="1"/>
  <c r="FA172" i="4" s="1"/>
  <c r="FB172" i="4" s="1"/>
  <c r="FC172" i="4" s="1"/>
  <c r="FD172" i="4" s="1"/>
  <c r="FE172" i="4" s="1"/>
  <c r="FF172" i="4" s="1"/>
  <c r="FG172" i="4" s="1"/>
  <c r="FH172" i="4" s="1"/>
  <c r="FI172" i="4" s="1"/>
  <c r="AZ171" i="4"/>
  <c r="BA171" i="4" s="1"/>
  <c r="BB171" i="4" s="1"/>
  <c r="BC171" i="4" s="1"/>
  <c r="BD171" i="4" s="1"/>
  <c r="BE171" i="4" s="1"/>
  <c r="BF171" i="4" s="1"/>
  <c r="BG171" i="4" s="1"/>
  <c r="BH171" i="4" s="1"/>
  <c r="BI171" i="4" s="1"/>
  <c r="BJ171" i="4" s="1"/>
  <c r="BK171" i="4" s="1"/>
  <c r="BL171" i="4" s="1"/>
  <c r="BM171" i="4" s="1"/>
  <c r="BN171" i="4" s="1"/>
  <c r="BO171" i="4" s="1"/>
  <c r="BP171" i="4" s="1"/>
  <c r="BQ171" i="4" s="1"/>
  <c r="BR171" i="4" s="1"/>
  <c r="BS171" i="4" s="1"/>
  <c r="BT171" i="4" s="1"/>
  <c r="BU171" i="4" s="1"/>
  <c r="BV171" i="4" s="1"/>
  <c r="BW171" i="4" s="1"/>
  <c r="BX171" i="4" s="1"/>
  <c r="BY171" i="4" s="1"/>
  <c r="BZ171" i="4" s="1"/>
  <c r="CA171" i="4" s="1"/>
  <c r="CB171" i="4" s="1"/>
  <c r="CC171" i="4" s="1"/>
  <c r="CD171" i="4" s="1"/>
  <c r="CE171" i="4" s="1"/>
  <c r="CF171" i="4" s="1"/>
  <c r="CG171" i="4" s="1"/>
  <c r="CH171" i="4" s="1"/>
  <c r="CI171" i="4" s="1"/>
  <c r="CJ171" i="4" s="1"/>
  <c r="CK171" i="4" s="1"/>
  <c r="CL171" i="4" s="1"/>
  <c r="CM171" i="4" s="1"/>
  <c r="CN171" i="4" s="1"/>
  <c r="CO171" i="4" s="1"/>
  <c r="CP171" i="4" s="1"/>
  <c r="CQ171" i="4" s="1"/>
  <c r="CR171" i="4" s="1"/>
  <c r="CS171" i="4" s="1"/>
  <c r="CT171" i="4" s="1"/>
  <c r="CU171" i="4" s="1"/>
  <c r="CV171" i="4" s="1"/>
  <c r="CW171" i="4" s="1"/>
  <c r="CX171" i="4" s="1"/>
  <c r="CY171" i="4" s="1"/>
  <c r="CZ171" i="4" s="1"/>
  <c r="DA171" i="4" s="1"/>
  <c r="DB171" i="4" s="1"/>
  <c r="DC171" i="4" s="1"/>
  <c r="DD171" i="4" s="1"/>
  <c r="DE171" i="4" s="1"/>
  <c r="DF171" i="4" s="1"/>
  <c r="DG171" i="4" s="1"/>
  <c r="DH171" i="4" s="1"/>
  <c r="DI171" i="4" s="1"/>
  <c r="DJ171" i="4" s="1"/>
  <c r="DK171" i="4" s="1"/>
  <c r="DL171" i="4" s="1"/>
  <c r="DM171" i="4" s="1"/>
  <c r="DN171" i="4" s="1"/>
  <c r="DO171" i="4" s="1"/>
  <c r="DP171" i="4" s="1"/>
  <c r="DQ171" i="4" s="1"/>
  <c r="DR171" i="4" s="1"/>
  <c r="DS171" i="4" s="1"/>
  <c r="DT171" i="4" s="1"/>
  <c r="DU171" i="4" s="1"/>
  <c r="DV171" i="4" s="1"/>
  <c r="DW171" i="4" s="1"/>
  <c r="DX171" i="4" s="1"/>
  <c r="DY171" i="4" s="1"/>
  <c r="DZ171" i="4" s="1"/>
  <c r="EA171" i="4" s="1"/>
  <c r="EB171" i="4" s="1"/>
  <c r="EC171" i="4" s="1"/>
  <c r="ED171" i="4" s="1"/>
  <c r="EE171" i="4" s="1"/>
  <c r="EF171" i="4" s="1"/>
  <c r="EG171" i="4" s="1"/>
  <c r="EH171" i="4" s="1"/>
  <c r="EI171" i="4" s="1"/>
  <c r="EJ171" i="4" s="1"/>
  <c r="EK171" i="4" s="1"/>
  <c r="EL171" i="4" s="1"/>
  <c r="EM171" i="4" s="1"/>
  <c r="EN171" i="4" s="1"/>
  <c r="EO171" i="4" s="1"/>
  <c r="EP171" i="4" s="1"/>
  <c r="EQ171" i="4" s="1"/>
  <c r="ER171" i="4" s="1"/>
  <c r="ES171" i="4" s="1"/>
  <c r="ET171" i="4" s="1"/>
  <c r="EU171" i="4" s="1"/>
  <c r="EV171" i="4" s="1"/>
  <c r="EW171" i="4" s="1"/>
  <c r="EX171" i="4" s="1"/>
  <c r="EY171" i="4" s="1"/>
  <c r="EZ171" i="4" s="1"/>
  <c r="FA171" i="4" s="1"/>
  <c r="FB171" i="4" s="1"/>
  <c r="FC171" i="4" s="1"/>
  <c r="FD171" i="4" s="1"/>
  <c r="FE171" i="4" s="1"/>
  <c r="FF171" i="4" s="1"/>
  <c r="FG171" i="4" s="1"/>
  <c r="FH171" i="4" s="1"/>
  <c r="FI171" i="4" s="1"/>
  <c r="AZ170" i="4"/>
  <c r="BA170" i="4" s="1"/>
  <c r="BB170" i="4" s="1"/>
  <c r="BC170" i="4" s="1"/>
  <c r="BD170" i="4" s="1"/>
  <c r="BE170" i="4" s="1"/>
  <c r="BF170" i="4" s="1"/>
  <c r="BG170" i="4" s="1"/>
  <c r="BH170" i="4" s="1"/>
  <c r="BI170" i="4" s="1"/>
  <c r="BJ170" i="4" s="1"/>
  <c r="BK170" i="4" s="1"/>
  <c r="BL170" i="4" s="1"/>
  <c r="BM170" i="4" s="1"/>
  <c r="BN170" i="4" s="1"/>
  <c r="BO170" i="4" s="1"/>
  <c r="BP170" i="4" s="1"/>
  <c r="BQ170" i="4" s="1"/>
  <c r="BR170" i="4" s="1"/>
  <c r="BS170" i="4" s="1"/>
  <c r="BT170" i="4" s="1"/>
  <c r="BU170" i="4" s="1"/>
  <c r="BV170" i="4" s="1"/>
  <c r="BW170" i="4" s="1"/>
  <c r="BX170" i="4" s="1"/>
  <c r="BY170" i="4" s="1"/>
  <c r="BZ170" i="4" s="1"/>
  <c r="CA170" i="4" s="1"/>
  <c r="CB170" i="4" s="1"/>
  <c r="CC170" i="4" s="1"/>
  <c r="CD170" i="4" s="1"/>
  <c r="CE170" i="4" s="1"/>
  <c r="CF170" i="4" s="1"/>
  <c r="CG170" i="4" s="1"/>
  <c r="CH170" i="4" s="1"/>
  <c r="CI170" i="4" s="1"/>
  <c r="CJ170" i="4" s="1"/>
  <c r="CK170" i="4" s="1"/>
  <c r="CL170" i="4" s="1"/>
  <c r="CM170" i="4" s="1"/>
  <c r="CN170" i="4" s="1"/>
  <c r="CO170" i="4" s="1"/>
  <c r="CP170" i="4" s="1"/>
  <c r="CQ170" i="4" s="1"/>
  <c r="CR170" i="4" s="1"/>
  <c r="CS170" i="4" s="1"/>
  <c r="CT170" i="4" s="1"/>
  <c r="CU170" i="4" s="1"/>
  <c r="CV170" i="4" s="1"/>
  <c r="CW170" i="4" s="1"/>
  <c r="CX170" i="4" s="1"/>
  <c r="CY170" i="4" s="1"/>
  <c r="CZ170" i="4" s="1"/>
  <c r="DA170" i="4" s="1"/>
  <c r="DB170" i="4" s="1"/>
  <c r="DC170" i="4" s="1"/>
  <c r="DD170" i="4" s="1"/>
  <c r="DE170" i="4" s="1"/>
  <c r="DF170" i="4" s="1"/>
  <c r="DG170" i="4" s="1"/>
  <c r="DH170" i="4" s="1"/>
  <c r="DI170" i="4" s="1"/>
  <c r="DJ170" i="4" s="1"/>
  <c r="DK170" i="4" s="1"/>
  <c r="DL170" i="4" s="1"/>
  <c r="DM170" i="4" s="1"/>
  <c r="DN170" i="4" s="1"/>
  <c r="DO170" i="4" s="1"/>
  <c r="DP170" i="4" s="1"/>
  <c r="DQ170" i="4" s="1"/>
  <c r="DR170" i="4" s="1"/>
  <c r="DS170" i="4" s="1"/>
  <c r="DT170" i="4" s="1"/>
  <c r="DU170" i="4" s="1"/>
  <c r="DV170" i="4" s="1"/>
  <c r="DW170" i="4" s="1"/>
  <c r="DX170" i="4" s="1"/>
  <c r="DY170" i="4" s="1"/>
  <c r="DZ170" i="4" s="1"/>
  <c r="EA170" i="4" s="1"/>
  <c r="EB170" i="4" s="1"/>
  <c r="EC170" i="4" s="1"/>
  <c r="ED170" i="4" s="1"/>
  <c r="EE170" i="4" s="1"/>
  <c r="EF170" i="4" s="1"/>
  <c r="EG170" i="4" s="1"/>
  <c r="EH170" i="4" s="1"/>
  <c r="EI170" i="4" s="1"/>
  <c r="EJ170" i="4" s="1"/>
  <c r="EK170" i="4" s="1"/>
  <c r="EL170" i="4" s="1"/>
  <c r="EM170" i="4" s="1"/>
  <c r="EN170" i="4" s="1"/>
  <c r="EO170" i="4" s="1"/>
  <c r="EP170" i="4" s="1"/>
  <c r="EQ170" i="4" s="1"/>
  <c r="ER170" i="4" s="1"/>
  <c r="ES170" i="4" s="1"/>
  <c r="ET170" i="4" s="1"/>
  <c r="EU170" i="4" s="1"/>
  <c r="EV170" i="4" s="1"/>
  <c r="EW170" i="4" s="1"/>
  <c r="EX170" i="4" s="1"/>
  <c r="EY170" i="4" s="1"/>
  <c r="EZ170" i="4" s="1"/>
  <c r="FA170" i="4" s="1"/>
  <c r="FB170" i="4" s="1"/>
  <c r="FC170" i="4" s="1"/>
  <c r="FD170" i="4" s="1"/>
  <c r="FE170" i="4" s="1"/>
  <c r="FF170" i="4" s="1"/>
  <c r="FG170" i="4" s="1"/>
  <c r="FH170" i="4" s="1"/>
  <c r="FI170" i="4" s="1"/>
  <c r="AZ169" i="4"/>
  <c r="BA169" i="4" s="1"/>
  <c r="BB169" i="4" s="1"/>
  <c r="BC169" i="4" s="1"/>
  <c r="BD169" i="4" s="1"/>
  <c r="BE169" i="4" s="1"/>
  <c r="BF169" i="4" s="1"/>
  <c r="BG169" i="4" s="1"/>
  <c r="BH169" i="4" s="1"/>
  <c r="BI169" i="4" s="1"/>
  <c r="BJ169" i="4" s="1"/>
  <c r="BK169" i="4" s="1"/>
  <c r="BL169" i="4" s="1"/>
  <c r="BM169" i="4" s="1"/>
  <c r="BN169" i="4" s="1"/>
  <c r="BO169" i="4" s="1"/>
  <c r="BP169" i="4" s="1"/>
  <c r="BQ169" i="4" s="1"/>
  <c r="BR169" i="4" s="1"/>
  <c r="BS169" i="4" s="1"/>
  <c r="BT169" i="4" s="1"/>
  <c r="BU169" i="4" s="1"/>
  <c r="BV169" i="4" s="1"/>
  <c r="BW169" i="4" s="1"/>
  <c r="BX169" i="4" s="1"/>
  <c r="BY169" i="4" s="1"/>
  <c r="BZ169" i="4" s="1"/>
  <c r="CA169" i="4" s="1"/>
  <c r="CB169" i="4" s="1"/>
  <c r="CC169" i="4" s="1"/>
  <c r="CD169" i="4" s="1"/>
  <c r="CE169" i="4" s="1"/>
  <c r="CF169" i="4" s="1"/>
  <c r="CG169" i="4" s="1"/>
  <c r="CH169" i="4" s="1"/>
  <c r="CI169" i="4" s="1"/>
  <c r="CJ169" i="4" s="1"/>
  <c r="CK169" i="4" s="1"/>
  <c r="CL169" i="4" s="1"/>
  <c r="CM169" i="4" s="1"/>
  <c r="CN169" i="4" s="1"/>
  <c r="CO169" i="4" s="1"/>
  <c r="CP169" i="4" s="1"/>
  <c r="CQ169" i="4" s="1"/>
  <c r="CR169" i="4" s="1"/>
  <c r="CS169" i="4" s="1"/>
  <c r="CT169" i="4" s="1"/>
  <c r="CU169" i="4" s="1"/>
  <c r="CV169" i="4" s="1"/>
  <c r="CW169" i="4" s="1"/>
  <c r="CX169" i="4" s="1"/>
  <c r="CY169" i="4" s="1"/>
  <c r="CZ169" i="4" s="1"/>
  <c r="DA169" i="4" s="1"/>
  <c r="DB169" i="4" s="1"/>
  <c r="DC169" i="4" s="1"/>
  <c r="DD169" i="4" s="1"/>
  <c r="DE169" i="4" s="1"/>
  <c r="DF169" i="4" s="1"/>
  <c r="DG169" i="4" s="1"/>
  <c r="DH169" i="4" s="1"/>
  <c r="DI169" i="4" s="1"/>
  <c r="DJ169" i="4" s="1"/>
  <c r="DK169" i="4" s="1"/>
  <c r="DL169" i="4" s="1"/>
  <c r="DM169" i="4" s="1"/>
  <c r="DN169" i="4" s="1"/>
  <c r="DO169" i="4" s="1"/>
  <c r="DP169" i="4" s="1"/>
  <c r="DQ169" i="4" s="1"/>
  <c r="DR169" i="4" s="1"/>
  <c r="DS169" i="4" s="1"/>
  <c r="DT169" i="4" s="1"/>
  <c r="DU169" i="4" s="1"/>
  <c r="DV169" i="4" s="1"/>
  <c r="DW169" i="4" s="1"/>
  <c r="DX169" i="4" s="1"/>
  <c r="DY169" i="4" s="1"/>
  <c r="DZ169" i="4" s="1"/>
  <c r="EA169" i="4" s="1"/>
  <c r="EB169" i="4" s="1"/>
  <c r="EC169" i="4" s="1"/>
  <c r="ED169" i="4" s="1"/>
  <c r="EE169" i="4" s="1"/>
  <c r="EF169" i="4" s="1"/>
  <c r="EG169" i="4" s="1"/>
  <c r="EH169" i="4" s="1"/>
  <c r="EI169" i="4" s="1"/>
  <c r="EJ169" i="4" s="1"/>
  <c r="EK169" i="4" s="1"/>
  <c r="EL169" i="4" s="1"/>
  <c r="EM169" i="4" s="1"/>
  <c r="EN169" i="4" s="1"/>
  <c r="EO169" i="4" s="1"/>
  <c r="EP169" i="4" s="1"/>
  <c r="EQ169" i="4" s="1"/>
  <c r="ER169" i="4" s="1"/>
  <c r="ES169" i="4" s="1"/>
  <c r="ET169" i="4" s="1"/>
  <c r="EU169" i="4" s="1"/>
  <c r="EV169" i="4" s="1"/>
  <c r="EW169" i="4" s="1"/>
  <c r="EX169" i="4" s="1"/>
  <c r="EY169" i="4" s="1"/>
  <c r="EZ169" i="4" s="1"/>
  <c r="FA169" i="4" s="1"/>
  <c r="FB169" i="4" s="1"/>
  <c r="FC169" i="4" s="1"/>
  <c r="FD169" i="4" s="1"/>
  <c r="FE169" i="4" s="1"/>
  <c r="FF169" i="4" s="1"/>
  <c r="FG169" i="4" s="1"/>
  <c r="FH169" i="4" s="1"/>
  <c r="FI169" i="4" s="1"/>
  <c r="AZ168" i="4"/>
  <c r="BA168" i="4" s="1"/>
  <c r="BB168" i="4" s="1"/>
  <c r="BC168" i="4" s="1"/>
  <c r="BD168" i="4" s="1"/>
  <c r="BE168" i="4" s="1"/>
  <c r="BF168" i="4" s="1"/>
  <c r="BG168" i="4" s="1"/>
  <c r="BH168" i="4" s="1"/>
  <c r="BI168" i="4" s="1"/>
  <c r="BJ168" i="4" s="1"/>
  <c r="BK168" i="4" s="1"/>
  <c r="BL168" i="4" s="1"/>
  <c r="BM168" i="4" s="1"/>
  <c r="BN168" i="4" s="1"/>
  <c r="BO168" i="4" s="1"/>
  <c r="BP168" i="4" s="1"/>
  <c r="BQ168" i="4" s="1"/>
  <c r="BR168" i="4" s="1"/>
  <c r="BS168" i="4" s="1"/>
  <c r="BT168" i="4" s="1"/>
  <c r="BU168" i="4" s="1"/>
  <c r="BV168" i="4" s="1"/>
  <c r="BW168" i="4" s="1"/>
  <c r="BX168" i="4" s="1"/>
  <c r="BY168" i="4" s="1"/>
  <c r="BZ168" i="4" s="1"/>
  <c r="CA168" i="4" s="1"/>
  <c r="CB168" i="4" s="1"/>
  <c r="CC168" i="4" s="1"/>
  <c r="CD168" i="4" s="1"/>
  <c r="CE168" i="4" s="1"/>
  <c r="CF168" i="4" s="1"/>
  <c r="CG168" i="4" s="1"/>
  <c r="CH168" i="4" s="1"/>
  <c r="CI168" i="4" s="1"/>
  <c r="CJ168" i="4" s="1"/>
  <c r="CK168" i="4" s="1"/>
  <c r="CL168" i="4" s="1"/>
  <c r="CM168" i="4" s="1"/>
  <c r="CN168" i="4" s="1"/>
  <c r="CO168" i="4" s="1"/>
  <c r="CP168" i="4" s="1"/>
  <c r="CQ168" i="4" s="1"/>
  <c r="CR168" i="4" s="1"/>
  <c r="CS168" i="4" s="1"/>
  <c r="CT168" i="4" s="1"/>
  <c r="CU168" i="4" s="1"/>
  <c r="CV168" i="4" s="1"/>
  <c r="CW168" i="4" s="1"/>
  <c r="CX168" i="4" s="1"/>
  <c r="CY168" i="4" s="1"/>
  <c r="CZ168" i="4" s="1"/>
  <c r="DA168" i="4" s="1"/>
  <c r="DB168" i="4" s="1"/>
  <c r="DC168" i="4" s="1"/>
  <c r="DD168" i="4" s="1"/>
  <c r="DE168" i="4" s="1"/>
  <c r="DF168" i="4" s="1"/>
  <c r="DG168" i="4" s="1"/>
  <c r="DH168" i="4" s="1"/>
  <c r="DI168" i="4" s="1"/>
  <c r="DJ168" i="4" s="1"/>
  <c r="DK168" i="4" s="1"/>
  <c r="DL168" i="4" s="1"/>
  <c r="DM168" i="4" s="1"/>
  <c r="DN168" i="4" s="1"/>
  <c r="DO168" i="4" s="1"/>
  <c r="DP168" i="4" s="1"/>
  <c r="DQ168" i="4" s="1"/>
  <c r="DR168" i="4" s="1"/>
  <c r="DS168" i="4" s="1"/>
  <c r="DT168" i="4" s="1"/>
  <c r="DU168" i="4" s="1"/>
  <c r="DV168" i="4" s="1"/>
  <c r="DW168" i="4" s="1"/>
  <c r="DX168" i="4" s="1"/>
  <c r="DY168" i="4" s="1"/>
  <c r="DZ168" i="4" s="1"/>
  <c r="EA168" i="4" s="1"/>
  <c r="EB168" i="4" s="1"/>
  <c r="EC168" i="4" s="1"/>
  <c r="ED168" i="4" s="1"/>
  <c r="EE168" i="4" s="1"/>
  <c r="EF168" i="4" s="1"/>
  <c r="EG168" i="4" s="1"/>
  <c r="EH168" i="4" s="1"/>
  <c r="EI168" i="4" s="1"/>
  <c r="EJ168" i="4" s="1"/>
  <c r="EK168" i="4" s="1"/>
  <c r="EL168" i="4" s="1"/>
  <c r="EM168" i="4" s="1"/>
  <c r="EN168" i="4" s="1"/>
  <c r="EO168" i="4" s="1"/>
  <c r="EP168" i="4" s="1"/>
  <c r="EQ168" i="4" s="1"/>
  <c r="ER168" i="4" s="1"/>
  <c r="ES168" i="4" s="1"/>
  <c r="ET168" i="4" s="1"/>
  <c r="EU168" i="4" s="1"/>
  <c r="EV168" i="4" s="1"/>
  <c r="EW168" i="4" s="1"/>
  <c r="EX168" i="4" s="1"/>
  <c r="EY168" i="4" s="1"/>
  <c r="EZ168" i="4" s="1"/>
  <c r="FA168" i="4" s="1"/>
  <c r="FB168" i="4" s="1"/>
  <c r="FC168" i="4" s="1"/>
  <c r="FD168" i="4" s="1"/>
  <c r="FE168" i="4" s="1"/>
  <c r="FF168" i="4" s="1"/>
  <c r="FG168" i="4" s="1"/>
  <c r="FH168" i="4" s="1"/>
  <c r="FI168" i="4" s="1"/>
  <c r="AZ167" i="4"/>
  <c r="BA167" i="4" s="1"/>
  <c r="BB167" i="4" s="1"/>
  <c r="BC167" i="4" s="1"/>
  <c r="BD167" i="4" s="1"/>
  <c r="BE167" i="4" s="1"/>
  <c r="BF167" i="4" s="1"/>
  <c r="BG167" i="4" s="1"/>
  <c r="BH167" i="4" s="1"/>
  <c r="BI167" i="4" s="1"/>
  <c r="BJ167" i="4" s="1"/>
  <c r="BK167" i="4" s="1"/>
  <c r="BL167" i="4" s="1"/>
  <c r="BM167" i="4" s="1"/>
  <c r="BN167" i="4" s="1"/>
  <c r="BO167" i="4" s="1"/>
  <c r="BP167" i="4" s="1"/>
  <c r="BQ167" i="4" s="1"/>
  <c r="BR167" i="4" s="1"/>
  <c r="BS167" i="4" s="1"/>
  <c r="BT167" i="4" s="1"/>
  <c r="BU167" i="4" s="1"/>
  <c r="BV167" i="4" s="1"/>
  <c r="BW167" i="4" s="1"/>
  <c r="BX167" i="4" s="1"/>
  <c r="BY167" i="4" s="1"/>
  <c r="BZ167" i="4" s="1"/>
  <c r="CA167" i="4" s="1"/>
  <c r="CB167" i="4" s="1"/>
  <c r="CC167" i="4" s="1"/>
  <c r="CD167" i="4" s="1"/>
  <c r="CE167" i="4" s="1"/>
  <c r="CF167" i="4" s="1"/>
  <c r="CG167" i="4" s="1"/>
  <c r="CH167" i="4" s="1"/>
  <c r="CI167" i="4" s="1"/>
  <c r="CJ167" i="4" s="1"/>
  <c r="CK167" i="4" s="1"/>
  <c r="CL167" i="4" s="1"/>
  <c r="CM167" i="4" s="1"/>
  <c r="CN167" i="4" s="1"/>
  <c r="CO167" i="4" s="1"/>
  <c r="CP167" i="4" s="1"/>
  <c r="CQ167" i="4" s="1"/>
  <c r="CR167" i="4" s="1"/>
  <c r="CS167" i="4" s="1"/>
  <c r="CT167" i="4" s="1"/>
  <c r="CU167" i="4" s="1"/>
  <c r="CV167" i="4" s="1"/>
  <c r="CW167" i="4" s="1"/>
  <c r="CX167" i="4" s="1"/>
  <c r="CY167" i="4" s="1"/>
  <c r="CZ167" i="4" s="1"/>
  <c r="DA167" i="4" s="1"/>
  <c r="DB167" i="4" s="1"/>
  <c r="DC167" i="4" s="1"/>
  <c r="DD167" i="4" s="1"/>
  <c r="DE167" i="4" s="1"/>
  <c r="DF167" i="4" s="1"/>
  <c r="DG167" i="4" s="1"/>
  <c r="DH167" i="4" s="1"/>
  <c r="DI167" i="4" s="1"/>
  <c r="DJ167" i="4" s="1"/>
  <c r="DK167" i="4" s="1"/>
  <c r="DL167" i="4" s="1"/>
  <c r="DM167" i="4" s="1"/>
  <c r="DN167" i="4" s="1"/>
  <c r="DO167" i="4" s="1"/>
  <c r="DP167" i="4" s="1"/>
  <c r="DQ167" i="4" s="1"/>
  <c r="DR167" i="4" s="1"/>
  <c r="DS167" i="4" s="1"/>
  <c r="DT167" i="4" s="1"/>
  <c r="DU167" i="4" s="1"/>
  <c r="DV167" i="4" s="1"/>
  <c r="DW167" i="4" s="1"/>
  <c r="DX167" i="4" s="1"/>
  <c r="DY167" i="4" s="1"/>
  <c r="DZ167" i="4" s="1"/>
  <c r="EA167" i="4" s="1"/>
  <c r="EB167" i="4" s="1"/>
  <c r="EC167" i="4" s="1"/>
  <c r="ED167" i="4" s="1"/>
  <c r="EE167" i="4" s="1"/>
  <c r="EF167" i="4" s="1"/>
  <c r="EG167" i="4" s="1"/>
  <c r="EH167" i="4" s="1"/>
  <c r="EI167" i="4" s="1"/>
  <c r="EJ167" i="4" s="1"/>
  <c r="EK167" i="4" s="1"/>
  <c r="EL167" i="4" s="1"/>
  <c r="EM167" i="4" s="1"/>
  <c r="EN167" i="4" s="1"/>
  <c r="EO167" i="4" s="1"/>
  <c r="EP167" i="4" s="1"/>
  <c r="EQ167" i="4" s="1"/>
  <c r="ER167" i="4" s="1"/>
  <c r="ES167" i="4" s="1"/>
  <c r="ET167" i="4" s="1"/>
  <c r="EU167" i="4" s="1"/>
  <c r="EV167" i="4" s="1"/>
  <c r="EW167" i="4" s="1"/>
  <c r="EX167" i="4" s="1"/>
  <c r="EY167" i="4" s="1"/>
  <c r="EZ167" i="4" s="1"/>
  <c r="FA167" i="4" s="1"/>
  <c r="FB167" i="4" s="1"/>
  <c r="FC167" i="4" s="1"/>
  <c r="FD167" i="4" s="1"/>
  <c r="FE167" i="4" s="1"/>
  <c r="FF167" i="4" s="1"/>
  <c r="FG167" i="4" s="1"/>
  <c r="FH167" i="4" s="1"/>
  <c r="FI167" i="4" s="1"/>
  <c r="AZ166" i="4"/>
  <c r="BA166" i="4" s="1"/>
  <c r="BB166" i="4" s="1"/>
  <c r="BC166" i="4" s="1"/>
  <c r="BD166" i="4" s="1"/>
  <c r="BE166" i="4" s="1"/>
  <c r="BF166" i="4" s="1"/>
  <c r="BG166" i="4" s="1"/>
  <c r="BH166" i="4" s="1"/>
  <c r="BI166" i="4" s="1"/>
  <c r="BJ166" i="4" s="1"/>
  <c r="BK166" i="4" s="1"/>
  <c r="BL166" i="4" s="1"/>
  <c r="BM166" i="4" s="1"/>
  <c r="BN166" i="4" s="1"/>
  <c r="BO166" i="4" s="1"/>
  <c r="BP166" i="4" s="1"/>
  <c r="BQ166" i="4" s="1"/>
  <c r="BR166" i="4" s="1"/>
  <c r="BS166" i="4" s="1"/>
  <c r="BT166" i="4" s="1"/>
  <c r="BU166" i="4" s="1"/>
  <c r="BV166" i="4" s="1"/>
  <c r="BW166" i="4" s="1"/>
  <c r="BX166" i="4" s="1"/>
  <c r="BY166" i="4" s="1"/>
  <c r="BZ166" i="4" s="1"/>
  <c r="CA166" i="4" s="1"/>
  <c r="CB166" i="4" s="1"/>
  <c r="CC166" i="4" s="1"/>
  <c r="CD166" i="4" s="1"/>
  <c r="CE166" i="4" s="1"/>
  <c r="CF166" i="4" s="1"/>
  <c r="CG166" i="4" s="1"/>
  <c r="CH166" i="4" s="1"/>
  <c r="CI166" i="4" s="1"/>
  <c r="CJ166" i="4" s="1"/>
  <c r="CK166" i="4" s="1"/>
  <c r="CL166" i="4" s="1"/>
  <c r="CM166" i="4" s="1"/>
  <c r="CN166" i="4" s="1"/>
  <c r="CO166" i="4" s="1"/>
  <c r="CP166" i="4" s="1"/>
  <c r="CQ166" i="4" s="1"/>
  <c r="CR166" i="4" s="1"/>
  <c r="CS166" i="4" s="1"/>
  <c r="CT166" i="4" s="1"/>
  <c r="CU166" i="4" s="1"/>
  <c r="CV166" i="4" s="1"/>
  <c r="CW166" i="4" s="1"/>
  <c r="CX166" i="4" s="1"/>
  <c r="CY166" i="4" s="1"/>
  <c r="CZ166" i="4" s="1"/>
  <c r="DA166" i="4" s="1"/>
  <c r="DB166" i="4" s="1"/>
  <c r="DC166" i="4" s="1"/>
  <c r="DD166" i="4" s="1"/>
  <c r="DE166" i="4" s="1"/>
  <c r="DF166" i="4" s="1"/>
  <c r="DG166" i="4" s="1"/>
  <c r="DH166" i="4" s="1"/>
  <c r="DI166" i="4" s="1"/>
  <c r="DJ166" i="4" s="1"/>
  <c r="DK166" i="4" s="1"/>
  <c r="DL166" i="4" s="1"/>
  <c r="DM166" i="4" s="1"/>
  <c r="DN166" i="4" s="1"/>
  <c r="DO166" i="4" s="1"/>
  <c r="DP166" i="4" s="1"/>
  <c r="DQ166" i="4" s="1"/>
  <c r="DR166" i="4" s="1"/>
  <c r="DS166" i="4" s="1"/>
  <c r="DT166" i="4" s="1"/>
  <c r="DU166" i="4" s="1"/>
  <c r="DV166" i="4" s="1"/>
  <c r="DW166" i="4" s="1"/>
  <c r="DX166" i="4" s="1"/>
  <c r="DY166" i="4" s="1"/>
  <c r="DZ166" i="4" s="1"/>
  <c r="EA166" i="4" s="1"/>
  <c r="EB166" i="4" s="1"/>
  <c r="EC166" i="4" s="1"/>
  <c r="ED166" i="4" s="1"/>
  <c r="EE166" i="4" s="1"/>
  <c r="EF166" i="4" s="1"/>
  <c r="EG166" i="4" s="1"/>
  <c r="EH166" i="4" s="1"/>
  <c r="EI166" i="4" s="1"/>
  <c r="EJ166" i="4" s="1"/>
  <c r="EK166" i="4" s="1"/>
  <c r="EL166" i="4" s="1"/>
  <c r="EM166" i="4" s="1"/>
  <c r="EN166" i="4" s="1"/>
  <c r="EO166" i="4" s="1"/>
  <c r="EP166" i="4" s="1"/>
  <c r="EQ166" i="4" s="1"/>
  <c r="ER166" i="4" s="1"/>
  <c r="ES166" i="4" s="1"/>
  <c r="ET166" i="4" s="1"/>
  <c r="EU166" i="4" s="1"/>
  <c r="EV166" i="4" s="1"/>
  <c r="EW166" i="4" s="1"/>
  <c r="EX166" i="4" s="1"/>
  <c r="EY166" i="4" s="1"/>
  <c r="EZ166" i="4" s="1"/>
  <c r="FA166" i="4" s="1"/>
  <c r="FB166" i="4" s="1"/>
  <c r="FC166" i="4" s="1"/>
  <c r="FD166" i="4" s="1"/>
  <c r="FE166" i="4" s="1"/>
  <c r="FF166" i="4" s="1"/>
  <c r="FG166" i="4" s="1"/>
  <c r="FH166" i="4" s="1"/>
  <c r="FI166" i="4" s="1"/>
  <c r="AZ164" i="4"/>
  <c r="BA164" i="4" s="1"/>
  <c r="BB164" i="4" s="1"/>
  <c r="BC164" i="4" s="1"/>
  <c r="BD164" i="4" s="1"/>
  <c r="BE164" i="4" s="1"/>
  <c r="BF164" i="4" s="1"/>
  <c r="BG164" i="4" s="1"/>
  <c r="BH164" i="4" s="1"/>
  <c r="BI164" i="4" s="1"/>
  <c r="BJ164" i="4" s="1"/>
  <c r="BK164" i="4" s="1"/>
  <c r="BL164" i="4" s="1"/>
  <c r="BM164" i="4" s="1"/>
  <c r="BN164" i="4" s="1"/>
  <c r="BO164" i="4" s="1"/>
  <c r="BP164" i="4" s="1"/>
  <c r="BQ164" i="4" s="1"/>
  <c r="BR164" i="4" s="1"/>
  <c r="BS164" i="4" s="1"/>
  <c r="BT164" i="4" s="1"/>
  <c r="BU164" i="4" s="1"/>
  <c r="BV164" i="4" s="1"/>
  <c r="BW164" i="4" s="1"/>
  <c r="BX164" i="4" s="1"/>
  <c r="BY164" i="4" s="1"/>
  <c r="BZ164" i="4" s="1"/>
  <c r="CA164" i="4" s="1"/>
  <c r="CB164" i="4" s="1"/>
  <c r="CC164" i="4" s="1"/>
  <c r="CD164" i="4" s="1"/>
  <c r="CE164" i="4" s="1"/>
  <c r="CF164" i="4" s="1"/>
  <c r="CG164" i="4" s="1"/>
  <c r="CH164" i="4" s="1"/>
  <c r="CI164" i="4" s="1"/>
  <c r="CJ164" i="4" s="1"/>
  <c r="CK164" i="4" s="1"/>
  <c r="CL164" i="4" s="1"/>
  <c r="CM164" i="4" s="1"/>
  <c r="CN164" i="4" s="1"/>
  <c r="CO164" i="4" s="1"/>
  <c r="CP164" i="4" s="1"/>
  <c r="CQ164" i="4" s="1"/>
  <c r="CR164" i="4" s="1"/>
  <c r="CS164" i="4" s="1"/>
  <c r="CT164" i="4" s="1"/>
  <c r="CU164" i="4" s="1"/>
  <c r="CV164" i="4" s="1"/>
  <c r="CW164" i="4" s="1"/>
  <c r="CX164" i="4" s="1"/>
  <c r="CY164" i="4" s="1"/>
  <c r="CZ164" i="4" s="1"/>
  <c r="DA164" i="4" s="1"/>
  <c r="DB164" i="4" s="1"/>
  <c r="DC164" i="4" s="1"/>
  <c r="DD164" i="4" s="1"/>
  <c r="DE164" i="4" s="1"/>
  <c r="DF164" i="4" s="1"/>
  <c r="DG164" i="4" s="1"/>
  <c r="DH164" i="4" s="1"/>
  <c r="DI164" i="4" s="1"/>
  <c r="DJ164" i="4" s="1"/>
  <c r="DK164" i="4" s="1"/>
  <c r="DL164" i="4" s="1"/>
  <c r="DM164" i="4" s="1"/>
  <c r="DN164" i="4" s="1"/>
  <c r="DO164" i="4" s="1"/>
  <c r="DP164" i="4" s="1"/>
  <c r="DQ164" i="4" s="1"/>
  <c r="DR164" i="4" s="1"/>
  <c r="DS164" i="4" s="1"/>
  <c r="DT164" i="4" s="1"/>
  <c r="DU164" i="4" s="1"/>
  <c r="DV164" i="4" s="1"/>
  <c r="DW164" i="4" s="1"/>
  <c r="DX164" i="4" s="1"/>
  <c r="DY164" i="4" s="1"/>
  <c r="DZ164" i="4" s="1"/>
  <c r="EA164" i="4" s="1"/>
  <c r="EB164" i="4" s="1"/>
  <c r="EC164" i="4" s="1"/>
  <c r="ED164" i="4" s="1"/>
  <c r="EE164" i="4" s="1"/>
  <c r="EF164" i="4" s="1"/>
  <c r="EG164" i="4" s="1"/>
  <c r="EH164" i="4" s="1"/>
  <c r="EI164" i="4" s="1"/>
  <c r="EJ164" i="4" s="1"/>
  <c r="EK164" i="4" s="1"/>
  <c r="EL164" i="4" s="1"/>
  <c r="EM164" i="4" s="1"/>
  <c r="EN164" i="4" s="1"/>
  <c r="EO164" i="4" s="1"/>
  <c r="EP164" i="4" s="1"/>
  <c r="EQ164" i="4" s="1"/>
  <c r="ER164" i="4" s="1"/>
  <c r="ES164" i="4" s="1"/>
  <c r="ET164" i="4" s="1"/>
  <c r="EU164" i="4" s="1"/>
  <c r="EV164" i="4" s="1"/>
  <c r="EW164" i="4" s="1"/>
  <c r="EX164" i="4" s="1"/>
  <c r="EY164" i="4" s="1"/>
  <c r="EZ164" i="4" s="1"/>
  <c r="FA164" i="4" s="1"/>
  <c r="FB164" i="4" s="1"/>
  <c r="FC164" i="4" s="1"/>
  <c r="FD164" i="4" s="1"/>
  <c r="FE164" i="4" s="1"/>
  <c r="FF164" i="4" s="1"/>
  <c r="FG164" i="4" s="1"/>
  <c r="FH164" i="4" s="1"/>
  <c r="FI164" i="4" s="1"/>
  <c r="AZ163" i="4"/>
  <c r="BA163" i="4" s="1"/>
  <c r="BB163" i="4" s="1"/>
  <c r="BC163" i="4" s="1"/>
  <c r="BD163" i="4" s="1"/>
  <c r="BE163" i="4" s="1"/>
  <c r="BF163" i="4" s="1"/>
  <c r="BG163" i="4" s="1"/>
  <c r="BH163" i="4" s="1"/>
  <c r="BI163" i="4" s="1"/>
  <c r="BJ163" i="4" s="1"/>
  <c r="BK163" i="4" s="1"/>
  <c r="BL163" i="4" s="1"/>
  <c r="BM163" i="4" s="1"/>
  <c r="BN163" i="4" s="1"/>
  <c r="BO163" i="4" s="1"/>
  <c r="BP163" i="4" s="1"/>
  <c r="BQ163" i="4" s="1"/>
  <c r="BR163" i="4" s="1"/>
  <c r="BS163" i="4" s="1"/>
  <c r="BT163" i="4" s="1"/>
  <c r="BU163" i="4" s="1"/>
  <c r="BV163" i="4" s="1"/>
  <c r="BW163" i="4" s="1"/>
  <c r="BX163" i="4" s="1"/>
  <c r="BY163" i="4" s="1"/>
  <c r="BZ163" i="4" s="1"/>
  <c r="CA163" i="4" s="1"/>
  <c r="CB163" i="4" s="1"/>
  <c r="CC163" i="4" s="1"/>
  <c r="CD163" i="4" s="1"/>
  <c r="CE163" i="4" s="1"/>
  <c r="CF163" i="4" s="1"/>
  <c r="CG163" i="4" s="1"/>
  <c r="CH163" i="4" s="1"/>
  <c r="CI163" i="4" s="1"/>
  <c r="CJ163" i="4" s="1"/>
  <c r="CK163" i="4" s="1"/>
  <c r="CL163" i="4" s="1"/>
  <c r="CM163" i="4" s="1"/>
  <c r="CN163" i="4" s="1"/>
  <c r="CO163" i="4" s="1"/>
  <c r="CP163" i="4" s="1"/>
  <c r="CQ163" i="4" s="1"/>
  <c r="CR163" i="4" s="1"/>
  <c r="CS163" i="4" s="1"/>
  <c r="CT163" i="4" s="1"/>
  <c r="CU163" i="4" s="1"/>
  <c r="CV163" i="4" s="1"/>
  <c r="CW163" i="4" s="1"/>
  <c r="CX163" i="4" s="1"/>
  <c r="CY163" i="4" s="1"/>
  <c r="CZ163" i="4" s="1"/>
  <c r="DA163" i="4" s="1"/>
  <c r="DB163" i="4" s="1"/>
  <c r="DC163" i="4" s="1"/>
  <c r="DD163" i="4" s="1"/>
  <c r="DE163" i="4" s="1"/>
  <c r="DF163" i="4" s="1"/>
  <c r="DG163" i="4" s="1"/>
  <c r="DH163" i="4" s="1"/>
  <c r="DI163" i="4" s="1"/>
  <c r="DJ163" i="4" s="1"/>
  <c r="DK163" i="4" s="1"/>
  <c r="DL163" i="4" s="1"/>
  <c r="DM163" i="4" s="1"/>
  <c r="DN163" i="4" s="1"/>
  <c r="DO163" i="4" s="1"/>
  <c r="DP163" i="4" s="1"/>
  <c r="DQ163" i="4" s="1"/>
  <c r="DR163" i="4" s="1"/>
  <c r="DS163" i="4" s="1"/>
  <c r="DT163" i="4" s="1"/>
  <c r="DU163" i="4" s="1"/>
  <c r="DV163" i="4" s="1"/>
  <c r="DW163" i="4" s="1"/>
  <c r="DX163" i="4" s="1"/>
  <c r="DY163" i="4" s="1"/>
  <c r="DZ163" i="4" s="1"/>
  <c r="EA163" i="4" s="1"/>
  <c r="EB163" i="4" s="1"/>
  <c r="EC163" i="4" s="1"/>
  <c r="ED163" i="4" s="1"/>
  <c r="EE163" i="4" s="1"/>
  <c r="EF163" i="4" s="1"/>
  <c r="EG163" i="4" s="1"/>
  <c r="EH163" i="4" s="1"/>
  <c r="EI163" i="4" s="1"/>
  <c r="EJ163" i="4" s="1"/>
  <c r="EK163" i="4" s="1"/>
  <c r="EL163" i="4" s="1"/>
  <c r="EM163" i="4" s="1"/>
  <c r="EN163" i="4" s="1"/>
  <c r="EO163" i="4" s="1"/>
  <c r="EP163" i="4" s="1"/>
  <c r="EQ163" i="4" s="1"/>
  <c r="ER163" i="4" s="1"/>
  <c r="ES163" i="4" s="1"/>
  <c r="ET163" i="4" s="1"/>
  <c r="EU163" i="4" s="1"/>
  <c r="EV163" i="4" s="1"/>
  <c r="EW163" i="4" s="1"/>
  <c r="EX163" i="4" s="1"/>
  <c r="EY163" i="4" s="1"/>
  <c r="EZ163" i="4" s="1"/>
  <c r="FA163" i="4" s="1"/>
  <c r="FB163" i="4" s="1"/>
  <c r="FC163" i="4" s="1"/>
  <c r="FD163" i="4" s="1"/>
  <c r="FE163" i="4" s="1"/>
  <c r="FF163" i="4" s="1"/>
  <c r="FG163" i="4" s="1"/>
  <c r="FH163" i="4" s="1"/>
  <c r="FI163" i="4" s="1"/>
  <c r="AZ162" i="4"/>
  <c r="BA162" i="4" s="1"/>
  <c r="BB162" i="4" s="1"/>
  <c r="BC162" i="4" s="1"/>
  <c r="BD162" i="4" s="1"/>
  <c r="BE162" i="4" s="1"/>
  <c r="BF162" i="4" s="1"/>
  <c r="BG162" i="4" s="1"/>
  <c r="BH162" i="4" s="1"/>
  <c r="BI162" i="4" s="1"/>
  <c r="BJ162" i="4" s="1"/>
  <c r="BK162" i="4" s="1"/>
  <c r="BL162" i="4" s="1"/>
  <c r="BM162" i="4" s="1"/>
  <c r="BN162" i="4" s="1"/>
  <c r="BO162" i="4" s="1"/>
  <c r="BP162" i="4" s="1"/>
  <c r="BQ162" i="4" s="1"/>
  <c r="BR162" i="4" s="1"/>
  <c r="BS162" i="4" s="1"/>
  <c r="BT162" i="4" s="1"/>
  <c r="BU162" i="4" s="1"/>
  <c r="BV162" i="4" s="1"/>
  <c r="BW162" i="4" s="1"/>
  <c r="BX162" i="4" s="1"/>
  <c r="BY162" i="4" s="1"/>
  <c r="BZ162" i="4" s="1"/>
  <c r="CA162" i="4" s="1"/>
  <c r="CB162" i="4" s="1"/>
  <c r="CC162" i="4" s="1"/>
  <c r="CD162" i="4" s="1"/>
  <c r="CE162" i="4" s="1"/>
  <c r="CF162" i="4" s="1"/>
  <c r="CG162" i="4" s="1"/>
  <c r="CH162" i="4" s="1"/>
  <c r="CI162" i="4" s="1"/>
  <c r="CJ162" i="4" s="1"/>
  <c r="CK162" i="4" s="1"/>
  <c r="CL162" i="4" s="1"/>
  <c r="CM162" i="4" s="1"/>
  <c r="CN162" i="4" s="1"/>
  <c r="CO162" i="4" s="1"/>
  <c r="CP162" i="4" s="1"/>
  <c r="CQ162" i="4" s="1"/>
  <c r="CR162" i="4" s="1"/>
  <c r="CS162" i="4" s="1"/>
  <c r="CT162" i="4" s="1"/>
  <c r="CU162" i="4" s="1"/>
  <c r="CV162" i="4" s="1"/>
  <c r="CW162" i="4" s="1"/>
  <c r="CX162" i="4" s="1"/>
  <c r="CY162" i="4" s="1"/>
  <c r="CZ162" i="4" s="1"/>
  <c r="DA162" i="4" s="1"/>
  <c r="DB162" i="4" s="1"/>
  <c r="DC162" i="4" s="1"/>
  <c r="DD162" i="4" s="1"/>
  <c r="DE162" i="4" s="1"/>
  <c r="DF162" i="4" s="1"/>
  <c r="DG162" i="4" s="1"/>
  <c r="DH162" i="4" s="1"/>
  <c r="DI162" i="4" s="1"/>
  <c r="DJ162" i="4" s="1"/>
  <c r="DK162" i="4" s="1"/>
  <c r="DL162" i="4" s="1"/>
  <c r="DM162" i="4" s="1"/>
  <c r="DN162" i="4" s="1"/>
  <c r="DO162" i="4" s="1"/>
  <c r="DP162" i="4" s="1"/>
  <c r="DQ162" i="4" s="1"/>
  <c r="DR162" i="4" s="1"/>
  <c r="DS162" i="4" s="1"/>
  <c r="DT162" i="4" s="1"/>
  <c r="DU162" i="4" s="1"/>
  <c r="DV162" i="4" s="1"/>
  <c r="DW162" i="4" s="1"/>
  <c r="DX162" i="4" s="1"/>
  <c r="DY162" i="4" s="1"/>
  <c r="DZ162" i="4" s="1"/>
  <c r="EA162" i="4" s="1"/>
  <c r="EB162" i="4" s="1"/>
  <c r="EC162" i="4" s="1"/>
  <c r="ED162" i="4" s="1"/>
  <c r="EE162" i="4" s="1"/>
  <c r="EF162" i="4" s="1"/>
  <c r="EG162" i="4" s="1"/>
  <c r="EH162" i="4" s="1"/>
  <c r="EI162" i="4" s="1"/>
  <c r="EJ162" i="4" s="1"/>
  <c r="EK162" i="4" s="1"/>
  <c r="EL162" i="4" s="1"/>
  <c r="EM162" i="4" s="1"/>
  <c r="EN162" i="4" s="1"/>
  <c r="EO162" i="4" s="1"/>
  <c r="EP162" i="4" s="1"/>
  <c r="EQ162" i="4" s="1"/>
  <c r="ER162" i="4" s="1"/>
  <c r="ES162" i="4" s="1"/>
  <c r="ET162" i="4" s="1"/>
  <c r="EU162" i="4" s="1"/>
  <c r="EV162" i="4" s="1"/>
  <c r="EW162" i="4" s="1"/>
  <c r="EX162" i="4" s="1"/>
  <c r="EY162" i="4" s="1"/>
  <c r="EZ162" i="4" s="1"/>
  <c r="FA162" i="4" s="1"/>
  <c r="FB162" i="4" s="1"/>
  <c r="FC162" i="4" s="1"/>
  <c r="FD162" i="4" s="1"/>
  <c r="FE162" i="4" s="1"/>
  <c r="FF162" i="4" s="1"/>
  <c r="FG162" i="4" s="1"/>
  <c r="FH162" i="4" s="1"/>
  <c r="FI162" i="4" s="1"/>
  <c r="AZ161" i="4"/>
  <c r="BA161" i="4" s="1"/>
  <c r="BB161" i="4" s="1"/>
  <c r="BC161" i="4" s="1"/>
  <c r="BD161" i="4" s="1"/>
  <c r="BE161" i="4" s="1"/>
  <c r="BF161" i="4" s="1"/>
  <c r="BG161" i="4" s="1"/>
  <c r="BH161" i="4" s="1"/>
  <c r="BI161" i="4" s="1"/>
  <c r="BJ161" i="4" s="1"/>
  <c r="BK161" i="4" s="1"/>
  <c r="BL161" i="4" s="1"/>
  <c r="BM161" i="4" s="1"/>
  <c r="BN161" i="4" s="1"/>
  <c r="BO161" i="4" s="1"/>
  <c r="BP161" i="4" s="1"/>
  <c r="BQ161" i="4" s="1"/>
  <c r="BR161" i="4" s="1"/>
  <c r="BS161" i="4" s="1"/>
  <c r="BT161" i="4" s="1"/>
  <c r="BU161" i="4" s="1"/>
  <c r="BV161" i="4" s="1"/>
  <c r="BW161" i="4" s="1"/>
  <c r="BX161" i="4" s="1"/>
  <c r="BY161" i="4" s="1"/>
  <c r="BZ161" i="4" s="1"/>
  <c r="CA161" i="4" s="1"/>
  <c r="CB161" i="4" s="1"/>
  <c r="CC161" i="4" s="1"/>
  <c r="CD161" i="4" s="1"/>
  <c r="CE161" i="4" s="1"/>
  <c r="CF161" i="4" s="1"/>
  <c r="CG161" i="4" s="1"/>
  <c r="CH161" i="4" s="1"/>
  <c r="CI161" i="4" s="1"/>
  <c r="CJ161" i="4" s="1"/>
  <c r="CK161" i="4" s="1"/>
  <c r="CL161" i="4" s="1"/>
  <c r="CM161" i="4" s="1"/>
  <c r="CN161" i="4" s="1"/>
  <c r="CO161" i="4" s="1"/>
  <c r="CP161" i="4" s="1"/>
  <c r="CQ161" i="4" s="1"/>
  <c r="CR161" i="4" s="1"/>
  <c r="CS161" i="4" s="1"/>
  <c r="CT161" i="4" s="1"/>
  <c r="CU161" i="4" s="1"/>
  <c r="CV161" i="4" s="1"/>
  <c r="CW161" i="4" s="1"/>
  <c r="CX161" i="4" s="1"/>
  <c r="CY161" i="4" s="1"/>
  <c r="CZ161" i="4" s="1"/>
  <c r="DA161" i="4" s="1"/>
  <c r="DB161" i="4" s="1"/>
  <c r="DC161" i="4" s="1"/>
  <c r="DD161" i="4" s="1"/>
  <c r="DE161" i="4" s="1"/>
  <c r="DF161" i="4" s="1"/>
  <c r="DG161" i="4" s="1"/>
  <c r="DH161" i="4" s="1"/>
  <c r="DI161" i="4" s="1"/>
  <c r="DJ161" i="4" s="1"/>
  <c r="DK161" i="4" s="1"/>
  <c r="DL161" i="4" s="1"/>
  <c r="DM161" i="4" s="1"/>
  <c r="DN161" i="4" s="1"/>
  <c r="DO161" i="4" s="1"/>
  <c r="DP161" i="4" s="1"/>
  <c r="DQ161" i="4" s="1"/>
  <c r="DR161" i="4" s="1"/>
  <c r="DS161" i="4" s="1"/>
  <c r="DT161" i="4" s="1"/>
  <c r="DU161" i="4" s="1"/>
  <c r="DV161" i="4" s="1"/>
  <c r="DW161" i="4" s="1"/>
  <c r="DX161" i="4" s="1"/>
  <c r="DY161" i="4" s="1"/>
  <c r="DZ161" i="4" s="1"/>
  <c r="EA161" i="4" s="1"/>
  <c r="EB161" i="4" s="1"/>
  <c r="EC161" i="4" s="1"/>
  <c r="ED161" i="4" s="1"/>
  <c r="EE161" i="4" s="1"/>
  <c r="EF161" i="4" s="1"/>
  <c r="EG161" i="4" s="1"/>
  <c r="EH161" i="4" s="1"/>
  <c r="EI161" i="4" s="1"/>
  <c r="EJ161" i="4" s="1"/>
  <c r="EK161" i="4" s="1"/>
  <c r="EL161" i="4" s="1"/>
  <c r="EM161" i="4" s="1"/>
  <c r="EN161" i="4" s="1"/>
  <c r="EO161" i="4" s="1"/>
  <c r="EP161" i="4" s="1"/>
  <c r="EQ161" i="4" s="1"/>
  <c r="ER161" i="4" s="1"/>
  <c r="ES161" i="4" s="1"/>
  <c r="ET161" i="4" s="1"/>
  <c r="EU161" i="4" s="1"/>
  <c r="EV161" i="4" s="1"/>
  <c r="EW161" i="4" s="1"/>
  <c r="EX161" i="4" s="1"/>
  <c r="EY161" i="4" s="1"/>
  <c r="EZ161" i="4" s="1"/>
  <c r="FA161" i="4" s="1"/>
  <c r="FB161" i="4" s="1"/>
  <c r="FC161" i="4" s="1"/>
  <c r="FD161" i="4" s="1"/>
  <c r="FE161" i="4" s="1"/>
  <c r="FF161" i="4" s="1"/>
  <c r="FG161" i="4" s="1"/>
  <c r="FH161" i="4" s="1"/>
  <c r="FI161" i="4" s="1"/>
  <c r="AZ160" i="4"/>
  <c r="BA160" i="4" s="1"/>
  <c r="BB160" i="4" s="1"/>
  <c r="BC160" i="4" s="1"/>
  <c r="BD160" i="4" s="1"/>
  <c r="BE160" i="4" s="1"/>
  <c r="BF160" i="4" s="1"/>
  <c r="BG160" i="4" s="1"/>
  <c r="BH160" i="4" s="1"/>
  <c r="BI160" i="4" s="1"/>
  <c r="BJ160" i="4" s="1"/>
  <c r="BK160" i="4" s="1"/>
  <c r="BL160" i="4" s="1"/>
  <c r="BM160" i="4" s="1"/>
  <c r="BN160" i="4" s="1"/>
  <c r="BO160" i="4" s="1"/>
  <c r="BP160" i="4" s="1"/>
  <c r="BQ160" i="4" s="1"/>
  <c r="BR160" i="4" s="1"/>
  <c r="BS160" i="4" s="1"/>
  <c r="BT160" i="4" s="1"/>
  <c r="BU160" i="4" s="1"/>
  <c r="BV160" i="4" s="1"/>
  <c r="BW160" i="4" s="1"/>
  <c r="BX160" i="4" s="1"/>
  <c r="BY160" i="4" s="1"/>
  <c r="BZ160" i="4" s="1"/>
  <c r="CA160" i="4" s="1"/>
  <c r="CB160" i="4" s="1"/>
  <c r="CC160" i="4" s="1"/>
  <c r="CD160" i="4" s="1"/>
  <c r="CE160" i="4" s="1"/>
  <c r="CF160" i="4" s="1"/>
  <c r="CG160" i="4" s="1"/>
  <c r="CH160" i="4" s="1"/>
  <c r="CI160" i="4" s="1"/>
  <c r="CJ160" i="4" s="1"/>
  <c r="CK160" i="4" s="1"/>
  <c r="CL160" i="4" s="1"/>
  <c r="CM160" i="4" s="1"/>
  <c r="CN160" i="4" s="1"/>
  <c r="CO160" i="4" s="1"/>
  <c r="CP160" i="4" s="1"/>
  <c r="CQ160" i="4" s="1"/>
  <c r="CR160" i="4" s="1"/>
  <c r="CS160" i="4" s="1"/>
  <c r="CT160" i="4" s="1"/>
  <c r="CU160" i="4" s="1"/>
  <c r="CV160" i="4" s="1"/>
  <c r="CW160" i="4" s="1"/>
  <c r="CX160" i="4" s="1"/>
  <c r="CY160" i="4" s="1"/>
  <c r="CZ160" i="4" s="1"/>
  <c r="DA160" i="4" s="1"/>
  <c r="DB160" i="4" s="1"/>
  <c r="DC160" i="4" s="1"/>
  <c r="DD160" i="4" s="1"/>
  <c r="DE160" i="4" s="1"/>
  <c r="DF160" i="4" s="1"/>
  <c r="DG160" i="4" s="1"/>
  <c r="DH160" i="4" s="1"/>
  <c r="DI160" i="4" s="1"/>
  <c r="DJ160" i="4" s="1"/>
  <c r="DK160" i="4" s="1"/>
  <c r="DL160" i="4" s="1"/>
  <c r="DM160" i="4" s="1"/>
  <c r="DN160" i="4" s="1"/>
  <c r="DO160" i="4" s="1"/>
  <c r="DP160" i="4" s="1"/>
  <c r="DQ160" i="4" s="1"/>
  <c r="DR160" i="4" s="1"/>
  <c r="DS160" i="4" s="1"/>
  <c r="DT160" i="4" s="1"/>
  <c r="DU160" i="4" s="1"/>
  <c r="DV160" i="4" s="1"/>
  <c r="DW160" i="4" s="1"/>
  <c r="DX160" i="4" s="1"/>
  <c r="DY160" i="4" s="1"/>
  <c r="DZ160" i="4" s="1"/>
  <c r="EA160" i="4" s="1"/>
  <c r="EB160" i="4" s="1"/>
  <c r="EC160" i="4" s="1"/>
  <c r="ED160" i="4" s="1"/>
  <c r="EE160" i="4" s="1"/>
  <c r="EF160" i="4" s="1"/>
  <c r="EG160" i="4" s="1"/>
  <c r="EH160" i="4" s="1"/>
  <c r="EI160" i="4" s="1"/>
  <c r="EJ160" i="4" s="1"/>
  <c r="EK160" i="4" s="1"/>
  <c r="EL160" i="4" s="1"/>
  <c r="EM160" i="4" s="1"/>
  <c r="EN160" i="4" s="1"/>
  <c r="EO160" i="4" s="1"/>
  <c r="EP160" i="4" s="1"/>
  <c r="EQ160" i="4" s="1"/>
  <c r="ER160" i="4" s="1"/>
  <c r="ES160" i="4" s="1"/>
  <c r="ET160" i="4" s="1"/>
  <c r="EU160" i="4" s="1"/>
  <c r="EV160" i="4" s="1"/>
  <c r="EW160" i="4" s="1"/>
  <c r="EX160" i="4" s="1"/>
  <c r="EY160" i="4" s="1"/>
  <c r="EZ160" i="4" s="1"/>
  <c r="FA160" i="4" s="1"/>
  <c r="FB160" i="4" s="1"/>
  <c r="FC160" i="4" s="1"/>
  <c r="FD160" i="4" s="1"/>
  <c r="FE160" i="4" s="1"/>
  <c r="FF160" i="4" s="1"/>
  <c r="FG160" i="4" s="1"/>
  <c r="FH160" i="4" s="1"/>
  <c r="FI160" i="4" s="1"/>
  <c r="BB159" i="4"/>
  <c r="BC159" i="4" s="1"/>
  <c r="BD159" i="4" s="1"/>
  <c r="BE159" i="4" s="1"/>
  <c r="BF159" i="4" s="1"/>
  <c r="BG159" i="4" s="1"/>
  <c r="BH159" i="4" s="1"/>
  <c r="BI159" i="4" s="1"/>
  <c r="BJ159" i="4" s="1"/>
  <c r="BK159" i="4" s="1"/>
  <c r="BL159" i="4" s="1"/>
  <c r="BM159" i="4" s="1"/>
  <c r="BN159" i="4" s="1"/>
  <c r="BO159" i="4" s="1"/>
  <c r="BP159" i="4" s="1"/>
  <c r="BQ159" i="4" s="1"/>
  <c r="BR159" i="4" s="1"/>
  <c r="BS159" i="4" s="1"/>
  <c r="BT159" i="4" s="1"/>
  <c r="BU159" i="4" s="1"/>
  <c r="BV159" i="4" s="1"/>
  <c r="BW159" i="4" s="1"/>
  <c r="BX159" i="4" s="1"/>
  <c r="BY159" i="4" s="1"/>
  <c r="BZ159" i="4" s="1"/>
  <c r="CA159" i="4" s="1"/>
  <c r="CB159" i="4" s="1"/>
  <c r="CC159" i="4" s="1"/>
  <c r="CD159" i="4" s="1"/>
  <c r="CE159" i="4" s="1"/>
  <c r="CF159" i="4" s="1"/>
  <c r="CG159" i="4" s="1"/>
  <c r="CH159" i="4" s="1"/>
  <c r="CI159" i="4" s="1"/>
  <c r="CJ159" i="4" s="1"/>
  <c r="CK159" i="4" s="1"/>
  <c r="CL159" i="4" s="1"/>
  <c r="CM159" i="4" s="1"/>
  <c r="CN159" i="4" s="1"/>
  <c r="CO159" i="4" s="1"/>
  <c r="CP159" i="4" s="1"/>
  <c r="CQ159" i="4" s="1"/>
  <c r="CR159" i="4" s="1"/>
  <c r="CS159" i="4" s="1"/>
  <c r="CT159" i="4" s="1"/>
  <c r="CU159" i="4" s="1"/>
  <c r="CV159" i="4" s="1"/>
  <c r="CW159" i="4" s="1"/>
  <c r="CX159" i="4" s="1"/>
  <c r="CY159" i="4" s="1"/>
  <c r="CZ159" i="4" s="1"/>
  <c r="DA159" i="4" s="1"/>
  <c r="DB159" i="4" s="1"/>
  <c r="DC159" i="4" s="1"/>
  <c r="DD159" i="4" s="1"/>
  <c r="DE159" i="4" s="1"/>
  <c r="DF159" i="4" s="1"/>
  <c r="DG159" i="4" s="1"/>
  <c r="DH159" i="4" s="1"/>
  <c r="DI159" i="4" s="1"/>
  <c r="DJ159" i="4" s="1"/>
  <c r="DK159" i="4" s="1"/>
  <c r="DL159" i="4" s="1"/>
  <c r="DM159" i="4" s="1"/>
  <c r="DN159" i="4" s="1"/>
  <c r="DO159" i="4" s="1"/>
  <c r="DP159" i="4" s="1"/>
  <c r="DQ159" i="4" s="1"/>
  <c r="DR159" i="4" s="1"/>
  <c r="DS159" i="4" s="1"/>
  <c r="DT159" i="4" s="1"/>
  <c r="DU159" i="4" s="1"/>
  <c r="DV159" i="4" s="1"/>
  <c r="DW159" i="4" s="1"/>
  <c r="DX159" i="4" s="1"/>
  <c r="DY159" i="4" s="1"/>
  <c r="DZ159" i="4" s="1"/>
  <c r="EA159" i="4" s="1"/>
  <c r="EB159" i="4" s="1"/>
  <c r="EC159" i="4" s="1"/>
  <c r="ED159" i="4" s="1"/>
  <c r="EE159" i="4" s="1"/>
  <c r="EF159" i="4" s="1"/>
  <c r="EG159" i="4" s="1"/>
  <c r="EH159" i="4" s="1"/>
  <c r="EI159" i="4" s="1"/>
  <c r="EJ159" i="4" s="1"/>
  <c r="EK159" i="4" s="1"/>
  <c r="EL159" i="4" s="1"/>
  <c r="EM159" i="4" s="1"/>
  <c r="EN159" i="4" s="1"/>
  <c r="EO159" i="4" s="1"/>
  <c r="EP159" i="4" s="1"/>
  <c r="EQ159" i="4" s="1"/>
  <c r="ER159" i="4" s="1"/>
  <c r="ES159" i="4" s="1"/>
  <c r="ET159" i="4" s="1"/>
  <c r="EU159" i="4" s="1"/>
  <c r="EV159" i="4" s="1"/>
  <c r="EW159" i="4" s="1"/>
  <c r="EX159" i="4" s="1"/>
  <c r="EY159" i="4" s="1"/>
  <c r="EZ159" i="4" s="1"/>
  <c r="FA159" i="4" s="1"/>
  <c r="FB159" i="4" s="1"/>
  <c r="FC159" i="4" s="1"/>
  <c r="FD159" i="4" s="1"/>
  <c r="FE159" i="4" s="1"/>
  <c r="FF159" i="4" s="1"/>
  <c r="FG159" i="4" s="1"/>
  <c r="FH159" i="4" s="1"/>
  <c r="FI159" i="4" s="1"/>
  <c r="AZ159" i="4"/>
  <c r="BA159" i="4" s="1"/>
  <c r="AZ158" i="4"/>
  <c r="BA158" i="4" s="1"/>
  <c r="BB158" i="4" s="1"/>
  <c r="BC158" i="4" s="1"/>
  <c r="BD158" i="4" s="1"/>
  <c r="BE158" i="4" s="1"/>
  <c r="BF158" i="4" s="1"/>
  <c r="BG158" i="4" s="1"/>
  <c r="BH158" i="4" s="1"/>
  <c r="BI158" i="4" s="1"/>
  <c r="BJ158" i="4" s="1"/>
  <c r="BK158" i="4" s="1"/>
  <c r="BL158" i="4" s="1"/>
  <c r="BM158" i="4" s="1"/>
  <c r="BN158" i="4" s="1"/>
  <c r="BO158" i="4" s="1"/>
  <c r="BP158" i="4" s="1"/>
  <c r="BQ158" i="4" s="1"/>
  <c r="BR158" i="4" s="1"/>
  <c r="BS158" i="4" s="1"/>
  <c r="BT158" i="4" s="1"/>
  <c r="BU158" i="4" s="1"/>
  <c r="BV158" i="4" s="1"/>
  <c r="BW158" i="4" s="1"/>
  <c r="BX158" i="4" s="1"/>
  <c r="BY158" i="4" s="1"/>
  <c r="BZ158" i="4" s="1"/>
  <c r="CA158" i="4" s="1"/>
  <c r="CB158" i="4" s="1"/>
  <c r="CC158" i="4" s="1"/>
  <c r="CD158" i="4" s="1"/>
  <c r="CE158" i="4" s="1"/>
  <c r="CF158" i="4" s="1"/>
  <c r="CG158" i="4" s="1"/>
  <c r="CH158" i="4" s="1"/>
  <c r="CI158" i="4" s="1"/>
  <c r="CJ158" i="4" s="1"/>
  <c r="CK158" i="4" s="1"/>
  <c r="CL158" i="4" s="1"/>
  <c r="CM158" i="4" s="1"/>
  <c r="CN158" i="4" s="1"/>
  <c r="CO158" i="4" s="1"/>
  <c r="CP158" i="4" s="1"/>
  <c r="CQ158" i="4" s="1"/>
  <c r="CR158" i="4" s="1"/>
  <c r="CS158" i="4" s="1"/>
  <c r="CT158" i="4" s="1"/>
  <c r="CU158" i="4" s="1"/>
  <c r="CV158" i="4" s="1"/>
  <c r="CW158" i="4" s="1"/>
  <c r="CX158" i="4" s="1"/>
  <c r="CY158" i="4" s="1"/>
  <c r="CZ158" i="4" s="1"/>
  <c r="DA158" i="4" s="1"/>
  <c r="DB158" i="4" s="1"/>
  <c r="DC158" i="4" s="1"/>
  <c r="DD158" i="4" s="1"/>
  <c r="DE158" i="4" s="1"/>
  <c r="DF158" i="4" s="1"/>
  <c r="DG158" i="4" s="1"/>
  <c r="DH158" i="4" s="1"/>
  <c r="DI158" i="4" s="1"/>
  <c r="DJ158" i="4" s="1"/>
  <c r="DK158" i="4" s="1"/>
  <c r="DL158" i="4" s="1"/>
  <c r="DM158" i="4" s="1"/>
  <c r="DN158" i="4" s="1"/>
  <c r="DO158" i="4" s="1"/>
  <c r="DP158" i="4" s="1"/>
  <c r="DQ158" i="4" s="1"/>
  <c r="DR158" i="4" s="1"/>
  <c r="DS158" i="4" s="1"/>
  <c r="DT158" i="4" s="1"/>
  <c r="DU158" i="4" s="1"/>
  <c r="DV158" i="4" s="1"/>
  <c r="DW158" i="4" s="1"/>
  <c r="DX158" i="4" s="1"/>
  <c r="DY158" i="4" s="1"/>
  <c r="DZ158" i="4" s="1"/>
  <c r="EA158" i="4" s="1"/>
  <c r="EB158" i="4" s="1"/>
  <c r="EC158" i="4" s="1"/>
  <c r="ED158" i="4" s="1"/>
  <c r="EE158" i="4" s="1"/>
  <c r="EF158" i="4" s="1"/>
  <c r="EG158" i="4" s="1"/>
  <c r="EH158" i="4" s="1"/>
  <c r="EI158" i="4" s="1"/>
  <c r="EJ158" i="4" s="1"/>
  <c r="EK158" i="4" s="1"/>
  <c r="EL158" i="4" s="1"/>
  <c r="EM158" i="4" s="1"/>
  <c r="EN158" i="4" s="1"/>
  <c r="EO158" i="4" s="1"/>
  <c r="EP158" i="4" s="1"/>
  <c r="EQ158" i="4" s="1"/>
  <c r="ER158" i="4" s="1"/>
  <c r="ES158" i="4" s="1"/>
  <c r="ET158" i="4" s="1"/>
  <c r="EU158" i="4" s="1"/>
  <c r="EV158" i="4" s="1"/>
  <c r="EW158" i="4" s="1"/>
  <c r="EX158" i="4" s="1"/>
  <c r="EY158" i="4" s="1"/>
  <c r="EZ158" i="4" s="1"/>
  <c r="FA158" i="4" s="1"/>
  <c r="FB158" i="4" s="1"/>
  <c r="FC158" i="4" s="1"/>
  <c r="FD158" i="4" s="1"/>
  <c r="FE158" i="4" s="1"/>
  <c r="FF158" i="4" s="1"/>
  <c r="FG158" i="4" s="1"/>
  <c r="FH158" i="4" s="1"/>
  <c r="FI158" i="4" s="1"/>
  <c r="AZ157" i="4"/>
  <c r="BA157" i="4" s="1"/>
  <c r="BB157" i="4" s="1"/>
  <c r="BC157" i="4" s="1"/>
  <c r="BD157" i="4" s="1"/>
  <c r="BE157" i="4" s="1"/>
  <c r="BF157" i="4" s="1"/>
  <c r="BG157" i="4" s="1"/>
  <c r="BH157" i="4" s="1"/>
  <c r="BI157" i="4" s="1"/>
  <c r="BJ157" i="4" s="1"/>
  <c r="BK157" i="4" s="1"/>
  <c r="BL157" i="4" s="1"/>
  <c r="BM157" i="4" s="1"/>
  <c r="BN157" i="4" s="1"/>
  <c r="BO157" i="4" s="1"/>
  <c r="BP157" i="4" s="1"/>
  <c r="BQ157" i="4" s="1"/>
  <c r="BR157" i="4" s="1"/>
  <c r="BS157" i="4" s="1"/>
  <c r="BT157" i="4" s="1"/>
  <c r="BU157" i="4" s="1"/>
  <c r="BV157" i="4" s="1"/>
  <c r="BW157" i="4" s="1"/>
  <c r="BX157" i="4" s="1"/>
  <c r="BY157" i="4" s="1"/>
  <c r="BZ157" i="4" s="1"/>
  <c r="CA157" i="4" s="1"/>
  <c r="CB157" i="4" s="1"/>
  <c r="CC157" i="4" s="1"/>
  <c r="CD157" i="4" s="1"/>
  <c r="CE157" i="4" s="1"/>
  <c r="CF157" i="4" s="1"/>
  <c r="CG157" i="4" s="1"/>
  <c r="CH157" i="4" s="1"/>
  <c r="CI157" i="4" s="1"/>
  <c r="CJ157" i="4" s="1"/>
  <c r="CK157" i="4" s="1"/>
  <c r="CL157" i="4" s="1"/>
  <c r="CM157" i="4" s="1"/>
  <c r="CN157" i="4" s="1"/>
  <c r="CO157" i="4" s="1"/>
  <c r="CP157" i="4" s="1"/>
  <c r="CQ157" i="4" s="1"/>
  <c r="CR157" i="4" s="1"/>
  <c r="CS157" i="4" s="1"/>
  <c r="CT157" i="4" s="1"/>
  <c r="CU157" i="4" s="1"/>
  <c r="CV157" i="4" s="1"/>
  <c r="CW157" i="4" s="1"/>
  <c r="CX157" i="4" s="1"/>
  <c r="CY157" i="4" s="1"/>
  <c r="CZ157" i="4" s="1"/>
  <c r="DA157" i="4" s="1"/>
  <c r="DB157" i="4" s="1"/>
  <c r="DC157" i="4" s="1"/>
  <c r="DD157" i="4" s="1"/>
  <c r="DE157" i="4" s="1"/>
  <c r="DF157" i="4" s="1"/>
  <c r="DG157" i="4" s="1"/>
  <c r="DH157" i="4" s="1"/>
  <c r="DI157" i="4" s="1"/>
  <c r="DJ157" i="4" s="1"/>
  <c r="DK157" i="4" s="1"/>
  <c r="DL157" i="4" s="1"/>
  <c r="DM157" i="4" s="1"/>
  <c r="DN157" i="4" s="1"/>
  <c r="DO157" i="4" s="1"/>
  <c r="DP157" i="4" s="1"/>
  <c r="DQ157" i="4" s="1"/>
  <c r="DR157" i="4" s="1"/>
  <c r="DS157" i="4" s="1"/>
  <c r="DT157" i="4" s="1"/>
  <c r="DU157" i="4" s="1"/>
  <c r="DV157" i="4" s="1"/>
  <c r="DW157" i="4" s="1"/>
  <c r="DX157" i="4" s="1"/>
  <c r="DY157" i="4" s="1"/>
  <c r="DZ157" i="4" s="1"/>
  <c r="EA157" i="4" s="1"/>
  <c r="EB157" i="4" s="1"/>
  <c r="EC157" i="4" s="1"/>
  <c r="ED157" i="4" s="1"/>
  <c r="EE157" i="4" s="1"/>
  <c r="EF157" i="4" s="1"/>
  <c r="EG157" i="4" s="1"/>
  <c r="EH157" i="4" s="1"/>
  <c r="EI157" i="4" s="1"/>
  <c r="EJ157" i="4" s="1"/>
  <c r="EK157" i="4" s="1"/>
  <c r="EL157" i="4" s="1"/>
  <c r="EM157" i="4" s="1"/>
  <c r="EN157" i="4" s="1"/>
  <c r="EO157" i="4" s="1"/>
  <c r="EP157" i="4" s="1"/>
  <c r="EQ157" i="4" s="1"/>
  <c r="ER157" i="4" s="1"/>
  <c r="ES157" i="4" s="1"/>
  <c r="ET157" i="4" s="1"/>
  <c r="EU157" i="4" s="1"/>
  <c r="EV157" i="4" s="1"/>
  <c r="EW157" i="4" s="1"/>
  <c r="EX157" i="4" s="1"/>
  <c r="EY157" i="4" s="1"/>
  <c r="EZ157" i="4" s="1"/>
  <c r="FA157" i="4" s="1"/>
  <c r="FB157" i="4" s="1"/>
  <c r="FC157" i="4" s="1"/>
  <c r="FD157" i="4" s="1"/>
  <c r="FE157" i="4" s="1"/>
  <c r="FF157" i="4" s="1"/>
  <c r="FG157" i="4" s="1"/>
  <c r="FH157" i="4" s="1"/>
  <c r="FI157" i="4" s="1"/>
  <c r="BF156" i="4"/>
  <c r="BG156" i="4" s="1"/>
  <c r="BH156" i="4" s="1"/>
  <c r="BI156" i="4" s="1"/>
  <c r="BJ156" i="4" s="1"/>
  <c r="BK156" i="4" s="1"/>
  <c r="BL156" i="4" s="1"/>
  <c r="BM156" i="4" s="1"/>
  <c r="BN156" i="4" s="1"/>
  <c r="BO156" i="4" s="1"/>
  <c r="BP156" i="4" s="1"/>
  <c r="BQ156" i="4" s="1"/>
  <c r="BR156" i="4" s="1"/>
  <c r="BS156" i="4" s="1"/>
  <c r="BT156" i="4" s="1"/>
  <c r="BU156" i="4" s="1"/>
  <c r="BV156" i="4" s="1"/>
  <c r="BW156" i="4" s="1"/>
  <c r="BX156" i="4" s="1"/>
  <c r="BY156" i="4" s="1"/>
  <c r="BZ156" i="4" s="1"/>
  <c r="CA156" i="4" s="1"/>
  <c r="CB156" i="4" s="1"/>
  <c r="CC156" i="4" s="1"/>
  <c r="CD156" i="4" s="1"/>
  <c r="CE156" i="4" s="1"/>
  <c r="CF156" i="4" s="1"/>
  <c r="CG156" i="4" s="1"/>
  <c r="CH156" i="4" s="1"/>
  <c r="CI156" i="4" s="1"/>
  <c r="CJ156" i="4" s="1"/>
  <c r="CK156" i="4" s="1"/>
  <c r="CL156" i="4" s="1"/>
  <c r="CM156" i="4" s="1"/>
  <c r="CN156" i="4" s="1"/>
  <c r="CO156" i="4" s="1"/>
  <c r="CP156" i="4" s="1"/>
  <c r="CQ156" i="4" s="1"/>
  <c r="CR156" i="4" s="1"/>
  <c r="CS156" i="4" s="1"/>
  <c r="CT156" i="4" s="1"/>
  <c r="CU156" i="4" s="1"/>
  <c r="CV156" i="4" s="1"/>
  <c r="CW156" i="4" s="1"/>
  <c r="CX156" i="4" s="1"/>
  <c r="CY156" i="4" s="1"/>
  <c r="CZ156" i="4" s="1"/>
  <c r="DA156" i="4" s="1"/>
  <c r="DB156" i="4" s="1"/>
  <c r="DC156" i="4" s="1"/>
  <c r="DD156" i="4" s="1"/>
  <c r="DE156" i="4" s="1"/>
  <c r="DF156" i="4" s="1"/>
  <c r="DG156" i="4" s="1"/>
  <c r="DH156" i="4" s="1"/>
  <c r="DI156" i="4" s="1"/>
  <c r="DJ156" i="4" s="1"/>
  <c r="DK156" i="4" s="1"/>
  <c r="DL156" i="4" s="1"/>
  <c r="DM156" i="4" s="1"/>
  <c r="DN156" i="4" s="1"/>
  <c r="DO156" i="4" s="1"/>
  <c r="DP156" i="4" s="1"/>
  <c r="DQ156" i="4" s="1"/>
  <c r="DR156" i="4" s="1"/>
  <c r="DS156" i="4" s="1"/>
  <c r="DT156" i="4" s="1"/>
  <c r="DU156" i="4" s="1"/>
  <c r="DV156" i="4" s="1"/>
  <c r="DW156" i="4" s="1"/>
  <c r="DX156" i="4" s="1"/>
  <c r="DY156" i="4" s="1"/>
  <c r="DZ156" i="4" s="1"/>
  <c r="EA156" i="4" s="1"/>
  <c r="EB156" i="4" s="1"/>
  <c r="EC156" i="4" s="1"/>
  <c r="ED156" i="4" s="1"/>
  <c r="EE156" i="4" s="1"/>
  <c r="EF156" i="4" s="1"/>
  <c r="EG156" i="4" s="1"/>
  <c r="EH156" i="4" s="1"/>
  <c r="EI156" i="4" s="1"/>
  <c r="EJ156" i="4" s="1"/>
  <c r="EK156" i="4" s="1"/>
  <c r="EL156" i="4" s="1"/>
  <c r="EM156" i="4" s="1"/>
  <c r="EN156" i="4" s="1"/>
  <c r="EO156" i="4" s="1"/>
  <c r="EP156" i="4" s="1"/>
  <c r="EQ156" i="4" s="1"/>
  <c r="ER156" i="4" s="1"/>
  <c r="ES156" i="4" s="1"/>
  <c r="ET156" i="4" s="1"/>
  <c r="EU156" i="4" s="1"/>
  <c r="EV156" i="4" s="1"/>
  <c r="EW156" i="4" s="1"/>
  <c r="EX156" i="4" s="1"/>
  <c r="EY156" i="4" s="1"/>
  <c r="EZ156" i="4" s="1"/>
  <c r="FA156" i="4" s="1"/>
  <c r="FB156" i="4" s="1"/>
  <c r="FC156" i="4" s="1"/>
  <c r="FD156" i="4" s="1"/>
  <c r="FE156" i="4" s="1"/>
  <c r="FF156" i="4" s="1"/>
  <c r="FG156" i="4" s="1"/>
  <c r="FH156" i="4" s="1"/>
  <c r="FI156" i="4" s="1"/>
  <c r="BB156" i="4"/>
  <c r="BC156" i="4" s="1"/>
  <c r="BD156" i="4" s="1"/>
  <c r="BE156" i="4" s="1"/>
  <c r="AZ156" i="4"/>
  <c r="BA156" i="4" s="1"/>
  <c r="AY156" i="4"/>
  <c r="AV155" i="4"/>
  <c r="AW155" i="4" s="1"/>
  <c r="AX155" i="4" s="1"/>
  <c r="AY155" i="4" s="1"/>
  <c r="AZ155" i="4" s="1"/>
  <c r="BA155" i="4" s="1"/>
  <c r="BB155" i="4" s="1"/>
  <c r="BC155" i="4" s="1"/>
  <c r="BD155" i="4" s="1"/>
  <c r="BE155" i="4" s="1"/>
  <c r="BF155" i="4" s="1"/>
  <c r="BG155" i="4" s="1"/>
  <c r="BH155" i="4" s="1"/>
  <c r="BI155" i="4" s="1"/>
  <c r="BJ155" i="4" s="1"/>
  <c r="BK155" i="4" s="1"/>
  <c r="BL155" i="4" s="1"/>
  <c r="BM155" i="4" s="1"/>
  <c r="BN155" i="4" s="1"/>
  <c r="BO155" i="4" s="1"/>
  <c r="BP155" i="4" s="1"/>
  <c r="BQ155" i="4" s="1"/>
  <c r="BR155" i="4" s="1"/>
  <c r="BS155" i="4" s="1"/>
  <c r="BT155" i="4" s="1"/>
  <c r="BU155" i="4" s="1"/>
  <c r="BV155" i="4" s="1"/>
  <c r="BW155" i="4" s="1"/>
  <c r="BX155" i="4" s="1"/>
  <c r="BY155" i="4" s="1"/>
  <c r="BZ155" i="4" s="1"/>
  <c r="CA155" i="4" s="1"/>
  <c r="CB155" i="4" s="1"/>
  <c r="CC155" i="4" s="1"/>
  <c r="CD155" i="4" s="1"/>
  <c r="CE155" i="4" s="1"/>
  <c r="CF155" i="4" s="1"/>
  <c r="CG155" i="4" s="1"/>
  <c r="CH155" i="4" s="1"/>
  <c r="CI155" i="4" s="1"/>
  <c r="CJ155" i="4" s="1"/>
  <c r="CK155" i="4" s="1"/>
  <c r="CL155" i="4" s="1"/>
  <c r="CM155" i="4" s="1"/>
  <c r="CN155" i="4" s="1"/>
  <c r="CO155" i="4" s="1"/>
  <c r="CP155" i="4" s="1"/>
  <c r="CQ155" i="4" s="1"/>
  <c r="CR155" i="4" s="1"/>
  <c r="CS155" i="4" s="1"/>
  <c r="CT155" i="4" s="1"/>
  <c r="CU155" i="4" s="1"/>
  <c r="CV155" i="4" s="1"/>
  <c r="CW155" i="4" s="1"/>
  <c r="CX155" i="4" s="1"/>
  <c r="CY155" i="4" s="1"/>
  <c r="CZ155" i="4" s="1"/>
  <c r="DA155" i="4" s="1"/>
  <c r="DB155" i="4" s="1"/>
  <c r="DC155" i="4" s="1"/>
  <c r="DD155" i="4" s="1"/>
  <c r="DE155" i="4" s="1"/>
  <c r="DF155" i="4" s="1"/>
  <c r="DG155" i="4" s="1"/>
  <c r="DH155" i="4" s="1"/>
  <c r="DI155" i="4" s="1"/>
  <c r="DJ155" i="4" s="1"/>
  <c r="DK155" i="4" s="1"/>
  <c r="DL155" i="4" s="1"/>
  <c r="DM155" i="4" s="1"/>
  <c r="DN155" i="4" s="1"/>
  <c r="DO155" i="4" s="1"/>
  <c r="DP155" i="4" s="1"/>
  <c r="DQ155" i="4" s="1"/>
  <c r="DR155" i="4" s="1"/>
  <c r="DS155" i="4" s="1"/>
  <c r="DT155" i="4" s="1"/>
  <c r="DU155" i="4" s="1"/>
  <c r="DV155" i="4" s="1"/>
  <c r="DW155" i="4" s="1"/>
  <c r="DX155" i="4" s="1"/>
  <c r="DY155" i="4" s="1"/>
  <c r="DZ155" i="4" s="1"/>
  <c r="EA155" i="4" s="1"/>
  <c r="EB155" i="4" s="1"/>
  <c r="EC155" i="4" s="1"/>
  <c r="ED155" i="4" s="1"/>
  <c r="EE155" i="4" s="1"/>
  <c r="EF155" i="4" s="1"/>
  <c r="EG155" i="4" s="1"/>
  <c r="EH155" i="4" s="1"/>
  <c r="EI155" i="4" s="1"/>
  <c r="EJ155" i="4" s="1"/>
  <c r="EK155" i="4" s="1"/>
  <c r="EL155" i="4" s="1"/>
  <c r="EM155" i="4" s="1"/>
  <c r="EN155" i="4" s="1"/>
  <c r="EO155" i="4" s="1"/>
  <c r="EP155" i="4" s="1"/>
  <c r="EQ155" i="4" s="1"/>
  <c r="ER155" i="4" s="1"/>
  <c r="ES155" i="4" s="1"/>
  <c r="ET155" i="4" s="1"/>
  <c r="EU155" i="4" s="1"/>
  <c r="EV155" i="4" s="1"/>
  <c r="EW155" i="4" s="1"/>
  <c r="EX155" i="4" s="1"/>
  <c r="EY155" i="4" s="1"/>
  <c r="EZ155" i="4" s="1"/>
  <c r="FA155" i="4" s="1"/>
  <c r="FB155" i="4" s="1"/>
  <c r="FC155" i="4" s="1"/>
  <c r="FD155" i="4" s="1"/>
  <c r="FE155" i="4" s="1"/>
  <c r="FF155" i="4" s="1"/>
  <c r="FG155" i="4" s="1"/>
  <c r="FH155" i="4" s="1"/>
  <c r="FI155" i="4" s="1"/>
  <c r="AU155" i="4"/>
  <c r="AU154" i="4"/>
  <c r="AV154" i="4" s="1"/>
  <c r="AW154" i="4" s="1"/>
  <c r="AX154" i="4" s="1"/>
  <c r="AY154" i="4" s="1"/>
  <c r="AZ154" i="4" s="1"/>
  <c r="BA154" i="4" s="1"/>
  <c r="BB154" i="4" s="1"/>
  <c r="BC154" i="4" s="1"/>
  <c r="BD154" i="4" s="1"/>
  <c r="BE154" i="4" s="1"/>
  <c r="BF154" i="4" s="1"/>
  <c r="BG154" i="4" s="1"/>
  <c r="BH154" i="4" s="1"/>
  <c r="BI154" i="4" s="1"/>
  <c r="BJ154" i="4" s="1"/>
  <c r="BK154" i="4" s="1"/>
  <c r="BL154" i="4" s="1"/>
  <c r="BM154" i="4" s="1"/>
  <c r="BN154" i="4" s="1"/>
  <c r="BO154" i="4" s="1"/>
  <c r="BP154" i="4" s="1"/>
  <c r="BQ154" i="4" s="1"/>
  <c r="BR154" i="4" s="1"/>
  <c r="BS154" i="4" s="1"/>
  <c r="BT154" i="4" s="1"/>
  <c r="BU154" i="4" s="1"/>
  <c r="BV154" i="4" s="1"/>
  <c r="BW154" i="4" s="1"/>
  <c r="BX154" i="4" s="1"/>
  <c r="BY154" i="4" s="1"/>
  <c r="BZ154" i="4" s="1"/>
  <c r="CA154" i="4" s="1"/>
  <c r="CB154" i="4" s="1"/>
  <c r="CC154" i="4" s="1"/>
  <c r="CD154" i="4" s="1"/>
  <c r="CE154" i="4" s="1"/>
  <c r="CF154" i="4" s="1"/>
  <c r="CG154" i="4" s="1"/>
  <c r="CH154" i="4" s="1"/>
  <c r="CI154" i="4" s="1"/>
  <c r="CJ154" i="4" s="1"/>
  <c r="CK154" i="4" s="1"/>
  <c r="CL154" i="4" s="1"/>
  <c r="CM154" i="4" s="1"/>
  <c r="CN154" i="4" s="1"/>
  <c r="CO154" i="4" s="1"/>
  <c r="CP154" i="4" s="1"/>
  <c r="CQ154" i="4" s="1"/>
  <c r="CR154" i="4" s="1"/>
  <c r="CS154" i="4" s="1"/>
  <c r="CT154" i="4" s="1"/>
  <c r="CU154" i="4" s="1"/>
  <c r="CV154" i="4" s="1"/>
  <c r="CW154" i="4" s="1"/>
  <c r="CX154" i="4" s="1"/>
  <c r="CY154" i="4" s="1"/>
  <c r="CZ154" i="4" s="1"/>
  <c r="DA154" i="4" s="1"/>
  <c r="DB154" i="4" s="1"/>
  <c r="DC154" i="4" s="1"/>
  <c r="DD154" i="4" s="1"/>
  <c r="DE154" i="4" s="1"/>
  <c r="DF154" i="4" s="1"/>
  <c r="DG154" i="4" s="1"/>
  <c r="DH154" i="4" s="1"/>
  <c r="DI154" i="4" s="1"/>
  <c r="DJ154" i="4" s="1"/>
  <c r="DK154" i="4" s="1"/>
  <c r="DL154" i="4" s="1"/>
  <c r="DM154" i="4" s="1"/>
  <c r="DN154" i="4" s="1"/>
  <c r="DO154" i="4" s="1"/>
  <c r="DP154" i="4" s="1"/>
  <c r="DQ154" i="4" s="1"/>
  <c r="DR154" i="4" s="1"/>
  <c r="DS154" i="4" s="1"/>
  <c r="DT154" i="4" s="1"/>
  <c r="DU154" i="4" s="1"/>
  <c r="DV154" i="4" s="1"/>
  <c r="DW154" i="4" s="1"/>
  <c r="DX154" i="4" s="1"/>
  <c r="DY154" i="4" s="1"/>
  <c r="DZ154" i="4" s="1"/>
  <c r="EA154" i="4" s="1"/>
  <c r="EB154" i="4" s="1"/>
  <c r="EC154" i="4" s="1"/>
  <c r="ED154" i="4" s="1"/>
  <c r="EE154" i="4" s="1"/>
  <c r="EF154" i="4" s="1"/>
  <c r="EG154" i="4" s="1"/>
  <c r="EH154" i="4" s="1"/>
  <c r="EI154" i="4" s="1"/>
  <c r="EJ154" i="4" s="1"/>
  <c r="EK154" i="4" s="1"/>
  <c r="EL154" i="4" s="1"/>
  <c r="EM154" i="4" s="1"/>
  <c r="EN154" i="4" s="1"/>
  <c r="EO154" i="4" s="1"/>
  <c r="EP154" i="4" s="1"/>
  <c r="EQ154" i="4" s="1"/>
  <c r="ER154" i="4" s="1"/>
  <c r="ES154" i="4" s="1"/>
  <c r="ET154" i="4" s="1"/>
  <c r="EU154" i="4" s="1"/>
  <c r="EV154" i="4" s="1"/>
  <c r="EW154" i="4" s="1"/>
  <c r="EX154" i="4" s="1"/>
  <c r="EY154" i="4" s="1"/>
  <c r="EZ154" i="4" s="1"/>
  <c r="FA154" i="4" s="1"/>
  <c r="FB154" i="4" s="1"/>
  <c r="FC154" i="4" s="1"/>
  <c r="FD154" i="4" s="1"/>
  <c r="FE154" i="4" s="1"/>
  <c r="FF154" i="4" s="1"/>
  <c r="FG154" i="4" s="1"/>
  <c r="FH154" i="4" s="1"/>
  <c r="FI154" i="4" s="1"/>
  <c r="AV153" i="4"/>
  <c r="AW153" i="4" s="1"/>
  <c r="AX153" i="4" s="1"/>
  <c r="AY153" i="4" s="1"/>
  <c r="AZ153" i="4" s="1"/>
  <c r="BA153" i="4" s="1"/>
  <c r="BB153" i="4" s="1"/>
  <c r="BC153" i="4" s="1"/>
  <c r="BD153" i="4" s="1"/>
  <c r="BE153" i="4" s="1"/>
  <c r="BF153" i="4" s="1"/>
  <c r="BG153" i="4" s="1"/>
  <c r="BH153" i="4" s="1"/>
  <c r="BI153" i="4" s="1"/>
  <c r="BJ153" i="4" s="1"/>
  <c r="BK153" i="4" s="1"/>
  <c r="BL153" i="4" s="1"/>
  <c r="BM153" i="4" s="1"/>
  <c r="BN153" i="4" s="1"/>
  <c r="BO153" i="4" s="1"/>
  <c r="BP153" i="4" s="1"/>
  <c r="BQ153" i="4" s="1"/>
  <c r="BR153" i="4" s="1"/>
  <c r="BS153" i="4" s="1"/>
  <c r="BT153" i="4" s="1"/>
  <c r="BU153" i="4" s="1"/>
  <c r="BV153" i="4" s="1"/>
  <c r="BW153" i="4" s="1"/>
  <c r="BX153" i="4" s="1"/>
  <c r="BY153" i="4" s="1"/>
  <c r="BZ153" i="4" s="1"/>
  <c r="CA153" i="4" s="1"/>
  <c r="CB153" i="4" s="1"/>
  <c r="CC153" i="4" s="1"/>
  <c r="CD153" i="4" s="1"/>
  <c r="CE153" i="4" s="1"/>
  <c r="CF153" i="4" s="1"/>
  <c r="CG153" i="4" s="1"/>
  <c r="CH153" i="4" s="1"/>
  <c r="CI153" i="4" s="1"/>
  <c r="CJ153" i="4" s="1"/>
  <c r="CK153" i="4" s="1"/>
  <c r="CL153" i="4" s="1"/>
  <c r="CM153" i="4" s="1"/>
  <c r="CN153" i="4" s="1"/>
  <c r="CO153" i="4" s="1"/>
  <c r="CP153" i="4" s="1"/>
  <c r="CQ153" i="4" s="1"/>
  <c r="CR153" i="4" s="1"/>
  <c r="CS153" i="4" s="1"/>
  <c r="CT153" i="4" s="1"/>
  <c r="CU153" i="4" s="1"/>
  <c r="CV153" i="4" s="1"/>
  <c r="CW153" i="4" s="1"/>
  <c r="CX153" i="4" s="1"/>
  <c r="CY153" i="4" s="1"/>
  <c r="CZ153" i="4" s="1"/>
  <c r="DA153" i="4" s="1"/>
  <c r="DB153" i="4" s="1"/>
  <c r="DC153" i="4" s="1"/>
  <c r="DD153" i="4" s="1"/>
  <c r="DE153" i="4" s="1"/>
  <c r="DF153" i="4" s="1"/>
  <c r="DG153" i="4" s="1"/>
  <c r="DH153" i="4" s="1"/>
  <c r="DI153" i="4" s="1"/>
  <c r="DJ153" i="4" s="1"/>
  <c r="DK153" i="4" s="1"/>
  <c r="DL153" i="4" s="1"/>
  <c r="DM153" i="4" s="1"/>
  <c r="DN153" i="4" s="1"/>
  <c r="DO153" i="4" s="1"/>
  <c r="DP153" i="4" s="1"/>
  <c r="DQ153" i="4" s="1"/>
  <c r="DR153" i="4" s="1"/>
  <c r="DS153" i="4" s="1"/>
  <c r="DT153" i="4" s="1"/>
  <c r="DU153" i="4" s="1"/>
  <c r="DV153" i="4" s="1"/>
  <c r="DW153" i="4" s="1"/>
  <c r="DX153" i="4" s="1"/>
  <c r="DY153" i="4" s="1"/>
  <c r="DZ153" i="4" s="1"/>
  <c r="EA153" i="4" s="1"/>
  <c r="EB153" i="4" s="1"/>
  <c r="EC153" i="4" s="1"/>
  <c r="ED153" i="4" s="1"/>
  <c r="EE153" i="4" s="1"/>
  <c r="EF153" i="4" s="1"/>
  <c r="EG153" i="4" s="1"/>
  <c r="EH153" i="4" s="1"/>
  <c r="EI153" i="4" s="1"/>
  <c r="EJ153" i="4" s="1"/>
  <c r="EK153" i="4" s="1"/>
  <c r="EL153" i="4" s="1"/>
  <c r="EM153" i="4" s="1"/>
  <c r="EN153" i="4" s="1"/>
  <c r="EO153" i="4" s="1"/>
  <c r="EP153" i="4" s="1"/>
  <c r="EQ153" i="4" s="1"/>
  <c r="ER153" i="4" s="1"/>
  <c r="ES153" i="4" s="1"/>
  <c r="ET153" i="4" s="1"/>
  <c r="EU153" i="4" s="1"/>
  <c r="EV153" i="4" s="1"/>
  <c r="EW153" i="4" s="1"/>
  <c r="EX153" i="4" s="1"/>
  <c r="EY153" i="4" s="1"/>
  <c r="EZ153" i="4" s="1"/>
  <c r="FA153" i="4" s="1"/>
  <c r="FB153" i="4" s="1"/>
  <c r="FC153" i="4" s="1"/>
  <c r="FD153" i="4" s="1"/>
  <c r="FE153" i="4" s="1"/>
  <c r="FF153" i="4" s="1"/>
  <c r="FG153" i="4" s="1"/>
  <c r="FH153" i="4" s="1"/>
  <c r="FI153" i="4" s="1"/>
  <c r="AU153" i="4"/>
  <c r="AU152" i="4"/>
  <c r="AV152" i="4" s="1"/>
  <c r="AW152" i="4" s="1"/>
  <c r="AX152" i="4" s="1"/>
  <c r="AY152" i="4" s="1"/>
  <c r="AZ152" i="4" s="1"/>
  <c r="BA152" i="4" s="1"/>
  <c r="BB152" i="4" s="1"/>
  <c r="BC152" i="4" s="1"/>
  <c r="BD152" i="4" s="1"/>
  <c r="BE152" i="4" s="1"/>
  <c r="BF152" i="4" s="1"/>
  <c r="BG152" i="4" s="1"/>
  <c r="BH152" i="4" s="1"/>
  <c r="BI152" i="4" s="1"/>
  <c r="BJ152" i="4" s="1"/>
  <c r="BK152" i="4" s="1"/>
  <c r="BL152" i="4" s="1"/>
  <c r="BM152" i="4" s="1"/>
  <c r="BN152" i="4" s="1"/>
  <c r="BO152" i="4" s="1"/>
  <c r="BP152" i="4" s="1"/>
  <c r="BQ152" i="4" s="1"/>
  <c r="BR152" i="4" s="1"/>
  <c r="BS152" i="4" s="1"/>
  <c r="BT152" i="4" s="1"/>
  <c r="BU152" i="4" s="1"/>
  <c r="BV152" i="4" s="1"/>
  <c r="BW152" i="4" s="1"/>
  <c r="BX152" i="4" s="1"/>
  <c r="BY152" i="4" s="1"/>
  <c r="BZ152" i="4" s="1"/>
  <c r="CA152" i="4" s="1"/>
  <c r="CB152" i="4" s="1"/>
  <c r="CC152" i="4" s="1"/>
  <c r="CD152" i="4" s="1"/>
  <c r="CE152" i="4" s="1"/>
  <c r="CF152" i="4" s="1"/>
  <c r="CG152" i="4" s="1"/>
  <c r="CH152" i="4" s="1"/>
  <c r="CI152" i="4" s="1"/>
  <c r="CJ152" i="4" s="1"/>
  <c r="CK152" i="4" s="1"/>
  <c r="CL152" i="4" s="1"/>
  <c r="CM152" i="4" s="1"/>
  <c r="CN152" i="4" s="1"/>
  <c r="CO152" i="4" s="1"/>
  <c r="CP152" i="4" s="1"/>
  <c r="CQ152" i="4" s="1"/>
  <c r="CR152" i="4" s="1"/>
  <c r="CS152" i="4" s="1"/>
  <c r="CT152" i="4" s="1"/>
  <c r="CU152" i="4" s="1"/>
  <c r="CV152" i="4" s="1"/>
  <c r="CW152" i="4" s="1"/>
  <c r="CX152" i="4" s="1"/>
  <c r="CY152" i="4" s="1"/>
  <c r="CZ152" i="4" s="1"/>
  <c r="DA152" i="4" s="1"/>
  <c r="DB152" i="4" s="1"/>
  <c r="DC152" i="4" s="1"/>
  <c r="DD152" i="4" s="1"/>
  <c r="DE152" i="4" s="1"/>
  <c r="DF152" i="4" s="1"/>
  <c r="DG152" i="4" s="1"/>
  <c r="DH152" i="4" s="1"/>
  <c r="DI152" i="4" s="1"/>
  <c r="DJ152" i="4" s="1"/>
  <c r="DK152" i="4" s="1"/>
  <c r="DL152" i="4" s="1"/>
  <c r="DM152" i="4" s="1"/>
  <c r="DN152" i="4" s="1"/>
  <c r="DO152" i="4" s="1"/>
  <c r="DP152" i="4" s="1"/>
  <c r="DQ152" i="4" s="1"/>
  <c r="DR152" i="4" s="1"/>
  <c r="DS152" i="4" s="1"/>
  <c r="DT152" i="4" s="1"/>
  <c r="DU152" i="4" s="1"/>
  <c r="DV152" i="4" s="1"/>
  <c r="DW152" i="4" s="1"/>
  <c r="DX152" i="4" s="1"/>
  <c r="DY152" i="4" s="1"/>
  <c r="DZ152" i="4" s="1"/>
  <c r="EA152" i="4" s="1"/>
  <c r="EB152" i="4" s="1"/>
  <c r="EC152" i="4" s="1"/>
  <c r="ED152" i="4" s="1"/>
  <c r="EE152" i="4" s="1"/>
  <c r="EF152" i="4" s="1"/>
  <c r="EG152" i="4" s="1"/>
  <c r="EH152" i="4" s="1"/>
  <c r="EI152" i="4" s="1"/>
  <c r="EJ152" i="4" s="1"/>
  <c r="EK152" i="4" s="1"/>
  <c r="EL152" i="4" s="1"/>
  <c r="EM152" i="4" s="1"/>
  <c r="EN152" i="4" s="1"/>
  <c r="EO152" i="4" s="1"/>
  <c r="EP152" i="4" s="1"/>
  <c r="EQ152" i="4" s="1"/>
  <c r="ER152" i="4" s="1"/>
  <c r="ES152" i="4" s="1"/>
  <c r="ET152" i="4" s="1"/>
  <c r="EU152" i="4" s="1"/>
  <c r="EV152" i="4" s="1"/>
  <c r="EW152" i="4" s="1"/>
  <c r="EX152" i="4" s="1"/>
  <c r="EY152" i="4" s="1"/>
  <c r="EZ152" i="4" s="1"/>
  <c r="FA152" i="4" s="1"/>
  <c r="FB152" i="4" s="1"/>
  <c r="FC152" i="4" s="1"/>
  <c r="FD152" i="4" s="1"/>
  <c r="FE152" i="4" s="1"/>
  <c r="FF152" i="4" s="1"/>
  <c r="FG152" i="4" s="1"/>
  <c r="FH152" i="4" s="1"/>
  <c r="FI152" i="4" s="1"/>
  <c r="AZ151" i="4"/>
  <c r="BA151" i="4" s="1"/>
  <c r="BB151" i="4" s="1"/>
  <c r="BC151" i="4" s="1"/>
  <c r="BD151" i="4" s="1"/>
  <c r="BE151" i="4" s="1"/>
  <c r="BF151" i="4" s="1"/>
  <c r="BG151" i="4" s="1"/>
  <c r="BH151" i="4" s="1"/>
  <c r="BI151" i="4" s="1"/>
  <c r="BJ151" i="4" s="1"/>
  <c r="BK151" i="4" s="1"/>
  <c r="BL151" i="4" s="1"/>
  <c r="BM151" i="4" s="1"/>
  <c r="BN151" i="4" s="1"/>
  <c r="BO151" i="4" s="1"/>
  <c r="BP151" i="4" s="1"/>
  <c r="BQ151" i="4" s="1"/>
  <c r="BR151" i="4" s="1"/>
  <c r="BS151" i="4" s="1"/>
  <c r="BT151" i="4" s="1"/>
  <c r="BU151" i="4" s="1"/>
  <c r="BV151" i="4" s="1"/>
  <c r="BW151" i="4" s="1"/>
  <c r="BX151" i="4" s="1"/>
  <c r="BY151" i="4" s="1"/>
  <c r="BZ151" i="4" s="1"/>
  <c r="CA151" i="4" s="1"/>
  <c r="CB151" i="4" s="1"/>
  <c r="CC151" i="4" s="1"/>
  <c r="CD151" i="4" s="1"/>
  <c r="CE151" i="4" s="1"/>
  <c r="CF151" i="4" s="1"/>
  <c r="CG151" i="4" s="1"/>
  <c r="CH151" i="4" s="1"/>
  <c r="CI151" i="4" s="1"/>
  <c r="CJ151" i="4" s="1"/>
  <c r="CK151" i="4" s="1"/>
  <c r="CL151" i="4" s="1"/>
  <c r="CM151" i="4" s="1"/>
  <c r="CN151" i="4" s="1"/>
  <c r="CO151" i="4" s="1"/>
  <c r="CP151" i="4" s="1"/>
  <c r="CQ151" i="4" s="1"/>
  <c r="CR151" i="4" s="1"/>
  <c r="CS151" i="4" s="1"/>
  <c r="CT151" i="4" s="1"/>
  <c r="CU151" i="4" s="1"/>
  <c r="CV151" i="4" s="1"/>
  <c r="CW151" i="4" s="1"/>
  <c r="CX151" i="4" s="1"/>
  <c r="CY151" i="4" s="1"/>
  <c r="CZ151" i="4" s="1"/>
  <c r="DA151" i="4" s="1"/>
  <c r="DB151" i="4" s="1"/>
  <c r="DC151" i="4" s="1"/>
  <c r="DD151" i="4" s="1"/>
  <c r="DE151" i="4" s="1"/>
  <c r="DF151" i="4" s="1"/>
  <c r="DG151" i="4" s="1"/>
  <c r="DH151" i="4" s="1"/>
  <c r="DI151" i="4" s="1"/>
  <c r="DJ151" i="4" s="1"/>
  <c r="DK151" i="4" s="1"/>
  <c r="DL151" i="4" s="1"/>
  <c r="DM151" i="4" s="1"/>
  <c r="DN151" i="4" s="1"/>
  <c r="DO151" i="4" s="1"/>
  <c r="DP151" i="4" s="1"/>
  <c r="DQ151" i="4" s="1"/>
  <c r="DR151" i="4" s="1"/>
  <c r="DS151" i="4" s="1"/>
  <c r="DT151" i="4" s="1"/>
  <c r="DU151" i="4" s="1"/>
  <c r="DV151" i="4" s="1"/>
  <c r="DW151" i="4" s="1"/>
  <c r="DX151" i="4" s="1"/>
  <c r="DY151" i="4" s="1"/>
  <c r="DZ151" i="4" s="1"/>
  <c r="EA151" i="4" s="1"/>
  <c r="EB151" i="4" s="1"/>
  <c r="EC151" i="4" s="1"/>
  <c r="ED151" i="4" s="1"/>
  <c r="EE151" i="4" s="1"/>
  <c r="EF151" i="4" s="1"/>
  <c r="EG151" i="4" s="1"/>
  <c r="EH151" i="4" s="1"/>
  <c r="EI151" i="4" s="1"/>
  <c r="EJ151" i="4" s="1"/>
  <c r="EK151" i="4" s="1"/>
  <c r="EL151" i="4" s="1"/>
  <c r="EM151" i="4" s="1"/>
  <c r="EN151" i="4" s="1"/>
  <c r="EO151" i="4" s="1"/>
  <c r="EP151" i="4" s="1"/>
  <c r="EQ151" i="4" s="1"/>
  <c r="ER151" i="4" s="1"/>
  <c r="ES151" i="4" s="1"/>
  <c r="ET151" i="4" s="1"/>
  <c r="EU151" i="4" s="1"/>
  <c r="EV151" i="4" s="1"/>
  <c r="EW151" i="4" s="1"/>
  <c r="EX151" i="4" s="1"/>
  <c r="EY151" i="4" s="1"/>
  <c r="EZ151" i="4" s="1"/>
  <c r="FA151" i="4" s="1"/>
  <c r="FB151" i="4" s="1"/>
  <c r="FC151" i="4" s="1"/>
  <c r="FD151" i="4" s="1"/>
  <c r="FE151" i="4" s="1"/>
  <c r="FF151" i="4" s="1"/>
  <c r="FG151" i="4" s="1"/>
  <c r="FH151" i="4" s="1"/>
  <c r="FI151" i="4" s="1"/>
  <c r="AU151" i="4"/>
  <c r="AV151" i="4" s="1"/>
  <c r="AW151" i="4" s="1"/>
  <c r="AX151" i="4" s="1"/>
  <c r="AY151" i="4" s="1"/>
  <c r="AY150" i="4"/>
  <c r="AZ150" i="4" s="1"/>
  <c r="BA150" i="4" s="1"/>
  <c r="BB150" i="4" s="1"/>
  <c r="BC150" i="4" s="1"/>
  <c r="BD150" i="4" s="1"/>
  <c r="BE150" i="4" s="1"/>
  <c r="BF150" i="4" s="1"/>
  <c r="BG150" i="4" s="1"/>
  <c r="BH150" i="4" s="1"/>
  <c r="BI150" i="4" s="1"/>
  <c r="BJ150" i="4" s="1"/>
  <c r="BK150" i="4" s="1"/>
  <c r="BL150" i="4" s="1"/>
  <c r="BM150" i="4" s="1"/>
  <c r="BN150" i="4" s="1"/>
  <c r="BO150" i="4" s="1"/>
  <c r="BP150" i="4" s="1"/>
  <c r="BQ150" i="4" s="1"/>
  <c r="BR150" i="4" s="1"/>
  <c r="BS150" i="4" s="1"/>
  <c r="BT150" i="4" s="1"/>
  <c r="BU150" i="4" s="1"/>
  <c r="BV150" i="4" s="1"/>
  <c r="BW150" i="4" s="1"/>
  <c r="BX150" i="4" s="1"/>
  <c r="BY150" i="4" s="1"/>
  <c r="BZ150" i="4" s="1"/>
  <c r="CA150" i="4" s="1"/>
  <c r="CB150" i="4" s="1"/>
  <c r="CC150" i="4" s="1"/>
  <c r="CD150" i="4" s="1"/>
  <c r="CE150" i="4" s="1"/>
  <c r="CF150" i="4" s="1"/>
  <c r="CG150" i="4" s="1"/>
  <c r="CH150" i="4" s="1"/>
  <c r="CI150" i="4" s="1"/>
  <c r="CJ150" i="4" s="1"/>
  <c r="CK150" i="4" s="1"/>
  <c r="CL150" i="4" s="1"/>
  <c r="CM150" i="4" s="1"/>
  <c r="CN150" i="4" s="1"/>
  <c r="CO150" i="4" s="1"/>
  <c r="CP150" i="4" s="1"/>
  <c r="CQ150" i="4" s="1"/>
  <c r="CR150" i="4" s="1"/>
  <c r="CS150" i="4" s="1"/>
  <c r="CT150" i="4" s="1"/>
  <c r="CU150" i="4" s="1"/>
  <c r="CV150" i="4" s="1"/>
  <c r="CW150" i="4" s="1"/>
  <c r="CX150" i="4" s="1"/>
  <c r="CY150" i="4" s="1"/>
  <c r="CZ150" i="4" s="1"/>
  <c r="DA150" i="4" s="1"/>
  <c r="DB150" i="4" s="1"/>
  <c r="DC150" i="4" s="1"/>
  <c r="DD150" i="4" s="1"/>
  <c r="DE150" i="4" s="1"/>
  <c r="DF150" i="4" s="1"/>
  <c r="DG150" i="4" s="1"/>
  <c r="DH150" i="4" s="1"/>
  <c r="DI150" i="4" s="1"/>
  <c r="DJ150" i="4" s="1"/>
  <c r="DK150" i="4" s="1"/>
  <c r="DL150" i="4" s="1"/>
  <c r="DM150" i="4" s="1"/>
  <c r="DN150" i="4" s="1"/>
  <c r="DO150" i="4" s="1"/>
  <c r="DP150" i="4" s="1"/>
  <c r="DQ150" i="4" s="1"/>
  <c r="DR150" i="4" s="1"/>
  <c r="DS150" i="4" s="1"/>
  <c r="DT150" i="4" s="1"/>
  <c r="DU150" i="4" s="1"/>
  <c r="DV150" i="4" s="1"/>
  <c r="DW150" i="4" s="1"/>
  <c r="DX150" i="4" s="1"/>
  <c r="DY150" i="4" s="1"/>
  <c r="DZ150" i="4" s="1"/>
  <c r="EA150" i="4" s="1"/>
  <c r="EB150" i="4" s="1"/>
  <c r="EC150" i="4" s="1"/>
  <c r="ED150" i="4" s="1"/>
  <c r="EE150" i="4" s="1"/>
  <c r="EF150" i="4" s="1"/>
  <c r="EG150" i="4" s="1"/>
  <c r="EH150" i="4" s="1"/>
  <c r="EI150" i="4" s="1"/>
  <c r="EJ150" i="4" s="1"/>
  <c r="EK150" i="4" s="1"/>
  <c r="EL150" i="4" s="1"/>
  <c r="EM150" i="4" s="1"/>
  <c r="EN150" i="4" s="1"/>
  <c r="EO150" i="4" s="1"/>
  <c r="EP150" i="4" s="1"/>
  <c r="EQ150" i="4" s="1"/>
  <c r="ER150" i="4" s="1"/>
  <c r="ES150" i="4" s="1"/>
  <c r="ET150" i="4" s="1"/>
  <c r="EU150" i="4" s="1"/>
  <c r="EV150" i="4" s="1"/>
  <c r="EW150" i="4" s="1"/>
  <c r="EX150" i="4" s="1"/>
  <c r="EY150" i="4" s="1"/>
  <c r="EZ150" i="4" s="1"/>
  <c r="FA150" i="4" s="1"/>
  <c r="FB150" i="4" s="1"/>
  <c r="FC150" i="4" s="1"/>
  <c r="FD150" i="4" s="1"/>
  <c r="FE150" i="4" s="1"/>
  <c r="FF150" i="4" s="1"/>
  <c r="FG150" i="4" s="1"/>
  <c r="FH150" i="4" s="1"/>
  <c r="FI150" i="4" s="1"/>
  <c r="AU150" i="4"/>
  <c r="AV150" i="4" s="1"/>
  <c r="AW150" i="4" s="1"/>
  <c r="AX150" i="4" s="1"/>
  <c r="AV149" i="4"/>
  <c r="AW149" i="4" s="1"/>
  <c r="AX149" i="4" s="1"/>
  <c r="AY149" i="4" s="1"/>
  <c r="AZ149" i="4" s="1"/>
  <c r="BA149" i="4" s="1"/>
  <c r="BB149" i="4" s="1"/>
  <c r="BC149" i="4" s="1"/>
  <c r="BD149" i="4" s="1"/>
  <c r="BE149" i="4" s="1"/>
  <c r="BF149" i="4" s="1"/>
  <c r="BG149" i="4" s="1"/>
  <c r="BH149" i="4" s="1"/>
  <c r="BI149" i="4" s="1"/>
  <c r="BJ149" i="4" s="1"/>
  <c r="BK149" i="4" s="1"/>
  <c r="BL149" i="4" s="1"/>
  <c r="BM149" i="4" s="1"/>
  <c r="BN149" i="4" s="1"/>
  <c r="BO149" i="4" s="1"/>
  <c r="BP149" i="4" s="1"/>
  <c r="BQ149" i="4" s="1"/>
  <c r="BR149" i="4" s="1"/>
  <c r="BS149" i="4" s="1"/>
  <c r="BT149" i="4" s="1"/>
  <c r="BU149" i="4" s="1"/>
  <c r="BV149" i="4" s="1"/>
  <c r="BW149" i="4" s="1"/>
  <c r="BX149" i="4" s="1"/>
  <c r="BY149" i="4" s="1"/>
  <c r="BZ149" i="4" s="1"/>
  <c r="CA149" i="4" s="1"/>
  <c r="CB149" i="4" s="1"/>
  <c r="CC149" i="4" s="1"/>
  <c r="CD149" i="4" s="1"/>
  <c r="CE149" i="4" s="1"/>
  <c r="CF149" i="4" s="1"/>
  <c r="CG149" i="4" s="1"/>
  <c r="CH149" i="4" s="1"/>
  <c r="CI149" i="4" s="1"/>
  <c r="CJ149" i="4" s="1"/>
  <c r="CK149" i="4" s="1"/>
  <c r="CL149" i="4" s="1"/>
  <c r="CM149" i="4" s="1"/>
  <c r="CN149" i="4" s="1"/>
  <c r="CO149" i="4" s="1"/>
  <c r="CP149" i="4" s="1"/>
  <c r="CQ149" i="4" s="1"/>
  <c r="CR149" i="4" s="1"/>
  <c r="CS149" i="4" s="1"/>
  <c r="CT149" i="4" s="1"/>
  <c r="CU149" i="4" s="1"/>
  <c r="CV149" i="4" s="1"/>
  <c r="CW149" i="4" s="1"/>
  <c r="CX149" i="4" s="1"/>
  <c r="CY149" i="4" s="1"/>
  <c r="CZ149" i="4" s="1"/>
  <c r="DA149" i="4" s="1"/>
  <c r="DB149" i="4" s="1"/>
  <c r="DC149" i="4" s="1"/>
  <c r="DD149" i="4" s="1"/>
  <c r="DE149" i="4" s="1"/>
  <c r="DF149" i="4" s="1"/>
  <c r="DG149" i="4" s="1"/>
  <c r="DH149" i="4" s="1"/>
  <c r="DI149" i="4" s="1"/>
  <c r="DJ149" i="4" s="1"/>
  <c r="DK149" i="4" s="1"/>
  <c r="DL149" i="4" s="1"/>
  <c r="DM149" i="4" s="1"/>
  <c r="DN149" i="4" s="1"/>
  <c r="DO149" i="4" s="1"/>
  <c r="DP149" i="4" s="1"/>
  <c r="DQ149" i="4" s="1"/>
  <c r="DR149" i="4" s="1"/>
  <c r="DS149" i="4" s="1"/>
  <c r="DT149" i="4" s="1"/>
  <c r="DU149" i="4" s="1"/>
  <c r="DV149" i="4" s="1"/>
  <c r="DW149" i="4" s="1"/>
  <c r="DX149" i="4" s="1"/>
  <c r="DY149" i="4" s="1"/>
  <c r="DZ149" i="4" s="1"/>
  <c r="EA149" i="4" s="1"/>
  <c r="EB149" i="4" s="1"/>
  <c r="EC149" i="4" s="1"/>
  <c r="ED149" i="4" s="1"/>
  <c r="EE149" i="4" s="1"/>
  <c r="EF149" i="4" s="1"/>
  <c r="EG149" i="4" s="1"/>
  <c r="EH149" i="4" s="1"/>
  <c r="EI149" i="4" s="1"/>
  <c r="EJ149" i="4" s="1"/>
  <c r="EK149" i="4" s="1"/>
  <c r="EL149" i="4" s="1"/>
  <c r="EM149" i="4" s="1"/>
  <c r="EN149" i="4" s="1"/>
  <c r="EO149" i="4" s="1"/>
  <c r="EP149" i="4" s="1"/>
  <c r="EQ149" i="4" s="1"/>
  <c r="ER149" i="4" s="1"/>
  <c r="ES149" i="4" s="1"/>
  <c r="ET149" i="4" s="1"/>
  <c r="EU149" i="4" s="1"/>
  <c r="EV149" i="4" s="1"/>
  <c r="EW149" i="4" s="1"/>
  <c r="EX149" i="4" s="1"/>
  <c r="EY149" i="4" s="1"/>
  <c r="EZ149" i="4" s="1"/>
  <c r="FA149" i="4" s="1"/>
  <c r="FB149" i="4" s="1"/>
  <c r="FC149" i="4" s="1"/>
  <c r="FD149" i="4" s="1"/>
  <c r="FE149" i="4" s="1"/>
  <c r="FF149" i="4" s="1"/>
  <c r="FG149" i="4" s="1"/>
  <c r="FH149" i="4" s="1"/>
  <c r="FI149" i="4" s="1"/>
  <c r="AU149" i="4"/>
  <c r="BA148" i="4"/>
  <c r="BB148" i="4" s="1"/>
  <c r="BC148" i="4" s="1"/>
  <c r="BD148" i="4" s="1"/>
  <c r="BE148" i="4" s="1"/>
  <c r="BF148" i="4" s="1"/>
  <c r="BG148" i="4" s="1"/>
  <c r="BH148" i="4" s="1"/>
  <c r="BI148" i="4" s="1"/>
  <c r="BJ148" i="4" s="1"/>
  <c r="BK148" i="4" s="1"/>
  <c r="BL148" i="4" s="1"/>
  <c r="BM148" i="4" s="1"/>
  <c r="BN148" i="4" s="1"/>
  <c r="BO148" i="4" s="1"/>
  <c r="BP148" i="4" s="1"/>
  <c r="BQ148" i="4" s="1"/>
  <c r="BR148" i="4" s="1"/>
  <c r="BS148" i="4" s="1"/>
  <c r="BT148" i="4" s="1"/>
  <c r="BU148" i="4" s="1"/>
  <c r="BV148" i="4" s="1"/>
  <c r="BW148" i="4" s="1"/>
  <c r="BX148" i="4" s="1"/>
  <c r="BY148" i="4" s="1"/>
  <c r="BZ148" i="4" s="1"/>
  <c r="CA148" i="4" s="1"/>
  <c r="CB148" i="4" s="1"/>
  <c r="CC148" i="4" s="1"/>
  <c r="CD148" i="4" s="1"/>
  <c r="CE148" i="4" s="1"/>
  <c r="CF148" i="4" s="1"/>
  <c r="CG148" i="4" s="1"/>
  <c r="CH148" i="4" s="1"/>
  <c r="CI148" i="4" s="1"/>
  <c r="CJ148" i="4" s="1"/>
  <c r="CK148" i="4" s="1"/>
  <c r="CL148" i="4" s="1"/>
  <c r="CM148" i="4" s="1"/>
  <c r="CN148" i="4" s="1"/>
  <c r="CO148" i="4" s="1"/>
  <c r="CP148" i="4" s="1"/>
  <c r="CQ148" i="4" s="1"/>
  <c r="CR148" i="4" s="1"/>
  <c r="CS148" i="4" s="1"/>
  <c r="CT148" i="4" s="1"/>
  <c r="CU148" i="4" s="1"/>
  <c r="CV148" i="4" s="1"/>
  <c r="CW148" i="4" s="1"/>
  <c r="CX148" i="4" s="1"/>
  <c r="CY148" i="4" s="1"/>
  <c r="CZ148" i="4" s="1"/>
  <c r="DA148" i="4" s="1"/>
  <c r="DB148" i="4" s="1"/>
  <c r="DC148" i="4" s="1"/>
  <c r="DD148" i="4" s="1"/>
  <c r="DE148" i="4" s="1"/>
  <c r="DF148" i="4" s="1"/>
  <c r="DG148" i="4" s="1"/>
  <c r="DH148" i="4" s="1"/>
  <c r="DI148" i="4" s="1"/>
  <c r="DJ148" i="4" s="1"/>
  <c r="DK148" i="4" s="1"/>
  <c r="DL148" i="4" s="1"/>
  <c r="DM148" i="4" s="1"/>
  <c r="DN148" i="4" s="1"/>
  <c r="DO148" i="4" s="1"/>
  <c r="DP148" i="4" s="1"/>
  <c r="DQ148" i="4" s="1"/>
  <c r="DR148" i="4" s="1"/>
  <c r="DS148" i="4" s="1"/>
  <c r="DT148" i="4" s="1"/>
  <c r="DU148" i="4" s="1"/>
  <c r="DV148" i="4" s="1"/>
  <c r="DW148" i="4" s="1"/>
  <c r="DX148" i="4" s="1"/>
  <c r="DY148" i="4" s="1"/>
  <c r="DZ148" i="4" s="1"/>
  <c r="EA148" i="4" s="1"/>
  <c r="EB148" i="4" s="1"/>
  <c r="EC148" i="4" s="1"/>
  <c r="ED148" i="4" s="1"/>
  <c r="EE148" i="4" s="1"/>
  <c r="EF148" i="4" s="1"/>
  <c r="EG148" i="4" s="1"/>
  <c r="EH148" i="4" s="1"/>
  <c r="EI148" i="4" s="1"/>
  <c r="EJ148" i="4" s="1"/>
  <c r="EK148" i="4" s="1"/>
  <c r="EL148" i="4" s="1"/>
  <c r="EM148" i="4" s="1"/>
  <c r="EN148" i="4" s="1"/>
  <c r="EO148" i="4" s="1"/>
  <c r="EP148" i="4" s="1"/>
  <c r="EQ148" i="4" s="1"/>
  <c r="ER148" i="4" s="1"/>
  <c r="ES148" i="4" s="1"/>
  <c r="ET148" i="4" s="1"/>
  <c r="EU148" i="4" s="1"/>
  <c r="EV148" i="4" s="1"/>
  <c r="EW148" i="4" s="1"/>
  <c r="EX148" i="4" s="1"/>
  <c r="EY148" i="4" s="1"/>
  <c r="EZ148" i="4" s="1"/>
  <c r="FA148" i="4" s="1"/>
  <c r="FB148" i="4" s="1"/>
  <c r="FC148" i="4" s="1"/>
  <c r="FD148" i="4" s="1"/>
  <c r="FE148" i="4" s="1"/>
  <c r="FF148" i="4" s="1"/>
  <c r="FG148" i="4" s="1"/>
  <c r="FH148" i="4" s="1"/>
  <c r="FI148" i="4" s="1"/>
  <c r="AV148" i="4"/>
  <c r="AW148" i="4" s="1"/>
  <c r="AX148" i="4" s="1"/>
  <c r="AY148" i="4" s="1"/>
  <c r="AZ148" i="4" s="1"/>
  <c r="AU148" i="4"/>
  <c r="BJ147" i="4"/>
  <c r="BK147" i="4" s="1"/>
  <c r="BL147" i="4" s="1"/>
  <c r="BM147" i="4" s="1"/>
  <c r="BN147" i="4" s="1"/>
  <c r="BO147" i="4" s="1"/>
  <c r="BP147" i="4" s="1"/>
  <c r="BQ147" i="4" s="1"/>
  <c r="BR147" i="4" s="1"/>
  <c r="BS147" i="4" s="1"/>
  <c r="BT147" i="4" s="1"/>
  <c r="BU147" i="4" s="1"/>
  <c r="BV147" i="4" s="1"/>
  <c r="BW147" i="4" s="1"/>
  <c r="BX147" i="4" s="1"/>
  <c r="BY147" i="4" s="1"/>
  <c r="BZ147" i="4" s="1"/>
  <c r="CA147" i="4" s="1"/>
  <c r="CB147" i="4" s="1"/>
  <c r="CC147" i="4" s="1"/>
  <c r="CD147" i="4" s="1"/>
  <c r="CE147" i="4" s="1"/>
  <c r="CF147" i="4" s="1"/>
  <c r="CG147" i="4" s="1"/>
  <c r="CH147" i="4" s="1"/>
  <c r="CI147" i="4" s="1"/>
  <c r="CJ147" i="4" s="1"/>
  <c r="CK147" i="4" s="1"/>
  <c r="CL147" i="4" s="1"/>
  <c r="CM147" i="4" s="1"/>
  <c r="CN147" i="4" s="1"/>
  <c r="CO147" i="4" s="1"/>
  <c r="CP147" i="4" s="1"/>
  <c r="CQ147" i="4" s="1"/>
  <c r="CR147" i="4" s="1"/>
  <c r="CS147" i="4" s="1"/>
  <c r="CT147" i="4" s="1"/>
  <c r="CU147" i="4" s="1"/>
  <c r="CV147" i="4" s="1"/>
  <c r="CW147" i="4" s="1"/>
  <c r="CX147" i="4" s="1"/>
  <c r="CY147" i="4" s="1"/>
  <c r="CZ147" i="4" s="1"/>
  <c r="DA147" i="4" s="1"/>
  <c r="DB147" i="4" s="1"/>
  <c r="DC147" i="4" s="1"/>
  <c r="DD147" i="4" s="1"/>
  <c r="DE147" i="4" s="1"/>
  <c r="DF147" i="4" s="1"/>
  <c r="DG147" i="4" s="1"/>
  <c r="DH147" i="4" s="1"/>
  <c r="DI147" i="4" s="1"/>
  <c r="DJ147" i="4" s="1"/>
  <c r="DK147" i="4" s="1"/>
  <c r="DL147" i="4" s="1"/>
  <c r="DM147" i="4" s="1"/>
  <c r="DN147" i="4" s="1"/>
  <c r="DO147" i="4" s="1"/>
  <c r="DP147" i="4" s="1"/>
  <c r="DQ147" i="4" s="1"/>
  <c r="DR147" i="4" s="1"/>
  <c r="DS147" i="4" s="1"/>
  <c r="DT147" i="4" s="1"/>
  <c r="DU147" i="4" s="1"/>
  <c r="DV147" i="4" s="1"/>
  <c r="DW147" i="4" s="1"/>
  <c r="DX147" i="4" s="1"/>
  <c r="DY147" i="4" s="1"/>
  <c r="DZ147" i="4" s="1"/>
  <c r="EA147" i="4" s="1"/>
  <c r="EB147" i="4" s="1"/>
  <c r="EC147" i="4" s="1"/>
  <c r="ED147" i="4" s="1"/>
  <c r="EE147" i="4" s="1"/>
  <c r="EF147" i="4" s="1"/>
  <c r="EG147" i="4" s="1"/>
  <c r="EH147" i="4" s="1"/>
  <c r="EI147" i="4" s="1"/>
  <c r="EJ147" i="4" s="1"/>
  <c r="EK147" i="4" s="1"/>
  <c r="EL147" i="4" s="1"/>
  <c r="EM147" i="4" s="1"/>
  <c r="EN147" i="4" s="1"/>
  <c r="EO147" i="4" s="1"/>
  <c r="EP147" i="4" s="1"/>
  <c r="EQ147" i="4" s="1"/>
  <c r="ER147" i="4" s="1"/>
  <c r="ES147" i="4" s="1"/>
  <c r="ET147" i="4" s="1"/>
  <c r="EU147" i="4" s="1"/>
  <c r="EV147" i="4" s="1"/>
  <c r="EW147" i="4" s="1"/>
  <c r="EX147" i="4" s="1"/>
  <c r="EY147" i="4" s="1"/>
  <c r="EZ147" i="4" s="1"/>
  <c r="FA147" i="4" s="1"/>
  <c r="FB147" i="4" s="1"/>
  <c r="FC147" i="4" s="1"/>
  <c r="FD147" i="4" s="1"/>
  <c r="FE147" i="4" s="1"/>
  <c r="FF147" i="4" s="1"/>
  <c r="FG147" i="4" s="1"/>
  <c r="FH147" i="4" s="1"/>
  <c r="FI147" i="4" s="1"/>
  <c r="BB147" i="4"/>
  <c r="BC147" i="4" s="1"/>
  <c r="BD147" i="4" s="1"/>
  <c r="BE147" i="4" s="1"/>
  <c r="BF147" i="4" s="1"/>
  <c r="BG147" i="4" s="1"/>
  <c r="BH147" i="4" s="1"/>
  <c r="BI147" i="4" s="1"/>
  <c r="AU147" i="4"/>
  <c r="AV147" i="4" s="1"/>
  <c r="AW147" i="4" s="1"/>
  <c r="AX147" i="4" s="1"/>
  <c r="AY147" i="4" s="1"/>
  <c r="AZ147" i="4" s="1"/>
  <c r="BA147" i="4" s="1"/>
  <c r="CJ146" i="4"/>
  <c r="CK146" i="4" s="1"/>
  <c r="CL146" i="4" s="1"/>
  <c r="CM146" i="4" s="1"/>
  <c r="CN146" i="4" s="1"/>
  <c r="CO146" i="4" s="1"/>
  <c r="CP146" i="4" s="1"/>
  <c r="CQ146" i="4" s="1"/>
  <c r="CR146" i="4" s="1"/>
  <c r="CS146" i="4" s="1"/>
  <c r="CT146" i="4" s="1"/>
  <c r="CU146" i="4" s="1"/>
  <c r="CV146" i="4" s="1"/>
  <c r="CW146" i="4" s="1"/>
  <c r="CX146" i="4" s="1"/>
  <c r="CY146" i="4" s="1"/>
  <c r="CZ146" i="4" s="1"/>
  <c r="DA146" i="4" s="1"/>
  <c r="DB146" i="4" s="1"/>
  <c r="DC146" i="4" s="1"/>
  <c r="DD146" i="4" s="1"/>
  <c r="DE146" i="4" s="1"/>
  <c r="DF146" i="4" s="1"/>
  <c r="DG146" i="4" s="1"/>
  <c r="DH146" i="4" s="1"/>
  <c r="DI146" i="4" s="1"/>
  <c r="DJ146" i="4" s="1"/>
  <c r="DK146" i="4" s="1"/>
  <c r="DL146" i="4" s="1"/>
  <c r="DM146" i="4" s="1"/>
  <c r="DN146" i="4" s="1"/>
  <c r="DO146" i="4" s="1"/>
  <c r="DP146" i="4" s="1"/>
  <c r="DQ146" i="4" s="1"/>
  <c r="DR146" i="4" s="1"/>
  <c r="DS146" i="4" s="1"/>
  <c r="DT146" i="4" s="1"/>
  <c r="DU146" i="4" s="1"/>
  <c r="DV146" i="4" s="1"/>
  <c r="DW146" i="4" s="1"/>
  <c r="DX146" i="4" s="1"/>
  <c r="DY146" i="4" s="1"/>
  <c r="DZ146" i="4" s="1"/>
  <c r="EA146" i="4" s="1"/>
  <c r="EB146" i="4" s="1"/>
  <c r="EC146" i="4" s="1"/>
  <c r="ED146" i="4" s="1"/>
  <c r="EE146" i="4" s="1"/>
  <c r="EF146" i="4" s="1"/>
  <c r="EG146" i="4" s="1"/>
  <c r="EH146" i="4" s="1"/>
  <c r="EI146" i="4" s="1"/>
  <c r="EJ146" i="4" s="1"/>
  <c r="EK146" i="4" s="1"/>
  <c r="EL146" i="4" s="1"/>
  <c r="EM146" i="4" s="1"/>
  <c r="EN146" i="4" s="1"/>
  <c r="EO146" i="4" s="1"/>
  <c r="EP146" i="4" s="1"/>
  <c r="EQ146" i="4" s="1"/>
  <c r="ER146" i="4" s="1"/>
  <c r="ES146" i="4" s="1"/>
  <c r="ET146" i="4" s="1"/>
  <c r="EU146" i="4" s="1"/>
  <c r="EV146" i="4" s="1"/>
  <c r="EW146" i="4" s="1"/>
  <c r="EX146" i="4" s="1"/>
  <c r="EY146" i="4" s="1"/>
  <c r="EZ146" i="4" s="1"/>
  <c r="FA146" i="4" s="1"/>
  <c r="FB146" i="4" s="1"/>
  <c r="FC146" i="4" s="1"/>
  <c r="FD146" i="4" s="1"/>
  <c r="FE146" i="4" s="1"/>
  <c r="FF146" i="4" s="1"/>
  <c r="FG146" i="4" s="1"/>
  <c r="FH146" i="4" s="1"/>
  <c r="FI146" i="4" s="1"/>
  <c r="AV146" i="4"/>
  <c r="AW146" i="4" s="1"/>
  <c r="AX146" i="4" s="1"/>
  <c r="AY146" i="4" s="1"/>
  <c r="AZ146" i="4" s="1"/>
  <c r="BA146" i="4" s="1"/>
  <c r="BB146" i="4" s="1"/>
  <c r="BC146" i="4" s="1"/>
  <c r="BD146" i="4" s="1"/>
  <c r="BE146" i="4" s="1"/>
  <c r="BF146" i="4" s="1"/>
  <c r="BG146" i="4" s="1"/>
  <c r="BH146" i="4" s="1"/>
  <c r="BI146" i="4" s="1"/>
  <c r="BJ146" i="4" s="1"/>
  <c r="BK146" i="4" s="1"/>
  <c r="BL146" i="4" s="1"/>
  <c r="BM146" i="4" s="1"/>
  <c r="BN146" i="4" s="1"/>
  <c r="BO146" i="4" s="1"/>
  <c r="BP146" i="4" s="1"/>
  <c r="BQ146" i="4" s="1"/>
  <c r="BR146" i="4" s="1"/>
  <c r="BS146" i="4" s="1"/>
  <c r="BT146" i="4" s="1"/>
  <c r="BU146" i="4" s="1"/>
  <c r="BV146" i="4" s="1"/>
  <c r="BW146" i="4" s="1"/>
  <c r="BX146" i="4" s="1"/>
  <c r="BY146" i="4" s="1"/>
  <c r="BZ146" i="4" s="1"/>
  <c r="CA146" i="4" s="1"/>
  <c r="CB146" i="4" s="1"/>
  <c r="CC146" i="4" s="1"/>
  <c r="CD146" i="4" s="1"/>
  <c r="CE146" i="4" s="1"/>
  <c r="CF146" i="4" s="1"/>
  <c r="CG146" i="4" s="1"/>
  <c r="CH146" i="4" s="1"/>
  <c r="CI146" i="4" s="1"/>
  <c r="AU146" i="4"/>
  <c r="BT145" i="4"/>
  <c r="BU145" i="4" s="1"/>
  <c r="BV145" i="4" s="1"/>
  <c r="BW145" i="4" s="1"/>
  <c r="BX145" i="4" s="1"/>
  <c r="BY145" i="4" s="1"/>
  <c r="BZ145" i="4" s="1"/>
  <c r="CA145" i="4" s="1"/>
  <c r="CB145" i="4" s="1"/>
  <c r="CC145" i="4" s="1"/>
  <c r="CD145" i="4" s="1"/>
  <c r="CE145" i="4" s="1"/>
  <c r="CF145" i="4" s="1"/>
  <c r="CG145" i="4" s="1"/>
  <c r="CH145" i="4" s="1"/>
  <c r="CI145" i="4" s="1"/>
  <c r="CJ145" i="4" s="1"/>
  <c r="CK145" i="4" s="1"/>
  <c r="CL145" i="4" s="1"/>
  <c r="CM145" i="4" s="1"/>
  <c r="CN145" i="4" s="1"/>
  <c r="CO145" i="4" s="1"/>
  <c r="CP145" i="4" s="1"/>
  <c r="CQ145" i="4" s="1"/>
  <c r="CR145" i="4" s="1"/>
  <c r="CS145" i="4" s="1"/>
  <c r="CT145" i="4" s="1"/>
  <c r="CU145" i="4" s="1"/>
  <c r="CV145" i="4" s="1"/>
  <c r="CW145" i="4" s="1"/>
  <c r="CX145" i="4" s="1"/>
  <c r="CY145" i="4" s="1"/>
  <c r="CZ145" i="4" s="1"/>
  <c r="DA145" i="4" s="1"/>
  <c r="DB145" i="4" s="1"/>
  <c r="DC145" i="4" s="1"/>
  <c r="DD145" i="4" s="1"/>
  <c r="DE145" i="4" s="1"/>
  <c r="DF145" i="4" s="1"/>
  <c r="DG145" i="4" s="1"/>
  <c r="DH145" i="4" s="1"/>
  <c r="DI145" i="4" s="1"/>
  <c r="DJ145" i="4" s="1"/>
  <c r="DK145" i="4" s="1"/>
  <c r="DL145" i="4" s="1"/>
  <c r="DM145" i="4" s="1"/>
  <c r="DN145" i="4" s="1"/>
  <c r="DO145" i="4" s="1"/>
  <c r="DP145" i="4" s="1"/>
  <c r="DQ145" i="4" s="1"/>
  <c r="DR145" i="4" s="1"/>
  <c r="DS145" i="4" s="1"/>
  <c r="DT145" i="4" s="1"/>
  <c r="DU145" i="4" s="1"/>
  <c r="DV145" i="4" s="1"/>
  <c r="DW145" i="4" s="1"/>
  <c r="DX145" i="4" s="1"/>
  <c r="DY145" i="4" s="1"/>
  <c r="DZ145" i="4" s="1"/>
  <c r="EA145" i="4" s="1"/>
  <c r="EB145" i="4" s="1"/>
  <c r="EC145" i="4" s="1"/>
  <c r="ED145" i="4" s="1"/>
  <c r="EE145" i="4" s="1"/>
  <c r="EF145" i="4" s="1"/>
  <c r="EG145" i="4" s="1"/>
  <c r="EH145" i="4" s="1"/>
  <c r="EI145" i="4" s="1"/>
  <c r="EJ145" i="4" s="1"/>
  <c r="EK145" i="4" s="1"/>
  <c r="EL145" i="4" s="1"/>
  <c r="EM145" i="4" s="1"/>
  <c r="EN145" i="4" s="1"/>
  <c r="EO145" i="4" s="1"/>
  <c r="EP145" i="4" s="1"/>
  <c r="EQ145" i="4" s="1"/>
  <c r="ER145" i="4" s="1"/>
  <c r="ES145" i="4" s="1"/>
  <c r="ET145" i="4" s="1"/>
  <c r="EU145" i="4" s="1"/>
  <c r="EV145" i="4" s="1"/>
  <c r="EW145" i="4" s="1"/>
  <c r="EX145" i="4" s="1"/>
  <c r="EY145" i="4" s="1"/>
  <c r="EZ145" i="4" s="1"/>
  <c r="FA145" i="4" s="1"/>
  <c r="FB145" i="4" s="1"/>
  <c r="FC145" i="4" s="1"/>
  <c r="FD145" i="4" s="1"/>
  <c r="FE145" i="4" s="1"/>
  <c r="FF145" i="4" s="1"/>
  <c r="FG145" i="4" s="1"/>
  <c r="FH145" i="4" s="1"/>
  <c r="FI145" i="4" s="1"/>
  <c r="AY145" i="4"/>
  <c r="AZ145" i="4" s="1"/>
  <c r="BA145" i="4" s="1"/>
  <c r="BB145" i="4" s="1"/>
  <c r="BC145" i="4" s="1"/>
  <c r="BD145" i="4" s="1"/>
  <c r="BE145" i="4" s="1"/>
  <c r="BF145" i="4" s="1"/>
  <c r="BG145" i="4" s="1"/>
  <c r="BH145" i="4" s="1"/>
  <c r="BI145" i="4" s="1"/>
  <c r="BJ145" i="4" s="1"/>
  <c r="BK145" i="4" s="1"/>
  <c r="BL145" i="4" s="1"/>
  <c r="BM145" i="4" s="1"/>
  <c r="BN145" i="4" s="1"/>
  <c r="BO145" i="4" s="1"/>
  <c r="BP145" i="4" s="1"/>
  <c r="BQ145" i="4" s="1"/>
  <c r="BR145" i="4" s="1"/>
  <c r="BS145" i="4" s="1"/>
  <c r="AU145" i="4"/>
  <c r="AV145" i="4" s="1"/>
  <c r="AW145" i="4" s="1"/>
  <c r="AX145" i="4" s="1"/>
  <c r="FE144" i="4"/>
  <c r="FF144" i="4" s="1"/>
  <c r="FG144" i="4" s="1"/>
  <c r="FH144" i="4" s="1"/>
  <c r="FI144" i="4" s="1"/>
  <c r="AX144" i="4"/>
  <c r="AY144" i="4" s="1"/>
  <c r="AZ144" i="4" s="1"/>
  <c r="BA144" i="4" s="1"/>
  <c r="BB144" i="4" s="1"/>
  <c r="BC144" i="4" s="1"/>
  <c r="BD144" i="4" s="1"/>
  <c r="BE144" i="4" s="1"/>
  <c r="BF144" i="4" s="1"/>
  <c r="BG144" i="4" s="1"/>
  <c r="BH144" i="4" s="1"/>
  <c r="BI144" i="4" s="1"/>
  <c r="BJ144" i="4" s="1"/>
  <c r="BK144" i="4" s="1"/>
  <c r="BL144" i="4" s="1"/>
  <c r="BM144" i="4" s="1"/>
  <c r="BN144" i="4" s="1"/>
  <c r="BO144" i="4" s="1"/>
  <c r="BP144" i="4" s="1"/>
  <c r="BQ144" i="4" s="1"/>
  <c r="BR144" i="4" s="1"/>
  <c r="BS144" i="4" s="1"/>
  <c r="BT144" i="4" s="1"/>
  <c r="BU144" i="4" s="1"/>
  <c r="BV144" i="4" s="1"/>
  <c r="BW144" i="4" s="1"/>
  <c r="BX144" i="4" s="1"/>
  <c r="BY144" i="4" s="1"/>
  <c r="BZ144" i="4" s="1"/>
  <c r="CA144" i="4" s="1"/>
  <c r="CB144" i="4" s="1"/>
  <c r="CC144" i="4" s="1"/>
  <c r="CD144" i="4" s="1"/>
  <c r="CE144" i="4" s="1"/>
  <c r="CF144" i="4" s="1"/>
  <c r="CG144" i="4" s="1"/>
  <c r="CH144" i="4" s="1"/>
  <c r="CI144" i="4" s="1"/>
  <c r="CJ144" i="4" s="1"/>
  <c r="CK144" i="4" s="1"/>
  <c r="CL144" i="4" s="1"/>
  <c r="CM144" i="4" s="1"/>
  <c r="CN144" i="4" s="1"/>
  <c r="CO144" i="4" s="1"/>
  <c r="CP144" i="4" s="1"/>
  <c r="CQ144" i="4" s="1"/>
  <c r="CR144" i="4" s="1"/>
  <c r="CS144" i="4" s="1"/>
  <c r="CT144" i="4" s="1"/>
  <c r="CU144" i="4" s="1"/>
  <c r="CV144" i="4" s="1"/>
  <c r="CW144" i="4" s="1"/>
  <c r="CX144" i="4" s="1"/>
  <c r="CY144" i="4" s="1"/>
  <c r="CZ144" i="4" s="1"/>
  <c r="DA144" i="4" s="1"/>
  <c r="DB144" i="4" s="1"/>
  <c r="DC144" i="4" s="1"/>
  <c r="DD144" i="4" s="1"/>
  <c r="DE144" i="4" s="1"/>
  <c r="DF144" i="4" s="1"/>
  <c r="DG144" i="4" s="1"/>
  <c r="DH144" i="4" s="1"/>
  <c r="DI144" i="4" s="1"/>
  <c r="DJ144" i="4" s="1"/>
  <c r="DK144" i="4" s="1"/>
  <c r="DL144" i="4" s="1"/>
  <c r="DM144" i="4" s="1"/>
  <c r="DN144" i="4" s="1"/>
  <c r="DO144" i="4" s="1"/>
  <c r="DP144" i="4" s="1"/>
  <c r="DQ144" i="4" s="1"/>
  <c r="DR144" i="4" s="1"/>
  <c r="DS144" i="4" s="1"/>
  <c r="DT144" i="4" s="1"/>
  <c r="DU144" i="4" s="1"/>
  <c r="DV144" i="4" s="1"/>
  <c r="DW144" i="4" s="1"/>
  <c r="DX144" i="4" s="1"/>
  <c r="DY144" i="4" s="1"/>
  <c r="DZ144" i="4" s="1"/>
  <c r="EA144" i="4" s="1"/>
  <c r="EB144" i="4" s="1"/>
  <c r="EC144" i="4" s="1"/>
  <c r="ED144" i="4" s="1"/>
  <c r="EE144" i="4" s="1"/>
  <c r="EF144" i="4" s="1"/>
  <c r="EG144" i="4" s="1"/>
  <c r="EH144" i="4" s="1"/>
  <c r="EI144" i="4" s="1"/>
  <c r="EJ144" i="4" s="1"/>
  <c r="EK144" i="4" s="1"/>
  <c r="EL144" i="4" s="1"/>
  <c r="EM144" i="4" s="1"/>
  <c r="EN144" i="4" s="1"/>
  <c r="EO144" i="4" s="1"/>
  <c r="EP144" i="4" s="1"/>
  <c r="EQ144" i="4" s="1"/>
  <c r="ER144" i="4" s="1"/>
  <c r="ES144" i="4" s="1"/>
  <c r="ET144" i="4" s="1"/>
  <c r="EU144" i="4" s="1"/>
  <c r="EV144" i="4" s="1"/>
  <c r="EW144" i="4" s="1"/>
  <c r="EX144" i="4" s="1"/>
  <c r="EY144" i="4" s="1"/>
  <c r="EZ144" i="4" s="1"/>
  <c r="FA144" i="4" s="1"/>
  <c r="FB144" i="4" s="1"/>
  <c r="FC144" i="4" s="1"/>
  <c r="FD144" i="4" s="1"/>
  <c r="AU144" i="4"/>
  <c r="AV144" i="4" s="1"/>
  <c r="AW144" i="4" s="1"/>
  <c r="CU143" i="4"/>
  <c r="CV143" i="4" s="1"/>
  <c r="CW143" i="4" s="1"/>
  <c r="CX143" i="4" s="1"/>
  <c r="CY143" i="4" s="1"/>
  <c r="CZ143" i="4" s="1"/>
  <c r="DA143" i="4" s="1"/>
  <c r="DB143" i="4" s="1"/>
  <c r="DC143" i="4" s="1"/>
  <c r="DD143" i="4" s="1"/>
  <c r="DE143" i="4" s="1"/>
  <c r="DF143" i="4" s="1"/>
  <c r="DG143" i="4" s="1"/>
  <c r="DH143" i="4" s="1"/>
  <c r="DI143" i="4" s="1"/>
  <c r="DJ143" i="4" s="1"/>
  <c r="DK143" i="4" s="1"/>
  <c r="DL143" i="4" s="1"/>
  <c r="DM143" i="4" s="1"/>
  <c r="DN143" i="4" s="1"/>
  <c r="DO143" i="4" s="1"/>
  <c r="DP143" i="4" s="1"/>
  <c r="DQ143" i="4" s="1"/>
  <c r="DR143" i="4" s="1"/>
  <c r="DS143" i="4" s="1"/>
  <c r="DT143" i="4" s="1"/>
  <c r="DU143" i="4" s="1"/>
  <c r="DV143" i="4" s="1"/>
  <c r="DW143" i="4" s="1"/>
  <c r="DX143" i="4" s="1"/>
  <c r="DY143" i="4" s="1"/>
  <c r="DZ143" i="4" s="1"/>
  <c r="EA143" i="4" s="1"/>
  <c r="EB143" i="4" s="1"/>
  <c r="EC143" i="4" s="1"/>
  <c r="ED143" i="4" s="1"/>
  <c r="EE143" i="4" s="1"/>
  <c r="EF143" i="4" s="1"/>
  <c r="EG143" i="4" s="1"/>
  <c r="EH143" i="4" s="1"/>
  <c r="EI143" i="4" s="1"/>
  <c r="EJ143" i="4" s="1"/>
  <c r="EK143" i="4" s="1"/>
  <c r="EL143" i="4" s="1"/>
  <c r="EM143" i="4" s="1"/>
  <c r="EN143" i="4" s="1"/>
  <c r="EO143" i="4" s="1"/>
  <c r="EP143" i="4" s="1"/>
  <c r="EQ143" i="4" s="1"/>
  <c r="ER143" i="4" s="1"/>
  <c r="ES143" i="4" s="1"/>
  <c r="ET143" i="4" s="1"/>
  <c r="EU143" i="4" s="1"/>
  <c r="EV143" i="4" s="1"/>
  <c r="EW143" i="4" s="1"/>
  <c r="EX143" i="4" s="1"/>
  <c r="EY143" i="4" s="1"/>
  <c r="EZ143" i="4" s="1"/>
  <c r="FA143" i="4" s="1"/>
  <c r="FB143" i="4" s="1"/>
  <c r="FC143" i="4" s="1"/>
  <c r="FD143" i="4" s="1"/>
  <c r="FE143" i="4" s="1"/>
  <c r="FF143" i="4" s="1"/>
  <c r="FG143" i="4" s="1"/>
  <c r="FH143" i="4" s="1"/>
  <c r="FI143" i="4" s="1"/>
  <c r="AY143" i="4"/>
  <c r="AZ143" i="4" s="1"/>
  <c r="BA143" i="4" s="1"/>
  <c r="BB143" i="4" s="1"/>
  <c r="BC143" i="4" s="1"/>
  <c r="BD143" i="4" s="1"/>
  <c r="BE143" i="4" s="1"/>
  <c r="BF143" i="4" s="1"/>
  <c r="BG143" i="4" s="1"/>
  <c r="BH143" i="4" s="1"/>
  <c r="BI143" i="4" s="1"/>
  <c r="BJ143" i="4" s="1"/>
  <c r="BK143" i="4" s="1"/>
  <c r="BL143" i="4" s="1"/>
  <c r="BM143" i="4" s="1"/>
  <c r="BN143" i="4" s="1"/>
  <c r="BO143" i="4" s="1"/>
  <c r="BP143" i="4" s="1"/>
  <c r="BQ143" i="4" s="1"/>
  <c r="BR143" i="4" s="1"/>
  <c r="BS143" i="4" s="1"/>
  <c r="BT143" i="4" s="1"/>
  <c r="BU143" i="4" s="1"/>
  <c r="BV143" i="4" s="1"/>
  <c r="BW143" i="4" s="1"/>
  <c r="BX143" i="4" s="1"/>
  <c r="BY143" i="4" s="1"/>
  <c r="BZ143" i="4" s="1"/>
  <c r="CA143" i="4" s="1"/>
  <c r="CB143" i="4" s="1"/>
  <c r="CC143" i="4" s="1"/>
  <c r="CD143" i="4" s="1"/>
  <c r="CE143" i="4" s="1"/>
  <c r="CF143" i="4" s="1"/>
  <c r="CG143" i="4" s="1"/>
  <c r="CH143" i="4" s="1"/>
  <c r="CI143" i="4" s="1"/>
  <c r="CJ143" i="4" s="1"/>
  <c r="CK143" i="4" s="1"/>
  <c r="CL143" i="4" s="1"/>
  <c r="CM143" i="4" s="1"/>
  <c r="CN143" i="4" s="1"/>
  <c r="CO143" i="4" s="1"/>
  <c r="CP143" i="4" s="1"/>
  <c r="CQ143" i="4" s="1"/>
  <c r="CR143" i="4" s="1"/>
  <c r="CS143" i="4" s="1"/>
  <c r="CT143" i="4" s="1"/>
  <c r="AU143" i="4"/>
  <c r="AV143" i="4" s="1"/>
  <c r="AW143" i="4" s="1"/>
  <c r="AX143" i="4" s="1"/>
  <c r="DR142" i="4"/>
  <c r="DS142" i="4" s="1"/>
  <c r="DT142" i="4" s="1"/>
  <c r="DU142" i="4" s="1"/>
  <c r="DV142" i="4" s="1"/>
  <c r="DW142" i="4" s="1"/>
  <c r="DX142" i="4" s="1"/>
  <c r="DY142" i="4" s="1"/>
  <c r="DZ142" i="4" s="1"/>
  <c r="EA142" i="4" s="1"/>
  <c r="EB142" i="4" s="1"/>
  <c r="EC142" i="4" s="1"/>
  <c r="ED142" i="4" s="1"/>
  <c r="EE142" i="4" s="1"/>
  <c r="EF142" i="4" s="1"/>
  <c r="EG142" i="4" s="1"/>
  <c r="EH142" i="4" s="1"/>
  <c r="EI142" i="4" s="1"/>
  <c r="EJ142" i="4" s="1"/>
  <c r="EK142" i="4" s="1"/>
  <c r="EL142" i="4" s="1"/>
  <c r="EM142" i="4" s="1"/>
  <c r="EN142" i="4" s="1"/>
  <c r="EO142" i="4" s="1"/>
  <c r="EP142" i="4" s="1"/>
  <c r="EQ142" i="4" s="1"/>
  <c r="ER142" i="4" s="1"/>
  <c r="ES142" i="4" s="1"/>
  <c r="ET142" i="4" s="1"/>
  <c r="EU142" i="4" s="1"/>
  <c r="EV142" i="4" s="1"/>
  <c r="EW142" i="4" s="1"/>
  <c r="EX142" i="4" s="1"/>
  <c r="EY142" i="4" s="1"/>
  <c r="EZ142" i="4" s="1"/>
  <c r="FA142" i="4" s="1"/>
  <c r="FB142" i="4" s="1"/>
  <c r="FC142" i="4" s="1"/>
  <c r="FD142" i="4" s="1"/>
  <c r="FE142" i="4" s="1"/>
  <c r="FF142" i="4" s="1"/>
  <c r="FG142" i="4" s="1"/>
  <c r="FH142" i="4" s="1"/>
  <c r="FI142" i="4" s="1"/>
  <c r="BH142" i="4"/>
  <c r="BI142" i="4" s="1"/>
  <c r="BJ142" i="4" s="1"/>
  <c r="BK142" i="4" s="1"/>
  <c r="BL142" i="4" s="1"/>
  <c r="BM142" i="4" s="1"/>
  <c r="BN142" i="4" s="1"/>
  <c r="BO142" i="4" s="1"/>
  <c r="BP142" i="4" s="1"/>
  <c r="BQ142" i="4" s="1"/>
  <c r="BR142" i="4" s="1"/>
  <c r="BS142" i="4" s="1"/>
  <c r="BT142" i="4" s="1"/>
  <c r="BU142" i="4" s="1"/>
  <c r="BV142" i="4" s="1"/>
  <c r="BW142" i="4" s="1"/>
  <c r="BX142" i="4" s="1"/>
  <c r="BY142" i="4" s="1"/>
  <c r="BZ142" i="4" s="1"/>
  <c r="CA142" i="4" s="1"/>
  <c r="CB142" i="4" s="1"/>
  <c r="CC142" i="4" s="1"/>
  <c r="CD142" i="4" s="1"/>
  <c r="CE142" i="4" s="1"/>
  <c r="CF142" i="4" s="1"/>
  <c r="CG142" i="4" s="1"/>
  <c r="CH142" i="4" s="1"/>
  <c r="CI142" i="4" s="1"/>
  <c r="CJ142" i="4" s="1"/>
  <c r="CK142" i="4" s="1"/>
  <c r="CL142" i="4" s="1"/>
  <c r="CM142" i="4" s="1"/>
  <c r="CN142" i="4" s="1"/>
  <c r="CO142" i="4" s="1"/>
  <c r="CP142" i="4" s="1"/>
  <c r="CQ142" i="4" s="1"/>
  <c r="CR142" i="4" s="1"/>
  <c r="CS142" i="4" s="1"/>
  <c r="CT142" i="4" s="1"/>
  <c r="CU142" i="4" s="1"/>
  <c r="CV142" i="4" s="1"/>
  <c r="CW142" i="4" s="1"/>
  <c r="CX142" i="4" s="1"/>
  <c r="CY142" i="4" s="1"/>
  <c r="CZ142" i="4" s="1"/>
  <c r="DA142" i="4" s="1"/>
  <c r="DB142" i="4" s="1"/>
  <c r="DC142" i="4" s="1"/>
  <c r="DD142" i="4" s="1"/>
  <c r="DE142" i="4" s="1"/>
  <c r="DF142" i="4" s="1"/>
  <c r="DG142" i="4" s="1"/>
  <c r="DH142" i="4" s="1"/>
  <c r="DI142" i="4" s="1"/>
  <c r="DJ142" i="4" s="1"/>
  <c r="DK142" i="4" s="1"/>
  <c r="DL142" i="4" s="1"/>
  <c r="DM142" i="4" s="1"/>
  <c r="DN142" i="4" s="1"/>
  <c r="DO142" i="4" s="1"/>
  <c r="DP142" i="4" s="1"/>
  <c r="DQ142" i="4" s="1"/>
  <c r="BE142" i="4"/>
  <c r="BF142" i="4" s="1"/>
  <c r="BG142" i="4" s="1"/>
  <c r="AV142" i="4"/>
  <c r="AW142" i="4" s="1"/>
  <c r="AX142" i="4" s="1"/>
  <c r="AY142" i="4" s="1"/>
  <c r="AZ142" i="4" s="1"/>
  <c r="BA142" i="4" s="1"/>
  <c r="BB142" i="4" s="1"/>
  <c r="BC142" i="4" s="1"/>
  <c r="BD142" i="4" s="1"/>
  <c r="AU142" i="4"/>
  <c r="AV141" i="4"/>
  <c r="AW141" i="4" s="1"/>
  <c r="AX141" i="4" s="1"/>
  <c r="AY141" i="4" s="1"/>
  <c r="AZ141" i="4" s="1"/>
  <c r="BA141" i="4" s="1"/>
  <c r="BB141" i="4" s="1"/>
  <c r="BC141" i="4" s="1"/>
  <c r="BD141" i="4" s="1"/>
  <c r="BE141" i="4" s="1"/>
  <c r="BF141" i="4" s="1"/>
  <c r="BG141" i="4" s="1"/>
  <c r="BH141" i="4" s="1"/>
  <c r="BI141" i="4" s="1"/>
  <c r="BJ141" i="4" s="1"/>
  <c r="BK141" i="4" s="1"/>
  <c r="BL141" i="4" s="1"/>
  <c r="BM141" i="4" s="1"/>
  <c r="BN141" i="4" s="1"/>
  <c r="BO141" i="4" s="1"/>
  <c r="BP141" i="4" s="1"/>
  <c r="BQ141" i="4" s="1"/>
  <c r="BR141" i="4" s="1"/>
  <c r="BS141" i="4" s="1"/>
  <c r="BT141" i="4" s="1"/>
  <c r="BU141" i="4" s="1"/>
  <c r="BV141" i="4" s="1"/>
  <c r="BW141" i="4" s="1"/>
  <c r="BX141" i="4" s="1"/>
  <c r="BY141" i="4" s="1"/>
  <c r="BZ141" i="4" s="1"/>
  <c r="CA141" i="4" s="1"/>
  <c r="CB141" i="4" s="1"/>
  <c r="CC141" i="4" s="1"/>
  <c r="CD141" i="4" s="1"/>
  <c r="CE141" i="4" s="1"/>
  <c r="CF141" i="4" s="1"/>
  <c r="CG141" i="4" s="1"/>
  <c r="CH141" i="4" s="1"/>
  <c r="CI141" i="4" s="1"/>
  <c r="CJ141" i="4" s="1"/>
  <c r="CK141" i="4" s="1"/>
  <c r="CL141" i="4" s="1"/>
  <c r="CM141" i="4" s="1"/>
  <c r="CN141" i="4" s="1"/>
  <c r="CO141" i="4" s="1"/>
  <c r="CP141" i="4" s="1"/>
  <c r="CQ141" i="4" s="1"/>
  <c r="CR141" i="4" s="1"/>
  <c r="CS141" i="4" s="1"/>
  <c r="CT141" i="4" s="1"/>
  <c r="CU141" i="4" s="1"/>
  <c r="CV141" i="4" s="1"/>
  <c r="CW141" i="4" s="1"/>
  <c r="CX141" i="4" s="1"/>
  <c r="CY141" i="4" s="1"/>
  <c r="CZ141" i="4" s="1"/>
  <c r="DA141" i="4" s="1"/>
  <c r="DB141" i="4" s="1"/>
  <c r="DC141" i="4" s="1"/>
  <c r="DD141" i="4" s="1"/>
  <c r="DE141" i="4" s="1"/>
  <c r="DF141" i="4" s="1"/>
  <c r="DG141" i="4" s="1"/>
  <c r="DH141" i="4" s="1"/>
  <c r="DI141" i="4" s="1"/>
  <c r="DJ141" i="4" s="1"/>
  <c r="DK141" i="4" s="1"/>
  <c r="DL141" i="4" s="1"/>
  <c r="DM141" i="4" s="1"/>
  <c r="DN141" i="4" s="1"/>
  <c r="DO141" i="4" s="1"/>
  <c r="DP141" i="4" s="1"/>
  <c r="DQ141" i="4" s="1"/>
  <c r="DR141" i="4" s="1"/>
  <c r="DS141" i="4" s="1"/>
  <c r="DT141" i="4" s="1"/>
  <c r="DU141" i="4" s="1"/>
  <c r="DV141" i="4" s="1"/>
  <c r="DW141" i="4" s="1"/>
  <c r="DX141" i="4" s="1"/>
  <c r="DY141" i="4" s="1"/>
  <c r="DZ141" i="4" s="1"/>
  <c r="EA141" i="4" s="1"/>
  <c r="EB141" i="4" s="1"/>
  <c r="EC141" i="4" s="1"/>
  <c r="ED141" i="4" s="1"/>
  <c r="EE141" i="4" s="1"/>
  <c r="EF141" i="4" s="1"/>
  <c r="EG141" i="4" s="1"/>
  <c r="EH141" i="4" s="1"/>
  <c r="EI141" i="4" s="1"/>
  <c r="EJ141" i="4" s="1"/>
  <c r="EK141" i="4" s="1"/>
  <c r="EL141" i="4" s="1"/>
  <c r="EM141" i="4" s="1"/>
  <c r="EN141" i="4" s="1"/>
  <c r="EO141" i="4" s="1"/>
  <c r="EP141" i="4" s="1"/>
  <c r="EQ141" i="4" s="1"/>
  <c r="ER141" i="4" s="1"/>
  <c r="ES141" i="4" s="1"/>
  <c r="ET141" i="4" s="1"/>
  <c r="EU141" i="4" s="1"/>
  <c r="EV141" i="4" s="1"/>
  <c r="EW141" i="4" s="1"/>
  <c r="EX141" i="4" s="1"/>
  <c r="EY141" i="4" s="1"/>
  <c r="EZ141" i="4" s="1"/>
  <c r="FA141" i="4" s="1"/>
  <c r="FB141" i="4" s="1"/>
  <c r="FC141" i="4" s="1"/>
  <c r="FD141" i="4" s="1"/>
  <c r="FE141" i="4" s="1"/>
  <c r="FF141" i="4" s="1"/>
  <c r="FG141" i="4" s="1"/>
  <c r="FH141" i="4" s="1"/>
  <c r="FI141" i="4" s="1"/>
  <c r="AU141" i="4"/>
  <c r="BS140" i="4"/>
  <c r="BT140" i="4" s="1"/>
  <c r="BU140" i="4" s="1"/>
  <c r="BV140" i="4" s="1"/>
  <c r="BW140" i="4" s="1"/>
  <c r="BX140" i="4" s="1"/>
  <c r="BY140" i="4" s="1"/>
  <c r="BZ140" i="4" s="1"/>
  <c r="CA140" i="4" s="1"/>
  <c r="CB140" i="4" s="1"/>
  <c r="CC140" i="4" s="1"/>
  <c r="CD140" i="4" s="1"/>
  <c r="CE140" i="4" s="1"/>
  <c r="CF140" i="4" s="1"/>
  <c r="CG140" i="4" s="1"/>
  <c r="CH140" i="4" s="1"/>
  <c r="CI140" i="4" s="1"/>
  <c r="CJ140" i="4" s="1"/>
  <c r="CK140" i="4" s="1"/>
  <c r="CL140" i="4" s="1"/>
  <c r="CM140" i="4" s="1"/>
  <c r="CN140" i="4" s="1"/>
  <c r="CO140" i="4" s="1"/>
  <c r="CP140" i="4" s="1"/>
  <c r="CQ140" i="4" s="1"/>
  <c r="CR140" i="4" s="1"/>
  <c r="CS140" i="4" s="1"/>
  <c r="CT140" i="4" s="1"/>
  <c r="CU140" i="4" s="1"/>
  <c r="CV140" i="4" s="1"/>
  <c r="CW140" i="4" s="1"/>
  <c r="CX140" i="4" s="1"/>
  <c r="CY140" i="4" s="1"/>
  <c r="CZ140" i="4" s="1"/>
  <c r="DA140" i="4" s="1"/>
  <c r="DB140" i="4" s="1"/>
  <c r="DC140" i="4" s="1"/>
  <c r="DD140" i="4" s="1"/>
  <c r="DE140" i="4" s="1"/>
  <c r="DF140" i="4" s="1"/>
  <c r="DG140" i="4" s="1"/>
  <c r="DH140" i="4" s="1"/>
  <c r="DI140" i="4" s="1"/>
  <c r="DJ140" i="4" s="1"/>
  <c r="DK140" i="4" s="1"/>
  <c r="DL140" i="4" s="1"/>
  <c r="DM140" i="4" s="1"/>
  <c r="DN140" i="4" s="1"/>
  <c r="DO140" i="4" s="1"/>
  <c r="DP140" i="4" s="1"/>
  <c r="DQ140" i="4" s="1"/>
  <c r="DR140" i="4" s="1"/>
  <c r="DS140" i="4" s="1"/>
  <c r="DT140" i="4" s="1"/>
  <c r="DU140" i="4" s="1"/>
  <c r="DV140" i="4" s="1"/>
  <c r="DW140" i="4" s="1"/>
  <c r="DX140" i="4" s="1"/>
  <c r="DY140" i="4" s="1"/>
  <c r="DZ140" i="4" s="1"/>
  <c r="EA140" i="4" s="1"/>
  <c r="EB140" i="4" s="1"/>
  <c r="EC140" i="4" s="1"/>
  <c r="ED140" i="4" s="1"/>
  <c r="EE140" i="4" s="1"/>
  <c r="EF140" i="4" s="1"/>
  <c r="EG140" i="4" s="1"/>
  <c r="EH140" i="4" s="1"/>
  <c r="EI140" i="4" s="1"/>
  <c r="EJ140" i="4" s="1"/>
  <c r="EK140" i="4" s="1"/>
  <c r="EL140" i="4" s="1"/>
  <c r="EM140" i="4" s="1"/>
  <c r="EN140" i="4" s="1"/>
  <c r="EO140" i="4" s="1"/>
  <c r="EP140" i="4" s="1"/>
  <c r="EQ140" i="4" s="1"/>
  <c r="ER140" i="4" s="1"/>
  <c r="ES140" i="4" s="1"/>
  <c r="ET140" i="4" s="1"/>
  <c r="EU140" i="4" s="1"/>
  <c r="EV140" i="4" s="1"/>
  <c r="EW140" i="4" s="1"/>
  <c r="EX140" i="4" s="1"/>
  <c r="EY140" i="4" s="1"/>
  <c r="EZ140" i="4" s="1"/>
  <c r="FA140" i="4" s="1"/>
  <c r="FB140" i="4" s="1"/>
  <c r="FC140" i="4" s="1"/>
  <c r="FD140" i="4" s="1"/>
  <c r="FE140" i="4" s="1"/>
  <c r="FF140" i="4" s="1"/>
  <c r="FG140" i="4" s="1"/>
  <c r="FH140" i="4" s="1"/>
  <c r="FI140" i="4" s="1"/>
  <c r="BP140" i="4"/>
  <c r="BQ140" i="4" s="1"/>
  <c r="BR140" i="4" s="1"/>
  <c r="AU140" i="4"/>
  <c r="AV140" i="4" s="1"/>
  <c r="AW140" i="4" s="1"/>
  <c r="AX140" i="4" s="1"/>
  <c r="AY140" i="4" s="1"/>
  <c r="AZ140" i="4" s="1"/>
  <c r="BA140" i="4" s="1"/>
  <c r="BB140" i="4" s="1"/>
  <c r="BC140" i="4" s="1"/>
  <c r="BD140" i="4" s="1"/>
  <c r="BE140" i="4" s="1"/>
  <c r="BF140" i="4" s="1"/>
  <c r="BG140" i="4" s="1"/>
  <c r="BH140" i="4" s="1"/>
  <c r="BI140" i="4" s="1"/>
  <c r="BJ140" i="4" s="1"/>
  <c r="BK140" i="4" s="1"/>
  <c r="BL140" i="4" s="1"/>
  <c r="BM140" i="4" s="1"/>
  <c r="BN140" i="4" s="1"/>
  <c r="BO140" i="4" s="1"/>
  <c r="BG139" i="4"/>
  <c r="BH139" i="4" s="1"/>
  <c r="BI139" i="4" s="1"/>
  <c r="BJ139" i="4" s="1"/>
  <c r="BK139" i="4" s="1"/>
  <c r="BL139" i="4" s="1"/>
  <c r="BM139" i="4" s="1"/>
  <c r="BN139" i="4" s="1"/>
  <c r="BO139" i="4" s="1"/>
  <c r="BP139" i="4" s="1"/>
  <c r="BQ139" i="4" s="1"/>
  <c r="BR139" i="4" s="1"/>
  <c r="BS139" i="4" s="1"/>
  <c r="BT139" i="4" s="1"/>
  <c r="BU139" i="4" s="1"/>
  <c r="BV139" i="4" s="1"/>
  <c r="BW139" i="4" s="1"/>
  <c r="BX139" i="4" s="1"/>
  <c r="BY139" i="4" s="1"/>
  <c r="BZ139" i="4" s="1"/>
  <c r="CA139" i="4" s="1"/>
  <c r="CB139" i="4" s="1"/>
  <c r="CC139" i="4" s="1"/>
  <c r="CD139" i="4" s="1"/>
  <c r="CE139" i="4" s="1"/>
  <c r="CF139" i="4" s="1"/>
  <c r="CG139" i="4" s="1"/>
  <c r="CH139" i="4" s="1"/>
  <c r="CI139" i="4" s="1"/>
  <c r="CJ139" i="4" s="1"/>
  <c r="CK139" i="4" s="1"/>
  <c r="CL139" i="4" s="1"/>
  <c r="CM139" i="4" s="1"/>
  <c r="CN139" i="4" s="1"/>
  <c r="CO139" i="4" s="1"/>
  <c r="CP139" i="4" s="1"/>
  <c r="CQ139" i="4" s="1"/>
  <c r="CR139" i="4" s="1"/>
  <c r="CS139" i="4" s="1"/>
  <c r="CT139" i="4" s="1"/>
  <c r="CU139" i="4" s="1"/>
  <c r="CV139" i="4" s="1"/>
  <c r="CW139" i="4" s="1"/>
  <c r="CX139" i="4" s="1"/>
  <c r="CY139" i="4" s="1"/>
  <c r="CZ139" i="4" s="1"/>
  <c r="DA139" i="4" s="1"/>
  <c r="DB139" i="4" s="1"/>
  <c r="DC139" i="4" s="1"/>
  <c r="DD139" i="4" s="1"/>
  <c r="DE139" i="4" s="1"/>
  <c r="DF139" i="4" s="1"/>
  <c r="DG139" i="4" s="1"/>
  <c r="DH139" i="4" s="1"/>
  <c r="DI139" i="4" s="1"/>
  <c r="DJ139" i="4" s="1"/>
  <c r="DK139" i="4" s="1"/>
  <c r="DL139" i="4" s="1"/>
  <c r="DM139" i="4" s="1"/>
  <c r="DN139" i="4" s="1"/>
  <c r="DO139" i="4" s="1"/>
  <c r="DP139" i="4" s="1"/>
  <c r="DQ139" i="4" s="1"/>
  <c r="DR139" i="4" s="1"/>
  <c r="DS139" i="4" s="1"/>
  <c r="DT139" i="4" s="1"/>
  <c r="DU139" i="4" s="1"/>
  <c r="DV139" i="4" s="1"/>
  <c r="DW139" i="4" s="1"/>
  <c r="DX139" i="4" s="1"/>
  <c r="DY139" i="4" s="1"/>
  <c r="DZ139" i="4" s="1"/>
  <c r="EA139" i="4" s="1"/>
  <c r="EB139" i="4" s="1"/>
  <c r="EC139" i="4" s="1"/>
  <c r="ED139" i="4" s="1"/>
  <c r="EE139" i="4" s="1"/>
  <c r="EF139" i="4" s="1"/>
  <c r="EG139" i="4" s="1"/>
  <c r="EH139" i="4" s="1"/>
  <c r="EI139" i="4" s="1"/>
  <c r="EJ139" i="4" s="1"/>
  <c r="EK139" i="4" s="1"/>
  <c r="EL139" i="4" s="1"/>
  <c r="EM139" i="4" s="1"/>
  <c r="EN139" i="4" s="1"/>
  <c r="EO139" i="4" s="1"/>
  <c r="EP139" i="4" s="1"/>
  <c r="EQ139" i="4" s="1"/>
  <c r="ER139" i="4" s="1"/>
  <c r="ES139" i="4" s="1"/>
  <c r="ET139" i="4" s="1"/>
  <c r="EU139" i="4" s="1"/>
  <c r="EV139" i="4" s="1"/>
  <c r="EW139" i="4" s="1"/>
  <c r="EX139" i="4" s="1"/>
  <c r="EY139" i="4" s="1"/>
  <c r="EZ139" i="4" s="1"/>
  <c r="FA139" i="4" s="1"/>
  <c r="FB139" i="4" s="1"/>
  <c r="FC139" i="4" s="1"/>
  <c r="FD139" i="4" s="1"/>
  <c r="FE139" i="4" s="1"/>
  <c r="FF139" i="4" s="1"/>
  <c r="FG139" i="4" s="1"/>
  <c r="FH139" i="4" s="1"/>
  <c r="FI139" i="4" s="1"/>
  <c r="AY139" i="4"/>
  <c r="AZ139" i="4" s="1"/>
  <c r="BA139" i="4" s="1"/>
  <c r="BB139" i="4" s="1"/>
  <c r="BC139" i="4" s="1"/>
  <c r="BD139" i="4" s="1"/>
  <c r="BE139" i="4" s="1"/>
  <c r="BF139" i="4" s="1"/>
  <c r="AV139" i="4"/>
  <c r="AW139" i="4" s="1"/>
  <c r="AX139" i="4" s="1"/>
  <c r="AU139" i="4"/>
  <c r="BR138" i="4"/>
  <c r="BS138" i="4" s="1"/>
  <c r="BT138" i="4" s="1"/>
  <c r="BU138" i="4" s="1"/>
  <c r="BV138" i="4" s="1"/>
  <c r="BW138" i="4" s="1"/>
  <c r="BX138" i="4" s="1"/>
  <c r="BY138" i="4" s="1"/>
  <c r="BZ138" i="4" s="1"/>
  <c r="CA138" i="4" s="1"/>
  <c r="CB138" i="4" s="1"/>
  <c r="CC138" i="4" s="1"/>
  <c r="CD138" i="4" s="1"/>
  <c r="CE138" i="4" s="1"/>
  <c r="CF138" i="4" s="1"/>
  <c r="CG138" i="4" s="1"/>
  <c r="CH138" i="4" s="1"/>
  <c r="CI138" i="4" s="1"/>
  <c r="CJ138" i="4" s="1"/>
  <c r="CK138" i="4" s="1"/>
  <c r="CL138" i="4" s="1"/>
  <c r="CM138" i="4" s="1"/>
  <c r="CN138" i="4" s="1"/>
  <c r="CO138" i="4" s="1"/>
  <c r="CP138" i="4" s="1"/>
  <c r="CQ138" i="4" s="1"/>
  <c r="CR138" i="4" s="1"/>
  <c r="CS138" i="4" s="1"/>
  <c r="CT138" i="4" s="1"/>
  <c r="CU138" i="4" s="1"/>
  <c r="CV138" i="4" s="1"/>
  <c r="CW138" i="4" s="1"/>
  <c r="CX138" i="4" s="1"/>
  <c r="CY138" i="4" s="1"/>
  <c r="CZ138" i="4" s="1"/>
  <c r="DA138" i="4" s="1"/>
  <c r="DB138" i="4" s="1"/>
  <c r="DC138" i="4" s="1"/>
  <c r="DD138" i="4" s="1"/>
  <c r="DE138" i="4" s="1"/>
  <c r="DF138" i="4" s="1"/>
  <c r="DG138" i="4" s="1"/>
  <c r="DH138" i="4" s="1"/>
  <c r="DI138" i="4" s="1"/>
  <c r="DJ138" i="4" s="1"/>
  <c r="DK138" i="4" s="1"/>
  <c r="DL138" i="4" s="1"/>
  <c r="DM138" i="4" s="1"/>
  <c r="DN138" i="4" s="1"/>
  <c r="DO138" i="4" s="1"/>
  <c r="DP138" i="4" s="1"/>
  <c r="DQ138" i="4" s="1"/>
  <c r="DR138" i="4" s="1"/>
  <c r="DS138" i="4" s="1"/>
  <c r="DT138" i="4" s="1"/>
  <c r="DU138" i="4" s="1"/>
  <c r="DV138" i="4" s="1"/>
  <c r="DW138" i="4" s="1"/>
  <c r="DX138" i="4" s="1"/>
  <c r="DY138" i="4" s="1"/>
  <c r="DZ138" i="4" s="1"/>
  <c r="EA138" i="4" s="1"/>
  <c r="EB138" i="4" s="1"/>
  <c r="EC138" i="4" s="1"/>
  <c r="ED138" i="4" s="1"/>
  <c r="EE138" i="4" s="1"/>
  <c r="EF138" i="4" s="1"/>
  <c r="EG138" i="4" s="1"/>
  <c r="EH138" i="4" s="1"/>
  <c r="EI138" i="4" s="1"/>
  <c r="EJ138" i="4" s="1"/>
  <c r="EK138" i="4" s="1"/>
  <c r="EL138" i="4" s="1"/>
  <c r="EM138" i="4" s="1"/>
  <c r="EN138" i="4" s="1"/>
  <c r="EO138" i="4" s="1"/>
  <c r="EP138" i="4" s="1"/>
  <c r="EQ138" i="4" s="1"/>
  <c r="ER138" i="4" s="1"/>
  <c r="ES138" i="4" s="1"/>
  <c r="ET138" i="4" s="1"/>
  <c r="EU138" i="4" s="1"/>
  <c r="EV138" i="4" s="1"/>
  <c r="EW138" i="4" s="1"/>
  <c r="EX138" i="4" s="1"/>
  <c r="EY138" i="4" s="1"/>
  <c r="EZ138" i="4" s="1"/>
  <c r="FA138" i="4" s="1"/>
  <c r="FB138" i="4" s="1"/>
  <c r="FC138" i="4" s="1"/>
  <c r="FD138" i="4" s="1"/>
  <c r="FE138" i="4" s="1"/>
  <c r="FF138" i="4" s="1"/>
  <c r="FG138" i="4" s="1"/>
  <c r="FH138" i="4" s="1"/>
  <c r="FI138" i="4" s="1"/>
  <c r="BH138" i="4"/>
  <c r="BI138" i="4" s="1"/>
  <c r="BJ138" i="4" s="1"/>
  <c r="BK138" i="4" s="1"/>
  <c r="BL138" i="4" s="1"/>
  <c r="BM138" i="4" s="1"/>
  <c r="BN138" i="4" s="1"/>
  <c r="BO138" i="4" s="1"/>
  <c r="BP138" i="4" s="1"/>
  <c r="BQ138" i="4" s="1"/>
  <c r="AU138" i="4"/>
  <c r="AV138" i="4" s="1"/>
  <c r="AW138" i="4" s="1"/>
  <c r="AX138" i="4" s="1"/>
  <c r="AY138" i="4" s="1"/>
  <c r="AZ138" i="4" s="1"/>
  <c r="BA138" i="4" s="1"/>
  <c r="BB138" i="4" s="1"/>
  <c r="BC138" i="4" s="1"/>
  <c r="BD138" i="4" s="1"/>
  <c r="BE138" i="4" s="1"/>
  <c r="BF138" i="4" s="1"/>
  <c r="BG138" i="4" s="1"/>
  <c r="BB137" i="4"/>
  <c r="BC137" i="4" s="1"/>
  <c r="BD137" i="4" s="1"/>
  <c r="BE137" i="4" s="1"/>
  <c r="BF137" i="4" s="1"/>
  <c r="BG137" i="4" s="1"/>
  <c r="BH137" i="4" s="1"/>
  <c r="BI137" i="4" s="1"/>
  <c r="BJ137" i="4" s="1"/>
  <c r="BK137" i="4" s="1"/>
  <c r="BL137" i="4" s="1"/>
  <c r="BM137" i="4" s="1"/>
  <c r="BN137" i="4" s="1"/>
  <c r="BO137" i="4" s="1"/>
  <c r="BP137" i="4" s="1"/>
  <c r="BQ137" i="4" s="1"/>
  <c r="BR137" i="4" s="1"/>
  <c r="BS137" i="4" s="1"/>
  <c r="BT137" i="4" s="1"/>
  <c r="BU137" i="4" s="1"/>
  <c r="BV137" i="4" s="1"/>
  <c r="BW137" i="4" s="1"/>
  <c r="BX137" i="4" s="1"/>
  <c r="BY137" i="4" s="1"/>
  <c r="BZ137" i="4" s="1"/>
  <c r="CA137" i="4" s="1"/>
  <c r="CB137" i="4" s="1"/>
  <c r="CC137" i="4" s="1"/>
  <c r="CD137" i="4" s="1"/>
  <c r="CE137" i="4" s="1"/>
  <c r="CF137" i="4" s="1"/>
  <c r="CG137" i="4" s="1"/>
  <c r="CH137" i="4" s="1"/>
  <c r="CI137" i="4" s="1"/>
  <c r="CJ137" i="4" s="1"/>
  <c r="CK137" i="4" s="1"/>
  <c r="CL137" i="4" s="1"/>
  <c r="CM137" i="4" s="1"/>
  <c r="CN137" i="4" s="1"/>
  <c r="CO137" i="4" s="1"/>
  <c r="CP137" i="4" s="1"/>
  <c r="CQ137" i="4" s="1"/>
  <c r="CR137" i="4" s="1"/>
  <c r="CS137" i="4" s="1"/>
  <c r="CT137" i="4" s="1"/>
  <c r="CU137" i="4" s="1"/>
  <c r="CV137" i="4" s="1"/>
  <c r="CW137" i="4" s="1"/>
  <c r="CX137" i="4" s="1"/>
  <c r="CY137" i="4" s="1"/>
  <c r="CZ137" i="4" s="1"/>
  <c r="DA137" i="4" s="1"/>
  <c r="DB137" i="4" s="1"/>
  <c r="DC137" i="4" s="1"/>
  <c r="DD137" i="4" s="1"/>
  <c r="DE137" i="4" s="1"/>
  <c r="DF137" i="4" s="1"/>
  <c r="DG137" i="4" s="1"/>
  <c r="DH137" i="4" s="1"/>
  <c r="DI137" i="4" s="1"/>
  <c r="DJ137" i="4" s="1"/>
  <c r="DK137" i="4" s="1"/>
  <c r="DL137" i="4" s="1"/>
  <c r="DM137" i="4" s="1"/>
  <c r="DN137" i="4" s="1"/>
  <c r="DO137" i="4" s="1"/>
  <c r="DP137" i="4" s="1"/>
  <c r="DQ137" i="4" s="1"/>
  <c r="DR137" i="4" s="1"/>
  <c r="DS137" i="4" s="1"/>
  <c r="DT137" i="4" s="1"/>
  <c r="DU137" i="4" s="1"/>
  <c r="DV137" i="4" s="1"/>
  <c r="DW137" i="4" s="1"/>
  <c r="DX137" i="4" s="1"/>
  <c r="DY137" i="4" s="1"/>
  <c r="DZ137" i="4" s="1"/>
  <c r="EA137" i="4" s="1"/>
  <c r="EB137" i="4" s="1"/>
  <c r="EC137" i="4" s="1"/>
  <c r="ED137" i="4" s="1"/>
  <c r="EE137" i="4" s="1"/>
  <c r="EF137" i="4" s="1"/>
  <c r="EG137" i="4" s="1"/>
  <c r="EH137" i="4" s="1"/>
  <c r="EI137" i="4" s="1"/>
  <c r="EJ137" i="4" s="1"/>
  <c r="EK137" i="4" s="1"/>
  <c r="EL137" i="4" s="1"/>
  <c r="EM137" i="4" s="1"/>
  <c r="EN137" i="4" s="1"/>
  <c r="EO137" i="4" s="1"/>
  <c r="EP137" i="4" s="1"/>
  <c r="EQ137" i="4" s="1"/>
  <c r="ER137" i="4" s="1"/>
  <c r="ES137" i="4" s="1"/>
  <c r="ET137" i="4" s="1"/>
  <c r="EU137" i="4" s="1"/>
  <c r="EV137" i="4" s="1"/>
  <c r="EW137" i="4" s="1"/>
  <c r="EX137" i="4" s="1"/>
  <c r="EY137" i="4" s="1"/>
  <c r="EZ137" i="4" s="1"/>
  <c r="FA137" i="4" s="1"/>
  <c r="FB137" i="4" s="1"/>
  <c r="FC137" i="4" s="1"/>
  <c r="FD137" i="4" s="1"/>
  <c r="FE137" i="4" s="1"/>
  <c r="FF137" i="4" s="1"/>
  <c r="FG137" i="4" s="1"/>
  <c r="FH137" i="4" s="1"/>
  <c r="FI137" i="4" s="1"/>
  <c r="AZ137" i="4"/>
  <c r="BA137" i="4" s="1"/>
  <c r="AY137" i="4"/>
  <c r="AW137" i="4"/>
  <c r="AX137" i="4" s="1"/>
  <c r="AU137" i="4"/>
  <c r="AV137" i="4" s="1"/>
  <c r="BB136" i="4"/>
  <c r="BC136" i="4" s="1"/>
  <c r="BD136" i="4" s="1"/>
  <c r="BE136" i="4" s="1"/>
  <c r="BF136" i="4" s="1"/>
  <c r="BG136" i="4" s="1"/>
  <c r="BH136" i="4" s="1"/>
  <c r="BI136" i="4" s="1"/>
  <c r="BJ136" i="4" s="1"/>
  <c r="BK136" i="4" s="1"/>
  <c r="BL136" i="4" s="1"/>
  <c r="BM136" i="4" s="1"/>
  <c r="BN136" i="4" s="1"/>
  <c r="BO136" i="4" s="1"/>
  <c r="BP136" i="4" s="1"/>
  <c r="BQ136" i="4" s="1"/>
  <c r="BR136" i="4" s="1"/>
  <c r="BS136" i="4" s="1"/>
  <c r="BT136" i="4" s="1"/>
  <c r="BU136" i="4" s="1"/>
  <c r="BV136" i="4" s="1"/>
  <c r="BW136" i="4" s="1"/>
  <c r="BX136" i="4" s="1"/>
  <c r="BY136" i="4" s="1"/>
  <c r="BZ136" i="4" s="1"/>
  <c r="CA136" i="4" s="1"/>
  <c r="CB136" i="4" s="1"/>
  <c r="CC136" i="4" s="1"/>
  <c r="CD136" i="4" s="1"/>
  <c r="CE136" i="4" s="1"/>
  <c r="CF136" i="4" s="1"/>
  <c r="CG136" i="4" s="1"/>
  <c r="CH136" i="4" s="1"/>
  <c r="CI136" i="4" s="1"/>
  <c r="CJ136" i="4" s="1"/>
  <c r="CK136" i="4" s="1"/>
  <c r="CL136" i="4" s="1"/>
  <c r="CM136" i="4" s="1"/>
  <c r="CN136" i="4" s="1"/>
  <c r="CO136" i="4" s="1"/>
  <c r="CP136" i="4" s="1"/>
  <c r="CQ136" i="4" s="1"/>
  <c r="CR136" i="4" s="1"/>
  <c r="CS136" i="4" s="1"/>
  <c r="CT136" i="4" s="1"/>
  <c r="CU136" i="4" s="1"/>
  <c r="CV136" i="4" s="1"/>
  <c r="CW136" i="4" s="1"/>
  <c r="CX136" i="4" s="1"/>
  <c r="CY136" i="4" s="1"/>
  <c r="CZ136" i="4" s="1"/>
  <c r="DA136" i="4" s="1"/>
  <c r="DB136" i="4" s="1"/>
  <c r="DC136" i="4" s="1"/>
  <c r="DD136" i="4" s="1"/>
  <c r="DE136" i="4" s="1"/>
  <c r="DF136" i="4" s="1"/>
  <c r="DG136" i="4" s="1"/>
  <c r="DH136" i="4" s="1"/>
  <c r="DI136" i="4" s="1"/>
  <c r="DJ136" i="4" s="1"/>
  <c r="DK136" i="4" s="1"/>
  <c r="DL136" i="4" s="1"/>
  <c r="DM136" i="4" s="1"/>
  <c r="DN136" i="4" s="1"/>
  <c r="DO136" i="4" s="1"/>
  <c r="DP136" i="4" s="1"/>
  <c r="DQ136" i="4" s="1"/>
  <c r="DR136" i="4" s="1"/>
  <c r="DS136" i="4" s="1"/>
  <c r="DT136" i="4" s="1"/>
  <c r="DU136" i="4" s="1"/>
  <c r="DV136" i="4" s="1"/>
  <c r="DW136" i="4" s="1"/>
  <c r="DX136" i="4" s="1"/>
  <c r="DY136" i="4" s="1"/>
  <c r="DZ136" i="4" s="1"/>
  <c r="EA136" i="4" s="1"/>
  <c r="EB136" i="4" s="1"/>
  <c r="EC136" i="4" s="1"/>
  <c r="ED136" i="4" s="1"/>
  <c r="EE136" i="4" s="1"/>
  <c r="EF136" i="4" s="1"/>
  <c r="EG136" i="4" s="1"/>
  <c r="EH136" i="4" s="1"/>
  <c r="EI136" i="4" s="1"/>
  <c r="EJ136" i="4" s="1"/>
  <c r="EK136" i="4" s="1"/>
  <c r="EL136" i="4" s="1"/>
  <c r="EM136" i="4" s="1"/>
  <c r="EN136" i="4" s="1"/>
  <c r="EO136" i="4" s="1"/>
  <c r="EP136" i="4" s="1"/>
  <c r="EQ136" i="4" s="1"/>
  <c r="ER136" i="4" s="1"/>
  <c r="ES136" i="4" s="1"/>
  <c r="ET136" i="4" s="1"/>
  <c r="EU136" i="4" s="1"/>
  <c r="EV136" i="4" s="1"/>
  <c r="EW136" i="4" s="1"/>
  <c r="EX136" i="4" s="1"/>
  <c r="EY136" i="4" s="1"/>
  <c r="EZ136" i="4" s="1"/>
  <c r="FA136" i="4" s="1"/>
  <c r="FB136" i="4" s="1"/>
  <c r="FC136" i="4" s="1"/>
  <c r="FD136" i="4" s="1"/>
  <c r="FE136" i="4" s="1"/>
  <c r="FF136" i="4" s="1"/>
  <c r="FG136" i="4" s="1"/>
  <c r="FH136" i="4" s="1"/>
  <c r="FI136" i="4" s="1"/>
  <c r="AV136" i="4"/>
  <c r="AW136" i="4" s="1"/>
  <c r="AX136" i="4" s="1"/>
  <c r="AY136" i="4" s="1"/>
  <c r="AZ136" i="4" s="1"/>
  <c r="BA136" i="4" s="1"/>
  <c r="AU136" i="4"/>
  <c r="BQ135" i="4"/>
  <c r="BR135" i="4" s="1"/>
  <c r="BS135" i="4" s="1"/>
  <c r="BT135" i="4" s="1"/>
  <c r="BU135" i="4" s="1"/>
  <c r="BV135" i="4" s="1"/>
  <c r="BW135" i="4" s="1"/>
  <c r="BX135" i="4" s="1"/>
  <c r="BY135" i="4" s="1"/>
  <c r="BZ135" i="4" s="1"/>
  <c r="CA135" i="4" s="1"/>
  <c r="CB135" i="4" s="1"/>
  <c r="CC135" i="4" s="1"/>
  <c r="CD135" i="4" s="1"/>
  <c r="CE135" i="4" s="1"/>
  <c r="CF135" i="4" s="1"/>
  <c r="CG135" i="4" s="1"/>
  <c r="CH135" i="4" s="1"/>
  <c r="CI135" i="4" s="1"/>
  <c r="CJ135" i="4" s="1"/>
  <c r="CK135" i="4" s="1"/>
  <c r="CL135" i="4" s="1"/>
  <c r="CM135" i="4" s="1"/>
  <c r="CN135" i="4" s="1"/>
  <c r="CO135" i="4" s="1"/>
  <c r="CP135" i="4" s="1"/>
  <c r="CQ135" i="4" s="1"/>
  <c r="CR135" i="4" s="1"/>
  <c r="CS135" i="4" s="1"/>
  <c r="CT135" i="4" s="1"/>
  <c r="CU135" i="4" s="1"/>
  <c r="CV135" i="4" s="1"/>
  <c r="CW135" i="4" s="1"/>
  <c r="CX135" i="4" s="1"/>
  <c r="CY135" i="4" s="1"/>
  <c r="CZ135" i="4" s="1"/>
  <c r="DA135" i="4" s="1"/>
  <c r="DB135" i="4" s="1"/>
  <c r="DC135" i="4" s="1"/>
  <c r="DD135" i="4" s="1"/>
  <c r="DE135" i="4" s="1"/>
  <c r="DF135" i="4" s="1"/>
  <c r="DG135" i="4" s="1"/>
  <c r="DH135" i="4" s="1"/>
  <c r="DI135" i="4" s="1"/>
  <c r="DJ135" i="4" s="1"/>
  <c r="DK135" i="4" s="1"/>
  <c r="DL135" i="4" s="1"/>
  <c r="DM135" i="4" s="1"/>
  <c r="DN135" i="4" s="1"/>
  <c r="DO135" i="4" s="1"/>
  <c r="DP135" i="4" s="1"/>
  <c r="DQ135" i="4" s="1"/>
  <c r="DR135" i="4" s="1"/>
  <c r="DS135" i="4" s="1"/>
  <c r="DT135" i="4" s="1"/>
  <c r="DU135" i="4" s="1"/>
  <c r="DV135" i="4" s="1"/>
  <c r="DW135" i="4" s="1"/>
  <c r="DX135" i="4" s="1"/>
  <c r="DY135" i="4" s="1"/>
  <c r="DZ135" i="4" s="1"/>
  <c r="EA135" i="4" s="1"/>
  <c r="EB135" i="4" s="1"/>
  <c r="EC135" i="4" s="1"/>
  <c r="ED135" i="4" s="1"/>
  <c r="EE135" i="4" s="1"/>
  <c r="EF135" i="4" s="1"/>
  <c r="EG135" i="4" s="1"/>
  <c r="EH135" i="4" s="1"/>
  <c r="EI135" i="4" s="1"/>
  <c r="EJ135" i="4" s="1"/>
  <c r="EK135" i="4" s="1"/>
  <c r="EL135" i="4" s="1"/>
  <c r="EM135" i="4" s="1"/>
  <c r="EN135" i="4" s="1"/>
  <c r="EO135" i="4" s="1"/>
  <c r="EP135" i="4" s="1"/>
  <c r="EQ135" i="4" s="1"/>
  <c r="ER135" i="4" s="1"/>
  <c r="ES135" i="4" s="1"/>
  <c r="ET135" i="4" s="1"/>
  <c r="EU135" i="4" s="1"/>
  <c r="EV135" i="4" s="1"/>
  <c r="EW135" i="4" s="1"/>
  <c r="EX135" i="4" s="1"/>
  <c r="EY135" i="4" s="1"/>
  <c r="EZ135" i="4" s="1"/>
  <c r="FA135" i="4" s="1"/>
  <c r="FB135" i="4" s="1"/>
  <c r="FC135" i="4" s="1"/>
  <c r="FD135" i="4" s="1"/>
  <c r="FE135" i="4" s="1"/>
  <c r="FF135" i="4" s="1"/>
  <c r="FG135" i="4" s="1"/>
  <c r="FH135" i="4" s="1"/>
  <c r="FI135" i="4" s="1"/>
  <c r="BP135" i="4"/>
  <c r="BC135" i="4"/>
  <c r="BD135" i="4" s="1"/>
  <c r="BE135" i="4" s="1"/>
  <c r="BF135" i="4" s="1"/>
  <c r="BG135" i="4" s="1"/>
  <c r="BH135" i="4" s="1"/>
  <c r="BI135" i="4" s="1"/>
  <c r="BJ135" i="4" s="1"/>
  <c r="BK135" i="4" s="1"/>
  <c r="BL135" i="4" s="1"/>
  <c r="BM135" i="4" s="1"/>
  <c r="BN135" i="4" s="1"/>
  <c r="BO135" i="4" s="1"/>
  <c r="AV135" i="4"/>
  <c r="AW135" i="4" s="1"/>
  <c r="AX135" i="4" s="1"/>
  <c r="AY135" i="4" s="1"/>
  <c r="AZ135" i="4" s="1"/>
  <c r="BA135" i="4" s="1"/>
  <c r="BB135" i="4" s="1"/>
  <c r="AU135" i="4"/>
  <c r="BJ134" i="4"/>
  <c r="BK134" i="4" s="1"/>
  <c r="BL134" i="4" s="1"/>
  <c r="BM134" i="4" s="1"/>
  <c r="BN134" i="4" s="1"/>
  <c r="BO134" i="4" s="1"/>
  <c r="BP134" i="4" s="1"/>
  <c r="BQ134" i="4" s="1"/>
  <c r="BR134" i="4" s="1"/>
  <c r="BS134" i="4" s="1"/>
  <c r="BT134" i="4" s="1"/>
  <c r="BU134" i="4" s="1"/>
  <c r="BV134" i="4" s="1"/>
  <c r="BW134" i="4" s="1"/>
  <c r="BX134" i="4" s="1"/>
  <c r="BY134" i="4" s="1"/>
  <c r="BZ134" i="4" s="1"/>
  <c r="CA134" i="4" s="1"/>
  <c r="CB134" i="4" s="1"/>
  <c r="CC134" i="4" s="1"/>
  <c r="CD134" i="4" s="1"/>
  <c r="CE134" i="4" s="1"/>
  <c r="CF134" i="4" s="1"/>
  <c r="CG134" i="4" s="1"/>
  <c r="CH134" i="4" s="1"/>
  <c r="CI134" i="4" s="1"/>
  <c r="CJ134" i="4" s="1"/>
  <c r="CK134" i="4" s="1"/>
  <c r="CL134" i="4" s="1"/>
  <c r="CM134" i="4" s="1"/>
  <c r="CN134" i="4" s="1"/>
  <c r="CO134" i="4" s="1"/>
  <c r="CP134" i="4" s="1"/>
  <c r="CQ134" i="4" s="1"/>
  <c r="CR134" i="4" s="1"/>
  <c r="CS134" i="4" s="1"/>
  <c r="CT134" i="4" s="1"/>
  <c r="CU134" i="4" s="1"/>
  <c r="CV134" i="4" s="1"/>
  <c r="CW134" i="4" s="1"/>
  <c r="CX134" i="4" s="1"/>
  <c r="CY134" i="4" s="1"/>
  <c r="CZ134" i="4" s="1"/>
  <c r="DA134" i="4" s="1"/>
  <c r="DB134" i="4" s="1"/>
  <c r="DC134" i="4" s="1"/>
  <c r="DD134" i="4" s="1"/>
  <c r="DE134" i="4" s="1"/>
  <c r="DF134" i="4" s="1"/>
  <c r="DG134" i="4" s="1"/>
  <c r="DH134" i="4" s="1"/>
  <c r="DI134" i="4" s="1"/>
  <c r="DJ134" i="4" s="1"/>
  <c r="DK134" i="4" s="1"/>
  <c r="DL134" i="4" s="1"/>
  <c r="DM134" i="4" s="1"/>
  <c r="DN134" i="4" s="1"/>
  <c r="DO134" i="4" s="1"/>
  <c r="DP134" i="4" s="1"/>
  <c r="DQ134" i="4" s="1"/>
  <c r="DR134" i="4" s="1"/>
  <c r="DS134" i="4" s="1"/>
  <c r="DT134" i="4" s="1"/>
  <c r="DU134" i="4" s="1"/>
  <c r="DV134" i="4" s="1"/>
  <c r="DW134" i="4" s="1"/>
  <c r="DX134" i="4" s="1"/>
  <c r="DY134" i="4" s="1"/>
  <c r="DZ134" i="4" s="1"/>
  <c r="EA134" i="4" s="1"/>
  <c r="EB134" i="4" s="1"/>
  <c r="EC134" i="4" s="1"/>
  <c r="ED134" i="4" s="1"/>
  <c r="EE134" i="4" s="1"/>
  <c r="EF134" i="4" s="1"/>
  <c r="EG134" i="4" s="1"/>
  <c r="EH134" i="4" s="1"/>
  <c r="EI134" i="4" s="1"/>
  <c r="EJ134" i="4" s="1"/>
  <c r="EK134" i="4" s="1"/>
  <c r="EL134" i="4" s="1"/>
  <c r="EM134" i="4" s="1"/>
  <c r="EN134" i="4" s="1"/>
  <c r="EO134" i="4" s="1"/>
  <c r="EP134" i="4" s="1"/>
  <c r="EQ134" i="4" s="1"/>
  <c r="ER134" i="4" s="1"/>
  <c r="ES134" i="4" s="1"/>
  <c r="ET134" i="4" s="1"/>
  <c r="EU134" i="4" s="1"/>
  <c r="EV134" i="4" s="1"/>
  <c r="EW134" i="4" s="1"/>
  <c r="EX134" i="4" s="1"/>
  <c r="EY134" i="4" s="1"/>
  <c r="EZ134" i="4" s="1"/>
  <c r="FA134" i="4" s="1"/>
  <c r="FB134" i="4" s="1"/>
  <c r="FC134" i="4" s="1"/>
  <c r="FD134" i="4" s="1"/>
  <c r="FE134" i="4" s="1"/>
  <c r="FF134" i="4" s="1"/>
  <c r="FG134" i="4" s="1"/>
  <c r="FH134" i="4" s="1"/>
  <c r="FI134" i="4" s="1"/>
  <c r="BH134" i="4"/>
  <c r="BI134" i="4" s="1"/>
  <c r="BD134" i="4"/>
  <c r="BE134" i="4" s="1"/>
  <c r="BF134" i="4" s="1"/>
  <c r="BG134" i="4" s="1"/>
  <c r="AW134" i="4"/>
  <c r="AX134" i="4" s="1"/>
  <c r="AY134" i="4" s="1"/>
  <c r="AZ134" i="4" s="1"/>
  <c r="BA134" i="4" s="1"/>
  <c r="BB134" i="4" s="1"/>
  <c r="BC134" i="4" s="1"/>
  <c r="AV134" i="4"/>
  <c r="AU134" i="4"/>
  <c r="CS133" i="4"/>
  <c r="CT133" i="4" s="1"/>
  <c r="CU133" i="4" s="1"/>
  <c r="CV133" i="4" s="1"/>
  <c r="CW133" i="4" s="1"/>
  <c r="CX133" i="4" s="1"/>
  <c r="CY133" i="4" s="1"/>
  <c r="CZ133" i="4" s="1"/>
  <c r="DA133" i="4" s="1"/>
  <c r="DB133" i="4" s="1"/>
  <c r="DC133" i="4" s="1"/>
  <c r="DD133" i="4" s="1"/>
  <c r="DE133" i="4" s="1"/>
  <c r="DF133" i="4" s="1"/>
  <c r="DG133" i="4" s="1"/>
  <c r="DH133" i="4" s="1"/>
  <c r="DI133" i="4" s="1"/>
  <c r="DJ133" i="4" s="1"/>
  <c r="DK133" i="4" s="1"/>
  <c r="DL133" i="4" s="1"/>
  <c r="DM133" i="4" s="1"/>
  <c r="DN133" i="4" s="1"/>
  <c r="DO133" i="4" s="1"/>
  <c r="DP133" i="4" s="1"/>
  <c r="DQ133" i="4" s="1"/>
  <c r="DR133" i="4" s="1"/>
  <c r="DS133" i="4" s="1"/>
  <c r="DT133" i="4" s="1"/>
  <c r="DU133" i="4" s="1"/>
  <c r="DV133" i="4" s="1"/>
  <c r="DW133" i="4" s="1"/>
  <c r="DX133" i="4" s="1"/>
  <c r="DY133" i="4" s="1"/>
  <c r="DZ133" i="4" s="1"/>
  <c r="EA133" i="4" s="1"/>
  <c r="EB133" i="4" s="1"/>
  <c r="EC133" i="4" s="1"/>
  <c r="ED133" i="4" s="1"/>
  <c r="EE133" i="4" s="1"/>
  <c r="EF133" i="4" s="1"/>
  <c r="EG133" i="4" s="1"/>
  <c r="EH133" i="4" s="1"/>
  <c r="EI133" i="4" s="1"/>
  <c r="EJ133" i="4" s="1"/>
  <c r="EK133" i="4" s="1"/>
  <c r="EL133" i="4" s="1"/>
  <c r="EM133" i="4" s="1"/>
  <c r="EN133" i="4" s="1"/>
  <c r="EO133" i="4" s="1"/>
  <c r="EP133" i="4" s="1"/>
  <c r="EQ133" i="4" s="1"/>
  <c r="ER133" i="4" s="1"/>
  <c r="ES133" i="4" s="1"/>
  <c r="ET133" i="4" s="1"/>
  <c r="EU133" i="4" s="1"/>
  <c r="EV133" i="4" s="1"/>
  <c r="EW133" i="4" s="1"/>
  <c r="EX133" i="4" s="1"/>
  <c r="EY133" i="4" s="1"/>
  <c r="EZ133" i="4" s="1"/>
  <c r="FA133" i="4" s="1"/>
  <c r="FB133" i="4" s="1"/>
  <c r="FC133" i="4" s="1"/>
  <c r="FD133" i="4" s="1"/>
  <c r="FE133" i="4" s="1"/>
  <c r="FF133" i="4" s="1"/>
  <c r="FG133" i="4" s="1"/>
  <c r="FH133" i="4" s="1"/>
  <c r="FI133" i="4" s="1"/>
  <c r="AX133" i="4"/>
  <c r="AY133" i="4" s="1"/>
  <c r="AZ133" i="4" s="1"/>
  <c r="BA133" i="4" s="1"/>
  <c r="BB133" i="4" s="1"/>
  <c r="BC133" i="4" s="1"/>
  <c r="BD133" i="4" s="1"/>
  <c r="BE133" i="4" s="1"/>
  <c r="BF133" i="4" s="1"/>
  <c r="BG133" i="4" s="1"/>
  <c r="BH133" i="4" s="1"/>
  <c r="BI133" i="4" s="1"/>
  <c r="BJ133" i="4" s="1"/>
  <c r="BK133" i="4" s="1"/>
  <c r="BL133" i="4" s="1"/>
  <c r="BM133" i="4" s="1"/>
  <c r="BN133" i="4" s="1"/>
  <c r="BO133" i="4" s="1"/>
  <c r="BP133" i="4" s="1"/>
  <c r="BQ133" i="4" s="1"/>
  <c r="BR133" i="4" s="1"/>
  <c r="BS133" i="4" s="1"/>
  <c r="BT133" i="4" s="1"/>
  <c r="BU133" i="4" s="1"/>
  <c r="BV133" i="4" s="1"/>
  <c r="BW133" i="4" s="1"/>
  <c r="BX133" i="4" s="1"/>
  <c r="BY133" i="4" s="1"/>
  <c r="BZ133" i="4" s="1"/>
  <c r="CA133" i="4" s="1"/>
  <c r="CB133" i="4" s="1"/>
  <c r="CC133" i="4" s="1"/>
  <c r="CD133" i="4" s="1"/>
  <c r="CE133" i="4" s="1"/>
  <c r="CF133" i="4" s="1"/>
  <c r="CG133" i="4" s="1"/>
  <c r="CH133" i="4" s="1"/>
  <c r="CI133" i="4" s="1"/>
  <c r="CJ133" i="4" s="1"/>
  <c r="CK133" i="4" s="1"/>
  <c r="CL133" i="4" s="1"/>
  <c r="CM133" i="4" s="1"/>
  <c r="CN133" i="4" s="1"/>
  <c r="CO133" i="4" s="1"/>
  <c r="CP133" i="4" s="1"/>
  <c r="CQ133" i="4" s="1"/>
  <c r="CR133" i="4" s="1"/>
  <c r="AU133" i="4"/>
  <c r="AV133" i="4" s="1"/>
  <c r="AW133" i="4" s="1"/>
  <c r="BM132" i="4"/>
  <c r="BN132" i="4" s="1"/>
  <c r="BO132" i="4" s="1"/>
  <c r="BP132" i="4" s="1"/>
  <c r="BQ132" i="4" s="1"/>
  <c r="BR132" i="4" s="1"/>
  <c r="BS132" i="4" s="1"/>
  <c r="BT132" i="4" s="1"/>
  <c r="BU132" i="4" s="1"/>
  <c r="BV132" i="4" s="1"/>
  <c r="BW132" i="4" s="1"/>
  <c r="BX132" i="4" s="1"/>
  <c r="BY132" i="4" s="1"/>
  <c r="BZ132" i="4" s="1"/>
  <c r="CA132" i="4" s="1"/>
  <c r="CB132" i="4" s="1"/>
  <c r="CC132" i="4" s="1"/>
  <c r="CD132" i="4" s="1"/>
  <c r="CE132" i="4" s="1"/>
  <c r="CF132" i="4" s="1"/>
  <c r="CG132" i="4" s="1"/>
  <c r="CH132" i="4" s="1"/>
  <c r="CI132" i="4" s="1"/>
  <c r="CJ132" i="4" s="1"/>
  <c r="CK132" i="4" s="1"/>
  <c r="CL132" i="4" s="1"/>
  <c r="CM132" i="4" s="1"/>
  <c r="CN132" i="4" s="1"/>
  <c r="CO132" i="4" s="1"/>
  <c r="CP132" i="4" s="1"/>
  <c r="CQ132" i="4" s="1"/>
  <c r="CR132" i="4" s="1"/>
  <c r="CS132" i="4" s="1"/>
  <c r="CT132" i="4" s="1"/>
  <c r="CU132" i="4" s="1"/>
  <c r="CV132" i="4" s="1"/>
  <c r="CW132" i="4" s="1"/>
  <c r="CX132" i="4" s="1"/>
  <c r="CY132" i="4" s="1"/>
  <c r="CZ132" i="4" s="1"/>
  <c r="DA132" i="4" s="1"/>
  <c r="DB132" i="4" s="1"/>
  <c r="DC132" i="4" s="1"/>
  <c r="DD132" i="4" s="1"/>
  <c r="DE132" i="4" s="1"/>
  <c r="DF132" i="4" s="1"/>
  <c r="DG132" i="4" s="1"/>
  <c r="DH132" i="4" s="1"/>
  <c r="DI132" i="4" s="1"/>
  <c r="DJ132" i="4" s="1"/>
  <c r="DK132" i="4" s="1"/>
  <c r="DL132" i="4" s="1"/>
  <c r="DM132" i="4" s="1"/>
  <c r="DN132" i="4" s="1"/>
  <c r="DO132" i="4" s="1"/>
  <c r="DP132" i="4" s="1"/>
  <c r="DQ132" i="4" s="1"/>
  <c r="DR132" i="4" s="1"/>
  <c r="DS132" i="4" s="1"/>
  <c r="DT132" i="4" s="1"/>
  <c r="DU132" i="4" s="1"/>
  <c r="DV132" i="4" s="1"/>
  <c r="DW132" i="4" s="1"/>
  <c r="DX132" i="4" s="1"/>
  <c r="DY132" i="4" s="1"/>
  <c r="DZ132" i="4" s="1"/>
  <c r="EA132" i="4" s="1"/>
  <c r="EB132" i="4" s="1"/>
  <c r="EC132" i="4" s="1"/>
  <c r="ED132" i="4" s="1"/>
  <c r="EE132" i="4" s="1"/>
  <c r="EF132" i="4" s="1"/>
  <c r="EG132" i="4" s="1"/>
  <c r="EH132" i="4" s="1"/>
  <c r="EI132" i="4" s="1"/>
  <c r="EJ132" i="4" s="1"/>
  <c r="EK132" i="4" s="1"/>
  <c r="EL132" i="4" s="1"/>
  <c r="EM132" i="4" s="1"/>
  <c r="EN132" i="4" s="1"/>
  <c r="EO132" i="4" s="1"/>
  <c r="EP132" i="4" s="1"/>
  <c r="EQ132" i="4" s="1"/>
  <c r="ER132" i="4" s="1"/>
  <c r="ES132" i="4" s="1"/>
  <c r="ET132" i="4" s="1"/>
  <c r="EU132" i="4" s="1"/>
  <c r="EV132" i="4" s="1"/>
  <c r="EW132" i="4" s="1"/>
  <c r="EX132" i="4" s="1"/>
  <c r="EY132" i="4" s="1"/>
  <c r="EZ132" i="4" s="1"/>
  <c r="FA132" i="4" s="1"/>
  <c r="FB132" i="4" s="1"/>
  <c r="FC132" i="4" s="1"/>
  <c r="FD132" i="4" s="1"/>
  <c r="FE132" i="4" s="1"/>
  <c r="FF132" i="4" s="1"/>
  <c r="FG132" i="4" s="1"/>
  <c r="FH132" i="4" s="1"/>
  <c r="FI132" i="4" s="1"/>
  <c r="AY132" i="4"/>
  <c r="AZ132" i="4" s="1"/>
  <c r="BA132" i="4" s="1"/>
  <c r="BB132" i="4" s="1"/>
  <c r="BC132" i="4" s="1"/>
  <c r="BD132" i="4" s="1"/>
  <c r="BE132" i="4" s="1"/>
  <c r="BF132" i="4" s="1"/>
  <c r="BG132" i="4" s="1"/>
  <c r="BH132" i="4" s="1"/>
  <c r="BI132" i="4" s="1"/>
  <c r="BJ132" i="4" s="1"/>
  <c r="BK132" i="4" s="1"/>
  <c r="BL132" i="4" s="1"/>
  <c r="AV132" i="4"/>
  <c r="AW132" i="4" s="1"/>
  <c r="AX132" i="4" s="1"/>
  <c r="AU132" i="4"/>
  <c r="AW131" i="4"/>
  <c r="AX131" i="4" s="1"/>
  <c r="AY131" i="4" s="1"/>
  <c r="AZ131" i="4" s="1"/>
  <c r="BA131" i="4" s="1"/>
  <c r="BB131" i="4" s="1"/>
  <c r="BC131" i="4" s="1"/>
  <c r="BD131" i="4" s="1"/>
  <c r="BE131" i="4" s="1"/>
  <c r="BF131" i="4" s="1"/>
  <c r="BG131" i="4" s="1"/>
  <c r="BH131" i="4" s="1"/>
  <c r="BI131" i="4" s="1"/>
  <c r="BJ131" i="4" s="1"/>
  <c r="BK131" i="4" s="1"/>
  <c r="BL131" i="4" s="1"/>
  <c r="BM131" i="4" s="1"/>
  <c r="BN131" i="4" s="1"/>
  <c r="BO131" i="4" s="1"/>
  <c r="BP131" i="4" s="1"/>
  <c r="BQ131" i="4" s="1"/>
  <c r="BR131" i="4" s="1"/>
  <c r="BS131" i="4" s="1"/>
  <c r="BT131" i="4" s="1"/>
  <c r="BU131" i="4" s="1"/>
  <c r="BV131" i="4" s="1"/>
  <c r="BW131" i="4" s="1"/>
  <c r="BX131" i="4" s="1"/>
  <c r="BY131" i="4" s="1"/>
  <c r="BZ131" i="4" s="1"/>
  <c r="CA131" i="4" s="1"/>
  <c r="CB131" i="4" s="1"/>
  <c r="CC131" i="4" s="1"/>
  <c r="CD131" i="4" s="1"/>
  <c r="CE131" i="4" s="1"/>
  <c r="CF131" i="4" s="1"/>
  <c r="CG131" i="4" s="1"/>
  <c r="CH131" i="4" s="1"/>
  <c r="CI131" i="4" s="1"/>
  <c r="CJ131" i="4" s="1"/>
  <c r="CK131" i="4" s="1"/>
  <c r="CL131" i="4" s="1"/>
  <c r="CM131" i="4" s="1"/>
  <c r="CN131" i="4" s="1"/>
  <c r="CO131" i="4" s="1"/>
  <c r="CP131" i="4" s="1"/>
  <c r="CQ131" i="4" s="1"/>
  <c r="CR131" i="4" s="1"/>
  <c r="CS131" i="4" s="1"/>
  <c r="CT131" i="4" s="1"/>
  <c r="CU131" i="4" s="1"/>
  <c r="CV131" i="4" s="1"/>
  <c r="CW131" i="4" s="1"/>
  <c r="CX131" i="4" s="1"/>
  <c r="CY131" i="4" s="1"/>
  <c r="CZ131" i="4" s="1"/>
  <c r="DA131" i="4" s="1"/>
  <c r="DB131" i="4" s="1"/>
  <c r="DC131" i="4" s="1"/>
  <c r="DD131" i="4" s="1"/>
  <c r="DE131" i="4" s="1"/>
  <c r="DF131" i="4" s="1"/>
  <c r="DG131" i="4" s="1"/>
  <c r="DH131" i="4" s="1"/>
  <c r="DI131" i="4" s="1"/>
  <c r="DJ131" i="4" s="1"/>
  <c r="DK131" i="4" s="1"/>
  <c r="DL131" i="4" s="1"/>
  <c r="DM131" i="4" s="1"/>
  <c r="DN131" i="4" s="1"/>
  <c r="DO131" i="4" s="1"/>
  <c r="DP131" i="4" s="1"/>
  <c r="DQ131" i="4" s="1"/>
  <c r="DR131" i="4" s="1"/>
  <c r="DS131" i="4" s="1"/>
  <c r="DT131" i="4" s="1"/>
  <c r="DU131" i="4" s="1"/>
  <c r="DV131" i="4" s="1"/>
  <c r="DW131" i="4" s="1"/>
  <c r="DX131" i="4" s="1"/>
  <c r="DY131" i="4" s="1"/>
  <c r="DZ131" i="4" s="1"/>
  <c r="EA131" i="4" s="1"/>
  <c r="EB131" i="4" s="1"/>
  <c r="EC131" i="4" s="1"/>
  <c r="ED131" i="4" s="1"/>
  <c r="EE131" i="4" s="1"/>
  <c r="EF131" i="4" s="1"/>
  <c r="EG131" i="4" s="1"/>
  <c r="EH131" i="4" s="1"/>
  <c r="EI131" i="4" s="1"/>
  <c r="EJ131" i="4" s="1"/>
  <c r="EK131" i="4" s="1"/>
  <c r="EL131" i="4" s="1"/>
  <c r="EM131" i="4" s="1"/>
  <c r="EN131" i="4" s="1"/>
  <c r="EO131" i="4" s="1"/>
  <c r="EP131" i="4" s="1"/>
  <c r="EQ131" i="4" s="1"/>
  <c r="ER131" i="4" s="1"/>
  <c r="ES131" i="4" s="1"/>
  <c r="ET131" i="4" s="1"/>
  <c r="EU131" i="4" s="1"/>
  <c r="EV131" i="4" s="1"/>
  <c r="EW131" i="4" s="1"/>
  <c r="EX131" i="4" s="1"/>
  <c r="EY131" i="4" s="1"/>
  <c r="EZ131" i="4" s="1"/>
  <c r="FA131" i="4" s="1"/>
  <c r="FB131" i="4" s="1"/>
  <c r="FC131" i="4" s="1"/>
  <c r="FD131" i="4" s="1"/>
  <c r="FE131" i="4" s="1"/>
  <c r="FF131" i="4" s="1"/>
  <c r="FG131" i="4" s="1"/>
  <c r="FH131" i="4" s="1"/>
  <c r="FI131" i="4" s="1"/>
  <c r="AU131" i="4"/>
  <c r="AV131" i="4" s="1"/>
  <c r="BH130" i="4"/>
  <c r="BI130" i="4" s="1"/>
  <c r="BJ130" i="4" s="1"/>
  <c r="BK130" i="4" s="1"/>
  <c r="BL130" i="4" s="1"/>
  <c r="BM130" i="4" s="1"/>
  <c r="BN130" i="4" s="1"/>
  <c r="BO130" i="4" s="1"/>
  <c r="BP130" i="4" s="1"/>
  <c r="BQ130" i="4" s="1"/>
  <c r="BR130" i="4" s="1"/>
  <c r="BS130" i="4" s="1"/>
  <c r="BT130" i="4" s="1"/>
  <c r="BU130" i="4" s="1"/>
  <c r="BV130" i="4" s="1"/>
  <c r="BW130" i="4" s="1"/>
  <c r="BX130" i="4" s="1"/>
  <c r="BY130" i="4" s="1"/>
  <c r="BZ130" i="4" s="1"/>
  <c r="CA130" i="4" s="1"/>
  <c r="CB130" i="4" s="1"/>
  <c r="CC130" i="4" s="1"/>
  <c r="CD130" i="4" s="1"/>
  <c r="CE130" i="4" s="1"/>
  <c r="CF130" i="4" s="1"/>
  <c r="CG130" i="4" s="1"/>
  <c r="CH130" i="4" s="1"/>
  <c r="CI130" i="4" s="1"/>
  <c r="CJ130" i="4" s="1"/>
  <c r="CK130" i="4" s="1"/>
  <c r="CL130" i="4" s="1"/>
  <c r="CM130" i="4" s="1"/>
  <c r="CN130" i="4" s="1"/>
  <c r="CO130" i="4" s="1"/>
  <c r="CP130" i="4" s="1"/>
  <c r="CQ130" i="4" s="1"/>
  <c r="CR130" i="4" s="1"/>
  <c r="CS130" i="4" s="1"/>
  <c r="CT130" i="4" s="1"/>
  <c r="CU130" i="4" s="1"/>
  <c r="CV130" i="4" s="1"/>
  <c r="CW130" i="4" s="1"/>
  <c r="CX130" i="4" s="1"/>
  <c r="CY130" i="4" s="1"/>
  <c r="CZ130" i="4" s="1"/>
  <c r="DA130" i="4" s="1"/>
  <c r="DB130" i="4" s="1"/>
  <c r="DC130" i="4" s="1"/>
  <c r="DD130" i="4" s="1"/>
  <c r="DE130" i="4" s="1"/>
  <c r="DF130" i="4" s="1"/>
  <c r="DG130" i="4" s="1"/>
  <c r="DH130" i="4" s="1"/>
  <c r="DI130" i="4" s="1"/>
  <c r="DJ130" i="4" s="1"/>
  <c r="DK130" i="4" s="1"/>
  <c r="DL130" i="4" s="1"/>
  <c r="DM130" i="4" s="1"/>
  <c r="DN130" i="4" s="1"/>
  <c r="DO130" i="4" s="1"/>
  <c r="DP130" i="4" s="1"/>
  <c r="DQ130" i="4" s="1"/>
  <c r="DR130" i="4" s="1"/>
  <c r="DS130" i="4" s="1"/>
  <c r="DT130" i="4" s="1"/>
  <c r="DU130" i="4" s="1"/>
  <c r="DV130" i="4" s="1"/>
  <c r="DW130" i="4" s="1"/>
  <c r="DX130" i="4" s="1"/>
  <c r="DY130" i="4" s="1"/>
  <c r="DZ130" i="4" s="1"/>
  <c r="EA130" i="4" s="1"/>
  <c r="EB130" i="4" s="1"/>
  <c r="EC130" i="4" s="1"/>
  <c r="ED130" i="4" s="1"/>
  <c r="EE130" i="4" s="1"/>
  <c r="EF130" i="4" s="1"/>
  <c r="EG130" i="4" s="1"/>
  <c r="EH130" i="4" s="1"/>
  <c r="EI130" i="4" s="1"/>
  <c r="EJ130" i="4" s="1"/>
  <c r="EK130" i="4" s="1"/>
  <c r="EL130" i="4" s="1"/>
  <c r="EM130" i="4" s="1"/>
  <c r="EN130" i="4" s="1"/>
  <c r="EO130" i="4" s="1"/>
  <c r="EP130" i="4" s="1"/>
  <c r="EQ130" i="4" s="1"/>
  <c r="ER130" i="4" s="1"/>
  <c r="ES130" i="4" s="1"/>
  <c r="ET130" i="4" s="1"/>
  <c r="EU130" i="4" s="1"/>
  <c r="EV130" i="4" s="1"/>
  <c r="EW130" i="4" s="1"/>
  <c r="EX130" i="4" s="1"/>
  <c r="EY130" i="4" s="1"/>
  <c r="EZ130" i="4" s="1"/>
  <c r="FA130" i="4" s="1"/>
  <c r="FB130" i="4" s="1"/>
  <c r="FC130" i="4" s="1"/>
  <c r="FD130" i="4" s="1"/>
  <c r="FE130" i="4" s="1"/>
  <c r="FF130" i="4" s="1"/>
  <c r="FG130" i="4" s="1"/>
  <c r="FH130" i="4" s="1"/>
  <c r="FI130" i="4" s="1"/>
  <c r="AW130" i="4"/>
  <c r="AX130" i="4" s="1"/>
  <c r="AY130" i="4" s="1"/>
  <c r="AZ130" i="4" s="1"/>
  <c r="BA130" i="4" s="1"/>
  <c r="BB130" i="4" s="1"/>
  <c r="BC130" i="4" s="1"/>
  <c r="BD130" i="4" s="1"/>
  <c r="BE130" i="4" s="1"/>
  <c r="BF130" i="4" s="1"/>
  <c r="BG130" i="4" s="1"/>
  <c r="AV130" i="4"/>
  <c r="AU130" i="4"/>
  <c r="BX129" i="4"/>
  <c r="BY129" i="4" s="1"/>
  <c r="BZ129" i="4" s="1"/>
  <c r="CA129" i="4" s="1"/>
  <c r="CB129" i="4" s="1"/>
  <c r="CC129" i="4" s="1"/>
  <c r="CD129" i="4" s="1"/>
  <c r="CE129" i="4" s="1"/>
  <c r="CF129" i="4" s="1"/>
  <c r="CG129" i="4" s="1"/>
  <c r="CH129" i="4" s="1"/>
  <c r="CI129" i="4" s="1"/>
  <c r="CJ129" i="4" s="1"/>
  <c r="CK129" i="4" s="1"/>
  <c r="CL129" i="4" s="1"/>
  <c r="CM129" i="4" s="1"/>
  <c r="CN129" i="4" s="1"/>
  <c r="CO129" i="4" s="1"/>
  <c r="CP129" i="4" s="1"/>
  <c r="CQ129" i="4" s="1"/>
  <c r="CR129" i="4" s="1"/>
  <c r="CS129" i="4" s="1"/>
  <c r="CT129" i="4" s="1"/>
  <c r="CU129" i="4" s="1"/>
  <c r="CV129" i="4" s="1"/>
  <c r="CW129" i="4" s="1"/>
  <c r="CX129" i="4" s="1"/>
  <c r="CY129" i="4" s="1"/>
  <c r="CZ129" i="4" s="1"/>
  <c r="DA129" i="4" s="1"/>
  <c r="DB129" i="4" s="1"/>
  <c r="DC129" i="4" s="1"/>
  <c r="DD129" i="4" s="1"/>
  <c r="DE129" i="4" s="1"/>
  <c r="DF129" i="4" s="1"/>
  <c r="DG129" i="4" s="1"/>
  <c r="DH129" i="4" s="1"/>
  <c r="DI129" i="4" s="1"/>
  <c r="DJ129" i="4" s="1"/>
  <c r="DK129" i="4" s="1"/>
  <c r="DL129" i="4" s="1"/>
  <c r="DM129" i="4" s="1"/>
  <c r="DN129" i="4" s="1"/>
  <c r="DO129" i="4" s="1"/>
  <c r="DP129" i="4" s="1"/>
  <c r="DQ129" i="4" s="1"/>
  <c r="DR129" i="4" s="1"/>
  <c r="DS129" i="4" s="1"/>
  <c r="DT129" i="4" s="1"/>
  <c r="DU129" i="4" s="1"/>
  <c r="DV129" i="4" s="1"/>
  <c r="DW129" i="4" s="1"/>
  <c r="DX129" i="4" s="1"/>
  <c r="DY129" i="4" s="1"/>
  <c r="DZ129" i="4" s="1"/>
  <c r="EA129" i="4" s="1"/>
  <c r="EB129" i="4" s="1"/>
  <c r="EC129" i="4" s="1"/>
  <c r="ED129" i="4" s="1"/>
  <c r="EE129" i="4" s="1"/>
  <c r="EF129" i="4" s="1"/>
  <c r="EG129" i="4" s="1"/>
  <c r="EH129" i="4" s="1"/>
  <c r="EI129" i="4" s="1"/>
  <c r="EJ129" i="4" s="1"/>
  <c r="EK129" i="4" s="1"/>
  <c r="EL129" i="4" s="1"/>
  <c r="EM129" i="4" s="1"/>
  <c r="EN129" i="4" s="1"/>
  <c r="EO129" i="4" s="1"/>
  <c r="EP129" i="4" s="1"/>
  <c r="EQ129" i="4" s="1"/>
  <c r="ER129" i="4" s="1"/>
  <c r="ES129" i="4" s="1"/>
  <c r="ET129" i="4" s="1"/>
  <c r="EU129" i="4" s="1"/>
  <c r="EV129" i="4" s="1"/>
  <c r="EW129" i="4" s="1"/>
  <c r="EX129" i="4" s="1"/>
  <c r="EY129" i="4" s="1"/>
  <c r="EZ129" i="4" s="1"/>
  <c r="FA129" i="4" s="1"/>
  <c r="FB129" i="4" s="1"/>
  <c r="FC129" i="4" s="1"/>
  <c r="FD129" i="4" s="1"/>
  <c r="FE129" i="4" s="1"/>
  <c r="FF129" i="4" s="1"/>
  <c r="FG129" i="4" s="1"/>
  <c r="FH129" i="4" s="1"/>
  <c r="FI129" i="4" s="1"/>
  <c r="AY129" i="4"/>
  <c r="AZ129" i="4" s="1"/>
  <c r="BA129" i="4" s="1"/>
  <c r="BB129" i="4" s="1"/>
  <c r="BC129" i="4" s="1"/>
  <c r="BD129" i="4" s="1"/>
  <c r="BE129" i="4" s="1"/>
  <c r="BF129" i="4" s="1"/>
  <c r="BG129" i="4" s="1"/>
  <c r="BH129" i="4" s="1"/>
  <c r="BI129" i="4" s="1"/>
  <c r="BJ129" i="4" s="1"/>
  <c r="BK129" i="4" s="1"/>
  <c r="BL129" i="4" s="1"/>
  <c r="BM129" i="4" s="1"/>
  <c r="BN129" i="4" s="1"/>
  <c r="BO129" i="4" s="1"/>
  <c r="BP129" i="4" s="1"/>
  <c r="BQ129" i="4" s="1"/>
  <c r="BR129" i="4" s="1"/>
  <c r="BS129" i="4" s="1"/>
  <c r="BT129" i="4" s="1"/>
  <c r="BU129" i="4" s="1"/>
  <c r="BV129" i="4" s="1"/>
  <c r="BW129" i="4" s="1"/>
  <c r="AU129" i="4"/>
  <c r="AV129" i="4" s="1"/>
  <c r="AW129" i="4" s="1"/>
  <c r="AX129" i="4" s="1"/>
  <c r="AV128" i="4"/>
  <c r="AW128" i="4" s="1"/>
  <c r="AX128" i="4" s="1"/>
  <c r="AY128" i="4" s="1"/>
  <c r="AZ128" i="4" s="1"/>
  <c r="BA128" i="4" s="1"/>
  <c r="BB128" i="4" s="1"/>
  <c r="BC128" i="4" s="1"/>
  <c r="BD128" i="4" s="1"/>
  <c r="BE128" i="4" s="1"/>
  <c r="BF128" i="4" s="1"/>
  <c r="BG128" i="4" s="1"/>
  <c r="BH128" i="4" s="1"/>
  <c r="BI128" i="4" s="1"/>
  <c r="BJ128" i="4" s="1"/>
  <c r="BK128" i="4" s="1"/>
  <c r="BL128" i="4" s="1"/>
  <c r="BM128" i="4" s="1"/>
  <c r="BN128" i="4" s="1"/>
  <c r="BO128" i="4" s="1"/>
  <c r="BP128" i="4" s="1"/>
  <c r="BQ128" i="4" s="1"/>
  <c r="BR128" i="4" s="1"/>
  <c r="BS128" i="4" s="1"/>
  <c r="BT128" i="4" s="1"/>
  <c r="BU128" i="4" s="1"/>
  <c r="BV128" i="4" s="1"/>
  <c r="BW128" i="4" s="1"/>
  <c r="BX128" i="4" s="1"/>
  <c r="BY128" i="4" s="1"/>
  <c r="BZ128" i="4" s="1"/>
  <c r="CA128" i="4" s="1"/>
  <c r="CB128" i="4" s="1"/>
  <c r="CC128" i="4" s="1"/>
  <c r="CD128" i="4" s="1"/>
  <c r="CE128" i="4" s="1"/>
  <c r="CF128" i="4" s="1"/>
  <c r="CG128" i="4" s="1"/>
  <c r="CH128" i="4" s="1"/>
  <c r="CI128" i="4" s="1"/>
  <c r="CJ128" i="4" s="1"/>
  <c r="CK128" i="4" s="1"/>
  <c r="CL128" i="4" s="1"/>
  <c r="CM128" i="4" s="1"/>
  <c r="CN128" i="4" s="1"/>
  <c r="CO128" i="4" s="1"/>
  <c r="CP128" i="4" s="1"/>
  <c r="CQ128" i="4" s="1"/>
  <c r="CR128" i="4" s="1"/>
  <c r="CS128" i="4" s="1"/>
  <c r="CT128" i="4" s="1"/>
  <c r="CU128" i="4" s="1"/>
  <c r="CV128" i="4" s="1"/>
  <c r="CW128" i="4" s="1"/>
  <c r="CX128" i="4" s="1"/>
  <c r="CY128" i="4" s="1"/>
  <c r="CZ128" i="4" s="1"/>
  <c r="DA128" i="4" s="1"/>
  <c r="DB128" i="4" s="1"/>
  <c r="DC128" i="4" s="1"/>
  <c r="DD128" i="4" s="1"/>
  <c r="DE128" i="4" s="1"/>
  <c r="DF128" i="4" s="1"/>
  <c r="DG128" i="4" s="1"/>
  <c r="DH128" i="4" s="1"/>
  <c r="DI128" i="4" s="1"/>
  <c r="DJ128" i="4" s="1"/>
  <c r="DK128" i="4" s="1"/>
  <c r="DL128" i="4" s="1"/>
  <c r="DM128" i="4" s="1"/>
  <c r="DN128" i="4" s="1"/>
  <c r="DO128" i="4" s="1"/>
  <c r="DP128" i="4" s="1"/>
  <c r="DQ128" i="4" s="1"/>
  <c r="DR128" i="4" s="1"/>
  <c r="DS128" i="4" s="1"/>
  <c r="DT128" i="4" s="1"/>
  <c r="DU128" i="4" s="1"/>
  <c r="DV128" i="4" s="1"/>
  <c r="DW128" i="4" s="1"/>
  <c r="DX128" i="4" s="1"/>
  <c r="DY128" i="4" s="1"/>
  <c r="DZ128" i="4" s="1"/>
  <c r="EA128" i="4" s="1"/>
  <c r="EB128" i="4" s="1"/>
  <c r="EC128" i="4" s="1"/>
  <c r="ED128" i="4" s="1"/>
  <c r="EE128" i="4" s="1"/>
  <c r="EF128" i="4" s="1"/>
  <c r="EG128" i="4" s="1"/>
  <c r="EH128" i="4" s="1"/>
  <c r="EI128" i="4" s="1"/>
  <c r="EJ128" i="4" s="1"/>
  <c r="EK128" i="4" s="1"/>
  <c r="EL128" i="4" s="1"/>
  <c r="EM128" i="4" s="1"/>
  <c r="EN128" i="4" s="1"/>
  <c r="EO128" i="4" s="1"/>
  <c r="EP128" i="4" s="1"/>
  <c r="EQ128" i="4" s="1"/>
  <c r="ER128" i="4" s="1"/>
  <c r="ES128" i="4" s="1"/>
  <c r="ET128" i="4" s="1"/>
  <c r="EU128" i="4" s="1"/>
  <c r="EV128" i="4" s="1"/>
  <c r="EW128" i="4" s="1"/>
  <c r="EX128" i="4" s="1"/>
  <c r="EY128" i="4" s="1"/>
  <c r="EZ128" i="4" s="1"/>
  <c r="FA128" i="4" s="1"/>
  <c r="FB128" i="4" s="1"/>
  <c r="FC128" i="4" s="1"/>
  <c r="FD128" i="4" s="1"/>
  <c r="FE128" i="4" s="1"/>
  <c r="FF128" i="4" s="1"/>
  <c r="FG128" i="4" s="1"/>
  <c r="FH128" i="4" s="1"/>
  <c r="FI128" i="4" s="1"/>
  <c r="AU128" i="4"/>
  <c r="AW127" i="4"/>
  <c r="AX127" i="4" s="1"/>
  <c r="AY127" i="4" s="1"/>
  <c r="AZ127" i="4" s="1"/>
  <c r="BA127" i="4" s="1"/>
  <c r="BB127" i="4" s="1"/>
  <c r="BC127" i="4" s="1"/>
  <c r="BD127" i="4" s="1"/>
  <c r="BE127" i="4" s="1"/>
  <c r="BF127" i="4" s="1"/>
  <c r="BG127" i="4" s="1"/>
  <c r="BH127" i="4" s="1"/>
  <c r="BI127" i="4" s="1"/>
  <c r="BJ127" i="4" s="1"/>
  <c r="BK127" i="4" s="1"/>
  <c r="BL127" i="4" s="1"/>
  <c r="BM127" i="4" s="1"/>
  <c r="BN127" i="4" s="1"/>
  <c r="BO127" i="4" s="1"/>
  <c r="BP127" i="4" s="1"/>
  <c r="BQ127" i="4" s="1"/>
  <c r="BR127" i="4" s="1"/>
  <c r="BS127" i="4" s="1"/>
  <c r="BT127" i="4" s="1"/>
  <c r="BU127" i="4" s="1"/>
  <c r="BV127" i="4" s="1"/>
  <c r="BW127" i="4" s="1"/>
  <c r="BX127" i="4" s="1"/>
  <c r="BY127" i="4" s="1"/>
  <c r="BZ127" i="4" s="1"/>
  <c r="CA127" i="4" s="1"/>
  <c r="CB127" i="4" s="1"/>
  <c r="CC127" i="4" s="1"/>
  <c r="CD127" i="4" s="1"/>
  <c r="CE127" i="4" s="1"/>
  <c r="CF127" i="4" s="1"/>
  <c r="CG127" i="4" s="1"/>
  <c r="CH127" i="4" s="1"/>
  <c r="CI127" i="4" s="1"/>
  <c r="CJ127" i="4" s="1"/>
  <c r="CK127" i="4" s="1"/>
  <c r="CL127" i="4" s="1"/>
  <c r="CM127" i="4" s="1"/>
  <c r="CN127" i="4" s="1"/>
  <c r="CO127" i="4" s="1"/>
  <c r="CP127" i="4" s="1"/>
  <c r="CQ127" i="4" s="1"/>
  <c r="CR127" i="4" s="1"/>
  <c r="CS127" i="4" s="1"/>
  <c r="CT127" i="4" s="1"/>
  <c r="CU127" i="4" s="1"/>
  <c r="CV127" i="4" s="1"/>
  <c r="CW127" i="4" s="1"/>
  <c r="CX127" i="4" s="1"/>
  <c r="CY127" i="4" s="1"/>
  <c r="CZ127" i="4" s="1"/>
  <c r="DA127" i="4" s="1"/>
  <c r="DB127" i="4" s="1"/>
  <c r="DC127" i="4" s="1"/>
  <c r="DD127" i="4" s="1"/>
  <c r="DE127" i="4" s="1"/>
  <c r="DF127" i="4" s="1"/>
  <c r="DG127" i="4" s="1"/>
  <c r="DH127" i="4" s="1"/>
  <c r="DI127" i="4" s="1"/>
  <c r="DJ127" i="4" s="1"/>
  <c r="DK127" i="4" s="1"/>
  <c r="DL127" i="4" s="1"/>
  <c r="DM127" i="4" s="1"/>
  <c r="DN127" i="4" s="1"/>
  <c r="DO127" i="4" s="1"/>
  <c r="DP127" i="4" s="1"/>
  <c r="DQ127" i="4" s="1"/>
  <c r="DR127" i="4" s="1"/>
  <c r="DS127" i="4" s="1"/>
  <c r="DT127" i="4" s="1"/>
  <c r="DU127" i="4" s="1"/>
  <c r="DV127" i="4" s="1"/>
  <c r="DW127" i="4" s="1"/>
  <c r="DX127" i="4" s="1"/>
  <c r="DY127" i="4" s="1"/>
  <c r="DZ127" i="4" s="1"/>
  <c r="EA127" i="4" s="1"/>
  <c r="EB127" i="4" s="1"/>
  <c r="EC127" i="4" s="1"/>
  <c r="ED127" i="4" s="1"/>
  <c r="EE127" i="4" s="1"/>
  <c r="EF127" i="4" s="1"/>
  <c r="EG127" i="4" s="1"/>
  <c r="EH127" i="4" s="1"/>
  <c r="EI127" i="4" s="1"/>
  <c r="EJ127" i="4" s="1"/>
  <c r="EK127" i="4" s="1"/>
  <c r="EL127" i="4" s="1"/>
  <c r="EM127" i="4" s="1"/>
  <c r="EN127" i="4" s="1"/>
  <c r="EO127" i="4" s="1"/>
  <c r="EP127" i="4" s="1"/>
  <c r="EQ127" i="4" s="1"/>
  <c r="ER127" i="4" s="1"/>
  <c r="ES127" i="4" s="1"/>
  <c r="ET127" i="4" s="1"/>
  <c r="EU127" i="4" s="1"/>
  <c r="EV127" i="4" s="1"/>
  <c r="EW127" i="4" s="1"/>
  <c r="EX127" i="4" s="1"/>
  <c r="EY127" i="4" s="1"/>
  <c r="EZ127" i="4" s="1"/>
  <c r="FA127" i="4" s="1"/>
  <c r="FB127" i="4" s="1"/>
  <c r="FC127" i="4" s="1"/>
  <c r="FD127" i="4" s="1"/>
  <c r="FE127" i="4" s="1"/>
  <c r="FF127" i="4" s="1"/>
  <c r="FG127" i="4" s="1"/>
  <c r="FH127" i="4" s="1"/>
  <c r="FI127" i="4" s="1"/>
  <c r="AV127" i="4"/>
  <c r="AU127" i="4"/>
  <c r="BA126" i="4"/>
  <c r="BB126" i="4" s="1"/>
  <c r="BC126" i="4" s="1"/>
  <c r="BD126" i="4" s="1"/>
  <c r="BE126" i="4" s="1"/>
  <c r="BF126" i="4" s="1"/>
  <c r="BG126" i="4" s="1"/>
  <c r="BH126" i="4" s="1"/>
  <c r="BI126" i="4" s="1"/>
  <c r="BJ126" i="4" s="1"/>
  <c r="BK126" i="4" s="1"/>
  <c r="BL126" i="4" s="1"/>
  <c r="BM126" i="4" s="1"/>
  <c r="BN126" i="4" s="1"/>
  <c r="BO126" i="4" s="1"/>
  <c r="BP126" i="4" s="1"/>
  <c r="BQ126" i="4" s="1"/>
  <c r="BR126" i="4" s="1"/>
  <c r="BS126" i="4" s="1"/>
  <c r="BT126" i="4" s="1"/>
  <c r="BU126" i="4" s="1"/>
  <c r="BV126" i="4" s="1"/>
  <c r="BW126" i="4" s="1"/>
  <c r="BX126" i="4" s="1"/>
  <c r="BY126" i="4" s="1"/>
  <c r="BZ126" i="4" s="1"/>
  <c r="CA126" i="4" s="1"/>
  <c r="CB126" i="4" s="1"/>
  <c r="CC126" i="4" s="1"/>
  <c r="CD126" i="4" s="1"/>
  <c r="CE126" i="4" s="1"/>
  <c r="CF126" i="4" s="1"/>
  <c r="CG126" i="4" s="1"/>
  <c r="CH126" i="4" s="1"/>
  <c r="CI126" i="4" s="1"/>
  <c r="CJ126" i="4" s="1"/>
  <c r="CK126" i="4" s="1"/>
  <c r="CL126" i="4" s="1"/>
  <c r="CM126" i="4" s="1"/>
  <c r="CN126" i="4" s="1"/>
  <c r="CO126" i="4" s="1"/>
  <c r="CP126" i="4" s="1"/>
  <c r="CQ126" i="4" s="1"/>
  <c r="CR126" i="4" s="1"/>
  <c r="CS126" i="4" s="1"/>
  <c r="CT126" i="4" s="1"/>
  <c r="CU126" i="4" s="1"/>
  <c r="CV126" i="4" s="1"/>
  <c r="CW126" i="4" s="1"/>
  <c r="CX126" i="4" s="1"/>
  <c r="CY126" i="4" s="1"/>
  <c r="CZ126" i="4" s="1"/>
  <c r="DA126" i="4" s="1"/>
  <c r="DB126" i="4" s="1"/>
  <c r="DC126" i="4" s="1"/>
  <c r="DD126" i="4" s="1"/>
  <c r="DE126" i="4" s="1"/>
  <c r="DF126" i="4" s="1"/>
  <c r="DG126" i="4" s="1"/>
  <c r="DH126" i="4" s="1"/>
  <c r="DI126" i="4" s="1"/>
  <c r="DJ126" i="4" s="1"/>
  <c r="DK126" i="4" s="1"/>
  <c r="DL126" i="4" s="1"/>
  <c r="DM126" i="4" s="1"/>
  <c r="DN126" i="4" s="1"/>
  <c r="DO126" i="4" s="1"/>
  <c r="DP126" i="4" s="1"/>
  <c r="DQ126" i="4" s="1"/>
  <c r="DR126" i="4" s="1"/>
  <c r="DS126" i="4" s="1"/>
  <c r="DT126" i="4" s="1"/>
  <c r="DU126" i="4" s="1"/>
  <c r="DV126" i="4" s="1"/>
  <c r="DW126" i="4" s="1"/>
  <c r="DX126" i="4" s="1"/>
  <c r="DY126" i="4" s="1"/>
  <c r="DZ126" i="4" s="1"/>
  <c r="EA126" i="4" s="1"/>
  <c r="EB126" i="4" s="1"/>
  <c r="EC126" i="4" s="1"/>
  <c r="ED126" i="4" s="1"/>
  <c r="EE126" i="4" s="1"/>
  <c r="EF126" i="4" s="1"/>
  <c r="EG126" i="4" s="1"/>
  <c r="EH126" i="4" s="1"/>
  <c r="EI126" i="4" s="1"/>
  <c r="EJ126" i="4" s="1"/>
  <c r="EK126" i="4" s="1"/>
  <c r="EL126" i="4" s="1"/>
  <c r="EM126" i="4" s="1"/>
  <c r="EN126" i="4" s="1"/>
  <c r="EO126" i="4" s="1"/>
  <c r="EP126" i="4" s="1"/>
  <c r="EQ126" i="4" s="1"/>
  <c r="ER126" i="4" s="1"/>
  <c r="ES126" i="4" s="1"/>
  <c r="ET126" i="4" s="1"/>
  <c r="EU126" i="4" s="1"/>
  <c r="EV126" i="4" s="1"/>
  <c r="EW126" i="4" s="1"/>
  <c r="EX126" i="4" s="1"/>
  <c r="EY126" i="4" s="1"/>
  <c r="EZ126" i="4" s="1"/>
  <c r="FA126" i="4" s="1"/>
  <c r="FB126" i="4" s="1"/>
  <c r="FC126" i="4" s="1"/>
  <c r="FD126" i="4" s="1"/>
  <c r="FE126" i="4" s="1"/>
  <c r="FF126" i="4" s="1"/>
  <c r="FG126" i="4" s="1"/>
  <c r="FH126" i="4" s="1"/>
  <c r="FI126" i="4" s="1"/>
  <c r="AV126" i="4"/>
  <c r="AW126" i="4" s="1"/>
  <c r="AX126" i="4" s="1"/>
  <c r="AY126" i="4" s="1"/>
  <c r="AZ126" i="4" s="1"/>
  <c r="AU126" i="4"/>
  <c r="AX125" i="4"/>
  <c r="AY125" i="4" s="1"/>
  <c r="AZ125" i="4" s="1"/>
  <c r="BA125" i="4" s="1"/>
  <c r="BB125" i="4" s="1"/>
  <c r="BC125" i="4" s="1"/>
  <c r="BD125" i="4" s="1"/>
  <c r="BE125" i="4" s="1"/>
  <c r="BF125" i="4" s="1"/>
  <c r="BG125" i="4" s="1"/>
  <c r="BH125" i="4" s="1"/>
  <c r="BI125" i="4" s="1"/>
  <c r="BJ125" i="4" s="1"/>
  <c r="BK125" i="4" s="1"/>
  <c r="BL125" i="4" s="1"/>
  <c r="BM125" i="4" s="1"/>
  <c r="BN125" i="4" s="1"/>
  <c r="BO125" i="4" s="1"/>
  <c r="BP125" i="4" s="1"/>
  <c r="BQ125" i="4" s="1"/>
  <c r="BR125" i="4" s="1"/>
  <c r="BS125" i="4" s="1"/>
  <c r="BT125" i="4" s="1"/>
  <c r="BU125" i="4" s="1"/>
  <c r="BV125" i="4" s="1"/>
  <c r="BW125" i="4" s="1"/>
  <c r="BX125" i="4" s="1"/>
  <c r="BY125" i="4" s="1"/>
  <c r="BZ125" i="4" s="1"/>
  <c r="CA125" i="4" s="1"/>
  <c r="CB125" i="4" s="1"/>
  <c r="CC125" i="4" s="1"/>
  <c r="CD125" i="4" s="1"/>
  <c r="CE125" i="4" s="1"/>
  <c r="CF125" i="4" s="1"/>
  <c r="CG125" i="4" s="1"/>
  <c r="CH125" i="4" s="1"/>
  <c r="CI125" i="4" s="1"/>
  <c r="CJ125" i="4" s="1"/>
  <c r="CK125" i="4" s="1"/>
  <c r="CL125" i="4" s="1"/>
  <c r="CM125" i="4" s="1"/>
  <c r="CN125" i="4" s="1"/>
  <c r="CO125" i="4" s="1"/>
  <c r="CP125" i="4" s="1"/>
  <c r="CQ125" i="4" s="1"/>
  <c r="CR125" i="4" s="1"/>
  <c r="CS125" i="4" s="1"/>
  <c r="CT125" i="4" s="1"/>
  <c r="CU125" i="4" s="1"/>
  <c r="CV125" i="4" s="1"/>
  <c r="CW125" i="4" s="1"/>
  <c r="CX125" i="4" s="1"/>
  <c r="CY125" i="4" s="1"/>
  <c r="CZ125" i="4" s="1"/>
  <c r="DA125" i="4" s="1"/>
  <c r="DB125" i="4" s="1"/>
  <c r="DC125" i="4" s="1"/>
  <c r="DD125" i="4" s="1"/>
  <c r="DE125" i="4" s="1"/>
  <c r="DF125" i="4" s="1"/>
  <c r="DG125" i="4" s="1"/>
  <c r="DH125" i="4" s="1"/>
  <c r="DI125" i="4" s="1"/>
  <c r="DJ125" i="4" s="1"/>
  <c r="DK125" i="4" s="1"/>
  <c r="DL125" i="4" s="1"/>
  <c r="DM125" i="4" s="1"/>
  <c r="DN125" i="4" s="1"/>
  <c r="DO125" i="4" s="1"/>
  <c r="DP125" i="4" s="1"/>
  <c r="DQ125" i="4" s="1"/>
  <c r="DR125" i="4" s="1"/>
  <c r="DS125" i="4" s="1"/>
  <c r="DT125" i="4" s="1"/>
  <c r="DU125" i="4" s="1"/>
  <c r="DV125" i="4" s="1"/>
  <c r="DW125" i="4" s="1"/>
  <c r="DX125" i="4" s="1"/>
  <c r="DY125" i="4" s="1"/>
  <c r="DZ125" i="4" s="1"/>
  <c r="EA125" i="4" s="1"/>
  <c r="EB125" i="4" s="1"/>
  <c r="EC125" i="4" s="1"/>
  <c r="ED125" i="4" s="1"/>
  <c r="EE125" i="4" s="1"/>
  <c r="EF125" i="4" s="1"/>
  <c r="EG125" i="4" s="1"/>
  <c r="EH125" i="4" s="1"/>
  <c r="EI125" i="4" s="1"/>
  <c r="EJ125" i="4" s="1"/>
  <c r="EK125" i="4" s="1"/>
  <c r="EL125" i="4" s="1"/>
  <c r="EM125" i="4" s="1"/>
  <c r="EN125" i="4" s="1"/>
  <c r="EO125" i="4" s="1"/>
  <c r="EP125" i="4" s="1"/>
  <c r="EQ125" i="4" s="1"/>
  <c r="ER125" i="4" s="1"/>
  <c r="ES125" i="4" s="1"/>
  <c r="ET125" i="4" s="1"/>
  <c r="EU125" i="4" s="1"/>
  <c r="EV125" i="4" s="1"/>
  <c r="EW125" i="4" s="1"/>
  <c r="EX125" i="4" s="1"/>
  <c r="EY125" i="4" s="1"/>
  <c r="EZ125" i="4" s="1"/>
  <c r="FA125" i="4" s="1"/>
  <c r="FB125" i="4" s="1"/>
  <c r="FC125" i="4" s="1"/>
  <c r="FD125" i="4" s="1"/>
  <c r="FE125" i="4" s="1"/>
  <c r="FF125" i="4" s="1"/>
  <c r="FG125" i="4" s="1"/>
  <c r="FH125" i="4" s="1"/>
  <c r="FI125" i="4" s="1"/>
  <c r="AU125" i="4"/>
  <c r="AV125" i="4" s="1"/>
  <c r="AW125" i="4" s="1"/>
  <c r="BC124" i="4"/>
  <c r="BD124" i="4" s="1"/>
  <c r="BE124" i="4" s="1"/>
  <c r="BF124" i="4" s="1"/>
  <c r="BG124" i="4" s="1"/>
  <c r="BH124" i="4" s="1"/>
  <c r="BI124" i="4" s="1"/>
  <c r="BJ124" i="4" s="1"/>
  <c r="BK124" i="4" s="1"/>
  <c r="BL124" i="4" s="1"/>
  <c r="BM124" i="4" s="1"/>
  <c r="BN124" i="4" s="1"/>
  <c r="BO124" i="4" s="1"/>
  <c r="BP124" i="4" s="1"/>
  <c r="BQ124" i="4" s="1"/>
  <c r="BR124" i="4" s="1"/>
  <c r="BS124" i="4" s="1"/>
  <c r="BT124" i="4" s="1"/>
  <c r="BU124" i="4" s="1"/>
  <c r="BV124" i="4" s="1"/>
  <c r="BW124" i="4" s="1"/>
  <c r="BX124" i="4" s="1"/>
  <c r="BY124" i="4" s="1"/>
  <c r="BZ124" i="4" s="1"/>
  <c r="CA124" i="4" s="1"/>
  <c r="CB124" i="4" s="1"/>
  <c r="CC124" i="4" s="1"/>
  <c r="CD124" i="4" s="1"/>
  <c r="CE124" i="4" s="1"/>
  <c r="CF124" i="4" s="1"/>
  <c r="CG124" i="4" s="1"/>
  <c r="CH124" i="4" s="1"/>
  <c r="CI124" i="4" s="1"/>
  <c r="CJ124" i="4" s="1"/>
  <c r="CK124" i="4" s="1"/>
  <c r="CL124" i="4" s="1"/>
  <c r="CM124" i="4" s="1"/>
  <c r="CN124" i="4" s="1"/>
  <c r="CO124" i="4" s="1"/>
  <c r="CP124" i="4" s="1"/>
  <c r="CQ124" i="4" s="1"/>
  <c r="CR124" i="4" s="1"/>
  <c r="CS124" i="4" s="1"/>
  <c r="CT124" i="4" s="1"/>
  <c r="CU124" i="4" s="1"/>
  <c r="CV124" i="4" s="1"/>
  <c r="CW124" i="4" s="1"/>
  <c r="CX124" i="4" s="1"/>
  <c r="CY124" i="4" s="1"/>
  <c r="CZ124" i="4" s="1"/>
  <c r="DA124" i="4" s="1"/>
  <c r="DB124" i="4" s="1"/>
  <c r="DC124" i="4" s="1"/>
  <c r="DD124" i="4" s="1"/>
  <c r="DE124" i="4" s="1"/>
  <c r="DF124" i="4" s="1"/>
  <c r="DG124" i="4" s="1"/>
  <c r="DH124" i="4" s="1"/>
  <c r="DI124" i="4" s="1"/>
  <c r="DJ124" i="4" s="1"/>
  <c r="DK124" i="4" s="1"/>
  <c r="DL124" i="4" s="1"/>
  <c r="DM124" i="4" s="1"/>
  <c r="DN124" i="4" s="1"/>
  <c r="DO124" i="4" s="1"/>
  <c r="DP124" i="4" s="1"/>
  <c r="DQ124" i="4" s="1"/>
  <c r="DR124" i="4" s="1"/>
  <c r="DS124" i="4" s="1"/>
  <c r="DT124" i="4" s="1"/>
  <c r="DU124" i="4" s="1"/>
  <c r="DV124" i="4" s="1"/>
  <c r="DW124" i="4" s="1"/>
  <c r="DX124" i="4" s="1"/>
  <c r="DY124" i="4" s="1"/>
  <c r="DZ124" i="4" s="1"/>
  <c r="EA124" i="4" s="1"/>
  <c r="EB124" i="4" s="1"/>
  <c r="EC124" i="4" s="1"/>
  <c r="ED124" i="4" s="1"/>
  <c r="EE124" i="4" s="1"/>
  <c r="EF124" i="4" s="1"/>
  <c r="EG124" i="4" s="1"/>
  <c r="EH124" i="4" s="1"/>
  <c r="EI124" i="4" s="1"/>
  <c r="EJ124" i="4" s="1"/>
  <c r="EK124" i="4" s="1"/>
  <c r="EL124" i="4" s="1"/>
  <c r="EM124" i="4" s="1"/>
  <c r="EN124" i="4" s="1"/>
  <c r="EO124" i="4" s="1"/>
  <c r="EP124" i="4" s="1"/>
  <c r="EQ124" i="4" s="1"/>
  <c r="ER124" i="4" s="1"/>
  <c r="ES124" i="4" s="1"/>
  <c r="ET124" i="4" s="1"/>
  <c r="EU124" i="4" s="1"/>
  <c r="EV124" i="4" s="1"/>
  <c r="EW124" i="4" s="1"/>
  <c r="EX124" i="4" s="1"/>
  <c r="EY124" i="4" s="1"/>
  <c r="EZ124" i="4" s="1"/>
  <c r="FA124" i="4" s="1"/>
  <c r="FB124" i="4" s="1"/>
  <c r="FC124" i="4" s="1"/>
  <c r="FD124" i="4" s="1"/>
  <c r="FE124" i="4" s="1"/>
  <c r="FF124" i="4" s="1"/>
  <c r="FG124" i="4" s="1"/>
  <c r="FH124" i="4" s="1"/>
  <c r="FI124" i="4" s="1"/>
  <c r="AW124" i="4"/>
  <c r="AX124" i="4" s="1"/>
  <c r="AY124" i="4" s="1"/>
  <c r="AZ124" i="4" s="1"/>
  <c r="BA124" i="4" s="1"/>
  <c r="BB124" i="4" s="1"/>
  <c r="AU124" i="4"/>
  <c r="AV124" i="4" s="1"/>
  <c r="BD123" i="4"/>
  <c r="BE123" i="4" s="1"/>
  <c r="BF123" i="4" s="1"/>
  <c r="BG123" i="4" s="1"/>
  <c r="BH123" i="4" s="1"/>
  <c r="BI123" i="4" s="1"/>
  <c r="BJ123" i="4" s="1"/>
  <c r="BK123" i="4" s="1"/>
  <c r="BL123" i="4" s="1"/>
  <c r="BM123" i="4" s="1"/>
  <c r="BN123" i="4" s="1"/>
  <c r="BO123" i="4" s="1"/>
  <c r="BP123" i="4" s="1"/>
  <c r="BQ123" i="4" s="1"/>
  <c r="BR123" i="4" s="1"/>
  <c r="BS123" i="4" s="1"/>
  <c r="BT123" i="4" s="1"/>
  <c r="BU123" i="4" s="1"/>
  <c r="BV123" i="4" s="1"/>
  <c r="BW123" i="4" s="1"/>
  <c r="BX123" i="4" s="1"/>
  <c r="BY123" i="4" s="1"/>
  <c r="BZ123" i="4" s="1"/>
  <c r="CA123" i="4" s="1"/>
  <c r="CB123" i="4" s="1"/>
  <c r="CC123" i="4" s="1"/>
  <c r="CD123" i="4" s="1"/>
  <c r="CE123" i="4" s="1"/>
  <c r="CF123" i="4" s="1"/>
  <c r="CG123" i="4" s="1"/>
  <c r="CH123" i="4" s="1"/>
  <c r="CI123" i="4" s="1"/>
  <c r="CJ123" i="4" s="1"/>
  <c r="CK123" i="4" s="1"/>
  <c r="CL123" i="4" s="1"/>
  <c r="CM123" i="4" s="1"/>
  <c r="CN123" i="4" s="1"/>
  <c r="CO123" i="4" s="1"/>
  <c r="CP123" i="4" s="1"/>
  <c r="CQ123" i="4" s="1"/>
  <c r="CR123" i="4" s="1"/>
  <c r="CS123" i="4" s="1"/>
  <c r="CT123" i="4" s="1"/>
  <c r="CU123" i="4" s="1"/>
  <c r="CV123" i="4" s="1"/>
  <c r="CW123" i="4" s="1"/>
  <c r="CX123" i="4" s="1"/>
  <c r="CY123" i="4" s="1"/>
  <c r="CZ123" i="4" s="1"/>
  <c r="DA123" i="4" s="1"/>
  <c r="DB123" i="4" s="1"/>
  <c r="DC123" i="4" s="1"/>
  <c r="DD123" i="4" s="1"/>
  <c r="DE123" i="4" s="1"/>
  <c r="DF123" i="4" s="1"/>
  <c r="DG123" i="4" s="1"/>
  <c r="DH123" i="4" s="1"/>
  <c r="DI123" i="4" s="1"/>
  <c r="DJ123" i="4" s="1"/>
  <c r="DK123" i="4" s="1"/>
  <c r="DL123" i="4" s="1"/>
  <c r="DM123" i="4" s="1"/>
  <c r="DN123" i="4" s="1"/>
  <c r="DO123" i="4" s="1"/>
  <c r="DP123" i="4" s="1"/>
  <c r="DQ123" i="4" s="1"/>
  <c r="DR123" i="4" s="1"/>
  <c r="DS123" i="4" s="1"/>
  <c r="DT123" i="4" s="1"/>
  <c r="DU123" i="4" s="1"/>
  <c r="DV123" i="4" s="1"/>
  <c r="DW123" i="4" s="1"/>
  <c r="DX123" i="4" s="1"/>
  <c r="DY123" i="4" s="1"/>
  <c r="DZ123" i="4" s="1"/>
  <c r="EA123" i="4" s="1"/>
  <c r="EB123" i="4" s="1"/>
  <c r="EC123" i="4" s="1"/>
  <c r="ED123" i="4" s="1"/>
  <c r="EE123" i="4" s="1"/>
  <c r="EF123" i="4" s="1"/>
  <c r="EG123" i="4" s="1"/>
  <c r="EH123" i="4" s="1"/>
  <c r="EI123" i="4" s="1"/>
  <c r="EJ123" i="4" s="1"/>
  <c r="EK123" i="4" s="1"/>
  <c r="EL123" i="4" s="1"/>
  <c r="EM123" i="4" s="1"/>
  <c r="EN123" i="4" s="1"/>
  <c r="EO123" i="4" s="1"/>
  <c r="EP123" i="4" s="1"/>
  <c r="EQ123" i="4" s="1"/>
  <c r="ER123" i="4" s="1"/>
  <c r="ES123" i="4" s="1"/>
  <c r="ET123" i="4" s="1"/>
  <c r="EU123" i="4" s="1"/>
  <c r="EV123" i="4" s="1"/>
  <c r="EW123" i="4" s="1"/>
  <c r="EX123" i="4" s="1"/>
  <c r="EY123" i="4" s="1"/>
  <c r="EZ123" i="4" s="1"/>
  <c r="FA123" i="4" s="1"/>
  <c r="FB123" i="4" s="1"/>
  <c r="FC123" i="4" s="1"/>
  <c r="FD123" i="4" s="1"/>
  <c r="FE123" i="4" s="1"/>
  <c r="FF123" i="4" s="1"/>
  <c r="FG123" i="4" s="1"/>
  <c r="FH123" i="4" s="1"/>
  <c r="FI123" i="4" s="1"/>
  <c r="BC123" i="4"/>
  <c r="AV123" i="4"/>
  <c r="AW123" i="4" s="1"/>
  <c r="AX123" i="4" s="1"/>
  <c r="AY123" i="4" s="1"/>
  <c r="AZ123" i="4" s="1"/>
  <c r="BA123" i="4" s="1"/>
  <c r="BB123" i="4" s="1"/>
  <c r="AU123" i="4"/>
  <c r="AV122" i="4"/>
  <c r="AW122" i="4" s="1"/>
  <c r="AX122" i="4" s="1"/>
  <c r="AY122" i="4" s="1"/>
  <c r="AZ122" i="4" s="1"/>
  <c r="BA122" i="4" s="1"/>
  <c r="BB122" i="4" s="1"/>
  <c r="BC122" i="4" s="1"/>
  <c r="BD122" i="4" s="1"/>
  <c r="BE122" i="4" s="1"/>
  <c r="BF122" i="4" s="1"/>
  <c r="BG122" i="4" s="1"/>
  <c r="BH122" i="4" s="1"/>
  <c r="BI122" i="4" s="1"/>
  <c r="BJ122" i="4" s="1"/>
  <c r="BK122" i="4" s="1"/>
  <c r="BL122" i="4" s="1"/>
  <c r="BM122" i="4" s="1"/>
  <c r="BN122" i="4" s="1"/>
  <c r="BO122" i="4" s="1"/>
  <c r="BP122" i="4" s="1"/>
  <c r="BQ122" i="4" s="1"/>
  <c r="BR122" i="4" s="1"/>
  <c r="BS122" i="4" s="1"/>
  <c r="BT122" i="4" s="1"/>
  <c r="BU122" i="4" s="1"/>
  <c r="BV122" i="4" s="1"/>
  <c r="BW122" i="4" s="1"/>
  <c r="BX122" i="4" s="1"/>
  <c r="BY122" i="4" s="1"/>
  <c r="BZ122" i="4" s="1"/>
  <c r="CA122" i="4" s="1"/>
  <c r="CB122" i="4" s="1"/>
  <c r="CC122" i="4" s="1"/>
  <c r="CD122" i="4" s="1"/>
  <c r="CE122" i="4" s="1"/>
  <c r="CF122" i="4" s="1"/>
  <c r="CG122" i="4" s="1"/>
  <c r="CH122" i="4" s="1"/>
  <c r="CI122" i="4" s="1"/>
  <c r="CJ122" i="4" s="1"/>
  <c r="CK122" i="4" s="1"/>
  <c r="CL122" i="4" s="1"/>
  <c r="CM122" i="4" s="1"/>
  <c r="CN122" i="4" s="1"/>
  <c r="CO122" i="4" s="1"/>
  <c r="CP122" i="4" s="1"/>
  <c r="CQ122" i="4" s="1"/>
  <c r="CR122" i="4" s="1"/>
  <c r="CS122" i="4" s="1"/>
  <c r="CT122" i="4" s="1"/>
  <c r="CU122" i="4" s="1"/>
  <c r="CV122" i="4" s="1"/>
  <c r="CW122" i="4" s="1"/>
  <c r="CX122" i="4" s="1"/>
  <c r="CY122" i="4" s="1"/>
  <c r="CZ122" i="4" s="1"/>
  <c r="DA122" i="4" s="1"/>
  <c r="DB122" i="4" s="1"/>
  <c r="DC122" i="4" s="1"/>
  <c r="DD122" i="4" s="1"/>
  <c r="DE122" i="4" s="1"/>
  <c r="DF122" i="4" s="1"/>
  <c r="DG122" i="4" s="1"/>
  <c r="DH122" i="4" s="1"/>
  <c r="DI122" i="4" s="1"/>
  <c r="DJ122" i="4" s="1"/>
  <c r="DK122" i="4" s="1"/>
  <c r="DL122" i="4" s="1"/>
  <c r="DM122" i="4" s="1"/>
  <c r="DN122" i="4" s="1"/>
  <c r="DO122" i="4" s="1"/>
  <c r="DP122" i="4" s="1"/>
  <c r="DQ122" i="4" s="1"/>
  <c r="DR122" i="4" s="1"/>
  <c r="DS122" i="4" s="1"/>
  <c r="DT122" i="4" s="1"/>
  <c r="DU122" i="4" s="1"/>
  <c r="DV122" i="4" s="1"/>
  <c r="DW122" i="4" s="1"/>
  <c r="DX122" i="4" s="1"/>
  <c r="DY122" i="4" s="1"/>
  <c r="DZ122" i="4" s="1"/>
  <c r="EA122" i="4" s="1"/>
  <c r="EB122" i="4" s="1"/>
  <c r="EC122" i="4" s="1"/>
  <c r="ED122" i="4" s="1"/>
  <c r="EE122" i="4" s="1"/>
  <c r="EF122" i="4" s="1"/>
  <c r="EG122" i="4" s="1"/>
  <c r="EH122" i="4" s="1"/>
  <c r="EI122" i="4" s="1"/>
  <c r="EJ122" i="4" s="1"/>
  <c r="EK122" i="4" s="1"/>
  <c r="EL122" i="4" s="1"/>
  <c r="EM122" i="4" s="1"/>
  <c r="EN122" i="4" s="1"/>
  <c r="EO122" i="4" s="1"/>
  <c r="EP122" i="4" s="1"/>
  <c r="EQ122" i="4" s="1"/>
  <c r="ER122" i="4" s="1"/>
  <c r="ES122" i="4" s="1"/>
  <c r="ET122" i="4" s="1"/>
  <c r="EU122" i="4" s="1"/>
  <c r="EV122" i="4" s="1"/>
  <c r="EW122" i="4" s="1"/>
  <c r="EX122" i="4" s="1"/>
  <c r="EY122" i="4" s="1"/>
  <c r="EZ122" i="4" s="1"/>
  <c r="FA122" i="4" s="1"/>
  <c r="FB122" i="4" s="1"/>
  <c r="FC122" i="4" s="1"/>
  <c r="FD122" i="4" s="1"/>
  <c r="FE122" i="4" s="1"/>
  <c r="FF122" i="4" s="1"/>
  <c r="FG122" i="4" s="1"/>
  <c r="FH122" i="4" s="1"/>
  <c r="FI122" i="4" s="1"/>
  <c r="AU122" i="4"/>
  <c r="BT121" i="4"/>
  <c r="BU121" i="4" s="1"/>
  <c r="BV121" i="4" s="1"/>
  <c r="BW121" i="4" s="1"/>
  <c r="BX121" i="4" s="1"/>
  <c r="BY121" i="4" s="1"/>
  <c r="BZ121" i="4" s="1"/>
  <c r="CA121" i="4" s="1"/>
  <c r="CB121" i="4" s="1"/>
  <c r="CC121" i="4" s="1"/>
  <c r="CD121" i="4" s="1"/>
  <c r="CE121" i="4" s="1"/>
  <c r="CF121" i="4" s="1"/>
  <c r="CG121" i="4" s="1"/>
  <c r="CH121" i="4" s="1"/>
  <c r="CI121" i="4" s="1"/>
  <c r="CJ121" i="4" s="1"/>
  <c r="CK121" i="4" s="1"/>
  <c r="CL121" i="4" s="1"/>
  <c r="CM121" i="4" s="1"/>
  <c r="CN121" i="4" s="1"/>
  <c r="CO121" i="4" s="1"/>
  <c r="CP121" i="4" s="1"/>
  <c r="CQ121" i="4" s="1"/>
  <c r="CR121" i="4" s="1"/>
  <c r="CS121" i="4" s="1"/>
  <c r="CT121" i="4" s="1"/>
  <c r="CU121" i="4" s="1"/>
  <c r="CV121" i="4" s="1"/>
  <c r="CW121" i="4" s="1"/>
  <c r="CX121" i="4" s="1"/>
  <c r="CY121" i="4" s="1"/>
  <c r="CZ121" i="4" s="1"/>
  <c r="DA121" i="4" s="1"/>
  <c r="DB121" i="4" s="1"/>
  <c r="DC121" i="4" s="1"/>
  <c r="DD121" i="4" s="1"/>
  <c r="DE121" i="4" s="1"/>
  <c r="DF121" i="4" s="1"/>
  <c r="DG121" i="4" s="1"/>
  <c r="DH121" i="4" s="1"/>
  <c r="DI121" i="4" s="1"/>
  <c r="DJ121" i="4" s="1"/>
  <c r="DK121" i="4" s="1"/>
  <c r="DL121" i="4" s="1"/>
  <c r="DM121" i="4" s="1"/>
  <c r="DN121" i="4" s="1"/>
  <c r="DO121" i="4" s="1"/>
  <c r="DP121" i="4" s="1"/>
  <c r="DQ121" i="4" s="1"/>
  <c r="DR121" i="4" s="1"/>
  <c r="DS121" i="4" s="1"/>
  <c r="DT121" i="4" s="1"/>
  <c r="DU121" i="4" s="1"/>
  <c r="DV121" i="4" s="1"/>
  <c r="DW121" i="4" s="1"/>
  <c r="DX121" i="4" s="1"/>
  <c r="DY121" i="4" s="1"/>
  <c r="DZ121" i="4" s="1"/>
  <c r="EA121" i="4" s="1"/>
  <c r="EB121" i="4" s="1"/>
  <c r="EC121" i="4" s="1"/>
  <c r="ED121" i="4" s="1"/>
  <c r="EE121" i="4" s="1"/>
  <c r="EF121" i="4" s="1"/>
  <c r="EG121" i="4" s="1"/>
  <c r="EH121" i="4" s="1"/>
  <c r="EI121" i="4" s="1"/>
  <c r="EJ121" i="4" s="1"/>
  <c r="EK121" i="4" s="1"/>
  <c r="EL121" i="4" s="1"/>
  <c r="EM121" i="4" s="1"/>
  <c r="EN121" i="4" s="1"/>
  <c r="EO121" i="4" s="1"/>
  <c r="EP121" i="4" s="1"/>
  <c r="EQ121" i="4" s="1"/>
  <c r="ER121" i="4" s="1"/>
  <c r="ES121" i="4" s="1"/>
  <c r="ET121" i="4" s="1"/>
  <c r="EU121" i="4" s="1"/>
  <c r="EV121" i="4" s="1"/>
  <c r="EW121" i="4" s="1"/>
  <c r="EX121" i="4" s="1"/>
  <c r="EY121" i="4" s="1"/>
  <c r="EZ121" i="4" s="1"/>
  <c r="FA121" i="4" s="1"/>
  <c r="FB121" i="4" s="1"/>
  <c r="FC121" i="4" s="1"/>
  <c r="FD121" i="4" s="1"/>
  <c r="FE121" i="4" s="1"/>
  <c r="FF121" i="4" s="1"/>
  <c r="FG121" i="4" s="1"/>
  <c r="FH121" i="4" s="1"/>
  <c r="FI121" i="4" s="1"/>
  <c r="AV121" i="4"/>
  <c r="AW121" i="4" s="1"/>
  <c r="AX121" i="4" s="1"/>
  <c r="AY121" i="4" s="1"/>
  <c r="AZ121" i="4" s="1"/>
  <c r="BA121" i="4" s="1"/>
  <c r="BB121" i="4" s="1"/>
  <c r="BC121" i="4" s="1"/>
  <c r="BD121" i="4" s="1"/>
  <c r="BE121" i="4" s="1"/>
  <c r="BF121" i="4" s="1"/>
  <c r="BG121" i="4" s="1"/>
  <c r="BH121" i="4" s="1"/>
  <c r="BI121" i="4" s="1"/>
  <c r="BJ121" i="4" s="1"/>
  <c r="BK121" i="4" s="1"/>
  <c r="BL121" i="4" s="1"/>
  <c r="BM121" i="4" s="1"/>
  <c r="BN121" i="4" s="1"/>
  <c r="BO121" i="4" s="1"/>
  <c r="BP121" i="4" s="1"/>
  <c r="BQ121" i="4" s="1"/>
  <c r="BR121" i="4" s="1"/>
  <c r="BS121" i="4" s="1"/>
  <c r="AU121" i="4"/>
  <c r="AU120" i="4"/>
  <c r="AV120" i="4" s="1"/>
  <c r="AW120" i="4" s="1"/>
  <c r="AX120" i="4" s="1"/>
  <c r="AY120" i="4" s="1"/>
  <c r="AZ120" i="4" s="1"/>
  <c r="BA120" i="4" s="1"/>
  <c r="BB120" i="4" s="1"/>
  <c r="BC120" i="4" s="1"/>
  <c r="BD120" i="4" s="1"/>
  <c r="BE120" i="4" s="1"/>
  <c r="BF120" i="4" s="1"/>
  <c r="BG120" i="4" s="1"/>
  <c r="BH120" i="4" s="1"/>
  <c r="BI120" i="4" s="1"/>
  <c r="BJ120" i="4" s="1"/>
  <c r="BK120" i="4" s="1"/>
  <c r="BL120" i="4" s="1"/>
  <c r="BM120" i="4" s="1"/>
  <c r="BN120" i="4" s="1"/>
  <c r="BO120" i="4" s="1"/>
  <c r="BP120" i="4" s="1"/>
  <c r="BQ120" i="4" s="1"/>
  <c r="BR120" i="4" s="1"/>
  <c r="BS120" i="4" s="1"/>
  <c r="BT120" i="4" s="1"/>
  <c r="BU120" i="4" s="1"/>
  <c r="BV120" i="4" s="1"/>
  <c r="BW120" i="4" s="1"/>
  <c r="BX120" i="4" s="1"/>
  <c r="BY120" i="4" s="1"/>
  <c r="BZ120" i="4" s="1"/>
  <c r="CA120" i="4" s="1"/>
  <c r="CB120" i="4" s="1"/>
  <c r="CC120" i="4" s="1"/>
  <c r="CD120" i="4" s="1"/>
  <c r="CE120" i="4" s="1"/>
  <c r="CF120" i="4" s="1"/>
  <c r="CG120" i="4" s="1"/>
  <c r="CH120" i="4" s="1"/>
  <c r="CI120" i="4" s="1"/>
  <c r="CJ120" i="4" s="1"/>
  <c r="CK120" i="4" s="1"/>
  <c r="CL120" i="4" s="1"/>
  <c r="CM120" i="4" s="1"/>
  <c r="CN120" i="4" s="1"/>
  <c r="CO120" i="4" s="1"/>
  <c r="CP120" i="4" s="1"/>
  <c r="CQ120" i="4" s="1"/>
  <c r="CR120" i="4" s="1"/>
  <c r="CS120" i="4" s="1"/>
  <c r="CT120" i="4" s="1"/>
  <c r="CU120" i="4" s="1"/>
  <c r="CV120" i="4" s="1"/>
  <c r="CW120" i="4" s="1"/>
  <c r="CX120" i="4" s="1"/>
  <c r="CY120" i="4" s="1"/>
  <c r="CZ120" i="4" s="1"/>
  <c r="DA120" i="4" s="1"/>
  <c r="DB120" i="4" s="1"/>
  <c r="DC120" i="4" s="1"/>
  <c r="DD120" i="4" s="1"/>
  <c r="DE120" i="4" s="1"/>
  <c r="DF120" i="4" s="1"/>
  <c r="DG120" i="4" s="1"/>
  <c r="DH120" i="4" s="1"/>
  <c r="DI120" i="4" s="1"/>
  <c r="DJ120" i="4" s="1"/>
  <c r="DK120" i="4" s="1"/>
  <c r="DL120" i="4" s="1"/>
  <c r="DM120" i="4" s="1"/>
  <c r="DN120" i="4" s="1"/>
  <c r="DO120" i="4" s="1"/>
  <c r="DP120" i="4" s="1"/>
  <c r="DQ120" i="4" s="1"/>
  <c r="DR120" i="4" s="1"/>
  <c r="DS120" i="4" s="1"/>
  <c r="DT120" i="4" s="1"/>
  <c r="DU120" i="4" s="1"/>
  <c r="DV120" i="4" s="1"/>
  <c r="DW120" i="4" s="1"/>
  <c r="DX120" i="4" s="1"/>
  <c r="DY120" i="4" s="1"/>
  <c r="DZ120" i="4" s="1"/>
  <c r="EA120" i="4" s="1"/>
  <c r="EB120" i="4" s="1"/>
  <c r="EC120" i="4" s="1"/>
  <c r="ED120" i="4" s="1"/>
  <c r="EE120" i="4" s="1"/>
  <c r="EF120" i="4" s="1"/>
  <c r="EG120" i="4" s="1"/>
  <c r="EH120" i="4" s="1"/>
  <c r="EI120" i="4" s="1"/>
  <c r="EJ120" i="4" s="1"/>
  <c r="EK120" i="4" s="1"/>
  <c r="EL120" i="4" s="1"/>
  <c r="EM120" i="4" s="1"/>
  <c r="EN120" i="4" s="1"/>
  <c r="EO120" i="4" s="1"/>
  <c r="EP120" i="4" s="1"/>
  <c r="EQ120" i="4" s="1"/>
  <c r="ER120" i="4" s="1"/>
  <c r="ES120" i="4" s="1"/>
  <c r="ET120" i="4" s="1"/>
  <c r="EU120" i="4" s="1"/>
  <c r="EV120" i="4" s="1"/>
  <c r="EW120" i="4" s="1"/>
  <c r="EX120" i="4" s="1"/>
  <c r="EY120" i="4" s="1"/>
  <c r="EZ120" i="4" s="1"/>
  <c r="FA120" i="4" s="1"/>
  <c r="FB120" i="4" s="1"/>
  <c r="FC120" i="4" s="1"/>
  <c r="FD120" i="4" s="1"/>
  <c r="FE120" i="4" s="1"/>
  <c r="FF120" i="4" s="1"/>
  <c r="FG120" i="4" s="1"/>
  <c r="FH120" i="4" s="1"/>
  <c r="FI120" i="4" s="1"/>
  <c r="BC119" i="4"/>
  <c r="BD119" i="4" s="1"/>
  <c r="BE119" i="4" s="1"/>
  <c r="BF119" i="4" s="1"/>
  <c r="BG119" i="4" s="1"/>
  <c r="BH119" i="4" s="1"/>
  <c r="BI119" i="4" s="1"/>
  <c r="BJ119" i="4" s="1"/>
  <c r="BK119" i="4" s="1"/>
  <c r="BL119" i="4" s="1"/>
  <c r="BM119" i="4" s="1"/>
  <c r="BN119" i="4" s="1"/>
  <c r="BO119" i="4" s="1"/>
  <c r="BP119" i="4" s="1"/>
  <c r="BQ119" i="4" s="1"/>
  <c r="BR119" i="4" s="1"/>
  <c r="BS119" i="4" s="1"/>
  <c r="BT119" i="4" s="1"/>
  <c r="BU119" i="4" s="1"/>
  <c r="BV119" i="4" s="1"/>
  <c r="BW119" i="4" s="1"/>
  <c r="BX119" i="4" s="1"/>
  <c r="BY119" i="4" s="1"/>
  <c r="BZ119" i="4" s="1"/>
  <c r="CA119" i="4" s="1"/>
  <c r="CB119" i="4" s="1"/>
  <c r="CC119" i="4" s="1"/>
  <c r="CD119" i="4" s="1"/>
  <c r="CE119" i="4" s="1"/>
  <c r="CF119" i="4" s="1"/>
  <c r="CG119" i="4" s="1"/>
  <c r="CH119" i="4" s="1"/>
  <c r="CI119" i="4" s="1"/>
  <c r="CJ119" i="4" s="1"/>
  <c r="CK119" i="4" s="1"/>
  <c r="CL119" i="4" s="1"/>
  <c r="CM119" i="4" s="1"/>
  <c r="CN119" i="4" s="1"/>
  <c r="CO119" i="4" s="1"/>
  <c r="CP119" i="4" s="1"/>
  <c r="CQ119" i="4" s="1"/>
  <c r="CR119" i="4" s="1"/>
  <c r="CS119" i="4" s="1"/>
  <c r="CT119" i="4" s="1"/>
  <c r="CU119" i="4" s="1"/>
  <c r="CV119" i="4" s="1"/>
  <c r="CW119" i="4" s="1"/>
  <c r="CX119" i="4" s="1"/>
  <c r="CY119" i="4" s="1"/>
  <c r="CZ119" i="4" s="1"/>
  <c r="DA119" i="4" s="1"/>
  <c r="DB119" i="4" s="1"/>
  <c r="DC119" i="4" s="1"/>
  <c r="DD119" i="4" s="1"/>
  <c r="DE119" i="4" s="1"/>
  <c r="DF119" i="4" s="1"/>
  <c r="DG119" i="4" s="1"/>
  <c r="DH119" i="4" s="1"/>
  <c r="DI119" i="4" s="1"/>
  <c r="DJ119" i="4" s="1"/>
  <c r="DK119" i="4" s="1"/>
  <c r="DL119" i="4" s="1"/>
  <c r="DM119" i="4" s="1"/>
  <c r="DN119" i="4" s="1"/>
  <c r="DO119" i="4" s="1"/>
  <c r="DP119" i="4" s="1"/>
  <c r="DQ119" i="4" s="1"/>
  <c r="DR119" i="4" s="1"/>
  <c r="DS119" i="4" s="1"/>
  <c r="DT119" i="4" s="1"/>
  <c r="DU119" i="4" s="1"/>
  <c r="DV119" i="4" s="1"/>
  <c r="DW119" i="4" s="1"/>
  <c r="DX119" i="4" s="1"/>
  <c r="DY119" i="4" s="1"/>
  <c r="DZ119" i="4" s="1"/>
  <c r="EA119" i="4" s="1"/>
  <c r="EB119" i="4" s="1"/>
  <c r="EC119" i="4" s="1"/>
  <c r="ED119" i="4" s="1"/>
  <c r="EE119" i="4" s="1"/>
  <c r="EF119" i="4" s="1"/>
  <c r="EG119" i="4" s="1"/>
  <c r="EH119" i="4" s="1"/>
  <c r="EI119" i="4" s="1"/>
  <c r="EJ119" i="4" s="1"/>
  <c r="EK119" i="4" s="1"/>
  <c r="EL119" i="4" s="1"/>
  <c r="EM119" i="4" s="1"/>
  <c r="EN119" i="4" s="1"/>
  <c r="EO119" i="4" s="1"/>
  <c r="EP119" i="4" s="1"/>
  <c r="EQ119" i="4" s="1"/>
  <c r="ER119" i="4" s="1"/>
  <c r="ES119" i="4" s="1"/>
  <c r="ET119" i="4" s="1"/>
  <c r="EU119" i="4" s="1"/>
  <c r="EV119" i="4" s="1"/>
  <c r="EW119" i="4" s="1"/>
  <c r="EX119" i="4" s="1"/>
  <c r="EY119" i="4" s="1"/>
  <c r="EZ119" i="4" s="1"/>
  <c r="FA119" i="4" s="1"/>
  <c r="FB119" i="4" s="1"/>
  <c r="FC119" i="4" s="1"/>
  <c r="FD119" i="4" s="1"/>
  <c r="FE119" i="4" s="1"/>
  <c r="FF119" i="4" s="1"/>
  <c r="FG119" i="4" s="1"/>
  <c r="FH119" i="4" s="1"/>
  <c r="FI119" i="4" s="1"/>
  <c r="AZ119" i="4"/>
  <c r="BA119" i="4" s="1"/>
  <c r="BB119" i="4" s="1"/>
  <c r="AY119" i="4"/>
  <c r="AW119" i="4"/>
  <c r="AX119" i="4" s="1"/>
  <c r="AV119" i="4"/>
  <c r="AU119" i="4"/>
  <c r="BU118" i="4"/>
  <c r="BV118" i="4" s="1"/>
  <c r="BW118" i="4" s="1"/>
  <c r="BX118" i="4" s="1"/>
  <c r="BY118" i="4" s="1"/>
  <c r="BZ118" i="4" s="1"/>
  <c r="CA118" i="4" s="1"/>
  <c r="CB118" i="4" s="1"/>
  <c r="CC118" i="4" s="1"/>
  <c r="CD118" i="4" s="1"/>
  <c r="CE118" i="4" s="1"/>
  <c r="CF118" i="4" s="1"/>
  <c r="CG118" i="4" s="1"/>
  <c r="CH118" i="4" s="1"/>
  <c r="CI118" i="4" s="1"/>
  <c r="CJ118" i="4" s="1"/>
  <c r="CK118" i="4" s="1"/>
  <c r="CL118" i="4" s="1"/>
  <c r="CM118" i="4" s="1"/>
  <c r="CN118" i="4" s="1"/>
  <c r="CO118" i="4" s="1"/>
  <c r="CP118" i="4" s="1"/>
  <c r="CQ118" i="4" s="1"/>
  <c r="CR118" i="4" s="1"/>
  <c r="CS118" i="4" s="1"/>
  <c r="CT118" i="4" s="1"/>
  <c r="CU118" i="4" s="1"/>
  <c r="CV118" i="4" s="1"/>
  <c r="CW118" i="4" s="1"/>
  <c r="CX118" i="4" s="1"/>
  <c r="CY118" i="4" s="1"/>
  <c r="CZ118" i="4" s="1"/>
  <c r="DA118" i="4" s="1"/>
  <c r="DB118" i="4" s="1"/>
  <c r="DC118" i="4" s="1"/>
  <c r="DD118" i="4" s="1"/>
  <c r="DE118" i="4" s="1"/>
  <c r="DF118" i="4" s="1"/>
  <c r="DG118" i="4" s="1"/>
  <c r="DH118" i="4" s="1"/>
  <c r="DI118" i="4" s="1"/>
  <c r="DJ118" i="4" s="1"/>
  <c r="DK118" i="4" s="1"/>
  <c r="DL118" i="4" s="1"/>
  <c r="DM118" i="4" s="1"/>
  <c r="DN118" i="4" s="1"/>
  <c r="DO118" i="4" s="1"/>
  <c r="DP118" i="4" s="1"/>
  <c r="DQ118" i="4" s="1"/>
  <c r="DR118" i="4" s="1"/>
  <c r="DS118" i="4" s="1"/>
  <c r="DT118" i="4" s="1"/>
  <c r="DU118" i="4" s="1"/>
  <c r="DV118" i="4" s="1"/>
  <c r="DW118" i="4" s="1"/>
  <c r="DX118" i="4" s="1"/>
  <c r="DY118" i="4" s="1"/>
  <c r="DZ118" i="4" s="1"/>
  <c r="EA118" i="4" s="1"/>
  <c r="EB118" i="4" s="1"/>
  <c r="EC118" i="4" s="1"/>
  <c r="ED118" i="4" s="1"/>
  <c r="EE118" i="4" s="1"/>
  <c r="EF118" i="4" s="1"/>
  <c r="EG118" i="4" s="1"/>
  <c r="EH118" i="4" s="1"/>
  <c r="EI118" i="4" s="1"/>
  <c r="EJ118" i="4" s="1"/>
  <c r="EK118" i="4" s="1"/>
  <c r="EL118" i="4" s="1"/>
  <c r="EM118" i="4" s="1"/>
  <c r="EN118" i="4" s="1"/>
  <c r="EO118" i="4" s="1"/>
  <c r="EP118" i="4" s="1"/>
  <c r="EQ118" i="4" s="1"/>
  <c r="ER118" i="4" s="1"/>
  <c r="ES118" i="4" s="1"/>
  <c r="ET118" i="4" s="1"/>
  <c r="EU118" i="4" s="1"/>
  <c r="EV118" i="4" s="1"/>
  <c r="EW118" i="4" s="1"/>
  <c r="EX118" i="4" s="1"/>
  <c r="EY118" i="4" s="1"/>
  <c r="EZ118" i="4" s="1"/>
  <c r="FA118" i="4" s="1"/>
  <c r="FB118" i="4" s="1"/>
  <c r="FC118" i="4" s="1"/>
  <c r="FD118" i="4" s="1"/>
  <c r="FE118" i="4" s="1"/>
  <c r="FF118" i="4" s="1"/>
  <c r="FG118" i="4" s="1"/>
  <c r="FH118" i="4" s="1"/>
  <c r="FI118" i="4" s="1"/>
  <c r="BA118" i="4"/>
  <c r="BB118" i="4" s="1"/>
  <c r="BC118" i="4" s="1"/>
  <c r="BD118" i="4" s="1"/>
  <c r="BE118" i="4" s="1"/>
  <c r="BF118" i="4" s="1"/>
  <c r="BG118" i="4" s="1"/>
  <c r="BH118" i="4" s="1"/>
  <c r="BI118" i="4" s="1"/>
  <c r="BJ118" i="4" s="1"/>
  <c r="BK118" i="4" s="1"/>
  <c r="BL118" i="4" s="1"/>
  <c r="BM118" i="4" s="1"/>
  <c r="BN118" i="4" s="1"/>
  <c r="BO118" i="4" s="1"/>
  <c r="BP118" i="4" s="1"/>
  <c r="BQ118" i="4" s="1"/>
  <c r="BR118" i="4" s="1"/>
  <c r="BS118" i="4" s="1"/>
  <c r="BT118" i="4" s="1"/>
  <c r="AV118" i="4"/>
  <c r="AW118" i="4" s="1"/>
  <c r="AX118" i="4" s="1"/>
  <c r="AY118" i="4" s="1"/>
  <c r="AZ118" i="4" s="1"/>
  <c r="AU118" i="4"/>
  <c r="AV117" i="4"/>
  <c r="AW117" i="4" s="1"/>
  <c r="AX117" i="4" s="1"/>
  <c r="AY117" i="4" s="1"/>
  <c r="AZ117" i="4" s="1"/>
  <c r="BA117" i="4" s="1"/>
  <c r="BB117" i="4" s="1"/>
  <c r="BC117" i="4" s="1"/>
  <c r="BD117" i="4" s="1"/>
  <c r="BE117" i="4" s="1"/>
  <c r="BF117" i="4" s="1"/>
  <c r="BG117" i="4" s="1"/>
  <c r="BH117" i="4" s="1"/>
  <c r="BI117" i="4" s="1"/>
  <c r="BJ117" i="4" s="1"/>
  <c r="BK117" i="4" s="1"/>
  <c r="BL117" i="4" s="1"/>
  <c r="BM117" i="4" s="1"/>
  <c r="BN117" i="4" s="1"/>
  <c r="BO117" i="4" s="1"/>
  <c r="BP117" i="4" s="1"/>
  <c r="BQ117" i="4" s="1"/>
  <c r="BR117" i="4" s="1"/>
  <c r="BS117" i="4" s="1"/>
  <c r="BT117" i="4" s="1"/>
  <c r="BU117" i="4" s="1"/>
  <c r="BV117" i="4" s="1"/>
  <c r="BW117" i="4" s="1"/>
  <c r="BX117" i="4" s="1"/>
  <c r="BY117" i="4" s="1"/>
  <c r="BZ117" i="4" s="1"/>
  <c r="CA117" i="4" s="1"/>
  <c r="CB117" i="4" s="1"/>
  <c r="CC117" i="4" s="1"/>
  <c r="CD117" i="4" s="1"/>
  <c r="CE117" i="4" s="1"/>
  <c r="CF117" i="4" s="1"/>
  <c r="CG117" i="4" s="1"/>
  <c r="CH117" i="4" s="1"/>
  <c r="CI117" i="4" s="1"/>
  <c r="CJ117" i="4" s="1"/>
  <c r="CK117" i="4" s="1"/>
  <c r="CL117" i="4" s="1"/>
  <c r="CM117" i="4" s="1"/>
  <c r="CN117" i="4" s="1"/>
  <c r="CO117" i="4" s="1"/>
  <c r="CP117" i="4" s="1"/>
  <c r="CQ117" i="4" s="1"/>
  <c r="CR117" i="4" s="1"/>
  <c r="CS117" i="4" s="1"/>
  <c r="CT117" i="4" s="1"/>
  <c r="CU117" i="4" s="1"/>
  <c r="CV117" i="4" s="1"/>
  <c r="CW117" i="4" s="1"/>
  <c r="CX117" i="4" s="1"/>
  <c r="CY117" i="4" s="1"/>
  <c r="CZ117" i="4" s="1"/>
  <c r="DA117" i="4" s="1"/>
  <c r="DB117" i="4" s="1"/>
  <c r="DC117" i="4" s="1"/>
  <c r="DD117" i="4" s="1"/>
  <c r="DE117" i="4" s="1"/>
  <c r="DF117" i="4" s="1"/>
  <c r="DG117" i="4" s="1"/>
  <c r="DH117" i="4" s="1"/>
  <c r="DI117" i="4" s="1"/>
  <c r="DJ117" i="4" s="1"/>
  <c r="DK117" i="4" s="1"/>
  <c r="DL117" i="4" s="1"/>
  <c r="DM117" i="4" s="1"/>
  <c r="DN117" i="4" s="1"/>
  <c r="DO117" i="4" s="1"/>
  <c r="DP117" i="4" s="1"/>
  <c r="DQ117" i="4" s="1"/>
  <c r="DR117" i="4" s="1"/>
  <c r="DS117" i="4" s="1"/>
  <c r="DT117" i="4" s="1"/>
  <c r="DU117" i="4" s="1"/>
  <c r="DV117" i="4" s="1"/>
  <c r="DW117" i="4" s="1"/>
  <c r="DX117" i="4" s="1"/>
  <c r="DY117" i="4" s="1"/>
  <c r="DZ117" i="4" s="1"/>
  <c r="EA117" i="4" s="1"/>
  <c r="EB117" i="4" s="1"/>
  <c r="EC117" i="4" s="1"/>
  <c r="ED117" i="4" s="1"/>
  <c r="EE117" i="4" s="1"/>
  <c r="EF117" i="4" s="1"/>
  <c r="EG117" i="4" s="1"/>
  <c r="EH117" i="4" s="1"/>
  <c r="EI117" i="4" s="1"/>
  <c r="EJ117" i="4" s="1"/>
  <c r="EK117" i="4" s="1"/>
  <c r="EL117" i="4" s="1"/>
  <c r="EM117" i="4" s="1"/>
  <c r="EN117" i="4" s="1"/>
  <c r="EO117" i="4" s="1"/>
  <c r="EP117" i="4" s="1"/>
  <c r="EQ117" i="4" s="1"/>
  <c r="ER117" i="4" s="1"/>
  <c r="ES117" i="4" s="1"/>
  <c r="ET117" i="4" s="1"/>
  <c r="EU117" i="4" s="1"/>
  <c r="EV117" i="4" s="1"/>
  <c r="EW117" i="4" s="1"/>
  <c r="EX117" i="4" s="1"/>
  <c r="EY117" i="4" s="1"/>
  <c r="EZ117" i="4" s="1"/>
  <c r="FA117" i="4" s="1"/>
  <c r="FB117" i="4" s="1"/>
  <c r="FC117" i="4" s="1"/>
  <c r="FD117" i="4" s="1"/>
  <c r="FE117" i="4" s="1"/>
  <c r="FF117" i="4" s="1"/>
  <c r="FG117" i="4" s="1"/>
  <c r="FH117" i="4" s="1"/>
  <c r="FI117" i="4" s="1"/>
  <c r="AU117" i="4"/>
  <c r="AW116" i="4"/>
  <c r="AX116" i="4" s="1"/>
  <c r="AY116" i="4" s="1"/>
  <c r="AZ116" i="4" s="1"/>
  <c r="BA116" i="4" s="1"/>
  <c r="BB116" i="4" s="1"/>
  <c r="BC116" i="4" s="1"/>
  <c r="BD116" i="4" s="1"/>
  <c r="BE116" i="4" s="1"/>
  <c r="BF116" i="4" s="1"/>
  <c r="BG116" i="4" s="1"/>
  <c r="BH116" i="4" s="1"/>
  <c r="BI116" i="4" s="1"/>
  <c r="BJ116" i="4" s="1"/>
  <c r="BK116" i="4" s="1"/>
  <c r="BL116" i="4" s="1"/>
  <c r="BM116" i="4" s="1"/>
  <c r="BN116" i="4" s="1"/>
  <c r="BO116" i="4" s="1"/>
  <c r="BP116" i="4" s="1"/>
  <c r="BQ116" i="4" s="1"/>
  <c r="BR116" i="4" s="1"/>
  <c r="BS116" i="4" s="1"/>
  <c r="BT116" i="4" s="1"/>
  <c r="BU116" i="4" s="1"/>
  <c r="BV116" i="4" s="1"/>
  <c r="BW116" i="4" s="1"/>
  <c r="BX116" i="4" s="1"/>
  <c r="BY116" i="4" s="1"/>
  <c r="BZ116" i="4" s="1"/>
  <c r="CA116" i="4" s="1"/>
  <c r="CB116" i="4" s="1"/>
  <c r="CC116" i="4" s="1"/>
  <c r="CD116" i="4" s="1"/>
  <c r="CE116" i="4" s="1"/>
  <c r="CF116" i="4" s="1"/>
  <c r="CG116" i="4" s="1"/>
  <c r="CH116" i="4" s="1"/>
  <c r="CI116" i="4" s="1"/>
  <c r="CJ116" i="4" s="1"/>
  <c r="CK116" i="4" s="1"/>
  <c r="CL116" i="4" s="1"/>
  <c r="CM116" i="4" s="1"/>
  <c r="CN116" i="4" s="1"/>
  <c r="CO116" i="4" s="1"/>
  <c r="CP116" i="4" s="1"/>
  <c r="CQ116" i="4" s="1"/>
  <c r="CR116" i="4" s="1"/>
  <c r="CS116" i="4" s="1"/>
  <c r="CT116" i="4" s="1"/>
  <c r="CU116" i="4" s="1"/>
  <c r="CV116" i="4" s="1"/>
  <c r="CW116" i="4" s="1"/>
  <c r="CX116" i="4" s="1"/>
  <c r="CY116" i="4" s="1"/>
  <c r="CZ116" i="4" s="1"/>
  <c r="DA116" i="4" s="1"/>
  <c r="DB116" i="4" s="1"/>
  <c r="DC116" i="4" s="1"/>
  <c r="DD116" i="4" s="1"/>
  <c r="DE116" i="4" s="1"/>
  <c r="DF116" i="4" s="1"/>
  <c r="DG116" i="4" s="1"/>
  <c r="DH116" i="4" s="1"/>
  <c r="DI116" i="4" s="1"/>
  <c r="DJ116" i="4" s="1"/>
  <c r="DK116" i="4" s="1"/>
  <c r="DL116" i="4" s="1"/>
  <c r="DM116" i="4" s="1"/>
  <c r="DN116" i="4" s="1"/>
  <c r="DO116" i="4" s="1"/>
  <c r="DP116" i="4" s="1"/>
  <c r="DQ116" i="4" s="1"/>
  <c r="DR116" i="4" s="1"/>
  <c r="DS116" i="4" s="1"/>
  <c r="DT116" i="4" s="1"/>
  <c r="DU116" i="4" s="1"/>
  <c r="DV116" i="4" s="1"/>
  <c r="DW116" i="4" s="1"/>
  <c r="DX116" i="4" s="1"/>
  <c r="DY116" i="4" s="1"/>
  <c r="DZ116" i="4" s="1"/>
  <c r="EA116" i="4" s="1"/>
  <c r="EB116" i="4" s="1"/>
  <c r="EC116" i="4" s="1"/>
  <c r="ED116" i="4" s="1"/>
  <c r="EE116" i="4" s="1"/>
  <c r="EF116" i="4" s="1"/>
  <c r="EG116" i="4" s="1"/>
  <c r="EH116" i="4" s="1"/>
  <c r="EI116" i="4" s="1"/>
  <c r="EJ116" i="4" s="1"/>
  <c r="EK116" i="4" s="1"/>
  <c r="EL116" i="4" s="1"/>
  <c r="EM116" i="4" s="1"/>
  <c r="EN116" i="4" s="1"/>
  <c r="EO116" i="4" s="1"/>
  <c r="EP116" i="4" s="1"/>
  <c r="EQ116" i="4" s="1"/>
  <c r="ER116" i="4" s="1"/>
  <c r="ES116" i="4" s="1"/>
  <c r="ET116" i="4" s="1"/>
  <c r="EU116" i="4" s="1"/>
  <c r="EV116" i="4" s="1"/>
  <c r="EW116" i="4" s="1"/>
  <c r="EX116" i="4" s="1"/>
  <c r="EY116" i="4" s="1"/>
  <c r="EZ116" i="4" s="1"/>
  <c r="FA116" i="4" s="1"/>
  <c r="FB116" i="4" s="1"/>
  <c r="FC116" i="4" s="1"/>
  <c r="FD116" i="4" s="1"/>
  <c r="FE116" i="4" s="1"/>
  <c r="FF116" i="4" s="1"/>
  <c r="FG116" i="4" s="1"/>
  <c r="FH116" i="4" s="1"/>
  <c r="FI116" i="4" s="1"/>
  <c r="AU116" i="4"/>
  <c r="AV116" i="4" s="1"/>
  <c r="AW115" i="4"/>
  <c r="AX115" i="4" s="1"/>
  <c r="AY115" i="4" s="1"/>
  <c r="AZ115" i="4" s="1"/>
  <c r="BA115" i="4" s="1"/>
  <c r="BB115" i="4" s="1"/>
  <c r="BC115" i="4" s="1"/>
  <c r="BD115" i="4" s="1"/>
  <c r="BE115" i="4" s="1"/>
  <c r="BF115" i="4" s="1"/>
  <c r="BG115" i="4" s="1"/>
  <c r="BH115" i="4" s="1"/>
  <c r="BI115" i="4" s="1"/>
  <c r="BJ115" i="4" s="1"/>
  <c r="BK115" i="4" s="1"/>
  <c r="BL115" i="4" s="1"/>
  <c r="BM115" i="4" s="1"/>
  <c r="BN115" i="4" s="1"/>
  <c r="BO115" i="4" s="1"/>
  <c r="BP115" i="4" s="1"/>
  <c r="BQ115" i="4" s="1"/>
  <c r="BR115" i="4" s="1"/>
  <c r="BS115" i="4" s="1"/>
  <c r="BT115" i="4" s="1"/>
  <c r="BU115" i="4" s="1"/>
  <c r="BV115" i="4" s="1"/>
  <c r="BW115" i="4" s="1"/>
  <c r="BX115" i="4" s="1"/>
  <c r="BY115" i="4" s="1"/>
  <c r="BZ115" i="4" s="1"/>
  <c r="CA115" i="4" s="1"/>
  <c r="CB115" i="4" s="1"/>
  <c r="CC115" i="4" s="1"/>
  <c r="CD115" i="4" s="1"/>
  <c r="CE115" i="4" s="1"/>
  <c r="CF115" i="4" s="1"/>
  <c r="CG115" i="4" s="1"/>
  <c r="CH115" i="4" s="1"/>
  <c r="CI115" i="4" s="1"/>
  <c r="CJ115" i="4" s="1"/>
  <c r="CK115" i="4" s="1"/>
  <c r="CL115" i="4" s="1"/>
  <c r="CM115" i="4" s="1"/>
  <c r="CN115" i="4" s="1"/>
  <c r="CO115" i="4" s="1"/>
  <c r="CP115" i="4" s="1"/>
  <c r="CQ115" i="4" s="1"/>
  <c r="CR115" i="4" s="1"/>
  <c r="CS115" i="4" s="1"/>
  <c r="CT115" i="4" s="1"/>
  <c r="CU115" i="4" s="1"/>
  <c r="CV115" i="4" s="1"/>
  <c r="CW115" i="4" s="1"/>
  <c r="CX115" i="4" s="1"/>
  <c r="CY115" i="4" s="1"/>
  <c r="CZ115" i="4" s="1"/>
  <c r="DA115" i="4" s="1"/>
  <c r="DB115" i="4" s="1"/>
  <c r="DC115" i="4" s="1"/>
  <c r="DD115" i="4" s="1"/>
  <c r="DE115" i="4" s="1"/>
  <c r="DF115" i="4" s="1"/>
  <c r="DG115" i="4" s="1"/>
  <c r="DH115" i="4" s="1"/>
  <c r="DI115" i="4" s="1"/>
  <c r="DJ115" i="4" s="1"/>
  <c r="DK115" i="4" s="1"/>
  <c r="DL115" i="4" s="1"/>
  <c r="DM115" i="4" s="1"/>
  <c r="DN115" i="4" s="1"/>
  <c r="DO115" i="4" s="1"/>
  <c r="DP115" i="4" s="1"/>
  <c r="DQ115" i="4" s="1"/>
  <c r="DR115" i="4" s="1"/>
  <c r="DS115" i="4" s="1"/>
  <c r="DT115" i="4" s="1"/>
  <c r="DU115" i="4" s="1"/>
  <c r="DV115" i="4" s="1"/>
  <c r="DW115" i="4" s="1"/>
  <c r="DX115" i="4" s="1"/>
  <c r="DY115" i="4" s="1"/>
  <c r="DZ115" i="4" s="1"/>
  <c r="EA115" i="4" s="1"/>
  <c r="EB115" i="4" s="1"/>
  <c r="EC115" i="4" s="1"/>
  <c r="ED115" i="4" s="1"/>
  <c r="EE115" i="4" s="1"/>
  <c r="EF115" i="4" s="1"/>
  <c r="EG115" i="4" s="1"/>
  <c r="EH115" i="4" s="1"/>
  <c r="EI115" i="4" s="1"/>
  <c r="EJ115" i="4" s="1"/>
  <c r="EK115" i="4" s="1"/>
  <c r="EL115" i="4" s="1"/>
  <c r="EM115" i="4" s="1"/>
  <c r="EN115" i="4" s="1"/>
  <c r="EO115" i="4" s="1"/>
  <c r="EP115" i="4" s="1"/>
  <c r="EQ115" i="4" s="1"/>
  <c r="ER115" i="4" s="1"/>
  <c r="ES115" i="4" s="1"/>
  <c r="ET115" i="4" s="1"/>
  <c r="EU115" i="4" s="1"/>
  <c r="EV115" i="4" s="1"/>
  <c r="EW115" i="4" s="1"/>
  <c r="EX115" i="4" s="1"/>
  <c r="EY115" i="4" s="1"/>
  <c r="EZ115" i="4" s="1"/>
  <c r="FA115" i="4" s="1"/>
  <c r="FB115" i="4" s="1"/>
  <c r="FC115" i="4" s="1"/>
  <c r="FD115" i="4" s="1"/>
  <c r="FE115" i="4" s="1"/>
  <c r="FF115" i="4" s="1"/>
  <c r="FG115" i="4" s="1"/>
  <c r="FH115" i="4" s="1"/>
  <c r="FI115" i="4" s="1"/>
  <c r="AV115" i="4"/>
  <c r="AU115" i="4"/>
  <c r="AZ114" i="4"/>
  <c r="BA114" i="4" s="1"/>
  <c r="BB114" i="4" s="1"/>
  <c r="BC114" i="4" s="1"/>
  <c r="BD114" i="4" s="1"/>
  <c r="BE114" i="4" s="1"/>
  <c r="BF114" i="4" s="1"/>
  <c r="BG114" i="4" s="1"/>
  <c r="BH114" i="4" s="1"/>
  <c r="BI114" i="4" s="1"/>
  <c r="BJ114" i="4" s="1"/>
  <c r="BK114" i="4" s="1"/>
  <c r="BL114" i="4" s="1"/>
  <c r="BM114" i="4" s="1"/>
  <c r="BN114" i="4" s="1"/>
  <c r="BO114" i="4" s="1"/>
  <c r="BP114" i="4" s="1"/>
  <c r="BQ114" i="4" s="1"/>
  <c r="BR114" i="4" s="1"/>
  <c r="BS114" i="4" s="1"/>
  <c r="BT114" i="4" s="1"/>
  <c r="BU114" i="4" s="1"/>
  <c r="BV114" i="4" s="1"/>
  <c r="BW114" i="4" s="1"/>
  <c r="BX114" i="4" s="1"/>
  <c r="BY114" i="4" s="1"/>
  <c r="BZ114" i="4" s="1"/>
  <c r="CA114" i="4" s="1"/>
  <c r="CB114" i="4" s="1"/>
  <c r="CC114" i="4" s="1"/>
  <c r="CD114" i="4" s="1"/>
  <c r="CE114" i="4" s="1"/>
  <c r="CF114" i="4" s="1"/>
  <c r="CG114" i="4" s="1"/>
  <c r="CH114" i="4" s="1"/>
  <c r="CI114" i="4" s="1"/>
  <c r="CJ114" i="4" s="1"/>
  <c r="CK114" i="4" s="1"/>
  <c r="CL114" i="4" s="1"/>
  <c r="CM114" i="4" s="1"/>
  <c r="CN114" i="4" s="1"/>
  <c r="CO114" i="4" s="1"/>
  <c r="CP114" i="4" s="1"/>
  <c r="CQ114" i="4" s="1"/>
  <c r="CR114" i="4" s="1"/>
  <c r="CS114" i="4" s="1"/>
  <c r="CT114" i="4" s="1"/>
  <c r="CU114" i="4" s="1"/>
  <c r="CV114" i="4" s="1"/>
  <c r="CW114" i="4" s="1"/>
  <c r="CX114" i="4" s="1"/>
  <c r="CY114" i="4" s="1"/>
  <c r="CZ114" i="4" s="1"/>
  <c r="DA114" i="4" s="1"/>
  <c r="DB114" i="4" s="1"/>
  <c r="DC114" i="4" s="1"/>
  <c r="DD114" i="4" s="1"/>
  <c r="DE114" i="4" s="1"/>
  <c r="DF114" i="4" s="1"/>
  <c r="DG114" i="4" s="1"/>
  <c r="DH114" i="4" s="1"/>
  <c r="DI114" i="4" s="1"/>
  <c r="DJ114" i="4" s="1"/>
  <c r="DK114" i="4" s="1"/>
  <c r="DL114" i="4" s="1"/>
  <c r="DM114" i="4" s="1"/>
  <c r="DN114" i="4" s="1"/>
  <c r="DO114" i="4" s="1"/>
  <c r="DP114" i="4" s="1"/>
  <c r="DQ114" i="4" s="1"/>
  <c r="DR114" i="4" s="1"/>
  <c r="DS114" i="4" s="1"/>
  <c r="DT114" i="4" s="1"/>
  <c r="DU114" i="4" s="1"/>
  <c r="DV114" i="4" s="1"/>
  <c r="DW114" i="4" s="1"/>
  <c r="DX114" i="4" s="1"/>
  <c r="DY114" i="4" s="1"/>
  <c r="DZ114" i="4" s="1"/>
  <c r="EA114" i="4" s="1"/>
  <c r="EB114" i="4" s="1"/>
  <c r="EC114" i="4" s="1"/>
  <c r="ED114" i="4" s="1"/>
  <c r="EE114" i="4" s="1"/>
  <c r="EF114" i="4" s="1"/>
  <c r="EG114" i="4" s="1"/>
  <c r="EH114" i="4" s="1"/>
  <c r="EI114" i="4" s="1"/>
  <c r="EJ114" i="4" s="1"/>
  <c r="EK114" i="4" s="1"/>
  <c r="EL114" i="4" s="1"/>
  <c r="EM114" i="4" s="1"/>
  <c r="EN114" i="4" s="1"/>
  <c r="EO114" i="4" s="1"/>
  <c r="EP114" i="4" s="1"/>
  <c r="EQ114" i="4" s="1"/>
  <c r="ER114" i="4" s="1"/>
  <c r="ES114" i="4" s="1"/>
  <c r="ET114" i="4" s="1"/>
  <c r="EU114" i="4" s="1"/>
  <c r="EV114" i="4" s="1"/>
  <c r="EW114" i="4" s="1"/>
  <c r="EX114" i="4" s="1"/>
  <c r="EY114" i="4" s="1"/>
  <c r="EZ114" i="4" s="1"/>
  <c r="FA114" i="4" s="1"/>
  <c r="FB114" i="4" s="1"/>
  <c r="FC114" i="4" s="1"/>
  <c r="FD114" i="4" s="1"/>
  <c r="FE114" i="4" s="1"/>
  <c r="FF114" i="4" s="1"/>
  <c r="FG114" i="4" s="1"/>
  <c r="FH114" i="4" s="1"/>
  <c r="FI114" i="4" s="1"/>
  <c r="AY114" i="4"/>
  <c r="AX114" i="4"/>
  <c r="AV114" i="4"/>
  <c r="AW114" i="4" s="1"/>
  <c r="AU114" i="4"/>
  <c r="AY113" i="4"/>
  <c r="AZ113" i="4" s="1"/>
  <c r="BA113" i="4" s="1"/>
  <c r="BB113" i="4" s="1"/>
  <c r="BC113" i="4" s="1"/>
  <c r="BD113" i="4" s="1"/>
  <c r="BE113" i="4" s="1"/>
  <c r="BF113" i="4" s="1"/>
  <c r="BG113" i="4" s="1"/>
  <c r="BH113" i="4" s="1"/>
  <c r="BI113" i="4" s="1"/>
  <c r="BJ113" i="4" s="1"/>
  <c r="BK113" i="4" s="1"/>
  <c r="BL113" i="4" s="1"/>
  <c r="BM113" i="4" s="1"/>
  <c r="BN113" i="4" s="1"/>
  <c r="BO113" i="4" s="1"/>
  <c r="BP113" i="4" s="1"/>
  <c r="BQ113" i="4" s="1"/>
  <c r="BR113" i="4" s="1"/>
  <c r="BS113" i="4" s="1"/>
  <c r="BT113" i="4" s="1"/>
  <c r="BU113" i="4" s="1"/>
  <c r="BV113" i="4" s="1"/>
  <c r="BW113" i="4" s="1"/>
  <c r="BX113" i="4" s="1"/>
  <c r="BY113" i="4" s="1"/>
  <c r="BZ113" i="4" s="1"/>
  <c r="CA113" i="4" s="1"/>
  <c r="CB113" i="4" s="1"/>
  <c r="CC113" i="4" s="1"/>
  <c r="CD113" i="4" s="1"/>
  <c r="CE113" i="4" s="1"/>
  <c r="CF113" i="4" s="1"/>
  <c r="CG113" i="4" s="1"/>
  <c r="CH113" i="4" s="1"/>
  <c r="CI113" i="4" s="1"/>
  <c r="CJ113" i="4" s="1"/>
  <c r="CK113" i="4" s="1"/>
  <c r="CL113" i="4" s="1"/>
  <c r="CM113" i="4" s="1"/>
  <c r="CN113" i="4" s="1"/>
  <c r="CO113" i="4" s="1"/>
  <c r="CP113" i="4" s="1"/>
  <c r="CQ113" i="4" s="1"/>
  <c r="CR113" i="4" s="1"/>
  <c r="CS113" i="4" s="1"/>
  <c r="CT113" i="4" s="1"/>
  <c r="CU113" i="4" s="1"/>
  <c r="CV113" i="4" s="1"/>
  <c r="CW113" i="4" s="1"/>
  <c r="CX113" i="4" s="1"/>
  <c r="CY113" i="4" s="1"/>
  <c r="CZ113" i="4" s="1"/>
  <c r="DA113" i="4" s="1"/>
  <c r="DB113" i="4" s="1"/>
  <c r="DC113" i="4" s="1"/>
  <c r="DD113" i="4" s="1"/>
  <c r="DE113" i="4" s="1"/>
  <c r="DF113" i="4" s="1"/>
  <c r="DG113" i="4" s="1"/>
  <c r="DH113" i="4" s="1"/>
  <c r="DI113" i="4" s="1"/>
  <c r="DJ113" i="4" s="1"/>
  <c r="DK113" i="4" s="1"/>
  <c r="DL113" i="4" s="1"/>
  <c r="DM113" i="4" s="1"/>
  <c r="DN113" i="4" s="1"/>
  <c r="DO113" i="4" s="1"/>
  <c r="DP113" i="4" s="1"/>
  <c r="DQ113" i="4" s="1"/>
  <c r="DR113" i="4" s="1"/>
  <c r="DS113" i="4" s="1"/>
  <c r="DT113" i="4" s="1"/>
  <c r="DU113" i="4" s="1"/>
  <c r="DV113" i="4" s="1"/>
  <c r="DW113" i="4" s="1"/>
  <c r="DX113" i="4" s="1"/>
  <c r="DY113" i="4" s="1"/>
  <c r="DZ113" i="4" s="1"/>
  <c r="EA113" i="4" s="1"/>
  <c r="EB113" i="4" s="1"/>
  <c r="EC113" i="4" s="1"/>
  <c r="ED113" i="4" s="1"/>
  <c r="EE113" i="4" s="1"/>
  <c r="EF113" i="4" s="1"/>
  <c r="EG113" i="4" s="1"/>
  <c r="EH113" i="4" s="1"/>
  <c r="EI113" i="4" s="1"/>
  <c r="EJ113" i="4" s="1"/>
  <c r="EK113" i="4" s="1"/>
  <c r="EL113" i="4" s="1"/>
  <c r="EM113" i="4" s="1"/>
  <c r="EN113" i="4" s="1"/>
  <c r="EO113" i="4" s="1"/>
  <c r="EP113" i="4" s="1"/>
  <c r="EQ113" i="4" s="1"/>
  <c r="ER113" i="4" s="1"/>
  <c r="ES113" i="4" s="1"/>
  <c r="ET113" i="4" s="1"/>
  <c r="EU113" i="4" s="1"/>
  <c r="EV113" i="4" s="1"/>
  <c r="EW113" i="4" s="1"/>
  <c r="EX113" i="4" s="1"/>
  <c r="EY113" i="4" s="1"/>
  <c r="EZ113" i="4" s="1"/>
  <c r="FA113" i="4" s="1"/>
  <c r="FB113" i="4" s="1"/>
  <c r="FC113" i="4" s="1"/>
  <c r="FD113" i="4" s="1"/>
  <c r="FE113" i="4" s="1"/>
  <c r="FF113" i="4" s="1"/>
  <c r="FG113" i="4" s="1"/>
  <c r="FH113" i="4" s="1"/>
  <c r="FI113" i="4" s="1"/>
  <c r="AW113" i="4"/>
  <c r="AX113" i="4" s="1"/>
  <c r="AU113" i="4"/>
  <c r="AV113" i="4" s="1"/>
  <c r="AW112" i="4"/>
  <c r="AX112" i="4" s="1"/>
  <c r="AY112" i="4" s="1"/>
  <c r="AZ112" i="4" s="1"/>
  <c r="BA112" i="4" s="1"/>
  <c r="BB112" i="4" s="1"/>
  <c r="BC112" i="4" s="1"/>
  <c r="BD112" i="4" s="1"/>
  <c r="BE112" i="4" s="1"/>
  <c r="BF112" i="4" s="1"/>
  <c r="BG112" i="4" s="1"/>
  <c r="BH112" i="4" s="1"/>
  <c r="BI112" i="4" s="1"/>
  <c r="BJ112" i="4" s="1"/>
  <c r="BK112" i="4" s="1"/>
  <c r="BL112" i="4" s="1"/>
  <c r="BM112" i="4" s="1"/>
  <c r="BN112" i="4" s="1"/>
  <c r="BO112" i="4" s="1"/>
  <c r="BP112" i="4" s="1"/>
  <c r="BQ112" i="4" s="1"/>
  <c r="BR112" i="4" s="1"/>
  <c r="BS112" i="4" s="1"/>
  <c r="BT112" i="4" s="1"/>
  <c r="BU112" i="4" s="1"/>
  <c r="BV112" i="4" s="1"/>
  <c r="BW112" i="4" s="1"/>
  <c r="BX112" i="4" s="1"/>
  <c r="BY112" i="4" s="1"/>
  <c r="BZ112" i="4" s="1"/>
  <c r="CA112" i="4" s="1"/>
  <c r="CB112" i="4" s="1"/>
  <c r="CC112" i="4" s="1"/>
  <c r="CD112" i="4" s="1"/>
  <c r="CE112" i="4" s="1"/>
  <c r="CF112" i="4" s="1"/>
  <c r="CG112" i="4" s="1"/>
  <c r="CH112" i="4" s="1"/>
  <c r="CI112" i="4" s="1"/>
  <c r="CJ112" i="4" s="1"/>
  <c r="CK112" i="4" s="1"/>
  <c r="CL112" i="4" s="1"/>
  <c r="CM112" i="4" s="1"/>
  <c r="CN112" i="4" s="1"/>
  <c r="CO112" i="4" s="1"/>
  <c r="CP112" i="4" s="1"/>
  <c r="CQ112" i="4" s="1"/>
  <c r="CR112" i="4" s="1"/>
  <c r="CS112" i="4" s="1"/>
  <c r="CT112" i="4" s="1"/>
  <c r="CU112" i="4" s="1"/>
  <c r="CV112" i="4" s="1"/>
  <c r="CW112" i="4" s="1"/>
  <c r="CX112" i="4" s="1"/>
  <c r="CY112" i="4" s="1"/>
  <c r="CZ112" i="4" s="1"/>
  <c r="DA112" i="4" s="1"/>
  <c r="DB112" i="4" s="1"/>
  <c r="DC112" i="4" s="1"/>
  <c r="DD112" i="4" s="1"/>
  <c r="DE112" i="4" s="1"/>
  <c r="DF112" i="4" s="1"/>
  <c r="DG112" i="4" s="1"/>
  <c r="DH112" i="4" s="1"/>
  <c r="DI112" i="4" s="1"/>
  <c r="DJ112" i="4" s="1"/>
  <c r="DK112" i="4" s="1"/>
  <c r="DL112" i="4" s="1"/>
  <c r="DM112" i="4" s="1"/>
  <c r="DN112" i="4" s="1"/>
  <c r="DO112" i="4" s="1"/>
  <c r="DP112" i="4" s="1"/>
  <c r="DQ112" i="4" s="1"/>
  <c r="DR112" i="4" s="1"/>
  <c r="DS112" i="4" s="1"/>
  <c r="DT112" i="4" s="1"/>
  <c r="DU112" i="4" s="1"/>
  <c r="DV112" i="4" s="1"/>
  <c r="DW112" i="4" s="1"/>
  <c r="DX112" i="4" s="1"/>
  <c r="DY112" i="4" s="1"/>
  <c r="DZ112" i="4" s="1"/>
  <c r="EA112" i="4" s="1"/>
  <c r="EB112" i="4" s="1"/>
  <c r="EC112" i="4" s="1"/>
  <c r="ED112" i="4" s="1"/>
  <c r="EE112" i="4" s="1"/>
  <c r="EF112" i="4" s="1"/>
  <c r="EG112" i="4" s="1"/>
  <c r="EH112" i="4" s="1"/>
  <c r="EI112" i="4" s="1"/>
  <c r="EJ112" i="4" s="1"/>
  <c r="EK112" i="4" s="1"/>
  <c r="EL112" i="4" s="1"/>
  <c r="EM112" i="4" s="1"/>
  <c r="EN112" i="4" s="1"/>
  <c r="EO112" i="4" s="1"/>
  <c r="EP112" i="4" s="1"/>
  <c r="EQ112" i="4" s="1"/>
  <c r="ER112" i="4" s="1"/>
  <c r="ES112" i="4" s="1"/>
  <c r="ET112" i="4" s="1"/>
  <c r="EU112" i="4" s="1"/>
  <c r="EV112" i="4" s="1"/>
  <c r="EW112" i="4" s="1"/>
  <c r="EX112" i="4" s="1"/>
  <c r="EY112" i="4" s="1"/>
  <c r="EZ112" i="4" s="1"/>
  <c r="FA112" i="4" s="1"/>
  <c r="FB112" i="4" s="1"/>
  <c r="FC112" i="4" s="1"/>
  <c r="FD112" i="4" s="1"/>
  <c r="FE112" i="4" s="1"/>
  <c r="FF112" i="4" s="1"/>
  <c r="FG112" i="4" s="1"/>
  <c r="FH112" i="4" s="1"/>
  <c r="FI112" i="4" s="1"/>
  <c r="AU112" i="4"/>
  <c r="AV112" i="4" s="1"/>
  <c r="BA111" i="4"/>
  <c r="BB111" i="4" s="1"/>
  <c r="BC111" i="4" s="1"/>
  <c r="BD111" i="4" s="1"/>
  <c r="BE111" i="4" s="1"/>
  <c r="BF111" i="4" s="1"/>
  <c r="BG111" i="4" s="1"/>
  <c r="BH111" i="4" s="1"/>
  <c r="BI111" i="4" s="1"/>
  <c r="BJ111" i="4" s="1"/>
  <c r="BK111" i="4" s="1"/>
  <c r="BL111" i="4" s="1"/>
  <c r="BM111" i="4" s="1"/>
  <c r="BN111" i="4" s="1"/>
  <c r="BO111" i="4" s="1"/>
  <c r="BP111" i="4" s="1"/>
  <c r="BQ111" i="4" s="1"/>
  <c r="BR111" i="4" s="1"/>
  <c r="BS111" i="4" s="1"/>
  <c r="BT111" i="4" s="1"/>
  <c r="BU111" i="4" s="1"/>
  <c r="BV111" i="4" s="1"/>
  <c r="BW111" i="4" s="1"/>
  <c r="BX111" i="4" s="1"/>
  <c r="BY111" i="4" s="1"/>
  <c r="BZ111" i="4" s="1"/>
  <c r="CA111" i="4" s="1"/>
  <c r="CB111" i="4" s="1"/>
  <c r="CC111" i="4" s="1"/>
  <c r="CD111" i="4" s="1"/>
  <c r="CE111" i="4" s="1"/>
  <c r="CF111" i="4" s="1"/>
  <c r="CG111" i="4" s="1"/>
  <c r="CH111" i="4" s="1"/>
  <c r="CI111" i="4" s="1"/>
  <c r="CJ111" i="4" s="1"/>
  <c r="CK111" i="4" s="1"/>
  <c r="CL111" i="4" s="1"/>
  <c r="CM111" i="4" s="1"/>
  <c r="CN111" i="4" s="1"/>
  <c r="CO111" i="4" s="1"/>
  <c r="CP111" i="4" s="1"/>
  <c r="CQ111" i="4" s="1"/>
  <c r="CR111" i="4" s="1"/>
  <c r="CS111" i="4" s="1"/>
  <c r="CT111" i="4" s="1"/>
  <c r="CU111" i="4" s="1"/>
  <c r="CV111" i="4" s="1"/>
  <c r="CW111" i="4" s="1"/>
  <c r="CX111" i="4" s="1"/>
  <c r="CY111" i="4" s="1"/>
  <c r="CZ111" i="4" s="1"/>
  <c r="DA111" i="4" s="1"/>
  <c r="DB111" i="4" s="1"/>
  <c r="DC111" i="4" s="1"/>
  <c r="DD111" i="4" s="1"/>
  <c r="DE111" i="4" s="1"/>
  <c r="DF111" i="4" s="1"/>
  <c r="DG111" i="4" s="1"/>
  <c r="DH111" i="4" s="1"/>
  <c r="DI111" i="4" s="1"/>
  <c r="DJ111" i="4" s="1"/>
  <c r="DK111" i="4" s="1"/>
  <c r="DL111" i="4" s="1"/>
  <c r="DM111" i="4" s="1"/>
  <c r="DN111" i="4" s="1"/>
  <c r="DO111" i="4" s="1"/>
  <c r="DP111" i="4" s="1"/>
  <c r="DQ111" i="4" s="1"/>
  <c r="DR111" i="4" s="1"/>
  <c r="DS111" i="4" s="1"/>
  <c r="DT111" i="4" s="1"/>
  <c r="DU111" i="4" s="1"/>
  <c r="DV111" i="4" s="1"/>
  <c r="DW111" i="4" s="1"/>
  <c r="DX111" i="4" s="1"/>
  <c r="DY111" i="4" s="1"/>
  <c r="DZ111" i="4" s="1"/>
  <c r="EA111" i="4" s="1"/>
  <c r="EB111" i="4" s="1"/>
  <c r="EC111" i="4" s="1"/>
  <c r="ED111" i="4" s="1"/>
  <c r="EE111" i="4" s="1"/>
  <c r="EF111" i="4" s="1"/>
  <c r="EG111" i="4" s="1"/>
  <c r="EH111" i="4" s="1"/>
  <c r="EI111" i="4" s="1"/>
  <c r="EJ111" i="4" s="1"/>
  <c r="EK111" i="4" s="1"/>
  <c r="EL111" i="4" s="1"/>
  <c r="EM111" i="4" s="1"/>
  <c r="EN111" i="4" s="1"/>
  <c r="EO111" i="4" s="1"/>
  <c r="EP111" i="4" s="1"/>
  <c r="EQ111" i="4" s="1"/>
  <c r="ER111" i="4" s="1"/>
  <c r="ES111" i="4" s="1"/>
  <c r="ET111" i="4" s="1"/>
  <c r="EU111" i="4" s="1"/>
  <c r="EV111" i="4" s="1"/>
  <c r="EW111" i="4" s="1"/>
  <c r="EX111" i="4" s="1"/>
  <c r="EY111" i="4" s="1"/>
  <c r="EZ111" i="4" s="1"/>
  <c r="FA111" i="4" s="1"/>
  <c r="FB111" i="4" s="1"/>
  <c r="FC111" i="4" s="1"/>
  <c r="FD111" i="4" s="1"/>
  <c r="FE111" i="4" s="1"/>
  <c r="FF111" i="4" s="1"/>
  <c r="FG111" i="4" s="1"/>
  <c r="FH111" i="4" s="1"/>
  <c r="FI111" i="4" s="1"/>
  <c r="AX111" i="4"/>
  <c r="AY111" i="4" s="1"/>
  <c r="AZ111" i="4" s="1"/>
  <c r="AW111" i="4"/>
  <c r="AV111" i="4"/>
  <c r="AU111" i="4"/>
  <c r="AV110" i="4"/>
  <c r="AW110" i="4" s="1"/>
  <c r="AX110" i="4" s="1"/>
  <c r="AY110" i="4" s="1"/>
  <c r="AZ110" i="4" s="1"/>
  <c r="BA110" i="4" s="1"/>
  <c r="BB110" i="4" s="1"/>
  <c r="BC110" i="4" s="1"/>
  <c r="BD110" i="4" s="1"/>
  <c r="BE110" i="4" s="1"/>
  <c r="BF110" i="4" s="1"/>
  <c r="BG110" i="4" s="1"/>
  <c r="BH110" i="4" s="1"/>
  <c r="BI110" i="4" s="1"/>
  <c r="BJ110" i="4" s="1"/>
  <c r="BK110" i="4" s="1"/>
  <c r="BL110" i="4" s="1"/>
  <c r="BM110" i="4" s="1"/>
  <c r="BN110" i="4" s="1"/>
  <c r="BO110" i="4" s="1"/>
  <c r="BP110" i="4" s="1"/>
  <c r="BQ110" i="4" s="1"/>
  <c r="BR110" i="4" s="1"/>
  <c r="BS110" i="4" s="1"/>
  <c r="BT110" i="4" s="1"/>
  <c r="BU110" i="4" s="1"/>
  <c r="BV110" i="4" s="1"/>
  <c r="BW110" i="4" s="1"/>
  <c r="BX110" i="4" s="1"/>
  <c r="BY110" i="4" s="1"/>
  <c r="BZ110" i="4" s="1"/>
  <c r="CA110" i="4" s="1"/>
  <c r="CB110" i="4" s="1"/>
  <c r="CC110" i="4" s="1"/>
  <c r="CD110" i="4" s="1"/>
  <c r="CE110" i="4" s="1"/>
  <c r="CF110" i="4" s="1"/>
  <c r="CG110" i="4" s="1"/>
  <c r="CH110" i="4" s="1"/>
  <c r="CI110" i="4" s="1"/>
  <c r="CJ110" i="4" s="1"/>
  <c r="CK110" i="4" s="1"/>
  <c r="CL110" i="4" s="1"/>
  <c r="CM110" i="4" s="1"/>
  <c r="CN110" i="4" s="1"/>
  <c r="CO110" i="4" s="1"/>
  <c r="CP110" i="4" s="1"/>
  <c r="CQ110" i="4" s="1"/>
  <c r="CR110" i="4" s="1"/>
  <c r="CS110" i="4" s="1"/>
  <c r="CT110" i="4" s="1"/>
  <c r="CU110" i="4" s="1"/>
  <c r="CV110" i="4" s="1"/>
  <c r="CW110" i="4" s="1"/>
  <c r="CX110" i="4" s="1"/>
  <c r="CY110" i="4" s="1"/>
  <c r="CZ110" i="4" s="1"/>
  <c r="DA110" i="4" s="1"/>
  <c r="DB110" i="4" s="1"/>
  <c r="DC110" i="4" s="1"/>
  <c r="DD110" i="4" s="1"/>
  <c r="DE110" i="4" s="1"/>
  <c r="DF110" i="4" s="1"/>
  <c r="DG110" i="4" s="1"/>
  <c r="DH110" i="4" s="1"/>
  <c r="DI110" i="4" s="1"/>
  <c r="DJ110" i="4" s="1"/>
  <c r="DK110" i="4" s="1"/>
  <c r="DL110" i="4" s="1"/>
  <c r="DM110" i="4" s="1"/>
  <c r="DN110" i="4" s="1"/>
  <c r="DO110" i="4" s="1"/>
  <c r="DP110" i="4" s="1"/>
  <c r="DQ110" i="4" s="1"/>
  <c r="DR110" i="4" s="1"/>
  <c r="DS110" i="4" s="1"/>
  <c r="DT110" i="4" s="1"/>
  <c r="DU110" i="4" s="1"/>
  <c r="DV110" i="4" s="1"/>
  <c r="DW110" i="4" s="1"/>
  <c r="DX110" i="4" s="1"/>
  <c r="DY110" i="4" s="1"/>
  <c r="DZ110" i="4" s="1"/>
  <c r="EA110" i="4" s="1"/>
  <c r="EB110" i="4" s="1"/>
  <c r="EC110" i="4" s="1"/>
  <c r="ED110" i="4" s="1"/>
  <c r="EE110" i="4" s="1"/>
  <c r="EF110" i="4" s="1"/>
  <c r="EG110" i="4" s="1"/>
  <c r="EH110" i="4" s="1"/>
  <c r="EI110" i="4" s="1"/>
  <c r="EJ110" i="4" s="1"/>
  <c r="EK110" i="4" s="1"/>
  <c r="EL110" i="4" s="1"/>
  <c r="EM110" i="4" s="1"/>
  <c r="EN110" i="4" s="1"/>
  <c r="EO110" i="4" s="1"/>
  <c r="EP110" i="4" s="1"/>
  <c r="EQ110" i="4" s="1"/>
  <c r="ER110" i="4" s="1"/>
  <c r="ES110" i="4" s="1"/>
  <c r="ET110" i="4" s="1"/>
  <c r="EU110" i="4" s="1"/>
  <c r="EV110" i="4" s="1"/>
  <c r="EW110" i="4" s="1"/>
  <c r="EX110" i="4" s="1"/>
  <c r="EY110" i="4" s="1"/>
  <c r="EZ110" i="4" s="1"/>
  <c r="FA110" i="4" s="1"/>
  <c r="FB110" i="4" s="1"/>
  <c r="FC110" i="4" s="1"/>
  <c r="FD110" i="4" s="1"/>
  <c r="FE110" i="4" s="1"/>
  <c r="FF110" i="4" s="1"/>
  <c r="FG110" i="4" s="1"/>
  <c r="FH110" i="4" s="1"/>
  <c r="FI110" i="4" s="1"/>
  <c r="AU110" i="4"/>
  <c r="AU109" i="4"/>
  <c r="AV109" i="4" s="1"/>
  <c r="AW109" i="4" s="1"/>
  <c r="AX109" i="4" s="1"/>
  <c r="AY109" i="4" s="1"/>
  <c r="AZ109" i="4" s="1"/>
  <c r="BA109" i="4" s="1"/>
  <c r="BB109" i="4" s="1"/>
  <c r="BC109" i="4" s="1"/>
  <c r="BD109" i="4" s="1"/>
  <c r="BE109" i="4" s="1"/>
  <c r="BF109" i="4" s="1"/>
  <c r="BG109" i="4" s="1"/>
  <c r="BH109" i="4" s="1"/>
  <c r="BI109" i="4" s="1"/>
  <c r="BJ109" i="4" s="1"/>
  <c r="BK109" i="4" s="1"/>
  <c r="BL109" i="4" s="1"/>
  <c r="BM109" i="4" s="1"/>
  <c r="BN109" i="4" s="1"/>
  <c r="BO109" i="4" s="1"/>
  <c r="BP109" i="4" s="1"/>
  <c r="BQ109" i="4" s="1"/>
  <c r="BR109" i="4" s="1"/>
  <c r="BS109" i="4" s="1"/>
  <c r="BT109" i="4" s="1"/>
  <c r="BU109" i="4" s="1"/>
  <c r="BV109" i="4" s="1"/>
  <c r="BW109" i="4" s="1"/>
  <c r="BX109" i="4" s="1"/>
  <c r="BY109" i="4" s="1"/>
  <c r="BZ109" i="4" s="1"/>
  <c r="CA109" i="4" s="1"/>
  <c r="CB109" i="4" s="1"/>
  <c r="CC109" i="4" s="1"/>
  <c r="CD109" i="4" s="1"/>
  <c r="CE109" i="4" s="1"/>
  <c r="CF109" i="4" s="1"/>
  <c r="CG109" i="4" s="1"/>
  <c r="CH109" i="4" s="1"/>
  <c r="CI109" i="4" s="1"/>
  <c r="CJ109" i="4" s="1"/>
  <c r="CK109" i="4" s="1"/>
  <c r="CL109" i="4" s="1"/>
  <c r="CM109" i="4" s="1"/>
  <c r="CN109" i="4" s="1"/>
  <c r="CO109" i="4" s="1"/>
  <c r="CP109" i="4" s="1"/>
  <c r="CQ109" i="4" s="1"/>
  <c r="CR109" i="4" s="1"/>
  <c r="CS109" i="4" s="1"/>
  <c r="CT109" i="4" s="1"/>
  <c r="CU109" i="4" s="1"/>
  <c r="CV109" i="4" s="1"/>
  <c r="CW109" i="4" s="1"/>
  <c r="CX109" i="4" s="1"/>
  <c r="CY109" i="4" s="1"/>
  <c r="CZ109" i="4" s="1"/>
  <c r="DA109" i="4" s="1"/>
  <c r="DB109" i="4" s="1"/>
  <c r="DC109" i="4" s="1"/>
  <c r="DD109" i="4" s="1"/>
  <c r="DE109" i="4" s="1"/>
  <c r="DF109" i="4" s="1"/>
  <c r="DG109" i="4" s="1"/>
  <c r="DH109" i="4" s="1"/>
  <c r="DI109" i="4" s="1"/>
  <c r="DJ109" i="4" s="1"/>
  <c r="DK109" i="4" s="1"/>
  <c r="DL109" i="4" s="1"/>
  <c r="DM109" i="4" s="1"/>
  <c r="DN109" i="4" s="1"/>
  <c r="DO109" i="4" s="1"/>
  <c r="DP109" i="4" s="1"/>
  <c r="DQ109" i="4" s="1"/>
  <c r="DR109" i="4" s="1"/>
  <c r="DS109" i="4" s="1"/>
  <c r="DT109" i="4" s="1"/>
  <c r="DU109" i="4" s="1"/>
  <c r="DV109" i="4" s="1"/>
  <c r="DW109" i="4" s="1"/>
  <c r="DX109" i="4" s="1"/>
  <c r="DY109" i="4" s="1"/>
  <c r="DZ109" i="4" s="1"/>
  <c r="EA109" i="4" s="1"/>
  <c r="EB109" i="4" s="1"/>
  <c r="EC109" i="4" s="1"/>
  <c r="ED109" i="4" s="1"/>
  <c r="EE109" i="4" s="1"/>
  <c r="EF109" i="4" s="1"/>
  <c r="EG109" i="4" s="1"/>
  <c r="EH109" i="4" s="1"/>
  <c r="EI109" i="4" s="1"/>
  <c r="EJ109" i="4" s="1"/>
  <c r="EK109" i="4" s="1"/>
  <c r="EL109" i="4" s="1"/>
  <c r="EM109" i="4" s="1"/>
  <c r="EN109" i="4" s="1"/>
  <c r="EO109" i="4" s="1"/>
  <c r="EP109" i="4" s="1"/>
  <c r="EQ109" i="4" s="1"/>
  <c r="ER109" i="4" s="1"/>
  <c r="ES109" i="4" s="1"/>
  <c r="ET109" i="4" s="1"/>
  <c r="EU109" i="4" s="1"/>
  <c r="EV109" i="4" s="1"/>
  <c r="EW109" i="4" s="1"/>
  <c r="EX109" i="4" s="1"/>
  <c r="EY109" i="4" s="1"/>
  <c r="EZ109" i="4" s="1"/>
  <c r="FA109" i="4" s="1"/>
  <c r="FB109" i="4" s="1"/>
  <c r="FC109" i="4" s="1"/>
  <c r="FD109" i="4" s="1"/>
  <c r="FE109" i="4" s="1"/>
  <c r="FF109" i="4" s="1"/>
  <c r="FG109" i="4" s="1"/>
  <c r="FH109" i="4" s="1"/>
  <c r="FI109" i="4" s="1"/>
  <c r="AV108" i="4"/>
  <c r="AW108" i="4" s="1"/>
  <c r="AX108" i="4" s="1"/>
  <c r="AY108" i="4" s="1"/>
  <c r="AZ108" i="4" s="1"/>
  <c r="BA108" i="4" s="1"/>
  <c r="BB108" i="4" s="1"/>
  <c r="BC108" i="4" s="1"/>
  <c r="BD108" i="4" s="1"/>
  <c r="BE108" i="4" s="1"/>
  <c r="BF108" i="4" s="1"/>
  <c r="BG108" i="4" s="1"/>
  <c r="BH108" i="4" s="1"/>
  <c r="BI108" i="4" s="1"/>
  <c r="BJ108" i="4" s="1"/>
  <c r="BK108" i="4" s="1"/>
  <c r="BL108" i="4" s="1"/>
  <c r="BM108" i="4" s="1"/>
  <c r="BN108" i="4" s="1"/>
  <c r="BO108" i="4" s="1"/>
  <c r="BP108" i="4" s="1"/>
  <c r="BQ108" i="4" s="1"/>
  <c r="BR108" i="4" s="1"/>
  <c r="BS108" i="4" s="1"/>
  <c r="BT108" i="4" s="1"/>
  <c r="BU108" i="4" s="1"/>
  <c r="BV108" i="4" s="1"/>
  <c r="BW108" i="4" s="1"/>
  <c r="BX108" i="4" s="1"/>
  <c r="BY108" i="4" s="1"/>
  <c r="BZ108" i="4" s="1"/>
  <c r="CA108" i="4" s="1"/>
  <c r="CB108" i="4" s="1"/>
  <c r="CC108" i="4" s="1"/>
  <c r="CD108" i="4" s="1"/>
  <c r="CE108" i="4" s="1"/>
  <c r="CF108" i="4" s="1"/>
  <c r="CG108" i="4" s="1"/>
  <c r="CH108" i="4" s="1"/>
  <c r="CI108" i="4" s="1"/>
  <c r="CJ108" i="4" s="1"/>
  <c r="CK108" i="4" s="1"/>
  <c r="CL108" i="4" s="1"/>
  <c r="CM108" i="4" s="1"/>
  <c r="CN108" i="4" s="1"/>
  <c r="CO108" i="4" s="1"/>
  <c r="CP108" i="4" s="1"/>
  <c r="CQ108" i="4" s="1"/>
  <c r="CR108" i="4" s="1"/>
  <c r="CS108" i="4" s="1"/>
  <c r="CT108" i="4" s="1"/>
  <c r="CU108" i="4" s="1"/>
  <c r="CV108" i="4" s="1"/>
  <c r="CW108" i="4" s="1"/>
  <c r="CX108" i="4" s="1"/>
  <c r="CY108" i="4" s="1"/>
  <c r="CZ108" i="4" s="1"/>
  <c r="DA108" i="4" s="1"/>
  <c r="DB108" i="4" s="1"/>
  <c r="DC108" i="4" s="1"/>
  <c r="DD108" i="4" s="1"/>
  <c r="DE108" i="4" s="1"/>
  <c r="DF108" i="4" s="1"/>
  <c r="DG108" i="4" s="1"/>
  <c r="DH108" i="4" s="1"/>
  <c r="DI108" i="4" s="1"/>
  <c r="DJ108" i="4" s="1"/>
  <c r="DK108" i="4" s="1"/>
  <c r="DL108" i="4" s="1"/>
  <c r="DM108" i="4" s="1"/>
  <c r="DN108" i="4" s="1"/>
  <c r="DO108" i="4" s="1"/>
  <c r="DP108" i="4" s="1"/>
  <c r="DQ108" i="4" s="1"/>
  <c r="DR108" i="4" s="1"/>
  <c r="DS108" i="4" s="1"/>
  <c r="DT108" i="4" s="1"/>
  <c r="DU108" i="4" s="1"/>
  <c r="DV108" i="4" s="1"/>
  <c r="DW108" i="4" s="1"/>
  <c r="DX108" i="4" s="1"/>
  <c r="DY108" i="4" s="1"/>
  <c r="DZ108" i="4" s="1"/>
  <c r="EA108" i="4" s="1"/>
  <c r="EB108" i="4" s="1"/>
  <c r="EC108" i="4" s="1"/>
  <c r="ED108" i="4" s="1"/>
  <c r="EE108" i="4" s="1"/>
  <c r="EF108" i="4" s="1"/>
  <c r="EG108" i="4" s="1"/>
  <c r="EH108" i="4" s="1"/>
  <c r="EI108" i="4" s="1"/>
  <c r="EJ108" i="4" s="1"/>
  <c r="EK108" i="4" s="1"/>
  <c r="EL108" i="4" s="1"/>
  <c r="EM108" i="4" s="1"/>
  <c r="EN108" i="4" s="1"/>
  <c r="EO108" i="4" s="1"/>
  <c r="EP108" i="4" s="1"/>
  <c r="EQ108" i="4" s="1"/>
  <c r="ER108" i="4" s="1"/>
  <c r="ES108" i="4" s="1"/>
  <c r="ET108" i="4" s="1"/>
  <c r="EU108" i="4" s="1"/>
  <c r="EV108" i="4" s="1"/>
  <c r="EW108" i="4" s="1"/>
  <c r="EX108" i="4" s="1"/>
  <c r="EY108" i="4" s="1"/>
  <c r="EZ108" i="4" s="1"/>
  <c r="FA108" i="4" s="1"/>
  <c r="FB108" i="4" s="1"/>
  <c r="FC108" i="4" s="1"/>
  <c r="FD108" i="4" s="1"/>
  <c r="FE108" i="4" s="1"/>
  <c r="FF108" i="4" s="1"/>
  <c r="FG108" i="4" s="1"/>
  <c r="FH108" i="4" s="1"/>
  <c r="FI108" i="4" s="1"/>
  <c r="AU108" i="4"/>
  <c r="AW107" i="4"/>
  <c r="AX107" i="4" s="1"/>
  <c r="AY107" i="4" s="1"/>
  <c r="AZ107" i="4" s="1"/>
  <c r="BA107" i="4" s="1"/>
  <c r="BB107" i="4" s="1"/>
  <c r="BC107" i="4" s="1"/>
  <c r="BD107" i="4" s="1"/>
  <c r="BE107" i="4" s="1"/>
  <c r="BF107" i="4" s="1"/>
  <c r="BG107" i="4" s="1"/>
  <c r="BH107" i="4" s="1"/>
  <c r="BI107" i="4" s="1"/>
  <c r="BJ107" i="4" s="1"/>
  <c r="BK107" i="4" s="1"/>
  <c r="BL107" i="4" s="1"/>
  <c r="BM107" i="4" s="1"/>
  <c r="BN107" i="4" s="1"/>
  <c r="BO107" i="4" s="1"/>
  <c r="BP107" i="4" s="1"/>
  <c r="BQ107" i="4" s="1"/>
  <c r="BR107" i="4" s="1"/>
  <c r="BS107" i="4" s="1"/>
  <c r="BT107" i="4" s="1"/>
  <c r="BU107" i="4" s="1"/>
  <c r="BV107" i="4" s="1"/>
  <c r="BW107" i="4" s="1"/>
  <c r="BX107" i="4" s="1"/>
  <c r="BY107" i="4" s="1"/>
  <c r="BZ107" i="4" s="1"/>
  <c r="CA107" i="4" s="1"/>
  <c r="CB107" i="4" s="1"/>
  <c r="CC107" i="4" s="1"/>
  <c r="CD107" i="4" s="1"/>
  <c r="CE107" i="4" s="1"/>
  <c r="CF107" i="4" s="1"/>
  <c r="CG107" i="4" s="1"/>
  <c r="CH107" i="4" s="1"/>
  <c r="CI107" i="4" s="1"/>
  <c r="CJ107" i="4" s="1"/>
  <c r="CK107" i="4" s="1"/>
  <c r="CL107" i="4" s="1"/>
  <c r="CM107" i="4" s="1"/>
  <c r="CN107" i="4" s="1"/>
  <c r="CO107" i="4" s="1"/>
  <c r="CP107" i="4" s="1"/>
  <c r="CQ107" i="4" s="1"/>
  <c r="CR107" i="4" s="1"/>
  <c r="CS107" i="4" s="1"/>
  <c r="CT107" i="4" s="1"/>
  <c r="CU107" i="4" s="1"/>
  <c r="CV107" i="4" s="1"/>
  <c r="CW107" i="4" s="1"/>
  <c r="CX107" i="4" s="1"/>
  <c r="CY107" i="4" s="1"/>
  <c r="CZ107" i="4" s="1"/>
  <c r="DA107" i="4" s="1"/>
  <c r="DB107" i="4" s="1"/>
  <c r="DC107" i="4" s="1"/>
  <c r="DD107" i="4" s="1"/>
  <c r="DE107" i="4" s="1"/>
  <c r="DF107" i="4" s="1"/>
  <c r="DG107" i="4" s="1"/>
  <c r="DH107" i="4" s="1"/>
  <c r="DI107" i="4" s="1"/>
  <c r="DJ107" i="4" s="1"/>
  <c r="DK107" i="4" s="1"/>
  <c r="DL107" i="4" s="1"/>
  <c r="DM107" i="4" s="1"/>
  <c r="DN107" i="4" s="1"/>
  <c r="DO107" i="4" s="1"/>
  <c r="DP107" i="4" s="1"/>
  <c r="DQ107" i="4" s="1"/>
  <c r="DR107" i="4" s="1"/>
  <c r="DS107" i="4" s="1"/>
  <c r="DT107" i="4" s="1"/>
  <c r="DU107" i="4" s="1"/>
  <c r="DV107" i="4" s="1"/>
  <c r="DW107" i="4" s="1"/>
  <c r="DX107" i="4" s="1"/>
  <c r="DY107" i="4" s="1"/>
  <c r="DZ107" i="4" s="1"/>
  <c r="EA107" i="4" s="1"/>
  <c r="EB107" i="4" s="1"/>
  <c r="EC107" i="4" s="1"/>
  <c r="ED107" i="4" s="1"/>
  <c r="EE107" i="4" s="1"/>
  <c r="EF107" i="4" s="1"/>
  <c r="EG107" i="4" s="1"/>
  <c r="EH107" i="4" s="1"/>
  <c r="EI107" i="4" s="1"/>
  <c r="EJ107" i="4" s="1"/>
  <c r="EK107" i="4" s="1"/>
  <c r="EL107" i="4" s="1"/>
  <c r="EM107" i="4" s="1"/>
  <c r="EN107" i="4" s="1"/>
  <c r="EO107" i="4" s="1"/>
  <c r="EP107" i="4" s="1"/>
  <c r="EQ107" i="4" s="1"/>
  <c r="ER107" i="4" s="1"/>
  <c r="ES107" i="4" s="1"/>
  <c r="ET107" i="4" s="1"/>
  <c r="EU107" i="4" s="1"/>
  <c r="EV107" i="4" s="1"/>
  <c r="EW107" i="4" s="1"/>
  <c r="EX107" i="4" s="1"/>
  <c r="EY107" i="4" s="1"/>
  <c r="EZ107" i="4" s="1"/>
  <c r="FA107" i="4" s="1"/>
  <c r="FB107" i="4" s="1"/>
  <c r="FC107" i="4" s="1"/>
  <c r="FD107" i="4" s="1"/>
  <c r="FE107" i="4" s="1"/>
  <c r="FF107" i="4" s="1"/>
  <c r="FG107" i="4" s="1"/>
  <c r="FH107" i="4" s="1"/>
  <c r="FI107" i="4" s="1"/>
  <c r="AU107" i="4"/>
  <c r="AV107" i="4" s="1"/>
  <c r="AU106" i="4"/>
  <c r="AV106" i="4" s="1"/>
  <c r="AW106" i="4" s="1"/>
  <c r="AX106" i="4" s="1"/>
  <c r="AY106" i="4" s="1"/>
  <c r="AZ106" i="4" s="1"/>
  <c r="BA106" i="4" s="1"/>
  <c r="BB106" i="4" s="1"/>
  <c r="BC106" i="4" s="1"/>
  <c r="BD106" i="4" s="1"/>
  <c r="BE106" i="4" s="1"/>
  <c r="BF106" i="4" s="1"/>
  <c r="BG106" i="4" s="1"/>
  <c r="BH106" i="4" s="1"/>
  <c r="BI106" i="4" s="1"/>
  <c r="BJ106" i="4" s="1"/>
  <c r="BK106" i="4" s="1"/>
  <c r="BL106" i="4" s="1"/>
  <c r="BM106" i="4" s="1"/>
  <c r="BN106" i="4" s="1"/>
  <c r="BO106" i="4" s="1"/>
  <c r="BP106" i="4" s="1"/>
  <c r="BQ106" i="4" s="1"/>
  <c r="BR106" i="4" s="1"/>
  <c r="BS106" i="4" s="1"/>
  <c r="BT106" i="4" s="1"/>
  <c r="BU106" i="4" s="1"/>
  <c r="BV106" i="4" s="1"/>
  <c r="BW106" i="4" s="1"/>
  <c r="BX106" i="4" s="1"/>
  <c r="BY106" i="4" s="1"/>
  <c r="BZ106" i="4" s="1"/>
  <c r="CA106" i="4" s="1"/>
  <c r="CB106" i="4" s="1"/>
  <c r="CC106" i="4" s="1"/>
  <c r="CD106" i="4" s="1"/>
  <c r="CE106" i="4" s="1"/>
  <c r="CF106" i="4" s="1"/>
  <c r="CG106" i="4" s="1"/>
  <c r="CH106" i="4" s="1"/>
  <c r="CI106" i="4" s="1"/>
  <c r="CJ106" i="4" s="1"/>
  <c r="CK106" i="4" s="1"/>
  <c r="CL106" i="4" s="1"/>
  <c r="CM106" i="4" s="1"/>
  <c r="CN106" i="4" s="1"/>
  <c r="CO106" i="4" s="1"/>
  <c r="CP106" i="4" s="1"/>
  <c r="CQ106" i="4" s="1"/>
  <c r="CR106" i="4" s="1"/>
  <c r="CS106" i="4" s="1"/>
  <c r="CT106" i="4" s="1"/>
  <c r="CU106" i="4" s="1"/>
  <c r="CV106" i="4" s="1"/>
  <c r="CW106" i="4" s="1"/>
  <c r="CX106" i="4" s="1"/>
  <c r="CY106" i="4" s="1"/>
  <c r="CZ106" i="4" s="1"/>
  <c r="DA106" i="4" s="1"/>
  <c r="DB106" i="4" s="1"/>
  <c r="DC106" i="4" s="1"/>
  <c r="DD106" i="4" s="1"/>
  <c r="DE106" i="4" s="1"/>
  <c r="DF106" i="4" s="1"/>
  <c r="DG106" i="4" s="1"/>
  <c r="DH106" i="4" s="1"/>
  <c r="DI106" i="4" s="1"/>
  <c r="DJ106" i="4" s="1"/>
  <c r="DK106" i="4" s="1"/>
  <c r="DL106" i="4" s="1"/>
  <c r="DM106" i="4" s="1"/>
  <c r="DN106" i="4" s="1"/>
  <c r="DO106" i="4" s="1"/>
  <c r="DP106" i="4" s="1"/>
  <c r="DQ106" i="4" s="1"/>
  <c r="DR106" i="4" s="1"/>
  <c r="DS106" i="4" s="1"/>
  <c r="DT106" i="4" s="1"/>
  <c r="DU106" i="4" s="1"/>
  <c r="DV106" i="4" s="1"/>
  <c r="DW106" i="4" s="1"/>
  <c r="DX106" i="4" s="1"/>
  <c r="DY106" i="4" s="1"/>
  <c r="DZ106" i="4" s="1"/>
  <c r="EA106" i="4" s="1"/>
  <c r="EB106" i="4" s="1"/>
  <c r="EC106" i="4" s="1"/>
  <c r="ED106" i="4" s="1"/>
  <c r="EE106" i="4" s="1"/>
  <c r="EF106" i="4" s="1"/>
  <c r="EG106" i="4" s="1"/>
  <c r="EH106" i="4" s="1"/>
  <c r="EI106" i="4" s="1"/>
  <c r="EJ106" i="4" s="1"/>
  <c r="EK106" i="4" s="1"/>
  <c r="EL106" i="4" s="1"/>
  <c r="EM106" i="4" s="1"/>
  <c r="EN106" i="4" s="1"/>
  <c r="EO106" i="4" s="1"/>
  <c r="EP106" i="4" s="1"/>
  <c r="EQ106" i="4" s="1"/>
  <c r="ER106" i="4" s="1"/>
  <c r="ES106" i="4" s="1"/>
  <c r="ET106" i="4" s="1"/>
  <c r="EU106" i="4" s="1"/>
  <c r="EV106" i="4" s="1"/>
  <c r="EW106" i="4" s="1"/>
  <c r="EX106" i="4" s="1"/>
  <c r="EY106" i="4" s="1"/>
  <c r="EZ106" i="4" s="1"/>
  <c r="FA106" i="4" s="1"/>
  <c r="FB106" i="4" s="1"/>
  <c r="FC106" i="4" s="1"/>
  <c r="FD106" i="4" s="1"/>
  <c r="FE106" i="4" s="1"/>
  <c r="FF106" i="4" s="1"/>
  <c r="FG106" i="4" s="1"/>
  <c r="FH106" i="4" s="1"/>
  <c r="FI106" i="4" s="1"/>
  <c r="BA105" i="4"/>
  <c r="BB105" i="4" s="1"/>
  <c r="BC105" i="4" s="1"/>
  <c r="BD105" i="4" s="1"/>
  <c r="BE105" i="4" s="1"/>
  <c r="BF105" i="4" s="1"/>
  <c r="BG105" i="4" s="1"/>
  <c r="BH105" i="4" s="1"/>
  <c r="BI105" i="4" s="1"/>
  <c r="BJ105" i="4" s="1"/>
  <c r="BK105" i="4" s="1"/>
  <c r="BL105" i="4" s="1"/>
  <c r="BM105" i="4" s="1"/>
  <c r="BN105" i="4" s="1"/>
  <c r="BO105" i="4" s="1"/>
  <c r="BP105" i="4" s="1"/>
  <c r="BQ105" i="4" s="1"/>
  <c r="BR105" i="4" s="1"/>
  <c r="BS105" i="4" s="1"/>
  <c r="BT105" i="4" s="1"/>
  <c r="BU105" i="4" s="1"/>
  <c r="BV105" i="4" s="1"/>
  <c r="BW105" i="4" s="1"/>
  <c r="BX105" i="4" s="1"/>
  <c r="BY105" i="4" s="1"/>
  <c r="BZ105" i="4" s="1"/>
  <c r="CA105" i="4" s="1"/>
  <c r="CB105" i="4" s="1"/>
  <c r="CC105" i="4" s="1"/>
  <c r="CD105" i="4" s="1"/>
  <c r="CE105" i="4" s="1"/>
  <c r="CF105" i="4" s="1"/>
  <c r="CG105" i="4" s="1"/>
  <c r="CH105" i="4" s="1"/>
  <c r="CI105" i="4" s="1"/>
  <c r="CJ105" i="4" s="1"/>
  <c r="CK105" i="4" s="1"/>
  <c r="CL105" i="4" s="1"/>
  <c r="CM105" i="4" s="1"/>
  <c r="CN105" i="4" s="1"/>
  <c r="CO105" i="4" s="1"/>
  <c r="CP105" i="4" s="1"/>
  <c r="CQ105" i="4" s="1"/>
  <c r="CR105" i="4" s="1"/>
  <c r="CS105" i="4" s="1"/>
  <c r="CT105" i="4" s="1"/>
  <c r="CU105" i="4" s="1"/>
  <c r="CV105" i="4" s="1"/>
  <c r="CW105" i="4" s="1"/>
  <c r="CX105" i="4" s="1"/>
  <c r="CY105" i="4" s="1"/>
  <c r="CZ105" i="4" s="1"/>
  <c r="DA105" i="4" s="1"/>
  <c r="DB105" i="4" s="1"/>
  <c r="DC105" i="4" s="1"/>
  <c r="DD105" i="4" s="1"/>
  <c r="DE105" i="4" s="1"/>
  <c r="DF105" i="4" s="1"/>
  <c r="DG105" i="4" s="1"/>
  <c r="DH105" i="4" s="1"/>
  <c r="DI105" i="4" s="1"/>
  <c r="DJ105" i="4" s="1"/>
  <c r="DK105" i="4" s="1"/>
  <c r="DL105" i="4" s="1"/>
  <c r="DM105" i="4" s="1"/>
  <c r="DN105" i="4" s="1"/>
  <c r="DO105" i="4" s="1"/>
  <c r="DP105" i="4" s="1"/>
  <c r="DQ105" i="4" s="1"/>
  <c r="DR105" i="4" s="1"/>
  <c r="DS105" i="4" s="1"/>
  <c r="DT105" i="4" s="1"/>
  <c r="DU105" i="4" s="1"/>
  <c r="DV105" i="4" s="1"/>
  <c r="DW105" i="4" s="1"/>
  <c r="DX105" i="4" s="1"/>
  <c r="DY105" i="4" s="1"/>
  <c r="DZ105" i="4" s="1"/>
  <c r="EA105" i="4" s="1"/>
  <c r="EB105" i="4" s="1"/>
  <c r="EC105" i="4" s="1"/>
  <c r="ED105" i="4" s="1"/>
  <c r="EE105" i="4" s="1"/>
  <c r="EF105" i="4" s="1"/>
  <c r="EG105" i="4" s="1"/>
  <c r="EH105" i="4" s="1"/>
  <c r="EI105" i="4" s="1"/>
  <c r="EJ105" i="4" s="1"/>
  <c r="EK105" i="4" s="1"/>
  <c r="EL105" i="4" s="1"/>
  <c r="EM105" i="4" s="1"/>
  <c r="EN105" i="4" s="1"/>
  <c r="EO105" i="4" s="1"/>
  <c r="EP105" i="4" s="1"/>
  <c r="EQ105" i="4" s="1"/>
  <c r="ER105" i="4" s="1"/>
  <c r="ES105" i="4" s="1"/>
  <c r="ET105" i="4" s="1"/>
  <c r="EU105" i="4" s="1"/>
  <c r="EV105" i="4" s="1"/>
  <c r="EW105" i="4" s="1"/>
  <c r="EX105" i="4" s="1"/>
  <c r="EY105" i="4" s="1"/>
  <c r="EZ105" i="4" s="1"/>
  <c r="FA105" i="4" s="1"/>
  <c r="FB105" i="4" s="1"/>
  <c r="FC105" i="4" s="1"/>
  <c r="FD105" i="4" s="1"/>
  <c r="FE105" i="4" s="1"/>
  <c r="FF105" i="4" s="1"/>
  <c r="FG105" i="4" s="1"/>
  <c r="FH105" i="4" s="1"/>
  <c r="FI105" i="4" s="1"/>
  <c r="AX105" i="4"/>
  <c r="AY105" i="4" s="1"/>
  <c r="AZ105" i="4" s="1"/>
  <c r="AW105" i="4"/>
  <c r="AV105" i="4"/>
  <c r="AU105" i="4"/>
  <c r="F6" i="5" l="1"/>
  <c r="F5" i="5"/>
  <c r="F4" i="5"/>
  <c r="F3" i="5"/>
  <c r="F2" i="5"/>
  <c r="B21" i="1"/>
  <c r="P2" i="5"/>
  <c r="R2" i="5"/>
  <c r="U2" i="5"/>
  <c r="W2" i="5"/>
  <c r="Z2" i="5"/>
  <c r="AB2" i="5"/>
  <c r="AE2" i="5"/>
  <c r="AG2" i="5"/>
  <c r="AJ2" i="5"/>
  <c r="AL2" i="5"/>
  <c r="AO2" i="5"/>
  <c r="AQ2" i="5"/>
  <c r="AT2" i="5"/>
  <c r="AV2" i="5"/>
  <c r="AY2" i="5"/>
  <c r="BA2" i="5"/>
  <c r="BD2" i="5"/>
  <c r="BF2" i="5"/>
  <c r="BI2" i="5"/>
  <c r="BK2" i="5"/>
  <c r="BN2" i="5"/>
  <c r="BP2" i="5"/>
  <c r="BS2" i="5"/>
  <c r="BU2" i="5"/>
  <c r="BX2" i="5"/>
  <c r="BZ2" i="5"/>
  <c r="CC2" i="5"/>
  <c r="CE2" i="5"/>
  <c r="CH2" i="5"/>
  <c r="CJ2" i="5"/>
  <c r="CM2" i="5"/>
  <c r="CO2" i="5"/>
  <c r="CR2" i="5"/>
  <c r="CT2" i="5"/>
  <c r="CW2" i="5"/>
  <c r="CY2" i="5"/>
  <c r="DB2" i="5"/>
  <c r="DD2" i="5"/>
  <c r="DG2" i="5"/>
  <c r="DI2" i="5"/>
  <c r="DL2" i="5"/>
  <c r="DN2" i="5"/>
  <c r="DQ2" i="5"/>
  <c r="DS2" i="5"/>
  <c r="DV2" i="5"/>
  <c r="DX2" i="5"/>
  <c r="EA2" i="5"/>
  <c r="EC2" i="5"/>
  <c r="EF2" i="5"/>
  <c r="EH2" i="5"/>
  <c r="EK2" i="5"/>
  <c r="EM2" i="5"/>
  <c r="EP2" i="5"/>
  <c r="ER2" i="5"/>
  <c r="EU2" i="5"/>
  <c r="EW2" i="5"/>
  <c r="EZ2" i="5"/>
  <c r="FB2" i="5"/>
  <c r="FE2" i="5"/>
  <c r="FG2" i="5"/>
  <c r="FJ2" i="5"/>
  <c r="FL2" i="5"/>
  <c r="FO2" i="5"/>
  <c r="FQ2" i="5"/>
  <c r="FT2" i="5"/>
  <c r="FV2" i="5"/>
  <c r="FY2" i="5"/>
  <c r="GA2" i="5"/>
  <c r="GD2" i="5"/>
  <c r="GF2" i="5"/>
  <c r="GI2" i="5"/>
  <c r="GK2" i="5"/>
  <c r="GN2" i="5"/>
  <c r="GP2" i="5"/>
  <c r="GS2" i="5"/>
  <c r="GU2" i="5"/>
  <c r="GX2" i="5"/>
  <c r="GZ2" i="5"/>
  <c r="HC2" i="5"/>
  <c r="HE2" i="5"/>
  <c r="HH2" i="5"/>
  <c r="HJ2" i="5"/>
  <c r="HM2" i="5"/>
  <c r="HO2" i="5"/>
  <c r="HR2" i="5"/>
  <c r="HT2" i="5"/>
  <c r="HW2" i="5"/>
  <c r="HY2" i="5"/>
  <c r="IB2" i="5"/>
  <c r="ID2" i="5"/>
  <c r="IG2" i="5"/>
  <c r="II2" i="5"/>
  <c r="IL2" i="5"/>
  <c r="IN2" i="5"/>
  <c r="IQ2" i="5"/>
  <c r="IS2" i="5"/>
  <c r="IV2" i="5"/>
  <c r="IX2" i="5"/>
  <c r="JA2" i="5"/>
  <c r="JC2" i="5"/>
  <c r="JF2" i="5"/>
  <c r="JH2" i="5"/>
  <c r="JK2" i="5"/>
  <c r="JM2" i="5"/>
  <c r="JP2" i="5"/>
  <c r="JR2" i="5"/>
  <c r="JU2" i="5"/>
  <c r="JW2" i="5"/>
  <c r="JZ2" i="5"/>
  <c r="KB2" i="5"/>
  <c r="KE2" i="5"/>
  <c r="KG2" i="5"/>
  <c r="KJ2" i="5"/>
  <c r="KL2" i="5"/>
  <c r="KO2" i="5"/>
  <c r="P3" i="5"/>
  <c r="R3" i="5"/>
  <c r="U3" i="5"/>
  <c r="W3" i="5"/>
  <c r="Z3" i="5"/>
  <c r="AB3" i="5"/>
  <c r="AE3" i="5"/>
  <c r="AG3" i="5"/>
  <c r="AJ3" i="5"/>
  <c r="AL3" i="5"/>
  <c r="AO3" i="5"/>
  <c r="AQ3" i="5"/>
  <c r="AT3" i="5"/>
  <c r="AV3" i="5"/>
  <c r="AY3" i="5"/>
  <c r="BA3" i="5"/>
  <c r="BD3" i="5"/>
  <c r="BF3" i="5"/>
  <c r="BI3" i="5"/>
  <c r="BK3" i="5"/>
  <c r="BN3" i="5"/>
  <c r="BP3" i="5"/>
  <c r="BS3" i="5"/>
  <c r="BU3" i="5"/>
  <c r="BX3" i="5"/>
  <c r="BZ3" i="5"/>
  <c r="CC3" i="5"/>
  <c r="CE3" i="5"/>
  <c r="CH3" i="5"/>
  <c r="CJ3" i="5"/>
  <c r="CM3" i="5"/>
  <c r="CO3" i="5"/>
  <c r="CR3" i="5"/>
  <c r="CT3" i="5"/>
  <c r="CW3" i="5"/>
  <c r="CY3" i="5"/>
  <c r="DB3" i="5"/>
  <c r="DD3" i="5"/>
  <c r="DG3" i="5"/>
  <c r="DI3" i="5"/>
  <c r="DL3" i="5"/>
  <c r="DN3" i="5"/>
  <c r="DQ3" i="5"/>
  <c r="DS3" i="5"/>
  <c r="DV3" i="5"/>
  <c r="DX3" i="5"/>
  <c r="EA3" i="5"/>
  <c r="EC3" i="5"/>
  <c r="EF3" i="5"/>
  <c r="EH3" i="5"/>
  <c r="EK3" i="5"/>
  <c r="EM3" i="5"/>
  <c r="EP3" i="5"/>
  <c r="ER3" i="5"/>
  <c r="EU3" i="5"/>
  <c r="EW3" i="5"/>
  <c r="EZ3" i="5"/>
  <c r="FB3" i="5"/>
  <c r="FE3" i="5"/>
  <c r="FG3" i="5"/>
  <c r="FJ3" i="5"/>
  <c r="FL3" i="5"/>
  <c r="FO3" i="5"/>
  <c r="FQ3" i="5"/>
  <c r="FT3" i="5"/>
  <c r="FV3" i="5"/>
  <c r="FY3" i="5"/>
  <c r="GA3" i="5"/>
  <c r="GD3" i="5"/>
  <c r="GF3" i="5"/>
  <c r="GI3" i="5"/>
  <c r="GK3" i="5"/>
  <c r="GN3" i="5"/>
  <c r="GP3" i="5"/>
  <c r="GS3" i="5"/>
  <c r="GU3" i="5"/>
  <c r="GX3" i="5"/>
  <c r="GZ3" i="5"/>
  <c r="HC3" i="5"/>
  <c r="HE3" i="5"/>
  <c r="HH3" i="5"/>
  <c r="HJ3" i="5"/>
  <c r="HM3" i="5"/>
  <c r="HO3" i="5"/>
  <c r="HR3" i="5"/>
  <c r="HT3" i="5"/>
  <c r="HW3" i="5"/>
  <c r="HY3" i="5"/>
  <c r="IB3" i="5"/>
  <c r="ID3" i="5"/>
  <c r="IG3" i="5"/>
  <c r="II3" i="5"/>
  <c r="IL3" i="5"/>
  <c r="IN3" i="5"/>
  <c r="IQ3" i="5"/>
  <c r="IS3" i="5"/>
  <c r="IV3" i="5"/>
  <c r="IX3" i="5"/>
  <c r="JA3" i="5"/>
  <c r="JC3" i="5"/>
  <c r="JF3" i="5"/>
  <c r="JH3" i="5"/>
  <c r="JK3" i="5"/>
  <c r="JM3" i="5"/>
  <c r="JP3" i="5"/>
  <c r="JR3" i="5"/>
  <c r="JU3" i="5"/>
  <c r="JW3" i="5"/>
  <c r="JZ3" i="5"/>
  <c r="KB3" i="5"/>
  <c r="KE3" i="5"/>
  <c r="KG3" i="5"/>
  <c r="KJ3" i="5"/>
  <c r="KL3" i="5"/>
  <c r="KO3" i="5"/>
  <c r="P4" i="5"/>
  <c r="R4" i="5"/>
  <c r="U4" i="5"/>
  <c r="W4" i="5"/>
  <c r="Z4" i="5"/>
  <c r="AB4" i="5"/>
  <c r="AE4" i="5"/>
  <c r="AG4" i="5"/>
  <c r="AJ4" i="5"/>
  <c r="AL4" i="5"/>
  <c r="AO4" i="5"/>
  <c r="AQ4" i="5"/>
  <c r="AT4" i="5"/>
  <c r="AV4" i="5"/>
  <c r="AY4" i="5"/>
  <c r="BA4" i="5"/>
  <c r="BD4" i="5"/>
  <c r="BF4" i="5"/>
  <c r="BI4" i="5"/>
  <c r="BK4" i="5"/>
  <c r="BN4" i="5"/>
  <c r="BP4" i="5"/>
  <c r="BS4" i="5"/>
  <c r="BU4" i="5"/>
  <c r="BX4" i="5"/>
  <c r="BZ4" i="5"/>
  <c r="CC4" i="5"/>
  <c r="CE4" i="5"/>
  <c r="CH4" i="5"/>
  <c r="CJ4" i="5"/>
  <c r="CM4" i="5"/>
  <c r="CO4" i="5"/>
  <c r="CR4" i="5"/>
  <c r="CT4" i="5"/>
  <c r="CW4" i="5"/>
  <c r="CY4" i="5"/>
  <c r="DB4" i="5"/>
  <c r="DD4" i="5"/>
  <c r="DG4" i="5"/>
  <c r="DI4" i="5"/>
  <c r="DL4" i="5"/>
  <c r="DN4" i="5"/>
  <c r="DQ4" i="5"/>
  <c r="DS4" i="5"/>
  <c r="DV4" i="5"/>
  <c r="DX4" i="5"/>
  <c r="EA4" i="5"/>
  <c r="EC4" i="5"/>
  <c r="EF4" i="5"/>
  <c r="EH4" i="5"/>
  <c r="EK4" i="5"/>
  <c r="EM4" i="5"/>
  <c r="EP4" i="5"/>
  <c r="ER4" i="5"/>
  <c r="EU4" i="5"/>
  <c r="EW4" i="5"/>
  <c r="EZ4" i="5"/>
  <c r="FB4" i="5"/>
  <c r="FE4" i="5"/>
  <c r="FG4" i="5"/>
  <c r="FJ4" i="5"/>
  <c r="FL4" i="5"/>
  <c r="FO4" i="5"/>
  <c r="FQ4" i="5"/>
  <c r="FT4" i="5"/>
  <c r="FV4" i="5"/>
  <c r="FY4" i="5"/>
  <c r="GA4" i="5"/>
  <c r="GD4" i="5"/>
  <c r="GF4" i="5"/>
  <c r="GI4" i="5"/>
  <c r="GK4" i="5"/>
  <c r="GN4" i="5"/>
  <c r="GP4" i="5"/>
  <c r="GS4" i="5"/>
  <c r="GU4" i="5"/>
  <c r="GX4" i="5"/>
  <c r="GZ4" i="5"/>
  <c r="HC4" i="5"/>
  <c r="HE4" i="5"/>
  <c r="HH4" i="5"/>
  <c r="HJ4" i="5"/>
  <c r="HM4" i="5"/>
  <c r="HO4" i="5"/>
  <c r="HR4" i="5"/>
  <c r="HT4" i="5"/>
  <c r="HW4" i="5"/>
  <c r="HY4" i="5"/>
  <c r="IB4" i="5"/>
  <c r="ID4" i="5"/>
  <c r="IG4" i="5"/>
  <c r="II4" i="5"/>
  <c r="IL4" i="5"/>
  <c r="IN4" i="5"/>
  <c r="IQ4" i="5"/>
  <c r="IS4" i="5"/>
  <c r="IV4" i="5"/>
  <c r="IX4" i="5"/>
  <c r="JA4" i="5"/>
  <c r="JC4" i="5"/>
  <c r="JF4" i="5"/>
  <c r="JH4" i="5"/>
  <c r="JK4" i="5"/>
  <c r="JM4" i="5"/>
  <c r="JP4" i="5"/>
  <c r="JR4" i="5"/>
  <c r="JU4" i="5"/>
  <c r="JW4" i="5"/>
  <c r="JZ4" i="5"/>
  <c r="KB4" i="5"/>
  <c r="KE4" i="5"/>
  <c r="KG4" i="5"/>
  <c r="KJ4" i="5"/>
  <c r="KL4" i="5"/>
  <c r="KO4" i="5"/>
  <c r="P5" i="5"/>
  <c r="R5" i="5"/>
  <c r="U5" i="5"/>
  <c r="W5" i="5"/>
  <c r="Z5" i="5"/>
  <c r="AB5" i="5"/>
  <c r="AE5" i="5"/>
  <c r="AG5" i="5"/>
  <c r="AJ5" i="5"/>
  <c r="AL5" i="5"/>
  <c r="AO5" i="5"/>
  <c r="AQ5" i="5"/>
  <c r="AT5" i="5"/>
  <c r="AV5" i="5"/>
  <c r="AY5" i="5"/>
  <c r="BA5" i="5"/>
  <c r="BD5" i="5"/>
  <c r="BF5" i="5"/>
  <c r="BI5" i="5"/>
  <c r="BK5" i="5"/>
  <c r="BN5" i="5"/>
  <c r="BP5" i="5"/>
  <c r="BS5" i="5"/>
  <c r="BU5" i="5"/>
  <c r="BX5" i="5"/>
  <c r="BZ5" i="5"/>
  <c r="CC5" i="5"/>
  <c r="CE5" i="5"/>
  <c r="CH5" i="5"/>
  <c r="CJ5" i="5"/>
  <c r="CM5" i="5"/>
  <c r="CO5" i="5"/>
  <c r="CR5" i="5"/>
  <c r="CT5" i="5"/>
  <c r="CW5" i="5"/>
  <c r="CY5" i="5"/>
  <c r="DB5" i="5"/>
  <c r="DD5" i="5"/>
  <c r="DG5" i="5"/>
  <c r="DI5" i="5"/>
  <c r="DL5" i="5"/>
  <c r="DN5" i="5"/>
  <c r="DQ5" i="5"/>
  <c r="DS5" i="5"/>
  <c r="DV5" i="5"/>
  <c r="DX5" i="5"/>
  <c r="EA5" i="5"/>
  <c r="EC5" i="5"/>
  <c r="EF5" i="5"/>
  <c r="EH5" i="5"/>
  <c r="EK5" i="5"/>
  <c r="EM5" i="5"/>
  <c r="EP5" i="5"/>
  <c r="ER5" i="5"/>
  <c r="EU5" i="5"/>
  <c r="EW5" i="5"/>
  <c r="EZ5" i="5"/>
  <c r="FB5" i="5"/>
  <c r="FE5" i="5"/>
  <c r="FG5" i="5"/>
  <c r="FJ5" i="5"/>
  <c r="FL5" i="5"/>
  <c r="FO5" i="5"/>
  <c r="FQ5" i="5"/>
  <c r="FT5" i="5"/>
  <c r="FV5" i="5"/>
  <c r="FY5" i="5"/>
  <c r="GA5" i="5"/>
  <c r="GD5" i="5"/>
  <c r="GF5" i="5"/>
  <c r="GI5" i="5"/>
  <c r="GK5" i="5"/>
  <c r="GN5" i="5"/>
  <c r="GP5" i="5"/>
  <c r="GS5" i="5"/>
  <c r="GU5" i="5"/>
  <c r="GX5" i="5"/>
  <c r="GZ5" i="5"/>
  <c r="HC5" i="5"/>
  <c r="HE5" i="5"/>
  <c r="HH5" i="5"/>
  <c r="HJ5" i="5"/>
  <c r="HM5" i="5"/>
  <c r="HO5" i="5"/>
  <c r="HR5" i="5"/>
  <c r="HT5" i="5"/>
  <c r="HW5" i="5"/>
  <c r="HY5" i="5"/>
  <c r="IB5" i="5"/>
  <c r="ID5" i="5"/>
  <c r="IG5" i="5"/>
  <c r="II5" i="5"/>
  <c r="IL5" i="5"/>
  <c r="IN5" i="5"/>
  <c r="IQ5" i="5"/>
  <c r="IS5" i="5"/>
  <c r="IV5" i="5"/>
  <c r="IX5" i="5"/>
  <c r="JA5" i="5"/>
  <c r="JC5" i="5"/>
  <c r="JF5" i="5"/>
  <c r="JH5" i="5"/>
  <c r="JK5" i="5"/>
  <c r="JM5" i="5"/>
  <c r="JP5" i="5"/>
  <c r="JR5" i="5"/>
  <c r="JU5" i="5"/>
  <c r="JW5" i="5"/>
  <c r="JZ5" i="5"/>
  <c r="KB5" i="5"/>
  <c r="KE5" i="5"/>
  <c r="KG5" i="5"/>
  <c r="KJ5" i="5"/>
  <c r="KL5" i="5"/>
  <c r="KO5" i="5"/>
  <c r="P6" i="5"/>
  <c r="R6" i="5"/>
  <c r="U6" i="5"/>
  <c r="W6" i="5"/>
  <c r="Z6" i="5"/>
  <c r="AB6" i="5"/>
  <c r="AE6" i="5"/>
  <c r="AG6" i="5"/>
  <c r="AJ6" i="5"/>
  <c r="AL6" i="5"/>
  <c r="AO6" i="5"/>
  <c r="AQ6" i="5"/>
  <c r="AT6" i="5"/>
  <c r="AV6" i="5"/>
  <c r="AY6" i="5"/>
  <c r="BA6" i="5"/>
  <c r="BD6" i="5"/>
  <c r="BF6" i="5"/>
  <c r="BI6" i="5"/>
  <c r="BK6" i="5"/>
  <c r="BN6" i="5"/>
  <c r="BP6" i="5"/>
  <c r="BS6" i="5"/>
  <c r="BU6" i="5"/>
  <c r="BX6" i="5"/>
  <c r="BZ6" i="5"/>
  <c r="CC6" i="5"/>
  <c r="CE6" i="5"/>
  <c r="CH6" i="5"/>
  <c r="CJ6" i="5"/>
  <c r="CM6" i="5"/>
  <c r="CO6" i="5"/>
  <c r="CR6" i="5"/>
  <c r="CT6" i="5"/>
  <c r="CW6" i="5"/>
  <c r="CY6" i="5"/>
  <c r="DB6" i="5"/>
  <c r="DD6" i="5"/>
  <c r="DG6" i="5"/>
  <c r="DI6" i="5"/>
  <c r="DL6" i="5"/>
  <c r="DN6" i="5"/>
  <c r="DQ6" i="5"/>
  <c r="DS6" i="5"/>
  <c r="DV6" i="5"/>
  <c r="DX6" i="5"/>
  <c r="EA6" i="5"/>
  <c r="EC6" i="5"/>
  <c r="EF6" i="5"/>
  <c r="EH6" i="5"/>
  <c r="EK6" i="5"/>
  <c r="EM6" i="5"/>
  <c r="EP6" i="5"/>
  <c r="ER6" i="5"/>
  <c r="EU6" i="5"/>
  <c r="EW6" i="5"/>
  <c r="EZ6" i="5"/>
  <c r="FB6" i="5"/>
  <c r="FE6" i="5"/>
  <c r="FG6" i="5"/>
  <c r="FJ6" i="5"/>
  <c r="FL6" i="5"/>
  <c r="FO6" i="5"/>
  <c r="FQ6" i="5"/>
  <c r="FT6" i="5"/>
  <c r="FV6" i="5"/>
  <c r="FY6" i="5"/>
  <c r="GA6" i="5"/>
  <c r="GD6" i="5"/>
  <c r="GF6" i="5"/>
  <c r="GI6" i="5"/>
  <c r="GK6" i="5"/>
  <c r="GN6" i="5"/>
  <c r="GP6" i="5"/>
  <c r="GS6" i="5"/>
  <c r="GU6" i="5"/>
  <c r="GX6" i="5"/>
  <c r="GZ6" i="5"/>
  <c r="HC6" i="5"/>
  <c r="HE6" i="5"/>
  <c r="HH6" i="5"/>
  <c r="HJ6" i="5"/>
  <c r="HM6" i="5"/>
  <c r="HO6" i="5"/>
  <c r="HR6" i="5"/>
  <c r="HT6" i="5"/>
  <c r="HW6" i="5"/>
  <c r="HY6" i="5"/>
  <c r="IB6" i="5"/>
  <c r="ID6" i="5"/>
  <c r="IG6" i="5"/>
  <c r="II6" i="5"/>
  <c r="IL6" i="5"/>
  <c r="IN6" i="5"/>
  <c r="IQ6" i="5"/>
  <c r="IS6" i="5"/>
  <c r="IV6" i="5"/>
  <c r="IX6" i="5"/>
  <c r="JA6" i="5"/>
  <c r="JC6" i="5"/>
  <c r="JF6" i="5"/>
  <c r="JH6" i="5"/>
  <c r="JK6" i="5"/>
  <c r="JM6" i="5"/>
  <c r="JP6" i="5"/>
  <c r="JR6" i="5"/>
  <c r="JU6" i="5"/>
  <c r="JW6" i="5"/>
  <c r="JZ6" i="5"/>
  <c r="KB6" i="5"/>
  <c r="KE6" i="5"/>
  <c r="KG6" i="5"/>
  <c r="KJ6" i="5"/>
  <c r="KL6" i="5"/>
  <c r="KO6" i="5"/>
  <c r="M6" i="5"/>
  <c r="K6" i="5"/>
  <c r="M5" i="5"/>
  <c r="K5" i="5"/>
  <c r="M4" i="5"/>
  <c r="K4" i="5"/>
  <c r="M3" i="5"/>
  <c r="K3" i="5"/>
  <c r="M2" i="5"/>
  <c r="K2" i="5"/>
  <c r="I48" i="9"/>
  <c r="I49" i="9" s="1"/>
  <c r="I46" i="9"/>
  <c r="I43" i="9"/>
  <c r="I44" i="9" s="1"/>
  <c r="I41" i="9"/>
  <c r="I36" i="9"/>
  <c r="I37" i="9" s="1"/>
  <c r="I38" i="9" s="1"/>
  <c r="I39" i="9" s="1"/>
  <c r="I31" i="9"/>
  <c r="I32" i="9" s="1"/>
  <c r="I33" i="9" s="1"/>
  <c r="I34" i="9" s="1"/>
  <c r="D48" i="9"/>
  <c r="D49" i="9" s="1"/>
  <c r="D36" i="9"/>
  <c r="D37" i="9" s="1"/>
  <c r="D38" i="9" s="1"/>
  <c r="D39" i="9" s="1"/>
  <c r="D31" i="9"/>
  <c r="D32" i="9" s="1"/>
  <c r="D33" i="9" s="1"/>
  <c r="D34" i="9" s="1"/>
  <c r="G22" i="3"/>
  <c r="H23" i="3"/>
  <c r="AW156" i="4"/>
  <c r="AV156" i="4" s="1"/>
  <c r="AU156" i="4" s="1"/>
  <c r="AW157" i="4"/>
  <c r="AV157" i="4" s="1"/>
  <c r="AU157" i="4" s="1"/>
  <c r="AW158" i="4"/>
  <c r="AV158" i="4" s="1"/>
  <c r="AU158" i="4" s="1"/>
  <c r="AU159" i="4"/>
  <c r="AV159" i="4"/>
  <c r="AW159" i="4"/>
  <c r="AW160" i="4"/>
  <c r="AV160" i="4" s="1"/>
  <c r="AU160" i="4" s="1"/>
  <c r="AX156" i="4"/>
  <c r="AX157" i="4"/>
  <c r="AX158" i="4"/>
  <c r="AX159" i="4"/>
  <c r="AX160" i="4"/>
  <c r="AW57" i="4"/>
  <c r="AV57" i="4" s="1"/>
  <c r="AU57" i="4" s="1"/>
  <c r="AT57" i="4" s="1"/>
  <c r="AW58" i="4"/>
  <c r="AV58" i="4" s="1"/>
  <c r="AU58" i="4" s="1"/>
  <c r="AT58" i="4" s="1"/>
  <c r="AW59" i="4"/>
  <c r="AV59" i="4" s="1"/>
  <c r="AU59" i="4" s="1"/>
  <c r="AT59" i="4" s="1"/>
  <c r="AW60" i="4"/>
  <c r="AV60" i="4" s="1"/>
  <c r="AU60" i="4" s="1"/>
  <c r="AT60" i="4" s="1"/>
  <c r="AW61" i="4"/>
  <c r="AV61" i="4" s="1"/>
  <c r="AU61" i="4" s="1"/>
  <c r="AT61" i="4" s="1"/>
  <c r="AX57" i="4"/>
  <c r="AX58" i="4"/>
  <c r="AX59" i="4"/>
  <c r="AX60" i="4"/>
  <c r="AX61" i="4"/>
  <c r="AX62" i="4"/>
  <c r="AW62" i="4"/>
  <c r="AT56" i="4"/>
  <c r="W54" i="4"/>
  <c r="W55" i="4" s="1"/>
  <c r="W56" i="4" s="1"/>
  <c r="W57" i="4" s="1"/>
  <c r="W58" i="4"/>
  <c r="T57" i="4"/>
  <c r="T56" i="4"/>
  <c r="T55" i="4"/>
  <c r="T54" i="4"/>
  <c r="T58" i="4"/>
  <c r="T87" i="1"/>
  <c r="AX9" i="1" l="1"/>
  <c r="AY26" i="1"/>
  <c r="AZ4" i="1" s="1"/>
  <c r="BA4" i="1" l="1"/>
  <c r="AY11" i="1"/>
  <c r="BA5" i="1"/>
  <c r="AX200" i="4"/>
  <c r="AW200" i="4" s="1"/>
  <c r="AV200" i="4" s="1"/>
  <c r="AU200" i="4" s="1"/>
  <c r="AT200" i="4" s="1"/>
  <c r="AX199" i="4"/>
  <c r="AW199" i="4" s="1"/>
  <c r="AV199" i="4" s="1"/>
  <c r="AU199" i="4" s="1"/>
  <c r="AT199" i="4" s="1"/>
  <c r="AX198" i="4"/>
  <c r="AW198" i="4"/>
  <c r="AV198" i="4" s="1"/>
  <c r="AU198" i="4" s="1"/>
  <c r="AT198" i="4" s="1"/>
  <c r="AX197" i="4"/>
  <c r="AW197" i="4" s="1"/>
  <c r="AV197" i="4" s="1"/>
  <c r="AU197" i="4" s="1"/>
  <c r="AT197" i="4" s="1"/>
  <c r="AX196" i="4"/>
  <c r="AW196" i="4" s="1"/>
  <c r="AV196" i="4" s="1"/>
  <c r="AU196" i="4" s="1"/>
  <c r="AT196" i="4" s="1"/>
  <c r="AX195" i="4"/>
  <c r="AW195" i="4" s="1"/>
  <c r="AV195" i="4" s="1"/>
  <c r="AU195" i="4" s="1"/>
  <c r="AT195" i="4" s="1"/>
  <c r="AX194" i="4"/>
  <c r="AW194" i="4" s="1"/>
  <c r="AV194" i="4" s="1"/>
  <c r="AU194" i="4" s="1"/>
  <c r="AT194" i="4" s="1"/>
  <c r="AX193" i="4"/>
  <c r="AW193" i="4" s="1"/>
  <c r="AV193" i="4" s="1"/>
  <c r="AU193" i="4" s="1"/>
  <c r="AT193" i="4" s="1"/>
  <c r="AX192" i="4"/>
  <c r="AW192" i="4"/>
  <c r="AV192" i="4" s="1"/>
  <c r="AU192" i="4" s="1"/>
  <c r="AT192" i="4" s="1"/>
  <c r="AX191" i="4"/>
  <c r="AW191" i="4"/>
  <c r="AV191" i="4" s="1"/>
  <c r="AU191" i="4" s="1"/>
  <c r="AT191" i="4" s="1"/>
  <c r="AX190" i="4"/>
  <c r="AW190" i="4"/>
  <c r="AV190" i="4" s="1"/>
  <c r="AU190" i="4" s="1"/>
  <c r="AT190" i="4" s="1"/>
  <c r="AX189" i="4"/>
  <c r="AW189" i="4"/>
  <c r="AV189" i="4"/>
  <c r="AU189" i="4"/>
  <c r="AT189" i="4" s="1"/>
  <c r="AX188" i="4"/>
  <c r="AW188" i="4" s="1"/>
  <c r="AV188" i="4" s="1"/>
  <c r="AU188" i="4" s="1"/>
  <c r="AT188" i="4" s="1"/>
  <c r="AX187" i="4"/>
  <c r="AW187" i="4"/>
  <c r="AV187" i="4"/>
  <c r="AU187" i="4" s="1"/>
  <c r="AT187" i="4" s="1"/>
  <c r="AX186" i="4"/>
  <c r="AW186" i="4"/>
  <c r="AV186" i="4" s="1"/>
  <c r="AU186" i="4" s="1"/>
  <c r="AT186" i="4" s="1"/>
  <c r="AX185" i="4"/>
  <c r="AW185" i="4" s="1"/>
  <c r="AV185" i="4" s="1"/>
  <c r="AU185" i="4" s="1"/>
  <c r="AT185" i="4" s="1"/>
  <c r="AX184" i="4"/>
  <c r="AW184" i="4"/>
  <c r="AV184" i="4" s="1"/>
  <c r="AU184" i="4" s="1"/>
  <c r="AT184" i="4" s="1"/>
  <c r="AX183" i="4"/>
  <c r="AW183" i="4" s="1"/>
  <c r="AV183" i="4" s="1"/>
  <c r="AU183" i="4" s="1"/>
  <c r="AT183" i="4" s="1"/>
  <c r="AX182" i="4"/>
  <c r="AW182" i="4"/>
  <c r="AV182" i="4" s="1"/>
  <c r="AU182" i="4" s="1"/>
  <c r="AT182" i="4" s="1"/>
  <c r="AX181" i="4"/>
  <c r="AW181" i="4" s="1"/>
  <c r="AV181" i="4" s="1"/>
  <c r="AU181" i="4" s="1"/>
  <c r="AT181" i="4" s="1"/>
  <c r="AX180" i="4"/>
  <c r="AW180" i="4"/>
  <c r="AV180" i="4"/>
  <c r="AU180" i="4" s="1"/>
  <c r="AT180" i="4" s="1"/>
  <c r="AX179" i="4"/>
  <c r="AW179" i="4"/>
  <c r="AV179" i="4"/>
  <c r="AU179" i="4" s="1"/>
  <c r="AT179" i="4" s="1"/>
  <c r="AX178" i="4"/>
  <c r="AW178" i="4"/>
  <c r="AV178" i="4"/>
  <c r="AU178" i="4"/>
  <c r="AT178" i="4"/>
  <c r="AX177" i="4"/>
  <c r="AW177" i="4"/>
  <c r="AV177" i="4" s="1"/>
  <c r="AU177" i="4" s="1"/>
  <c r="AT177" i="4" s="1"/>
  <c r="AX176" i="4"/>
  <c r="AW176" i="4" s="1"/>
  <c r="AV176" i="4" s="1"/>
  <c r="AU176" i="4" s="1"/>
  <c r="AT176" i="4" s="1"/>
  <c r="AX175" i="4"/>
  <c r="AW175" i="4" s="1"/>
  <c r="AV175" i="4" s="1"/>
  <c r="AU175" i="4" s="1"/>
  <c r="AT175" i="4" s="1"/>
  <c r="AX174" i="4"/>
  <c r="AW174" i="4"/>
  <c r="AV174" i="4" s="1"/>
  <c r="AU174" i="4" s="1"/>
  <c r="AT174" i="4" s="1"/>
  <c r="AX173" i="4"/>
  <c r="AW173" i="4"/>
  <c r="AV173" i="4" s="1"/>
  <c r="AU173" i="4" s="1"/>
  <c r="AT173" i="4" s="1"/>
  <c r="AX172" i="4"/>
  <c r="AW172" i="4" s="1"/>
  <c r="AV172" i="4" s="1"/>
  <c r="AU172" i="4" s="1"/>
  <c r="AT172" i="4" s="1"/>
  <c r="AX171" i="4"/>
  <c r="AW171" i="4" s="1"/>
  <c r="AV171" i="4" s="1"/>
  <c r="AU171" i="4" s="1"/>
  <c r="AT171" i="4" s="1"/>
  <c r="AX170" i="4"/>
  <c r="AW170" i="4"/>
  <c r="AV170" i="4"/>
  <c r="AU170" i="4"/>
  <c r="AT170" i="4" s="1"/>
  <c r="AX169" i="4"/>
  <c r="AW169" i="4" s="1"/>
  <c r="AV169" i="4" s="1"/>
  <c r="AU169" i="4" s="1"/>
  <c r="AT169" i="4" s="1"/>
  <c r="AX168" i="4"/>
  <c r="AW168" i="4"/>
  <c r="AV168" i="4" s="1"/>
  <c r="AU168" i="4" s="1"/>
  <c r="AT168" i="4" s="1"/>
  <c r="AX167" i="4"/>
  <c r="AW167" i="4"/>
  <c r="AV167" i="4"/>
  <c r="AU167" i="4" s="1"/>
  <c r="AT167" i="4" s="1"/>
  <c r="AX166" i="4"/>
  <c r="AW166" i="4"/>
  <c r="AV166" i="4" s="1"/>
  <c r="AU166" i="4" s="1"/>
  <c r="AT166" i="4" s="1"/>
  <c r="AX165" i="4"/>
  <c r="AW165" i="4" s="1"/>
  <c r="AV165" i="4" s="1"/>
  <c r="AU165" i="4" s="1"/>
  <c r="AT165" i="4" s="1"/>
  <c r="AX164" i="4"/>
  <c r="AW164" i="4" s="1"/>
  <c r="AV164" i="4" s="1"/>
  <c r="AU164" i="4" s="1"/>
  <c r="AT164" i="4" s="1"/>
  <c r="AX163" i="4"/>
  <c r="AW163" i="4"/>
  <c r="AV163" i="4"/>
  <c r="AU163" i="4" s="1"/>
  <c r="AT163" i="4" s="1"/>
  <c r="AX162" i="4"/>
  <c r="AW162" i="4"/>
  <c r="AV162" i="4" s="1"/>
  <c r="AU162" i="4" s="1"/>
  <c r="AT162" i="4" s="1"/>
  <c r="AX161" i="4"/>
  <c r="AW161" i="4" s="1"/>
  <c r="AV161" i="4" s="1"/>
  <c r="AU161" i="4" s="1"/>
  <c r="AT161" i="4" s="1"/>
  <c r="AW100" i="4"/>
  <c r="AV100" i="4" s="1"/>
  <c r="AU100" i="4" s="1"/>
  <c r="AT100" i="4" s="1"/>
  <c r="AW96" i="4"/>
  <c r="AV96" i="4" s="1"/>
  <c r="AU96" i="4" s="1"/>
  <c r="AT96" i="4" s="1"/>
  <c r="AW95" i="4"/>
  <c r="AV95" i="4"/>
  <c r="AU95" i="4"/>
  <c r="AT95" i="4"/>
  <c r="AW94" i="4"/>
  <c r="AV94" i="4" s="1"/>
  <c r="AU94" i="4" s="1"/>
  <c r="AT94" i="4" s="1"/>
  <c r="AW92" i="4"/>
  <c r="AV92" i="4"/>
  <c r="AU92" i="4"/>
  <c r="AT92" i="4"/>
  <c r="AW91" i="4"/>
  <c r="AV91" i="4" s="1"/>
  <c r="AU91" i="4" s="1"/>
  <c r="AT91" i="4" s="1"/>
  <c r="AW83" i="4"/>
  <c r="AV83" i="4" s="1"/>
  <c r="AU83" i="4" s="1"/>
  <c r="AT83" i="4" s="1"/>
  <c r="AW82" i="4"/>
  <c r="AV82" i="4"/>
  <c r="AU82" i="4"/>
  <c r="AT82" i="4"/>
  <c r="AW79" i="4"/>
  <c r="AV79" i="4"/>
  <c r="AU79" i="4"/>
  <c r="AT79" i="4"/>
  <c r="AW71" i="4"/>
  <c r="AV71" i="4" s="1"/>
  <c r="AU71" i="4" s="1"/>
  <c r="AT71" i="4" s="1"/>
  <c r="AW70" i="4"/>
  <c r="AV70" i="4"/>
  <c r="AU70" i="4"/>
  <c r="AT70" i="4"/>
  <c r="AW67" i="4"/>
  <c r="AV67" i="4"/>
  <c r="AU67" i="4"/>
  <c r="AT67" i="4"/>
  <c r="AW64" i="4"/>
  <c r="AV64" i="4" s="1"/>
  <c r="AU64" i="4" s="1"/>
  <c r="AT64" i="4" s="1"/>
  <c r="AW63" i="4"/>
  <c r="AV63" i="4" s="1"/>
  <c r="AU63" i="4" s="1"/>
  <c r="AT63" i="4" s="1"/>
  <c r="AX101" i="4"/>
  <c r="AW101" i="4" s="1"/>
  <c r="AV101" i="4" s="1"/>
  <c r="AU101" i="4" s="1"/>
  <c r="AT101" i="4" s="1"/>
  <c r="AX100" i="4"/>
  <c r="AX99" i="4"/>
  <c r="AW99" i="4" s="1"/>
  <c r="AV99" i="4" s="1"/>
  <c r="AU99" i="4" s="1"/>
  <c r="AT99" i="4" s="1"/>
  <c r="AX98" i="4"/>
  <c r="AW98" i="4" s="1"/>
  <c r="AV98" i="4" s="1"/>
  <c r="AU98" i="4" s="1"/>
  <c r="AT98" i="4" s="1"/>
  <c r="AX97" i="4"/>
  <c r="AW97" i="4" s="1"/>
  <c r="AV97" i="4" s="1"/>
  <c r="AU97" i="4" s="1"/>
  <c r="AT97" i="4" s="1"/>
  <c r="AX96" i="4"/>
  <c r="AX95" i="4"/>
  <c r="AX94" i="4"/>
  <c r="AX93" i="4"/>
  <c r="AW93" i="4" s="1"/>
  <c r="AV93" i="4" s="1"/>
  <c r="AU93" i="4" s="1"/>
  <c r="AT93" i="4" s="1"/>
  <c r="AX92" i="4"/>
  <c r="AX91" i="4"/>
  <c r="AX90" i="4"/>
  <c r="AW90" i="4" s="1"/>
  <c r="AV90" i="4" s="1"/>
  <c r="AU90" i="4" s="1"/>
  <c r="AT90" i="4" s="1"/>
  <c r="AX89" i="4"/>
  <c r="AW89" i="4" s="1"/>
  <c r="AV89" i="4" s="1"/>
  <c r="AU89" i="4" s="1"/>
  <c r="AT89" i="4" s="1"/>
  <c r="AX88" i="4"/>
  <c r="AW88" i="4" s="1"/>
  <c r="AV88" i="4" s="1"/>
  <c r="AU88" i="4" s="1"/>
  <c r="AT88" i="4" s="1"/>
  <c r="AX87" i="4"/>
  <c r="AW87" i="4" s="1"/>
  <c r="AV87" i="4" s="1"/>
  <c r="AU87" i="4" s="1"/>
  <c r="AT87" i="4" s="1"/>
  <c r="AX86" i="4"/>
  <c r="AW86" i="4" s="1"/>
  <c r="AV86" i="4" s="1"/>
  <c r="AU86" i="4" s="1"/>
  <c r="AT86" i="4" s="1"/>
  <c r="AX85" i="4"/>
  <c r="AW85" i="4" s="1"/>
  <c r="AV85" i="4" s="1"/>
  <c r="AU85" i="4" s="1"/>
  <c r="AT85" i="4" s="1"/>
  <c r="AX84" i="4"/>
  <c r="AW84" i="4" s="1"/>
  <c r="AV84" i="4" s="1"/>
  <c r="AU84" i="4" s="1"/>
  <c r="AT84" i="4" s="1"/>
  <c r="AX83" i="4"/>
  <c r="AX82" i="4"/>
  <c r="AX81" i="4"/>
  <c r="AW81" i="4" s="1"/>
  <c r="AV81" i="4" s="1"/>
  <c r="AU81" i="4" s="1"/>
  <c r="AT81" i="4" s="1"/>
  <c r="AX80" i="4"/>
  <c r="AW80" i="4" s="1"/>
  <c r="AV80" i="4" s="1"/>
  <c r="AU80" i="4" s="1"/>
  <c r="AT80" i="4" s="1"/>
  <c r="AX79" i="4"/>
  <c r="AX78" i="4"/>
  <c r="AW78" i="4" s="1"/>
  <c r="AV78" i="4" s="1"/>
  <c r="AU78" i="4" s="1"/>
  <c r="AT78" i="4" s="1"/>
  <c r="AX77" i="4"/>
  <c r="AW77" i="4" s="1"/>
  <c r="AV77" i="4" s="1"/>
  <c r="AU77" i="4" s="1"/>
  <c r="AT77" i="4" s="1"/>
  <c r="AX76" i="4"/>
  <c r="AW76" i="4" s="1"/>
  <c r="AV76" i="4" s="1"/>
  <c r="AU76" i="4" s="1"/>
  <c r="AT76" i="4" s="1"/>
  <c r="AX75" i="4"/>
  <c r="AW75" i="4" s="1"/>
  <c r="AV75" i="4" s="1"/>
  <c r="AU75" i="4" s="1"/>
  <c r="AT75" i="4" s="1"/>
  <c r="AX74" i="4"/>
  <c r="AW74" i="4" s="1"/>
  <c r="AV74" i="4" s="1"/>
  <c r="AU74" i="4" s="1"/>
  <c r="AT74" i="4" s="1"/>
  <c r="AX73" i="4"/>
  <c r="AW73" i="4" s="1"/>
  <c r="AV73" i="4" s="1"/>
  <c r="AU73" i="4" s="1"/>
  <c r="AT73" i="4" s="1"/>
  <c r="AX72" i="4"/>
  <c r="AW72" i="4" s="1"/>
  <c r="AV72" i="4" s="1"/>
  <c r="AU72" i="4" s="1"/>
  <c r="AT72" i="4" s="1"/>
  <c r="AX71" i="4"/>
  <c r="AX70" i="4"/>
  <c r="AX69" i="4"/>
  <c r="AW69" i="4" s="1"/>
  <c r="AV69" i="4" s="1"/>
  <c r="AU69" i="4" s="1"/>
  <c r="AT69" i="4" s="1"/>
  <c r="AX68" i="4"/>
  <c r="AW68" i="4" s="1"/>
  <c r="AV68" i="4" s="1"/>
  <c r="AU68" i="4" s="1"/>
  <c r="AT68" i="4" s="1"/>
  <c r="AX67" i="4"/>
  <c r="AX66" i="4"/>
  <c r="AW66" i="4" s="1"/>
  <c r="AV66" i="4" s="1"/>
  <c r="AU66" i="4" s="1"/>
  <c r="AT66" i="4" s="1"/>
  <c r="AX65" i="4"/>
  <c r="AW65" i="4" s="1"/>
  <c r="AV65" i="4" s="1"/>
  <c r="AU65" i="4" s="1"/>
  <c r="AT65" i="4" s="1"/>
  <c r="AX64" i="4"/>
  <c r="AX63" i="4"/>
  <c r="AV62" i="4"/>
  <c r="AU62" i="4" s="1"/>
  <c r="AT62" i="4" s="1"/>
  <c r="E2" i="5" l="1"/>
  <c r="J2" i="5" s="1"/>
  <c r="H2" i="5"/>
  <c r="H3" i="5"/>
  <c r="H4" i="5"/>
  <c r="H5" i="5"/>
  <c r="H6" i="5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AJ3" i="3"/>
  <c r="AK3" i="3"/>
  <c r="AL3" i="3"/>
  <c r="AM3" i="3"/>
  <c r="AN3" i="3"/>
  <c r="AO3" i="3"/>
  <c r="AP3" i="3"/>
  <c r="AQ3" i="3"/>
  <c r="AR3" i="3"/>
  <c r="AS3" i="3"/>
  <c r="AT3" i="3"/>
  <c r="AU3" i="3"/>
  <c r="AV3" i="3"/>
  <c r="AW3" i="3"/>
  <c r="AX3" i="3"/>
  <c r="AY3" i="3"/>
  <c r="AZ3" i="3"/>
  <c r="BA3" i="3"/>
  <c r="BB3" i="3"/>
  <c r="BC3" i="3"/>
  <c r="BD3" i="3"/>
  <c r="BE3" i="3"/>
  <c r="BF3" i="3"/>
  <c r="BG3" i="3"/>
  <c r="BH3" i="3"/>
  <c r="BI3" i="3"/>
  <c r="BJ3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K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C4" i="3"/>
  <c r="BD4" i="3"/>
  <c r="BE4" i="3"/>
  <c r="BF4" i="3"/>
  <c r="BG4" i="3"/>
  <c r="BH4" i="3"/>
  <c r="BI4" i="3"/>
  <c r="BJ4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K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C5" i="3"/>
  <c r="BD5" i="3"/>
  <c r="BE5" i="3"/>
  <c r="BF5" i="3"/>
  <c r="BG5" i="3"/>
  <c r="BH5" i="3"/>
  <c r="BI5" i="3"/>
  <c r="BJ5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K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C6" i="3"/>
  <c r="BD6" i="3"/>
  <c r="BE6" i="3"/>
  <c r="BF6" i="3"/>
  <c r="BG6" i="3"/>
  <c r="BH6" i="3"/>
  <c r="BI6" i="3"/>
  <c r="BJ6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K7" i="3"/>
  <c r="AL7" i="3"/>
  <c r="AM7" i="3"/>
  <c r="AN7" i="3"/>
  <c r="AO7" i="3"/>
  <c r="AP7" i="3"/>
  <c r="AQ7" i="3"/>
  <c r="AR7" i="3"/>
  <c r="AS7" i="3"/>
  <c r="AT7" i="3"/>
  <c r="AU7" i="3"/>
  <c r="AV7" i="3"/>
  <c r="AW7" i="3"/>
  <c r="AX7" i="3"/>
  <c r="AY7" i="3"/>
  <c r="AZ7" i="3"/>
  <c r="BA7" i="3"/>
  <c r="BB7" i="3"/>
  <c r="BC7" i="3"/>
  <c r="BD7" i="3"/>
  <c r="BE7" i="3"/>
  <c r="BF7" i="3"/>
  <c r="BG7" i="3"/>
  <c r="BH7" i="3"/>
  <c r="BI7" i="3"/>
  <c r="BJ7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AG8" i="3"/>
  <c r="AH8" i="3"/>
  <c r="AI8" i="3"/>
  <c r="AJ8" i="3"/>
  <c r="AK8" i="3"/>
  <c r="AL8" i="3"/>
  <c r="AM8" i="3"/>
  <c r="AN8" i="3"/>
  <c r="AO8" i="3"/>
  <c r="AP8" i="3"/>
  <c r="AQ8" i="3"/>
  <c r="AR8" i="3"/>
  <c r="AS8" i="3"/>
  <c r="AT8" i="3"/>
  <c r="AU8" i="3"/>
  <c r="AV8" i="3"/>
  <c r="AW8" i="3"/>
  <c r="AX8" i="3"/>
  <c r="AY8" i="3"/>
  <c r="AZ8" i="3"/>
  <c r="BA8" i="3"/>
  <c r="BB8" i="3"/>
  <c r="BC8" i="3"/>
  <c r="BD8" i="3"/>
  <c r="BE8" i="3"/>
  <c r="BF8" i="3"/>
  <c r="BG8" i="3"/>
  <c r="BH8" i="3"/>
  <c r="BI8" i="3"/>
  <c r="BJ8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K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C9" i="3"/>
  <c r="BD9" i="3"/>
  <c r="BE9" i="3"/>
  <c r="BF9" i="3"/>
  <c r="BG9" i="3"/>
  <c r="BH9" i="3"/>
  <c r="BI9" i="3"/>
  <c r="BJ9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AK10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AZ10" i="3"/>
  <c r="BA10" i="3"/>
  <c r="BB10" i="3"/>
  <c r="BC10" i="3"/>
  <c r="BD10" i="3"/>
  <c r="BE10" i="3"/>
  <c r="BF10" i="3"/>
  <c r="BG10" i="3"/>
  <c r="BH10" i="3"/>
  <c r="BI10" i="3"/>
  <c r="BJ10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AG11" i="3"/>
  <c r="AH11" i="3"/>
  <c r="AI11" i="3"/>
  <c r="AJ11" i="3"/>
  <c r="AK11" i="3"/>
  <c r="AL11" i="3"/>
  <c r="AM11" i="3"/>
  <c r="AN11" i="3"/>
  <c r="AO11" i="3"/>
  <c r="AP11" i="3"/>
  <c r="AQ11" i="3"/>
  <c r="AR11" i="3"/>
  <c r="AS11" i="3"/>
  <c r="AT11" i="3"/>
  <c r="AU11" i="3"/>
  <c r="AV11" i="3"/>
  <c r="AW11" i="3"/>
  <c r="AX11" i="3"/>
  <c r="AY11" i="3"/>
  <c r="AZ11" i="3"/>
  <c r="BA11" i="3"/>
  <c r="BB11" i="3"/>
  <c r="BC11" i="3"/>
  <c r="BD11" i="3"/>
  <c r="BE11" i="3"/>
  <c r="BF11" i="3"/>
  <c r="BG11" i="3"/>
  <c r="BH11" i="3"/>
  <c r="BI11" i="3"/>
  <c r="BJ11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AF12" i="3"/>
  <c r="AG12" i="3"/>
  <c r="AH12" i="3"/>
  <c r="AI12" i="3"/>
  <c r="AJ12" i="3"/>
  <c r="AK12" i="3"/>
  <c r="AL12" i="3"/>
  <c r="AM12" i="3"/>
  <c r="AN12" i="3"/>
  <c r="AO12" i="3"/>
  <c r="AP12" i="3"/>
  <c r="AQ12" i="3"/>
  <c r="AR12" i="3"/>
  <c r="AS12" i="3"/>
  <c r="AT12" i="3"/>
  <c r="AU12" i="3"/>
  <c r="AV12" i="3"/>
  <c r="AW12" i="3"/>
  <c r="AX12" i="3"/>
  <c r="AY12" i="3"/>
  <c r="AZ12" i="3"/>
  <c r="BA12" i="3"/>
  <c r="BB12" i="3"/>
  <c r="BC12" i="3"/>
  <c r="BD12" i="3"/>
  <c r="BE12" i="3"/>
  <c r="BF12" i="3"/>
  <c r="BG12" i="3"/>
  <c r="BH12" i="3"/>
  <c r="BI12" i="3"/>
  <c r="BJ12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AG13" i="3"/>
  <c r="AH13" i="3"/>
  <c r="AI13" i="3"/>
  <c r="AJ13" i="3"/>
  <c r="AK13" i="3"/>
  <c r="AL13" i="3"/>
  <c r="AM13" i="3"/>
  <c r="AN13" i="3"/>
  <c r="AO13" i="3"/>
  <c r="AP13" i="3"/>
  <c r="AQ13" i="3"/>
  <c r="AR13" i="3"/>
  <c r="AS13" i="3"/>
  <c r="AT13" i="3"/>
  <c r="AU13" i="3"/>
  <c r="AV13" i="3"/>
  <c r="AW13" i="3"/>
  <c r="AX13" i="3"/>
  <c r="AY13" i="3"/>
  <c r="AZ13" i="3"/>
  <c r="BA13" i="3"/>
  <c r="BB13" i="3"/>
  <c r="BC13" i="3"/>
  <c r="BD13" i="3"/>
  <c r="BE13" i="3"/>
  <c r="BF13" i="3"/>
  <c r="BG13" i="3"/>
  <c r="BH13" i="3"/>
  <c r="BI13" i="3"/>
  <c r="BJ13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AI14" i="3"/>
  <c r="AJ14" i="3"/>
  <c r="AK14" i="3"/>
  <c r="AL14" i="3"/>
  <c r="AM14" i="3"/>
  <c r="AN14" i="3"/>
  <c r="AO14" i="3"/>
  <c r="AP14" i="3"/>
  <c r="AQ14" i="3"/>
  <c r="AR14" i="3"/>
  <c r="AS14" i="3"/>
  <c r="AT14" i="3"/>
  <c r="AU14" i="3"/>
  <c r="AV14" i="3"/>
  <c r="AW14" i="3"/>
  <c r="AX14" i="3"/>
  <c r="AY14" i="3"/>
  <c r="AZ14" i="3"/>
  <c r="BA14" i="3"/>
  <c r="BB14" i="3"/>
  <c r="BC14" i="3"/>
  <c r="BD14" i="3"/>
  <c r="BE14" i="3"/>
  <c r="BF14" i="3"/>
  <c r="BG14" i="3"/>
  <c r="BH14" i="3"/>
  <c r="BI14" i="3"/>
  <c r="BJ14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AF15" i="3"/>
  <c r="AG15" i="3"/>
  <c r="AH15" i="3"/>
  <c r="AI15" i="3"/>
  <c r="AJ15" i="3"/>
  <c r="AK15" i="3"/>
  <c r="AL15" i="3"/>
  <c r="AM15" i="3"/>
  <c r="AN15" i="3"/>
  <c r="AO15" i="3"/>
  <c r="AP15" i="3"/>
  <c r="AQ15" i="3"/>
  <c r="AR15" i="3"/>
  <c r="AS15" i="3"/>
  <c r="AT15" i="3"/>
  <c r="AU15" i="3"/>
  <c r="AV15" i="3"/>
  <c r="AW15" i="3"/>
  <c r="AX15" i="3"/>
  <c r="AY15" i="3"/>
  <c r="AZ15" i="3"/>
  <c r="BA15" i="3"/>
  <c r="BB15" i="3"/>
  <c r="BC15" i="3"/>
  <c r="BD15" i="3"/>
  <c r="BE15" i="3"/>
  <c r="BF15" i="3"/>
  <c r="BG15" i="3"/>
  <c r="BH15" i="3"/>
  <c r="BI15" i="3"/>
  <c r="BJ15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AG16" i="3"/>
  <c r="AH16" i="3"/>
  <c r="AI16" i="3"/>
  <c r="AJ16" i="3"/>
  <c r="AK16" i="3"/>
  <c r="AL16" i="3"/>
  <c r="AM16" i="3"/>
  <c r="AN16" i="3"/>
  <c r="AO16" i="3"/>
  <c r="AP16" i="3"/>
  <c r="AQ16" i="3"/>
  <c r="AR16" i="3"/>
  <c r="AS16" i="3"/>
  <c r="AT16" i="3"/>
  <c r="AU16" i="3"/>
  <c r="AV16" i="3"/>
  <c r="AW16" i="3"/>
  <c r="AX16" i="3"/>
  <c r="AY16" i="3"/>
  <c r="AZ16" i="3"/>
  <c r="BA16" i="3"/>
  <c r="BB16" i="3"/>
  <c r="BC16" i="3"/>
  <c r="BD16" i="3"/>
  <c r="BE16" i="3"/>
  <c r="BF16" i="3"/>
  <c r="BG16" i="3"/>
  <c r="BH16" i="3"/>
  <c r="BI16" i="3"/>
  <c r="BJ16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AG17" i="3"/>
  <c r="AH17" i="3"/>
  <c r="AI17" i="3"/>
  <c r="AJ17" i="3"/>
  <c r="AK17" i="3"/>
  <c r="AL17" i="3"/>
  <c r="AM17" i="3"/>
  <c r="AN17" i="3"/>
  <c r="AO17" i="3"/>
  <c r="AP17" i="3"/>
  <c r="AQ17" i="3"/>
  <c r="AR17" i="3"/>
  <c r="AS17" i="3"/>
  <c r="AT17" i="3"/>
  <c r="AU17" i="3"/>
  <c r="AV17" i="3"/>
  <c r="AW17" i="3"/>
  <c r="AX17" i="3"/>
  <c r="AY17" i="3"/>
  <c r="AZ17" i="3"/>
  <c r="BA17" i="3"/>
  <c r="BB17" i="3"/>
  <c r="BC17" i="3"/>
  <c r="BD17" i="3"/>
  <c r="BE17" i="3"/>
  <c r="BF17" i="3"/>
  <c r="BG17" i="3"/>
  <c r="BH17" i="3"/>
  <c r="BI17" i="3"/>
  <c r="BJ17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AK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C18" i="3"/>
  <c r="BD18" i="3"/>
  <c r="BE18" i="3"/>
  <c r="BF18" i="3"/>
  <c r="BG18" i="3"/>
  <c r="BH18" i="3"/>
  <c r="BI18" i="3"/>
  <c r="BJ18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AK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BC19" i="3"/>
  <c r="BD19" i="3"/>
  <c r="BE19" i="3"/>
  <c r="BF19" i="3"/>
  <c r="BG19" i="3"/>
  <c r="BH19" i="3"/>
  <c r="BI19" i="3"/>
  <c r="BJ19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AG20" i="3"/>
  <c r="AH20" i="3"/>
  <c r="AI20" i="3"/>
  <c r="AJ20" i="3"/>
  <c r="AK20" i="3"/>
  <c r="AL20" i="3"/>
  <c r="AM20" i="3"/>
  <c r="AN20" i="3"/>
  <c r="AO20" i="3"/>
  <c r="AP20" i="3"/>
  <c r="AQ20" i="3"/>
  <c r="AR20" i="3"/>
  <c r="AS20" i="3"/>
  <c r="AT20" i="3"/>
  <c r="AU20" i="3"/>
  <c r="AV20" i="3"/>
  <c r="AW20" i="3"/>
  <c r="AX20" i="3"/>
  <c r="AY20" i="3"/>
  <c r="AZ20" i="3"/>
  <c r="BA20" i="3"/>
  <c r="BB20" i="3"/>
  <c r="BC20" i="3"/>
  <c r="BD20" i="3"/>
  <c r="BE20" i="3"/>
  <c r="BF20" i="3"/>
  <c r="BG20" i="3"/>
  <c r="BH20" i="3"/>
  <c r="BI20" i="3"/>
  <c r="BJ20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AG21" i="3"/>
  <c r="AH21" i="3"/>
  <c r="AI21" i="3"/>
  <c r="AJ21" i="3"/>
  <c r="AK21" i="3"/>
  <c r="AL21" i="3"/>
  <c r="AM21" i="3"/>
  <c r="AN21" i="3"/>
  <c r="AO21" i="3"/>
  <c r="AP21" i="3"/>
  <c r="AQ21" i="3"/>
  <c r="AR21" i="3"/>
  <c r="AS21" i="3"/>
  <c r="AT21" i="3"/>
  <c r="AU21" i="3"/>
  <c r="AV21" i="3"/>
  <c r="AW21" i="3"/>
  <c r="AX21" i="3"/>
  <c r="AY21" i="3"/>
  <c r="AZ21" i="3"/>
  <c r="BA21" i="3"/>
  <c r="BB21" i="3"/>
  <c r="BC21" i="3"/>
  <c r="BD21" i="3"/>
  <c r="BE21" i="3"/>
  <c r="BF21" i="3"/>
  <c r="BG21" i="3"/>
  <c r="BH21" i="3"/>
  <c r="BI21" i="3"/>
  <c r="BJ21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AF22" i="3"/>
  <c r="AG22" i="3"/>
  <c r="AH22" i="3"/>
  <c r="AI22" i="3"/>
  <c r="AJ22" i="3"/>
  <c r="AK22" i="3"/>
  <c r="AL22" i="3"/>
  <c r="AM22" i="3"/>
  <c r="AN22" i="3"/>
  <c r="AO22" i="3"/>
  <c r="AP22" i="3"/>
  <c r="AQ22" i="3"/>
  <c r="AR22" i="3"/>
  <c r="AS22" i="3"/>
  <c r="AT22" i="3"/>
  <c r="AU22" i="3"/>
  <c r="AV22" i="3"/>
  <c r="AW22" i="3"/>
  <c r="AX22" i="3"/>
  <c r="AY22" i="3"/>
  <c r="AZ22" i="3"/>
  <c r="BA22" i="3"/>
  <c r="BB22" i="3"/>
  <c r="BC22" i="3"/>
  <c r="BD22" i="3"/>
  <c r="BE22" i="3"/>
  <c r="BF22" i="3"/>
  <c r="BG22" i="3"/>
  <c r="BH22" i="3"/>
  <c r="BI22" i="3"/>
  <c r="BJ22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AF23" i="3"/>
  <c r="AG23" i="3"/>
  <c r="AH23" i="3"/>
  <c r="AI23" i="3"/>
  <c r="AJ23" i="3"/>
  <c r="AK23" i="3"/>
  <c r="AL23" i="3"/>
  <c r="AM23" i="3"/>
  <c r="AN23" i="3"/>
  <c r="AO23" i="3"/>
  <c r="AP23" i="3"/>
  <c r="AQ23" i="3"/>
  <c r="AR23" i="3"/>
  <c r="AS23" i="3"/>
  <c r="AT23" i="3"/>
  <c r="AU23" i="3"/>
  <c r="AV23" i="3"/>
  <c r="AW23" i="3"/>
  <c r="AX23" i="3"/>
  <c r="AY23" i="3"/>
  <c r="AZ23" i="3"/>
  <c r="BA23" i="3"/>
  <c r="BB23" i="3"/>
  <c r="BC23" i="3"/>
  <c r="BD23" i="3"/>
  <c r="BE23" i="3"/>
  <c r="BF23" i="3"/>
  <c r="BG23" i="3"/>
  <c r="BH23" i="3"/>
  <c r="BI23" i="3"/>
  <c r="BJ23" i="3"/>
  <c r="BK23" i="3"/>
  <c r="BL23" i="3"/>
  <c r="BM23" i="3"/>
  <c r="BN23" i="3"/>
  <c r="BO23" i="3"/>
  <c r="BP23" i="3"/>
  <c r="BQ23" i="3"/>
  <c r="BR23" i="3"/>
  <c r="BS23" i="3"/>
  <c r="BT23" i="3"/>
  <c r="BU23" i="3"/>
  <c r="BV23" i="3"/>
  <c r="BW23" i="3"/>
  <c r="BX23" i="3"/>
  <c r="BY23" i="3"/>
  <c r="BZ23" i="3"/>
  <c r="CA23" i="3"/>
  <c r="CB23" i="3"/>
  <c r="CC23" i="3"/>
  <c r="CD23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AF24" i="3"/>
  <c r="AG24" i="3"/>
  <c r="AH24" i="3"/>
  <c r="AI24" i="3"/>
  <c r="AJ24" i="3"/>
  <c r="AK24" i="3"/>
  <c r="AL24" i="3"/>
  <c r="AM24" i="3"/>
  <c r="AN24" i="3"/>
  <c r="AO24" i="3"/>
  <c r="AP24" i="3"/>
  <c r="AQ24" i="3"/>
  <c r="AR24" i="3"/>
  <c r="AS24" i="3"/>
  <c r="AT24" i="3"/>
  <c r="AU24" i="3"/>
  <c r="AV24" i="3"/>
  <c r="AW24" i="3"/>
  <c r="AX24" i="3"/>
  <c r="AY24" i="3"/>
  <c r="AZ24" i="3"/>
  <c r="BA24" i="3"/>
  <c r="BB24" i="3"/>
  <c r="BC24" i="3"/>
  <c r="BD24" i="3"/>
  <c r="BE24" i="3"/>
  <c r="BF24" i="3"/>
  <c r="BG24" i="3"/>
  <c r="BH24" i="3"/>
  <c r="BI24" i="3"/>
  <c r="BJ24" i="3"/>
  <c r="BK24" i="3"/>
  <c r="BL24" i="3"/>
  <c r="BM24" i="3"/>
  <c r="BN24" i="3"/>
  <c r="BO24" i="3"/>
  <c r="BP24" i="3"/>
  <c r="BQ24" i="3"/>
  <c r="BR24" i="3"/>
  <c r="BS24" i="3"/>
  <c r="BT24" i="3"/>
  <c r="BU24" i="3"/>
  <c r="BV24" i="3"/>
  <c r="BW24" i="3"/>
  <c r="BX24" i="3"/>
  <c r="BY24" i="3"/>
  <c r="BZ24" i="3"/>
  <c r="CA24" i="3"/>
  <c r="CB24" i="3"/>
  <c r="CC24" i="3"/>
  <c r="CD24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AK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BC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BQ25" i="3"/>
  <c r="BR25" i="3"/>
  <c r="BS25" i="3"/>
  <c r="BT25" i="3"/>
  <c r="BU25" i="3"/>
  <c r="BV25" i="3"/>
  <c r="BW25" i="3"/>
  <c r="BX25" i="3"/>
  <c r="BY25" i="3"/>
  <c r="BZ25" i="3"/>
  <c r="CA25" i="3"/>
  <c r="CB25" i="3"/>
  <c r="CC25" i="3"/>
  <c r="CD25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AG26" i="3"/>
  <c r="AH26" i="3"/>
  <c r="AI26" i="3"/>
  <c r="AJ26" i="3"/>
  <c r="AK26" i="3"/>
  <c r="AL26" i="3"/>
  <c r="AM26" i="3"/>
  <c r="AN26" i="3"/>
  <c r="AO26" i="3"/>
  <c r="AP26" i="3"/>
  <c r="AQ26" i="3"/>
  <c r="AR26" i="3"/>
  <c r="AS26" i="3"/>
  <c r="AT26" i="3"/>
  <c r="AU26" i="3"/>
  <c r="AV26" i="3"/>
  <c r="AW26" i="3"/>
  <c r="AX26" i="3"/>
  <c r="AY26" i="3"/>
  <c r="AZ26" i="3"/>
  <c r="BA26" i="3"/>
  <c r="BB26" i="3"/>
  <c r="BC26" i="3"/>
  <c r="BD26" i="3"/>
  <c r="BE26" i="3"/>
  <c r="BF26" i="3"/>
  <c r="BG26" i="3"/>
  <c r="BH26" i="3"/>
  <c r="BI26" i="3"/>
  <c r="BJ26" i="3"/>
  <c r="BK26" i="3"/>
  <c r="BL26" i="3"/>
  <c r="BM26" i="3"/>
  <c r="BN26" i="3"/>
  <c r="BO26" i="3"/>
  <c r="BP26" i="3"/>
  <c r="BQ26" i="3"/>
  <c r="BR26" i="3"/>
  <c r="BS26" i="3"/>
  <c r="BT26" i="3"/>
  <c r="BU26" i="3"/>
  <c r="BV26" i="3"/>
  <c r="BW26" i="3"/>
  <c r="BX26" i="3"/>
  <c r="BY26" i="3"/>
  <c r="BZ26" i="3"/>
  <c r="CA26" i="3"/>
  <c r="CB26" i="3"/>
  <c r="CC26" i="3"/>
  <c r="CD26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AF27" i="3"/>
  <c r="AG27" i="3"/>
  <c r="AH27" i="3"/>
  <c r="AI27" i="3"/>
  <c r="AJ27" i="3"/>
  <c r="AK27" i="3"/>
  <c r="AL27" i="3"/>
  <c r="AM27" i="3"/>
  <c r="AN27" i="3"/>
  <c r="AO27" i="3"/>
  <c r="AP27" i="3"/>
  <c r="AQ27" i="3"/>
  <c r="AR27" i="3"/>
  <c r="AS27" i="3"/>
  <c r="AT27" i="3"/>
  <c r="AU27" i="3"/>
  <c r="AV27" i="3"/>
  <c r="AW27" i="3"/>
  <c r="AX27" i="3"/>
  <c r="AY27" i="3"/>
  <c r="AZ27" i="3"/>
  <c r="BA27" i="3"/>
  <c r="BB27" i="3"/>
  <c r="BC27" i="3"/>
  <c r="BD27" i="3"/>
  <c r="BE27" i="3"/>
  <c r="BF27" i="3"/>
  <c r="BG27" i="3"/>
  <c r="BH27" i="3"/>
  <c r="BI27" i="3"/>
  <c r="BJ27" i="3"/>
  <c r="BK27" i="3"/>
  <c r="BL27" i="3"/>
  <c r="BM27" i="3"/>
  <c r="BN27" i="3"/>
  <c r="BO27" i="3"/>
  <c r="BP27" i="3"/>
  <c r="BQ27" i="3"/>
  <c r="BR27" i="3"/>
  <c r="BS27" i="3"/>
  <c r="BT27" i="3"/>
  <c r="BU27" i="3"/>
  <c r="BV27" i="3"/>
  <c r="BW27" i="3"/>
  <c r="BX27" i="3"/>
  <c r="BY27" i="3"/>
  <c r="BZ27" i="3"/>
  <c r="CA27" i="3"/>
  <c r="CB27" i="3"/>
  <c r="CC27" i="3"/>
  <c r="CD27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AF28" i="3"/>
  <c r="AG28" i="3"/>
  <c r="AH28" i="3"/>
  <c r="AI28" i="3"/>
  <c r="AJ28" i="3"/>
  <c r="AK28" i="3"/>
  <c r="AL28" i="3"/>
  <c r="AM28" i="3"/>
  <c r="AN28" i="3"/>
  <c r="AO28" i="3"/>
  <c r="AP28" i="3"/>
  <c r="AQ28" i="3"/>
  <c r="AR28" i="3"/>
  <c r="AS28" i="3"/>
  <c r="AT28" i="3"/>
  <c r="AU28" i="3"/>
  <c r="AV28" i="3"/>
  <c r="AW28" i="3"/>
  <c r="AX28" i="3"/>
  <c r="AY28" i="3"/>
  <c r="AZ28" i="3"/>
  <c r="BA28" i="3"/>
  <c r="BB28" i="3"/>
  <c r="BC28" i="3"/>
  <c r="BD28" i="3"/>
  <c r="BE28" i="3"/>
  <c r="BF28" i="3"/>
  <c r="BG28" i="3"/>
  <c r="BH28" i="3"/>
  <c r="BI28" i="3"/>
  <c r="BJ28" i="3"/>
  <c r="BK28" i="3"/>
  <c r="BL28" i="3"/>
  <c r="BM28" i="3"/>
  <c r="BN28" i="3"/>
  <c r="BO28" i="3"/>
  <c r="BP28" i="3"/>
  <c r="BQ28" i="3"/>
  <c r="BR28" i="3"/>
  <c r="BS28" i="3"/>
  <c r="BT28" i="3"/>
  <c r="BU28" i="3"/>
  <c r="BV28" i="3"/>
  <c r="BW28" i="3"/>
  <c r="BX28" i="3"/>
  <c r="BY28" i="3"/>
  <c r="BZ28" i="3"/>
  <c r="CA28" i="3"/>
  <c r="CB28" i="3"/>
  <c r="CC28" i="3"/>
  <c r="CD28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AK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BC29" i="3"/>
  <c r="BD29" i="3"/>
  <c r="BE29" i="3"/>
  <c r="BF29" i="3"/>
  <c r="BG29" i="3"/>
  <c r="BH29" i="3"/>
  <c r="BI29" i="3"/>
  <c r="BJ29" i="3"/>
  <c r="BK29" i="3"/>
  <c r="BL29" i="3"/>
  <c r="BM29" i="3"/>
  <c r="BN29" i="3"/>
  <c r="BO29" i="3"/>
  <c r="BP29" i="3"/>
  <c r="BQ29" i="3"/>
  <c r="BR29" i="3"/>
  <c r="BS29" i="3"/>
  <c r="BT29" i="3"/>
  <c r="BU29" i="3"/>
  <c r="BV29" i="3"/>
  <c r="BW29" i="3"/>
  <c r="BX29" i="3"/>
  <c r="BY29" i="3"/>
  <c r="BZ29" i="3"/>
  <c r="CA29" i="3"/>
  <c r="CB29" i="3"/>
  <c r="CC29" i="3"/>
  <c r="CD29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AK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C30" i="3"/>
  <c r="BD30" i="3"/>
  <c r="BE30" i="3"/>
  <c r="BF30" i="3"/>
  <c r="BG30" i="3"/>
  <c r="BH30" i="3"/>
  <c r="BI30" i="3"/>
  <c r="BJ30" i="3"/>
  <c r="BK30" i="3"/>
  <c r="BL30" i="3"/>
  <c r="BM30" i="3"/>
  <c r="BN30" i="3"/>
  <c r="BO30" i="3"/>
  <c r="BP30" i="3"/>
  <c r="BQ30" i="3"/>
  <c r="BR30" i="3"/>
  <c r="BS30" i="3"/>
  <c r="BT30" i="3"/>
  <c r="BU30" i="3"/>
  <c r="BV30" i="3"/>
  <c r="BW30" i="3"/>
  <c r="BX30" i="3"/>
  <c r="BY30" i="3"/>
  <c r="BZ30" i="3"/>
  <c r="CA30" i="3"/>
  <c r="CB30" i="3"/>
  <c r="CC30" i="3"/>
  <c r="CD30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AG31" i="3"/>
  <c r="AH31" i="3"/>
  <c r="AI31" i="3"/>
  <c r="AJ31" i="3"/>
  <c r="AK31" i="3"/>
  <c r="AL31" i="3"/>
  <c r="AM31" i="3"/>
  <c r="AN31" i="3"/>
  <c r="AO31" i="3"/>
  <c r="AP31" i="3"/>
  <c r="AQ31" i="3"/>
  <c r="AR31" i="3"/>
  <c r="AS31" i="3"/>
  <c r="AT31" i="3"/>
  <c r="AU31" i="3"/>
  <c r="AV31" i="3"/>
  <c r="AW31" i="3"/>
  <c r="AX31" i="3"/>
  <c r="AY31" i="3"/>
  <c r="AZ31" i="3"/>
  <c r="BA31" i="3"/>
  <c r="BB31" i="3"/>
  <c r="BC31" i="3"/>
  <c r="BD31" i="3"/>
  <c r="BE31" i="3"/>
  <c r="BF31" i="3"/>
  <c r="BG31" i="3"/>
  <c r="BH31" i="3"/>
  <c r="BI31" i="3"/>
  <c r="BJ31" i="3"/>
  <c r="BK31" i="3"/>
  <c r="BL31" i="3"/>
  <c r="BM31" i="3"/>
  <c r="BN31" i="3"/>
  <c r="BO31" i="3"/>
  <c r="BP31" i="3"/>
  <c r="BQ31" i="3"/>
  <c r="BR31" i="3"/>
  <c r="BS31" i="3"/>
  <c r="BT31" i="3"/>
  <c r="BU31" i="3"/>
  <c r="BV31" i="3"/>
  <c r="BW31" i="3"/>
  <c r="BX31" i="3"/>
  <c r="BY31" i="3"/>
  <c r="BZ31" i="3"/>
  <c r="CA31" i="3"/>
  <c r="CB31" i="3"/>
  <c r="CC31" i="3"/>
  <c r="CD31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AG32" i="3"/>
  <c r="AH32" i="3"/>
  <c r="AI32" i="3"/>
  <c r="AJ32" i="3"/>
  <c r="AK32" i="3"/>
  <c r="AL32" i="3"/>
  <c r="AM32" i="3"/>
  <c r="AN32" i="3"/>
  <c r="AO32" i="3"/>
  <c r="AP32" i="3"/>
  <c r="AQ32" i="3"/>
  <c r="AR32" i="3"/>
  <c r="AS32" i="3"/>
  <c r="AT32" i="3"/>
  <c r="AU32" i="3"/>
  <c r="AV32" i="3"/>
  <c r="AW32" i="3"/>
  <c r="AX32" i="3"/>
  <c r="AY32" i="3"/>
  <c r="AZ32" i="3"/>
  <c r="BA32" i="3"/>
  <c r="BB32" i="3"/>
  <c r="BC32" i="3"/>
  <c r="BD32" i="3"/>
  <c r="BE32" i="3"/>
  <c r="BF32" i="3"/>
  <c r="BG32" i="3"/>
  <c r="BH32" i="3"/>
  <c r="BI32" i="3"/>
  <c r="BJ32" i="3"/>
  <c r="BK32" i="3"/>
  <c r="BL32" i="3"/>
  <c r="BM32" i="3"/>
  <c r="BN32" i="3"/>
  <c r="BO32" i="3"/>
  <c r="BP32" i="3"/>
  <c r="BQ32" i="3"/>
  <c r="BR32" i="3"/>
  <c r="BS32" i="3"/>
  <c r="BT32" i="3"/>
  <c r="BU32" i="3"/>
  <c r="BV32" i="3"/>
  <c r="BW32" i="3"/>
  <c r="BX32" i="3"/>
  <c r="BY32" i="3"/>
  <c r="BZ32" i="3"/>
  <c r="CA32" i="3"/>
  <c r="CB32" i="3"/>
  <c r="CC32" i="3"/>
  <c r="CD32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AG33" i="3"/>
  <c r="AH33" i="3"/>
  <c r="AI33" i="3"/>
  <c r="AJ33" i="3"/>
  <c r="AK33" i="3"/>
  <c r="AL33" i="3"/>
  <c r="AM33" i="3"/>
  <c r="AN33" i="3"/>
  <c r="AO33" i="3"/>
  <c r="AP33" i="3"/>
  <c r="AQ33" i="3"/>
  <c r="AR33" i="3"/>
  <c r="AS33" i="3"/>
  <c r="AT33" i="3"/>
  <c r="AU33" i="3"/>
  <c r="AV33" i="3"/>
  <c r="AW33" i="3"/>
  <c r="AX33" i="3"/>
  <c r="AY33" i="3"/>
  <c r="AZ33" i="3"/>
  <c r="BA33" i="3"/>
  <c r="BB33" i="3"/>
  <c r="BC33" i="3"/>
  <c r="BD33" i="3"/>
  <c r="BE33" i="3"/>
  <c r="BF33" i="3"/>
  <c r="BG33" i="3"/>
  <c r="BH33" i="3"/>
  <c r="BI33" i="3"/>
  <c r="BJ33" i="3"/>
  <c r="BK33" i="3"/>
  <c r="BL33" i="3"/>
  <c r="BM33" i="3"/>
  <c r="BN33" i="3"/>
  <c r="BO33" i="3"/>
  <c r="BP33" i="3"/>
  <c r="BQ33" i="3"/>
  <c r="BR33" i="3"/>
  <c r="BS33" i="3"/>
  <c r="BT33" i="3"/>
  <c r="BU33" i="3"/>
  <c r="BV33" i="3"/>
  <c r="BW33" i="3"/>
  <c r="BX33" i="3"/>
  <c r="BY33" i="3"/>
  <c r="BZ33" i="3"/>
  <c r="CA33" i="3"/>
  <c r="CB33" i="3"/>
  <c r="CC33" i="3"/>
  <c r="CD33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AG34" i="3"/>
  <c r="AH34" i="3"/>
  <c r="AI34" i="3"/>
  <c r="AJ34" i="3"/>
  <c r="AK34" i="3"/>
  <c r="AL34" i="3"/>
  <c r="AM34" i="3"/>
  <c r="AN34" i="3"/>
  <c r="AO34" i="3"/>
  <c r="AP34" i="3"/>
  <c r="AQ34" i="3"/>
  <c r="AR34" i="3"/>
  <c r="AS34" i="3"/>
  <c r="AT34" i="3"/>
  <c r="AU34" i="3"/>
  <c r="AV34" i="3"/>
  <c r="AW34" i="3"/>
  <c r="AX34" i="3"/>
  <c r="AY34" i="3"/>
  <c r="AZ34" i="3"/>
  <c r="BA34" i="3"/>
  <c r="BB34" i="3"/>
  <c r="BC34" i="3"/>
  <c r="BD34" i="3"/>
  <c r="BE34" i="3"/>
  <c r="BF34" i="3"/>
  <c r="BG34" i="3"/>
  <c r="BH34" i="3"/>
  <c r="BI34" i="3"/>
  <c r="BJ34" i="3"/>
  <c r="BK34" i="3"/>
  <c r="BL34" i="3"/>
  <c r="BM34" i="3"/>
  <c r="BN34" i="3"/>
  <c r="BO34" i="3"/>
  <c r="BP34" i="3"/>
  <c r="BQ34" i="3"/>
  <c r="BR34" i="3"/>
  <c r="BS34" i="3"/>
  <c r="BT34" i="3"/>
  <c r="BU34" i="3"/>
  <c r="BV34" i="3"/>
  <c r="BW34" i="3"/>
  <c r="BX34" i="3"/>
  <c r="BY34" i="3"/>
  <c r="BZ34" i="3"/>
  <c r="CA34" i="3"/>
  <c r="CB34" i="3"/>
  <c r="CC34" i="3"/>
  <c r="CD34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K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C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U35" i="3"/>
  <c r="BV35" i="3"/>
  <c r="BW35" i="3"/>
  <c r="BX35" i="3"/>
  <c r="BY35" i="3"/>
  <c r="BZ35" i="3"/>
  <c r="CA35" i="3"/>
  <c r="CB35" i="3"/>
  <c r="CC35" i="3"/>
  <c r="CD35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K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C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U36" i="3"/>
  <c r="BV36" i="3"/>
  <c r="BW36" i="3"/>
  <c r="BX36" i="3"/>
  <c r="BY36" i="3"/>
  <c r="BZ36" i="3"/>
  <c r="CA36" i="3"/>
  <c r="CB36" i="3"/>
  <c r="CC36" i="3"/>
  <c r="CD36" i="3"/>
  <c r="V37" i="3"/>
  <c r="W37" i="3"/>
  <c r="X37" i="3"/>
  <c r="Y37" i="3"/>
  <c r="Z37" i="3"/>
  <c r="AA37" i="3"/>
  <c r="AB37" i="3"/>
  <c r="AC37" i="3"/>
  <c r="AD37" i="3"/>
  <c r="AE37" i="3"/>
  <c r="AF37" i="3"/>
  <c r="AG37" i="3"/>
  <c r="AH37" i="3"/>
  <c r="AI37" i="3"/>
  <c r="AJ37" i="3"/>
  <c r="AK37" i="3"/>
  <c r="AL37" i="3"/>
  <c r="AM37" i="3"/>
  <c r="AN37" i="3"/>
  <c r="AO37" i="3"/>
  <c r="AP37" i="3"/>
  <c r="AQ37" i="3"/>
  <c r="AR37" i="3"/>
  <c r="AS37" i="3"/>
  <c r="AT37" i="3"/>
  <c r="AU37" i="3"/>
  <c r="AV37" i="3"/>
  <c r="AW37" i="3"/>
  <c r="AX37" i="3"/>
  <c r="AY37" i="3"/>
  <c r="AZ37" i="3"/>
  <c r="BA37" i="3"/>
  <c r="BB37" i="3"/>
  <c r="BC37" i="3"/>
  <c r="BD37" i="3"/>
  <c r="BE37" i="3"/>
  <c r="BF37" i="3"/>
  <c r="BG37" i="3"/>
  <c r="BH37" i="3"/>
  <c r="BI37" i="3"/>
  <c r="BJ37" i="3"/>
  <c r="BK37" i="3"/>
  <c r="BL37" i="3"/>
  <c r="BM37" i="3"/>
  <c r="BN37" i="3"/>
  <c r="BO37" i="3"/>
  <c r="BP37" i="3"/>
  <c r="BQ37" i="3"/>
  <c r="BR37" i="3"/>
  <c r="BS37" i="3"/>
  <c r="BT37" i="3"/>
  <c r="BU37" i="3"/>
  <c r="BV37" i="3"/>
  <c r="BW37" i="3"/>
  <c r="BX37" i="3"/>
  <c r="BY37" i="3"/>
  <c r="BZ37" i="3"/>
  <c r="CA37" i="3"/>
  <c r="CB37" i="3"/>
  <c r="CC37" i="3"/>
  <c r="CD37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K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C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U38" i="3"/>
  <c r="BV38" i="3"/>
  <c r="BW38" i="3"/>
  <c r="BX38" i="3"/>
  <c r="BY38" i="3"/>
  <c r="BZ38" i="3"/>
  <c r="CA38" i="3"/>
  <c r="CB38" i="3"/>
  <c r="CC38" i="3"/>
  <c r="CD38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AK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BC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U39" i="3"/>
  <c r="BV39" i="3"/>
  <c r="BW39" i="3"/>
  <c r="BX39" i="3"/>
  <c r="BY39" i="3"/>
  <c r="BZ39" i="3"/>
  <c r="CA39" i="3"/>
  <c r="CB39" i="3"/>
  <c r="CC39" i="3"/>
  <c r="CD39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AK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BC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U40" i="3"/>
  <c r="BV40" i="3"/>
  <c r="BW40" i="3"/>
  <c r="BX40" i="3"/>
  <c r="BY40" i="3"/>
  <c r="BZ40" i="3"/>
  <c r="CA40" i="3"/>
  <c r="CB40" i="3"/>
  <c r="CC40" i="3"/>
  <c r="CD40" i="3"/>
  <c r="Z41" i="3"/>
  <c r="AA41" i="3"/>
  <c r="AB41" i="3"/>
  <c r="AC41" i="3"/>
  <c r="AD41" i="3"/>
  <c r="AE41" i="3"/>
  <c r="AF41" i="3"/>
  <c r="AG41" i="3"/>
  <c r="AH41" i="3"/>
  <c r="AI41" i="3"/>
  <c r="AJ41" i="3"/>
  <c r="AK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BC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U41" i="3"/>
  <c r="BV41" i="3"/>
  <c r="BW41" i="3"/>
  <c r="BX41" i="3"/>
  <c r="BY41" i="3"/>
  <c r="BZ41" i="3"/>
  <c r="CA41" i="3"/>
  <c r="CB41" i="3"/>
  <c r="CC41" i="3"/>
  <c r="CD41" i="3"/>
  <c r="AA42" i="3"/>
  <c r="AB42" i="3"/>
  <c r="AC42" i="3"/>
  <c r="AD42" i="3"/>
  <c r="AE42" i="3"/>
  <c r="AF42" i="3"/>
  <c r="AG42" i="3"/>
  <c r="AH42" i="3"/>
  <c r="AI42" i="3"/>
  <c r="AJ42" i="3"/>
  <c r="AK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C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U42" i="3"/>
  <c r="BV42" i="3"/>
  <c r="BW42" i="3"/>
  <c r="BX42" i="3"/>
  <c r="BY42" i="3"/>
  <c r="BZ42" i="3"/>
  <c r="CA42" i="3"/>
  <c r="CB42" i="3"/>
  <c r="CC42" i="3"/>
  <c r="CD42" i="3"/>
  <c r="AB43" i="3"/>
  <c r="AC43" i="3"/>
  <c r="AD43" i="3"/>
  <c r="AE43" i="3"/>
  <c r="AF43" i="3"/>
  <c r="AG43" i="3"/>
  <c r="AH43" i="3"/>
  <c r="AI43" i="3"/>
  <c r="AJ43" i="3"/>
  <c r="AK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C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U43" i="3"/>
  <c r="BV43" i="3"/>
  <c r="BW43" i="3"/>
  <c r="BX43" i="3"/>
  <c r="BY43" i="3"/>
  <c r="BZ43" i="3"/>
  <c r="CA43" i="3"/>
  <c r="CB43" i="3"/>
  <c r="CC43" i="3"/>
  <c r="CD43" i="3"/>
  <c r="AC44" i="3"/>
  <c r="AD44" i="3"/>
  <c r="AE44" i="3"/>
  <c r="AF44" i="3"/>
  <c r="AG44" i="3"/>
  <c r="AH44" i="3"/>
  <c r="AI44" i="3"/>
  <c r="AJ44" i="3"/>
  <c r="AK44" i="3"/>
  <c r="AL44" i="3"/>
  <c r="AM44" i="3"/>
  <c r="AN44" i="3"/>
  <c r="AO44" i="3"/>
  <c r="AP44" i="3"/>
  <c r="AQ44" i="3"/>
  <c r="AR44" i="3"/>
  <c r="AS44" i="3"/>
  <c r="AT44" i="3"/>
  <c r="AU44" i="3"/>
  <c r="AV44" i="3"/>
  <c r="AW44" i="3"/>
  <c r="AX44" i="3"/>
  <c r="AY44" i="3"/>
  <c r="AZ44" i="3"/>
  <c r="BA44" i="3"/>
  <c r="BB44" i="3"/>
  <c r="BC44" i="3"/>
  <c r="BD44" i="3"/>
  <c r="BE44" i="3"/>
  <c r="BF44" i="3"/>
  <c r="BG44" i="3"/>
  <c r="BH44" i="3"/>
  <c r="BI44" i="3"/>
  <c r="BJ44" i="3"/>
  <c r="BK44" i="3"/>
  <c r="BL44" i="3"/>
  <c r="BM44" i="3"/>
  <c r="BN44" i="3"/>
  <c r="BO44" i="3"/>
  <c r="BP44" i="3"/>
  <c r="BQ44" i="3"/>
  <c r="BR44" i="3"/>
  <c r="BS44" i="3"/>
  <c r="BT44" i="3"/>
  <c r="BU44" i="3"/>
  <c r="BV44" i="3"/>
  <c r="BW44" i="3"/>
  <c r="BX44" i="3"/>
  <c r="BY44" i="3"/>
  <c r="BZ44" i="3"/>
  <c r="CA44" i="3"/>
  <c r="CB44" i="3"/>
  <c r="CC44" i="3"/>
  <c r="CD44" i="3"/>
  <c r="AD45" i="3"/>
  <c r="AE45" i="3"/>
  <c r="AF45" i="3"/>
  <c r="AG45" i="3"/>
  <c r="AH45" i="3"/>
  <c r="AI45" i="3"/>
  <c r="AJ45" i="3"/>
  <c r="AK45" i="3"/>
  <c r="AL45" i="3"/>
  <c r="AM45" i="3"/>
  <c r="AN45" i="3"/>
  <c r="AO45" i="3"/>
  <c r="AP45" i="3"/>
  <c r="AQ45" i="3"/>
  <c r="AR45" i="3"/>
  <c r="AS45" i="3"/>
  <c r="AT45" i="3"/>
  <c r="AU45" i="3"/>
  <c r="AV45" i="3"/>
  <c r="AW45" i="3"/>
  <c r="AX45" i="3"/>
  <c r="AY45" i="3"/>
  <c r="AZ45" i="3"/>
  <c r="BA45" i="3"/>
  <c r="BB45" i="3"/>
  <c r="BC45" i="3"/>
  <c r="BD45" i="3"/>
  <c r="BE45" i="3"/>
  <c r="BF45" i="3"/>
  <c r="BG45" i="3"/>
  <c r="BH45" i="3"/>
  <c r="BI45" i="3"/>
  <c r="BJ45" i="3"/>
  <c r="BK45" i="3"/>
  <c r="BL45" i="3"/>
  <c r="BM45" i="3"/>
  <c r="BN45" i="3"/>
  <c r="BO45" i="3"/>
  <c r="BP45" i="3"/>
  <c r="BQ45" i="3"/>
  <c r="BR45" i="3"/>
  <c r="BS45" i="3"/>
  <c r="BT45" i="3"/>
  <c r="BU45" i="3"/>
  <c r="BV45" i="3"/>
  <c r="BW45" i="3"/>
  <c r="BX45" i="3"/>
  <c r="BY45" i="3"/>
  <c r="BZ45" i="3"/>
  <c r="CA45" i="3"/>
  <c r="CB45" i="3"/>
  <c r="CC45" i="3"/>
  <c r="CD45" i="3"/>
  <c r="AE46" i="3"/>
  <c r="AF46" i="3"/>
  <c r="AG46" i="3"/>
  <c r="AH46" i="3"/>
  <c r="AI46" i="3"/>
  <c r="AJ46" i="3"/>
  <c r="AK46" i="3"/>
  <c r="AL46" i="3"/>
  <c r="AM46" i="3"/>
  <c r="AN46" i="3"/>
  <c r="AO46" i="3"/>
  <c r="AP46" i="3"/>
  <c r="AQ46" i="3"/>
  <c r="AR46" i="3"/>
  <c r="AS46" i="3"/>
  <c r="AT46" i="3"/>
  <c r="AU46" i="3"/>
  <c r="AV46" i="3"/>
  <c r="AW46" i="3"/>
  <c r="AX46" i="3"/>
  <c r="AY46" i="3"/>
  <c r="AZ46" i="3"/>
  <c r="BA46" i="3"/>
  <c r="BB46" i="3"/>
  <c r="BC46" i="3"/>
  <c r="BD46" i="3"/>
  <c r="BE46" i="3"/>
  <c r="BF46" i="3"/>
  <c r="BG46" i="3"/>
  <c r="BH46" i="3"/>
  <c r="BI46" i="3"/>
  <c r="BJ46" i="3"/>
  <c r="BK46" i="3"/>
  <c r="BL46" i="3"/>
  <c r="BM46" i="3"/>
  <c r="BN46" i="3"/>
  <c r="BO46" i="3"/>
  <c r="BP46" i="3"/>
  <c r="BQ46" i="3"/>
  <c r="BR46" i="3"/>
  <c r="BS46" i="3"/>
  <c r="BT46" i="3"/>
  <c r="BU46" i="3"/>
  <c r="BV46" i="3"/>
  <c r="BW46" i="3"/>
  <c r="BX46" i="3"/>
  <c r="BY46" i="3"/>
  <c r="BZ46" i="3"/>
  <c r="CA46" i="3"/>
  <c r="CB46" i="3"/>
  <c r="CC46" i="3"/>
  <c r="CD46" i="3"/>
  <c r="AF47" i="3"/>
  <c r="AG47" i="3"/>
  <c r="AH47" i="3"/>
  <c r="AI47" i="3"/>
  <c r="AJ47" i="3"/>
  <c r="AK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C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U47" i="3"/>
  <c r="BV47" i="3"/>
  <c r="BW47" i="3"/>
  <c r="BX47" i="3"/>
  <c r="BY47" i="3"/>
  <c r="BZ47" i="3"/>
  <c r="CA47" i="3"/>
  <c r="CB47" i="3"/>
  <c r="CC47" i="3"/>
  <c r="CD47" i="3"/>
  <c r="AG48" i="3"/>
  <c r="AH48" i="3"/>
  <c r="AI48" i="3"/>
  <c r="AJ48" i="3"/>
  <c r="AK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C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U48" i="3"/>
  <c r="BV48" i="3"/>
  <c r="BW48" i="3"/>
  <c r="BX48" i="3"/>
  <c r="BY48" i="3"/>
  <c r="BZ48" i="3"/>
  <c r="CA48" i="3"/>
  <c r="CB48" i="3"/>
  <c r="CC48" i="3"/>
  <c r="CD48" i="3"/>
  <c r="AH49" i="3"/>
  <c r="AI49" i="3"/>
  <c r="AJ49" i="3"/>
  <c r="AK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C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U49" i="3"/>
  <c r="BV49" i="3"/>
  <c r="BW49" i="3"/>
  <c r="BX49" i="3"/>
  <c r="BY49" i="3"/>
  <c r="BZ49" i="3"/>
  <c r="CA49" i="3"/>
  <c r="CB49" i="3"/>
  <c r="CC49" i="3"/>
  <c r="CD49" i="3"/>
  <c r="AI50" i="3"/>
  <c r="AJ50" i="3"/>
  <c r="AK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C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U50" i="3"/>
  <c r="BV50" i="3"/>
  <c r="BW50" i="3"/>
  <c r="BX50" i="3"/>
  <c r="BY50" i="3"/>
  <c r="BZ50" i="3"/>
  <c r="CA50" i="3"/>
  <c r="CB50" i="3"/>
  <c r="CC50" i="3"/>
  <c r="CD50" i="3"/>
  <c r="AJ51" i="3"/>
  <c r="AK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C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U51" i="3"/>
  <c r="BV51" i="3"/>
  <c r="BW51" i="3"/>
  <c r="BX51" i="3"/>
  <c r="BY51" i="3"/>
  <c r="BZ51" i="3"/>
  <c r="CA51" i="3"/>
  <c r="CB51" i="3"/>
  <c r="CC51" i="3"/>
  <c r="CD51" i="3"/>
  <c r="AK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C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U52" i="3"/>
  <c r="BV52" i="3"/>
  <c r="BW52" i="3"/>
  <c r="BX52" i="3"/>
  <c r="BY52" i="3"/>
  <c r="BZ52" i="3"/>
  <c r="CA52" i="3"/>
  <c r="CB52" i="3"/>
  <c r="CC52" i="3"/>
  <c r="CD52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C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U53" i="3"/>
  <c r="BV53" i="3"/>
  <c r="BW53" i="3"/>
  <c r="BX53" i="3"/>
  <c r="BY53" i="3"/>
  <c r="BZ53" i="3"/>
  <c r="CA53" i="3"/>
  <c r="CB53" i="3"/>
  <c r="CC53" i="3"/>
  <c r="CD53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C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U54" i="3"/>
  <c r="BV54" i="3"/>
  <c r="BW54" i="3"/>
  <c r="BX54" i="3"/>
  <c r="BY54" i="3"/>
  <c r="BZ54" i="3"/>
  <c r="CA54" i="3"/>
  <c r="CB54" i="3"/>
  <c r="CC54" i="3"/>
  <c r="CD54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C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U55" i="3"/>
  <c r="BV55" i="3"/>
  <c r="BW55" i="3"/>
  <c r="BX55" i="3"/>
  <c r="BY55" i="3"/>
  <c r="BZ55" i="3"/>
  <c r="CA55" i="3"/>
  <c r="CB55" i="3"/>
  <c r="CC55" i="3"/>
  <c r="CD55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C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U56" i="3"/>
  <c r="BV56" i="3"/>
  <c r="BW56" i="3"/>
  <c r="BX56" i="3"/>
  <c r="BY56" i="3"/>
  <c r="BZ56" i="3"/>
  <c r="CA56" i="3"/>
  <c r="CB56" i="3"/>
  <c r="CC56" i="3"/>
  <c r="CD56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C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U57" i="3"/>
  <c r="BV57" i="3"/>
  <c r="BW57" i="3"/>
  <c r="BX57" i="3"/>
  <c r="BY57" i="3"/>
  <c r="BZ57" i="3"/>
  <c r="CA57" i="3"/>
  <c r="CB57" i="3"/>
  <c r="CC57" i="3"/>
  <c r="CD57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C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U58" i="3"/>
  <c r="BV58" i="3"/>
  <c r="BW58" i="3"/>
  <c r="BX58" i="3"/>
  <c r="BY58" i="3"/>
  <c r="BZ58" i="3"/>
  <c r="CA58" i="3"/>
  <c r="CB58" i="3"/>
  <c r="CC58" i="3"/>
  <c r="CD58" i="3"/>
  <c r="AR59" i="3"/>
  <c r="AS59" i="3"/>
  <c r="AT59" i="3"/>
  <c r="AU59" i="3"/>
  <c r="AV59" i="3"/>
  <c r="AW59" i="3"/>
  <c r="AX59" i="3"/>
  <c r="AY59" i="3"/>
  <c r="AZ59" i="3"/>
  <c r="BA59" i="3"/>
  <c r="BB59" i="3"/>
  <c r="BC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U59" i="3"/>
  <c r="BV59" i="3"/>
  <c r="BW59" i="3"/>
  <c r="BX59" i="3"/>
  <c r="BY59" i="3"/>
  <c r="BZ59" i="3"/>
  <c r="CA59" i="3"/>
  <c r="CB59" i="3"/>
  <c r="CC59" i="3"/>
  <c r="CD59" i="3"/>
  <c r="AS60" i="3"/>
  <c r="AT60" i="3"/>
  <c r="AU60" i="3"/>
  <c r="AV60" i="3"/>
  <c r="AW60" i="3"/>
  <c r="AX60" i="3"/>
  <c r="AY60" i="3"/>
  <c r="AZ60" i="3"/>
  <c r="BA60" i="3"/>
  <c r="BB60" i="3"/>
  <c r="BC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U60" i="3"/>
  <c r="BV60" i="3"/>
  <c r="BW60" i="3"/>
  <c r="BX60" i="3"/>
  <c r="BY60" i="3"/>
  <c r="BZ60" i="3"/>
  <c r="CA60" i="3"/>
  <c r="CB60" i="3"/>
  <c r="CC60" i="3"/>
  <c r="CD60" i="3"/>
  <c r="AT61" i="3"/>
  <c r="AU61" i="3"/>
  <c r="AV61" i="3"/>
  <c r="AW61" i="3"/>
  <c r="AX61" i="3"/>
  <c r="AY61" i="3"/>
  <c r="AZ61" i="3"/>
  <c r="BA61" i="3"/>
  <c r="BB61" i="3"/>
  <c r="BC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U61" i="3"/>
  <c r="BV61" i="3"/>
  <c r="BW61" i="3"/>
  <c r="BX61" i="3"/>
  <c r="BY61" i="3"/>
  <c r="BZ61" i="3"/>
  <c r="CA61" i="3"/>
  <c r="CB61" i="3"/>
  <c r="CC61" i="3"/>
  <c r="CD61" i="3"/>
  <c r="AU62" i="3"/>
  <c r="AV62" i="3"/>
  <c r="AW62" i="3"/>
  <c r="AX62" i="3"/>
  <c r="AY62" i="3"/>
  <c r="AZ62" i="3"/>
  <c r="BA62" i="3"/>
  <c r="BB62" i="3"/>
  <c r="BC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U62" i="3"/>
  <c r="BV62" i="3"/>
  <c r="BW62" i="3"/>
  <c r="BX62" i="3"/>
  <c r="BY62" i="3"/>
  <c r="BZ62" i="3"/>
  <c r="CA62" i="3"/>
  <c r="CB62" i="3"/>
  <c r="CC62" i="3"/>
  <c r="CD62" i="3"/>
  <c r="AV63" i="3"/>
  <c r="AW63" i="3"/>
  <c r="AX63" i="3"/>
  <c r="AY63" i="3"/>
  <c r="AZ63" i="3"/>
  <c r="BA63" i="3"/>
  <c r="BB63" i="3"/>
  <c r="BC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U63" i="3"/>
  <c r="BV63" i="3"/>
  <c r="BW63" i="3"/>
  <c r="BX63" i="3"/>
  <c r="BY63" i="3"/>
  <c r="BZ63" i="3"/>
  <c r="CA63" i="3"/>
  <c r="CB63" i="3"/>
  <c r="CC63" i="3"/>
  <c r="CD63" i="3"/>
  <c r="AW64" i="3"/>
  <c r="AX64" i="3"/>
  <c r="AY64" i="3"/>
  <c r="AZ64" i="3"/>
  <c r="BA64" i="3"/>
  <c r="BB64" i="3"/>
  <c r="BC64" i="3"/>
  <c r="BD64" i="3"/>
  <c r="BE64" i="3"/>
  <c r="BF64" i="3"/>
  <c r="BG64" i="3"/>
  <c r="BH64" i="3"/>
  <c r="BI64" i="3"/>
  <c r="BJ64" i="3"/>
  <c r="BK64" i="3"/>
  <c r="BL64" i="3"/>
  <c r="BM64" i="3"/>
  <c r="BN64" i="3"/>
  <c r="BO64" i="3"/>
  <c r="BP64" i="3"/>
  <c r="BQ64" i="3"/>
  <c r="BR64" i="3"/>
  <c r="BS64" i="3"/>
  <c r="BT64" i="3"/>
  <c r="BU64" i="3"/>
  <c r="BV64" i="3"/>
  <c r="BW64" i="3"/>
  <c r="BX64" i="3"/>
  <c r="BY64" i="3"/>
  <c r="BZ64" i="3"/>
  <c r="CA64" i="3"/>
  <c r="CB64" i="3"/>
  <c r="CC64" i="3"/>
  <c r="CD64" i="3"/>
  <c r="AX65" i="3"/>
  <c r="AY65" i="3"/>
  <c r="AZ65" i="3"/>
  <c r="BA65" i="3"/>
  <c r="BB65" i="3"/>
  <c r="BC65" i="3"/>
  <c r="BD65" i="3"/>
  <c r="BE65" i="3"/>
  <c r="BF65" i="3"/>
  <c r="BG65" i="3"/>
  <c r="BH65" i="3"/>
  <c r="BI65" i="3"/>
  <c r="BJ65" i="3"/>
  <c r="BK65" i="3"/>
  <c r="BL65" i="3"/>
  <c r="BM65" i="3"/>
  <c r="BN65" i="3"/>
  <c r="BO65" i="3"/>
  <c r="BP65" i="3"/>
  <c r="BQ65" i="3"/>
  <c r="BR65" i="3"/>
  <c r="BS65" i="3"/>
  <c r="BT65" i="3"/>
  <c r="BU65" i="3"/>
  <c r="BV65" i="3"/>
  <c r="BW65" i="3"/>
  <c r="BX65" i="3"/>
  <c r="BY65" i="3"/>
  <c r="BZ65" i="3"/>
  <c r="CA65" i="3"/>
  <c r="CB65" i="3"/>
  <c r="CC65" i="3"/>
  <c r="CD65" i="3"/>
  <c r="AY66" i="3"/>
  <c r="AZ66" i="3"/>
  <c r="BA66" i="3"/>
  <c r="BB66" i="3"/>
  <c r="BC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BU66" i="3"/>
  <c r="BV66" i="3"/>
  <c r="BW66" i="3"/>
  <c r="BX66" i="3"/>
  <c r="BY66" i="3"/>
  <c r="BZ66" i="3"/>
  <c r="CA66" i="3"/>
  <c r="CB66" i="3"/>
  <c r="CC66" i="3"/>
  <c r="CD66" i="3"/>
  <c r="AZ67" i="3"/>
  <c r="BA67" i="3"/>
  <c r="BB67" i="3"/>
  <c r="BC67" i="3"/>
  <c r="BD67" i="3"/>
  <c r="BE67" i="3"/>
  <c r="BF67" i="3"/>
  <c r="BG67" i="3"/>
  <c r="BH67" i="3"/>
  <c r="BI67" i="3"/>
  <c r="BJ67" i="3"/>
  <c r="BK67" i="3"/>
  <c r="BL67" i="3"/>
  <c r="BM67" i="3"/>
  <c r="BN67" i="3"/>
  <c r="BO67" i="3"/>
  <c r="BP67" i="3"/>
  <c r="BQ67" i="3"/>
  <c r="BR67" i="3"/>
  <c r="BS67" i="3"/>
  <c r="BT67" i="3"/>
  <c r="BU67" i="3"/>
  <c r="BV67" i="3"/>
  <c r="BW67" i="3"/>
  <c r="BX67" i="3"/>
  <c r="BY67" i="3"/>
  <c r="BZ67" i="3"/>
  <c r="CA67" i="3"/>
  <c r="CB67" i="3"/>
  <c r="CC67" i="3"/>
  <c r="CD67" i="3"/>
  <c r="BA68" i="3"/>
  <c r="BB68" i="3"/>
  <c r="BC68" i="3"/>
  <c r="BD68" i="3"/>
  <c r="BE68" i="3"/>
  <c r="BF68" i="3"/>
  <c r="BG68" i="3"/>
  <c r="BH68" i="3"/>
  <c r="BI68" i="3"/>
  <c r="BJ68" i="3"/>
  <c r="BK68" i="3"/>
  <c r="BL68" i="3"/>
  <c r="BM68" i="3"/>
  <c r="BN68" i="3"/>
  <c r="BO68" i="3"/>
  <c r="BP68" i="3"/>
  <c r="BQ68" i="3"/>
  <c r="BR68" i="3"/>
  <c r="BS68" i="3"/>
  <c r="BT68" i="3"/>
  <c r="BU68" i="3"/>
  <c r="BV68" i="3"/>
  <c r="BW68" i="3"/>
  <c r="BX68" i="3"/>
  <c r="BY68" i="3"/>
  <c r="BZ68" i="3"/>
  <c r="CA68" i="3"/>
  <c r="CB68" i="3"/>
  <c r="CC68" i="3"/>
  <c r="CD68" i="3"/>
  <c r="BB69" i="3"/>
  <c r="BC69" i="3"/>
  <c r="BD69" i="3"/>
  <c r="BE69" i="3"/>
  <c r="BF69" i="3"/>
  <c r="BG69" i="3"/>
  <c r="BH69" i="3"/>
  <c r="BI69" i="3"/>
  <c r="BJ69" i="3"/>
  <c r="BK69" i="3"/>
  <c r="BL69" i="3"/>
  <c r="BM69" i="3"/>
  <c r="BN69" i="3"/>
  <c r="BO69" i="3"/>
  <c r="BP69" i="3"/>
  <c r="BQ69" i="3"/>
  <c r="BR69" i="3"/>
  <c r="BS69" i="3"/>
  <c r="BT69" i="3"/>
  <c r="BU69" i="3"/>
  <c r="BV69" i="3"/>
  <c r="BW69" i="3"/>
  <c r="BX69" i="3"/>
  <c r="BY69" i="3"/>
  <c r="BZ69" i="3"/>
  <c r="CA69" i="3"/>
  <c r="CB69" i="3"/>
  <c r="CC69" i="3"/>
  <c r="CD69" i="3"/>
  <c r="BC70" i="3"/>
  <c r="BD70" i="3"/>
  <c r="BE70" i="3"/>
  <c r="BF70" i="3"/>
  <c r="BG70" i="3"/>
  <c r="BH70" i="3"/>
  <c r="BI70" i="3"/>
  <c r="BJ70" i="3"/>
  <c r="BK70" i="3"/>
  <c r="BL70" i="3"/>
  <c r="BM70" i="3"/>
  <c r="BN70" i="3"/>
  <c r="BO70" i="3"/>
  <c r="BP70" i="3"/>
  <c r="BQ70" i="3"/>
  <c r="BR70" i="3"/>
  <c r="BS70" i="3"/>
  <c r="BT70" i="3"/>
  <c r="BU70" i="3"/>
  <c r="BV70" i="3"/>
  <c r="BW70" i="3"/>
  <c r="BX70" i="3"/>
  <c r="BY70" i="3"/>
  <c r="BZ70" i="3"/>
  <c r="CA70" i="3"/>
  <c r="CB70" i="3"/>
  <c r="CC70" i="3"/>
  <c r="CD70" i="3"/>
  <c r="BD71" i="3"/>
  <c r="BE71" i="3"/>
  <c r="BF71" i="3"/>
  <c r="BG71" i="3"/>
  <c r="BH71" i="3"/>
  <c r="BI71" i="3"/>
  <c r="BJ71" i="3"/>
  <c r="BK71" i="3"/>
  <c r="BL71" i="3"/>
  <c r="BM71" i="3"/>
  <c r="BN71" i="3"/>
  <c r="BO71" i="3"/>
  <c r="BP71" i="3"/>
  <c r="BQ71" i="3"/>
  <c r="BR71" i="3"/>
  <c r="BS71" i="3"/>
  <c r="BT71" i="3"/>
  <c r="BU71" i="3"/>
  <c r="BV71" i="3"/>
  <c r="BW71" i="3"/>
  <c r="BX71" i="3"/>
  <c r="BY71" i="3"/>
  <c r="BZ71" i="3"/>
  <c r="CA71" i="3"/>
  <c r="CB71" i="3"/>
  <c r="CC71" i="3"/>
  <c r="CD71" i="3"/>
  <c r="BE72" i="3"/>
  <c r="BF72" i="3"/>
  <c r="BG72" i="3"/>
  <c r="BH72" i="3"/>
  <c r="BI72" i="3"/>
  <c r="BJ72" i="3"/>
  <c r="BK72" i="3"/>
  <c r="BL72" i="3"/>
  <c r="BM72" i="3"/>
  <c r="BN72" i="3"/>
  <c r="BO72" i="3"/>
  <c r="BP72" i="3"/>
  <c r="BQ72" i="3"/>
  <c r="BR72" i="3"/>
  <c r="BS72" i="3"/>
  <c r="BT72" i="3"/>
  <c r="BU72" i="3"/>
  <c r="BV72" i="3"/>
  <c r="BW72" i="3"/>
  <c r="BX72" i="3"/>
  <c r="BY72" i="3"/>
  <c r="BZ72" i="3"/>
  <c r="CA72" i="3"/>
  <c r="CB72" i="3"/>
  <c r="CC72" i="3"/>
  <c r="CD72" i="3"/>
  <c r="BF73" i="3"/>
  <c r="BG73" i="3"/>
  <c r="BH73" i="3"/>
  <c r="BI73" i="3"/>
  <c r="BJ73" i="3"/>
  <c r="BK73" i="3"/>
  <c r="BL73" i="3"/>
  <c r="BM73" i="3"/>
  <c r="BN73" i="3"/>
  <c r="BO73" i="3"/>
  <c r="BP73" i="3"/>
  <c r="BQ73" i="3"/>
  <c r="BR73" i="3"/>
  <c r="BS73" i="3"/>
  <c r="BT73" i="3"/>
  <c r="BU73" i="3"/>
  <c r="BV73" i="3"/>
  <c r="BW73" i="3"/>
  <c r="BX73" i="3"/>
  <c r="BY73" i="3"/>
  <c r="BZ73" i="3"/>
  <c r="CA73" i="3"/>
  <c r="CB73" i="3"/>
  <c r="CC73" i="3"/>
  <c r="CD73" i="3"/>
  <c r="BG74" i="3"/>
  <c r="BH74" i="3"/>
  <c r="BI74" i="3"/>
  <c r="BJ74" i="3"/>
  <c r="BK74" i="3"/>
  <c r="BL74" i="3"/>
  <c r="BM74" i="3"/>
  <c r="BN74" i="3"/>
  <c r="BO74" i="3"/>
  <c r="BP74" i="3"/>
  <c r="BQ74" i="3"/>
  <c r="BR74" i="3"/>
  <c r="BS74" i="3"/>
  <c r="BT74" i="3"/>
  <c r="BU74" i="3"/>
  <c r="BV74" i="3"/>
  <c r="BW74" i="3"/>
  <c r="BX74" i="3"/>
  <c r="BY74" i="3"/>
  <c r="BZ74" i="3"/>
  <c r="CA74" i="3"/>
  <c r="CB74" i="3"/>
  <c r="CC74" i="3"/>
  <c r="CD74" i="3"/>
  <c r="BH75" i="3"/>
  <c r="BI75" i="3"/>
  <c r="BJ75" i="3"/>
  <c r="BK75" i="3"/>
  <c r="BL75" i="3"/>
  <c r="BM75" i="3"/>
  <c r="BN75" i="3"/>
  <c r="BO75" i="3"/>
  <c r="BP75" i="3"/>
  <c r="BQ75" i="3"/>
  <c r="BR75" i="3"/>
  <c r="BS75" i="3"/>
  <c r="BT75" i="3"/>
  <c r="BU75" i="3"/>
  <c r="BV75" i="3"/>
  <c r="BW75" i="3"/>
  <c r="BX75" i="3"/>
  <c r="BY75" i="3"/>
  <c r="BZ75" i="3"/>
  <c r="CA75" i="3"/>
  <c r="CB75" i="3"/>
  <c r="CC75" i="3"/>
  <c r="CD75" i="3"/>
  <c r="BI76" i="3"/>
  <c r="BJ76" i="3"/>
  <c r="BK76" i="3"/>
  <c r="BL76" i="3"/>
  <c r="BM76" i="3"/>
  <c r="BN76" i="3"/>
  <c r="BO76" i="3"/>
  <c r="BP76" i="3"/>
  <c r="BQ76" i="3"/>
  <c r="BR76" i="3"/>
  <c r="BS76" i="3"/>
  <c r="BT76" i="3"/>
  <c r="BU76" i="3"/>
  <c r="BV76" i="3"/>
  <c r="BW76" i="3"/>
  <c r="BX76" i="3"/>
  <c r="BY76" i="3"/>
  <c r="BZ76" i="3"/>
  <c r="CA76" i="3"/>
  <c r="CB76" i="3"/>
  <c r="CC76" i="3"/>
  <c r="CD76" i="3"/>
  <c r="BJ77" i="3"/>
  <c r="BK77" i="3"/>
  <c r="BL77" i="3"/>
  <c r="BM77" i="3"/>
  <c r="BN77" i="3"/>
  <c r="BO77" i="3"/>
  <c r="BP77" i="3"/>
  <c r="BQ77" i="3"/>
  <c r="BR77" i="3"/>
  <c r="BS77" i="3"/>
  <c r="BT77" i="3"/>
  <c r="BU77" i="3"/>
  <c r="BV77" i="3"/>
  <c r="BW77" i="3"/>
  <c r="BX77" i="3"/>
  <c r="BY77" i="3"/>
  <c r="BZ77" i="3"/>
  <c r="CA77" i="3"/>
  <c r="CB77" i="3"/>
  <c r="CC77" i="3"/>
  <c r="CD77" i="3"/>
  <c r="BK78" i="3"/>
  <c r="BL78" i="3"/>
  <c r="BM78" i="3"/>
  <c r="BN78" i="3"/>
  <c r="BO78" i="3"/>
  <c r="BP78" i="3"/>
  <c r="BQ78" i="3"/>
  <c r="BR78" i="3"/>
  <c r="BS78" i="3"/>
  <c r="BT78" i="3"/>
  <c r="BU78" i="3"/>
  <c r="BV78" i="3"/>
  <c r="BW78" i="3"/>
  <c r="BX78" i="3"/>
  <c r="BY78" i="3"/>
  <c r="BZ78" i="3"/>
  <c r="CA78" i="3"/>
  <c r="CB78" i="3"/>
  <c r="CC78" i="3"/>
  <c r="CD78" i="3"/>
  <c r="BL79" i="3"/>
  <c r="BM79" i="3"/>
  <c r="BN79" i="3"/>
  <c r="BO79" i="3"/>
  <c r="BP79" i="3"/>
  <c r="BQ79" i="3"/>
  <c r="BR79" i="3"/>
  <c r="BS79" i="3"/>
  <c r="BT79" i="3"/>
  <c r="BU79" i="3"/>
  <c r="BV79" i="3"/>
  <c r="BW79" i="3"/>
  <c r="BX79" i="3"/>
  <c r="BY79" i="3"/>
  <c r="BZ79" i="3"/>
  <c r="CA79" i="3"/>
  <c r="CB79" i="3"/>
  <c r="CC79" i="3"/>
  <c r="CD79" i="3"/>
  <c r="BM80" i="3"/>
  <c r="BN80" i="3"/>
  <c r="BO80" i="3"/>
  <c r="BP80" i="3"/>
  <c r="BQ80" i="3"/>
  <c r="BR80" i="3"/>
  <c r="BS80" i="3"/>
  <c r="BT80" i="3"/>
  <c r="BU80" i="3"/>
  <c r="BV80" i="3"/>
  <c r="BW80" i="3"/>
  <c r="BX80" i="3"/>
  <c r="BY80" i="3"/>
  <c r="BZ80" i="3"/>
  <c r="CA80" i="3"/>
  <c r="CB80" i="3"/>
  <c r="CC80" i="3"/>
  <c r="CD80" i="3"/>
  <c r="BN81" i="3"/>
  <c r="BO81" i="3"/>
  <c r="BP81" i="3"/>
  <c r="BQ81" i="3"/>
  <c r="BR81" i="3"/>
  <c r="BS81" i="3"/>
  <c r="BT81" i="3"/>
  <c r="BU81" i="3"/>
  <c r="BV81" i="3"/>
  <c r="BW81" i="3"/>
  <c r="BX81" i="3"/>
  <c r="BY81" i="3"/>
  <c r="BZ81" i="3"/>
  <c r="CA81" i="3"/>
  <c r="CB81" i="3"/>
  <c r="CC81" i="3"/>
  <c r="CD81" i="3"/>
  <c r="BO82" i="3"/>
  <c r="BP82" i="3"/>
  <c r="BQ82" i="3"/>
  <c r="BR82" i="3"/>
  <c r="BS82" i="3"/>
  <c r="BT82" i="3"/>
  <c r="BU82" i="3"/>
  <c r="BV82" i="3"/>
  <c r="BW82" i="3"/>
  <c r="BX82" i="3"/>
  <c r="BY82" i="3"/>
  <c r="BZ82" i="3"/>
  <c r="CA82" i="3"/>
  <c r="CB82" i="3"/>
  <c r="CC82" i="3"/>
  <c r="CD82" i="3"/>
  <c r="BP83" i="3"/>
  <c r="BQ83" i="3"/>
  <c r="BR83" i="3"/>
  <c r="BS83" i="3"/>
  <c r="BT83" i="3"/>
  <c r="BU83" i="3"/>
  <c r="BV83" i="3"/>
  <c r="BW83" i="3"/>
  <c r="BX83" i="3"/>
  <c r="BY83" i="3"/>
  <c r="BZ83" i="3"/>
  <c r="CA83" i="3"/>
  <c r="CB83" i="3"/>
  <c r="CC83" i="3"/>
  <c r="CD83" i="3"/>
  <c r="BQ84" i="3"/>
  <c r="BR84" i="3"/>
  <c r="BS84" i="3"/>
  <c r="BT84" i="3"/>
  <c r="BU84" i="3"/>
  <c r="BV84" i="3"/>
  <c r="BW84" i="3"/>
  <c r="BX84" i="3"/>
  <c r="BY84" i="3"/>
  <c r="BZ84" i="3"/>
  <c r="CA84" i="3"/>
  <c r="CB84" i="3"/>
  <c r="CC84" i="3"/>
  <c r="CD84" i="3"/>
  <c r="BR85" i="3"/>
  <c r="BS85" i="3"/>
  <c r="BT85" i="3"/>
  <c r="BU85" i="3"/>
  <c r="BV85" i="3"/>
  <c r="BW85" i="3"/>
  <c r="BX85" i="3"/>
  <c r="BY85" i="3"/>
  <c r="BZ85" i="3"/>
  <c r="CA85" i="3"/>
  <c r="CB85" i="3"/>
  <c r="CC85" i="3"/>
  <c r="CD85" i="3"/>
  <c r="BS86" i="3"/>
  <c r="BT86" i="3"/>
  <c r="BU86" i="3"/>
  <c r="BV86" i="3"/>
  <c r="BW86" i="3"/>
  <c r="BX86" i="3"/>
  <c r="BY86" i="3"/>
  <c r="BZ86" i="3"/>
  <c r="CA86" i="3"/>
  <c r="CB86" i="3"/>
  <c r="CC86" i="3"/>
  <c r="CD86" i="3"/>
  <c r="BT87" i="3"/>
  <c r="BU87" i="3"/>
  <c r="BV87" i="3"/>
  <c r="BW87" i="3"/>
  <c r="BX87" i="3"/>
  <c r="BY87" i="3"/>
  <c r="BZ87" i="3"/>
  <c r="CA87" i="3"/>
  <c r="CB87" i="3"/>
  <c r="CC87" i="3"/>
  <c r="CD87" i="3"/>
  <c r="BU88" i="3"/>
  <c r="BV88" i="3"/>
  <c r="BW88" i="3"/>
  <c r="BX88" i="3"/>
  <c r="BY88" i="3"/>
  <c r="BZ88" i="3"/>
  <c r="CA88" i="3"/>
  <c r="CB88" i="3"/>
  <c r="CC88" i="3"/>
  <c r="CD88" i="3"/>
  <c r="BV89" i="3"/>
  <c r="BW89" i="3"/>
  <c r="BX89" i="3"/>
  <c r="BY89" i="3"/>
  <c r="BZ89" i="3"/>
  <c r="CA89" i="3"/>
  <c r="CB89" i="3"/>
  <c r="CC89" i="3"/>
  <c r="CD89" i="3"/>
  <c r="BW90" i="3"/>
  <c r="BX90" i="3"/>
  <c r="BY90" i="3"/>
  <c r="BZ90" i="3"/>
  <c r="CA90" i="3"/>
  <c r="CB90" i="3"/>
  <c r="CC90" i="3"/>
  <c r="CD90" i="3"/>
  <c r="BX91" i="3"/>
  <c r="BY91" i="3"/>
  <c r="BZ91" i="3"/>
  <c r="CA91" i="3"/>
  <c r="CB91" i="3"/>
  <c r="CC91" i="3"/>
  <c r="CD91" i="3"/>
  <c r="BY92" i="3"/>
  <c r="BZ92" i="3"/>
  <c r="CA92" i="3"/>
  <c r="CB92" i="3"/>
  <c r="CC92" i="3"/>
  <c r="CD92" i="3"/>
  <c r="BZ93" i="3"/>
  <c r="CA93" i="3"/>
  <c r="CB93" i="3"/>
  <c r="CC93" i="3"/>
  <c r="CD93" i="3"/>
  <c r="CA94" i="3"/>
  <c r="CB94" i="3"/>
  <c r="CC94" i="3"/>
  <c r="CD94" i="3"/>
  <c r="CB95" i="3"/>
  <c r="CC95" i="3"/>
  <c r="CD95" i="3"/>
  <c r="CC96" i="3"/>
  <c r="CD96" i="3"/>
  <c r="CD97" i="3"/>
  <c r="J3" i="5" l="1"/>
  <c r="J4" i="5" s="1"/>
  <c r="J5" i="5" s="1"/>
  <c r="J6" i="5" s="1"/>
  <c r="J7" i="5" s="1"/>
  <c r="J8" i="5" s="1"/>
  <c r="O2" i="5"/>
  <c r="E3" i="5"/>
  <c r="E4" i="5" s="1"/>
  <c r="E5" i="5" s="1"/>
  <c r="E6" i="5" s="1"/>
  <c r="E7" i="5" s="1"/>
  <c r="F7" i="5" s="1"/>
  <c r="K7" i="5" l="1"/>
  <c r="O3" i="5"/>
  <c r="O4" i="5" s="1"/>
  <c r="O5" i="5" s="1"/>
  <c r="O6" i="5" s="1"/>
  <c r="O7" i="5" s="1"/>
  <c r="T2" i="5"/>
  <c r="J9" i="5"/>
  <c r="K8" i="5"/>
  <c r="E8" i="5"/>
  <c r="F8" i="5" s="1"/>
  <c r="E9" i="5" l="1"/>
  <c r="F9" i="5" s="1"/>
  <c r="Y2" i="5"/>
  <c r="T3" i="5"/>
  <c r="T4" i="5" s="1"/>
  <c r="T5" i="5" s="1"/>
  <c r="T6" i="5" s="1"/>
  <c r="T7" i="5" s="1"/>
  <c r="P7" i="5"/>
  <c r="O8" i="5"/>
  <c r="K9" i="5"/>
  <c r="J10" i="5"/>
  <c r="E10" i="5" l="1"/>
  <c r="F10" i="5" s="1"/>
  <c r="U7" i="5"/>
  <c r="T8" i="5"/>
  <c r="O9" i="5"/>
  <c r="P8" i="5"/>
  <c r="Y3" i="5"/>
  <c r="Y4" i="5" s="1"/>
  <c r="Y5" i="5" s="1"/>
  <c r="Y6" i="5" s="1"/>
  <c r="Y7" i="5" s="1"/>
  <c r="AD2" i="5"/>
  <c r="J11" i="5"/>
  <c r="K10" i="5"/>
  <c r="E11" i="5" l="1"/>
  <c r="F11" i="5" s="1"/>
  <c r="AD3" i="5"/>
  <c r="AD4" i="5" s="1"/>
  <c r="AD5" i="5" s="1"/>
  <c r="AD6" i="5" s="1"/>
  <c r="AD7" i="5" s="1"/>
  <c r="AI2" i="5"/>
  <c r="Z7" i="5"/>
  <c r="Y8" i="5"/>
  <c r="O10" i="5"/>
  <c r="P9" i="5"/>
  <c r="U8" i="5"/>
  <c r="T9" i="5"/>
  <c r="J12" i="5"/>
  <c r="K11" i="5"/>
  <c r="E12" i="5" l="1"/>
  <c r="F12" i="5" s="1"/>
  <c r="P10" i="5"/>
  <c r="O11" i="5"/>
  <c r="U9" i="5"/>
  <c r="T10" i="5"/>
  <c r="Y9" i="5"/>
  <c r="Z8" i="5"/>
  <c r="AI3" i="5"/>
  <c r="AI4" i="5" s="1"/>
  <c r="AI5" i="5" s="1"/>
  <c r="AI6" i="5" s="1"/>
  <c r="AI7" i="5" s="1"/>
  <c r="AN2" i="5"/>
  <c r="AD8" i="5"/>
  <c r="AE7" i="5"/>
  <c r="K12" i="5"/>
  <c r="J13" i="5"/>
  <c r="E13" i="5" l="1"/>
  <c r="F13" i="5" s="1"/>
  <c r="AN3" i="5"/>
  <c r="AN4" i="5" s="1"/>
  <c r="AN5" i="5" s="1"/>
  <c r="AN6" i="5" s="1"/>
  <c r="AN7" i="5" s="1"/>
  <c r="AS2" i="5"/>
  <c r="AJ7" i="5"/>
  <c r="AI8" i="5"/>
  <c r="U10" i="5"/>
  <c r="T11" i="5"/>
  <c r="O12" i="5"/>
  <c r="P11" i="5"/>
  <c r="AE8" i="5"/>
  <c r="AD9" i="5"/>
  <c r="Y10" i="5"/>
  <c r="Z9" i="5"/>
  <c r="J14" i="5"/>
  <c r="K13" i="5"/>
  <c r="E14" i="5" l="1"/>
  <c r="F14" i="5" s="1"/>
  <c r="Z10" i="5"/>
  <c r="Y11" i="5"/>
  <c r="O13" i="5"/>
  <c r="P12" i="5"/>
  <c r="AS3" i="5"/>
  <c r="AS4" i="5" s="1"/>
  <c r="AS5" i="5" s="1"/>
  <c r="AS6" i="5" s="1"/>
  <c r="AS7" i="5" s="1"/>
  <c r="AX2" i="5"/>
  <c r="AE9" i="5"/>
  <c r="AD10" i="5"/>
  <c r="U11" i="5"/>
  <c r="T12" i="5"/>
  <c r="AJ8" i="5"/>
  <c r="AI9" i="5"/>
  <c r="AO7" i="5"/>
  <c r="AN8" i="5"/>
  <c r="K14" i="5"/>
  <c r="J15" i="5"/>
  <c r="E15" i="5"/>
  <c r="F15" i="5" s="1"/>
  <c r="T13" i="5" l="1"/>
  <c r="U12" i="5"/>
  <c r="AT7" i="5"/>
  <c r="AS8" i="5"/>
  <c r="P13" i="5"/>
  <c r="O14" i="5"/>
  <c r="AI10" i="5"/>
  <c r="AJ9" i="5"/>
  <c r="AD11" i="5"/>
  <c r="AE10" i="5"/>
  <c r="BC2" i="5"/>
  <c r="AX3" i="5"/>
  <c r="AX4" i="5" s="1"/>
  <c r="AX5" i="5" s="1"/>
  <c r="AX6" i="5" s="1"/>
  <c r="AX7" i="5" s="1"/>
  <c r="AN9" i="5"/>
  <c r="AO8" i="5"/>
  <c r="Z11" i="5"/>
  <c r="Y12" i="5"/>
  <c r="J16" i="5"/>
  <c r="K15" i="5"/>
  <c r="E16" i="5"/>
  <c r="F16" i="5" s="1"/>
  <c r="AD12" i="5" l="1"/>
  <c r="AE11" i="5"/>
  <c r="P14" i="5"/>
  <c r="O15" i="5"/>
  <c r="AS9" i="5"/>
  <c r="AT8" i="5"/>
  <c r="Y13" i="5"/>
  <c r="Z12" i="5"/>
  <c r="AJ10" i="5"/>
  <c r="AI11" i="5"/>
  <c r="AO9" i="5"/>
  <c r="AN10" i="5"/>
  <c r="AY7" i="5"/>
  <c r="AX8" i="5"/>
  <c r="BC3" i="5"/>
  <c r="BC4" i="5" s="1"/>
  <c r="BC5" i="5" s="1"/>
  <c r="BC6" i="5" s="1"/>
  <c r="BC7" i="5" s="1"/>
  <c r="BH2" i="5"/>
  <c r="U13" i="5"/>
  <c r="T14" i="5"/>
  <c r="J17" i="5"/>
  <c r="K16" i="5"/>
  <c r="E17" i="5"/>
  <c r="F17" i="5" s="1"/>
  <c r="T15" i="5" l="1"/>
  <c r="U14" i="5"/>
  <c r="BM2" i="5"/>
  <c r="BH3" i="5"/>
  <c r="BH4" i="5" s="1"/>
  <c r="BH5" i="5" s="1"/>
  <c r="BH6" i="5" s="1"/>
  <c r="BH7" i="5" s="1"/>
  <c r="Z13" i="5"/>
  <c r="Y14" i="5"/>
  <c r="BC8" i="5"/>
  <c r="BD7" i="5"/>
  <c r="P15" i="5"/>
  <c r="O16" i="5"/>
  <c r="AJ11" i="5"/>
  <c r="AI12" i="5"/>
  <c r="AT9" i="5"/>
  <c r="AS10" i="5"/>
  <c r="AX9" i="5"/>
  <c r="AY8" i="5"/>
  <c r="AO10" i="5"/>
  <c r="AN11" i="5"/>
  <c r="AE12" i="5"/>
  <c r="AD13" i="5"/>
  <c r="J18" i="5"/>
  <c r="K17" i="5"/>
  <c r="E18" i="5"/>
  <c r="F18" i="5" s="1"/>
  <c r="P16" i="5" l="1"/>
  <c r="O17" i="5"/>
  <c r="Z14" i="5"/>
  <c r="Y15" i="5"/>
  <c r="AJ12" i="5"/>
  <c r="AI13" i="5"/>
  <c r="BI7" i="5"/>
  <c r="BH8" i="5"/>
  <c r="AY9" i="5"/>
  <c r="AX10" i="5"/>
  <c r="BM3" i="5"/>
  <c r="BM4" i="5" s="1"/>
  <c r="BM5" i="5" s="1"/>
  <c r="BM6" i="5" s="1"/>
  <c r="BM7" i="5" s="1"/>
  <c r="BR2" i="5"/>
  <c r="AE13" i="5"/>
  <c r="AD14" i="5"/>
  <c r="AN12" i="5"/>
  <c r="AO11" i="5"/>
  <c r="AT10" i="5"/>
  <c r="AS11" i="5"/>
  <c r="BD8" i="5"/>
  <c r="BC9" i="5"/>
  <c r="U15" i="5"/>
  <c r="T16" i="5"/>
  <c r="J19" i="5"/>
  <c r="K18" i="5"/>
  <c r="E19" i="5"/>
  <c r="F19" i="5" s="1"/>
  <c r="BW2" i="5" l="1"/>
  <c r="BR3" i="5"/>
  <c r="BR4" i="5" s="1"/>
  <c r="BR5" i="5" s="1"/>
  <c r="BR6" i="5" s="1"/>
  <c r="BR7" i="5" s="1"/>
  <c r="BD9" i="5"/>
  <c r="BC10" i="5"/>
  <c r="AI14" i="5"/>
  <c r="AJ13" i="5"/>
  <c r="BN7" i="5"/>
  <c r="BM8" i="5"/>
  <c r="Z15" i="5"/>
  <c r="Y16" i="5"/>
  <c r="BH9" i="5"/>
  <c r="BI8" i="5"/>
  <c r="AN13" i="5"/>
  <c r="AO12" i="5"/>
  <c r="AE14" i="5"/>
  <c r="AD15" i="5"/>
  <c r="O18" i="5"/>
  <c r="P17" i="5"/>
  <c r="T17" i="5"/>
  <c r="U16" i="5"/>
  <c r="AY10" i="5"/>
  <c r="AX11" i="5"/>
  <c r="AS12" i="5"/>
  <c r="AT11" i="5"/>
  <c r="K19" i="5"/>
  <c r="J20" i="5"/>
  <c r="E20" i="5"/>
  <c r="F20" i="5" s="1"/>
  <c r="Y17" i="5" l="1"/>
  <c r="Z16" i="5"/>
  <c r="BI9" i="5"/>
  <c r="BH10" i="5"/>
  <c r="U17" i="5"/>
  <c r="T18" i="5"/>
  <c r="P18" i="5"/>
  <c r="O19" i="5"/>
  <c r="AI15" i="5"/>
  <c r="AJ14" i="5"/>
  <c r="AS13" i="5"/>
  <c r="AT12" i="5"/>
  <c r="AE15" i="5"/>
  <c r="AD16" i="5"/>
  <c r="BC11" i="5"/>
  <c r="BD10" i="5"/>
  <c r="BR8" i="5"/>
  <c r="BS7" i="5"/>
  <c r="AX12" i="5"/>
  <c r="AY11" i="5"/>
  <c r="BM9" i="5"/>
  <c r="BN8" i="5"/>
  <c r="AO13" i="5"/>
  <c r="AN14" i="5"/>
  <c r="BW3" i="5"/>
  <c r="BW4" i="5" s="1"/>
  <c r="BW5" i="5" s="1"/>
  <c r="BW6" i="5" s="1"/>
  <c r="BW7" i="5" s="1"/>
  <c r="CB2" i="5"/>
  <c r="J21" i="5"/>
  <c r="K20" i="5"/>
  <c r="E21" i="5"/>
  <c r="F21" i="5" s="1"/>
  <c r="AS14" i="5" l="1"/>
  <c r="AT13" i="5"/>
  <c r="P19" i="5"/>
  <c r="O20" i="5"/>
  <c r="U18" i="5"/>
  <c r="T19" i="5"/>
  <c r="AI16" i="5"/>
  <c r="AJ15" i="5"/>
  <c r="BH11" i="5"/>
  <c r="BI10" i="5"/>
  <c r="AN15" i="5"/>
  <c r="AO14" i="5"/>
  <c r="BR9" i="5"/>
  <c r="BS8" i="5"/>
  <c r="BD11" i="5"/>
  <c r="BC12" i="5"/>
  <c r="AY12" i="5"/>
  <c r="AX13" i="5"/>
  <c r="CG2" i="5"/>
  <c r="CB3" i="5"/>
  <c r="CB4" i="5" s="1"/>
  <c r="CB5" i="5" s="1"/>
  <c r="CB6" i="5" s="1"/>
  <c r="CB7" i="5" s="1"/>
  <c r="AD17" i="5"/>
  <c r="AE16" i="5"/>
  <c r="BM10" i="5"/>
  <c r="BN9" i="5"/>
  <c r="BW8" i="5"/>
  <c r="BX7" i="5"/>
  <c r="Y18" i="5"/>
  <c r="Z17" i="5"/>
  <c r="K21" i="5"/>
  <c r="J22" i="5"/>
  <c r="E22" i="5"/>
  <c r="F22" i="5" s="1"/>
  <c r="CL2" i="5" l="1"/>
  <c r="CG3" i="5"/>
  <c r="CG4" i="5" s="1"/>
  <c r="CG5" i="5" s="1"/>
  <c r="CG6" i="5" s="1"/>
  <c r="CG7" i="5" s="1"/>
  <c r="AI17" i="5"/>
  <c r="AJ16" i="5"/>
  <c r="AN16" i="5"/>
  <c r="AO15" i="5"/>
  <c r="AD18" i="5"/>
  <c r="AE17" i="5"/>
  <c r="AX14" i="5"/>
  <c r="AY13" i="5"/>
  <c r="U19" i="5"/>
  <c r="T20" i="5"/>
  <c r="CB8" i="5"/>
  <c r="CC7" i="5"/>
  <c r="BM11" i="5"/>
  <c r="BN10" i="5"/>
  <c r="BD12" i="5"/>
  <c r="BC13" i="5"/>
  <c r="O21" i="5"/>
  <c r="P20" i="5"/>
  <c r="Y19" i="5"/>
  <c r="Z18" i="5"/>
  <c r="BH12" i="5"/>
  <c r="BI11" i="5"/>
  <c r="BW9" i="5"/>
  <c r="BX8" i="5"/>
  <c r="BS9" i="5"/>
  <c r="BR10" i="5"/>
  <c r="AS15" i="5"/>
  <c r="AT14" i="5"/>
  <c r="J23" i="5"/>
  <c r="K22" i="5"/>
  <c r="E23" i="5"/>
  <c r="F23" i="5" s="1"/>
  <c r="AX15" i="5" l="1"/>
  <c r="AY14" i="5"/>
  <c r="BH13" i="5"/>
  <c r="BI12" i="5"/>
  <c r="P21" i="5"/>
  <c r="O22" i="5"/>
  <c r="AE18" i="5"/>
  <c r="AD19" i="5"/>
  <c r="AS16" i="5"/>
  <c r="AT15" i="5"/>
  <c r="AO16" i="5"/>
  <c r="AN17" i="5"/>
  <c r="T21" i="5"/>
  <c r="U20" i="5"/>
  <c r="Y20" i="5"/>
  <c r="Z19" i="5"/>
  <c r="BD13" i="5"/>
  <c r="BC14" i="5"/>
  <c r="BS10" i="5"/>
  <c r="BR11" i="5"/>
  <c r="BN11" i="5"/>
  <c r="BM12" i="5"/>
  <c r="AI18" i="5"/>
  <c r="AJ17" i="5"/>
  <c r="CH7" i="5"/>
  <c r="CG8" i="5"/>
  <c r="BW10" i="5"/>
  <c r="BX9" i="5"/>
  <c r="CB9" i="5"/>
  <c r="CC8" i="5"/>
  <c r="CQ2" i="5"/>
  <c r="CL3" i="5"/>
  <c r="CL4" i="5" s="1"/>
  <c r="CL5" i="5" s="1"/>
  <c r="CL6" i="5" s="1"/>
  <c r="CL7" i="5" s="1"/>
  <c r="J24" i="5"/>
  <c r="K23" i="5"/>
  <c r="E24" i="5"/>
  <c r="F24" i="5" s="1"/>
  <c r="AT16" i="5" l="1"/>
  <c r="AS17" i="5"/>
  <c r="CM7" i="5"/>
  <c r="CL8" i="5"/>
  <c r="BR12" i="5"/>
  <c r="BS11" i="5"/>
  <c r="AD20" i="5"/>
  <c r="AE19" i="5"/>
  <c r="BD14" i="5"/>
  <c r="BC15" i="5"/>
  <c r="P22" i="5"/>
  <c r="O23" i="5"/>
  <c r="BM13" i="5"/>
  <c r="BN12" i="5"/>
  <c r="CB10" i="5"/>
  <c r="CC9" i="5"/>
  <c r="AN18" i="5"/>
  <c r="AO17" i="5"/>
  <c r="BX10" i="5"/>
  <c r="BW11" i="5"/>
  <c r="Z20" i="5"/>
  <c r="Y21" i="5"/>
  <c r="BI13" i="5"/>
  <c r="BH14" i="5"/>
  <c r="AJ18" i="5"/>
  <c r="AI19" i="5"/>
  <c r="CV2" i="5"/>
  <c r="CQ3" i="5"/>
  <c r="CQ4" i="5" s="1"/>
  <c r="CQ5" i="5" s="1"/>
  <c r="CQ6" i="5" s="1"/>
  <c r="CQ7" i="5" s="1"/>
  <c r="CH8" i="5"/>
  <c r="CG9" i="5"/>
  <c r="T22" i="5"/>
  <c r="U21" i="5"/>
  <c r="AY15" i="5"/>
  <c r="AX16" i="5"/>
  <c r="K24" i="5"/>
  <c r="J25" i="5"/>
  <c r="E25" i="5"/>
  <c r="F25" i="5" s="1"/>
  <c r="Y22" i="5" l="1"/>
  <c r="Z21" i="5"/>
  <c r="BD15" i="5"/>
  <c r="BC16" i="5"/>
  <c r="AE20" i="5"/>
  <c r="AD21" i="5"/>
  <c r="P23" i="5"/>
  <c r="O24" i="5"/>
  <c r="AN19" i="5"/>
  <c r="AO18" i="5"/>
  <c r="BR13" i="5"/>
  <c r="BS12" i="5"/>
  <c r="AX17" i="5"/>
  <c r="AY16" i="5"/>
  <c r="BX11" i="5"/>
  <c r="BW12" i="5"/>
  <c r="CH9" i="5"/>
  <c r="CG10" i="5"/>
  <c r="CQ8" i="5"/>
  <c r="CR7" i="5"/>
  <c r="CM8" i="5"/>
  <c r="CL9" i="5"/>
  <c r="CV3" i="5"/>
  <c r="CV4" i="5" s="1"/>
  <c r="CV5" i="5" s="1"/>
  <c r="CV6" i="5" s="1"/>
  <c r="CV7" i="5" s="1"/>
  <c r="DA2" i="5"/>
  <c r="CB11" i="5"/>
  <c r="CC10" i="5"/>
  <c r="AJ19" i="5"/>
  <c r="AI20" i="5"/>
  <c r="AT17" i="5"/>
  <c r="AS18" i="5"/>
  <c r="BI14" i="5"/>
  <c r="BH15" i="5"/>
  <c r="T23" i="5"/>
  <c r="U22" i="5"/>
  <c r="BN13" i="5"/>
  <c r="BM14" i="5"/>
  <c r="J26" i="5"/>
  <c r="K25" i="5"/>
  <c r="E26" i="5"/>
  <c r="F26" i="5" s="1"/>
  <c r="BS13" i="5" l="1"/>
  <c r="BR14" i="5"/>
  <c r="AO19" i="5"/>
  <c r="AN20" i="5"/>
  <c r="CV8" i="5"/>
  <c r="CW7" i="5"/>
  <c r="P24" i="5"/>
  <c r="O25" i="5"/>
  <c r="BM15" i="5"/>
  <c r="BN14" i="5"/>
  <c r="CM9" i="5"/>
  <c r="CL10" i="5"/>
  <c r="CR8" i="5"/>
  <c r="CQ9" i="5"/>
  <c r="AT18" i="5"/>
  <c r="AS19" i="5"/>
  <c r="CH10" i="5"/>
  <c r="CG11" i="5"/>
  <c r="AD22" i="5"/>
  <c r="AE21" i="5"/>
  <c r="AJ20" i="5"/>
  <c r="AI21" i="5"/>
  <c r="BX12" i="5"/>
  <c r="BW13" i="5"/>
  <c r="BD16" i="5"/>
  <c r="BC17" i="5"/>
  <c r="BI15" i="5"/>
  <c r="BH16" i="5"/>
  <c r="DF2" i="5"/>
  <c r="DA3" i="5"/>
  <c r="DA4" i="5" s="1"/>
  <c r="DA5" i="5" s="1"/>
  <c r="DA6" i="5" s="1"/>
  <c r="DA7" i="5" s="1"/>
  <c r="U23" i="5"/>
  <c r="T24" i="5"/>
  <c r="CC11" i="5"/>
  <c r="CB12" i="5"/>
  <c r="AY17" i="5"/>
  <c r="AX18" i="5"/>
  <c r="Y23" i="5"/>
  <c r="Z22" i="5"/>
  <c r="K26" i="5"/>
  <c r="J27" i="5"/>
  <c r="E27" i="5"/>
  <c r="F27" i="5" s="1"/>
  <c r="BW14" i="5" l="1"/>
  <c r="BX13" i="5"/>
  <c r="CB13" i="5"/>
  <c r="CC12" i="5"/>
  <c r="AJ21" i="5"/>
  <c r="AI22" i="5"/>
  <c r="BN15" i="5"/>
  <c r="BM16" i="5"/>
  <c r="U24" i="5"/>
  <c r="T25" i="5"/>
  <c r="P25" i="5"/>
  <c r="O26" i="5"/>
  <c r="AD23" i="5"/>
  <c r="AE22" i="5"/>
  <c r="AX19" i="5"/>
  <c r="AY18" i="5"/>
  <c r="DK2" i="5"/>
  <c r="DF3" i="5"/>
  <c r="DF4" i="5" s="1"/>
  <c r="DF5" i="5" s="1"/>
  <c r="DF6" i="5" s="1"/>
  <c r="DF7" i="5" s="1"/>
  <c r="CW8" i="5"/>
  <c r="CV9" i="5"/>
  <c r="BH17" i="5"/>
  <c r="BI16" i="5"/>
  <c r="AS20" i="5"/>
  <c r="AT19" i="5"/>
  <c r="AO20" i="5"/>
  <c r="AN21" i="5"/>
  <c r="CH11" i="5"/>
  <c r="CG12" i="5"/>
  <c r="BD17" i="5"/>
  <c r="BC18" i="5"/>
  <c r="CQ10" i="5"/>
  <c r="CR9" i="5"/>
  <c r="BS14" i="5"/>
  <c r="BR15" i="5"/>
  <c r="CM10" i="5"/>
  <c r="CL11" i="5"/>
  <c r="DB7" i="5"/>
  <c r="DA8" i="5"/>
  <c r="Z23" i="5"/>
  <c r="Y24" i="5"/>
  <c r="J28" i="5"/>
  <c r="K27" i="5"/>
  <c r="E28" i="5"/>
  <c r="F28" i="5" s="1"/>
  <c r="CL12" i="5" l="1"/>
  <c r="CM11" i="5"/>
  <c r="T26" i="5"/>
  <c r="U25" i="5"/>
  <c r="CV10" i="5"/>
  <c r="CW9" i="5"/>
  <c r="BN16" i="5"/>
  <c r="BM17" i="5"/>
  <c r="BI17" i="5"/>
  <c r="BH18" i="5"/>
  <c r="CR10" i="5"/>
  <c r="CQ11" i="5"/>
  <c r="BD18" i="5"/>
  <c r="BC19" i="5"/>
  <c r="DF8" i="5"/>
  <c r="DG7" i="5"/>
  <c r="AI23" i="5"/>
  <c r="AJ22" i="5"/>
  <c r="DK3" i="5"/>
  <c r="DK4" i="5" s="1"/>
  <c r="DK5" i="5" s="1"/>
  <c r="DK6" i="5" s="1"/>
  <c r="DK7" i="5" s="1"/>
  <c r="DP2" i="5"/>
  <c r="Z24" i="5"/>
  <c r="Y25" i="5"/>
  <c r="AX20" i="5"/>
  <c r="AY19" i="5"/>
  <c r="CC13" i="5"/>
  <c r="CB14" i="5"/>
  <c r="O27" i="5"/>
  <c r="P26" i="5"/>
  <c r="BS15" i="5"/>
  <c r="BR16" i="5"/>
  <c r="CG13" i="5"/>
  <c r="CH12" i="5"/>
  <c r="DB8" i="5"/>
  <c r="DA9" i="5"/>
  <c r="AN22" i="5"/>
  <c r="AO21" i="5"/>
  <c r="AT20" i="5"/>
  <c r="AS21" i="5"/>
  <c r="AD24" i="5"/>
  <c r="AE23" i="5"/>
  <c r="BX14" i="5"/>
  <c r="BW15" i="5"/>
  <c r="J29" i="5"/>
  <c r="K28" i="5"/>
  <c r="E29" i="5"/>
  <c r="F29" i="5" s="1"/>
  <c r="CQ12" i="5" l="1"/>
  <c r="CR11" i="5"/>
  <c r="DB9" i="5"/>
  <c r="DA10" i="5"/>
  <c r="Y26" i="5"/>
  <c r="Z25" i="5"/>
  <c r="BH19" i="5"/>
  <c r="BI18" i="5"/>
  <c r="DP3" i="5"/>
  <c r="DP4" i="5" s="1"/>
  <c r="DP5" i="5" s="1"/>
  <c r="DP6" i="5" s="1"/>
  <c r="DP7" i="5" s="1"/>
  <c r="DU2" i="5"/>
  <c r="BM18" i="5"/>
  <c r="BN17" i="5"/>
  <c r="AO22" i="5"/>
  <c r="AN23" i="5"/>
  <c r="CH13" i="5"/>
  <c r="CG14" i="5"/>
  <c r="DK8" i="5"/>
  <c r="DL7" i="5"/>
  <c r="AJ23" i="5"/>
  <c r="AI24" i="5"/>
  <c r="CV11" i="5"/>
  <c r="CW10" i="5"/>
  <c r="BX15" i="5"/>
  <c r="BW16" i="5"/>
  <c r="BS16" i="5"/>
  <c r="BR17" i="5"/>
  <c r="AD25" i="5"/>
  <c r="AE24" i="5"/>
  <c r="O28" i="5"/>
  <c r="P27" i="5"/>
  <c r="DG8" i="5"/>
  <c r="DF9" i="5"/>
  <c r="U26" i="5"/>
  <c r="T27" i="5"/>
  <c r="AX21" i="5"/>
  <c r="AY20" i="5"/>
  <c r="AT21" i="5"/>
  <c r="AS22" i="5"/>
  <c r="CB15" i="5"/>
  <c r="CC14" i="5"/>
  <c r="BC20" i="5"/>
  <c r="BD19" i="5"/>
  <c r="CL13" i="5"/>
  <c r="CM12" i="5"/>
  <c r="J30" i="5"/>
  <c r="K29" i="5"/>
  <c r="E30" i="5"/>
  <c r="F30" i="5" s="1"/>
  <c r="BN18" i="5" l="1"/>
  <c r="BM19" i="5"/>
  <c r="DU3" i="5"/>
  <c r="DU4" i="5" s="1"/>
  <c r="DU5" i="5" s="1"/>
  <c r="DU6" i="5" s="1"/>
  <c r="DU7" i="5" s="1"/>
  <c r="DZ2" i="5"/>
  <c r="CV12" i="5"/>
  <c r="CW11" i="5"/>
  <c r="DP8" i="5"/>
  <c r="DQ7" i="5"/>
  <c r="BX16" i="5"/>
  <c r="BW17" i="5"/>
  <c r="DG9" i="5"/>
  <c r="DF10" i="5"/>
  <c r="AI25" i="5"/>
  <c r="AJ24" i="5"/>
  <c r="BH20" i="5"/>
  <c r="BI19" i="5"/>
  <c r="AY21" i="5"/>
  <c r="AX22" i="5"/>
  <c r="T28" i="5"/>
  <c r="U27" i="5"/>
  <c r="BC21" i="5"/>
  <c r="BD20" i="5"/>
  <c r="O29" i="5"/>
  <c r="P28" i="5"/>
  <c r="DK9" i="5"/>
  <c r="DL8" i="5"/>
  <c r="Y27" i="5"/>
  <c r="Z26" i="5"/>
  <c r="CG15" i="5"/>
  <c r="CH14" i="5"/>
  <c r="DA11" i="5"/>
  <c r="DB10" i="5"/>
  <c r="CB16" i="5"/>
  <c r="CC15" i="5"/>
  <c r="AD26" i="5"/>
  <c r="AE25" i="5"/>
  <c r="CL14" i="5"/>
  <c r="CM13" i="5"/>
  <c r="AT22" i="5"/>
  <c r="AS23" i="5"/>
  <c r="BS17" i="5"/>
  <c r="BR18" i="5"/>
  <c r="AO23" i="5"/>
  <c r="AN24" i="5"/>
  <c r="CQ13" i="5"/>
  <c r="CR12" i="5"/>
  <c r="J31" i="5"/>
  <c r="K30" i="5"/>
  <c r="E31" i="5"/>
  <c r="F31" i="5" s="1"/>
  <c r="DF11" i="5" l="1"/>
  <c r="DG10" i="5"/>
  <c r="BW18" i="5"/>
  <c r="BX17" i="5"/>
  <c r="CC16" i="5"/>
  <c r="CB17" i="5"/>
  <c r="BD21" i="5"/>
  <c r="BC22" i="5"/>
  <c r="AN25" i="5"/>
  <c r="AO24" i="5"/>
  <c r="DB11" i="5"/>
  <c r="DA12" i="5"/>
  <c r="T29" i="5"/>
  <c r="U28" i="5"/>
  <c r="DP9" i="5"/>
  <c r="DQ8" i="5"/>
  <c r="AX23" i="5"/>
  <c r="AY22" i="5"/>
  <c r="AE26" i="5"/>
  <c r="AD27" i="5"/>
  <c r="CH15" i="5"/>
  <c r="CG16" i="5"/>
  <c r="CV13" i="5"/>
  <c r="CW12" i="5"/>
  <c r="AS24" i="5"/>
  <c r="AT23" i="5"/>
  <c r="EE2" i="5"/>
  <c r="DZ3" i="5"/>
  <c r="DZ4" i="5" s="1"/>
  <c r="DZ5" i="5" s="1"/>
  <c r="DZ6" i="5" s="1"/>
  <c r="DZ7" i="5" s="1"/>
  <c r="Z27" i="5"/>
  <c r="Y28" i="5"/>
  <c r="BI20" i="5"/>
  <c r="BH21" i="5"/>
  <c r="DU8" i="5"/>
  <c r="DV7" i="5"/>
  <c r="O30" i="5"/>
  <c r="P29" i="5"/>
  <c r="BS18" i="5"/>
  <c r="BR19" i="5"/>
  <c r="BM20" i="5"/>
  <c r="BN19" i="5"/>
  <c r="CQ14" i="5"/>
  <c r="CR13" i="5"/>
  <c r="CM14" i="5"/>
  <c r="CL15" i="5"/>
  <c r="DK10" i="5"/>
  <c r="DL9" i="5"/>
  <c r="AI26" i="5"/>
  <c r="AJ25" i="5"/>
  <c r="K31" i="5"/>
  <c r="J32" i="5"/>
  <c r="E32" i="5"/>
  <c r="F32" i="5" s="1"/>
  <c r="DA13" i="5" l="1"/>
  <c r="DB12" i="5"/>
  <c r="P30" i="5"/>
  <c r="O31" i="5"/>
  <c r="AO25" i="5"/>
  <c r="AN26" i="5"/>
  <c r="DU9" i="5"/>
  <c r="DV8" i="5"/>
  <c r="CM15" i="5"/>
  <c r="CL16" i="5"/>
  <c r="BI21" i="5"/>
  <c r="BH22" i="5"/>
  <c r="AE27" i="5"/>
  <c r="AD28" i="5"/>
  <c r="BD22" i="5"/>
  <c r="BC23" i="5"/>
  <c r="Y29" i="5"/>
  <c r="Z28" i="5"/>
  <c r="CB18" i="5"/>
  <c r="CC17" i="5"/>
  <c r="CW13" i="5"/>
  <c r="CV14" i="5"/>
  <c r="CR14" i="5"/>
  <c r="CQ15" i="5"/>
  <c r="AX24" i="5"/>
  <c r="AY23" i="5"/>
  <c r="DK11" i="5"/>
  <c r="DL10" i="5"/>
  <c r="CG17" i="5"/>
  <c r="CH16" i="5"/>
  <c r="EA7" i="5"/>
  <c r="DZ8" i="5"/>
  <c r="BN20" i="5"/>
  <c r="BM21" i="5"/>
  <c r="EE3" i="5"/>
  <c r="EE4" i="5" s="1"/>
  <c r="EE5" i="5" s="1"/>
  <c r="EE6" i="5" s="1"/>
  <c r="EE7" i="5" s="1"/>
  <c r="EJ2" i="5"/>
  <c r="DQ9" i="5"/>
  <c r="DP10" i="5"/>
  <c r="BW19" i="5"/>
  <c r="BX18" i="5"/>
  <c r="AI27" i="5"/>
  <c r="AJ26" i="5"/>
  <c r="BR20" i="5"/>
  <c r="BS19" i="5"/>
  <c r="AS25" i="5"/>
  <c r="AT24" i="5"/>
  <c r="T30" i="5"/>
  <c r="U29" i="5"/>
  <c r="DG11" i="5"/>
  <c r="DF12" i="5"/>
  <c r="J33" i="5"/>
  <c r="K32" i="5"/>
  <c r="E33" i="5"/>
  <c r="F33" i="5" s="1"/>
  <c r="CR15" i="5" l="1"/>
  <c r="CQ16" i="5"/>
  <c r="BI22" i="5"/>
  <c r="BH23" i="5"/>
  <c r="CL17" i="5"/>
  <c r="CM16" i="5"/>
  <c r="U30" i="5"/>
  <c r="T31" i="5"/>
  <c r="AS26" i="5"/>
  <c r="AT25" i="5"/>
  <c r="BS20" i="5"/>
  <c r="BR21" i="5"/>
  <c r="CC18" i="5"/>
  <c r="CB19" i="5"/>
  <c r="DU10" i="5"/>
  <c r="DV9" i="5"/>
  <c r="DZ9" i="5"/>
  <c r="EA8" i="5"/>
  <c r="AO26" i="5"/>
  <c r="AN27" i="5"/>
  <c r="AI28" i="5"/>
  <c r="AJ27" i="5"/>
  <c r="CH17" i="5"/>
  <c r="CG18" i="5"/>
  <c r="Z29" i="5"/>
  <c r="Y30" i="5"/>
  <c r="BM22" i="5"/>
  <c r="BN21" i="5"/>
  <c r="BC24" i="5"/>
  <c r="BD23" i="5"/>
  <c r="P31" i="5"/>
  <c r="O32" i="5"/>
  <c r="BX19" i="5"/>
  <c r="BW20" i="5"/>
  <c r="DK12" i="5"/>
  <c r="DL11" i="5"/>
  <c r="EE8" i="5"/>
  <c r="EF7" i="5"/>
  <c r="DF13" i="5"/>
  <c r="DG12" i="5"/>
  <c r="DQ10" i="5"/>
  <c r="DP11" i="5"/>
  <c r="AE28" i="5"/>
  <c r="AD29" i="5"/>
  <c r="EO2" i="5"/>
  <c r="EJ3" i="5"/>
  <c r="EJ4" i="5" s="1"/>
  <c r="EJ5" i="5" s="1"/>
  <c r="EJ6" i="5" s="1"/>
  <c r="EJ7" i="5" s="1"/>
  <c r="CW14" i="5"/>
  <c r="CV15" i="5"/>
  <c r="AX25" i="5"/>
  <c r="AY24" i="5"/>
  <c r="DB13" i="5"/>
  <c r="DA14" i="5"/>
  <c r="K33" i="5"/>
  <c r="J34" i="5"/>
  <c r="E34" i="5"/>
  <c r="F34" i="5" s="1"/>
  <c r="CG19" i="5" l="1"/>
  <c r="CH18" i="5"/>
  <c r="BS21" i="5"/>
  <c r="BR22" i="5"/>
  <c r="AJ28" i="5"/>
  <c r="AI29" i="5"/>
  <c r="AS27" i="5"/>
  <c r="AT26" i="5"/>
  <c r="ET2" i="5"/>
  <c r="EO3" i="5"/>
  <c r="EO4" i="5" s="1"/>
  <c r="EO5" i="5" s="1"/>
  <c r="EO6" i="5" s="1"/>
  <c r="EO7" i="5" s="1"/>
  <c r="AE29" i="5"/>
  <c r="AD30" i="5"/>
  <c r="P32" i="5"/>
  <c r="O33" i="5"/>
  <c r="AO27" i="5"/>
  <c r="AN28" i="5"/>
  <c r="T32" i="5"/>
  <c r="U31" i="5"/>
  <c r="CV16" i="5"/>
  <c r="CW15" i="5"/>
  <c r="BX20" i="5"/>
  <c r="BW21" i="5"/>
  <c r="DP12" i="5"/>
  <c r="DQ11" i="5"/>
  <c r="BC25" i="5"/>
  <c r="BD24" i="5"/>
  <c r="EA9" i="5"/>
  <c r="DZ10" i="5"/>
  <c r="CL18" i="5"/>
  <c r="CM17" i="5"/>
  <c r="DB14" i="5"/>
  <c r="DA15" i="5"/>
  <c r="BI23" i="5"/>
  <c r="BH24" i="5"/>
  <c r="DL12" i="5"/>
  <c r="DK13" i="5"/>
  <c r="DG13" i="5"/>
  <c r="DF14" i="5"/>
  <c r="BN22" i="5"/>
  <c r="BM23" i="5"/>
  <c r="DV10" i="5"/>
  <c r="DU11" i="5"/>
  <c r="Z30" i="5"/>
  <c r="Y31" i="5"/>
  <c r="CB20" i="5"/>
  <c r="CC19" i="5"/>
  <c r="CQ17" i="5"/>
  <c r="CR16" i="5"/>
  <c r="EJ8" i="5"/>
  <c r="EK7" i="5"/>
  <c r="AY25" i="5"/>
  <c r="AX26" i="5"/>
  <c r="EF8" i="5"/>
  <c r="EE9" i="5"/>
  <c r="J35" i="5"/>
  <c r="K34" i="5"/>
  <c r="E35" i="5"/>
  <c r="F35" i="5" s="1"/>
  <c r="AE30" i="5" l="1"/>
  <c r="AD31" i="5"/>
  <c r="CQ18" i="5"/>
  <c r="CR17" i="5"/>
  <c r="DQ12" i="5"/>
  <c r="DP13" i="5"/>
  <c r="DL13" i="5"/>
  <c r="DK14" i="5"/>
  <c r="BH25" i="5"/>
  <c r="BI24" i="5"/>
  <c r="BX21" i="5"/>
  <c r="BW22" i="5"/>
  <c r="EP7" i="5"/>
  <c r="EO8" i="5"/>
  <c r="ET3" i="5"/>
  <c r="ET4" i="5" s="1"/>
  <c r="ET5" i="5" s="1"/>
  <c r="ET6" i="5" s="1"/>
  <c r="ET7" i="5" s="1"/>
  <c r="EY2" i="5"/>
  <c r="Y32" i="5"/>
  <c r="Z31" i="5"/>
  <c r="DB15" i="5"/>
  <c r="DA16" i="5"/>
  <c r="CV17" i="5"/>
  <c r="CW16" i="5"/>
  <c r="AT27" i="5"/>
  <c r="AS28" i="5"/>
  <c r="AJ29" i="5"/>
  <c r="AI30" i="5"/>
  <c r="CM18" i="5"/>
  <c r="CL19" i="5"/>
  <c r="T33" i="5"/>
  <c r="U32" i="5"/>
  <c r="AX27" i="5"/>
  <c r="AY26" i="5"/>
  <c r="BN23" i="5"/>
  <c r="BM24" i="5"/>
  <c r="EA10" i="5"/>
  <c r="DZ11" i="5"/>
  <c r="AO28" i="5"/>
  <c r="AN29" i="5"/>
  <c r="BS22" i="5"/>
  <c r="BR23" i="5"/>
  <c r="CC20" i="5"/>
  <c r="CB21" i="5"/>
  <c r="DU12" i="5"/>
  <c r="DV11" i="5"/>
  <c r="DF15" i="5"/>
  <c r="DG14" i="5"/>
  <c r="O34" i="5"/>
  <c r="P33" i="5"/>
  <c r="EE10" i="5"/>
  <c r="EF9" i="5"/>
  <c r="EK8" i="5"/>
  <c r="EJ9" i="5"/>
  <c r="BD25" i="5"/>
  <c r="BC26" i="5"/>
  <c r="CH19" i="5"/>
  <c r="CG20" i="5"/>
  <c r="J36" i="5"/>
  <c r="K35" i="5"/>
  <c r="E36" i="5"/>
  <c r="F36" i="5" s="1"/>
  <c r="DZ12" i="5" l="1"/>
  <c r="EA11" i="5"/>
  <c r="AT28" i="5"/>
  <c r="AS29" i="5"/>
  <c r="BW23" i="5"/>
  <c r="BX22" i="5"/>
  <c r="DG15" i="5"/>
  <c r="DF16" i="5"/>
  <c r="CV18" i="5"/>
  <c r="CW17" i="5"/>
  <c r="BI25" i="5"/>
  <c r="BH26" i="5"/>
  <c r="DB16" i="5"/>
  <c r="DA17" i="5"/>
  <c r="DL14" i="5"/>
  <c r="DK15" i="5"/>
  <c r="DU13" i="5"/>
  <c r="DV12" i="5"/>
  <c r="AX28" i="5"/>
  <c r="AY27" i="5"/>
  <c r="CH20" i="5"/>
  <c r="CG21" i="5"/>
  <c r="BC27" i="5"/>
  <c r="BD26" i="5"/>
  <c r="DP14" i="5"/>
  <c r="DQ13" i="5"/>
  <c r="T34" i="5"/>
  <c r="U33" i="5"/>
  <c r="Y33" i="5"/>
  <c r="Z32" i="5"/>
  <c r="BM25" i="5"/>
  <c r="BN24" i="5"/>
  <c r="EK9" i="5"/>
  <c r="EJ10" i="5"/>
  <c r="BR24" i="5"/>
  <c r="BS23" i="5"/>
  <c r="CM19" i="5"/>
  <c r="CL20" i="5"/>
  <c r="FD2" i="5"/>
  <c r="EY3" i="5"/>
  <c r="EY4" i="5" s="1"/>
  <c r="EY5" i="5" s="1"/>
  <c r="EY6" i="5" s="1"/>
  <c r="EY7" i="5" s="1"/>
  <c r="EU7" i="5"/>
  <c r="ET8" i="5"/>
  <c r="CR18" i="5"/>
  <c r="CQ19" i="5"/>
  <c r="CC21" i="5"/>
  <c r="CB22" i="5"/>
  <c r="AO29" i="5"/>
  <c r="AN30" i="5"/>
  <c r="AJ30" i="5"/>
  <c r="AI31" i="5"/>
  <c r="EP8" i="5"/>
  <c r="EO9" i="5"/>
  <c r="AD32" i="5"/>
  <c r="AE31" i="5"/>
  <c r="O35" i="5"/>
  <c r="P34" i="5"/>
  <c r="EE11" i="5"/>
  <c r="EF10" i="5"/>
  <c r="K36" i="5"/>
  <c r="J37" i="5"/>
  <c r="E37" i="5"/>
  <c r="F37" i="5" s="1"/>
  <c r="BH27" i="5" l="1"/>
  <c r="BI26" i="5"/>
  <c r="BR25" i="5"/>
  <c r="BS24" i="5"/>
  <c r="BC28" i="5"/>
  <c r="BD27" i="5"/>
  <c r="CB23" i="5"/>
  <c r="CC22" i="5"/>
  <c r="EJ11" i="5"/>
  <c r="EK10" i="5"/>
  <c r="CG22" i="5"/>
  <c r="CH21" i="5"/>
  <c r="CW18" i="5"/>
  <c r="CV19" i="5"/>
  <c r="CQ20" i="5"/>
  <c r="CR19" i="5"/>
  <c r="DG16" i="5"/>
  <c r="DF17" i="5"/>
  <c r="P35" i="5"/>
  <c r="O36" i="5"/>
  <c r="BM26" i="5"/>
  <c r="BN25" i="5"/>
  <c r="AY28" i="5"/>
  <c r="AX29" i="5"/>
  <c r="ET9" i="5"/>
  <c r="EU8" i="5"/>
  <c r="AD33" i="5"/>
  <c r="AE32" i="5"/>
  <c r="Y34" i="5"/>
  <c r="Z33" i="5"/>
  <c r="DV13" i="5"/>
  <c r="DU14" i="5"/>
  <c r="BX23" i="5"/>
  <c r="BW24" i="5"/>
  <c r="EE12" i="5"/>
  <c r="EF11" i="5"/>
  <c r="EP9" i="5"/>
  <c r="EO10" i="5"/>
  <c r="EY8" i="5"/>
  <c r="EZ7" i="5"/>
  <c r="DL15" i="5"/>
  <c r="DK16" i="5"/>
  <c r="AS30" i="5"/>
  <c r="AT29" i="5"/>
  <c r="AN31" i="5"/>
  <c r="AO30" i="5"/>
  <c r="FI2" i="5"/>
  <c r="FD3" i="5"/>
  <c r="FD4" i="5" s="1"/>
  <c r="FD5" i="5" s="1"/>
  <c r="FD6" i="5" s="1"/>
  <c r="FD7" i="5" s="1"/>
  <c r="U34" i="5"/>
  <c r="T35" i="5"/>
  <c r="AI32" i="5"/>
  <c r="AJ31" i="5"/>
  <c r="CM20" i="5"/>
  <c r="CL21" i="5"/>
  <c r="DA18" i="5"/>
  <c r="DB17" i="5"/>
  <c r="DP15" i="5"/>
  <c r="DQ14" i="5"/>
  <c r="DZ13" i="5"/>
  <c r="EA12" i="5"/>
  <c r="J38" i="5"/>
  <c r="K37" i="5"/>
  <c r="E38" i="5"/>
  <c r="F38" i="5" s="1"/>
  <c r="AY29" i="5" l="1"/>
  <c r="AX30" i="5"/>
  <c r="DZ14" i="5"/>
  <c r="EA13" i="5"/>
  <c r="CG23" i="5"/>
  <c r="CH22" i="5"/>
  <c r="FN2" i="5"/>
  <c r="FI3" i="5"/>
  <c r="FI4" i="5" s="1"/>
  <c r="FI5" i="5" s="1"/>
  <c r="FI6" i="5" s="1"/>
  <c r="FI7" i="5" s="1"/>
  <c r="DQ15" i="5"/>
  <c r="DP16" i="5"/>
  <c r="AN32" i="5"/>
  <c r="AO31" i="5"/>
  <c r="BM27" i="5"/>
  <c r="BN26" i="5"/>
  <c r="EJ12" i="5"/>
  <c r="EK11" i="5"/>
  <c r="DV14" i="5"/>
  <c r="DU15" i="5"/>
  <c r="O37" i="5"/>
  <c r="P36" i="5"/>
  <c r="BX24" i="5"/>
  <c r="BW25" i="5"/>
  <c r="DA19" i="5"/>
  <c r="DB18" i="5"/>
  <c r="CB24" i="5"/>
  <c r="CC23" i="5"/>
  <c r="CM21" i="5"/>
  <c r="CL22" i="5"/>
  <c r="DL16" i="5"/>
  <c r="DK17" i="5"/>
  <c r="DF18" i="5"/>
  <c r="DG17" i="5"/>
  <c r="AT30" i="5"/>
  <c r="AS31" i="5"/>
  <c r="Y35" i="5"/>
  <c r="Z34" i="5"/>
  <c r="BC29" i="5"/>
  <c r="BD28" i="5"/>
  <c r="FE7" i="5"/>
  <c r="FD8" i="5"/>
  <c r="EF12" i="5"/>
  <c r="EE13" i="5"/>
  <c r="AI33" i="5"/>
  <c r="AJ32" i="5"/>
  <c r="EZ8" i="5"/>
  <c r="EY9" i="5"/>
  <c r="AD34" i="5"/>
  <c r="AE33" i="5"/>
  <c r="CR20" i="5"/>
  <c r="CQ21" i="5"/>
  <c r="BR26" i="5"/>
  <c r="BS25" i="5"/>
  <c r="U35" i="5"/>
  <c r="T36" i="5"/>
  <c r="EP10" i="5"/>
  <c r="EO11" i="5"/>
  <c r="CV20" i="5"/>
  <c r="CW19" i="5"/>
  <c r="ET10" i="5"/>
  <c r="EU9" i="5"/>
  <c r="BH28" i="5"/>
  <c r="BI27" i="5"/>
  <c r="K38" i="5"/>
  <c r="J39" i="5"/>
  <c r="E39" i="5"/>
  <c r="F39" i="5" s="1"/>
  <c r="ET11" i="5" l="1"/>
  <c r="EU10" i="5"/>
  <c r="AD35" i="5"/>
  <c r="AE34" i="5"/>
  <c r="Z35" i="5"/>
  <c r="Y36" i="5"/>
  <c r="DA20" i="5"/>
  <c r="DB19" i="5"/>
  <c r="AO32" i="5"/>
  <c r="AN33" i="5"/>
  <c r="EY10" i="5"/>
  <c r="EZ9" i="5"/>
  <c r="AT31" i="5"/>
  <c r="AS32" i="5"/>
  <c r="BX25" i="5"/>
  <c r="BW26" i="5"/>
  <c r="DQ16" i="5"/>
  <c r="DP17" i="5"/>
  <c r="EO12" i="5"/>
  <c r="EP11" i="5"/>
  <c r="FI8" i="5"/>
  <c r="FJ7" i="5"/>
  <c r="AI34" i="5"/>
  <c r="AJ33" i="5"/>
  <c r="DG18" i="5"/>
  <c r="DF19" i="5"/>
  <c r="P37" i="5"/>
  <c r="O38" i="5"/>
  <c r="FS2" i="5"/>
  <c r="FN3" i="5"/>
  <c r="FN4" i="5" s="1"/>
  <c r="FN5" i="5" s="1"/>
  <c r="FN6" i="5" s="1"/>
  <c r="FN7" i="5" s="1"/>
  <c r="T37" i="5"/>
  <c r="U36" i="5"/>
  <c r="EE14" i="5"/>
  <c r="EF13" i="5"/>
  <c r="DK18" i="5"/>
  <c r="DL17" i="5"/>
  <c r="DU16" i="5"/>
  <c r="DV15" i="5"/>
  <c r="CG24" i="5"/>
  <c r="CH23" i="5"/>
  <c r="FE8" i="5"/>
  <c r="FD9" i="5"/>
  <c r="CL23" i="5"/>
  <c r="CM22" i="5"/>
  <c r="BS26" i="5"/>
  <c r="BR27" i="5"/>
  <c r="EJ13" i="5"/>
  <c r="EK12" i="5"/>
  <c r="EA14" i="5"/>
  <c r="DZ15" i="5"/>
  <c r="CR21" i="5"/>
  <c r="CQ22" i="5"/>
  <c r="AY30" i="5"/>
  <c r="AX31" i="5"/>
  <c r="CV21" i="5"/>
  <c r="CW20" i="5"/>
  <c r="BI28" i="5"/>
  <c r="BH29" i="5"/>
  <c r="BC30" i="5"/>
  <c r="BD29" i="5"/>
  <c r="CB25" i="5"/>
  <c r="CC24" i="5"/>
  <c r="BM28" i="5"/>
  <c r="BN27" i="5"/>
  <c r="J40" i="5"/>
  <c r="K39" i="5"/>
  <c r="E40" i="5"/>
  <c r="F40" i="5" s="1"/>
  <c r="BC31" i="5" l="1"/>
  <c r="BD30" i="5"/>
  <c r="EK13" i="5"/>
  <c r="EJ14" i="5"/>
  <c r="DK19" i="5"/>
  <c r="DL18" i="5"/>
  <c r="AJ34" i="5"/>
  <c r="AI35" i="5"/>
  <c r="EY11" i="5"/>
  <c r="EZ10" i="5"/>
  <c r="BI29" i="5"/>
  <c r="BH30" i="5"/>
  <c r="BR28" i="5"/>
  <c r="BS27" i="5"/>
  <c r="AN34" i="5"/>
  <c r="AO33" i="5"/>
  <c r="EE15" i="5"/>
  <c r="EF14" i="5"/>
  <c r="FI9" i="5"/>
  <c r="FJ8" i="5"/>
  <c r="CV22" i="5"/>
  <c r="CW21" i="5"/>
  <c r="CM23" i="5"/>
  <c r="CL24" i="5"/>
  <c r="T38" i="5"/>
  <c r="U37" i="5"/>
  <c r="EP12" i="5"/>
  <c r="EO13" i="5"/>
  <c r="DA21" i="5"/>
  <c r="DB20" i="5"/>
  <c r="AX32" i="5"/>
  <c r="AY31" i="5"/>
  <c r="FD10" i="5"/>
  <c r="FE9" i="5"/>
  <c r="FN8" i="5"/>
  <c r="FO7" i="5"/>
  <c r="DP18" i="5"/>
  <c r="DQ17" i="5"/>
  <c r="Y37" i="5"/>
  <c r="Z36" i="5"/>
  <c r="FS3" i="5"/>
  <c r="FS4" i="5" s="1"/>
  <c r="FS5" i="5" s="1"/>
  <c r="FS6" i="5" s="1"/>
  <c r="FS7" i="5" s="1"/>
  <c r="FX2" i="5"/>
  <c r="CQ23" i="5"/>
  <c r="CR22" i="5"/>
  <c r="P38" i="5"/>
  <c r="O39" i="5"/>
  <c r="BX26" i="5"/>
  <c r="BW27" i="5"/>
  <c r="BM29" i="5"/>
  <c r="BN28" i="5"/>
  <c r="CG25" i="5"/>
  <c r="CH24" i="5"/>
  <c r="AE35" i="5"/>
  <c r="AD36" i="5"/>
  <c r="EA15" i="5"/>
  <c r="DZ16" i="5"/>
  <c r="DF20" i="5"/>
  <c r="DG19" i="5"/>
  <c r="AS33" i="5"/>
  <c r="AT32" i="5"/>
  <c r="CC25" i="5"/>
  <c r="CB26" i="5"/>
  <c r="DV16" i="5"/>
  <c r="DU17" i="5"/>
  <c r="ET12" i="5"/>
  <c r="EU11" i="5"/>
  <c r="J41" i="5"/>
  <c r="K40" i="5"/>
  <c r="E41" i="5"/>
  <c r="F41" i="5" s="1"/>
  <c r="BX27" i="5" l="1"/>
  <c r="BW28" i="5"/>
  <c r="CM24" i="5"/>
  <c r="CL25" i="5"/>
  <c r="BI30" i="5"/>
  <c r="BH31" i="5"/>
  <c r="DG20" i="5"/>
  <c r="DF21" i="5"/>
  <c r="FE10" i="5"/>
  <c r="FD11" i="5"/>
  <c r="CW22" i="5"/>
  <c r="CV23" i="5"/>
  <c r="EY12" i="5"/>
  <c r="EZ11" i="5"/>
  <c r="AI36" i="5"/>
  <c r="AJ35" i="5"/>
  <c r="FN9" i="5"/>
  <c r="FO8" i="5"/>
  <c r="CR23" i="5"/>
  <c r="CQ24" i="5"/>
  <c r="AY32" i="5"/>
  <c r="AX33" i="5"/>
  <c r="FJ9" i="5"/>
  <c r="FI10" i="5"/>
  <c r="O40" i="5"/>
  <c r="P39" i="5"/>
  <c r="ET13" i="5"/>
  <c r="EU12" i="5"/>
  <c r="FT7" i="5"/>
  <c r="FS8" i="5"/>
  <c r="DA22" i="5"/>
  <c r="DB21" i="5"/>
  <c r="EF15" i="5"/>
  <c r="EE16" i="5"/>
  <c r="DK20" i="5"/>
  <c r="DL19" i="5"/>
  <c r="AT33" i="5"/>
  <c r="AS34" i="5"/>
  <c r="DV17" i="5"/>
  <c r="DU18" i="5"/>
  <c r="EP13" i="5"/>
  <c r="EO14" i="5"/>
  <c r="EK14" i="5"/>
  <c r="EJ15" i="5"/>
  <c r="DZ17" i="5"/>
  <c r="EA16" i="5"/>
  <c r="CH25" i="5"/>
  <c r="CG26" i="5"/>
  <c r="Z37" i="5"/>
  <c r="Y38" i="5"/>
  <c r="AN35" i="5"/>
  <c r="AO34" i="5"/>
  <c r="GC2" i="5"/>
  <c r="FX3" i="5"/>
  <c r="FX4" i="5" s="1"/>
  <c r="FX5" i="5" s="1"/>
  <c r="FX6" i="5" s="1"/>
  <c r="FX7" i="5" s="1"/>
  <c r="AE36" i="5"/>
  <c r="AD37" i="5"/>
  <c r="CC26" i="5"/>
  <c r="CB27" i="5"/>
  <c r="BN29" i="5"/>
  <c r="BM30" i="5"/>
  <c r="DP19" i="5"/>
  <c r="DQ18" i="5"/>
  <c r="U38" i="5"/>
  <c r="T39" i="5"/>
  <c r="BR29" i="5"/>
  <c r="BS28" i="5"/>
  <c r="BC32" i="5"/>
  <c r="BD31" i="5"/>
  <c r="J42" i="5"/>
  <c r="K41" i="5"/>
  <c r="E42" i="5"/>
  <c r="F42" i="5" s="1"/>
  <c r="BN30" i="5" l="1"/>
  <c r="BM31" i="5"/>
  <c r="CH26" i="5"/>
  <c r="CG27" i="5"/>
  <c r="FI11" i="5"/>
  <c r="FJ10" i="5"/>
  <c r="CV24" i="5"/>
  <c r="CW23" i="5"/>
  <c r="DK21" i="5"/>
  <c r="DL20" i="5"/>
  <c r="CB28" i="5"/>
  <c r="CC27" i="5"/>
  <c r="EE17" i="5"/>
  <c r="EF16" i="5"/>
  <c r="AY33" i="5"/>
  <c r="AX34" i="5"/>
  <c r="FE11" i="5"/>
  <c r="FD12" i="5"/>
  <c r="EA17" i="5"/>
  <c r="DZ18" i="5"/>
  <c r="AD38" i="5"/>
  <c r="AE37" i="5"/>
  <c r="EJ16" i="5"/>
  <c r="EK15" i="5"/>
  <c r="CQ25" i="5"/>
  <c r="CR24" i="5"/>
  <c r="DG21" i="5"/>
  <c r="DF22" i="5"/>
  <c r="DA23" i="5"/>
  <c r="DB22" i="5"/>
  <c r="FY7" i="5"/>
  <c r="FX8" i="5"/>
  <c r="EO15" i="5"/>
  <c r="EP14" i="5"/>
  <c r="FS9" i="5"/>
  <c r="FT8" i="5"/>
  <c r="BI31" i="5"/>
  <c r="BH32" i="5"/>
  <c r="BS29" i="5"/>
  <c r="BR30" i="5"/>
  <c r="GC3" i="5"/>
  <c r="GC4" i="5" s="1"/>
  <c r="GC5" i="5" s="1"/>
  <c r="GC6" i="5" s="1"/>
  <c r="GC7" i="5" s="1"/>
  <c r="GH2" i="5"/>
  <c r="FO9" i="5"/>
  <c r="FN10" i="5"/>
  <c r="BC33" i="5"/>
  <c r="BD32" i="5"/>
  <c r="T40" i="5"/>
  <c r="U39" i="5"/>
  <c r="DV18" i="5"/>
  <c r="DU19" i="5"/>
  <c r="CM25" i="5"/>
  <c r="CL26" i="5"/>
  <c r="AN36" i="5"/>
  <c r="AO35" i="5"/>
  <c r="ET14" i="5"/>
  <c r="EU13" i="5"/>
  <c r="AJ36" i="5"/>
  <c r="AI37" i="5"/>
  <c r="Y39" i="5"/>
  <c r="Z38" i="5"/>
  <c r="AT34" i="5"/>
  <c r="AS35" i="5"/>
  <c r="BW29" i="5"/>
  <c r="BX28" i="5"/>
  <c r="DP20" i="5"/>
  <c r="DQ19" i="5"/>
  <c r="P40" i="5"/>
  <c r="O41" i="5"/>
  <c r="EY13" i="5"/>
  <c r="EZ12" i="5"/>
  <c r="J43" i="5"/>
  <c r="K42" i="5"/>
  <c r="E43" i="5"/>
  <c r="F43" i="5" s="1"/>
  <c r="Z39" i="5" l="1"/>
  <c r="Y40" i="5"/>
  <c r="T41" i="5"/>
  <c r="U40" i="5"/>
  <c r="FS10" i="5"/>
  <c r="FT9" i="5"/>
  <c r="EJ17" i="5"/>
  <c r="EK16" i="5"/>
  <c r="CC28" i="5"/>
  <c r="CB29" i="5"/>
  <c r="EZ13" i="5"/>
  <c r="EY14" i="5"/>
  <c r="BC34" i="5"/>
  <c r="BD33" i="5"/>
  <c r="EO16" i="5"/>
  <c r="EP15" i="5"/>
  <c r="AD39" i="5"/>
  <c r="AE38" i="5"/>
  <c r="DK22" i="5"/>
  <c r="DL21" i="5"/>
  <c r="AJ37" i="5"/>
  <c r="AI38" i="5"/>
  <c r="O42" i="5"/>
  <c r="P41" i="5"/>
  <c r="FO10" i="5"/>
  <c r="FN11" i="5"/>
  <c r="FY8" i="5"/>
  <c r="FX9" i="5"/>
  <c r="EA18" i="5"/>
  <c r="DZ19" i="5"/>
  <c r="CV25" i="5"/>
  <c r="CW24" i="5"/>
  <c r="GH3" i="5"/>
  <c r="GH4" i="5" s="1"/>
  <c r="GH5" i="5" s="1"/>
  <c r="GH6" i="5" s="1"/>
  <c r="GH7" i="5" s="1"/>
  <c r="GM2" i="5"/>
  <c r="FD13" i="5"/>
  <c r="FE12" i="5"/>
  <c r="ET15" i="5"/>
  <c r="EU14" i="5"/>
  <c r="DQ20" i="5"/>
  <c r="DP21" i="5"/>
  <c r="AN37" i="5"/>
  <c r="AO36" i="5"/>
  <c r="GC8" i="5"/>
  <c r="GD7" i="5"/>
  <c r="DA24" i="5"/>
  <c r="DB23" i="5"/>
  <c r="FI12" i="5"/>
  <c r="FJ11" i="5"/>
  <c r="CL27" i="5"/>
  <c r="CM26" i="5"/>
  <c r="BS30" i="5"/>
  <c r="BR31" i="5"/>
  <c r="DF23" i="5"/>
  <c r="DG22" i="5"/>
  <c r="AX35" i="5"/>
  <c r="AY34" i="5"/>
  <c r="CG28" i="5"/>
  <c r="CH27" i="5"/>
  <c r="BW30" i="5"/>
  <c r="BX29" i="5"/>
  <c r="AS36" i="5"/>
  <c r="AT35" i="5"/>
  <c r="DV19" i="5"/>
  <c r="DU20" i="5"/>
  <c r="BH33" i="5"/>
  <c r="BI32" i="5"/>
  <c r="BM32" i="5"/>
  <c r="BN31" i="5"/>
  <c r="CQ26" i="5"/>
  <c r="CR25" i="5"/>
  <c r="EF17" i="5"/>
  <c r="EE18" i="5"/>
  <c r="K43" i="5"/>
  <c r="J44" i="5"/>
  <c r="E44" i="5"/>
  <c r="F44" i="5" s="1"/>
  <c r="EZ14" i="5" l="1"/>
  <c r="EY15" i="5"/>
  <c r="BW31" i="5"/>
  <c r="BX30" i="5"/>
  <c r="FJ12" i="5"/>
  <c r="FI13" i="5"/>
  <c r="FE13" i="5"/>
  <c r="FD14" i="5"/>
  <c r="O43" i="5"/>
  <c r="P42" i="5"/>
  <c r="GM3" i="5"/>
  <c r="GM4" i="5" s="1"/>
  <c r="GM5" i="5" s="1"/>
  <c r="GM6" i="5" s="1"/>
  <c r="GM7" i="5" s="1"/>
  <c r="GR2" i="5"/>
  <c r="AJ38" i="5"/>
  <c r="AI39" i="5"/>
  <c r="CC29" i="5"/>
  <c r="CB30" i="5"/>
  <c r="CR26" i="5"/>
  <c r="CQ27" i="5"/>
  <c r="CG29" i="5"/>
  <c r="CH28" i="5"/>
  <c r="DA25" i="5"/>
  <c r="DB24" i="5"/>
  <c r="GI7" i="5"/>
  <c r="GH8" i="5"/>
  <c r="BN32" i="5"/>
  <c r="BM33" i="5"/>
  <c r="AY35" i="5"/>
  <c r="AX36" i="5"/>
  <c r="GC9" i="5"/>
  <c r="GD8" i="5"/>
  <c r="CV26" i="5"/>
  <c r="CW25" i="5"/>
  <c r="DK23" i="5"/>
  <c r="DL22" i="5"/>
  <c r="EJ18" i="5"/>
  <c r="EK17" i="5"/>
  <c r="EA19" i="5"/>
  <c r="DZ20" i="5"/>
  <c r="BH34" i="5"/>
  <c r="BI33" i="5"/>
  <c r="DG23" i="5"/>
  <c r="DF24" i="5"/>
  <c r="AO37" i="5"/>
  <c r="AN38" i="5"/>
  <c r="AD40" i="5"/>
  <c r="AE39" i="5"/>
  <c r="FT10" i="5"/>
  <c r="FS11" i="5"/>
  <c r="DU21" i="5"/>
  <c r="DV20" i="5"/>
  <c r="BR32" i="5"/>
  <c r="BS31" i="5"/>
  <c r="DP22" i="5"/>
  <c r="DQ21" i="5"/>
  <c r="FY9" i="5"/>
  <c r="FX10" i="5"/>
  <c r="EP16" i="5"/>
  <c r="EO17" i="5"/>
  <c r="T42" i="5"/>
  <c r="U41" i="5"/>
  <c r="FO11" i="5"/>
  <c r="FN12" i="5"/>
  <c r="Z40" i="5"/>
  <c r="Y41" i="5"/>
  <c r="EF18" i="5"/>
  <c r="EE19" i="5"/>
  <c r="AT36" i="5"/>
  <c r="AS37" i="5"/>
  <c r="CM27" i="5"/>
  <c r="CL28" i="5"/>
  <c r="ET16" i="5"/>
  <c r="EU15" i="5"/>
  <c r="BD34" i="5"/>
  <c r="BC35" i="5"/>
  <c r="J45" i="5"/>
  <c r="K44" i="5"/>
  <c r="E45" i="5"/>
  <c r="F45" i="5" s="1"/>
  <c r="FT11" i="5" l="1"/>
  <c r="FS12" i="5"/>
  <c r="GI8" i="5"/>
  <c r="GH9" i="5"/>
  <c r="GW2" i="5"/>
  <c r="GR3" i="5"/>
  <c r="GR4" i="5" s="1"/>
  <c r="GR5" i="5" s="1"/>
  <c r="GR6" i="5" s="1"/>
  <c r="GR7" i="5" s="1"/>
  <c r="ET17" i="5"/>
  <c r="EU16" i="5"/>
  <c r="U42" i="5"/>
  <c r="T43" i="5"/>
  <c r="EK18" i="5"/>
  <c r="EJ19" i="5"/>
  <c r="GM8" i="5"/>
  <c r="GN7" i="5"/>
  <c r="AE40" i="5"/>
  <c r="AD41" i="5"/>
  <c r="DL23" i="5"/>
  <c r="DK24" i="5"/>
  <c r="DB25" i="5"/>
  <c r="DA26" i="5"/>
  <c r="P43" i="5"/>
  <c r="O44" i="5"/>
  <c r="AT37" i="5"/>
  <c r="AS38" i="5"/>
  <c r="FX11" i="5"/>
  <c r="FY10" i="5"/>
  <c r="AO38" i="5"/>
  <c r="AN39" i="5"/>
  <c r="FD15" i="5"/>
  <c r="FE14" i="5"/>
  <c r="CM28" i="5"/>
  <c r="CL29" i="5"/>
  <c r="CW26" i="5"/>
  <c r="CV27" i="5"/>
  <c r="CG30" i="5"/>
  <c r="CH29" i="5"/>
  <c r="DF25" i="5"/>
  <c r="DG24" i="5"/>
  <c r="CQ28" i="5"/>
  <c r="CR27" i="5"/>
  <c r="FI14" i="5"/>
  <c r="FJ13" i="5"/>
  <c r="DQ22" i="5"/>
  <c r="DP23" i="5"/>
  <c r="GC10" i="5"/>
  <c r="GD9" i="5"/>
  <c r="EE20" i="5"/>
  <c r="EF19" i="5"/>
  <c r="Y42" i="5"/>
  <c r="Z41" i="5"/>
  <c r="AX37" i="5"/>
  <c r="AY36" i="5"/>
  <c r="CC30" i="5"/>
  <c r="CB31" i="5"/>
  <c r="BS32" i="5"/>
  <c r="BR33" i="5"/>
  <c r="BI34" i="5"/>
  <c r="BH35" i="5"/>
  <c r="BX31" i="5"/>
  <c r="BW32" i="5"/>
  <c r="EO18" i="5"/>
  <c r="EP17" i="5"/>
  <c r="BC36" i="5"/>
  <c r="BD35" i="5"/>
  <c r="FO12" i="5"/>
  <c r="FN13" i="5"/>
  <c r="EA20" i="5"/>
  <c r="DZ21" i="5"/>
  <c r="BN33" i="5"/>
  <c r="BM34" i="5"/>
  <c r="AI40" i="5"/>
  <c r="AJ39" i="5"/>
  <c r="EY16" i="5"/>
  <c r="EZ15" i="5"/>
  <c r="DU22" i="5"/>
  <c r="DV21" i="5"/>
  <c r="K45" i="5"/>
  <c r="J46" i="5"/>
  <c r="E46" i="5"/>
  <c r="F46" i="5" s="1"/>
  <c r="BX32" i="5" l="1"/>
  <c r="BW33" i="5"/>
  <c r="AT38" i="5"/>
  <c r="AS39" i="5"/>
  <c r="EJ20" i="5"/>
  <c r="EK19" i="5"/>
  <c r="EF20" i="5"/>
  <c r="EE21" i="5"/>
  <c r="CH30" i="5"/>
  <c r="CG31" i="5"/>
  <c r="BN34" i="5"/>
  <c r="BM35" i="5"/>
  <c r="BH36" i="5"/>
  <c r="BI35" i="5"/>
  <c r="CW27" i="5"/>
  <c r="CV28" i="5"/>
  <c r="O45" i="5"/>
  <c r="P44" i="5"/>
  <c r="T44" i="5"/>
  <c r="U43" i="5"/>
  <c r="DZ22" i="5"/>
  <c r="EA21" i="5"/>
  <c r="BS33" i="5"/>
  <c r="BR34" i="5"/>
  <c r="DQ23" i="5"/>
  <c r="DP24" i="5"/>
  <c r="CL30" i="5"/>
  <c r="CM29" i="5"/>
  <c r="DB26" i="5"/>
  <c r="DA27" i="5"/>
  <c r="ET18" i="5"/>
  <c r="EU17" i="5"/>
  <c r="AJ40" i="5"/>
  <c r="AI41" i="5"/>
  <c r="FN14" i="5"/>
  <c r="FO13" i="5"/>
  <c r="CC31" i="5"/>
  <c r="CB32" i="5"/>
  <c r="DL24" i="5"/>
  <c r="DK25" i="5"/>
  <c r="GS7" i="5"/>
  <c r="GR8" i="5"/>
  <c r="FJ14" i="5"/>
  <c r="FI15" i="5"/>
  <c r="FE15" i="5"/>
  <c r="FD16" i="5"/>
  <c r="HB2" i="5"/>
  <c r="GW3" i="5"/>
  <c r="GW4" i="5" s="1"/>
  <c r="GW5" i="5" s="1"/>
  <c r="GW6" i="5" s="1"/>
  <c r="GW7" i="5" s="1"/>
  <c r="GC11" i="5"/>
  <c r="GD10" i="5"/>
  <c r="AN40" i="5"/>
  <c r="AO39" i="5"/>
  <c r="AE41" i="5"/>
  <c r="AD42" i="5"/>
  <c r="GH10" i="5"/>
  <c r="GI9" i="5"/>
  <c r="DU23" i="5"/>
  <c r="DV22" i="5"/>
  <c r="BD36" i="5"/>
  <c r="BC37" i="5"/>
  <c r="AY37" i="5"/>
  <c r="AX38" i="5"/>
  <c r="CR28" i="5"/>
  <c r="CQ29" i="5"/>
  <c r="FS13" i="5"/>
  <c r="FT12" i="5"/>
  <c r="EZ16" i="5"/>
  <c r="EY17" i="5"/>
  <c r="EO19" i="5"/>
  <c r="EP18" i="5"/>
  <c r="Y43" i="5"/>
  <c r="Z42" i="5"/>
  <c r="DG25" i="5"/>
  <c r="DF26" i="5"/>
  <c r="FY11" i="5"/>
  <c r="FX12" i="5"/>
  <c r="GM9" i="5"/>
  <c r="GN8" i="5"/>
  <c r="J47" i="5"/>
  <c r="K46" i="5"/>
  <c r="E47" i="5"/>
  <c r="F47" i="5" s="1"/>
  <c r="BC38" i="5" l="1"/>
  <c r="BD37" i="5"/>
  <c r="GW8" i="5"/>
  <c r="GX7" i="5"/>
  <c r="BR35" i="5"/>
  <c r="BS34" i="5"/>
  <c r="BM36" i="5"/>
  <c r="BN35" i="5"/>
  <c r="HB3" i="5"/>
  <c r="HB4" i="5" s="1"/>
  <c r="HB5" i="5" s="1"/>
  <c r="HB6" i="5" s="1"/>
  <c r="HB7" i="5" s="1"/>
  <c r="HG2" i="5"/>
  <c r="FO14" i="5"/>
  <c r="FN15" i="5"/>
  <c r="FE16" i="5"/>
  <c r="FD17" i="5"/>
  <c r="AI42" i="5"/>
  <c r="AJ41" i="5"/>
  <c r="CG32" i="5"/>
  <c r="CH31" i="5"/>
  <c r="DZ23" i="5"/>
  <c r="EA22" i="5"/>
  <c r="EZ17" i="5"/>
  <c r="EY18" i="5"/>
  <c r="FJ15" i="5"/>
  <c r="FI16" i="5"/>
  <c r="EF21" i="5"/>
  <c r="EE22" i="5"/>
  <c r="GI10" i="5"/>
  <c r="GH11" i="5"/>
  <c r="ET19" i="5"/>
  <c r="EU18" i="5"/>
  <c r="U44" i="5"/>
  <c r="T45" i="5"/>
  <c r="DV23" i="5"/>
  <c r="DU24" i="5"/>
  <c r="AD43" i="5"/>
  <c r="AE42" i="5"/>
  <c r="GS8" i="5"/>
  <c r="GR9" i="5"/>
  <c r="DA28" i="5"/>
  <c r="DB27" i="5"/>
  <c r="GM10" i="5"/>
  <c r="GN9" i="5"/>
  <c r="FS14" i="5"/>
  <c r="FT13" i="5"/>
  <c r="P45" i="5"/>
  <c r="O46" i="5"/>
  <c r="EK20" i="5"/>
  <c r="EJ21" i="5"/>
  <c r="Z43" i="5"/>
  <c r="Y44" i="5"/>
  <c r="FX13" i="5"/>
  <c r="FY12" i="5"/>
  <c r="CQ30" i="5"/>
  <c r="CR29" i="5"/>
  <c r="DL25" i="5"/>
  <c r="DK26" i="5"/>
  <c r="CV29" i="5"/>
  <c r="CW28" i="5"/>
  <c r="AS40" i="5"/>
  <c r="AT39" i="5"/>
  <c r="AN41" i="5"/>
  <c r="AO40" i="5"/>
  <c r="CL31" i="5"/>
  <c r="CM30" i="5"/>
  <c r="EP19" i="5"/>
  <c r="EO20" i="5"/>
  <c r="DG26" i="5"/>
  <c r="DF27" i="5"/>
  <c r="AX39" i="5"/>
  <c r="AY38" i="5"/>
  <c r="CB33" i="5"/>
  <c r="CC32" i="5"/>
  <c r="DQ24" i="5"/>
  <c r="DP25" i="5"/>
  <c r="BX33" i="5"/>
  <c r="BW34" i="5"/>
  <c r="GC12" i="5"/>
  <c r="GD11" i="5"/>
  <c r="BI36" i="5"/>
  <c r="BH37" i="5"/>
  <c r="J48" i="5"/>
  <c r="K47" i="5"/>
  <c r="E48" i="5"/>
  <c r="F48" i="5" s="1"/>
  <c r="EK21" i="5" l="1"/>
  <c r="EJ22" i="5"/>
  <c r="FJ16" i="5"/>
  <c r="FI17" i="5"/>
  <c r="FO15" i="5"/>
  <c r="FN16" i="5"/>
  <c r="CC33" i="5"/>
  <c r="CB34" i="5"/>
  <c r="AS41" i="5"/>
  <c r="AT40" i="5"/>
  <c r="AD44" i="5"/>
  <c r="AE43" i="5"/>
  <c r="O47" i="5"/>
  <c r="P46" i="5"/>
  <c r="DU25" i="5"/>
  <c r="DV24" i="5"/>
  <c r="EY19" i="5"/>
  <c r="EZ18" i="5"/>
  <c r="HL2" i="5"/>
  <c r="HG3" i="5"/>
  <c r="HG4" i="5" s="1"/>
  <c r="HG5" i="5" s="1"/>
  <c r="HG6" i="5" s="1"/>
  <c r="HG7" i="5" s="1"/>
  <c r="HB8" i="5"/>
  <c r="HC7" i="5"/>
  <c r="BI37" i="5"/>
  <c r="BH38" i="5"/>
  <c r="DF28" i="5"/>
  <c r="DG27" i="5"/>
  <c r="DL26" i="5"/>
  <c r="DK27" i="5"/>
  <c r="T46" i="5"/>
  <c r="U45" i="5"/>
  <c r="AX40" i="5"/>
  <c r="AY39" i="5"/>
  <c r="FS15" i="5"/>
  <c r="FT14" i="5"/>
  <c r="DZ24" i="5"/>
  <c r="EA23" i="5"/>
  <c r="BM37" i="5"/>
  <c r="BN36" i="5"/>
  <c r="EO21" i="5"/>
  <c r="EP20" i="5"/>
  <c r="GC13" i="5"/>
  <c r="GD12" i="5"/>
  <c r="CR30" i="5"/>
  <c r="CQ31" i="5"/>
  <c r="GN10" i="5"/>
  <c r="GM11" i="5"/>
  <c r="ET20" i="5"/>
  <c r="EU19" i="5"/>
  <c r="CH32" i="5"/>
  <c r="CG33" i="5"/>
  <c r="BR36" i="5"/>
  <c r="BS35" i="5"/>
  <c r="GI11" i="5"/>
  <c r="GH12" i="5"/>
  <c r="CL32" i="5"/>
  <c r="CM31" i="5"/>
  <c r="FX14" i="5"/>
  <c r="FY13" i="5"/>
  <c r="DB28" i="5"/>
  <c r="DA29" i="5"/>
  <c r="AJ42" i="5"/>
  <c r="AI43" i="5"/>
  <c r="GX8" i="5"/>
  <c r="GW9" i="5"/>
  <c r="CW29" i="5"/>
  <c r="CV30" i="5"/>
  <c r="BW35" i="5"/>
  <c r="BX34" i="5"/>
  <c r="DP26" i="5"/>
  <c r="DQ25" i="5"/>
  <c r="Y45" i="5"/>
  <c r="Z44" i="5"/>
  <c r="GR10" i="5"/>
  <c r="GS9" i="5"/>
  <c r="EE23" i="5"/>
  <c r="EF22" i="5"/>
  <c r="FD18" i="5"/>
  <c r="FE17" i="5"/>
  <c r="AO41" i="5"/>
  <c r="AN42" i="5"/>
  <c r="BC39" i="5"/>
  <c r="BD38" i="5"/>
  <c r="K48" i="5"/>
  <c r="J49" i="5"/>
  <c r="E49" i="5"/>
  <c r="F49" i="5" s="1"/>
  <c r="DB29" i="5" l="1"/>
  <c r="DA30" i="5"/>
  <c r="BH39" i="5"/>
  <c r="BI38" i="5"/>
  <c r="Y46" i="5"/>
  <c r="Z45" i="5"/>
  <c r="ET21" i="5"/>
  <c r="EU20" i="5"/>
  <c r="EA24" i="5"/>
  <c r="DZ25" i="5"/>
  <c r="AD45" i="5"/>
  <c r="AE44" i="5"/>
  <c r="GM12" i="5"/>
  <c r="GN11" i="5"/>
  <c r="BC40" i="5"/>
  <c r="BD39" i="5"/>
  <c r="DP27" i="5"/>
  <c r="DQ26" i="5"/>
  <c r="FY14" i="5"/>
  <c r="FX15" i="5"/>
  <c r="FT15" i="5"/>
  <c r="FS16" i="5"/>
  <c r="HC8" i="5"/>
  <c r="HB9" i="5"/>
  <c r="AS42" i="5"/>
  <c r="AT41" i="5"/>
  <c r="HH7" i="5"/>
  <c r="HG8" i="5"/>
  <c r="CC34" i="5"/>
  <c r="CB35" i="5"/>
  <c r="BW36" i="5"/>
  <c r="BX35" i="5"/>
  <c r="CM32" i="5"/>
  <c r="CL33" i="5"/>
  <c r="AY40" i="5"/>
  <c r="AX41" i="5"/>
  <c r="HQ2" i="5"/>
  <c r="HL3" i="5"/>
  <c r="HL4" i="5" s="1"/>
  <c r="HL5" i="5" s="1"/>
  <c r="HL6" i="5" s="1"/>
  <c r="HL7" i="5" s="1"/>
  <c r="CQ32" i="5"/>
  <c r="CR31" i="5"/>
  <c r="CW30" i="5"/>
  <c r="CV31" i="5"/>
  <c r="GI12" i="5"/>
  <c r="GH13" i="5"/>
  <c r="FO16" i="5"/>
  <c r="FN17" i="5"/>
  <c r="FE18" i="5"/>
  <c r="FD19" i="5"/>
  <c r="GC14" i="5"/>
  <c r="GD13" i="5"/>
  <c r="U46" i="5"/>
  <c r="T47" i="5"/>
  <c r="EY20" i="5"/>
  <c r="EZ19" i="5"/>
  <c r="AN43" i="5"/>
  <c r="AO42" i="5"/>
  <c r="GX9" i="5"/>
  <c r="GW10" i="5"/>
  <c r="DL27" i="5"/>
  <c r="DK28" i="5"/>
  <c r="FI18" i="5"/>
  <c r="FJ17" i="5"/>
  <c r="EE24" i="5"/>
  <c r="EF23" i="5"/>
  <c r="BR37" i="5"/>
  <c r="BS36" i="5"/>
  <c r="EP21" i="5"/>
  <c r="EO22" i="5"/>
  <c r="DU26" i="5"/>
  <c r="DV25" i="5"/>
  <c r="AI44" i="5"/>
  <c r="AJ43" i="5"/>
  <c r="CG34" i="5"/>
  <c r="CH33" i="5"/>
  <c r="EK22" i="5"/>
  <c r="EJ23" i="5"/>
  <c r="GR11" i="5"/>
  <c r="GS10" i="5"/>
  <c r="BN37" i="5"/>
  <c r="BM38" i="5"/>
  <c r="DF29" i="5"/>
  <c r="DG28" i="5"/>
  <c r="P47" i="5"/>
  <c r="O48" i="5"/>
  <c r="J50" i="5"/>
  <c r="K49" i="5"/>
  <c r="E50" i="5"/>
  <c r="F50" i="5" s="1"/>
  <c r="AI45" i="5" l="1"/>
  <c r="AJ44" i="5"/>
  <c r="AD46" i="5"/>
  <c r="AE45" i="5"/>
  <c r="GX10" i="5"/>
  <c r="GW11" i="5"/>
  <c r="FO17" i="5"/>
  <c r="FN18" i="5"/>
  <c r="CM33" i="5"/>
  <c r="CL34" i="5"/>
  <c r="FT16" i="5"/>
  <c r="FS17" i="5"/>
  <c r="DZ26" i="5"/>
  <c r="EA25" i="5"/>
  <c r="GI13" i="5"/>
  <c r="GH14" i="5"/>
  <c r="FX16" i="5"/>
  <c r="FY15" i="5"/>
  <c r="AY41" i="5"/>
  <c r="AX42" i="5"/>
  <c r="BX36" i="5"/>
  <c r="BW37" i="5"/>
  <c r="EU21" i="5"/>
  <c r="ET22" i="5"/>
  <c r="EO23" i="5"/>
  <c r="EP22" i="5"/>
  <c r="FD20" i="5"/>
  <c r="FE19" i="5"/>
  <c r="DG29" i="5"/>
  <c r="DF30" i="5"/>
  <c r="GS11" i="5"/>
  <c r="GR12" i="5"/>
  <c r="BS37" i="5"/>
  <c r="BR38" i="5"/>
  <c r="EZ20" i="5"/>
  <c r="EY21" i="5"/>
  <c r="DQ27" i="5"/>
  <c r="DP28" i="5"/>
  <c r="Z46" i="5"/>
  <c r="Y47" i="5"/>
  <c r="HC9" i="5"/>
  <c r="HB10" i="5"/>
  <c r="U47" i="5"/>
  <c r="T48" i="5"/>
  <c r="HH8" i="5"/>
  <c r="HG9" i="5"/>
  <c r="O49" i="5"/>
  <c r="P48" i="5"/>
  <c r="AO43" i="5"/>
  <c r="AN44" i="5"/>
  <c r="CV32" i="5"/>
  <c r="CW31" i="5"/>
  <c r="EE25" i="5"/>
  <c r="EF24" i="5"/>
  <c r="CR32" i="5"/>
  <c r="CQ33" i="5"/>
  <c r="BC41" i="5"/>
  <c r="BD40" i="5"/>
  <c r="BH40" i="5"/>
  <c r="BI39" i="5"/>
  <c r="DV26" i="5"/>
  <c r="DU27" i="5"/>
  <c r="CB36" i="5"/>
  <c r="CC35" i="5"/>
  <c r="HM7" i="5"/>
  <c r="HL8" i="5"/>
  <c r="DB30" i="5"/>
  <c r="DA31" i="5"/>
  <c r="DL28" i="5"/>
  <c r="DK29" i="5"/>
  <c r="BM39" i="5"/>
  <c r="BN38" i="5"/>
  <c r="EJ24" i="5"/>
  <c r="EK23" i="5"/>
  <c r="CH34" i="5"/>
  <c r="CG35" i="5"/>
  <c r="FI19" i="5"/>
  <c r="FJ18" i="5"/>
  <c r="GD14" i="5"/>
  <c r="GC15" i="5"/>
  <c r="HQ3" i="5"/>
  <c r="HQ4" i="5" s="1"/>
  <c r="HQ5" i="5" s="1"/>
  <c r="HQ6" i="5" s="1"/>
  <c r="HQ7" i="5" s="1"/>
  <c r="HV2" i="5"/>
  <c r="AS43" i="5"/>
  <c r="AT42" i="5"/>
  <c r="GN12" i="5"/>
  <c r="GM13" i="5"/>
  <c r="K50" i="5"/>
  <c r="J51" i="5"/>
  <c r="E51" i="5"/>
  <c r="F51" i="5" s="1"/>
  <c r="EY22" i="5" l="1"/>
  <c r="EZ21" i="5"/>
  <c r="ET23" i="5"/>
  <c r="EU22" i="5"/>
  <c r="FT17" i="5"/>
  <c r="FS18" i="5"/>
  <c r="AS44" i="5"/>
  <c r="AT43" i="5"/>
  <c r="BN39" i="5"/>
  <c r="BM40" i="5"/>
  <c r="BH41" i="5"/>
  <c r="BI40" i="5"/>
  <c r="O50" i="5"/>
  <c r="P49" i="5"/>
  <c r="IA2" i="5"/>
  <c r="HV3" i="5"/>
  <c r="HV4" i="5" s="1"/>
  <c r="HV5" i="5" s="1"/>
  <c r="HV6" i="5" s="1"/>
  <c r="HV7" i="5" s="1"/>
  <c r="DL29" i="5"/>
  <c r="DK30" i="5"/>
  <c r="HH9" i="5"/>
  <c r="HG10" i="5"/>
  <c r="BR39" i="5"/>
  <c r="BS38" i="5"/>
  <c r="BX37" i="5"/>
  <c r="BW38" i="5"/>
  <c r="CM34" i="5"/>
  <c r="CL35" i="5"/>
  <c r="BD41" i="5"/>
  <c r="BC42" i="5"/>
  <c r="HR7" i="5"/>
  <c r="HQ8" i="5"/>
  <c r="GD15" i="5"/>
  <c r="GC16" i="5"/>
  <c r="DB31" i="5"/>
  <c r="DA32" i="5"/>
  <c r="CR33" i="5"/>
  <c r="CQ34" i="5"/>
  <c r="T49" i="5"/>
  <c r="U48" i="5"/>
  <c r="GR13" i="5"/>
  <c r="GS12" i="5"/>
  <c r="AX43" i="5"/>
  <c r="AY42" i="5"/>
  <c r="FO18" i="5"/>
  <c r="FN19" i="5"/>
  <c r="HC10" i="5"/>
  <c r="HB11" i="5"/>
  <c r="DF31" i="5"/>
  <c r="DG30" i="5"/>
  <c r="GW12" i="5"/>
  <c r="GX11" i="5"/>
  <c r="EF25" i="5"/>
  <c r="EE26" i="5"/>
  <c r="FX17" i="5"/>
  <c r="FY16" i="5"/>
  <c r="HL9" i="5"/>
  <c r="HM8" i="5"/>
  <c r="CH35" i="5"/>
  <c r="CG36" i="5"/>
  <c r="Y48" i="5"/>
  <c r="Z47" i="5"/>
  <c r="GH15" i="5"/>
  <c r="GI14" i="5"/>
  <c r="FJ19" i="5"/>
  <c r="FI20" i="5"/>
  <c r="CB37" i="5"/>
  <c r="CC36" i="5"/>
  <c r="CV33" i="5"/>
  <c r="CW32" i="5"/>
  <c r="FD21" i="5"/>
  <c r="FE20" i="5"/>
  <c r="AD47" i="5"/>
  <c r="AE46" i="5"/>
  <c r="GN13" i="5"/>
  <c r="GM14" i="5"/>
  <c r="DV27" i="5"/>
  <c r="DU28" i="5"/>
  <c r="AO44" i="5"/>
  <c r="AN45" i="5"/>
  <c r="DP29" i="5"/>
  <c r="DQ28" i="5"/>
  <c r="EK24" i="5"/>
  <c r="EJ25" i="5"/>
  <c r="EP23" i="5"/>
  <c r="EO24" i="5"/>
  <c r="EA26" i="5"/>
  <c r="DZ27" i="5"/>
  <c r="AI46" i="5"/>
  <c r="AJ45" i="5"/>
  <c r="J52" i="5"/>
  <c r="K51" i="5"/>
  <c r="E52" i="5"/>
  <c r="F52" i="5" s="1"/>
  <c r="CR34" i="5" l="1"/>
  <c r="CQ35" i="5"/>
  <c r="BW39" i="5"/>
  <c r="BX38" i="5"/>
  <c r="AE47" i="5"/>
  <c r="AD48" i="5"/>
  <c r="Y49" i="5"/>
  <c r="Z48" i="5"/>
  <c r="DF32" i="5"/>
  <c r="DG31" i="5"/>
  <c r="BI41" i="5"/>
  <c r="BH42" i="5"/>
  <c r="EP24" i="5"/>
  <c r="EO25" i="5"/>
  <c r="EK25" i="5"/>
  <c r="EJ26" i="5"/>
  <c r="CG37" i="5"/>
  <c r="CH36" i="5"/>
  <c r="HC11" i="5"/>
  <c r="HB12" i="5"/>
  <c r="DA33" i="5"/>
  <c r="DB32" i="5"/>
  <c r="BM41" i="5"/>
  <c r="BN40" i="5"/>
  <c r="FD22" i="5"/>
  <c r="FE21" i="5"/>
  <c r="BR40" i="5"/>
  <c r="BS39" i="5"/>
  <c r="FN20" i="5"/>
  <c r="FO19" i="5"/>
  <c r="GC17" i="5"/>
  <c r="GD16" i="5"/>
  <c r="HG11" i="5"/>
  <c r="HH10" i="5"/>
  <c r="AT44" i="5"/>
  <c r="AS45" i="5"/>
  <c r="HQ9" i="5"/>
  <c r="HR8" i="5"/>
  <c r="DK31" i="5"/>
  <c r="DL30" i="5"/>
  <c r="FS19" i="5"/>
  <c r="FT18" i="5"/>
  <c r="CW33" i="5"/>
  <c r="CV34" i="5"/>
  <c r="CC37" i="5"/>
  <c r="CB38" i="5"/>
  <c r="FX18" i="5"/>
  <c r="FY17" i="5"/>
  <c r="AX44" i="5"/>
  <c r="AY43" i="5"/>
  <c r="DV28" i="5"/>
  <c r="DU29" i="5"/>
  <c r="FI21" i="5"/>
  <c r="FJ20" i="5"/>
  <c r="EE27" i="5"/>
  <c r="EF26" i="5"/>
  <c r="BD42" i="5"/>
  <c r="BC43" i="5"/>
  <c r="HV8" i="5"/>
  <c r="HW7" i="5"/>
  <c r="HL10" i="5"/>
  <c r="HM9" i="5"/>
  <c r="AJ46" i="5"/>
  <c r="AI47" i="5"/>
  <c r="GS13" i="5"/>
  <c r="GR14" i="5"/>
  <c r="IA3" i="5"/>
  <c r="IA4" i="5" s="1"/>
  <c r="IA5" i="5" s="1"/>
  <c r="IA6" i="5" s="1"/>
  <c r="IA7" i="5" s="1"/>
  <c r="IF2" i="5"/>
  <c r="EU23" i="5"/>
  <c r="ET24" i="5"/>
  <c r="DP30" i="5"/>
  <c r="DQ29" i="5"/>
  <c r="AO45" i="5"/>
  <c r="AN46" i="5"/>
  <c r="EA27" i="5"/>
  <c r="DZ28" i="5"/>
  <c r="GM15" i="5"/>
  <c r="GN14" i="5"/>
  <c r="CL36" i="5"/>
  <c r="CM35" i="5"/>
  <c r="GH16" i="5"/>
  <c r="GI15" i="5"/>
  <c r="GW13" i="5"/>
  <c r="GX12" i="5"/>
  <c r="T50" i="5"/>
  <c r="U49" i="5"/>
  <c r="O51" i="5"/>
  <c r="P50" i="5"/>
  <c r="EZ22" i="5"/>
  <c r="EY23" i="5"/>
  <c r="J53" i="5"/>
  <c r="K52" i="5"/>
  <c r="E53" i="5"/>
  <c r="F53" i="5" s="1"/>
  <c r="AS46" i="5" l="1"/>
  <c r="AT45" i="5"/>
  <c r="BI42" i="5"/>
  <c r="BH43" i="5"/>
  <c r="GX13" i="5"/>
  <c r="GW14" i="5"/>
  <c r="DQ30" i="5"/>
  <c r="DP31" i="5"/>
  <c r="HW8" i="5"/>
  <c r="HV9" i="5"/>
  <c r="FX19" i="5"/>
  <c r="FY18" i="5"/>
  <c r="BM42" i="5"/>
  <c r="BN41" i="5"/>
  <c r="ET25" i="5"/>
  <c r="EU24" i="5"/>
  <c r="BC44" i="5"/>
  <c r="BD43" i="5"/>
  <c r="CC38" i="5"/>
  <c r="CB39" i="5"/>
  <c r="GH17" i="5"/>
  <c r="GI16" i="5"/>
  <c r="HG12" i="5"/>
  <c r="HH11" i="5"/>
  <c r="DB33" i="5"/>
  <c r="DA34" i="5"/>
  <c r="DF33" i="5"/>
  <c r="DG32" i="5"/>
  <c r="IF3" i="5"/>
  <c r="IF4" i="5" s="1"/>
  <c r="IF5" i="5" s="1"/>
  <c r="IF6" i="5" s="1"/>
  <c r="IF7" i="5" s="1"/>
  <c r="IK2" i="5"/>
  <c r="CV35" i="5"/>
  <c r="CW34" i="5"/>
  <c r="HB13" i="5"/>
  <c r="HC12" i="5"/>
  <c r="CL37" i="5"/>
  <c r="CM36" i="5"/>
  <c r="IA8" i="5"/>
  <c r="IB7" i="5"/>
  <c r="EE28" i="5"/>
  <c r="EF27" i="5"/>
  <c r="GD17" i="5"/>
  <c r="GC18" i="5"/>
  <c r="Z49" i="5"/>
  <c r="Y50" i="5"/>
  <c r="AE48" i="5"/>
  <c r="AD49" i="5"/>
  <c r="GS14" i="5"/>
  <c r="GR15" i="5"/>
  <c r="GN15" i="5"/>
  <c r="GM16" i="5"/>
  <c r="FI22" i="5"/>
  <c r="FJ21" i="5"/>
  <c r="FS20" i="5"/>
  <c r="FT19" i="5"/>
  <c r="FO20" i="5"/>
  <c r="FN21" i="5"/>
  <c r="CG38" i="5"/>
  <c r="CH37" i="5"/>
  <c r="EA28" i="5"/>
  <c r="DZ29" i="5"/>
  <c r="AJ47" i="5"/>
  <c r="AI48" i="5"/>
  <c r="DV29" i="5"/>
  <c r="DU30" i="5"/>
  <c r="EJ27" i="5"/>
  <c r="EK26" i="5"/>
  <c r="P51" i="5"/>
  <c r="O52" i="5"/>
  <c r="DL31" i="5"/>
  <c r="DK32" i="5"/>
  <c r="BS40" i="5"/>
  <c r="BR41" i="5"/>
  <c r="BX39" i="5"/>
  <c r="BW40" i="5"/>
  <c r="AN47" i="5"/>
  <c r="AO46" i="5"/>
  <c r="EO26" i="5"/>
  <c r="EP25" i="5"/>
  <c r="CR35" i="5"/>
  <c r="CQ36" i="5"/>
  <c r="EZ23" i="5"/>
  <c r="EY24" i="5"/>
  <c r="U50" i="5"/>
  <c r="T51" i="5"/>
  <c r="HL11" i="5"/>
  <c r="HM10" i="5"/>
  <c r="AX45" i="5"/>
  <c r="AY44" i="5"/>
  <c r="HQ10" i="5"/>
  <c r="HR9" i="5"/>
  <c r="FD23" i="5"/>
  <c r="FE22" i="5"/>
  <c r="J54" i="5"/>
  <c r="K53" i="5"/>
  <c r="E54" i="5"/>
  <c r="F54" i="5" s="1"/>
  <c r="U51" i="5" l="1"/>
  <c r="T52" i="5"/>
  <c r="BS41" i="5"/>
  <c r="BR42" i="5"/>
  <c r="EA29" i="5"/>
  <c r="DZ30" i="5"/>
  <c r="GS15" i="5"/>
  <c r="GR16" i="5"/>
  <c r="CL38" i="5"/>
  <c r="CM37" i="5"/>
  <c r="HG13" i="5"/>
  <c r="HH12" i="5"/>
  <c r="FX20" i="5"/>
  <c r="FY19" i="5"/>
  <c r="EZ24" i="5"/>
  <c r="EY25" i="5"/>
  <c r="DK33" i="5"/>
  <c r="DL32" i="5"/>
  <c r="AD50" i="5"/>
  <c r="AE49" i="5"/>
  <c r="HW9" i="5"/>
  <c r="HV10" i="5"/>
  <c r="CH38" i="5"/>
  <c r="CG39" i="5"/>
  <c r="HB14" i="5"/>
  <c r="HC13" i="5"/>
  <c r="GH18" i="5"/>
  <c r="GI17" i="5"/>
  <c r="CQ37" i="5"/>
  <c r="CR36" i="5"/>
  <c r="O53" i="5"/>
  <c r="P52" i="5"/>
  <c r="FO21" i="5"/>
  <c r="FN22" i="5"/>
  <c r="Y51" i="5"/>
  <c r="Z50" i="5"/>
  <c r="CC39" i="5"/>
  <c r="CB40" i="5"/>
  <c r="DQ31" i="5"/>
  <c r="DP32" i="5"/>
  <c r="CW35" i="5"/>
  <c r="CV36" i="5"/>
  <c r="GD18" i="5"/>
  <c r="GC19" i="5"/>
  <c r="IK3" i="5"/>
  <c r="IK4" i="5" s="1"/>
  <c r="IK5" i="5" s="1"/>
  <c r="IK6" i="5" s="1"/>
  <c r="IK7" i="5" s="1"/>
  <c r="IP2" i="5"/>
  <c r="GX14" i="5"/>
  <c r="GW15" i="5"/>
  <c r="HR10" i="5"/>
  <c r="HQ11" i="5"/>
  <c r="EP26" i="5"/>
  <c r="EO27" i="5"/>
  <c r="EK27" i="5"/>
  <c r="EJ28" i="5"/>
  <c r="FT20" i="5"/>
  <c r="FS21" i="5"/>
  <c r="IG7" i="5"/>
  <c r="IF8" i="5"/>
  <c r="BD44" i="5"/>
  <c r="BC45" i="5"/>
  <c r="FE23" i="5"/>
  <c r="FD24" i="5"/>
  <c r="DU31" i="5"/>
  <c r="DV30" i="5"/>
  <c r="BH44" i="5"/>
  <c r="BI43" i="5"/>
  <c r="AY45" i="5"/>
  <c r="AX46" i="5"/>
  <c r="AN48" i="5"/>
  <c r="AO47" i="5"/>
  <c r="FI23" i="5"/>
  <c r="FJ22" i="5"/>
  <c r="EE29" i="5"/>
  <c r="EF28" i="5"/>
  <c r="DF34" i="5"/>
  <c r="DG33" i="5"/>
  <c r="EU25" i="5"/>
  <c r="ET26" i="5"/>
  <c r="BX40" i="5"/>
  <c r="BW41" i="5"/>
  <c r="AJ48" i="5"/>
  <c r="AI49" i="5"/>
  <c r="GN16" i="5"/>
  <c r="GM17" i="5"/>
  <c r="DA35" i="5"/>
  <c r="DB34" i="5"/>
  <c r="HL12" i="5"/>
  <c r="HM11" i="5"/>
  <c r="IA9" i="5"/>
  <c r="IB8" i="5"/>
  <c r="BM43" i="5"/>
  <c r="BN42" i="5"/>
  <c r="AT46" i="5"/>
  <c r="AS47" i="5"/>
  <c r="J55" i="5"/>
  <c r="K54" i="5"/>
  <c r="E55" i="5"/>
  <c r="F55" i="5" s="1"/>
  <c r="GM18" i="5" l="1"/>
  <c r="GN17" i="5"/>
  <c r="BC46" i="5"/>
  <c r="BD45" i="5"/>
  <c r="GX15" i="5"/>
  <c r="GW16" i="5"/>
  <c r="CH39" i="5"/>
  <c r="CG40" i="5"/>
  <c r="FJ23" i="5"/>
  <c r="FI24" i="5"/>
  <c r="Y52" i="5"/>
  <c r="Z51" i="5"/>
  <c r="HH13" i="5"/>
  <c r="HG14" i="5"/>
  <c r="AT47" i="5"/>
  <c r="AS48" i="5"/>
  <c r="AJ49" i="5"/>
  <c r="AI50" i="5"/>
  <c r="IG8" i="5"/>
  <c r="IF9" i="5"/>
  <c r="IP3" i="5"/>
  <c r="IP4" i="5" s="1"/>
  <c r="IP5" i="5" s="1"/>
  <c r="IP6" i="5" s="1"/>
  <c r="IP7" i="5" s="1"/>
  <c r="IU2" i="5"/>
  <c r="FO22" i="5"/>
  <c r="FN23" i="5"/>
  <c r="HW10" i="5"/>
  <c r="HV11" i="5"/>
  <c r="CL39" i="5"/>
  <c r="CM38" i="5"/>
  <c r="BW42" i="5"/>
  <c r="BX41" i="5"/>
  <c r="AX47" i="5"/>
  <c r="AY46" i="5"/>
  <c r="FT21" i="5"/>
  <c r="FS22" i="5"/>
  <c r="GC20" i="5"/>
  <c r="GD19" i="5"/>
  <c r="GS16" i="5"/>
  <c r="GR17" i="5"/>
  <c r="O54" i="5"/>
  <c r="P53" i="5"/>
  <c r="AD51" i="5"/>
  <c r="AE50" i="5"/>
  <c r="IK8" i="5"/>
  <c r="IL7" i="5"/>
  <c r="ET27" i="5"/>
  <c r="EU26" i="5"/>
  <c r="EK28" i="5"/>
  <c r="EJ29" i="5"/>
  <c r="CW36" i="5"/>
  <c r="CV37" i="5"/>
  <c r="DZ31" i="5"/>
  <c r="EA30" i="5"/>
  <c r="BN43" i="5"/>
  <c r="BM44" i="5"/>
  <c r="IB9" i="5"/>
  <c r="IA10" i="5"/>
  <c r="BI44" i="5"/>
  <c r="BH45" i="5"/>
  <c r="CQ38" i="5"/>
  <c r="CR37" i="5"/>
  <c r="DK34" i="5"/>
  <c r="DL33" i="5"/>
  <c r="EO28" i="5"/>
  <c r="EP27" i="5"/>
  <c r="DP33" i="5"/>
  <c r="DQ32" i="5"/>
  <c r="EZ25" i="5"/>
  <c r="EY26" i="5"/>
  <c r="BS42" i="5"/>
  <c r="BR43" i="5"/>
  <c r="AO48" i="5"/>
  <c r="AN49" i="5"/>
  <c r="HL13" i="5"/>
  <c r="HM12" i="5"/>
  <c r="DG34" i="5"/>
  <c r="DF35" i="5"/>
  <c r="DU32" i="5"/>
  <c r="DV31" i="5"/>
  <c r="GI18" i="5"/>
  <c r="GH19" i="5"/>
  <c r="FE24" i="5"/>
  <c r="FD25" i="5"/>
  <c r="HR11" i="5"/>
  <c r="HQ12" i="5"/>
  <c r="CB41" i="5"/>
  <c r="CC40" i="5"/>
  <c r="U52" i="5"/>
  <c r="T53" i="5"/>
  <c r="DB35" i="5"/>
  <c r="DA36" i="5"/>
  <c r="EE30" i="5"/>
  <c r="EF29" i="5"/>
  <c r="HB15" i="5"/>
  <c r="HC14" i="5"/>
  <c r="FY20" i="5"/>
  <c r="FX21" i="5"/>
  <c r="K55" i="5"/>
  <c r="J56" i="5"/>
  <c r="E56" i="5"/>
  <c r="F56" i="5" s="1"/>
  <c r="FX22" i="5" l="1"/>
  <c r="FY21" i="5"/>
  <c r="HQ13" i="5"/>
  <c r="HR12" i="5"/>
  <c r="AO49" i="5"/>
  <c r="AN50" i="5"/>
  <c r="EK29" i="5"/>
  <c r="EJ30" i="5"/>
  <c r="FN24" i="5"/>
  <c r="FO23" i="5"/>
  <c r="CQ39" i="5"/>
  <c r="CR38" i="5"/>
  <c r="GC21" i="5"/>
  <c r="GD20" i="5"/>
  <c r="Y53" i="5"/>
  <c r="Z52" i="5"/>
  <c r="FE25" i="5"/>
  <c r="FD26" i="5"/>
  <c r="BR44" i="5"/>
  <c r="BS43" i="5"/>
  <c r="BH46" i="5"/>
  <c r="BI45" i="5"/>
  <c r="FS23" i="5"/>
  <c r="FT22" i="5"/>
  <c r="IU3" i="5"/>
  <c r="IU4" i="5" s="1"/>
  <c r="IU5" i="5" s="1"/>
  <c r="IU6" i="5" s="1"/>
  <c r="IU7" i="5" s="1"/>
  <c r="IZ2" i="5"/>
  <c r="FJ24" i="5"/>
  <c r="FI25" i="5"/>
  <c r="EU27" i="5"/>
  <c r="ET28" i="5"/>
  <c r="IQ7" i="5"/>
  <c r="IP8" i="5"/>
  <c r="GH20" i="5"/>
  <c r="GI19" i="5"/>
  <c r="EZ26" i="5"/>
  <c r="EY27" i="5"/>
  <c r="IA11" i="5"/>
  <c r="IB10" i="5"/>
  <c r="IG9" i="5"/>
  <c r="IF10" i="5"/>
  <c r="CH40" i="5"/>
  <c r="CG41" i="5"/>
  <c r="EF30" i="5"/>
  <c r="EE31" i="5"/>
  <c r="IL8" i="5"/>
  <c r="IK9" i="5"/>
  <c r="AX48" i="5"/>
  <c r="AY47" i="5"/>
  <c r="DA37" i="5"/>
  <c r="DB36" i="5"/>
  <c r="BN44" i="5"/>
  <c r="BM45" i="5"/>
  <c r="AJ50" i="5"/>
  <c r="AI51" i="5"/>
  <c r="GW17" i="5"/>
  <c r="GX16" i="5"/>
  <c r="HC15" i="5"/>
  <c r="HB16" i="5"/>
  <c r="DV32" i="5"/>
  <c r="DU33" i="5"/>
  <c r="DP34" i="5"/>
  <c r="DQ33" i="5"/>
  <c r="AD52" i="5"/>
  <c r="AE51" i="5"/>
  <c r="BW43" i="5"/>
  <c r="BX42" i="5"/>
  <c r="T54" i="5"/>
  <c r="U53" i="5"/>
  <c r="DF36" i="5"/>
  <c r="DG35" i="5"/>
  <c r="AS49" i="5"/>
  <c r="AT48" i="5"/>
  <c r="EO29" i="5"/>
  <c r="EP28" i="5"/>
  <c r="DZ32" i="5"/>
  <c r="EA31" i="5"/>
  <c r="P54" i="5"/>
  <c r="O55" i="5"/>
  <c r="CM39" i="5"/>
  <c r="CL40" i="5"/>
  <c r="BD46" i="5"/>
  <c r="BC47" i="5"/>
  <c r="CV38" i="5"/>
  <c r="CW37" i="5"/>
  <c r="GS17" i="5"/>
  <c r="GR18" i="5"/>
  <c r="HW11" i="5"/>
  <c r="HV12" i="5"/>
  <c r="HH14" i="5"/>
  <c r="HG15" i="5"/>
  <c r="CB42" i="5"/>
  <c r="CC41" i="5"/>
  <c r="HL14" i="5"/>
  <c r="HM13" i="5"/>
  <c r="DL34" i="5"/>
  <c r="DK35" i="5"/>
  <c r="GM19" i="5"/>
  <c r="GN18" i="5"/>
  <c r="J57" i="5"/>
  <c r="K56" i="5"/>
  <c r="E57" i="5"/>
  <c r="F57" i="5" s="1"/>
  <c r="DV33" i="5" l="1"/>
  <c r="DU34" i="5"/>
  <c r="EZ27" i="5"/>
  <c r="EY28" i="5"/>
  <c r="CV39" i="5"/>
  <c r="CW38" i="5"/>
  <c r="AS50" i="5"/>
  <c r="AT49" i="5"/>
  <c r="AY48" i="5"/>
  <c r="AX49" i="5"/>
  <c r="FS24" i="5"/>
  <c r="FT23" i="5"/>
  <c r="CR39" i="5"/>
  <c r="CQ40" i="5"/>
  <c r="HL15" i="5"/>
  <c r="HM14" i="5"/>
  <c r="DG36" i="5"/>
  <c r="DF37" i="5"/>
  <c r="GI20" i="5"/>
  <c r="GH21" i="5"/>
  <c r="BH47" i="5"/>
  <c r="BI46" i="5"/>
  <c r="FN25" i="5"/>
  <c r="FO24" i="5"/>
  <c r="CL41" i="5"/>
  <c r="CM40" i="5"/>
  <c r="EE32" i="5"/>
  <c r="EF31" i="5"/>
  <c r="IP9" i="5"/>
  <c r="IQ8" i="5"/>
  <c r="EJ31" i="5"/>
  <c r="EK30" i="5"/>
  <c r="HC16" i="5"/>
  <c r="HB17" i="5"/>
  <c r="U54" i="5"/>
  <c r="T55" i="5"/>
  <c r="GW18" i="5"/>
  <c r="GX17" i="5"/>
  <c r="BR45" i="5"/>
  <c r="BS44" i="5"/>
  <c r="CC42" i="5"/>
  <c r="CB43" i="5"/>
  <c r="HH15" i="5"/>
  <c r="HG16" i="5"/>
  <c r="P55" i="5"/>
  <c r="O56" i="5"/>
  <c r="AI52" i="5"/>
  <c r="AJ51" i="5"/>
  <c r="CH41" i="5"/>
  <c r="CG42" i="5"/>
  <c r="EU28" i="5"/>
  <c r="ET29" i="5"/>
  <c r="FD27" i="5"/>
  <c r="FE26" i="5"/>
  <c r="AN51" i="5"/>
  <c r="AO50" i="5"/>
  <c r="BX43" i="5"/>
  <c r="BW44" i="5"/>
  <c r="HV13" i="5"/>
  <c r="HW12" i="5"/>
  <c r="BM46" i="5"/>
  <c r="BN45" i="5"/>
  <c r="IF11" i="5"/>
  <c r="IG10" i="5"/>
  <c r="FJ25" i="5"/>
  <c r="FI26" i="5"/>
  <c r="DL35" i="5"/>
  <c r="DK36" i="5"/>
  <c r="BD47" i="5"/>
  <c r="BC48" i="5"/>
  <c r="DZ33" i="5"/>
  <c r="EA32" i="5"/>
  <c r="AD53" i="5"/>
  <c r="AE52" i="5"/>
  <c r="Z53" i="5"/>
  <c r="Y54" i="5"/>
  <c r="HR13" i="5"/>
  <c r="HQ14" i="5"/>
  <c r="IK10" i="5"/>
  <c r="IL9" i="5"/>
  <c r="IZ3" i="5"/>
  <c r="IZ4" i="5" s="1"/>
  <c r="IZ5" i="5" s="1"/>
  <c r="IZ6" i="5" s="1"/>
  <c r="IZ7" i="5" s="1"/>
  <c r="JE2" i="5"/>
  <c r="GS18" i="5"/>
  <c r="GR19" i="5"/>
  <c r="GN19" i="5"/>
  <c r="GM20" i="5"/>
  <c r="EP29" i="5"/>
  <c r="EO30" i="5"/>
  <c r="DP35" i="5"/>
  <c r="DQ34" i="5"/>
  <c r="DA38" i="5"/>
  <c r="DB37" i="5"/>
  <c r="IA12" i="5"/>
  <c r="IB11" i="5"/>
  <c r="IV7" i="5"/>
  <c r="IU8" i="5"/>
  <c r="GD21" i="5"/>
  <c r="GC22" i="5"/>
  <c r="FY22" i="5"/>
  <c r="FX23" i="5"/>
  <c r="K57" i="5"/>
  <c r="GS19" i="5" l="1"/>
  <c r="GR20" i="5"/>
  <c r="U55" i="5"/>
  <c r="T56" i="5"/>
  <c r="DZ34" i="5"/>
  <c r="EA33" i="5"/>
  <c r="HV14" i="5"/>
  <c r="HW13" i="5"/>
  <c r="AJ52" i="5"/>
  <c r="AI53" i="5"/>
  <c r="FN26" i="5"/>
  <c r="FO25" i="5"/>
  <c r="FS25" i="5"/>
  <c r="FT24" i="5"/>
  <c r="JJ2" i="5"/>
  <c r="JE3" i="5"/>
  <c r="JE4" i="5" s="1"/>
  <c r="JE5" i="5" s="1"/>
  <c r="JE6" i="5" s="1"/>
  <c r="JE7" i="5" s="1"/>
  <c r="BC49" i="5"/>
  <c r="BD48" i="5"/>
  <c r="BX44" i="5"/>
  <c r="BW45" i="5"/>
  <c r="P56" i="5"/>
  <c r="O57" i="5"/>
  <c r="P57" i="5" s="1"/>
  <c r="HB18" i="5"/>
  <c r="HC17" i="5"/>
  <c r="AX50" i="5"/>
  <c r="AY49" i="5"/>
  <c r="JA7" i="5"/>
  <c r="IZ8" i="5"/>
  <c r="BI47" i="5"/>
  <c r="BH48" i="5"/>
  <c r="DK37" i="5"/>
  <c r="DL36" i="5"/>
  <c r="HG17" i="5"/>
  <c r="HH16" i="5"/>
  <c r="GI21" i="5"/>
  <c r="GH22" i="5"/>
  <c r="DA39" i="5"/>
  <c r="DB38" i="5"/>
  <c r="IK11" i="5"/>
  <c r="IL10" i="5"/>
  <c r="AN52" i="5"/>
  <c r="AO51" i="5"/>
  <c r="EJ32" i="5"/>
  <c r="EK31" i="5"/>
  <c r="AS51" i="5"/>
  <c r="AT50" i="5"/>
  <c r="CC43" i="5"/>
  <c r="CB44" i="5"/>
  <c r="DF38" i="5"/>
  <c r="DG37" i="5"/>
  <c r="DQ35" i="5"/>
  <c r="DP36" i="5"/>
  <c r="FD28" i="5"/>
  <c r="FE27" i="5"/>
  <c r="IQ9" i="5"/>
  <c r="IP10" i="5"/>
  <c r="CW39" i="5"/>
  <c r="CV40" i="5"/>
  <c r="FX24" i="5"/>
  <c r="FY23" i="5"/>
  <c r="EO31" i="5"/>
  <c r="EP30" i="5"/>
  <c r="Z54" i="5"/>
  <c r="Y55" i="5"/>
  <c r="ET30" i="5"/>
  <c r="EU29" i="5"/>
  <c r="EZ28" i="5"/>
  <c r="EY29" i="5"/>
  <c r="IV8" i="5"/>
  <c r="IU9" i="5"/>
  <c r="IG11" i="5"/>
  <c r="IF12" i="5"/>
  <c r="BR46" i="5"/>
  <c r="BS45" i="5"/>
  <c r="EF32" i="5"/>
  <c r="EE33" i="5"/>
  <c r="HL16" i="5"/>
  <c r="HM15" i="5"/>
  <c r="IB12" i="5"/>
  <c r="IA13" i="5"/>
  <c r="HQ15" i="5"/>
  <c r="HR14" i="5"/>
  <c r="GD22" i="5"/>
  <c r="GC23" i="5"/>
  <c r="GN20" i="5"/>
  <c r="GM21" i="5"/>
  <c r="CG43" i="5"/>
  <c r="CH42" i="5"/>
  <c r="CR40" i="5"/>
  <c r="CQ41" i="5"/>
  <c r="DV34" i="5"/>
  <c r="DU35" i="5"/>
  <c r="FJ26" i="5"/>
  <c r="FI27" i="5"/>
  <c r="AE53" i="5"/>
  <c r="AD54" i="5"/>
  <c r="BN46" i="5"/>
  <c r="BM47" i="5"/>
  <c r="GW19" i="5"/>
  <c r="GX18" i="5"/>
  <c r="CM41" i="5"/>
  <c r="CL42" i="5"/>
  <c r="AQ28" i="6"/>
  <c r="AP28" i="6"/>
  <c r="AO28" i="6"/>
  <c r="AN28" i="6"/>
  <c r="AM28" i="6"/>
  <c r="AL28" i="6"/>
  <c r="AK28" i="6"/>
  <c r="AJ28" i="6"/>
  <c r="AI28" i="6"/>
  <c r="AH28" i="6"/>
  <c r="AG28" i="6"/>
  <c r="AF28" i="6"/>
  <c r="AE28" i="6"/>
  <c r="AD28" i="6"/>
  <c r="AC28" i="6"/>
  <c r="AB28" i="6"/>
  <c r="AA28" i="6"/>
  <c r="Z28" i="6"/>
  <c r="Y28" i="6"/>
  <c r="X28" i="6"/>
  <c r="W28" i="6"/>
  <c r="V28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D28" i="6"/>
  <c r="C28" i="6"/>
  <c r="B28" i="6"/>
  <c r="AQ27" i="6"/>
  <c r="AP27" i="6"/>
  <c r="AO27" i="6"/>
  <c r="AN27" i="6"/>
  <c r="AM27" i="6"/>
  <c r="AL27" i="6"/>
  <c r="AK27" i="6"/>
  <c r="AJ27" i="6"/>
  <c r="AI27" i="6"/>
  <c r="AH27" i="6"/>
  <c r="AG27" i="6"/>
  <c r="AF27" i="6"/>
  <c r="AE27" i="6"/>
  <c r="AD27" i="6"/>
  <c r="AC27" i="6"/>
  <c r="AB27" i="6"/>
  <c r="AA27" i="6"/>
  <c r="Z27" i="6"/>
  <c r="Y27" i="6"/>
  <c r="X27" i="6"/>
  <c r="W27" i="6"/>
  <c r="V27" i="6"/>
  <c r="U27" i="6"/>
  <c r="T27" i="6"/>
  <c r="S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AQ26" i="6"/>
  <c r="AP26" i="6"/>
  <c r="AO26" i="6"/>
  <c r="AN26" i="6"/>
  <c r="AM26" i="6"/>
  <c r="AL26" i="6"/>
  <c r="AK26" i="6"/>
  <c r="AJ26" i="6"/>
  <c r="AI26" i="6"/>
  <c r="AH26" i="6"/>
  <c r="AG26" i="6"/>
  <c r="AF26" i="6"/>
  <c r="AE26" i="6"/>
  <c r="AD26" i="6"/>
  <c r="AC26" i="6"/>
  <c r="AB26" i="6"/>
  <c r="AA26" i="6"/>
  <c r="Z26" i="6"/>
  <c r="Y26" i="6"/>
  <c r="X26" i="6"/>
  <c r="W26" i="6"/>
  <c r="V26" i="6"/>
  <c r="U26" i="6"/>
  <c r="T26" i="6"/>
  <c r="S26" i="6"/>
  <c r="R26" i="6"/>
  <c r="Q26" i="6"/>
  <c r="P26" i="6"/>
  <c r="O26" i="6"/>
  <c r="N26" i="6"/>
  <c r="M26" i="6"/>
  <c r="L26" i="6"/>
  <c r="K26" i="6"/>
  <c r="J26" i="6"/>
  <c r="I26" i="6"/>
  <c r="H26" i="6"/>
  <c r="G26" i="6"/>
  <c r="F26" i="6"/>
  <c r="E26" i="6"/>
  <c r="D26" i="6"/>
  <c r="C26" i="6"/>
  <c r="B26" i="6"/>
  <c r="AQ25" i="6"/>
  <c r="AP25" i="6"/>
  <c r="AO25" i="6"/>
  <c r="AN25" i="6"/>
  <c r="AM25" i="6"/>
  <c r="AL25" i="6"/>
  <c r="AK25" i="6"/>
  <c r="AJ25" i="6"/>
  <c r="AI25" i="6"/>
  <c r="AH25" i="6"/>
  <c r="AG25" i="6"/>
  <c r="AF25" i="6"/>
  <c r="AE25" i="6"/>
  <c r="AD25" i="6"/>
  <c r="AC25" i="6"/>
  <c r="AB25" i="6"/>
  <c r="AA25" i="6"/>
  <c r="Z25" i="6"/>
  <c r="Y25" i="6"/>
  <c r="X25" i="6"/>
  <c r="W25" i="6"/>
  <c r="V25" i="6"/>
  <c r="U25" i="6"/>
  <c r="T25" i="6"/>
  <c r="S25" i="6"/>
  <c r="R25" i="6"/>
  <c r="Q25" i="6"/>
  <c r="P25" i="6"/>
  <c r="O25" i="6"/>
  <c r="N25" i="6"/>
  <c r="M25" i="6"/>
  <c r="L25" i="6"/>
  <c r="K25" i="6"/>
  <c r="J25" i="6"/>
  <c r="I25" i="6"/>
  <c r="H25" i="6"/>
  <c r="G25" i="6"/>
  <c r="F25" i="6"/>
  <c r="E25" i="6"/>
  <c r="D25" i="6"/>
  <c r="C25" i="6"/>
  <c r="B25" i="6"/>
  <c r="AQ24" i="6"/>
  <c r="AP24" i="6"/>
  <c r="AO24" i="6"/>
  <c r="AN24" i="6"/>
  <c r="AM24" i="6"/>
  <c r="AL24" i="6"/>
  <c r="AK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AQ23" i="6"/>
  <c r="AP23" i="6"/>
  <c r="AO23" i="6"/>
  <c r="AN23" i="6"/>
  <c r="AM23" i="6"/>
  <c r="AL23" i="6"/>
  <c r="AK23" i="6"/>
  <c r="AJ23" i="6"/>
  <c r="AI23" i="6"/>
  <c r="AH23" i="6"/>
  <c r="AG23" i="6"/>
  <c r="AF23" i="6"/>
  <c r="AE23" i="6"/>
  <c r="AD23" i="6"/>
  <c r="AC23" i="6"/>
  <c r="AB23" i="6"/>
  <c r="AA23" i="6"/>
  <c r="Z23" i="6"/>
  <c r="Y23" i="6"/>
  <c r="X23" i="6"/>
  <c r="W23" i="6"/>
  <c r="V23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AQ22" i="6"/>
  <c r="AP22" i="6"/>
  <c r="AO22" i="6"/>
  <c r="AN22" i="6"/>
  <c r="AM22" i="6"/>
  <c r="AL22" i="6"/>
  <c r="AK22" i="6"/>
  <c r="AJ22" i="6"/>
  <c r="AI22" i="6"/>
  <c r="AH22" i="6"/>
  <c r="AG22" i="6"/>
  <c r="AF22" i="6"/>
  <c r="AE22" i="6"/>
  <c r="AD22" i="6"/>
  <c r="AC22" i="6"/>
  <c r="AB22" i="6"/>
  <c r="AA22" i="6"/>
  <c r="Z22" i="6"/>
  <c r="Y22" i="6"/>
  <c r="X22" i="6"/>
  <c r="W22" i="6"/>
  <c r="V22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D22" i="6"/>
  <c r="C22" i="6"/>
  <c r="B22" i="6"/>
  <c r="AQ21" i="6"/>
  <c r="AP21" i="6"/>
  <c r="AO21" i="6"/>
  <c r="AN21" i="6"/>
  <c r="AM21" i="6"/>
  <c r="AL21" i="6"/>
  <c r="AK21" i="6"/>
  <c r="AJ21" i="6"/>
  <c r="AI21" i="6"/>
  <c r="AH21" i="6"/>
  <c r="AG21" i="6"/>
  <c r="AF21" i="6"/>
  <c r="AE21" i="6"/>
  <c r="AD21" i="6"/>
  <c r="AC21" i="6"/>
  <c r="AB21" i="6"/>
  <c r="AA21" i="6"/>
  <c r="Z21" i="6"/>
  <c r="Y21" i="6"/>
  <c r="X21" i="6"/>
  <c r="W21" i="6"/>
  <c r="V21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D21" i="6"/>
  <c r="C21" i="6"/>
  <c r="B21" i="6"/>
  <c r="AQ20" i="6"/>
  <c r="AP20" i="6"/>
  <c r="AO20" i="6"/>
  <c r="AN20" i="6"/>
  <c r="AM20" i="6"/>
  <c r="AL20" i="6"/>
  <c r="AK20" i="6"/>
  <c r="AJ20" i="6"/>
  <c r="AI20" i="6"/>
  <c r="AH20" i="6"/>
  <c r="AG20" i="6"/>
  <c r="AF20" i="6"/>
  <c r="AE20" i="6"/>
  <c r="AD20" i="6"/>
  <c r="AC20" i="6"/>
  <c r="AB20" i="6"/>
  <c r="AA20" i="6"/>
  <c r="Z20" i="6"/>
  <c r="Y20" i="6"/>
  <c r="X20" i="6"/>
  <c r="W20" i="6"/>
  <c r="V20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D20" i="6"/>
  <c r="C20" i="6"/>
  <c r="B20" i="6"/>
  <c r="AQ19" i="6"/>
  <c r="AP19" i="6"/>
  <c r="AO19" i="6"/>
  <c r="AN19" i="6"/>
  <c r="AM19" i="6"/>
  <c r="AL19" i="6"/>
  <c r="AK19" i="6"/>
  <c r="AJ19" i="6"/>
  <c r="AI19" i="6"/>
  <c r="AH19" i="6"/>
  <c r="AG19" i="6"/>
  <c r="AF19" i="6"/>
  <c r="AE19" i="6"/>
  <c r="AD19" i="6"/>
  <c r="AC19" i="6"/>
  <c r="AB19" i="6"/>
  <c r="AA19" i="6"/>
  <c r="Z19" i="6"/>
  <c r="Y19" i="6"/>
  <c r="X19" i="6"/>
  <c r="W19" i="6"/>
  <c r="V19" i="6"/>
  <c r="U19" i="6"/>
  <c r="T19" i="6"/>
  <c r="S19" i="6"/>
  <c r="R19" i="6"/>
  <c r="Q19" i="6"/>
  <c r="P19" i="6"/>
  <c r="O19" i="6"/>
  <c r="N19" i="6"/>
  <c r="M19" i="6"/>
  <c r="L19" i="6"/>
  <c r="K19" i="6"/>
  <c r="J19" i="6"/>
  <c r="I19" i="6"/>
  <c r="H19" i="6"/>
  <c r="G19" i="6"/>
  <c r="F19" i="6"/>
  <c r="E19" i="6"/>
  <c r="D19" i="6"/>
  <c r="C19" i="6"/>
  <c r="B19" i="6"/>
  <c r="AQ18" i="6"/>
  <c r="AP18" i="6"/>
  <c r="AO18" i="6"/>
  <c r="AN18" i="6"/>
  <c r="AM18" i="6"/>
  <c r="AL18" i="6"/>
  <c r="AK18" i="6"/>
  <c r="AJ18" i="6"/>
  <c r="AI18" i="6"/>
  <c r="AH18" i="6"/>
  <c r="AG18" i="6"/>
  <c r="AF18" i="6"/>
  <c r="AE18" i="6"/>
  <c r="AD18" i="6"/>
  <c r="AC18" i="6"/>
  <c r="AB18" i="6"/>
  <c r="AA18" i="6"/>
  <c r="Z18" i="6"/>
  <c r="Y18" i="6"/>
  <c r="X18" i="6"/>
  <c r="W18" i="6"/>
  <c r="V18" i="6"/>
  <c r="U18" i="6"/>
  <c r="T18" i="6"/>
  <c r="S18" i="6"/>
  <c r="R18" i="6"/>
  <c r="Q18" i="6"/>
  <c r="P18" i="6"/>
  <c r="O18" i="6"/>
  <c r="N18" i="6"/>
  <c r="M18" i="6"/>
  <c r="L18" i="6"/>
  <c r="K18" i="6"/>
  <c r="J18" i="6"/>
  <c r="I18" i="6"/>
  <c r="H18" i="6"/>
  <c r="G18" i="6"/>
  <c r="F18" i="6"/>
  <c r="E18" i="6"/>
  <c r="D18" i="6"/>
  <c r="C18" i="6"/>
  <c r="B18" i="6"/>
  <c r="AQ17" i="6"/>
  <c r="AP17" i="6"/>
  <c r="AO17" i="6"/>
  <c r="AN17" i="6"/>
  <c r="AM17" i="6"/>
  <c r="AL17" i="6"/>
  <c r="AK17" i="6"/>
  <c r="AJ17" i="6"/>
  <c r="AI17" i="6"/>
  <c r="AH17" i="6"/>
  <c r="AG17" i="6"/>
  <c r="AF17" i="6"/>
  <c r="AE17" i="6"/>
  <c r="AD17" i="6"/>
  <c r="AC17" i="6"/>
  <c r="AB17" i="6"/>
  <c r="AA17" i="6"/>
  <c r="Z17" i="6"/>
  <c r="Y17" i="6"/>
  <c r="X17" i="6"/>
  <c r="W17" i="6"/>
  <c r="V17" i="6"/>
  <c r="U17" i="6"/>
  <c r="T17" i="6"/>
  <c r="S17" i="6"/>
  <c r="R17" i="6"/>
  <c r="Q17" i="6"/>
  <c r="P17" i="6"/>
  <c r="O17" i="6"/>
  <c r="N17" i="6"/>
  <c r="M17" i="6"/>
  <c r="L17" i="6"/>
  <c r="K17" i="6"/>
  <c r="J17" i="6"/>
  <c r="I17" i="6"/>
  <c r="H17" i="6"/>
  <c r="G17" i="6"/>
  <c r="F17" i="6"/>
  <c r="E17" i="6"/>
  <c r="D17" i="6"/>
  <c r="C17" i="6"/>
  <c r="B17" i="6"/>
  <c r="AQ16" i="6"/>
  <c r="AP16" i="6"/>
  <c r="AO16" i="6"/>
  <c r="AN16" i="6"/>
  <c r="AM16" i="6"/>
  <c r="AL16" i="6"/>
  <c r="AK16" i="6"/>
  <c r="AJ16" i="6"/>
  <c r="AI16" i="6"/>
  <c r="AH16" i="6"/>
  <c r="AG16" i="6"/>
  <c r="AF16" i="6"/>
  <c r="AE16" i="6"/>
  <c r="AD16" i="6"/>
  <c r="AC16" i="6"/>
  <c r="AB16" i="6"/>
  <c r="AA16" i="6"/>
  <c r="Z16" i="6"/>
  <c r="Y16" i="6"/>
  <c r="X16" i="6"/>
  <c r="W16" i="6"/>
  <c r="V16" i="6"/>
  <c r="U16" i="6"/>
  <c r="T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E16" i="6"/>
  <c r="D16" i="6"/>
  <c r="C16" i="6"/>
  <c r="B16" i="6"/>
  <c r="AQ15" i="6"/>
  <c r="AP15" i="6"/>
  <c r="AO15" i="6"/>
  <c r="AN15" i="6"/>
  <c r="AM15" i="6"/>
  <c r="AL15" i="6"/>
  <c r="AK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S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15" i="6"/>
  <c r="AQ14" i="6"/>
  <c r="AP14" i="6"/>
  <c r="AO14" i="6"/>
  <c r="AN14" i="6"/>
  <c r="AM14" i="6"/>
  <c r="AL14" i="6"/>
  <c r="AK14" i="6"/>
  <c r="AJ14" i="6"/>
  <c r="AI14" i="6"/>
  <c r="AH14" i="6"/>
  <c r="AG14" i="6"/>
  <c r="AF14" i="6"/>
  <c r="AE14" i="6"/>
  <c r="AD14" i="6"/>
  <c r="AC14" i="6"/>
  <c r="AB14" i="6"/>
  <c r="AA14" i="6"/>
  <c r="Z14" i="6"/>
  <c r="Y14" i="6"/>
  <c r="X14" i="6"/>
  <c r="W14" i="6"/>
  <c r="V14" i="6"/>
  <c r="U14" i="6"/>
  <c r="T14" i="6"/>
  <c r="S14" i="6"/>
  <c r="R14" i="6"/>
  <c r="Q14" i="6"/>
  <c r="P14" i="6"/>
  <c r="O14" i="6"/>
  <c r="N14" i="6"/>
  <c r="M14" i="6"/>
  <c r="L14" i="6"/>
  <c r="K14" i="6"/>
  <c r="J14" i="6"/>
  <c r="I14" i="6"/>
  <c r="H14" i="6"/>
  <c r="G14" i="6"/>
  <c r="F14" i="6"/>
  <c r="E14" i="6"/>
  <c r="D14" i="6"/>
  <c r="C14" i="6"/>
  <c r="B14" i="6"/>
  <c r="AP13" i="6"/>
  <c r="AO13" i="6"/>
  <c r="AN13" i="6"/>
  <c r="AM13" i="6"/>
  <c r="AL13" i="6"/>
  <c r="AK13" i="6"/>
  <c r="AJ13" i="6"/>
  <c r="AI13" i="6"/>
  <c r="AH13" i="6"/>
  <c r="AG13" i="6"/>
  <c r="AF13" i="6"/>
  <c r="AE13" i="6"/>
  <c r="AD13" i="6"/>
  <c r="AC13" i="6"/>
  <c r="AB13" i="6"/>
  <c r="AA13" i="6"/>
  <c r="Z13" i="6"/>
  <c r="Y13" i="6"/>
  <c r="X13" i="6"/>
  <c r="W13" i="6"/>
  <c r="V13" i="6"/>
  <c r="U13" i="6"/>
  <c r="T13" i="6"/>
  <c r="S13" i="6"/>
  <c r="R13" i="6"/>
  <c r="Q13" i="6"/>
  <c r="P13" i="6"/>
  <c r="O13" i="6"/>
  <c r="N13" i="6"/>
  <c r="M13" i="6"/>
  <c r="L13" i="6"/>
  <c r="K13" i="6"/>
  <c r="J13" i="6"/>
  <c r="I13" i="6"/>
  <c r="H13" i="6"/>
  <c r="G13" i="6"/>
  <c r="F13" i="6"/>
  <c r="E13" i="6"/>
  <c r="D13" i="6"/>
  <c r="C13" i="6"/>
  <c r="B13" i="6"/>
  <c r="AQ12" i="6"/>
  <c r="AP12" i="6"/>
  <c r="AO12" i="6"/>
  <c r="AN12" i="6"/>
  <c r="AM12" i="6"/>
  <c r="AL12" i="6"/>
  <c r="AK12" i="6"/>
  <c r="AJ12" i="6"/>
  <c r="AI12" i="6"/>
  <c r="AH12" i="6"/>
  <c r="AG12" i="6"/>
  <c r="AF12" i="6"/>
  <c r="AE12" i="6"/>
  <c r="AD12" i="6"/>
  <c r="AC12" i="6"/>
  <c r="AB12" i="6"/>
  <c r="AA12" i="6"/>
  <c r="Z12" i="6"/>
  <c r="Y12" i="6"/>
  <c r="X12" i="6"/>
  <c r="W12" i="6"/>
  <c r="V12" i="6"/>
  <c r="U12" i="6"/>
  <c r="T12" i="6"/>
  <c r="S12" i="6"/>
  <c r="R12" i="6"/>
  <c r="Q12" i="6"/>
  <c r="P12" i="6"/>
  <c r="O12" i="6"/>
  <c r="N12" i="6"/>
  <c r="M12" i="6"/>
  <c r="L12" i="6"/>
  <c r="K12" i="6"/>
  <c r="J12" i="6"/>
  <c r="I12" i="6"/>
  <c r="H12" i="6"/>
  <c r="G12" i="6"/>
  <c r="F12" i="6"/>
  <c r="E12" i="6"/>
  <c r="D12" i="6"/>
  <c r="C12" i="6"/>
  <c r="B12" i="6"/>
  <c r="AQ11" i="6"/>
  <c r="AP11" i="6"/>
  <c r="AO11" i="6"/>
  <c r="AN11" i="6"/>
  <c r="AM11" i="6"/>
  <c r="AL11" i="6"/>
  <c r="AK11" i="6"/>
  <c r="AJ11" i="6"/>
  <c r="AI11" i="6"/>
  <c r="AH11" i="6"/>
  <c r="AG11" i="6"/>
  <c r="AF11" i="6"/>
  <c r="AE11" i="6"/>
  <c r="AD11" i="6"/>
  <c r="AC11" i="6"/>
  <c r="AB11" i="6"/>
  <c r="AA11" i="6"/>
  <c r="Z11" i="6"/>
  <c r="Y11" i="6"/>
  <c r="X11" i="6"/>
  <c r="W11" i="6"/>
  <c r="V11" i="6"/>
  <c r="U11" i="6"/>
  <c r="T11" i="6"/>
  <c r="S11" i="6"/>
  <c r="R11" i="6"/>
  <c r="Q11" i="6"/>
  <c r="P11" i="6"/>
  <c r="O11" i="6"/>
  <c r="N11" i="6"/>
  <c r="M11" i="6"/>
  <c r="L11" i="6"/>
  <c r="K11" i="6"/>
  <c r="J11" i="6"/>
  <c r="I11" i="6"/>
  <c r="H11" i="6"/>
  <c r="G11" i="6"/>
  <c r="F11" i="6"/>
  <c r="E11" i="6"/>
  <c r="D11" i="6"/>
  <c r="C11" i="6"/>
  <c r="B11" i="6"/>
  <c r="AQ10" i="6"/>
  <c r="AP10" i="6"/>
  <c r="AO10" i="6"/>
  <c r="AN10" i="6"/>
  <c r="AM10" i="6"/>
  <c r="AL10" i="6"/>
  <c r="AK10" i="6"/>
  <c r="AJ10" i="6"/>
  <c r="AI10" i="6"/>
  <c r="AH10" i="6"/>
  <c r="AG10" i="6"/>
  <c r="AF10" i="6"/>
  <c r="AE10" i="6"/>
  <c r="AD10" i="6"/>
  <c r="AC10" i="6"/>
  <c r="AB10" i="6"/>
  <c r="AA10" i="6"/>
  <c r="Z10" i="6"/>
  <c r="Y10" i="6"/>
  <c r="X10" i="6"/>
  <c r="W10" i="6"/>
  <c r="V10" i="6"/>
  <c r="U10" i="6"/>
  <c r="T10" i="6"/>
  <c r="S10" i="6"/>
  <c r="R10" i="6"/>
  <c r="Q10" i="6"/>
  <c r="P10" i="6"/>
  <c r="O10" i="6"/>
  <c r="N10" i="6"/>
  <c r="M10" i="6"/>
  <c r="L10" i="6"/>
  <c r="K10" i="6"/>
  <c r="J10" i="6"/>
  <c r="I10" i="6"/>
  <c r="H10" i="6"/>
  <c r="G10" i="6"/>
  <c r="F10" i="6"/>
  <c r="E10" i="6"/>
  <c r="D10" i="6"/>
  <c r="C10" i="6"/>
  <c r="B10" i="6"/>
  <c r="AQ9" i="6"/>
  <c r="AP9" i="6"/>
  <c r="AO9" i="6"/>
  <c r="AN9" i="6"/>
  <c r="AM9" i="6"/>
  <c r="AL9" i="6"/>
  <c r="AK9" i="6"/>
  <c r="AJ9" i="6"/>
  <c r="AI9" i="6"/>
  <c r="AH9" i="6"/>
  <c r="AG9" i="6"/>
  <c r="AF9" i="6"/>
  <c r="AE9" i="6"/>
  <c r="AD9" i="6"/>
  <c r="AC9" i="6"/>
  <c r="AB9" i="6"/>
  <c r="AA9" i="6"/>
  <c r="Z9" i="6"/>
  <c r="Y9" i="6"/>
  <c r="X9" i="6"/>
  <c r="W9" i="6"/>
  <c r="V9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E9" i="6"/>
  <c r="D9" i="6"/>
  <c r="C9" i="6"/>
  <c r="B9" i="6"/>
  <c r="AQ8" i="6"/>
  <c r="AP8" i="6"/>
  <c r="AO8" i="6"/>
  <c r="AN8" i="6"/>
  <c r="AM8" i="6"/>
  <c r="AL8" i="6"/>
  <c r="AK8" i="6"/>
  <c r="AJ8" i="6"/>
  <c r="AI8" i="6"/>
  <c r="AH8" i="6"/>
  <c r="AG8" i="6"/>
  <c r="AF8" i="6"/>
  <c r="AE8" i="6"/>
  <c r="AD8" i="6"/>
  <c r="AC8" i="6"/>
  <c r="AB8" i="6"/>
  <c r="AA8" i="6"/>
  <c r="Z8" i="6"/>
  <c r="Y8" i="6"/>
  <c r="X8" i="6"/>
  <c r="W8" i="6"/>
  <c r="V8" i="6"/>
  <c r="U8" i="6"/>
  <c r="T8" i="6"/>
  <c r="S8" i="6"/>
  <c r="R8" i="6"/>
  <c r="Q8" i="6"/>
  <c r="P8" i="6"/>
  <c r="O8" i="6"/>
  <c r="N8" i="6"/>
  <c r="M8" i="6"/>
  <c r="L8" i="6"/>
  <c r="K8" i="6"/>
  <c r="J8" i="6"/>
  <c r="I8" i="6"/>
  <c r="H8" i="6"/>
  <c r="G8" i="6"/>
  <c r="F8" i="6"/>
  <c r="E8" i="6"/>
  <c r="D8" i="6"/>
  <c r="C8" i="6"/>
  <c r="B8" i="6"/>
  <c r="AQ7" i="6"/>
  <c r="AP7" i="6"/>
  <c r="AO7" i="6"/>
  <c r="AN7" i="6"/>
  <c r="AM7" i="6"/>
  <c r="AL7" i="6"/>
  <c r="AK7" i="6"/>
  <c r="AJ7" i="6"/>
  <c r="AI7" i="6"/>
  <c r="AH7" i="6"/>
  <c r="AG7" i="6"/>
  <c r="AF7" i="6"/>
  <c r="AE7" i="6"/>
  <c r="AD7" i="6"/>
  <c r="AC7" i="6"/>
  <c r="AB7" i="6"/>
  <c r="AA7" i="6"/>
  <c r="Z7" i="6"/>
  <c r="Y7" i="6"/>
  <c r="X7" i="6"/>
  <c r="W7" i="6"/>
  <c r="V7" i="6"/>
  <c r="U7" i="6"/>
  <c r="T7" i="6"/>
  <c r="S7" i="6"/>
  <c r="R7" i="6"/>
  <c r="Q7" i="6"/>
  <c r="P7" i="6"/>
  <c r="O7" i="6"/>
  <c r="N7" i="6"/>
  <c r="M7" i="6"/>
  <c r="L7" i="6"/>
  <c r="K7" i="6"/>
  <c r="J7" i="6"/>
  <c r="I7" i="6"/>
  <c r="H7" i="6"/>
  <c r="G7" i="6"/>
  <c r="F7" i="6"/>
  <c r="E7" i="6"/>
  <c r="D7" i="6"/>
  <c r="C7" i="6"/>
  <c r="B7" i="6"/>
  <c r="AQ6" i="6"/>
  <c r="AP6" i="6"/>
  <c r="AO6" i="6"/>
  <c r="AN6" i="6"/>
  <c r="AM6" i="6"/>
  <c r="AL6" i="6"/>
  <c r="AK6" i="6"/>
  <c r="AJ6" i="6"/>
  <c r="AI6" i="6"/>
  <c r="AH6" i="6"/>
  <c r="AG6" i="6"/>
  <c r="AF6" i="6"/>
  <c r="AE6" i="6"/>
  <c r="AD6" i="6"/>
  <c r="AC6" i="6"/>
  <c r="AB6" i="6"/>
  <c r="AA6" i="6"/>
  <c r="Z6" i="6"/>
  <c r="Y6" i="6"/>
  <c r="X6" i="6"/>
  <c r="W6" i="6"/>
  <c r="V6" i="6"/>
  <c r="U6" i="6"/>
  <c r="T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E6" i="6"/>
  <c r="D6" i="6"/>
  <c r="C6" i="6"/>
  <c r="B6" i="6"/>
  <c r="AQ5" i="6"/>
  <c r="AP5" i="6"/>
  <c r="AO5" i="6"/>
  <c r="AN5" i="6"/>
  <c r="AM5" i="6"/>
  <c r="AL5" i="6"/>
  <c r="AK5" i="6"/>
  <c r="AJ5" i="6"/>
  <c r="AI5" i="6"/>
  <c r="AH5" i="6"/>
  <c r="AG5" i="6"/>
  <c r="AF5" i="6"/>
  <c r="AE5" i="6"/>
  <c r="AD5" i="6"/>
  <c r="AC5" i="6"/>
  <c r="AB5" i="6"/>
  <c r="AA5" i="6"/>
  <c r="Z5" i="6"/>
  <c r="Y5" i="6"/>
  <c r="X5" i="6"/>
  <c r="W5" i="6"/>
  <c r="V5" i="6"/>
  <c r="U5" i="6"/>
  <c r="T5" i="6"/>
  <c r="S5" i="6"/>
  <c r="R5" i="6"/>
  <c r="Q5" i="6"/>
  <c r="P5" i="6"/>
  <c r="O5" i="6"/>
  <c r="N5" i="6"/>
  <c r="M5" i="6"/>
  <c r="L5" i="6"/>
  <c r="K5" i="6"/>
  <c r="J5" i="6"/>
  <c r="I5" i="6"/>
  <c r="H5" i="6"/>
  <c r="G5" i="6"/>
  <c r="F5" i="6"/>
  <c r="E5" i="6"/>
  <c r="D5" i="6"/>
  <c r="C5" i="6"/>
  <c r="B5" i="6"/>
  <c r="AQ4" i="6"/>
  <c r="AP4" i="6"/>
  <c r="AO4" i="6"/>
  <c r="AN4" i="6"/>
  <c r="AM4" i="6"/>
  <c r="AL4" i="6"/>
  <c r="AK4" i="6"/>
  <c r="AJ4" i="6"/>
  <c r="AI4" i="6"/>
  <c r="AH4" i="6"/>
  <c r="AG4" i="6"/>
  <c r="AF4" i="6"/>
  <c r="AE4" i="6"/>
  <c r="AD4" i="6"/>
  <c r="AC4" i="6"/>
  <c r="AB4" i="6"/>
  <c r="AA4" i="6"/>
  <c r="Z4" i="6"/>
  <c r="Y4" i="6"/>
  <c r="X4" i="6"/>
  <c r="W4" i="6"/>
  <c r="V4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D4" i="6"/>
  <c r="C4" i="6"/>
  <c r="B4" i="6"/>
  <c r="AQ13" i="6"/>
  <c r="AZ54" i="6"/>
  <c r="AY54" i="6"/>
  <c r="AX54" i="6"/>
  <c r="AW54" i="6"/>
  <c r="AV54" i="6"/>
  <c r="AU54" i="6"/>
  <c r="AT54" i="6"/>
  <c r="AS54" i="6"/>
  <c r="AR54" i="6"/>
  <c r="AQ54" i="6"/>
  <c r="AP54" i="6"/>
  <c r="AO54" i="6"/>
  <c r="AN54" i="6"/>
  <c r="AM54" i="6"/>
  <c r="AL54" i="6"/>
  <c r="AK54" i="6"/>
  <c r="AJ54" i="6"/>
  <c r="AI54" i="6"/>
  <c r="AH54" i="6"/>
  <c r="AG54" i="6"/>
  <c r="AF54" i="6"/>
  <c r="AE54" i="6"/>
  <c r="AD54" i="6"/>
  <c r="AC54" i="6"/>
  <c r="AB54" i="6"/>
  <c r="AA54" i="6"/>
  <c r="Z54" i="6"/>
  <c r="Y54" i="6"/>
  <c r="X54" i="6"/>
  <c r="W54" i="6"/>
  <c r="V54" i="6"/>
  <c r="U54" i="6"/>
  <c r="T54" i="6"/>
  <c r="S54" i="6"/>
  <c r="R54" i="6"/>
  <c r="Q54" i="6"/>
  <c r="P54" i="6"/>
  <c r="O54" i="6"/>
  <c r="N54" i="6"/>
  <c r="M54" i="6"/>
  <c r="L54" i="6"/>
  <c r="K54" i="6"/>
  <c r="J54" i="6"/>
  <c r="I54" i="6"/>
  <c r="H54" i="6"/>
  <c r="G54" i="6"/>
  <c r="F54" i="6"/>
  <c r="E54" i="6"/>
  <c r="D54" i="6"/>
  <c r="C54" i="6"/>
  <c r="B54" i="6"/>
  <c r="AZ53" i="6"/>
  <c r="AY53" i="6"/>
  <c r="AX53" i="6"/>
  <c r="AW53" i="6"/>
  <c r="AV53" i="6"/>
  <c r="AU53" i="6"/>
  <c r="AT53" i="6"/>
  <c r="AS53" i="6"/>
  <c r="AR53" i="6"/>
  <c r="AQ53" i="6"/>
  <c r="AP53" i="6"/>
  <c r="AO53" i="6"/>
  <c r="AN53" i="6"/>
  <c r="AM53" i="6"/>
  <c r="AL53" i="6"/>
  <c r="AK53" i="6"/>
  <c r="AJ53" i="6"/>
  <c r="AI53" i="6"/>
  <c r="AH53" i="6"/>
  <c r="AG53" i="6"/>
  <c r="AF53" i="6"/>
  <c r="AE53" i="6"/>
  <c r="AD53" i="6"/>
  <c r="AC53" i="6"/>
  <c r="AB53" i="6"/>
  <c r="AA53" i="6"/>
  <c r="Z53" i="6"/>
  <c r="Y53" i="6"/>
  <c r="X53" i="6"/>
  <c r="W53" i="6"/>
  <c r="V53" i="6"/>
  <c r="U53" i="6"/>
  <c r="T53" i="6"/>
  <c r="S53" i="6"/>
  <c r="R53" i="6"/>
  <c r="Q53" i="6"/>
  <c r="P53" i="6"/>
  <c r="O53" i="6"/>
  <c r="N53" i="6"/>
  <c r="M53" i="6"/>
  <c r="L53" i="6"/>
  <c r="K53" i="6"/>
  <c r="J53" i="6"/>
  <c r="I53" i="6"/>
  <c r="H53" i="6"/>
  <c r="G53" i="6"/>
  <c r="F53" i="6"/>
  <c r="E53" i="6"/>
  <c r="D53" i="6"/>
  <c r="C53" i="6"/>
  <c r="B53" i="6"/>
  <c r="AZ52" i="6"/>
  <c r="AY52" i="6"/>
  <c r="AX52" i="6"/>
  <c r="AW52" i="6"/>
  <c r="AV52" i="6"/>
  <c r="AU52" i="6"/>
  <c r="AT52" i="6"/>
  <c r="AS52" i="6"/>
  <c r="AR52" i="6"/>
  <c r="AQ52" i="6"/>
  <c r="AP52" i="6"/>
  <c r="AO52" i="6"/>
  <c r="AN52" i="6"/>
  <c r="AM52" i="6"/>
  <c r="AL52" i="6"/>
  <c r="AK52" i="6"/>
  <c r="AJ52" i="6"/>
  <c r="AI52" i="6"/>
  <c r="AH52" i="6"/>
  <c r="AG52" i="6"/>
  <c r="AF52" i="6"/>
  <c r="AE52" i="6"/>
  <c r="AD52" i="6"/>
  <c r="AC52" i="6"/>
  <c r="AB52" i="6"/>
  <c r="AA52" i="6"/>
  <c r="Z52" i="6"/>
  <c r="Y52" i="6"/>
  <c r="X52" i="6"/>
  <c r="W52" i="6"/>
  <c r="V52" i="6"/>
  <c r="U52" i="6"/>
  <c r="T52" i="6"/>
  <c r="S52" i="6"/>
  <c r="R52" i="6"/>
  <c r="Q52" i="6"/>
  <c r="P52" i="6"/>
  <c r="O52" i="6"/>
  <c r="N52" i="6"/>
  <c r="M52" i="6"/>
  <c r="L52" i="6"/>
  <c r="K52" i="6"/>
  <c r="J52" i="6"/>
  <c r="I52" i="6"/>
  <c r="H52" i="6"/>
  <c r="G52" i="6"/>
  <c r="F52" i="6"/>
  <c r="E52" i="6"/>
  <c r="D52" i="6"/>
  <c r="C52" i="6"/>
  <c r="B52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K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S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D51" i="6"/>
  <c r="C51" i="6"/>
  <c r="B51" i="6"/>
  <c r="AZ50" i="6"/>
  <c r="AY50" i="6"/>
  <c r="AX50" i="6"/>
  <c r="AW50" i="6"/>
  <c r="AV50" i="6"/>
  <c r="AU50" i="6"/>
  <c r="AT50" i="6"/>
  <c r="AS50" i="6"/>
  <c r="AR50" i="6"/>
  <c r="AQ50" i="6"/>
  <c r="AP50" i="6"/>
  <c r="AO50" i="6"/>
  <c r="AN50" i="6"/>
  <c r="AM50" i="6"/>
  <c r="AL50" i="6"/>
  <c r="AK50" i="6"/>
  <c r="AJ50" i="6"/>
  <c r="AI50" i="6"/>
  <c r="AH50" i="6"/>
  <c r="AG50" i="6"/>
  <c r="AF50" i="6"/>
  <c r="AE50" i="6"/>
  <c r="AD50" i="6"/>
  <c r="AC50" i="6"/>
  <c r="AB50" i="6"/>
  <c r="AA50" i="6"/>
  <c r="Z50" i="6"/>
  <c r="Y50" i="6"/>
  <c r="X50" i="6"/>
  <c r="W50" i="6"/>
  <c r="V50" i="6"/>
  <c r="U50" i="6"/>
  <c r="T50" i="6"/>
  <c r="S50" i="6"/>
  <c r="R50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D50" i="6"/>
  <c r="C50" i="6"/>
  <c r="B50" i="6"/>
  <c r="AZ49" i="6"/>
  <c r="AY49" i="6"/>
  <c r="AX49" i="6"/>
  <c r="AW49" i="6"/>
  <c r="AV49" i="6"/>
  <c r="AU49" i="6"/>
  <c r="AT49" i="6"/>
  <c r="AS49" i="6"/>
  <c r="AR49" i="6"/>
  <c r="AQ49" i="6"/>
  <c r="AP49" i="6"/>
  <c r="AO49" i="6"/>
  <c r="AN49" i="6"/>
  <c r="AM49" i="6"/>
  <c r="AL49" i="6"/>
  <c r="AK49" i="6"/>
  <c r="AJ49" i="6"/>
  <c r="AI49" i="6"/>
  <c r="AH49" i="6"/>
  <c r="AG49" i="6"/>
  <c r="AF49" i="6"/>
  <c r="AE49" i="6"/>
  <c r="AD49" i="6"/>
  <c r="AC49" i="6"/>
  <c r="AB49" i="6"/>
  <c r="AA49" i="6"/>
  <c r="Z49" i="6"/>
  <c r="Y49" i="6"/>
  <c r="X49" i="6"/>
  <c r="W49" i="6"/>
  <c r="V49" i="6"/>
  <c r="U49" i="6"/>
  <c r="T49" i="6"/>
  <c r="S49" i="6"/>
  <c r="R49" i="6"/>
  <c r="Q49" i="6"/>
  <c r="P49" i="6"/>
  <c r="O49" i="6"/>
  <c r="N49" i="6"/>
  <c r="M49" i="6"/>
  <c r="L49" i="6"/>
  <c r="K49" i="6"/>
  <c r="J49" i="6"/>
  <c r="I49" i="6"/>
  <c r="H49" i="6"/>
  <c r="G49" i="6"/>
  <c r="F49" i="6"/>
  <c r="E49" i="6"/>
  <c r="D49" i="6"/>
  <c r="C49" i="6"/>
  <c r="B49" i="6"/>
  <c r="AZ48" i="6"/>
  <c r="AY48" i="6"/>
  <c r="AX48" i="6"/>
  <c r="AW48" i="6"/>
  <c r="AV48" i="6"/>
  <c r="AU48" i="6"/>
  <c r="AT48" i="6"/>
  <c r="AS48" i="6"/>
  <c r="AR48" i="6"/>
  <c r="AQ48" i="6"/>
  <c r="AP48" i="6"/>
  <c r="AO48" i="6"/>
  <c r="AN48" i="6"/>
  <c r="AM48" i="6"/>
  <c r="AL48" i="6"/>
  <c r="AK48" i="6"/>
  <c r="AJ48" i="6"/>
  <c r="AI48" i="6"/>
  <c r="AH48" i="6"/>
  <c r="AG48" i="6"/>
  <c r="AF48" i="6"/>
  <c r="AE48" i="6"/>
  <c r="AD48" i="6"/>
  <c r="AC48" i="6"/>
  <c r="AB48" i="6"/>
  <c r="AA48" i="6"/>
  <c r="Z48" i="6"/>
  <c r="Y48" i="6"/>
  <c r="X48" i="6"/>
  <c r="W48" i="6"/>
  <c r="V48" i="6"/>
  <c r="U48" i="6"/>
  <c r="T48" i="6"/>
  <c r="S48" i="6"/>
  <c r="R48" i="6"/>
  <c r="Q48" i="6"/>
  <c r="P48" i="6"/>
  <c r="O48" i="6"/>
  <c r="N48" i="6"/>
  <c r="M48" i="6"/>
  <c r="L48" i="6"/>
  <c r="K48" i="6"/>
  <c r="J48" i="6"/>
  <c r="I48" i="6"/>
  <c r="H48" i="6"/>
  <c r="G48" i="6"/>
  <c r="F48" i="6"/>
  <c r="E48" i="6"/>
  <c r="D48" i="6"/>
  <c r="C48" i="6"/>
  <c r="B48" i="6"/>
  <c r="AZ47" i="6"/>
  <c r="AY47" i="6"/>
  <c r="AX47" i="6"/>
  <c r="AW47" i="6"/>
  <c r="AV47" i="6"/>
  <c r="AU47" i="6"/>
  <c r="AT47" i="6"/>
  <c r="AS47" i="6"/>
  <c r="AR47" i="6"/>
  <c r="AQ47" i="6"/>
  <c r="AP47" i="6"/>
  <c r="AO47" i="6"/>
  <c r="AN47" i="6"/>
  <c r="AM47" i="6"/>
  <c r="AL47" i="6"/>
  <c r="AK47" i="6"/>
  <c r="AJ47" i="6"/>
  <c r="AI47" i="6"/>
  <c r="AH47" i="6"/>
  <c r="AG47" i="6"/>
  <c r="AF47" i="6"/>
  <c r="AE47" i="6"/>
  <c r="AD47" i="6"/>
  <c r="AC47" i="6"/>
  <c r="AB47" i="6"/>
  <c r="AA47" i="6"/>
  <c r="Z47" i="6"/>
  <c r="Y47" i="6"/>
  <c r="X47" i="6"/>
  <c r="W47" i="6"/>
  <c r="V47" i="6"/>
  <c r="U47" i="6"/>
  <c r="T47" i="6"/>
  <c r="S47" i="6"/>
  <c r="R47" i="6"/>
  <c r="Q47" i="6"/>
  <c r="P47" i="6"/>
  <c r="O47" i="6"/>
  <c r="N47" i="6"/>
  <c r="M47" i="6"/>
  <c r="L47" i="6"/>
  <c r="K47" i="6"/>
  <c r="J47" i="6"/>
  <c r="I47" i="6"/>
  <c r="H47" i="6"/>
  <c r="G47" i="6"/>
  <c r="F47" i="6"/>
  <c r="E47" i="6"/>
  <c r="D47" i="6"/>
  <c r="C47" i="6"/>
  <c r="B47" i="6"/>
  <c r="AZ46" i="6"/>
  <c r="AY46" i="6"/>
  <c r="AX46" i="6"/>
  <c r="AW46" i="6"/>
  <c r="AV46" i="6"/>
  <c r="AU46" i="6"/>
  <c r="AT46" i="6"/>
  <c r="AS46" i="6"/>
  <c r="AR46" i="6"/>
  <c r="AQ46" i="6"/>
  <c r="AP46" i="6"/>
  <c r="AO46" i="6"/>
  <c r="AN46" i="6"/>
  <c r="AM46" i="6"/>
  <c r="AL46" i="6"/>
  <c r="AK46" i="6"/>
  <c r="AJ46" i="6"/>
  <c r="AI46" i="6"/>
  <c r="AH46" i="6"/>
  <c r="AG46" i="6"/>
  <c r="AF46" i="6"/>
  <c r="AE46" i="6"/>
  <c r="AD46" i="6"/>
  <c r="AC46" i="6"/>
  <c r="AB46" i="6"/>
  <c r="AA46" i="6"/>
  <c r="Z46" i="6"/>
  <c r="Y46" i="6"/>
  <c r="X46" i="6"/>
  <c r="W46" i="6"/>
  <c r="V46" i="6"/>
  <c r="U46" i="6"/>
  <c r="T46" i="6"/>
  <c r="S46" i="6"/>
  <c r="R46" i="6"/>
  <c r="Q46" i="6"/>
  <c r="P46" i="6"/>
  <c r="O46" i="6"/>
  <c r="N46" i="6"/>
  <c r="M46" i="6"/>
  <c r="L46" i="6"/>
  <c r="K46" i="6"/>
  <c r="J46" i="6"/>
  <c r="I46" i="6"/>
  <c r="H46" i="6"/>
  <c r="G46" i="6"/>
  <c r="F46" i="6"/>
  <c r="E46" i="6"/>
  <c r="D46" i="6"/>
  <c r="C46" i="6"/>
  <c r="B46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K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V45" i="6"/>
  <c r="U45" i="6"/>
  <c r="T45" i="6"/>
  <c r="S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AZ44" i="6"/>
  <c r="AY44" i="6"/>
  <c r="AX44" i="6"/>
  <c r="AW44" i="6"/>
  <c r="AV44" i="6"/>
  <c r="AU44" i="6"/>
  <c r="AT44" i="6"/>
  <c r="AS44" i="6"/>
  <c r="AR44" i="6"/>
  <c r="AQ44" i="6"/>
  <c r="AP44" i="6"/>
  <c r="AO44" i="6"/>
  <c r="AN44" i="6"/>
  <c r="AM44" i="6"/>
  <c r="AL44" i="6"/>
  <c r="AK44" i="6"/>
  <c r="AJ44" i="6"/>
  <c r="AI44" i="6"/>
  <c r="AH44" i="6"/>
  <c r="AG44" i="6"/>
  <c r="AF44" i="6"/>
  <c r="AE44" i="6"/>
  <c r="AD44" i="6"/>
  <c r="AC44" i="6"/>
  <c r="AB44" i="6"/>
  <c r="AA44" i="6"/>
  <c r="Z44" i="6"/>
  <c r="Y44" i="6"/>
  <c r="X44" i="6"/>
  <c r="W44" i="6"/>
  <c r="V44" i="6"/>
  <c r="U44" i="6"/>
  <c r="T44" i="6"/>
  <c r="S44" i="6"/>
  <c r="R44" i="6"/>
  <c r="Q44" i="6"/>
  <c r="P44" i="6"/>
  <c r="O44" i="6"/>
  <c r="N44" i="6"/>
  <c r="M44" i="6"/>
  <c r="L44" i="6"/>
  <c r="K44" i="6"/>
  <c r="J44" i="6"/>
  <c r="I44" i="6"/>
  <c r="H44" i="6"/>
  <c r="G44" i="6"/>
  <c r="F44" i="6"/>
  <c r="E44" i="6"/>
  <c r="D44" i="6"/>
  <c r="C44" i="6"/>
  <c r="B44" i="6"/>
  <c r="AZ43" i="6"/>
  <c r="AY43" i="6"/>
  <c r="AX43" i="6"/>
  <c r="AW43" i="6"/>
  <c r="AV43" i="6"/>
  <c r="AU43" i="6"/>
  <c r="AT43" i="6"/>
  <c r="AS43" i="6"/>
  <c r="AR43" i="6"/>
  <c r="AQ43" i="6"/>
  <c r="AP43" i="6"/>
  <c r="AO43" i="6"/>
  <c r="AN43" i="6"/>
  <c r="AM43" i="6"/>
  <c r="AL43" i="6"/>
  <c r="AK43" i="6"/>
  <c r="AJ43" i="6"/>
  <c r="AI43" i="6"/>
  <c r="AH43" i="6"/>
  <c r="AG43" i="6"/>
  <c r="AF43" i="6"/>
  <c r="AE43" i="6"/>
  <c r="AD43" i="6"/>
  <c r="AC43" i="6"/>
  <c r="AB43" i="6"/>
  <c r="AA43" i="6"/>
  <c r="Z43" i="6"/>
  <c r="Y43" i="6"/>
  <c r="X43" i="6"/>
  <c r="W43" i="6"/>
  <c r="V43" i="6"/>
  <c r="U43" i="6"/>
  <c r="T43" i="6"/>
  <c r="S43" i="6"/>
  <c r="R43" i="6"/>
  <c r="Q43" i="6"/>
  <c r="P43" i="6"/>
  <c r="O43" i="6"/>
  <c r="N43" i="6"/>
  <c r="M43" i="6"/>
  <c r="L43" i="6"/>
  <c r="K43" i="6"/>
  <c r="J43" i="6"/>
  <c r="I43" i="6"/>
  <c r="H43" i="6"/>
  <c r="G43" i="6"/>
  <c r="F43" i="6"/>
  <c r="E43" i="6"/>
  <c r="D43" i="6"/>
  <c r="C43" i="6"/>
  <c r="B43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K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S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AZ41" i="6"/>
  <c r="AY41" i="6"/>
  <c r="AX41" i="6"/>
  <c r="AW41" i="6"/>
  <c r="AV41" i="6"/>
  <c r="AU41" i="6"/>
  <c r="AT41" i="6"/>
  <c r="AS41" i="6"/>
  <c r="AR41" i="6"/>
  <c r="AQ41" i="6"/>
  <c r="AP41" i="6"/>
  <c r="AO41" i="6"/>
  <c r="AN41" i="6"/>
  <c r="AM41" i="6"/>
  <c r="AL41" i="6"/>
  <c r="AK41" i="6"/>
  <c r="AJ41" i="6"/>
  <c r="AI41" i="6"/>
  <c r="AH41" i="6"/>
  <c r="AG41" i="6"/>
  <c r="AF41" i="6"/>
  <c r="AE41" i="6"/>
  <c r="AD41" i="6"/>
  <c r="AC41" i="6"/>
  <c r="AB41" i="6"/>
  <c r="AA41" i="6"/>
  <c r="Z41" i="6"/>
  <c r="Y41" i="6"/>
  <c r="X41" i="6"/>
  <c r="W41" i="6"/>
  <c r="V41" i="6"/>
  <c r="U41" i="6"/>
  <c r="T41" i="6"/>
  <c r="S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D41" i="6"/>
  <c r="C41" i="6"/>
  <c r="B41" i="6"/>
  <c r="AZ40" i="6"/>
  <c r="AY40" i="6"/>
  <c r="AX40" i="6"/>
  <c r="AW40" i="6"/>
  <c r="AV40" i="6"/>
  <c r="AU40" i="6"/>
  <c r="AT40" i="6"/>
  <c r="AS40" i="6"/>
  <c r="AR40" i="6"/>
  <c r="AQ40" i="6"/>
  <c r="AP40" i="6"/>
  <c r="AO40" i="6"/>
  <c r="AN40" i="6"/>
  <c r="AM40" i="6"/>
  <c r="AL40" i="6"/>
  <c r="AK40" i="6"/>
  <c r="AJ40" i="6"/>
  <c r="AI40" i="6"/>
  <c r="AH40" i="6"/>
  <c r="AG40" i="6"/>
  <c r="AF40" i="6"/>
  <c r="AE40" i="6"/>
  <c r="AD40" i="6"/>
  <c r="AC40" i="6"/>
  <c r="AB40" i="6"/>
  <c r="AA40" i="6"/>
  <c r="Z40" i="6"/>
  <c r="Y40" i="6"/>
  <c r="X40" i="6"/>
  <c r="W40" i="6"/>
  <c r="V40" i="6"/>
  <c r="U40" i="6"/>
  <c r="T40" i="6"/>
  <c r="S40" i="6"/>
  <c r="R40" i="6"/>
  <c r="Q40" i="6"/>
  <c r="P40" i="6"/>
  <c r="O40" i="6"/>
  <c r="N40" i="6"/>
  <c r="M40" i="6"/>
  <c r="L40" i="6"/>
  <c r="K40" i="6"/>
  <c r="J40" i="6"/>
  <c r="I40" i="6"/>
  <c r="H40" i="6"/>
  <c r="G40" i="6"/>
  <c r="F40" i="6"/>
  <c r="E40" i="6"/>
  <c r="D40" i="6"/>
  <c r="C40" i="6"/>
  <c r="B40" i="6"/>
  <c r="AZ39" i="6"/>
  <c r="AY39" i="6"/>
  <c r="AX39" i="6"/>
  <c r="AW39" i="6"/>
  <c r="AV39" i="6"/>
  <c r="AU39" i="6"/>
  <c r="AT39" i="6"/>
  <c r="AS39" i="6"/>
  <c r="AR39" i="6"/>
  <c r="AQ39" i="6"/>
  <c r="AP39" i="6"/>
  <c r="AO39" i="6"/>
  <c r="AN39" i="6"/>
  <c r="AM39" i="6"/>
  <c r="AL39" i="6"/>
  <c r="AK39" i="6"/>
  <c r="AJ39" i="6"/>
  <c r="AI39" i="6"/>
  <c r="AH39" i="6"/>
  <c r="AG39" i="6"/>
  <c r="AF39" i="6"/>
  <c r="AE39" i="6"/>
  <c r="AD39" i="6"/>
  <c r="AC39" i="6"/>
  <c r="AB39" i="6"/>
  <c r="AA39" i="6"/>
  <c r="Z39" i="6"/>
  <c r="Y39" i="6"/>
  <c r="X39" i="6"/>
  <c r="W39" i="6"/>
  <c r="V39" i="6"/>
  <c r="U39" i="6"/>
  <c r="T39" i="6"/>
  <c r="S39" i="6"/>
  <c r="R39" i="6"/>
  <c r="Q39" i="6"/>
  <c r="P39" i="6"/>
  <c r="O39" i="6"/>
  <c r="N39" i="6"/>
  <c r="M39" i="6"/>
  <c r="L39" i="6"/>
  <c r="K39" i="6"/>
  <c r="J39" i="6"/>
  <c r="I39" i="6"/>
  <c r="H39" i="6"/>
  <c r="G39" i="6"/>
  <c r="F39" i="6"/>
  <c r="E39" i="6"/>
  <c r="D39" i="6"/>
  <c r="C39" i="6"/>
  <c r="B39" i="6"/>
  <c r="AZ38" i="6"/>
  <c r="AY38" i="6"/>
  <c r="AX38" i="6"/>
  <c r="AW38" i="6"/>
  <c r="AV38" i="6"/>
  <c r="AU38" i="6"/>
  <c r="AT38" i="6"/>
  <c r="AS38" i="6"/>
  <c r="AR38" i="6"/>
  <c r="AQ38" i="6"/>
  <c r="AP38" i="6"/>
  <c r="AO38" i="6"/>
  <c r="AN38" i="6"/>
  <c r="AM38" i="6"/>
  <c r="AL38" i="6"/>
  <c r="AK38" i="6"/>
  <c r="AJ38" i="6"/>
  <c r="AI38" i="6"/>
  <c r="AH38" i="6"/>
  <c r="AG38" i="6"/>
  <c r="AF38" i="6"/>
  <c r="AE38" i="6"/>
  <c r="AD38" i="6"/>
  <c r="AC38" i="6"/>
  <c r="AB38" i="6"/>
  <c r="AA38" i="6"/>
  <c r="Z38" i="6"/>
  <c r="Y38" i="6"/>
  <c r="X38" i="6"/>
  <c r="W38" i="6"/>
  <c r="V38" i="6"/>
  <c r="U38" i="6"/>
  <c r="T38" i="6"/>
  <c r="S38" i="6"/>
  <c r="R38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D38" i="6"/>
  <c r="C38" i="6"/>
  <c r="B38" i="6"/>
  <c r="AZ37" i="6"/>
  <c r="AY37" i="6"/>
  <c r="AX37" i="6"/>
  <c r="AW37" i="6"/>
  <c r="AV37" i="6"/>
  <c r="AU37" i="6"/>
  <c r="AT37" i="6"/>
  <c r="AS37" i="6"/>
  <c r="AR37" i="6"/>
  <c r="AQ37" i="6"/>
  <c r="AP37" i="6"/>
  <c r="AO37" i="6"/>
  <c r="AN37" i="6"/>
  <c r="AM37" i="6"/>
  <c r="AL37" i="6"/>
  <c r="AK37" i="6"/>
  <c r="AJ37" i="6"/>
  <c r="AI37" i="6"/>
  <c r="AH37" i="6"/>
  <c r="AG37" i="6"/>
  <c r="AF37" i="6"/>
  <c r="AE37" i="6"/>
  <c r="AD37" i="6"/>
  <c r="AC37" i="6"/>
  <c r="AB37" i="6"/>
  <c r="AA37" i="6"/>
  <c r="Z37" i="6"/>
  <c r="Y37" i="6"/>
  <c r="X37" i="6"/>
  <c r="W37" i="6"/>
  <c r="V37" i="6"/>
  <c r="U37" i="6"/>
  <c r="T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E37" i="6"/>
  <c r="D37" i="6"/>
  <c r="C37" i="6"/>
  <c r="B37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K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V36" i="6"/>
  <c r="U36" i="6"/>
  <c r="T36" i="6"/>
  <c r="S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AZ35" i="6"/>
  <c r="AY35" i="6"/>
  <c r="AX35" i="6"/>
  <c r="AW35" i="6"/>
  <c r="AV35" i="6"/>
  <c r="AU35" i="6"/>
  <c r="AT35" i="6"/>
  <c r="AS35" i="6"/>
  <c r="AR35" i="6"/>
  <c r="AQ35" i="6"/>
  <c r="AP35" i="6"/>
  <c r="AO35" i="6"/>
  <c r="AN35" i="6"/>
  <c r="AM35" i="6"/>
  <c r="AL35" i="6"/>
  <c r="AK35" i="6"/>
  <c r="AJ35" i="6"/>
  <c r="AI35" i="6"/>
  <c r="AH35" i="6"/>
  <c r="AG35" i="6"/>
  <c r="AF35" i="6"/>
  <c r="AE35" i="6"/>
  <c r="AD35" i="6"/>
  <c r="AC35" i="6"/>
  <c r="AB35" i="6"/>
  <c r="AA35" i="6"/>
  <c r="Z35" i="6"/>
  <c r="Y35" i="6"/>
  <c r="X35" i="6"/>
  <c r="W35" i="6"/>
  <c r="V35" i="6"/>
  <c r="U35" i="6"/>
  <c r="T35" i="6"/>
  <c r="S35" i="6"/>
  <c r="R35" i="6"/>
  <c r="Q35" i="6"/>
  <c r="P35" i="6"/>
  <c r="O35" i="6"/>
  <c r="N35" i="6"/>
  <c r="M35" i="6"/>
  <c r="L35" i="6"/>
  <c r="K35" i="6"/>
  <c r="J35" i="6"/>
  <c r="I35" i="6"/>
  <c r="H35" i="6"/>
  <c r="G35" i="6"/>
  <c r="F35" i="6"/>
  <c r="E35" i="6"/>
  <c r="D35" i="6"/>
  <c r="C35" i="6"/>
  <c r="B35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AB34" i="6"/>
  <c r="AA34" i="6"/>
  <c r="Z34" i="6"/>
  <c r="Y34" i="6"/>
  <c r="X34" i="6"/>
  <c r="W34" i="6"/>
  <c r="V34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F34" i="6"/>
  <c r="E34" i="6"/>
  <c r="D34" i="6"/>
  <c r="C34" i="6"/>
  <c r="B34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K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AZ32" i="6"/>
  <c r="AY32" i="6"/>
  <c r="AX32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K32" i="6"/>
  <c r="AJ32" i="6"/>
  <c r="AI32" i="6"/>
  <c r="AH32" i="6"/>
  <c r="AG32" i="6"/>
  <c r="AF32" i="6"/>
  <c r="AE32" i="6"/>
  <c r="AD32" i="6"/>
  <c r="AC32" i="6"/>
  <c r="AB32" i="6"/>
  <c r="AA32" i="6"/>
  <c r="Z32" i="6"/>
  <c r="Y32" i="6"/>
  <c r="X32" i="6"/>
  <c r="W32" i="6"/>
  <c r="V32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C32" i="6"/>
  <c r="B32" i="6"/>
  <c r="AZ31" i="6"/>
  <c r="AY31" i="6"/>
  <c r="AX31" i="6"/>
  <c r="AW31" i="6"/>
  <c r="AV31" i="6"/>
  <c r="AU31" i="6"/>
  <c r="AT31" i="6"/>
  <c r="AS31" i="6"/>
  <c r="AR31" i="6"/>
  <c r="AQ31" i="6"/>
  <c r="AP31" i="6"/>
  <c r="AO31" i="6"/>
  <c r="AN31" i="6"/>
  <c r="AM31" i="6"/>
  <c r="AL31" i="6"/>
  <c r="AK31" i="6"/>
  <c r="AJ31" i="6"/>
  <c r="AI31" i="6"/>
  <c r="AH31" i="6"/>
  <c r="AG31" i="6"/>
  <c r="AF31" i="6"/>
  <c r="AE31" i="6"/>
  <c r="AD31" i="6"/>
  <c r="AC31" i="6"/>
  <c r="AB31" i="6"/>
  <c r="AA31" i="6"/>
  <c r="Z31" i="6"/>
  <c r="Y31" i="6"/>
  <c r="X31" i="6"/>
  <c r="W31" i="6"/>
  <c r="V31" i="6"/>
  <c r="U31" i="6"/>
  <c r="T31" i="6"/>
  <c r="S31" i="6"/>
  <c r="R31" i="6"/>
  <c r="Q31" i="6"/>
  <c r="P31" i="6"/>
  <c r="O31" i="6"/>
  <c r="N31" i="6"/>
  <c r="M31" i="6"/>
  <c r="L31" i="6"/>
  <c r="K31" i="6"/>
  <c r="J31" i="6"/>
  <c r="I31" i="6"/>
  <c r="H31" i="6"/>
  <c r="G31" i="6"/>
  <c r="F31" i="6"/>
  <c r="E31" i="6"/>
  <c r="D31" i="6"/>
  <c r="C31" i="6"/>
  <c r="B31" i="6"/>
  <c r="AZ30" i="6"/>
  <c r="AY30" i="6"/>
  <c r="AX30" i="6"/>
  <c r="AW30" i="6"/>
  <c r="AV30" i="6"/>
  <c r="AU30" i="6"/>
  <c r="AT30" i="6"/>
  <c r="AS30" i="6"/>
  <c r="AR30" i="6"/>
  <c r="AQ30" i="6"/>
  <c r="AP30" i="6"/>
  <c r="AO30" i="6"/>
  <c r="AN30" i="6"/>
  <c r="AM30" i="6"/>
  <c r="AL30" i="6"/>
  <c r="AK30" i="6"/>
  <c r="AJ30" i="6"/>
  <c r="AI30" i="6"/>
  <c r="AH30" i="6"/>
  <c r="AG30" i="6"/>
  <c r="AF30" i="6"/>
  <c r="AE30" i="6"/>
  <c r="AD30" i="6"/>
  <c r="AC30" i="6"/>
  <c r="AB30" i="6"/>
  <c r="AA30" i="6"/>
  <c r="Z30" i="6"/>
  <c r="Y30" i="6"/>
  <c r="X30" i="6"/>
  <c r="W30" i="6"/>
  <c r="V30" i="6"/>
  <c r="U30" i="6"/>
  <c r="T30" i="6"/>
  <c r="S30" i="6"/>
  <c r="R30" i="6"/>
  <c r="Q30" i="6"/>
  <c r="P30" i="6"/>
  <c r="O30" i="6"/>
  <c r="N30" i="6"/>
  <c r="M30" i="6"/>
  <c r="L30" i="6"/>
  <c r="K30" i="6"/>
  <c r="J30" i="6"/>
  <c r="I30" i="6"/>
  <c r="H30" i="6"/>
  <c r="G30" i="6"/>
  <c r="F30" i="6"/>
  <c r="E30" i="6"/>
  <c r="D30" i="6"/>
  <c r="C30" i="6"/>
  <c r="B30" i="6"/>
  <c r="AZ29" i="6"/>
  <c r="AY29" i="6"/>
  <c r="AX29" i="6"/>
  <c r="AW29" i="6"/>
  <c r="AV29" i="6"/>
  <c r="AU29" i="6"/>
  <c r="AT29" i="6"/>
  <c r="AS29" i="6"/>
  <c r="AR29" i="6"/>
  <c r="AQ29" i="6"/>
  <c r="AP29" i="6"/>
  <c r="AO29" i="6"/>
  <c r="AN29" i="6"/>
  <c r="AM29" i="6"/>
  <c r="AL29" i="6"/>
  <c r="AK29" i="6"/>
  <c r="AJ29" i="6"/>
  <c r="AI29" i="6"/>
  <c r="AH29" i="6"/>
  <c r="AG29" i="6"/>
  <c r="AF29" i="6"/>
  <c r="AE29" i="6"/>
  <c r="AD29" i="6"/>
  <c r="AC29" i="6"/>
  <c r="AB29" i="6"/>
  <c r="AA29" i="6"/>
  <c r="Z29" i="6"/>
  <c r="Y29" i="6"/>
  <c r="X29" i="6"/>
  <c r="W29" i="6"/>
  <c r="V29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D29" i="6"/>
  <c r="C29" i="6"/>
  <c r="B29" i="6"/>
  <c r="AZ28" i="6"/>
  <c r="AY28" i="6"/>
  <c r="AX28" i="6"/>
  <c r="AW28" i="6"/>
  <c r="AV28" i="6"/>
  <c r="AU28" i="6"/>
  <c r="AT28" i="6"/>
  <c r="AS28" i="6"/>
  <c r="AR28" i="6"/>
  <c r="AZ27" i="6"/>
  <c r="AY27" i="6"/>
  <c r="AX27" i="6"/>
  <c r="AW27" i="6"/>
  <c r="AV27" i="6"/>
  <c r="AU27" i="6"/>
  <c r="AT27" i="6"/>
  <c r="AS27" i="6"/>
  <c r="AR27" i="6"/>
  <c r="AZ26" i="6"/>
  <c r="AY26" i="6"/>
  <c r="AX26" i="6"/>
  <c r="AW26" i="6"/>
  <c r="AV26" i="6"/>
  <c r="AU26" i="6"/>
  <c r="AT26" i="6"/>
  <c r="AS26" i="6"/>
  <c r="AR26" i="6"/>
  <c r="AZ25" i="6"/>
  <c r="AY25" i="6"/>
  <c r="AX25" i="6"/>
  <c r="AW25" i="6"/>
  <c r="AV25" i="6"/>
  <c r="AU25" i="6"/>
  <c r="AT25" i="6"/>
  <c r="AS25" i="6"/>
  <c r="AR25" i="6"/>
  <c r="AZ24" i="6"/>
  <c r="AY24" i="6"/>
  <c r="AX24" i="6"/>
  <c r="AW24" i="6"/>
  <c r="AV24" i="6"/>
  <c r="AU24" i="6"/>
  <c r="AT24" i="6"/>
  <c r="AS24" i="6"/>
  <c r="AR24" i="6"/>
  <c r="AZ23" i="6"/>
  <c r="AY23" i="6"/>
  <c r="AX23" i="6"/>
  <c r="AW23" i="6"/>
  <c r="AV23" i="6"/>
  <c r="AU23" i="6"/>
  <c r="AT23" i="6"/>
  <c r="AS23" i="6"/>
  <c r="AR23" i="6"/>
  <c r="AZ22" i="6"/>
  <c r="AY22" i="6"/>
  <c r="AX22" i="6"/>
  <c r="AW22" i="6"/>
  <c r="AV22" i="6"/>
  <c r="AU22" i="6"/>
  <c r="AT22" i="6"/>
  <c r="AS22" i="6"/>
  <c r="AR22" i="6"/>
  <c r="AZ21" i="6"/>
  <c r="AY21" i="6"/>
  <c r="AX21" i="6"/>
  <c r="AW21" i="6"/>
  <c r="AV21" i="6"/>
  <c r="AU21" i="6"/>
  <c r="AT21" i="6"/>
  <c r="AS21" i="6"/>
  <c r="AR21" i="6"/>
  <c r="AZ20" i="6"/>
  <c r="AY20" i="6"/>
  <c r="AX20" i="6"/>
  <c r="AW20" i="6"/>
  <c r="AV20" i="6"/>
  <c r="AU20" i="6"/>
  <c r="AT20" i="6"/>
  <c r="AS20" i="6"/>
  <c r="AR20" i="6"/>
  <c r="AZ19" i="6"/>
  <c r="AY19" i="6"/>
  <c r="AX19" i="6"/>
  <c r="AW19" i="6"/>
  <c r="AV19" i="6"/>
  <c r="AU19" i="6"/>
  <c r="AT19" i="6"/>
  <c r="AS19" i="6"/>
  <c r="AR19" i="6"/>
  <c r="AZ18" i="6"/>
  <c r="AY18" i="6"/>
  <c r="AX18" i="6"/>
  <c r="AW18" i="6"/>
  <c r="AV18" i="6"/>
  <c r="AU18" i="6"/>
  <c r="AT18" i="6"/>
  <c r="AS18" i="6"/>
  <c r="AR18" i="6"/>
  <c r="AZ17" i="6"/>
  <c r="AY17" i="6"/>
  <c r="AX17" i="6"/>
  <c r="AW17" i="6"/>
  <c r="AV17" i="6"/>
  <c r="AU17" i="6"/>
  <c r="AT17" i="6"/>
  <c r="AS17" i="6"/>
  <c r="AR17" i="6"/>
  <c r="AZ16" i="6"/>
  <c r="AY16" i="6"/>
  <c r="AX16" i="6"/>
  <c r="AW16" i="6"/>
  <c r="AV16" i="6"/>
  <c r="AU16" i="6"/>
  <c r="AT16" i="6"/>
  <c r="AS16" i="6"/>
  <c r="AR16" i="6"/>
  <c r="AZ15" i="6"/>
  <c r="AY15" i="6"/>
  <c r="AX15" i="6"/>
  <c r="AW15" i="6"/>
  <c r="AV15" i="6"/>
  <c r="AU15" i="6"/>
  <c r="AT15" i="6"/>
  <c r="AS15" i="6"/>
  <c r="AR15" i="6"/>
  <c r="AZ14" i="6"/>
  <c r="AY14" i="6"/>
  <c r="AX14" i="6"/>
  <c r="AW14" i="6"/>
  <c r="AV14" i="6"/>
  <c r="AU14" i="6"/>
  <c r="AT14" i="6"/>
  <c r="AS14" i="6"/>
  <c r="AR14" i="6"/>
  <c r="AZ13" i="6"/>
  <c r="AY13" i="6"/>
  <c r="AX13" i="6"/>
  <c r="AW13" i="6"/>
  <c r="AV13" i="6"/>
  <c r="AU13" i="6"/>
  <c r="AT13" i="6"/>
  <c r="AS13" i="6"/>
  <c r="AR13" i="6"/>
  <c r="AZ12" i="6"/>
  <c r="AY12" i="6"/>
  <c r="AX12" i="6"/>
  <c r="AW12" i="6"/>
  <c r="AV12" i="6"/>
  <c r="AU12" i="6"/>
  <c r="AT12" i="6"/>
  <c r="AS12" i="6"/>
  <c r="AR12" i="6"/>
  <c r="AZ11" i="6"/>
  <c r="AY11" i="6"/>
  <c r="AX11" i="6"/>
  <c r="AW11" i="6"/>
  <c r="AV11" i="6"/>
  <c r="AU11" i="6"/>
  <c r="AT11" i="6"/>
  <c r="AS11" i="6"/>
  <c r="AR11" i="6"/>
  <c r="AZ10" i="6"/>
  <c r="AY10" i="6"/>
  <c r="AX10" i="6"/>
  <c r="AW10" i="6"/>
  <c r="AV10" i="6"/>
  <c r="AU10" i="6"/>
  <c r="AT10" i="6"/>
  <c r="AS10" i="6"/>
  <c r="AR10" i="6"/>
  <c r="AZ9" i="6"/>
  <c r="AY9" i="6"/>
  <c r="AX9" i="6"/>
  <c r="AW9" i="6"/>
  <c r="AV9" i="6"/>
  <c r="AU9" i="6"/>
  <c r="AT9" i="6"/>
  <c r="AS9" i="6"/>
  <c r="AR9" i="6"/>
  <c r="AZ8" i="6"/>
  <c r="AY8" i="6"/>
  <c r="AX8" i="6"/>
  <c r="AW8" i="6"/>
  <c r="AV8" i="6"/>
  <c r="AU8" i="6"/>
  <c r="AT8" i="6"/>
  <c r="AS8" i="6"/>
  <c r="AR8" i="6"/>
  <c r="AZ7" i="6"/>
  <c r="AY7" i="6"/>
  <c r="AX7" i="6"/>
  <c r="AW7" i="6"/>
  <c r="AV7" i="6"/>
  <c r="AU7" i="6"/>
  <c r="AT7" i="6"/>
  <c r="AS7" i="6"/>
  <c r="AR7" i="6"/>
  <c r="AZ6" i="6"/>
  <c r="AY6" i="6"/>
  <c r="AX6" i="6"/>
  <c r="AW6" i="6"/>
  <c r="AV6" i="6"/>
  <c r="AU6" i="6"/>
  <c r="AT6" i="6"/>
  <c r="AS6" i="6"/>
  <c r="AR6" i="6"/>
  <c r="AZ5" i="6"/>
  <c r="AY5" i="6"/>
  <c r="AX5" i="6"/>
  <c r="AW5" i="6"/>
  <c r="AV5" i="6"/>
  <c r="AU5" i="6"/>
  <c r="AT5" i="6"/>
  <c r="AS5" i="6"/>
  <c r="AR5" i="6"/>
  <c r="AZ4" i="6"/>
  <c r="AY4" i="6"/>
  <c r="AX4" i="6"/>
  <c r="AW4" i="6"/>
  <c r="AV4" i="6"/>
  <c r="AU4" i="6"/>
  <c r="AT4" i="6"/>
  <c r="AS4" i="6"/>
  <c r="AR4" i="6"/>
  <c r="AE54" i="5" l="1"/>
  <c r="AD55" i="5"/>
  <c r="GC24" i="5"/>
  <c r="GD23" i="5"/>
  <c r="IG12" i="5"/>
  <c r="IF13" i="5"/>
  <c r="CB45" i="5"/>
  <c r="CC44" i="5"/>
  <c r="GH23" i="5"/>
  <c r="GI22" i="5"/>
  <c r="FY24" i="5"/>
  <c r="FX25" i="5"/>
  <c r="HB19" i="5"/>
  <c r="HC18" i="5"/>
  <c r="FO26" i="5"/>
  <c r="FN27" i="5"/>
  <c r="FJ27" i="5"/>
  <c r="FI28" i="5"/>
  <c r="IV9" i="5"/>
  <c r="IU10" i="5"/>
  <c r="CV41" i="5"/>
  <c r="CW40" i="5"/>
  <c r="AJ53" i="5"/>
  <c r="AI54" i="5"/>
  <c r="HQ16" i="5"/>
  <c r="HR15" i="5"/>
  <c r="AS52" i="5"/>
  <c r="AT51" i="5"/>
  <c r="HH17" i="5"/>
  <c r="HG18" i="5"/>
  <c r="DV35" i="5"/>
  <c r="DU36" i="5"/>
  <c r="IB13" i="5"/>
  <c r="IA14" i="5"/>
  <c r="EZ29" i="5"/>
  <c r="EY30" i="5"/>
  <c r="IQ10" i="5"/>
  <c r="IP11" i="5"/>
  <c r="BW46" i="5"/>
  <c r="BX45" i="5"/>
  <c r="EJ33" i="5"/>
  <c r="EK32" i="5"/>
  <c r="DL37" i="5"/>
  <c r="DK38" i="5"/>
  <c r="HW14" i="5"/>
  <c r="HV15" i="5"/>
  <c r="CM42" i="5"/>
  <c r="CL43" i="5"/>
  <c r="CQ42" i="5"/>
  <c r="CR41" i="5"/>
  <c r="BH49" i="5"/>
  <c r="BI48" i="5"/>
  <c r="HM16" i="5"/>
  <c r="HL17" i="5"/>
  <c r="ET31" i="5"/>
  <c r="EU30" i="5"/>
  <c r="FE28" i="5"/>
  <c r="FD29" i="5"/>
  <c r="AO52" i="5"/>
  <c r="AN53" i="5"/>
  <c r="BC50" i="5"/>
  <c r="BD49" i="5"/>
  <c r="EA34" i="5"/>
  <c r="DZ35" i="5"/>
  <c r="EF33" i="5"/>
  <c r="EE34" i="5"/>
  <c r="Y56" i="5"/>
  <c r="Z55" i="5"/>
  <c r="DP37" i="5"/>
  <c r="DQ36" i="5"/>
  <c r="JA8" i="5"/>
  <c r="IZ9" i="5"/>
  <c r="JF7" i="5"/>
  <c r="JE8" i="5"/>
  <c r="T57" i="5"/>
  <c r="U57" i="5" s="1"/>
  <c r="U56" i="5"/>
  <c r="GX19" i="5"/>
  <c r="GW20" i="5"/>
  <c r="CG44" i="5"/>
  <c r="CH43" i="5"/>
  <c r="IL11" i="5"/>
  <c r="IK12" i="5"/>
  <c r="JO2" i="5"/>
  <c r="JJ3" i="5"/>
  <c r="JJ4" i="5" s="1"/>
  <c r="JJ5" i="5" s="1"/>
  <c r="JJ6" i="5" s="1"/>
  <c r="JJ7" i="5" s="1"/>
  <c r="BM48" i="5"/>
  <c r="BN47" i="5"/>
  <c r="GN21" i="5"/>
  <c r="GM22" i="5"/>
  <c r="GR21" i="5"/>
  <c r="GS20" i="5"/>
  <c r="BS46" i="5"/>
  <c r="BR47" i="5"/>
  <c r="EO32" i="5"/>
  <c r="EP31" i="5"/>
  <c r="DG38" i="5"/>
  <c r="DF39" i="5"/>
  <c r="DB39" i="5"/>
  <c r="DA40" i="5"/>
  <c r="AY50" i="5"/>
  <c r="AX51" i="5"/>
  <c r="FS26" i="5"/>
  <c r="FT25" i="5"/>
  <c r="AT160" i="4"/>
  <c r="AT104" i="4"/>
  <c r="AU104" i="4" s="1"/>
  <c r="AV104" i="4" s="1"/>
  <c r="AW104" i="4" s="1"/>
  <c r="AU5" i="4"/>
  <c r="AV5" i="4" s="1"/>
  <c r="AW5" i="4" s="1"/>
  <c r="R8" i="4"/>
  <c r="Q13" i="4"/>
  <c r="Q18" i="4" s="1"/>
  <c r="Q23" i="4" s="1"/>
  <c r="Q28" i="4" s="1"/>
  <c r="Q33" i="4" s="1"/>
  <c r="Q38" i="4" s="1"/>
  <c r="Q43" i="4" s="1"/>
  <c r="Q48" i="4" s="1"/>
  <c r="Q53" i="4" s="1"/>
  <c r="Q58" i="4" s="1"/>
  <c r="C2" i="1"/>
  <c r="A2" i="2"/>
  <c r="AX31" i="1"/>
  <c r="AX30" i="1"/>
  <c r="AX29" i="1"/>
  <c r="DG39" i="5" l="1"/>
  <c r="DF40" i="5"/>
  <c r="JK7" i="5"/>
  <c r="JJ8" i="5"/>
  <c r="JA9" i="5"/>
  <c r="IZ10" i="5"/>
  <c r="AN54" i="5"/>
  <c r="AO53" i="5"/>
  <c r="CL44" i="5"/>
  <c r="CM43" i="5"/>
  <c r="EZ30" i="5"/>
  <c r="EY31" i="5"/>
  <c r="AJ54" i="5"/>
  <c r="AI55" i="5"/>
  <c r="FX26" i="5"/>
  <c r="FY25" i="5"/>
  <c r="IL12" i="5"/>
  <c r="IK13" i="5"/>
  <c r="FE29" i="5"/>
  <c r="FD30" i="5"/>
  <c r="HW15" i="5"/>
  <c r="HV16" i="5"/>
  <c r="IA15" i="5"/>
  <c r="IB14" i="5"/>
  <c r="JT2" i="5"/>
  <c r="JO3" i="5"/>
  <c r="JO4" i="5" s="1"/>
  <c r="JO5" i="5" s="1"/>
  <c r="JO6" i="5" s="1"/>
  <c r="JO7" i="5" s="1"/>
  <c r="EP32" i="5"/>
  <c r="EO33" i="5"/>
  <c r="DQ37" i="5"/>
  <c r="DP38" i="5"/>
  <c r="CV42" i="5"/>
  <c r="CW41" i="5"/>
  <c r="GH24" i="5"/>
  <c r="GI23" i="5"/>
  <c r="DL38" i="5"/>
  <c r="DK39" i="5"/>
  <c r="DU37" i="5"/>
  <c r="DV36" i="5"/>
  <c r="IV10" i="5"/>
  <c r="IU11" i="5"/>
  <c r="BS47" i="5"/>
  <c r="BR48" i="5"/>
  <c r="CH44" i="5"/>
  <c r="CG45" i="5"/>
  <c r="Y57" i="5"/>
  <c r="Z57" i="5" s="1"/>
  <c r="Z56" i="5"/>
  <c r="ET32" i="5"/>
  <c r="EU31" i="5"/>
  <c r="CB46" i="5"/>
  <c r="CC45" i="5"/>
  <c r="GX20" i="5"/>
  <c r="GW21" i="5"/>
  <c r="EF34" i="5"/>
  <c r="EE35" i="5"/>
  <c r="HL18" i="5"/>
  <c r="HM17" i="5"/>
  <c r="HH18" i="5"/>
  <c r="HG19" i="5"/>
  <c r="FJ28" i="5"/>
  <c r="FI29" i="5"/>
  <c r="IG13" i="5"/>
  <c r="IF14" i="5"/>
  <c r="FS27" i="5"/>
  <c r="FT26" i="5"/>
  <c r="GR22" i="5"/>
  <c r="GS21" i="5"/>
  <c r="EJ34" i="5"/>
  <c r="EK33" i="5"/>
  <c r="AX52" i="5"/>
  <c r="AY51" i="5"/>
  <c r="GM23" i="5"/>
  <c r="GN22" i="5"/>
  <c r="EA35" i="5"/>
  <c r="DZ36" i="5"/>
  <c r="FO27" i="5"/>
  <c r="FN28" i="5"/>
  <c r="BI49" i="5"/>
  <c r="BH50" i="5"/>
  <c r="BW47" i="5"/>
  <c r="BX46" i="5"/>
  <c r="AT52" i="5"/>
  <c r="AS53" i="5"/>
  <c r="GD24" i="5"/>
  <c r="GC25" i="5"/>
  <c r="DA41" i="5"/>
  <c r="DB40" i="5"/>
  <c r="JF8" i="5"/>
  <c r="JE9" i="5"/>
  <c r="IP12" i="5"/>
  <c r="IQ11" i="5"/>
  <c r="AD56" i="5"/>
  <c r="AE55" i="5"/>
  <c r="BM49" i="5"/>
  <c r="BN48" i="5"/>
  <c r="BD50" i="5"/>
  <c r="BC51" i="5"/>
  <c r="CR42" i="5"/>
  <c r="CQ43" i="5"/>
  <c r="HR16" i="5"/>
  <c r="HQ17" i="5"/>
  <c r="HB20" i="5"/>
  <c r="HC19" i="5"/>
  <c r="AX28" i="1"/>
  <c r="AX32" i="1" s="1"/>
  <c r="BC52" i="5" l="1"/>
  <c r="BD51" i="5"/>
  <c r="GC26" i="5"/>
  <c r="GD25" i="5"/>
  <c r="FI30" i="5"/>
  <c r="FJ29" i="5"/>
  <c r="DK40" i="5"/>
  <c r="DL39" i="5"/>
  <c r="EY32" i="5"/>
  <c r="EZ31" i="5"/>
  <c r="GM24" i="5"/>
  <c r="GN23" i="5"/>
  <c r="ET33" i="5"/>
  <c r="EU32" i="5"/>
  <c r="IA16" i="5"/>
  <c r="IB15" i="5"/>
  <c r="AS54" i="5"/>
  <c r="AT53" i="5"/>
  <c r="HG20" i="5"/>
  <c r="HH19" i="5"/>
  <c r="HW16" i="5"/>
  <c r="HV17" i="5"/>
  <c r="BN49" i="5"/>
  <c r="BM50" i="5"/>
  <c r="AX53" i="5"/>
  <c r="AY52" i="5"/>
  <c r="GI24" i="5"/>
  <c r="GH25" i="5"/>
  <c r="CL45" i="5"/>
  <c r="CM44" i="5"/>
  <c r="FD31" i="5"/>
  <c r="FE30" i="5"/>
  <c r="AD57" i="5"/>
  <c r="AE57" i="5" s="1"/>
  <c r="AE56" i="5"/>
  <c r="BW48" i="5"/>
  <c r="BX47" i="5"/>
  <c r="EK34" i="5"/>
  <c r="EJ35" i="5"/>
  <c r="HM18" i="5"/>
  <c r="HL19" i="5"/>
  <c r="CV43" i="5"/>
  <c r="CW42" i="5"/>
  <c r="AN55" i="5"/>
  <c r="AO54" i="5"/>
  <c r="CH45" i="5"/>
  <c r="CG46" i="5"/>
  <c r="BH51" i="5"/>
  <c r="BI50" i="5"/>
  <c r="EF35" i="5"/>
  <c r="EE36" i="5"/>
  <c r="BR49" i="5"/>
  <c r="BS48" i="5"/>
  <c r="DP39" i="5"/>
  <c r="DQ38" i="5"/>
  <c r="IK14" i="5"/>
  <c r="IL13" i="5"/>
  <c r="JA10" i="5"/>
  <c r="IZ11" i="5"/>
  <c r="HB21" i="5"/>
  <c r="HC20" i="5"/>
  <c r="GR23" i="5"/>
  <c r="GS22" i="5"/>
  <c r="IP13" i="5"/>
  <c r="IQ12" i="5"/>
  <c r="HQ18" i="5"/>
  <c r="HR17" i="5"/>
  <c r="JE10" i="5"/>
  <c r="JF9" i="5"/>
  <c r="FO28" i="5"/>
  <c r="FN29" i="5"/>
  <c r="GW22" i="5"/>
  <c r="GX21" i="5"/>
  <c r="IV11" i="5"/>
  <c r="IU12" i="5"/>
  <c r="EO34" i="5"/>
  <c r="EP33" i="5"/>
  <c r="JK8" i="5"/>
  <c r="JJ9" i="5"/>
  <c r="FS28" i="5"/>
  <c r="FT27" i="5"/>
  <c r="FX27" i="5"/>
  <c r="FY26" i="5"/>
  <c r="CQ44" i="5"/>
  <c r="CR43" i="5"/>
  <c r="DZ37" i="5"/>
  <c r="EA36" i="5"/>
  <c r="IF15" i="5"/>
  <c r="IG14" i="5"/>
  <c r="JP7" i="5"/>
  <c r="JO8" i="5"/>
  <c r="AJ55" i="5"/>
  <c r="AI56" i="5"/>
  <c r="DG40" i="5"/>
  <c r="DF41" i="5"/>
  <c r="DB41" i="5"/>
  <c r="DA42" i="5"/>
  <c r="CB47" i="5"/>
  <c r="CC46" i="5"/>
  <c r="DV37" i="5"/>
  <c r="DU38" i="5"/>
  <c r="JT3" i="5"/>
  <c r="JT4" i="5" s="1"/>
  <c r="JT5" i="5" s="1"/>
  <c r="JT6" i="5" s="1"/>
  <c r="JT7" i="5" s="1"/>
  <c r="JY2" i="5"/>
  <c r="F2" i="2"/>
  <c r="J3" i="2" s="1"/>
  <c r="BM51" i="5" l="1"/>
  <c r="BN50" i="5"/>
  <c r="CR44" i="5"/>
  <c r="CQ45" i="5"/>
  <c r="GX22" i="5"/>
  <c r="GW23" i="5"/>
  <c r="HB22" i="5"/>
  <c r="HC21" i="5"/>
  <c r="BH52" i="5"/>
  <c r="BI51" i="5"/>
  <c r="BX48" i="5"/>
  <c r="BW49" i="5"/>
  <c r="GN24" i="5"/>
  <c r="GM25" i="5"/>
  <c r="DG41" i="5"/>
  <c r="DF42" i="5"/>
  <c r="FO29" i="5"/>
  <c r="FN30" i="5"/>
  <c r="IZ12" i="5"/>
  <c r="JA11" i="5"/>
  <c r="CG47" i="5"/>
  <c r="CH46" i="5"/>
  <c r="HW17" i="5"/>
  <c r="HV18" i="5"/>
  <c r="FX28" i="5"/>
  <c r="FY27" i="5"/>
  <c r="EY33" i="5"/>
  <c r="EZ32" i="5"/>
  <c r="AI57" i="5"/>
  <c r="AJ57" i="5" s="1"/>
  <c r="AJ56" i="5"/>
  <c r="FT28" i="5"/>
  <c r="FS29" i="5"/>
  <c r="JE11" i="5"/>
  <c r="JF10" i="5"/>
  <c r="IK15" i="5"/>
  <c r="IL14" i="5"/>
  <c r="AN56" i="5"/>
  <c r="AO55" i="5"/>
  <c r="FD32" i="5"/>
  <c r="FE31" i="5"/>
  <c r="HH20" i="5"/>
  <c r="HG21" i="5"/>
  <c r="DK41" i="5"/>
  <c r="DL40" i="5"/>
  <c r="DB42" i="5"/>
  <c r="DA43" i="5"/>
  <c r="JU7" i="5"/>
  <c r="JT8" i="5"/>
  <c r="HQ19" i="5"/>
  <c r="HR18" i="5"/>
  <c r="DQ39" i="5"/>
  <c r="DP40" i="5"/>
  <c r="CW43" i="5"/>
  <c r="CV44" i="5"/>
  <c r="CL46" i="5"/>
  <c r="CM45" i="5"/>
  <c r="AT54" i="5"/>
  <c r="AS55" i="5"/>
  <c r="FJ30" i="5"/>
  <c r="FI31" i="5"/>
  <c r="JY3" i="5"/>
  <c r="JY4" i="5" s="1"/>
  <c r="JY5" i="5" s="1"/>
  <c r="JY6" i="5" s="1"/>
  <c r="JY7" i="5" s="1"/>
  <c r="KD2" i="5"/>
  <c r="DU39" i="5"/>
  <c r="DV38" i="5"/>
  <c r="HL20" i="5"/>
  <c r="HM19" i="5"/>
  <c r="GH26" i="5"/>
  <c r="GI25" i="5"/>
  <c r="JK9" i="5"/>
  <c r="JJ10" i="5"/>
  <c r="IG15" i="5"/>
  <c r="IF16" i="5"/>
  <c r="EP34" i="5"/>
  <c r="EO35" i="5"/>
  <c r="IP14" i="5"/>
  <c r="IQ13" i="5"/>
  <c r="BR50" i="5"/>
  <c r="BS49" i="5"/>
  <c r="IB16" i="5"/>
  <c r="IA17" i="5"/>
  <c r="GC27" i="5"/>
  <c r="GD26" i="5"/>
  <c r="JP8" i="5"/>
  <c r="JO9" i="5"/>
  <c r="IU13" i="5"/>
  <c r="IV12" i="5"/>
  <c r="EE37" i="5"/>
  <c r="EF36" i="5"/>
  <c r="EK35" i="5"/>
  <c r="EJ36" i="5"/>
  <c r="CB48" i="5"/>
  <c r="CC47" i="5"/>
  <c r="DZ38" i="5"/>
  <c r="EA37" i="5"/>
  <c r="GR24" i="5"/>
  <c r="GS23" i="5"/>
  <c r="AY53" i="5"/>
  <c r="AX54" i="5"/>
  <c r="ET34" i="5"/>
  <c r="EU33" i="5"/>
  <c r="BD52" i="5"/>
  <c r="BC53" i="5"/>
  <c r="AL5" i="1"/>
  <c r="JP9" i="5" l="1"/>
  <c r="JO10" i="5"/>
  <c r="IG16" i="5"/>
  <c r="IF17" i="5"/>
  <c r="FI32" i="5"/>
  <c r="FJ31" i="5"/>
  <c r="JU8" i="5"/>
  <c r="JT9" i="5"/>
  <c r="HW18" i="5"/>
  <c r="HV19" i="5"/>
  <c r="BW50" i="5"/>
  <c r="BX49" i="5"/>
  <c r="IL15" i="5"/>
  <c r="IK16" i="5"/>
  <c r="JJ11" i="5"/>
  <c r="JK10" i="5"/>
  <c r="AS56" i="5"/>
  <c r="AT55" i="5"/>
  <c r="DA44" i="5"/>
  <c r="DB43" i="5"/>
  <c r="GR25" i="5"/>
  <c r="GS24" i="5"/>
  <c r="DZ39" i="5"/>
  <c r="EA38" i="5"/>
  <c r="GC28" i="5"/>
  <c r="GD27" i="5"/>
  <c r="JE12" i="5"/>
  <c r="JF11" i="5"/>
  <c r="CH47" i="5"/>
  <c r="CG48" i="5"/>
  <c r="BH53" i="5"/>
  <c r="BI52" i="5"/>
  <c r="FS30" i="5"/>
  <c r="FT29" i="5"/>
  <c r="IB17" i="5"/>
  <c r="IA18" i="5"/>
  <c r="CB49" i="5"/>
  <c r="CC48" i="5"/>
  <c r="GH27" i="5"/>
  <c r="GI26" i="5"/>
  <c r="CL47" i="5"/>
  <c r="CM46" i="5"/>
  <c r="DL41" i="5"/>
  <c r="DK42" i="5"/>
  <c r="JA12" i="5"/>
  <c r="IZ13" i="5"/>
  <c r="HC22" i="5"/>
  <c r="HB23" i="5"/>
  <c r="EK36" i="5"/>
  <c r="EJ37" i="5"/>
  <c r="CV45" i="5"/>
  <c r="CW44" i="5"/>
  <c r="HG22" i="5"/>
  <c r="HH21" i="5"/>
  <c r="FO30" i="5"/>
  <c r="FN31" i="5"/>
  <c r="GX23" i="5"/>
  <c r="GW24" i="5"/>
  <c r="BS50" i="5"/>
  <c r="BR51" i="5"/>
  <c r="HL21" i="5"/>
  <c r="HM20" i="5"/>
  <c r="DP41" i="5"/>
  <c r="DQ40" i="5"/>
  <c r="DF43" i="5"/>
  <c r="DG42" i="5"/>
  <c r="CR45" i="5"/>
  <c r="CQ46" i="5"/>
  <c r="EU34" i="5"/>
  <c r="ET35" i="5"/>
  <c r="EF37" i="5"/>
  <c r="EE38" i="5"/>
  <c r="IQ14" i="5"/>
  <c r="IP15" i="5"/>
  <c r="DV39" i="5"/>
  <c r="DU40" i="5"/>
  <c r="FD33" i="5"/>
  <c r="FE32" i="5"/>
  <c r="EZ33" i="5"/>
  <c r="EY34" i="5"/>
  <c r="AY54" i="5"/>
  <c r="AX55" i="5"/>
  <c r="EP35" i="5"/>
  <c r="EO36" i="5"/>
  <c r="KD3" i="5"/>
  <c r="KD4" i="5" s="1"/>
  <c r="KD5" i="5" s="1"/>
  <c r="KD6" i="5" s="1"/>
  <c r="KD7" i="5" s="1"/>
  <c r="KI2" i="5"/>
  <c r="GN25" i="5"/>
  <c r="GM26" i="5"/>
  <c r="BC54" i="5"/>
  <c r="BD53" i="5"/>
  <c r="IV13" i="5"/>
  <c r="IU14" i="5"/>
  <c r="JZ7" i="5"/>
  <c r="JY8" i="5"/>
  <c r="HR19" i="5"/>
  <c r="HQ20" i="5"/>
  <c r="AN57" i="5"/>
  <c r="AO57" i="5" s="1"/>
  <c r="AO56" i="5"/>
  <c r="FY28" i="5"/>
  <c r="FX29" i="5"/>
  <c r="BN51" i="5"/>
  <c r="BM52" i="5"/>
  <c r="AY28" i="1"/>
  <c r="A2" i="5"/>
  <c r="A3" i="2"/>
  <c r="G5" i="9"/>
  <c r="G6" i="9" s="1"/>
  <c r="G7" i="9" s="1"/>
  <c r="G8" i="9" s="1"/>
  <c r="G9" i="9" s="1"/>
  <c r="G10" i="9" s="1"/>
  <c r="G11" i="9" s="1"/>
  <c r="G12" i="9" s="1"/>
  <c r="G13" i="9" s="1"/>
  <c r="G14" i="9" s="1"/>
  <c r="G15" i="9" s="1"/>
  <c r="G16" i="9" s="1"/>
  <c r="G17" i="9" s="1"/>
  <c r="G18" i="9" s="1"/>
  <c r="G19" i="9" s="1"/>
  <c r="G20" i="9" s="1"/>
  <c r="G21" i="9" s="1"/>
  <c r="G22" i="9" s="1"/>
  <c r="G23" i="9" s="1"/>
  <c r="G24" i="9" s="1"/>
  <c r="G25" i="9" s="1"/>
  <c r="G26" i="9" s="1"/>
  <c r="G27" i="9" s="1"/>
  <c r="G28" i="9" s="1"/>
  <c r="G29" i="9" s="1"/>
  <c r="G30" i="9" s="1"/>
  <c r="G31" i="9" s="1"/>
  <c r="G32" i="9" s="1"/>
  <c r="G33" i="9" s="1"/>
  <c r="G34" i="9" s="1"/>
  <c r="G35" i="9" s="1"/>
  <c r="G36" i="9" s="1"/>
  <c r="G37" i="9" s="1"/>
  <c r="G38" i="9" s="1"/>
  <c r="G39" i="9" s="1"/>
  <c r="G40" i="9" s="1"/>
  <c r="G41" i="9" s="1"/>
  <c r="G42" i="9" s="1"/>
  <c r="G43" i="9" s="1"/>
  <c r="G44" i="9" s="1"/>
  <c r="G45" i="9" s="1"/>
  <c r="G46" i="9" s="1"/>
  <c r="G47" i="9" s="1"/>
  <c r="G48" i="9" s="1"/>
  <c r="G49" i="9" s="1"/>
  <c r="G50" i="9" s="1"/>
  <c r="G51" i="9" s="1"/>
  <c r="G52" i="9" s="1"/>
  <c r="G53" i="9" s="1"/>
  <c r="G54" i="9" s="1"/>
  <c r="G55" i="9" s="1"/>
  <c r="G56" i="9" s="1"/>
  <c r="G57" i="9" s="1"/>
  <c r="G58" i="9" s="1"/>
  <c r="G59" i="9" s="1"/>
  <c r="G60" i="9" s="1"/>
  <c r="B5" i="9"/>
  <c r="B6" i="9" s="1"/>
  <c r="B7" i="9" s="1"/>
  <c r="B8" i="9" s="1"/>
  <c r="B9" i="9" s="1"/>
  <c r="B10" i="9" s="1"/>
  <c r="B11" i="9" s="1"/>
  <c r="B12" i="9" s="1"/>
  <c r="B13" i="9" s="1"/>
  <c r="B14" i="9" s="1"/>
  <c r="B15" i="9" s="1"/>
  <c r="B16" i="9" s="1"/>
  <c r="B17" i="9" s="1"/>
  <c r="B18" i="9" s="1"/>
  <c r="B19" i="9" s="1"/>
  <c r="B20" i="9" s="1"/>
  <c r="B21" i="9" s="1"/>
  <c r="B22" i="9" s="1"/>
  <c r="B23" i="9" s="1"/>
  <c r="B24" i="9" s="1"/>
  <c r="B25" i="9" s="1"/>
  <c r="B26" i="9" s="1"/>
  <c r="B27" i="9" s="1"/>
  <c r="DZ40" i="5" l="1"/>
  <c r="EA39" i="5"/>
  <c r="BW51" i="5"/>
  <c r="BX50" i="5"/>
  <c r="JY9" i="5"/>
  <c r="JZ8" i="5"/>
  <c r="AY55" i="5"/>
  <c r="AX56" i="5"/>
  <c r="ET36" i="5"/>
  <c r="EU35" i="5"/>
  <c r="GW25" i="5"/>
  <c r="GX24" i="5"/>
  <c r="IZ14" i="5"/>
  <c r="JA13" i="5"/>
  <c r="HV20" i="5"/>
  <c r="HW19" i="5"/>
  <c r="EF38" i="5"/>
  <c r="EE39" i="5"/>
  <c r="HB24" i="5"/>
  <c r="HC23" i="5"/>
  <c r="FS31" i="5"/>
  <c r="FT30" i="5"/>
  <c r="GR26" i="5"/>
  <c r="GS25" i="5"/>
  <c r="IU15" i="5"/>
  <c r="IV14" i="5"/>
  <c r="EY35" i="5"/>
  <c r="EZ34" i="5"/>
  <c r="CQ47" i="5"/>
  <c r="CR46" i="5"/>
  <c r="FN32" i="5"/>
  <c r="FO31" i="5"/>
  <c r="DK43" i="5"/>
  <c r="DL42" i="5"/>
  <c r="JU9" i="5"/>
  <c r="JT10" i="5"/>
  <c r="BH54" i="5"/>
  <c r="BI53" i="5"/>
  <c r="DA45" i="5"/>
  <c r="DB44" i="5"/>
  <c r="BM53" i="5"/>
  <c r="BN52" i="5"/>
  <c r="CH48" i="5"/>
  <c r="CG49" i="5"/>
  <c r="BD54" i="5"/>
  <c r="BC55" i="5"/>
  <c r="FE33" i="5"/>
  <c r="FD34" i="5"/>
  <c r="DG43" i="5"/>
  <c r="DF44" i="5"/>
  <c r="HG23" i="5"/>
  <c r="HH22" i="5"/>
  <c r="CL48" i="5"/>
  <c r="CM47" i="5"/>
  <c r="AS57" i="5"/>
  <c r="AT57" i="5" s="1"/>
  <c r="AT56" i="5"/>
  <c r="FJ32" i="5"/>
  <c r="FI33" i="5"/>
  <c r="FY29" i="5"/>
  <c r="FX30" i="5"/>
  <c r="GM27" i="5"/>
  <c r="GN26" i="5"/>
  <c r="DU41" i="5"/>
  <c r="DV40" i="5"/>
  <c r="IF18" i="5"/>
  <c r="IG17" i="5"/>
  <c r="DP42" i="5"/>
  <c r="DQ41" i="5"/>
  <c r="CV46" i="5"/>
  <c r="CW45" i="5"/>
  <c r="GH28" i="5"/>
  <c r="GI27" i="5"/>
  <c r="JF12" i="5"/>
  <c r="JE13" i="5"/>
  <c r="JK11" i="5"/>
  <c r="JJ12" i="5"/>
  <c r="EP36" i="5"/>
  <c r="EO37" i="5"/>
  <c r="BR52" i="5"/>
  <c r="BS51" i="5"/>
  <c r="KN2" i="5"/>
  <c r="KN3" i="5" s="1"/>
  <c r="KN4" i="5" s="1"/>
  <c r="KN5" i="5" s="1"/>
  <c r="KN6" i="5" s="1"/>
  <c r="KN7" i="5" s="1"/>
  <c r="KI3" i="5"/>
  <c r="KI4" i="5" s="1"/>
  <c r="KI5" i="5" s="1"/>
  <c r="KI6" i="5" s="1"/>
  <c r="KI7" i="5" s="1"/>
  <c r="IP16" i="5"/>
  <c r="IQ15" i="5"/>
  <c r="EJ38" i="5"/>
  <c r="EK37" i="5"/>
  <c r="IL16" i="5"/>
  <c r="IK17" i="5"/>
  <c r="JP10" i="5"/>
  <c r="JO11" i="5"/>
  <c r="HQ21" i="5"/>
  <c r="HR20" i="5"/>
  <c r="IB18" i="5"/>
  <c r="IA19" i="5"/>
  <c r="KD8" i="5"/>
  <c r="KE7" i="5"/>
  <c r="HM21" i="5"/>
  <c r="HL22" i="5"/>
  <c r="CC49" i="5"/>
  <c r="CB50" i="5"/>
  <c r="GD28" i="5"/>
  <c r="GC29" i="5"/>
  <c r="B28" i="9"/>
  <c r="A3" i="5"/>
  <c r="AZ8" i="1"/>
  <c r="AY31" i="1" s="1"/>
  <c r="AZ6" i="1"/>
  <c r="AY30" i="1" s="1"/>
  <c r="AZ5" i="1"/>
  <c r="AY29" i="1" s="1"/>
  <c r="FX31" i="5" l="1"/>
  <c r="FY30" i="5"/>
  <c r="FD35" i="5"/>
  <c r="FE34" i="5"/>
  <c r="JU10" i="5"/>
  <c r="JT11" i="5"/>
  <c r="KE8" i="5"/>
  <c r="KD9" i="5"/>
  <c r="IP17" i="5"/>
  <c r="IQ16" i="5"/>
  <c r="GH29" i="5"/>
  <c r="GI28" i="5"/>
  <c r="GS26" i="5"/>
  <c r="GR27" i="5"/>
  <c r="GW26" i="5"/>
  <c r="GX25" i="5"/>
  <c r="IA20" i="5"/>
  <c r="IB19" i="5"/>
  <c r="KJ7" i="5"/>
  <c r="KI8" i="5"/>
  <c r="FI34" i="5"/>
  <c r="FJ33" i="5"/>
  <c r="BD55" i="5"/>
  <c r="BC56" i="5"/>
  <c r="KN8" i="5"/>
  <c r="KO7" i="5"/>
  <c r="CW46" i="5"/>
  <c r="CV47" i="5"/>
  <c r="DL43" i="5"/>
  <c r="DK44" i="5"/>
  <c r="FS32" i="5"/>
  <c r="FT31" i="5"/>
  <c r="ET37" i="5"/>
  <c r="EU36" i="5"/>
  <c r="AY56" i="5"/>
  <c r="AX57" i="5"/>
  <c r="AY57" i="5" s="1"/>
  <c r="HQ22" i="5"/>
  <c r="HR21" i="5"/>
  <c r="BR53" i="5"/>
  <c r="BS52" i="5"/>
  <c r="DQ42" i="5"/>
  <c r="DP43" i="5"/>
  <c r="FO32" i="5"/>
  <c r="FN33" i="5"/>
  <c r="HB25" i="5"/>
  <c r="HC24" i="5"/>
  <c r="GC30" i="5"/>
  <c r="GD29" i="5"/>
  <c r="JP11" i="5"/>
  <c r="JO12" i="5"/>
  <c r="EO38" i="5"/>
  <c r="EP37" i="5"/>
  <c r="EF39" i="5"/>
  <c r="EE40" i="5"/>
  <c r="IF19" i="5"/>
  <c r="IG18" i="5"/>
  <c r="CL49" i="5"/>
  <c r="CM48" i="5"/>
  <c r="BN53" i="5"/>
  <c r="BM54" i="5"/>
  <c r="CR47" i="5"/>
  <c r="CQ48" i="5"/>
  <c r="JY10" i="5"/>
  <c r="JZ9" i="5"/>
  <c r="CC50" i="5"/>
  <c r="CB51" i="5"/>
  <c r="JK12" i="5"/>
  <c r="JJ13" i="5"/>
  <c r="DU42" i="5"/>
  <c r="DV41" i="5"/>
  <c r="HG24" i="5"/>
  <c r="HH23" i="5"/>
  <c r="DA46" i="5"/>
  <c r="DB45" i="5"/>
  <c r="EY36" i="5"/>
  <c r="EZ35" i="5"/>
  <c r="HW20" i="5"/>
  <c r="HV21" i="5"/>
  <c r="BW52" i="5"/>
  <c r="BX51" i="5"/>
  <c r="HL23" i="5"/>
  <c r="HM22" i="5"/>
  <c r="JE14" i="5"/>
  <c r="JF13" i="5"/>
  <c r="DF45" i="5"/>
  <c r="DG44" i="5"/>
  <c r="CG50" i="5"/>
  <c r="CH49" i="5"/>
  <c r="IL17" i="5"/>
  <c r="IK18" i="5"/>
  <c r="EK38" i="5"/>
  <c r="EJ39" i="5"/>
  <c r="GM28" i="5"/>
  <c r="GN27" i="5"/>
  <c r="BH55" i="5"/>
  <c r="BI54" i="5"/>
  <c r="IV15" i="5"/>
  <c r="IU16" i="5"/>
  <c r="JA14" i="5"/>
  <c r="IZ15" i="5"/>
  <c r="DZ41" i="5"/>
  <c r="EA40" i="5"/>
  <c r="B29" i="9"/>
  <c r="B30" i="9" s="1"/>
  <c r="B31" i="9" s="1"/>
  <c r="I3" i="5"/>
  <c r="A4" i="5"/>
  <c r="N4" i="5" s="1"/>
  <c r="AY32" i="1"/>
  <c r="AY9" i="1"/>
  <c r="BM55" i="5" l="1"/>
  <c r="BN54" i="5"/>
  <c r="BC57" i="5"/>
  <c r="BD57" i="5" s="1"/>
  <c r="BD56" i="5"/>
  <c r="BI55" i="5"/>
  <c r="BH56" i="5"/>
  <c r="JF14" i="5"/>
  <c r="JE15" i="5"/>
  <c r="HH24" i="5"/>
  <c r="HG25" i="5"/>
  <c r="GD30" i="5"/>
  <c r="GC31" i="5"/>
  <c r="GH30" i="5"/>
  <c r="GI29" i="5"/>
  <c r="GM29" i="5"/>
  <c r="GN28" i="5"/>
  <c r="HM23" i="5"/>
  <c r="HL24" i="5"/>
  <c r="DU43" i="5"/>
  <c r="DV42" i="5"/>
  <c r="CL50" i="5"/>
  <c r="CM49" i="5"/>
  <c r="HC25" i="5"/>
  <c r="HB26" i="5"/>
  <c r="ET38" i="5"/>
  <c r="EU37" i="5"/>
  <c r="FJ34" i="5"/>
  <c r="FI35" i="5"/>
  <c r="IQ17" i="5"/>
  <c r="IP18" i="5"/>
  <c r="EK39" i="5"/>
  <c r="EJ40" i="5"/>
  <c r="JK13" i="5"/>
  <c r="JJ14" i="5"/>
  <c r="FO33" i="5"/>
  <c r="FN34" i="5"/>
  <c r="KJ8" i="5"/>
  <c r="KI9" i="5"/>
  <c r="KD10" i="5"/>
  <c r="KE9" i="5"/>
  <c r="BW53" i="5"/>
  <c r="BX52" i="5"/>
  <c r="IF20" i="5"/>
  <c r="IG19" i="5"/>
  <c r="FT32" i="5"/>
  <c r="FS33" i="5"/>
  <c r="IK19" i="5"/>
  <c r="IL18" i="5"/>
  <c r="HV22" i="5"/>
  <c r="HW21" i="5"/>
  <c r="CC51" i="5"/>
  <c r="CB52" i="5"/>
  <c r="EE41" i="5"/>
  <c r="EF40" i="5"/>
  <c r="DP44" i="5"/>
  <c r="DQ43" i="5"/>
  <c r="DK45" i="5"/>
  <c r="DL44" i="5"/>
  <c r="JU11" i="5"/>
  <c r="JT12" i="5"/>
  <c r="DZ42" i="5"/>
  <c r="EA41" i="5"/>
  <c r="IB20" i="5"/>
  <c r="IA21" i="5"/>
  <c r="JA15" i="5"/>
  <c r="IZ16" i="5"/>
  <c r="CW47" i="5"/>
  <c r="CV48" i="5"/>
  <c r="CG51" i="5"/>
  <c r="CH50" i="5"/>
  <c r="EZ36" i="5"/>
  <c r="EY37" i="5"/>
  <c r="JZ10" i="5"/>
  <c r="JY11" i="5"/>
  <c r="EP38" i="5"/>
  <c r="EO39" i="5"/>
  <c r="BS53" i="5"/>
  <c r="BR54" i="5"/>
  <c r="GW27" i="5"/>
  <c r="GX26" i="5"/>
  <c r="FD36" i="5"/>
  <c r="FE35" i="5"/>
  <c r="IU17" i="5"/>
  <c r="IV16" i="5"/>
  <c r="CR48" i="5"/>
  <c r="CQ49" i="5"/>
  <c r="JP12" i="5"/>
  <c r="JO13" i="5"/>
  <c r="GR28" i="5"/>
  <c r="GS27" i="5"/>
  <c r="DF46" i="5"/>
  <c r="DG45" i="5"/>
  <c r="DA47" i="5"/>
  <c r="DB46" i="5"/>
  <c r="HR22" i="5"/>
  <c r="HQ23" i="5"/>
  <c r="KO8" i="5"/>
  <c r="KN9" i="5"/>
  <c r="FX32" i="5"/>
  <c r="FY31" i="5"/>
  <c r="B32" i="9"/>
  <c r="I4" i="5"/>
  <c r="A5" i="5"/>
  <c r="HQ24" i="5" l="1"/>
  <c r="HR23" i="5"/>
  <c r="EY38" i="5"/>
  <c r="EZ37" i="5"/>
  <c r="JT13" i="5"/>
  <c r="JU12" i="5"/>
  <c r="FN35" i="5"/>
  <c r="FO34" i="5"/>
  <c r="HC26" i="5"/>
  <c r="HB27" i="5"/>
  <c r="GC32" i="5"/>
  <c r="GD31" i="5"/>
  <c r="IK20" i="5"/>
  <c r="IL19" i="5"/>
  <c r="FT33" i="5"/>
  <c r="FS34" i="5"/>
  <c r="JK14" i="5"/>
  <c r="JJ15" i="5"/>
  <c r="HH25" i="5"/>
  <c r="HG26" i="5"/>
  <c r="DA48" i="5"/>
  <c r="DB47" i="5"/>
  <c r="FD37" i="5"/>
  <c r="FE36" i="5"/>
  <c r="CH51" i="5"/>
  <c r="CG52" i="5"/>
  <c r="DK46" i="5"/>
  <c r="DL45" i="5"/>
  <c r="CM50" i="5"/>
  <c r="CL51" i="5"/>
  <c r="IU18" i="5"/>
  <c r="IV17" i="5"/>
  <c r="CW48" i="5"/>
  <c r="CV49" i="5"/>
  <c r="EK40" i="5"/>
  <c r="EJ41" i="5"/>
  <c r="JE16" i="5"/>
  <c r="JF15" i="5"/>
  <c r="DF47" i="5"/>
  <c r="DG46" i="5"/>
  <c r="GW28" i="5"/>
  <c r="GX27" i="5"/>
  <c r="DP45" i="5"/>
  <c r="DQ44" i="5"/>
  <c r="IF21" i="5"/>
  <c r="IG20" i="5"/>
  <c r="DU44" i="5"/>
  <c r="DV43" i="5"/>
  <c r="BS54" i="5"/>
  <c r="BR55" i="5"/>
  <c r="JA16" i="5"/>
  <c r="IZ17" i="5"/>
  <c r="IQ18" i="5"/>
  <c r="IP19" i="5"/>
  <c r="HM24" i="5"/>
  <c r="HL25" i="5"/>
  <c r="BI56" i="5"/>
  <c r="BH57" i="5"/>
  <c r="BI57" i="5" s="1"/>
  <c r="EE42" i="5"/>
  <c r="EF41" i="5"/>
  <c r="BX53" i="5"/>
  <c r="BW54" i="5"/>
  <c r="JO14" i="5"/>
  <c r="JP13" i="5"/>
  <c r="EP39" i="5"/>
  <c r="EO40" i="5"/>
  <c r="IB21" i="5"/>
  <c r="IA22" i="5"/>
  <c r="CB53" i="5"/>
  <c r="CC52" i="5"/>
  <c r="FI36" i="5"/>
  <c r="FJ35" i="5"/>
  <c r="FY32" i="5"/>
  <c r="FX33" i="5"/>
  <c r="KE10" i="5"/>
  <c r="KD11" i="5"/>
  <c r="GM30" i="5"/>
  <c r="GN29" i="5"/>
  <c r="GS28" i="5"/>
  <c r="GR29" i="5"/>
  <c r="KN10" i="5"/>
  <c r="KO9" i="5"/>
  <c r="CR49" i="5"/>
  <c r="CQ50" i="5"/>
  <c r="JY12" i="5"/>
  <c r="JZ11" i="5"/>
  <c r="KI10" i="5"/>
  <c r="KJ9" i="5"/>
  <c r="S5" i="5"/>
  <c r="N5" i="5"/>
  <c r="EA42" i="5"/>
  <c r="DZ43" i="5"/>
  <c r="HV23" i="5"/>
  <c r="HW22" i="5"/>
  <c r="EU38" i="5"/>
  <c r="ET39" i="5"/>
  <c r="GI30" i="5"/>
  <c r="GH31" i="5"/>
  <c r="BM56" i="5"/>
  <c r="BN55" i="5"/>
  <c r="B33" i="9"/>
  <c r="I5" i="5"/>
  <c r="A6" i="5"/>
  <c r="C2" i="2"/>
  <c r="C3" i="2" s="1"/>
  <c r="C4" i="2" s="1"/>
  <c r="C5" i="2" s="1"/>
  <c r="C6" i="2" s="1"/>
  <c r="C7" i="2" s="1"/>
  <c r="C8" i="2" s="1"/>
  <c r="C9" i="2" s="1"/>
  <c r="C10" i="2" s="1"/>
  <c r="C11" i="2" s="1"/>
  <c r="C12" i="2" s="1"/>
  <c r="C13" i="2" s="1"/>
  <c r="C14" i="2" s="1"/>
  <c r="C15" i="2" s="1"/>
  <c r="C16" i="2" s="1"/>
  <c r="C17" i="2" s="1"/>
  <c r="C18" i="2" s="1"/>
  <c r="C19" i="2" s="1"/>
  <c r="C20" i="2" s="1"/>
  <c r="C21" i="2" s="1"/>
  <c r="C22" i="2" s="1"/>
  <c r="C23" i="2" s="1"/>
  <c r="C24" i="2" s="1"/>
  <c r="C25" i="2" s="1"/>
  <c r="C26" i="2" s="1"/>
  <c r="C27" i="2" s="1"/>
  <c r="C28" i="2" s="1"/>
  <c r="C29" i="2" s="1"/>
  <c r="C30" i="2" s="1"/>
  <c r="C31" i="2" s="1"/>
  <c r="C32" i="2" s="1"/>
  <c r="C33" i="2" s="1"/>
  <c r="C34" i="2" s="1"/>
  <c r="C35" i="2" s="1"/>
  <c r="C36" i="2" s="1"/>
  <c r="C37" i="2" s="1"/>
  <c r="C38" i="2" s="1"/>
  <c r="C39" i="2" s="1"/>
  <c r="C40" i="2" s="1"/>
  <c r="C41" i="2" s="1"/>
  <c r="C42" i="2" s="1"/>
  <c r="C43" i="2" s="1"/>
  <c r="C44" i="2" s="1"/>
  <c r="C45" i="2" s="1"/>
  <c r="C46" i="2" s="1"/>
  <c r="C47" i="2" s="1"/>
  <c r="C48" i="2" s="1"/>
  <c r="C49" i="2" s="1"/>
  <c r="C50" i="2" s="1"/>
  <c r="C51" i="2" s="1"/>
  <c r="C52" i="2" s="1"/>
  <c r="C53" i="2" s="1"/>
  <c r="C54" i="2" s="1"/>
  <c r="C55" i="2" s="1"/>
  <c r="C56" i="2" s="1"/>
  <c r="C57" i="2" s="1"/>
  <c r="C58" i="2" s="1"/>
  <c r="C59" i="2" s="1"/>
  <c r="C60" i="2" s="1"/>
  <c r="C61" i="2" s="1"/>
  <c r="C62" i="2" s="1"/>
  <c r="C63" i="2" s="1"/>
  <c r="C64" i="2" s="1"/>
  <c r="C65" i="2" s="1"/>
  <c r="C66" i="2" s="1"/>
  <c r="C67" i="2" s="1"/>
  <c r="C68" i="2" s="1"/>
  <c r="C69" i="2" s="1"/>
  <c r="C70" i="2" s="1"/>
  <c r="C71" i="2" s="1"/>
  <c r="C72" i="2" s="1"/>
  <c r="C73" i="2" s="1"/>
  <c r="C74" i="2" s="1"/>
  <c r="C75" i="2" s="1"/>
  <c r="C76" i="2" s="1"/>
  <c r="C77" i="2" s="1"/>
  <c r="C78" i="2" s="1"/>
  <c r="C79" i="2" s="1"/>
  <c r="C80" i="2" s="1"/>
  <c r="EK41" i="5" l="1"/>
  <c r="EJ42" i="5"/>
  <c r="FJ36" i="5"/>
  <c r="FI37" i="5"/>
  <c r="EF42" i="5"/>
  <c r="EE43" i="5"/>
  <c r="DU45" i="5"/>
  <c r="DV44" i="5"/>
  <c r="FE37" i="5"/>
  <c r="FD38" i="5"/>
  <c r="GC33" i="5"/>
  <c r="GD32" i="5"/>
  <c r="CW49" i="5"/>
  <c r="CV50" i="5"/>
  <c r="HC27" i="5"/>
  <c r="HB28" i="5"/>
  <c r="DB48" i="5"/>
  <c r="DA49" i="5"/>
  <c r="EU39" i="5"/>
  <c r="ET40" i="5"/>
  <c r="EA43" i="5"/>
  <c r="DZ44" i="5"/>
  <c r="GR30" i="5"/>
  <c r="GS29" i="5"/>
  <c r="IA23" i="5"/>
  <c r="IB22" i="5"/>
  <c r="HL26" i="5"/>
  <c r="HM25" i="5"/>
  <c r="HG27" i="5"/>
  <c r="HH26" i="5"/>
  <c r="S6" i="5"/>
  <c r="X6" i="5"/>
  <c r="N6" i="5"/>
  <c r="DQ45" i="5"/>
  <c r="DP46" i="5"/>
  <c r="IV18" i="5"/>
  <c r="IU19" i="5"/>
  <c r="FN36" i="5"/>
  <c r="FO35" i="5"/>
  <c r="EP40" i="5"/>
  <c r="EO41" i="5"/>
  <c r="IQ19" i="5"/>
  <c r="IP20" i="5"/>
  <c r="CM51" i="5"/>
  <c r="CL52" i="5"/>
  <c r="JK15" i="5"/>
  <c r="JJ16" i="5"/>
  <c r="CR50" i="5"/>
  <c r="CQ51" i="5"/>
  <c r="HV24" i="5"/>
  <c r="HW23" i="5"/>
  <c r="GM31" i="5"/>
  <c r="GN30" i="5"/>
  <c r="GX28" i="5"/>
  <c r="GW29" i="5"/>
  <c r="JT14" i="5"/>
  <c r="JU13" i="5"/>
  <c r="CC53" i="5"/>
  <c r="CB54" i="5"/>
  <c r="KD12" i="5"/>
  <c r="KE11" i="5"/>
  <c r="JA17" i="5"/>
  <c r="IZ18" i="5"/>
  <c r="FT34" i="5"/>
  <c r="FS35" i="5"/>
  <c r="IG21" i="5"/>
  <c r="IF22" i="5"/>
  <c r="BN56" i="5"/>
  <c r="BM57" i="5"/>
  <c r="BN57" i="5" s="1"/>
  <c r="KJ10" i="5"/>
  <c r="KI11" i="5"/>
  <c r="JP14" i="5"/>
  <c r="JO15" i="5"/>
  <c r="DF48" i="5"/>
  <c r="DG47" i="5"/>
  <c r="DL46" i="5"/>
  <c r="DK47" i="5"/>
  <c r="EZ38" i="5"/>
  <c r="EY39" i="5"/>
  <c r="GH32" i="5"/>
  <c r="GI31" i="5"/>
  <c r="FX34" i="5"/>
  <c r="FY33" i="5"/>
  <c r="BX54" i="5"/>
  <c r="BW55" i="5"/>
  <c r="BR56" i="5"/>
  <c r="BS55" i="5"/>
  <c r="CG53" i="5"/>
  <c r="CH52" i="5"/>
  <c r="KO10" i="5"/>
  <c r="KN11" i="5"/>
  <c r="JZ12" i="5"/>
  <c r="JY13" i="5"/>
  <c r="JE17" i="5"/>
  <c r="JF16" i="5"/>
  <c r="IK21" i="5"/>
  <c r="IL20" i="5"/>
  <c r="HQ25" i="5"/>
  <c r="HR24" i="5"/>
  <c r="B34" i="9"/>
  <c r="B35" i="9" s="1"/>
  <c r="B36" i="9" s="1"/>
  <c r="B37" i="9" s="1"/>
  <c r="B38" i="9" s="1"/>
  <c r="B39" i="9" s="1"/>
  <c r="B40" i="9" s="1"/>
  <c r="B41" i="9" s="1"/>
  <c r="B42" i="9" s="1"/>
  <c r="B43" i="9" s="1"/>
  <c r="B44" i="9" s="1"/>
  <c r="B45" i="9" s="1"/>
  <c r="B46" i="9" s="1"/>
  <c r="B47" i="9" s="1"/>
  <c r="B48" i="9" s="1"/>
  <c r="B49" i="9" s="1"/>
  <c r="B50" i="9" s="1"/>
  <c r="B51" i="9" s="1"/>
  <c r="B52" i="9" s="1"/>
  <c r="B53" i="9" s="1"/>
  <c r="B54" i="9" s="1"/>
  <c r="B55" i="9" s="1"/>
  <c r="B56" i="9" s="1"/>
  <c r="B57" i="9" s="1"/>
  <c r="B58" i="9" s="1"/>
  <c r="B59" i="9" s="1"/>
  <c r="B60" i="9" s="1"/>
  <c r="I6" i="5"/>
  <c r="A7" i="5"/>
  <c r="AS62" i="1"/>
  <c r="AS63" i="1"/>
  <c r="AS64" i="1"/>
  <c r="AS65" i="1"/>
  <c r="KD13" i="5" l="1"/>
  <c r="KE12" i="5"/>
  <c r="KJ11" i="5"/>
  <c r="KI12" i="5"/>
  <c r="CB55" i="5"/>
  <c r="CC54" i="5"/>
  <c r="JK16" i="5"/>
  <c r="JJ17" i="5"/>
  <c r="DQ46" i="5"/>
  <c r="DP47" i="5"/>
  <c r="GS30" i="5"/>
  <c r="GR31" i="5"/>
  <c r="GD33" i="5"/>
  <c r="GC34" i="5"/>
  <c r="JE18" i="5"/>
  <c r="JF17" i="5"/>
  <c r="FX35" i="5"/>
  <c r="FY34" i="5"/>
  <c r="EA44" i="5"/>
  <c r="DZ45" i="5"/>
  <c r="FE38" i="5"/>
  <c r="FD39" i="5"/>
  <c r="CL53" i="5"/>
  <c r="CM52" i="5"/>
  <c r="IK22" i="5"/>
  <c r="IL21" i="5"/>
  <c r="GI32" i="5"/>
  <c r="GH33" i="5"/>
  <c r="JT15" i="5"/>
  <c r="JU14" i="5"/>
  <c r="ET41" i="5"/>
  <c r="EU40" i="5"/>
  <c r="KO11" i="5"/>
  <c r="KN12" i="5"/>
  <c r="EY40" i="5"/>
  <c r="EZ39" i="5"/>
  <c r="IF23" i="5"/>
  <c r="IG22" i="5"/>
  <c r="GX29" i="5"/>
  <c r="GW30" i="5"/>
  <c r="IP21" i="5"/>
  <c r="IQ20" i="5"/>
  <c r="DV45" i="5"/>
  <c r="DU46" i="5"/>
  <c r="DA50" i="5"/>
  <c r="DB49" i="5"/>
  <c r="EE44" i="5"/>
  <c r="EF43" i="5"/>
  <c r="DK48" i="5"/>
  <c r="DL47" i="5"/>
  <c r="FT35" i="5"/>
  <c r="FS36" i="5"/>
  <c r="EP41" i="5"/>
  <c r="EO42" i="5"/>
  <c r="HG28" i="5"/>
  <c r="HH27" i="5"/>
  <c r="JY14" i="5"/>
  <c r="JZ13" i="5"/>
  <c r="S7" i="5"/>
  <c r="AC7" i="5"/>
  <c r="N7" i="5"/>
  <c r="X7" i="5"/>
  <c r="CH53" i="5"/>
  <c r="CG54" i="5"/>
  <c r="GN31" i="5"/>
  <c r="GM32" i="5"/>
  <c r="HB29" i="5"/>
  <c r="HC28" i="5"/>
  <c r="FJ37" i="5"/>
  <c r="FI38" i="5"/>
  <c r="IZ19" i="5"/>
  <c r="JA18" i="5"/>
  <c r="HL27" i="5"/>
  <c r="HM26" i="5"/>
  <c r="HR25" i="5"/>
  <c r="HQ26" i="5"/>
  <c r="BR57" i="5"/>
  <c r="BS57" i="5" s="1"/>
  <c r="BS56" i="5"/>
  <c r="DG48" i="5"/>
  <c r="DF49" i="5"/>
  <c r="HW24" i="5"/>
  <c r="HV25" i="5"/>
  <c r="FO36" i="5"/>
  <c r="FN37" i="5"/>
  <c r="CW50" i="5"/>
  <c r="CV51" i="5"/>
  <c r="EK42" i="5"/>
  <c r="EJ43" i="5"/>
  <c r="BW56" i="5"/>
  <c r="BX55" i="5"/>
  <c r="JP15" i="5"/>
  <c r="JO16" i="5"/>
  <c r="CQ52" i="5"/>
  <c r="CR51" i="5"/>
  <c r="IV19" i="5"/>
  <c r="IU20" i="5"/>
  <c r="IA24" i="5"/>
  <c r="IB23" i="5"/>
  <c r="I7" i="5"/>
  <c r="A8" i="5"/>
  <c r="GR32" i="5" l="1"/>
  <c r="GS31" i="5"/>
  <c r="JA19" i="5"/>
  <c r="IZ20" i="5"/>
  <c r="EE45" i="5"/>
  <c r="EF44" i="5"/>
  <c r="EY41" i="5"/>
  <c r="EZ40" i="5"/>
  <c r="CL54" i="5"/>
  <c r="CM53" i="5"/>
  <c r="IV20" i="5"/>
  <c r="IU21" i="5"/>
  <c r="HV26" i="5"/>
  <c r="HW25" i="5"/>
  <c r="FJ38" i="5"/>
  <c r="FI39" i="5"/>
  <c r="KO12" i="5"/>
  <c r="KN13" i="5"/>
  <c r="FE39" i="5"/>
  <c r="FD40" i="5"/>
  <c r="DQ47" i="5"/>
  <c r="DP48" i="5"/>
  <c r="DA51" i="5"/>
  <c r="DB50" i="5"/>
  <c r="JO17" i="5"/>
  <c r="JP16" i="5"/>
  <c r="DG49" i="5"/>
  <c r="DF50" i="5"/>
  <c r="DU47" i="5"/>
  <c r="DV46" i="5"/>
  <c r="DZ46" i="5"/>
  <c r="EA45" i="5"/>
  <c r="JK17" i="5"/>
  <c r="JJ18" i="5"/>
  <c r="FN38" i="5"/>
  <c r="FO37" i="5"/>
  <c r="HC29" i="5"/>
  <c r="HB30" i="5"/>
  <c r="HH28" i="5"/>
  <c r="HG29" i="5"/>
  <c r="EU41" i="5"/>
  <c r="ET42" i="5"/>
  <c r="GN32" i="5"/>
  <c r="GM33" i="5"/>
  <c r="EO43" i="5"/>
  <c r="EP42" i="5"/>
  <c r="BW57" i="5"/>
  <c r="BX57" i="5" s="1"/>
  <c r="BX56" i="5"/>
  <c r="IP22" i="5"/>
  <c r="IQ21" i="5"/>
  <c r="JU15" i="5"/>
  <c r="JT16" i="5"/>
  <c r="FY35" i="5"/>
  <c r="FX36" i="5"/>
  <c r="CB56" i="5"/>
  <c r="CC55" i="5"/>
  <c r="CR52" i="5"/>
  <c r="CQ53" i="5"/>
  <c r="EK43" i="5"/>
  <c r="EJ44" i="5"/>
  <c r="HR26" i="5"/>
  <c r="HQ27" i="5"/>
  <c r="CH54" i="5"/>
  <c r="CG55" i="5"/>
  <c r="FS37" i="5"/>
  <c r="FT36" i="5"/>
  <c r="GX30" i="5"/>
  <c r="GW31" i="5"/>
  <c r="GH34" i="5"/>
  <c r="GI33" i="5"/>
  <c r="KJ12" i="5"/>
  <c r="KI13" i="5"/>
  <c r="JE19" i="5"/>
  <c r="JF18" i="5"/>
  <c r="JY15" i="5"/>
  <c r="JZ14" i="5"/>
  <c r="GD34" i="5"/>
  <c r="GC35" i="5"/>
  <c r="X8" i="5"/>
  <c r="AH8" i="5"/>
  <c r="S8" i="5"/>
  <c r="N8" i="5"/>
  <c r="AC8" i="5"/>
  <c r="CW51" i="5"/>
  <c r="CV52" i="5"/>
  <c r="IA25" i="5"/>
  <c r="IB24" i="5"/>
  <c r="HM27" i="5"/>
  <c r="HL28" i="5"/>
  <c r="DK49" i="5"/>
  <c r="DL48" i="5"/>
  <c r="IF24" i="5"/>
  <c r="IG23" i="5"/>
  <c r="IL22" i="5"/>
  <c r="IK23" i="5"/>
  <c r="KD14" i="5"/>
  <c r="KE13" i="5"/>
  <c r="I8" i="5"/>
  <c r="A9" i="5"/>
  <c r="B50" i="1"/>
  <c r="AE2" i="1" s="1"/>
  <c r="B49" i="1"/>
  <c r="Y2" i="1" s="1"/>
  <c r="B48" i="1"/>
  <c r="S2" i="1" s="1"/>
  <c r="AK2" i="1"/>
  <c r="KD15" i="5" l="1"/>
  <c r="KE14" i="5"/>
  <c r="KI14" i="5"/>
  <c r="KJ13" i="5"/>
  <c r="EJ45" i="5"/>
  <c r="EK44" i="5"/>
  <c r="IV21" i="5"/>
  <c r="IU22" i="5"/>
  <c r="FO38" i="5"/>
  <c r="FN39" i="5"/>
  <c r="DB51" i="5"/>
  <c r="DA52" i="5"/>
  <c r="CR53" i="5"/>
  <c r="CQ54" i="5"/>
  <c r="JJ19" i="5"/>
  <c r="JK18" i="5"/>
  <c r="DP49" i="5"/>
  <c r="DQ48" i="5"/>
  <c r="CM54" i="5"/>
  <c r="CL55" i="5"/>
  <c r="IG24" i="5"/>
  <c r="IF25" i="5"/>
  <c r="GX31" i="5"/>
  <c r="GW32" i="5"/>
  <c r="GN33" i="5"/>
  <c r="GM34" i="5"/>
  <c r="FE40" i="5"/>
  <c r="FD41" i="5"/>
  <c r="CB57" i="5"/>
  <c r="CC57" i="5" s="1"/>
  <c r="CC56" i="5"/>
  <c r="DZ47" i="5"/>
  <c r="EA46" i="5"/>
  <c r="EZ41" i="5"/>
  <c r="EY42" i="5"/>
  <c r="DL49" i="5"/>
  <c r="DK50" i="5"/>
  <c r="GC36" i="5"/>
  <c r="GD35" i="5"/>
  <c r="FX37" i="5"/>
  <c r="FY36" i="5"/>
  <c r="ET43" i="5"/>
  <c r="EU42" i="5"/>
  <c r="KO13" i="5"/>
  <c r="KN14" i="5"/>
  <c r="GH35" i="5"/>
  <c r="GI34" i="5"/>
  <c r="HM28" i="5"/>
  <c r="HL29" i="5"/>
  <c r="FS38" i="5"/>
  <c r="FT37" i="5"/>
  <c r="DV47" i="5"/>
  <c r="DU48" i="5"/>
  <c r="EE46" i="5"/>
  <c r="EF45" i="5"/>
  <c r="CH55" i="5"/>
  <c r="CG56" i="5"/>
  <c r="JT17" i="5"/>
  <c r="JU16" i="5"/>
  <c r="HH29" i="5"/>
  <c r="HG30" i="5"/>
  <c r="DF51" i="5"/>
  <c r="DG50" i="5"/>
  <c r="FI40" i="5"/>
  <c r="FJ39" i="5"/>
  <c r="JA20" i="5"/>
  <c r="IZ21" i="5"/>
  <c r="JY16" i="5"/>
  <c r="JZ15" i="5"/>
  <c r="IA26" i="5"/>
  <c r="IB25" i="5"/>
  <c r="HQ28" i="5"/>
  <c r="HR27" i="5"/>
  <c r="HB31" i="5"/>
  <c r="HC30" i="5"/>
  <c r="X9" i="5"/>
  <c r="AH9" i="5"/>
  <c r="S9" i="5"/>
  <c r="N9" i="5"/>
  <c r="AC9" i="5"/>
  <c r="AM9" i="5"/>
  <c r="IL23" i="5"/>
  <c r="IK24" i="5"/>
  <c r="EP43" i="5"/>
  <c r="EO44" i="5"/>
  <c r="CW52" i="5"/>
  <c r="CV53" i="5"/>
  <c r="JE20" i="5"/>
  <c r="JF19" i="5"/>
  <c r="IQ22" i="5"/>
  <c r="IP23" i="5"/>
  <c r="JP17" i="5"/>
  <c r="JO18" i="5"/>
  <c r="HV27" i="5"/>
  <c r="HW26" i="5"/>
  <c r="GR33" i="5"/>
  <c r="GS32" i="5"/>
  <c r="I9" i="5"/>
  <c r="A10" i="5"/>
  <c r="A55" i="6"/>
  <c r="BA3" i="6"/>
  <c r="B55" i="5"/>
  <c r="I6" i="2"/>
  <c r="I5" i="2"/>
  <c r="I4" i="2"/>
  <c r="I3" i="2"/>
  <c r="I2" i="2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5" i="9"/>
  <c r="M6" i="9" s="1"/>
  <c r="L60" i="9"/>
  <c r="L53" i="9"/>
  <c r="L51" i="9"/>
  <c r="L41" i="9"/>
  <c r="L39" i="9"/>
  <c r="A51" i="9"/>
  <c r="A52" i="9" s="1"/>
  <c r="A53" i="9" s="1"/>
  <c r="A54" i="9" s="1"/>
  <c r="A55" i="9" s="1"/>
  <c r="A56" i="9" s="1"/>
  <c r="A57" i="9" s="1"/>
  <c r="A58" i="9" s="1"/>
  <c r="A59" i="9" s="1"/>
  <c r="A60" i="9" s="1"/>
  <c r="L52" i="9"/>
  <c r="L58" i="9"/>
  <c r="L46" i="9"/>
  <c r="L40" i="9"/>
  <c r="L34" i="9"/>
  <c r="E23" i="2"/>
  <c r="AI5" i="1"/>
  <c r="U5" i="1"/>
  <c r="AG5" i="1"/>
  <c r="AC5" i="1"/>
  <c r="AA5" i="1"/>
  <c r="W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AN5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P5" i="1"/>
  <c r="F5" i="1" s="1"/>
  <c r="E5" i="1"/>
  <c r="AM5" i="1"/>
  <c r="C5" i="1"/>
  <c r="AY5" i="4"/>
  <c r="AZ5" i="4" s="1"/>
  <c r="BA5" i="4" s="1"/>
  <c r="BB5" i="4" s="1"/>
  <c r="AY104" i="4"/>
  <c r="AZ104" i="4" s="1"/>
  <c r="BA104" i="4" s="1"/>
  <c r="BB104" i="4" s="1"/>
  <c r="BC104" i="4" s="1"/>
  <c r="BD104" i="4" s="1"/>
  <c r="BE104" i="4" s="1"/>
  <c r="BF104" i="4" s="1"/>
  <c r="BG104" i="4" s="1"/>
  <c r="BH104" i="4" s="1"/>
  <c r="BI104" i="4" s="1"/>
  <c r="BJ104" i="4" s="1"/>
  <c r="BK104" i="4" s="1"/>
  <c r="BL104" i="4" s="1"/>
  <c r="BM104" i="4" s="1"/>
  <c r="BN104" i="4" s="1"/>
  <c r="BO104" i="4" s="1"/>
  <c r="BP104" i="4" s="1"/>
  <c r="BQ104" i="4" s="1"/>
  <c r="BR104" i="4" s="1"/>
  <c r="BS104" i="4" s="1"/>
  <c r="BT104" i="4" s="1"/>
  <c r="BU104" i="4" s="1"/>
  <c r="BV104" i="4" s="1"/>
  <c r="BW104" i="4" s="1"/>
  <c r="BX104" i="4" s="1"/>
  <c r="BY104" i="4" s="1"/>
  <c r="BZ104" i="4" s="1"/>
  <c r="CA104" i="4" s="1"/>
  <c r="CB104" i="4" s="1"/>
  <c r="CC104" i="4" s="1"/>
  <c r="CD104" i="4" s="1"/>
  <c r="CE104" i="4" s="1"/>
  <c r="CF104" i="4" s="1"/>
  <c r="CG104" i="4" s="1"/>
  <c r="CH104" i="4" s="1"/>
  <c r="CI104" i="4" s="1"/>
  <c r="CJ104" i="4" s="1"/>
  <c r="CK104" i="4" s="1"/>
  <c r="CL104" i="4" s="1"/>
  <c r="CM104" i="4" s="1"/>
  <c r="CN104" i="4" s="1"/>
  <c r="CO104" i="4" s="1"/>
  <c r="CP104" i="4" s="1"/>
  <c r="CQ104" i="4" s="1"/>
  <c r="CR104" i="4" s="1"/>
  <c r="CS104" i="4" s="1"/>
  <c r="CT104" i="4" s="1"/>
  <c r="CU104" i="4" s="1"/>
  <c r="CV104" i="4" s="1"/>
  <c r="CW104" i="4" s="1"/>
  <c r="CX104" i="4" s="1"/>
  <c r="CY104" i="4" s="1"/>
  <c r="CZ104" i="4" s="1"/>
  <c r="DA104" i="4" s="1"/>
  <c r="DB104" i="4" s="1"/>
  <c r="DC104" i="4" s="1"/>
  <c r="DD104" i="4" s="1"/>
  <c r="DE104" i="4" s="1"/>
  <c r="DF104" i="4" s="1"/>
  <c r="DG104" i="4" s="1"/>
  <c r="DH104" i="4" s="1"/>
  <c r="DI104" i="4" s="1"/>
  <c r="DJ104" i="4" s="1"/>
  <c r="DK104" i="4" s="1"/>
  <c r="DL104" i="4" s="1"/>
  <c r="DM104" i="4" s="1"/>
  <c r="DN104" i="4" s="1"/>
  <c r="DO104" i="4" s="1"/>
  <c r="DP104" i="4" s="1"/>
  <c r="DQ104" i="4" s="1"/>
  <c r="DR104" i="4" s="1"/>
  <c r="DS104" i="4" s="1"/>
  <c r="DT104" i="4" s="1"/>
  <c r="DU104" i="4" s="1"/>
  <c r="DV104" i="4" s="1"/>
  <c r="DW104" i="4" s="1"/>
  <c r="DX104" i="4" s="1"/>
  <c r="DY104" i="4" s="1"/>
  <c r="DZ104" i="4" s="1"/>
  <c r="EA104" i="4" s="1"/>
  <c r="EB104" i="4" s="1"/>
  <c r="EC104" i="4" s="1"/>
  <c r="ED104" i="4" s="1"/>
  <c r="EE104" i="4" s="1"/>
  <c r="EF104" i="4" s="1"/>
  <c r="EG104" i="4" s="1"/>
  <c r="EH104" i="4" s="1"/>
  <c r="EI104" i="4" s="1"/>
  <c r="EJ104" i="4" s="1"/>
  <c r="EK104" i="4" s="1"/>
  <c r="EL104" i="4" s="1"/>
  <c r="EM104" i="4" s="1"/>
  <c r="EN104" i="4" s="1"/>
  <c r="EO104" i="4" s="1"/>
  <c r="EP104" i="4" s="1"/>
  <c r="EQ104" i="4" s="1"/>
  <c r="ER104" i="4" s="1"/>
  <c r="ES104" i="4" s="1"/>
  <c r="ET104" i="4" s="1"/>
  <c r="EU104" i="4" s="1"/>
  <c r="EV104" i="4" s="1"/>
  <c r="EW104" i="4" s="1"/>
  <c r="EX104" i="4" s="1"/>
  <c r="EY104" i="4" s="1"/>
  <c r="EZ104" i="4" s="1"/>
  <c r="FA104" i="4" s="1"/>
  <c r="FB104" i="4" s="1"/>
  <c r="FC104" i="4" s="1"/>
  <c r="FD104" i="4" s="1"/>
  <c r="FE104" i="4" s="1"/>
  <c r="FF104" i="4" s="1"/>
  <c r="FG104" i="4" s="1"/>
  <c r="FH104" i="4" s="1"/>
  <c r="FI104" i="4" s="1"/>
  <c r="BH2" i="8"/>
  <c r="T48" i="4"/>
  <c r="AT46" i="4" s="1"/>
  <c r="W48" i="4"/>
  <c r="AT145" i="4" s="1"/>
  <c r="T53" i="4"/>
  <c r="AT51" i="4" s="1"/>
  <c r="W53" i="4"/>
  <c r="R53" i="4"/>
  <c r="R48" i="4"/>
  <c r="E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R13" i="4"/>
  <c r="J6" i="9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E6" i="9"/>
  <c r="E7" i="9" s="1"/>
  <c r="E8" i="9" s="1"/>
  <c r="E9" i="9" s="1"/>
  <c r="E10" i="9" s="1"/>
  <c r="E11" i="9" s="1"/>
  <c r="E12" i="9" s="1"/>
  <c r="E13" i="9" s="1"/>
  <c r="E14" i="9" s="1"/>
  <c r="E15" i="9" s="1"/>
  <c r="E16" i="9" s="1"/>
  <c r="E17" i="9" s="1"/>
  <c r="E18" i="9" s="1"/>
  <c r="E19" i="9" s="1"/>
  <c r="E20" i="9" s="1"/>
  <c r="E21" i="9" s="1"/>
  <c r="E22" i="9" s="1"/>
  <c r="E23" i="9" s="1"/>
  <c r="E24" i="9" s="1"/>
  <c r="E25" i="9" s="1"/>
  <c r="E26" i="9" s="1"/>
  <c r="E27" i="9" s="1"/>
  <c r="E28" i="9" s="1"/>
  <c r="E29" i="9" s="1"/>
  <c r="E30" i="9" s="1"/>
  <c r="E31" i="9" s="1"/>
  <c r="E32" i="9" s="1"/>
  <c r="E33" i="9" s="1"/>
  <c r="E34" i="9" s="1"/>
  <c r="E35" i="9" s="1"/>
  <c r="E36" i="9" s="1"/>
  <c r="E37" i="9" s="1"/>
  <c r="E38" i="9" s="1"/>
  <c r="E39" i="9" s="1"/>
  <c r="E40" i="9" s="1"/>
  <c r="E41" i="9" s="1"/>
  <c r="E42" i="9" s="1"/>
  <c r="E43" i="9" s="1"/>
  <c r="E44" i="9" s="1"/>
  <c r="E45" i="9" s="1"/>
  <c r="E46" i="9" s="1"/>
  <c r="E47" i="9" s="1"/>
  <c r="E48" i="9" s="1"/>
  <c r="E49" i="9" s="1"/>
  <c r="E50" i="9" s="1"/>
  <c r="E51" i="9" s="1"/>
  <c r="E52" i="9" s="1"/>
  <c r="E53" i="9" s="1"/>
  <c r="E54" i="9" s="1"/>
  <c r="E55" i="9" s="1"/>
  <c r="E56" i="9" s="1"/>
  <c r="E57" i="9" s="1"/>
  <c r="E58" i="9" s="1"/>
  <c r="E59" i="9" s="1"/>
  <c r="E60" i="9" s="1"/>
  <c r="C108" i="4"/>
  <c r="B108" i="4"/>
  <c r="D108" i="4" s="1"/>
  <c r="C107" i="4"/>
  <c r="B107" i="4"/>
  <c r="C106" i="4"/>
  <c r="B106" i="4"/>
  <c r="C105" i="4"/>
  <c r="B105" i="4"/>
  <c r="C104" i="4"/>
  <c r="D104" i="4" s="1"/>
  <c r="B104" i="4"/>
  <c r="C103" i="4"/>
  <c r="B103" i="4"/>
  <c r="C102" i="4"/>
  <c r="B102" i="4"/>
  <c r="D102" i="4" s="1"/>
  <c r="C101" i="4"/>
  <c r="B101" i="4"/>
  <c r="C100" i="4"/>
  <c r="B100" i="4"/>
  <c r="C99" i="4"/>
  <c r="B99" i="4"/>
  <c r="C98" i="4"/>
  <c r="B98" i="4"/>
  <c r="C97" i="4"/>
  <c r="B97" i="4"/>
  <c r="C96" i="4"/>
  <c r="B96" i="4"/>
  <c r="D96" i="4" s="1"/>
  <c r="C95" i="4"/>
  <c r="B95" i="4"/>
  <c r="C94" i="4"/>
  <c r="B94" i="4"/>
  <c r="C93" i="4"/>
  <c r="B93" i="4"/>
  <c r="C92" i="4"/>
  <c r="D92" i="4" s="1"/>
  <c r="B92" i="4"/>
  <c r="C91" i="4"/>
  <c r="B91" i="4"/>
  <c r="C90" i="4"/>
  <c r="B90" i="4"/>
  <c r="D90" i="4" s="1"/>
  <c r="C89" i="4"/>
  <c r="B89" i="4"/>
  <c r="C88" i="4"/>
  <c r="B88" i="4"/>
  <c r="C87" i="4"/>
  <c r="B87" i="4"/>
  <c r="C86" i="4"/>
  <c r="D86" i="4" s="1"/>
  <c r="B86" i="4"/>
  <c r="C85" i="4"/>
  <c r="B85" i="4"/>
  <c r="C84" i="4"/>
  <c r="B84" i="4"/>
  <c r="D84" i="4" s="1"/>
  <c r="C83" i="4"/>
  <c r="B83" i="4"/>
  <c r="C82" i="4"/>
  <c r="B82" i="4"/>
  <c r="C81" i="4"/>
  <c r="B81" i="4"/>
  <c r="C80" i="4"/>
  <c r="D80" i="4" s="1"/>
  <c r="B80" i="4"/>
  <c r="C79" i="4"/>
  <c r="B79" i="4"/>
  <c r="C78" i="4"/>
  <c r="B78" i="4"/>
  <c r="D78" i="4" s="1"/>
  <c r="C77" i="4"/>
  <c r="B77" i="4"/>
  <c r="C76" i="4"/>
  <c r="B76" i="4"/>
  <c r="C75" i="4"/>
  <c r="B75" i="4"/>
  <c r="C74" i="4"/>
  <c r="D74" i="4" s="1"/>
  <c r="B74" i="4"/>
  <c r="C73" i="4"/>
  <c r="B73" i="4"/>
  <c r="C72" i="4"/>
  <c r="B72" i="4"/>
  <c r="D72" i="4" s="1"/>
  <c r="C71" i="4"/>
  <c r="B71" i="4"/>
  <c r="C70" i="4"/>
  <c r="B70" i="4"/>
  <c r="C69" i="4"/>
  <c r="B69" i="4"/>
  <c r="C68" i="4"/>
  <c r="D68" i="4" s="1"/>
  <c r="B68" i="4"/>
  <c r="C67" i="4"/>
  <c r="B67" i="4"/>
  <c r="C66" i="4"/>
  <c r="B66" i="4"/>
  <c r="D66" i="4" s="1"/>
  <c r="C65" i="4"/>
  <c r="B65" i="4"/>
  <c r="C64" i="4"/>
  <c r="B64" i="4"/>
  <c r="C63" i="4"/>
  <c r="B63" i="4"/>
  <c r="C62" i="4"/>
  <c r="D62" i="4" s="1"/>
  <c r="B62" i="4"/>
  <c r="C61" i="4"/>
  <c r="B61" i="4"/>
  <c r="C60" i="4"/>
  <c r="B60" i="4"/>
  <c r="D60" i="4" s="1"/>
  <c r="C59" i="4"/>
  <c r="B59" i="4"/>
  <c r="C58" i="4"/>
  <c r="B58" i="4"/>
  <c r="C57" i="4"/>
  <c r="B57" i="4"/>
  <c r="C56" i="4"/>
  <c r="D56" i="4" s="1"/>
  <c r="B56" i="4"/>
  <c r="C55" i="4"/>
  <c r="B55" i="4"/>
  <c r="C54" i="4"/>
  <c r="B54" i="4"/>
  <c r="D54" i="4" s="1"/>
  <c r="C53" i="4"/>
  <c r="B53" i="4"/>
  <c r="C52" i="4"/>
  <c r="B52" i="4"/>
  <c r="C51" i="4"/>
  <c r="B51" i="4"/>
  <c r="C50" i="4"/>
  <c r="D50" i="4" s="1"/>
  <c r="B50" i="4"/>
  <c r="C49" i="4"/>
  <c r="B49" i="4"/>
  <c r="C48" i="4"/>
  <c r="B48" i="4"/>
  <c r="D48" i="4" s="1"/>
  <c r="C47" i="4"/>
  <c r="B47" i="4"/>
  <c r="C46" i="4"/>
  <c r="B46" i="4"/>
  <c r="C45" i="4"/>
  <c r="B45" i="4"/>
  <c r="C44" i="4"/>
  <c r="D44" i="4" s="1"/>
  <c r="B44" i="4"/>
  <c r="C43" i="4"/>
  <c r="B43" i="4"/>
  <c r="C42" i="4"/>
  <c r="B42" i="4"/>
  <c r="D42" i="4" s="1"/>
  <c r="C41" i="4"/>
  <c r="B41" i="4"/>
  <c r="C40" i="4"/>
  <c r="B40" i="4"/>
  <c r="C39" i="4"/>
  <c r="B39" i="4"/>
  <c r="C38" i="4"/>
  <c r="D38" i="4" s="1"/>
  <c r="B38" i="4"/>
  <c r="C37" i="4"/>
  <c r="B37" i="4"/>
  <c r="C36" i="4"/>
  <c r="B36" i="4"/>
  <c r="D36" i="4" s="1"/>
  <c r="C35" i="4"/>
  <c r="B35" i="4"/>
  <c r="C34" i="4"/>
  <c r="B34" i="4"/>
  <c r="C33" i="4"/>
  <c r="B33" i="4"/>
  <c r="C32" i="4"/>
  <c r="D32" i="4" s="1"/>
  <c r="B32" i="4"/>
  <c r="C31" i="4"/>
  <c r="B31" i="4"/>
  <c r="C30" i="4"/>
  <c r="B30" i="4"/>
  <c r="D30" i="4" s="1"/>
  <c r="C29" i="4"/>
  <c r="B29" i="4"/>
  <c r="C28" i="4"/>
  <c r="B28" i="4"/>
  <c r="C27" i="4"/>
  <c r="B27" i="4"/>
  <c r="C26" i="4"/>
  <c r="B26" i="4"/>
  <c r="C25" i="4"/>
  <c r="B25" i="4"/>
  <c r="C24" i="4"/>
  <c r="B24" i="4"/>
  <c r="D24" i="4" s="1"/>
  <c r="C23" i="4"/>
  <c r="B23" i="4"/>
  <c r="C22" i="4"/>
  <c r="B22" i="4"/>
  <c r="C21" i="4"/>
  <c r="B21" i="4"/>
  <c r="C20" i="4"/>
  <c r="D20" i="4" s="1"/>
  <c r="B20" i="4"/>
  <c r="C19" i="4"/>
  <c r="B19" i="4"/>
  <c r="C18" i="4"/>
  <c r="B18" i="4"/>
  <c r="D18" i="4" s="1"/>
  <c r="C17" i="4"/>
  <c r="B17" i="4"/>
  <c r="C16" i="4"/>
  <c r="B16" i="4"/>
  <c r="C15" i="4"/>
  <c r="B15" i="4"/>
  <c r="C14" i="4"/>
  <c r="D14" i="4" s="1"/>
  <c r="B14" i="4"/>
  <c r="C13" i="4"/>
  <c r="B13" i="4"/>
  <c r="C12" i="4"/>
  <c r="B12" i="4"/>
  <c r="D12" i="4" s="1"/>
  <c r="C11" i="4"/>
  <c r="B11" i="4"/>
  <c r="C10" i="4"/>
  <c r="B10" i="4"/>
  <c r="C9" i="4"/>
  <c r="B9" i="4"/>
  <c r="C8" i="4"/>
  <c r="D8" i="4" s="1"/>
  <c r="B8" i="4"/>
  <c r="C7" i="4"/>
  <c r="B7" i="4"/>
  <c r="C6" i="4"/>
  <c r="B6" i="4"/>
  <c r="R18" i="4"/>
  <c r="V53" i="4"/>
  <c r="U53" i="4"/>
  <c r="S53" i="4"/>
  <c r="V48" i="4"/>
  <c r="U48" i="4"/>
  <c r="S48" i="4"/>
  <c r="W43" i="4"/>
  <c r="V43" i="4"/>
  <c r="U43" i="4"/>
  <c r="T43" i="4"/>
  <c r="AT41" i="4" s="1"/>
  <c r="S43" i="4"/>
  <c r="R43" i="4"/>
  <c r="R44" i="4" s="1"/>
  <c r="W38" i="4"/>
  <c r="AT135" i="4" s="1"/>
  <c r="V38" i="4"/>
  <c r="U38" i="4"/>
  <c r="T38" i="4"/>
  <c r="AT36" i="4" s="1"/>
  <c r="S38" i="4"/>
  <c r="R38" i="4"/>
  <c r="W33" i="4"/>
  <c r="AT130" i="4" s="1"/>
  <c r="V33" i="4"/>
  <c r="U33" i="4"/>
  <c r="T33" i="4"/>
  <c r="AT31" i="4" s="1"/>
  <c r="S33" i="4"/>
  <c r="R33" i="4"/>
  <c r="W28" i="4"/>
  <c r="AT125" i="4" s="1"/>
  <c r="V28" i="4"/>
  <c r="U28" i="4"/>
  <c r="T28" i="4"/>
  <c r="AT26" i="4" s="1"/>
  <c r="S28" i="4"/>
  <c r="R28" i="4"/>
  <c r="W23" i="4"/>
  <c r="AT120" i="4" s="1"/>
  <c r="V23" i="4"/>
  <c r="U23" i="4"/>
  <c r="T23" i="4"/>
  <c r="AT21" i="4" s="1"/>
  <c r="S23" i="4"/>
  <c r="R23" i="4"/>
  <c r="W18" i="4"/>
  <c r="AT115" i="4" s="1"/>
  <c r="V18" i="4"/>
  <c r="U18" i="4"/>
  <c r="T18" i="4"/>
  <c r="AT16" i="4" s="1"/>
  <c r="S18" i="4"/>
  <c r="W13" i="4"/>
  <c r="AT110" i="4" s="1"/>
  <c r="V13" i="4"/>
  <c r="U13" i="4"/>
  <c r="T13" i="4"/>
  <c r="AT11" i="4" s="1"/>
  <c r="S13" i="4"/>
  <c r="V8" i="4"/>
  <c r="W8" i="4"/>
  <c r="AT105" i="4" s="1"/>
  <c r="U8" i="4"/>
  <c r="S8" i="4"/>
  <c r="T8" i="4"/>
  <c r="AT6" i="4" s="1"/>
  <c r="D10" i="4"/>
  <c r="D11" i="4"/>
  <c r="D13" i="4"/>
  <c r="D16" i="4"/>
  <c r="D19" i="4"/>
  <c r="D22" i="4"/>
  <c r="D25" i="4"/>
  <c r="D26" i="4"/>
  <c r="D28" i="4"/>
  <c r="D29" i="4"/>
  <c r="D31" i="4"/>
  <c r="D34" i="4"/>
  <c r="D35" i="4"/>
  <c r="D37" i="4"/>
  <c r="D39" i="4"/>
  <c r="D40" i="4"/>
  <c r="D41" i="4"/>
  <c r="D43" i="4"/>
  <c r="D46" i="4"/>
  <c r="D47" i="4"/>
  <c r="D49" i="4"/>
  <c r="D52" i="4"/>
  <c r="D53" i="4"/>
  <c r="D55" i="4"/>
  <c r="D58" i="4"/>
  <c r="D59" i="4"/>
  <c r="D61" i="4"/>
  <c r="D64" i="4"/>
  <c r="D65" i="4"/>
  <c r="D67" i="4"/>
  <c r="D69" i="4"/>
  <c r="D70" i="4"/>
  <c r="D71" i="4"/>
  <c r="D73" i="4"/>
  <c r="D76" i="4"/>
  <c r="D77" i="4"/>
  <c r="D79" i="4"/>
  <c r="D82" i="4"/>
  <c r="D83" i="4"/>
  <c r="D85" i="4"/>
  <c r="D88" i="4"/>
  <c r="D89" i="4"/>
  <c r="D91" i="4"/>
  <c r="D94" i="4"/>
  <c r="D95" i="4"/>
  <c r="D97" i="4"/>
  <c r="D98" i="4"/>
  <c r="D100" i="4"/>
  <c r="D101" i="4"/>
  <c r="D103" i="4"/>
  <c r="D106" i="4"/>
  <c r="D107" i="4"/>
  <c r="D7" i="4"/>
  <c r="D6" i="4"/>
  <c r="EO45" i="5" l="1"/>
  <c r="EP44" i="5"/>
  <c r="HH30" i="5"/>
  <c r="HG31" i="5"/>
  <c r="HL30" i="5"/>
  <c r="HM29" i="5"/>
  <c r="DK51" i="5"/>
  <c r="DL50" i="5"/>
  <c r="GX32" i="5"/>
  <c r="GW33" i="5"/>
  <c r="DA53" i="5"/>
  <c r="DB52" i="5"/>
  <c r="GS33" i="5"/>
  <c r="GR34" i="5"/>
  <c r="HR28" i="5"/>
  <c r="HQ29" i="5"/>
  <c r="IK25" i="5"/>
  <c r="IL24" i="5"/>
  <c r="EY43" i="5"/>
  <c r="EZ42" i="5"/>
  <c r="IG25" i="5"/>
  <c r="IF26" i="5"/>
  <c r="FN40" i="5"/>
  <c r="FO39" i="5"/>
  <c r="HV28" i="5"/>
  <c r="HW27" i="5"/>
  <c r="IA27" i="5"/>
  <c r="IB26" i="5"/>
  <c r="JT18" i="5"/>
  <c r="JU17" i="5"/>
  <c r="GI35" i="5"/>
  <c r="GH36" i="5"/>
  <c r="AC10" i="5"/>
  <c r="X10" i="5"/>
  <c r="S10" i="5"/>
  <c r="N10" i="5"/>
  <c r="AR10" i="5"/>
  <c r="AH10" i="5"/>
  <c r="AM10" i="5"/>
  <c r="JP18" i="5"/>
  <c r="JO19" i="5"/>
  <c r="CH56" i="5"/>
  <c r="CG57" i="5"/>
  <c r="CH57" i="5" s="1"/>
  <c r="KN15" i="5"/>
  <c r="KO14" i="5"/>
  <c r="CM55" i="5"/>
  <c r="CL56" i="5"/>
  <c r="IU23" i="5"/>
  <c r="IV22" i="5"/>
  <c r="JZ16" i="5"/>
  <c r="JY17" i="5"/>
  <c r="DZ48" i="5"/>
  <c r="EA47" i="5"/>
  <c r="IQ23" i="5"/>
  <c r="IP24" i="5"/>
  <c r="IZ22" i="5"/>
  <c r="JA21" i="5"/>
  <c r="EE47" i="5"/>
  <c r="EF46" i="5"/>
  <c r="EU43" i="5"/>
  <c r="ET44" i="5"/>
  <c r="DQ49" i="5"/>
  <c r="DP50" i="5"/>
  <c r="EJ46" i="5"/>
  <c r="EK45" i="5"/>
  <c r="DU49" i="5"/>
  <c r="DV48" i="5"/>
  <c r="FD42" i="5"/>
  <c r="FE41" i="5"/>
  <c r="JF20" i="5"/>
  <c r="JE21" i="5"/>
  <c r="FJ40" i="5"/>
  <c r="FI41" i="5"/>
  <c r="FX38" i="5"/>
  <c r="FY37" i="5"/>
  <c r="JK19" i="5"/>
  <c r="JJ20" i="5"/>
  <c r="KJ14" i="5"/>
  <c r="KI15" i="5"/>
  <c r="CV54" i="5"/>
  <c r="CW53" i="5"/>
  <c r="GN34" i="5"/>
  <c r="GM35" i="5"/>
  <c r="CQ55" i="5"/>
  <c r="CR54" i="5"/>
  <c r="HB32" i="5"/>
  <c r="HC31" i="5"/>
  <c r="DF52" i="5"/>
  <c r="DG51" i="5"/>
  <c r="FS39" i="5"/>
  <c r="FT38" i="5"/>
  <c r="GD36" i="5"/>
  <c r="GC37" i="5"/>
  <c r="KD16" i="5"/>
  <c r="KE15" i="5"/>
  <c r="AZ4" i="5"/>
  <c r="BB4" i="5" s="1"/>
  <c r="DH4" i="5"/>
  <c r="DJ4" i="5" s="1"/>
  <c r="FP4" i="5"/>
  <c r="FR4" i="5" s="1"/>
  <c r="HX4" i="5"/>
  <c r="HZ4" i="5" s="1"/>
  <c r="KF4" i="5"/>
  <c r="KH4" i="5" s="1"/>
  <c r="AP4" i="5"/>
  <c r="AR4" i="5" s="1"/>
  <c r="CX4" i="5"/>
  <c r="CZ4" i="5" s="1"/>
  <c r="FF4" i="5"/>
  <c r="FH4" i="5" s="1"/>
  <c r="HN4" i="5"/>
  <c r="HP4" i="5" s="1"/>
  <c r="JV4" i="5"/>
  <c r="JX4" i="5" s="1"/>
  <c r="BT4" i="5"/>
  <c r="BV4" i="5" s="1"/>
  <c r="EB4" i="5"/>
  <c r="ED4" i="5" s="1"/>
  <c r="GJ4" i="5"/>
  <c r="GL4" i="5" s="1"/>
  <c r="IR4" i="5"/>
  <c r="IT4" i="5" s="1"/>
  <c r="BJ4" i="5"/>
  <c r="BL4" i="5" s="1"/>
  <c r="DR4" i="5"/>
  <c r="DT4" i="5" s="1"/>
  <c r="FZ4" i="5"/>
  <c r="GB4" i="5" s="1"/>
  <c r="IH4" i="5"/>
  <c r="IJ4" i="5" s="1"/>
  <c r="KP4" i="5"/>
  <c r="V4" i="5"/>
  <c r="X4" i="5" s="1"/>
  <c r="GT4" i="5"/>
  <c r="GV4" i="5" s="1"/>
  <c r="JB4" i="5"/>
  <c r="JD4" i="5" s="1"/>
  <c r="CD4" i="5"/>
  <c r="CF4" i="5" s="1"/>
  <c r="EL4" i="5"/>
  <c r="EN4" i="5" s="1"/>
  <c r="AK4" i="5"/>
  <c r="AM4" i="5" s="1"/>
  <c r="HI4" i="5"/>
  <c r="HK4" i="5" s="1"/>
  <c r="BE4" i="5"/>
  <c r="BG4" i="5" s="1"/>
  <c r="HD4" i="5"/>
  <c r="HF4" i="5" s="1"/>
  <c r="IC4" i="5"/>
  <c r="IE4" i="5" s="1"/>
  <c r="DW4" i="5"/>
  <c r="DY4" i="5" s="1"/>
  <c r="EQ4" i="5"/>
  <c r="ES4" i="5" s="1"/>
  <c r="EV4" i="5"/>
  <c r="EX4" i="5" s="1"/>
  <c r="AF4" i="5"/>
  <c r="AH4" i="5" s="1"/>
  <c r="JG4" i="5"/>
  <c r="JI4" i="5" s="1"/>
  <c r="GE4" i="5"/>
  <c r="GG4" i="5" s="1"/>
  <c r="BY4" i="5"/>
  <c r="CA4" i="5" s="1"/>
  <c r="CS4" i="5"/>
  <c r="CU4" i="5" s="1"/>
  <c r="FK4" i="5"/>
  <c r="FM4" i="5" s="1"/>
  <c r="DC4" i="5"/>
  <c r="DE4" i="5" s="1"/>
  <c r="FA4" i="5"/>
  <c r="FC4" i="5" s="1"/>
  <c r="EG4" i="5"/>
  <c r="EI4" i="5" s="1"/>
  <c r="AA4" i="5"/>
  <c r="AC4" i="5" s="1"/>
  <c r="FU4" i="5"/>
  <c r="FW4" i="5" s="1"/>
  <c r="GO4" i="5"/>
  <c r="GQ4" i="5" s="1"/>
  <c r="CI4" i="5"/>
  <c r="CK4" i="5" s="1"/>
  <c r="JL4" i="5"/>
  <c r="JN4" i="5" s="1"/>
  <c r="BO4" i="5"/>
  <c r="BQ4" i="5" s="1"/>
  <c r="DM4" i="5"/>
  <c r="DO4" i="5" s="1"/>
  <c r="Q4" i="5"/>
  <c r="S4" i="5" s="1"/>
  <c r="GY4" i="5"/>
  <c r="HA4" i="5" s="1"/>
  <c r="CN4" i="5"/>
  <c r="CP4" i="5" s="1"/>
  <c r="IW4" i="5"/>
  <c r="IY4" i="5" s="1"/>
  <c r="KA4" i="5"/>
  <c r="KC4" i="5" s="1"/>
  <c r="HS4" i="5"/>
  <c r="HU4" i="5" s="1"/>
  <c r="JQ4" i="5"/>
  <c r="JS4" i="5" s="1"/>
  <c r="AU4" i="5"/>
  <c r="AW4" i="5" s="1"/>
  <c r="KK4" i="5"/>
  <c r="KM4" i="5" s="1"/>
  <c r="IM4" i="5"/>
  <c r="IO4" i="5" s="1"/>
  <c r="AZ5" i="5"/>
  <c r="BB5" i="5" s="1"/>
  <c r="DH5" i="5"/>
  <c r="DJ5" i="5" s="1"/>
  <c r="FP5" i="5"/>
  <c r="FR5" i="5" s="1"/>
  <c r="AP5" i="5"/>
  <c r="AR5" i="5" s="1"/>
  <c r="CX5" i="5"/>
  <c r="CZ5" i="5" s="1"/>
  <c r="BT5" i="5"/>
  <c r="BV5" i="5" s="1"/>
  <c r="EB5" i="5"/>
  <c r="ED5" i="5" s="1"/>
  <c r="BJ5" i="5"/>
  <c r="BL5" i="5" s="1"/>
  <c r="IR5" i="5"/>
  <c r="IT5" i="5" s="1"/>
  <c r="KF5" i="5"/>
  <c r="KH5" i="5" s="1"/>
  <c r="FF5" i="5"/>
  <c r="FH5" i="5" s="1"/>
  <c r="FZ5" i="5"/>
  <c r="GB5" i="5" s="1"/>
  <c r="V5" i="5"/>
  <c r="X5" i="5" s="1"/>
  <c r="EL5" i="5"/>
  <c r="EN5" i="5" s="1"/>
  <c r="GT5" i="5"/>
  <c r="GV5" i="5" s="1"/>
  <c r="DR5" i="5"/>
  <c r="DT5" i="5" s="1"/>
  <c r="HN5" i="5"/>
  <c r="HP5" i="5" s="1"/>
  <c r="IH5" i="5"/>
  <c r="IJ5" i="5" s="1"/>
  <c r="JB5" i="5"/>
  <c r="JD5" i="5" s="1"/>
  <c r="JV5" i="5"/>
  <c r="JX5" i="5" s="1"/>
  <c r="KP5" i="5"/>
  <c r="CD5" i="5"/>
  <c r="CF5" i="5" s="1"/>
  <c r="GJ5" i="5"/>
  <c r="GL5" i="5" s="1"/>
  <c r="HX5" i="5"/>
  <c r="HZ5" i="5" s="1"/>
  <c r="HD5" i="5"/>
  <c r="HF5" i="5" s="1"/>
  <c r="EV5" i="5"/>
  <c r="EX5" i="5" s="1"/>
  <c r="JL5" i="5"/>
  <c r="JN5" i="5" s="1"/>
  <c r="CI5" i="5"/>
  <c r="CK5" i="5" s="1"/>
  <c r="KK5" i="5"/>
  <c r="KM5" i="5" s="1"/>
  <c r="IM5" i="5"/>
  <c r="IO5" i="5" s="1"/>
  <c r="BE5" i="5"/>
  <c r="BG5" i="5" s="1"/>
  <c r="DC5" i="5"/>
  <c r="DE5" i="5" s="1"/>
  <c r="BY5" i="5"/>
  <c r="CA5" i="5" s="1"/>
  <c r="EG5" i="5"/>
  <c r="EI5" i="5" s="1"/>
  <c r="KA5" i="5"/>
  <c r="KC5" i="5" s="1"/>
  <c r="EQ5" i="5"/>
  <c r="ES5" i="5" s="1"/>
  <c r="AF5" i="5"/>
  <c r="AH5" i="5" s="1"/>
  <c r="FK5" i="5"/>
  <c r="FM5" i="5" s="1"/>
  <c r="IC5" i="5"/>
  <c r="IE5" i="5" s="1"/>
  <c r="GE5" i="5"/>
  <c r="GG5" i="5" s="1"/>
  <c r="GY5" i="5"/>
  <c r="HA5" i="5" s="1"/>
  <c r="HI5" i="5"/>
  <c r="HK5" i="5" s="1"/>
  <c r="Q5" i="5"/>
  <c r="JQ5" i="5"/>
  <c r="JS5" i="5" s="1"/>
  <c r="JG5" i="5"/>
  <c r="JI5" i="5" s="1"/>
  <c r="HS5" i="5"/>
  <c r="HU5" i="5" s="1"/>
  <c r="FA5" i="5"/>
  <c r="FC5" i="5" s="1"/>
  <c r="DM5" i="5"/>
  <c r="DO5" i="5" s="1"/>
  <c r="BO5" i="5"/>
  <c r="BQ5" i="5" s="1"/>
  <c r="AU5" i="5"/>
  <c r="AW5" i="5" s="1"/>
  <c r="CN5" i="5"/>
  <c r="CP5" i="5" s="1"/>
  <c r="AA5" i="5"/>
  <c r="AC5" i="5" s="1"/>
  <c r="AK5" i="5"/>
  <c r="AM5" i="5" s="1"/>
  <c r="FU5" i="5"/>
  <c r="FW5" i="5" s="1"/>
  <c r="DW5" i="5"/>
  <c r="DY5" i="5" s="1"/>
  <c r="GO5" i="5"/>
  <c r="GQ5" i="5" s="1"/>
  <c r="IW5" i="5"/>
  <c r="IY5" i="5" s="1"/>
  <c r="CS5" i="5"/>
  <c r="CU5" i="5" s="1"/>
  <c r="DH6" i="5"/>
  <c r="DJ6" i="5" s="1"/>
  <c r="EL6" i="5"/>
  <c r="EN6" i="5" s="1"/>
  <c r="FP6" i="5"/>
  <c r="FR6" i="5" s="1"/>
  <c r="DW6" i="5"/>
  <c r="DY6" i="5" s="1"/>
  <c r="AZ6" i="5"/>
  <c r="BB6" i="5" s="1"/>
  <c r="CD6" i="5"/>
  <c r="CF6" i="5" s="1"/>
  <c r="BO6" i="5"/>
  <c r="BQ6" i="5" s="1"/>
  <c r="GT6" i="5"/>
  <c r="GV6" i="5" s="1"/>
  <c r="IR6" i="5"/>
  <c r="IT6" i="5" s="1"/>
  <c r="V6" i="5"/>
  <c r="CX6" i="5"/>
  <c r="CZ6" i="5" s="1"/>
  <c r="FF6" i="5"/>
  <c r="FH6" i="5" s="1"/>
  <c r="KF6" i="5"/>
  <c r="KH6" i="5" s="1"/>
  <c r="EB6" i="5"/>
  <c r="ED6" i="5" s="1"/>
  <c r="HI6" i="5"/>
  <c r="HK6" i="5" s="1"/>
  <c r="IH6" i="5"/>
  <c r="IJ6" i="5" s="1"/>
  <c r="AP6" i="5"/>
  <c r="AR6" i="5" s="1"/>
  <c r="BT6" i="5"/>
  <c r="BV6" i="5" s="1"/>
  <c r="DC6" i="5"/>
  <c r="DE6" i="5" s="1"/>
  <c r="FK6" i="5"/>
  <c r="FM6" i="5" s="1"/>
  <c r="HX6" i="5"/>
  <c r="HZ6" i="5" s="1"/>
  <c r="IW6" i="5"/>
  <c r="IY6" i="5" s="1"/>
  <c r="DR6" i="5"/>
  <c r="DT6" i="5" s="1"/>
  <c r="FZ6" i="5"/>
  <c r="GB6" i="5" s="1"/>
  <c r="HN6" i="5"/>
  <c r="HP6" i="5" s="1"/>
  <c r="JL6" i="5"/>
  <c r="JN6" i="5" s="1"/>
  <c r="KK6" i="5"/>
  <c r="KM6" i="5" s="1"/>
  <c r="BJ6" i="5"/>
  <c r="BL6" i="5" s="1"/>
  <c r="KA6" i="5"/>
  <c r="KC6" i="5" s="1"/>
  <c r="GO6" i="5"/>
  <c r="GQ6" i="5" s="1"/>
  <c r="CS6" i="5"/>
  <c r="CU6" i="5" s="1"/>
  <c r="Q6" i="5"/>
  <c r="BY6" i="5"/>
  <c r="CA6" i="5" s="1"/>
  <c r="AU6" i="5"/>
  <c r="AW6" i="5" s="1"/>
  <c r="KP6" i="5"/>
  <c r="HD6" i="5"/>
  <c r="HF6" i="5" s="1"/>
  <c r="GY6" i="5"/>
  <c r="HA6" i="5" s="1"/>
  <c r="FU6" i="5"/>
  <c r="FW6" i="5" s="1"/>
  <c r="EV6" i="5"/>
  <c r="EX6" i="5" s="1"/>
  <c r="EG6" i="5"/>
  <c r="EI6" i="5" s="1"/>
  <c r="IM6" i="5"/>
  <c r="IO6" i="5" s="1"/>
  <c r="CI6" i="5"/>
  <c r="CK6" i="5" s="1"/>
  <c r="GE6" i="5"/>
  <c r="GG6" i="5" s="1"/>
  <c r="JV6" i="5"/>
  <c r="JX6" i="5" s="1"/>
  <c r="IC6" i="5"/>
  <c r="IE6" i="5" s="1"/>
  <c r="EQ6" i="5"/>
  <c r="ES6" i="5" s="1"/>
  <c r="AA6" i="5"/>
  <c r="AC6" i="5" s="1"/>
  <c r="JB6" i="5"/>
  <c r="JD6" i="5" s="1"/>
  <c r="GJ6" i="5"/>
  <c r="GL6" i="5" s="1"/>
  <c r="AF6" i="5"/>
  <c r="AH6" i="5" s="1"/>
  <c r="AK6" i="5"/>
  <c r="AM6" i="5" s="1"/>
  <c r="JG6" i="5"/>
  <c r="JI6" i="5" s="1"/>
  <c r="BE6" i="5"/>
  <c r="BG6" i="5" s="1"/>
  <c r="JQ6" i="5"/>
  <c r="JS6" i="5" s="1"/>
  <c r="CN6" i="5"/>
  <c r="CP6" i="5" s="1"/>
  <c r="DM6" i="5"/>
  <c r="DO6" i="5" s="1"/>
  <c r="FA6" i="5"/>
  <c r="FC6" i="5" s="1"/>
  <c r="HS6" i="5"/>
  <c r="HU6" i="5" s="1"/>
  <c r="FP2" i="5"/>
  <c r="FR2" i="5" s="1"/>
  <c r="HX2" i="5"/>
  <c r="HZ2" i="5" s="1"/>
  <c r="KF2" i="5"/>
  <c r="KH2" i="5" s="1"/>
  <c r="Q2" i="5"/>
  <c r="S2" i="5" s="1"/>
  <c r="BY2" i="5"/>
  <c r="CA2" i="5" s="1"/>
  <c r="AP2" i="5"/>
  <c r="AR2" i="5" s="1"/>
  <c r="CX2" i="5"/>
  <c r="CZ2" i="5" s="1"/>
  <c r="FF2" i="5"/>
  <c r="FH2" i="5" s="1"/>
  <c r="HN2" i="5"/>
  <c r="HP2" i="5" s="1"/>
  <c r="JV2" i="5"/>
  <c r="JX2" i="5" s="1"/>
  <c r="V2" i="5"/>
  <c r="X2" i="5" s="1"/>
  <c r="CD2" i="5"/>
  <c r="CF2" i="5" s="1"/>
  <c r="EL2" i="5"/>
  <c r="EN2" i="5" s="1"/>
  <c r="GT2" i="5"/>
  <c r="GV2" i="5" s="1"/>
  <c r="JB2" i="5"/>
  <c r="JD2" i="5" s="1"/>
  <c r="BJ2" i="5"/>
  <c r="BL2" i="5" s="1"/>
  <c r="DR2" i="5"/>
  <c r="DT2" i="5" s="1"/>
  <c r="FZ2" i="5"/>
  <c r="GB2" i="5" s="1"/>
  <c r="IH2" i="5"/>
  <c r="IJ2" i="5" s="1"/>
  <c r="KP2" i="5"/>
  <c r="GY2" i="5"/>
  <c r="HA2" i="5" s="1"/>
  <c r="FK2" i="5"/>
  <c r="FM2" i="5" s="1"/>
  <c r="DW2" i="5"/>
  <c r="DY2" i="5" s="1"/>
  <c r="DC2" i="5"/>
  <c r="DE2" i="5" s="1"/>
  <c r="BT2" i="5"/>
  <c r="BV2" i="5" s="1"/>
  <c r="HS2" i="5"/>
  <c r="HU2" i="5" s="1"/>
  <c r="FU2" i="5"/>
  <c r="FW2" i="5" s="1"/>
  <c r="EG2" i="5"/>
  <c r="EI2" i="5" s="1"/>
  <c r="IR2" i="5"/>
  <c r="IT2" i="5" s="1"/>
  <c r="CS2" i="5"/>
  <c r="CU2" i="5" s="1"/>
  <c r="EQ2" i="5"/>
  <c r="ES2" i="5" s="1"/>
  <c r="GJ2" i="5"/>
  <c r="GL2" i="5" s="1"/>
  <c r="KK2" i="5"/>
  <c r="KM2" i="5" s="1"/>
  <c r="FA2" i="5"/>
  <c r="FC2" i="5" s="1"/>
  <c r="BO2" i="5"/>
  <c r="BQ2" i="5" s="1"/>
  <c r="JQ2" i="5"/>
  <c r="JS2" i="5" s="1"/>
  <c r="KA2" i="5"/>
  <c r="KC2" i="5" s="1"/>
  <c r="IW2" i="5"/>
  <c r="IY2" i="5" s="1"/>
  <c r="IC2" i="5"/>
  <c r="IE2" i="5" s="1"/>
  <c r="DM2" i="5"/>
  <c r="DO2" i="5" s="1"/>
  <c r="AU2" i="5"/>
  <c r="AW2" i="5" s="1"/>
  <c r="EB2" i="5"/>
  <c r="ED2" i="5" s="1"/>
  <c r="AK2" i="5"/>
  <c r="AM2" i="5" s="1"/>
  <c r="HI2" i="5"/>
  <c r="HK2" i="5" s="1"/>
  <c r="JL2" i="5"/>
  <c r="JN2" i="5" s="1"/>
  <c r="CI2" i="5"/>
  <c r="CK2" i="5" s="1"/>
  <c r="DH2" i="5"/>
  <c r="DJ2" i="5" s="1"/>
  <c r="AF2" i="5"/>
  <c r="AH2" i="5" s="1"/>
  <c r="HD2" i="5"/>
  <c r="HF2" i="5" s="1"/>
  <c r="BE2" i="5"/>
  <c r="BG2" i="5" s="1"/>
  <c r="AZ2" i="5"/>
  <c r="BB2" i="5" s="1"/>
  <c r="EV2" i="5"/>
  <c r="EX2" i="5" s="1"/>
  <c r="AA2" i="5"/>
  <c r="AC2" i="5" s="1"/>
  <c r="IM2" i="5"/>
  <c r="IO2" i="5" s="1"/>
  <c r="JG2" i="5"/>
  <c r="JI2" i="5" s="1"/>
  <c r="CN2" i="5"/>
  <c r="CP2" i="5" s="1"/>
  <c r="GO2" i="5"/>
  <c r="GQ2" i="5" s="1"/>
  <c r="GE2" i="5"/>
  <c r="GG2" i="5" s="1"/>
  <c r="AZ3" i="5"/>
  <c r="BB3" i="5" s="1"/>
  <c r="DH3" i="5"/>
  <c r="DJ3" i="5" s="1"/>
  <c r="FP3" i="5"/>
  <c r="FR3" i="5" s="1"/>
  <c r="HX3" i="5"/>
  <c r="HZ3" i="5" s="1"/>
  <c r="KF3" i="5"/>
  <c r="KH3" i="5" s="1"/>
  <c r="AP3" i="5"/>
  <c r="AR3" i="5" s="1"/>
  <c r="CX3" i="5"/>
  <c r="CZ3" i="5" s="1"/>
  <c r="FF3" i="5"/>
  <c r="FH3" i="5" s="1"/>
  <c r="HN3" i="5"/>
  <c r="HP3" i="5" s="1"/>
  <c r="JV3" i="5"/>
  <c r="JX3" i="5" s="1"/>
  <c r="V3" i="5"/>
  <c r="X3" i="5" s="1"/>
  <c r="CD3" i="5"/>
  <c r="CF3" i="5" s="1"/>
  <c r="BT3" i="5"/>
  <c r="BV3" i="5" s="1"/>
  <c r="EB3" i="5"/>
  <c r="ED3" i="5" s="1"/>
  <c r="GJ3" i="5"/>
  <c r="GL3" i="5" s="1"/>
  <c r="IR3" i="5"/>
  <c r="IT3" i="5" s="1"/>
  <c r="BJ3" i="5"/>
  <c r="BL3" i="5" s="1"/>
  <c r="DR3" i="5"/>
  <c r="DT3" i="5" s="1"/>
  <c r="FZ3" i="5"/>
  <c r="GB3" i="5" s="1"/>
  <c r="IH3" i="5"/>
  <c r="IJ3" i="5" s="1"/>
  <c r="KP3" i="5"/>
  <c r="JB3" i="5"/>
  <c r="JD3" i="5" s="1"/>
  <c r="EL3" i="5"/>
  <c r="EN3" i="5" s="1"/>
  <c r="GT3" i="5"/>
  <c r="GV3" i="5" s="1"/>
  <c r="FA3" i="5"/>
  <c r="FC3" i="5" s="1"/>
  <c r="KA3" i="5"/>
  <c r="KC3" i="5" s="1"/>
  <c r="IC3" i="5"/>
  <c r="IE3" i="5" s="1"/>
  <c r="JG3" i="5"/>
  <c r="JI3" i="5" s="1"/>
  <c r="CS3" i="5"/>
  <c r="CU3" i="5" s="1"/>
  <c r="DC3" i="5"/>
  <c r="DE3" i="5" s="1"/>
  <c r="IW3" i="5"/>
  <c r="IY3" i="5" s="1"/>
  <c r="GO3" i="5"/>
  <c r="GQ3" i="5" s="1"/>
  <c r="GY3" i="5"/>
  <c r="HA3" i="5" s="1"/>
  <c r="FU3" i="5"/>
  <c r="FW3" i="5" s="1"/>
  <c r="DW3" i="5"/>
  <c r="DY3" i="5" s="1"/>
  <c r="EG3" i="5"/>
  <c r="EI3" i="5" s="1"/>
  <c r="BO3" i="5"/>
  <c r="BQ3" i="5" s="1"/>
  <c r="AK3" i="5"/>
  <c r="AM3" i="5" s="1"/>
  <c r="FK3" i="5"/>
  <c r="FM3" i="5" s="1"/>
  <c r="IM3" i="5"/>
  <c r="IO3" i="5" s="1"/>
  <c r="EQ3" i="5"/>
  <c r="ES3" i="5" s="1"/>
  <c r="CN3" i="5"/>
  <c r="CP3" i="5" s="1"/>
  <c r="AA3" i="5"/>
  <c r="AC3" i="5" s="1"/>
  <c r="JL3" i="5"/>
  <c r="JN3" i="5" s="1"/>
  <c r="KK3" i="5"/>
  <c r="KM3" i="5" s="1"/>
  <c r="AU3" i="5"/>
  <c r="AW3" i="5" s="1"/>
  <c r="HD3" i="5"/>
  <c r="HF3" i="5" s="1"/>
  <c r="GE3" i="5"/>
  <c r="GG3" i="5" s="1"/>
  <c r="BY3" i="5"/>
  <c r="CA3" i="5" s="1"/>
  <c r="CI3" i="5"/>
  <c r="CK3" i="5" s="1"/>
  <c r="JQ3" i="5"/>
  <c r="JS3" i="5" s="1"/>
  <c r="HI3" i="5"/>
  <c r="HK3" i="5" s="1"/>
  <c r="DM3" i="5"/>
  <c r="DO3" i="5" s="1"/>
  <c r="Q3" i="5"/>
  <c r="S3" i="5" s="1"/>
  <c r="HS3" i="5"/>
  <c r="HU3" i="5" s="1"/>
  <c r="AF3" i="5"/>
  <c r="AH3" i="5" s="1"/>
  <c r="BE3" i="5"/>
  <c r="BG3" i="5" s="1"/>
  <c r="EV3" i="5"/>
  <c r="EX3" i="5" s="1"/>
  <c r="L4" i="5"/>
  <c r="L5" i="5"/>
  <c r="L6" i="5"/>
  <c r="L2" i="5"/>
  <c r="N2" i="5" s="1"/>
  <c r="L3" i="5"/>
  <c r="N3" i="5" s="1"/>
  <c r="M7" i="9"/>
  <c r="K6" i="9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D17" i="4"/>
  <c r="D23" i="4"/>
  <c r="D9" i="4"/>
  <c r="D15" i="4"/>
  <c r="D21" i="4"/>
  <c r="D27" i="4"/>
  <c r="D33" i="4"/>
  <c r="D45" i="4"/>
  <c r="D51" i="4"/>
  <c r="D57" i="4"/>
  <c r="D63" i="4"/>
  <c r="D75" i="4"/>
  <c r="D81" i="4"/>
  <c r="D87" i="4"/>
  <c r="D93" i="4"/>
  <c r="D99" i="4"/>
  <c r="D105" i="4"/>
  <c r="I10" i="5"/>
  <c r="G4" i="5"/>
  <c r="G6" i="5"/>
  <c r="G3" i="5"/>
  <c r="G5" i="5"/>
  <c r="G2" i="5"/>
  <c r="I2" i="5" s="1"/>
  <c r="B56" i="5"/>
  <c r="A11" i="5"/>
  <c r="BA55" i="6"/>
  <c r="BA52" i="6"/>
  <c r="BA49" i="6"/>
  <c r="BA46" i="6"/>
  <c r="BA43" i="6"/>
  <c r="BA40" i="6"/>
  <c r="BA37" i="6"/>
  <c r="BA34" i="6"/>
  <c r="BA31" i="6"/>
  <c r="BA28" i="6"/>
  <c r="BA22" i="6"/>
  <c r="BA16" i="6"/>
  <c r="BA10" i="6"/>
  <c r="BA4" i="6"/>
  <c r="BA27" i="6"/>
  <c r="BA21" i="6"/>
  <c r="BA15" i="6"/>
  <c r="BA9" i="6"/>
  <c r="BA53" i="6"/>
  <c r="BA50" i="6"/>
  <c r="BA47" i="6"/>
  <c r="BA44" i="6"/>
  <c r="BA41" i="6"/>
  <c r="BA38" i="6"/>
  <c r="BA35" i="6"/>
  <c r="BA32" i="6"/>
  <c r="BA29" i="6"/>
  <c r="BA26" i="6"/>
  <c r="BA20" i="6"/>
  <c r="BA14" i="6"/>
  <c r="BA8" i="6"/>
  <c r="BA25" i="6"/>
  <c r="BA19" i="6"/>
  <c r="BA13" i="6"/>
  <c r="BA7" i="6"/>
  <c r="BA54" i="6"/>
  <c r="BA51" i="6"/>
  <c r="BA48" i="6"/>
  <c r="BA45" i="6"/>
  <c r="BA42" i="6"/>
  <c r="BA39" i="6"/>
  <c r="BA36" i="6"/>
  <c r="BA33" i="6"/>
  <c r="BA30" i="6"/>
  <c r="BA24" i="6"/>
  <c r="BA18" i="6"/>
  <c r="BA12" i="6"/>
  <c r="BA6" i="6"/>
  <c r="BA23" i="6"/>
  <c r="BA17" i="6"/>
  <c r="BA11" i="6"/>
  <c r="BA5" i="6"/>
  <c r="AO55" i="6"/>
  <c r="AC55" i="6"/>
  <c r="Q55" i="6"/>
  <c r="E55" i="6"/>
  <c r="AZ55" i="6"/>
  <c r="AN55" i="6"/>
  <c r="AB55" i="6"/>
  <c r="P55" i="6"/>
  <c r="D55" i="6"/>
  <c r="AY55" i="6"/>
  <c r="AM55" i="6"/>
  <c r="AA55" i="6"/>
  <c r="O55" i="6"/>
  <c r="C55" i="6"/>
  <c r="AX55" i="6"/>
  <c r="AL55" i="6"/>
  <c r="Z55" i="6"/>
  <c r="N55" i="6"/>
  <c r="B55" i="6"/>
  <c r="AW55" i="6"/>
  <c r="AK55" i="6"/>
  <c r="Y55" i="6"/>
  <c r="M55" i="6"/>
  <c r="AV55" i="6"/>
  <c r="AJ55" i="6"/>
  <c r="X55" i="6"/>
  <c r="L55" i="6"/>
  <c r="AU55" i="6"/>
  <c r="AI55" i="6"/>
  <c r="W55" i="6"/>
  <c r="K55" i="6"/>
  <c r="AT55" i="6"/>
  <c r="AH55" i="6"/>
  <c r="V55" i="6"/>
  <c r="J55" i="6"/>
  <c r="AS55" i="6"/>
  <c r="AG55" i="6"/>
  <c r="U55" i="6"/>
  <c r="I55" i="6"/>
  <c r="AR55" i="6"/>
  <c r="AF55" i="6"/>
  <c r="T55" i="6"/>
  <c r="H55" i="6"/>
  <c r="AQ55" i="6"/>
  <c r="AE55" i="6"/>
  <c r="S55" i="6"/>
  <c r="G55" i="6"/>
  <c r="AP55" i="6"/>
  <c r="AD55" i="6"/>
  <c r="R55" i="6"/>
  <c r="F55" i="6"/>
  <c r="BB3" i="6"/>
  <c r="A56" i="6"/>
  <c r="BA56" i="6" s="1"/>
  <c r="AU16" i="4"/>
  <c r="AU26" i="4"/>
  <c r="AU36" i="4"/>
  <c r="AT150" i="4"/>
  <c r="AU6" i="4"/>
  <c r="AU51" i="4"/>
  <c r="AU46" i="4"/>
  <c r="S24" i="4"/>
  <c r="S25" i="4" s="1"/>
  <c r="S26" i="4" s="1"/>
  <c r="S27" i="4" s="1"/>
  <c r="AU21" i="4"/>
  <c r="AU31" i="4"/>
  <c r="AU41" i="4"/>
  <c r="AU11" i="4"/>
  <c r="W44" i="4"/>
  <c r="AT140" i="4"/>
  <c r="AT52" i="4"/>
  <c r="T24" i="4"/>
  <c r="AT22" i="4" s="1"/>
  <c r="T44" i="4"/>
  <c r="AT42" i="4" s="1"/>
  <c r="V9" i="4"/>
  <c r="V10" i="4" s="1"/>
  <c r="V11" i="4" s="1"/>
  <c r="V12" i="4" s="1"/>
  <c r="T49" i="4"/>
  <c r="AT47" i="4" s="1"/>
  <c r="S44" i="4"/>
  <c r="S45" i="4" s="1"/>
  <c r="S46" i="4" s="1"/>
  <c r="S47" i="4" s="1"/>
  <c r="V44" i="4"/>
  <c r="V45" i="4" s="1"/>
  <c r="V46" i="4" s="1"/>
  <c r="V47" i="4" s="1"/>
  <c r="S39" i="4"/>
  <c r="S40" i="4" s="1"/>
  <c r="S41" i="4" s="1"/>
  <c r="S42" i="4" s="1"/>
  <c r="V39" i="4"/>
  <c r="V40" i="4" s="1"/>
  <c r="V41" i="4" s="1"/>
  <c r="V42" i="4" s="1"/>
  <c r="W39" i="4"/>
  <c r="S34" i="4"/>
  <c r="S35" i="4" s="1"/>
  <c r="S36" i="4" s="1"/>
  <c r="S37" i="4" s="1"/>
  <c r="T34" i="4"/>
  <c r="AT32" i="4" s="1"/>
  <c r="R34" i="4"/>
  <c r="R35" i="4" s="1"/>
  <c r="V29" i="4"/>
  <c r="V30" i="4" s="1"/>
  <c r="V31" i="4" s="1"/>
  <c r="V32" i="4" s="1"/>
  <c r="W29" i="4"/>
  <c r="S19" i="4"/>
  <c r="S20" i="4" s="1"/>
  <c r="S21" i="4" s="1"/>
  <c r="S22" i="4" s="1"/>
  <c r="V19" i="4"/>
  <c r="V20" i="4" s="1"/>
  <c r="V21" i="4" s="1"/>
  <c r="V22" i="4" s="1"/>
  <c r="W19" i="4"/>
  <c r="S14" i="4"/>
  <c r="S15" i="4" s="1"/>
  <c r="S16" i="4" s="1"/>
  <c r="S17" i="4" s="1"/>
  <c r="T14" i="4"/>
  <c r="AT12" i="4" s="1"/>
  <c r="W14" i="4"/>
  <c r="T9" i="4"/>
  <c r="AT7" i="4" s="1"/>
  <c r="W9" i="4"/>
  <c r="R19" i="4"/>
  <c r="R20" i="4" s="1"/>
  <c r="S9" i="4"/>
  <c r="S10" i="4" s="1"/>
  <c r="S11" i="4" s="1"/>
  <c r="S12" i="4" s="1"/>
  <c r="V24" i="4"/>
  <c r="V25" i="4" s="1"/>
  <c r="V26" i="4" s="1"/>
  <c r="V27" i="4" s="1"/>
  <c r="V34" i="4"/>
  <c r="V35" i="4" s="1"/>
  <c r="V36" i="4" s="1"/>
  <c r="V37" i="4" s="1"/>
  <c r="R9" i="4"/>
  <c r="R10" i="4" s="1"/>
  <c r="W49" i="4"/>
  <c r="V14" i="4"/>
  <c r="V15" i="4" s="1"/>
  <c r="V16" i="4" s="1"/>
  <c r="V17" i="4" s="1"/>
  <c r="W24" i="4"/>
  <c r="W34" i="4"/>
  <c r="S49" i="4"/>
  <c r="S50" i="4" s="1"/>
  <c r="S51" i="4" s="1"/>
  <c r="S52" i="4" s="1"/>
  <c r="S29" i="4"/>
  <c r="S30" i="4" s="1"/>
  <c r="S31" i="4" s="1"/>
  <c r="S32" i="4" s="1"/>
  <c r="T19" i="4"/>
  <c r="AT17" i="4" s="1"/>
  <c r="T29" i="4"/>
  <c r="AT27" i="4" s="1"/>
  <c r="T39" i="4"/>
  <c r="AT37" i="4" s="1"/>
  <c r="V49" i="4"/>
  <c r="V50" i="4" s="1"/>
  <c r="V51" i="4" s="1"/>
  <c r="V52" i="4" s="1"/>
  <c r="R45" i="4"/>
  <c r="BC5" i="4"/>
  <c r="M8" i="9"/>
  <c r="L35" i="9"/>
  <c r="L47" i="9"/>
  <c r="L59" i="9"/>
  <c r="L36" i="9"/>
  <c r="L48" i="9"/>
  <c r="L50" i="9"/>
  <c r="L38" i="9"/>
  <c r="R29" i="4"/>
  <c r="U29" i="4"/>
  <c r="R49" i="4"/>
  <c r="U49" i="4"/>
  <c r="L37" i="9"/>
  <c r="L49" i="9"/>
  <c r="R14" i="4"/>
  <c r="U14" i="4"/>
  <c r="R24" i="4"/>
  <c r="U24" i="4"/>
  <c r="U44" i="4"/>
  <c r="AS6" i="1"/>
  <c r="AS7" i="1"/>
  <c r="L57" i="9"/>
  <c r="L45" i="9"/>
  <c r="L33" i="9"/>
  <c r="L30" i="9"/>
  <c r="K31" i="9" s="1"/>
  <c r="L42" i="9"/>
  <c r="L54" i="9"/>
  <c r="L56" i="9"/>
  <c r="L44" i="9"/>
  <c r="L32" i="9"/>
  <c r="U19" i="4"/>
  <c r="R39" i="4"/>
  <c r="U39" i="4"/>
  <c r="L31" i="9"/>
  <c r="L43" i="9"/>
  <c r="L55" i="9"/>
  <c r="U9" i="4"/>
  <c r="U34" i="4"/>
  <c r="BC3" i="6"/>
  <c r="AK5" i="1"/>
  <c r="A4" i="2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H5" i="1"/>
  <c r="I5" i="1" s="1"/>
  <c r="AH5" i="1"/>
  <c r="AP6" i="1"/>
  <c r="F6" i="1" s="1"/>
  <c r="H2" i="2"/>
  <c r="T5" i="1"/>
  <c r="W6" i="1" s="1"/>
  <c r="G5" i="1"/>
  <c r="V5" i="1"/>
  <c r="X5" i="1" s="1"/>
  <c r="AB5" i="1"/>
  <c r="AD5" i="1" s="1"/>
  <c r="C6" i="1"/>
  <c r="AO5" i="1"/>
  <c r="AQ5" i="1" s="1"/>
  <c r="F3" i="2"/>
  <c r="J4" i="2" s="1"/>
  <c r="CR55" i="5" l="1"/>
  <c r="CQ56" i="5"/>
  <c r="IU24" i="5"/>
  <c r="IV23" i="5"/>
  <c r="GM36" i="5"/>
  <c r="GN35" i="5"/>
  <c r="JE22" i="5"/>
  <c r="JF21" i="5"/>
  <c r="CL57" i="5"/>
  <c r="CM57" i="5" s="1"/>
  <c r="CM56" i="5"/>
  <c r="FO40" i="5"/>
  <c r="FN41" i="5"/>
  <c r="DB53" i="5"/>
  <c r="DA54" i="5"/>
  <c r="KD17" i="5"/>
  <c r="KE16" i="5"/>
  <c r="EF47" i="5"/>
  <c r="EE48" i="5"/>
  <c r="IG26" i="5"/>
  <c r="IF27" i="5"/>
  <c r="GW34" i="5"/>
  <c r="GX33" i="5"/>
  <c r="GC38" i="5"/>
  <c r="GD37" i="5"/>
  <c r="CV55" i="5"/>
  <c r="CW54" i="5"/>
  <c r="FD43" i="5"/>
  <c r="FE42" i="5"/>
  <c r="IZ23" i="5"/>
  <c r="JA22" i="5"/>
  <c r="KO15" i="5"/>
  <c r="KN16" i="5"/>
  <c r="GI36" i="5"/>
  <c r="GH37" i="5"/>
  <c r="KJ15" i="5"/>
  <c r="KI16" i="5"/>
  <c r="IQ24" i="5"/>
  <c r="IP25" i="5"/>
  <c r="EZ43" i="5"/>
  <c r="EY44" i="5"/>
  <c r="DK52" i="5"/>
  <c r="DL51" i="5"/>
  <c r="FT39" i="5"/>
  <c r="FS40" i="5"/>
  <c r="DU50" i="5"/>
  <c r="DV49" i="5"/>
  <c r="JJ21" i="5"/>
  <c r="JK20" i="5"/>
  <c r="JO20" i="5"/>
  <c r="JP19" i="5"/>
  <c r="JT19" i="5"/>
  <c r="JU18" i="5"/>
  <c r="IK26" i="5"/>
  <c r="IL25" i="5"/>
  <c r="HM30" i="5"/>
  <c r="HL31" i="5"/>
  <c r="DF53" i="5"/>
  <c r="DG52" i="5"/>
  <c r="EK46" i="5"/>
  <c r="EJ47" i="5"/>
  <c r="EA48" i="5"/>
  <c r="DZ49" i="5"/>
  <c r="HR29" i="5"/>
  <c r="HQ30" i="5"/>
  <c r="HG32" i="5"/>
  <c r="HH31" i="5"/>
  <c r="S11" i="5"/>
  <c r="AC11" i="5"/>
  <c r="AM11" i="5"/>
  <c r="X11" i="5"/>
  <c r="N11" i="5"/>
  <c r="AR11" i="5"/>
  <c r="AW11" i="5"/>
  <c r="AH11" i="5"/>
  <c r="DP51" i="5"/>
  <c r="DQ50" i="5"/>
  <c r="JZ17" i="5"/>
  <c r="JY18" i="5"/>
  <c r="IB27" i="5"/>
  <c r="IA28" i="5"/>
  <c r="HB33" i="5"/>
  <c r="HC32" i="5"/>
  <c r="FX39" i="5"/>
  <c r="FY38" i="5"/>
  <c r="GS34" i="5"/>
  <c r="GR35" i="5"/>
  <c r="FJ41" i="5"/>
  <c r="FI42" i="5"/>
  <c r="ET45" i="5"/>
  <c r="EU44" i="5"/>
  <c r="HV29" i="5"/>
  <c r="HW28" i="5"/>
  <c r="EO46" i="5"/>
  <c r="EP45" i="5"/>
  <c r="AU6" i="1"/>
  <c r="C7" i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C23" i="1" s="1"/>
  <c r="C24" i="1" s="1"/>
  <c r="C25" i="1" s="1"/>
  <c r="C26" i="1" s="1"/>
  <c r="C27" i="1" s="1"/>
  <c r="C28" i="1" s="1"/>
  <c r="C29" i="1" s="1"/>
  <c r="C30" i="1" s="1"/>
  <c r="C31" i="1" s="1"/>
  <c r="C32" i="1" s="1"/>
  <c r="C33" i="1" s="1"/>
  <c r="C34" i="1" s="1"/>
  <c r="C35" i="1" s="1"/>
  <c r="C36" i="1" s="1"/>
  <c r="C37" i="1" s="1"/>
  <c r="C38" i="1" s="1"/>
  <c r="C39" i="1" s="1"/>
  <c r="C40" i="1" s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 s="1"/>
  <c r="C52" i="1" s="1"/>
  <c r="C53" i="1" s="1"/>
  <c r="C54" i="1" s="1"/>
  <c r="C55" i="1" s="1"/>
  <c r="C56" i="1" s="1"/>
  <c r="C57" i="1" s="1"/>
  <c r="C58" i="1" s="1"/>
  <c r="C59" i="1" s="1"/>
  <c r="C60" i="1" s="1"/>
  <c r="C61" i="1" s="1"/>
  <c r="C62" i="1" s="1"/>
  <c r="AT62" i="1" s="1"/>
  <c r="AL6" i="1"/>
  <c r="E6" i="1" s="1"/>
  <c r="I11" i="5"/>
  <c r="B57" i="5"/>
  <c r="A12" i="5"/>
  <c r="AS56" i="6"/>
  <c r="AG56" i="6"/>
  <c r="U56" i="6"/>
  <c r="I56" i="6"/>
  <c r="AR56" i="6"/>
  <c r="AF56" i="6"/>
  <c r="T56" i="6"/>
  <c r="H56" i="6"/>
  <c r="AQ56" i="6"/>
  <c r="AE56" i="6"/>
  <c r="S56" i="6"/>
  <c r="G56" i="6"/>
  <c r="AP56" i="6"/>
  <c r="AD56" i="6"/>
  <c r="R56" i="6"/>
  <c r="F56" i="6"/>
  <c r="AO56" i="6"/>
  <c r="AC56" i="6"/>
  <c r="Q56" i="6"/>
  <c r="E56" i="6"/>
  <c r="AZ56" i="6"/>
  <c r="AN56" i="6"/>
  <c r="AB56" i="6"/>
  <c r="P56" i="6"/>
  <c r="D56" i="6"/>
  <c r="AY56" i="6"/>
  <c r="AM56" i="6"/>
  <c r="AA56" i="6"/>
  <c r="O56" i="6"/>
  <c r="C56" i="6"/>
  <c r="AX56" i="6"/>
  <c r="AL56" i="6"/>
  <c r="Z56" i="6"/>
  <c r="N56" i="6"/>
  <c r="B56" i="6"/>
  <c r="AW56" i="6"/>
  <c r="AK56" i="6"/>
  <c r="Y56" i="6"/>
  <c r="M56" i="6"/>
  <c r="AV56" i="6"/>
  <c r="AJ56" i="6"/>
  <c r="X56" i="6"/>
  <c r="L56" i="6"/>
  <c r="AU56" i="6"/>
  <c r="AI56" i="6"/>
  <c r="W56" i="6"/>
  <c r="K56" i="6"/>
  <c r="AT56" i="6"/>
  <c r="AH56" i="6"/>
  <c r="V56" i="6"/>
  <c r="J56" i="6"/>
  <c r="BC27" i="6"/>
  <c r="BC21" i="6"/>
  <c r="BC15" i="6"/>
  <c r="BC9" i="6"/>
  <c r="BC56" i="6"/>
  <c r="BC53" i="6"/>
  <c r="BC50" i="6"/>
  <c r="BC47" i="6"/>
  <c r="BC44" i="6"/>
  <c r="BC41" i="6"/>
  <c r="BC38" i="6"/>
  <c r="BC35" i="6"/>
  <c r="BC32" i="6"/>
  <c r="BC29" i="6"/>
  <c r="BC26" i="6"/>
  <c r="BC20" i="6"/>
  <c r="BC14" i="6"/>
  <c r="BC8" i="6"/>
  <c r="BC25" i="6"/>
  <c r="BC19" i="6"/>
  <c r="BC13" i="6"/>
  <c r="BC7" i="6"/>
  <c r="BC54" i="6"/>
  <c r="BC51" i="6"/>
  <c r="BC48" i="6"/>
  <c r="BC45" i="6"/>
  <c r="BC42" i="6"/>
  <c r="BC39" i="6"/>
  <c r="BC36" i="6"/>
  <c r="BC33" i="6"/>
  <c r="BC30" i="6"/>
  <c r="BC24" i="6"/>
  <c r="BC18" i="6"/>
  <c r="BC12" i="6"/>
  <c r="BC6" i="6"/>
  <c r="BC23" i="6"/>
  <c r="BC17" i="6"/>
  <c r="BC11" i="6"/>
  <c r="BC5" i="6"/>
  <c r="BC55" i="6"/>
  <c r="BC52" i="6"/>
  <c r="BC49" i="6"/>
  <c r="BC46" i="6"/>
  <c r="BC43" i="6"/>
  <c r="BC40" i="6"/>
  <c r="BC37" i="6"/>
  <c r="BC34" i="6"/>
  <c r="BC31" i="6"/>
  <c r="BC28" i="6"/>
  <c r="BC22" i="6"/>
  <c r="BC16" i="6"/>
  <c r="BC10" i="6"/>
  <c r="BC4" i="6"/>
  <c r="BB27" i="6"/>
  <c r="BB21" i="6"/>
  <c r="BB15" i="6"/>
  <c r="BB9" i="6"/>
  <c r="BB56" i="6"/>
  <c r="BB53" i="6"/>
  <c r="BB50" i="6"/>
  <c r="BB47" i="6"/>
  <c r="BB44" i="6"/>
  <c r="BB41" i="6"/>
  <c r="BB38" i="6"/>
  <c r="BB35" i="6"/>
  <c r="BB32" i="6"/>
  <c r="BB29" i="6"/>
  <c r="BB26" i="6"/>
  <c r="BB20" i="6"/>
  <c r="BB14" i="6"/>
  <c r="BB8" i="6"/>
  <c r="BB25" i="6"/>
  <c r="BB19" i="6"/>
  <c r="BB13" i="6"/>
  <c r="BB7" i="6"/>
  <c r="BB4" i="6"/>
  <c r="BB57" i="6"/>
  <c r="BB54" i="6"/>
  <c r="BB51" i="6"/>
  <c r="BB48" i="6"/>
  <c r="BB45" i="6"/>
  <c r="BB42" i="6"/>
  <c r="BB39" i="6"/>
  <c r="BB36" i="6"/>
  <c r="BB33" i="6"/>
  <c r="BB30" i="6"/>
  <c r="BB24" i="6"/>
  <c r="BB18" i="6"/>
  <c r="BB12" i="6"/>
  <c r="BB6" i="6"/>
  <c r="BB23" i="6"/>
  <c r="BB17" i="6"/>
  <c r="BB11" i="6"/>
  <c r="BB5" i="6"/>
  <c r="BB55" i="6"/>
  <c r="BB52" i="6"/>
  <c r="BB49" i="6"/>
  <c r="BB46" i="6"/>
  <c r="BB43" i="6"/>
  <c r="BB40" i="6"/>
  <c r="BB37" i="6"/>
  <c r="BB34" i="6"/>
  <c r="BB31" i="6"/>
  <c r="BB28" i="6"/>
  <c r="BB22" i="6"/>
  <c r="BB16" i="6"/>
  <c r="BB10" i="6"/>
  <c r="A57" i="6"/>
  <c r="AU17" i="4"/>
  <c r="W10" i="4"/>
  <c r="AT106" i="4"/>
  <c r="AV11" i="4"/>
  <c r="AU7" i="4"/>
  <c r="W40" i="4"/>
  <c r="AT136" i="4"/>
  <c r="AV6" i="4"/>
  <c r="AU27" i="4"/>
  <c r="W15" i="4"/>
  <c r="AT111" i="4"/>
  <c r="AV41" i="4"/>
  <c r="W45" i="4"/>
  <c r="AT141" i="4"/>
  <c r="W35" i="4"/>
  <c r="AT131" i="4"/>
  <c r="AU12" i="4"/>
  <c r="W25" i="4"/>
  <c r="AT121" i="4"/>
  <c r="AU42" i="4"/>
  <c r="AV31" i="4"/>
  <c r="AT151" i="4"/>
  <c r="W20" i="4"/>
  <c r="AT116" i="4"/>
  <c r="AU22" i="4"/>
  <c r="AV36" i="4"/>
  <c r="W50" i="4"/>
  <c r="AT146" i="4"/>
  <c r="AU47" i="4"/>
  <c r="AU52" i="4"/>
  <c r="AV21" i="4"/>
  <c r="AV26" i="4"/>
  <c r="AV51" i="4"/>
  <c r="W30" i="4"/>
  <c r="AT126" i="4"/>
  <c r="AV46" i="4"/>
  <c r="AV16" i="4"/>
  <c r="AU32" i="4"/>
  <c r="AU37" i="4"/>
  <c r="T30" i="4"/>
  <c r="AT28" i="4" s="1"/>
  <c r="T20" i="4"/>
  <c r="AT18" i="4" s="1"/>
  <c r="T35" i="4"/>
  <c r="AT33" i="4" s="1"/>
  <c r="T25" i="4"/>
  <c r="AT23" i="4" s="1"/>
  <c r="T40" i="4"/>
  <c r="AT38" i="4" s="1"/>
  <c r="T10" i="4"/>
  <c r="AT8" i="4" s="1"/>
  <c r="AT53" i="4"/>
  <c r="T15" i="4"/>
  <c r="AT13" i="4" s="1"/>
  <c r="T45" i="4"/>
  <c r="AT43" i="4" s="1"/>
  <c r="T50" i="4"/>
  <c r="AT48" i="4" s="1"/>
  <c r="U25" i="4"/>
  <c r="BD3" i="6"/>
  <c r="U35" i="4"/>
  <c r="A58" i="6"/>
  <c r="BC58" i="6" s="1"/>
  <c r="U10" i="4"/>
  <c r="K32" i="9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R25" i="4"/>
  <c r="J31" i="9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R46" i="4"/>
  <c r="R36" i="4"/>
  <c r="U15" i="4"/>
  <c r="R15" i="4"/>
  <c r="R11" i="4"/>
  <c r="U40" i="4"/>
  <c r="U50" i="4"/>
  <c r="R21" i="4"/>
  <c r="R40" i="4"/>
  <c r="R50" i="4"/>
  <c r="M9" i="9"/>
  <c r="AS9" i="1" s="1"/>
  <c r="U20" i="4"/>
  <c r="U30" i="4"/>
  <c r="BD5" i="4"/>
  <c r="U45" i="4"/>
  <c r="R30" i="4"/>
  <c r="AS8" i="1"/>
  <c r="AK6" i="1"/>
  <c r="AU5" i="1"/>
  <c r="AJ5" i="1"/>
  <c r="AT5" i="1"/>
  <c r="AF5" i="1"/>
  <c r="AI6" i="1" s="1"/>
  <c r="Z5" i="1"/>
  <c r="AC6" i="1" s="1"/>
  <c r="E24" i="2"/>
  <c r="F4" i="2"/>
  <c r="AL7" i="1" s="1"/>
  <c r="E7" i="1" s="1"/>
  <c r="H3" i="2"/>
  <c r="T6" i="1"/>
  <c r="W7" i="1" s="1"/>
  <c r="AP7" i="1"/>
  <c r="F7" i="1" s="1"/>
  <c r="EJ48" i="5" l="1"/>
  <c r="EK47" i="5"/>
  <c r="KI17" i="5"/>
  <c r="KJ16" i="5"/>
  <c r="FN42" i="5"/>
  <c r="FO41" i="5"/>
  <c r="FY39" i="5"/>
  <c r="FX40" i="5"/>
  <c r="JK21" i="5"/>
  <c r="JJ22" i="5"/>
  <c r="GC39" i="5"/>
  <c r="GD38" i="5"/>
  <c r="GH38" i="5"/>
  <c r="GI37" i="5"/>
  <c r="EO47" i="5"/>
  <c r="EP46" i="5"/>
  <c r="HC33" i="5"/>
  <c r="HB34" i="5"/>
  <c r="DG53" i="5"/>
  <c r="DF54" i="5"/>
  <c r="DU51" i="5"/>
  <c r="DV50" i="5"/>
  <c r="GW35" i="5"/>
  <c r="GX34" i="5"/>
  <c r="IB28" i="5"/>
  <c r="IA29" i="5"/>
  <c r="HL32" i="5"/>
  <c r="HM31" i="5"/>
  <c r="FS41" i="5"/>
  <c r="FT40" i="5"/>
  <c r="KO16" i="5"/>
  <c r="KN17" i="5"/>
  <c r="IF28" i="5"/>
  <c r="IG27" i="5"/>
  <c r="JF22" i="5"/>
  <c r="JE23" i="5"/>
  <c r="JZ18" i="5"/>
  <c r="JY19" i="5"/>
  <c r="EE49" i="5"/>
  <c r="EF48" i="5"/>
  <c r="S12" i="5"/>
  <c r="AH12" i="5"/>
  <c r="AC12" i="5"/>
  <c r="X12" i="5"/>
  <c r="AM12" i="5"/>
  <c r="N12" i="5"/>
  <c r="AR12" i="5"/>
  <c r="AW12" i="5"/>
  <c r="BB12" i="5"/>
  <c r="ET46" i="5"/>
  <c r="EU45" i="5"/>
  <c r="HG33" i="5"/>
  <c r="HH32" i="5"/>
  <c r="IK27" i="5"/>
  <c r="IL26" i="5"/>
  <c r="DL52" i="5"/>
  <c r="DK53" i="5"/>
  <c r="IZ24" i="5"/>
  <c r="JA23" i="5"/>
  <c r="GM37" i="5"/>
  <c r="GN36" i="5"/>
  <c r="FJ42" i="5"/>
  <c r="FI43" i="5"/>
  <c r="HQ31" i="5"/>
  <c r="HR30" i="5"/>
  <c r="EY45" i="5"/>
  <c r="EZ44" i="5"/>
  <c r="HW29" i="5"/>
  <c r="HV30" i="5"/>
  <c r="DQ51" i="5"/>
  <c r="DP52" i="5"/>
  <c r="JT20" i="5"/>
  <c r="JU19" i="5"/>
  <c r="FE43" i="5"/>
  <c r="FD44" i="5"/>
  <c r="KE17" i="5"/>
  <c r="KD18" i="5"/>
  <c r="IV24" i="5"/>
  <c r="IU25" i="5"/>
  <c r="GR36" i="5"/>
  <c r="GS35" i="5"/>
  <c r="DZ50" i="5"/>
  <c r="EA49" i="5"/>
  <c r="IQ25" i="5"/>
  <c r="IP26" i="5"/>
  <c r="DB54" i="5"/>
  <c r="DA55" i="5"/>
  <c r="CQ57" i="5"/>
  <c r="CR57" i="5" s="1"/>
  <c r="CR56" i="5"/>
  <c r="JO21" i="5"/>
  <c r="JP20" i="5"/>
  <c r="CV56" i="5"/>
  <c r="CW55" i="5"/>
  <c r="AT61" i="1"/>
  <c r="AU7" i="1"/>
  <c r="J5" i="2"/>
  <c r="AU8" i="1" s="1"/>
  <c r="I61" i="1"/>
  <c r="I62" i="1"/>
  <c r="C63" i="1"/>
  <c r="AT63" i="1" s="1"/>
  <c r="I12" i="5"/>
  <c r="A13" i="5"/>
  <c r="AO58" i="6"/>
  <c r="AC58" i="6"/>
  <c r="Q58" i="6"/>
  <c r="E58" i="6"/>
  <c r="AZ58" i="6"/>
  <c r="AN58" i="6"/>
  <c r="AB58" i="6"/>
  <c r="P58" i="6"/>
  <c r="D58" i="6"/>
  <c r="AY58" i="6"/>
  <c r="AM58" i="6"/>
  <c r="AA58" i="6"/>
  <c r="O58" i="6"/>
  <c r="C58" i="6"/>
  <c r="AX58" i="6"/>
  <c r="AL58" i="6"/>
  <c r="Z58" i="6"/>
  <c r="N58" i="6"/>
  <c r="B58" i="6"/>
  <c r="AW58" i="6"/>
  <c r="AK58" i="6"/>
  <c r="Y58" i="6"/>
  <c r="M58" i="6"/>
  <c r="AV58" i="6"/>
  <c r="AJ58" i="6"/>
  <c r="X58" i="6"/>
  <c r="L58" i="6"/>
  <c r="AU58" i="6"/>
  <c r="AI58" i="6"/>
  <c r="W58" i="6"/>
  <c r="K58" i="6"/>
  <c r="AT58" i="6"/>
  <c r="AH58" i="6"/>
  <c r="V58" i="6"/>
  <c r="J58" i="6"/>
  <c r="AS58" i="6"/>
  <c r="AG58" i="6"/>
  <c r="U58" i="6"/>
  <c r="I58" i="6"/>
  <c r="AR58" i="6"/>
  <c r="AF58" i="6"/>
  <c r="T58" i="6"/>
  <c r="H58" i="6"/>
  <c r="AQ58" i="6"/>
  <c r="AE58" i="6"/>
  <c r="S58" i="6"/>
  <c r="G58" i="6"/>
  <c r="AP58" i="6"/>
  <c r="AD58" i="6"/>
  <c r="R58" i="6"/>
  <c r="F58" i="6"/>
  <c r="BA58" i="6"/>
  <c r="AW57" i="6"/>
  <c r="AK57" i="6"/>
  <c r="Y57" i="6"/>
  <c r="M57" i="6"/>
  <c r="AV57" i="6"/>
  <c r="AJ57" i="6"/>
  <c r="X57" i="6"/>
  <c r="L57" i="6"/>
  <c r="AU57" i="6"/>
  <c r="AI57" i="6"/>
  <c r="W57" i="6"/>
  <c r="K57" i="6"/>
  <c r="AT57" i="6"/>
  <c r="AH57" i="6"/>
  <c r="V57" i="6"/>
  <c r="J57" i="6"/>
  <c r="AS57" i="6"/>
  <c r="AG57" i="6"/>
  <c r="U57" i="6"/>
  <c r="I57" i="6"/>
  <c r="AR57" i="6"/>
  <c r="AF57" i="6"/>
  <c r="T57" i="6"/>
  <c r="H57" i="6"/>
  <c r="AQ57" i="6"/>
  <c r="AE57" i="6"/>
  <c r="S57" i="6"/>
  <c r="G57" i="6"/>
  <c r="AP57" i="6"/>
  <c r="AD57" i="6"/>
  <c r="R57" i="6"/>
  <c r="F57" i="6"/>
  <c r="AO57" i="6"/>
  <c r="AC57" i="6"/>
  <c r="Q57" i="6"/>
  <c r="E57" i="6"/>
  <c r="AZ57" i="6"/>
  <c r="AN57" i="6"/>
  <c r="AB57" i="6"/>
  <c r="P57" i="6"/>
  <c r="D57" i="6"/>
  <c r="AY57" i="6"/>
  <c r="AM57" i="6"/>
  <c r="AA57" i="6"/>
  <c r="O57" i="6"/>
  <c r="C57" i="6"/>
  <c r="AX57" i="6"/>
  <c r="AL57" i="6"/>
  <c r="Z57" i="6"/>
  <c r="N57" i="6"/>
  <c r="B57" i="6"/>
  <c r="BA57" i="6"/>
  <c r="BD56" i="6"/>
  <c r="BD53" i="6"/>
  <c r="BD50" i="6"/>
  <c r="BD47" i="6"/>
  <c r="BD44" i="6"/>
  <c r="BD41" i="6"/>
  <c r="BD38" i="6"/>
  <c r="BD35" i="6"/>
  <c r="BD32" i="6"/>
  <c r="BD29" i="6"/>
  <c r="BD26" i="6"/>
  <c r="BD20" i="6"/>
  <c r="BD14" i="6"/>
  <c r="BD8" i="6"/>
  <c r="BD25" i="6"/>
  <c r="BD19" i="6"/>
  <c r="BD13" i="6"/>
  <c r="BD7" i="6"/>
  <c r="BD57" i="6"/>
  <c r="BD54" i="6"/>
  <c r="BD51" i="6"/>
  <c r="BD48" i="6"/>
  <c r="BD45" i="6"/>
  <c r="BD42" i="6"/>
  <c r="BD39" i="6"/>
  <c r="BD36" i="6"/>
  <c r="BD33" i="6"/>
  <c r="BD30" i="6"/>
  <c r="BD24" i="6"/>
  <c r="BD18" i="6"/>
  <c r="BD12" i="6"/>
  <c r="BD6" i="6"/>
  <c r="BD23" i="6"/>
  <c r="BD17" i="6"/>
  <c r="BD11" i="6"/>
  <c r="BD5" i="6"/>
  <c r="BD58" i="6"/>
  <c r="BD55" i="6"/>
  <c r="BD52" i="6"/>
  <c r="BD49" i="6"/>
  <c r="BD46" i="6"/>
  <c r="BD43" i="6"/>
  <c r="BD40" i="6"/>
  <c r="BD37" i="6"/>
  <c r="BD34" i="6"/>
  <c r="BD31" i="6"/>
  <c r="BD28" i="6"/>
  <c r="BD22" i="6"/>
  <c r="BD16" i="6"/>
  <c r="BD10" i="6"/>
  <c r="BD4" i="6"/>
  <c r="BD27" i="6"/>
  <c r="BD21" i="6"/>
  <c r="BD15" i="6"/>
  <c r="BD9" i="6"/>
  <c r="BB58" i="6"/>
  <c r="BC57" i="6"/>
  <c r="AV12" i="4"/>
  <c r="AU38" i="4"/>
  <c r="AV37" i="4"/>
  <c r="AU13" i="4"/>
  <c r="AV32" i="4"/>
  <c r="AW21" i="4"/>
  <c r="W21" i="4"/>
  <c r="AT117" i="4"/>
  <c r="W36" i="4"/>
  <c r="AT132" i="4"/>
  <c r="W41" i="4"/>
  <c r="AT137" i="4"/>
  <c r="AU8" i="4"/>
  <c r="AW16" i="4"/>
  <c r="AV52" i="4"/>
  <c r="AV7" i="4"/>
  <c r="AU48" i="4"/>
  <c r="AU43" i="4"/>
  <c r="AU28" i="4"/>
  <c r="AT152" i="4"/>
  <c r="W46" i="4"/>
  <c r="AT142" i="4"/>
  <c r="AV22" i="4"/>
  <c r="AU23" i="4"/>
  <c r="AW46" i="4"/>
  <c r="AV47" i="4"/>
  <c r="AW31" i="4"/>
  <c r="AW41" i="4"/>
  <c r="AW11" i="4"/>
  <c r="AW6" i="4"/>
  <c r="AU33" i="4"/>
  <c r="AU18" i="4"/>
  <c r="AV42" i="4"/>
  <c r="W31" i="4"/>
  <c r="AT127" i="4"/>
  <c r="W51" i="4"/>
  <c r="AT147" i="4"/>
  <c r="W16" i="4"/>
  <c r="AT112" i="4"/>
  <c r="W11" i="4"/>
  <c r="AT107" i="4"/>
  <c r="AW26" i="4"/>
  <c r="AW51" i="4"/>
  <c r="AW36" i="4"/>
  <c r="AV27" i="4"/>
  <c r="AV17" i="4"/>
  <c r="AU53" i="4"/>
  <c r="W26" i="4"/>
  <c r="AT122" i="4"/>
  <c r="T11" i="4"/>
  <c r="AT9" i="4" s="1"/>
  <c r="T26" i="4"/>
  <c r="AT24" i="4" s="1"/>
  <c r="T16" i="4"/>
  <c r="AT14" i="4" s="1"/>
  <c r="T36" i="4"/>
  <c r="AT34" i="4" s="1"/>
  <c r="T51" i="4"/>
  <c r="AT49" i="4" s="1"/>
  <c r="T41" i="4"/>
  <c r="AT39" i="4" s="1"/>
  <c r="T31" i="4"/>
  <c r="AT29" i="4" s="1"/>
  <c r="T21" i="4"/>
  <c r="AT19" i="4" s="1"/>
  <c r="T46" i="4"/>
  <c r="AT44" i="4" s="1"/>
  <c r="AT54" i="4"/>
  <c r="R51" i="4"/>
  <c r="U51" i="4"/>
  <c r="R16" i="4"/>
  <c r="U16" i="4"/>
  <c r="U36" i="4"/>
  <c r="U31" i="4"/>
  <c r="BE3" i="6"/>
  <c r="U41" i="4"/>
  <c r="R12" i="4"/>
  <c r="R37" i="4"/>
  <c r="U11" i="4"/>
  <c r="R41" i="4"/>
  <c r="R47" i="4"/>
  <c r="R22" i="4"/>
  <c r="U21" i="4"/>
  <c r="A59" i="6"/>
  <c r="BD59" i="6" s="1"/>
  <c r="R26" i="4"/>
  <c r="U26" i="4"/>
  <c r="R31" i="4"/>
  <c r="BE5" i="4"/>
  <c r="M10" i="9"/>
  <c r="U46" i="4"/>
  <c r="AK7" i="1"/>
  <c r="E25" i="2"/>
  <c r="H4" i="2"/>
  <c r="F5" i="2"/>
  <c r="AP8" i="1"/>
  <c r="F8" i="1" s="1"/>
  <c r="T7" i="1"/>
  <c r="W8" i="1" s="1"/>
  <c r="Z6" i="1"/>
  <c r="AC7" i="1" s="1"/>
  <c r="AF6" i="1"/>
  <c r="AI7" i="1" s="1"/>
  <c r="JT21" i="5" l="1"/>
  <c r="JU20" i="5"/>
  <c r="GM38" i="5"/>
  <c r="GN37" i="5"/>
  <c r="JE24" i="5"/>
  <c r="JF23" i="5"/>
  <c r="DP53" i="5"/>
  <c r="DQ52" i="5"/>
  <c r="GX35" i="5"/>
  <c r="GW36" i="5"/>
  <c r="GC40" i="5"/>
  <c r="GD39" i="5"/>
  <c r="DZ51" i="5"/>
  <c r="EA50" i="5"/>
  <c r="JA24" i="5"/>
  <c r="IZ25" i="5"/>
  <c r="JJ23" i="5"/>
  <c r="JK22" i="5"/>
  <c r="HW30" i="5"/>
  <c r="HV31" i="5"/>
  <c r="DL53" i="5"/>
  <c r="DK54" i="5"/>
  <c r="IF29" i="5"/>
  <c r="IG28" i="5"/>
  <c r="DU52" i="5"/>
  <c r="DV51" i="5"/>
  <c r="CV57" i="5"/>
  <c r="CW57" i="5" s="1"/>
  <c r="CW56" i="5"/>
  <c r="GR37" i="5"/>
  <c r="GS36" i="5"/>
  <c r="KO17" i="5"/>
  <c r="KN18" i="5"/>
  <c r="DG54" i="5"/>
  <c r="DF55" i="5"/>
  <c r="FX41" i="5"/>
  <c r="FY40" i="5"/>
  <c r="JP21" i="5"/>
  <c r="JO22" i="5"/>
  <c r="EY46" i="5"/>
  <c r="EZ45" i="5"/>
  <c r="IL27" i="5"/>
  <c r="IK28" i="5"/>
  <c r="HC34" i="5"/>
  <c r="HB35" i="5"/>
  <c r="KD19" i="5"/>
  <c r="KE18" i="5"/>
  <c r="FT41" i="5"/>
  <c r="FS42" i="5"/>
  <c r="FO42" i="5"/>
  <c r="FN43" i="5"/>
  <c r="HQ32" i="5"/>
  <c r="HR31" i="5"/>
  <c r="HG34" i="5"/>
  <c r="HH33" i="5"/>
  <c r="IU26" i="5"/>
  <c r="IV25" i="5"/>
  <c r="S13" i="5"/>
  <c r="AH13" i="5"/>
  <c r="AC13" i="5"/>
  <c r="AM13" i="5"/>
  <c r="X13" i="5"/>
  <c r="N13" i="5"/>
  <c r="AR13" i="5"/>
  <c r="AW13" i="5"/>
  <c r="BB13" i="5"/>
  <c r="BG13" i="5"/>
  <c r="DA56" i="5"/>
  <c r="DB55" i="5"/>
  <c r="FD45" i="5"/>
  <c r="FE44" i="5"/>
  <c r="FI44" i="5"/>
  <c r="FJ43" i="5"/>
  <c r="EE50" i="5"/>
  <c r="EF49" i="5"/>
  <c r="HM32" i="5"/>
  <c r="HL33" i="5"/>
  <c r="EO48" i="5"/>
  <c r="EP47" i="5"/>
  <c r="KI18" i="5"/>
  <c r="KJ17" i="5"/>
  <c r="ET47" i="5"/>
  <c r="EU46" i="5"/>
  <c r="JZ19" i="5"/>
  <c r="JY20" i="5"/>
  <c r="IA30" i="5"/>
  <c r="IB29" i="5"/>
  <c r="IQ26" i="5"/>
  <c r="IP27" i="5"/>
  <c r="GH39" i="5"/>
  <c r="GI38" i="5"/>
  <c r="EJ49" i="5"/>
  <c r="EK48" i="5"/>
  <c r="I63" i="1"/>
  <c r="C64" i="1"/>
  <c r="AT64" i="1" s="1"/>
  <c r="I13" i="5"/>
  <c r="A14" i="5"/>
  <c r="BE59" i="6"/>
  <c r="BE56" i="6"/>
  <c r="BE53" i="6"/>
  <c r="BE50" i="6"/>
  <c r="BE47" i="6"/>
  <c r="BE44" i="6"/>
  <c r="BE41" i="6"/>
  <c r="BE38" i="6"/>
  <c r="BE35" i="6"/>
  <c r="BE32" i="6"/>
  <c r="BE29" i="6"/>
  <c r="BE26" i="6"/>
  <c r="BE20" i="6"/>
  <c r="BE14" i="6"/>
  <c r="BE8" i="6"/>
  <c r="BE25" i="6"/>
  <c r="BE19" i="6"/>
  <c r="BE13" i="6"/>
  <c r="BE7" i="6"/>
  <c r="BE57" i="6"/>
  <c r="BE54" i="6"/>
  <c r="BE51" i="6"/>
  <c r="BE48" i="6"/>
  <c r="BE45" i="6"/>
  <c r="BE42" i="6"/>
  <c r="BE39" i="6"/>
  <c r="BE36" i="6"/>
  <c r="BE33" i="6"/>
  <c r="BE30" i="6"/>
  <c r="BE24" i="6"/>
  <c r="BE18" i="6"/>
  <c r="BE12" i="6"/>
  <c r="BE6" i="6"/>
  <c r="BE23" i="6"/>
  <c r="BE17" i="6"/>
  <c r="BE11" i="6"/>
  <c r="BE5" i="6"/>
  <c r="BE58" i="6"/>
  <c r="BE55" i="6"/>
  <c r="BE52" i="6"/>
  <c r="BE49" i="6"/>
  <c r="BE46" i="6"/>
  <c r="BE43" i="6"/>
  <c r="BE40" i="6"/>
  <c r="BE37" i="6"/>
  <c r="BE34" i="6"/>
  <c r="BE31" i="6"/>
  <c r="BE28" i="6"/>
  <c r="BE22" i="6"/>
  <c r="BE16" i="6"/>
  <c r="BE10" i="6"/>
  <c r="BE4" i="6"/>
  <c r="BE27" i="6"/>
  <c r="BE21" i="6"/>
  <c r="BE15" i="6"/>
  <c r="BE9" i="6"/>
  <c r="AS59" i="6"/>
  <c r="AG59" i="6"/>
  <c r="U59" i="6"/>
  <c r="I59" i="6"/>
  <c r="AR59" i="6"/>
  <c r="AF59" i="6"/>
  <c r="T59" i="6"/>
  <c r="H59" i="6"/>
  <c r="AQ59" i="6"/>
  <c r="AE59" i="6"/>
  <c r="S59" i="6"/>
  <c r="G59" i="6"/>
  <c r="AP59" i="6"/>
  <c r="AD59" i="6"/>
  <c r="R59" i="6"/>
  <c r="F59" i="6"/>
  <c r="AO59" i="6"/>
  <c r="AC59" i="6"/>
  <c r="Q59" i="6"/>
  <c r="E59" i="6"/>
  <c r="AZ59" i="6"/>
  <c r="AN59" i="6"/>
  <c r="AB59" i="6"/>
  <c r="P59" i="6"/>
  <c r="D59" i="6"/>
  <c r="AY59" i="6"/>
  <c r="AM59" i="6"/>
  <c r="AA59" i="6"/>
  <c r="O59" i="6"/>
  <c r="C59" i="6"/>
  <c r="AX59" i="6"/>
  <c r="AL59" i="6"/>
  <c r="Z59" i="6"/>
  <c r="N59" i="6"/>
  <c r="B59" i="6"/>
  <c r="AW59" i="6"/>
  <c r="AK59" i="6"/>
  <c r="Y59" i="6"/>
  <c r="M59" i="6"/>
  <c r="AV59" i="6"/>
  <c r="AJ59" i="6"/>
  <c r="X59" i="6"/>
  <c r="L59" i="6"/>
  <c r="AU59" i="6"/>
  <c r="AI59" i="6"/>
  <c r="W59" i="6"/>
  <c r="K59" i="6"/>
  <c r="AT59" i="6"/>
  <c r="AH59" i="6"/>
  <c r="V59" i="6"/>
  <c r="J59" i="6"/>
  <c r="BA59" i="6"/>
  <c r="BB59" i="6"/>
  <c r="BC59" i="6"/>
  <c r="AX41" i="4"/>
  <c r="AW52" i="4"/>
  <c r="AX21" i="4"/>
  <c r="AX36" i="4"/>
  <c r="AU49" i="4"/>
  <c r="W32" i="4"/>
  <c r="AT129" i="4" s="1"/>
  <c r="AT128" i="4"/>
  <c r="W47" i="4"/>
  <c r="AT144" i="4" s="1"/>
  <c r="AT143" i="4"/>
  <c r="AU54" i="4"/>
  <c r="AW42" i="4"/>
  <c r="AX31" i="4"/>
  <c r="AW32" i="4"/>
  <c r="AU44" i="4"/>
  <c r="AX51" i="4"/>
  <c r="AT153" i="4"/>
  <c r="AX16" i="4"/>
  <c r="AU19" i="4"/>
  <c r="AV18" i="4"/>
  <c r="AW47" i="4"/>
  <c r="AV28" i="4"/>
  <c r="AV8" i="4"/>
  <c r="AV13" i="4"/>
  <c r="AU34" i="4"/>
  <c r="W27" i="4"/>
  <c r="AT124" i="4" s="1"/>
  <c r="AT123" i="4"/>
  <c r="AX26" i="4"/>
  <c r="AU14" i="4"/>
  <c r="AV53" i="4"/>
  <c r="AV33" i="4"/>
  <c r="AX46" i="4"/>
  <c r="AV43" i="4"/>
  <c r="AW37" i="4"/>
  <c r="AU24" i="4"/>
  <c r="W12" i="4"/>
  <c r="AT109" i="4" s="1"/>
  <c r="AT108" i="4"/>
  <c r="W42" i="4"/>
  <c r="AT139" i="4" s="1"/>
  <c r="AT138" i="4"/>
  <c r="AU9" i="4"/>
  <c r="AW17" i="4"/>
  <c r="AV23" i="4"/>
  <c r="AV48" i="4"/>
  <c r="AV38" i="4"/>
  <c r="AU29" i="4"/>
  <c r="W17" i="4"/>
  <c r="AT114" i="4" s="1"/>
  <c r="AT113" i="4"/>
  <c r="AX6" i="4"/>
  <c r="W37" i="4"/>
  <c r="AT134" i="4" s="1"/>
  <c r="AT133" i="4"/>
  <c r="AU39" i="4"/>
  <c r="AW27" i="4"/>
  <c r="AW22" i="4"/>
  <c r="AW7" i="4"/>
  <c r="AW12" i="4"/>
  <c r="W52" i="4"/>
  <c r="AT149" i="4" s="1"/>
  <c r="AT148" i="4"/>
  <c r="AX11" i="4"/>
  <c r="W22" i="4"/>
  <c r="AT119" i="4" s="1"/>
  <c r="AT118" i="4"/>
  <c r="T52" i="4"/>
  <c r="AT50" i="4" s="1"/>
  <c r="T22" i="4"/>
  <c r="AT20" i="4" s="1"/>
  <c r="AT55" i="4"/>
  <c r="T32" i="4"/>
  <c r="AT30" i="4" s="1"/>
  <c r="T47" i="4"/>
  <c r="AT45" i="4" s="1"/>
  <c r="T42" i="4"/>
  <c r="AT40" i="4" s="1"/>
  <c r="T37" i="4"/>
  <c r="AT35" i="4" s="1"/>
  <c r="T17" i="4"/>
  <c r="AT15" i="4" s="1"/>
  <c r="T27" i="4"/>
  <c r="AT25" i="4" s="1"/>
  <c r="T12" i="4"/>
  <c r="AT10" i="4" s="1"/>
  <c r="AL8" i="1"/>
  <c r="E8" i="1" s="1"/>
  <c r="F6" i="2"/>
  <c r="I7" i="2" s="1"/>
  <c r="M11" i="9"/>
  <c r="AS10" i="1"/>
  <c r="U37" i="4"/>
  <c r="U47" i="4"/>
  <c r="U42" i="4"/>
  <c r="R42" i="4"/>
  <c r="U17" i="4"/>
  <c r="U22" i="4"/>
  <c r="R17" i="4"/>
  <c r="R27" i="4"/>
  <c r="R32" i="4"/>
  <c r="U52" i="4"/>
  <c r="U27" i="4"/>
  <c r="U12" i="4"/>
  <c r="BF5" i="4"/>
  <c r="U32" i="4"/>
  <c r="R52" i="4"/>
  <c r="J6" i="2"/>
  <c r="AU9" i="1" s="1"/>
  <c r="AK8" i="1"/>
  <c r="E26" i="2"/>
  <c r="AF7" i="1"/>
  <c r="AI8" i="1" s="1"/>
  <c r="Z7" i="1"/>
  <c r="AC8" i="1" s="1"/>
  <c r="T8" i="1"/>
  <c r="W9" i="1" s="1"/>
  <c r="AP9" i="1"/>
  <c r="F9" i="1" s="1"/>
  <c r="H5" i="2"/>
  <c r="AL9" i="1"/>
  <c r="E9" i="1" s="1"/>
  <c r="I64" i="1" l="1"/>
  <c r="C65" i="1"/>
  <c r="AT65" i="1" s="1"/>
  <c r="JY21" i="5"/>
  <c r="JZ20" i="5"/>
  <c r="FS43" i="5"/>
  <c r="FT42" i="5"/>
  <c r="FI45" i="5"/>
  <c r="FJ44" i="5"/>
  <c r="FY41" i="5"/>
  <c r="FX42" i="5"/>
  <c r="IF30" i="5"/>
  <c r="IG29" i="5"/>
  <c r="GC41" i="5"/>
  <c r="GD40" i="5"/>
  <c r="DG55" i="5"/>
  <c r="DF56" i="5"/>
  <c r="DL54" i="5"/>
  <c r="DK55" i="5"/>
  <c r="GX36" i="5"/>
  <c r="GW37" i="5"/>
  <c r="ET48" i="5"/>
  <c r="EU47" i="5"/>
  <c r="FD46" i="5"/>
  <c r="FE45" i="5"/>
  <c r="KE19" i="5"/>
  <c r="KD20" i="5"/>
  <c r="S14" i="5"/>
  <c r="AH14" i="5"/>
  <c r="AC14" i="5"/>
  <c r="X14" i="5"/>
  <c r="AM14" i="5"/>
  <c r="N14" i="5"/>
  <c r="AR14" i="5"/>
  <c r="AW14" i="5"/>
  <c r="BB14" i="5"/>
  <c r="BG14" i="5"/>
  <c r="BL14" i="5"/>
  <c r="HB36" i="5"/>
  <c r="HC35" i="5"/>
  <c r="KN19" i="5"/>
  <c r="KO18" i="5"/>
  <c r="HV32" i="5"/>
  <c r="HW31" i="5"/>
  <c r="EK49" i="5"/>
  <c r="EJ50" i="5"/>
  <c r="KJ18" i="5"/>
  <c r="KI19" i="5"/>
  <c r="DA57" i="5"/>
  <c r="DB57" i="5" s="1"/>
  <c r="DB56" i="5"/>
  <c r="IV26" i="5"/>
  <c r="IU27" i="5"/>
  <c r="DQ53" i="5"/>
  <c r="DP54" i="5"/>
  <c r="IK29" i="5"/>
  <c r="IL28" i="5"/>
  <c r="GI39" i="5"/>
  <c r="GH40" i="5"/>
  <c r="EO49" i="5"/>
  <c r="EP48" i="5"/>
  <c r="HH34" i="5"/>
  <c r="HG35" i="5"/>
  <c r="GS37" i="5"/>
  <c r="GR38" i="5"/>
  <c r="JJ24" i="5"/>
  <c r="JK23" i="5"/>
  <c r="JF24" i="5"/>
  <c r="JE25" i="5"/>
  <c r="IQ27" i="5"/>
  <c r="IP28" i="5"/>
  <c r="HM33" i="5"/>
  <c r="HL34" i="5"/>
  <c r="IZ26" i="5"/>
  <c r="JA25" i="5"/>
  <c r="HQ33" i="5"/>
  <c r="HR32" i="5"/>
  <c r="EZ46" i="5"/>
  <c r="EY47" i="5"/>
  <c r="GN38" i="5"/>
  <c r="GM39" i="5"/>
  <c r="FN44" i="5"/>
  <c r="FO43" i="5"/>
  <c r="JO23" i="5"/>
  <c r="JP22" i="5"/>
  <c r="IB30" i="5"/>
  <c r="IA31" i="5"/>
  <c r="EE51" i="5"/>
  <c r="EF50" i="5"/>
  <c r="DU53" i="5"/>
  <c r="DV52" i="5"/>
  <c r="DZ52" i="5"/>
  <c r="EA51" i="5"/>
  <c r="JU21" i="5"/>
  <c r="JT22" i="5"/>
  <c r="Q7" i="5"/>
  <c r="AA7" i="5"/>
  <c r="V7" i="5"/>
  <c r="AK7" i="5"/>
  <c r="AF7" i="5"/>
  <c r="AP7" i="5"/>
  <c r="AU7" i="5"/>
  <c r="AZ7" i="5"/>
  <c r="BE7" i="5"/>
  <c r="BJ7" i="5"/>
  <c r="BO7" i="5"/>
  <c r="BT7" i="5"/>
  <c r="BY7" i="5"/>
  <c r="CD7" i="5"/>
  <c r="CI7" i="5"/>
  <c r="CN7" i="5"/>
  <c r="CS7" i="5"/>
  <c r="CX7" i="5"/>
  <c r="DC7" i="5"/>
  <c r="DH7" i="5"/>
  <c r="DM7" i="5"/>
  <c r="DR7" i="5"/>
  <c r="DW7" i="5"/>
  <c r="EB7" i="5"/>
  <c r="EG7" i="5"/>
  <c r="EL7" i="5"/>
  <c r="EQ7" i="5"/>
  <c r="EV7" i="5"/>
  <c r="FA7" i="5"/>
  <c r="FF7" i="5"/>
  <c r="FK7" i="5"/>
  <c r="FP7" i="5"/>
  <c r="FU7" i="5"/>
  <c r="FZ7" i="5"/>
  <c r="GE7" i="5"/>
  <c r="GJ7" i="5"/>
  <c r="GO7" i="5"/>
  <c r="GT7" i="5"/>
  <c r="GY7" i="5"/>
  <c r="HD7" i="5"/>
  <c r="HI7" i="5"/>
  <c r="HN7" i="5"/>
  <c r="HS7" i="5"/>
  <c r="HX7" i="5"/>
  <c r="IC7" i="5"/>
  <c r="IH7" i="5"/>
  <c r="IM7" i="5"/>
  <c r="IR7" i="5"/>
  <c r="IW7" i="5"/>
  <c r="JB7" i="5"/>
  <c r="JG7" i="5"/>
  <c r="JL7" i="5"/>
  <c r="KP7" i="5"/>
  <c r="JQ7" i="5"/>
  <c r="JV7" i="5"/>
  <c r="KA7" i="5"/>
  <c r="KF7" i="5"/>
  <c r="KK7" i="5"/>
  <c r="L7" i="5"/>
  <c r="G7" i="5"/>
  <c r="I14" i="5"/>
  <c r="A15" i="5"/>
  <c r="AW23" i="4"/>
  <c r="AX37" i="4"/>
  <c r="AX47" i="4"/>
  <c r="AV44" i="4"/>
  <c r="AU10" i="4"/>
  <c r="AU30" i="4"/>
  <c r="AY26" i="4"/>
  <c r="AU55" i="4"/>
  <c r="AW43" i="4"/>
  <c r="AW18" i="4"/>
  <c r="AV49" i="4"/>
  <c r="AU25" i="4"/>
  <c r="AX12" i="4"/>
  <c r="AY6" i="4"/>
  <c r="AX17" i="4"/>
  <c r="AX32" i="4"/>
  <c r="AU15" i="4"/>
  <c r="AU20" i="4"/>
  <c r="AV9" i="4"/>
  <c r="AV34" i="4"/>
  <c r="AV19" i="4"/>
  <c r="AY36" i="4"/>
  <c r="AX7" i="4"/>
  <c r="AY46" i="4"/>
  <c r="AY31" i="4"/>
  <c r="AX22" i="4"/>
  <c r="AV29" i="4"/>
  <c r="AW33" i="4"/>
  <c r="AW13" i="4"/>
  <c r="AU50" i="4"/>
  <c r="AY16" i="4"/>
  <c r="AX42" i="4"/>
  <c r="AY21" i="4"/>
  <c r="AX27" i="4"/>
  <c r="AW38" i="4"/>
  <c r="AW53" i="4"/>
  <c r="AW8" i="4"/>
  <c r="AV54" i="4"/>
  <c r="AU35" i="4"/>
  <c r="AT154" i="4"/>
  <c r="AX52" i="4"/>
  <c r="AU40" i="4"/>
  <c r="AV39" i="4"/>
  <c r="AW48" i="4"/>
  <c r="AV24" i="4"/>
  <c r="AV14" i="4"/>
  <c r="AW28" i="4"/>
  <c r="AY41" i="4"/>
  <c r="AU45" i="4"/>
  <c r="AY11" i="4"/>
  <c r="AY51" i="4"/>
  <c r="BG5" i="4"/>
  <c r="M12" i="9"/>
  <c r="AS12" i="1" s="1"/>
  <c r="AS11" i="1"/>
  <c r="J7" i="2"/>
  <c r="AU10" i="1" s="1"/>
  <c r="AK9" i="1"/>
  <c r="C66" i="1"/>
  <c r="I65" i="1"/>
  <c r="E27" i="2"/>
  <c r="AF8" i="1"/>
  <c r="AI9" i="1" s="1"/>
  <c r="Z8" i="1"/>
  <c r="AC9" i="1" s="1"/>
  <c r="H6" i="2"/>
  <c r="T9" i="1"/>
  <c r="W10" i="1" s="1"/>
  <c r="F7" i="2"/>
  <c r="AL10" i="1" s="1"/>
  <c r="E10" i="1" s="1"/>
  <c r="AP10" i="1"/>
  <c r="F10" i="1" s="1"/>
  <c r="EF51" i="5" l="1"/>
  <c r="EE52" i="5"/>
  <c r="HQ34" i="5"/>
  <c r="HR33" i="5"/>
  <c r="HB37" i="5"/>
  <c r="HC36" i="5"/>
  <c r="KE20" i="5"/>
  <c r="KD21" i="5"/>
  <c r="IA32" i="5"/>
  <c r="IB31" i="5"/>
  <c r="HG36" i="5"/>
  <c r="HH35" i="5"/>
  <c r="GC42" i="5"/>
  <c r="GD41" i="5"/>
  <c r="JA26" i="5"/>
  <c r="IZ27" i="5"/>
  <c r="HM34" i="5"/>
  <c r="HL35" i="5"/>
  <c r="KJ19" i="5"/>
  <c r="KI20" i="5"/>
  <c r="FD47" i="5"/>
  <c r="FE46" i="5"/>
  <c r="IG30" i="5"/>
  <c r="IF31" i="5"/>
  <c r="JO24" i="5"/>
  <c r="JP23" i="5"/>
  <c r="EO50" i="5"/>
  <c r="EP49" i="5"/>
  <c r="FX43" i="5"/>
  <c r="FY42" i="5"/>
  <c r="JU22" i="5"/>
  <c r="JT23" i="5"/>
  <c r="IQ28" i="5"/>
  <c r="IP29" i="5"/>
  <c r="GH41" i="5"/>
  <c r="GI40" i="5"/>
  <c r="EJ51" i="5"/>
  <c r="EK50" i="5"/>
  <c r="EU48" i="5"/>
  <c r="ET49" i="5"/>
  <c r="FN45" i="5"/>
  <c r="FO44" i="5"/>
  <c r="GX37" i="5"/>
  <c r="GW38" i="5"/>
  <c r="GN39" i="5"/>
  <c r="GM40" i="5"/>
  <c r="JF25" i="5"/>
  <c r="JE26" i="5"/>
  <c r="FI46" i="5"/>
  <c r="FJ45" i="5"/>
  <c r="EA52" i="5"/>
  <c r="DZ53" i="5"/>
  <c r="IL29" i="5"/>
  <c r="IK30" i="5"/>
  <c r="HW32" i="5"/>
  <c r="HV33" i="5"/>
  <c r="DK56" i="5"/>
  <c r="DL55" i="5"/>
  <c r="EY48" i="5"/>
  <c r="EZ47" i="5"/>
  <c r="DP55" i="5"/>
  <c r="DQ54" i="5"/>
  <c r="FS44" i="5"/>
  <c r="FT43" i="5"/>
  <c r="S15" i="5"/>
  <c r="AH15" i="5"/>
  <c r="AC15" i="5"/>
  <c r="X15" i="5"/>
  <c r="AM15" i="5"/>
  <c r="N15" i="5"/>
  <c r="AR15" i="5"/>
  <c r="AW15" i="5"/>
  <c r="BB15" i="5"/>
  <c r="BG15" i="5"/>
  <c r="BL15" i="5"/>
  <c r="BQ15" i="5"/>
  <c r="DV53" i="5"/>
  <c r="DU54" i="5"/>
  <c r="JJ25" i="5"/>
  <c r="JK24" i="5"/>
  <c r="KN20" i="5"/>
  <c r="KO19" i="5"/>
  <c r="DG56" i="5"/>
  <c r="DF57" i="5"/>
  <c r="DG57" i="5" s="1"/>
  <c r="GR39" i="5"/>
  <c r="GS38" i="5"/>
  <c r="IU28" i="5"/>
  <c r="IV27" i="5"/>
  <c r="JY22" i="5"/>
  <c r="JZ21" i="5"/>
  <c r="I15" i="5"/>
  <c r="A16" i="5"/>
  <c r="AV40" i="4"/>
  <c r="AX53" i="4"/>
  <c r="AV50" i="4"/>
  <c r="AV20" i="4"/>
  <c r="AV25" i="4"/>
  <c r="AV30" i="4"/>
  <c r="AZ41" i="4"/>
  <c r="AZ46" i="4"/>
  <c r="AX28" i="4"/>
  <c r="AY52" i="4"/>
  <c r="AV15" i="4"/>
  <c r="AW49" i="4"/>
  <c r="AV10" i="4"/>
  <c r="AX38" i="4"/>
  <c r="AX13" i="4"/>
  <c r="AY7" i="4"/>
  <c r="AW14" i="4"/>
  <c r="AY32" i="4"/>
  <c r="AW44" i="4"/>
  <c r="AT155" i="4"/>
  <c r="AY27" i="4"/>
  <c r="AX33" i="4"/>
  <c r="AZ36" i="4"/>
  <c r="AX18" i="4"/>
  <c r="AW24" i="4"/>
  <c r="AV35" i="4"/>
  <c r="AW29" i="4"/>
  <c r="AW19" i="4"/>
  <c r="AZ51" i="4"/>
  <c r="AZ21" i="4"/>
  <c r="AY17" i="4"/>
  <c r="AX43" i="4"/>
  <c r="AY47" i="4"/>
  <c r="AW54" i="4"/>
  <c r="AW34" i="4"/>
  <c r="AV55" i="4"/>
  <c r="AZ11" i="4"/>
  <c r="AX48" i="4"/>
  <c r="AY42" i="4"/>
  <c r="AY22" i="4"/>
  <c r="AZ6" i="4"/>
  <c r="AY37" i="4"/>
  <c r="AV45" i="4"/>
  <c r="AW39" i="4"/>
  <c r="AZ31" i="4"/>
  <c r="AW9" i="4"/>
  <c r="AY12" i="4"/>
  <c r="AZ26" i="4"/>
  <c r="AX8" i="4"/>
  <c r="AZ16" i="4"/>
  <c r="AX23" i="4"/>
  <c r="M13" i="9"/>
  <c r="BH5" i="4"/>
  <c r="I8" i="2"/>
  <c r="AK10" i="1"/>
  <c r="J8" i="2"/>
  <c r="AU11" i="1" s="1"/>
  <c r="I66" i="1"/>
  <c r="C67" i="1"/>
  <c r="E28" i="2"/>
  <c r="F8" i="2"/>
  <c r="AP11" i="1"/>
  <c r="F11" i="1" s="1"/>
  <c r="T10" i="1"/>
  <c r="W11" i="1" s="1"/>
  <c r="H7" i="2"/>
  <c r="AF9" i="1"/>
  <c r="AI10" i="1" s="1"/>
  <c r="Z9" i="1"/>
  <c r="AC10" i="1" s="1"/>
  <c r="JF26" i="5" l="1"/>
  <c r="JE27" i="5"/>
  <c r="IF32" i="5"/>
  <c r="IG31" i="5"/>
  <c r="EY49" i="5"/>
  <c r="EZ48" i="5"/>
  <c r="GI41" i="5"/>
  <c r="GH42" i="5"/>
  <c r="HH36" i="5"/>
  <c r="HG37" i="5"/>
  <c r="GN40" i="5"/>
  <c r="GM41" i="5"/>
  <c r="IP30" i="5"/>
  <c r="IQ29" i="5"/>
  <c r="KO20" i="5"/>
  <c r="KN21" i="5"/>
  <c r="DK57" i="5"/>
  <c r="DL57" i="5" s="1"/>
  <c r="DL56" i="5"/>
  <c r="FD48" i="5"/>
  <c r="FE47" i="5"/>
  <c r="IB32" i="5"/>
  <c r="IA33" i="5"/>
  <c r="HV34" i="5"/>
  <c r="HW33" i="5"/>
  <c r="GX38" i="5"/>
  <c r="GW39" i="5"/>
  <c r="JU23" i="5"/>
  <c r="JT24" i="5"/>
  <c r="KI21" i="5"/>
  <c r="KJ20" i="5"/>
  <c r="KE21" i="5"/>
  <c r="KD22" i="5"/>
  <c r="JJ26" i="5"/>
  <c r="JK25" i="5"/>
  <c r="S16" i="5"/>
  <c r="AH16" i="5"/>
  <c r="AC16" i="5"/>
  <c r="AM16" i="5"/>
  <c r="X16" i="5"/>
  <c r="N16" i="5"/>
  <c r="AR16" i="5"/>
  <c r="AW16" i="5"/>
  <c r="BB16" i="5"/>
  <c r="BG16" i="5"/>
  <c r="BL16" i="5"/>
  <c r="BQ16" i="5"/>
  <c r="BV16" i="5"/>
  <c r="HL36" i="5"/>
  <c r="HM35" i="5"/>
  <c r="JY23" i="5"/>
  <c r="JZ22" i="5"/>
  <c r="FN46" i="5"/>
  <c r="FO45" i="5"/>
  <c r="FY43" i="5"/>
  <c r="FX44" i="5"/>
  <c r="HB38" i="5"/>
  <c r="HC37" i="5"/>
  <c r="EA53" i="5"/>
  <c r="DZ54" i="5"/>
  <c r="ET50" i="5"/>
  <c r="EU49" i="5"/>
  <c r="JA27" i="5"/>
  <c r="IZ28" i="5"/>
  <c r="DU55" i="5"/>
  <c r="DV54" i="5"/>
  <c r="IV28" i="5"/>
  <c r="IU29" i="5"/>
  <c r="FS45" i="5"/>
  <c r="FT44" i="5"/>
  <c r="EO51" i="5"/>
  <c r="EP50" i="5"/>
  <c r="HR34" i="5"/>
  <c r="HQ35" i="5"/>
  <c r="EE53" i="5"/>
  <c r="EF52" i="5"/>
  <c r="IK31" i="5"/>
  <c r="IL30" i="5"/>
  <c r="GR40" i="5"/>
  <c r="GS39" i="5"/>
  <c r="DP56" i="5"/>
  <c r="DQ55" i="5"/>
  <c r="FJ46" i="5"/>
  <c r="FI47" i="5"/>
  <c r="EJ52" i="5"/>
  <c r="EK51" i="5"/>
  <c r="JP24" i="5"/>
  <c r="JO25" i="5"/>
  <c r="GC43" i="5"/>
  <c r="GD42" i="5"/>
  <c r="AA8" i="5"/>
  <c r="AF8" i="5"/>
  <c r="Q8" i="5"/>
  <c r="V8" i="5"/>
  <c r="AK8" i="5"/>
  <c r="AP8" i="5"/>
  <c r="AU8" i="5"/>
  <c r="AZ8" i="5"/>
  <c r="BE8" i="5"/>
  <c r="BJ8" i="5"/>
  <c r="BO8" i="5"/>
  <c r="BT8" i="5"/>
  <c r="BY8" i="5"/>
  <c r="CD8" i="5"/>
  <c r="CI8" i="5"/>
  <c r="CN8" i="5"/>
  <c r="CS8" i="5"/>
  <c r="CX8" i="5"/>
  <c r="DC8" i="5"/>
  <c r="DH8" i="5"/>
  <c r="DM8" i="5"/>
  <c r="DR8" i="5"/>
  <c r="DW8" i="5"/>
  <c r="EB8" i="5"/>
  <c r="EG8" i="5"/>
  <c r="EL8" i="5"/>
  <c r="EQ8" i="5"/>
  <c r="EV8" i="5"/>
  <c r="FA8" i="5"/>
  <c r="FF8" i="5"/>
  <c r="FK8" i="5"/>
  <c r="FP8" i="5"/>
  <c r="FU8" i="5"/>
  <c r="FZ8" i="5"/>
  <c r="GE8" i="5"/>
  <c r="GJ8" i="5"/>
  <c r="GO8" i="5"/>
  <c r="GT8" i="5"/>
  <c r="GY8" i="5"/>
  <c r="HD8" i="5"/>
  <c r="HI8" i="5"/>
  <c r="HN8" i="5"/>
  <c r="HS8" i="5"/>
  <c r="HX8" i="5"/>
  <c r="IC8" i="5"/>
  <c r="IH8" i="5"/>
  <c r="IM8" i="5"/>
  <c r="IR8" i="5"/>
  <c r="IW8" i="5"/>
  <c r="JB8" i="5"/>
  <c r="JG8" i="5"/>
  <c r="JL8" i="5"/>
  <c r="KP8" i="5"/>
  <c r="JQ8" i="5"/>
  <c r="JV8" i="5"/>
  <c r="KA8" i="5"/>
  <c r="KF8" i="5"/>
  <c r="KK8" i="5"/>
  <c r="L8" i="5"/>
  <c r="I16" i="5"/>
  <c r="G8" i="5"/>
  <c r="A17" i="5"/>
  <c r="AW55" i="4"/>
  <c r="AZ32" i="4"/>
  <c r="AW30" i="4"/>
  <c r="AZ12" i="4"/>
  <c r="BA6" i="4"/>
  <c r="BA21" i="4"/>
  <c r="AY18" i="4"/>
  <c r="AX49" i="4"/>
  <c r="AX9" i="4"/>
  <c r="AW15" i="4"/>
  <c r="AW25" i="4"/>
  <c r="AZ22" i="4"/>
  <c r="AX34" i="4"/>
  <c r="BA51" i="4"/>
  <c r="BA36" i="4"/>
  <c r="AX14" i="4"/>
  <c r="AZ42" i="4"/>
  <c r="AX54" i="4"/>
  <c r="AW20" i="4"/>
  <c r="AY23" i="4"/>
  <c r="BA31" i="4"/>
  <c r="AX19" i="4"/>
  <c r="AY33" i="4"/>
  <c r="AZ7" i="4"/>
  <c r="AZ52" i="4"/>
  <c r="BA16" i="4"/>
  <c r="AX29" i="4"/>
  <c r="AW50" i="4"/>
  <c r="AX39" i="4"/>
  <c r="AY48" i="4"/>
  <c r="AZ47" i="4"/>
  <c r="AZ27" i="4"/>
  <c r="AY13" i="4"/>
  <c r="AY28" i="4"/>
  <c r="AW45" i="4"/>
  <c r="AW35" i="4"/>
  <c r="AT156" i="4"/>
  <c r="AY8" i="4"/>
  <c r="BA11" i="4"/>
  <c r="AY43" i="4"/>
  <c r="AY38" i="4"/>
  <c r="BA46" i="4"/>
  <c r="AY53" i="4"/>
  <c r="AX24" i="4"/>
  <c r="AX44" i="4"/>
  <c r="AW10" i="4"/>
  <c r="AW40" i="4"/>
  <c r="BA26" i="4"/>
  <c r="AZ37" i="4"/>
  <c r="AU56" i="4"/>
  <c r="AZ17" i="4"/>
  <c r="BA41" i="4"/>
  <c r="BI5" i="4"/>
  <c r="M14" i="9"/>
  <c r="AS13" i="1"/>
  <c r="AK11" i="1"/>
  <c r="AL11" i="1"/>
  <c r="J9" i="2"/>
  <c r="AU12" i="1" s="1"/>
  <c r="C68" i="1"/>
  <c r="I67" i="1"/>
  <c r="E29" i="2"/>
  <c r="H8" i="2"/>
  <c r="T11" i="1"/>
  <c r="F9" i="2"/>
  <c r="AL12" i="1" s="1"/>
  <c r="E12" i="1" s="1"/>
  <c r="I9" i="2"/>
  <c r="AF10" i="1"/>
  <c r="AI11" i="1" s="1"/>
  <c r="Z10" i="1"/>
  <c r="AC11" i="1" s="1"/>
  <c r="EJ53" i="5" l="1"/>
  <c r="EK52" i="5"/>
  <c r="EU50" i="5"/>
  <c r="ET51" i="5"/>
  <c r="HM36" i="5"/>
  <c r="HL37" i="5"/>
  <c r="GN41" i="5"/>
  <c r="GM42" i="5"/>
  <c r="FJ47" i="5"/>
  <c r="FI48" i="5"/>
  <c r="EA54" i="5"/>
  <c r="DZ55" i="5"/>
  <c r="HW34" i="5"/>
  <c r="HV35" i="5"/>
  <c r="EO52" i="5"/>
  <c r="EP51" i="5"/>
  <c r="IA34" i="5"/>
  <c r="IB33" i="5"/>
  <c r="HG38" i="5"/>
  <c r="HH37" i="5"/>
  <c r="JK26" i="5"/>
  <c r="JJ27" i="5"/>
  <c r="DP57" i="5"/>
  <c r="DQ57" i="5" s="1"/>
  <c r="DQ56" i="5"/>
  <c r="FT45" i="5"/>
  <c r="FS46" i="5"/>
  <c r="HB39" i="5"/>
  <c r="HC38" i="5"/>
  <c r="KE22" i="5"/>
  <c r="KD23" i="5"/>
  <c r="GH43" i="5"/>
  <c r="GI42" i="5"/>
  <c r="AH17" i="5"/>
  <c r="S17" i="5"/>
  <c r="AC17" i="5"/>
  <c r="X17" i="5"/>
  <c r="AM17" i="5"/>
  <c r="N17" i="5"/>
  <c r="AR17" i="5"/>
  <c r="AW17" i="5"/>
  <c r="BB17" i="5"/>
  <c r="BG17" i="5"/>
  <c r="BL17" i="5"/>
  <c r="BQ17" i="5"/>
  <c r="BV17" i="5"/>
  <c r="CA17" i="5"/>
  <c r="IU30" i="5"/>
  <c r="IV29" i="5"/>
  <c r="FY44" i="5"/>
  <c r="FX45" i="5"/>
  <c r="FD49" i="5"/>
  <c r="FE48" i="5"/>
  <c r="GR41" i="5"/>
  <c r="GS40" i="5"/>
  <c r="KJ21" i="5"/>
  <c r="KI22" i="5"/>
  <c r="EY50" i="5"/>
  <c r="EZ49" i="5"/>
  <c r="GD43" i="5"/>
  <c r="GC44" i="5"/>
  <c r="IK32" i="5"/>
  <c r="IL31" i="5"/>
  <c r="DU56" i="5"/>
  <c r="DV55" i="5"/>
  <c r="FO46" i="5"/>
  <c r="FN47" i="5"/>
  <c r="JU24" i="5"/>
  <c r="JT25" i="5"/>
  <c r="KO21" i="5"/>
  <c r="KN22" i="5"/>
  <c r="JO26" i="5"/>
  <c r="JP25" i="5"/>
  <c r="JA28" i="5"/>
  <c r="IZ29" i="5"/>
  <c r="IG32" i="5"/>
  <c r="IF33" i="5"/>
  <c r="EE54" i="5"/>
  <c r="EF53" i="5"/>
  <c r="JY24" i="5"/>
  <c r="JZ23" i="5"/>
  <c r="GX39" i="5"/>
  <c r="GW40" i="5"/>
  <c r="JE28" i="5"/>
  <c r="JF27" i="5"/>
  <c r="HQ36" i="5"/>
  <c r="HR35" i="5"/>
  <c r="IP31" i="5"/>
  <c r="IQ30" i="5"/>
  <c r="V9" i="5"/>
  <c r="Q9" i="5"/>
  <c r="AF9" i="5"/>
  <c r="AK9" i="5"/>
  <c r="AA9" i="5"/>
  <c r="AP9" i="5"/>
  <c r="AU9" i="5"/>
  <c r="AZ9" i="5"/>
  <c r="BE9" i="5"/>
  <c r="BJ9" i="5"/>
  <c r="BO9" i="5"/>
  <c r="BT9" i="5"/>
  <c r="BY9" i="5"/>
  <c r="CD9" i="5"/>
  <c r="CI9" i="5"/>
  <c r="CN9" i="5"/>
  <c r="CS9" i="5"/>
  <c r="CX9" i="5"/>
  <c r="DC9" i="5"/>
  <c r="DH9" i="5"/>
  <c r="DM9" i="5"/>
  <c r="DR9" i="5"/>
  <c r="DW9" i="5"/>
  <c r="EB9" i="5"/>
  <c r="EG9" i="5"/>
  <c r="EL9" i="5"/>
  <c r="EQ9" i="5"/>
  <c r="EV9" i="5"/>
  <c r="FA9" i="5"/>
  <c r="FF9" i="5"/>
  <c r="FK9" i="5"/>
  <c r="FP9" i="5"/>
  <c r="FU9" i="5"/>
  <c r="FZ9" i="5"/>
  <c r="GE9" i="5"/>
  <c r="GJ9" i="5"/>
  <c r="GO9" i="5"/>
  <c r="GT9" i="5"/>
  <c r="GY9" i="5"/>
  <c r="HD9" i="5"/>
  <c r="HI9" i="5"/>
  <c r="HN9" i="5"/>
  <c r="HS9" i="5"/>
  <c r="HX9" i="5"/>
  <c r="IC9" i="5"/>
  <c r="IH9" i="5"/>
  <c r="IM9" i="5"/>
  <c r="IR9" i="5"/>
  <c r="IW9" i="5"/>
  <c r="JB9" i="5"/>
  <c r="JG9" i="5"/>
  <c r="JL9" i="5"/>
  <c r="KP9" i="5"/>
  <c r="JQ9" i="5"/>
  <c r="JV9" i="5"/>
  <c r="KA9" i="5"/>
  <c r="KF9" i="5"/>
  <c r="KK9" i="5"/>
  <c r="L9" i="5"/>
  <c r="I17" i="5"/>
  <c r="G9" i="5"/>
  <c r="A18" i="5"/>
  <c r="AX35" i="4"/>
  <c r="AX40" i="4"/>
  <c r="BB46" i="4"/>
  <c r="AS145" i="4"/>
  <c r="AZ48" i="4"/>
  <c r="BA7" i="4"/>
  <c r="AY54" i="4"/>
  <c r="BA22" i="4"/>
  <c r="AS120" i="4"/>
  <c r="BB21" i="4"/>
  <c r="AX10" i="4"/>
  <c r="AY39" i="4"/>
  <c r="BA42" i="4"/>
  <c r="AX25" i="4"/>
  <c r="BB41" i="4"/>
  <c r="AS140" i="4"/>
  <c r="AZ38" i="4"/>
  <c r="AX45" i="4"/>
  <c r="AZ33" i="4"/>
  <c r="BB6" i="4"/>
  <c r="AS105" i="4"/>
  <c r="AZ28" i="4"/>
  <c r="AY14" i="4"/>
  <c r="AX15" i="4"/>
  <c r="BA17" i="4"/>
  <c r="AY44" i="4"/>
  <c r="AZ43" i="4"/>
  <c r="AX50" i="4"/>
  <c r="AY19" i="4"/>
  <c r="BA12" i="4"/>
  <c r="AV56" i="4"/>
  <c r="AY24" i="4"/>
  <c r="AY29" i="4"/>
  <c r="AY9" i="4"/>
  <c r="BB11" i="4"/>
  <c r="AS110" i="4"/>
  <c r="AZ13" i="4"/>
  <c r="BB31" i="4"/>
  <c r="AS130" i="4"/>
  <c r="BB36" i="4"/>
  <c r="AS135" i="4"/>
  <c r="AX30" i="4"/>
  <c r="BA37" i="4"/>
  <c r="AZ8" i="4"/>
  <c r="BA27" i="4"/>
  <c r="BB16" i="4"/>
  <c r="AS115" i="4"/>
  <c r="AZ23" i="4"/>
  <c r="BB51" i="4"/>
  <c r="AS150" i="4"/>
  <c r="AY49" i="4"/>
  <c r="BA32" i="4"/>
  <c r="AZ53" i="4"/>
  <c r="AZ18" i="4"/>
  <c r="BB26" i="4"/>
  <c r="AS125" i="4"/>
  <c r="AT157" i="4"/>
  <c r="BA47" i="4"/>
  <c r="BA52" i="4"/>
  <c r="AX20" i="4"/>
  <c r="AY34" i="4"/>
  <c r="AX55" i="4"/>
  <c r="AP12" i="1"/>
  <c r="F12" i="1" s="1"/>
  <c r="E11" i="1"/>
  <c r="BJ5" i="4"/>
  <c r="M15" i="9"/>
  <c r="AS14" i="1"/>
  <c r="I10" i="2"/>
  <c r="AK12" i="1"/>
  <c r="J10" i="2"/>
  <c r="AU13" i="1" s="1"/>
  <c r="C69" i="1"/>
  <c r="I68" i="1"/>
  <c r="E30" i="2"/>
  <c r="AF11" i="1"/>
  <c r="AI12" i="1" s="1"/>
  <c r="Z11" i="1"/>
  <c r="AC12" i="1" s="1"/>
  <c r="W12" i="1"/>
  <c r="F10" i="2"/>
  <c r="AL13" i="1" s="1"/>
  <c r="E13" i="1" s="1"/>
  <c r="H9" i="2"/>
  <c r="T12" i="1"/>
  <c r="GC45" i="5" l="1"/>
  <c r="GD44" i="5"/>
  <c r="DZ56" i="5"/>
  <c r="EA55" i="5"/>
  <c r="JE29" i="5"/>
  <c r="JF28" i="5"/>
  <c r="JP26" i="5"/>
  <c r="JO27" i="5"/>
  <c r="IU31" i="5"/>
  <c r="IV30" i="5"/>
  <c r="GW41" i="5"/>
  <c r="GX40" i="5"/>
  <c r="KN23" i="5"/>
  <c r="KO22" i="5"/>
  <c r="JK27" i="5"/>
  <c r="JJ28" i="5"/>
  <c r="FJ48" i="5"/>
  <c r="FI49" i="5"/>
  <c r="EY51" i="5"/>
  <c r="EZ50" i="5"/>
  <c r="JU25" i="5"/>
  <c r="JT26" i="5"/>
  <c r="KJ22" i="5"/>
  <c r="KI23" i="5"/>
  <c r="GN42" i="5"/>
  <c r="GM43" i="5"/>
  <c r="GI43" i="5"/>
  <c r="GH44" i="5"/>
  <c r="HG39" i="5"/>
  <c r="HH38" i="5"/>
  <c r="FN48" i="5"/>
  <c r="FO47" i="5"/>
  <c r="KD24" i="5"/>
  <c r="KE23" i="5"/>
  <c r="HM37" i="5"/>
  <c r="HL38" i="5"/>
  <c r="JZ24" i="5"/>
  <c r="JY25" i="5"/>
  <c r="EE55" i="5"/>
  <c r="EF54" i="5"/>
  <c r="GS41" i="5"/>
  <c r="GR42" i="5"/>
  <c r="IA35" i="5"/>
  <c r="IB34" i="5"/>
  <c r="IF34" i="5"/>
  <c r="IG33" i="5"/>
  <c r="ET52" i="5"/>
  <c r="EU51" i="5"/>
  <c r="IP32" i="5"/>
  <c r="IQ31" i="5"/>
  <c r="DU57" i="5"/>
  <c r="DV57" i="5" s="1"/>
  <c r="DV56" i="5"/>
  <c r="FD50" i="5"/>
  <c r="FE49" i="5"/>
  <c r="HC39" i="5"/>
  <c r="HB40" i="5"/>
  <c r="EO53" i="5"/>
  <c r="EP52" i="5"/>
  <c r="S18" i="5"/>
  <c r="AH18" i="5"/>
  <c r="AC18" i="5"/>
  <c r="AM18" i="5"/>
  <c r="X18" i="5"/>
  <c r="N18" i="5"/>
  <c r="AR18" i="5"/>
  <c r="AW18" i="5"/>
  <c r="BB18" i="5"/>
  <c r="BG18" i="5"/>
  <c r="BL18" i="5"/>
  <c r="BQ18" i="5"/>
  <c r="BV18" i="5"/>
  <c r="CA18" i="5"/>
  <c r="CF18" i="5"/>
  <c r="JA29" i="5"/>
  <c r="IZ30" i="5"/>
  <c r="FX46" i="5"/>
  <c r="FY45" i="5"/>
  <c r="FS47" i="5"/>
  <c r="FT46" i="5"/>
  <c r="HW35" i="5"/>
  <c r="HV36" i="5"/>
  <c r="HQ37" i="5"/>
  <c r="HR36" i="5"/>
  <c r="IK33" i="5"/>
  <c r="IL32" i="5"/>
  <c r="EK53" i="5"/>
  <c r="EJ54" i="5"/>
  <c r="Q10" i="5"/>
  <c r="AA10" i="5"/>
  <c r="V10" i="5"/>
  <c r="AF10" i="5"/>
  <c r="AK10" i="5"/>
  <c r="AP10" i="5"/>
  <c r="AU10" i="5"/>
  <c r="AZ10" i="5"/>
  <c r="BE10" i="5"/>
  <c r="BJ10" i="5"/>
  <c r="BO10" i="5"/>
  <c r="BT10" i="5"/>
  <c r="BY10" i="5"/>
  <c r="CD10" i="5"/>
  <c r="CI10" i="5"/>
  <c r="CN10" i="5"/>
  <c r="CS10" i="5"/>
  <c r="CX10" i="5"/>
  <c r="DC10" i="5"/>
  <c r="DH10" i="5"/>
  <c r="DM10" i="5"/>
  <c r="DR10" i="5"/>
  <c r="DW10" i="5"/>
  <c r="EB10" i="5"/>
  <c r="EG10" i="5"/>
  <c r="EL10" i="5"/>
  <c r="EQ10" i="5"/>
  <c r="EV10" i="5"/>
  <c r="FA10" i="5"/>
  <c r="FF10" i="5"/>
  <c r="FK10" i="5"/>
  <c r="FP10" i="5"/>
  <c r="FU10" i="5"/>
  <c r="FZ10" i="5"/>
  <c r="GE10" i="5"/>
  <c r="GJ10" i="5"/>
  <c r="GO10" i="5"/>
  <c r="GT10" i="5"/>
  <c r="GY10" i="5"/>
  <c r="HD10" i="5"/>
  <c r="HI10" i="5"/>
  <c r="HN10" i="5"/>
  <c r="HS10" i="5"/>
  <c r="HX10" i="5"/>
  <c r="IC10" i="5"/>
  <c r="IH10" i="5"/>
  <c r="IM10" i="5"/>
  <c r="IR10" i="5"/>
  <c r="IW10" i="5"/>
  <c r="JB10" i="5"/>
  <c r="JG10" i="5"/>
  <c r="JL10" i="5"/>
  <c r="JQ10" i="5"/>
  <c r="KP10" i="5"/>
  <c r="JV10" i="5"/>
  <c r="KA10" i="5"/>
  <c r="KF10" i="5"/>
  <c r="KK10" i="5"/>
  <c r="L10" i="5"/>
  <c r="AP13" i="1"/>
  <c r="F13" i="1" s="1"/>
  <c r="I18" i="5"/>
  <c r="G10" i="5"/>
  <c r="A19" i="5"/>
  <c r="AY25" i="4"/>
  <c r="AY55" i="4"/>
  <c r="BC26" i="4"/>
  <c r="BA23" i="4"/>
  <c r="AZ9" i="4"/>
  <c r="AY50" i="4"/>
  <c r="BA28" i="4"/>
  <c r="AZ54" i="4"/>
  <c r="AZ34" i="4"/>
  <c r="BA18" i="4"/>
  <c r="BC16" i="4"/>
  <c r="AY30" i="4"/>
  <c r="AZ29" i="4"/>
  <c r="BA43" i="4"/>
  <c r="BC6" i="4"/>
  <c r="AS141" i="4"/>
  <c r="BB42" i="4"/>
  <c r="BB7" i="4"/>
  <c r="AS106" i="4"/>
  <c r="AZ44" i="4"/>
  <c r="AY20" i="4"/>
  <c r="BA53" i="4"/>
  <c r="AS126" i="4"/>
  <c r="BB27" i="4"/>
  <c r="BC36" i="4"/>
  <c r="AZ24" i="4"/>
  <c r="BA33" i="4"/>
  <c r="AZ39" i="4"/>
  <c r="BA48" i="4"/>
  <c r="AW56" i="4"/>
  <c r="BB52" i="4"/>
  <c r="AS151" i="4"/>
  <c r="BB32" i="4"/>
  <c r="AS131" i="4"/>
  <c r="BA8" i="4"/>
  <c r="BC31" i="4"/>
  <c r="BB17" i="4"/>
  <c r="AS116" i="4"/>
  <c r="AY45" i="4"/>
  <c r="AY10" i="4"/>
  <c r="BC46" i="4"/>
  <c r="AZ49" i="4"/>
  <c r="BC21" i="4"/>
  <c r="BB47" i="4"/>
  <c r="AS146" i="4"/>
  <c r="BA13" i="4"/>
  <c r="BB12" i="4"/>
  <c r="AS111" i="4"/>
  <c r="AY15" i="4"/>
  <c r="BA38" i="4"/>
  <c r="AY40" i="4"/>
  <c r="AZ19" i="4"/>
  <c r="AT159" i="4"/>
  <c r="AT158" i="4"/>
  <c r="BC51" i="4"/>
  <c r="BB37" i="4"/>
  <c r="AS136" i="4"/>
  <c r="BC11" i="4"/>
  <c r="AZ14" i="4"/>
  <c r="BC41" i="4"/>
  <c r="BB22" i="4"/>
  <c r="AS121" i="4"/>
  <c r="AY35" i="4"/>
  <c r="BK5" i="4"/>
  <c r="M16" i="9"/>
  <c r="AS16" i="1" s="1"/>
  <c r="AS15" i="1"/>
  <c r="I11" i="2"/>
  <c r="AK13" i="1"/>
  <c r="J11" i="2"/>
  <c r="AU14" i="1" s="1"/>
  <c r="C70" i="1"/>
  <c r="I69" i="1"/>
  <c r="E31" i="2"/>
  <c r="W13" i="1"/>
  <c r="T13" i="1"/>
  <c r="F11" i="2"/>
  <c r="AL14" i="1" s="1"/>
  <c r="E14" i="1" s="1"/>
  <c r="AP14" i="1"/>
  <c r="F14" i="1" s="1"/>
  <c r="H10" i="2"/>
  <c r="AF12" i="1"/>
  <c r="AI13" i="1" s="1"/>
  <c r="Z12" i="1"/>
  <c r="AC13" i="1" s="1"/>
  <c r="IK34" i="5" l="1"/>
  <c r="IL33" i="5"/>
  <c r="HL39" i="5"/>
  <c r="HM38" i="5"/>
  <c r="KJ23" i="5"/>
  <c r="KI24" i="5"/>
  <c r="ET53" i="5"/>
  <c r="EU52" i="5"/>
  <c r="GX41" i="5"/>
  <c r="GW42" i="5"/>
  <c r="HR37" i="5"/>
  <c r="HQ38" i="5"/>
  <c r="JU26" i="5"/>
  <c r="JT27" i="5"/>
  <c r="HW36" i="5"/>
  <c r="HV37" i="5"/>
  <c r="EO54" i="5"/>
  <c r="EP53" i="5"/>
  <c r="IG34" i="5"/>
  <c r="IF35" i="5"/>
  <c r="KE24" i="5"/>
  <c r="KD25" i="5"/>
  <c r="IU32" i="5"/>
  <c r="IV31" i="5"/>
  <c r="HB41" i="5"/>
  <c r="HC40" i="5"/>
  <c r="JO28" i="5"/>
  <c r="JP27" i="5"/>
  <c r="IB35" i="5"/>
  <c r="IA36" i="5"/>
  <c r="FO48" i="5"/>
  <c r="FN49" i="5"/>
  <c r="EY52" i="5"/>
  <c r="EZ51" i="5"/>
  <c r="FT47" i="5"/>
  <c r="FS48" i="5"/>
  <c r="GR43" i="5"/>
  <c r="GS42" i="5"/>
  <c r="FJ49" i="5"/>
  <c r="FI50" i="5"/>
  <c r="FD51" i="5"/>
  <c r="FE50" i="5"/>
  <c r="HG40" i="5"/>
  <c r="HH39" i="5"/>
  <c r="JE30" i="5"/>
  <c r="JF29" i="5"/>
  <c r="FX47" i="5"/>
  <c r="FY46" i="5"/>
  <c r="GI44" i="5"/>
  <c r="GH45" i="5"/>
  <c r="JK28" i="5"/>
  <c r="JJ29" i="5"/>
  <c r="EJ55" i="5"/>
  <c r="EK54" i="5"/>
  <c r="IZ31" i="5"/>
  <c r="JA30" i="5"/>
  <c r="EE56" i="5"/>
  <c r="EF55" i="5"/>
  <c r="DZ57" i="5"/>
  <c r="EA57" i="5" s="1"/>
  <c r="EA56" i="5"/>
  <c r="JY26" i="5"/>
  <c r="JZ25" i="5"/>
  <c r="GM44" i="5"/>
  <c r="GN43" i="5"/>
  <c r="S19" i="5"/>
  <c r="AH19" i="5"/>
  <c r="AC19" i="5"/>
  <c r="X19" i="5"/>
  <c r="AM19" i="5"/>
  <c r="N19" i="5"/>
  <c r="AR19" i="5"/>
  <c r="AW19" i="5"/>
  <c r="BB19" i="5"/>
  <c r="BG19" i="5"/>
  <c r="BL19" i="5"/>
  <c r="BQ19" i="5"/>
  <c r="BV19" i="5"/>
  <c r="CA19" i="5"/>
  <c r="CF19" i="5"/>
  <c r="CK19" i="5"/>
  <c r="IQ32" i="5"/>
  <c r="IP33" i="5"/>
  <c r="KN24" i="5"/>
  <c r="KO23" i="5"/>
  <c r="GD45" i="5"/>
  <c r="GC46" i="5"/>
  <c r="Q11" i="5"/>
  <c r="AA11" i="5"/>
  <c r="AF11" i="5"/>
  <c r="AK11" i="5"/>
  <c r="V11" i="5"/>
  <c r="AP11" i="5"/>
  <c r="AU11" i="5"/>
  <c r="AZ11" i="5"/>
  <c r="BE11" i="5"/>
  <c r="BJ11" i="5"/>
  <c r="BO11" i="5"/>
  <c r="BT11" i="5"/>
  <c r="BY11" i="5"/>
  <c r="CD11" i="5"/>
  <c r="CI11" i="5"/>
  <c r="CN11" i="5"/>
  <c r="CS11" i="5"/>
  <c r="CX11" i="5"/>
  <c r="DC11" i="5"/>
  <c r="DH11" i="5"/>
  <c r="DM11" i="5"/>
  <c r="DR11" i="5"/>
  <c r="DW11" i="5"/>
  <c r="EB11" i="5"/>
  <c r="EG11" i="5"/>
  <c r="EL11" i="5"/>
  <c r="EQ11" i="5"/>
  <c r="EV11" i="5"/>
  <c r="FA11" i="5"/>
  <c r="FF11" i="5"/>
  <c r="FK11" i="5"/>
  <c r="FP11" i="5"/>
  <c r="FU11" i="5"/>
  <c r="FZ11" i="5"/>
  <c r="GE11" i="5"/>
  <c r="GJ11" i="5"/>
  <c r="GO11" i="5"/>
  <c r="GT11" i="5"/>
  <c r="GY11" i="5"/>
  <c r="HD11" i="5"/>
  <c r="HI11" i="5"/>
  <c r="HN11" i="5"/>
  <c r="HS11" i="5"/>
  <c r="HX11" i="5"/>
  <c r="IC11" i="5"/>
  <c r="IH11" i="5"/>
  <c r="IM11" i="5"/>
  <c r="IR11" i="5"/>
  <c r="IW11" i="5"/>
  <c r="JB11" i="5"/>
  <c r="JG11" i="5"/>
  <c r="JL11" i="5"/>
  <c r="JQ11" i="5"/>
  <c r="KP11" i="5"/>
  <c r="JV11" i="5"/>
  <c r="KA11" i="5"/>
  <c r="KF11" i="5"/>
  <c r="KK11" i="5"/>
  <c r="L11" i="5"/>
  <c r="I19" i="5"/>
  <c r="G11" i="5"/>
  <c r="A20" i="5"/>
  <c r="BA9" i="4"/>
  <c r="BC22" i="4"/>
  <c r="BB13" i="4"/>
  <c r="AS112" i="4"/>
  <c r="BD46" i="4"/>
  <c r="BC32" i="4"/>
  <c r="BA24" i="4"/>
  <c r="BC7" i="4"/>
  <c r="BD16" i="4"/>
  <c r="AZ10" i="4"/>
  <c r="BC42" i="4"/>
  <c r="BB23" i="4"/>
  <c r="AS122" i="4"/>
  <c r="BD41" i="4"/>
  <c r="BA19" i="4"/>
  <c r="BC52" i="4"/>
  <c r="BD36" i="4"/>
  <c r="BB18" i="4"/>
  <c r="AS117" i="4"/>
  <c r="BC27" i="4"/>
  <c r="BA14" i="4"/>
  <c r="AZ40" i="4"/>
  <c r="BC47" i="4"/>
  <c r="AZ45" i="4"/>
  <c r="AX56" i="4"/>
  <c r="BD6" i="4"/>
  <c r="E13" i="4" s="1"/>
  <c r="F13" i="4"/>
  <c r="BA34" i="4"/>
  <c r="BD26" i="4"/>
  <c r="BD11" i="4"/>
  <c r="BB38" i="4"/>
  <c r="AS137" i="4"/>
  <c r="BD21" i="4"/>
  <c r="BC17" i="4"/>
  <c r="BB48" i="4"/>
  <c r="AS147" i="4"/>
  <c r="BB53" i="4"/>
  <c r="AS152" i="4"/>
  <c r="BB43" i="4"/>
  <c r="AS142" i="4"/>
  <c r="BA54" i="4"/>
  <c r="AZ55" i="4"/>
  <c r="AZ25" i="4"/>
  <c r="BC37" i="4"/>
  <c r="AZ15" i="4"/>
  <c r="BD31" i="4"/>
  <c r="BA39" i="4"/>
  <c r="AZ20" i="4"/>
  <c r="BA29" i="4"/>
  <c r="BB28" i="4"/>
  <c r="AS127" i="4"/>
  <c r="AZ35" i="4"/>
  <c r="BD51" i="4"/>
  <c r="BC12" i="4"/>
  <c r="BA49" i="4"/>
  <c r="BB8" i="4"/>
  <c r="AS107" i="4"/>
  <c r="AS132" i="4"/>
  <c r="BB33" i="4"/>
  <c r="BA44" i="4"/>
  <c r="AZ30" i="4"/>
  <c r="AZ50" i="4"/>
  <c r="BL5" i="4"/>
  <c r="M17" i="9"/>
  <c r="AS17" i="1" s="1"/>
  <c r="I12" i="2"/>
  <c r="AK14" i="1"/>
  <c r="J12" i="2"/>
  <c r="AU15" i="1" s="1"/>
  <c r="C71" i="1"/>
  <c r="I70" i="1"/>
  <c r="E32" i="2"/>
  <c r="AF13" i="1"/>
  <c r="AI14" i="1" s="1"/>
  <c r="Z13" i="1"/>
  <c r="AC14" i="1" s="1"/>
  <c r="W14" i="1"/>
  <c r="T14" i="1"/>
  <c r="F12" i="2"/>
  <c r="AL15" i="1" s="1"/>
  <c r="E15" i="1" s="1"/>
  <c r="AP15" i="1"/>
  <c r="F15" i="1" s="1"/>
  <c r="H11" i="2"/>
  <c r="FT48" i="5" l="1"/>
  <c r="FS49" i="5"/>
  <c r="HR38" i="5"/>
  <c r="HQ39" i="5"/>
  <c r="KN25" i="5"/>
  <c r="KO24" i="5"/>
  <c r="FY47" i="5"/>
  <c r="FX48" i="5"/>
  <c r="IV32" i="5"/>
  <c r="IU33" i="5"/>
  <c r="IQ33" i="5"/>
  <c r="IP34" i="5"/>
  <c r="KE25" i="5"/>
  <c r="KD26" i="5"/>
  <c r="GW43" i="5"/>
  <c r="GX42" i="5"/>
  <c r="EE57" i="5"/>
  <c r="EF57" i="5" s="1"/>
  <c r="EF56" i="5"/>
  <c r="JE31" i="5"/>
  <c r="JF30" i="5"/>
  <c r="EY53" i="5"/>
  <c r="EZ52" i="5"/>
  <c r="FN50" i="5"/>
  <c r="FO49" i="5"/>
  <c r="IG35" i="5"/>
  <c r="IF36" i="5"/>
  <c r="IZ32" i="5"/>
  <c r="JA31" i="5"/>
  <c r="HG41" i="5"/>
  <c r="HH40" i="5"/>
  <c r="ET54" i="5"/>
  <c r="EU53" i="5"/>
  <c r="IB36" i="5"/>
  <c r="IA37" i="5"/>
  <c r="KI25" i="5"/>
  <c r="KJ24" i="5"/>
  <c r="EJ56" i="5"/>
  <c r="EK55" i="5"/>
  <c r="FD52" i="5"/>
  <c r="FE51" i="5"/>
  <c r="EP54" i="5"/>
  <c r="EO55" i="5"/>
  <c r="JK29" i="5"/>
  <c r="JJ30" i="5"/>
  <c r="FI51" i="5"/>
  <c r="FJ50" i="5"/>
  <c r="HW37" i="5"/>
  <c r="HV38" i="5"/>
  <c r="GM45" i="5"/>
  <c r="GN44" i="5"/>
  <c r="JP28" i="5"/>
  <c r="JO29" i="5"/>
  <c r="HL40" i="5"/>
  <c r="HM39" i="5"/>
  <c r="GC47" i="5"/>
  <c r="GD46" i="5"/>
  <c r="GH46" i="5"/>
  <c r="GI45" i="5"/>
  <c r="JT28" i="5"/>
  <c r="JU27" i="5"/>
  <c r="AH20" i="5"/>
  <c r="S20" i="5"/>
  <c r="AC20" i="5"/>
  <c r="X20" i="5"/>
  <c r="AM20" i="5"/>
  <c r="N20" i="5"/>
  <c r="AR20" i="5"/>
  <c r="AW20" i="5"/>
  <c r="BB20" i="5"/>
  <c r="BG20" i="5"/>
  <c r="BL20" i="5"/>
  <c r="BQ20" i="5"/>
  <c r="BV20" i="5"/>
  <c r="CA20" i="5"/>
  <c r="CF20" i="5"/>
  <c r="CK20" i="5"/>
  <c r="CP20" i="5"/>
  <c r="JZ26" i="5"/>
  <c r="JY27" i="5"/>
  <c r="GS43" i="5"/>
  <c r="GR44" i="5"/>
  <c r="HC41" i="5"/>
  <c r="HB42" i="5"/>
  <c r="IK35" i="5"/>
  <c r="IL34" i="5"/>
  <c r="AF12" i="5"/>
  <c r="Q12" i="5"/>
  <c r="AA12" i="5"/>
  <c r="AK12" i="5"/>
  <c r="V12" i="5"/>
  <c r="AP12" i="5"/>
  <c r="AU12" i="5"/>
  <c r="AZ12" i="5"/>
  <c r="BE12" i="5"/>
  <c r="BJ12" i="5"/>
  <c r="BO12" i="5"/>
  <c r="BT12" i="5"/>
  <c r="BY12" i="5"/>
  <c r="CD12" i="5"/>
  <c r="CI12" i="5"/>
  <c r="CN12" i="5"/>
  <c r="CS12" i="5"/>
  <c r="CX12" i="5"/>
  <c r="DC12" i="5"/>
  <c r="DH12" i="5"/>
  <c r="DM12" i="5"/>
  <c r="DR12" i="5"/>
  <c r="DW12" i="5"/>
  <c r="EB12" i="5"/>
  <c r="EG12" i="5"/>
  <c r="EL12" i="5"/>
  <c r="EQ12" i="5"/>
  <c r="EV12" i="5"/>
  <c r="FA12" i="5"/>
  <c r="FF12" i="5"/>
  <c r="FK12" i="5"/>
  <c r="FP12" i="5"/>
  <c r="FU12" i="5"/>
  <c r="FZ12" i="5"/>
  <c r="GE12" i="5"/>
  <c r="GJ12" i="5"/>
  <c r="GO12" i="5"/>
  <c r="GT12" i="5"/>
  <c r="GY12" i="5"/>
  <c r="HD12" i="5"/>
  <c r="HI12" i="5"/>
  <c r="HN12" i="5"/>
  <c r="HS12" i="5"/>
  <c r="HX12" i="5"/>
  <c r="IC12" i="5"/>
  <c r="IH12" i="5"/>
  <c r="IM12" i="5"/>
  <c r="IR12" i="5"/>
  <c r="IW12" i="5"/>
  <c r="JB12" i="5"/>
  <c r="JG12" i="5"/>
  <c r="JL12" i="5"/>
  <c r="JQ12" i="5"/>
  <c r="KP12" i="5"/>
  <c r="JV12" i="5"/>
  <c r="KA12" i="5"/>
  <c r="KF12" i="5"/>
  <c r="KK12" i="5"/>
  <c r="L12" i="5"/>
  <c r="G13" i="4"/>
  <c r="B3" i="3" s="1"/>
  <c r="C3" i="3" s="1"/>
  <c r="C4" i="3" s="1"/>
  <c r="I20" i="5"/>
  <c r="G12" i="5"/>
  <c r="A21" i="5"/>
  <c r="BD17" i="4"/>
  <c r="BA50" i="4"/>
  <c r="BD12" i="4"/>
  <c r="AS138" i="4"/>
  <c r="BB39" i="4"/>
  <c r="BE6" i="4"/>
  <c r="BD27" i="4"/>
  <c r="BE41" i="4"/>
  <c r="AS41" i="4"/>
  <c r="BB24" i="4"/>
  <c r="AS123" i="4"/>
  <c r="BE31" i="4"/>
  <c r="AS31" i="4"/>
  <c r="BA55" i="4"/>
  <c r="BE21" i="4"/>
  <c r="AS21" i="4"/>
  <c r="BA30" i="4"/>
  <c r="BE51" i="4"/>
  <c r="AS51" i="4"/>
  <c r="AY56" i="4"/>
  <c r="BC18" i="4"/>
  <c r="BC23" i="4"/>
  <c r="BD32" i="4"/>
  <c r="BA15" i="4"/>
  <c r="BB54" i="4"/>
  <c r="AS153" i="4"/>
  <c r="BC38" i="4"/>
  <c r="BB44" i="4"/>
  <c r="AS143" i="4"/>
  <c r="BA35" i="4"/>
  <c r="BA45" i="4"/>
  <c r="BE36" i="4"/>
  <c r="AS36" i="4"/>
  <c r="BD42" i="4"/>
  <c r="BE46" i="4"/>
  <c r="AS46" i="4"/>
  <c r="BC33" i="4"/>
  <c r="BC43" i="4"/>
  <c r="BE11" i="4"/>
  <c r="AS11" i="4"/>
  <c r="BD52" i="4"/>
  <c r="BA10" i="4"/>
  <c r="BC28" i="4"/>
  <c r="BD37" i="4"/>
  <c r="BD47" i="4"/>
  <c r="BC13" i="4"/>
  <c r="BC53" i="4"/>
  <c r="BE26" i="4"/>
  <c r="AS26" i="4"/>
  <c r="BC8" i="4"/>
  <c r="BB29" i="4"/>
  <c r="AS128" i="4"/>
  <c r="BA40" i="4"/>
  <c r="BE16" i="4"/>
  <c r="AS16" i="4"/>
  <c r="BD22" i="4"/>
  <c r="BA20" i="4"/>
  <c r="BA25" i="4"/>
  <c r="BC48" i="4"/>
  <c r="BB34" i="4"/>
  <c r="AS133" i="4"/>
  <c r="BB49" i="4"/>
  <c r="AS148" i="4"/>
  <c r="BB14" i="4"/>
  <c r="AS113" i="4"/>
  <c r="BB19" i="4"/>
  <c r="AS118" i="4"/>
  <c r="BD7" i="4"/>
  <c r="BB9" i="4"/>
  <c r="AS108" i="4"/>
  <c r="BM5" i="4"/>
  <c r="M18" i="9"/>
  <c r="AS18" i="1" s="1"/>
  <c r="I13" i="2"/>
  <c r="AK15" i="1"/>
  <c r="J13" i="2"/>
  <c r="AU16" i="1" s="1"/>
  <c r="C72" i="1"/>
  <c r="I71" i="1"/>
  <c r="E33" i="2"/>
  <c r="W15" i="1"/>
  <c r="AF14" i="1"/>
  <c r="AI15" i="1" s="1"/>
  <c r="Z14" i="1"/>
  <c r="AC15" i="1" s="1"/>
  <c r="AP16" i="1"/>
  <c r="F16" i="1" s="1"/>
  <c r="F13" i="2"/>
  <c r="AL16" i="1" s="1"/>
  <c r="E16" i="1" s="1"/>
  <c r="H12" i="2"/>
  <c r="T15" i="1"/>
  <c r="IL35" i="5" l="1"/>
  <c r="IK36" i="5"/>
  <c r="HW38" i="5"/>
  <c r="HV39" i="5"/>
  <c r="IP35" i="5"/>
  <c r="IQ34" i="5"/>
  <c r="HB43" i="5"/>
  <c r="HC42" i="5"/>
  <c r="JU28" i="5"/>
  <c r="JT29" i="5"/>
  <c r="KJ25" i="5"/>
  <c r="KI26" i="5"/>
  <c r="FN51" i="5"/>
  <c r="FO50" i="5"/>
  <c r="IB37" i="5"/>
  <c r="IA38" i="5"/>
  <c r="IU34" i="5"/>
  <c r="IV33" i="5"/>
  <c r="GR45" i="5"/>
  <c r="GS44" i="5"/>
  <c r="GI46" i="5"/>
  <c r="GH47" i="5"/>
  <c r="FJ51" i="5"/>
  <c r="FI52" i="5"/>
  <c r="EZ53" i="5"/>
  <c r="EY54" i="5"/>
  <c r="JJ31" i="5"/>
  <c r="JK30" i="5"/>
  <c r="FY48" i="5"/>
  <c r="FX49" i="5"/>
  <c r="JZ27" i="5"/>
  <c r="JY28" i="5"/>
  <c r="GD47" i="5"/>
  <c r="GC48" i="5"/>
  <c r="ET55" i="5"/>
  <c r="EU54" i="5"/>
  <c r="JE32" i="5"/>
  <c r="JF31" i="5"/>
  <c r="EO56" i="5"/>
  <c r="EP55" i="5"/>
  <c r="HL41" i="5"/>
  <c r="HM40" i="5"/>
  <c r="HH41" i="5"/>
  <c r="HG42" i="5"/>
  <c r="KN26" i="5"/>
  <c r="KO25" i="5"/>
  <c r="JP29" i="5"/>
  <c r="JO30" i="5"/>
  <c r="HR39" i="5"/>
  <c r="HQ40" i="5"/>
  <c r="FD53" i="5"/>
  <c r="FE52" i="5"/>
  <c r="JA32" i="5"/>
  <c r="IZ33" i="5"/>
  <c r="GX43" i="5"/>
  <c r="GW44" i="5"/>
  <c r="IG36" i="5"/>
  <c r="IF37" i="5"/>
  <c r="KD27" i="5"/>
  <c r="KE26" i="5"/>
  <c r="FS50" i="5"/>
  <c r="FT49" i="5"/>
  <c r="S21" i="5"/>
  <c r="AH21" i="5"/>
  <c r="AC21" i="5"/>
  <c r="X21" i="5"/>
  <c r="AM21" i="5"/>
  <c r="N21" i="5"/>
  <c r="AR21" i="5"/>
  <c r="AW21" i="5"/>
  <c r="BB21" i="5"/>
  <c r="BG21" i="5"/>
  <c r="BL21" i="5"/>
  <c r="BQ21" i="5"/>
  <c r="BV21" i="5"/>
  <c r="CA21" i="5"/>
  <c r="CF21" i="5"/>
  <c r="CK21" i="5"/>
  <c r="CP21" i="5"/>
  <c r="CU21" i="5"/>
  <c r="GM46" i="5"/>
  <c r="GN45" i="5"/>
  <c r="EJ57" i="5"/>
  <c r="EK57" i="5" s="1"/>
  <c r="EK56" i="5"/>
  <c r="AF13" i="5"/>
  <c r="Q13" i="5"/>
  <c r="AA13" i="5"/>
  <c r="AK13" i="5"/>
  <c r="V13" i="5"/>
  <c r="AP13" i="5"/>
  <c r="AU13" i="5"/>
  <c r="AZ13" i="5"/>
  <c r="BE13" i="5"/>
  <c r="BJ13" i="5"/>
  <c r="BO13" i="5"/>
  <c r="BT13" i="5"/>
  <c r="BY13" i="5"/>
  <c r="CD13" i="5"/>
  <c r="CI13" i="5"/>
  <c r="CN13" i="5"/>
  <c r="CS13" i="5"/>
  <c r="CX13" i="5"/>
  <c r="DC13" i="5"/>
  <c r="DH13" i="5"/>
  <c r="DM13" i="5"/>
  <c r="DR13" i="5"/>
  <c r="DW13" i="5"/>
  <c r="EB13" i="5"/>
  <c r="EG13" i="5"/>
  <c r="EL13" i="5"/>
  <c r="EQ13" i="5"/>
  <c r="EV13" i="5"/>
  <c r="FA13" i="5"/>
  <c r="FF13" i="5"/>
  <c r="FK13" i="5"/>
  <c r="FP13" i="5"/>
  <c r="FU13" i="5"/>
  <c r="FZ13" i="5"/>
  <c r="GE13" i="5"/>
  <c r="GJ13" i="5"/>
  <c r="GO13" i="5"/>
  <c r="GT13" i="5"/>
  <c r="GY13" i="5"/>
  <c r="HD13" i="5"/>
  <c r="HI13" i="5"/>
  <c r="HN13" i="5"/>
  <c r="HS13" i="5"/>
  <c r="HX13" i="5"/>
  <c r="IC13" i="5"/>
  <c r="IH13" i="5"/>
  <c r="IM13" i="5"/>
  <c r="IR13" i="5"/>
  <c r="IW13" i="5"/>
  <c r="JB13" i="5"/>
  <c r="JG13" i="5"/>
  <c r="JL13" i="5"/>
  <c r="JQ13" i="5"/>
  <c r="KP13" i="5"/>
  <c r="JV13" i="5"/>
  <c r="KA13" i="5"/>
  <c r="KF13" i="5"/>
  <c r="KK13" i="5"/>
  <c r="L13" i="5"/>
  <c r="E3" i="3"/>
  <c r="I21" i="5"/>
  <c r="G13" i="5"/>
  <c r="A22" i="5"/>
  <c r="E4" i="3"/>
  <c r="BC9" i="4"/>
  <c r="BC34" i="4"/>
  <c r="BF26" i="4"/>
  <c r="BD28" i="4"/>
  <c r="BD18" i="4"/>
  <c r="BB40" i="4"/>
  <c r="AS139" i="4"/>
  <c r="BC44" i="4"/>
  <c r="BB55" i="4"/>
  <c r="AS154" i="4"/>
  <c r="BF6" i="4"/>
  <c r="BE7" i="4"/>
  <c r="E14" i="4" s="1"/>
  <c r="F14" i="4"/>
  <c r="AS7" i="4"/>
  <c r="BD48" i="4"/>
  <c r="BD53" i="4"/>
  <c r="BB10" i="4"/>
  <c r="AS109" i="4"/>
  <c r="BF46" i="4"/>
  <c r="BD38" i="4"/>
  <c r="BC39" i="4"/>
  <c r="BC29" i="4"/>
  <c r="AZ56" i="4"/>
  <c r="BC19" i="4"/>
  <c r="BB25" i="4"/>
  <c r="AS124" i="4"/>
  <c r="BE52" i="4"/>
  <c r="AS52" i="4"/>
  <c r="BE42" i="4"/>
  <c r="AS42" i="4"/>
  <c r="BF31" i="4"/>
  <c r="BD8" i="4"/>
  <c r="BC54" i="4"/>
  <c r="BE12" i="4"/>
  <c r="AS12" i="4"/>
  <c r="BC14" i="4"/>
  <c r="BB20" i="4"/>
  <c r="AS119" i="4"/>
  <c r="BD13" i="4"/>
  <c r="BF51" i="4"/>
  <c r="BC24" i="4"/>
  <c r="BF11" i="4"/>
  <c r="BF36" i="4"/>
  <c r="AS114" i="4"/>
  <c r="BB15" i="4"/>
  <c r="BB50" i="4"/>
  <c r="AS149" i="4"/>
  <c r="BC49" i="4"/>
  <c r="BE22" i="4"/>
  <c r="AS22" i="4"/>
  <c r="BE47" i="4"/>
  <c r="AS47" i="4"/>
  <c r="BB30" i="4"/>
  <c r="AS129" i="4"/>
  <c r="BD43" i="4"/>
  <c r="BB45" i="4"/>
  <c r="AS144" i="4"/>
  <c r="BE32" i="4"/>
  <c r="AS32" i="4"/>
  <c r="BF41" i="4"/>
  <c r="BE17" i="4"/>
  <c r="AS17" i="4"/>
  <c r="BE37" i="4"/>
  <c r="AS37" i="4"/>
  <c r="BF16" i="4"/>
  <c r="BD33" i="4"/>
  <c r="BB35" i="4"/>
  <c r="AS134" i="4"/>
  <c r="BD23" i="4"/>
  <c r="BF21" i="4"/>
  <c r="BE27" i="4"/>
  <c r="AS27" i="4"/>
  <c r="M19" i="9"/>
  <c r="BN5" i="4"/>
  <c r="I14" i="2"/>
  <c r="AK16" i="1"/>
  <c r="J14" i="2"/>
  <c r="AU17" i="1" s="1"/>
  <c r="C73" i="1"/>
  <c r="I72" i="1"/>
  <c r="E34" i="2"/>
  <c r="W16" i="1"/>
  <c r="Z15" i="1"/>
  <c r="AC16" i="1" s="1"/>
  <c r="AF15" i="1"/>
  <c r="AI16" i="1" s="1"/>
  <c r="AP17" i="1"/>
  <c r="F17" i="1" s="1"/>
  <c r="F14" i="2"/>
  <c r="AL17" i="1" s="1"/>
  <c r="E17" i="1" s="1"/>
  <c r="T16" i="1"/>
  <c r="H13" i="2"/>
  <c r="JP30" i="5" l="1"/>
  <c r="JO31" i="5"/>
  <c r="FJ52" i="5"/>
  <c r="FI53" i="5"/>
  <c r="KI27" i="5"/>
  <c r="KJ26" i="5"/>
  <c r="KD28" i="5"/>
  <c r="KE27" i="5"/>
  <c r="ET56" i="5"/>
  <c r="EU55" i="5"/>
  <c r="IF38" i="5"/>
  <c r="IG37" i="5"/>
  <c r="GD48" i="5"/>
  <c r="GC49" i="5"/>
  <c r="GH48" i="5"/>
  <c r="GI47" i="5"/>
  <c r="JU29" i="5"/>
  <c r="JT30" i="5"/>
  <c r="GM47" i="5"/>
  <c r="GN46" i="5"/>
  <c r="KN27" i="5"/>
  <c r="KO26" i="5"/>
  <c r="GW45" i="5"/>
  <c r="GX44" i="5"/>
  <c r="HH42" i="5"/>
  <c r="HG43" i="5"/>
  <c r="JY29" i="5"/>
  <c r="JZ28" i="5"/>
  <c r="GR46" i="5"/>
  <c r="GS45" i="5"/>
  <c r="HB44" i="5"/>
  <c r="HC43" i="5"/>
  <c r="JA33" i="5"/>
  <c r="IZ34" i="5"/>
  <c r="FX50" i="5"/>
  <c r="FY49" i="5"/>
  <c r="HL42" i="5"/>
  <c r="HM41" i="5"/>
  <c r="IV34" i="5"/>
  <c r="IU35" i="5"/>
  <c r="IQ35" i="5"/>
  <c r="IP36" i="5"/>
  <c r="IA39" i="5"/>
  <c r="IB38" i="5"/>
  <c r="HW39" i="5"/>
  <c r="HV40" i="5"/>
  <c r="S22" i="5"/>
  <c r="AH22" i="5"/>
  <c r="AC22" i="5"/>
  <c r="X22" i="5"/>
  <c r="AM22" i="5"/>
  <c r="N22" i="5"/>
  <c r="AR22" i="5"/>
  <c r="AW22" i="5"/>
  <c r="BB22" i="5"/>
  <c r="BG22" i="5"/>
  <c r="BL22" i="5"/>
  <c r="BQ22" i="5"/>
  <c r="BV22" i="5"/>
  <c r="CA22" i="5"/>
  <c r="CF22" i="5"/>
  <c r="CK22" i="5"/>
  <c r="CP22" i="5"/>
  <c r="CU22" i="5"/>
  <c r="CZ22" i="5"/>
  <c r="FE53" i="5"/>
  <c r="FD54" i="5"/>
  <c r="EO57" i="5"/>
  <c r="EP57" i="5" s="1"/>
  <c r="EP56" i="5"/>
  <c r="JJ32" i="5"/>
  <c r="JK31" i="5"/>
  <c r="HQ41" i="5"/>
  <c r="HR40" i="5"/>
  <c r="EZ54" i="5"/>
  <c r="EY55" i="5"/>
  <c r="IL36" i="5"/>
  <c r="IK37" i="5"/>
  <c r="FS51" i="5"/>
  <c r="FT50" i="5"/>
  <c r="JF32" i="5"/>
  <c r="JE33" i="5"/>
  <c r="FO51" i="5"/>
  <c r="FN52" i="5"/>
  <c r="AF14" i="5"/>
  <c r="Q14" i="5"/>
  <c r="AA14" i="5"/>
  <c r="AK14" i="5"/>
  <c r="V14" i="5"/>
  <c r="AP14" i="5"/>
  <c r="AU14" i="5"/>
  <c r="AZ14" i="5"/>
  <c r="BE14" i="5"/>
  <c r="BJ14" i="5"/>
  <c r="BO14" i="5"/>
  <c r="BT14" i="5"/>
  <c r="BY14" i="5"/>
  <c r="CD14" i="5"/>
  <c r="CI14" i="5"/>
  <c r="CN14" i="5"/>
  <c r="CS14" i="5"/>
  <c r="CX14" i="5"/>
  <c r="DC14" i="5"/>
  <c r="DH14" i="5"/>
  <c r="DM14" i="5"/>
  <c r="DR14" i="5"/>
  <c r="DW14" i="5"/>
  <c r="EB14" i="5"/>
  <c r="EG14" i="5"/>
  <c r="EL14" i="5"/>
  <c r="EQ14" i="5"/>
  <c r="EV14" i="5"/>
  <c r="FA14" i="5"/>
  <c r="FF14" i="5"/>
  <c r="FK14" i="5"/>
  <c r="FP14" i="5"/>
  <c r="FU14" i="5"/>
  <c r="FZ14" i="5"/>
  <c r="GE14" i="5"/>
  <c r="GJ14" i="5"/>
  <c r="GO14" i="5"/>
  <c r="GT14" i="5"/>
  <c r="GY14" i="5"/>
  <c r="HD14" i="5"/>
  <c r="HI14" i="5"/>
  <c r="HN14" i="5"/>
  <c r="HS14" i="5"/>
  <c r="HX14" i="5"/>
  <c r="IC14" i="5"/>
  <c r="IH14" i="5"/>
  <c r="IM14" i="5"/>
  <c r="IR14" i="5"/>
  <c r="IW14" i="5"/>
  <c r="JB14" i="5"/>
  <c r="JG14" i="5"/>
  <c r="JL14" i="5"/>
  <c r="KP14" i="5"/>
  <c r="JQ14" i="5"/>
  <c r="JV14" i="5"/>
  <c r="KA14" i="5"/>
  <c r="KF14" i="5"/>
  <c r="KK14" i="5"/>
  <c r="L14" i="5"/>
  <c r="G14" i="4"/>
  <c r="B4" i="3" s="1"/>
  <c r="C5" i="3" s="1"/>
  <c r="I22" i="5"/>
  <c r="G14" i="5"/>
  <c r="A23" i="5"/>
  <c r="BF27" i="4"/>
  <c r="BF32" i="4"/>
  <c r="BG11" i="4"/>
  <c r="BD14" i="4"/>
  <c r="BF42" i="4"/>
  <c r="BD29" i="4"/>
  <c r="BE48" i="4"/>
  <c r="AS48" i="4"/>
  <c r="BC40" i="4"/>
  <c r="BF37" i="4"/>
  <c r="BC45" i="4"/>
  <c r="BF22" i="4"/>
  <c r="BG21" i="4"/>
  <c r="BD24" i="4"/>
  <c r="BF12" i="4"/>
  <c r="BF52" i="4"/>
  <c r="BD39" i="4"/>
  <c r="BE18" i="4"/>
  <c r="AS18" i="4"/>
  <c r="BE43" i="4"/>
  <c r="AS43" i="4"/>
  <c r="BD49" i="4"/>
  <c r="BE23" i="4"/>
  <c r="AS23" i="4"/>
  <c r="BD54" i="4"/>
  <c r="BE38" i="4"/>
  <c r="AS38" i="4"/>
  <c r="BF7" i="4"/>
  <c r="BE28" i="4"/>
  <c r="AS28" i="4"/>
  <c r="BC50" i="4"/>
  <c r="BG51" i="4"/>
  <c r="BC35" i="4"/>
  <c r="BF17" i="4"/>
  <c r="BC15" i="4"/>
  <c r="BE8" i="4"/>
  <c r="AS8" i="4"/>
  <c r="BC25" i="4"/>
  <c r="BG46" i="4"/>
  <c r="BG6" i="4"/>
  <c r="BG26" i="4"/>
  <c r="BC30" i="4"/>
  <c r="BE13" i="4"/>
  <c r="AS13" i="4"/>
  <c r="BE33" i="4"/>
  <c r="AS33" i="4"/>
  <c r="BG41" i="4"/>
  <c r="BG31" i="4"/>
  <c r="BD19" i="4"/>
  <c r="BC10" i="4"/>
  <c r="BC55" i="4"/>
  <c r="BD34" i="4"/>
  <c r="BG36" i="4"/>
  <c r="BC20" i="4"/>
  <c r="BG16" i="4"/>
  <c r="BF47" i="4"/>
  <c r="BA56" i="4"/>
  <c r="BE53" i="4"/>
  <c r="AS53" i="4"/>
  <c r="BD44" i="4"/>
  <c r="BD9" i="4"/>
  <c r="M20" i="9"/>
  <c r="AS19" i="1"/>
  <c r="BO5" i="4"/>
  <c r="I15" i="2"/>
  <c r="AK17" i="1"/>
  <c r="J15" i="2"/>
  <c r="AU18" i="1" s="1"/>
  <c r="C74" i="1"/>
  <c r="I73" i="1"/>
  <c r="E35" i="2"/>
  <c r="Z16" i="1"/>
  <c r="AC17" i="1" s="1"/>
  <c r="AF16" i="1"/>
  <c r="AI17" i="1" s="1"/>
  <c r="H14" i="2"/>
  <c r="AP18" i="1"/>
  <c r="F18" i="1" s="1"/>
  <c r="T17" i="1"/>
  <c r="F15" i="2"/>
  <c r="AL18" i="1" s="1"/>
  <c r="E18" i="1" s="1"/>
  <c r="W17" i="1"/>
  <c r="HR41" i="5" l="1"/>
  <c r="HQ42" i="5"/>
  <c r="S23" i="5"/>
  <c r="AH23" i="5"/>
  <c r="AC23" i="5"/>
  <c r="X23" i="5"/>
  <c r="AM23" i="5"/>
  <c r="N23" i="5"/>
  <c r="AR23" i="5"/>
  <c r="AW23" i="5"/>
  <c r="BB23" i="5"/>
  <c r="BG23" i="5"/>
  <c r="BL23" i="5"/>
  <c r="BQ23" i="5"/>
  <c r="BV23" i="5"/>
  <c r="CA23" i="5"/>
  <c r="CF23" i="5"/>
  <c r="CK23" i="5"/>
  <c r="CP23" i="5"/>
  <c r="CU23" i="5"/>
  <c r="CZ23" i="5"/>
  <c r="DE23" i="5"/>
  <c r="FO52" i="5"/>
  <c r="FN53" i="5"/>
  <c r="FY50" i="5"/>
  <c r="FX51" i="5"/>
  <c r="GX45" i="5"/>
  <c r="GW46" i="5"/>
  <c r="IG38" i="5"/>
  <c r="IF39" i="5"/>
  <c r="JJ33" i="5"/>
  <c r="JK32" i="5"/>
  <c r="HW40" i="5"/>
  <c r="HV41" i="5"/>
  <c r="JA34" i="5"/>
  <c r="IZ35" i="5"/>
  <c r="JF33" i="5"/>
  <c r="JE34" i="5"/>
  <c r="KO27" i="5"/>
  <c r="KN28" i="5"/>
  <c r="EU56" i="5"/>
  <c r="ET57" i="5"/>
  <c r="EU57" i="5" s="1"/>
  <c r="FD55" i="5"/>
  <c r="FE54" i="5"/>
  <c r="IB39" i="5"/>
  <c r="IA40" i="5"/>
  <c r="HB45" i="5"/>
  <c r="HC44" i="5"/>
  <c r="GM48" i="5"/>
  <c r="GN47" i="5"/>
  <c r="KD29" i="5"/>
  <c r="KE28" i="5"/>
  <c r="IQ36" i="5"/>
  <c r="IP37" i="5"/>
  <c r="JT31" i="5"/>
  <c r="JU30" i="5"/>
  <c r="IK38" i="5"/>
  <c r="IL37" i="5"/>
  <c r="GS46" i="5"/>
  <c r="GR47" i="5"/>
  <c r="KJ27" i="5"/>
  <c r="KI28" i="5"/>
  <c r="IV35" i="5"/>
  <c r="IU36" i="5"/>
  <c r="FJ53" i="5"/>
  <c r="FI54" i="5"/>
  <c r="EY56" i="5"/>
  <c r="EZ55" i="5"/>
  <c r="JY30" i="5"/>
  <c r="JZ29" i="5"/>
  <c r="GH49" i="5"/>
  <c r="GI48" i="5"/>
  <c r="FS52" i="5"/>
  <c r="FT51" i="5"/>
  <c r="HG44" i="5"/>
  <c r="HH43" i="5"/>
  <c r="GD49" i="5"/>
  <c r="GC50" i="5"/>
  <c r="JO32" i="5"/>
  <c r="JP31" i="5"/>
  <c r="HM42" i="5"/>
  <c r="HL43" i="5"/>
  <c r="Q15" i="5"/>
  <c r="AF15" i="5"/>
  <c r="AA15" i="5"/>
  <c r="AK15" i="5"/>
  <c r="V15" i="5"/>
  <c r="AP15" i="5"/>
  <c r="AU15" i="5"/>
  <c r="AZ15" i="5"/>
  <c r="BE15" i="5"/>
  <c r="BJ15" i="5"/>
  <c r="BO15" i="5"/>
  <c r="BT15" i="5"/>
  <c r="BY15" i="5"/>
  <c r="CD15" i="5"/>
  <c r="CI15" i="5"/>
  <c r="CN15" i="5"/>
  <c r="CS15" i="5"/>
  <c r="CX15" i="5"/>
  <c r="DC15" i="5"/>
  <c r="DH15" i="5"/>
  <c r="DM15" i="5"/>
  <c r="DR15" i="5"/>
  <c r="DW15" i="5"/>
  <c r="EB15" i="5"/>
  <c r="EG15" i="5"/>
  <c r="EL15" i="5"/>
  <c r="EQ15" i="5"/>
  <c r="EV15" i="5"/>
  <c r="FA15" i="5"/>
  <c r="FF15" i="5"/>
  <c r="FK15" i="5"/>
  <c r="FP15" i="5"/>
  <c r="FU15" i="5"/>
  <c r="FZ15" i="5"/>
  <c r="GE15" i="5"/>
  <c r="GJ15" i="5"/>
  <c r="GO15" i="5"/>
  <c r="GT15" i="5"/>
  <c r="GY15" i="5"/>
  <c r="HD15" i="5"/>
  <c r="HI15" i="5"/>
  <c r="HN15" i="5"/>
  <c r="HS15" i="5"/>
  <c r="HX15" i="5"/>
  <c r="IC15" i="5"/>
  <c r="IH15" i="5"/>
  <c r="IM15" i="5"/>
  <c r="IR15" i="5"/>
  <c r="IW15" i="5"/>
  <c r="JB15" i="5"/>
  <c r="JG15" i="5"/>
  <c r="JL15" i="5"/>
  <c r="JQ15" i="5"/>
  <c r="KP15" i="5"/>
  <c r="JV15" i="5"/>
  <c r="KA15" i="5"/>
  <c r="KF15" i="5"/>
  <c r="KK15" i="5"/>
  <c r="L15" i="5"/>
  <c r="E5" i="3"/>
  <c r="I23" i="5"/>
  <c r="G15" i="5"/>
  <c r="A24" i="5"/>
  <c r="BD20" i="4"/>
  <c r="BE19" i="4"/>
  <c r="AS19" i="4"/>
  <c r="BD30" i="4"/>
  <c r="BF18" i="4"/>
  <c r="BE44" i="4"/>
  <c r="AS44" i="4"/>
  <c r="BD15" i="4"/>
  <c r="BE39" i="4"/>
  <c r="AS39" i="4"/>
  <c r="BG22" i="4"/>
  <c r="BE29" i="4"/>
  <c r="AS29" i="4"/>
  <c r="BH36" i="4"/>
  <c r="BH31" i="4"/>
  <c r="BH26" i="4"/>
  <c r="BF28" i="4"/>
  <c r="BF23" i="4"/>
  <c r="BG17" i="4"/>
  <c r="BG42" i="4"/>
  <c r="BF53" i="4"/>
  <c r="BH41" i="4"/>
  <c r="BH6" i="4"/>
  <c r="BG7" i="4"/>
  <c r="BE49" i="4"/>
  <c r="AS49" i="4"/>
  <c r="BG52" i="4"/>
  <c r="BD45" i="4"/>
  <c r="BE34" i="4"/>
  <c r="AS34" i="4"/>
  <c r="BD35" i="4"/>
  <c r="BE14" i="4"/>
  <c r="AS14" i="4"/>
  <c r="BB56" i="4"/>
  <c r="AS155" i="4"/>
  <c r="BH46" i="4"/>
  <c r="BG12" i="4"/>
  <c r="BG37" i="4"/>
  <c r="BF33" i="4"/>
  <c r="BH51" i="4"/>
  <c r="BF38" i="4"/>
  <c r="BF43" i="4"/>
  <c r="BH11" i="4"/>
  <c r="BG47" i="4"/>
  <c r="BD55" i="4"/>
  <c r="BD25" i="4"/>
  <c r="BE24" i="4"/>
  <c r="AS24" i="4"/>
  <c r="BD40" i="4"/>
  <c r="BD50" i="4"/>
  <c r="BG32" i="4"/>
  <c r="BH16" i="4"/>
  <c r="BD10" i="4"/>
  <c r="BF13" i="4"/>
  <c r="BH21" i="4"/>
  <c r="BE9" i="4"/>
  <c r="AS9" i="4"/>
  <c r="BF8" i="4"/>
  <c r="E15" i="4" s="1"/>
  <c r="BE54" i="4"/>
  <c r="AS54" i="4"/>
  <c r="BF48" i="4"/>
  <c r="BG27" i="4"/>
  <c r="BP5" i="4"/>
  <c r="M21" i="9"/>
  <c r="AS20" i="1"/>
  <c r="I16" i="2"/>
  <c r="AK18" i="1"/>
  <c r="J16" i="2"/>
  <c r="AU19" i="1" s="1"/>
  <c r="I74" i="1"/>
  <c r="C75" i="1"/>
  <c r="E36" i="2"/>
  <c r="W18" i="1"/>
  <c r="AF17" i="1"/>
  <c r="AI18" i="1" s="1"/>
  <c r="Z17" i="1"/>
  <c r="AC18" i="1" s="1"/>
  <c r="H15" i="2"/>
  <c r="T18" i="1"/>
  <c r="F16" i="2"/>
  <c r="AL19" i="1" s="1"/>
  <c r="E19" i="1" s="1"/>
  <c r="AP19" i="1"/>
  <c r="F19" i="1" s="1"/>
  <c r="GR48" i="5" l="1"/>
  <c r="GS47" i="5"/>
  <c r="IZ36" i="5"/>
  <c r="JA35" i="5"/>
  <c r="FN54" i="5"/>
  <c r="FO53" i="5"/>
  <c r="GH50" i="5"/>
  <c r="GI49" i="5"/>
  <c r="HB46" i="5"/>
  <c r="HC45" i="5"/>
  <c r="HL44" i="5"/>
  <c r="HM43" i="5"/>
  <c r="IA41" i="5"/>
  <c r="IB40" i="5"/>
  <c r="HV42" i="5"/>
  <c r="HW41" i="5"/>
  <c r="JZ30" i="5"/>
  <c r="JY31" i="5"/>
  <c r="IK39" i="5"/>
  <c r="IL38" i="5"/>
  <c r="JO33" i="5"/>
  <c r="JP32" i="5"/>
  <c r="EZ56" i="5"/>
  <c r="EY57" i="5"/>
  <c r="EZ57" i="5" s="1"/>
  <c r="JT32" i="5"/>
  <c r="JU31" i="5"/>
  <c r="FD56" i="5"/>
  <c r="FE55" i="5"/>
  <c r="JJ34" i="5"/>
  <c r="JK33" i="5"/>
  <c r="GC51" i="5"/>
  <c r="GD50" i="5"/>
  <c r="FJ54" i="5"/>
  <c r="FI55" i="5"/>
  <c r="IP38" i="5"/>
  <c r="IQ37" i="5"/>
  <c r="IG39" i="5"/>
  <c r="IF40" i="5"/>
  <c r="IU37" i="5"/>
  <c r="IV36" i="5"/>
  <c r="KN29" i="5"/>
  <c r="KO28" i="5"/>
  <c r="GW47" i="5"/>
  <c r="GX46" i="5"/>
  <c r="HG45" i="5"/>
  <c r="HH44" i="5"/>
  <c r="KE29" i="5"/>
  <c r="KD30" i="5"/>
  <c r="KJ28" i="5"/>
  <c r="KI29" i="5"/>
  <c r="JE35" i="5"/>
  <c r="JF34" i="5"/>
  <c r="FX52" i="5"/>
  <c r="FY51" i="5"/>
  <c r="HR42" i="5"/>
  <c r="HQ43" i="5"/>
  <c r="AH24" i="5"/>
  <c r="S24" i="5"/>
  <c r="AC24" i="5"/>
  <c r="AM24" i="5"/>
  <c r="X24" i="5"/>
  <c r="N24" i="5"/>
  <c r="AR24" i="5"/>
  <c r="AW24" i="5"/>
  <c r="BB24" i="5"/>
  <c r="BG24" i="5"/>
  <c r="BL24" i="5"/>
  <c r="BQ24" i="5"/>
  <c r="BV24" i="5"/>
  <c r="CA24" i="5"/>
  <c r="CF24" i="5"/>
  <c r="CK24" i="5"/>
  <c r="CP24" i="5"/>
  <c r="CU24" i="5"/>
  <c r="CZ24" i="5"/>
  <c r="DE24" i="5"/>
  <c r="DJ24" i="5"/>
  <c r="FT52" i="5"/>
  <c r="FS53" i="5"/>
  <c r="GM49" i="5"/>
  <c r="GN48" i="5"/>
  <c r="AF16" i="5"/>
  <c r="Q16" i="5"/>
  <c r="AA16" i="5"/>
  <c r="AK16" i="5"/>
  <c r="V16" i="5"/>
  <c r="AP16" i="5"/>
  <c r="AU16" i="5"/>
  <c r="AZ16" i="5"/>
  <c r="BE16" i="5"/>
  <c r="BJ16" i="5"/>
  <c r="BO16" i="5"/>
  <c r="BT16" i="5"/>
  <c r="BY16" i="5"/>
  <c r="CD16" i="5"/>
  <c r="CI16" i="5"/>
  <c r="CN16" i="5"/>
  <c r="CS16" i="5"/>
  <c r="CX16" i="5"/>
  <c r="DC16" i="5"/>
  <c r="DH16" i="5"/>
  <c r="DM16" i="5"/>
  <c r="DR16" i="5"/>
  <c r="DW16" i="5"/>
  <c r="EB16" i="5"/>
  <c r="EG16" i="5"/>
  <c r="EL16" i="5"/>
  <c r="EQ16" i="5"/>
  <c r="EV16" i="5"/>
  <c r="FA16" i="5"/>
  <c r="FF16" i="5"/>
  <c r="FK16" i="5"/>
  <c r="FP16" i="5"/>
  <c r="FU16" i="5"/>
  <c r="FZ16" i="5"/>
  <c r="GE16" i="5"/>
  <c r="GJ16" i="5"/>
  <c r="GO16" i="5"/>
  <c r="GT16" i="5"/>
  <c r="GY16" i="5"/>
  <c r="HD16" i="5"/>
  <c r="HI16" i="5"/>
  <c r="HN16" i="5"/>
  <c r="HS16" i="5"/>
  <c r="HX16" i="5"/>
  <c r="IC16" i="5"/>
  <c r="IH16" i="5"/>
  <c r="IM16" i="5"/>
  <c r="IR16" i="5"/>
  <c r="IW16" i="5"/>
  <c r="JB16" i="5"/>
  <c r="JG16" i="5"/>
  <c r="JL16" i="5"/>
  <c r="KP16" i="5"/>
  <c r="JQ16" i="5"/>
  <c r="JV16" i="5"/>
  <c r="KA16" i="5"/>
  <c r="KF16" i="5"/>
  <c r="KK16" i="5"/>
  <c r="L16" i="5"/>
  <c r="F15" i="4"/>
  <c r="G15" i="4" s="1"/>
  <c r="B5" i="3" s="1"/>
  <c r="C6" i="3" s="1"/>
  <c r="I24" i="5"/>
  <c r="G16" i="5"/>
  <c r="A25" i="5"/>
  <c r="BG48" i="4"/>
  <c r="BE55" i="4"/>
  <c r="AS55" i="4"/>
  <c r="BG33" i="4"/>
  <c r="BE35" i="4"/>
  <c r="AS35" i="4"/>
  <c r="BF44" i="4"/>
  <c r="BI21" i="4"/>
  <c r="BH7" i="4"/>
  <c r="BH17" i="4"/>
  <c r="BH47" i="4"/>
  <c r="BH37" i="4"/>
  <c r="BF29" i="4"/>
  <c r="BF54" i="4"/>
  <c r="BG13" i="4"/>
  <c r="BE50" i="4"/>
  <c r="AS50" i="4"/>
  <c r="BI6" i="4"/>
  <c r="BG23" i="4"/>
  <c r="BI11" i="4"/>
  <c r="E18" i="4" s="1"/>
  <c r="F18" i="4"/>
  <c r="BH12" i="4"/>
  <c r="BF34" i="4"/>
  <c r="BH22" i="4"/>
  <c r="BG18" i="4"/>
  <c r="BE10" i="4"/>
  <c r="AS10" i="4"/>
  <c r="BE40" i="4"/>
  <c r="AS40" i="4"/>
  <c r="BI41" i="4"/>
  <c r="BG28" i="4"/>
  <c r="BG43" i="4"/>
  <c r="BI46" i="4"/>
  <c r="BE45" i="4"/>
  <c r="AS45" i="4"/>
  <c r="BE30" i="4"/>
  <c r="AS30" i="4"/>
  <c r="BI16" i="4"/>
  <c r="BI26" i="4"/>
  <c r="BF39" i="4"/>
  <c r="BG8" i="4"/>
  <c r="BF24" i="4"/>
  <c r="BG38" i="4"/>
  <c r="BC56" i="4"/>
  <c r="BH52" i="4"/>
  <c r="BF19" i="4"/>
  <c r="BH32" i="4"/>
  <c r="BG53" i="4"/>
  <c r="BI31" i="4"/>
  <c r="BE15" i="4"/>
  <c r="AS15" i="4"/>
  <c r="BH27" i="4"/>
  <c r="BE25" i="4"/>
  <c r="AS25" i="4"/>
  <c r="BI51" i="4"/>
  <c r="BI36" i="4"/>
  <c r="BE20" i="4"/>
  <c r="AS20" i="4"/>
  <c r="BF9" i="4"/>
  <c r="BF14" i="4"/>
  <c r="BF49" i="4"/>
  <c r="BH42" i="4"/>
  <c r="BQ5" i="4"/>
  <c r="M22" i="9"/>
  <c r="AS21" i="1"/>
  <c r="I17" i="2"/>
  <c r="AK19" i="1"/>
  <c r="J17" i="2"/>
  <c r="AU20" i="1" s="1"/>
  <c r="C76" i="1"/>
  <c r="I75" i="1"/>
  <c r="E37" i="2"/>
  <c r="Z18" i="1"/>
  <c r="AC19" i="1" s="1"/>
  <c r="AF18" i="1"/>
  <c r="AI19" i="1" s="1"/>
  <c r="W19" i="1"/>
  <c r="AP20" i="1"/>
  <c r="F20" i="1" s="1"/>
  <c r="F17" i="2"/>
  <c r="AL20" i="1" s="1"/>
  <c r="E20" i="1" s="1"/>
  <c r="H16" i="2"/>
  <c r="T19" i="1"/>
  <c r="KE30" i="5" l="1"/>
  <c r="KD31" i="5"/>
  <c r="IP39" i="5"/>
  <c r="IQ38" i="5"/>
  <c r="HL45" i="5"/>
  <c r="HM44" i="5"/>
  <c r="FI56" i="5"/>
  <c r="FJ55" i="5"/>
  <c r="HG46" i="5"/>
  <c r="HH45" i="5"/>
  <c r="JO34" i="5"/>
  <c r="JP33" i="5"/>
  <c r="HB47" i="5"/>
  <c r="HC46" i="5"/>
  <c r="GM50" i="5"/>
  <c r="GN49" i="5"/>
  <c r="HQ44" i="5"/>
  <c r="HR43" i="5"/>
  <c r="FS54" i="5"/>
  <c r="FT53" i="5"/>
  <c r="GX47" i="5"/>
  <c r="GW48" i="5"/>
  <c r="GC52" i="5"/>
  <c r="GD51" i="5"/>
  <c r="IK40" i="5"/>
  <c r="IL39" i="5"/>
  <c r="GI50" i="5"/>
  <c r="GH51" i="5"/>
  <c r="JZ31" i="5"/>
  <c r="JY32" i="5"/>
  <c r="FX53" i="5"/>
  <c r="FY52" i="5"/>
  <c r="KO29" i="5"/>
  <c r="KN30" i="5"/>
  <c r="JJ35" i="5"/>
  <c r="JK34" i="5"/>
  <c r="FO54" i="5"/>
  <c r="FN55" i="5"/>
  <c r="AH25" i="5"/>
  <c r="S25" i="5"/>
  <c r="AC25" i="5"/>
  <c r="X25" i="5"/>
  <c r="AM25" i="5"/>
  <c r="N25" i="5"/>
  <c r="AR25" i="5"/>
  <c r="AW25" i="5"/>
  <c r="BB25" i="5"/>
  <c r="BG25" i="5"/>
  <c r="BL25" i="5"/>
  <c r="BQ25" i="5"/>
  <c r="BV25" i="5"/>
  <c r="CA25" i="5"/>
  <c r="CF25" i="5"/>
  <c r="CK25" i="5"/>
  <c r="CP25" i="5"/>
  <c r="CU25" i="5"/>
  <c r="CZ25" i="5"/>
  <c r="DE25" i="5"/>
  <c r="DJ25" i="5"/>
  <c r="DO25" i="5"/>
  <c r="JF35" i="5"/>
  <c r="JE36" i="5"/>
  <c r="IV37" i="5"/>
  <c r="IU38" i="5"/>
  <c r="FD57" i="5"/>
  <c r="FE57" i="5" s="1"/>
  <c r="FE56" i="5"/>
  <c r="HW42" i="5"/>
  <c r="HV43" i="5"/>
  <c r="IZ37" i="5"/>
  <c r="JA36" i="5"/>
  <c r="KI30" i="5"/>
  <c r="KJ29" i="5"/>
  <c r="IG40" i="5"/>
  <c r="IF41" i="5"/>
  <c r="JU32" i="5"/>
  <c r="JT33" i="5"/>
  <c r="IB41" i="5"/>
  <c r="IA42" i="5"/>
  <c r="GR49" i="5"/>
  <c r="GS48" i="5"/>
  <c r="AF17" i="5"/>
  <c r="Q17" i="5"/>
  <c r="AA17" i="5"/>
  <c r="V17" i="5"/>
  <c r="AK17" i="5"/>
  <c r="AP17" i="5"/>
  <c r="AU17" i="5"/>
  <c r="AZ17" i="5"/>
  <c r="BE17" i="5"/>
  <c r="BJ17" i="5"/>
  <c r="BO17" i="5"/>
  <c r="BT17" i="5"/>
  <c r="BY17" i="5"/>
  <c r="CD17" i="5"/>
  <c r="CI17" i="5"/>
  <c r="CN17" i="5"/>
  <c r="CS17" i="5"/>
  <c r="CX17" i="5"/>
  <c r="DC17" i="5"/>
  <c r="DH17" i="5"/>
  <c r="DM17" i="5"/>
  <c r="DR17" i="5"/>
  <c r="DW17" i="5"/>
  <c r="EB17" i="5"/>
  <c r="EG17" i="5"/>
  <c r="EL17" i="5"/>
  <c r="EQ17" i="5"/>
  <c r="EV17" i="5"/>
  <c r="FA17" i="5"/>
  <c r="FF17" i="5"/>
  <c r="FK17" i="5"/>
  <c r="FP17" i="5"/>
  <c r="FU17" i="5"/>
  <c r="FZ17" i="5"/>
  <c r="GE17" i="5"/>
  <c r="GJ17" i="5"/>
  <c r="GO17" i="5"/>
  <c r="GT17" i="5"/>
  <c r="GY17" i="5"/>
  <c r="HD17" i="5"/>
  <c r="HI17" i="5"/>
  <c r="HN17" i="5"/>
  <c r="HS17" i="5"/>
  <c r="HX17" i="5"/>
  <c r="IC17" i="5"/>
  <c r="IH17" i="5"/>
  <c r="IM17" i="5"/>
  <c r="IR17" i="5"/>
  <c r="IW17" i="5"/>
  <c r="JB17" i="5"/>
  <c r="JG17" i="5"/>
  <c r="JL17" i="5"/>
  <c r="JQ17" i="5"/>
  <c r="KP17" i="5"/>
  <c r="JV17" i="5"/>
  <c r="KA17" i="5"/>
  <c r="KF17" i="5"/>
  <c r="KK17" i="5"/>
  <c r="L17" i="5"/>
  <c r="E6" i="3"/>
  <c r="G18" i="4"/>
  <c r="B8" i="3" s="1"/>
  <c r="I25" i="5"/>
  <c r="G17" i="5"/>
  <c r="A26" i="5"/>
  <c r="BJ51" i="4"/>
  <c r="BJ6" i="4"/>
  <c r="BH53" i="4"/>
  <c r="BG24" i="4"/>
  <c r="BJ41" i="4"/>
  <c r="BI22" i="4"/>
  <c r="BI37" i="4"/>
  <c r="BG44" i="4"/>
  <c r="BG14" i="4"/>
  <c r="BF30" i="4"/>
  <c r="BI32" i="4"/>
  <c r="BH8" i="4"/>
  <c r="BG34" i="4"/>
  <c r="BF50" i="4"/>
  <c r="BI47" i="4"/>
  <c r="BF25" i="4"/>
  <c r="BF40" i="4"/>
  <c r="BF35" i="4"/>
  <c r="BG19" i="4"/>
  <c r="BG39" i="4"/>
  <c r="BF45" i="4"/>
  <c r="BI12" i="4"/>
  <c r="BH13" i="4"/>
  <c r="BI17" i="4"/>
  <c r="BG9" i="4"/>
  <c r="E16" i="4" s="1"/>
  <c r="F16" i="4"/>
  <c r="BI27" i="4"/>
  <c r="BH33" i="4"/>
  <c r="BI52" i="4"/>
  <c r="BJ26" i="4"/>
  <c r="BJ46" i="4"/>
  <c r="BF10" i="4"/>
  <c r="BG54" i="4"/>
  <c r="BI7" i="4"/>
  <c r="BF20" i="4"/>
  <c r="BJ11" i="4"/>
  <c r="BF15" i="4"/>
  <c r="BD56" i="4"/>
  <c r="BH43" i="4"/>
  <c r="BH23" i="4"/>
  <c r="BF55" i="4"/>
  <c r="BI42" i="4"/>
  <c r="BG49" i="4"/>
  <c r="BJ36" i="4"/>
  <c r="BJ31" i="4"/>
  <c r="BH38" i="4"/>
  <c r="BJ16" i="4"/>
  <c r="BH28" i="4"/>
  <c r="BH18" i="4"/>
  <c r="BG29" i="4"/>
  <c r="BJ21" i="4"/>
  <c r="BH48" i="4"/>
  <c r="BR5" i="4"/>
  <c r="M23" i="9"/>
  <c r="AS22" i="1"/>
  <c r="I18" i="2"/>
  <c r="AK20" i="1"/>
  <c r="J18" i="2"/>
  <c r="AU21" i="1" s="1"/>
  <c r="C77" i="1"/>
  <c r="I76" i="1"/>
  <c r="W20" i="1"/>
  <c r="E38" i="2"/>
  <c r="AF19" i="1"/>
  <c r="AI20" i="1" s="1"/>
  <c r="Z19" i="1"/>
  <c r="AC20" i="1" s="1"/>
  <c r="AP21" i="1"/>
  <c r="F21" i="1" s="1"/>
  <c r="F18" i="2"/>
  <c r="AL21" i="1" s="1"/>
  <c r="E21" i="1" s="1"/>
  <c r="H17" i="2"/>
  <c r="T20" i="1"/>
  <c r="KI31" i="5" l="1"/>
  <c r="KJ30" i="5"/>
  <c r="JK35" i="5"/>
  <c r="JJ36" i="5"/>
  <c r="GD52" i="5"/>
  <c r="GC53" i="5"/>
  <c r="JO35" i="5"/>
  <c r="JP34" i="5"/>
  <c r="KN31" i="5"/>
  <c r="KO30" i="5"/>
  <c r="GX48" i="5"/>
  <c r="GW49" i="5"/>
  <c r="IZ38" i="5"/>
  <c r="JA37" i="5"/>
  <c r="HH46" i="5"/>
  <c r="HG47" i="5"/>
  <c r="HV44" i="5"/>
  <c r="HW43" i="5"/>
  <c r="GS49" i="5"/>
  <c r="GR50" i="5"/>
  <c r="FX54" i="5"/>
  <c r="FY53" i="5"/>
  <c r="FT54" i="5"/>
  <c r="FS55" i="5"/>
  <c r="FI57" i="5"/>
  <c r="FJ57" i="5" s="1"/>
  <c r="FJ56" i="5"/>
  <c r="IA43" i="5"/>
  <c r="IB42" i="5"/>
  <c r="JY33" i="5"/>
  <c r="JZ32" i="5"/>
  <c r="HQ45" i="5"/>
  <c r="HR44" i="5"/>
  <c r="HL46" i="5"/>
  <c r="HM45" i="5"/>
  <c r="JT34" i="5"/>
  <c r="JU33" i="5"/>
  <c r="IV38" i="5"/>
  <c r="IU39" i="5"/>
  <c r="GI51" i="5"/>
  <c r="GH52" i="5"/>
  <c r="GM51" i="5"/>
  <c r="GN50" i="5"/>
  <c r="IQ39" i="5"/>
  <c r="IP40" i="5"/>
  <c r="AH26" i="5"/>
  <c r="S26" i="5"/>
  <c r="AC26" i="5"/>
  <c r="X26" i="5"/>
  <c r="AM26" i="5"/>
  <c r="N26" i="5"/>
  <c r="AR26" i="5"/>
  <c r="AW26" i="5"/>
  <c r="BB26" i="5"/>
  <c r="BG26" i="5"/>
  <c r="BL26" i="5"/>
  <c r="BQ26" i="5"/>
  <c r="BV26" i="5"/>
  <c r="CA26" i="5"/>
  <c r="CF26" i="5"/>
  <c r="CK26" i="5"/>
  <c r="CP26" i="5"/>
  <c r="CU26" i="5"/>
  <c r="CZ26" i="5"/>
  <c r="DE26" i="5"/>
  <c r="DJ26" i="5"/>
  <c r="DO26" i="5"/>
  <c r="DT26" i="5"/>
  <c r="IF42" i="5"/>
  <c r="IG41" i="5"/>
  <c r="JF36" i="5"/>
  <c r="JE37" i="5"/>
  <c r="FN56" i="5"/>
  <c r="FO55" i="5"/>
  <c r="KD32" i="5"/>
  <c r="KE31" i="5"/>
  <c r="IK41" i="5"/>
  <c r="IL40" i="5"/>
  <c r="HB48" i="5"/>
  <c r="HC47" i="5"/>
  <c r="Q18" i="5"/>
  <c r="AF18" i="5"/>
  <c r="AA18" i="5"/>
  <c r="V18" i="5"/>
  <c r="AK18" i="5"/>
  <c r="AP18" i="5"/>
  <c r="AU18" i="5"/>
  <c r="AZ18" i="5"/>
  <c r="BE18" i="5"/>
  <c r="BJ18" i="5"/>
  <c r="BO18" i="5"/>
  <c r="BT18" i="5"/>
  <c r="BY18" i="5"/>
  <c r="CD18" i="5"/>
  <c r="CI18" i="5"/>
  <c r="CN18" i="5"/>
  <c r="CS18" i="5"/>
  <c r="CX18" i="5"/>
  <c r="DC18" i="5"/>
  <c r="DH18" i="5"/>
  <c r="DM18" i="5"/>
  <c r="DR18" i="5"/>
  <c r="DW18" i="5"/>
  <c r="EB18" i="5"/>
  <c r="EG18" i="5"/>
  <c r="EL18" i="5"/>
  <c r="EQ18" i="5"/>
  <c r="EV18" i="5"/>
  <c r="FA18" i="5"/>
  <c r="FF18" i="5"/>
  <c r="FK18" i="5"/>
  <c r="FP18" i="5"/>
  <c r="FU18" i="5"/>
  <c r="FZ18" i="5"/>
  <c r="GE18" i="5"/>
  <c r="GJ18" i="5"/>
  <c r="GO18" i="5"/>
  <c r="GT18" i="5"/>
  <c r="GY18" i="5"/>
  <c r="HD18" i="5"/>
  <c r="HI18" i="5"/>
  <c r="HN18" i="5"/>
  <c r="HS18" i="5"/>
  <c r="HX18" i="5"/>
  <c r="IC18" i="5"/>
  <c r="IH18" i="5"/>
  <c r="IM18" i="5"/>
  <c r="IR18" i="5"/>
  <c r="IW18" i="5"/>
  <c r="JB18" i="5"/>
  <c r="JG18" i="5"/>
  <c r="JL18" i="5"/>
  <c r="JQ18" i="5"/>
  <c r="KP18" i="5"/>
  <c r="JV18" i="5"/>
  <c r="KA18" i="5"/>
  <c r="KF18" i="5"/>
  <c r="KK18" i="5"/>
  <c r="L18" i="5"/>
  <c r="G16" i="4"/>
  <c r="B6" i="3" s="1"/>
  <c r="C7" i="3" s="1"/>
  <c r="I26" i="5"/>
  <c r="G18" i="5"/>
  <c r="A27" i="5"/>
  <c r="BH29" i="4"/>
  <c r="BK36" i="4"/>
  <c r="BI23" i="4"/>
  <c r="BK11" i="4"/>
  <c r="BK26" i="4"/>
  <c r="BI13" i="4"/>
  <c r="BG40" i="4"/>
  <c r="BI8" i="4"/>
  <c r="BJ22" i="4"/>
  <c r="BI18" i="4"/>
  <c r="BH49" i="4"/>
  <c r="BG20" i="4"/>
  <c r="BJ52" i="4"/>
  <c r="BJ12" i="4"/>
  <c r="E19" i="4" s="1"/>
  <c r="F19" i="4"/>
  <c r="BG25" i="4"/>
  <c r="BJ32" i="4"/>
  <c r="BK41" i="4"/>
  <c r="BI28" i="4"/>
  <c r="BJ42" i="4"/>
  <c r="BI43" i="4"/>
  <c r="BJ7" i="4"/>
  <c r="BI33" i="4"/>
  <c r="BG45" i="4"/>
  <c r="BG30" i="4"/>
  <c r="BH24" i="4"/>
  <c r="BK16" i="4"/>
  <c r="BG55" i="4"/>
  <c r="BH54" i="4"/>
  <c r="BJ27" i="4"/>
  <c r="BH39" i="4"/>
  <c r="BJ47" i="4"/>
  <c r="BH14" i="4"/>
  <c r="BI53" i="4"/>
  <c r="BI48" i="4"/>
  <c r="BI38" i="4"/>
  <c r="BE56" i="4"/>
  <c r="AS56" i="4"/>
  <c r="BG10" i="4"/>
  <c r="BH9" i="4"/>
  <c r="BH19" i="4"/>
  <c r="BG50" i="4"/>
  <c r="BH44" i="4"/>
  <c r="BK6" i="4"/>
  <c r="BK21" i="4"/>
  <c r="BK31" i="4"/>
  <c r="BG15" i="4"/>
  <c r="BK46" i="4"/>
  <c r="BJ17" i="4"/>
  <c r="BG35" i="4"/>
  <c r="BH34" i="4"/>
  <c r="BJ37" i="4"/>
  <c r="BK51" i="4"/>
  <c r="M24" i="9"/>
  <c r="BS5" i="4"/>
  <c r="AS23" i="1"/>
  <c r="I19" i="2"/>
  <c r="AK21" i="1"/>
  <c r="W21" i="1"/>
  <c r="J19" i="2"/>
  <c r="AU22" i="1" s="1"/>
  <c r="C78" i="1"/>
  <c r="I77" i="1"/>
  <c r="E39" i="2"/>
  <c r="AF20" i="1"/>
  <c r="AI21" i="1" s="1"/>
  <c r="Z20" i="1"/>
  <c r="AC21" i="1" s="1"/>
  <c r="F19" i="2"/>
  <c r="AP22" i="1"/>
  <c r="F22" i="1" s="1"/>
  <c r="H18" i="2"/>
  <c r="T21" i="1"/>
  <c r="FN57" i="5" l="1"/>
  <c r="FO57" i="5" s="1"/>
  <c r="FO56" i="5"/>
  <c r="FS56" i="5"/>
  <c r="FT55" i="5"/>
  <c r="GW50" i="5"/>
  <c r="GX49" i="5"/>
  <c r="JF37" i="5"/>
  <c r="JE38" i="5"/>
  <c r="JT35" i="5"/>
  <c r="JU34" i="5"/>
  <c r="S27" i="5"/>
  <c r="AH27" i="5"/>
  <c r="AC27" i="5"/>
  <c r="AM27" i="5"/>
  <c r="X27" i="5"/>
  <c r="N27" i="5"/>
  <c r="AR27" i="5"/>
  <c r="AW27" i="5"/>
  <c r="BB27" i="5"/>
  <c r="BG27" i="5"/>
  <c r="BL27" i="5"/>
  <c r="BQ27" i="5"/>
  <c r="BV27" i="5"/>
  <c r="CA27" i="5"/>
  <c r="CF27" i="5"/>
  <c r="CK27" i="5"/>
  <c r="CP27" i="5"/>
  <c r="CU27" i="5"/>
  <c r="CZ27" i="5"/>
  <c r="DE27" i="5"/>
  <c r="DJ27" i="5"/>
  <c r="DO27" i="5"/>
  <c r="DT27" i="5"/>
  <c r="DY27" i="5"/>
  <c r="HM46" i="5"/>
  <c r="HL47" i="5"/>
  <c r="FX55" i="5"/>
  <c r="FY54" i="5"/>
  <c r="KO31" i="5"/>
  <c r="KN32" i="5"/>
  <c r="IG42" i="5"/>
  <c r="IF43" i="5"/>
  <c r="IQ40" i="5"/>
  <c r="IP41" i="5"/>
  <c r="GS50" i="5"/>
  <c r="GR51" i="5"/>
  <c r="HQ46" i="5"/>
  <c r="HR45" i="5"/>
  <c r="JP35" i="5"/>
  <c r="JO36" i="5"/>
  <c r="HC48" i="5"/>
  <c r="HB49" i="5"/>
  <c r="GD53" i="5"/>
  <c r="GC54" i="5"/>
  <c r="GM52" i="5"/>
  <c r="GN51" i="5"/>
  <c r="JY34" i="5"/>
  <c r="JZ33" i="5"/>
  <c r="HV45" i="5"/>
  <c r="HW44" i="5"/>
  <c r="IK42" i="5"/>
  <c r="IL41" i="5"/>
  <c r="GH53" i="5"/>
  <c r="GI52" i="5"/>
  <c r="HG48" i="5"/>
  <c r="HH47" i="5"/>
  <c r="JJ37" i="5"/>
  <c r="JK36" i="5"/>
  <c r="IA44" i="5"/>
  <c r="IB43" i="5"/>
  <c r="KD33" i="5"/>
  <c r="KE32" i="5"/>
  <c r="IV39" i="5"/>
  <c r="IU40" i="5"/>
  <c r="JA38" i="5"/>
  <c r="IZ39" i="5"/>
  <c r="KI32" i="5"/>
  <c r="KJ31" i="5"/>
  <c r="AF19" i="5"/>
  <c r="Q19" i="5"/>
  <c r="AA19" i="5"/>
  <c r="AK19" i="5"/>
  <c r="V19" i="5"/>
  <c r="AP19" i="5"/>
  <c r="AU19" i="5"/>
  <c r="AZ19" i="5"/>
  <c r="BE19" i="5"/>
  <c r="BJ19" i="5"/>
  <c r="BO19" i="5"/>
  <c r="BT19" i="5"/>
  <c r="BY19" i="5"/>
  <c r="CD19" i="5"/>
  <c r="CI19" i="5"/>
  <c r="CN19" i="5"/>
  <c r="CS19" i="5"/>
  <c r="CX19" i="5"/>
  <c r="DC19" i="5"/>
  <c r="DH19" i="5"/>
  <c r="DM19" i="5"/>
  <c r="DR19" i="5"/>
  <c r="DW19" i="5"/>
  <c r="EB19" i="5"/>
  <c r="EG19" i="5"/>
  <c r="EL19" i="5"/>
  <c r="EQ19" i="5"/>
  <c r="EV19" i="5"/>
  <c r="FA19" i="5"/>
  <c r="FF19" i="5"/>
  <c r="FK19" i="5"/>
  <c r="FP19" i="5"/>
  <c r="FU19" i="5"/>
  <c r="FZ19" i="5"/>
  <c r="GE19" i="5"/>
  <c r="GJ19" i="5"/>
  <c r="GO19" i="5"/>
  <c r="GT19" i="5"/>
  <c r="GY19" i="5"/>
  <c r="HD19" i="5"/>
  <c r="HI19" i="5"/>
  <c r="HN19" i="5"/>
  <c r="HS19" i="5"/>
  <c r="HX19" i="5"/>
  <c r="IC19" i="5"/>
  <c r="IH19" i="5"/>
  <c r="IM19" i="5"/>
  <c r="IR19" i="5"/>
  <c r="IW19" i="5"/>
  <c r="JB19" i="5"/>
  <c r="JG19" i="5"/>
  <c r="JL19" i="5"/>
  <c r="JQ19" i="5"/>
  <c r="KP19" i="5"/>
  <c r="JV19" i="5"/>
  <c r="KA19" i="5"/>
  <c r="KF19" i="5"/>
  <c r="KK19" i="5"/>
  <c r="L19" i="5"/>
  <c r="E7" i="3"/>
  <c r="G19" i="4"/>
  <c r="B9" i="3" s="1"/>
  <c r="I27" i="5"/>
  <c r="G19" i="5"/>
  <c r="A28" i="5"/>
  <c r="BJ53" i="4"/>
  <c r="BH45" i="4"/>
  <c r="BL41" i="4"/>
  <c r="BH35" i="4"/>
  <c r="BL21" i="4"/>
  <c r="BH10" i="4"/>
  <c r="E17" i="4" s="1"/>
  <c r="F17" i="4"/>
  <c r="BJ13" i="4"/>
  <c r="BI14" i="4"/>
  <c r="BH55" i="4"/>
  <c r="BJ33" i="4"/>
  <c r="BK32" i="4"/>
  <c r="BK17" i="4"/>
  <c r="BL6" i="4"/>
  <c r="BI49" i="4"/>
  <c r="BL26" i="4"/>
  <c r="BF56" i="4"/>
  <c r="BK47" i="4"/>
  <c r="BL16" i="4"/>
  <c r="BK7" i="4"/>
  <c r="BH25" i="4"/>
  <c r="BL46" i="4"/>
  <c r="BI44" i="4"/>
  <c r="BJ18" i="4"/>
  <c r="BL11" i="4"/>
  <c r="BI39" i="4"/>
  <c r="BI24" i="4"/>
  <c r="BJ43" i="4"/>
  <c r="BL51" i="4"/>
  <c r="BH15" i="4"/>
  <c r="BH50" i="4"/>
  <c r="BK12" i="4"/>
  <c r="BK22" i="4"/>
  <c r="BJ23" i="4"/>
  <c r="BJ38" i="4"/>
  <c r="BK27" i="4"/>
  <c r="BH30" i="4"/>
  <c r="BK42" i="4"/>
  <c r="BK37" i="4"/>
  <c r="BI19" i="4"/>
  <c r="BK52" i="4"/>
  <c r="BJ8" i="4"/>
  <c r="BL36" i="4"/>
  <c r="BJ48" i="4"/>
  <c r="BI54" i="4"/>
  <c r="BJ28" i="4"/>
  <c r="BI34" i="4"/>
  <c r="BL31" i="4"/>
  <c r="BI9" i="4"/>
  <c r="BH20" i="4"/>
  <c r="BH40" i="4"/>
  <c r="BI29" i="4"/>
  <c r="BT5" i="4"/>
  <c r="M25" i="9"/>
  <c r="AS25" i="1" s="1"/>
  <c r="AS24" i="1"/>
  <c r="AK22" i="1"/>
  <c r="AL22" i="1"/>
  <c r="J20" i="2"/>
  <c r="AU23" i="1" s="1"/>
  <c r="I78" i="1"/>
  <c r="C79" i="1"/>
  <c r="E40" i="2"/>
  <c r="AF21" i="1"/>
  <c r="AI22" i="1" s="1"/>
  <c r="Z21" i="1"/>
  <c r="AC22" i="1" s="1"/>
  <c r="F20" i="2"/>
  <c r="AL23" i="1" s="1"/>
  <c r="E23" i="1" s="1"/>
  <c r="T22" i="1"/>
  <c r="H19" i="2"/>
  <c r="W22" i="1"/>
  <c r="I20" i="2"/>
  <c r="HL48" i="5" l="1"/>
  <c r="HM47" i="5"/>
  <c r="KE33" i="5"/>
  <c r="KD34" i="5"/>
  <c r="HW45" i="5"/>
  <c r="HV46" i="5"/>
  <c r="HQ47" i="5"/>
  <c r="HR46" i="5"/>
  <c r="GS51" i="5"/>
  <c r="GR52" i="5"/>
  <c r="IA45" i="5"/>
  <c r="IB44" i="5"/>
  <c r="JY35" i="5"/>
  <c r="JZ34" i="5"/>
  <c r="JT36" i="5"/>
  <c r="JU35" i="5"/>
  <c r="IP42" i="5"/>
  <c r="IQ41" i="5"/>
  <c r="JE39" i="5"/>
  <c r="JF38" i="5"/>
  <c r="JJ38" i="5"/>
  <c r="JK37" i="5"/>
  <c r="GM53" i="5"/>
  <c r="GN52" i="5"/>
  <c r="GD54" i="5"/>
  <c r="GC55" i="5"/>
  <c r="IG43" i="5"/>
  <c r="IF44" i="5"/>
  <c r="KJ32" i="5"/>
  <c r="KI33" i="5"/>
  <c r="HG49" i="5"/>
  <c r="HH48" i="5"/>
  <c r="GX50" i="5"/>
  <c r="GW51" i="5"/>
  <c r="IZ40" i="5"/>
  <c r="JA39" i="5"/>
  <c r="HB50" i="5"/>
  <c r="HC49" i="5"/>
  <c r="KN33" i="5"/>
  <c r="KO32" i="5"/>
  <c r="GH54" i="5"/>
  <c r="GI53" i="5"/>
  <c r="FS57" i="5"/>
  <c r="FT57" i="5" s="1"/>
  <c r="FT56" i="5"/>
  <c r="IU41" i="5"/>
  <c r="IV40" i="5"/>
  <c r="JP36" i="5"/>
  <c r="JO37" i="5"/>
  <c r="S28" i="5"/>
  <c r="AH28" i="5"/>
  <c r="AC28" i="5"/>
  <c r="AM28" i="5"/>
  <c r="X28" i="5"/>
  <c r="N28" i="5"/>
  <c r="AR28" i="5"/>
  <c r="AW28" i="5"/>
  <c r="BB28" i="5"/>
  <c r="BG28" i="5"/>
  <c r="BL28" i="5"/>
  <c r="BQ28" i="5"/>
  <c r="BV28" i="5"/>
  <c r="CA28" i="5"/>
  <c r="CF28" i="5"/>
  <c r="CK28" i="5"/>
  <c r="CP28" i="5"/>
  <c r="CU28" i="5"/>
  <c r="CZ28" i="5"/>
  <c r="DE28" i="5"/>
  <c r="DJ28" i="5"/>
  <c r="DO28" i="5"/>
  <c r="DT28" i="5"/>
  <c r="DY28" i="5"/>
  <c r="ED28" i="5"/>
  <c r="IK43" i="5"/>
  <c r="IL42" i="5"/>
  <c r="FX56" i="5"/>
  <c r="FY55" i="5"/>
  <c r="Q20" i="5"/>
  <c r="AF20" i="5"/>
  <c r="AA20" i="5"/>
  <c r="V20" i="5"/>
  <c r="AK20" i="5"/>
  <c r="AP20" i="5"/>
  <c r="AU20" i="5"/>
  <c r="AZ20" i="5"/>
  <c r="BE20" i="5"/>
  <c r="BJ20" i="5"/>
  <c r="BO20" i="5"/>
  <c r="BT20" i="5"/>
  <c r="BY20" i="5"/>
  <c r="CD20" i="5"/>
  <c r="CI20" i="5"/>
  <c r="CN20" i="5"/>
  <c r="CS20" i="5"/>
  <c r="CX20" i="5"/>
  <c r="DC20" i="5"/>
  <c r="DH20" i="5"/>
  <c r="DM20" i="5"/>
  <c r="DR20" i="5"/>
  <c r="DW20" i="5"/>
  <c r="EB20" i="5"/>
  <c r="EG20" i="5"/>
  <c r="EL20" i="5"/>
  <c r="EQ20" i="5"/>
  <c r="EV20" i="5"/>
  <c r="FA20" i="5"/>
  <c r="FF20" i="5"/>
  <c r="FK20" i="5"/>
  <c r="FP20" i="5"/>
  <c r="FU20" i="5"/>
  <c r="FZ20" i="5"/>
  <c r="GE20" i="5"/>
  <c r="GJ20" i="5"/>
  <c r="GO20" i="5"/>
  <c r="GT20" i="5"/>
  <c r="GY20" i="5"/>
  <c r="HD20" i="5"/>
  <c r="HI20" i="5"/>
  <c r="HN20" i="5"/>
  <c r="HS20" i="5"/>
  <c r="HX20" i="5"/>
  <c r="IC20" i="5"/>
  <c r="IH20" i="5"/>
  <c r="IM20" i="5"/>
  <c r="IR20" i="5"/>
  <c r="IW20" i="5"/>
  <c r="JB20" i="5"/>
  <c r="JG20" i="5"/>
  <c r="JL20" i="5"/>
  <c r="JQ20" i="5"/>
  <c r="KP20" i="5"/>
  <c r="JV20" i="5"/>
  <c r="KA20" i="5"/>
  <c r="KF20" i="5"/>
  <c r="KK20" i="5"/>
  <c r="L20" i="5"/>
  <c r="G17" i="4"/>
  <c r="B7" i="3" s="1"/>
  <c r="C8" i="3" s="1"/>
  <c r="I28" i="5"/>
  <c r="G20" i="5"/>
  <c r="A29" i="5"/>
  <c r="BJ54" i="4"/>
  <c r="BK23" i="4"/>
  <c r="BK43" i="4"/>
  <c r="BJ44" i="4"/>
  <c r="BK33" i="4"/>
  <c r="BJ9" i="4"/>
  <c r="BM46" i="4"/>
  <c r="BM21" i="4"/>
  <c r="BK48" i="4"/>
  <c r="BL37" i="4"/>
  <c r="BL22" i="4"/>
  <c r="BJ24" i="4"/>
  <c r="BM26" i="4"/>
  <c r="BI55" i="4"/>
  <c r="BM31" i="4"/>
  <c r="BI35" i="4"/>
  <c r="BM36" i="4"/>
  <c r="BL42" i="4"/>
  <c r="BL12" i="4"/>
  <c r="BJ39" i="4"/>
  <c r="BI25" i="4"/>
  <c r="BJ49" i="4"/>
  <c r="BJ14" i="4"/>
  <c r="BJ34" i="4"/>
  <c r="BM41" i="4"/>
  <c r="BK8" i="4"/>
  <c r="BI30" i="4"/>
  <c r="BI50" i="4"/>
  <c r="BL7" i="4"/>
  <c r="BM6" i="4"/>
  <c r="BK13" i="4"/>
  <c r="E20" i="4" s="1"/>
  <c r="F20" i="4"/>
  <c r="BJ29" i="4"/>
  <c r="BK28" i="4"/>
  <c r="BI15" i="4"/>
  <c r="BI45" i="4"/>
  <c r="BL52" i="4"/>
  <c r="BL27" i="4"/>
  <c r="BM11" i="4"/>
  <c r="BM16" i="4"/>
  <c r="BL17" i="4"/>
  <c r="BI40" i="4"/>
  <c r="BK38" i="4"/>
  <c r="BL47" i="4"/>
  <c r="BJ19" i="4"/>
  <c r="BM51" i="4"/>
  <c r="BK18" i="4"/>
  <c r="BL32" i="4"/>
  <c r="BI20" i="4"/>
  <c r="BG56" i="4"/>
  <c r="BI10" i="4"/>
  <c r="BK53" i="4"/>
  <c r="AP23" i="1"/>
  <c r="F23" i="1" s="1"/>
  <c r="E22" i="1"/>
  <c r="BU5" i="4"/>
  <c r="M26" i="9"/>
  <c r="I21" i="2"/>
  <c r="AK23" i="1"/>
  <c r="W23" i="1"/>
  <c r="J21" i="2"/>
  <c r="AU24" i="1" s="1"/>
  <c r="C80" i="1"/>
  <c r="I79" i="1"/>
  <c r="E41" i="2"/>
  <c r="AF22" i="1"/>
  <c r="AI23" i="1" s="1"/>
  <c r="Z22" i="1"/>
  <c r="AC23" i="1" s="1"/>
  <c r="F21" i="2"/>
  <c r="AL24" i="1" s="1"/>
  <c r="E24" i="1" s="1"/>
  <c r="H20" i="2"/>
  <c r="T23" i="1"/>
  <c r="JO38" i="5" l="1"/>
  <c r="JP37" i="5"/>
  <c r="JA40" i="5"/>
  <c r="IZ41" i="5"/>
  <c r="GM54" i="5"/>
  <c r="GN53" i="5"/>
  <c r="IA46" i="5"/>
  <c r="IB45" i="5"/>
  <c r="GW52" i="5"/>
  <c r="GX51" i="5"/>
  <c r="GS52" i="5"/>
  <c r="GR53" i="5"/>
  <c r="IU42" i="5"/>
  <c r="IV41" i="5"/>
  <c r="JK38" i="5"/>
  <c r="JJ39" i="5"/>
  <c r="HG50" i="5"/>
  <c r="HH49" i="5"/>
  <c r="JE40" i="5"/>
  <c r="JF39" i="5"/>
  <c r="HQ48" i="5"/>
  <c r="HR47" i="5"/>
  <c r="KJ33" i="5"/>
  <c r="KI34" i="5"/>
  <c r="HV47" i="5"/>
  <c r="HW46" i="5"/>
  <c r="GH55" i="5"/>
  <c r="GI54" i="5"/>
  <c r="IP43" i="5"/>
  <c r="IQ42" i="5"/>
  <c r="FX57" i="5"/>
  <c r="FY57" i="5" s="1"/>
  <c r="FY56" i="5"/>
  <c r="IG44" i="5"/>
  <c r="IF45" i="5"/>
  <c r="KD35" i="5"/>
  <c r="KE34" i="5"/>
  <c r="KN34" i="5"/>
  <c r="KO33" i="5"/>
  <c r="JT37" i="5"/>
  <c r="JU36" i="5"/>
  <c r="AH29" i="5"/>
  <c r="S29" i="5"/>
  <c r="AC29" i="5"/>
  <c r="X29" i="5"/>
  <c r="AM29" i="5"/>
  <c r="N29" i="5"/>
  <c r="AR29" i="5"/>
  <c r="AW29" i="5"/>
  <c r="BB29" i="5"/>
  <c r="BG29" i="5"/>
  <c r="BL29" i="5"/>
  <c r="BQ29" i="5"/>
  <c r="BV29" i="5"/>
  <c r="CA29" i="5"/>
  <c r="CF29" i="5"/>
  <c r="CK29" i="5"/>
  <c r="CP29" i="5"/>
  <c r="CU29" i="5"/>
  <c r="CZ29" i="5"/>
  <c r="DE29" i="5"/>
  <c r="DJ29" i="5"/>
  <c r="DO29" i="5"/>
  <c r="DT29" i="5"/>
  <c r="DY29" i="5"/>
  <c r="ED29" i="5"/>
  <c r="EI29" i="5"/>
  <c r="IL43" i="5"/>
  <c r="IK44" i="5"/>
  <c r="GC56" i="5"/>
  <c r="GD55" i="5"/>
  <c r="HB51" i="5"/>
  <c r="HC50" i="5"/>
  <c r="JY36" i="5"/>
  <c r="JZ35" i="5"/>
  <c r="HL49" i="5"/>
  <c r="HM48" i="5"/>
  <c r="Q21" i="5"/>
  <c r="AF21" i="5"/>
  <c r="AA21" i="5"/>
  <c r="V21" i="5"/>
  <c r="AK21" i="5"/>
  <c r="AP21" i="5"/>
  <c r="AU21" i="5"/>
  <c r="AZ21" i="5"/>
  <c r="BE21" i="5"/>
  <c r="BJ21" i="5"/>
  <c r="BO21" i="5"/>
  <c r="BT21" i="5"/>
  <c r="BY21" i="5"/>
  <c r="CD21" i="5"/>
  <c r="CI21" i="5"/>
  <c r="CN21" i="5"/>
  <c r="CS21" i="5"/>
  <c r="CX21" i="5"/>
  <c r="DC21" i="5"/>
  <c r="DH21" i="5"/>
  <c r="DM21" i="5"/>
  <c r="DR21" i="5"/>
  <c r="DW21" i="5"/>
  <c r="EB21" i="5"/>
  <c r="EG21" i="5"/>
  <c r="EL21" i="5"/>
  <c r="EQ21" i="5"/>
  <c r="EV21" i="5"/>
  <c r="FA21" i="5"/>
  <c r="FF21" i="5"/>
  <c r="FK21" i="5"/>
  <c r="FP21" i="5"/>
  <c r="FU21" i="5"/>
  <c r="FZ21" i="5"/>
  <c r="GE21" i="5"/>
  <c r="GJ21" i="5"/>
  <c r="GO21" i="5"/>
  <c r="GT21" i="5"/>
  <c r="GY21" i="5"/>
  <c r="HD21" i="5"/>
  <c r="HI21" i="5"/>
  <c r="HN21" i="5"/>
  <c r="HS21" i="5"/>
  <c r="HX21" i="5"/>
  <c r="IC21" i="5"/>
  <c r="IH21" i="5"/>
  <c r="IM21" i="5"/>
  <c r="IR21" i="5"/>
  <c r="IW21" i="5"/>
  <c r="JB21" i="5"/>
  <c r="JG21" i="5"/>
  <c r="JL21" i="5"/>
  <c r="JQ21" i="5"/>
  <c r="KP21" i="5"/>
  <c r="JV21" i="5"/>
  <c r="KA21" i="5"/>
  <c r="KF21" i="5"/>
  <c r="KK21" i="5"/>
  <c r="L21" i="5"/>
  <c r="E8" i="3"/>
  <c r="C9" i="3"/>
  <c r="AP24" i="1"/>
  <c r="F24" i="1" s="1"/>
  <c r="G20" i="4"/>
  <c r="B10" i="3" s="1"/>
  <c r="I29" i="5"/>
  <c r="G21" i="5"/>
  <c r="A30" i="5"/>
  <c r="BM17" i="4"/>
  <c r="BJ15" i="4"/>
  <c r="BJ20" i="4"/>
  <c r="BK14" i="4"/>
  <c r="BN36" i="4"/>
  <c r="BM22" i="4"/>
  <c r="BL33" i="4"/>
  <c r="BN16" i="4"/>
  <c r="E23" i="4" s="1"/>
  <c r="F23" i="4"/>
  <c r="BL28" i="4"/>
  <c r="BM32" i="4"/>
  <c r="BJ50" i="4"/>
  <c r="BK49" i="4"/>
  <c r="BJ35" i="4"/>
  <c r="BM37" i="4"/>
  <c r="BK44" i="4"/>
  <c r="BM47" i="4"/>
  <c r="BN11" i="4"/>
  <c r="BK29" i="4"/>
  <c r="BL18" i="4"/>
  <c r="BJ30" i="4"/>
  <c r="BJ25" i="4"/>
  <c r="BN31" i="4"/>
  <c r="BL48" i="4"/>
  <c r="BL43" i="4"/>
  <c r="BL38" i="4"/>
  <c r="BM27" i="4"/>
  <c r="BK39" i="4"/>
  <c r="BL53" i="4"/>
  <c r="BN51" i="4"/>
  <c r="BL13" i="4"/>
  <c r="BL8" i="4"/>
  <c r="BJ55" i="4"/>
  <c r="BN21" i="4"/>
  <c r="BL23" i="4"/>
  <c r="BJ40" i="4"/>
  <c r="BM52" i="4"/>
  <c r="BJ10" i="4"/>
  <c r="BK19" i="4"/>
  <c r="BN6" i="4"/>
  <c r="BN41" i="4"/>
  <c r="BM12" i="4"/>
  <c r="BN26" i="4"/>
  <c r="BN46" i="4"/>
  <c r="BJ45" i="4"/>
  <c r="BH56" i="4"/>
  <c r="BM7" i="4"/>
  <c r="BK34" i="4"/>
  <c r="BM42" i="4"/>
  <c r="BK24" i="4"/>
  <c r="BK9" i="4"/>
  <c r="BK54" i="4"/>
  <c r="M27" i="9"/>
  <c r="BV5" i="4"/>
  <c r="AS26" i="1"/>
  <c r="I22" i="2"/>
  <c r="AK24" i="1"/>
  <c r="J22" i="2"/>
  <c r="AU25" i="1" s="1"/>
  <c r="C81" i="1"/>
  <c r="I80" i="1"/>
  <c r="E42" i="2"/>
  <c r="AF23" i="1"/>
  <c r="AI24" i="1" s="1"/>
  <c r="Z23" i="1"/>
  <c r="AC24" i="1" s="1"/>
  <c r="W24" i="1"/>
  <c r="F22" i="2"/>
  <c r="H21" i="2"/>
  <c r="AP25" i="1"/>
  <c r="F25" i="1" s="1"/>
  <c r="T24" i="1"/>
  <c r="KJ34" i="5" l="1"/>
  <c r="KI35" i="5"/>
  <c r="GS53" i="5"/>
  <c r="GR54" i="5"/>
  <c r="HB52" i="5"/>
  <c r="HC51" i="5"/>
  <c r="KD36" i="5"/>
  <c r="KE35" i="5"/>
  <c r="IG45" i="5"/>
  <c r="IF46" i="5"/>
  <c r="GC57" i="5"/>
  <c r="GD57" i="5" s="1"/>
  <c r="GD56" i="5"/>
  <c r="HR48" i="5"/>
  <c r="HQ49" i="5"/>
  <c r="GW53" i="5"/>
  <c r="GX52" i="5"/>
  <c r="AH30" i="5"/>
  <c r="S30" i="5"/>
  <c r="AC30" i="5"/>
  <c r="AM30" i="5"/>
  <c r="X30" i="5"/>
  <c r="N30" i="5"/>
  <c r="AR30" i="5"/>
  <c r="AW30" i="5"/>
  <c r="BB30" i="5"/>
  <c r="BG30" i="5"/>
  <c r="BL30" i="5"/>
  <c r="BQ30" i="5"/>
  <c r="BV30" i="5"/>
  <c r="CA30" i="5"/>
  <c r="CF30" i="5"/>
  <c r="CK30" i="5"/>
  <c r="CP30" i="5"/>
  <c r="CU30" i="5"/>
  <c r="CZ30" i="5"/>
  <c r="DE30" i="5"/>
  <c r="DJ30" i="5"/>
  <c r="DO30" i="5"/>
  <c r="DT30" i="5"/>
  <c r="DY30" i="5"/>
  <c r="ED30" i="5"/>
  <c r="EI30" i="5"/>
  <c r="EN30" i="5"/>
  <c r="IK45" i="5"/>
  <c r="IL44" i="5"/>
  <c r="JE41" i="5"/>
  <c r="JF40" i="5"/>
  <c r="IB46" i="5"/>
  <c r="IA47" i="5"/>
  <c r="IQ43" i="5"/>
  <c r="IP44" i="5"/>
  <c r="HG51" i="5"/>
  <c r="HH50" i="5"/>
  <c r="GM55" i="5"/>
  <c r="GN54" i="5"/>
  <c r="JJ40" i="5"/>
  <c r="JK39" i="5"/>
  <c r="IZ42" i="5"/>
  <c r="JA41" i="5"/>
  <c r="HM49" i="5"/>
  <c r="HL50" i="5"/>
  <c r="JT38" i="5"/>
  <c r="JU37" i="5"/>
  <c r="GH56" i="5"/>
  <c r="GI55" i="5"/>
  <c r="JZ36" i="5"/>
  <c r="JY37" i="5"/>
  <c r="KN35" i="5"/>
  <c r="KO34" i="5"/>
  <c r="HV48" i="5"/>
  <c r="HW47" i="5"/>
  <c r="IV42" i="5"/>
  <c r="IU43" i="5"/>
  <c r="JP38" i="5"/>
  <c r="JO39" i="5"/>
  <c r="Q22" i="5"/>
  <c r="AF22" i="5"/>
  <c r="AA22" i="5"/>
  <c r="V22" i="5"/>
  <c r="AK22" i="5"/>
  <c r="AP22" i="5"/>
  <c r="AU22" i="5"/>
  <c r="AZ22" i="5"/>
  <c r="BE22" i="5"/>
  <c r="BJ22" i="5"/>
  <c r="BO22" i="5"/>
  <c r="BT22" i="5"/>
  <c r="BY22" i="5"/>
  <c r="CD22" i="5"/>
  <c r="CI22" i="5"/>
  <c r="CN22" i="5"/>
  <c r="CS22" i="5"/>
  <c r="CX22" i="5"/>
  <c r="DC22" i="5"/>
  <c r="DH22" i="5"/>
  <c r="DM22" i="5"/>
  <c r="DR22" i="5"/>
  <c r="DW22" i="5"/>
  <c r="EB22" i="5"/>
  <c r="EG22" i="5"/>
  <c r="EL22" i="5"/>
  <c r="EQ22" i="5"/>
  <c r="EV22" i="5"/>
  <c r="FA22" i="5"/>
  <c r="FF22" i="5"/>
  <c r="FK22" i="5"/>
  <c r="FP22" i="5"/>
  <c r="FU22" i="5"/>
  <c r="FZ22" i="5"/>
  <c r="GE22" i="5"/>
  <c r="GJ22" i="5"/>
  <c r="GO22" i="5"/>
  <c r="GT22" i="5"/>
  <c r="GY22" i="5"/>
  <c r="HD22" i="5"/>
  <c r="HI22" i="5"/>
  <c r="HN22" i="5"/>
  <c r="HS22" i="5"/>
  <c r="HX22" i="5"/>
  <c r="IC22" i="5"/>
  <c r="IH22" i="5"/>
  <c r="IM22" i="5"/>
  <c r="IR22" i="5"/>
  <c r="IW22" i="5"/>
  <c r="JB22" i="5"/>
  <c r="JG22" i="5"/>
  <c r="JL22" i="5"/>
  <c r="JQ22" i="5"/>
  <c r="KP22" i="5"/>
  <c r="JV22" i="5"/>
  <c r="KA22" i="5"/>
  <c r="KF22" i="5"/>
  <c r="KK22" i="5"/>
  <c r="L22" i="5"/>
  <c r="E9" i="3"/>
  <c r="C10" i="3"/>
  <c r="G23" i="4"/>
  <c r="B13" i="3" s="1"/>
  <c r="I30" i="5"/>
  <c r="G22" i="5"/>
  <c r="A31" i="5"/>
  <c r="BO36" i="4"/>
  <c r="BL34" i="4"/>
  <c r="BO6" i="4"/>
  <c r="BO21" i="4"/>
  <c r="BL39" i="4"/>
  <c r="BK25" i="4"/>
  <c r="BL44" i="4"/>
  <c r="BM28" i="4"/>
  <c r="BL14" i="4"/>
  <c r="E21" i="4" s="1"/>
  <c r="F21" i="4"/>
  <c r="BN7" i="4"/>
  <c r="BL19" i="4"/>
  <c r="BK55" i="4"/>
  <c r="BN27" i="4"/>
  <c r="BK30" i="4"/>
  <c r="BN37" i="4"/>
  <c r="BO16" i="4"/>
  <c r="BL54" i="4"/>
  <c r="BO46" i="4"/>
  <c r="BK10" i="4"/>
  <c r="BM8" i="4"/>
  <c r="BM38" i="4"/>
  <c r="BM18" i="4"/>
  <c r="BK35" i="4"/>
  <c r="BL9" i="4"/>
  <c r="BI56" i="4"/>
  <c r="BO26" i="4"/>
  <c r="BN52" i="4"/>
  <c r="BM13" i="4"/>
  <c r="BM43" i="4"/>
  <c r="BL29" i="4"/>
  <c r="BL49" i="4"/>
  <c r="BK20" i="4"/>
  <c r="BM33" i="4"/>
  <c r="BL24" i="4"/>
  <c r="BK45" i="4"/>
  <c r="BN12" i="4"/>
  <c r="BK40" i="4"/>
  <c r="BO51" i="4"/>
  <c r="BM48" i="4"/>
  <c r="BO11" i="4"/>
  <c r="BK50" i="4"/>
  <c r="BN22" i="4"/>
  <c r="BK15" i="4"/>
  <c r="BN42" i="4"/>
  <c r="BO41" i="4"/>
  <c r="BM23" i="4"/>
  <c r="BM53" i="4"/>
  <c r="BO31" i="4"/>
  <c r="BN47" i="4"/>
  <c r="BN32" i="4"/>
  <c r="BN17" i="4"/>
  <c r="M28" i="9"/>
  <c r="BW5" i="4"/>
  <c r="AS27" i="1"/>
  <c r="AK25" i="1"/>
  <c r="AL25" i="1"/>
  <c r="J23" i="2"/>
  <c r="AU26" i="1" s="1"/>
  <c r="C82" i="1"/>
  <c r="I81" i="1"/>
  <c r="E43" i="2"/>
  <c r="AF24" i="1"/>
  <c r="AI25" i="1" s="1"/>
  <c r="Z24" i="1"/>
  <c r="AC25" i="1" s="1"/>
  <c r="W25" i="1"/>
  <c r="F23" i="2"/>
  <c r="AL26" i="1" s="1"/>
  <c r="E26" i="1" s="1"/>
  <c r="H22" i="2"/>
  <c r="T25" i="1"/>
  <c r="I23" i="2"/>
  <c r="HW48" i="5" l="1"/>
  <c r="HV49" i="5"/>
  <c r="IZ43" i="5"/>
  <c r="JA42" i="5"/>
  <c r="JF41" i="5"/>
  <c r="JE42" i="5"/>
  <c r="IG46" i="5"/>
  <c r="IF47" i="5"/>
  <c r="KN36" i="5"/>
  <c r="KO35" i="5"/>
  <c r="JJ41" i="5"/>
  <c r="JK40" i="5"/>
  <c r="IL45" i="5"/>
  <c r="IK46" i="5"/>
  <c r="JY38" i="5"/>
  <c r="JZ37" i="5"/>
  <c r="KD37" i="5"/>
  <c r="KE36" i="5"/>
  <c r="GN55" i="5"/>
  <c r="GM56" i="5"/>
  <c r="HC52" i="5"/>
  <c r="HB53" i="5"/>
  <c r="S31" i="5"/>
  <c r="AH31" i="5"/>
  <c r="AC31" i="5"/>
  <c r="X31" i="5"/>
  <c r="AM31" i="5"/>
  <c r="N31" i="5"/>
  <c r="AR31" i="5"/>
  <c r="AW31" i="5"/>
  <c r="BB31" i="5"/>
  <c r="BG31" i="5"/>
  <c r="BL31" i="5"/>
  <c r="BQ31" i="5"/>
  <c r="BV31" i="5"/>
  <c r="CA31" i="5"/>
  <c r="CF31" i="5"/>
  <c r="CK31" i="5"/>
  <c r="CP31" i="5"/>
  <c r="CU31" i="5"/>
  <c r="CZ31" i="5"/>
  <c r="DE31" i="5"/>
  <c r="DJ31" i="5"/>
  <c r="DO31" i="5"/>
  <c r="DT31" i="5"/>
  <c r="DY31" i="5"/>
  <c r="ED31" i="5"/>
  <c r="EI31" i="5"/>
  <c r="EN31" i="5"/>
  <c r="ES31" i="5"/>
  <c r="GH57" i="5"/>
  <c r="GI57" i="5" s="1"/>
  <c r="GI56" i="5"/>
  <c r="HG52" i="5"/>
  <c r="HH51" i="5"/>
  <c r="GS54" i="5"/>
  <c r="GR55" i="5"/>
  <c r="JP39" i="5"/>
  <c r="JO40" i="5"/>
  <c r="IQ44" i="5"/>
  <c r="IP45" i="5"/>
  <c r="GW54" i="5"/>
  <c r="GX53" i="5"/>
  <c r="JT39" i="5"/>
  <c r="JU38" i="5"/>
  <c r="HQ50" i="5"/>
  <c r="HR49" i="5"/>
  <c r="KI36" i="5"/>
  <c r="KJ35" i="5"/>
  <c r="IV43" i="5"/>
  <c r="IU44" i="5"/>
  <c r="HL51" i="5"/>
  <c r="HM50" i="5"/>
  <c r="IA48" i="5"/>
  <c r="IB47" i="5"/>
  <c r="Q23" i="5"/>
  <c r="AF23" i="5"/>
  <c r="AA23" i="5"/>
  <c r="AK23" i="5"/>
  <c r="V23" i="5"/>
  <c r="AP23" i="5"/>
  <c r="AU23" i="5"/>
  <c r="AZ23" i="5"/>
  <c r="BE23" i="5"/>
  <c r="BJ23" i="5"/>
  <c r="BO23" i="5"/>
  <c r="BT23" i="5"/>
  <c r="BY23" i="5"/>
  <c r="CD23" i="5"/>
  <c r="CI23" i="5"/>
  <c r="CN23" i="5"/>
  <c r="CS23" i="5"/>
  <c r="CX23" i="5"/>
  <c r="DC23" i="5"/>
  <c r="DH23" i="5"/>
  <c r="DM23" i="5"/>
  <c r="DR23" i="5"/>
  <c r="DW23" i="5"/>
  <c r="EB23" i="5"/>
  <c r="EG23" i="5"/>
  <c r="EL23" i="5"/>
  <c r="EQ23" i="5"/>
  <c r="EV23" i="5"/>
  <c r="FA23" i="5"/>
  <c r="FF23" i="5"/>
  <c r="FK23" i="5"/>
  <c r="FP23" i="5"/>
  <c r="FU23" i="5"/>
  <c r="FZ23" i="5"/>
  <c r="GE23" i="5"/>
  <c r="GJ23" i="5"/>
  <c r="GO23" i="5"/>
  <c r="GT23" i="5"/>
  <c r="GY23" i="5"/>
  <c r="HD23" i="5"/>
  <c r="HI23" i="5"/>
  <c r="HN23" i="5"/>
  <c r="HS23" i="5"/>
  <c r="HX23" i="5"/>
  <c r="IC23" i="5"/>
  <c r="IH23" i="5"/>
  <c r="IM23" i="5"/>
  <c r="IR23" i="5"/>
  <c r="IW23" i="5"/>
  <c r="JB23" i="5"/>
  <c r="JG23" i="5"/>
  <c r="JL23" i="5"/>
  <c r="KP23" i="5"/>
  <c r="JQ23" i="5"/>
  <c r="JV23" i="5"/>
  <c r="KA23" i="5"/>
  <c r="KF23" i="5"/>
  <c r="KK23" i="5"/>
  <c r="L23" i="5"/>
  <c r="E10" i="3"/>
  <c r="C11" i="3"/>
  <c r="G21" i="4"/>
  <c r="B11" i="3" s="1"/>
  <c r="I31" i="5"/>
  <c r="G23" i="5"/>
  <c r="A32" i="5"/>
  <c r="BO47" i="4"/>
  <c r="BL15" i="4"/>
  <c r="BL40" i="4"/>
  <c r="BM49" i="4"/>
  <c r="BJ56" i="4"/>
  <c r="BN38" i="4"/>
  <c r="BP16" i="4"/>
  <c r="BM29" i="4"/>
  <c r="BM39" i="4"/>
  <c r="BP31" i="4"/>
  <c r="BO22" i="4"/>
  <c r="BO12" i="4"/>
  <c r="BM9" i="4"/>
  <c r="BN8" i="4"/>
  <c r="BO37" i="4"/>
  <c r="BO7" i="4"/>
  <c r="BP21" i="4"/>
  <c r="BN53" i="4"/>
  <c r="BL50" i="4"/>
  <c r="BL45" i="4"/>
  <c r="BN43" i="4"/>
  <c r="BL10" i="4"/>
  <c r="BL30" i="4"/>
  <c r="BM14" i="4"/>
  <c r="BP6" i="4"/>
  <c r="BN23" i="4"/>
  <c r="BP11" i="4"/>
  <c r="BM24" i="4"/>
  <c r="BN13" i="4"/>
  <c r="BP46" i="4"/>
  <c r="BO27" i="4"/>
  <c r="BN28" i="4"/>
  <c r="BM34" i="4"/>
  <c r="BO17" i="4"/>
  <c r="E24" i="4" s="1"/>
  <c r="F24" i="4"/>
  <c r="BP41" i="4"/>
  <c r="BN48" i="4"/>
  <c r="BN33" i="4"/>
  <c r="BO52" i="4"/>
  <c r="BL35" i="4"/>
  <c r="BL55" i="4"/>
  <c r="BM44" i="4"/>
  <c r="BP36" i="4"/>
  <c r="BO32" i="4"/>
  <c r="BO42" i="4"/>
  <c r="BP51" i="4"/>
  <c r="BL20" i="4"/>
  <c r="BP26" i="4"/>
  <c r="BN18" i="4"/>
  <c r="BM54" i="4"/>
  <c r="BM19" i="4"/>
  <c r="BL25" i="4"/>
  <c r="AP26" i="1"/>
  <c r="F26" i="1" s="1"/>
  <c r="E25" i="1"/>
  <c r="M29" i="9"/>
  <c r="BX5" i="4"/>
  <c r="AS28" i="1"/>
  <c r="I24" i="2"/>
  <c r="AK26" i="1"/>
  <c r="J24" i="2"/>
  <c r="AU27" i="1" s="1"/>
  <c r="C83" i="1"/>
  <c r="I83" i="1" s="1"/>
  <c r="I82" i="1"/>
  <c r="W26" i="1"/>
  <c r="E44" i="2"/>
  <c r="Z25" i="1"/>
  <c r="AC26" i="1" s="1"/>
  <c r="AF25" i="1"/>
  <c r="AI26" i="1" s="1"/>
  <c r="AP27" i="1"/>
  <c r="F27" i="1" s="1"/>
  <c r="T26" i="1"/>
  <c r="H23" i="2"/>
  <c r="F24" i="2"/>
  <c r="AL27" i="1" s="1"/>
  <c r="E27" i="1" s="1"/>
  <c r="IP46" i="5" l="1"/>
  <c r="IQ45" i="5"/>
  <c r="HL52" i="5"/>
  <c r="HM51" i="5"/>
  <c r="JK41" i="5"/>
  <c r="JJ42" i="5"/>
  <c r="IU45" i="5"/>
  <c r="IV44" i="5"/>
  <c r="JP40" i="5"/>
  <c r="JO41" i="5"/>
  <c r="HB54" i="5"/>
  <c r="HC53" i="5"/>
  <c r="KN37" i="5"/>
  <c r="KO36" i="5"/>
  <c r="GS55" i="5"/>
  <c r="GR56" i="5"/>
  <c r="GN56" i="5"/>
  <c r="GM57" i="5"/>
  <c r="GN57" i="5" s="1"/>
  <c r="IG47" i="5"/>
  <c r="IF48" i="5"/>
  <c r="JE43" i="5"/>
  <c r="JF42" i="5"/>
  <c r="HQ51" i="5"/>
  <c r="HR50" i="5"/>
  <c r="HH52" i="5"/>
  <c r="HG53" i="5"/>
  <c r="KE37" i="5"/>
  <c r="KD38" i="5"/>
  <c r="AH32" i="5"/>
  <c r="S32" i="5"/>
  <c r="AC32" i="5"/>
  <c r="AM32" i="5"/>
  <c r="X32" i="5"/>
  <c r="N32" i="5"/>
  <c r="AR32" i="5"/>
  <c r="AW32" i="5"/>
  <c r="BB32" i="5"/>
  <c r="BG32" i="5"/>
  <c r="BL32" i="5"/>
  <c r="BQ32" i="5"/>
  <c r="BV32" i="5"/>
  <c r="CA32" i="5"/>
  <c r="CF32" i="5"/>
  <c r="CK32" i="5"/>
  <c r="CP32" i="5"/>
  <c r="CU32" i="5"/>
  <c r="CZ32" i="5"/>
  <c r="DE32" i="5"/>
  <c r="DJ32" i="5"/>
  <c r="DO32" i="5"/>
  <c r="DT32" i="5"/>
  <c r="DY32" i="5"/>
  <c r="ED32" i="5"/>
  <c r="EI32" i="5"/>
  <c r="EN32" i="5"/>
  <c r="ES32" i="5"/>
  <c r="EX32" i="5"/>
  <c r="KJ36" i="5"/>
  <c r="KI37" i="5"/>
  <c r="JU39" i="5"/>
  <c r="JT40" i="5"/>
  <c r="JY39" i="5"/>
  <c r="JZ38" i="5"/>
  <c r="JA43" i="5"/>
  <c r="IZ44" i="5"/>
  <c r="IL46" i="5"/>
  <c r="IK47" i="5"/>
  <c r="HV50" i="5"/>
  <c r="HW49" i="5"/>
  <c r="IA49" i="5"/>
  <c r="IB48" i="5"/>
  <c r="GX54" i="5"/>
  <c r="GW55" i="5"/>
  <c r="AF24" i="5"/>
  <c r="Q24" i="5"/>
  <c r="AA24" i="5"/>
  <c r="V24" i="5"/>
  <c r="AK24" i="5"/>
  <c r="AP24" i="5"/>
  <c r="AU24" i="5"/>
  <c r="AZ24" i="5"/>
  <c r="BE24" i="5"/>
  <c r="BJ24" i="5"/>
  <c r="BO24" i="5"/>
  <c r="BT24" i="5"/>
  <c r="BY24" i="5"/>
  <c r="CD24" i="5"/>
  <c r="CI24" i="5"/>
  <c r="CN24" i="5"/>
  <c r="CS24" i="5"/>
  <c r="CX24" i="5"/>
  <c r="DC24" i="5"/>
  <c r="DH24" i="5"/>
  <c r="DM24" i="5"/>
  <c r="DR24" i="5"/>
  <c r="DW24" i="5"/>
  <c r="EB24" i="5"/>
  <c r="EG24" i="5"/>
  <c r="EL24" i="5"/>
  <c r="EQ24" i="5"/>
  <c r="EV24" i="5"/>
  <c r="FA24" i="5"/>
  <c r="FF24" i="5"/>
  <c r="FK24" i="5"/>
  <c r="FP24" i="5"/>
  <c r="FU24" i="5"/>
  <c r="FZ24" i="5"/>
  <c r="GE24" i="5"/>
  <c r="GJ24" i="5"/>
  <c r="GO24" i="5"/>
  <c r="GT24" i="5"/>
  <c r="GY24" i="5"/>
  <c r="HD24" i="5"/>
  <c r="HI24" i="5"/>
  <c r="HN24" i="5"/>
  <c r="HS24" i="5"/>
  <c r="HX24" i="5"/>
  <c r="IC24" i="5"/>
  <c r="IH24" i="5"/>
  <c r="IM24" i="5"/>
  <c r="IR24" i="5"/>
  <c r="IW24" i="5"/>
  <c r="JB24" i="5"/>
  <c r="JG24" i="5"/>
  <c r="JL24" i="5"/>
  <c r="KP24" i="5"/>
  <c r="JQ24" i="5"/>
  <c r="JV24" i="5"/>
  <c r="KA24" i="5"/>
  <c r="KF24" i="5"/>
  <c r="KK24" i="5"/>
  <c r="L24" i="5"/>
  <c r="C12" i="3"/>
  <c r="E11" i="3"/>
  <c r="G24" i="4"/>
  <c r="B14" i="3" s="1"/>
  <c r="I32" i="5"/>
  <c r="G24" i="5"/>
  <c r="A33" i="5"/>
  <c r="BN19" i="4"/>
  <c r="BP42" i="4"/>
  <c r="BM35" i="4"/>
  <c r="BN34" i="4"/>
  <c r="BN24" i="4"/>
  <c r="BM10" i="4"/>
  <c r="BQ21" i="4"/>
  <c r="BP22" i="4"/>
  <c r="BO38" i="4"/>
  <c r="BN54" i="4"/>
  <c r="BP32" i="4"/>
  <c r="BP52" i="4"/>
  <c r="BO28" i="4"/>
  <c r="BQ11" i="4"/>
  <c r="BP7" i="4"/>
  <c r="BQ31" i="4"/>
  <c r="BK56" i="4"/>
  <c r="BO18" i="4"/>
  <c r="BQ36" i="4"/>
  <c r="BO33" i="4"/>
  <c r="BP27" i="4"/>
  <c r="BO23" i="4"/>
  <c r="BO43" i="4"/>
  <c r="BP37" i="4"/>
  <c r="BN39" i="4"/>
  <c r="BN49" i="4"/>
  <c r="BQ26" i="4"/>
  <c r="BN44" i="4"/>
  <c r="BO48" i="4"/>
  <c r="BQ46" i="4"/>
  <c r="BQ6" i="4"/>
  <c r="BM45" i="4"/>
  <c r="BO8" i="4"/>
  <c r="BN29" i="4"/>
  <c r="BM40" i="4"/>
  <c r="BM20" i="4"/>
  <c r="BM55" i="4"/>
  <c r="BQ41" i="4"/>
  <c r="BN14" i="4"/>
  <c r="BM50" i="4"/>
  <c r="BN9" i="4"/>
  <c r="BM15" i="4"/>
  <c r="E22" i="4" s="1"/>
  <c r="F22" i="4"/>
  <c r="BM25" i="4"/>
  <c r="BQ51" i="4"/>
  <c r="BP17" i="4"/>
  <c r="BO13" i="4"/>
  <c r="BM30" i="4"/>
  <c r="BO53" i="4"/>
  <c r="BP12" i="4"/>
  <c r="BQ16" i="4"/>
  <c r="BP47" i="4"/>
  <c r="M30" i="9"/>
  <c r="BY5" i="4"/>
  <c r="AS29" i="1"/>
  <c r="I25" i="2"/>
  <c r="AK27" i="1"/>
  <c r="J25" i="2"/>
  <c r="AU28" i="1" s="1"/>
  <c r="W27" i="1"/>
  <c r="E45" i="2"/>
  <c r="AP28" i="1"/>
  <c r="F28" i="1" s="1"/>
  <c r="F25" i="2"/>
  <c r="H24" i="2"/>
  <c r="T27" i="1"/>
  <c r="Z26" i="1"/>
  <c r="AC27" i="1" s="1"/>
  <c r="AF26" i="1"/>
  <c r="AI27" i="1" s="1"/>
  <c r="KJ37" i="5" l="1"/>
  <c r="KI38" i="5"/>
  <c r="HQ52" i="5"/>
  <c r="HR51" i="5"/>
  <c r="HB55" i="5"/>
  <c r="HC54" i="5"/>
  <c r="IA50" i="5"/>
  <c r="IB49" i="5"/>
  <c r="JP41" i="5"/>
  <c r="JO42" i="5"/>
  <c r="JE44" i="5"/>
  <c r="JF43" i="5"/>
  <c r="HV51" i="5"/>
  <c r="HW50" i="5"/>
  <c r="IG48" i="5"/>
  <c r="IF49" i="5"/>
  <c r="IK48" i="5"/>
  <c r="IL47" i="5"/>
  <c r="IU46" i="5"/>
  <c r="IV45" i="5"/>
  <c r="JK42" i="5"/>
  <c r="JJ43" i="5"/>
  <c r="IZ45" i="5"/>
  <c r="JA44" i="5"/>
  <c r="KE38" i="5"/>
  <c r="KD39" i="5"/>
  <c r="GR57" i="5"/>
  <c r="GS57" i="5" s="1"/>
  <c r="GS56" i="5"/>
  <c r="HL53" i="5"/>
  <c r="HM52" i="5"/>
  <c r="S33" i="5"/>
  <c r="AH33" i="5"/>
  <c r="AC33" i="5"/>
  <c r="X33" i="5"/>
  <c r="AM33" i="5"/>
  <c r="N33" i="5"/>
  <c r="AR33" i="5"/>
  <c r="AW33" i="5"/>
  <c r="BB33" i="5"/>
  <c r="BG33" i="5"/>
  <c r="BL33" i="5"/>
  <c r="BQ33" i="5"/>
  <c r="BV33" i="5"/>
  <c r="CA33" i="5"/>
  <c r="CF33" i="5"/>
  <c r="CK33" i="5"/>
  <c r="CP33" i="5"/>
  <c r="CU33" i="5"/>
  <c r="CZ33" i="5"/>
  <c r="DE33" i="5"/>
  <c r="DJ33" i="5"/>
  <c r="DO33" i="5"/>
  <c r="DT33" i="5"/>
  <c r="DY33" i="5"/>
  <c r="ED33" i="5"/>
  <c r="EI33" i="5"/>
  <c r="EN33" i="5"/>
  <c r="ES33" i="5"/>
  <c r="EX33" i="5"/>
  <c r="FC33" i="5"/>
  <c r="JY40" i="5"/>
  <c r="JZ39" i="5"/>
  <c r="HH53" i="5"/>
  <c r="HG54" i="5"/>
  <c r="GW56" i="5"/>
  <c r="GX55" i="5"/>
  <c r="JT41" i="5"/>
  <c r="JU40" i="5"/>
  <c r="KN38" i="5"/>
  <c r="KO37" i="5"/>
  <c r="IQ46" i="5"/>
  <c r="IP47" i="5"/>
  <c r="AF25" i="5"/>
  <c r="Q25" i="5"/>
  <c r="AA25" i="5"/>
  <c r="AK25" i="5"/>
  <c r="V25" i="5"/>
  <c r="AP25" i="5"/>
  <c r="AU25" i="5"/>
  <c r="AZ25" i="5"/>
  <c r="BE25" i="5"/>
  <c r="BJ25" i="5"/>
  <c r="BO25" i="5"/>
  <c r="BT25" i="5"/>
  <c r="BY25" i="5"/>
  <c r="CD25" i="5"/>
  <c r="CI25" i="5"/>
  <c r="CN25" i="5"/>
  <c r="CS25" i="5"/>
  <c r="CX25" i="5"/>
  <c r="DC25" i="5"/>
  <c r="DH25" i="5"/>
  <c r="DM25" i="5"/>
  <c r="DR25" i="5"/>
  <c r="DW25" i="5"/>
  <c r="EB25" i="5"/>
  <c r="EG25" i="5"/>
  <c r="EL25" i="5"/>
  <c r="EQ25" i="5"/>
  <c r="EV25" i="5"/>
  <c r="FA25" i="5"/>
  <c r="FF25" i="5"/>
  <c r="FK25" i="5"/>
  <c r="FP25" i="5"/>
  <c r="FU25" i="5"/>
  <c r="FZ25" i="5"/>
  <c r="GE25" i="5"/>
  <c r="GJ25" i="5"/>
  <c r="GO25" i="5"/>
  <c r="GT25" i="5"/>
  <c r="GY25" i="5"/>
  <c r="HD25" i="5"/>
  <c r="HI25" i="5"/>
  <c r="HN25" i="5"/>
  <c r="HS25" i="5"/>
  <c r="HX25" i="5"/>
  <c r="IC25" i="5"/>
  <c r="IH25" i="5"/>
  <c r="IM25" i="5"/>
  <c r="IR25" i="5"/>
  <c r="IW25" i="5"/>
  <c r="JB25" i="5"/>
  <c r="JG25" i="5"/>
  <c r="JL25" i="5"/>
  <c r="JQ25" i="5"/>
  <c r="KP25" i="5"/>
  <c r="JV25" i="5"/>
  <c r="KA25" i="5"/>
  <c r="KF25" i="5"/>
  <c r="KK25" i="5"/>
  <c r="L25" i="5"/>
  <c r="E12" i="3"/>
  <c r="G22" i="4"/>
  <c r="B12" i="3" s="1"/>
  <c r="C13" i="3" s="1"/>
  <c r="I33" i="5"/>
  <c r="G25" i="5"/>
  <c r="A34" i="5"/>
  <c r="BQ12" i="4"/>
  <c r="BR51" i="4"/>
  <c r="BO14" i="4"/>
  <c r="BN40" i="4"/>
  <c r="BP48" i="4"/>
  <c r="BP43" i="4"/>
  <c r="BL56" i="4"/>
  <c r="BQ52" i="4"/>
  <c r="BN10" i="4"/>
  <c r="BP53" i="4"/>
  <c r="BN25" i="4"/>
  <c r="BO29" i="4"/>
  <c r="BO44" i="4"/>
  <c r="BP23" i="4"/>
  <c r="BR31" i="4"/>
  <c r="BQ32" i="4"/>
  <c r="BO24" i="4"/>
  <c r="BN30" i="4"/>
  <c r="BR41" i="4"/>
  <c r="BP8" i="4"/>
  <c r="BR26" i="4"/>
  <c r="BQ27" i="4"/>
  <c r="BQ7" i="4"/>
  <c r="BO54" i="4"/>
  <c r="BO34" i="4"/>
  <c r="BP13" i="4"/>
  <c r="BN45" i="4"/>
  <c r="BO49" i="4"/>
  <c r="BP33" i="4"/>
  <c r="BP38" i="4"/>
  <c r="BN35" i="4"/>
  <c r="BQ47" i="4"/>
  <c r="BQ17" i="4"/>
  <c r="BN15" i="4"/>
  <c r="BN55" i="4"/>
  <c r="BO9" i="4"/>
  <c r="BN20" i="4"/>
  <c r="BR6" i="4"/>
  <c r="BO39" i="4"/>
  <c r="BR36" i="4"/>
  <c r="BR11" i="4"/>
  <c r="BQ22" i="4"/>
  <c r="BQ42" i="4"/>
  <c r="BR16" i="4"/>
  <c r="BR46" i="4"/>
  <c r="BN50" i="4"/>
  <c r="BQ37" i="4"/>
  <c r="BP18" i="4"/>
  <c r="E25" i="4" s="1"/>
  <c r="BP28" i="4"/>
  <c r="BR21" i="4"/>
  <c r="BO19" i="4"/>
  <c r="M31" i="9"/>
  <c r="AS30" i="1"/>
  <c r="BZ5" i="4"/>
  <c r="AK28" i="1"/>
  <c r="AL28" i="1"/>
  <c r="J26" i="2"/>
  <c r="AU29" i="1" s="1"/>
  <c r="E46" i="2"/>
  <c r="AF27" i="1"/>
  <c r="AI28" i="1" s="1"/>
  <c r="Z27" i="1"/>
  <c r="AC28" i="1" s="1"/>
  <c r="I26" i="2"/>
  <c r="T28" i="1"/>
  <c r="H25" i="2"/>
  <c r="F26" i="2"/>
  <c r="AL29" i="1" s="1"/>
  <c r="E29" i="1" s="1"/>
  <c r="W28" i="1"/>
  <c r="IQ47" i="5" l="1"/>
  <c r="IP48" i="5"/>
  <c r="IZ46" i="5"/>
  <c r="JA45" i="5"/>
  <c r="JE45" i="5"/>
  <c r="JF44" i="5"/>
  <c r="JK43" i="5"/>
  <c r="JJ44" i="5"/>
  <c r="JP42" i="5"/>
  <c r="JO43" i="5"/>
  <c r="KO38" i="5"/>
  <c r="KN39" i="5"/>
  <c r="S34" i="5"/>
  <c r="AH34" i="5"/>
  <c r="AC34" i="5"/>
  <c r="X34" i="5"/>
  <c r="AM34" i="5"/>
  <c r="N34" i="5"/>
  <c r="AR34" i="5"/>
  <c r="AW34" i="5"/>
  <c r="BB34" i="5"/>
  <c r="BG34" i="5"/>
  <c r="BL34" i="5"/>
  <c r="BQ34" i="5"/>
  <c r="BV34" i="5"/>
  <c r="CA34" i="5"/>
  <c r="CF34" i="5"/>
  <c r="CK34" i="5"/>
  <c r="CP34" i="5"/>
  <c r="CU34" i="5"/>
  <c r="CZ34" i="5"/>
  <c r="DE34" i="5"/>
  <c r="DJ34" i="5"/>
  <c r="DO34" i="5"/>
  <c r="DT34" i="5"/>
  <c r="DY34" i="5"/>
  <c r="ED34" i="5"/>
  <c r="EI34" i="5"/>
  <c r="EN34" i="5"/>
  <c r="ES34" i="5"/>
  <c r="EX34" i="5"/>
  <c r="FC34" i="5"/>
  <c r="FH34" i="5"/>
  <c r="JT42" i="5"/>
  <c r="JU41" i="5"/>
  <c r="IU47" i="5"/>
  <c r="IV46" i="5"/>
  <c r="IB50" i="5"/>
  <c r="IA51" i="5"/>
  <c r="GW57" i="5"/>
  <c r="GX57" i="5" s="1"/>
  <c r="GX56" i="5"/>
  <c r="HM53" i="5"/>
  <c r="HL54" i="5"/>
  <c r="IL48" i="5"/>
  <c r="IK49" i="5"/>
  <c r="HB56" i="5"/>
  <c r="HC55" i="5"/>
  <c r="HH54" i="5"/>
  <c r="HG55" i="5"/>
  <c r="IG49" i="5"/>
  <c r="IF50" i="5"/>
  <c r="HR52" i="5"/>
  <c r="HQ53" i="5"/>
  <c r="KE39" i="5"/>
  <c r="KD40" i="5"/>
  <c r="KJ38" i="5"/>
  <c r="KI39" i="5"/>
  <c r="JY41" i="5"/>
  <c r="JZ40" i="5"/>
  <c r="HV52" i="5"/>
  <c r="HW51" i="5"/>
  <c r="Q26" i="5"/>
  <c r="AF26" i="5"/>
  <c r="AA26" i="5"/>
  <c r="AK26" i="5"/>
  <c r="V26" i="5"/>
  <c r="AP26" i="5"/>
  <c r="AU26" i="5"/>
  <c r="AZ26" i="5"/>
  <c r="BE26" i="5"/>
  <c r="BJ26" i="5"/>
  <c r="BO26" i="5"/>
  <c r="BT26" i="5"/>
  <c r="BY26" i="5"/>
  <c r="CD26" i="5"/>
  <c r="CI26" i="5"/>
  <c r="CN26" i="5"/>
  <c r="CS26" i="5"/>
  <c r="CX26" i="5"/>
  <c r="DC26" i="5"/>
  <c r="DH26" i="5"/>
  <c r="DM26" i="5"/>
  <c r="DR26" i="5"/>
  <c r="DW26" i="5"/>
  <c r="EB26" i="5"/>
  <c r="EG26" i="5"/>
  <c r="EL26" i="5"/>
  <c r="EQ26" i="5"/>
  <c r="EV26" i="5"/>
  <c r="FA26" i="5"/>
  <c r="FF26" i="5"/>
  <c r="FK26" i="5"/>
  <c r="FP26" i="5"/>
  <c r="FU26" i="5"/>
  <c r="FZ26" i="5"/>
  <c r="GE26" i="5"/>
  <c r="GJ26" i="5"/>
  <c r="GO26" i="5"/>
  <c r="GT26" i="5"/>
  <c r="GY26" i="5"/>
  <c r="HD26" i="5"/>
  <c r="HI26" i="5"/>
  <c r="HN26" i="5"/>
  <c r="HS26" i="5"/>
  <c r="HX26" i="5"/>
  <c r="IC26" i="5"/>
  <c r="IH26" i="5"/>
  <c r="IM26" i="5"/>
  <c r="IR26" i="5"/>
  <c r="IW26" i="5"/>
  <c r="JB26" i="5"/>
  <c r="JG26" i="5"/>
  <c r="JL26" i="5"/>
  <c r="JQ26" i="5"/>
  <c r="KP26" i="5"/>
  <c r="JV26" i="5"/>
  <c r="KA26" i="5"/>
  <c r="KF26" i="5"/>
  <c r="KK26" i="5"/>
  <c r="L26" i="5"/>
  <c r="E13" i="3"/>
  <c r="C14" i="3"/>
  <c r="F25" i="4"/>
  <c r="G25" i="4" s="1"/>
  <c r="B15" i="3" s="1"/>
  <c r="I34" i="5"/>
  <c r="G26" i="5"/>
  <c r="A35" i="5"/>
  <c r="BQ28" i="4"/>
  <c r="BP39" i="4"/>
  <c r="BR17" i="4"/>
  <c r="BQ33" i="4"/>
  <c r="BR7" i="4"/>
  <c r="BP24" i="4"/>
  <c r="BQ43" i="4"/>
  <c r="BQ18" i="4"/>
  <c r="BS16" i="4"/>
  <c r="BS6" i="4"/>
  <c r="BR47" i="4"/>
  <c r="BP49" i="4"/>
  <c r="BR27" i="4"/>
  <c r="BR32" i="4"/>
  <c r="BO25" i="4"/>
  <c r="BQ48" i="4"/>
  <c r="BR37" i="4"/>
  <c r="BR42" i="4"/>
  <c r="BO20" i="4"/>
  <c r="BO45" i="4"/>
  <c r="BS26" i="4"/>
  <c r="BS31" i="4"/>
  <c r="BQ53" i="4"/>
  <c r="BO40" i="4"/>
  <c r="BR22" i="4"/>
  <c r="BP9" i="4"/>
  <c r="BO35" i="4"/>
  <c r="BQ13" i="4"/>
  <c r="BQ8" i="4"/>
  <c r="BQ23" i="4"/>
  <c r="BO10" i="4"/>
  <c r="BP14" i="4"/>
  <c r="BP19" i="4"/>
  <c r="BO50" i="4"/>
  <c r="BS11" i="4"/>
  <c r="BO55" i="4"/>
  <c r="BQ38" i="4"/>
  <c r="BP34" i="4"/>
  <c r="BS41" i="4"/>
  <c r="BP44" i="4"/>
  <c r="BR52" i="4"/>
  <c r="BS51" i="4"/>
  <c r="BS21" i="4"/>
  <c r="E28" i="4" s="1"/>
  <c r="F28" i="4"/>
  <c r="BS46" i="4"/>
  <c r="BS36" i="4"/>
  <c r="BO15" i="4"/>
  <c r="BP54" i="4"/>
  <c r="BO30" i="4"/>
  <c r="BP29" i="4"/>
  <c r="BM56" i="4"/>
  <c r="BR12" i="4"/>
  <c r="AP29" i="1"/>
  <c r="F29" i="1" s="1"/>
  <c r="E28" i="1"/>
  <c r="M32" i="9"/>
  <c r="CA5" i="4"/>
  <c r="AS31" i="1"/>
  <c r="I27" i="2"/>
  <c r="AK29" i="1"/>
  <c r="W29" i="1"/>
  <c r="J27" i="2"/>
  <c r="AU30" i="1" s="1"/>
  <c r="E47" i="2"/>
  <c r="H26" i="2"/>
  <c r="T29" i="1"/>
  <c r="F27" i="2"/>
  <c r="AL30" i="1" s="1"/>
  <c r="E30" i="1" s="1"/>
  <c r="AF28" i="1"/>
  <c r="AI29" i="1" s="1"/>
  <c r="Z28" i="1"/>
  <c r="AC29" i="1" s="1"/>
  <c r="KO39" i="5" l="1"/>
  <c r="KN40" i="5"/>
  <c r="HG56" i="5"/>
  <c r="HH55" i="5"/>
  <c r="HW52" i="5"/>
  <c r="HV53" i="5"/>
  <c r="IU48" i="5"/>
  <c r="IV47" i="5"/>
  <c r="JP43" i="5"/>
  <c r="JO44" i="5"/>
  <c r="JZ41" i="5"/>
  <c r="JY42" i="5"/>
  <c r="HB57" i="5"/>
  <c r="HC57" i="5" s="1"/>
  <c r="HC56" i="5"/>
  <c r="JT43" i="5"/>
  <c r="JU42" i="5"/>
  <c r="JJ45" i="5"/>
  <c r="JK44" i="5"/>
  <c r="KJ39" i="5"/>
  <c r="KI40" i="5"/>
  <c r="IK50" i="5"/>
  <c r="IL49" i="5"/>
  <c r="AH35" i="5"/>
  <c r="S35" i="5"/>
  <c r="AC35" i="5"/>
  <c r="X35" i="5"/>
  <c r="AM35" i="5"/>
  <c r="N35" i="5"/>
  <c r="AR35" i="5"/>
  <c r="AW35" i="5"/>
  <c r="BB35" i="5"/>
  <c r="BG35" i="5"/>
  <c r="BL35" i="5"/>
  <c r="BQ35" i="5"/>
  <c r="BV35" i="5"/>
  <c r="CA35" i="5"/>
  <c r="CF35" i="5"/>
  <c r="CK35" i="5"/>
  <c r="CP35" i="5"/>
  <c r="CU35" i="5"/>
  <c r="CZ35" i="5"/>
  <c r="DE35" i="5"/>
  <c r="DJ35" i="5"/>
  <c r="DO35" i="5"/>
  <c r="DT35" i="5"/>
  <c r="DY35" i="5"/>
  <c r="ED35" i="5"/>
  <c r="EI35" i="5"/>
  <c r="EN35" i="5"/>
  <c r="ES35" i="5"/>
  <c r="EX35" i="5"/>
  <c r="FC35" i="5"/>
  <c r="FH35" i="5"/>
  <c r="FM35" i="5"/>
  <c r="KE40" i="5"/>
  <c r="KD41" i="5"/>
  <c r="HL55" i="5"/>
  <c r="HM54" i="5"/>
  <c r="JE46" i="5"/>
  <c r="JF45" i="5"/>
  <c r="HQ54" i="5"/>
  <c r="HR53" i="5"/>
  <c r="IZ47" i="5"/>
  <c r="JA46" i="5"/>
  <c r="IP49" i="5"/>
  <c r="IQ48" i="5"/>
  <c r="IF51" i="5"/>
  <c r="IG50" i="5"/>
  <c r="IB51" i="5"/>
  <c r="IA52" i="5"/>
  <c r="Q27" i="5"/>
  <c r="AF27" i="5"/>
  <c r="AA27" i="5"/>
  <c r="AK27" i="5"/>
  <c r="V27" i="5"/>
  <c r="AP27" i="5"/>
  <c r="AU27" i="5"/>
  <c r="AZ27" i="5"/>
  <c r="BE27" i="5"/>
  <c r="BJ27" i="5"/>
  <c r="BO27" i="5"/>
  <c r="BT27" i="5"/>
  <c r="BY27" i="5"/>
  <c r="CD27" i="5"/>
  <c r="CI27" i="5"/>
  <c r="CN27" i="5"/>
  <c r="CS27" i="5"/>
  <c r="CX27" i="5"/>
  <c r="DC27" i="5"/>
  <c r="DH27" i="5"/>
  <c r="DM27" i="5"/>
  <c r="DR27" i="5"/>
  <c r="DW27" i="5"/>
  <c r="EB27" i="5"/>
  <c r="EG27" i="5"/>
  <c r="EL27" i="5"/>
  <c r="EQ27" i="5"/>
  <c r="EV27" i="5"/>
  <c r="FA27" i="5"/>
  <c r="FF27" i="5"/>
  <c r="FK27" i="5"/>
  <c r="FP27" i="5"/>
  <c r="FU27" i="5"/>
  <c r="FZ27" i="5"/>
  <c r="GE27" i="5"/>
  <c r="GJ27" i="5"/>
  <c r="GO27" i="5"/>
  <c r="GT27" i="5"/>
  <c r="GY27" i="5"/>
  <c r="HD27" i="5"/>
  <c r="HI27" i="5"/>
  <c r="HN27" i="5"/>
  <c r="HS27" i="5"/>
  <c r="HX27" i="5"/>
  <c r="IC27" i="5"/>
  <c r="IH27" i="5"/>
  <c r="IM27" i="5"/>
  <c r="IR27" i="5"/>
  <c r="IW27" i="5"/>
  <c r="JB27" i="5"/>
  <c r="JG27" i="5"/>
  <c r="JL27" i="5"/>
  <c r="JQ27" i="5"/>
  <c r="KP27" i="5"/>
  <c r="JV27" i="5"/>
  <c r="KA27" i="5"/>
  <c r="KF27" i="5"/>
  <c r="KK27" i="5"/>
  <c r="L27" i="5"/>
  <c r="C15" i="3"/>
  <c r="E14" i="3"/>
  <c r="G28" i="4"/>
  <c r="B18" i="3" s="1"/>
  <c r="AP30" i="1"/>
  <c r="F30" i="1" s="1"/>
  <c r="I35" i="5"/>
  <c r="G27" i="5"/>
  <c r="A36" i="5"/>
  <c r="BQ29" i="4"/>
  <c r="BT46" i="4"/>
  <c r="BQ34" i="4"/>
  <c r="BQ14" i="4"/>
  <c r="BQ9" i="4"/>
  <c r="BT26" i="4"/>
  <c r="BR48" i="4"/>
  <c r="BT6" i="4"/>
  <c r="BS7" i="4"/>
  <c r="BP30" i="4"/>
  <c r="BT21" i="4"/>
  <c r="BR38" i="4"/>
  <c r="BP10" i="4"/>
  <c r="BS22" i="4"/>
  <c r="BP45" i="4"/>
  <c r="BP25" i="4"/>
  <c r="BT16" i="4"/>
  <c r="BR33" i="4"/>
  <c r="BQ54" i="4"/>
  <c r="BT51" i="4"/>
  <c r="BP55" i="4"/>
  <c r="BR23" i="4"/>
  <c r="BS32" i="4"/>
  <c r="BR18" i="4"/>
  <c r="BS17" i="4"/>
  <c r="BS52" i="4"/>
  <c r="BT11" i="4"/>
  <c r="BR8" i="4"/>
  <c r="BP40" i="4"/>
  <c r="BP20" i="4"/>
  <c r="BS27" i="4"/>
  <c r="BR43" i="4"/>
  <c r="BQ39" i="4"/>
  <c r="BS12" i="4"/>
  <c r="BP15" i="4"/>
  <c r="BQ44" i="4"/>
  <c r="BP50" i="4"/>
  <c r="BR13" i="4"/>
  <c r="BR53" i="4"/>
  <c r="BS42" i="4"/>
  <c r="BQ49" i="4"/>
  <c r="BN56" i="4"/>
  <c r="BT36" i="4"/>
  <c r="BT41" i="4"/>
  <c r="BQ19" i="4"/>
  <c r="E26" i="4" s="1"/>
  <c r="F26" i="4"/>
  <c r="BP35" i="4"/>
  <c r="BT31" i="4"/>
  <c r="BS37" i="4"/>
  <c r="BS47" i="4"/>
  <c r="BQ24" i="4"/>
  <c r="BR28" i="4"/>
  <c r="CB5" i="4"/>
  <c r="M33" i="9"/>
  <c r="AS32" i="1"/>
  <c r="W30" i="1"/>
  <c r="I28" i="2"/>
  <c r="AK30" i="1"/>
  <c r="J28" i="2"/>
  <c r="AU31" i="1" s="1"/>
  <c r="E48" i="2"/>
  <c r="Z29" i="1"/>
  <c r="AC30" i="1" s="1"/>
  <c r="AF29" i="1"/>
  <c r="AI30" i="1" s="1"/>
  <c r="AP31" i="1"/>
  <c r="F31" i="1" s="1"/>
  <c r="T30" i="1"/>
  <c r="F28" i="2"/>
  <c r="AL31" i="1" s="1"/>
  <c r="E31" i="1" s="1"/>
  <c r="H27" i="2"/>
  <c r="JZ42" i="5" l="1"/>
  <c r="JY43" i="5"/>
  <c r="S36" i="5"/>
  <c r="AH36" i="5"/>
  <c r="AC36" i="5"/>
  <c r="AM36" i="5"/>
  <c r="X36" i="5"/>
  <c r="N36" i="5"/>
  <c r="AR36" i="5"/>
  <c r="AW36" i="5"/>
  <c r="BB36" i="5"/>
  <c r="BG36" i="5"/>
  <c r="BL36" i="5"/>
  <c r="BQ36" i="5"/>
  <c r="BV36" i="5"/>
  <c r="CA36" i="5"/>
  <c r="CF36" i="5"/>
  <c r="CK36" i="5"/>
  <c r="CP36" i="5"/>
  <c r="CU36" i="5"/>
  <c r="CZ36" i="5"/>
  <c r="DE36" i="5"/>
  <c r="DJ36" i="5"/>
  <c r="DO36" i="5"/>
  <c r="DT36" i="5"/>
  <c r="DY36" i="5"/>
  <c r="ED36" i="5"/>
  <c r="EI36" i="5"/>
  <c r="EN36" i="5"/>
  <c r="ES36" i="5"/>
  <c r="EX36" i="5"/>
  <c r="FC36" i="5"/>
  <c r="FH36" i="5"/>
  <c r="FM36" i="5"/>
  <c r="FR36" i="5"/>
  <c r="JE47" i="5"/>
  <c r="JF46" i="5"/>
  <c r="IB52" i="5"/>
  <c r="IA53" i="5"/>
  <c r="JO45" i="5"/>
  <c r="JP44" i="5"/>
  <c r="HM55" i="5"/>
  <c r="HL56" i="5"/>
  <c r="IK51" i="5"/>
  <c r="IL50" i="5"/>
  <c r="KE41" i="5"/>
  <c r="KD42" i="5"/>
  <c r="KJ40" i="5"/>
  <c r="KI41" i="5"/>
  <c r="IG51" i="5"/>
  <c r="IF52" i="5"/>
  <c r="IV48" i="5"/>
  <c r="IU49" i="5"/>
  <c r="HW53" i="5"/>
  <c r="HV54" i="5"/>
  <c r="IQ49" i="5"/>
  <c r="IP50" i="5"/>
  <c r="JJ46" i="5"/>
  <c r="JK45" i="5"/>
  <c r="IZ48" i="5"/>
  <c r="JA47" i="5"/>
  <c r="JU43" i="5"/>
  <c r="JT44" i="5"/>
  <c r="HG57" i="5"/>
  <c r="HH57" i="5" s="1"/>
  <c r="HH56" i="5"/>
  <c r="KN41" i="5"/>
  <c r="KO40" i="5"/>
  <c r="HQ55" i="5"/>
  <c r="HR54" i="5"/>
  <c r="AF28" i="5"/>
  <c r="Q28" i="5"/>
  <c r="AA28" i="5"/>
  <c r="AK28" i="5"/>
  <c r="V28" i="5"/>
  <c r="AP28" i="5"/>
  <c r="AU28" i="5"/>
  <c r="AZ28" i="5"/>
  <c r="BE28" i="5"/>
  <c r="BJ28" i="5"/>
  <c r="BO28" i="5"/>
  <c r="BT28" i="5"/>
  <c r="BY28" i="5"/>
  <c r="CD28" i="5"/>
  <c r="CI28" i="5"/>
  <c r="CN28" i="5"/>
  <c r="CS28" i="5"/>
  <c r="CX28" i="5"/>
  <c r="DC28" i="5"/>
  <c r="DH28" i="5"/>
  <c r="DM28" i="5"/>
  <c r="DR28" i="5"/>
  <c r="DW28" i="5"/>
  <c r="EB28" i="5"/>
  <c r="EG28" i="5"/>
  <c r="EL28" i="5"/>
  <c r="EQ28" i="5"/>
  <c r="EV28" i="5"/>
  <c r="FA28" i="5"/>
  <c r="FF28" i="5"/>
  <c r="FK28" i="5"/>
  <c r="FP28" i="5"/>
  <c r="FU28" i="5"/>
  <c r="FZ28" i="5"/>
  <c r="GE28" i="5"/>
  <c r="GJ28" i="5"/>
  <c r="GO28" i="5"/>
  <c r="GT28" i="5"/>
  <c r="GY28" i="5"/>
  <c r="HD28" i="5"/>
  <c r="HI28" i="5"/>
  <c r="HN28" i="5"/>
  <c r="HS28" i="5"/>
  <c r="HX28" i="5"/>
  <c r="IC28" i="5"/>
  <c r="IH28" i="5"/>
  <c r="IM28" i="5"/>
  <c r="IR28" i="5"/>
  <c r="IW28" i="5"/>
  <c r="JB28" i="5"/>
  <c r="JG28" i="5"/>
  <c r="JL28" i="5"/>
  <c r="KP28" i="5"/>
  <c r="JQ28" i="5"/>
  <c r="JV28" i="5"/>
  <c r="KA28" i="5"/>
  <c r="KF28" i="5"/>
  <c r="KK28" i="5"/>
  <c r="E15" i="3"/>
  <c r="C16" i="3"/>
  <c r="E16" i="3" s="1"/>
  <c r="L28" i="5"/>
  <c r="G26" i="4"/>
  <c r="B16" i="3" s="1"/>
  <c r="C17" i="3" s="1"/>
  <c r="I36" i="5"/>
  <c r="G28" i="5"/>
  <c r="A37" i="5"/>
  <c r="BT47" i="4"/>
  <c r="BU36" i="4"/>
  <c r="BS53" i="4"/>
  <c r="BR39" i="4"/>
  <c r="BU11" i="4"/>
  <c r="BS33" i="4"/>
  <c r="BS38" i="4"/>
  <c r="BU26" i="4"/>
  <c r="BT37" i="4"/>
  <c r="BO56" i="4"/>
  <c r="BS13" i="4"/>
  <c r="BS43" i="4"/>
  <c r="BT52" i="4"/>
  <c r="BU16" i="4"/>
  <c r="BU21" i="4"/>
  <c r="BR9" i="4"/>
  <c r="BU31" i="4"/>
  <c r="BQ50" i="4"/>
  <c r="BT27" i="4"/>
  <c r="BS23" i="4"/>
  <c r="BQ25" i="4"/>
  <c r="BQ30" i="4"/>
  <c r="BR14" i="4"/>
  <c r="BQ35" i="4"/>
  <c r="BR44" i="4"/>
  <c r="BQ20" i="4"/>
  <c r="BT17" i="4"/>
  <c r="BQ55" i="4"/>
  <c r="BQ45" i="4"/>
  <c r="BT7" i="4"/>
  <c r="BR34" i="4"/>
  <c r="BS28" i="4"/>
  <c r="BR19" i="4"/>
  <c r="BR49" i="4"/>
  <c r="BQ15" i="4"/>
  <c r="BQ40" i="4"/>
  <c r="BS18" i="4"/>
  <c r="BU51" i="4"/>
  <c r="BT22" i="4"/>
  <c r="E29" i="4" s="1"/>
  <c r="F29" i="4"/>
  <c r="BU6" i="4"/>
  <c r="BU46" i="4"/>
  <c r="BR24" i="4"/>
  <c r="BU41" i="4"/>
  <c r="BT42" i="4"/>
  <c r="BT12" i="4"/>
  <c r="BS8" i="4"/>
  <c r="BT32" i="4"/>
  <c r="BR54" i="4"/>
  <c r="BQ10" i="4"/>
  <c r="BS48" i="4"/>
  <c r="BR29" i="4"/>
  <c r="W31" i="1"/>
  <c r="CC5" i="4"/>
  <c r="M34" i="9"/>
  <c r="AS33" i="1"/>
  <c r="I29" i="2"/>
  <c r="AK31" i="1"/>
  <c r="J29" i="2"/>
  <c r="AU32" i="1" s="1"/>
  <c r="D2" i="5"/>
  <c r="E49" i="2"/>
  <c r="AF30" i="1"/>
  <c r="AI31" i="1" s="1"/>
  <c r="Z30" i="1"/>
  <c r="AC31" i="1" s="1"/>
  <c r="F29" i="2"/>
  <c r="I30" i="2" s="1"/>
  <c r="AP32" i="1"/>
  <c r="F32" i="1" s="1"/>
  <c r="T31" i="1"/>
  <c r="H28" i="2"/>
  <c r="JA48" i="5" l="1"/>
  <c r="IZ49" i="5"/>
  <c r="JF47" i="5"/>
  <c r="JE48" i="5"/>
  <c r="KD43" i="5"/>
  <c r="KE42" i="5"/>
  <c r="JK46" i="5"/>
  <c r="JJ47" i="5"/>
  <c r="S37" i="5"/>
  <c r="AH37" i="5"/>
  <c r="AC37" i="5"/>
  <c r="AM37" i="5"/>
  <c r="X37" i="5"/>
  <c r="N37" i="5"/>
  <c r="AR37" i="5"/>
  <c r="AW37" i="5"/>
  <c r="BB37" i="5"/>
  <c r="BG37" i="5"/>
  <c r="BL37" i="5"/>
  <c r="BQ37" i="5"/>
  <c r="BV37" i="5"/>
  <c r="CA37" i="5"/>
  <c r="CF37" i="5"/>
  <c r="CK37" i="5"/>
  <c r="CP37" i="5"/>
  <c r="CU37" i="5"/>
  <c r="CZ37" i="5"/>
  <c r="DE37" i="5"/>
  <c r="DJ37" i="5"/>
  <c r="DO37" i="5"/>
  <c r="DT37" i="5"/>
  <c r="DY37" i="5"/>
  <c r="ED37" i="5"/>
  <c r="EI37" i="5"/>
  <c r="EN37" i="5"/>
  <c r="ES37" i="5"/>
  <c r="EX37" i="5"/>
  <c r="FC37" i="5"/>
  <c r="FH37" i="5"/>
  <c r="FM37" i="5"/>
  <c r="FR37" i="5"/>
  <c r="FW37" i="5"/>
  <c r="IP51" i="5"/>
  <c r="IQ50" i="5"/>
  <c r="HR55" i="5"/>
  <c r="HQ56" i="5"/>
  <c r="IL51" i="5"/>
  <c r="IK52" i="5"/>
  <c r="HW54" i="5"/>
  <c r="HV55" i="5"/>
  <c r="HL57" i="5"/>
  <c r="HM57" i="5" s="1"/>
  <c r="HM56" i="5"/>
  <c r="KO41" i="5"/>
  <c r="KN42" i="5"/>
  <c r="IU50" i="5"/>
  <c r="IV49" i="5"/>
  <c r="JO46" i="5"/>
  <c r="JP45" i="5"/>
  <c r="JT45" i="5"/>
  <c r="JU44" i="5"/>
  <c r="IF53" i="5"/>
  <c r="IG52" i="5"/>
  <c r="IB53" i="5"/>
  <c r="IA54" i="5"/>
  <c r="JZ43" i="5"/>
  <c r="JY44" i="5"/>
  <c r="KJ41" i="5"/>
  <c r="KI42" i="5"/>
  <c r="Q29" i="5"/>
  <c r="AF29" i="5"/>
  <c r="AA29" i="5"/>
  <c r="V29" i="5"/>
  <c r="AK29" i="5"/>
  <c r="AP29" i="5"/>
  <c r="AU29" i="5"/>
  <c r="AZ29" i="5"/>
  <c r="BE29" i="5"/>
  <c r="BJ29" i="5"/>
  <c r="BO29" i="5"/>
  <c r="BT29" i="5"/>
  <c r="BY29" i="5"/>
  <c r="CD29" i="5"/>
  <c r="CI29" i="5"/>
  <c r="CN29" i="5"/>
  <c r="CS29" i="5"/>
  <c r="CX29" i="5"/>
  <c r="DC29" i="5"/>
  <c r="DH29" i="5"/>
  <c r="DM29" i="5"/>
  <c r="DR29" i="5"/>
  <c r="DW29" i="5"/>
  <c r="EB29" i="5"/>
  <c r="EG29" i="5"/>
  <c r="EL29" i="5"/>
  <c r="EQ29" i="5"/>
  <c r="EV29" i="5"/>
  <c r="FA29" i="5"/>
  <c r="FF29" i="5"/>
  <c r="FK29" i="5"/>
  <c r="FP29" i="5"/>
  <c r="FU29" i="5"/>
  <c r="FZ29" i="5"/>
  <c r="GE29" i="5"/>
  <c r="GJ29" i="5"/>
  <c r="GO29" i="5"/>
  <c r="GT29" i="5"/>
  <c r="GY29" i="5"/>
  <c r="HD29" i="5"/>
  <c r="HI29" i="5"/>
  <c r="HN29" i="5"/>
  <c r="HS29" i="5"/>
  <c r="HX29" i="5"/>
  <c r="IC29" i="5"/>
  <c r="IH29" i="5"/>
  <c r="IM29" i="5"/>
  <c r="IR29" i="5"/>
  <c r="IW29" i="5"/>
  <c r="JB29" i="5"/>
  <c r="JG29" i="5"/>
  <c r="JL29" i="5"/>
  <c r="KP29" i="5"/>
  <c r="JQ29" i="5"/>
  <c r="JV29" i="5"/>
  <c r="KA29" i="5"/>
  <c r="KF29" i="5"/>
  <c r="KK29" i="5"/>
  <c r="Q30" i="5"/>
  <c r="AF30" i="5"/>
  <c r="AA30" i="5"/>
  <c r="AK30" i="5"/>
  <c r="V30" i="5"/>
  <c r="AP30" i="5"/>
  <c r="AU30" i="5"/>
  <c r="AZ30" i="5"/>
  <c r="BE30" i="5"/>
  <c r="BJ30" i="5"/>
  <c r="BO30" i="5"/>
  <c r="BT30" i="5"/>
  <c r="BY30" i="5"/>
  <c r="CD30" i="5"/>
  <c r="CI30" i="5"/>
  <c r="CN30" i="5"/>
  <c r="CS30" i="5"/>
  <c r="CX30" i="5"/>
  <c r="DC30" i="5"/>
  <c r="DH30" i="5"/>
  <c r="DM30" i="5"/>
  <c r="DR30" i="5"/>
  <c r="DW30" i="5"/>
  <c r="EB30" i="5"/>
  <c r="EG30" i="5"/>
  <c r="EL30" i="5"/>
  <c r="EQ30" i="5"/>
  <c r="EV30" i="5"/>
  <c r="FA30" i="5"/>
  <c r="FF30" i="5"/>
  <c r="FK30" i="5"/>
  <c r="FP30" i="5"/>
  <c r="FU30" i="5"/>
  <c r="FZ30" i="5"/>
  <c r="GE30" i="5"/>
  <c r="GJ30" i="5"/>
  <c r="GO30" i="5"/>
  <c r="GT30" i="5"/>
  <c r="GY30" i="5"/>
  <c r="HD30" i="5"/>
  <c r="HI30" i="5"/>
  <c r="HN30" i="5"/>
  <c r="HS30" i="5"/>
  <c r="HX30" i="5"/>
  <c r="IC30" i="5"/>
  <c r="IH30" i="5"/>
  <c r="IM30" i="5"/>
  <c r="IR30" i="5"/>
  <c r="IW30" i="5"/>
  <c r="JB30" i="5"/>
  <c r="JG30" i="5"/>
  <c r="JL30" i="5"/>
  <c r="JQ30" i="5"/>
  <c r="KP30" i="5"/>
  <c r="JV30" i="5"/>
  <c r="KA30" i="5"/>
  <c r="KF30" i="5"/>
  <c r="KK30" i="5"/>
  <c r="L29" i="5"/>
  <c r="L30" i="5"/>
  <c r="G29" i="4"/>
  <c r="B19" i="3" s="1"/>
  <c r="I37" i="5"/>
  <c r="G29" i="5"/>
  <c r="G30" i="5"/>
  <c r="A38" i="5"/>
  <c r="E17" i="3"/>
  <c r="BR10" i="4"/>
  <c r="BV41" i="4"/>
  <c r="BT18" i="4"/>
  <c r="BS34" i="4"/>
  <c r="BS44" i="4"/>
  <c r="BT23" i="4"/>
  <c r="BS9" i="4"/>
  <c r="BT13" i="4"/>
  <c r="BS54" i="4"/>
  <c r="BS24" i="4"/>
  <c r="BR40" i="4"/>
  <c r="BU7" i="4"/>
  <c r="BV21" i="4"/>
  <c r="BP56" i="4"/>
  <c r="BV11" i="4"/>
  <c r="BU32" i="4"/>
  <c r="BV46" i="4"/>
  <c r="BR15" i="4"/>
  <c r="BR45" i="4"/>
  <c r="BR35" i="4"/>
  <c r="BU27" i="4"/>
  <c r="BV16" i="4"/>
  <c r="BU37" i="4"/>
  <c r="BS39" i="4"/>
  <c r="BT8" i="4"/>
  <c r="BV6" i="4"/>
  <c r="BS49" i="4"/>
  <c r="BR55" i="4"/>
  <c r="BS14" i="4"/>
  <c r="BR50" i="4"/>
  <c r="BV26" i="4"/>
  <c r="BT53" i="4"/>
  <c r="BS29" i="4"/>
  <c r="BU12" i="4"/>
  <c r="BU22" i="4"/>
  <c r="BS19" i="4"/>
  <c r="BU17" i="4"/>
  <c r="BR30" i="4"/>
  <c r="BU52" i="4"/>
  <c r="BT38" i="4"/>
  <c r="BV36" i="4"/>
  <c r="BT48" i="4"/>
  <c r="BU42" i="4"/>
  <c r="BT43" i="4"/>
  <c r="BV51" i="4"/>
  <c r="BT28" i="4"/>
  <c r="BR20" i="4"/>
  <c r="E27" i="4" s="1"/>
  <c r="F27" i="4"/>
  <c r="BR25" i="4"/>
  <c r="BV31" i="4"/>
  <c r="BT33" i="4"/>
  <c r="BU47" i="4"/>
  <c r="CD5" i="4"/>
  <c r="M35" i="9"/>
  <c r="AS35" i="1" s="1"/>
  <c r="AS34" i="1"/>
  <c r="AK32" i="1"/>
  <c r="AL32" i="1"/>
  <c r="J30" i="2"/>
  <c r="AU33" i="1" s="1"/>
  <c r="D3" i="5"/>
  <c r="E50" i="2"/>
  <c r="AF31" i="1"/>
  <c r="AI32" i="1" s="1"/>
  <c r="Z31" i="1"/>
  <c r="AC32" i="1" s="1"/>
  <c r="T32" i="1"/>
  <c r="F30" i="2"/>
  <c r="AL33" i="1" s="1"/>
  <c r="E33" i="1" s="1"/>
  <c r="H29" i="2"/>
  <c r="W32" i="1"/>
  <c r="IL52" i="5" l="1"/>
  <c r="IK53" i="5"/>
  <c r="JU45" i="5"/>
  <c r="JT46" i="5"/>
  <c r="HQ57" i="5"/>
  <c r="HR57" i="5" s="1"/>
  <c r="HR56" i="5"/>
  <c r="JP46" i="5"/>
  <c r="JO47" i="5"/>
  <c r="KJ42" i="5"/>
  <c r="KI43" i="5"/>
  <c r="JJ48" i="5"/>
  <c r="JK47" i="5"/>
  <c r="IV50" i="5"/>
  <c r="IU51" i="5"/>
  <c r="IQ51" i="5"/>
  <c r="IP52" i="5"/>
  <c r="JY45" i="5"/>
  <c r="JZ44" i="5"/>
  <c r="KO42" i="5"/>
  <c r="KN43" i="5"/>
  <c r="KD44" i="5"/>
  <c r="KE43" i="5"/>
  <c r="S38" i="5"/>
  <c r="AH38" i="5"/>
  <c r="AC38" i="5"/>
  <c r="X38" i="5"/>
  <c r="AM38" i="5"/>
  <c r="N38" i="5"/>
  <c r="AR38" i="5"/>
  <c r="AW38" i="5"/>
  <c r="BB38" i="5"/>
  <c r="BG38" i="5"/>
  <c r="BL38" i="5"/>
  <c r="BQ38" i="5"/>
  <c r="BV38" i="5"/>
  <c r="CA38" i="5"/>
  <c r="CF38" i="5"/>
  <c r="CK38" i="5"/>
  <c r="CP38" i="5"/>
  <c r="CU38" i="5"/>
  <c r="CZ38" i="5"/>
  <c r="DE38" i="5"/>
  <c r="DJ38" i="5"/>
  <c r="DO38" i="5"/>
  <c r="DT38" i="5"/>
  <c r="DY38" i="5"/>
  <c r="ED38" i="5"/>
  <c r="EI38" i="5"/>
  <c r="EN38" i="5"/>
  <c r="ES38" i="5"/>
  <c r="EX38" i="5"/>
  <c r="FC38" i="5"/>
  <c r="FH38" i="5"/>
  <c r="FM38" i="5"/>
  <c r="FR38" i="5"/>
  <c r="FW38" i="5"/>
  <c r="GB38" i="5"/>
  <c r="IA55" i="5"/>
  <c r="IB54" i="5"/>
  <c r="JF48" i="5"/>
  <c r="JE49" i="5"/>
  <c r="HW55" i="5"/>
  <c r="HV56" i="5"/>
  <c r="IZ50" i="5"/>
  <c r="JA49" i="5"/>
  <c r="IF54" i="5"/>
  <c r="IG53" i="5"/>
  <c r="G27" i="4"/>
  <c r="B17" i="3" s="1"/>
  <c r="C18" i="3" s="1"/>
  <c r="I38" i="5"/>
  <c r="A39" i="5"/>
  <c r="BW31" i="4"/>
  <c r="BV42" i="4"/>
  <c r="BS30" i="4"/>
  <c r="BU53" i="4"/>
  <c r="BT49" i="4"/>
  <c r="BV27" i="4"/>
  <c r="BW11" i="4"/>
  <c r="BS40" i="4"/>
  <c r="BU23" i="4"/>
  <c r="E30" i="4" s="1"/>
  <c r="F30" i="4"/>
  <c r="BS25" i="4"/>
  <c r="BU48" i="4"/>
  <c r="BV17" i="4"/>
  <c r="BW26" i="4"/>
  <c r="BW6" i="4"/>
  <c r="BS35" i="4"/>
  <c r="BQ56" i="4"/>
  <c r="BT24" i="4"/>
  <c r="BT44" i="4"/>
  <c r="BS20" i="4"/>
  <c r="BW36" i="4"/>
  <c r="BT19" i="4"/>
  <c r="BU8" i="4"/>
  <c r="BS45" i="4"/>
  <c r="BW21" i="4"/>
  <c r="BT54" i="4"/>
  <c r="BT34" i="4"/>
  <c r="BU28" i="4"/>
  <c r="BU38" i="4"/>
  <c r="BV22" i="4"/>
  <c r="BS50" i="4"/>
  <c r="BT39" i="4"/>
  <c r="BS15" i="4"/>
  <c r="BU18" i="4"/>
  <c r="BV47" i="4"/>
  <c r="BW51" i="4"/>
  <c r="BV52" i="4"/>
  <c r="BV12" i="4"/>
  <c r="BT14" i="4"/>
  <c r="BV37" i="4"/>
  <c r="BW46" i="4"/>
  <c r="BU13" i="4"/>
  <c r="BW41" i="4"/>
  <c r="BU33" i="4"/>
  <c r="BU43" i="4"/>
  <c r="BT29" i="4"/>
  <c r="BS55" i="4"/>
  <c r="BW16" i="4"/>
  <c r="BV32" i="4"/>
  <c r="BV7" i="4"/>
  <c r="BT9" i="4"/>
  <c r="BS10" i="4"/>
  <c r="AP33" i="1"/>
  <c r="F33" i="1" s="1"/>
  <c r="E32" i="1"/>
  <c r="M36" i="9"/>
  <c r="CE5" i="4"/>
  <c r="I31" i="2"/>
  <c r="AK33" i="1"/>
  <c r="J31" i="2"/>
  <c r="AU34" i="1" s="1"/>
  <c r="D4" i="5"/>
  <c r="W33" i="1"/>
  <c r="E51" i="2"/>
  <c r="AF32" i="1"/>
  <c r="AI33" i="1" s="1"/>
  <c r="Z32" i="1"/>
  <c r="AC33" i="1" s="1"/>
  <c r="F31" i="2"/>
  <c r="H30" i="2"/>
  <c r="T33" i="1"/>
  <c r="JJ49" i="5" l="1"/>
  <c r="JK48" i="5"/>
  <c r="IA56" i="5"/>
  <c r="IB55" i="5"/>
  <c r="KI44" i="5"/>
  <c r="KJ43" i="5"/>
  <c r="KD45" i="5"/>
  <c r="KE44" i="5"/>
  <c r="KO43" i="5"/>
  <c r="KN44" i="5"/>
  <c r="JO48" i="5"/>
  <c r="JP47" i="5"/>
  <c r="IG54" i="5"/>
  <c r="IF55" i="5"/>
  <c r="JY46" i="5"/>
  <c r="JZ45" i="5"/>
  <c r="IZ51" i="5"/>
  <c r="JA50" i="5"/>
  <c r="IP53" i="5"/>
  <c r="IQ52" i="5"/>
  <c r="JT47" i="5"/>
  <c r="JU46" i="5"/>
  <c r="S39" i="5"/>
  <c r="AH39" i="5"/>
  <c r="AC39" i="5"/>
  <c r="AM39" i="5"/>
  <c r="X39" i="5"/>
  <c r="N39" i="5"/>
  <c r="AR39" i="5"/>
  <c r="AW39" i="5"/>
  <c r="BB39" i="5"/>
  <c r="BG39" i="5"/>
  <c r="BL39" i="5"/>
  <c r="BQ39" i="5"/>
  <c r="BV39" i="5"/>
  <c r="CA39" i="5"/>
  <c r="CF39" i="5"/>
  <c r="CK39" i="5"/>
  <c r="CP39" i="5"/>
  <c r="CU39" i="5"/>
  <c r="CZ39" i="5"/>
  <c r="DE39" i="5"/>
  <c r="DJ39" i="5"/>
  <c r="DO39" i="5"/>
  <c r="DT39" i="5"/>
  <c r="DY39" i="5"/>
  <c r="ED39" i="5"/>
  <c r="EI39" i="5"/>
  <c r="EN39" i="5"/>
  <c r="ES39" i="5"/>
  <c r="EX39" i="5"/>
  <c r="FC39" i="5"/>
  <c r="FH39" i="5"/>
  <c r="FM39" i="5"/>
  <c r="FR39" i="5"/>
  <c r="FW39" i="5"/>
  <c r="GB39" i="5"/>
  <c r="GG39" i="5"/>
  <c r="HW56" i="5"/>
  <c r="HV57" i="5"/>
  <c r="HW57" i="5" s="1"/>
  <c r="IU52" i="5"/>
  <c r="IV51" i="5"/>
  <c r="IL53" i="5"/>
  <c r="IK54" i="5"/>
  <c r="JE50" i="5"/>
  <c r="JF49" i="5"/>
  <c r="AF31" i="5"/>
  <c r="Q31" i="5"/>
  <c r="AA31" i="5"/>
  <c r="AK31" i="5"/>
  <c r="V31" i="5"/>
  <c r="AP31" i="5"/>
  <c r="AU31" i="5"/>
  <c r="AZ31" i="5"/>
  <c r="BE31" i="5"/>
  <c r="BJ31" i="5"/>
  <c r="BO31" i="5"/>
  <c r="BT31" i="5"/>
  <c r="BY31" i="5"/>
  <c r="CD31" i="5"/>
  <c r="CI31" i="5"/>
  <c r="CN31" i="5"/>
  <c r="CS31" i="5"/>
  <c r="CX31" i="5"/>
  <c r="DC31" i="5"/>
  <c r="DH31" i="5"/>
  <c r="DM31" i="5"/>
  <c r="DR31" i="5"/>
  <c r="DW31" i="5"/>
  <c r="EB31" i="5"/>
  <c r="EG31" i="5"/>
  <c r="EL31" i="5"/>
  <c r="EQ31" i="5"/>
  <c r="EV31" i="5"/>
  <c r="FA31" i="5"/>
  <c r="FF31" i="5"/>
  <c r="FK31" i="5"/>
  <c r="FP31" i="5"/>
  <c r="FU31" i="5"/>
  <c r="FZ31" i="5"/>
  <c r="GE31" i="5"/>
  <c r="GJ31" i="5"/>
  <c r="GO31" i="5"/>
  <c r="GT31" i="5"/>
  <c r="GY31" i="5"/>
  <c r="HD31" i="5"/>
  <c r="HI31" i="5"/>
  <c r="HN31" i="5"/>
  <c r="HS31" i="5"/>
  <c r="HX31" i="5"/>
  <c r="IC31" i="5"/>
  <c r="IH31" i="5"/>
  <c r="IM31" i="5"/>
  <c r="IR31" i="5"/>
  <c r="IW31" i="5"/>
  <c r="JB31" i="5"/>
  <c r="JG31" i="5"/>
  <c r="JL31" i="5"/>
  <c r="JQ31" i="5"/>
  <c r="KP31" i="5"/>
  <c r="JV31" i="5"/>
  <c r="KA31" i="5"/>
  <c r="KF31" i="5"/>
  <c r="KK31" i="5"/>
  <c r="L31" i="5"/>
  <c r="E18" i="3"/>
  <c r="C19" i="3"/>
  <c r="G30" i="4"/>
  <c r="B20" i="3" s="1"/>
  <c r="AP34" i="1"/>
  <c r="F34" i="1" s="1"/>
  <c r="I39" i="5"/>
  <c r="G31" i="5"/>
  <c r="A40" i="5"/>
  <c r="BW7" i="4"/>
  <c r="BV43" i="4"/>
  <c r="BW37" i="4"/>
  <c r="BV18" i="4"/>
  <c r="BW22" i="4"/>
  <c r="BT45" i="4"/>
  <c r="BU44" i="4"/>
  <c r="BW17" i="4"/>
  <c r="BW27" i="4"/>
  <c r="BW32" i="4"/>
  <c r="BV33" i="4"/>
  <c r="BU14" i="4"/>
  <c r="BV38" i="4"/>
  <c r="BV8" i="4"/>
  <c r="BU24" i="4"/>
  <c r="BV48" i="4"/>
  <c r="BU49" i="4"/>
  <c r="BX16" i="4"/>
  <c r="BX41" i="4"/>
  <c r="BW12" i="4"/>
  <c r="BV28" i="4"/>
  <c r="BR56" i="4"/>
  <c r="BT25" i="4"/>
  <c r="BV53" i="4"/>
  <c r="BT55" i="4"/>
  <c r="BV13" i="4"/>
  <c r="BW52" i="4"/>
  <c r="BT15" i="4"/>
  <c r="BU34" i="4"/>
  <c r="BU19" i="4"/>
  <c r="BT35" i="4"/>
  <c r="BV23" i="4"/>
  <c r="BT30" i="4"/>
  <c r="BT10" i="4"/>
  <c r="BU29" i="4"/>
  <c r="BX51" i="4"/>
  <c r="BU39" i="4"/>
  <c r="BU54" i="4"/>
  <c r="BX36" i="4"/>
  <c r="BX6" i="4"/>
  <c r="BT40" i="4"/>
  <c r="BW42" i="4"/>
  <c r="BU9" i="4"/>
  <c r="BX46" i="4"/>
  <c r="BW47" i="4"/>
  <c r="BT50" i="4"/>
  <c r="BX21" i="4"/>
  <c r="BT20" i="4"/>
  <c r="BX26" i="4"/>
  <c r="E33" i="4" s="1"/>
  <c r="F33" i="4"/>
  <c r="BX11" i="4"/>
  <c r="BX31" i="4"/>
  <c r="CF5" i="4"/>
  <c r="M37" i="9"/>
  <c r="AS36" i="1"/>
  <c r="AK34" i="1"/>
  <c r="AL34" i="1"/>
  <c r="J32" i="2"/>
  <c r="AU35" i="1" s="1"/>
  <c r="D5" i="5"/>
  <c r="W34" i="1"/>
  <c r="E52" i="2"/>
  <c r="AF33" i="1"/>
  <c r="AI34" i="1" s="1"/>
  <c r="Z33" i="1"/>
  <c r="AC34" i="1" s="1"/>
  <c r="T34" i="1"/>
  <c r="F32" i="2"/>
  <c r="AL35" i="1" s="1"/>
  <c r="E35" i="1" s="1"/>
  <c r="H31" i="2"/>
  <c r="I32" i="2"/>
  <c r="JO49" i="5" l="1"/>
  <c r="JP48" i="5"/>
  <c r="KO44" i="5"/>
  <c r="KN45" i="5"/>
  <c r="JT48" i="5"/>
  <c r="JU47" i="5"/>
  <c r="IP54" i="5"/>
  <c r="IQ53" i="5"/>
  <c r="KD46" i="5"/>
  <c r="KE45" i="5"/>
  <c r="S40" i="5"/>
  <c r="AH40" i="5"/>
  <c r="AC40" i="5"/>
  <c r="X40" i="5"/>
  <c r="AM40" i="5"/>
  <c r="N40" i="5"/>
  <c r="AR40" i="5"/>
  <c r="AW40" i="5"/>
  <c r="BB40" i="5"/>
  <c r="BG40" i="5"/>
  <c r="BL40" i="5"/>
  <c r="BQ40" i="5"/>
  <c r="BV40" i="5"/>
  <c r="CA40" i="5"/>
  <c r="CF40" i="5"/>
  <c r="CK40" i="5"/>
  <c r="CP40" i="5"/>
  <c r="CU40" i="5"/>
  <c r="CZ40" i="5"/>
  <c r="DE40" i="5"/>
  <c r="DJ40" i="5"/>
  <c r="DO40" i="5"/>
  <c r="DT40" i="5"/>
  <c r="DY40" i="5"/>
  <c r="ED40" i="5"/>
  <c r="EI40" i="5"/>
  <c r="EN40" i="5"/>
  <c r="ES40" i="5"/>
  <c r="EX40" i="5"/>
  <c r="FC40" i="5"/>
  <c r="FH40" i="5"/>
  <c r="FM40" i="5"/>
  <c r="FR40" i="5"/>
  <c r="FW40" i="5"/>
  <c r="GB40" i="5"/>
  <c r="GG40" i="5"/>
  <c r="GL40" i="5"/>
  <c r="JE51" i="5"/>
  <c r="JF50" i="5"/>
  <c r="IZ52" i="5"/>
  <c r="JA51" i="5"/>
  <c r="KI45" i="5"/>
  <c r="KJ44" i="5"/>
  <c r="IL54" i="5"/>
  <c r="IK55" i="5"/>
  <c r="JZ46" i="5"/>
  <c r="JY47" i="5"/>
  <c r="IA57" i="5"/>
  <c r="IB57" i="5" s="1"/>
  <c r="IB56" i="5"/>
  <c r="IF56" i="5"/>
  <c r="IG55" i="5"/>
  <c r="IU53" i="5"/>
  <c r="IV52" i="5"/>
  <c r="JK49" i="5"/>
  <c r="JJ50" i="5"/>
  <c r="AF32" i="5"/>
  <c r="Q32" i="5"/>
  <c r="AA32" i="5"/>
  <c r="V32" i="5"/>
  <c r="AK32" i="5"/>
  <c r="AP32" i="5"/>
  <c r="AU32" i="5"/>
  <c r="AZ32" i="5"/>
  <c r="BE32" i="5"/>
  <c r="BJ32" i="5"/>
  <c r="BO32" i="5"/>
  <c r="BT32" i="5"/>
  <c r="BY32" i="5"/>
  <c r="CD32" i="5"/>
  <c r="CI32" i="5"/>
  <c r="CN32" i="5"/>
  <c r="CS32" i="5"/>
  <c r="CX32" i="5"/>
  <c r="DC32" i="5"/>
  <c r="DH32" i="5"/>
  <c r="DM32" i="5"/>
  <c r="DR32" i="5"/>
  <c r="DW32" i="5"/>
  <c r="EB32" i="5"/>
  <c r="EG32" i="5"/>
  <c r="EL32" i="5"/>
  <c r="EQ32" i="5"/>
  <c r="EV32" i="5"/>
  <c r="FA32" i="5"/>
  <c r="FF32" i="5"/>
  <c r="FK32" i="5"/>
  <c r="FP32" i="5"/>
  <c r="FU32" i="5"/>
  <c r="FZ32" i="5"/>
  <c r="GE32" i="5"/>
  <c r="GJ32" i="5"/>
  <c r="GO32" i="5"/>
  <c r="GT32" i="5"/>
  <c r="GY32" i="5"/>
  <c r="HD32" i="5"/>
  <c r="HI32" i="5"/>
  <c r="HN32" i="5"/>
  <c r="HS32" i="5"/>
  <c r="HX32" i="5"/>
  <c r="IC32" i="5"/>
  <c r="IH32" i="5"/>
  <c r="IM32" i="5"/>
  <c r="IR32" i="5"/>
  <c r="IW32" i="5"/>
  <c r="JB32" i="5"/>
  <c r="JG32" i="5"/>
  <c r="JL32" i="5"/>
  <c r="KP32" i="5"/>
  <c r="JQ32" i="5"/>
  <c r="JV32" i="5"/>
  <c r="KA32" i="5"/>
  <c r="KF32" i="5"/>
  <c r="KK32" i="5"/>
  <c r="L32" i="5"/>
  <c r="E19" i="3"/>
  <c r="C20" i="3"/>
  <c r="G33" i="4"/>
  <c r="B23" i="3" s="1"/>
  <c r="I40" i="5"/>
  <c r="G32" i="5"/>
  <c r="A41" i="5"/>
  <c r="BY26" i="4"/>
  <c r="BV54" i="4"/>
  <c r="BU30" i="4"/>
  <c r="BX52" i="4"/>
  <c r="BV49" i="4"/>
  <c r="BV14" i="4"/>
  <c r="BU45" i="4"/>
  <c r="BU20" i="4"/>
  <c r="BV9" i="4"/>
  <c r="BV39" i="4"/>
  <c r="BW23" i="4"/>
  <c r="BW13" i="4"/>
  <c r="BW28" i="4"/>
  <c r="BW48" i="4"/>
  <c r="BW33" i="4"/>
  <c r="BX22" i="4"/>
  <c r="BY21" i="4"/>
  <c r="BX42" i="4"/>
  <c r="BY51" i="4"/>
  <c r="BU35" i="4"/>
  <c r="BU55" i="4"/>
  <c r="BV24" i="4"/>
  <c r="E31" i="4" s="1"/>
  <c r="F31" i="4"/>
  <c r="BX32" i="4"/>
  <c r="BW18" i="4"/>
  <c r="BU50" i="4"/>
  <c r="BU40" i="4"/>
  <c r="BV19" i="4"/>
  <c r="BW53" i="4"/>
  <c r="BX12" i="4"/>
  <c r="BW8" i="4"/>
  <c r="BX27" i="4"/>
  <c r="BX37" i="4"/>
  <c r="BY31" i="4"/>
  <c r="BX47" i="4"/>
  <c r="BY6" i="4"/>
  <c r="BV29" i="4"/>
  <c r="BV34" i="4"/>
  <c r="BU25" i="4"/>
  <c r="BY41" i="4"/>
  <c r="BW38" i="4"/>
  <c r="BX17" i="4"/>
  <c r="BW43" i="4"/>
  <c r="BY11" i="4"/>
  <c r="BY46" i="4"/>
  <c r="BY36" i="4"/>
  <c r="BU10" i="4"/>
  <c r="BU15" i="4"/>
  <c r="BS56" i="4"/>
  <c r="BY16" i="4"/>
  <c r="BV44" i="4"/>
  <c r="BX7" i="4"/>
  <c r="AP35" i="1"/>
  <c r="F35" i="1" s="1"/>
  <c r="E34" i="1"/>
  <c r="CG5" i="4"/>
  <c r="M38" i="9"/>
  <c r="AS37" i="1"/>
  <c r="I33" i="2"/>
  <c r="AK35" i="1"/>
  <c r="W35" i="1"/>
  <c r="J33" i="2"/>
  <c r="AU36" i="1" s="1"/>
  <c r="D6" i="5"/>
  <c r="E53" i="2"/>
  <c r="F33" i="2"/>
  <c r="T35" i="1"/>
  <c r="H32" i="2"/>
  <c r="AF34" i="1"/>
  <c r="AI35" i="1" s="1"/>
  <c r="Z34" i="1"/>
  <c r="AC35" i="1" s="1"/>
  <c r="IF57" i="5" l="1"/>
  <c r="IG57" i="5" s="1"/>
  <c r="IG56" i="5"/>
  <c r="JE52" i="5"/>
  <c r="JF51" i="5"/>
  <c r="JY48" i="5"/>
  <c r="JZ47" i="5"/>
  <c r="KD47" i="5"/>
  <c r="KE46" i="5"/>
  <c r="IK56" i="5"/>
  <c r="IL55" i="5"/>
  <c r="IQ54" i="5"/>
  <c r="IP55" i="5"/>
  <c r="JJ51" i="5"/>
  <c r="JK50" i="5"/>
  <c r="JU48" i="5"/>
  <c r="JT49" i="5"/>
  <c r="KI46" i="5"/>
  <c r="KJ45" i="5"/>
  <c r="KO45" i="5"/>
  <c r="KN46" i="5"/>
  <c r="IV53" i="5"/>
  <c r="IU54" i="5"/>
  <c r="JA52" i="5"/>
  <c r="IZ53" i="5"/>
  <c r="S41" i="5"/>
  <c r="AH41" i="5"/>
  <c r="AC41" i="5"/>
  <c r="AM41" i="5"/>
  <c r="X41" i="5"/>
  <c r="N41" i="5"/>
  <c r="AR41" i="5"/>
  <c r="AW41" i="5"/>
  <c r="BB41" i="5"/>
  <c r="BG41" i="5"/>
  <c r="BL41" i="5"/>
  <c r="BQ41" i="5"/>
  <c r="BV41" i="5"/>
  <c r="CA41" i="5"/>
  <c r="CF41" i="5"/>
  <c r="CK41" i="5"/>
  <c r="CP41" i="5"/>
  <c r="CU41" i="5"/>
  <c r="CZ41" i="5"/>
  <c r="DE41" i="5"/>
  <c r="DJ41" i="5"/>
  <c r="DO41" i="5"/>
  <c r="DT41" i="5"/>
  <c r="DY41" i="5"/>
  <c r="ED41" i="5"/>
  <c r="EI41" i="5"/>
  <c r="EN41" i="5"/>
  <c r="ES41" i="5"/>
  <c r="EX41" i="5"/>
  <c r="FC41" i="5"/>
  <c r="FH41" i="5"/>
  <c r="FM41" i="5"/>
  <c r="FR41" i="5"/>
  <c r="FW41" i="5"/>
  <c r="GB41" i="5"/>
  <c r="GG41" i="5"/>
  <c r="GL41" i="5"/>
  <c r="GQ41" i="5"/>
  <c r="JO50" i="5"/>
  <c r="JP49" i="5"/>
  <c r="AF33" i="5"/>
  <c r="Q33" i="5"/>
  <c r="AA33" i="5"/>
  <c r="V33" i="5"/>
  <c r="AK33" i="5"/>
  <c r="AP33" i="5"/>
  <c r="AU33" i="5"/>
  <c r="AZ33" i="5"/>
  <c r="BE33" i="5"/>
  <c r="BJ33" i="5"/>
  <c r="BO33" i="5"/>
  <c r="BT33" i="5"/>
  <c r="BY33" i="5"/>
  <c r="CD33" i="5"/>
  <c r="CI33" i="5"/>
  <c r="CN33" i="5"/>
  <c r="CS33" i="5"/>
  <c r="CX33" i="5"/>
  <c r="DC33" i="5"/>
  <c r="DH33" i="5"/>
  <c r="DM33" i="5"/>
  <c r="DR33" i="5"/>
  <c r="DW33" i="5"/>
  <c r="EB33" i="5"/>
  <c r="EG33" i="5"/>
  <c r="EL33" i="5"/>
  <c r="EQ33" i="5"/>
  <c r="EV33" i="5"/>
  <c r="FA33" i="5"/>
  <c r="FF33" i="5"/>
  <c r="FK33" i="5"/>
  <c r="FP33" i="5"/>
  <c r="FU33" i="5"/>
  <c r="FZ33" i="5"/>
  <c r="GE33" i="5"/>
  <c r="GJ33" i="5"/>
  <c r="GO33" i="5"/>
  <c r="GT33" i="5"/>
  <c r="GY33" i="5"/>
  <c r="HD33" i="5"/>
  <c r="HI33" i="5"/>
  <c r="HN33" i="5"/>
  <c r="HS33" i="5"/>
  <c r="HX33" i="5"/>
  <c r="IC33" i="5"/>
  <c r="IH33" i="5"/>
  <c r="IM33" i="5"/>
  <c r="IR33" i="5"/>
  <c r="IW33" i="5"/>
  <c r="JB33" i="5"/>
  <c r="JG33" i="5"/>
  <c r="JL33" i="5"/>
  <c r="JQ33" i="5"/>
  <c r="KP33" i="5"/>
  <c r="JV33" i="5"/>
  <c r="KA33" i="5"/>
  <c r="KF33" i="5"/>
  <c r="KK33" i="5"/>
  <c r="L33" i="5"/>
  <c r="E20" i="3"/>
  <c r="C21" i="3"/>
  <c r="G31" i="4"/>
  <c r="B21" i="3" s="1"/>
  <c r="AP36" i="1"/>
  <c r="F36" i="1" s="1"/>
  <c r="I41" i="5"/>
  <c r="G33" i="5"/>
  <c r="A42" i="5"/>
  <c r="BY22" i="4"/>
  <c r="BW39" i="4"/>
  <c r="BZ16" i="4"/>
  <c r="BZ11" i="4"/>
  <c r="BW34" i="4"/>
  <c r="BY27" i="4"/>
  <c r="E34" i="4" s="1"/>
  <c r="BV40" i="4"/>
  <c r="BV25" i="4"/>
  <c r="BV55" i="4"/>
  <c r="BX33" i="4"/>
  <c r="BW9" i="4"/>
  <c r="BY52" i="4"/>
  <c r="BT56" i="4"/>
  <c r="BX43" i="4"/>
  <c r="BW29" i="4"/>
  <c r="BX8" i="4"/>
  <c r="BV50" i="4"/>
  <c r="BV35" i="4"/>
  <c r="BX48" i="4"/>
  <c r="BV20" i="4"/>
  <c r="BV30" i="4"/>
  <c r="BY37" i="4"/>
  <c r="BV15" i="4"/>
  <c r="BY17" i="4"/>
  <c r="BZ6" i="4"/>
  <c r="BY12" i="4"/>
  <c r="BX18" i="4"/>
  <c r="BZ51" i="4"/>
  <c r="BX28" i="4"/>
  <c r="BV45" i="4"/>
  <c r="BW54" i="4"/>
  <c r="BY7" i="4"/>
  <c r="BV10" i="4"/>
  <c r="BX38" i="4"/>
  <c r="BY47" i="4"/>
  <c r="BX53" i="4"/>
  <c r="BY32" i="4"/>
  <c r="BY42" i="4"/>
  <c r="BX13" i="4"/>
  <c r="BW14" i="4"/>
  <c r="BW44" i="4"/>
  <c r="BZ36" i="4"/>
  <c r="BZ41" i="4"/>
  <c r="BZ31" i="4"/>
  <c r="BW19" i="4"/>
  <c r="BZ46" i="4"/>
  <c r="BW24" i="4"/>
  <c r="BZ21" i="4"/>
  <c r="BX23" i="4"/>
  <c r="BW49" i="4"/>
  <c r="BZ26" i="4"/>
  <c r="M39" i="9"/>
  <c r="AS38" i="1"/>
  <c r="CH5" i="4"/>
  <c r="AK36" i="1"/>
  <c r="AL36" i="1"/>
  <c r="W36" i="1"/>
  <c r="J34" i="2"/>
  <c r="AU37" i="1" s="1"/>
  <c r="E54" i="2"/>
  <c r="H33" i="2"/>
  <c r="T36" i="1"/>
  <c r="F34" i="2"/>
  <c r="I34" i="2"/>
  <c r="Z35" i="1"/>
  <c r="AC36" i="1" s="1"/>
  <c r="AF35" i="1"/>
  <c r="AI36" i="1" s="1"/>
  <c r="JA53" i="5" l="1"/>
  <c r="IZ54" i="5"/>
  <c r="IQ55" i="5"/>
  <c r="IP56" i="5"/>
  <c r="IV54" i="5"/>
  <c r="IU55" i="5"/>
  <c r="IL56" i="5"/>
  <c r="IK57" i="5"/>
  <c r="IL57" i="5" s="1"/>
  <c r="KO46" i="5"/>
  <c r="KN47" i="5"/>
  <c r="KD48" i="5"/>
  <c r="KE47" i="5"/>
  <c r="KI47" i="5"/>
  <c r="KJ46" i="5"/>
  <c r="JZ48" i="5"/>
  <c r="JY49" i="5"/>
  <c r="JU49" i="5"/>
  <c r="JT50" i="5"/>
  <c r="JO51" i="5"/>
  <c r="JP50" i="5"/>
  <c r="JE53" i="5"/>
  <c r="JF52" i="5"/>
  <c r="S42" i="5"/>
  <c r="AH42" i="5"/>
  <c r="AC42" i="5"/>
  <c r="AM42" i="5"/>
  <c r="X42" i="5"/>
  <c r="N42" i="5"/>
  <c r="AR42" i="5"/>
  <c r="AW42" i="5"/>
  <c r="BB42" i="5"/>
  <c r="BG42" i="5"/>
  <c r="BL42" i="5"/>
  <c r="BQ42" i="5"/>
  <c r="BV42" i="5"/>
  <c r="CA42" i="5"/>
  <c r="CF42" i="5"/>
  <c r="CK42" i="5"/>
  <c r="CP42" i="5"/>
  <c r="CU42" i="5"/>
  <c r="CZ42" i="5"/>
  <c r="DE42" i="5"/>
  <c r="DJ42" i="5"/>
  <c r="DO42" i="5"/>
  <c r="DT42" i="5"/>
  <c r="DY42" i="5"/>
  <c r="ED42" i="5"/>
  <c r="EI42" i="5"/>
  <c r="EN42" i="5"/>
  <c r="ES42" i="5"/>
  <c r="EX42" i="5"/>
  <c r="FC42" i="5"/>
  <c r="FH42" i="5"/>
  <c r="FM42" i="5"/>
  <c r="FR42" i="5"/>
  <c r="FW42" i="5"/>
  <c r="GB42" i="5"/>
  <c r="GG42" i="5"/>
  <c r="GL42" i="5"/>
  <c r="GQ42" i="5"/>
  <c r="GV42" i="5"/>
  <c r="JK51" i="5"/>
  <c r="JJ52" i="5"/>
  <c r="Q34" i="5"/>
  <c r="AF34" i="5"/>
  <c r="AA34" i="5"/>
  <c r="AK34" i="5"/>
  <c r="V34" i="5"/>
  <c r="AP34" i="5"/>
  <c r="AU34" i="5"/>
  <c r="AZ34" i="5"/>
  <c r="BE34" i="5"/>
  <c r="BJ34" i="5"/>
  <c r="BO34" i="5"/>
  <c r="BT34" i="5"/>
  <c r="BY34" i="5"/>
  <c r="CD34" i="5"/>
  <c r="CI34" i="5"/>
  <c r="CN34" i="5"/>
  <c r="CS34" i="5"/>
  <c r="CX34" i="5"/>
  <c r="DC34" i="5"/>
  <c r="DH34" i="5"/>
  <c r="DM34" i="5"/>
  <c r="DR34" i="5"/>
  <c r="DW34" i="5"/>
  <c r="EB34" i="5"/>
  <c r="EG34" i="5"/>
  <c r="EL34" i="5"/>
  <c r="EQ34" i="5"/>
  <c r="EV34" i="5"/>
  <c r="FA34" i="5"/>
  <c r="FF34" i="5"/>
  <c r="FK34" i="5"/>
  <c r="FP34" i="5"/>
  <c r="FU34" i="5"/>
  <c r="FZ34" i="5"/>
  <c r="GE34" i="5"/>
  <c r="GJ34" i="5"/>
  <c r="GO34" i="5"/>
  <c r="GT34" i="5"/>
  <c r="GY34" i="5"/>
  <c r="HD34" i="5"/>
  <c r="HI34" i="5"/>
  <c r="HN34" i="5"/>
  <c r="HS34" i="5"/>
  <c r="HX34" i="5"/>
  <c r="IC34" i="5"/>
  <c r="IH34" i="5"/>
  <c r="IM34" i="5"/>
  <c r="IR34" i="5"/>
  <c r="IW34" i="5"/>
  <c r="JB34" i="5"/>
  <c r="JG34" i="5"/>
  <c r="JL34" i="5"/>
  <c r="KP34" i="5"/>
  <c r="JQ34" i="5"/>
  <c r="JV34" i="5"/>
  <c r="KA34" i="5"/>
  <c r="KF34" i="5"/>
  <c r="KK34" i="5"/>
  <c r="L34" i="5"/>
  <c r="F34" i="4"/>
  <c r="G34" i="4" s="1"/>
  <c r="B24" i="3" s="1"/>
  <c r="C22" i="3"/>
  <c r="E21" i="3"/>
  <c r="I42" i="5"/>
  <c r="G34" i="5"/>
  <c r="A43" i="5"/>
  <c r="BZ42" i="4"/>
  <c r="BZ7" i="4"/>
  <c r="CA21" i="4"/>
  <c r="CA36" i="4"/>
  <c r="BZ32" i="4"/>
  <c r="BX54" i="4"/>
  <c r="CA6" i="4"/>
  <c r="BY48" i="4"/>
  <c r="BU56" i="4"/>
  <c r="BW40" i="4"/>
  <c r="BX24" i="4"/>
  <c r="BX44" i="4"/>
  <c r="BY53" i="4"/>
  <c r="BW45" i="4"/>
  <c r="BZ17" i="4"/>
  <c r="BW35" i="4"/>
  <c r="BZ52" i="4"/>
  <c r="BZ12" i="4"/>
  <c r="BZ27" i="4"/>
  <c r="BX39" i="4"/>
  <c r="BW20" i="4"/>
  <c r="CA46" i="4"/>
  <c r="BZ47" i="4"/>
  <c r="BY28" i="4"/>
  <c r="BW15" i="4"/>
  <c r="BW50" i="4"/>
  <c r="BX9" i="4"/>
  <c r="BY43" i="4"/>
  <c r="BX34" i="4"/>
  <c r="BZ22" i="4"/>
  <c r="BW25" i="4"/>
  <c r="E32" i="4" s="1"/>
  <c r="F32" i="4"/>
  <c r="CA26" i="4"/>
  <c r="BX19" i="4"/>
  <c r="BX14" i="4"/>
  <c r="BY38" i="4"/>
  <c r="CA51" i="4"/>
  <c r="BZ37" i="4"/>
  <c r="BY8" i="4"/>
  <c r="BY33" i="4"/>
  <c r="BY23" i="4"/>
  <c r="CA11" i="4"/>
  <c r="BX49" i="4"/>
  <c r="CA31" i="4"/>
  <c r="BY13" i="4"/>
  <c r="BW10" i="4"/>
  <c r="BY18" i="4"/>
  <c r="BW30" i="4"/>
  <c r="BX29" i="4"/>
  <c r="BW55" i="4"/>
  <c r="CA41" i="4"/>
  <c r="CA16" i="4"/>
  <c r="AP37" i="1"/>
  <c r="F37" i="1" s="1"/>
  <c r="E36" i="1"/>
  <c r="CI5" i="4"/>
  <c r="M40" i="9"/>
  <c r="AS40" i="1" s="1"/>
  <c r="AS39" i="1"/>
  <c r="AK37" i="1"/>
  <c r="AL37" i="1"/>
  <c r="W37" i="1"/>
  <c r="J35" i="2"/>
  <c r="AU38" i="1" s="1"/>
  <c r="E55" i="2"/>
  <c r="F35" i="2"/>
  <c r="AL38" i="1" s="1"/>
  <c r="E38" i="1" s="1"/>
  <c r="H34" i="2"/>
  <c r="T37" i="1"/>
  <c r="I35" i="2"/>
  <c r="AF36" i="1"/>
  <c r="AI37" i="1" s="1"/>
  <c r="Z36" i="1"/>
  <c r="AC37" i="1" s="1"/>
  <c r="S43" i="5" l="1"/>
  <c r="AH43" i="5"/>
  <c r="AC43" i="5"/>
  <c r="AM43" i="5"/>
  <c r="X43" i="5"/>
  <c r="N43" i="5"/>
  <c r="AR43" i="5"/>
  <c r="AW43" i="5"/>
  <c r="BB43" i="5"/>
  <c r="BG43" i="5"/>
  <c r="BL43" i="5"/>
  <c r="BQ43" i="5"/>
  <c r="BV43" i="5"/>
  <c r="CA43" i="5"/>
  <c r="CF43" i="5"/>
  <c r="CK43" i="5"/>
  <c r="CP43" i="5"/>
  <c r="CU43" i="5"/>
  <c r="CZ43" i="5"/>
  <c r="DE43" i="5"/>
  <c r="DJ43" i="5"/>
  <c r="DO43" i="5"/>
  <c r="DT43" i="5"/>
  <c r="DY43" i="5"/>
  <c r="ED43" i="5"/>
  <c r="EI43" i="5"/>
  <c r="EN43" i="5"/>
  <c r="ES43" i="5"/>
  <c r="EX43" i="5"/>
  <c r="FC43" i="5"/>
  <c r="FH43" i="5"/>
  <c r="FM43" i="5"/>
  <c r="FR43" i="5"/>
  <c r="FW43" i="5"/>
  <c r="GB43" i="5"/>
  <c r="GG43" i="5"/>
  <c r="GL43" i="5"/>
  <c r="GQ43" i="5"/>
  <c r="GV43" i="5"/>
  <c r="HA43" i="5"/>
  <c r="KE48" i="5"/>
  <c r="KD49" i="5"/>
  <c r="KO47" i="5"/>
  <c r="KN48" i="5"/>
  <c r="JF53" i="5"/>
  <c r="JE54" i="5"/>
  <c r="JO52" i="5"/>
  <c r="JP51" i="5"/>
  <c r="JT51" i="5"/>
  <c r="JU50" i="5"/>
  <c r="IU56" i="5"/>
  <c r="IV55" i="5"/>
  <c r="JZ49" i="5"/>
  <c r="JY50" i="5"/>
  <c r="IP57" i="5"/>
  <c r="IQ57" i="5" s="1"/>
  <c r="IQ56" i="5"/>
  <c r="JK52" i="5"/>
  <c r="JJ53" i="5"/>
  <c r="JA54" i="5"/>
  <c r="IZ55" i="5"/>
  <c r="KI48" i="5"/>
  <c r="KJ47" i="5"/>
  <c r="AF35" i="5"/>
  <c r="Q35" i="5"/>
  <c r="AA35" i="5"/>
  <c r="V35" i="5"/>
  <c r="AK35" i="5"/>
  <c r="AP35" i="5"/>
  <c r="AU35" i="5"/>
  <c r="AZ35" i="5"/>
  <c r="BE35" i="5"/>
  <c r="BJ35" i="5"/>
  <c r="BO35" i="5"/>
  <c r="BT35" i="5"/>
  <c r="BY35" i="5"/>
  <c r="CD35" i="5"/>
  <c r="CI35" i="5"/>
  <c r="CN35" i="5"/>
  <c r="CS35" i="5"/>
  <c r="CX35" i="5"/>
  <c r="DC35" i="5"/>
  <c r="DH35" i="5"/>
  <c r="DM35" i="5"/>
  <c r="DR35" i="5"/>
  <c r="DW35" i="5"/>
  <c r="EB35" i="5"/>
  <c r="EG35" i="5"/>
  <c r="EL35" i="5"/>
  <c r="EQ35" i="5"/>
  <c r="EV35" i="5"/>
  <c r="FA35" i="5"/>
  <c r="FF35" i="5"/>
  <c r="FK35" i="5"/>
  <c r="FP35" i="5"/>
  <c r="FU35" i="5"/>
  <c r="FZ35" i="5"/>
  <c r="GE35" i="5"/>
  <c r="GJ35" i="5"/>
  <c r="GO35" i="5"/>
  <c r="GT35" i="5"/>
  <c r="GY35" i="5"/>
  <c r="HD35" i="5"/>
  <c r="HI35" i="5"/>
  <c r="HN35" i="5"/>
  <c r="HS35" i="5"/>
  <c r="HX35" i="5"/>
  <c r="IC35" i="5"/>
  <c r="IH35" i="5"/>
  <c r="IM35" i="5"/>
  <c r="IR35" i="5"/>
  <c r="IW35" i="5"/>
  <c r="JB35" i="5"/>
  <c r="JG35" i="5"/>
  <c r="JL35" i="5"/>
  <c r="KP35" i="5"/>
  <c r="JQ35" i="5"/>
  <c r="JV35" i="5"/>
  <c r="KA35" i="5"/>
  <c r="KF35" i="5"/>
  <c r="KK35" i="5"/>
  <c r="L35" i="5"/>
  <c r="E22" i="3"/>
  <c r="G32" i="4"/>
  <c r="B22" i="3" s="1"/>
  <c r="C23" i="3" s="1"/>
  <c r="I43" i="5"/>
  <c r="G35" i="5"/>
  <c r="A44" i="5"/>
  <c r="BY9" i="4"/>
  <c r="CB46" i="4"/>
  <c r="BX35" i="4"/>
  <c r="CA32" i="4"/>
  <c r="CB41" i="4"/>
  <c r="BX55" i="4"/>
  <c r="CB31" i="4"/>
  <c r="BZ8" i="4"/>
  <c r="CB26" i="4"/>
  <c r="BZ33" i="4"/>
  <c r="BX50" i="4"/>
  <c r="BX20" i="4"/>
  <c r="CA17" i="4"/>
  <c r="BX40" i="4"/>
  <c r="CB36" i="4"/>
  <c r="BY29" i="4"/>
  <c r="BY49" i="4"/>
  <c r="CA37" i="4"/>
  <c r="BX30" i="4"/>
  <c r="BX25" i="4"/>
  <c r="BX15" i="4"/>
  <c r="BY39" i="4"/>
  <c r="BX45" i="4"/>
  <c r="BV56" i="4"/>
  <c r="CB21" i="4"/>
  <c r="BY19" i="4"/>
  <c r="CB51" i="4"/>
  <c r="BZ13" i="4"/>
  <c r="CA22" i="4"/>
  <c r="BZ28" i="4"/>
  <c r="E35" i="4" s="1"/>
  <c r="F35" i="4"/>
  <c r="CA27" i="4"/>
  <c r="BZ53" i="4"/>
  <c r="BZ48" i="4"/>
  <c r="CA7" i="4"/>
  <c r="BZ18" i="4"/>
  <c r="CB11" i="4"/>
  <c r="BZ38" i="4"/>
  <c r="BY34" i="4"/>
  <c r="CA47" i="4"/>
  <c r="CA12" i="4"/>
  <c r="BY44" i="4"/>
  <c r="CB6" i="4"/>
  <c r="CB16" i="4"/>
  <c r="BX10" i="4"/>
  <c r="BZ23" i="4"/>
  <c r="BY14" i="4"/>
  <c r="BZ43" i="4"/>
  <c r="CA52" i="4"/>
  <c r="BY24" i="4"/>
  <c r="BY54" i="4"/>
  <c r="CA42" i="4"/>
  <c r="AP38" i="1"/>
  <c r="F38" i="1" s="1"/>
  <c r="E37" i="1"/>
  <c r="CJ5" i="4"/>
  <c r="M41" i="9"/>
  <c r="AS41" i="1" s="1"/>
  <c r="I36" i="2"/>
  <c r="AK38" i="1"/>
  <c r="J36" i="2"/>
  <c r="AU39" i="1" s="1"/>
  <c r="E56" i="2"/>
  <c r="AF37" i="1"/>
  <c r="AI38" i="1" s="1"/>
  <c r="Z37" i="1"/>
  <c r="AC38" i="1" s="1"/>
  <c r="T38" i="1"/>
  <c r="F36" i="2"/>
  <c r="H35" i="2"/>
  <c r="W38" i="1"/>
  <c r="IZ56" i="5" l="1"/>
  <c r="JA55" i="5"/>
  <c r="JP52" i="5"/>
  <c r="JO53" i="5"/>
  <c r="JK53" i="5"/>
  <c r="JJ54" i="5"/>
  <c r="JF54" i="5"/>
  <c r="JE55" i="5"/>
  <c r="KO48" i="5"/>
  <c r="KN49" i="5"/>
  <c r="JY51" i="5"/>
  <c r="JZ50" i="5"/>
  <c r="KD50" i="5"/>
  <c r="KE49" i="5"/>
  <c r="S44" i="5"/>
  <c r="AH44" i="5"/>
  <c r="AC44" i="5"/>
  <c r="AM44" i="5"/>
  <c r="X44" i="5"/>
  <c r="N44" i="5"/>
  <c r="AR44" i="5"/>
  <c r="AW44" i="5"/>
  <c r="BB44" i="5"/>
  <c r="BG44" i="5"/>
  <c r="BL44" i="5"/>
  <c r="BQ44" i="5"/>
  <c r="BV44" i="5"/>
  <c r="CA44" i="5"/>
  <c r="CF44" i="5"/>
  <c r="CK44" i="5"/>
  <c r="CP44" i="5"/>
  <c r="CU44" i="5"/>
  <c r="CZ44" i="5"/>
  <c r="DE44" i="5"/>
  <c r="DJ44" i="5"/>
  <c r="DO44" i="5"/>
  <c r="DT44" i="5"/>
  <c r="DY44" i="5"/>
  <c r="ED44" i="5"/>
  <c r="EI44" i="5"/>
  <c r="EN44" i="5"/>
  <c r="ES44" i="5"/>
  <c r="EX44" i="5"/>
  <c r="FC44" i="5"/>
  <c r="FH44" i="5"/>
  <c r="FM44" i="5"/>
  <c r="FR44" i="5"/>
  <c r="FW44" i="5"/>
  <c r="GB44" i="5"/>
  <c r="GG44" i="5"/>
  <c r="GL44" i="5"/>
  <c r="GQ44" i="5"/>
  <c r="GV44" i="5"/>
  <c r="HA44" i="5"/>
  <c r="HF44" i="5"/>
  <c r="IU57" i="5"/>
  <c r="IV57" i="5" s="1"/>
  <c r="IV56" i="5"/>
  <c r="KJ48" i="5"/>
  <c r="KI49" i="5"/>
  <c r="JU51" i="5"/>
  <c r="JT52" i="5"/>
  <c r="AF36" i="5"/>
  <c r="Q36" i="5"/>
  <c r="AA36" i="5"/>
  <c r="AK36" i="5"/>
  <c r="V36" i="5"/>
  <c r="AP36" i="5"/>
  <c r="AU36" i="5"/>
  <c r="AZ36" i="5"/>
  <c r="BE36" i="5"/>
  <c r="BJ36" i="5"/>
  <c r="BO36" i="5"/>
  <c r="BT36" i="5"/>
  <c r="BY36" i="5"/>
  <c r="CD36" i="5"/>
  <c r="CI36" i="5"/>
  <c r="CN36" i="5"/>
  <c r="CS36" i="5"/>
  <c r="CX36" i="5"/>
  <c r="DC36" i="5"/>
  <c r="DH36" i="5"/>
  <c r="DM36" i="5"/>
  <c r="DR36" i="5"/>
  <c r="DW36" i="5"/>
  <c r="EB36" i="5"/>
  <c r="EG36" i="5"/>
  <c r="EL36" i="5"/>
  <c r="EQ36" i="5"/>
  <c r="EV36" i="5"/>
  <c r="FA36" i="5"/>
  <c r="FF36" i="5"/>
  <c r="FK36" i="5"/>
  <c r="FP36" i="5"/>
  <c r="FU36" i="5"/>
  <c r="FZ36" i="5"/>
  <c r="GE36" i="5"/>
  <c r="GJ36" i="5"/>
  <c r="GO36" i="5"/>
  <c r="GT36" i="5"/>
  <c r="GY36" i="5"/>
  <c r="HD36" i="5"/>
  <c r="HI36" i="5"/>
  <c r="HN36" i="5"/>
  <c r="HS36" i="5"/>
  <c r="HX36" i="5"/>
  <c r="IC36" i="5"/>
  <c r="IH36" i="5"/>
  <c r="IM36" i="5"/>
  <c r="IR36" i="5"/>
  <c r="IW36" i="5"/>
  <c r="JB36" i="5"/>
  <c r="JG36" i="5"/>
  <c r="JL36" i="5"/>
  <c r="KP36" i="5"/>
  <c r="JQ36" i="5"/>
  <c r="JV36" i="5"/>
  <c r="KA36" i="5"/>
  <c r="KF36" i="5"/>
  <c r="KK36" i="5"/>
  <c r="L36" i="5"/>
  <c r="AP39" i="1"/>
  <c r="F39" i="1" s="1"/>
  <c r="C24" i="3"/>
  <c r="E23" i="3"/>
  <c r="G23" i="3" s="1"/>
  <c r="G35" i="4"/>
  <c r="B25" i="3" s="1"/>
  <c r="I44" i="5"/>
  <c r="G36" i="5"/>
  <c r="A45" i="5"/>
  <c r="CA13" i="4"/>
  <c r="BY45" i="4"/>
  <c r="BZ49" i="4"/>
  <c r="BY50" i="4"/>
  <c r="CC41" i="4"/>
  <c r="BZ24" i="4"/>
  <c r="CB52" i="4"/>
  <c r="CC16" i="4"/>
  <c r="BZ34" i="4"/>
  <c r="CA48" i="4"/>
  <c r="CB47" i="4"/>
  <c r="CC51" i="4"/>
  <c r="BZ39" i="4"/>
  <c r="BZ29" i="4"/>
  <c r="CA33" i="4"/>
  <c r="CB32" i="4"/>
  <c r="BY10" i="4"/>
  <c r="CA38" i="4"/>
  <c r="CA53" i="4"/>
  <c r="BY15" i="4"/>
  <c r="CC36" i="4"/>
  <c r="CC26" i="4"/>
  <c r="CA43" i="4"/>
  <c r="CC6" i="4"/>
  <c r="CC11" i="4"/>
  <c r="CB27" i="4"/>
  <c r="BZ19" i="4"/>
  <c r="BY25" i="4"/>
  <c r="BY40" i="4"/>
  <c r="CA8" i="4"/>
  <c r="BY35" i="4"/>
  <c r="CB7" i="4"/>
  <c r="CB42" i="4"/>
  <c r="BZ14" i="4"/>
  <c r="BZ44" i="4"/>
  <c r="CA18" i="4"/>
  <c r="CA28" i="4"/>
  <c r="CC21" i="4"/>
  <c r="BY30" i="4"/>
  <c r="CB17" i="4"/>
  <c r="CC31" i="4"/>
  <c r="E38" i="4" s="1"/>
  <c r="F38" i="4"/>
  <c r="CC46" i="4"/>
  <c r="BZ54" i="4"/>
  <c r="CA23" i="4"/>
  <c r="CB12" i="4"/>
  <c r="CB22" i="4"/>
  <c r="BW56" i="4"/>
  <c r="CB37" i="4"/>
  <c r="BY20" i="4"/>
  <c r="BY55" i="4"/>
  <c r="BZ9" i="4"/>
  <c r="CK5" i="4"/>
  <c r="M42" i="9"/>
  <c r="AS42" i="1" s="1"/>
  <c r="AK39" i="1"/>
  <c r="AL39" i="1"/>
  <c r="J37" i="2"/>
  <c r="AU40" i="1" s="1"/>
  <c r="W39" i="1"/>
  <c r="E57" i="2"/>
  <c r="F37" i="2"/>
  <c r="H36" i="2"/>
  <c r="T39" i="1"/>
  <c r="I37" i="2"/>
  <c r="Z38" i="1"/>
  <c r="AC39" i="1" s="1"/>
  <c r="AF38" i="1"/>
  <c r="AI39" i="1" s="1"/>
  <c r="KI50" i="5" l="1"/>
  <c r="KJ49" i="5"/>
  <c r="JZ51" i="5"/>
  <c r="JY52" i="5"/>
  <c r="KN50" i="5"/>
  <c r="KO49" i="5"/>
  <c r="JE56" i="5"/>
  <c r="JF55" i="5"/>
  <c r="JJ55" i="5"/>
  <c r="JK54" i="5"/>
  <c r="S45" i="5"/>
  <c r="AH45" i="5"/>
  <c r="AC45" i="5"/>
  <c r="AM45" i="5"/>
  <c r="X45" i="5"/>
  <c r="N45" i="5"/>
  <c r="AR45" i="5"/>
  <c r="AW45" i="5"/>
  <c r="BB45" i="5"/>
  <c r="BG45" i="5"/>
  <c r="BL45" i="5"/>
  <c r="BQ45" i="5"/>
  <c r="BV45" i="5"/>
  <c r="CA45" i="5"/>
  <c r="CF45" i="5"/>
  <c r="CK45" i="5"/>
  <c r="CP45" i="5"/>
  <c r="CU45" i="5"/>
  <c r="CZ45" i="5"/>
  <c r="DE45" i="5"/>
  <c r="DJ45" i="5"/>
  <c r="DO45" i="5"/>
  <c r="DT45" i="5"/>
  <c r="DY45" i="5"/>
  <c r="ED45" i="5"/>
  <c r="EI45" i="5"/>
  <c r="EN45" i="5"/>
  <c r="ES45" i="5"/>
  <c r="EX45" i="5"/>
  <c r="FC45" i="5"/>
  <c r="FH45" i="5"/>
  <c r="FM45" i="5"/>
  <c r="FR45" i="5"/>
  <c r="FW45" i="5"/>
  <c r="GB45" i="5"/>
  <c r="GG45" i="5"/>
  <c r="GL45" i="5"/>
  <c r="GQ45" i="5"/>
  <c r="GV45" i="5"/>
  <c r="HA45" i="5"/>
  <c r="HF45" i="5"/>
  <c r="HK45" i="5"/>
  <c r="JP53" i="5"/>
  <c r="JO54" i="5"/>
  <c r="JT53" i="5"/>
  <c r="JU52" i="5"/>
  <c r="KD51" i="5"/>
  <c r="KE50" i="5"/>
  <c r="JA56" i="5"/>
  <c r="IZ57" i="5"/>
  <c r="JA57" i="5" s="1"/>
  <c r="AF37" i="5"/>
  <c r="Q37" i="5"/>
  <c r="AA37" i="5"/>
  <c r="V37" i="5"/>
  <c r="AK37" i="5"/>
  <c r="AP37" i="5"/>
  <c r="AU37" i="5"/>
  <c r="AZ37" i="5"/>
  <c r="BE37" i="5"/>
  <c r="BJ37" i="5"/>
  <c r="BO37" i="5"/>
  <c r="BT37" i="5"/>
  <c r="BY37" i="5"/>
  <c r="CD37" i="5"/>
  <c r="CI37" i="5"/>
  <c r="CN37" i="5"/>
  <c r="CS37" i="5"/>
  <c r="CX37" i="5"/>
  <c r="DC37" i="5"/>
  <c r="DH37" i="5"/>
  <c r="DM37" i="5"/>
  <c r="DR37" i="5"/>
  <c r="DW37" i="5"/>
  <c r="EB37" i="5"/>
  <c r="EG37" i="5"/>
  <c r="EL37" i="5"/>
  <c r="EQ37" i="5"/>
  <c r="EV37" i="5"/>
  <c r="FA37" i="5"/>
  <c r="FF37" i="5"/>
  <c r="FK37" i="5"/>
  <c r="FP37" i="5"/>
  <c r="FU37" i="5"/>
  <c r="FZ37" i="5"/>
  <c r="GE37" i="5"/>
  <c r="GJ37" i="5"/>
  <c r="GO37" i="5"/>
  <c r="GT37" i="5"/>
  <c r="GY37" i="5"/>
  <c r="HD37" i="5"/>
  <c r="HI37" i="5"/>
  <c r="HN37" i="5"/>
  <c r="HS37" i="5"/>
  <c r="HX37" i="5"/>
  <c r="IC37" i="5"/>
  <c r="IH37" i="5"/>
  <c r="IM37" i="5"/>
  <c r="IR37" i="5"/>
  <c r="IW37" i="5"/>
  <c r="JB37" i="5"/>
  <c r="JG37" i="5"/>
  <c r="JL37" i="5"/>
  <c r="JQ37" i="5"/>
  <c r="KP37" i="5"/>
  <c r="JV37" i="5"/>
  <c r="KA37" i="5"/>
  <c r="KF37" i="5"/>
  <c r="KK37" i="5"/>
  <c r="L37" i="5"/>
  <c r="C25" i="3"/>
  <c r="E24" i="3"/>
  <c r="H24" i="3" s="1"/>
  <c r="G38" i="4"/>
  <c r="B28" i="3" s="1"/>
  <c r="I45" i="5"/>
  <c r="G37" i="5"/>
  <c r="A46" i="5"/>
  <c r="CD21" i="4"/>
  <c r="CC7" i="4"/>
  <c r="CC27" i="4"/>
  <c r="CD36" i="4"/>
  <c r="CD51" i="4"/>
  <c r="CA24" i="4"/>
  <c r="CC37" i="4"/>
  <c r="CA54" i="4"/>
  <c r="CB28" i="4"/>
  <c r="BZ35" i="4"/>
  <c r="CD11" i="4"/>
  <c r="BZ15" i="4"/>
  <c r="BZ10" i="4"/>
  <c r="CC47" i="4"/>
  <c r="CD41" i="4"/>
  <c r="BX56" i="4"/>
  <c r="CD46" i="4"/>
  <c r="CB18" i="4"/>
  <c r="CB8" i="4"/>
  <c r="CD6" i="4"/>
  <c r="CC32" i="4"/>
  <c r="CB48" i="4"/>
  <c r="BZ50" i="4"/>
  <c r="CC22" i="4"/>
  <c r="CB23" i="4"/>
  <c r="CD31" i="4"/>
  <c r="CA44" i="4"/>
  <c r="BZ40" i="4"/>
  <c r="CB43" i="4"/>
  <c r="CB53" i="4"/>
  <c r="CB33" i="4"/>
  <c r="CA34" i="4"/>
  <c r="CA49" i="4"/>
  <c r="BZ20" i="4"/>
  <c r="CA9" i="4"/>
  <c r="CC17" i="4"/>
  <c r="CA14" i="4"/>
  <c r="BZ25" i="4"/>
  <c r="CB38" i="4"/>
  <c r="CA29" i="4"/>
  <c r="E36" i="4" s="1"/>
  <c r="F36" i="4"/>
  <c r="CD16" i="4"/>
  <c r="BZ45" i="4"/>
  <c r="BZ55" i="4"/>
  <c r="CC12" i="4"/>
  <c r="BZ30" i="4"/>
  <c r="CC42" i="4"/>
  <c r="CA19" i="4"/>
  <c r="CD26" i="4"/>
  <c r="CA39" i="4"/>
  <c r="CC52" i="4"/>
  <c r="CB13" i="4"/>
  <c r="AP40" i="1"/>
  <c r="F40" i="1" s="1"/>
  <c r="E39" i="1"/>
  <c r="CL5" i="4"/>
  <c r="M43" i="9"/>
  <c r="AK40" i="1"/>
  <c r="AL40" i="1"/>
  <c r="W40" i="1"/>
  <c r="J38" i="2"/>
  <c r="AU41" i="1" s="1"/>
  <c r="E58" i="2"/>
  <c r="I38" i="2"/>
  <c r="Z39" i="1"/>
  <c r="AC40" i="1" s="1"/>
  <c r="AF39" i="1"/>
  <c r="AI40" i="1" s="1"/>
  <c r="F38" i="2"/>
  <c r="T40" i="1"/>
  <c r="H37" i="2"/>
  <c r="S46" i="5" l="1"/>
  <c r="AH46" i="5"/>
  <c r="AC46" i="5"/>
  <c r="AM46" i="5"/>
  <c r="X46" i="5"/>
  <c r="N46" i="5"/>
  <c r="AR46" i="5"/>
  <c r="AW46" i="5"/>
  <c r="BB46" i="5"/>
  <c r="BG46" i="5"/>
  <c r="BL46" i="5"/>
  <c r="BQ46" i="5"/>
  <c r="BV46" i="5"/>
  <c r="CA46" i="5"/>
  <c r="CF46" i="5"/>
  <c r="CK46" i="5"/>
  <c r="CP46" i="5"/>
  <c r="CU46" i="5"/>
  <c r="CZ46" i="5"/>
  <c r="DE46" i="5"/>
  <c r="DJ46" i="5"/>
  <c r="DO46" i="5"/>
  <c r="DT46" i="5"/>
  <c r="DY46" i="5"/>
  <c r="ED46" i="5"/>
  <c r="EI46" i="5"/>
  <c r="EN46" i="5"/>
  <c r="ES46" i="5"/>
  <c r="EX46" i="5"/>
  <c r="FC46" i="5"/>
  <c r="FH46" i="5"/>
  <c r="FM46" i="5"/>
  <c r="FR46" i="5"/>
  <c r="FW46" i="5"/>
  <c r="GB46" i="5"/>
  <c r="GG46" i="5"/>
  <c r="GL46" i="5"/>
  <c r="GQ46" i="5"/>
  <c r="GV46" i="5"/>
  <c r="HA46" i="5"/>
  <c r="HF46" i="5"/>
  <c r="HK46" i="5"/>
  <c r="HP46" i="5"/>
  <c r="KD52" i="5"/>
  <c r="KE51" i="5"/>
  <c r="JJ56" i="5"/>
  <c r="JK55" i="5"/>
  <c r="JU53" i="5"/>
  <c r="JT54" i="5"/>
  <c r="JF56" i="5"/>
  <c r="JE57" i="5"/>
  <c r="JF57" i="5" s="1"/>
  <c r="JO55" i="5"/>
  <c r="JP54" i="5"/>
  <c r="KN51" i="5"/>
  <c r="KO50" i="5"/>
  <c r="JZ52" i="5"/>
  <c r="JY53" i="5"/>
  <c r="KI51" i="5"/>
  <c r="KJ50" i="5"/>
  <c r="E25" i="3"/>
  <c r="G25" i="3" s="1"/>
  <c r="AF38" i="5"/>
  <c r="Q38" i="5"/>
  <c r="AA38" i="5"/>
  <c r="AK38" i="5"/>
  <c r="V38" i="5"/>
  <c r="AP38" i="5"/>
  <c r="AU38" i="5"/>
  <c r="AZ38" i="5"/>
  <c r="BE38" i="5"/>
  <c r="BJ38" i="5"/>
  <c r="BO38" i="5"/>
  <c r="BT38" i="5"/>
  <c r="BY38" i="5"/>
  <c r="CD38" i="5"/>
  <c r="CI38" i="5"/>
  <c r="CN38" i="5"/>
  <c r="CS38" i="5"/>
  <c r="CX38" i="5"/>
  <c r="DC38" i="5"/>
  <c r="DH38" i="5"/>
  <c r="DM38" i="5"/>
  <c r="DR38" i="5"/>
  <c r="DW38" i="5"/>
  <c r="EB38" i="5"/>
  <c r="EG38" i="5"/>
  <c r="EL38" i="5"/>
  <c r="EQ38" i="5"/>
  <c r="EV38" i="5"/>
  <c r="FA38" i="5"/>
  <c r="FF38" i="5"/>
  <c r="FK38" i="5"/>
  <c r="FP38" i="5"/>
  <c r="FU38" i="5"/>
  <c r="FZ38" i="5"/>
  <c r="GE38" i="5"/>
  <c r="GJ38" i="5"/>
  <c r="GO38" i="5"/>
  <c r="GT38" i="5"/>
  <c r="GY38" i="5"/>
  <c r="HD38" i="5"/>
  <c r="HI38" i="5"/>
  <c r="HN38" i="5"/>
  <c r="HS38" i="5"/>
  <c r="HX38" i="5"/>
  <c r="IC38" i="5"/>
  <c r="IH38" i="5"/>
  <c r="IM38" i="5"/>
  <c r="IR38" i="5"/>
  <c r="IW38" i="5"/>
  <c r="JB38" i="5"/>
  <c r="JG38" i="5"/>
  <c r="JL38" i="5"/>
  <c r="JQ38" i="5"/>
  <c r="KP38" i="5"/>
  <c r="JV38" i="5"/>
  <c r="KA38" i="5"/>
  <c r="KF38" i="5"/>
  <c r="KK38" i="5"/>
  <c r="C26" i="3"/>
  <c r="G24" i="3"/>
  <c r="L38" i="5"/>
  <c r="G36" i="4"/>
  <c r="B26" i="3" s="1"/>
  <c r="I46" i="5"/>
  <c r="G38" i="5"/>
  <c r="A47" i="5"/>
  <c r="CA20" i="4"/>
  <c r="CA40" i="4"/>
  <c r="CC48" i="4"/>
  <c r="CE46" i="4"/>
  <c r="CE11" i="4"/>
  <c r="CE51" i="4"/>
  <c r="CA55" i="4"/>
  <c r="CA25" i="4"/>
  <c r="CB49" i="4"/>
  <c r="CB44" i="4"/>
  <c r="CD32" i="4"/>
  <c r="E39" i="4" s="1"/>
  <c r="F39" i="4"/>
  <c r="BY56" i="4"/>
  <c r="CA35" i="4"/>
  <c r="CB39" i="4"/>
  <c r="CE26" i="4"/>
  <c r="CA45" i="4"/>
  <c r="CD12" i="4"/>
  <c r="CB14" i="4"/>
  <c r="CB34" i="4"/>
  <c r="CE31" i="4"/>
  <c r="CE41" i="4"/>
  <c r="CC28" i="4"/>
  <c r="CE36" i="4"/>
  <c r="CB19" i="4"/>
  <c r="CE16" i="4"/>
  <c r="CD17" i="4"/>
  <c r="CC33" i="4"/>
  <c r="CC23" i="4"/>
  <c r="CE6" i="4"/>
  <c r="CD47" i="4"/>
  <c r="CB54" i="4"/>
  <c r="CD27" i="4"/>
  <c r="CC13" i="4"/>
  <c r="CD42" i="4"/>
  <c r="CB29" i="4"/>
  <c r="CC53" i="4"/>
  <c r="CD22" i="4"/>
  <c r="CC8" i="4"/>
  <c r="CA10" i="4"/>
  <c r="CD37" i="4"/>
  <c r="CD7" i="4"/>
  <c r="CD52" i="4"/>
  <c r="CA30" i="4"/>
  <c r="CC38" i="4"/>
  <c r="CB9" i="4"/>
  <c r="CC43" i="4"/>
  <c r="CA50" i="4"/>
  <c r="CC18" i="4"/>
  <c r="CA15" i="4"/>
  <c r="CB24" i="4"/>
  <c r="CE21" i="4"/>
  <c r="AP41" i="1"/>
  <c r="F41" i="1" s="1"/>
  <c r="E40" i="1"/>
  <c r="CM5" i="4"/>
  <c r="M44" i="9"/>
  <c r="AS43" i="1"/>
  <c r="AK41" i="1"/>
  <c r="AL41" i="1"/>
  <c r="J39" i="2"/>
  <c r="AU42" i="1" s="1"/>
  <c r="E59" i="2"/>
  <c r="Z40" i="1"/>
  <c r="AC41" i="1" s="1"/>
  <c r="AF40" i="1"/>
  <c r="AI41" i="1" s="1"/>
  <c r="W41" i="1"/>
  <c r="F39" i="2"/>
  <c r="AL42" i="1" s="1"/>
  <c r="E42" i="1" s="1"/>
  <c r="H38" i="2"/>
  <c r="T41" i="1"/>
  <c r="I39" i="2"/>
  <c r="C27" i="3" l="1"/>
  <c r="KI52" i="5"/>
  <c r="KJ51" i="5"/>
  <c r="JJ57" i="5"/>
  <c r="JK57" i="5" s="1"/>
  <c r="JK56" i="5"/>
  <c r="JZ53" i="5"/>
  <c r="JY54" i="5"/>
  <c r="KE52" i="5"/>
  <c r="KD53" i="5"/>
  <c r="KN52" i="5"/>
  <c r="KO51" i="5"/>
  <c r="JP55" i="5"/>
  <c r="JO56" i="5"/>
  <c r="AH47" i="5"/>
  <c r="S47" i="5"/>
  <c r="AC47" i="5"/>
  <c r="AM47" i="5"/>
  <c r="X47" i="5"/>
  <c r="N47" i="5"/>
  <c r="AR47" i="5"/>
  <c r="AW47" i="5"/>
  <c r="BB47" i="5"/>
  <c r="BG47" i="5"/>
  <c r="BL47" i="5"/>
  <c r="BQ47" i="5"/>
  <c r="BV47" i="5"/>
  <c r="CA47" i="5"/>
  <c r="CF47" i="5"/>
  <c r="CK47" i="5"/>
  <c r="CP47" i="5"/>
  <c r="CU47" i="5"/>
  <c r="CZ47" i="5"/>
  <c r="DE47" i="5"/>
  <c r="DJ47" i="5"/>
  <c r="DO47" i="5"/>
  <c r="DT47" i="5"/>
  <c r="DY47" i="5"/>
  <c r="ED47" i="5"/>
  <c r="EI47" i="5"/>
  <c r="EN47" i="5"/>
  <c r="ES47" i="5"/>
  <c r="EX47" i="5"/>
  <c r="FC47" i="5"/>
  <c r="FH47" i="5"/>
  <c r="FM47" i="5"/>
  <c r="FR47" i="5"/>
  <c r="FW47" i="5"/>
  <c r="GB47" i="5"/>
  <c r="GG47" i="5"/>
  <c r="GL47" i="5"/>
  <c r="GQ47" i="5"/>
  <c r="GV47" i="5"/>
  <c r="HA47" i="5"/>
  <c r="HF47" i="5"/>
  <c r="HK47" i="5"/>
  <c r="HP47" i="5"/>
  <c r="HU47" i="5"/>
  <c r="JT55" i="5"/>
  <c r="JU54" i="5"/>
  <c r="H25" i="3"/>
  <c r="AF39" i="5"/>
  <c r="Q39" i="5"/>
  <c r="AA39" i="5"/>
  <c r="V39" i="5"/>
  <c r="AK39" i="5"/>
  <c r="AP39" i="5"/>
  <c r="AU39" i="5"/>
  <c r="AZ39" i="5"/>
  <c r="BE39" i="5"/>
  <c r="BJ39" i="5"/>
  <c r="BO39" i="5"/>
  <c r="BT39" i="5"/>
  <c r="BY39" i="5"/>
  <c r="CD39" i="5"/>
  <c r="CI39" i="5"/>
  <c r="CN39" i="5"/>
  <c r="CS39" i="5"/>
  <c r="CX39" i="5"/>
  <c r="DC39" i="5"/>
  <c r="DH39" i="5"/>
  <c r="DM39" i="5"/>
  <c r="DR39" i="5"/>
  <c r="DW39" i="5"/>
  <c r="EB39" i="5"/>
  <c r="EG39" i="5"/>
  <c r="EL39" i="5"/>
  <c r="EQ39" i="5"/>
  <c r="EV39" i="5"/>
  <c r="FA39" i="5"/>
  <c r="FF39" i="5"/>
  <c r="FK39" i="5"/>
  <c r="FP39" i="5"/>
  <c r="FU39" i="5"/>
  <c r="FZ39" i="5"/>
  <c r="GE39" i="5"/>
  <c r="GJ39" i="5"/>
  <c r="GO39" i="5"/>
  <c r="GT39" i="5"/>
  <c r="GY39" i="5"/>
  <c r="HD39" i="5"/>
  <c r="HI39" i="5"/>
  <c r="HN39" i="5"/>
  <c r="HS39" i="5"/>
  <c r="HX39" i="5"/>
  <c r="IC39" i="5"/>
  <c r="IH39" i="5"/>
  <c r="IM39" i="5"/>
  <c r="IR39" i="5"/>
  <c r="IW39" i="5"/>
  <c r="JB39" i="5"/>
  <c r="JG39" i="5"/>
  <c r="JL39" i="5"/>
  <c r="JQ39" i="5"/>
  <c r="KP39" i="5"/>
  <c r="JV39" i="5"/>
  <c r="KA39" i="5"/>
  <c r="KF39" i="5"/>
  <c r="KK39" i="5"/>
  <c r="E26" i="3"/>
  <c r="H26" i="3" s="1"/>
  <c r="I25" i="3"/>
  <c r="L39" i="5"/>
  <c r="G39" i="4"/>
  <c r="B29" i="3" s="1"/>
  <c r="I47" i="5"/>
  <c r="G39" i="5"/>
  <c r="A48" i="5"/>
  <c r="E27" i="3"/>
  <c r="H27" i="3" s="1"/>
  <c r="CF26" i="4"/>
  <c r="CD18" i="4"/>
  <c r="CE52" i="4"/>
  <c r="CD53" i="4"/>
  <c r="CC54" i="4"/>
  <c r="CF16" i="4"/>
  <c r="CF31" i="4"/>
  <c r="CC39" i="4"/>
  <c r="CC49" i="4"/>
  <c r="CF46" i="4"/>
  <c r="CE17" i="4"/>
  <c r="CC44" i="4"/>
  <c r="CB50" i="4"/>
  <c r="CE7" i="4"/>
  <c r="CE47" i="4"/>
  <c r="CC19" i="4"/>
  <c r="CC34" i="4"/>
  <c r="CB30" i="4"/>
  <c r="E37" i="4" s="1"/>
  <c r="F37" i="4"/>
  <c r="CF11" i="4"/>
  <c r="CB25" i="4"/>
  <c r="CD48" i="4"/>
  <c r="CD43" i="4"/>
  <c r="CE37" i="4"/>
  <c r="CC29" i="4"/>
  <c r="CF6" i="4"/>
  <c r="CF36" i="4"/>
  <c r="CC14" i="4"/>
  <c r="CB35" i="4"/>
  <c r="CB55" i="4"/>
  <c r="CB40" i="4"/>
  <c r="CE27" i="4"/>
  <c r="CF21" i="4"/>
  <c r="CC9" i="4"/>
  <c r="CB10" i="4"/>
  <c r="CE42" i="4"/>
  <c r="CD23" i="4"/>
  <c r="CD28" i="4"/>
  <c r="CE12" i="4"/>
  <c r="BZ56" i="4"/>
  <c r="CE22" i="4"/>
  <c r="CB20" i="4"/>
  <c r="CB15" i="4"/>
  <c r="CC24" i="4"/>
  <c r="CD38" i="4"/>
  <c r="CD8" i="4"/>
  <c r="CD13" i="4"/>
  <c r="CD33" i="4"/>
  <c r="CF41" i="4"/>
  <c r="CB45" i="4"/>
  <c r="CE32" i="4"/>
  <c r="CF51" i="4"/>
  <c r="AP42" i="1"/>
  <c r="F42" i="1" s="1"/>
  <c r="E41" i="1"/>
  <c r="CN5" i="4"/>
  <c r="M45" i="9"/>
  <c r="AS44" i="1"/>
  <c r="I40" i="2"/>
  <c r="AK42" i="1"/>
  <c r="J40" i="2"/>
  <c r="AU43" i="1" s="1"/>
  <c r="E60" i="2"/>
  <c r="W42" i="1"/>
  <c r="AF41" i="1"/>
  <c r="AI42" i="1" s="1"/>
  <c r="Z41" i="1"/>
  <c r="AC42" i="1" s="1"/>
  <c r="T42" i="1"/>
  <c r="H39" i="2"/>
  <c r="F40" i="2"/>
  <c r="G26" i="3" l="1"/>
  <c r="JO57" i="5"/>
  <c r="JP57" i="5" s="1"/>
  <c r="JP56" i="5"/>
  <c r="JT56" i="5"/>
  <c r="JU55" i="5"/>
  <c r="KN53" i="5"/>
  <c r="KO52" i="5"/>
  <c r="AH48" i="5"/>
  <c r="S48" i="5"/>
  <c r="AC48" i="5"/>
  <c r="X48" i="5"/>
  <c r="AM48" i="5"/>
  <c r="N48" i="5"/>
  <c r="AR48" i="5"/>
  <c r="AW48" i="5"/>
  <c r="BB48" i="5"/>
  <c r="BG48" i="5"/>
  <c r="BL48" i="5"/>
  <c r="BQ48" i="5"/>
  <c r="BV48" i="5"/>
  <c r="CA48" i="5"/>
  <c r="CF48" i="5"/>
  <c r="CK48" i="5"/>
  <c r="CP48" i="5"/>
  <c r="CU48" i="5"/>
  <c r="CZ48" i="5"/>
  <c r="DE48" i="5"/>
  <c r="DJ48" i="5"/>
  <c r="DO48" i="5"/>
  <c r="DT48" i="5"/>
  <c r="DY48" i="5"/>
  <c r="ED48" i="5"/>
  <c r="EI48" i="5"/>
  <c r="EN48" i="5"/>
  <c r="ES48" i="5"/>
  <c r="EX48" i="5"/>
  <c r="FC48" i="5"/>
  <c r="FH48" i="5"/>
  <c r="FM48" i="5"/>
  <c r="FR48" i="5"/>
  <c r="FW48" i="5"/>
  <c r="GB48" i="5"/>
  <c r="GG48" i="5"/>
  <c r="GL48" i="5"/>
  <c r="GQ48" i="5"/>
  <c r="GV48" i="5"/>
  <c r="HA48" i="5"/>
  <c r="HF48" i="5"/>
  <c r="HK48" i="5"/>
  <c r="HP48" i="5"/>
  <c r="HU48" i="5"/>
  <c r="HZ48" i="5"/>
  <c r="KE53" i="5"/>
  <c r="KD54" i="5"/>
  <c r="JZ54" i="5"/>
  <c r="JY55" i="5"/>
  <c r="KJ52" i="5"/>
  <c r="KI53" i="5"/>
  <c r="Q40" i="5"/>
  <c r="AF40" i="5"/>
  <c r="AA40" i="5"/>
  <c r="AK40" i="5"/>
  <c r="V40" i="5"/>
  <c r="AP40" i="5"/>
  <c r="AU40" i="5"/>
  <c r="AZ40" i="5"/>
  <c r="BE40" i="5"/>
  <c r="BJ40" i="5"/>
  <c r="BO40" i="5"/>
  <c r="BT40" i="5"/>
  <c r="BY40" i="5"/>
  <c r="CD40" i="5"/>
  <c r="CI40" i="5"/>
  <c r="CN40" i="5"/>
  <c r="CS40" i="5"/>
  <c r="CX40" i="5"/>
  <c r="DC40" i="5"/>
  <c r="DH40" i="5"/>
  <c r="DM40" i="5"/>
  <c r="DR40" i="5"/>
  <c r="DW40" i="5"/>
  <c r="EB40" i="5"/>
  <c r="EG40" i="5"/>
  <c r="EL40" i="5"/>
  <c r="EQ40" i="5"/>
  <c r="EV40" i="5"/>
  <c r="FA40" i="5"/>
  <c r="FF40" i="5"/>
  <c r="FK40" i="5"/>
  <c r="FP40" i="5"/>
  <c r="FU40" i="5"/>
  <c r="FZ40" i="5"/>
  <c r="GE40" i="5"/>
  <c r="GJ40" i="5"/>
  <c r="GO40" i="5"/>
  <c r="GT40" i="5"/>
  <c r="GY40" i="5"/>
  <c r="HD40" i="5"/>
  <c r="HI40" i="5"/>
  <c r="HN40" i="5"/>
  <c r="HS40" i="5"/>
  <c r="HX40" i="5"/>
  <c r="IC40" i="5"/>
  <c r="IH40" i="5"/>
  <c r="IM40" i="5"/>
  <c r="IR40" i="5"/>
  <c r="IW40" i="5"/>
  <c r="JB40" i="5"/>
  <c r="JG40" i="5"/>
  <c r="JL40" i="5"/>
  <c r="JQ40" i="5"/>
  <c r="KP40" i="5"/>
  <c r="JV40" i="5"/>
  <c r="KA40" i="5"/>
  <c r="KF40" i="5"/>
  <c r="KK40" i="5"/>
  <c r="J26" i="3"/>
  <c r="I26" i="3"/>
  <c r="L40" i="5"/>
  <c r="G37" i="4"/>
  <c r="B27" i="3" s="1"/>
  <c r="C28" i="3" s="1"/>
  <c r="AP43" i="1"/>
  <c r="F43" i="1" s="1"/>
  <c r="I48" i="5"/>
  <c r="G40" i="5"/>
  <c r="A49" i="5"/>
  <c r="K27" i="3"/>
  <c r="G27" i="3"/>
  <c r="I27" i="3"/>
  <c r="J27" i="3"/>
  <c r="CD14" i="4"/>
  <c r="CC45" i="4"/>
  <c r="CD24" i="4"/>
  <c r="CF12" i="4"/>
  <c r="CG21" i="4"/>
  <c r="CG36" i="4"/>
  <c r="CC25" i="4"/>
  <c r="CF47" i="4"/>
  <c r="CG46" i="4"/>
  <c r="CD54" i="4"/>
  <c r="CD9" i="4"/>
  <c r="CD19" i="4"/>
  <c r="CG41" i="4"/>
  <c r="CC15" i="4"/>
  <c r="CE28" i="4"/>
  <c r="CF27" i="4"/>
  <c r="CG6" i="4"/>
  <c r="CG11" i="4"/>
  <c r="CE48" i="4"/>
  <c r="CD49" i="4"/>
  <c r="CE53" i="4"/>
  <c r="CA56" i="4"/>
  <c r="CE33" i="4"/>
  <c r="E40" i="4" s="1"/>
  <c r="F40" i="4"/>
  <c r="CC20" i="4"/>
  <c r="CE23" i="4"/>
  <c r="CC40" i="4"/>
  <c r="CD29" i="4"/>
  <c r="CG16" i="4"/>
  <c r="CC30" i="4"/>
  <c r="CF7" i="4"/>
  <c r="CF52" i="4"/>
  <c r="CE38" i="4"/>
  <c r="CE13" i="4"/>
  <c r="CF42" i="4"/>
  <c r="CC55" i="4"/>
  <c r="CF37" i="4"/>
  <c r="CF32" i="4"/>
  <c r="CC50" i="4"/>
  <c r="CD39" i="4"/>
  <c r="CE18" i="4"/>
  <c r="CF17" i="4"/>
  <c r="CG51" i="4"/>
  <c r="CE8" i="4"/>
  <c r="CF22" i="4"/>
  <c r="CC10" i="4"/>
  <c r="CC35" i="4"/>
  <c r="CE43" i="4"/>
  <c r="CD34" i="4"/>
  <c r="CD44" i="4"/>
  <c r="CG31" i="4"/>
  <c r="CG26" i="4"/>
  <c r="M46" i="9"/>
  <c r="AS45" i="1"/>
  <c r="CO5" i="4"/>
  <c r="AK43" i="1"/>
  <c r="AL43" i="1"/>
  <c r="E43" i="1" s="1"/>
  <c r="J41" i="2"/>
  <c r="AU44" i="1" s="1"/>
  <c r="E61" i="2"/>
  <c r="Z42" i="1"/>
  <c r="AC43" i="1" s="1"/>
  <c r="AF42" i="1"/>
  <c r="AI43" i="1" s="1"/>
  <c r="W43" i="1"/>
  <c r="T43" i="1"/>
  <c r="F41" i="2"/>
  <c r="H40" i="2"/>
  <c r="I41" i="2"/>
  <c r="KJ53" i="5" l="1"/>
  <c r="KI54" i="5"/>
  <c r="JY56" i="5"/>
  <c r="JZ55" i="5"/>
  <c r="AH49" i="5"/>
  <c r="S49" i="5"/>
  <c r="AC49" i="5"/>
  <c r="AM49" i="5"/>
  <c r="X49" i="5"/>
  <c r="N49" i="5"/>
  <c r="AR49" i="5"/>
  <c r="AW49" i="5"/>
  <c r="BB49" i="5"/>
  <c r="BG49" i="5"/>
  <c r="BL49" i="5"/>
  <c r="BQ49" i="5"/>
  <c r="BV49" i="5"/>
  <c r="CA49" i="5"/>
  <c r="CF49" i="5"/>
  <c r="CK49" i="5"/>
  <c r="CP49" i="5"/>
  <c r="CU49" i="5"/>
  <c r="CZ49" i="5"/>
  <c r="DE49" i="5"/>
  <c r="DJ49" i="5"/>
  <c r="DO49" i="5"/>
  <c r="DT49" i="5"/>
  <c r="DY49" i="5"/>
  <c r="ED49" i="5"/>
  <c r="EI49" i="5"/>
  <c r="EN49" i="5"/>
  <c r="ES49" i="5"/>
  <c r="EX49" i="5"/>
  <c r="FC49" i="5"/>
  <c r="FH49" i="5"/>
  <c r="FM49" i="5"/>
  <c r="FR49" i="5"/>
  <c r="FW49" i="5"/>
  <c r="GB49" i="5"/>
  <c r="GG49" i="5"/>
  <c r="GL49" i="5"/>
  <c r="GQ49" i="5"/>
  <c r="GV49" i="5"/>
  <c r="HA49" i="5"/>
  <c r="HF49" i="5"/>
  <c r="HK49" i="5"/>
  <c r="HP49" i="5"/>
  <c r="HU49" i="5"/>
  <c r="HZ49" i="5"/>
  <c r="IE49" i="5"/>
  <c r="KD55" i="5"/>
  <c r="KE54" i="5"/>
  <c r="KO53" i="5"/>
  <c r="KN54" i="5"/>
  <c r="JT57" i="5"/>
  <c r="JU57" i="5" s="1"/>
  <c r="JU56" i="5"/>
  <c r="AF41" i="5"/>
  <c r="Q41" i="5"/>
  <c r="AA41" i="5"/>
  <c r="V41" i="5"/>
  <c r="AK41" i="5"/>
  <c r="AP41" i="5"/>
  <c r="AU41" i="5"/>
  <c r="AZ41" i="5"/>
  <c r="BE41" i="5"/>
  <c r="BJ41" i="5"/>
  <c r="BO41" i="5"/>
  <c r="BT41" i="5"/>
  <c r="BY41" i="5"/>
  <c r="CD41" i="5"/>
  <c r="CI41" i="5"/>
  <c r="CN41" i="5"/>
  <c r="CS41" i="5"/>
  <c r="CX41" i="5"/>
  <c r="DC41" i="5"/>
  <c r="DH41" i="5"/>
  <c r="DM41" i="5"/>
  <c r="DR41" i="5"/>
  <c r="DW41" i="5"/>
  <c r="EB41" i="5"/>
  <c r="EG41" i="5"/>
  <c r="EL41" i="5"/>
  <c r="EQ41" i="5"/>
  <c r="EV41" i="5"/>
  <c r="FA41" i="5"/>
  <c r="FF41" i="5"/>
  <c r="FK41" i="5"/>
  <c r="FP41" i="5"/>
  <c r="FU41" i="5"/>
  <c r="FZ41" i="5"/>
  <c r="GE41" i="5"/>
  <c r="GJ41" i="5"/>
  <c r="GO41" i="5"/>
  <c r="GT41" i="5"/>
  <c r="GY41" i="5"/>
  <c r="HD41" i="5"/>
  <c r="HI41" i="5"/>
  <c r="HN41" i="5"/>
  <c r="HS41" i="5"/>
  <c r="HX41" i="5"/>
  <c r="IC41" i="5"/>
  <c r="IH41" i="5"/>
  <c r="IM41" i="5"/>
  <c r="IR41" i="5"/>
  <c r="IW41" i="5"/>
  <c r="JB41" i="5"/>
  <c r="JG41" i="5"/>
  <c r="JL41" i="5"/>
  <c r="KP41" i="5"/>
  <c r="JQ41" i="5"/>
  <c r="JV41" i="5"/>
  <c r="KA41" i="5"/>
  <c r="KF41" i="5"/>
  <c r="KK41" i="5"/>
  <c r="L41" i="5"/>
  <c r="C29" i="3"/>
  <c r="E28" i="3"/>
  <c r="K28" i="3" s="1"/>
  <c r="AP44" i="1"/>
  <c r="F44" i="1" s="1"/>
  <c r="G40" i="4"/>
  <c r="B30" i="3" s="1"/>
  <c r="I49" i="5"/>
  <c r="G41" i="5"/>
  <c r="A50" i="5"/>
  <c r="CE44" i="4"/>
  <c r="CF33" i="4"/>
  <c r="CH11" i="4"/>
  <c r="CE19" i="4"/>
  <c r="CH36" i="4"/>
  <c r="E43" i="4" s="1"/>
  <c r="F43" i="4"/>
  <c r="CE34" i="4"/>
  <c r="CH51" i="4"/>
  <c r="CG32" i="4"/>
  <c r="CH16" i="4"/>
  <c r="CB56" i="4"/>
  <c r="CH6" i="4"/>
  <c r="CE9" i="4"/>
  <c r="CH21" i="4"/>
  <c r="CF43" i="4"/>
  <c r="CG17" i="4"/>
  <c r="CG37" i="4"/>
  <c r="CF38" i="4"/>
  <c r="CE29" i="4"/>
  <c r="CD30" i="4"/>
  <c r="CD35" i="4"/>
  <c r="CF53" i="4"/>
  <c r="CG27" i="4"/>
  <c r="CE54" i="4"/>
  <c r="CG12" i="4"/>
  <c r="CF18" i="4"/>
  <c r="CD55" i="4"/>
  <c r="CG52" i="4"/>
  <c r="CD40" i="4"/>
  <c r="CE49" i="4"/>
  <c r="CF28" i="4"/>
  <c r="CH46" i="4"/>
  <c r="CE24" i="4"/>
  <c r="CH26" i="4"/>
  <c r="CD10" i="4"/>
  <c r="CE39" i="4"/>
  <c r="CG42" i="4"/>
  <c r="CF23" i="4"/>
  <c r="CF8" i="4"/>
  <c r="CD15" i="4"/>
  <c r="CG47" i="4"/>
  <c r="CD45" i="4"/>
  <c r="CH31" i="4"/>
  <c r="CG22" i="4"/>
  <c r="CD50" i="4"/>
  <c r="CG7" i="4"/>
  <c r="CD20" i="4"/>
  <c r="CF13" i="4"/>
  <c r="CF48" i="4"/>
  <c r="CH41" i="4"/>
  <c r="CD25" i="4"/>
  <c r="CE14" i="4"/>
  <c r="M47" i="9"/>
  <c r="AS46" i="1"/>
  <c r="CP5" i="4"/>
  <c r="AK44" i="1"/>
  <c r="AL44" i="1"/>
  <c r="J42" i="2"/>
  <c r="AU45" i="1" s="1"/>
  <c r="E62" i="2"/>
  <c r="T44" i="1"/>
  <c r="H41" i="2"/>
  <c r="F42" i="2"/>
  <c r="AL45" i="1" s="1"/>
  <c r="E45" i="1" s="1"/>
  <c r="I42" i="2"/>
  <c r="W44" i="1"/>
  <c r="AF43" i="1"/>
  <c r="AI44" i="1" s="1"/>
  <c r="Z43" i="1"/>
  <c r="AC44" i="1" s="1"/>
  <c r="KO54" i="5" l="1"/>
  <c r="KN55" i="5"/>
  <c r="S50" i="5"/>
  <c r="AH50" i="5"/>
  <c r="AC50" i="5"/>
  <c r="AM50" i="5"/>
  <c r="X50" i="5"/>
  <c r="N50" i="5"/>
  <c r="AR50" i="5"/>
  <c r="AW50" i="5"/>
  <c r="BB50" i="5"/>
  <c r="BG50" i="5"/>
  <c r="BL50" i="5"/>
  <c r="BQ50" i="5"/>
  <c r="BV50" i="5"/>
  <c r="CA50" i="5"/>
  <c r="CF50" i="5"/>
  <c r="CK50" i="5"/>
  <c r="CP50" i="5"/>
  <c r="CU50" i="5"/>
  <c r="CZ50" i="5"/>
  <c r="DE50" i="5"/>
  <c r="DJ50" i="5"/>
  <c r="DO50" i="5"/>
  <c r="DT50" i="5"/>
  <c r="DY50" i="5"/>
  <c r="ED50" i="5"/>
  <c r="EI50" i="5"/>
  <c r="EN50" i="5"/>
  <c r="ES50" i="5"/>
  <c r="EX50" i="5"/>
  <c r="FC50" i="5"/>
  <c r="FH50" i="5"/>
  <c r="FM50" i="5"/>
  <c r="FR50" i="5"/>
  <c r="FW50" i="5"/>
  <c r="GB50" i="5"/>
  <c r="GG50" i="5"/>
  <c r="GL50" i="5"/>
  <c r="GQ50" i="5"/>
  <c r="GV50" i="5"/>
  <c r="HA50" i="5"/>
  <c r="HF50" i="5"/>
  <c r="HK50" i="5"/>
  <c r="HP50" i="5"/>
  <c r="HU50" i="5"/>
  <c r="HZ50" i="5"/>
  <c r="IE50" i="5"/>
  <c r="IJ50" i="5"/>
  <c r="KE55" i="5"/>
  <c r="KD56" i="5"/>
  <c r="JY57" i="5"/>
  <c r="JZ57" i="5" s="1"/>
  <c r="JZ56" i="5"/>
  <c r="KI55" i="5"/>
  <c r="KJ54" i="5"/>
  <c r="AF42" i="5"/>
  <c r="Q42" i="5"/>
  <c r="AA42" i="5"/>
  <c r="V42" i="5"/>
  <c r="AK42" i="5"/>
  <c r="AP42" i="5"/>
  <c r="AU42" i="5"/>
  <c r="AZ42" i="5"/>
  <c r="BE42" i="5"/>
  <c r="BJ42" i="5"/>
  <c r="BO42" i="5"/>
  <c r="BT42" i="5"/>
  <c r="BY42" i="5"/>
  <c r="CD42" i="5"/>
  <c r="CI42" i="5"/>
  <c r="CN42" i="5"/>
  <c r="CS42" i="5"/>
  <c r="CX42" i="5"/>
  <c r="DC42" i="5"/>
  <c r="DH42" i="5"/>
  <c r="DM42" i="5"/>
  <c r="DR42" i="5"/>
  <c r="DW42" i="5"/>
  <c r="EB42" i="5"/>
  <c r="EG42" i="5"/>
  <c r="EL42" i="5"/>
  <c r="EQ42" i="5"/>
  <c r="EV42" i="5"/>
  <c r="FA42" i="5"/>
  <c r="FF42" i="5"/>
  <c r="FK42" i="5"/>
  <c r="FP42" i="5"/>
  <c r="FU42" i="5"/>
  <c r="FZ42" i="5"/>
  <c r="GE42" i="5"/>
  <c r="GJ42" i="5"/>
  <c r="GO42" i="5"/>
  <c r="GT42" i="5"/>
  <c r="GY42" i="5"/>
  <c r="HD42" i="5"/>
  <c r="HI42" i="5"/>
  <c r="HN42" i="5"/>
  <c r="HS42" i="5"/>
  <c r="HX42" i="5"/>
  <c r="IC42" i="5"/>
  <c r="IH42" i="5"/>
  <c r="IM42" i="5"/>
  <c r="IR42" i="5"/>
  <c r="IW42" i="5"/>
  <c r="JB42" i="5"/>
  <c r="JG42" i="5"/>
  <c r="JL42" i="5"/>
  <c r="KP42" i="5"/>
  <c r="JQ42" i="5"/>
  <c r="JV42" i="5"/>
  <c r="KA42" i="5"/>
  <c r="KF42" i="5"/>
  <c r="KK42" i="5"/>
  <c r="L42" i="5"/>
  <c r="E29" i="3"/>
  <c r="G29" i="3" s="1"/>
  <c r="C30" i="3"/>
  <c r="J28" i="3"/>
  <c r="I28" i="3"/>
  <c r="H28" i="3"/>
  <c r="G28" i="3"/>
  <c r="L28" i="3"/>
  <c r="G43" i="4"/>
  <c r="B33" i="3" s="1"/>
  <c r="I50" i="5"/>
  <c r="G42" i="5"/>
  <c r="A51" i="5"/>
  <c r="CF49" i="4"/>
  <c r="CG48" i="4"/>
  <c r="CH22" i="4"/>
  <c r="CE10" i="4"/>
  <c r="CE40" i="4"/>
  <c r="CH27" i="4"/>
  <c r="CH37" i="4"/>
  <c r="CC56" i="4"/>
  <c r="CI36" i="4"/>
  <c r="CE15" i="4"/>
  <c r="CG13" i="4"/>
  <c r="CI31" i="4"/>
  <c r="CG8" i="4"/>
  <c r="CI26" i="4"/>
  <c r="CH52" i="4"/>
  <c r="CG53" i="4"/>
  <c r="CH17" i="4"/>
  <c r="CI16" i="4"/>
  <c r="CI41" i="4"/>
  <c r="CF19" i="4"/>
  <c r="CE50" i="4"/>
  <c r="CE20" i="4"/>
  <c r="CG23" i="4"/>
  <c r="CF24" i="4"/>
  <c r="CE55" i="4"/>
  <c r="CE35" i="4"/>
  <c r="CG43" i="4"/>
  <c r="CF39" i="4"/>
  <c r="CI11" i="4"/>
  <c r="CG38" i="4"/>
  <c r="CF14" i="4"/>
  <c r="CH7" i="4"/>
  <c r="CE45" i="4"/>
  <c r="CI46" i="4"/>
  <c r="CG18" i="4"/>
  <c r="CE30" i="4"/>
  <c r="CI21" i="4"/>
  <c r="CH32" i="4"/>
  <c r="CI6" i="4"/>
  <c r="CG33" i="4"/>
  <c r="CF34" i="4"/>
  <c r="E41" i="4" s="1"/>
  <c r="F41" i="4"/>
  <c r="CE25" i="4"/>
  <c r="CH47" i="4"/>
  <c r="CH42" i="4"/>
  <c r="CG28" i="4"/>
  <c r="CH12" i="4"/>
  <c r="CF29" i="4"/>
  <c r="CF9" i="4"/>
  <c r="CI51" i="4"/>
  <c r="CF54" i="4"/>
  <c r="CF44" i="4"/>
  <c r="AP45" i="1"/>
  <c r="F45" i="1" s="1"/>
  <c r="E44" i="1"/>
  <c r="CQ5" i="4"/>
  <c r="M48" i="9"/>
  <c r="AS48" i="1" s="1"/>
  <c r="AS47" i="1"/>
  <c r="I43" i="2"/>
  <c r="AK45" i="1"/>
  <c r="J43" i="2"/>
  <c r="AU46" i="1" s="1"/>
  <c r="W45" i="1"/>
  <c r="E63" i="2"/>
  <c r="H42" i="2"/>
  <c r="T45" i="1"/>
  <c r="F43" i="2"/>
  <c r="AF44" i="1"/>
  <c r="AI45" i="1" s="1"/>
  <c r="Z44" i="1"/>
  <c r="AC45" i="1" s="1"/>
  <c r="L29" i="3" l="1"/>
  <c r="K29" i="3"/>
  <c r="M29" i="3"/>
  <c r="KI56" i="5"/>
  <c r="KJ55" i="5"/>
  <c r="KE56" i="5"/>
  <c r="KD57" i="5"/>
  <c r="KE57" i="5" s="1"/>
  <c r="KN56" i="5"/>
  <c r="KO55" i="5"/>
  <c r="S51" i="5"/>
  <c r="AH51" i="5"/>
  <c r="AC51" i="5"/>
  <c r="AM51" i="5"/>
  <c r="X51" i="5"/>
  <c r="N51" i="5"/>
  <c r="AR51" i="5"/>
  <c r="AW51" i="5"/>
  <c r="BB51" i="5"/>
  <c r="BG51" i="5"/>
  <c r="BL51" i="5"/>
  <c r="BQ51" i="5"/>
  <c r="BV51" i="5"/>
  <c r="CA51" i="5"/>
  <c r="CF51" i="5"/>
  <c r="CK51" i="5"/>
  <c r="CP51" i="5"/>
  <c r="CU51" i="5"/>
  <c r="CZ51" i="5"/>
  <c r="DE51" i="5"/>
  <c r="DJ51" i="5"/>
  <c r="DO51" i="5"/>
  <c r="DT51" i="5"/>
  <c r="DY51" i="5"/>
  <c r="ED51" i="5"/>
  <c r="EI51" i="5"/>
  <c r="EN51" i="5"/>
  <c r="ES51" i="5"/>
  <c r="EX51" i="5"/>
  <c r="FC51" i="5"/>
  <c r="FH51" i="5"/>
  <c r="FM51" i="5"/>
  <c r="FR51" i="5"/>
  <c r="FW51" i="5"/>
  <c r="GB51" i="5"/>
  <c r="GG51" i="5"/>
  <c r="GL51" i="5"/>
  <c r="GQ51" i="5"/>
  <c r="GV51" i="5"/>
  <c r="HA51" i="5"/>
  <c r="HF51" i="5"/>
  <c r="HK51" i="5"/>
  <c r="HP51" i="5"/>
  <c r="HU51" i="5"/>
  <c r="HZ51" i="5"/>
  <c r="IE51" i="5"/>
  <c r="IJ51" i="5"/>
  <c r="IO51" i="5"/>
  <c r="Q43" i="5"/>
  <c r="AF43" i="5"/>
  <c r="AA43" i="5"/>
  <c r="AK43" i="5"/>
  <c r="V43" i="5"/>
  <c r="AP43" i="5"/>
  <c r="AU43" i="5"/>
  <c r="AZ43" i="5"/>
  <c r="BE43" i="5"/>
  <c r="BJ43" i="5"/>
  <c r="BO43" i="5"/>
  <c r="BT43" i="5"/>
  <c r="BY43" i="5"/>
  <c r="CD43" i="5"/>
  <c r="CI43" i="5"/>
  <c r="CN43" i="5"/>
  <c r="CS43" i="5"/>
  <c r="CX43" i="5"/>
  <c r="DC43" i="5"/>
  <c r="DH43" i="5"/>
  <c r="DM43" i="5"/>
  <c r="DR43" i="5"/>
  <c r="DW43" i="5"/>
  <c r="EB43" i="5"/>
  <c r="EG43" i="5"/>
  <c r="EL43" i="5"/>
  <c r="EQ43" i="5"/>
  <c r="EV43" i="5"/>
  <c r="FA43" i="5"/>
  <c r="FF43" i="5"/>
  <c r="FK43" i="5"/>
  <c r="FP43" i="5"/>
  <c r="FU43" i="5"/>
  <c r="FZ43" i="5"/>
  <c r="GE43" i="5"/>
  <c r="GJ43" i="5"/>
  <c r="GO43" i="5"/>
  <c r="GT43" i="5"/>
  <c r="GY43" i="5"/>
  <c r="HD43" i="5"/>
  <c r="HI43" i="5"/>
  <c r="HN43" i="5"/>
  <c r="HS43" i="5"/>
  <c r="HX43" i="5"/>
  <c r="IC43" i="5"/>
  <c r="IH43" i="5"/>
  <c r="IM43" i="5"/>
  <c r="IR43" i="5"/>
  <c r="IW43" i="5"/>
  <c r="JB43" i="5"/>
  <c r="JG43" i="5"/>
  <c r="JL43" i="5"/>
  <c r="JQ43" i="5"/>
  <c r="KP43" i="5"/>
  <c r="JV43" i="5"/>
  <c r="KA43" i="5"/>
  <c r="KF43" i="5"/>
  <c r="KK43" i="5"/>
  <c r="J29" i="3"/>
  <c r="L43" i="5"/>
  <c r="C31" i="3"/>
  <c r="E30" i="3"/>
  <c r="H30" i="3" s="1"/>
  <c r="H29" i="3"/>
  <c r="I29" i="3"/>
  <c r="AP46" i="1"/>
  <c r="F46" i="1" s="1"/>
  <c r="G41" i="4"/>
  <c r="B31" i="3" s="1"/>
  <c r="I51" i="5"/>
  <c r="G43" i="5"/>
  <c r="A52" i="5"/>
  <c r="CF40" i="4"/>
  <c r="CI32" i="4"/>
  <c r="CF45" i="4"/>
  <c r="CI17" i="4"/>
  <c r="CH13" i="4"/>
  <c r="CJ51" i="4"/>
  <c r="CG9" i="4"/>
  <c r="CJ21" i="4"/>
  <c r="CI7" i="4"/>
  <c r="CH43" i="4"/>
  <c r="CF20" i="4"/>
  <c r="CH53" i="4"/>
  <c r="CF15" i="4"/>
  <c r="CF10" i="4"/>
  <c r="CI47" i="4"/>
  <c r="CG29" i="4"/>
  <c r="CF25" i="4"/>
  <c r="CF30" i="4"/>
  <c r="CG14" i="4"/>
  <c r="CF35" i="4"/>
  <c r="CF50" i="4"/>
  <c r="CI52" i="4"/>
  <c r="CJ36" i="4"/>
  <c r="CI12" i="4"/>
  <c r="CG34" i="4"/>
  <c r="CH18" i="4"/>
  <c r="CH38" i="4"/>
  <c r="CF55" i="4"/>
  <c r="CG19" i="4"/>
  <c r="CJ26" i="4"/>
  <c r="CD56" i="4"/>
  <c r="CI22" i="4"/>
  <c r="CG44" i="4"/>
  <c r="CH28" i="4"/>
  <c r="CH33" i="4"/>
  <c r="CJ46" i="4"/>
  <c r="CJ11" i="4"/>
  <c r="CG24" i="4"/>
  <c r="CJ41" i="4"/>
  <c r="CH8" i="4"/>
  <c r="CI37" i="4"/>
  <c r="E44" i="4" s="1"/>
  <c r="F44" i="4"/>
  <c r="CH48" i="4"/>
  <c r="CG54" i="4"/>
  <c r="CI42" i="4"/>
  <c r="CJ6" i="4"/>
  <c r="CG39" i="4"/>
  <c r="CH23" i="4"/>
  <c r="CJ16" i="4"/>
  <c r="CJ31" i="4"/>
  <c r="CI27" i="4"/>
  <c r="CG49" i="4"/>
  <c r="M49" i="9"/>
  <c r="CR5" i="4"/>
  <c r="AK46" i="1"/>
  <c r="AL46" i="1"/>
  <c r="J44" i="2"/>
  <c r="AU47" i="1" s="1"/>
  <c r="E64" i="2"/>
  <c r="AF45" i="1"/>
  <c r="AI46" i="1" s="1"/>
  <c r="Z45" i="1"/>
  <c r="AC46" i="1" s="1"/>
  <c r="T46" i="1"/>
  <c r="H43" i="2"/>
  <c r="F44" i="2"/>
  <c r="AL47" i="1" s="1"/>
  <c r="E47" i="1" s="1"/>
  <c r="I44" i="2"/>
  <c r="W46" i="1"/>
  <c r="KO56" i="5" l="1"/>
  <c r="KN57" i="5"/>
  <c r="KO57" i="5" s="1"/>
  <c r="AH52" i="5"/>
  <c r="S52" i="5"/>
  <c r="AC52" i="5"/>
  <c r="AM52" i="5"/>
  <c r="X52" i="5"/>
  <c r="N52" i="5"/>
  <c r="AR52" i="5"/>
  <c r="AW52" i="5"/>
  <c r="BB52" i="5"/>
  <c r="BG52" i="5"/>
  <c r="BL52" i="5"/>
  <c r="BQ52" i="5"/>
  <c r="BV52" i="5"/>
  <c r="CA52" i="5"/>
  <c r="CF52" i="5"/>
  <c r="CK52" i="5"/>
  <c r="CP52" i="5"/>
  <c r="CU52" i="5"/>
  <c r="CZ52" i="5"/>
  <c r="DE52" i="5"/>
  <c r="DJ52" i="5"/>
  <c r="DO52" i="5"/>
  <c r="DT52" i="5"/>
  <c r="DY52" i="5"/>
  <c r="ED52" i="5"/>
  <c r="EI52" i="5"/>
  <c r="EN52" i="5"/>
  <c r="ES52" i="5"/>
  <c r="EX52" i="5"/>
  <c r="FC52" i="5"/>
  <c r="FH52" i="5"/>
  <c r="FM52" i="5"/>
  <c r="FR52" i="5"/>
  <c r="FW52" i="5"/>
  <c r="GB52" i="5"/>
  <c r="GG52" i="5"/>
  <c r="GL52" i="5"/>
  <c r="GQ52" i="5"/>
  <c r="GV52" i="5"/>
  <c r="HA52" i="5"/>
  <c r="HF52" i="5"/>
  <c r="HK52" i="5"/>
  <c r="HP52" i="5"/>
  <c r="HU52" i="5"/>
  <c r="HZ52" i="5"/>
  <c r="IE52" i="5"/>
  <c r="IJ52" i="5"/>
  <c r="IO52" i="5"/>
  <c r="IT52" i="5"/>
  <c r="KI57" i="5"/>
  <c r="KJ57" i="5" s="1"/>
  <c r="KJ56" i="5"/>
  <c r="N30" i="3"/>
  <c r="L30" i="3"/>
  <c r="G30" i="3"/>
  <c r="Q44" i="5"/>
  <c r="AF44" i="5"/>
  <c r="AA44" i="5"/>
  <c r="V44" i="5"/>
  <c r="AK44" i="5"/>
  <c r="AP44" i="5"/>
  <c r="AU44" i="5"/>
  <c r="AZ44" i="5"/>
  <c r="BE44" i="5"/>
  <c r="BJ44" i="5"/>
  <c r="BO44" i="5"/>
  <c r="BT44" i="5"/>
  <c r="BY44" i="5"/>
  <c r="CD44" i="5"/>
  <c r="CI44" i="5"/>
  <c r="CN44" i="5"/>
  <c r="CS44" i="5"/>
  <c r="CX44" i="5"/>
  <c r="DC44" i="5"/>
  <c r="DH44" i="5"/>
  <c r="DM44" i="5"/>
  <c r="DR44" i="5"/>
  <c r="DW44" i="5"/>
  <c r="EB44" i="5"/>
  <c r="EG44" i="5"/>
  <c r="EL44" i="5"/>
  <c r="EQ44" i="5"/>
  <c r="EV44" i="5"/>
  <c r="FA44" i="5"/>
  <c r="FF44" i="5"/>
  <c r="FK44" i="5"/>
  <c r="FP44" i="5"/>
  <c r="FU44" i="5"/>
  <c r="FZ44" i="5"/>
  <c r="GE44" i="5"/>
  <c r="GJ44" i="5"/>
  <c r="GO44" i="5"/>
  <c r="GT44" i="5"/>
  <c r="GY44" i="5"/>
  <c r="HD44" i="5"/>
  <c r="HI44" i="5"/>
  <c r="HN44" i="5"/>
  <c r="HS44" i="5"/>
  <c r="HX44" i="5"/>
  <c r="IC44" i="5"/>
  <c r="IH44" i="5"/>
  <c r="IM44" i="5"/>
  <c r="IR44" i="5"/>
  <c r="IW44" i="5"/>
  <c r="JB44" i="5"/>
  <c r="JG44" i="5"/>
  <c r="JL44" i="5"/>
  <c r="JQ44" i="5"/>
  <c r="KP44" i="5"/>
  <c r="JV44" i="5"/>
  <c r="KA44" i="5"/>
  <c r="KF44" i="5"/>
  <c r="KK44" i="5"/>
  <c r="M30" i="3"/>
  <c r="K30" i="3"/>
  <c r="J30" i="3"/>
  <c r="I30" i="3"/>
  <c r="L44" i="5"/>
  <c r="E31" i="3"/>
  <c r="N31" i="3" s="1"/>
  <c r="C32" i="3"/>
  <c r="G44" i="4"/>
  <c r="B34" i="3" s="1"/>
  <c r="I52" i="5"/>
  <c r="G44" i="5"/>
  <c r="A53" i="5"/>
  <c r="CK31" i="4"/>
  <c r="CJ42" i="4"/>
  <c r="CH24" i="4"/>
  <c r="CJ22" i="4"/>
  <c r="CI18" i="4"/>
  <c r="CG50" i="4"/>
  <c r="CJ47" i="4"/>
  <c r="CJ7" i="4"/>
  <c r="CJ17" i="4"/>
  <c r="CK16" i="4"/>
  <c r="CH54" i="4"/>
  <c r="CK11" i="4"/>
  <c r="CE56" i="4"/>
  <c r="CH34" i="4"/>
  <c r="CG35" i="4"/>
  <c r="E42" i="4" s="1"/>
  <c r="CG10" i="4"/>
  <c r="CK21" i="4"/>
  <c r="CI23" i="4"/>
  <c r="CI48" i="4"/>
  <c r="CK46" i="4"/>
  <c r="CK26" i="4"/>
  <c r="CJ12" i="4"/>
  <c r="CH14" i="4"/>
  <c r="CG15" i="4"/>
  <c r="CH39" i="4"/>
  <c r="CJ37" i="4"/>
  <c r="CI33" i="4"/>
  <c r="CH19" i="4"/>
  <c r="CG30" i="4"/>
  <c r="CI53" i="4"/>
  <c r="CH9" i="4"/>
  <c r="CG45" i="4"/>
  <c r="CH49" i="4"/>
  <c r="CI8" i="4"/>
  <c r="CI28" i="4"/>
  <c r="CG55" i="4"/>
  <c r="CK36" i="4"/>
  <c r="CG25" i="4"/>
  <c r="CG20" i="4"/>
  <c r="CK51" i="4"/>
  <c r="CJ32" i="4"/>
  <c r="CJ27" i="4"/>
  <c r="CK6" i="4"/>
  <c r="CK41" i="4"/>
  <c r="CH44" i="4"/>
  <c r="CI38" i="4"/>
  <c r="CJ52" i="4"/>
  <c r="CH29" i="4"/>
  <c r="CI43" i="4"/>
  <c r="CI13" i="4"/>
  <c r="CG40" i="4"/>
  <c r="AP47" i="1"/>
  <c r="F47" i="1" s="1"/>
  <c r="E46" i="1"/>
  <c r="M50" i="9"/>
  <c r="AS49" i="1"/>
  <c r="CS5" i="4"/>
  <c r="I45" i="2"/>
  <c r="AK47" i="1"/>
  <c r="J45" i="2"/>
  <c r="AU48" i="1" s="1"/>
  <c r="E65" i="2"/>
  <c r="H44" i="2"/>
  <c r="T47" i="1"/>
  <c r="F45" i="2"/>
  <c r="AL48" i="1" s="1"/>
  <c r="E48" i="1" s="1"/>
  <c r="W47" i="1"/>
  <c r="AF46" i="1"/>
  <c r="AI47" i="1" s="1"/>
  <c r="Z46" i="1"/>
  <c r="AC47" i="1" s="1"/>
  <c r="M31" i="3" l="1"/>
  <c r="G31" i="3"/>
  <c r="S53" i="5"/>
  <c r="AH53" i="5"/>
  <c r="AC53" i="5"/>
  <c r="X53" i="5"/>
  <c r="AM53" i="5"/>
  <c r="N53" i="5"/>
  <c r="AR53" i="5"/>
  <c r="AW53" i="5"/>
  <c r="BB53" i="5"/>
  <c r="BG53" i="5"/>
  <c r="BL53" i="5"/>
  <c r="BQ53" i="5"/>
  <c r="BV53" i="5"/>
  <c r="CA53" i="5"/>
  <c r="CF53" i="5"/>
  <c r="CK53" i="5"/>
  <c r="CP53" i="5"/>
  <c r="CU53" i="5"/>
  <c r="CZ53" i="5"/>
  <c r="DE53" i="5"/>
  <c r="DJ53" i="5"/>
  <c r="DO53" i="5"/>
  <c r="DT53" i="5"/>
  <c r="DY53" i="5"/>
  <c r="ED53" i="5"/>
  <c r="EI53" i="5"/>
  <c r="EN53" i="5"/>
  <c r="ES53" i="5"/>
  <c r="EX53" i="5"/>
  <c r="FC53" i="5"/>
  <c r="FH53" i="5"/>
  <c r="FM53" i="5"/>
  <c r="FR53" i="5"/>
  <c r="FW53" i="5"/>
  <c r="GB53" i="5"/>
  <c r="GG53" i="5"/>
  <c r="GL53" i="5"/>
  <c r="GQ53" i="5"/>
  <c r="GV53" i="5"/>
  <c r="HA53" i="5"/>
  <c r="HF53" i="5"/>
  <c r="HK53" i="5"/>
  <c r="HP53" i="5"/>
  <c r="HU53" i="5"/>
  <c r="HZ53" i="5"/>
  <c r="IE53" i="5"/>
  <c r="IJ53" i="5"/>
  <c r="IO53" i="5"/>
  <c r="IT53" i="5"/>
  <c r="IY53" i="5"/>
  <c r="AF45" i="5"/>
  <c r="Q45" i="5"/>
  <c r="AA45" i="5"/>
  <c r="V45" i="5"/>
  <c r="AK45" i="5"/>
  <c r="AP45" i="5"/>
  <c r="AU45" i="5"/>
  <c r="AZ45" i="5"/>
  <c r="BE45" i="5"/>
  <c r="BJ45" i="5"/>
  <c r="BO45" i="5"/>
  <c r="BT45" i="5"/>
  <c r="BY45" i="5"/>
  <c r="CD45" i="5"/>
  <c r="CI45" i="5"/>
  <c r="CN45" i="5"/>
  <c r="CS45" i="5"/>
  <c r="CX45" i="5"/>
  <c r="DC45" i="5"/>
  <c r="DH45" i="5"/>
  <c r="DM45" i="5"/>
  <c r="DR45" i="5"/>
  <c r="DW45" i="5"/>
  <c r="EB45" i="5"/>
  <c r="EG45" i="5"/>
  <c r="EL45" i="5"/>
  <c r="EQ45" i="5"/>
  <c r="EV45" i="5"/>
  <c r="FA45" i="5"/>
  <c r="FF45" i="5"/>
  <c r="FK45" i="5"/>
  <c r="FP45" i="5"/>
  <c r="FU45" i="5"/>
  <c r="FZ45" i="5"/>
  <c r="GE45" i="5"/>
  <c r="GJ45" i="5"/>
  <c r="GO45" i="5"/>
  <c r="GT45" i="5"/>
  <c r="GY45" i="5"/>
  <c r="HD45" i="5"/>
  <c r="HI45" i="5"/>
  <c r="HN45" i="5"/>
  <c r="HS45" i="5"/>
  <c r="HX45" i="5"/>
  <c r="IC45" i="5"/>
  <c r="IH45" i="5"/>
  <c r="IM45" i="5"/>
  <c r="IR45" i="5"/>
  <c r="IW45" i="5"/>
  <c r="JB45" i="5"/>
  <c r="JG45" i="5"/>
  <c r="JL45" i="5"/>
  <c r="KP45" i="5"/>
  <c r="JQ45" i="5"/>
  <c r="JV45" i="5"/>
  <c r="KA45" i="5"/>
  <c r="KF45" i="5"/>
  <c r="KK45" i="5"/>
  <c r="L31" i="3"/>
  <c r="K31" i="3"/>
  <c r="H31" i="3"/>
  <c r="J31" i="3"/>
  <c r="L45" i="5"/>
  <c r="E32" i="3"/>
  <c r="L32" i="3" s="1"/>
  <c r="O31" i="3"/>
  <c r="I31" i="3"/>
  <c r="F42" i="4"/>
  <c r="G42" i="4" s="1"/>
  <c r="B32" i="3" s="1"/>
  <c r="C33" i="3" s="1"/>
  <c r="AP48" i="1"/>
  <c r="F48" i="1" s="1"/>
  <c r="I53" i="5"/>
  <c r="G45" i="5"/>
  <c r="A54" i="5"/>
  <c r="CJ43" i="4"/>
  <c r="CL6" i="4"/>
  <c r="CL36" i="4"/>
  <c r="CH45" i="4"/>
  <c r="CJ33" i="4"/>
  <c r="CI14" i="4"/>
  <c r="CL11" i="4"/>
  <c r="CH50" i="4"/>
  <c r="CI29" i="4"/>
  <c r="CK27" i="4"/>
  <c r="CH55" i="4"/>
  <c r="CI9" i="4"/>
  <c r="CK37" i="4"/>
  <c r="CK12" i="4"/>
  <c r="CL21" i="4"/>
  <c r="CI54" i="4"/>
  <c r="CJ18" i="4"/>
  <c r="CK52" i="4"/>
  <c r="CK32" i="4"/>
  <c r="CJ28" i="4"/>
  <c r="CJ53" i="4"/>
  <c r="CI39" i="4"/>
  <c r="CL26" i="4"/>
  <c r="CH10" i="4"/>
  <c r="CL16" i="4"/>
  <c r="CK22" i="4"/>
  <c r="CJ38" i="4"/>
  <c r="E45" i="4" s="1"/>
  <c r="F45" i="4"/>
  <c r="CL51" i="4"/>
  <c r="CJ8" i="4"/>
  <c r="CH30" i="4"/>
  <c r="CL46" i="4"/>
  <c r="CH35" i="4"/>
  <c r="CK17" i="4"/>
  <c r="CI24" i="4"/>
  <c r="CH40" i="4"/>
  <c r="CI44" i="4"/>
  <c r="CH20" i="4"/>
  <c r="CJ48" i="4"/>
  <c r="CI34" i="4"/>
  <c r="CK7" i="4"/>
  <c r="CK42" i="4"/>
  <c r="CJ13" i="4"/>
  <c r="CL41" i="4"/>
  <c r="CH25" i="4"/>
  <c r="CI49" i="4"/>
  <c r="CI19" i="4"/>
  <c r="CH15" i="4"/>
  <c r="CJ23" i="4"/>
  <c r="CF56" i="4"/>
  <c r="CK47" i="4"/>
  <c r="CL31" i="4"/>
  <c r="CT5" i="4"/>
  <c r="M51" i="9"/>
  <c r="AS50" i="1"/>
  <c r="I46" i="2"/>
  <c r="AK48" i="1"/>
  <c r="J46" i="2"/>
  <c r="AU49" i="1" s="1"/>
  <c r="W48" i="1"/>
  <c r="E66" i="2"/>
  <c r="AP49" i="1"/>
  <c r="F49" i="1" s="1"/>
  <c r="T48" i="1"/>
  <c r="H45" i="2"/>
  <c r="F46" i="2"/>
  <c r="AF47" i="1"/>
  <c r="AI48" i="1" s="1"/>
  <c r="Z47" i="1"/>
  <c r="AC48" i="1" s="1"/>
  <c r="S54" i="5" l="1"/>
  <c r="AH54" i="5"/>
  <c r="AC54" i="5"/>
  <c r="AM54" i="5"/>
  <c r="X54" i="5"/>
  <c r="N54" i="5"/>
  <c r="AR54" i="5"/>
  <c r="AW54" i="5"/>
  <c r="BB54" i="5"/>
  <c r="BG54" i="5"/>
  <c r="BL54" i="5"/>
  <c r="BQ54" i="5"/>
  <c r="BV54" i="5"/>
  <c r="CA54" i="5"/>
  <c r="CF54" i="5"/>
  <c r="CK54" i="5"/>
  <c r="CP54" i="5"/>
  <c r="CU54" i="5"/>
  <c r="CZ54" i="5"/>
  <c r="DE54" i="5"/>
  <c r="DJ54" i="5"/>
  <c r="DO54" i="5"/>
  <c r="DT54" i="5"/>
  <c r="DY54" i="5"/>
  <c r="ED54" i="5"/>
  <c r="EI54" i="5"/>
  <c r="EN54" i="5"/>
  <c r="ES54" i="5"/>
  <c r="EX54" i="5"/>
  <c r="FC54" i="5"/>
  <c r="FH54" i="5"/>
  <c r="FM54" i="5"/>
  <c r="FR54" i="5"/>
  <c r="FW54" i="5"/>
  <c r="GB54" i="5"/>
  <c r="GG54" i="5"/>
  <c r="GL54" i="5"/>
  <c r="GQ54" i="5"/>
  <c r="GV54" i="5"/>
  <c r="HA54" i="5"/>
  <c r="HF54" i="5"/>
  <c r="HK54" i="5"/>
  <c r="HP54" i="5"/>
  <c r="HU54" i="5"/>
  <c r="HZ54" i="5"/>
  <c r="IE54" i="5"/>
  <c r="IJ54" i="5"/>
  <c r="IO54" i="5"/>
  <c r="IT54" i="5"/>
  <c r="IY54" i="5"/>
  <c r="JD54" i="5"/>
  <c r="K32" i="3"/>
  <c r="Q46" i="5"/>
  <c r="AF46" i="5"/>
  <c r="AA46" i="5"/>
  <c r="V46" i="5"/>
  <c r="AK46" i="5"/>
  <c r="AP46" i="5"/>
  <c r="AU46" i="5"/>
  <c r="AZ46" i="5"/>
  <c r="BE46" i="5"/>
  <c r="BJ46" i="5"/>
  <c r="BO46" i="5"/>
  <c r="BT46" i="5"/>
  <c r="BY46" i="5"/>
  <c r="CD46" i="5"/>
  <c r="CI46" i="5"/>
  <c r="CN46" i="5"/>
  <c r="CS46" i="5"/>
  <c r="CX46" i="5"/>
  <c r="DC46" i="5"/>
  <c r="DH46" i="5"/>
  <c r="DM46" i="5"/>
  <c r="DR46" i="5"/>
  <c r="DW46" i="5"/>
  <c r="EB46" i="5"/>
  <c r="EG46" i="5"/>
  <c r="EL46" i="5"/>
  <c r="EQ46" i="5"/>
  <c r="EV46" i="5"/>
  <c r="FA46" i="5"/>
  <c r="FF46" i="5"/>
  <c r="FK46" i="5"/>
  <c r="FP46" i="5"/>
  <c r="FU46" i="5"/>
  <c r="FZ46" i="5"/>
  <c r="GE46" i="5"/>
  <c r="GJ46" i="5"/>
  <c r="GO46" i="5"/>
  <c r="GT46" i="5"/>
  <c r="GY46" i="5"/>
  <c r="HD46" i="5"/>
  <c r="HI46" i="5"/>
  <c r="HN46" i="5"/>
  <c r="HS46" i="5"/>
  <c r="HX46" i="5"/>
  <c r="IC46" i="5"/>
  <c r="IH46" i="5"/>
  <c r="IM46" i="5"/>
  <c r="IR46" i="5"/>
  <c r="IW46" i="5"/>
  <c r="JB46" i="5"/>
  <c r="JG46" i="5"/>
  <c r="JL46" i="5"/>
  <c r="JQ46" i="5"/>
  <c r="KP46" i="5"/>
  <c r="JV46" i="5"/>
  <c r="KA46" i="5"/>
  <c r="KF46" i="5"/>
  <c r="KK46" i="5"/>
  <c r="H32" i="3"/>
  <c r="J32" i="3"/>
  <c r="G32" i="3"/>
  <c r="P32" i="3"/>
  <c r="O32" i="3"/>
  <c r="L46" i="5"/>
  <c r="M32" i="3"/>
  <c r="I32" i="3"/>
  <c r="N32" i="3"/>
  <c r="C34" i="3"/>
  <c r="E33" i="3"/>
  <c r="Q33" i="3" s="1"/>
  <c r="G45" i="4"/>
  <c r="B35" i="3" s="1"/>
  <c r="I54" i="5"/>
  <c r="G46" i="5"/>
  <c r="A55" i="5"/>
  <c r="CG56" i="4"/>
  <c r="CM41" i="4"/>
  <c r="E48" i="4" s="1"/>
  <c r="F48" i="4"/>
  <c r="CJ24" i="4"/>
  <c r="CK8" i="4"/>
  <c r="CM26" i="4"/>
  <c r="CK18" i="4"/>
  <c r="CI55" i="4"/>
  <c r="CJ14" i="4"/>
  <c r="CK23" i="4"/>
  <c r="CK13" i="4"/>
  <c r="CL17" i="4"/>
  <c r="CM51" i="4"/>
  <c r="CI35" i="4"/>
  <c r="CJ39" i="4"/>
  <c r="CJ54" i="4"/>
  <c r="CL27" i="4"/>
  <c r="CK33" i="4"/>
  <c r="CI15" i="4"/>
  <c r="CL42" i="4"/>
  <c r="CK38" i="4"/>
  <c r="CK53" i="4"/>
  <c r="CM21" i="4"/>
  <c r="CJ29" i="4"/>
  <c r="CI45" i="4"/>
  <c r="CJ19" i="4"/>
  <c r="CL7" i="4"/>
  <c r="CI20" i="4"/>
  <c r="CM46" i="4"/>
  <c r="CL22" i="4"/>
  <c r="CK28" i="4"/>
  <c r="CL12" i="4"/>
  <c r="CI50" i="4"/>
  <c r="CM36" i="4"/>
  <c r="CM31" i="4"/>
  <c r="CJ49" i="4"/>
  <c r="CJ34" i="4"/>
  <c r="CJ44" i="4"/>
  <c r="CM16" i="4"/>
  <c r="CL32" i="4"/>
  <c r="CL37" i="4"/>
  <c r="CM11" i="4"/>
  <c r="CM6" i="4"/>
  <c r="CL47" i="4"/>
  <c r="CI25" i="4"/>
  <c r="CK48" i="4"/>
  <c r="CI40" i="4"/>
  <c r="CI30" i="4"/>
  <c r="CI10" i="4"/>
  <c r="CL52" i="4"/>
  <c r="CJ9" i="4"/>
  <c r="CK43" i="4"/>
  <c r="CU5" i="4"/>
  <c r="M52" i="9"/>
  <c r="AS52" i="1" s="1"/>
  <c r="AS51" i="1"/>
  <c r="AK49" i="1"/>
  <c r="AL49" i="1"/>
  <c r="W49" i="1"/>
  <c r="J47" i="2"/>
  <c r="AU50" i="1" s="1"/>
  <c r="E67" i="2"/>
  <c r="H46" i="2"/>
  <c r="T49" i="1"/>
  <c r="F47" i="2"/>
  <c r="AL50" i="1" s="1"/>
  <c r="E50" i="1" s="1"/>
  <c r="I47" i="2"/>
  <c r="AF48" i="1"/>
  <c r="AI49" i="1" s="1"/>
  <c r="Z48" i="1"/>
  <c r="AC49" i="1" s="1"/>
  <c r="AH55" i="5" l="1"/>
  <c r="S55" i="5"/>
  <c r="AC55" i="5"/>
  <c r="X55" i="5"/>
  <c r="AM55" i="5"/>
  <c r="N55" i="5"/>
  <c r="AR55" i="5"/>
  <c r="AW55" i="5"/>
  <c r="BB55" i="5"/>
  <c r="BG55" i="5"/>
  <c r="BL55" i="5"/>
  <c r="BQ55" i="5"/>
  <c r="BV55" i="5"/>
  <c r="CA55" i="5"/>
  <c r="CF55" i="5"/>
  <c r="CK55" i="5"/>
  <c r="CP55" i="5"/>
  <c r="CU55" i="5"/>
  <c r="CZ55" i="5"/>
  <c r="DE55" i="5"/>
  <c r="DJ55" i="5"/>
  <c r="DO55" i="5"/>
  <c r="DT55" i="5"/>
  <c r="DY55" i="5"/>
  <c r="ED55" i="5"/>
  <c r="EI55" i="5"/>
  <c r="EN55" i="5"/>
  <c r="ES55" i="5"/>
  <c r="EX55" i="5"/>
  <c r="FC55" i="5"/>
  <c r="FH55" i="5"/>
  <c r="FM55" i="5"/>
  <c r="FR55" i="5"/>
  <c r="FW55" i="5"/>
  <c r="GB55" i="5"/>
  <c r="GG55" i="5"/>
  <c r="GL55" i="5"/>
  <c r="GQ55" i="5"/>
  <c r="GV55" i="5"/>
  <c r="HA55" i="5"/>
  <c r="HF55" i="5"/>
  <c r="HK55" i="5"/>
  <c r="HP55" i="5"/>
  <c r="HU55" i="5"/>
  <c r="HZ55" i="5"/>
  <c r="IE55" i="5"/>
  <c r="IJ55" i="5"/>
  <c r="IO55" i="5"/>
  <c r="IT55" i="5"/>
  <c r="IY55" i="5"/>
  <c r="JD55" i="5"/>
  <c r="JI55" i="5"/>
  <c r="Q47" i="5"/>
  <c r="AF47" i="5"/>
  <c r="AA47" i="5"/>
  <c r="V47" i="5"/>
  <c r="AK47" i="5"/>
  <c r="AP47" i="5"/>
  <c r="AU47" i="5"/>
  <c r="AZ47" i="5"/>
  <c r="BE47" i="5"/>
  <c r="BJ47" i="5"/>
  <c r="BO47" i="5"/>
  <c r="BT47" i="5"/>
  <c r="BY47" i="5"/>
  <c r="CD47" i="5"/>
  <c r="CI47" i="5"/>
  <c r="CN47" i="5"/>
  <c r="CS47" i="5"/>
  <c r="CX47" i="5"/>
  <c r="DC47" i="5"/>
  <c r="DH47" i="5"/>
  <c r="DM47" i="5"/>
  <c r="DR47" i="5"/>
  <c r="DW47" i="5"/>
  <c r="EB47" i="5"/>
  <c r="EG47" i="5"/>
  <c r="EL47" i="5"/>
  <c r="EQ47" i="5"/>
  <c r="EV47" i="5"/>
  <c r="FA47" i="5"/>
  <c r="FF47" i="5"/>
  <c r="FK47" i="5"/>
  <c r="FP47" i="5"/>
  <c r="FU47" i="5"/>
  <c r="FZ47" i="5"/>
  <c r="GE47" i="5"/>
  <c r="GJ47" i="5"/>
  <c r="GO47" i="5"/>
  <c r="GT47" i="5"/>
  <c r="GY47" i="5"/>
  <c r="HD47" i="5"/>
  <c r="HI47" i="5"/>
  <c r="HN47" i="5"/>
  <c r="HS47" i="5"/>
  <c r="HX47" i="5"/>
  <c r="IC47" i="5"/>
  <c r="IH47" i="5"/>
  <c r="IM47" i="5"/>
  <c r="IR47" i="5"/>
  <c r="IW47" i="5"/>
  <c r="JB47" i="5"/>
  <c r="JG47" i="5"/>
  <c r="JL47" i="5"/>
  <c r="JQ47" i="5"/>
  <c r="KP47" i="5"/>
  <c r="JV47" i="5"/>
  <c r="KA47" i="5"/>
  <c r="KF47" i="5"/>
  <c r="KK47" i="5"/>
  <c r="L47" i="5"/>
  <c r="L33" i="3"/>
  <c r="K33" i="3"/>
  <c r="C35" i="3"/>
  <c r="J33" i="3"/>
  <c r="I33" i="3"/>
  <c r="H33" i="3"/>
  <c r="G33" i="3"/>
  <c r="P33" i="3"/>
  <c r="O33" i="3"/>
  <c r="N33" i="3"/>
  <c r="M33" i="3"/>
  <c r="E34" i="3"/>
  <c r="L34" i="3" s="1"/>
  <c r="G48" i="4"/>
  <c r="B38" i="3" s="1"/>
  <c r="I55" i="5"/>
  <c r="G47" i="5"/>
  <c r="A56" i="5"/>
  <c r="CK9" i="4"/>
  <c r="CJ25" i="4"/>
  <c r="CN16" i="4"/>
  <c r="CN36" i="4"/>
  <c r="CJ20" i="4"/>
  <c r="CL53" i="4"/>
  <c r="CM27" i="4"/>
  <c r="CN26" i="4"/>
  <c r="CM52" i="4"/>
  <c r="CM47" i="4"/>
  <c r="CJ50" i="4"/>
  <c r="CM7" i="4"/>
  <c r="CL38" i="4"/>
  <c r="CK54" i="4"/>
  <c r="CL13" i="4"/>
  <c r="CL8" i="4"/>
  <c r="CJ10" i="4"/>
  <c r="CN6" i="4"/>
  <c r="CK44" i="4"/>
  <c r="CM12" i="4"/>
  <c r="CK19" i="4"/>
  <c r="CK39" i="4"/>
  <c r="E46" i="4" s="1"/>
  <c r="F46" i="4"/>
  <c r="CL23" i="4"/>
  <c r="CK24" i="4"/>
  <c r="CJ30" i="4"/>
  <c r="CN11" i="4"/>
  <c r="CK34" i="4"/>
  <c r="CL28" i="4"/>
  <c r="CJ45" i="4"/>
  <c r="CM42" i="4"/>
  <c r="CJ35" i="4"/>
  <c r="CK14" i="4"/>
  <c r="CL43" i="4"/>
  <c r="CJ40" i="4"/>
  <c r="CM37" i="4"/>
  <c r="CK49" i="4"/>
  <c r="CM22" i="4"/>
  <c r="CK29" i="4"/>
  <c r="CJ15" i="4"/>
  <c r="CN51" i="4"/>
  <c r="CJ55" i="4"/>
  <c r="CN41" i="4"/>
  <c r="CL48" i="4"/>
  <c r="CM32" i="4"/>
  <c r="CN31" i="4"/>
  <c r="CN46" i="4"/>
  <c r="CN21" i="4"/>
  <c r="CL33" i="4"/>
  <c r="CM17" i="4"/>
  <c r="CL18" i="4"/>
  <c r="CH56" i="4"/>
  <c r="AP50" i="1"/>
  <c r="F50" i="1" s="1"/>
  <c r="E49" i="1"/>
  <c r="CV5" i="4"/>
  <c r="M53" i="9"/>
  <c r="I48" i="2"/>
  <c r="AK50" i="1"/>
  <c r="W50" i="1"/>
  <c r="J48" i="2"/>
  <c r="AU51" i="1" s="1"/>
  <c r="E68" i="2"/>
  <c r="T50" i="1"/>
  <c r="H47" i="2"/>
  <c r="F48" i="2"/>
  <c r="AL51" i="1" s="1"/>
  <c r="E51" i="1" s="1"/>
  <c r="AF49" i="1"/>
  <c r="AI50" i="1" s="1"/>
  <c r="Z49" i="1"/>
  <c r="AC50" i="1" s="1"/>
  <c r="AH56" i="5" l="1"/>
  <c r="S56" i="5"/>
  <c r="AC56" i="5"/>
  <c r="X56" i="5"/>
  <c r="AM56" i="5"/>
  <c r="N56" i="5"/>
  <c r="AR56" i="5"/>
  <c r="AW56" i="5"/>
  <c r="BB56" i="5"/>
  <c r="BG56" i="5"/>
  <c r="BL56" i="5"/>
  <c r="BQ56" i="5"/>
  <c r="BV56" i="5"/>
  <c r="CA56" i="5"/>
  <c r="CF56" i="5"/>
  <c r="CK56" i="5"/>
  <c r="CP56" i="5"/>
  <c r="CU56" i="5"/>
  <c r="CZ56" i="5"/>
  <c r="DE56" i="5"/>
  <c r="DJ56" i="5"/>
  <c r="DO56" i="5"/>
  <c r="DT56" i="5"/>
  <c r="DY56" i="5"/>
  <c r="ED56" i="5"/>
  <c r="EI56" i="5"/>
  <c r="EN56" i="5"/>
  <c r="ES56" i="5"/>
  <c r="EX56" i="5"/>
  <c r="FC56" i="5"/>
  <c r="FH56" i="5"/>
  <c r="FM56" i="5"/>
  <c r="FR56" i="5"/>
  <c r="FW56" i="5"/>
  <c r="GB56" i="5"/>
  <c r="GG56" i="5"/>
  <c r="GL56" i="5"/>
  <c r="GQ56" i="5"/>
  <c r="GV56" i="5"/>
  <c r="HA56" i="5"/>
  <c r="HF56" i="5"/>
  <c r="HK56" i="5"/>
  <c r="HP56" i="5"/>
  <c r="HU56" i="5"/>
  <c r="HZ56" i="5"/>
  <c r="IE56" i="5"/>
  <c r="IJ56" i="5"/>
  <c r="IO56" i="5"/>
  <c r="IT56" i="5"/>
  <c r="IY56" i="5"/>
  <c r="JD56" i="5"/>
  <c r="JI56" i="5"/>
  <c r="JN56" i="5"/>
  <c r="AF48" i="5"/>
  <c r="Q48" i="5"/>
  <c r="AA48" i="5"/>
  <c r="V48" i="5"/>
  <c r="AK48" i="5"/>
  <c r="AP48" i="5"/>
  <c r="AU48" i="5"/>
  <c r="AZ48" i="5"/>
  <c r="BE48" i="5"/>
  <c r="BJ48" i="5"/>
  <c r="BO48" i="5"/>
  <c r="BT48" i="5"/>
  <c r="BY48" i="5"/>
  <c r="CD48" i="5"/>
  <c r="CI48" i="5"/>
  <c r="CN48" i="5"/>
  <c r="CS48" i="5"/>
  <c r="CX48" i="5"/>
  <c r="DC48" i="5"/>
  <c r="DH48" i="5"/>
  <c r="DM48" i="5"/>
  <c r="DR48" i="5"/>
  <c r="DW48" i="5"/>
  <c r="EB48" i="5"/>
  <c r="EG48" i="5"/>
  <c r="EL48" i="5"/>
  <c r="EQ48" i="5"/>
  <c r="EV48" i="5"/>
  <c r="FA48" i="5"/>
  <c r="FF48" i="5"/>
  <c r="FK48" i="5"/>
  <c r="FP48" i="5"/>
  <c r="FU48" i="5"/>
  <c r="FZ48" i="5"/>
  <c r="GE48" i="5"/>
  <c r="GJ48" i="5"/>
  <c r="GO48" i="5"/>
  <c r="GT48" i="5"/>
  <c r="GY48" i="5"/>
  <c r="HD48" i="5"/>
  <c r="HI48" i="5"/>
  <c r="HN48" i="5"/>
  <c r="HS48" i="5"/>
  <c r="HX48" i="5"/>
  <c r="IC48" i="5"/>
  <c r="IH48" i="5"/>
  <c r="IM48" i="5"/>
  <c r="IR48" i="5"/>
  <c r="IW48" i="5"/>
  <c r="JB48" i="5"/>
  <c r="JG48" i="5"/>
  <c r="JL48" i="5"/>
  <c r="KP48" i="5"/>
  <c r="JQ48" i="5"/>
  <c r="JV48" i="5"/>
  <c r="KA48" i="5"/>
  <c r="KF48" i="5"/>
  <c r="KK48" i="5"/>
  <c r="L48" i="5"/>
  <c r="K34" i="3"/>
  <c r="H34" i="3"/>
  <c r="G34" i="3"/>
  <c r="R34" i="3"/>
  <c r="C36" i="3"/>
  <c r="E35" i="3"/>
  <c r="R35" i="3" s="1"/>
  <c r="J34" i="3"/>
  <c r="I34" i="3"/>
  <c r="Q34" i="3"/>
  <c r="P34" i="3"/>
  <c r="O34" i="3"/>
  <c r="M34" i="3"/>
  <c r="N34" i="3"/>
  <c r="AP51" i="1"/>
  <c r="F51" i="1" s="1"/>
  <c r="G46" i="4"/>
  <c r="B36" i="3" s="1"/>
  <c r="I56" i="5"/>
  <c r="G48" i="5"/>
  <c r="A57" i="5"/>
  <c r="CN17" i="4"/>
  <c r="CM48" i="4"/>
  <c r="CL29" i="4"/>
  <c r="CL34" i="4"/>
  <c r="CM8" i="4"/>
  <c r="CM53" i="4"/>
  <c r="CM33" i="4"/>
  <c r="CN22" i="4"/>
  <c r="CL14" i="4"/>
  <c r="CO11" i="4"/>
  <c r="CL19" i="4"/>
  <c r="CM13" i="4"/>
  <c r="CN47" i="4"/>
  <c r="CK20" i="4"/>
  <c r="CO21" i="4"/>
  <c r="CO41" i="4"/>
  <c r="CL49" i="4"/>
  <c r="CK35" i="4"/>
  <c r="CK30" i="4"/>
  <c r="CN12" i="4"/>
  <c r="CL54" i="4"/>
  <c r="CN52" i="4"/>
  <c r="CO36" i="4"/>
  <c r="CO46" i="4"/>
  <c r="CK55" i="4"/>
  <c r="CN37" i="4"/>
  <c r="CN42" i="4"/>
  <c r="E49" i="4" s="1"/>
  <c r="F49" i="4"/>
  <c r="CL24" i="4"/>
  <c r="CL44" i="4"/>
  <c r="CM38" i="4"/>
  <c r="CO26" i="4"/>
  <c r="CO16" i="4"/>
  <c r="CI56" i="4"/>
  <c r="CO31" i="4"/>
  <c r="CO51" i="4"/>
  <c r="CK40" i="4"/>
  <c r="CK45" i="4"/>
  <c r="CM23" i="4"/>
  <c r="CO6" i="4"/>
  <c r="CN7" i="4"/>
  <c r="CK25" i="4"/>
  <c r="CM18" i="4"/>
  <c r="CN32" i="4"/>
  <c r="CK15" i="4"/>
  <c r="CM43" i="4"/>
  <c r="CM28" i="4"/>
  <c r="CL39" i="4"/>
  <c r="CK10" i="4"/>
  <c r="CK50" i="4"/>
  <c r="CN27" i="4"/>
  <c r="CL9" i="4"/>
  <c r="CW5" i="4"/>
  <c r="M54" i="9"/>
  <c r="AS53" i="1"/>
  <c r="I49" i="2"/>
  <c r="AK51" i="1"/>
  <c r="W51" i="1"/>
  <c r="J49" i="2"/>
  <c r="AU52" i="1" s="1"/>
  <c r="E69" i="2"/>
  <c r="T51" i="1"/>
  <c r="F49" i="2"/>
  <c r="AL52" i="1" s="1"/>
  <c r="E52" i="1" s="1"/>
  <c r="H48" i="2"/>
  <c r="AF50" i="1"/>
  <c r="AI51" i="1" s="1"/>
  <c r="Z50" i="1"/>
  <c r="AC51" i="1" s="1"/>
  <c r="S57" i="5" l="1"/>
  <c r="AH57" i="5"/>
  <c r="AC57" i="5"/>
  <c r="AM57" i="5"/>
  <c r="X57" i="5"/>
  <c r="N57" i="5"/>
  <c r="AR57" i="5"/>
  <c r="AW57" i="5"/>
  <c r="BB57" i="5"/>
  <c r="BG57" i="5"/>
  <c r="BL57" i="5"/>
  <c r="BQ57" i="5"/>
  <c r="BV57" i="5"/>
  <c r="CA57" i="5"/>
  <c r="CF57" i="5"/>
  <c r="CK57" i="5"/>
  <c r="CP57" i="5"/>
  <c r="CU57" i="5"/>
  <c r="CZ57" i="5"/>
  <c r="DE57" i="5"/>
  <c r="DJ57" i="5"/>
  <c r="DO57" i="5"/>
  <c r="DT57" i="5"/>
  <c r="DY57" i="5"/>
  <c r="ED57" i="5"/>
  <c r="EI57" i="5"/>
  <c r="EN57" i="5"/>
  <c r="ES57" i="5"/>
  <c r="EX57" i="5"/>
  <c r="FC57" i="5"/>
  <c r="FH57" i="5"/>
  <c r="FM57" i="5"/>
  <c r="FR57" i="5"/>
  <c r="FW57" i="5"/>
  <c r="GB57" i="5"/>
  <c r="GG57" i="5"/>
  <c r="GL57" i="5"/>
  <c r="GQ57" i="5"/>
  <c r="GV57" i="5"/>
  <c r="HA57" i="5"/>
  <c r="HF57" i="5"/>
  <c r="HK57" i="5"/>
  <c r="HP57" i="5"/>
  <c r="HU57" i="5"/>
  <c r="HZ57" i="5"/>
  <c r="IE57" i="5"/>
  <c r="IJ57" i="5"/>
  <c r="IO57" i="5"/>
  <c r="IT57" i="5"/>
  <c r="IY57" i="5"/>
  <c r="JD57" i="5"/>
  <c r="JI57" i="5"/>
  <c r="JN57" i="5"/>
  <c r="JS57" i="5"/>
  <c r="AF49" i="5"/>
  <c r="Q49" i="5"/>
  <c r="AA49" i="5"/>
  <c r="AK49" i="5"/>
  <c r="V49" i="5"/>
  <c r="AP49" i="5"/>
  <c r="AU49" i="5"/>
  <c r="AZ49" i="5"/>
  <c r="BE49" i="5"/>
  <c r="BJ49" i="5"/>
  <c r="BO49" i="5"/>
  <c r="BT49" i="5"/>
  <c r="BY49" i="5"/>
  <c r="CD49" i="5"/>
  <c r="CI49" i="5"/>
  <c r="CN49" i="5"/>
  <c r="CS49" i="5"/>
  <c r="CX49" i="5"/>
  <c r="DC49" i="5"/>
  <c r="DH49" i="5"/>
  <c r="DM49" i="5"/>
  <c r="DR49" i="5"/>
  <c r="DW49" i="5"/>
  <c r="EB49" i="5"/>
  <c r="EG49" i="5"/>
  <c r="EL49" i="5"/>
  <c r="EQ49" i="5"/>
  <c r="EV49" i="5"/>
  <c r="FA49" i="5"/>
  <c r="FF49" i="5"/>
  <c r="FK49" i="5"/>
  <c r="FP49" i="5"/>
  <c r="FU49" i="5"/>
  <c r="FZ49" i="5"/>
  <c r="GE49" i="5"/>
  <c r="GJ49" i="5"/>
  <c r="GO49" i="5"/>
  <c r="GT49" i="5"/>
  <c r="GY49" i="5"/>
  <c r="HD49" i="5"/>
  <c r="HI49" i="5"/>
  <c r="HN49" i="5"/>
  <c r="HS49" i="5"/>
  <c r="HX49" i="5"/>
  <c r="IC49" i="5"/>
  <c r="IH49" i="5"/>
  <c r="IM49" i="5"/>
  <c r="IR49" i="5"/>
  <c r="IW49" i="5"/>
  <c r="JB49" i="5"/>
  <c r="JG49" i="5"/>
  <c r="JL49" i="5"/>
  <c r="KP49" i="5"/>
  <c r="JQ49" i="5"/>
  <c r="JV49" i="5"/>
  <c r="KA49" i="5"/>
  <c r="KF49" i="5"/>
  <c r="KK49" i="5"/>
  <c r="L49" i="5"/>
  <c r="AP52" i="1"/>
  <c r="F52" i="1" s="1"/>
  <c r="C37" i="3"/>
  <c r="L35" i="3"/>
  <c r="E36" i="3"/>
  <c r="P36" i="3" s="1"/>
  <c r="S35" i="3"/>
  <c r="G35" i="3"/>
  <c r="Q35" i="3"/>
  <c r="P35" i="3"/>
  <c r="O35" i="3"/>
  <c r="N35" i="3"/>
  <c r="M35" i="3"/>
  <c r="K35" i="3"/>
  <c r="J35" i="3"/>
  <c r="I35" i="3"/>
  <c r="H35" i="3"/>
  <c r="G49" i="4"/>
  <c r="B39" i="3" s="1"/>
  <c r="I57" i="5"/>
  <c r="G49" i="5"/>
  <c r="CP16" i="4"/>
  <c r="CO37" i="4"/>
  <c r="CO12" i="4"/>
  <c r="CL20" i="4"/>
  <c r="CO22" i="4"/>
  <c r="CL50" i="4"/>
  <c r="CL10" i="4"/>
  <c r="CN18" i="4"/>
  <c r="CL45" i="4"/>
  <c r="CP26" i="4"/>
  <c r="CL55" i="4"/>
  <c r="CL30" i="4"/>
  <c r="CO47" i="4"/>
  <c r="CM34" i="4"/>
  <c r="CM39" i="4"/>
  <c r="CL25" i="4"/>
  <c r="CL40" i="4"/>
  <c r="E47" i="4" s="1"/>
  <c r="F47" i="4"/>
  <c r="CN38" i="4"/>
  <c r="CP46" i="4"/>
  <c r="CL35" i="4"/>
  <c r="CN13" i="4"/>
  <c r="CN33" i="4"/>
  <c r="CN23" i="4"/>
  <c r="CN28" i="4"/>
  <c r="CP51" i="4"/>
  <c r="CM44" i="4"/>
  <c r="CP36" i="4"/>
  <c r="CM49" i="4"/>
  <c r="CM19" i="4"/>
  <c r="CN53" i="4"/>
  <c r="CM29" i="4"/>
  <c r="CM9" i="4"/>
  <c r="CN43" i="4"/>
  <c r="CO7" i="4"/>
  <c r="CP31" i="4"/>
  <c r="CM24" i="4"/>
  <c r="CO32" i="4"/>
  <c r="CO52" i="4"/>
  <c r="CP41" i="4"/>
  <c r="CP11" i="4"/>
  <c r="CN48" i="4"/>
  <c r="CO27" i="4"/>
  <c r="CL15" i="4"/>
  <c r="CP6" i="4"/>
  <c r="CJ56" i="4"/>
  <c r="CO42" i="4"/>
  <c r="CM54" i="4"/>
  <c r="CP21" i="4"/>
  <c r="CM14" i="4"/>
  <c r="CN8" i="4"/>
  <c r="CO17" i="4"/>
  <c r="M55" i="9"/>
  <c r="AS54" i="1"/>
  <c r="CX5" i="4"/>
  <c r="W52" i="1"/>
  <c r="I50" i="2"/>
  <c r="AK52" i="1"/>
  <c r="J50" i="2"/>
  <c r="AU53" i="1" s="1"/>
  <c r="E70" i="2"/>
  <c r="T52" i="1"/>
  <c r="H49" i="2"/>
  <c r="F50" i="2"/>
  <c r="AF51" i="1"/>
  <c r="AI52" i="1" s="1"/>
  <c r="Z51" i="1"/>
  <c r="AC52" i="1" s="1"/>
  <c r="AP53" i="1" l="1"/>
  <c r="F53" i="1" s="1"/>
  <c r="AF50" i="5"/>
  <c r="Q50" i="5"/>
  <c r="AA50" i="5"/>
  <c r="AK50" i="5"/>
  <c r="V50" i="5"/>
  <c r="AP50" i="5"/>
  <c r="AU50" i="5"/>
  <c r="AZ50" i="5"/>
  <c r="BE50" i="5"/>
  <c r="BJ50" i="5"/>
  <c r="BO50" i="5"/>
  <c r="BT50" i="5"/>
  <c r="BY50" i="5"/>
  <c r="CD50" i="5"/>
  <c r="CI50" i="5"/>
  <c r="CN50" i="5"/>
  <c r="CS50" i="5"/>
  <c r="CX50" i="5"/>
  <c r="DC50" i="5"/>
  <c r="DH50" i="5"/>
  <c r="DM50" i="5"/>
  <c r="DR50" i="5"/>
  <c r="DW50" i="5"/>
  <c r="EB50" i="5"/>
  <c r="EG50" i="5"/>
  <c r="EL50" i="5"/>
  <c r="EQ50" i="5"/>
  <c r="EV50" i="5"/>
  <c r="FA50" i="5"/>
  <c r="FF50" i="5"/>
  <c r="FK50" i="5"/>
  <c r="FP50" i="5"/>
  <c r="FU50" i="5"/>
  <c r="FZ50" i="5"/>
  <c r="GE50" i="5"/>
  <c r="GJ50" i="5"/>
  <c r="GO50" i="5"/>
  <c r="GT50" i="5"/>
  <c r="GY50" i="5"/>
  <c r="HD50" i="5"/>
  <c r="HI50" i="5"/>
  <c r="HN50" i="5"/>
  <c r="HS50" i="5"/>
  <c r="HX50" i="5"/>
  <c r="IC50" i="5"/>
  <c r="IH50" i="5"/>
  <c r="IM50" i="5"/>
  <c r="IR50" i="5"/>
  <c r="IW50" i="5"/>
  <c r="JB50" i="5"/>
  <c r="JG50" i="5"/>
  <c r="JL50" i="5"/>
  <c r="JQ50" i="5"/>
  <c r="KP50" i="5"/>
  <c r="JV50" i="5"/>
  <c r="KA50" i="5"/>
  <c r="KF50" i="5"/>
  <c r="KK50" i="5"/>
  <c r="L50" i="5"/>
  <c r="E37" i="3"/>
  <c r="Q37" i="3" s="1"/>
  <c r="O36" i="3"/>
  <c r="L36" i="3"/>
  <c r="K36" i="3"/>
  <c r="T36" i="3"/>
  <c r="H36" i="3"/>
  <c r="G36" i="3"/>
  <c r="R36" i="3"/>
  <c r="N36" i="3"/>
  <c r="J36" i="3"/>
  <c r="Q36" i="3"/>
  <c r="M36" i="3"/>
  <c r="I36" i="3"/>
  <c r="S36" i="3"/>
  <c r="G47" i="4"/>
  <c r="B37" i="3" s="1"/>
  <c r="C38" i="3" s="1"/>
  <c r="G50" i="5"/>
  <c r="K37" i="3"/>
  <c r="CN14" i="4"/>
  <c r="CM15" i="4"/>
  <c r="CP52" i="4"/>
  <c r="CN9" i="4"/>
  <c r="CN44" i="4"/>
  <c r="CO33" i="4"/>
  <c r="CM25" i="4"/>
  <c r="CM55" i="4"/>
  <c r="CQ21" i="4"/>
  <c r="CP27" i="4"/>
  <c r="CP32" i="4"/>
  <c r="CN29" i="4"/>
  <c r="CQ51" i="4"/>
  <c r="CO13" i="4"/>
  <c r="CN39" i="4"/>
  <c r="CQ26" i="4"/>
  <c r="CP22" i="4"/>
  <c r="CN54" i="4"/>
  <c r="CO48" i="4"/>
  <c r="CN24" i="4"/>
  <c r="CO53" i="4"/>
  <c r="CM35" i="4"/>
  <c r="CN34" i="4"/>
  <c r="CM45" i="4"/>
  <c r="CM20" i="4"/>
  <c r="CQ46" i="4"/>
  <c r="CO18" i="4"/>
  <c r="CP12" i="4"/>
  <c r="CQ31" i="4"/>
  <c r="CP17" i="4"/>
  <c r="CK56" i="4"/>
  <c r="CQ11" i="4"/>
  <c r="CP7" i="4"/>
  <c r="CN49" i="4"/>
  <c r="CO23" i="4"/>
  <c r="CO38" i="4"/>
  <c r="CN19" i="4"/>
  <c r="CP47" i="4"/>
  <c r="CM10" i="4"/>
  <c r="CP37" i="4"/>
  <c r="CP42" i="4"/>
  <c r="CO28" i="4"/>
  <c r="CO8" i="4"/>
  <c r="CQ6" i="4"/>
  <c r="CQ41" i="4"/>
  <c r="CO43" i="4"/>
  <c r="E50" i="4" s="1"/>
  <c r="F50" i="4"/>
  <c r="CQ36" i="4"/>
  <c r="CM40" i="4"/>
  <c r="CM30" i="4"/>
  <c r="CM50" i="4"/>
  <c r="CQ16" i="4"/>
  <c r="CY5" i="4"/>
  <c r="M56" i="9"/>
  <c r="AS55" i="1"/>
  <c r="W53" i="1"/>
  <c r="AK53" i="1"/>
  <c r="AL53" i="1"/>
  <c r="E53" i="1" s="1"/>
  <c r="J51" i="2"/>
  <c r="AU54" i="1" s="1"/>
  <c r="E71" i="2"/>
  <c r="F51" i="2"/>
  <c r="AL54" i="1" s="1"/>
  <c r="E54" i="1" s="1"/>
  <c r="H50" i="2"/>
  <c r="T53" i="1"/>
  <c r="I51" i="2"/>
  <c r="AF52" i="1"/>
  <c r="AI53" i="1" s="1"/>
  <c r="Z52" i="1"/>
  <c r="AC53" i="1" s="1"/>
  <c r="AP54" i="1" l="1"/>
  <c r="F54" i="1" s="1"/>
  <c r="AF51" i="5"/>
  <c r="Q51" i="5"/>
  <c r="AA51" i="5"/>
  <c r="V51" i="5"/>
  <c r="AK51" i="5"/>
  <c r="AP51" i="5"/>
  <c r="AU51" i="5"/>
  <c r="AZ51" i="5"/>
  <c r="BE51" i="5"/>
  <c r="BJ51" i="5"/>
  <c r="BO51" i="5"/>
  <c r="BT51" i="5"/>
  <c r="BY51" i="5"/>
  <c r="CD51" i="5"/>
  <c r="CI51" i="5"/>
  <c r="CN51" i="5"/>
  <c r="CS51" i="5"/>
  <c r="CX51" i="5"/>
  <c r="DC51" i="5"/>
  <c r="DH51" i="5"/>
  <c r="DM51" i="5"/>
  <c r="DR51" i="5"/>
  <c r="DW51" i="5"/>
  <c r="EB51" i="5"/>
  <c r="EG51" i="5"/>
  <c r="EL51" i="5"/>
  <c r="EQ51" i="5"/>
  <c r="EV51" i="5"/>
  <c r="FA51" i="5"/>
  <c r="FF51" i="5"/>
  <c r="FK51" i="5"/>
  <c r="FP51" i="5"/>
  <c r="FU51" i="5"/>
  <c r="FZ51" i="5"/>
  <c r="GE51" i="5"/>
  <c r="GJ51" i="5"/>
  <c r="GO51" i="5"/>
  <c r="GT51" i="5"/>
  <c r="GY51" i="5"/>
  <c r="HD51" i="5"/>
  <c r="HI51" i="5"/>
  <c r="HN51" i="5"/>
  <c r="HS51" i="5"/>
  <c r="HX51" i="5"/>
  <c r="IC51" i="5"/>
  <c r="IH51" i="5"/>
  <c r="IM51" i="5"/>
  <c r="IR51" i="5"/>
  <c r="IW51" i="5"/>
  <c r="JB51" i="5"/>
  <c r="JG51" i="5"/>
  <c r="JL51" i="5"/>
  <c r="KP51" i="5"/>
  <c r="JQ51" i="5"/>
  <c r="JV51" i="5"/>
  <c r="KA51" i="5"/>
  <c r="KF51" i="5"/>
  <c r="KK51" i="5"/>
  <c r="O37" i="3"/>
  <c r="L51" i="5"/>
  <c r="N37" i="3"/>
  <c r="M37" i="3"/>
  <c r="L37" i="3"/>
  <c r="J37" i="3"/>
  <c r="U37" i="3"/>
  <c r="I37" i="3"/>
  <c r="T37" i="3"/>
  <c r="H37" i="3"/>
  <c r="S37" i="3"/>
  <c r="G37" i="3"/>
  <c r="R37" i="3"/>
  <c r="P37" i="3"/>
  <c r="C39" i="3"/>
  <c r="E38" i="3"/>
  <c r="O38" i="3" s="1"/>
  <c r="G50" i="4"/>
  <c r="B40" i="3" s="1"/>
  <c r="G51" i="5"/>
  <c r="CN30" i="4"/>
  <c r="CR6" i="4"/>
  <c r="CQ47" i="4"/>
  <c r="CQ7" i="4"/>
  <c r="CP18" i="4"/>
  <c r="CN35" i="4"/>
  <c r="CQ22" i="4"/>
  <c r="CQ32" i="4"/>
  <c r="CP33" i="4"/>
  <c r="CN40" i="4"/>
  <c r="CP8" i="4"/>
  <c r="CO19" i="4"/>
  <c r="CR11" i="4"/>
  <c r="CR26" i="4"/>
  <c r="CQ27" i="4"/>
  <c r="CO44" i="4"/>
  <c r="CP28" i="4"/>
  <c r="CL56" i="4"/>
  <c r="CR46" i="4"/>
  <c r="F53" i="4"/>
  <c r="CP53" i="4"/>
  <c r="CO39" i="4"/>
  <c r="CR21" i="4"/>
  <c r="CO9" i="4"/>
  <c r="CR36" i="4"/>
  <c r="CQ42" i="4"/>
  <c r="CP38" i="4"/>
  <c r="CQ17" i="4"/>
  <c r="CN20" i="4"/>
  <c r="CO24" i="4"/>
  <c r="CP13" i="4"/>
  <c r="CQ52" i="4"/>
  <c r="CR16" i="4"/>
  <c r="CP43" i="4"/>
  <c r="CQ37" i="4"/>
  <c r="CP23" i="4"/>
  <c r="CR31" i="4"/>
  <c r="CN45" i="4"/>
  <c r="CP48" i="4"/>
  <c r="CR51" i="4"/>
  <c r="CN55" i="4"/>
  <c r="CN15" i="4"/>
  <c r="CN50" i="4"/>
  <c r="CR41" i="4"/>
  <c r="CN10" i="4"/>
  <c r="CO49" i="4"/>
  <c r="CQ12" i="4"/>
  <c r="CO34" i="4"/>
  <c r="CO54" i="4"/>
  <c r="CO29" i="4"/>
  <c r="CN25" i="4"/>
  <c r="CO14" i="4"/>
  <c r="W54" i="1"/>
  <c r="CZ5" i="4"/>
  <c r="M57" i="9"/>
  <c r="AS56" i="1"/>
  <c r="I52" i="2"/>
  <c r="AK54" i="1"/>
  <c r="J52" i="2"/>
  <c r="AU55" i="1" s="1"/>
  <c r="E72" i="2"/>
  <c r="AF53" i="1"/>
  <c r="AI54" i="1" s="1"/>
  <c r="Z53" i="1"/>
  <c r="AC54" i="1" s="1"/>
  <c r="AP55" i="1"/>
  <c r="F55" i="1" s="1"/>
  <c r="T54" i="1"/>
  <c r="H51" i="2"/>
  <c r="F52" i="2"/>
  <c r="AF52" i="5" l="1"/>
  <c r="Q52" i="5"/>
  <c r="AA52" i="5"/>
  <c r="AK52" i="5"/>
  <c r="V52" i="5"/>
  <c r="AP52" i="5"/>
  <c r="AU52" i="5"/>
  <c r="AZ52" i="5"/>
  <c r="BE52" i="5"/>
  <c r="BJ52" i="5"/>
  <c r="BO52" i="5"/>
  <c r="BT52" i="5"/>
  <c r="BY52" i="5"/>
  <c r="CD52" i="5"/>
  <c r="CI52" i="5"/>
  <c r="CN52" i="5"/>
  <c r="CS52" i="5"/>
  <c r="CX52" i="5"/>
  <c r="DC52" i="5"/>
  <c r="DH52" i="5"/>
  <c r="DM52" i="5"/>
  <c r="DR52" i="5"/>
  <c r="DW52" i="5"/>
  <c r="EB52" i="5"/>
  <c r="EG52" i="5"/>
  <c r="EL52" i="5"/>
  <c r="EQ52" i="5"/>
  <c r="EV52" i="5"/>
  <c r="FA52" i="5"/>
  <c r="FF52" i="5"/>
  <c r="FK52" i="5"/>
  <c r="FP52" i="5"/>
  <c r="FU52" i="5"/>
  <c r="FZ52" i="5"/>
  <c r="GE52" i="5"/>
  <c r="GJ52" i="5"/>
  <c r="GO52" i="5"/>
  <c r="GT52" i="5"/>
  <c r="GY52" i="5"/>
  <c r="HD52" i="5"/>
  <c r="HI52" i="5"/>
  <c r="HN52" i="5"/>
  <c r="HS52" i="5"/>
  <c r="HX52" i="5"/>
  <c r="IC52" i="5"/>
  <c r="IH52" i="5"/>
  <c r="IM52" i="5"/>
  <c r="IR52" i="5"/>
  <c r="IW52" i="5"/>
  <c r="JB52" i="5"/>
  <c r="JG52" i="5"/>
  <c r="JL52" i="5"/>
  <c r="KP52" i="5"/>
  <c r="JQ52" i="5"/>
  <c r="JV52" i="5"/>
  <c r="KA52" i="5"/>
  <c r="KF52" i="5"/>
  <c r="KK52" i="5"/>
  <c r="L52" i="5"/>
  <c r="K38" i="3"/>
  <c r="L38" i="3"/>
  <c r="M38" i="3"/>
  <c r="G38" i="3"/>
  <c r="V38" i="3"/>
  <c r="J38" i="3"/>
  <c r="S38" i="3"/>
  <c r="U38" i="3"/>
  <c r="I38" i="3"/>
  <c r="T38" i="3"/>
  <c r="H38" i="3"/>
  <c r="E39" i="3"/>
  <c r="L39" i="3" s="1"/>
  <c r="R38" i="3"/>
  <c r="Q38" i="3"/>
  <c r="C40" i="3"/>
  <c r="P38" i="3"/>
  <c r="N38" i="3"/>
  <c r="E54" i="4"/>
  <c r="E53" i="4"/>
  <c r="G53" i="4" s="1"/>
  <c r="B43" i="3" s="1"/>
  <c r="G52" i="5"/>
  <c r="CP29" i="4"/>
  <c r="CS41" i="4"/>
  <c r="CO45" i="4"/>
  <c r="CR52" i="4"/>
  <c r="CQ38" i="4"/>
  <c r="CQ53" i="4"/>
  <c r="CP44" i="4"/>
  <c r="F51" i="4"/>
  <c r="CP19" i="4"/>
  <c r="CO35" i="4"/>
  <c r="CP54" i="4"/>
  <c r="CO50" i="4"/>
  <c r="CS31" i="4"/>
  <c r="CR42" i="4"/>
  <c r="CS46" i="4"/>
  <c r="CR27" i="4"/>
  <c r="CQ8" i="4"/>
  <c r="CQ18" i="4"/>
  <c r="CP34" i="4"/>
  <c r="CO15" i="4"/>
  <c r="CQ23" i="4"/>
  <c r="CQ13" i="4"/>
  <c r="CS36" i="4"/>
  <c r="CM56" i="4"/>
  <c r="CS26" i="4"/>
  <c r="CO40" i="4"/>
  <c r="CR7" i="4"/>
  <c r="CR12" i="4"/>
  <c r="CO55" i="4"/>
  <c r="CR37" i="4"/>
  <c r="CP24" i="4"/>
  <c r="CP9" i="4"/>
  <c r="CQ33" i="4"/>
  <c r="CR47" i="4"/>
  <c r="CP14" i="4"/>
  <c r="CP49" i="4"/>
  <c r="CS51" i="4"/>
  <c r="CQ43" i="4"/>
  <c r="CO20" i="4"/>
  <c r="CS21" i="4"/>
  <c r="CQ28" i="4"/>
  <c r="CR32" i="4"/>
  <c r="CS6" i="4"/>
  <c r="CO25" i="4"/>
  <c r="CO10" i="4"/>
  <c r="CQ48" i="4"/>
  <c r="CS16" i="4"/>
  <c r="CR17" i="4"/>
  <c r="CP39" i="4"/>
  <c r="CS11" i="4"/>
  <c r="CR22" i="4"/>
  <c r="CO30" i="4"/>
  <c r="M58" i="9"/>
  <c r="DA5" i="4"/>
  <c r="AS57" i="1"/>
  <c r="AK55" i="1"/>
  <c r="AL55" i="1"/>
  <c r="J53" i="2"/>
  <c r="AU56" i="1" s="1"/>
  <c r="E73" i="2"/>
  <c r="F53" i="2"/>
  <c r="AL56" i="1" s="1"/>
  <c r="E56" i="1" s="1"/>
  <c r="H52" i="2"/>
  <c r="T55" i="1"/>
  <c r="I53" i="2"/>
  <c r="AF54" i="1"/>
  <c r="AI55" i="1" s="1"/>
  <c r="Z54" i="1"/>
  <c r="AC55" i="1" s="1"/>
  <c r="W55" i="1"/>
  <c r="Q53" i="5" l="1"/>
  <c r="AF53" i="5"/>
  <c r="AA53" i="5"/>
  <c r="V53" i="5"/>
  <c r="AK53" i="5"/>
  <c r="AP53" i="5"/>
  <c r="AU53" i="5"/>
  <c r="AZ53" i="5"/>
  <c r="BE53" i="5"/>
  <c r="BJ53" i="5"/>
  <c r="BO53" i="5"/>
  <c r="BT53" i="5"/>
  <c r="BY53" i="5"/>
  <c r="CD53" i="5"/>
  <c r="CI53" i="5"/>
  <c r="CN53" i="5"/>
  <c r="CS53" i="5"/>
  <c r="CX53" i="5"/>
  <c r="DC53" i="5"/>
  <c r="DH53" i="5"/>
  <c r="DM53" i="5"/>
  <c r="DR53" i="5"/>
  <c r="DW53" i="5"/>
  <c r="EB53" i="5"/>
  <c r="EG53" i="5"/>
  <c r="EL53" i="5"/>
  <c r="EQ53" i="5"/>
  <c r="EV53" i="5"/>
  <c r="FA53" i="5"/>
  <c r="FF53" i="5"/>
  <c r="FK53" i="5"/>
  <c r="FP53" i="5"/>
  <c r="FU53" i="5"/>
  <c r="FZ53" i="5"/>
  <c r="GE53" i="5"/>
  <c r="GJ53" i="5"/>
  <c r="GO53" i="5"/>
  <c r="GT53" i="5"/>
  <c r="GY53" i="5"/>
  <c r="HD53" i="5"/>
  <c r="HI53" i="5"/>
  <c r="HN53" i="5"/>
  <c r="HS53" i="5"/>
  <c r="HX53" i="5"/>
  <c r="IC53" i="5"/>
  <c r="IH53" i="5"/>
  <c r="IM53" i="5"/>
  <c r="IR53" i="5"/>
  <c r="IW53" i="5"/>
  <c r="JB53" i="5"/>
  <c r="JG53" i="5"/>
  <c r="JL53" i="5"/>
  <c r="JQ53" i="5"/>
  <c r="KP53" i="5"/>
  <c r="JV53" i="5"/>
  <c r="KA53" i="5"/>
  <c r="KF53" i="5"/>
  <c r="KK53" i="5"/>
  <c r="L53" i="5"/>
  <c r="W39" i="3"/>
  <c r="K39" i="3"/>
  <c r="I39" i="3"/>
  <c r="T39" i="3"/>
  <c r="S39" i="3"/>
  <c r="G39" i="3"/>
  <c r="H39" i="3"/>
  <c r="R39" i="3"/>
  <c r="O39" i="3"/>
  <c r="Q39" i="3"/>
  <c r="P39" i="3"/>
  <c r="V39" i="3"/>
  <c r="N39" i="3"/>
  <c r="J39" i="3"/>
  <c r="M39" i="3"/>
  <c r="U39" i="3"/>
  <c r="E40" i="3"/>
  <c r="R40" i="3" s="1"/>
  <c r="C41" i="3"/>
  <c r="E51" i="4"/>
  <c r="G51" i="4" s="1"/>
  <c r="B41" i="3" s="1"/>
  <c r="G53" i="5"/>
  <c r="CT11" i="4"/>
  <c r="CP10" i="4"/>
  <c r="CT21" i="4"/>
  <c r="CS47" i="4"/>
  <c r="E55" i="4" s="1"/>
  <c r="F54" i="4"/>
  <c r="CS37" i="4"/>
  <c r="CN56" i="4"/>
  <c r="CR18" i="4"/>
  <c r="CT31" i="4"/>
  <c r="CR53" i="4"/>
  <c r="CP25" i="4"/>
  <c r="CP20" i="4"/>
  <c r="CR33" i="4"/>
  <c r="CP55" i="4"/>
  <c r="CT36" i="4"/>
  <c r="CR8" i="4"/>
  <c r="CP50" i="4"/>
  <c r="CR38" i="4"/>
  <c r="CQ39" i="4"/>
  <c r="CT6" i="4"/>
  <c r="CR43" i="4"/>
  <c r="CS12" i="4"/>
  <c r="CR13" i="4"/>
  <c r="CS27" i="4"/>
  <c r="CQ54" i="4"/>
  <c r="CS52" i="4"/>
  <c r="CS17" i="4"/>
  <c r="CS32" i="4"/>
  <c r="CT51" i="4"/>
  <c r="CS7" i="4"/>
  <c r="CR23" i="4"/>
  <c r="CT46" i="4"/>
  <c r="CP35" i="4"/>
  <c r="CP45" i="4"/>
  <c r="CP30" i="4"/>
  <c r="CT16" i="4"/>
  <c r="CQ49" i="4"/>
  <c r="CQ9" i="4"/>
  <c r="CP40" i="4"/>
  <c r="CP15" i="4"/>
  <c r="CS42" i="4"/>
  <c r="CQ19" i="4"/>
  <c r="CT41" i="4"/>
  <c r="CS22" i="4"/>
  <c r="CR48" i="4"/>
  <c r="CR28" i="4"/>
  <c r="CQ14" i="4"/>
  <c r="CQ24" i="4"/>
  <c r="CT26" i="4"/>
  <c r="CQ34" i="4"/>
  <c r="CQ44" i="4"/>
  <c r="CQ29" i="4"/>
  <c r="AP56" i="1"/>
  <c r="F56" i="1" s="1"/>
  <c r="E55" i="1"/>
  <c r="DB5" i="4"/>
  <c r="M59" i="9"/>
  <c r="AS58" i="1"/>
  <c r="I54" i="2"/>
  <c r="AK56" i="1"/>
  <c r="J54" i="2"/>
  <c r="AU57" i="1" s="1"/>
  <c r="E74" i="2"/>
  <c r="Z55" i="1"/>
  <c r="AC56" i="1" s="1"/>
  <c r="AF55" i="1"/>
  <c r="AI56" i="1" s="1"/>
  <c r="W56" i="1"/>
  <c r="F54" i="2"/>
  <c r="AP57" i="1"/>
  <c r="F57" i="1" s="1"/>
  <c r="H53" i="2"/>
  <c r="T56" i="1"/>
  <c r="Q54" i="5" l="1"/>
  <c r="AF54" i="5"/>
  <c r="AA54" i="5"/>
  <c r="V54" i="5"/>
  <c r="AK54" i="5"/>
  <c r="AP54" i="5"/>
  <c r="AU54" i="5"/>
  <c r="AZ54" i="5"/>
  <c r="BE54" i="5"/>
  <c r="BJ54" i="5"/>
  <c r="BO54" i="5"/>
  <c r="BT54" i="5"/>
  <c r="BY54" i="5"/>
  <c r="CD54" i="5"/>
  <c r="CI54" i="5"/>
  <c r="CN54" i="5"/>
  <c r="CS54" i="5"/>
  <c r="CX54" i="5"/>
  <c r="DC54" i="5"/>
  <c r="DH54" i="5"/>
  <c r="DM54" i="5"/>
  <c r="DR54" i="5"/>
  <c r="DW54" i="5"/>
  <c r="EB54" i="5"/>
  <c r="EG54" i="5"/>
  <c r="EL54" i="5"/>
  <c r="EQ54" i="5"/>
  <c r="EV54" i="5"/>
  <c r="FA54" i="5"/>
  <c r="FF54" i="5"/>
  <c r="FK54" i="5"/>
  <c r="FP54" i="5"/>
  <c r="FU54" i="5"/>
  <c r="FZ54" i="5"/>
  <c r="GE54" i="5"/>
  <c r="GJ54" i="5"/>
  <c r="GO54" i="5"/>
  <c r="GT54" i="5"/>
  <c r="GY54" i="5"/>
  <c r="HD54" i="5"/>
  <c r="HI54" i="5"/>
  <c r="HN54" i="5"/>
  <c r="HS54" i="5"/>
  <c r="HX54" i="5"/>
  <c r="IC54" i="5"/>
  <c r="IH54" i="5"/>
  <c r="IM54" i="5"/>
  <c r="IR54" i="5"/>
  <c r="IW54" i="5"/>
  <c r="JB54" i="5"/>
  <c r="JG54" i="5"/>
  <c r="JL54" i="5"/>
  <c r="JQ54" i="5"/>
  <c r="KP54" i="5"/>
  <c r="JV54" i="5"/>
  <c r="KA54" i="5"/>
  <c r="KF54" i="5"/>
  <c r="KK54" i="5"/>
  <c r="L54" i="5"/>
  <c r="Q40" i="3"/>
  <c r="P40" i="3"/>
  <c r="E41" i="3"/>
  <c r="K41" i="3" s="1"/>
  <c r="H40" i="3"/>
  <c r="S40" i="3"/>
  <c r="G40" i="3"/>
  <c r="O40" i="3"/>
  <c r="N40" i="3"/>
  <c r="V40" i="3"/>
  <c r="M40" i="3"/>
  <c r="J40" i="3"/>
  <c r="X40" i="3"/>
  <c r="U40" i="3"/>
  <c r="L40" i="3"/>
  <c r="I40" i="3"/>
  <c r="W40" i="3"/>
  <c r="T40" i="3"/>
  <c r="K40" i="3"/>
  <c r="C42" i="3"/>
  <c r="G54" i="4"/>
  <c r="B44" i="3" s="1"/>
  <c r="G54" i="5"/>
  <c r="CS48" i="4"/>
  <c r="CQ40" i="4"/>
  <c r="CQ45" i="4"/>
  <c r="E52" i="4" s="1"/>
  <c r="F52" i="4"/>
  <c r="CU51" i="4"/>
  <c r="CS13" i="4"/>
  <c r="CS38" i="4"/>
  <c r="CQ20" i="4"/>
  <c r="CO56" i="4"/>
  <c r="CR34" i="4"/>
  <c r="CT22" i="4"/>
  <c r="CR9" i="4"/>
  <c r="CQ35" i="4"/>
  <c r="CT32" i="4"/>
  <c r="CT12" i="4"/>
  <c r="CQ50" i="4"/>
  <c r="CQ25" i="4"/>
  <c r="CT37" i="4"/>
  <c r="CU26" i="4"/>
  <c r="CU41" i="4"/>
  <c r="CR49" i="4"/>
  <c r="CU46" i="4"/>
  <c r="CT17" i="4"/>
  <c r="CS8" i="4"/>
  <c r="CT47" i="4"/>
  <c r="CR24" i="4"/>
  <c r="CR19" i="4"/>
  <c r="CS23" i="4"/>
  <c r="CT52" i="4"/>
  <c r="CS43" i="4"/>
  <c r="CU36" i="4"/>
  <c r="CS53" i="4"/>
  <c r="CU21" i="4"/>
  <c r="CR29" i="4"/>
  <c r="CR14" i="4"/>
  <c r="CT42" i="4"/>
  <c r="CU16" i="4"/>
  <c r="CT7" i="4"/>
  <c r="CR54" i="4"/>
  <c r="CU6" i="4"/>
  <c r="CQ55" i="4"/>
  <c r="CU31" i="4"/>
  <c r="CQ10" i="4"/>
  <c r="CR44" i="4"/>
  <c r="CS28" i="4"/>
  <c r="CQ15" i="4"/>
  <c r="CQ30" i="4"/>
  <c r="CT27" i="4"/>
  <c r="CR39" i="4"/>
  <c r="CS33" i="4"/>
  <c r="CS18" i="4"/>
  <c r="CU11" i="4"/>
  <c r="DC5" i="4"/>
  <c r="M60" i="9"/>
  <c r="N52" i="9" s="1"/>
  <c r="O52" i="9" s="1"/>
  <c r="AS59" i="1"/>
  <c r="AK57" i="1"/>
  <c r="AL57" i="1"/>
  <c r="J55" i="2"/>
  <c r="AU58" i="1" s="1"/>
  <c r="AU4" i="1"/>
  <c r="E75" i="2"/>
  <c r="AF56" i="1"/>
  <c r="AI57" i="1" s="1"/>
  <c r="Z56" i="1"/>
  <c r="AC57" i="1" s="1"/>
  <c r="I55" i="2"/>
  <c r="F55" i="2"/>
  <c r="I56" i="2" s="1"/>
  <c r="T57" i="1"/>
  <c r="H54" i="2"/>
  <c r="W57" i="1"/>
  <c r="AF55" i="5" l="1"/>
  <c r="Q55" i="5"/>
  <c r="AA55" i="5"/>
  <c r="V55" i="5"/>
  <c r="AK55" i="5"/>
  <c r="AP55" i="5"/>
  <c r="AU55" i="5"/>
  <c r="AZ55" i="5"/>
  <c r="BE55" i="5"/>
  <c r="BJ55" i="5"/>
  <c r="BO55" i="5"/>
  <c r="BT55" i="5"/>
  <c r="BY55" i="5"/>
  <c r="CD55" i="5"/>
  <c r="CI55" i="5"/>
  <c r="CN55" i="5"/>
  <c r="CS55" i="5"/>
  <c r="CX55" i="5"/>
  <c r="DC55" i="5"/>
  <c r="DH55" i="5"/>
  <c r="DM55" i="5"/>
  <c r="DR55" i="5"/>
  <c r="DW55" i="5"/>
  <c r="EB55" i="5"/>
  <c r="EG55" i="5"/>
  <c r="EL55" i="5"/>
  <c r="EQ55" i="5"/>
  <c r="EV55" i="5"/>
  <c r="FA55" i="5"/>
  <c r="FF55" i="5"/>
  <c r="FK55" i="5"/>
  <c r="FP55" i="5"/>
  <c r="FU55" i="5"/>
  <c r="FZ55" i="5"/>
  <c r="GE55" i="5"/>
  <c r="GJ55" i="5"/>
  <c r="GO55" i="5"/>
  <c r="GT55" i="5"/>
  <c r="GY55" i="5"/>
  <c r="HD55" i="5"/>
  <c r="HI55" i="5"/>
  <c r="HN55" i="5"/>
  <c r="HS55" i="5"/>
  <c r="HX55" i="5"/>
  <c r="IC55" i="5"/>
  <c r="IH55" i="5"/>
  <c r="IM55" i="5"/>
  <c r="IR55" i="5"/>
  <c r="IW55" i="5"/>
  <c r="JB55" i="5"/>
  <c r="JG55" i="5"/>
  <c r="JL55" i="5"/>
  <c r="KP55" i="5"/>
  <c r="JQ55" i="5"/>
  <c r="JV55" i="5"/>
  <c r="KA55" i="5"/>
  <c r="KF55" i="5"/>
  <c r="KK55" i="5"/>
  <c r="Q56" i="5"/>
  <c r="AF56" i="5"/>
  <c r="AA56" i="5"/>
  <c r="V56" i="5"/>
  <c r="AK56" i="5"/>
  <c r="AP56" i="5"/>
  <c r="AU56" i="5"/>
  <c r="AZ56" i="5"/>
  <c r="BE56" i="5"/>
  <c r="BJ56" i="5"/>
  <c r="BO56" i="5"/>
  <c r="BT56" i="5"/>
  <c r="BY56" i="5"/>
  <c r="CD56" i="5"/>
  <c r="CI56" i="5"/>
  <c r="CN56" i="5"/>
  <c r="CS56" i="5"/>
  <c r="CX56" i="5"/>
  <c r="DC56" i="5"/>
  <c r="DH56" i="5"/>
  <c r="DM56" i="5"/>
  <c r="DR56" i="5"/>
  <c r="DW56" i="5"/>
  <c r="EB56" i="5"/>
  <c r="EG56" i="5"/>
  <c r="EL56" i="5"/>
  <c r="EQ56" i="5"/>
  <c r="EV56" i="5"/>
  <c r="FA56" i="5"/>
  <c r="FF56" i="5"/>
  <c r="FK56" i="5"/>
  <c r="FP56" i="5"/>
  <c r="FU56" i="5"/>
  <c r="FZ56" i="5"/>
  <c r="GE56" i="5"/>
  <c r="GJ56" i="5"/>
  <c r="GO56" i="5"/>
  <c r="GT56" i="5"/>
  <c r="GY56" i="5"/>
  <c r="HD56" i="5"/>
  <c r="HI56" i="5"/>
  <c r="HN56" i="5"/>
  <c r="HS56" i="5"/>
  <c r="HX56" i="5"/>
  <c r="IC56" i="5"/>
  <c r="IH56" i="5"/>
  <c r="IM56" i="5"/>
  <c r="IR56" i="5"/>
  <c r="IW56" i="5"/>
  <c r="JB56" i="5"/>
  <c r="JG56" i="5"/>
  <c r="JL56" i="5"/>
  <c r="JQ56" i="5"/>
  <c r="KP56" i="5"/>
  <c r="JV56" i="5"/>
  <c r="KA56" i="5"/>
  <c r="KF56" i="5"/>
  <c r="KK56" i="5"/>
  <c r="L56" i="5"/>
  <c r="L55" i="5"/>
  <c r="H41" i="3"/>
  <c r="S41" i="3"/>
  <c r="G41" i="3"/>
  <c r="R41" i="3"/>
  <c r="Q41" i="3"/>
  <c r="P41" i="3"/>
  <c r="O41" i="3"/>
  <c r="N41" i="3"/>
  <c r="V41" i="3"/>
  <c r="Y41" i="3"/>
  <c r="J41" i="3"/>
  <c r="M41" i="3"/>
  <c r="U41" i="3"/>
  <c r="L41" i="3"/>
  <c r="T41" i="3"/>
  <c r="W41" i="3"/>
  <c r="I41" i="3"/>
  <c r="X41" i="3"/>
  <c r="N54" i="9"/>
  <c r="O54" i="9" s="1"/>
  <c r="N57" i="9"/>
  <c r="O57" i="9" s="1"/>
  <c r="E42" i="3"/>
  <c r="R42" i="3" s="1"/>
  <c r="G52" i="4"/>
  <c r="B42" i="3" s="1"/>
  <c r="C43" i="3" s="1"/>
  <c r="G56" i="5"/>
  <c r="G55" i="5"/>
  <c r="CT33" i="4"/>
  <c r="CT28" i="4"/>
  <c r="CS54" i="4"/>
  <c r="CV21" i="4"/>
  <c r="CU37" i="4"/>
  <c r="CS9" i="4"/>
  <c r="CT13" i="4"/>
  <c r="CS39" i="4"/>
  <c r="CS44" i="4"/>
  <c r="CU7" i="4"/>
  <c r="CT53" i="4"/>
  <c r="CS19" i="4"/>
  <c r="CU17" i="4"/>
  <c r="CR25" i="4"/>
  <c r="CU22" i="4"/>
  <c r="CV51" i="4"/>
  <c r="CU27" i="4"/>
  <c r="CR10" i="4"/>
  <c r="CV16" i="4"/>
  <c r="CV36" i="4"/>
  <c r="CS24" i="4"/>
  <c r="CV46" i="4"/>
  <c r="CR50" i="4"/>
  <c r="CS34" i="4"/>
  <c r="CR45" i="4"/>
  <c r="CV31" i="4"/>
  <c r="CU42" i="4"/>
  <c r="CT43" i="4"/>
  <c r="CU47" i="4"/>
  <c r="CS49" i="4"/>
  <c r="CU12" i="4"/>
  <c r="CP56" i="4"/>
  <c r="CR40" i="4"/>
  <c r="CV11" i="4"/>
  <c r="CR30" i="4"/>
  <c r="CR55" i="4"/>
  <c r="CS14" i="4"/>
  <c r="CU52" i="4"/>
  <c r="CV41" i="4"/>
  <c r="CU32" i="4"/>
  <c r="CR20" i="4"/>
  <c r="CT48" i="4"/>
  <c r="E56" i="4" s="1"/>
  <c r="F55" i="4"/>
  <c r="CT18" i="4"/>
  <c r="CR15" i="4"/>
  <c r="CV6" i="4"/>
  <c r="CS29" i="4"/>
  <c r="CT23" i="4"/>
  <c r="CT8" i="4"/>
  <c r="CV26" i="4"/>
  <c r="CR35" i="4"/>
  <c r="CT38" i="4"/>
  <c r="AP58" i="1"/>
  <c r="F58" i="1" s="1"/>
  <c r="E57" i="1"/>
  <c r="DD5" i="4"/>
  <c r="AS61" i="1"/>
  <c r="N60" i="9"/>
  <c r="O60" i="9" s="1"/>
  <c r="N10" i="9"/>
  <c r="O10" i="9" s="1"/>
  <c r="N6" i="9"/>
  <c r="O6" i="9" s="1"/>
  <c r="N7" i="9"/>
  <c r="O7" i="9" s="1"/>
  <c r="N5" i="9"/>
  <c r="O5" i="9" s="1"/>
  <c r="N9" i="9"/>
  <c r="O9" i="9" s="1"/>
  <c r="N8" i="9"/>
  <c r="O8" i="9" s="1"/>
  <c r="N13" i="9"/>
  <c r="O13" i="9" s="1"/>
  <c r="N12" i="9"/>
  <c r="O12" i="9" s="1"/>
  <c r="N11" i="9"/>
  <c r="O11" i="9" s="1"/>
  <c r="N18" i="9"/>
  <c r="O18" i="9" s="1"/>
  <c r="N14" i="9"/>
  <c r="O14" i="9" s="1"/>
  <c r="N17" i="9"/>
  <c r="O17" i="9" s="1"/>
  <c r="N15" i="9"/>
  <c r="O15" i="9" s="1"/>
  <c r="N16" i="9"/>
  <c r="O16" i="9" s="1"/>
  <c r="N20" i="9"/>
  <c r="O20" i="9" s="1"/>
  <c r="N23" i="9"/>
  <c r="O23" i="9" s="1"/>
  <c r="N19" i="9"/>
  <c r="O19" i="9" s="1"/>
  <c r="N21" i="9"/>
  <c r="O21" i="9" s="1"/>
  <c r="N22" i="9"/>
  <c r="O22" i="9" s="1"/>
  <c r="N24" i="9"/>
  <c r="O24" i="9" s="1"/>
  <c r="N25" i="9"/>
  <c r="O25" i="9" s="1"/>
  <c r="N29" i="9"/>
  <c r="O29" i="9" s="1"/>
  <c r="N26" i="9"/>
  <c r="O26" i="9" s="1"/>
  <c r="N27" i="9"/>
  <c r="O27" i="9" s="1"/>
  <c r="N28" i="9"/>
  <c r="O28" i="9" s="1"/>
  <c r="N30" i="9"/>
  <c r="O30" i="9" s="1"/>
  <c r="N31" i="9"/>
  <c r="O31" i="9" s="1"/>
  <c r="N33" i="9"/>
  <c r="O33" i="9" s="1"/>
  <c r="N32" i="9"/>
  <c r="O32" i="9" s="1"/>
  <c r="N34" i="9"/>
  <c r="O34" i="9" s="1"/>
  <c r="N35" i="9"/>
  <c r="O35" i="9" s="1"/>
  <c r="N36" i="9"/>
  <c r="O36" i="9" s="1"/>
  <c r="N37" i="9"/>
  <c r="O37" i="9" s="1"/>
  <c r="N38" i="9"/>
  <c r="O38" i="9" s="1"/>
  <c r="N39" i="9"/>
  <c r="O39" i="9" s="1"/>
  <c r="N41" i="9"/>
  <c r="O41" i="9" s="1"/>
  <c r="N40" i="9"/>
  <c r="O40" i="9" s="1"/>
  <c r="N42" i="9"/>
  <c r="O42" i="9" s="1"/>
  <c r="N43" i="9"/>
  <c r="O43" i="9" s="1"/>
  <c r="N44" i="9"/>
  <c r="O44" i="9" s="1"/>
  <c r="N45" i="9"/>
  <c r="O45" i="9" s="1"/>
  <c r="N46" i="9"/>
  <c r="O46" i="9" s="1"/>
  <c r="N47" i="9"/>
  <c r="O47" i="9" s="1"/>
  <c r="N48" i="9"/>
  <c r="O48" i="9" s="1"/>
  <c r="N49" i="9"/>
  <c r="O49" i="9" s="1"/>
  <c r="N58" i="9"/>
  <c r="O58" i="9" s="1"/>
  <c r="N56" i="9"/>
  <c r="O56" i="9" s="1"/>
  <c r="N50" i="9"/>
  <c r="O50" i="9" s="1"/>
  <c r="N51" i="9"/>
  <c r="O51" i="9" s="1"/>
  <c r="N53" i="9"/>
  <c r="O53" i="9" s="1"/>
  <c r="N55" i="9"/>
  <c r="O55" i="9" s="1"/>
  <c r="N59" i="9"/>
  <c r="O59" i="9" s="1"/>
  <c r="AS60" i="1"/>
  <c r="AK58" i="1"/>
  <c r="AL58" i="1"/>
  <c r="W58" i="1"/>
  <c r="J56" i="2"/>
  <c r="AU59" i="1" s="1"/>
  <c r="E76" i="2"/>
  <c r="AF57" i="1"/>
  <c r="AI58" i="1" s="1"/>
  <c r="Z57" i="1"/>
  <c r="AC58" i="1" s="1"/>
  <c r="T58" i="1"/>
  <c r="F56" i="2"/>
  <c r="H55" i="2"/>
  <c r="V42" i="3" l="1"/>
  <c r="P42" i="3"/>
  <c r="Z42" i="3"/>
  <c r="O42" i="3"/>
  <c r="Y42" i="3"/>
  <c r="M42" i="3"/>
  <c r="N42" i="3"/>
  <c r="X42" i="3"/>
  <c r="L42" i="3"/>
  <c r="J42" i="3"/>
  <c r="U42" i="3"/>
  <c r="I42" i="3"/>
  <c r="T42" i="3"/>
  <c r="G42" i="3"/>
  <c r="Q42" i="3"/>
  <c r="H42" i="3"/>
  <c r="K42" i="3"/>
  <c r="S42" i="3"/>
  <c r="W42" i="3"/>
  <c r="C44" i="3"/>
  <c r="E43" i="3"/>
  <c r="N43" i="3" s="1"/>
  <c r="G55" i="4"/>
  <c r="B45" i="3" s="1"/>
  <c r="CS35" i="4"/>
  <c r="CS15" i="4"/>
  <c r="CS40" i="4"/>
  <c r="CV42" i="4"/>
  <c r="CW46" i="4"/>
  <c r="CW51" i="4"/>
  <c r="E59" i="4" s="1"/>
  <c r="F58" i="4"/>
  <c r="CV7" i="4"/>
  <c r="CW26" i="4"/>
  <c r="CU18" i="4"/>
  <c r="CV52" i="4"/>
  <c r="CQ56" i="4"/>
  <c r="CW31" i="4"/>
  <c r="CT24" i="4"/>
  <c r="CV22" i="4"/>
  <c r="CT44" i="4"/>
  <c r="CU8" i="4"/>
  <c r="CU48" i="4"/>
  <c r="CT14" i="4"/>
  <c r="CV12" i="4"/>
  <c r="CW36" i="4"/>
  <c r="CS25" i="4"/>
  <c r="CT39" i="4"/>
  <c r="CW21" i="4"/>
  <c r="CU23" i="4"/>
  <c r="CS20" i="4"/>
  <c r="CS55" i="4"/>
  <c r="CT49" i="4"/>
  <c r="CS45" i="4"/>
  <c r="CW16" i="4"/>
  <c r="CV17" i="4"/>
  <c r="CU13" i="4"/>
  <c r="CT54" i="4"/>
  <c r="CT29" i="4"/>
  <c r="CV32" i="4"/>
  <c r="CS30" i="4"/>
  <c r="CV47" i="4"/>
  <c r="CT34" i="4"/>
  <c r="CS10" i="4"/>
  <c r="CT19" i="4"/>
  <c r="CT9" i="4"/>
  <c r="CU28" i="4"/>
  <c r="CU38" i="4"/>
  <c r="CW6" i="4"/>
  <c r="CW41" i="4"/>
  <c r="CW11" i="4"/>
  <c r="CU43" i="4"/>
  <c r="CS50" i="4"/>
  <c r="CV27" i="4"/>
  <c r="CU53" i="4"/>
  <c r="CV37" i="4"/>
  <c r="CU33" i="4"/>
  <c r="AP59" i="1"/>
  <c r="F59" i="1" s="1"/>
  <c r="E58" i="1"/>
  <c r="DE5" i="4"/>
  <c r="AK59" i="1"/>
  <c r="AL59" i="1"/>
  <c r="J57" i="2"/>
  <c r="AU60" i="1" s="1"/>
  <c r="E77" i="2"/>
  <c r="AF58" i="1"/>
  <c r="AI59" i="1" s="1"/>
  <c r="Z58" i="1"/>
  <c r="AC59" i="1" s="1"/>
  <c r="W59" i="1"/>
  <c r="T59" i="1"/>
  <c r="F57" i="2"/>
  <c r="H56" i="2"/>
  <c r="I57" i="2"/>
  <c r="Q57" i="5" l="1"/>
  <c r="AF57" i="5"/>
  <c r="AA57" i="5"/>
  <c r="V57" i="5"/>
  <c r="AK57" i="5"/>
  <c r="AP57" i="5"/>
  <c r="AU57" i="5"/>
  <c r="AZ57" i="5"/>
  <c r="BE57" i="5"/>
  <c r="BJ57" i="5"/>
  <c r="BO57" i="5"/>
  <c r="BT57" i="5"/>
  <c r="BY57" i="5"/>
  <c r="CD57" i="5"/>
  <c r="CI57" i="5"/>
  <c r="CN57" i="5"/>
  <c r="CS57" i="5"/>
  <c r="CX57" i="5"/>
  <c r="DC57" i="5"/>
  <c r="DH57" i="5"/>
  <c r="DM57" i="5"/>
  <c r="DR57" i="5"/>
  <c r="DW57" i="5"/>
  <c r="EB57" i="5"/>
  <c r="EG57" i="5"/>
  <c r="EL57" i="5"/>
  <c r="EQ57" i="5"/>
  <c r="EV57" i="5"/>
  <c r="FA57" i="5"/>
  <c r="FF57" i="5"/>
  <c r="FK57" i="5"/>
  <c r="FP57" i="5"/>
  <c r="FU57" i="5"/>
  <c r="FZ57" i="5"/>
  <c r="GE57" i="5"/>
  <c r="GJ57" i="5"/>
  <c r="GO57" i="5"/>
  <c r="GT57" i="5"/>
  <c r="GY57" i="5"/>
  <c r="HD57" i="5"/>
  <c r="HI57" i="5"/>
  <c r="HN57" i="5"/>
  <c r="HS57" i="5"/>
  <c r="HX57" i="5"/>
  <c r="IC57" i="5"/>
  <c r="IH57" i="5"/>
  <c r="IM57" i="5"/>
  <c r="IR57" i="5"/>
  <c r="IW57" i="5"/>
  <c r="JB57" i="5"/>
  <c r="JG57" i="5"/>
  <c r="KP57" i="5"/>
  <c r="JL57" i="5"/>
  <c r="JQ57" i="5"/>
  <c r="JV57" i="5"/>
  <c r="KA57" i="5"/>
  <c r="KF57" i="5"/>
  <c r="KK57" i="5"/>
  <c r="L57" i="5"/>
  <c r="E44" i="3"/>
  <c r="AB44" i="3" s="1"/>
  <c r="C45" i="3"/>
  <c r="V43" i="3"/>
  <c r="T43" i="3"/>
  <c r="S43" i="3"/>
  <c r="P43" i="3"/>
  <c r="M43" i="3"/>
  <c r="W43" i="3"/>
  <c r="K43" i="3"/>
  <c r="J43" i="3"/>
  <c r="U43" i="3"/>
  <c r="I43" i="3"/>
  <c r="H43" i="3"/>
  <c r="G43" i="3"/>
  <c r="R43" i="3"/>
  <c r="Q43" i="3"/>
  <c r="Y43" i="3"/>
  <c r="AA43" i="3"/>
  <c r="O43" i="3"/>
  <c r="Z43" i="3"/>
  <c r="X43" i="3"/>
  <c r="L43" i="3"/>
  <c r="G57" i="5"/>
  <c r="CV53" i="4"/>
  <c r="CX6" i="4"/>
  <c r="CU34" i="4"/>
  <c r="CU54" i="4"/>
  <c r="CT55" i="4"/>
  <c r="CX36" i="4"/>
  <c r="CW52" i="4"/>
  <c r="CX46" i="4"/>
  <c r="CW27" i="4"/>
  <c r="CV38" i="4"/>
  <c r="CW47" i="4"/>
  <c r="CV13" i="4"/>
  <c r="CT20" i="4"/>
  <c r="CU44" i="4"/>
  <c r="CV18" i="4"/>
  <c r="CW42" i="4"/>
  <c r="CT50" i="4"/>
  <c r="CV28" i="4"/>
  <c r="CT30" i="4"/>
  <c r="CW17" i="4"/>
  <c r="CV23" i="4"/>
  <c r="CW12" i="4"/>
  <c r="CW22" i="4"/>
  <c r="CX26" i="4"/>
  <c r="CT40" i="4"/>
  <c r="CV43" i="4"/>
  <c r="CU9" i="4"/>
  <c r="CW32" i="4"/>
  <c r="CX16" i="4"/>
  <c r="CX21" i="4"/>
  <c r="CU14" i="4"/>
  <c r="CU24" i="4"/>
  <c r="CV33" i="4"/>
  <c r="CX11" i="4"/>
  <c r="CU19" i="4"/>
  <c r="CU29" i="4"/>
  <c r="CT45" i="4"/>
  <c r="CU39" i="4"/>
  <c r="CV48" i="4"/>
  <c r="CX31" i="4"/>
  <c r="CW7" i="4"/>
  <c r="CT15" i="4"/>
  <c r="CW37" i="4"/>
  <c r="CX41" i="4"/>
  <c r="CT10" i="4"/>
  <c r="CU49" i="4"/>
  <c r="E57" i="4" s="1"/>
  <c r="F56" i="4"/>
  <c r="CT25" i="4"/>
  <c r="CV8" i="4"/>
  <c r="CR56" i="4"/>
  <c r="CX51" i="4"/>
  <c r="CT35" i="4"/>
  <c r="AP60" i="1"/>
  <c r="F60" i="1" s="1"/>
  <c r="E59" i="1"/>
  <c r="DF5" i="4"/>
  <c r="AK60" i="1"/>
  <c r="AL60" i="1"/>
  <c r="J58" i="2"/>
  <c r="AU61" i="1" s="1"/>
  <c r="W60" i="1"/>
  <c r="E78" i="2"/>
  <c r="AF59" i="1"/>
  <c r="AI60" i="1" s="1"/>
  <c r="Z59" i="1"/>
  <c r="AC60" i="1" s="1"/>
  <c r="F58" i="2"/>
  <c r="AL61" i="1" s="1"/>
  <c r="E61" i="1" s="1"/>
  <c r="T60" i="1"/>
  <c r="H57" i="2"/>
  <c r="I58" i="2"/>
  <c r="R44" i="3" l="1"/>
  <c r="Y44" i="3"/>
  <c r="M44" i="3"/>
  <c r="L44" i="3"/>
  <c r="X44" i="3"/>
  <c r="K44" i="3"/>
  <c r="E45" i="3"/>
  <c r="AA45" i="3" s="1"/>
  <c r="I44" i="3"/>
  <c r="T44" i="3"/>
  <c r="H44" i="3"/>
  <c r="S44" i="3"/>
  <c r="G44" i="3"/>
  <c r="W44" i="3"/>
  <c r="Q44" i="3"/>
  <c r="P44" i="3"/>
  <c r="AA44" i="3"/>
  <c r="V44" i="3"/>
  <c r="O44" i="3"/>
  <c r="J44" i="3"/>
  <c r="Z44" i="3"/>
  <c r="U44" i="3"/>
  <c r="N44" i="3"/>
  <c r="C46" i="3"/>
  <c r="G56" i="4"/>
  <c r="B46" i="3" s="1"/>
  <c r="CS56" i="4"/>
  <c r="CY41" i="4"/>
  <c r="CV39" i="4"/>
  <c r="CX32" i="4"/>
  <c r="CX12" i="4"/>
  <c r="CX42" i="4"/>
  <c r="CX47" i="4"/>
  <c r="CY36" i="4"/>
  <c r="CW8" i="4"/>
  <c r="CX37" i="4"/>
  <c r="CU45" i="4"/>
  <c r="CV9" i="4"/>
  <c r="CW23" i="4"/>
  <c r="CW18" i="4"/>
  <c r="CW38" i="4"/>
  <c r="CU55" i="4"/>
  <c r="CU25" i="4"/>
  <c r="CU15" i="4"/>
  <c r="CV29" i="4"/>
  <c r="CV24" i="4"/>
  <c r="CW43" i="4"/>
  <c r="CX17" i="4"/>
  <c r="CV44" i="4"/>
  <c r="CX27" i="4"/>
  <c r="CV54" i="4"/>
  <c r="CV49" i="4"/>
  <c r="CX7" i="4"/>
  <c r="CV19" i="4"/>
  <c r="CV14" i="4"/>
  <c r="CU40" i="4"/>
  <c r="CU30" i="4"/>
  <c r="CY46" i="4"/>
  <c r="CV34" i="4"/>
  <c r="CU35" i="4"/>
  <c r="CY31" i="4"/>
  <c r="CY11" i="4"/>
  <c r="CY21" i="4"/>
  <c r="CY26" i="4"/>
  <c r="CW28" i="4"/>
  <c r="CU20" i="4"/>
  <c r="CX52" i="4"/>
  <c r="E60" i="4" s="1"/>
  <c r="F59" i="4"/>
  <c r="CY6" i="4"/>
  <c r="CY51" i="4"/>
  <c r="CU10" i="4"/>
  <c r="CW48" i="4"/>
  <c r="CW33" i="4"/>
  <c r="CY16" i="4"/>
  <c r="CX22" i="4"/>
  <c r="CU50" i="4"/>
  <c r="CW13" i="4"/>
  <c r="CW53" i="4"/>
  <c r="AP61" i="1"/>
  <c r="F61" i="1" s="1"/>
  <c r="E60" i="1"/>
  <c r="DG5" i="4"/>
  <c r="I59" i="2"/>
  <c r="AK61" i="1"/>
  <c r="J59" i="2"/>
  <c r="AU62" i="1" s="1"/>
  <c r="E80" i="2"/>
  <c r="E79" i="2"/>
  <c r="AF60" i="1"/>
  <c r="AI61" i="1" s="1"/>
  <c r="Z60" i="1"/>
  <c r="AC61" i="1" s="1"/>
  <c r="F59" i="2"/>
  <c r="H58" i="2"/>
  <c r="T61" i="1"/>
  <c r="W61" i="1"/>
  <c r="Y45" i="3" l="1"/>
  <c r="M45" i="3"/>
  <c r="X45" i="3"/>
  <c r="L45" i="3"/>
  <c r="W45" i="3"/>
  <c r="K45" i="3"/>
  <c r="V45" i="3"/>
  <c r="U45" i="3"/>
  <c r="I45" i="3"/>
  <c r="T45" i="3"/>
  <c r="H45" i="3"/>
  <c r="N45" i="3"/>
  <c r="S45" i="3"/>
  <c r="G45" i="3"/>
  <c r="R45" i="3"/>
  <c r="Q45" i="3"/>
  <c r="AC45" i="3"/>
  <c r="AB45" i="3"/>
  <c r="Z45" i="3"/>
  <c r="P45" i="3"/>
  <c r="J45" i="3"/>
  <c r="O45" i="3"/>
  <c r="C47" i="3"/>
  <c r="E47" i="3" s="1"/>
  <c r="E46" i="3"/>
  <c r="M46" i="3" s="1"/>
  <c r="G59" i="4"/>
  <c r="B49" i="3" s="1"/>
  <c r="AP62" i="1"/>
  <c r="F62" i="1" s="1"/>
  <c r="CX13" i="4"/>
  <c r="CV10" i="4"/>
  <c r="CZ26" i="4"/>
  <c r="CW34" i="4"/>
  <c r="CW19" i="4"/>
  <c r="CY17" i="4"/>
  <c r="CV55" i="4"/>
  <c r="CV45" i="4"/>
  <c r="CY12" i="4"/>
  <c r="CV50" i="4"/>
  <c r="E58" i="4" s="1"/>
  <c r="G58" i="4" s="1"/>
  <c r="B48" i="3" s="1"/>
  <c r="F57" i="4"/>
  <c r="CZ51" i="4"/>
  <c r="CX43" i="4"/>
  <c r="CZ21" i="4"/>
  <c r="CZ46" i="4"/>
  <c r="CY7" i="4"/>
  <c r="CX38" i="4"/>
  <c r="CY37" i="4"/>
  <c r="CY32" i="4"/>
  <c r="CY22" i="4"/>
  <c r="CZ6" i="4"/>
  <c r="CZ11" i="4"/>
  <c r="CW49" i="4"/>
  <c r="CW24" i="4"/>
  <c r="CX18" i="4"/>
  <c r="CX8" i="4"/>
  <c r="CZ16" i="4"/>
  <c r="CY52" i="4"/>
  <c r="CZ31" i="4"/>
  <c r="CV30" i="4"/>
  <c r="CW54" i="4"/>
  <c r="CW29" i="4"/>
  <c r="CX23" i="4"/>
  <c r="CZ36" i="4"/>
  <c r="CW39" i="4"/>
  <c r="CX53" i="4"/>
  <c r="CX33" i="4"/>
  <c r="CV20" i="4"/>
  <c r="CV40" i="4"/>
  <c r="CY27" i="4"/>
  <c r="CV15" i="4"/>
  <c r="CW9" i="4"/>
  <c r="CY47" i="4"/>
  <c r="CZ41" i="4"/>
  <c r="CX48" i="4"/>
  <c r="CX28" i="4"/>
  <c r="CV35" i="4"/>
  <c r="CW14" i="4"/>
  <c r="CW44" i="4"/>
  <c r="CV25" i="4"/>
  <c r="CY42" i="4"/>
  <c r="CT56" i="4"/>
  <c r="DH5" i="4"/>
  <c r="AK62" i="1"/>
  <c r="AL62" i="1"/>
  <c r="E62" i="1" s="1"/>
  <c r="J60" i="2"/>
  <c r="AU63" i="1" s="1"/>
  <c r="W62" i="1"/>
  <c r="F60" i="2"/>
  <c r="H59" i="2"/>
  <c r="T62" i="1"/>
  <c r="I60" i="2"/>
  <c r="AF61" i="1"/>
  <c r="AI62" i="1" s="1"/>
  <c r="Z61" i="1"/>
  <c r="AC62" i="1" s="1"/>
  <c r="J46" i="3" l="1"/>
  <c r="U46" i="3"/>
  <c r="V46" i="3"/>
  <c r="W46" i="3"/>
  <c r="K46" i="3"/>
  <c r="L46" i="3"/>
  <c r="X46" i="3"/>
  <c r="I46" i="3"/>
  <c r="H46" i="3"/>
  <c r="G46" i="3"/>
  <c r="AD46" i="3"/>
  <c r="R46" i="3"/>
  <c r="AC46" i="3"/>
  <c r="Q46" i="3"/>
  <c r="AB46" i="3"/>
  <c r="P46" i="3"/>
  <c r="AA46" i="3"/>
  <c r="O46" i="3"/>
  <c r="Z46" i="3"/>
  <c r="T46" i="3"/>
  <c r="N46" i="3"/>
  <c r="S46" i="3"/>
  <c r="Y46" i="3"/>
  <c r="AP63" i="1"/>
  <c r="F63" i="1" s="1"/>
  <c r="G57" i="4"/>
  <c r="B47" i="3" s="1"/>
  <c r="C48" i="3" s="1"/>
  <c r="K47" i="3"/>
  <c r="W47" i="3"/>
  <c r="L47" i="3"/>
  <c r="X47" i="3"/>
  <c r="M47" i="3"/>
  <c r="Y47" i="3"/>
  <c r="N47" i="3"/>
  <c r="Z47" i="3"/>
  <c r="O47" i="3"/>
  <c r="AA47" i="3"/>
  <c r="P47" i="3"/>
  <c r="AB47" i="3"/>
  <c r="Q47" i="3"/>
  <c r="AC47" i="3"/>
  <c r="R47" i="3"/>
  <c r="AD47" i="3"/>
  <c r="G47" i="3"/>
  <c r="S47" i="3"/>
  <c r="AE47" i="3"/>
  <c r="H47" i="3"/>
  <c r="T47" i="3"/>
  <c r="I47" i="3"/>
  <c r="U47" i="3"/>
  <c r="J47" i="3"/>
  <c r="V47" i="3"/>
  <c r="CY48" i="4"/>
  <c r="CW25" i="4"/>
  <c r="CW40" i="4"/>
  <c r="DA36" i="4"/>
  <c r="CZ52" i="4"/>
  <c r="CX49" i="4"/>
  <c r="CZ37" i="4"/>
  <c r="DA51" i="4"/>
  <c r="CX19" i="4"/>
  <c r="DA16" i="4"/>
  <c r="CY38" i="4"/>
  <c r="CX39" i="4"/>
  <c r="CW50" i="4"/>
  <c r="CX34" i="4"/>
  <c r="CX24" i="4"/>
  <c r="CY23" i="4"/>
  <c r="CX14" i="4"/>
  <c r="CZ47" i="4"/>
  <c r="CW20" i="4"/>
  <c r="CX29" i="4"/>
  <c r="DA11" i="4"/>
  <c r="CZ7" i="4"/>
  <c r="DA31" i="4"/>
  <c r="DA41" i="4"/>
  <c r="CZ12" i="4"/>
  <c r="DA26" i="4"/>
  <c r="CZ17" i="4"/>
  <c r="CU56" i="4"/>
  <c r="CW35" i="4"/>
  <c r="CX9" i="4"/>
  <c r="CY33" i="4"/>
  <c r="CX54" i="4"/>
  <c r="CY8" i="4"/>
  <c r="DA6" i="4"/>
  <c r="DA46" i="4"/>
  <c r="CZ27" i="4"/>
  <c r="CX44" i="4"/>
  <c r="CW45" i="4"/>
  <c r="CW10" i="4"/>
  <c r="CZ32" i="4"/>
  <c r="CZ42" i="4"/>
  <c r="CY28" i="4"/>
  <c r="CW15" i="4"/>
  <c r="CY53" i="4"/>
  <c r="E61" i="4" s="1"/>
  <c r="F60" i="4"/>
  <c r="CW30" i="4"/>
  <c r="CY18" i="4"/>
  <c r="CZ22" i="4"/>
  <c r="DA21" i="4"/>
  <c r="CY43" i="4"/>
  <c r="CW55" i="4"/>
  <c r="CY13" i="4"/>
  <c r="DI5" i="4"/>
  <c r="AK63" i="1"/>
  <c r="AL63" i="1"/>
  <c r="E63" i="1" s="1"/>
  <c r="J61" i="2"/>
  <c r="AU64" i="1" s="1"/>
  <c r="AF62" i="1"/>
  <c r="AI63" i="1" s="1"/>
  <c r="Z62" i="1"/>
  <c r="AC63" i="1" s="1"/>
  <c r="T63" i="1"/>
  <c r="F61" i="2"/>
  <c r="AL64" i="1" s="1"/>
  <c r="E64" i="1" s="1"/>
  <c r="H60" i="2"/>
  <c r="I61" i="2"/>
  <c r="W63" i="1"/>
  <c r="E48" i="3" l="1"/>
  <c r="AB48" i="3" s="1"/>
  <c r="C49" i="3"/>
  <c r="AP64" i="1"/>
  <c r="F64" i="1" s="1"/>
  <c r="G60" i="4"/>
  <c r="B50" i="3" s="1"/>
  <c r="CZ43" i="4"/>
  <c r="CX15" i="4"/>
  <c r="CX45" i="4"/>
  <c r="CY54" i="4"/>
  <c r="DB26" i="4"/>
  <c r="CY24" i="4"/>
  <c r="DB16" i="4"/>
  <c r="DA52" i="4"/>
  <c r="DB21" i="4"/>
  <c r="CZ28" i="4"/>
  <c r="CY44" i="4"/>
  <c r="CZ33" i="4"/>
  <c r="DA12" i="4"/>
  <c r="CY29" i="4"/>
  <c r="CY34" i="4"/>
  <c r="DB36" i="4"/>
  <c r="DA22" i="4"/>
  <c r="DA42" i="4"/>
  <c r="DA27" i="4"/>
  <c r="CY9" i="4"/>
  <c r="DB41" i="4"/>
  <c r="CX20" i="4"/>
  <c r="CX50" i="4"/>
  <c r="CY19" i="4"/>
  <c r="CX40" i="4"/>
  <c r="CZ18" i="4"/>
  <c r="DB46" i="4"/>
  <c r="CX35" i="4"/>
  <c r="DB31" i="4"/>
  <c r="DA47" i="4"/>
  <c r="CY39" i="4"/>
  <c r="DB51" i="4"/>
  <c r="CZ13" i="4"/>
  <c r="CX30" i="4"/>
  <c r="DA32" i="4"/>
  <c r="DB6" i="4"/>
  <c r="CV56" i="4"/>
  <c r="DA7" i="4"/>
  <c r="CY14" i="4"/>
  <c r="CZ38" i="4"/>
  <c r="DA37" i="4"/>
  <c r="CX25" i="4"/>
  <c r="CX55" i="4"/>
  <c r="CZ53" i="4"/>
  <c r="CX10" i="4"/>
  <c r="CZ8" i="4"/>
  <c r="DA17" i="4"/>
  <c r="DB11" i="4"/>
  <c r="CZ23" i="4"/>
  <c r="CY49" i="4"/>
  <c r="CZ48" i="4"/>
  <c r="DJ5" i="4"/>
  <c r="I62" i="2"/>
  <c r="AK64" i="1"/>
  <c r="W64" i="1"/>
  <c r="J62" i="2"/>
  <c r="AU65" i="1" s="1"/>
  <c r="AP65" i="1"/>
  <c r="F65" i="1" s="1"/>
  <c r="T64" i="1"/>
  <c r="H61" i="2"/>
  <c r="F62" i="2"/>
  <c r="AL65" i="1" s="1"/>
  <c r="E65" i="1" s="1"/>
  <c r="Z63" i="1"/>
  <c r="AC64" i="1" s="1"/>
  <c r="AF63" i="1"/>
  <c r="AI64" i="1" s="1"/>
  <c r="T48" i="3" l="1"/>
  <c r="H48" i="3"/>
  <c r="AE48" i="3"/>
  <c r="S48" i="3"/>
  <c r="G48" i="3"/>
  <c r="P48" i="3"/>
  <c r="O48" i="3"/>
  <c r="Z48" i="3"/>
  <c r="AA48" i="3"/>
  <c r="N48" i="3"/>
  <c r="I48" i="3"/>
  <c r="Y48" i="3"/>
  <c r="AF48" i="3"/>
  <c r="M48" i="3"/>
  <c r="E49" i="3"/>
  <c r="K49" i="3" s="1"/>
  <c r="AD48" i="3"/>
  <c r="X48" i="3"/>
  <c r="C50" i="3"/>
  <c r="R48" i="3"/>
  <c r="L48" i="3"/>
  <c r="V48" i="3"/>
  <c r="AC48" i="3"/>
  <c r="W48" i="3"/>
  <c r="J48" i="3"/>
  <c r="Q48" i="3"/>
  <c r="K48" i="3"/>
  <c r="U48" i="3"/>
  <c r="DA53" i="4"/>
  <c r="DB7" i="4"/>
  <c r="DC46" i="4"/>
  <c r="CY20" i="4"/>
  <c r="DC36" i="4"/>
  <c r="CZ44" i="4"/>
  <c r="DA23" i="4"/>
  <c r="CY55" i="4"/>
  <c r="CW56" i="4"/>
  <c r="DC51" i="4"/>
  <c r="DC41" i="4"/>
  <c r="DA28" i="4"/>
  <c r="DC26" i="4"/>
  <c r="DC11" i="4"/>
  <c r="CY25" i="4"/>
  <c r="DC6" i="4"/>
  <c r="CZ39" i="4"/>
  <c r="DA18" i="4"/>
  <c r="CZ9" i="4"/>
  <c r="CZ34" i="4"/>
  <c r="DC21" i="4"/>
  <c r="CZ54" i="4"/>
  <c r="E62" i="4" s="1"/>
  <c r="DB17" i="4"/>
  <c r="DB37" i="4"/>
  <c r="DB32" i="4"/>
  <c r="DB47" i="4"/>
  <c r="CY40" i="4"/>
  <c r="DB27" i="4"/>
  <c r="CZ29" i="4"/>
  <c r="DB52" i="4"/>
  <c r="CY45" i="4"/>
  <c r="DA48" i="4"/>
  <c r="DA8" i="4"/>
  <c r="DA38" i="4"/>
  <c r="CY30" i="4"/>
  <c r="DC31" i="4"/>
  <c r="CZ19" i="4"/>
  <c r="DB42" i="4"/>
  <c r="DB12" i="4"/>
  <c r="DC16" i="4"/>
  <c r="CY15" i="4"/>
  <c r="CZ49" i="4"/>
  <c r="CY10" i="4"/>
  <c r="CZ14" i="4"/>
  <c r="DA13" i="4"/>
  <c r="CY35" i="4"/>
  <c r="CY50" i="4"/>
  <c r="DB22" i="4"/>
  <c r="DA33" i="4"/>
  <c r="CZ24" i="4"/>
  <c r="DA43" i="4"/>
  <c r="DK5" i="4"/>
  <c r="I63" i="2"/>
  <c r="AK65" i="1"/>
  <c r="J63" i="2"/>
  <c r="F63" i="2"/>
  <c r="AP66" i="1"/>
  <c r="F66" i="1" s="1"/>
  <c r="T65" i="1"/>
  <c r="H62" i="2"/>
  <c r="Z64" i="1"/>
  <c r="AC65" i="1" s="1"/>
  <c r="AF64" i="1"/>
  <c r="AI65" i="1" s="1"/>
  <c r="W65" i="1"/>
  <c r="AE49" i="3" l="1"/>
  <c r="G49" i="3"/>
  <c r="AB49" i="3"/>
  <c r="P49" i="3"/>
  <c r="S49" i="3"/>
  <c r="AA49" i="3"/>
  <c r="V49" i="3"/>
  <c r="O49" i="3"/>
  <c r="N49" i="3"/>
  <c r="AF49" i="3"/>
  <c r="Y49" i="3"/>
  <c r="Z49" i="3"/>
  <c r="T49" i="3"/>
  <c r="M49" i="3"/>
  <c r="U49" i="3"/>
  <c r="I49" i="3"/>
  <c r="H49" i="3"/>
  <c r="C51" i="3"/>
  <c r="E50" i="3"/>
  <c r="M50" i="3" s="1"/>
  <c r="AD49" i="3"/>
  <c r="X49" i="3"/>
  <c r="R49" i="3"/>
  <c r="L49" i="3"/>
  <c r="J49" i="3"/>
  <c r="AC49" i="3"/>
  <c r="W49" i="3"/>
  <c r="AG49" i="3"/>
  <c r="Q49" i="3"/>
  <c r="F61" i="4"/>
  <c r="G61" i="4" s="1"/>
  <c r="B51" i="3" s="1"/>
  <c r="C52" i="3" s="1"/>
  <c r="DB33" i="4"/>
  <c r="CZ10" i="4"/>
  <c r="DA19" i="4"/>
  <c r="CZ45" i="4"/>
  <c r="DC32" i="4"/>
  <c r="DA9" i="4"/>
  <c r="DD26" i="4"/>
  <c r="CX56" i="4"/>
  <c r="CZ20" i="4"/>
  <c r="DC22" i="4"/>
  <c r="DA49" i="4"/>
  <c r="DD31" i="4"/>
  <c r="DC52" i="4"/>
  <c r="DC37" i="4"/>
  <c r="DB18" i="4"/>
  <c r="DB28" i="4"/>
  <c r="CZ55" i="4"/>
  <c r="DD46" i="4"/>
  <c r="CZ50" i="4"/>
  <c r="CZ15" i="4"/>
  <c r="CZ30" i="4"/>
  <c r="DA29" i="4"/>
  <c r="DC17" i="4"/>
  <c r="DA39" i="4"/>
  <c r="DB23" i="4"/>
  <c r="CZ35" i="4"/>
  <c r="DD16" i="4"/>
  <c r="DB38" i="4"/>
  <c r="DC27" i="4"/>
  <c r="DA54" i="4"/>
  <c r="DD6" i="4"/>
  <c r="DD41" i="4"/>
  <c r="DC7" i="4"/>
  <c r="DB43" i="4"/>
  <c r="DB13" i="4"/>
  <c r="DC12" i="4"/>
  <c r="DB8" i="4"/>
  <c r="CZ40" i="4"/>
  <c r="DD21" i="4"/>
  <c r="CZ25" i="4"/>
  <c r="DA44" i="4"/>
  <c r="DB53" i="4"/>
  <c r="DA24" i="4"/>
  <c r="DA14" i="4"/>
  <c r="DC42" i="4"/>
  <c r="DB48" i="4"/>
  <c r="DC47" i="4"/>
  <c r="DA34" i="4"/>
  <c r="DD11" i="4"/>
  <c r="DD51" i="4"/>
  <c r="DD36" i="4"/>
  <c r="DL5" i="4"/>
  <c r="AK66" i="1"/>
  <c r="AL66" i="1"/>
  <c r="J64" i="2"/>
  <c r="AF65" i="1"/>
  <c r="AI66" i="1" s="1"/>
  <c r="Z65" i="1"/>
  <c r="AC66" i="1" s="1"/>
  <c r="W66" i="1"/>
  <c r="F64" i="2"/>
  <c r="AL67" i="1" s="1"/>
  <c r="E67" i="1" s="1"/>
  <c r="H63" i="2"/>
  <c r="T66" i="1"/>
  <c r="I64" i="2"/>
  <c r="AB50" i="3" l="1"/>
  <c r="X50" i="3"/>
  <c r="L50" i="3"/>
  <c r="U50" i="3"/>
  <c r="W50" i="3"/>
  <c r="AH50" i="3"/>
  <c r="J50" i="3"/>
  <c r="V50" i="3"/>
  <c r="AG50" i="3"/>
  <c r="AD50" i="3"/>
  <c r="R50" i="3"/>
  <c r="AC50" i="3"/>
  <c r="Q50" i="3"/>
  <c r="K50" i="3"/>
  <c r="I50" i="3"/>
  <c r="O50" i="3"/>
  <c r="AA50" i="3"/>
  <c r="H50" i="3"/>
  <c r="Z50" i="3"/>
  <c r="P50" i="3"/>
  <c r="T50" i="3"/>
  <c r="AE50" i="3"/>
  <c r="N50" i="3"/>
  <c r="AF50" i="3"/>
  <c r="S50" i="3"/>
  <c r="Y50" i="3"/>
  <c r="E51" i="3"/>
  <c r="Z51" i="3" s="1"/>
  <c r="G50" i="3"/>
  <c r="E52" i="3"/>
  <c r="DE51" i="4"/>
  <c r="DB14" i="4"/>
  <c r="DE21" i="4"/>
  <c r="DD7" i="4"/>
  <c r="DC38" i="4"/>
  <c r="DB39" i="4"/>
  <c r="DE46" i="4"/>
  <c r="DE31" i="4"/>
  <c r="DB9" i="4"/>
  <c r="DE11" i="4"/>
  <c r="DB24" i="4"/>
  <c r="DA40" i="4"/>
  <c r="DE16" i="4"/>
  <c r="DD17" i="4"/>
  <c r="DA55" i="4"/>
  <c r="E63" i="4" s="1"/>
  <c r="F62" i="4"/>
  <c r="DB49" i="4"/>
  <c r="DD32" i="4"/>
  <c r="DB34" i="4"/>
  <c r="DC53" i="4"/>
  <c r="DC8" i="4"/>
  <c r="DE41" i="4"/>
  <c r="DA35" i="4"/>
  <c r="DB29" i="4"/>
  <c r="DC28" i="4"/>
  <c r="DD22" i="4"/>
  <c r="DA45" i="4"/>
  <c r="DD47" i="4"/>
  <c r="DB44" i="4"/>
  <c r="DD12" i="4"/>
  <c r="DE6" i="4"/>
  <c r="DA30" i="4"/>
  <c r="DC18" i="4"/>
  <c r="DA20" i="4"/>
  <c r="DB19" i="4"/>
  <c r="DC48" i="4"/>
  <c r="DC13" i="4"/>
  <c r="DB54" i="4"/>
  <c r="DC23" i="4"/>
  <c r="DA15" i="4"/>
  <c r="DD37" i="4"/>
  <c r="CY56" i="4"/>
  <c r="DA10" i="4"/>
  <c r="DE36" i="4"/>
  <c r="DD42" i="4"/>
  <c r="DA25" i="4"/>
  <c r="DC43" i="4"/>
  <c r="DD27" i="4"/>
  <c r="DA50" i="4"/>
  <c r="DD52" i="4"/>
  <c r="DE26" i="4"/>
  <c r="DC33" i="4"/>
  <c r="AP67" i="1"/>
  <c r="F67" i="1" s="1"/>
  <c r="E66" i="1"/>
  <c r="DM5" i="4"/>
  <c r="I65" i="2"/>
  <c r="AK67" i="1"/>
  <c r="J65" i="2"/>
  <c r="W67" i="1"/>
  <c r="Z66" i="1"/>
  <c r="AC67" i="1" s="1"/>
  <c r="AF66" i="1"/>
  <c r="AI67" i="1" s="1"/>
  <c r="T67" i="1"/>
  <c r="F65" i="2"/>
  <c r="H64" i="2"/>
  <c r="S51" i="3" l="1"/>
  <c r="G51" i="3"/>
  <c r="N51" i="3"/>
  <c r="Y51" i="3"/>
  <c r="AH51" i="3"/>
  <c r="AE51" i="3"/>
  <c r="M51" i="3"/>
  <c r="AD51" i="3"/>
  <c r="X51" i="3"/>
  <c r="V51" i="3"/>
  <c r="R51" i="3"/>
  <c r="L51" i="3"/>
  <c r="J51" i="3"/>
  <c r="AC51" i="3"/>
  <c r="AI51" i="3"/>
  <c r="AB51" i="3"/>
  <c r="K51" i="3"/>
  <c r="Q51" i="3"/>
  <c r="I51" i="3"/>
  <c r="P51" i="3"/>
  <c r="AF51" i="3"/>
  <c r="AA51" i="3"/>
  <c r="AG51" i="3"/>
  <c r="U51" i="3"/>
  <c r="T51" i="3"/>
  <c r="O51" i="3"/>
  <c r="W51" i="3"/>
  <c r="H51" i="3"/>
  <c r="G62" i="4"/>
  <c r="B52" i="3" s="1"/>
  <c r="C53" i="3" s="1"/>
  <c r="AP68" i="1"/>
  <c r="F68" i="1" s="1"/>
  <c r="K52" i="3"/>
  <c r="W52" i="3"/>
  <c r="AI52" i="3"/>
  <c r="L52" i="3"/>
  <c r="X52" i="3"/>
  <c r="AJ52" i="3"/>
  <c r="M52" i="3"/>
  <c r="Y52" i="3"/>
  <c r="N52" i="3"/>
  <c r="Z52" i="3"/>
  <c r="O52" i="3"/>
  <c r="AA52" i="3"/>
  <c r="P52" i="3"/>
  <c r="AB52" i="3"/>
  <c r="Q52" i="3"/>
  <c r="AC52" i="3"/>
  <c r="R52" i="3"/>
  <c r="AD52" i="3"/>
  <c r="G52" i="3"/>
  <c r="S52" i="3"/>
  <c r="AE52" i="3"/>
  <c r="H52" i="3"/>
  <c r="T52" i="3"/>
  <c r="AF52" i="3"/>
  <c r="I52" i="3"/>
  <c r="U52" i="3"/>
  <c r="AG52" i="3"/>
  <c r="AH52" i="3"/>
  <c r="J52" i="3"/>
  <c r="V52" i="3"/>
  <c r="DE52" i="4"/>
  <c r="DE42" i="4"/>
  <c r="DD23" i="4"/>
  <c r="DC19" i="4"/>
  <c r="DE12" i="4"/>
  <c r="DC29" i="4"/>
  <c r="DE32" i="4"/>
  <c r="DB40" i="4"/>
  <c r="DC39" i="4"/>
  <c r="DB50" i="4"/>
  <c r="DF36" i="4"/>
  <c r="DC54" i="4"/>
  <c r="DB20" i="4"/>
  <c r="DC44" i="4"/>
  <c r="DB35" i="4"/>
  <c r="DC49" i="4"/>
  <c r="DC24" i="4"/>
  <c r="DD38" i="4"/>
  <c r="DB10" i="4"/>
  <c r="DD13" i="4"/>
  <c r="DD18" i="4"/>
  <c r="DE47" i="4"/>
  <c r="DF41" i="4"/>
  <c r="DB55" i="4"/>
  <c r="DF11" i="4"/>
  <c r="DE7" i="4"/>
  <c r="DE27" i="4"/>
  <c r="CZ56" i="4"/>
  <c r="DB30" i="4"/>
  <c r="DB45" i="4"/>
  <c r="DD8" i="4"/>
  <c r="DE17" i="4"/>
  <c r="DC9" i="4"/>
  <c r="DF21" i="4"/>
  <c r="DD33" i="4"/>
  <c r="DD43" i="4"/>
  <c r="DE37" i="4"/>
  <c r="DD48" i="4"/>
  <c r="DE22" i="4"/>
  <c r="DD53" i="4"/>
  <c r="DF16" i="4"/>
  <c r="DF31" i="4"/>
  <c r="DC14" i="4"/>
  <c r="DF26" i="4"/>
  <c r="DB25" i="4"/>
  <c r="DB15" i="4"/>
  <c r="DF6" i="4"/>
  <c r="DD28" i="4"/>
  <c r="DC34" i="4"/>
  <c r="DF46" i="4"/>
  <c r="DF51" i="4"/>
  <c r="DN5" i="4"/>
  <c r="AK68" i="1"/>
  <c r="AL68" i="1"/>
  <c r="E68" i="1" s="1"/>
  <c r="J66" i="2"/>
  <c r="F66" i="2"/>
  <c r="AL69" i="1" s="1"/>
  <c r="E69" i="1" s="1"/>
  <c r="H65" i="2"/>
  <c r="T68" i="1"/>
  <c r="I66" i="2"/>
  <c r="Z67" i="1"/>
  <c r="AC68" i="1" s="1"/>
  <c r="AF67" i="1"/>
  <c r="AI68" i="1" s="1"/>
  <c r="W68" i="1"/>
  <c r="E53" i="3" l="1"/>
  <c r="M53" i="3" s="1"/>
  <c r="AP69" i="1"/>
  <c r="F69" i="1" s="1"/>
  <c r="DC25" i="4"/>
  <c r="DF22" i="4"/>
  <c r="DG21" i="4"/>
  <c r="DG41" i="4"/>
  <c r="DE38" i="4"/>
  <c r="DD54" i="4"/>
  <c r="DD29" i="4"/>
  <c r="DD34" i="4"/>
  <c r="DG26" i="4"/>
  <c r="DD9" i="4"/>
  <c r="DA56" i="4"/>
  <c r="DF47" i="4"/>
  <c r="DD24" i="4"/>
  <c r="DG36" i="4"/>
  <c r="DF12" i="4"/>
  <c r="DE28" i="4"/>
  <c r="DD14" i="4"/>
  <c r="DE48" i="4"/>
  <c r="DF17" i="4"/>
  <c r="DF27" i="4"/>
  <c r="DE18" i="4"/>
  <c r="DD49" i="4"/>
  <c r="DC50" i="4"/>
  <c r="DD19" i="4"/>
  <c r="DG6" i="4"/>
  <c r="DG31" i="4"/>
  <c r="DF37" i="4"/>
  <c r="DE8" i="4"/>
  <c r="DF7" i="4"/>
  <c r="DE13" i="4"/>
  <c r="DC35" i="4"/>
  <c r="DD39" i="4"/>
  <c r="DE23" i="4"/>
  <c r="DG51" i="4"/>
  <c r="DG16" i="4"/>
  <c r="DE43" i="4"/>
  <c r="DC45" i="4"/>
  <c r="DG11" i="4"/>
  <c r="DC10" i="4"/>
  <c r="DD44" i="4"/>
  <c r="DC40" i="4"/>
  <c r="DF42" i="4"/>
  <c r="DG46" i="4"/>
  <c r="DC15" i="4"/>
  <c r="DE53" i="4"/>
  <c r="DE33" i="4"/>
  <c r="DC30" i="4"/>
  <c r="DC55" i="4"/>
  <c r="DC20" i="4"/>
  <c r="DF32" i="4"/>
  <c r="DF52" i="4"/>
  <c r="DO5" i="4"/>
  <c r="I67" i="2"/>
  <c r="AK69" i="1"/>
  <c r="J67" i="2"/>
  <c r="W69" i="1"/>
  <c r="AF68" i="1"/>
  <c r="AI69" i="1" s="1"/>
  <c r="Z68" i="1"/>
  <c r="AC69" i="1" s="1"/>
  <c r="F67" i="2"/>
  <c r="AL70" i="1" s="1"/>
  <c r="E70" i="1" s="1"/>
  <c r="AP70" i="1"/>
  <c r="F70" i="1" s="1"/>
  <c r="T69" i="1"/>
  <c r="H66" i="2"/>
  <c r="K53" i="3" l="1"/>
  <c r="AI53" i="3"/>
  <c r="W53" i="3"/>
  <c r="AH53" i="3"/>
  <c r="V53" i="3"/>
  <c r="J53" i="3"/>
  <c r="AG53" i="3"/>
  <c r="X53" i="3"/>
  <c r="L53" i="3"/>
  <c r="U53" i="3"/>
  <c r="I53" i="3"/>
  <c r="AF53" i="3"/>
  <c r="T53" i="3"/>
  <c r="AE53" i="3"/>
  <c r="H53" i="3"/>
  <c r="S53" i="3"/>
  <c r="G53" i="3"/>
  <c r="AD53" i="3"/>
  <c r="R53" i="3"/>
  <c r="AC53" i="3"/>
  <c r="Q53" i="3"/>
  <c r="AB53" i="3"/>
  <c r="P53" i="3"/>
  <c r="AA53" i="3"/>
  <c r="O53" i="3"/>
  <c r="Z53" i="3"/>
  <c r="AJ53" i="3"/>
  <c r="N53" i="3"/>
  <c r="AK53" i="3"/>
  <c r="Y53" i="3"/>
  <c r="DD20" i="4"/>
  <c r="DD15" i="4"/>
  <c r="DH11" i="4"/>
  <c r="DF23" i="4"/>
  <c r="DG37" i="4"/>
  <c r="DF18" i="4"/>
  <c r="DG12" i="4"/>
  <c r="DH41" i="4"/>
  <c r="DH46" i="4"/>
  <c r="DD45" i="4"/>
  <c r="DE39" i="4"/>
  <c r="DH31" i="4"/>
  <c r="DG27" i="4"/>
  <c r="DH36" i="4"/>
  <c r="DH26" i="4"/>
  <c r="DD55" i="4"/>
  <c r="DG42" i="4"/>
  <c r="DF43" i="4"/>
  <c r="DD35" i="4"/>
  <c r="DH6" i="4"/>
  <c r="DG17" i="4"/>
  <c r="DE24" i="4"/>
  <c r="DE34" i="4"/>
  <c r="DH21" i="4"/>
  <c r="DD30" i="4"/>
  <c r="DD40" i="4"/>
  <c r="DH16" i="4"/>
  <c r="DF13" i="4"/>
  <c r="DE19" i="4"/>
  <c r="DF48" i="4"/>
  <c r="DG47" i="4"/>
  <c r="DE29" i="4"/>
  <c r="DG22" i="4"/>
  <c r="DG52" i="4"/>
  <c r="DF33" i="4"/>
  <c r="DE44" i="4"/>
  <c r="DG7" i="4"/>
  <c r="DD50" i="4"/>
  <c r="DE14" i="4"/>
  <c r="DB56" i="4"/>
  <c r="E64" i="4" s="1"/>
  <c r="F63" i="4"/>
  <c r="DE54" i="4"/>
  <c r="DD25" i="4"/>
  <c r="DG32" i="4"/>
  <c r="DF53" i="4"/>
  <c r="DD10" i="4"/>
  <c r="DH51" i="4"/>
  <c r="DF8" i="4"/>
  <c r="DE49" i="4"/>
  <c r="DF28" i="4"/>
  <c r="DE9" i="4"/>
  <c r="DF38" i="4"/>
  <c r="DP5" i="4"/>
  <c r="I68" i="2"/>
  <c r="J68" i="2"/>
  <c r="AK70" i="1"/>
  <c r="W70" i="1"/>
  <c r="AF69" i="1"/>
  <c r="AI70" i="1" s="1"/>
  <c r="Z69" i="1"/>
  <c r="AC70" i="1" s="1"/>
  <c r="AP71" i="1"/>
  <c r="F71" i="1" s="1"/>
  <c r="T70" i="1"/>
  <c r="F68" i="2"/>
  <c r="AL71" i="1" s="1"/>
  <c r="E71" i="1" s="1"/>
  <c r="H67" i="2"/>
  <c r="G63" i="4" l="1"/>
  <c r="B53" i="3" s="1"/>
  <c r="C54" i="3" s="1"/>
  <c r="DF9" i="4"/>
  <c r="DG53" i="4"/>
  <c r="DE50" i="4"/>
  <c r="DH22" i="4"/>
  <c r="DI16" i="4"/>
  <c r="DH17" i="4"/>
  <c r="DE45" i="4"/>
  <c r="DG18" i="4"/>
  <c r="DG28" i="4"/>
  <c r="DH32" i="4"/>
  <c r="DH7" i="4"/>
  <c r="DF29" i="4"/>
  <c r="DE40" i="4"/>
  <c r="DI6" i="4"/>
  <c r="DI26" i="4"/>
  <c r="DI46" i="4"/>
  <c r="DH37" i="4"/>
  <c r="DF49" i="4"/>
  <c r="DE25" i="4"/>
  <c r="DH47" i="4"/>
  <c r="DE30" i="4"/>
  <c r="DE35" i="4"/>
  <c r="DI36" i="4"/>
  <c r="DG23" i="4"/>
  <c r="DG8" i="4"/>
  <c r="DF54" i="4"/>
  <c r="DF44" i="4"/>
  <c r="DG48" i="4"/>
  <c r="DI21" i="4"/>
  <c r="DG43" i="4"/>
  <c r="DH27" i="4"/>
  <c r="DI41" i="4"/>
  <c r="DI11" i="4"/>
  <c r="DI51" i="4"/>
  <c r="DC56" i="4"/>
  <c r="DG33" i="4"/>
  <c r="DF19" i="4"/>
  <c r="DF34" i="4"/>
  <c r="DH42" i="4"/>
  <c r="DI31" i="4"/>
  <c r="DE15" i="4"/>
  <c r="DG38" i="4"/>
  <c r="DE10" i="4"/>
  <c r="DF14" i="4"/>
  <c r="DH52" i="4"/>
  <c r="DG13" i="4"/>
  <c r="DF24" i="4"/>
  <c r="DE55" i="4"/>
  <c r="DF39" i="4"/>
  <c r="DH12" i="4"/>
  <c r="DE20" i="4"/>
  <c r="DQ5" i="4"/>
  <c r="J69" i="2"/>
  <c r="AK71" i="1"/>
  <c r="F69" i="2"/>
  <c r="AL72" i="1" s="1"/>
  <c r="E72" i="1" s="1"/>
  <c r="H68" i="2"/>
  <c r="T71" i="1"/>
  <c r="AP72" i="1"/>
  <c r="F72" i="1" s="1"/>
  <c r="I69" i="2"/>
  <c r="W71" i="1"/>
  <c r="AF70" i="1"/>
  <c r="AI71" i="1" s="1"/>
  <c r="Z70" i="1"/>
  <c r="AC71" i="1" s="1"/>
  <c r="E54" i="3" l="1"/>
  <c r="AJ54" i="3" s="1"/>
  <c r="DG39" i="4"/>
  <c r="DF10" i="4"/>
  <c r="DG34" i="4"/>
  <c r="DJ11" i="4"/>
  <c r="DG44" i="4"/>
  <c r="DF35" i="4"/>
  <c r="DI37" i="4"/>
  <c r="DI7" i="4"/>
  <c r="DI17" i="4"/>
  <c r="DF55" i="4"/>
  <c r="DH38" i="4"/>
  <c r="DG19" i="4"/>
  <c r="DJ41" i="4"/>
  <c r="DG54" i="4"/>
  <c r="DF30" i="4"/>
  <c r="DJ46" i="4"/>
  <c r="DI32" i="4"/>
  <c r="DJ16" i="4"/>
  <c r="DG24" i="4"/>
  <c r="DF15" i="4"/>
  <c r="DH33" i="4"/>
  <c r="DI27" i="4"/>
  <c r="DH8" i="4"/>
  <c r="DI47" i="4"/>
  <c r="DJ26" i="4"/>
  <c r="DH28" i="4"/>
  <c r="DI22" i="4"/>
  <c r="DH13" i="4"/>
  <c r="DD56" i="4"/>
  <c r="DH43" i="4"/>
  <c r="DH23" i="4"/>
  <c r="DJ6" i="4"/>
  <c r="DH18" i="4"/>
  <c r="DF50" i="4"/>
  <c r="DF20" i="4"/>
  <c r="DI52" i="4"/>
  <c r="DJ31" i="4"/>
  <c r="DJ51" i="4"/>
  <c r="DJ21" i="4"/>
  <c r="DF25" i="4"/>
  <c r="DF40" i="4"/>
  <c r="DF45" i="4"/>
  <c r="DH53" i="4"/>
  <c r="DI12" i="4"/>
  <c r="DG14" i="4"/>
  <c r="DI42" i="4"/>
  <c r="DH48" i="4"/>
  <c r="DJ36" i="4"/>
  <c r="DG49" i="4"/>
  <c r="DG29" i="4"/>
  <c r="DG9" i="4"/>
  <c r="DR5" i="4"/>
  <c r="J70" i="2"/>
  <c r="AK72" i="1"/>
  <c r="W72" i="1"/>
  <c r="AP73" i="1"/>
  <c r="F73" i="1" s="1"/>
  <c r="T72" i="1"/>
  <c r="H69" i="2"/>
  <c r="F70" i="2"/>
  <c r="AL73" i="1" s="1"/>
  <c r="E73" i="1" s="1"/>
  <c r="I70" i="2"/>
  <c r="AF71" i="1"/>
  <c r="AI72" i="1" s="1"/>
  <c r="Z71" i="1"/>
  <c r="AC72" i="1" s="1"/>
  <c r="W54" i="3" l="1"/>
  <c r="L54" i="3"/>
  <c r="K54" i="3"/>
  <c r="AI54" i="3"/>
  <c r="G54" i="3"/>
  <c r="J54" i="3"/>
  <c r="AD54" i="3"/>
  <c r="AH54" i="3"/>
  <c r="AC54" i="3"/>
  <c r="Q54" i="3"/>
  <c r="S54" i="3"/>
  <c r="AB54" i="3"/>
  <c r="P54" i="3"/>
  <c r="U54" i="3"/>
  <c r="AA54" i="3"/>
  <c r="I54" i="3"/>
  <c r="O54" i="3"/>
  <c r="AF54" i="3"/>
  <c r="AL54" i="3"/>
  <c r="AG54" i="3"/>
  <c r="T54" i="3"/>
  <c r="Z54" i="3"/>
  <c r="H54" i="3"/>
  <c r="X54" i="3"/>
  <c r="AE54" i="3"/>
  <c r="N54" i="3"/>
  <c r="Y54" i="3"/>
  <c r="AK54" i="3"/>
  <c r="V54" i="3"/>
  <c r="R54" i="3"/>
  <c r="M54" i="3"/>
  <c r="DH29" i="4"/>
  <c r="DH14" i="4"/>
  <c r="DG50" i="4"/>
  <c r="DE56" i="4"/>
  <c r="DJ47" i="4"/>
  <c r="DK16" i="4"/>
  <c r="DH19" i="4"/>
  <c r="DG35" i="4"/>
  <c r="DH49" i="4"/>
  <c r="DJ12" i="4"/>
  <c r="DK21" i="4"/>
  <c r="DI18" i="4"/>
  <c r="DI8" i="4"/>
  <c r="DJ32" i="4"/>
  <c r="DI38" i="4"/>
  <c r="DH44" i="4"/>
  <c r="DK36" i="4"/>
  <c r="DI53" i="4"/>
  <c r="DK51" i="4"/>
  <c r="DK6" i="4"/>
  <c r="DI13" i="4"/>
  <c r="DJ27" i="4"/>
  <c r="DK46" i="4"/>
  <c r="DG55" i="4"/>
  <c r="DK11" i="4"/>
  <c r="DI48" i="4"/>
  <c r="DG45" i="4"/>
  <c r="DK31" i="4"/>
  <c r="DJ22" i="4"/>
  <c r="DI33" i="4"/>
  <c r="DG30" i="4"/>
  <c r="DJ17" i="4"/>
  <c r="DH34" i="4"/>
  <c r="DH9" i="4"/>
  <c r="DG40" i="4"/>
  <c r="DJ52" i="4"/>
  <c r="DI23" i="4"/>
  <c r="DI28" i="4"/>
  <c r="DG15" i="4"/>
  <c r="DH54" i="4"/>
  <c r="DJ7" i="4"/>
  <c r="DG10" i="4"/>
  <c r="DJ42" i="4"/>
  <c r="DG25" i="4"/>
  <c r="DG20" i="4"/>
  <c r="DI43" i="4"/>
  <c r="DK26" i="4"/>
  <c r="DH24" i="4"/>
  <c r="DK41" i="4"/>
  <c r="DJ37" i="4"/>
  <c r="DH39" i="4"/>
  <c r="DS5" i="4"/>
  <c r="I71" i="2"/>
  <c r="AK73" i="1"/>
  <c r="J71" i="2"/>
  <c r="W73" i="1"/>
  <c r="F71" i="2"/>
  <c r="AP74" i="1"/>
  <c r="F74" i="1" s="1"/>
  <c r="T73" i="1"/>
  <c r="H70" i="2"/>
  <c r="Z72" i="1"/>
  <c r="AC73" i="1" s="1"/>
  <c r="AF72" i="1"/>
  <c r="AI73" i="1" s="1"/>
  <c r="DL41" i="4" l="1"/>
  <c r="DK42" i="4"/>
  <c r="DJ28" i="4"/>
  <c r="DI34" i="4"/>
  <c r="DL31" i="4"/>
  <c r="DK27" i="4"/>
  <c r="DI44" i="4"/>
  <c r="DL21" i="4"/>
  <c r="DK47" i="4"/>
  <c r="DI24" i="4"/>
  <c r="DJ23" i="4"/>
  <c r="DK17" i="4"/>
  <c r="DH45" i="4"/>
  <c r="DJ13" i="4"/>
  <c r="DJ38" i="4"/>
  <c r="DK12" i="4"/>
  <c r="DF56" i="4"/>
  <c r="DL26" i="4"/>
  <c r="DH10" i="4"/>
  <c r="DK52" i="4"/>
  <c r="DH30" i="4"/>
  <c r="DJ48" i="4"/>
  <c r="DL6" i="4"/>
  <c r="DK32" i="4"/>
  <c r="DI49" i="4"/>
  <c r="DH50" i="4"/>
  <c r="DJ43" i="4"/>
  <c r="DK7" i="4"/>
  <c r="DH40" i="4"/>
  <c r="DJ33" i="4"/>
  <c r="DL11" i="4"/>
  <c r="DL51" i="4"/>
  <c r="DJ8" i="4"/>
  <c r="DH35" i="4"/>
  <c r="DI39" i="4"/>
  <c r="DH20" i="4"/>
  <c r="DI54" i="4"/>
  <c r="DK22" i="4"/>
  <c r="DH55" i="4"/>
  <c r="DJ53" i="4"/>
  <c r="DI19" i="4"/>
  <c r="DI14" i="4"/>
  <c r="DK37" i="4"/>
  <c r="DH25" i="4"/>
  <c r="DH15" i="4"/>
  <c r="DI9" i="4"/>
  <c r="DL46" i="4"/>
  <c r="DL36" i="4"/>
  <c r="DJ18" i="4"/>
  <c r="DL16" i="4"/>
  <c r="DI29" i="4"/>
  <c r="DT5" i="4"/>
  <c r="AK74" i="1"/>
  <c r="AL74" i="1"/>
  <c r="J72" i="2"/>
  <c r="Z73" i="1"/>
  <c r="AC74" i="1" s="1"/>
  <c r="AF73" i="1"/>
  <c r="AI74" i="1" s="1"/>
  <c r="W74" i="1"/>
  <c r="I72" i="2"/>
  <c r="T74" i="1"/>
  <c r="H71" i="2"/>
  <c r="F72" i="2"/>
  <c r="DK18" i="4" l="1"/>
  <c r="DI25" i="4"/>
  <c r="DI55" i="4"/>
  <c r="DI40" i="4"/>
  <c r="DM6" i="4"/>
  <c r="DG56" i="4"/>
  <c r="DK23" i="4"/>
  <c r="DL27" i="4"/>
  <c r="DM36" i="4"/>
  <c r="DL37" i="4"/>
  <c r="DL22" i="4"/>
  <c r="DI35" i="4"/>
  <c r="DL7" i="4"/>
  <c r="DK48" i="4"/>
  <c r="DL12" i="4"/>
  <c r="DM31" i="4"/>
  <c r="DM46" i="4"/>
  <c r="DJ14" i="4"/>
  <c r="DK8" i="4"/>
  <c r="DK43" i="4"/>
  <c r="DI30" i="4"/>
  <c r="DK38" i="4"/>
  <c r="DJ24" i="4"/>
  <c r="DJ34" i="4"/>
  <c r="DJ19" i="4"/>
  <c r="DJ54" i="4"/>
  <c r="DM51" i="4"/>
  <c r="DI50" i="4"/>
  <c r="DL52" i="4"/>
  <c r="DK13" i="4"/>
  <c r="DL47" i="4"/>
  <c r="DK28" i="4"/>
  <c r="DJ29" i="4"/>
  <c r="DJ9" i="4"/>
  <c r="DI20" i="4"/>
  <c r="DM11" i="4"/>
  <c r="DJ49" i="4"/>
  <c r="DI10" i="4"/>
  <c r="DI45" i="4"/>
  <c r="DM21" i="4"/>
  <c r="DL42" i="4"/>
  <c r="DM16" i="4"/>
  <c r="DI15" i="4"/>
  <c r="DK53" i="4"/>
  <c r="DJ39" i="4"/>
  <c r="DK33" i="4"/>
  <c r="DL32" i="4"/>
  <c r="DM26" i="4"/>
  <c r="DL17" i="4"/>
  <c r="DJ44" i="4"/>
  <c r="DM41" i="4"/>
  <c r="AP75" i="1"/>
  <c r="F75" i="1" s="1"/>
  <c r="E74" i="1"/>
  <c r="DU5" i="4"/>
  <c r="AK75" i="1"/>
  <c r="AL75" i="1"/>
  <c r="J73" i="2"/>
  <c r="H72" i="2"/>
  <c r="T75" i="1"/>
  <c r="F73" i="2"/>
  <c r="I73" i="2"/>
  <c r="W75" i="1"/>
  <c r="AF74" i="1"/>
  <c r="AI75" i="1" s="1"/>
  <c r="Z74" i="1"/>
  <c r="AC75" i="1" s="1"/>
  <c r="DM17" i="4" l="1"/>
  <c r="DJ15" i="4"/>
  <c r="DK49" i="4"/>
  <c r="DL28" i="4"/>
  <c r="DK54" i="4"/>
  <c r="DJ30" i="4"/>
  <c r="DN31" i="4"/>
  <c r="DM22" i="4"/>
  <c r="DN6" i="4"/>
  <c r="DN26" i="4"/>
  <c r="DN16" i="4"/>
  <c r="DN11" i="4"/>
  <c r="DM47" i="4"/>
  <c r="DK19" i="4"/>
  <c r="DL43" i="4"/>
  <c r="DM37" i="4"/>
  <c r="DJ40" i="4"/>
  <c r="DM32" i="4"/>
  <c r="DM42" i="4"/>
  <c r="DJ20" i="4"/>
  <c r="DL13" i="4"/>
  <c r="DL8" i="4"/>
  <c r="DM12" i="4"/>
  <c r="DN36" i="4"/>
  <c r="DL33" i="4"/>
  <c r="DN21" i="4"/>
  <c r="DM52" i="4"/>
  <c r="DK34" i="4"/>
  <c r="DL48" i="4"/>
  <c r="DM27" i="4"/>
  <c r="DJ55" i="4"/>
  <c r="DN41" i="4"/>
  <c r="DK39" i="4"/>
  <c r="DJ45" i="4"/>
  <c r="DK9" i="4"/>
  <c r="DJ50" i="4"/>
  <c r="DK24" i="4"/>
  <c r="DK14" i="4"/>
  <c r="DM7" i="4"/>
  <c r="DL23" i="4"/>
  <c r="DJ25" i="4"/>
  <c r="DK44" i="4"/>
  <c r="DL53" i="4"/>
  <c r="DJ10" i="4"/>
  <c r="DK29" i="4"/>
  <c r="DN51" i="4"/>
  <c r="DL38" i="4"/>
  <c r="DN46" i="4"/>
  <c r="DJ35" i="4"/>
  <c r="DH56" i="4"/>
  <c r="DL18" i="4"/>
  <c r="AP76" i="1"/>
  <c r="F76" i="1" s="1"/>
  <c r="E75" i="1"/>
  <c r="DV5" i="4"/>
  <c r="AK76" i="1"/>
  <c r="AL76" i="1"/>
  <c r="J74" i="2"/>
  <c r="W76" i="1"/>
  <c r="AF75" i="1"/>
  <c r="AI76" i="1" s="1"/>
  <c r="Z75" i="1"/>
  <c r="AC76" i="1" s="1"/>
  <c r="F74" i="2"/>
  <c r="T76" i="1"/>
  <c r="H73" i="2"/>
  <c r="I74" i="2"/>
  <c r="DK35" i="4" l="1"/>
  <c r="DM53" i="4"/>
  <c r="DL24" i="4"/>
  <c r="DK55" i="4"/>
  <c r="DM8" i="4"/>
  <c r="DK40" i="4"/>
  <c r="DO11" i="4"/>
  <c r="DK30" i="4"/>
  <c r="DO46" i="4"/>
  <c r="DL44" i="4"/>
  <c r="DK50" i="4"/>
  <c r="DN27" i="4"/>
  <c r="DO21" i="4"/>
  <c r="DN37" i="4"/>
  <c r="DO16" i="4"/>
  <c r="DL54" i="4"/>
  <c r="DM38" i="4"/>
  <c r="DK25" i="4"/>
  <c r="DL9" i="4"/>
  <c r="DM48" i="4"/>
  <c r="DM33" i="4"/>
  <c r="DM13" i="4"/>
  <c r="DO26" i="4"/>
  <c r="DM28" i="4"/>
  <c r="DO51" i="4"/>
  <c r="DM23" i="4"/>
  <c r="DK45" i="4"/>
  <c r="DK20" i="4"/>
  <c r="DM43" i="4"/>
  <c r="DO6" i="4"/>
  <c r="DL49" i="4"/>
  <c r="DM18" i="4"/>
  <c r="DL29" i="4"/>
  <c r="DN7" i="4"/>
  <c r="DL39" i="4"/>
  <c r="DL34" i="4"/>
  <c r="DO36" i="4"/>
  <c r="DN42" i="4"/>
  <c r="DL19" i="4"/>
  <c r="DN22" i="4"/>
  <c r="DK15" i="4"/>
  <c r="DI56" i="4"/>
  <c r="DK10" i="4"/>
  <c r="DL14" i="4"/>
  <c r="DO41" i="4"/>
  <c r="DN52" i="4"/>
  <c r="DN12" i="4"/>
  <c r="DN32" i="4"/>
  <c r="DN47" i="4"/>
  <c r="DO31" i="4"/>
  <c r="DN17" i="4"/>
  <c r="AP77" i="1"/>
  <c r="F77" i="1" s="1"/>
  <c r="E76" i="1"/>
  <c r="DW5" i="4"/>
  <c r="AK77" i="1"/>
  <c r="AL77" i="1"/>
  <c r="W77" i="1"/>
  <c r="J75" i="2"/>
  <c r="F75" i="2"/>
  <c r="I76" i="2" s="1"/>
  <c r="H74" i="2"/>
  <c r="T77" i="1"/>
  <c r="Z76" i="1"/>
  <c r="AC77" i="1" s="1"/>
  <c r="AF76" i="1"/>
  <c r="AI77" i="1" s="1"/>
  <c r="I75" i="2"/>
  <c r="DO47" i="4" l="1"/>
  <c r="DL10" i="4"/>
  <c r="DP36" i="4"/>
  <c r="DM49" i="4"/>
  <c r="DL45" i="4"/>
  <c r="DN13" i="4"/>
  <c r="DM54" i="4"/>
  <c r="DL50" i="4"/>
  <c r="DN8" i="4"/>
  <c r="DO32" i="4"/>
  <c r="DJ56" i="4"/>
  <c r="DM34" i="4"/>
  <c r="DP6" i="4"/>
  <c r="DN23" i="4"/>
  <c r="DN33" i="4"/>
  <c r="DP16" i="4"/>
  <c r="DM44" i="4"/>
  <c r="DO12" i="4"/>
  <c r="DL15" i="4"/>
  <c r="DM39" i="4"/>
  <c r="DN43" i="4"/>
  <c r="DP51" i="4"/>
  <c r="DN48" i="4"/>
  <c r="DO37" i="4"/>
  <c r="DP46" i="4"/>
  <c r="DL55" i="4"/>
  <c r="DO52" i="4"/>
  <c r="DO22" i="4"/>
  <c r="DO7" i="4"/>
  <c r="DL20" i="4"/>
  <c r="DN28" i="4"/>
  <c r="DM9" i="4"/>
  <c r="DL30" i="4"/>
  <c r="DM24" i="4"/>
  <c r="DO17" i="4"/>
  <c r="DP41" i="4"/>
  <c r="DM19" i="4"/>
  <c r="DM29" i="4"/>
  <c r="DP26" i="4"/>
  <c r="DL25" i="4"/>
  <c r="DP21" i="4"/>
  <c r="DP11" i="4"/>
  <c r="DN53" i="4"/>
  <c r="DP31" i="4"/>
  <c r="DM14" i="4"/>
  <c r="DO42" i="4"/>
  <c r="DN18" i="4"/>
  <c r="DN38" i="4"/>
  <c r="DO27" i="4"/>
  <c r="DL40" i="4"/>
  <c r="DL35" i="4"/>
  <c r="W78" i="1"/>
  <c r="AP78" i="1"/>
  <c r="F78" i="1" s="1"/>
  <c r="E77" i="1"/>
  <c r="DX5" i="4"/>
  <c r="AK78" i="1"/>
  <c r="AL78" i="1"/>
  <c r="J76" i="2"/>
  <c r="AF77" i="1"/>
  <c r="AI78" i="1" s="1"/>
  <c r="Z77" i="1"/>
  <c r="AC78" i="1" s="1"/>
  <c r="T78" i="1"/>
  <c r="F76" i="2"/>
  <c r="H75" i="2"/>
  <c r="DP27" i="4" l="1"/>
  <c r="DN14" i="4"/>
  <c r="DQ26" i="4"/>
  <c r="DN24" i="4"/>
  <c r="DP7" i="4"/>
  <c r="DO48" i="4"/>
  <c r="DN34" i="4"/>
  <c r="DO13" i="4"/>
  <c r="DO38" i="4"/>
  <c r="DQ31" i="4"/>
  <c r="DM30" i="4"/>
  <c r="DP22" i="4"/>
  <c r="DQ51" i="4"/>
  <c r="DN44" i="4"/>
  <c r="DK56" i="4"/>
  <c r="DM45" i="4"/>
  <c r="DO53" i="4"/>
  <c r="DN29" i="4"/>
  <c r="DP52" i="4"/>
  <c r="DO43" i="4"/>
  <c r="DQ16" i="4"/>
  <c r="DP32" i="4"/>
  <c r="DN49" i="4"/>
  <c r="DQ11" i="4"/>
  <c r="DN19" i="4"/>
  <c r="DN9" i="4"/>
  <c r="DM55" i="4"/>
  <c r="DN39" i="4"/>
  <c r="DO33" i="4"/>
  <c r="DO8" i="4"/>
  <c r="DQ36" i="4"/>
  <c r="DM35" i="4"/>
  <c r="DO18" i="4"/>
  <c r="DQ21" i="4"/>
  <c r="DQ41" i="4"/>
  <c r="DO28" i="4"/>
  <c r="DQ46" i="4"/>
  <c r="DM15" i="4"/>
  <c r="DO23" i="4"/>
  <c r="DM50" i="4"/>
  <c r="DM10" i="4"/>
  <c r="DM40" i="4"/>
  <c r="DP42" i="4"/>
  <c r="DM25" i="4"/>
  <c r="DP17" i="4"/>
  <c r="DM20" i="4"/>
  <c r="DP37" i="4"/>
  <c r="DP12" i="4"/>
  <c r="DQ6" i="4"/>
  <c r="DN54" i="4"/>
  <c r="DP47" i="4"/>
  <c r="AP79" i="1"/>
  <c r="F79" i="1" s="1"/>
  <c r="E78" i="1"/>
  <c r="DY5" i="4"/>
  <c r="AK79" i="1"/>
  <c r="AL79" i="1"/>
  <c r="E79" i="1" s="1"/>
  <c r="J77" i="2"/>
  <c r="Z78" i="1"/>
  <c r="AC79" i="1" s="1"/>
  <c r="AF78" i="1"/>
  <c r="AI79" i="1" s="1"/>
  <c r="W79" i="1"/>
  <c r="F77" i="2"/>
  <c r="AL80" i="1" s="1"/>
  <c r="E80" i="1" s="1"/>
  <c r="T79" i="1"/>
  <c r="H76" i="2"/>
  <c r="I77" i="2"/>
  <c r="AP80" i="1" l="1"/>
  <c r="F80" i="1" s="1"/>
  <c r="DR6" i="4"/>
  <c r="DQ42" i="4"/>
  <c r="DR46" i="4"/>
  <c r="DR36" i="4"/>
  <c r="DO19" i="4"/>
  <c r="DP43" i="4"/>
  <c r="DN45" i="4"/>
  <c r="DP48" i="4"/>
  <c r="DQ12" i="4"/>
  <c r="DN40" i="4"/>
  <c r="DP28" i="4"/>
  <c r="DP8" i="4"/>
  <c r="DR11" i="4"/>
  <c r="DQ52" i="4"/>
  <c r="DL56" i="4"/>
  <c r="DR31" i="4"/>
  <c r="DQ7" i="4"/>
  <c r="DQ37" i="4"/>
  <c r="DN10" i="4"/>
  <c r="DR41" i="4"/>
  <c r="DP33" i="4"/>
  <c r="DO44" i="4"/>
  <c r="DP38" i="4"/>
  <c r="DO24" i="4"/>
  <c r="DN20" i="4"/>
  <c r="DN50" i="4"/>
  <c r="DR21" i="4"/>
  <c r="DO39" i="4"/>
  <c r="DO49" i="4"/>
  <c r="DO29" i="4"/>
  <c r="DR51" i="4"/>
  <c r="DP13" i="4"/>
  <c r="DR26" i="4"/>
  <c r="DQ47" i="4"/>
  <c r="DQ17" i="4"/>
  <c r="DP23" i="4"/>
  <c r="DP18" i="4"/>
  <c r="DN55" i="4"/>
  <c r="DQ32" i="4"/>
  <c r="DP53" i="4"/>
  <c r="DQ22" i="4"/>
  <c r="DO34" i="4"/>
  <c r="DO14" i="4"/>
  <c r="DO54" i="4"/>
  <c r="DN25" i="4"/>
  <c r="DN15" i="4"/>
  <c r="DN35" i="4"/>
  <c r="DO9" i="4"/>
  <c r="DR16" i="4"/>
  <c r="DN30" i="4"/>
  <c r="DQ27" i="4"/>
  <c r="DZ5" i="4"/>
  <c r="I78" i="2"/>
  <c r="AK80" i="1"/>
  <c r="J78" i="2"/>
  <c r="W80" i="1"/>
  <c r="AP81" i="1"/>
  <c r="F81" i="1" s="1"/>
  <c r="T80" i="1"/>
  <c r="H77" i="2"/>
  <c r="F78" i="2"/>
  <c r="Z79" i="1"/>
  <c r="AC80" i="1" s="1"/>
  <c r="AF79" i="1"/>
  <c r="AI80" i="1" s="1"/>
  <c r="DO30" i="4" l="1"/>
  <c r="DO25" i="4"/>
  <c r="DR32" i="4"/>
  <c r="DS26" i="4"/>
  <c r="DS21" i="4"/>
  <c r="DR7" i="4"/>
  <c r="DQ28" i="4"/>
  <c r="DQ43" i="4"/>
  <c r="DP54" i="4"/>
  <c r="DO55" i="4"/>
  <c r="DQ13" i="4"/>
  <c r="DO50" i="4"/>
  <c r="DS31" i="4"/>
  <c r="DO40" i="4"/>
  <c r="DP19" i="4"/>
  <c r="DS16" i="4"/>
  <c r="DP14" i="4"/>
  <c r="DQ18" i="4"/>
  <c r="DS51" i="4"/>
  <c r="DO20" i="4"/>
  <c r="DQ33" i="4"/>
  <c r="DM56" i="4"/>
  <c r="DR12" i="4"/>
  <c r="DS36" i="4"/>
  <c r="DP9" i="4"/>
  <c r="DP34" i="4"/>
  <c r="DQ23" i="4"/>
  <c r="DP29" i="4"/>
  <c r="DP24" i="4"/>
  <c r="DS41" i="4"/>
  <c r="DR52" i="4"/>
  <c r="DQ48" i="4"/>
  <c r="DS46" i="4"/>
  <c r="DR27" i="4"/>
  <c r="DO35" i="4"/>
  <c r="DR22" i="4"/>
  <c r="DR17" i="4"/>
  <c r="DP49" i="4"/>
  <c r="DQ38" i="4"/>
  <c r="DO10" i="4"/>
  <c r="DS11" i="4"/>
  <c r="DR42" i="4"/>
  <c r="DO15" i="4"/>
  <c r="DQ53" i="4"/>
  <c r="DR47" i="4"/>
  <c r="DP39" i="4"/>
  <c r="DP44" i="4"/>
  <c r="DR37" i="4"/>
  <c r="DQ8" i="4"/>
  <c r="DO45" i="4"/>
  <c r="DS6" i="4"/>
  <c r="EA5" i="4"/>
  <c r="AK81" i="1"/>
  <c r="AL81" i="1"/>
  <c r="J79" i="2"/>
  <c r="W81" i="1"/>
  <c r="AF80" i="1"/>
  <c r="AI81" i="1" s="1"/>
  <c r="Z80" i="1"/>
  <c r="AC81" i="1" s="1"/>
  <c r="F79" i="2"/>
  <c r="AL82" i="1" s="1"/>
  <c r="E82" i="1" s="1"/>
  <c r="H78" i="2"/>
  <c r="T81" i="1"/>
  <c r="I79" i="2"/>
  <c r="DR8" i="4" l="1"/>
  <c r="DP15" i="4"/>
  <c r="DR38" i="4"/>
  <c r="DT46" i="4"/>
  <c r="DR23" i="4"/>
  <c r="DR33" i="4"/>
  <c r="DQ19" i="4"/>
  <c r="DP55" i="4"/>
  <c r="DS37" i="4"/>
  <c r="DQ49" i="4"/>
  <c r="DR48" i="4"/>
  <c r="DQ34" i="4"/>
  <c r="DP20" i="4"/>
  <c r="DP40" i="4"/>
  <c r="DQ54" i="4"/>
  <c r="DT21" i="4"/>
  <c r="DQ44" i="4"/>
  <c r="DS42" i="4"/>
  <c r="DS17" i="4"/>
  <c r="DS52" i="4"/>
  <c r="DQ9" i="4"/>
  <c r="DT51" i="4"/>
  <c r="DT31" i="4"/>
  <c r="DT26" i="4"/>
  <c r="DQ39" i="4"/>
  <c r="DS22" i="4"/>
  <c r="DT41" i="4"/>
  <c r="DT36" i="4"/>
  <c r="DR18" i="4"/>
  <c r="DR43" i="4"/>
  <c r="DS32" i="4"/>
  <c r="DT6" i="4"/>
  <c r="DS47" i="4"/>
  <c r="DT11" i="4"/>
  <c r="DP35" i="4"/>
  <c r="DQ24" i="4"/>
  <c r="DS12" i="4"/>
  <c r="DQ14" i="4"/>
  <c r="DP50" i="4"/>
  <c r="DR28" i="4"/>
  <c r="DP25" i="4"/>
  <c r="DP45" i="4"/>
  <c r="DR53" i="4"/>
  <c r="DP10" i="4"/>
  <c r="DS27" i="4"/>
  <c r="DQ29" i="4"/>
  <c r="DN56" i="4"/>
  <c r="DT16" i="4"/>
  <c r="DR13" i="4"/>
  <c r="DS7" i="4"/>
  <c r="DP30" i="4"/>
  <c r="AP82" i="1"/>
  <c r="F82" i="1" s="1"/>
  <c r="E81" i="1"/>
  <c r="EB5" i="4"/>
  <c r="I80" i="2"/>
  <c r="AK82" i="1"/>
  <c r="J80" i="2"/>
  <c r="AF81" i="1"/>
  <c r="AI82" i="1" s="1"/>
  <c r="Z81" i="1"/>
  <c r="AC82" i="1" s="1"/>
  <c r="W82" i="1"/>
  <c r="T82" i="1"/>
  <c r="F80" i="2"/>
  <c r="H79" i="2"/>
  <c r="AP83" i="1" l="1"/>
  <c r="F83" i="1" s="1"/>
  <c r="DS13" i="4"/>
  <c r="DS53" i="4"/>
  <c r="DT12" i="4"/>
  <c r="DT32" i="4"/>
  <c r="DT22" i="4"/>
  <c r="DU51" i="4"/>
  <c r="DU21" i="4"/>
  <c r="DR49" i="4"/>
  <c r="DS33" i="4"/>
  <c r="DU16" i="4"/>
  <c r="DQ45" i="4"/>
  <c r="DR24" i="4"/>
  <c r="DS43" i="4"/>
  <c r="DR9" i="4"/>
  <c r="DR54" i="4"/>
  <c r="DS23" i="4"/>
  <c r="DO56" i="4"/>
  <c r="DQ25" i="4"/>
  <c r="DQ35" i="4"/>
  <c r="DR39" i="4"/>
  <c r="DT52" i="4"/>
  <c r="DQ40" i="4"/>
  <c r="DT37" i="4"/>
  <c r="DU46" i="4"/>
  <c r="DR29" i="4"/>
  <c r="DS28" i="4"/>
  <c r="DU11" i="4"/>
  <c r="DS18" i="4"/>
  <c r="DU26" i="4"/>
  <c r="DT17" i="4"/>
  <c r="DQ20" i="4"/>
  <c r="DS38" i="4"/>
  <c r="DQ30" i="4"/>
  <c r="DT27" i="4"/>
  <c r="DQ50" i="4"/>
  <c r="DT47" i="4"/>
  <c r="DU36" i="4"/>
  <c r="DT42" i="4"/>
  <c r="DR34" i="4"/>
  <c r="DQ55" i="4"/>
  <c r="DQ15" i="4"/>
  <c r="DT7" i="4"/>
  <c r="DQ10" i="4"/>
  <c r="DR14" i="4"/>
  <c r="DU6" i="4"/>
  <c r="DU41" i="4"/>
  <c r="DU31" i="4"/>
  <c r="DR44" i="4"/>
  <c r="DS48" i="4"/>
  <c r="DR19" i="4"/>
  <c r="DS8" i="4"/>
  <c r="EC5" i="4"/>
  <c r="AK83" i="1"/>
  <c r="AL83" i="1"/>
  <c r="E83" i="1" s="1"/>
  <c r="W83" i="1"/>
  <c r="H80" i="2"/>
  <c r="T83" i="1"/>
  <c r="AF82" i="1"/>
  <c r="AI83" i="1" s="1"/>
  <c r="Z82" i="1"/>
  <c r="AC83" i="1" s="1"/>
  <c r="DV51" i="4" l="1"/>
  <c r="DR10" i="4"/>
  <c r="DS44" i="4"/>
  <c r="DU7" i="4"/>
  <c r="DV36" i="4"/>
  <c r="DT28" i="4"/>
  <c r="DS39" i="4"/>
  <c r="DR45" i="4"/>
  <c r="DU22" i="4"/>
  <c r="DU52" i="4"/>
  <c r="DV31" i="4"/>
  <c r="DR15" i="4"/>
  <c r="DU47" i="4"/>
  <c r="DR20" i="4"/>
  <c r="DS29" i="4"/>
  <c r="DS54" i="4"/>
  <c r="DV16" i="4"/>
  <c r="DU32" i="4"/>
  <c r="DS24" i="4"/>
  <c r="DV41" i="4"/>
  <c r="DR55" i="4"/>
  <c r="DR50" i="4"/>
  <c r="DU17" i="4"/>
  <c r="DV46" i="4"/>
  <c r="DR35" i="4"/>
  <c r="DS9" i="4"/>
  <c r="DT33" i="4"/>
  <c r="DU12" i="4"/>
  <c r="DT38" i="4"/>
  <c r="DT48" i="4"/>
  <c r="DT8" i="4"/>
  <c r="DV6" i="4"/>
  <c r="DS34" i="4"/>
  <c r="DU27" i="4"/>
  <c r="DV26" i="4"/>
  <c r="DU37" i="4"/>
  <c r="DR25" i="4"/>
  <c r="DS49" i="4"/>
  <c r="DT53" i="4"/>
  <c r="DV11" i="4"/>
  <c r="DT23" i="4"/>
  <c r="DS19" i="4"/>
  <c r="DS14" i="4"/>
  <c r="DU42" i="4"/>
  <c r="DR30" i="4"/>
  <c r="DT18" i="4"/>
  <c r="DR40" i="4"/>
  <c r="DP56" i="4"/>
  <c r="DT43" i="4"/>
  <c r="DV21" i="4"/>
  <c r="DT13" i="4"/>
  <c r="ED5" i="4"/>
  <c r="AF83" i="1"/>
  <c r="Z83" i="1"/>
  <c r="DU43" i="4" l="1"/>
  <c r="DT14" i="4"/>
  <c r="DW6" i="4"/>
  <c r="DT9" i="4"/>
  <c r="DW41" i="4"/>
  <c r="DT29" i="4"/>
  <c r="DV22" i="4"/>
  <c r="DW36" i="4"/>
  <c r="DQ56" i="4"/>
  <c r="DT19" i="4"/>
  <c r="DS25" i="4"/>
  <c r="DU8" i="4"/>
  <c r="DS35" i="4"/>
  <c r="DT24" i="4"/>
  <c r="DS20" i="4"/>
  <c r="DS45" i="4"/>
  <c r="DV7" i="4"/>
  <c r="DS40" i="4"/>
  <c r="DU23" i="4"/>
  <c r="DV37" i="4"/>
  <c r="DU48" i="4"/>
  <c r="DW46" i="4"/>
  <c r="DV32" i="4"/>
  <c r="DV47" i="4"/>
  <c r="DT44" i="4"/>
  <c r="DU18" i="4"/>
  <c r="DW11" i="4"/>
  <c r="DW26" i="4"/>
  <c r="DU38" i="4"/>
  <c r="DV17" i="4"/>
  <c r="DW16" i="4"/>
  <c r="DS15" i="4"/>
  <c r="DT39" i="4"/>
  <c r="DU13" i="4"/>
  <c r="DS30" i="4"/>
  <c r="DU53" i="4"/>
  <c r="DV27" i="4"/>
  <c r="DV12" i="4"/>
  <c r="DS50" i="4"/>
  <c r="DT54" i="4"/>
  <c r="DW31" i="4"/>
  <c r="DU28" i="4"/>
  <c r="DS10" i="4"/>
  <c r="DW21" i="4"/>
  <c r="DV42" i="4"/>
  <c r="DT49" i="4"/>
  <c r="DT34" i="4"/>
  <c r="DU33" i="4"/>
  <c r="DS55" i="4"/>
  <c r="DV52" i="4"/>
  <c r="DW51" i="4"/>
  <c r="EE5" i="4"/>
  <c r="DW52" i="4" l="1"/>
  <c r="DW42" i="4"/>
  <c r="DT50" i="4"/>
  <c r="DX26" i="4"/>
  <c r="DW32" i="4"/>
  <c r="DW7" i="4"/>
  <c r="DT25" i="4"/>
  <c r="DX41" i="4"/>
  <c r="DX21" i="4"/>
  <c r="DW12" i="4"/>
  <c r="DU39" i="4"/>
  <c r="DX11" i="4"/>
  <c r="DX46" i="4"/>
  <c r="DT45" i="4"/>
  <c r="DU19" i="4"/>
  <c r="DU9" i="4"/>
  <c r="DT55" i="4"/>
  <c r="DT10" i="4"/>
  <c r="DW27" i="4"/>
  <c r="DT15" i="4"/>
  <c r="DV18" i="4"/>
  <c r="DV48" i="4"/>
  <c r="DT20" i="4"/>
  <c r="DR56" i="4"/>
  <c r="DX6" i="4"/>
  <c r="DV33" i="4"/>
  <c r="DV28" i="4"/>
  <c r="DV53" i="4"/>
  <c r="DX16" i="4"/>
  <c r="DU44" i="4"/>
  <c r="DW37" i="4"/>
  <c r="DU24" i="4"/>
  <c r="DX36" i="4"/>
  <c r="DX51" i="4"/>
  <c r="DU34" i="4"/>
  <c r="DX31" i="4"/>
  <c r="DT30" i="4"/>
  <c r="DW17" i="4"/>
  <c r="DV23" i="4"/>
  <c r="DT35" i="4"/>
  <c r="DW22" i="4"/>
  <c r="DU14" i="4"/>
  <c r="DU49" i="4"/>
  <c r="DU54" i="4"/>
  <c r="DV13" i="4"/>
  <c r="DV38" i="4"/>
  <c r="DW47" i="4"/>
  <c r="DT40" i="4"/>
  <c r="DV8" i="4"/>
  <c r="DU29" i="4"/>
  <c r="DV43" i="4"/>
  <c r="EF5" i="4"/>
  <c r="DW8" i="4" l="1"/>
  <c r="DV49" i="4"/>
  <c r="DW53" i="4"/>
  <c r="DW48" i="4"/>
  <c r="DV9" i="4"/>
  <c r="DX12" i="4"/>
  <c r="DX32" i="4"/>
  <c r="DU40" i="4"/>
  <c r="DX17" i="4"/>
  <c r="DY36" i="4"/>
  <c r="DW28" i="4"/>
  <c r="DW18" i="4"/>
  <c r="DV19" i="4"/>
  <c r="DY21" i="4"/>
  <c r="DY26" i="4"/>
  <c r="DX47" i="4"/>
  <c r="DV14" i="4"/>
  <c r="DU30" i="4"/>
  <c r="DV24" i="4"/>
  <c r="DW33" i="4"/>
  <c r="DU15" i="4"/>
  <c r="DU45" i="4"/>
  <c r="DW38" i="4"/>
  <c r="DX22" i="4"/>
  <c r="DY31" i="4"/>
  <c r="DX37" i="4"/>
  <c r="DY6" i="4"/>
  <c r="DX27" i="4"/>
  <c r="DY46" i="4"/>
  <c r="DY41" i="4"/>
  <c r="DU50" i="4"/>
  <c r="DW43" i="4"/>
  <c r="DW13" i="4"/>
  <c r="DU35" i="4"/>
  <c r="DV34" i="4"/>
  <c r="DV44" i="4"/>
  <c r="DS56" i="4"/>
  <c r="DU10" i="4"/>
  <c r="DY11" i="4"/>
  <c r="DU25" i="4"/>
  <c r="DX42" i="4"/>
  <c r="DV29" i="4"/>
  <c r="DV54" i="4"/>
  <c r="DW23" i="4"/>
  <c r="DY51" i="4"/>
  <c r="DY16" i="4"/>
  <c r="DU20" i="4"/>
  <c r="DU55" i="4"/>
  <c r="DV39" i="4"/>
  <c r="DX7" i="4"/>
  <c r="DX52" i="4"/>
  <c r="EG5" i="4"/>
  <c r="DW39" i="4" l="1"/>
  <c r="DW54" i="4"/>
  <c r="DT56" i="4"/>
  <c r="DV50" i="4"/>
  <c r="DZ31" i="4"/>
  <c r="DV15" i="4"/>
  <c r="DZ26" i="4"/>
  <c r="DY17" i="4"/>
  <c r="DX48" i="4"/>
  <c r="DV55" i="4"/>
  <c r="DW29" i="4"/>
  <c r="DW44" i="4"/>
  <c r="DZ41" i="4"/>
  <c r="DY22" i="4"/>
  <c r="DX33" i="4"/>
  <c r="DZ21" i="4"/>
  <c r="DX53" i="4"/>
  <c r="DV20" i="4"/>
  <c r="DY42" i="4"/>
  <c r="DW34" i="4"/>
  <c r="DZ46" i="4"/>
  <c r="DX38" i="4"/>
  <c r="DW24" i="4"/>
  <c r="DW19" i="4"/>
  <c r="DV40" i="4"/>
  <c r="DZ16" i="4"/>
  <c r="DV25" i="4"/>
  <c r="DV35" i="4"/>
  <c r="DY27" i="4"/>
  <c r="DV30" i="4"/>
  <c r="DX18" i="4"/>
  <c r="DY32" i="4"/>
  <c r="DY52" i="4"/>
  <c r="DZ51" i="4"/>
  <c r="DZ11" i="4"/>
  <c r="DX13" i="4"/>
  <c r="DZ6" i="4"/>
  <c r="DW14" i="4"/>
  <c r="DX28" i="4"/>
  <c r="DY12" i="4"/>
  <c r="DW49" i="4"/>
  <c r="DY7" i="4"/>
  <c r="DX23" i="4"/>
  <c r="DV10" i="4"/>
  <c r="DX43" i="4"/>
  <c r="DY37" i="4"/>
  <c r="DV45" i="4"/>
  <c r="DY47" i="4"/>
  <c r="DZ36" i="4"/>
  <c r="DW9" i="4"/>
  <c r="DX8" i="4"/>
  <c r="EH5" i="4"/>
  <c r="EA36" i="4" l="1"/>
  <c r="DY23" i="4"/>
  <c r="DW35" i="4"/>
  <c r="DX24" i="4"/>
  <c r="DY53" i="4"/>
  <c r="DX44" i="4"/>
  <c r="DW15" i="4"/>
  <c r="DZ47" i="4"/>
  <c r="DZ7" i="4"/>
  <c r="EA6" i="4"/>
  <c r="DZ32" i="4"/>
  <c r="DW25" i="4"/>
  <c r="DY38" i="4"/>
  <c r="DX29" i="4"/>
  <c r="EA31" i="4"/>
  <c r="DW45" i="4"/>
  <c r="DX49" i="4"/>
  <c r="DY13" i="4"/>
  <c r="DY18" i="4"/>
  <c r="EA16" i="4"/>
  <c r="EA46" i="4"/>
  <c r="EA21" i="4"/>
  <c r="DW55" i="4"/>
  <c r="DW50" i="4"/>
  <c r="DZ37" i="4"/>
  <c r="DZ12" i="4"/>
  <c r="EA11" i="4"/>
  <c r="DW30" i="4"/>
  <c r="DX34" i="4"/>
  <c r="DY33" i="4"/>
  <c r="DY48" i="4"/>
  <c r="DU56" i="4"/>
  <c r="DY8" i="4"/>
  <c r="DY43" i="4"/>
  <c r="DY28" i="4"/>
  <c r="EA51" i="4"/>
  <c r="DW40" i="4"/>
  <c r="DZ42" i="4"/>
  <c r="DZ22" i="4"/>
  <c r="DZ17" i="4"/>
  <c r="DX54" i="4"/>
  <c r="DX9" i="4"/>
  <c r="DW10" i="4"/>
  <c r="DX14" i="4"/>
  <c r="DZ52" i="4"/>
  <c r="DZ27" i="4"/>
  <c r="DX19" i="4"/>
  <c r="DW20" i="4"/>
  <c r="EA41" i="4"/>
  <c r="EA26" i="4"/>
  <c r="DX39" i="4"/>
  <c r="EI5" i="4"/>
  <c r="EB41" i="4" l="1"/>
  <c r="DX10" i="4"/>
  <c r="DX40" i="4"/>
  <c r="DV56" i="4"/>
  <c r="EB11" i="4"/>
  <c r="EB46" i="4"/>
  <c r="EB31" i="4"/>
  <c r="EB6" i="4"/>
  <c r="DY24" i="4"/>
  <c r="DX20" i="4"/>
  <c r="DY9" i="4"/>
  <c r="DZ48" i="4"/>
  <c r="EA12" i="4"/>
  <c r="EB16" i="4"/>
  <c r="DY29" i="4"/>
  <c r="EA7" i="4"/>
  <c r="DX35" i="4"/>
  <c r="DY19" i="4"/>
  <c r="DY54" i="4"/>
  <c r="EB51" i="4"/>
  <c r="DZ33" i="4"/>
  <c r="EA37" i="4"/>
  <c r="DZ18" i="4"/>
  <c r="EA47" i="4"/>
  <c r="EA27" i="4"/>
  <c r="EA17" i="4"/>
  <c r="DZ28" i="4"/>
  <c r="DY34" i="4"/>
  <c r="DX50" i="4"/>
  <c r="DZ13" i="4"/>
  <c r="DZ38" i="4"/>
  <c r="DX15" i="4"/>
  <c r="DY39" i="4"/>
  <c r="EA52" i="4"/>
  <c r="EA22" i="4"/>
  <c r="DZ43" i="4"/>
  <c r="DX55" i="4"/>
  <c r="DY49" i="4"/>
  <c r="DX25" i="4"/>
  <c r="DY44" i="4"/>
  <c r="DZ23" i="4"/>
  <c r="EB26" i="4"/>
  <c r="DY14" i="4"/>
  <c r="EA42" i="4"/>
  <c r="DZ8" i="4"/>
  <c r="DX30" i="4"/>
  <c r="EB21" i="4"/>
  <c r="DX45" i="4"/>
  <c r="EA32" i="4"/>
  <c r="DZ53" i="4"/>
  <c r="EB36" i="4"/>
  <c r="EJ5" i="4"/>
  <c r="EB32" i="4" l="1"/>
  <c r="DZ14" i="4"/>
  <c r="DY55" i="4"/>
  <c r="EA28" i="4"/>
  <c r="EA18" i="4"/>
  <c r="DY35" i="4"/>
  <c r="EC46" i="4"/>
  <c r="DY45" i="4"/>
  <c r="EC26" i="4"/>
  <c r="DY15" i="4"/>
  <c r="EB17" i="4"/>
  <c r="EB37" i="4"/>
  <c r="EB7" i="4"/>
  <c r="DZ9" i="4"/>
  <c r="EC11" i="4"/>
  <c r="EC21" i="4"/>
  <c r="EA23" i="4"/>
  <c r="EA43" i="4"/>
  <c r="EA38" i="4"/>
  <c r="EB27" i="4"/>
  <c r="EA33" i="4"/>
  <c r="DZ29" i="4"/>
  <c r="DY20" i="4"/>
  <c r="DW56" i="4"/>
  <c r="DY30" i="4"/>
  <c r="DZ44" i="4"/>
  <c r="EB22" i="4"/>
  <c r="EA13" i="4"/>
  <c r="EC51" i="4"/>
  <c r="EC16" i="4"/>
  <c r="DZ24" i="4"/>
  <c r="DY40" i="4"/>
  <c r="EC36" i="4"/>
  <c r="EA8" i="4"/>
  <c r="DY25" i="4"/>
  <c r="EB52" i="4"/>
  <c r="DY50" i="4"/>
  <c r="EB47" i="4"/>
  <c r="DZ54" i="4"/>
  <c r="EB12" i="4"/>
  <c r="EC6" i="4"/>
  <c r="DY10" i="4"/>
  <c r="EA53" i="4"/>
  <c r="EB42" i="4"/>
  <c r="DZ49" i="4"/>
  <c r="DZ39" i="4"/>
  <c r="DZ34" i="4"/>
  <c r="DZ19" i="4"/>
  <c r="EA48" i="4"/>
  <c r="EC31" i="4"/>
  <c r="EC41" i="4"/>
  <c r="EK5" i="4"/>
  <c r="EB48" i="4" l="1"/>
  <c r="EC42" i="4"/>
  <c r="EC47" i="4"/>
  <c r="DZ40" i="4"/>
  <c r="EC22" i="4"/>
  <c r="EB33" i="4"/>
  <c r="ED11" i="4"/>
  <c r="EB18" i="4"/>
  <c r="EA19" i="4"/>
  <c r="EB53" i="4"/>
  <c r="DZ50" i="4"/>
  <c r="EA24" i="4"/>
  <c r="EA44" i="4"/>
  <c r="EC27" i="4"/>
  <c r="EA9" i="4"/>
  <c r="ED26" i="4"/>
  <c r="EB28" i="4"/>
  <c r="DZ10" i="4"/>
  <c r="EC52" i="4"/>
  <c r="ED16" i="4"/>
  <c r="DZ30" i="4"/>
  <c r="EB38" i="4"/>
  <c r="EC7" i="4"/>
  <c r="DZ45" i="4"/>
  <c r="EA34" i="4"/>
  <c r="ED6" i="4"/>
  <c r="DZ25" i="4"/>
  <c r="ED51" i="4"/>
  <c r="DX56" i="4"/>
  <c r="EB43" i="4"/>
  <c r="EC37" i="4"/>
  <c r="ED46" i="4"/>
  <c r="DZ55" i="4"/>
  <c r="ED41" i="4"/>
  <c r="EA39" i="4"/>
  <c r="EC12" i="4"/>
  <c r="EB8" i="4"/>
  <c r="DZ20" i="4"/>
  <c r="EB23" i="4"/>
  <c r="EC17" i="4"/>
  <c r="EA14" i="4"/>
  <c r="ED31" i="4"/>
  <c r="EA49" i="4"/>
  <c r="EA54" i="4"/>
  <c r="ED36" i="4"/>
  <c r="EB13" i="4"/>
  <c r="EA29" i="4"/>
  <c r="ED21" i="4"/>
  <c r="DZ15" i="4"/>
  <c r="DZ35" i="4"/>
  <c r="EC32" i="4"/>
  <c r="EL5" i="4"/>
  <c r="EA15" i="4" l="1"/>
  <c r="EB49" i="4"/>
  <c r="EA20" i="4"/>
  <c r="EA55" i="4"/>
  <c r="EA25" i="4"/>
  <c r="EC38" i="4"/>
  <c r="EC28" i="4"/>
  <c r="EA50" i="4"/>
  <c r="EC33" i="4"/>
  <c r="EE21" i="4"/>
  <c r="EE31" i="4"/>
  <c r="EE46" i="4"/>
  <c r="EE6" i="4"/>
  <c r="EA30" i="4"/>
  <c r="EE26" i="4"/>
  <c r="EC53" i="4"/>
  <c r="ED22" i="4"/>
  <c r="EB29" i="4"/>
  <c r="EB14" i="4"/>
  <c r="EC8" i="4"/>
  <c r="ED37" i="4"/>
  <c r="EB34" i="4"/>
  <c r="EE16" i="4"/>
  <c r="EB9" i="4"/>
  <c r="EB19" i="4"/>
  <c r="EA40" i="4"/>
  <c r="EC13" i="4"/>
  <c r="ED12" i="4"/>
  <c r="EC43" i="4"/>
  <c r="ED52" i="4"/>
  <c r="ED27" i="4"/>
  <c r="EC18" i="4"/>
  <c r="ED47" i="4"/>
  <c r="ED32" i="4"/>
  <c r="EE36" i="4"/>
  <c r="ED17" i="4"/>
  <c r="EB39" i="4"/>
  <c r="DY56" i="4"/>
  <c r="EA45" i="4"/>
  <c r="EA10" i="4"/>
  <c r="EB44" i="4"/>
  <c r="ED42" i="4"/>
  <c r="EA35" i="4"/>
  <c r="EB54" i="4"/>
  <c r="EC23" i="4"/>
  <c r="EE41" i="4"/>
  <c r="EE51" i="4"/>
  <c r="ED7" i="4"/>
  <c r="EB24" i="4"/>
  <c r="EE11" i="4"/>
  <c r="EC48" i="4"/>
  <c r="EM5" i="4"/>
  <c r="EC24" i="4" l="1"/>
  <c r="EC54" i="4"/>
  <c r="EB45" i="4"/>
  <c r="EE47" i="4"/>
  <c r="EE12" i="4"/>
  <c r="EF16" i="4"/>
  <c r="EE22" i="4"/>
  <c r="ED38" i="4"/>
  <c r="EB35" i="4"/>
  <c r="DZ56" i="4"/>
  <c r="ED18" i="4"/>
  <c r="EC34" i="4"/>
  <c r="ED53" i="4"/>
  <c r="EF31" i="4"/>
  <c r="EB25" i="4"/>
  <c r="EE7" i="4"/>
  <c r="EE42" i="4"/>
  <c r="EC39" i="4"/>
  <c r="EE27" i="4"/>
  <c r="ED13" i="4"/>
  <c r="EE37" i="4"/>
  <c r="EF26" i="4"/>
  <c r="EF21" i="4"/>
  <c r="EB55" i="4"/>
  <c r="EF51" i="4"/>
  <c r="EE17" i="4"/>
  <c r="EE52" i="4"/>
  <c r="EB40" i="4"/>
  <c r="ED8" i="4"/>
  <c r="EB30" i="4"/>
  <c r="ED33" i="4"/>
  <c r="EB20" i="4"/>
  <c r="ED48" i="4"/>
  <c r="EF41" i="4"/>
  <c r="EC44" i="4"/>
  <c r="EF36" i="4"/>
  <c r="EC19" i="4"/>
  <c r="EC14" i="4"/>
  <c r="EF6" i="4"/>
  <c r="EB50" i="4"/>
  <c r="EC49" i="4"/>
  <c r="EF11" i="4"/>
  <c r="ED23" i="4"/>
  <c r="EB10" i="4"/>
  <c r="EE32" i="4"/>
  <c r="ED43" i="4"/>
  <c r="EC9" i="4"/>
  <c r="EC29" i="4"/>
  <c r="EF46" i="4"/>
  <c r="ED28" i="4"/>
  <c r="EB15" i="4"/>
  <c r="EN5" i="4"/>
  <c r="EG46" i="4" l="1"/>
  <c r="EE23" i="4"/>
  <c r="ED19" i="4"/>
  <c r="EC20" i="4"/>
  <c r="EF17" i="4"/>
  <c r="EF37" i="4"/>
  <c r="EC25" i="4"/>
  <c r="EA56" i="4"/>
  <c r="EG16" i="4"/>
  <c r="ED29" i="4"/>
  <c r="EG11" i="4"/>
  <c r="EE33" i="4"/>
  <c r="EE13" i="4"/>
  <c r="EG31" i="4"/>
  <c r="EC35" i="4"/>
  <c r="EF12" i="4"/>
  <c r="ED9" i="4"/>
  <c r="ED49" i="4"/>
  <c r="EG36" i="4"/>
  <c r="EC30" i="4"/>
  <c r="EG51" i="4"/>
  <c r="EF27" i="4"/>
  <c r="EE53" i="4"/>
  <c r="EF47" i="4"/>
  <c r="EE43" i="4"/>
  <c r="EC50" i="4"/>
  <c r="ED44" i="4"/>
  <c r="EE8" i="4"/>
  <c r="EC55" i="4"/>
  <c r="ED39" i="4"/>
  <c r="ED34" i="4"/>
  <c r="EE38" i="4"/>
  <c r="EC45" i="4"/>
  <c r="EC15" i="4"/>
  <c r="EF32" i="4"/>
  <c r="EG6" i="4"/>
  <c r="EG41" i="4"/>
  <c r="EC40" i="4"/>
  <c r="EG21" i="4"/>
  <c r="EF42" i="4"/>
  <c r="ED54" i="4"/>
  <c r="EE28" i="4"/>
  <c r="EC10" i="4"/>
  <c r="ED14" i="4"/>
  <c r="EE48" i="4"/>
  <c r="EF52" i="4"/>
  <c r="EG26" i="4"/>
  <c r="EF7" i="4"/>
  <c r="EE18" i="4"/>
  <c r="EF22" i="4"/>
  <c r="ED24" i="4"/>
  <c r="EO5" i="4"/>
  <c r="EF18" i="4" l="1"/>
  <c r="ED10" i="4"/>
  <c r="EH21" i="4"/>
  <c r="ED45" i="4"/>
  <c r="EE44" i="4"/>
  <c r="EG27" i="4"/>
  <c r="EG12" i="4"/>
  <c r="EG37" i="4"/>
  <c r="EG7" i="4"/>
  <c r="EF28" i="4"/>
  <c r="ED40" i="4"/>
  <c r="EF38" i="4"/>
  <c r="ED50" i="4"/>
  <c r="EH51" i="4"/>
  <c r="ED35" i="4"/>
  <c r="EH11" i="4"/>
  <c r="EG17" i="4"/>
  <c r="EH26" i="4"/>
  <c r="EE54" i="4"/>
  <c r="EH41" i="4"/>
  <c r="EE34" i="4"/>
  <c r="EF43" i="4"/>
  <c r="ED30" i="4"/>
  <c r="EH31" i="4"/>
  <c r="EE29" i="4"/>
  <c r="ED20" i="4"/>
  <c r="EG52" i="4"/>
  <c r="EH6" i="4"/>
  <c r="EE39" i="4"/>
  <c r="EG47" i="4"/>
  <c r="EH36" i="4"/>
  <c r="EF13" i="4"/>
  <c r="EH16" i="4"/>
  <c r="EE19" i="4"/>
  <c r="EE24" i="4"/>
  <c r="EF48" i="4"/>
  <c r="EG32" i="4"/>
  <c r="ED55" i="4"/>
  <c r="EE49" i="4"/>
  <c r="EB56" i="4"/>
  <c r="EF23" i="4"/>
  <c r="EG22" i="4"/>
  <c r="EE14" i="4"/>
  <c r="EG42" i="4"/>
  <c r="ED15" i="4"/>
  <c r="EF8" i="4"/>
  <c r="EF53" i="4"/>
  <c r="EE9" i="4"/>
  <c r="EF33" i="4"/>
  <c r="ED25" i="4"/>
  <c r="EH46" i="4"/>
  <c r="EP5" i="4"/>
  <c r="EG33" i="4" l="1"/>
  <c r="EF14" i="4"/>
  <c r="EF19" i="4"/>
  <c r="EI6" i="4"/>
  <c r="EE30" i="4"/>
  <c r="EH17" i="4"/>
  <c r="EE40" i="4"/>
  <c r="EH27" i="4"/>
  <c r="EF9" i="4"/>
  <c r="EH22" i="4"/>
  <c r="EE55" i="4"/>
  <c r="EI16" i="4"/>
  <c r="EG43" i="4"/>
  <c r="EI11" i="4"/>
  <c r="EG28" i="4"/>
  <c r="EF44" i="4"/>
  <c r="EG53" i="4"/>
  <c r="EG23" i="4"/>
  <c r="EH32" i="4"/>
  <c r="EG13" i="4"/>
  <c r="EH52" i="4"/>
  <c r="EF34" i="4"/>
  <c r="EE35" i="4"/>
  <c r="EH7" i="4"/>
  <c r="EE45" i="4"/>
  <c r="EG8" i="4"/>
  <c r="EC56" i="4"/>
  <c r="EI36" i="4"/>
  <c r="EE20" i="4"/>
  <c r="EI41" i="4"/>
  <c r="EI51" i="4"/>
  <c r="EH37" i="4"/>
  <c r="EI21" i="4"/>
  <c r="EI46" i="4"/>
  <c r="EE15" i="4"/>
  <c r="EG48" i="4"/>
  <c r="EH47" i="4"/>
  <c r="EF29" i="4"/>
  <c r="EF54" i="4"/>
  <c r="EE50" i="4"/>
  <c r="EE10" i="4"/>
  <c r="EE25" i="4"/>
  <c r="EH42" i="4"/>
  <c r="EF49" i="4"/>
  <c r="EF24" i="4"/>
  <c r="EF39" i="4"/>
  <c r="EI31" i="4"/>
  <c r="EI26" i="4"/>
  <c r="EG38" i="4"/>
  <c r="EH12" i="4"/>
  <c r="EG18" i="4"/>
  <c r="EQ5" i="4"/>
  <c r="EH38" i="4" l="1"/>
  <c r="EI42" i="4"/>
  <c r="EG29" i="4"/>
  <c r="EJ21" i="4"/>
  <c r="EG34" i="4"/>
  <c r="EG44" i="4"/>
  <c r="EF55" i="4"/>
  <c r="EF30" i="4"/>
  <c r="EJ26" i="4"/>
  <c r="EF25" i="4"/>
  <c r="EI47" i="4"/>
  <c r="EI37" i="4"/>
  <c r="ED56" i="4"/>
  <c r="EI52" i="4"/>
  <c r="EH28" i="4"/>
  <c r="EI22" i="4"/>
  <c r="EJ6" i="4"/>
  <c r="EJ31" i="4"/>
  <c r="EF10" i="4"/>
  <c r="EH48" i="4"/>
  <c r="EJ51" i="4"/>
  <c r="EH8" i="4"/>
  <c r="EH13" i="4"/>
  <c r="EJ11" i="4"/>
  <c r="EG9" i="4"/>
  <c r="EG19" i="4"/>
  <c r="EI27" i="4"/>
  <c r="EI32" i="4"/>
  <c r="EH43" i="4"/>
  <c r="EH18" i="4"/>
  <c r="EG24" i="4"/>
  <c r="EF50" i="4"/>
  <c r="EF15" i="4"/>
  <c r="EF20" i="4"/>
  <c r="EI7" i="4"/>
  <c r="EH23" i="4"/>
  <c r="EF40" i="4"/>
  <c r="EG14" i="4"/>
  <c r="EG39" i="4"/>
  <c r="EF45" i="4"/>
  <c r="EJ41" i="4"/>
  <c r="EI12" i="4"/>
  <c r="EG49" i="4"/>
  <c r="EG54" i="4"/>
  <c r="EJ46" i="4"/>
  <c r="EJ36" i="4"/>
  <c r="EF35" i="4"/>
  <c r="EH53" i="4"/>
  <c r="EJ16" i="4"/>
  <c r="EI17" i="4"/>
  <c r="EH33" i="4"/>
  <c r="ER5" i="4"/>
  <c r="EK16" i="4" l="1"/>
  <c r="EH49" i="4"/>
  <c r="EG40" i="4"/>
  <c r="EG50" i="4"/>
  <c r="EI13" i="4"/>
  <c r="EK6" i="4"/>
  <c r="EJ47" i="4"/>
  <c r="EH34" i="4"/>
  <c r="EI53" i="4"/>
  <c r="EJ12" i="4"/>
  <c r="EH24" i="4"/>
  <c r="EI8" i="4"/>
  <c r="EJ22" i="4"/>
  <c r="EG25" i="4"/>
  <c r="EG35" i="4"/>
  <c r="EK41" i="4"/>
  <c r="EI23" i="4"/>
  <c r="EI18" i="4"/>
  <c r="EJ27" i="4"/>
  <c r="EK51" i="4"/>
  <c r="EI28" i="4"/>
  <c r="EK26" i="4"/>
  <c r="EK21" i="4"/>
  <c r="EK36" i="4"/>
  <c r="EG45" i="4"/>
  <c r="EJ7" i="4"/>
  <c r="EI43" i="4"/>
  <c r="EH19" i="4"/>
  <c r="EI48" i="4"/>
  <c r="EJ52" i="4"/>
  <c r="EG30" i="4"/>
  <c r="EH29" i="4"/>
  <c r="EI33" i="4"/>
  <c r="EK46" i="4"/>
  <c r="EH39" i="4"/>
  <c r="EG20" i="4"/>
  <c r="EH9" i="4"/>
  <c r="EG10" i="4"/>
  <c r="EE56" i="4"/>
  <c r="EG55" i="4"/>
  <c r="EJ42" i="4"/>
  <c r="EJ17" i="4"/>
  <c r="EH54" i="4"/>
  <c r="EH14" i="4"/>
  <c r="EG15" i="4"/>
  <c r="EJ32" i="4"/>
  <c r="EK11" i="4"/>
  <c r="EK31" i="4"/>
  <c r="EJ37" i="4"/>
  <c r="EH44" i="4"/>
  <c r="EI38" i="4"/>
  <c r="ES5" i="4"/>
  <c r="EK37" i="4" l="1"/>
  <c r="EI54" i="4"/>
  <c r="EI9" i="4"/>
  <c r="EI29" i="4"/>
  <c r="EK7" i="4"/>
  <c r="EL51" i="4"/>
  <c r="EJ13" i="4"/>
  <c r="EL31" i="4"/>
  <c r="EK17" i="4"/>
  <c r="EH30" i="4"/>
  <c r="EH45" i="4"/>
  <c r="EK27" i="4"/>
  <c r="EH25" i="4"/>
  <c r="EK12" i="4"/>
  <c r="EL11" i="4"/>
  <c r="EK42" i="4"/>
  <c r="EH20" i="4"/>
  <c r="EK52" i="4"/>
  <c r="EL36" i="4"/>
  <c r="EJ18" i="4"/>
  <c r="EK22" i="4"/>
  <c r="EJ53" i="4"/>
  <c r="EH50" i="4"/>
  <c r="EK32" i="4"/>
  <c r="EH55" i="4"/>
  <c r="EI39" i="4"/>
  <c r="EJ48" i="4"/>
  <c r="EL21" i="4"/>
  <c r="EJ23" i="4"/>
  <c r="EJ8" i="4"/>
  <c r="EI34" i="4"/>
  <c r="EH40" i="4"/>
  <c r="EJ38" i="4"/>
  <c r="EH15" i="4"/>
  <c r="EF56" i="4"/>
  <c r="EL46" i="4"/>
  <c r="EI19" i="4"/>
  <c r="EL26" i="4"/>
  <c r="EL41" i="4"/>
  <c r="EK47" i="4"/>
  <c r="EI49" i="4"/>
  <c r="EI44" i="4"/>
  <c r="EI14" i="4"/>
  <c r="EH10" i="4"/>
  <c r="EJ33" i="4"/>
  <c r="EJ43" i="4"/>
  <c r="EJ28" i="4"/>
  <c r="EH35" i="4"/>
  <c r="EI24" i="4"/>
  <c r="EL6" i="4"/>
  <c r="EL16" i="4"/>
  <c r="ET5" i="4"/>
  <c r="EJ24" i="4" l="1"/>
  <c r="EJ14" i="4"/>
  <c r="EM26" i="4"/>
  <c r="EI40" i="4"/>
  <c r="EJ39" i="4"/>
  <c r="EK18" i="4"/>
  <c r="EM51" i="4"/>
  <c r="EI35" i="4"/>
  <c r="EJ44" i="4"/>
  <c r="EJ19" i="4"/>
  <c r="EJ34" i="4"/>
  <c r="EI55" i="4"/>
  <c r="EM36" i="4"/>
  <c r="EL12" i="4"/>
  <c r="EL17" i="4"/>
  <c r="EL7" i="4"/>
  <c r="EK28" i="4"/>
  <c r="EJ49" i="4"/>
  <c r="EM46" i="4"/>
  <c r="EK8" i="4"/>
  <c r="EL32" i="4"/>
  <c r="EL52" i="4"/>
  <c r="EI25" i="4"/>
  <c r="EM31" i="4"/>
  <c r="EJ29" i="4"/>
  <c r="EK43" i="4"/>
  <c r="EL47" i="4"/>
  <c r="EG56" i="4"/>
  <c r="EK23" i="4"/>
  <c r="EI50" i="4"/>
  <c r="EI20" i="4"/>
  <c r="EL27" i="4"/>
  <c r="EK13" i="4"/>
  <c r="EJ9" i="4"/>
  <c r="EM16" i="4"/>
  <c r="EK33" i="4"/>
  <c r="EI15" i="4"/>
  <c r="EM21" i="4"/>
  <c r="EK53" i="4"/>
  <c r="EL42" i="4"/>
  <c r="EI45" i="4"/>
  <c r="EJ54" i="4"/>
  <c r="EM6" i="4"/>
  <c r="EI10" i="4"/>
  <c r="EM41" i="4"/>
  <c r="EK38" i="4"/>
  <c r="EK48" i="4"/>
  <c r="EL22" i="4"/>
  <c r="EM11" i="4"/>
  <c r="EI30" i="4"/>
  <c r="EL37" i="4"/>
  <c r="EU5" i="4"/>
  <c r="EJ30" i="4" l="1"/>
  <c r="EJ10" i="4"/>
  <c r="EL53" i="4"/>
  <c r="EK9" i="4"/>
  <c r="EH56" i="4"/>
  <c r="EM52" i="4"/>
  <c r="EM7" i="4"/>
  <c r="EK19" i="4"/>
  <c r="EL18" i="4"/>
  <c r="EN11" i="4"/>
  <c r="EN6" i="4"/>
  <c r="EN21" i="4"/>
  <c r="EL13" i="4"/>
  <c r="EM47" i="4"/>
  <c r="EM32" i="4"/>
  <c r="EM17" i="4"/>
  <c r="EK44" i="4"/>
  <c r="EK39" i="4"/>
  <c r="EM22" i="4"/>
  <c r="EK54" i="4"/>
  <c r="EJ15" i="4"/>
  <c r="EM27" i="4"/>
  <c r="EL43" i="4"/>
  <c r="EL8" i="4"/>
  <c r="EM12" i="4"/>
  <c r="EJ35" i="4"/>
  <c r="EJ40" i="4"/>
  <c r="EL48" i="4"/>
  <c r="EJ20" i="4"/>
  <c r="EK29" i="4"/>
  <c r="EN46" i="4"/>
  <c r="EN36" i="4"/>
  <c r="EN51" i="4"/>
  <c r="EN26" i="4"/>
  <c r="EM37" i="4"/>
  <c r="EL38" i="4"/>
  <c r="EJ45" i="4"/>
  <c r="EL33" i="4"/>
  <c r="EJ50" i="4"/>
  <c r="EN31" i="4"/>
  <c r="EK49" i="4"/>
  <c r="EJ55" i="4"/>
  <c r="EK14" i="4"/>
  <c r="EN41" i="4"/>
  <c r="EM42" i="4"/>
  <c r="EN16" i="4"/>
  <c r="EL23" i="4"/>
  <c r="EJ25" i="4"/>
  <c r="EL28" i="4"/>
  <c r="EK34" i="4"/>
  <c r="EK24" i="4"/>
  <c r="EV5" i="4"/>
  <c r="EL34" i="4" l="1"/>
  <c r="EO41" i="4"/>
  <c r="EO31" i="4"/>
  <c r="EO26" i="4"/>
  <c r="EM8" i="4"/>
  <c r="EL39" i="4"/>
  <c r="EO21" i="4"/>
  <c r="EN52" i="4"/>
  <c r="EM28" i="4"/>
  <c r="EK50" i="4"/>
  <c r="EO51" i="4"/>
  <c r="EM43" i="4"/>
  <c r="EL44" i="4"/>
  <c r="EO6" i="4"/>
  <c r="EI56" i="4"/>
  <c r="EK25" i="4"/>
  <c r="EL14" i="4"/>
  <c r="EM33" i="4"/>
  <c r="EO36" i="4"/>
  <c r="EM48" i="4"/>
  <c r="EN27" i="4"/>
  <c r="EN17" i="4"/>
  <c r="EO11" i="4"/>
  <c r="EL9" i="4"/>
  <c r="EM23" i="4"/>
  <c r="EK45" i="4"/>
  <c r="EO46" i="4"/>
  <c r="EK40" i="4"/>
  <c r="EK15" i="4"/>
  <c r="EN32" i="4"/>
  <c r="EM18" i="4"/>
  <c r="EM53" i="4"/>
  <c r="EL24" i="4"/>
  <c r="EO16" i="4"/>
  <c r="EK55" i="4"/>
  <c r="EM38" i="4"/>
  <c r="EL29" i="4"/>
  <c r="EK35" i="4"/>
  <c r="EL54" i="4"/>
  <c r="EN47" i="4"/>
  <c r="EL19" i="4"/>
  <c r="EK10" i="4"/>
  <c r="EN42" i="4"/>
  <c r="EL49" i="4"/>
  <c r="EN37" i="4"/>
  <c r="EK20" i="4"/>
  <c r="EN12" i="4"/>
  <c r="EN22" i="4"/>
  <c r="EM13" i="4"/>
  <c r="EN7" i="4"/>
  <c r="EK30" i="4"/>
  <c r="EW5" i="4"/>
  <c r="EN13" i="4" l="1"/>
  <c r="EO42" i="4"/>
  <c r="EL35" i="4"/>
  <c r="EN53" i="4"/>
  <c r="EL45" i="4"/>
  <c r="EO27" i="4"/>
  <c r="EJ56" i="4"/>
  <c r="EL50" i="4"/>
  <c r="EN8" i="4"/>
  <c r="EO22" i="4"/>
  <c r="EM29" i="4"/>
  <c r="EN18" i="4"/>
  <c r="EN48" i="4"/>
  <c r="EP6" i="4"/>
  <c r="EO12" i="4"/>
  <c r="EL10" i="4"/>
  <c r="EN38" i="4"/>
  <c r="EO32" i="4"/>
  <c r="EN23" i="4"/>
  <c r="EP36" i="4"/>
  <c r="EM44" i="4"/>
  <c r="EN28" i="4"/>
  <c r="EP26" i="4"/>
  <c r="EL20" i="4"/>
  <c r="EM19" i="4"/>
  <c r="EL55" i="4"/>
  <c r="EL15" i="4"/>
  <c r="EM9" i="4"/>
  <c r="EN33" i="4"/>
  <c r="EN43" i="4"/>
  <c r="EO52" i="4"/>
  <c r="EP31" i="4"/>
  <c r="EL30" i="4"/>
  <c r="EO37" i="4"/>
  <c r="EO47" i="4"/>
  <c r="EP16" i="4"/>
  <c r="EL40" i="4"/>
  <c r="EP11" i="4"/>
  <c r="EM14" i="4"/>
  <c r="EP21" i="4"/>
  <c r="EP41" i="4"/>
  <c r="EO7" i="4"/>
  <c r="EM49" i="4"/>
  <c r="EM54" i="4"/>
  <c r="EM24" i="4"/>
  <c r="EP46" i="4"/>
  <c r="EO17" i="4"/>
  <c r="EL25" i="4"/>
  <c r="EP51" i="4"/>
  <c r="EM39" i="4"/>
  <c r="EM34" i="4"/>
  <c r="EX5" i="4"/>
  <c r="EQ51" i="4" l="1"/>
  <c r="EN49" i="4"/>
  <c r="EQ11" i="4"/>
  <c r="EQ31" i="4"/>
  <c r="EM55" i="4"/>
  <c r="EQ36" i="4"/>
  <c r="EN29" i="4"/>
  <c r="EP27" i="4"/>
  <c r="EM25" i="4"/>
  <c r="EP7" i="4"/>
  <c r="EM40" i="4"/>
  <c r="EP52" i="4"/>
  <c r="EN19" i="4"/>
  <c r="EO23" i="4"/>
  <c r="EM45" i="4"/>
  <c r="EP17" i="4"/>
  <c r="EQ41" i="4"/>
  <c r="EQ16" i="4"/>
  <c r="EO43" i="4"/>
  <c r="EM20" i="4"/>
  <c r="EP32" i="4"/>
  <c r="EQ6" i="4"/>
  <c r="EP22" i="4"/>
  <c r="EO53" i="4"/>
  <c r="EQ46" i="4"/>
  <c r="EQ21" i="4"/>
  <c r="EP47" i="4"/>
  <c r="EO33" i="4"/>
  <c r="EQ26" i="4"/>
  <c r="EO38" i="4"/>
  <c r="EO48" i="4"/>
  <c r="EO8" i="4"/>
  <c r="EM35" i="4"/>
  <c r="EN34" i="4"/>
  <c r="EN24" i="4"/>
  <c r="EP37" i="4"/>
  <c r="EN9" i="4"/>
  <c r="EO28" i="4"/>
  <c r="EM10" i="4"/>
  <c r="EM50" i="4"/>
  <c r="EP42" i="4"/>
  <c r="EN39" i="4"/>
  <c r="EN54" i="4"/>
  <c r="EN14" i="4"/>
  <c r="EM30" i="4"/>
  <c r="EM15" i="4"/>
  <c r="EN44" i="4"/>
  <c r="EP12" i="4"/>
  <c r="EO18" i="4"/>
  <c r="EK56" i="4"/>
  <c r="EO13" i="4"/>
  <c r="EY5" i="4"/>
  <c r="EP18" i="4" l="1"/>
  <c r="EO54" i="4"/>
  <c r="EP28" i="4"/>
  <c r="EN35" i="4"/>
  <c r="EQ47" i="4"/>
  <c r="EQ32" i="4"/>
  <c r="EN45" i="4"/>
  <c r="EN40" i="4"/>
  <c r="ER36" i="4"/>
  <c r="EQ12" i="4"/>
  <c r="EO39" i="4"/>
  <c r="EO9" i="4"/>
  <c r="EP8" i="4"/>
  <c r="ER21" i="4"/>
  <c r="EN20" i="4"/>
  <c r="EQ7" i="4"/>
  <c r="EN55" i="4"/>
  <c r="EO44" i="4"/>
  <c r="EQ42" i="4"/>
  <c r="EQ37" i="4"/>
  <c r="EP48" i="4"/>
  <c r="ER46" i="4"/>
  <c r="EP43" i="4"/>
  <c r="EN25" i="4"/>
  <c r="ER31" i="4"/>
  <c r="EN15" i="4"/>
  <c r="EN50" i="4"/>
  <c r="EP38" i="4"/>
  <c r="EP53" i="4"/>
  <c r="ER16" i="4"/>
  <c r="EP23" i="4"/>
  <c r="EQ27" i="4"/>
  <c r="ER11" i="4"/>
  <c r="EP13" i="4"/>
  <c r="EN30" i="4"/>
  <c r="EO24" i="4"/>
  <c r="ER26" i="4"/>
  <c r="EQ22" i="4"/>
  <c r="ER41" i="4"/>
  <c r="EO19" i="4"/>
  <c r="EO29" i="4"/>
  <c r="EO49" i="4"/>
  <c r="EL56" i="4"/>
  <c r="EO14" i="4"/>
  <c r="EN10" i="4"/>
  <c r="EO34" i="4"/>
  <c r="EP33" i="4"/>
  <c r="ER6" i="4"/>
  <c r="EQ17" i="4"/>
  <c r="EQ52" i="4"/>
  <c r="ER51" i="4"/>
  <c r="EZ5" i="4"/>
  <c r="ER52" i="4" l="1"/>
  <c r="EP14" i="4"/>
  <c r="ER22" i="4"/>
  <c r="ES11" i="4"/>
  <c r="EQ43" i="4"/>
  <c r="EO55" i="4"/>
  <c r="EP9" i="4"/>
  <c r="ER32" i="4"/>
  <c r="ER17" i="4"/>
  <c r="EM56" i="4"/>
  <c r="ES26" i="4"/>
  <c r="ER27" i="4"/>
  <c r="EO50" i="4"/>
  <c r="ES46" i="4"/>
  <c r="ER7" i="4"/>
  <c r="EP39" i="4"/>
  <c r="ER47" i="4"/>
  <c r="ES6" i="4"/>
  <c r="EP49" i="4"/>
  <c r="EP24" i="4"/>
  <c r="EQ23" i="4"/>
  <c r="EO15" i="4"/>
  <c r="EQ48" i="4"/>
  <c r="ER12" i="4"/>
  <c r="EO35" i="4"/>
  <c r="EQ33" i="4"/>
  <c r="EP29" i="4"/>
  <c r="ES16" i="4"/>
  <c r="ES31" i="4"/>
  <c r="ER37" i="4"/>
  <c r="EO20" i="4"/>
  <c r="ES36" i="4"/>
  <c r="EQ28" i="4"/>
  <c r="ES51" i="4"/>
  <c r="EP34" i="4"/>
  <c r="EP19" i="4"/>
  <c r="EO30" i="4"/>
  <c r="EQ53" i="4"/>
  <c r="EO25" i="4"/>
  <c r="ER42" i="4"/>
  <c r="ES21" i="4"/>
  <c r="EO40" i="4"/>
  <c r="EP54" i="4"/>
  <c r="EO10" i="4"/>
  <c r="ES41" i="4"/>
  <c r="EQ13" i="4"/>
  <c r="EQ38" i="4"/>
  <c r="EP44" i="4"/>
  <c r="EQ8" i="4"/>
  <c r="EO45" i="4"/>
  <c r="EQ18" i="4"/>
  <c r="FA5" i="4"/>
  <c r="ER8" i="4" l="1"/>
  <c r="EP10" i="4"/>
  <c r="EP25" i="4"/>
  <c r="ER28" i="4"/>
  <c r="ER48" i="4"/>
  <c r="ES47" i="4"/>
  <c r="ET26" i="4"/>
  <c r="ER43" i="4"/>
  <c r="EQ44" i="4"/>
  <c r="ER53" i="4"/>
  <c r="ET36" i="4"/>
  <c r="EQ29" i="4"/>
  <c r="EP15" i="4"/>
  <c r="EQ39" i="4"/>
  <c r="EN56" i="4"/>
  <c r="EQ54" i="4"/>
  <c r="EP30" i="4"/>
  <c r="EP20" i="4"/>
  <c r="ER33" i="4"/>
  <c r="ER23" i="4"/>
  <c r="ES7" i="4"/>
  <c r="ES17" i="4"/>
  <c r="ET11" i="4"/>
  <c r="ER38" i="4"/>
  <c r="EP40" i="4"/>
  <c r="EQ19" i="4"/>
  <c r="ES37" i="4"/>
  <c r="EP35" i="4"/>
  <c r="EQ24" i="4"/>
  <c r="ET46" i="4"/>
  <c r="ES32" i="4"/>
  <c r="ES22" i="4"/>
  <c r="ER18" i="4"/>
  <c r="ER13" i="4"/>
  <c r="ET21" i="4"/>
  <c r="EQ34" i="4"/>
  <c r="ET31" i="4"/>
  <c r="ES12" i="4"/>
  <c r="EQ49" i="4"/>
  <c r="EP50" i="4"/>
  <c r="EQ9" i="4"/>
  <c r="EQ14" i="4"/>
  <c r="EP45" i="4"/>
  <c r="ET41" i="4"/>
  <c r="ES42" i="4"/>
  <c r="ET51" i="4"/>
  <c r="ET16" i="4"/>
  <c r="ET6" i="4"/>
  <c r="ES27" i="4"/>
  <c r="EP55" i="4"/>
  <c r="ES52" i="4"/>
  <c r="FB5" i="4"/>
  <c r="ET27" i="4" l="1"/>
  <c r="EU41" i="4"/>
  <c r="ET12" i="4"/>
  <c r="ET22" i="4"/>
  <c r="ER19" i="4"/>
  <c r="ES23" i="4"/>
  <c r="ES53" i="4"/>
  <c r="ES48" i="4"/>
  <c r="EU6" i="4"/>
  <c r="EQ45" i="4"/>
  <c r="EU31" i="4"/>
  <c r="ET32" i="4"/>
  <c r="EQ40" i="4"/>
  <c r="ES33" i="4"/>
  <c r="EO56" i="4"/>
  <c r="ER14" i="4"/>
  <c r="ER34" i="4"/>
  <c r="EU46" i="4"/>
  <c r="ES38" i="4"/>
  <c r="EQ20" i="4"/>
  <c r="ER39" i="4"/>
  <c r="ER44" i="4"/>
  <c r="ES28" i="4"/>
  <c r="EU16" i="4"/>
  <c r="ER9" i="4"/>
  <c r="EU21" i="4"/>
  <c r="ER24" i="4"/>
  <c r="EU11" i="4"/>
  <c r="EQ30" i="4"/>
  <c r="EQ15" i="4"/>
  <c r="ES43" i="4"/>
  <c r="EQ25" i="4"/>
  <c r="ET52" i="4"/>
  <c r="EU51" i="4"/>
  <c r="EQ50" i="4"/>
  <c r="ES13" i="4"/>
  <c r="EQ35" i="4"/>
  <c r="ET17" i="4"/>
  <c r="ER54" i="4"/>
  <c r="ER29" i="4"/>
  <c r="EU26" i="4"/>
  <c r="EQ10" i="4"/>
  <c r="EQ55" i="4"/>
  <c r="ET42" i="4"/>
  <c r="ER49" i="4"/>
  <c r="ES18" i="4"/>
  <c r="ET37" i="4"/>
  <c r="ET7" i="4"/>
  <c r="EU36" i="4"/>
  <c r="ET47" i="4"/>
  <c r="ES8" i="4"/>
  <c r="FC5" i="4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EV36" i="4" l="1"/>
  <c r="EU42" i="4"/>
  <c r="EU17" i="4"/>
  <c r="ER25" i="4"/>
  <c r="EV21" i="4"/>
  <c r="ER20" i="4"/>
  <c r="EV31" i="4"/>
  <c r="ET23" i="4"/>
  <c r="ER55" i="4"/>
  <c r="ER35" i="4"/>
  <c r="ET43" i="4"/>
  <c r="ES9" i="4"/>
  <c r="ET38" i="4"/>
  <c r="ER45" i="4"/>
  <c r="ES19" i="4"/>
  <c r="EU7" i="4"/>
  <c r="ER10" i="4"/>
  <c r="ET13" i="4"/>
  <c r="ER15" i="4"/>
  <c r="EV16" i="4"/>
  <c r="EV46" i="4"/>
  <c r="EP56" i="4"/>
  <c r="EV6" i="4"/>
  <c r="EU22" i="4"/>
  <c r="EU37" i="4"/>
  <c r="EV26" i="4"/>
  <c r="ER50" i="4"/>
  <c r="ER30" i="4"/>
  <c r="ET28" i="4"/>
  <c r="ES34" i="4"/>
  <c r="ET33" i="4"/>
  <c r="ET48" i="4"/>
  <c r="EU12" i="4"/>
  <c r="ET8" i="4"/>
  <c r="ET18" i="4"/>
  <c r="ES29" i="4"/>
  <c r="EV51" i="4"/>
  <c r="EV11" i="4"/>
  <c r="ES44" i="4"/>
  <c r="ES14" i="4"/>
  <c r="ER40" i="4"/>
  <c r="ET53" i="4"/>
  <c r="EV41" i="4"/>
  <c r="EU47" i="4"/>
  <c r="ES49" i="4"/>
  <c r="ES54" i="4"/>
  <c r="EU52" i="4"/>
  <c r="ES24" i="4"/>
  <c r="ES39" i="4"/>
  <c r="EU32" i="4"/>
  <c r="EU27" i="4"/>
  <c r="FD5" i="4"/>
  <c r="Y81" i="1"/>
  <c r="AE81" i="1"/>
  <c r="Y73" i="1"/>
  <c r="AE73" i="1"/>
  <c r="AE71" i="1"/>
  <c r="Y71" i="1"/>
  <c r="AE82" i="1"/>
  <c r="Y82" i="1"/>
  <c r="Y78" i="1"/>
  <c r="AE78" i="1"/>
  <c r="Y76" i="1"/>
  <c r="AE76" i="1"/>
  <c r="AE72" i="1"/>
  <c r="Y72" i="1"/>
  <c r="AE70" i="1"/>
  <c r="Y70" i="1"/>
  <c r="Y68" i="1"/>
  <c r="AE68" i="1"/>
  <c r="AE66" i="1"/>
  <c r="Y66" i="1"/>
  <c r="AE64" i="1"/>
  <c r="Y64" i="1"/>
  <c r="AE58" i="1"/>
  <c r="Y58" i="1"/>
  <c r="Y56" i="1"/>
  <c r="AE56" i="1"/>
  <c r="AE54" i="1"/>
  <c r="Y54" i="1"/>
  <c r="Y52" i="1"/>
  <c r="AE52" i="1"/>
  <c r="AE46" i="1"/>
  <c r="Y46" i="1"/>
  <c r="Y44" i="1"/>
  <c r="AE44" i="1"/>
  <c r="Y42" i="1"/>
  <c r="AE42" i="1"/>
  <c r="AE34" i="1"/>
  <c r="Y34" i="1"/>
  <c r="Y28" i="1"/>
  <c r="AE28" i="1"/>
  <c r="Y26" i="1"/>
  <c r="AE26" i="1"/>
  <c r="Y22" i="1"/>
  <c r="AE22" i="1"/>
  <c r="Y18" i="1"/>
  <c r="AE18" i="1"/>
  <c r="Y16" i="1"/>
  <c r="AE16" i="1"/>
  <c r="Y10" i="1"/>
  <c r="AE10" i="1"/>
  <c r="AE6" i="1"/>
  <c r="Y6" i="1"/>
  <c r="AE62" i="1"/>
  <c r="Y62" i="1"/>
  <c r="Y60" i="1"/>
  <c r="AE60" i="1"/>
  <c r="AE50" i="1"/>
  <c r="Y50" i="1"/>
  <c r="AE48" i="1"/>
  <c r="Y48" i="1"/>
  <c r="AE40" i="1"/>
  <c r="Y40" i="1"/>
  <c r="AE38" i="1"/>
  <c r="Y38" i="1"/>
  <c r="Y36" i="1"/>
  <c r="AE36" i="1"/>
  <c r="AE32" i="1"/>
  <c r="Y32" i="1"/>
  <c r="AE30" i="1"/>
  <c r="Y30" i="1"/>
  <c r="Y24" i="1"/>
  <c r="AE24" i="1"/>
  <c r="AE20" i="1"/>
  <c r="Y20" i="1"/>
  <c r="AE14" i="1"/>
  <c r="Y14" i="1"/>
  <c r="AE12" i="1"/>
  <c r="Y12" i="1"/>
  <c r="AE8" i="1"/>
  <c r="Y8" i="1"/>
  <c r="Y83" i="1"/>
  <c r="AE83" i="1"/>
  <c r="AE79" i="1"/>
  <c r="Y79" i="1"/>
  <c r="Y80" i="1"/>
  <c r="AE80" i="1"/>
  <c r="Y74" i="1"/>
  <c r="AE74" i="1"/>
  <c r="Y77" i="1"/>
  <c r="AE77" i="1"/>
  <c r="AE75" i="1"/>
  <c r="Y75" i="1"/>
  <c r="AE69" i="1"/>
  <c r="Y69" i="1"/>
  <c r="AE67" i="1"/>
  <c r="Y67" i="1"/>
  <c r="AE65" i="1"/>
  <c r="Y65" i="1"/>
  <c r="AE63" i="1"/>
  <c r="Y63" i="1"/>
  <c r="AE61" i="1"/>
  <c r="Y61" i="1"/>
  <c r="AE49" i="1"/>
  <c r="Y49" i="1"/>
  <c r="AE45" i="1"/>
  <c r="Y45" i="1"/>
  <c r="Y37" i="1"/>
  <c r="AE37" i="1"/>
  <c r="AE35" i="1"/>
  <c r="Y35" i="1"/>
  <c r="AE33" i="1"/>
  <c r="Y33" i="1"/>
  <c r="AE31" i="1"/>
  <c r="Y31" i="1"/>
  <c r="Y25" i="1"/>
  <c r="AE25" i="1"/>
  <c r="Y23" i="1"/>
  <c r="AE23" i="1"/>
  <c r="AE19" i="1"/>
  <c r="Y19" i="1"/>
  <c r="AE17" i="1"/>
  <c r="Y17" i="1"/>
  <c r="AE15" i="1"/>
  <c r="Y15" i="1"/>
  <c r="Y13" i="1"/>
  <c r="AE13" i="1"/>
  <c r="AE11" i="1"/>
  <c r="Y11" i="1"/>
  <c r="Y9" i="1"/>
  <c r="AE9" i="1"/>
  <c r="AM6" i="1"/>
  <c r="H6" i="1" s="1"/>
  <c r="AT6" i="1" s="1"/>
  <c r="AE59" i="1"/>
  <c r="Y59" i="1"/>
  <c r="AE57" i="1"/>
  <c r="Y57" i="1"/>
  <c r="Y55" i="1"/>
  <c r="AE55" i="1"/>
  <c r="AE53" i="1"/>
  <c r="Y53" i="1"/>
  <c r="AE51" i="1"/>
  <c r="Y51" i="1"/>
  <c r="AE47" i="1"/>
  <c r="Y47" i="1"/>
  <c r="Y43" i="1"/>
  <c r="AE43" i="1"/>
  <c r="Y41" i="1"/>
  <c r="AE41" i="1"/>
  <c r="Y39" i="1"/>
  <c r="AE39" i="1"/>
  <c r="Y29" i="1"/>
  <c r="AE29" i="1"/>
  <c r="AE27" i="1"/>
  <c r="Y27" i="1"/>
  <c r="AE21" i="1"/>
  <c r="Y21" i="1"/>
  <c r="Y7" i="1"/>
  <c r="AE7" i="1"/>
  <c r="AE5" i="1"/>
  <c r="AG6" i="1" s="1"/>
  <c r="AH6" i="1" s="1"/>
  <c r="AJ6" i="1" s="1"/>
  <c r="U6" i="1"/>
  <c r="Y5" i="1"/>
  <c r="AA6" i="1" s="1"/>
  <c r="AB6" i="1" s="1"/>
  <c r="AD6" i="1" s="1"/>
  <c r="EV32" i="4" l="1"/>
  <c r="ET49" i="4"/>
  <c r="ET44" i="4"/>
  <c r="EV12" i="4"/>
  <c r="ES50" i="4"/>
  <c r="EW46" i="4"/>
  <c r="ET19" i="4"/>
  <c r="ES35" i="4"/>
  <c r="ES20" i="4"/>
  <c r="EV47" i="4"/>
  <c r="EW11" i="4"/>
  <c r="EU48" i="4"/>
  <c r="EW26" i="4"/>
  <c r="EW16" i="4"/>
  <c r="ES45" i="4"/>
  <c r="ES55" i="4"/>
  <c r="EW21" i="4"/>
  <c r="ET39" i="4"/>
  <c r="EW41" i="4"/>
  <c r="EW51" i="4"/>
  <c r="EU33" i="4"/>
  <c r="EV37" i="4"/>
  <c r="ES15" i="4"/>
  <c r="ES25" i="4"/>
  <c r="ET24" i="4"/>
  <c r="EU53" i="4"/>
  <c r="ET29" i="4"/>
  <c r="ET34" i="4"/>
  <c r="EV22" i="4"/>
  <c r="EU13" i="4"/>
  <c r="EU38" i="4"/>
  <c r="EU23" i="4"/>
  <c r="EV17" i="4"/>
  <c r="EV27" i="4"/>
  <c r="EV52" i="4"/>
  <c r="ES40" i="4"/>
  <c r="EU18" i="4"/>
  <c r="EU28" i="4"/>
  <c r="EW6" i="4"/>
  <c r="ES10" i="4"/>
  <c r="ET9" i="4"/>
  <c r="EW31" i="4"/>
  <c r="EV42" i="4"/>
  <c r="ET54" i="4"/>
  <c r="ET14" i="4"/>
  <c r="EU8" i="4"/>
  <c r="ES30" i="4"/>
  <c r="EQ56" i="4"/>
  <c r="EV7" i="4"/>
  <c r="EU43" i="4"/>
  <c r="EW36" i="4"/>
  <c r="FE5" i="4"/>
  <c r="AA7" i="1"/>
  <c r="AB7" i="1" s="1"/>
  <c r="AD7" i="1" s="1"/>
  <c r="AG7" i="1"/>
  <c r="AH7" i="1" s="1"/>
  <c r="AJ7" i="1" s="1"/>
  <c r="V6" i="1"/>
  <c r="X6" i="1" s="1"/>
  <c r="U7" i="1"/>
  <c r="G6" i="1"/>
  <c r="AM7" i="1"/>
  <c r="G7" i="1" s="1"/>
  <c r="AO6" i="1"/>
  <c r="AQ6" i="1" s="1"/>
  <c r="EV43" i="4" l="1"/>
  <c r="EU54" i="4"/>
  <c r="EX6" i="4"/>
  <c r="EW17" i="4"/>
  <c r="EU29" i="4"/>
  <c r="ET15" i="4"/>
  <c r="EX21" i="4"/>
  <c r="EX11" i="4"/>
  <c r="EX46" i="4"/>
  <c r="EW7" i="4"/>
  <c r="EV28" i="4"/>
  <c r="EV23" i="4"/>
  <c r="EV53" i="4"/>
  <c r="EW37" i="4"/>
  <c r="ET55" i="4"/>
  <c r="EW47" i="4"/>
  <c r="ET50" i="4"/>
  <c r="ER56" i="4"/>
  <c r="EW42" i="4"/>
  <c r="EV18" i="4"/>
  <c r="EV38" i="4"/>
  <c r="EU24" i="4"/>
  <c r="EV33" i="4"/>
  <c r="ET45" i="4"/>
  <c r="EW12" i="4"/>
  <c r="ET30" i="4"/>
  <c r="EX31" i="4"/>
  <c r="ET40" i="4"/>
  <c r="EV13" i="4"/>
  <c r="ET25" i="4"/>
  <c r="EX51" i="4"/>
  <c r="EX16" i="4"/>
  <c r="ET20" i="4"/>
  <c r="EU44" i="4"/>
  <c r="EX36" i="4"/>
  <c r="EV8" i="4"/>
  <c r="EU9" i="4"/>
  <c r="EW52" i="4"/>
  <c r="EW22" i="4"/>
  <c r="EX41" i="4"/>
  <c r="EX26" i="4"/>
  <c r="ET35" i="4"/>
  <c r="EU49" i="4"/>
  <c r="EU14" i="4"/>
  <c r="ET10" i="4"/>
  <c r="EW27" i="4"/>
  <c r="EU34" i="4"/>
  <c r="EU39" i="4"/>
  <c r="EV48" i="4"/>
  <c r="EU19" i="4"/>
  <c r="EW32" i="4"/>
  <c r="FF5" i="4"/>
  <c r="AG8" i="1"/>
  <c r="AH8" i="1" s="1"/>
  <c r="AJ8" i="1" s="1"/>
  <c r="AA8" i="1"/>
  <c r="AB8" i="1" s="1"/>
  <c r="AD8" i="1" s="1"/>
  <c r="I6" i="1"/>
  <c r="V7" i="1"/>
  <c r="X7" i="1" s="1"/>
  <c r="U8" i="1"/>
  <c r="AO7" i="1"/>
  <c r="AQ7" i="1" s="1"/>
  <c r="H7" i="1"/>
  <c r="AM8" i="1"/>
  <c r="EW48" i="4" l="1"/>
  <c r="EV14" i="4"/>
  <c r="EV44" i="4"/>
  <c r="EU40" i="4"/>
  <c r="EW33" i="4"/>
  <c r="EU50" i="4"/>
  <c r="EW28" i="4"/>
  <c r="EU15" i="4"/>
  <c r="EX22" i="4"/>
  <c r="EU20" i="4"/>
  <c r="EY31" i="4"/>
  <c r="EV24" i="4"/>
  <c r="EX47" i="4"/>
  <c r="EV29" i="4"/>
  <c r="EV49" i="4"/>
  <c r="EX52" i="4"/>
  <c r="EY16" i="4"/>
  <c r="EU30" i="4"/>
  <c r="EW38" i="4"/>
  <c r="EU55" i="4"/>
  <c r="EX7" i="4"/>
  <c r="EX17" i="4"/>
  <c r="EV39" i="4"/>
  <c r="EV34" i="4"/>
  <c r="EU35" i="4"/>
  <c r="EV9" i="4"/>
  <c r="EY51" i="4"/>
  <c r="EX12" i="4"/>
  <c r="EW18" i="4"/>
  <c r="EX37" i="4"/>
  <c r="EY46" i="4"/>
  <c r="EY6" i="4"/>
  <c r="EX32" i="4"/>
  <c r="EX27" i="4"/>
  <c r="EY26" i="4"/>
  <c r="EW8" i="4"/>
  <c r="EU25" i="4"/>
  <c r="EX42" i="4"/>
  <c r="EW53" i="4"/>
  <c r="EY11" i="4"/>
  <c r="EV54" i="4"/>
  <c r="EV19" i="4"/>
  <c r="EU10" i="4"/>
  <c r="EY41" i="4"/>
  <c r="EY36" i="4"/>
  <c r="EW13" i="4"/>
  <c r="EU45" i="4"/>
  <c r="ES56" i="4"/>
  <c r="EW23" i="4"/>
  <c r="EY21" i="4"/>
  <c r="EW43" i="4"/>
  <c r="FG5" i="4"/>
  <c r="AG9" i="1"/>
  <c r="AG10" i="1" s="1"/>
  <c r="AA9" i="1"/>
  <c r="AA10" i="1" s="1"/>
  <c r="H8" i="1"/>
  <c r="G8" i="1"/>
  <c r="AM9" i="1"/>
  <c r="AO8" i="1"/>
  <c r="AQ8" i="1" s="1"/>
  <c r="V8" i="1"/>
  <c r="X8" i="1" s="1"/>
  <c r="U9" i="1"/>
  <c r="AT7" i="1"/>
  <c r="I7" i="1"/>
  <c r="EX23" i="4" l="1"/>
  <c r="EV10" i="4"/>
  <c r="EZ6" i="4"/>
  <c r="EW9" i="4"/>
  <c r="EV55" i="4"/>
  <c r="EV20" i="4"/>
  <c r="EX33" i="4"/>
  <c r="ET56" i="4"/>
  <c r="EW19" i="4"/>
  <c r="EV25" i="4"/>
  <c r="EZ46" i="4"/>
  <c r="EV35" i="4"/>
  <c r="EX38" i="4"/>
  <c r="EW29" i="4"/>
  <c r="EY22" i="4"/>
  <c r="EV40" i="4"/>
  <c r="EV45" i="4"/>
  <c r="EW54" i="4"/>
  <c r="EX8" i="4"/>
  <c r="EY37" i="4"/>
  <c r="EW34" i="4"/>
  <c r="EV30" i="4"/>
  <c r="EW44" i="4"/>
  <c r="EX13" i="4"/>
  <c r="EZ11" i="4"/>
  <c r="EZ26" i="4"/>
  <c r="EX18" i="4"/>
  <c r="EW39" i="4"/>
  <c r="EZ16" i="4"/>
  <c r="EY47" i="4"/>
  <c r="EV15" i="4"/>
  <c r="EX43" i="4"/>
  <c r="EZ36" i="4"/>
  <c r="EX53" i="4"/>
  <c r="EY27" i="4"/>
  <c r="EY12" i="4"/>
  <c r="EY17" i="4"/>
  <c r="EY52" i="4"/>
  <c r="EW24" i="4"/>
  <c r="EX28" i="4"/>
  <c r="EW14" i="4"/>
  <c r="EZ21" i="4"/>
  <c r="EZ41" i="4"/>
  <c r="EY42" i="4"/>
  <c r="EY32" i="4"/>
  <c r="EZ51" i="4"/>
  <c r="EY7" i="4"/>
  <c r="EW49" i="4"/>
  <c r="EZ31" i="4"/>
  <c r="EV50" i="4"/>
  <c r="EX48" i="4"/>
  <c r="FH5" i="4"/>
  <c r="AH9" i="1"/>
  <c r="AJ9" i="1" s="1"/>
  <c r="AB9" i="1"/>
  <c r="AD9" i="1" s="1"/>
  <c r="AT8" i="1"/>
  <c r="I8" i="1"/>
  <c r="AH10" i="1"/>
  <c r="AJ10" i="1" s="1"/>
  <c r="AG11" i="1"/>
  <c r="G9" i="1"/>
  <c r="AO9" i="1"/>
  <c r="AQ9" i="1" s="1"/>
  <c r="H9" i="1"/>
  <c r="AM10" i="1"/>
  <c r="AB10" i="1"/>
  <c r="AD10" i="1" s="1"/>
  <c r="AA11" i="1"/>
  <c r="V9" i="1"/>
  <c r="X9" i="1" s="1"/>
  <c r="U10" i="1"/>
  <c r="FA31" i="4" l="1"/>
  <c r="FA41" i="4"/>
  <c r="EZ17" i="4"/>
  <c r="FA26" i="4"/>
  <c r="EW30" i="4"/>
  <c r="EW40" i="4"/>
  <c r="EW25" i="4"/>
  <c r="EW55" i="4"/>
  <c r="EX49" i="4"/>
  <c r="FA21" i="4"/>
  <c r="EZ12" i="4"/>
  <c r="EW15" i="4"/>
  <c r="FA11" i="4"/>
  <c r="EX34" i="4"/>
  <c r="EZ22" i="4"/>
  <c r="EX19" i="4"/>
  <c r="EX9" i="4"/>
  <c r="EZ7" i="4"/>
  <c r="EX14" i="4"/>
  <c r="EZ27" i="4"/>
  <c r="EZ47" i="4"/>
  <c r="EY13" i="4"/>
  <c r="EZ37" i="4"/>
  <c r="EX29" i="4"/>
  <c r="EU56" i="4"/>
  <c r="FA6" i="4"/>
  <c r="FA51" i="4"/>
  <c r="EY28" i="4"/>
  <c r="EY53" i="4"/>
  <c r="FA16" i="4"/>
  <c r="EX44" i="4"/>
  <c r="EY8" i="4"/>
  <c r="EY38" i="4"/>
  <c r="EY33" i="4"/>
  <c r="EY48" i="4"/>
  <c r="EZ32" i="4"/>
  <c r="EX24" i="4"/>
  <c r="FA36" i="4"/>
  <c r="EX39" i="4"/>
  <c r="EX54" i="4"/>
  <c r="EW35" i="4"/>
  <c r="EW20" i="4"/>
  <c r="EW10" i="4"/>
  <c r="EW50" i="4"/>
  <c r="EZ42" i="4"/>
  <c r="EZ52" i="4"/>
  <c r="EY43" i="4"/>
  <c r="EY18" i="4"/>
  <c r="EW45" i="4"/>
  <c r="FA46" i="4"/>
  <c r="EY23" i="4"/>
  <c r="FI5" i="4"/>
  <c r="AH11" i="1"/>
  <c r="AJ11" i="1" s="1"/>
  <c r="AG12" i="1"/>
  <c r="U11" i="1"/>
  <c r="V10" i="1"/>
  <c r="X10" i="1" s="1"/>
  <c r="AT9" i="1"/>
  <c r="I9" i="1"/>
  <c r="AM11" i="1"/>
  <c r="G10" i="1"/>
  <c r="AO10" i="1"/>
  <c r="AQ10" i="1" s="1"/>
  <c r="AB11" i="1"/>
  <c r="AD11" i="1" s="1"/>
  <c r="AA12" i="1"/>
  <c r="FB46" i="4" l="1"/>
  <c r="FA42" i="4"/>
  <c r="EZ53" i="4"/>
  <c r="FA37" i="4"/>
  <c r="EY9" i="4"/>
  <c r="FA12" i="4"/>
  <c r="EX30" i="4"/>
  <c r="EX45" i="4"/>
  <c r="EX50" i="4"/>
  <c r="EY39" i="4"/>
  <c r="EZ33" i="4"/>
  <c r="EZ28" i="4"/>
  <c r="EZ13" i="4"/>
  <c r="EY19" i="4"/>
  <c r="FB21" i="4"/>
  <c r="FB26" i="4"/>
  <c r="EX10" i="4"/>
  <c r="FB36" i="4"/>
  <c r="EZ38" i="4"/>
  <c r="FB51" i="4"/>
  <c r="FA47" i="4"/>
  <c r="FA22" i="4"/>
  <c r="EY49" i="4"/>
  <c r="EZ18" i="4"/>
  <c r="EX20" i="4"/>
  <c r="EY24" i="4"/>
  <c r="EZ8" i="4"/>
  <c r="FB6" i="4"/>
  <c r="FA27" i="4"/>
  <c r="EY34" i="4"/>
  <c r="EX55" i="4"/>
  <c r="FA17" i="4"/>
  <c r="EZ23" i="4"/>
  <c r="EZ43" i="4"/>
  <c r="EX35" i="4"/>
  <c r="FA32" i="4"/>
  <c r="EY44" i="4"/>
  <c r="EV56" i="4"/>
  <c r="EY14" i="4"/>
  <c r="FB11" i="4"/>
  <c r="EX25" i="4"/>
  <c r="FB41" i="4"/>
  <c r="FA52" i="4"/>
  <c r="EY54" i="4"/>
  <c r="EZ48" i="4"/>
  <c r="FB16" i="4"/>
  <c r="EY29" i="4"/>
  <c r="FA7" i="4"/>
  <c r="EX15" i="4"/>
  <c r="EX40" i="4"/>
  <c r="FB31" i="4"/>
  <c r="AO11" i="1"/>
  <c r="AQ11" i="1" s="1"/>
  <c r="G11" i="1"/>
  <c r="AM12" i="1"/>
  <c r="V11" i="1"/>
  <c r="X11" i="1" s="1"/>
  <c r="U12" i="1"/>
  <c r="AH12" i="1"/>
  <c r="AJ12" i="1" s="1"/>
  <c r="AG13" i="1"/>
  <c r="AB12" i="1"/>
  <c r="AD12" i="1" s="1"/>
  <c r="AA13" i="1"/>
  <c r="EY15" i="4" l="1"/>
  <c r="FB52" i="4"/>
  <c r="EW56" i="4"/>
  <c r="FB17" i="4"/>
  <c r="EZ24" i="4"/>
  <c r="FB47" i="4"/>
  <c r="FC26" i="4"/>
  <c r="EZ39" i="4"/>
  <c r="FB37" i="4"/>
  <c r="FB7" i="4"/>
  <c r="EZ44" i="4"/>
  <c r="EY55" i="4"/>
  <c r="EY20" i="4"/>
  <c r="FC51" i="4"/>
  <c r="FC21" i="4"/>
  <c r="EY50" i="4"/>
  <c r="FA53" i="4"/>
  <c r="EZ29" i="4"/>
  <c r="FC41" i="4"/>
  <c r="FB32" i="4"/>
  <c r="EZ34" i="4"/>
  <c r="FA18" i="4"/>
  <c r="FA38" i="4"/>
  <c r="EZ19" i="4"/>
  <c r="EY45" i="4"/>
  <c r="FC16" i="4"/>
  <c r="EY25" i="4"/>
  <c r="EY35" i="4"/>
  <c r="FB27" i="4"/>
  <c r="FC36" i="4"/>
  <c r="FA13" i="4"/>
  <c r="EY30" i="4"/>
  <c r="FC31" i="4"/>
  <c r="FA48" i="4"/>
  <c r="FC11" i="4"/>
  <c r="FA43" i="4"/>
  <c r="FC6" i="4"/>
  <c r="EZ49" i="4"/>
  <c r="EY10" i="4"/>
  <c r="FA28" i="4"/>
  <c r="FB12" i="4"/>
  <c r="FB42" i="4"/>
  <c r="EY40" i="4"/>
  <c r="EZ54" i="4"/>
  <c r="EZ14" i="4"/>
  <c r="FA23" i="4"/>
  <c r="FA8" i="4"/>
  <c r="FB22" i="4"/>
  <c r="FA33" i="4"/>
  <c r="EZ9" i="4"/>
  <c r="FC46" i="4"/>
  <c r="AB13" i="1"/>
  <c r="AD13" i="1" s="1"/>
  <c r="AA14" i="1"/>
  <c r="AH13" i="1"/>
  <c r="AJ13" i="1" s="1"/>
  <c r="AG14" i="1"/>
  <c r="V12" i="1"/>
  <c r="X12" i="1" s="1"/>
  <c r="U13" i="1"/>
  <c r="AO12" i="1"/>
  <c r="AQ12" i="1" s="1"/>
  <c r="AM13" i="1"/>
  <c r="G12" i="1"/>
  <c r="EZ35" i="4" l="1"/>
  <c r="FB38" i="4"/>
  <c r="FB53" i="4"/>
  <c r="FA44" i="4"/>
  <c r="FC47" i="4"/>
  <c r="FA54" i="4"/>
  <c r="EZ25" i="4"/>
  <c r="FB18" i="4"/>
  <c r="EZ50" i="4"/>
  <c r="FA24" i="4"/>
  <c r="EZ30" i="4"/>
  <c r="FA49" i="4"/>
  <c r="FC22" i="4"/>
  <c r="FC42" i="4"/>
  <c r="FB43" i="4"/>
  <c r="FB13" i="4"/>
  <c r="FD16" i="4"/>
  <c r="FA34" i="4"/>
  <c r="FD21" i="4"/>
  <c r="FC7" i="4"/>
  <c r="FC17" i="4"/>
  <c r="FB33" i="4"/>
  <c r="FD6" i="4"/>
  <c r="FB8" i="4"/>
  <c r="FC32" i="4"/>
  <c r="FD51" i="4"/>
  <c r="FC37" i="4"/>
  <c r="EX56" i="4"/>
  <c r="FD11" i="4"/>
  <c r="FB28" i="4"/>
  <c r="FB48" i="4"/>
  <c r="EZ45" i="4"/>
  <c r="FD41" i="4"/>
  <c r="EZ20" i="4"/>
  <c r="FA39" i="4"/>
  <c r="FC52" i="4"/>
  <c r="EZ40" i="4"/>
  <c r="FD36" i="4"/>
  <c r="FB23" i="4"/>
  <c r="FC12" i="4"/>
  <c r="FD46" i="4"/>
  <c r="FA9" i="4"/>
  <c r="FA14" i="4"/>
  <c r="EZ10" i="4"/>
  <c r="FD31" i="4"/>
  <c r="FC27" i="4"/>
  <c r="FA19" i="4"/>
  <c r="FA29" i="4"/>
  <c r="EZ55" i="4"/>
  <c r="FD26" i="4"/>
  <c r="EZ15" i="4"/>
  <c r="V13" i="1"/>
  <c r="X13" i="1" s="1"/>
  <c r="U14" i="1"/>
  <c r="AH14" i="1"/>
  <c r="AJ14" i="1" s="1"/>
  <c r="AG15" i="1"/>
  <c r="AO13" i="1"/>
  <c r="AQ13" i="1" s="1"/>
  <c r="AM14" i="1"/>
  <c r="G13" i="1"/>
  <c r="AB14" i="1"/>
  <c r="AD14" i="1" s="1"/>
  <c r="AA15" i="1"/>
  <c r="EY56" i="4" l="1"/>
  <c r="FE6" i="4"/>
  <c r="FE16" i="4"/>
  <c r="FA30" i="4"/>
  <c r="FB54" i="4"/>
  <c r="FB9" i="4"/>
  <c r="FD37" i="4"/>
  <c r="FC33" i="4"/>
  <c r="FC13" i="4"/>
  <c r="FB24" i="4"/>
  <c r="FD47" i="4"/>
  <c r="FA55" i="4"/>
  <c r="FD52" i="4"/>
  <c r="FB39" i="4"/>
  <c r="FC28" i="4"/>
  <c r="FE51" i="4"/>
  <c r="FD17" i="4"/>
  <c r="FC43" i="4"/>
  <c r="FB44" i="4"/>
  <c r="FB14" i="4"/>
  <c r="FB29" i="4"/>
  <c r="FD12" i="4"/>
  <c r="FD32" i="4"/>
  <c r="FD7" i="4"/>
  <c r="FD42" i="4"/>
  <c r="FA50" i="4"/>
  <c r="FC53" i="4"/>
  <c r="FA40" i="4"/>
  <c r="FB19" i="4"/>
  <c r="FA20" i="4"/>
  <c r="FC48" i="4"/>
  <c r="FD27" i="4"/>
  <c r="FE31" i="4"/>
  <c r="FC23" i="4"/>
  <c r="FE41" i="4"/>
  <c r="FE11" i="4"/>
  <c r="FE21" i="4"/>
  <c r="FD22" i="4"/>
  <c r="FC18" i="4"/>
  <c r="FC38" i="4"/>
  <c r="FE46" i="4"/>
  <c r="FA15" i="4"/>
  <c r="FE26" i="4"/>
  <c r="FA10" i="4"/>
  <c r="FE36" i="4"/>
  <c r="FA45" i="4"/>
  <c r="FC8" i="4"/>
  <c r="FB34" i="4"/>
  <c r="FB49" i="4"/>
  <c r="FA25" i="4"/>
  <c r="FA35" i="4"/>
  <c r="AH15" i="1"/>
  <c r="AJ15" i="1" s="1"/>
  <c r="AG16" i="1"/>
  <c r="AB15" i="1"/>
  <c r="AD15" i="1" s="1"/>
  <c r="AA16" i="1"/>
  <c r="AO14" i="1"/>
  <c r="AQ14" i="1" s="1"/>
  <c r="AM15" i="1"/>
  <c r="G14" i="1"/>
  <c r="V14" i="1"/>
  <c r="X14" i="1" s="1"/>
  <c r="U15" i="1"/>
  <c r="FC49" i="4" l="1"/>
  <c r="FD23" i="4"/>
  <c r="FB40" i="4"/>
  <c r="FE12" i="4"/>
  <c r="FE17" i="4"/>
  <c r="FE47" i="4"/>
  <c r="FC54" i="4"/>
  <c r="FD18" i="4"/>
  <c r="FD53" i="4"/>
  <c r="FC29" i="4"/>
  <c r="FF51" i="4"/>
  <c r="FC24" i="4"/>
  <c r="FB30" i="4"/>
  <c r="FB10" i="4"/>
  <c r="FF31" i="4"/>
  <c r="FF21" i="4"/>
  <c r="FE27" i="4"/>
  <c r="FB50" i="4"/>
  <c r="FC14" i="4"/>
  <c r="FD28" i="4"/>
  <c r="FD13" i="4"/>
  <c r="FF16" i="4"/>
  <c r="FC34" i="4"/>
  <c r="FE22" i="4"/>
  <c r="FD48" i="4"/>
  <c r="FE42" i="4"/>
  <c r="FC44" i="4"/>
  <c r="FC39" i="4"/>
  <c r="FD33" i="4"/>
  <c r="FF6" i="4"/>
  <c r="FF26" i="4"/>
  <c r="FB15" i="4"/>
  <c r="FB45" i="4"/>
  <c r="FF46" i="4"/>
  <c r="FF11" i="4"/>
  <c r="FB20" i="4"/>
  <c r="FE7" i="4"/>
  <c r="FE52" i="4"/>
  <c r="FE37" i="4"/>
  <c r="EZ56" i="4"/>
  <c r="FD8" i="4"/>
  <c r="FB35" i="4"/>
  <c r="FB25" i="4"/>
  <c r="FF36" i="4"/>
  <c r="FD38" i="4"/>
  <c r="FF41" i="4"/>
  <c r="FC19" i="4"/>
  <c r="FE32" i="4"/>
  <c r="FD43" i="4"/>
  <c r="FB55" i="4"/>
  <c r="FC9" i="4"/>
  <c r="G15" i="1"/>
  <c r="AO15" i="1"/>
  <c r="AQ15" i="1" s="1"/>
  <c r="AM16" i="1"/>
  <c r="AH16" i="1"/>
  <c r="AJ16" i="1" s="1"/>
  <c r="AG17" i="1"/>
  <c r="AB16" i="1"/>
  <c r="AD16" i="1" s="1"/>
  <c r="AA17" i="1"/>
  <c r="V15" i="1"/>
  <c r="X15" i="1" s="1"/>
  <c r="U16" i="1"/>
  <c r="FG46" i="4" l="1"/>
  <c r="FE33" i="4"/>
  <c r="FD34" i="4"/>
  <c r="FF27" i="4"/>
  <c r="FD24" i="4"/>
  <c r="FF47" i="4"/>
  <c r="FE43" i="4"/>
  <c r="FD39" i="4"/>
  <c r="FG16" i="4"/>
  <c r="FG21" i="4"/>
  <c r="FG51" i="4"/>
  <c r="FF17" i="4"/>
  <c r="FC55" i="4"/>
  <c r="FC15" i="4"/>
  <c r="FD44" i="4"/>
  <c r="FE13" i="4"/>
  <c r="FD29" i="4"/>
  <c r="FF12" i="4"/>
  <c r="FC45" i="4"/>
  <c r="FC35" i="4"/>
  <c r="FF42" i="4"/>
  <c r="FE28" i="4"/>
  <c r="FG31" i="4"/>
  <c r="FE53" i="4"/>
  <c r="FC40" i="4"/>
  <c r="FC25" i="4"/>
  <c r="FD19" i="4"/>
  <c r="FG36" i="4"/>
  <c r="FF7" i="4"/>
  <c r="FG41" i="4"/>
  <c r="FE8" i="4"/>
  <c r="FC20" i="4"/>
  <c r="FE48" i="4"/>
  <c r="FD14" i="4"/>
  <c r="FC10" i="4"/>
  <c r="FE18" i="4"/>
  <c r="FE23" i="4"/>
  <c r="FF37" i="4"/>
  <c r="FF32" i="4"/>
  <c r="FF52" i="4"/>
  <c r="FG26" i="4"/>
  <c r="FD9" i="4"/>
  <c r="FE38" i="4"/>
  <c r="FA56" i="4"/>
  <c r="FG11" i="4"/>
  <c r="FG6" i="4"/>
  <c r="FF22" i="4"/>
  <c r="FC50" i="4"/>
  <c r="FC30" i="4"/>
  <c r="FD54" i="4"/>
  <c r="FD49" i="4"/>
  <c r="U17" i="1"/>
  <c r="V16" i="1"/>
  <c r="X16" i="1" s="1"/>
  <c r="AB17" i="1"/>
  <c r="AD17" i="1" s="1"/>
  <c r="AA18" i="1"/>
  <c r="AH17" i="1"/>
  <c r="AJ17" i="1" s="1"/>
  <c r="AG18" i="1"/>
  <c r="AM17" i="1"/>
  <c r="AO16" i="1"/>
  <c r="AQ16" i="1" s="1"/>
  <c r="G16" i="1"/>
  <c r="FD30" i="4" l="1"/>
  <c r="FE19" i="4"/>
  <c r="FG42" i="4"/>
  <c r="FF13" i="4"/>
  <c r="FG17" i="4"/>
  <c r="FG47" i="4"/>
  <c r="FF38" i="4"/>
  <c r="FD25" i="4"/>
  <c r="FD35" i="4"/>
  <c r="FE44" i="4"/>
  <c r="FH51" i="4"/>
  <c r="FE24" i="4"/>
  <c r="FD50" i="4"/>
  <c r="FF23" i="4"/>
  <c r="FH26" i="4"/>
  <c r="FF18" i="4"/>
  <c r="FF8" i="4"/>
  <c r="FD40" i="4"/>
  <c r="FD45" i="4"/>
  <c r="FD15" i="4"/>
  <c r="FH21" i="4"/>
  <c r="FG27" i="4"/>
  <c r="FG37" i="4"/>
  <c r="FG22" i="4"/>
  <c r="FE9" i="4"/>
  <c r="FH41" i="4"/>
  <c r="FF53" i="4"/>
  <c r="FG12" i="4"/>
  <c r="FH16" i="4"/>
  <c r="FE34" i="4"/>
  <c r="FD10" i="4"/>
  <c r="FH6" i="4"/>
  <c r="FE49" i="4"/>
  <c r="FH11" i="4"/>
  <c r="FE14" i="4"/>
  <c r="FG7" i="4"/>
  <c r="FH31" i="4"/>
  <c r="FE29" i="4"/>
  <c r="FE39" i="4"/>
  <c r="FF33" i="4"/>
  <c r="FG52" i="4"/>
  <c r="FD20" i="4"/>
  <c r="FE54" i="4"/>
  <c r="FB56" i="4"/>
  <c r="FG32" i="4"/>
  <c r="FF48" i="4"/>
  <c r="FH36" i="4"/>
  <c r="FF28" i="4"/>
  <c r="FD55" i="4"/>
  <c r="FF43" i="4"/>
  <c r="FH46" i="4"/>
  <c r="AB18" i="1"/>
  <c r="AD18" i="1" s="1"/>
  <c r="AA19" i="1"/>
  <c r="AM18" i="1"/>
  <c r="G17" i="1"/>
  <c r="AO17" i="1"/>
  <c r="AQ17" i="1" s="1"/>
  <c r="AH18" i="1"/>
  <c r="AJ18" i="1" s="1"/>
  <c r="AG19" i="1"/>
  <c r="V17" i="1"/>
  <c r="X17" i="1" s="1"/>
  <c r="U18" i="1"/>
  <c r="FI11" i="4" l="1"/>
  <c r="FH37" i="4"/>
  <c r="FG8" i="4"/>
  <c r="FI51" i="4"/>
  <c r="FH17" i="4"/>
  <c r="FF49" i="4"/>
  <c r="FH12" i="4"/>
  <c r="FH27" i="4"/>
  <c r="FG18" i="4"/>
  <c r="FF44" i="4"/>
  <c r="FG13" i="4"/>
  <c r="FF54" i="4"/>
  <c r="FE20" i="4"/>
  <c r="FI31" i="4"/>
  <c r="FI6" i="4"/>
  <c r="FG53" i="4"/>
  <c r="FI21" i="4"/>
  <c r="FI26" i="4"/>
  <c r="FE35" i="4"/>
  <c r="FH42" i="4"/>
  <c r="FG28" i="4"/>
  <c r="FH7" i="4"/>
  <c r="FE10" i="4"/>
  <c r="FI41" i="4"/>
  <c r="FE15" i="4"/>
  <c r="FG23" i="4"/>
  <c r="FE25" i="4"/>
  <c r="FF19" i="4"/>
  <c r="FE55" i="4"/>
  <c r="FH52" i="4"/>
  <c r="FI36" i="4"/>
  <c r="FG48" i="4"/>
  <c r="FG33" i="4"/>
  <c r="FF14" i="4"/>
  <c r="FF34" i="4"/>
  <c r="FF9" i="4"/>
  <c r="FE45" i="4"/>
  <c r="FE50" i="4"/>
  <c r="FG38" i="4"/>
  <c r="FC56" i="4"/>
  <c r="FI46" i="4"/>
  <c r="FF29" i="4"/>
  <c r="FG43" i="4"/>
  <c r="FH32" i="4"/>
  <c r="FF39" i="4"/>
  <c r="FI16" i="4"/>
  <c r="FH22" i="4"/>
  <c r="FE40" i="4"/>
  <c r="FF24" i="4"/>
  <c r="FH47" i="4"/>
  <c r="FE30" i="4"/>
  <c r="AB19" i="1"/>
  <c r="AD19" i="1" s="1"/>
  <c r="AA20" i="1"/>
  <c r="AH19" i="1"/>
  <c r="AJ19" i="1" s="1"/>
  <c r="AG20" i="1"/>
  <c r="V18" i="1"/>
  <c r="X18" i="1" s="1"/>
  <c r="U19" i="1"/>
  <c r="AO18" i="1"/>
  <c r="AQ18" i="1" s="1"/>
  <c r="AM19" i="1"/>
  <c r="G18" i="1"/>
  <c r="FI32" i="4" l="1"/>
  <c r="FH33" i="4"/>
  <c r="FG19" i="4"/>
  <c r="FI7" i="4"/>
  <c r="FH53" i="4"/>
  <c r="FH13" i="4"/>
  <c r="FI17" i="4"/>
  <c r="FG24" i="4"/>
  <c r="FF25" i="4"/>
  <c r="FH28" i="4"/>
  <c r="FG44" i="4"/>
  <c r="FF50" i="4"/>
  <c r="FF40" i="4"/>
  <c r="FG29" i="4"/>
  <c r="FF45" i="4"/>
  <c r="FH23" i="4"/>
  <c r="FI42" i="4"/>
  <c r="FH18" i="4"/>
  <c r="FH8" i="4"/>
  <c r="FH38" i="4"/>
  <c r="FF15" i="4"/>
  <c r="FF35" i="4"/>
  <c r="FF20" i="4"/>
  <c r="FI27" i="4"/>
  <c r="FI37" i="4"/>
  <c r="FH48" i="4"/>
  <c r="FG9" i="4"/>
  <c r="FI22" i="4"/>
  <c r="FF30" i="4"/>
  <c r="FD56" i="4"/>
  <c r="FG34" i="4"/>
  <c r="FI52" i="4"/>
  <c r="FI12" i="4"/>
  <c r="FH43" i="4"/>
  <c r="FI47" i="4"/>
  <c r="FG39" i="4"/>
  <c r="FG14" i="4"/>
  <c r="FF55" i="4"/>
  <c r="FF10" i="4"/>
  <c r="FG54" i="4"/>
  <c r="FG49" i="4"/>
  <c r="AH20" i="1"/>
  <c r="AJ20" i="1" s="1"/>
  <c r="AG21" i="1"/>
  <c r="V19" i="1"/>
  <c r="X19" i="1" s="1"/>
  <c r="U20" i="1"/>
  <c r="AB20" i="1"/>
  <c r="AD20" i="1" s="1"/>
  <c r="AA21" i="1"/>
  <c r="G19" i="1"/>
  <c r="AO19" i="1"/>
  <c r="AQ19" i="1" s="1"/>
  <c r="AM20" i="1"/>
  <c r="FG30" i="4" l="1"/>
  <c r="FH44" i="4"/>
  <c r="FI53" i="4"/>
  <c r="FH14" i="4"/>
  <c r="FG20" i="4"/>
  <c r="FH39" i="4"/>
  <c r="FH9" i="4"/>
  <c r="FG15" i="4"/>
  <c r="FI23" i="4"/>
  <c r="FI28" i="4"/>
  <c r="FI18" i="4"/>
  <c r="FI13" i="4"/>
  <c r="FG35" i="4"/>
  <c r="FI48" i="4"/>
  <c r="FG45" i="4"/>
  <c r="FG25" i="4"/>
  <c r="FH19" i="4"/>
  <c r="FI43" i="4"/>
  <c r="FH34" i="4"/>
  <c r="FI38" i="4"/>
  <c r="FH29" i="4"/>
  <c r="FH24" i="4"/>
  <c r="FI33" i="4"/>
  <c r="FG50" i="4"/>
  <c r="FG10" i="4"/>
  <c r="FH49" i="4"/>
  <c r="FH54" i="4"/>
  <c r="FG55" i="4"/>
  <c r="FE56" i="4"/>
  <c r="FI8" i="4"/>
  <c r="FG40" i="4"/>
  <c r="U21" i="1"/>
  <c r="V20" i="1"/>
  <c r="X20" i="1" s="1"/>
  <c r="G20" i="1"/>
  <c r="AM21" i="1"/>
  <c r="AO20" i="1"/>
  <c r="AQ20" i="1" s="1"/>
  <c r="AB21" i="1"/>
  <c r="AD21" i="1" s="1"/>
  <c r="AA22" i="1"/>
  <c r="AH21" i="1"/>
  <c r="AJ21" i="1" s="1"/>
  <c r="AG22" i="1"/>
  <c r="FH25" i="4" l="1"/>
  <c r="FH20" i="4"/>
  <c r="FH10" i="4"/>
  <c r="FI14" i="4"/>
  <c r="FI49" i="4"/>
  <c r="FH50" i="4"/>
  <c r="FI34" i="4"/>
  <c r="FH15" i="4"/>
  <c r="FI44" i="4"/>
  <c r="FH40" i="4"/>
  <c r="FF56" i="4"/>
  <c r="FI24" i="4"/>
  <c r="FH35" i="4"/>
  <c r="FI9" i="4"/>
  <c r="FH45" i="4"/>
  <c r="FH55" i="4"/>
  <c r="FI54" i="4"/>
  <c r="FI29" i="4"/>
  <c r="FI19" i="4"/>
  <c r="FI39" i="4"/>
  <c r="FH30" i="4"/>
  <c r="AB22" i="1"/>
  <c r="AD22" i="1" s="1"/>
  <c r="AA23" i="1"/>
  <c r="AO21" i="1"/>
  <c r="AQ21" i="1" s="1"/>
  <c r="G21" i="1"/>
  <c r="AM22" i="1"/>
  <c r="AH22" i="1"/>
  <c r="AJ22" i="1" s="1"/>
  <c r="AG23" i="1"/>
  <c r="U22" i="1"/>
  <c r="V21" i="1"/>
  <c r="X21" i="1" s="1"/>
  <c r="FI45" i="4" l="1"/>
  <c r="FI50" i="4"/>
  <c r="FI40" i="4"/>
  <c r="FI35" i="4"/>
  <c r="FI15" i="4"/>
  <c r="FI10" i="4"/>
  <c r="FG56" i="4"/>
  <c r="FI30" i="4"/>
  <c r="FI55" i="4"/>
  <c r="FI20" i="4"/>
  <c r="FI25" i="4"/>
  <c r="V22" i="1"/>
  <c r="X22" i="1" s="1"/>
  <c r="U23" i="1"/>
  <c r="G22" i="1"/>
  <c r="AM23" i="1"/>
  <c r="AO22" i="1"/>
  <c r="AQ22" i="1" s="1"/>
  <c r="AB23" i="1"/>
  <c r="AD23" i="1" s="1"/>
  <c r="AA24" i="1"/>
  <c r="AH23" i="1"/>
  <c r="AJ23" i="1" s="1"/>
  <c r="AG24" i="1"/>
  <c r="FH56" i="4" l="1"/>
  <c r="AH24" i="1"/>
  <c r="AJ24" i="1" s="1"/>
  <c r="AG25" i="1"/>
  <c r="AB24" i="1"/>
  <c r="AD24" i="1" s="1"/>
  <c r="AA25" i="1"/>
  <c r="AM24" i="1"/>
  <c r="G23" i="1"/>
  <c r="AO23" i="1"/>
  <c r="AQ23" i="1" s="1"/>
  <c r="U24" i="1"/>
  <c r="V23" i="1"/>
  <c r="X23" i="1" s="1"/>
  <c r="FI56" i="4" l="1"/>
  <c r="AM25" i="1"/>
  <c r="AO24" i="1"/>
  <c r="AQ24" i="1" s="1"/>
  <c r="G24" i="1"/>
  <c r="AB25" i="1"/>
  <c r="AD25" i="1" s="1"/>
  <c r="AA26" i="1"/>
  <c r="U25" i="1"/>
  <c r="V24" i="1"/>
  <c r="X24" i="1" s="1"/>
  <c r="AH25" i="1"/>
  <c r="AJ25" i="1" s="1"/>
  <c r="AG26" i="1"/>
  <c r="AB26" i="1" l="1"/>
  <c r="AD26" i="1" s="1"/>
  <c r="AA27" i="1"/>
  <c r="AO25" i="1"/>
  <c r="AQ25" i="1" s="1"/>
  <c r="G25" i="1"/>
  <c r="AM26" i="1"/>
  <c r="AH26" i="1"/>
  <c r="AJ26" i="1" s="1"/>
  <c r="AG27" i="1"/>
  <c r="V25" i="1"/>
  <c r="X25" i="1" s="1"/>
  <c r="U26" i="1"/>
  <c r="V26" i="1" l="1"/>
  <c r="X26" i="1" s="1"/>
  <c r="U27" i="1"/>
  <c r="AO26" i="1"/>
  <c r="AQ26" i="1" s="1"/>
  <c r="G26" i="1"/>
  <c r="AM27" i="1"/>
  <c r="AH27" i="1"/>
  <c r="AJ27" i="1" s="1"/>
  <c r="AG28" i="1"/>
  <c r="AB27" i="1"/>
  <c r="AD27" i="1" s="1"/>
  <c r="AA28" i="1"/>
  <c r="AB28" i="1" l="1"/>
  <c r="AD28" i="1" s="1"/>
  <c r="AA29" i="1"/>
  <c r="AM28" i="1"/>
  <c r="G27" i="1"/>
  <c r="AO27" i="1"/>
  <c r="AQ27" i="1" s="1"/>
  <c r="V27" i="1"/>
  <c r="X27" i="1" s="1"/>
  <c r="U28" i="1"/>
  <c r="AH28" i="1"/>
  <c r="AJ28" i="1" s="1"/>
  <c r="AG29" i="1"/>
  <c r="AH29" i="1" l="1"/>
  <c r="AJ29" i="1" s="1"/>
  <c r="AG30" i="1"/>
  <c r="AB29" i="1"/>
  <c r="AD29" i="1" s="1"/>
  <c r="AA30" i="1"/>
  <c r="U29" i="1"/>
  <c r="V28" i="1"/>
  <c r="X28" i="1" s="1"/>
  <c r="AO28" i="1"/>
  <c r="AQ28" i="1" s="1"/>
  <c r="G28" i="1"/>
  <c r="AM29" i="1"/>
  <c r="AB30" i="1" l="1"/>
  <c r="AD30" i="1" s="1"/>
  <c r="AA31" i="1"/>
  <c r="AO29" i="1"/>
  <c r="AQ29" i="1" s="1"/>
  <c r="AM30" i="1"/>
  <c r="G29" i="1"/>
  <c r="AH30" i="1"/>
  <c r="AJ30" i="1" s="1"/>
  <c r="AG31" i="1"/>
  <c r="U30" i="1"/>
  <c r="V29" i="1"/>
  <c r="X29" i="1" s="1"/>
  <c r="U31" i="1" l="1"/>
  <c r="V30" i="1"/>
  <c r="X30" i="1" s="1"/>
  <c r="AH31" i="1"/>
  <c r="AJ31" i="1" s="1"/>
  <c r="AG32" i="1"/>
  <c r="AB31" i="1"/>
  <c r="AD31" i="1" s="1"/>
  <c r="AA32" i="1"/>
  <c r="G30" i="1"/>
  <c r="AM31" i="1"/>
  <c r="AO30" i="1"/>
  <c r="AQ30" i="1" s="1"/>
  <c r="AB32" i="1" l="1"/>
  <c r="AD32" i="1" s="1"/>
  <c r="AA33" i="1"/>
  <c r="AH32" i="1"/>
  <c r="AJ32" i="1" s="1"/>
  <c r="AG33" i="1"/>
  <c r="AO31" i="1"/>
  <c r="AQ31" i="1" s="1"/>
  <c r="AM32" i="1"/>
  <c r="G31" i="1"/>
  <c r="V31" i="1"/>
  <c r="X31" i="1" s="1"/>
  <c r="U32" i="1"/>
  <c r="AH33" i="1" l="1"/>
  <c r="AJ33" i="1" s="1"/>
  <c r="AG34" i="1"/>
  <c r="AB33" i="1"/>
  <c r="AD33" i="1" s="1"/>
  <c r="AA34" i="1"/>
  <c r="G32" i="1"/>
  <c r="AO32" i="1"/>
  <c r="AQ32" i="1" s="1"/>
  <c r="AM33" i="1"/>
  <c r="U33" i="1"/>
  <c r="V32" i="1"/>
  <c r="X32" i="1" s="1"/>
  <c r="AO33" i="1" l="1"/>
  <c r="AQ33" i="1" s="1"/>
  <c r="G33" i="1"/>
  <c r="AM34" i="1"/>
  <c r="AB34" i="1"/>
  <c r="AD34" i="1" s="1"/>
  <c r="AA35" i="1"/>
  <c r="V33" i="1"/>
  <c r="X33" i="1" s="1"/>
  <c r="U34" i="1"/>
  <c r="AH34" i="1"/>
  <c r="AJ34" i="1" s="1"/>
  <c r="AG35" i="1"/>
  <c r="G34" i="1" l="1"/>
  <c r="AO34" i="1"/>
  <c r="AQ34" i="1" s="1"/>
  <c r="AM35" i="1"/>
  <c r="V34" i="1"/>
  <c r="X34" i="1" s="1"/>
  <c r="U35" i="1"/>
  <c r="AH35" i="1"/>
  <c r="AJ35" i="1" s="1"/>
  <c r="AG36" i="1"/>
  <c r="AB35" i="1"/>
  <c r="AD35" i="1" s="1"/>
  <c r="AA36" i="1"/>
  <c r="AO35" i="1" l="1"/>
  <c r="AQ35" i="1" s="1"/>
  <c r="G35" i="1"/>
  <c r="AM36" i="1"/>
  <c r="U36" i="1"/>
  <c r="V35" i="1"/>
  <c r="X35" i="1" s="1"/>
  <c r="AB36" i="1"/>
  <c r="AD36" i="1" s="1"/>
  <c r="AA37" i="1"/>
  <c r="AH36" i="1"/>
  <c r="AJ36" i="1" s="1"/>
  <c r="AG37" i="1"/>
  <c r="AB37" i="1" l="1"/>
  <c r="AD37" i="1" s="1"/>
  <c r="AA38" i="1"/>
  <c r="G36" i="1"/>
  <c r="AO36" i="1"/>
  <c r="AQ36" i="1" s="1"/>
  <c r="AM37" i="1"/>
  <c r="AH37" i="1"/>
  <c r="AJ37" i="1" s="1"/>
  <c r="AG38" i="1"/>
  <c r="U37" i="1"/>
  <c r="V36" i="1"/>
  <c r="X36" i="1" s="1"/>
  <c r="U38" i="1" l="1"/>
  <c r="V37" i="1"/>
  <c r="X37" i="1" s="1"/>
  <c r="AH38" i="1"/>
  <c r="AJ38" i="1" s="1"/>
  <c r="AG39" i="1"/>
  <c r="AO37" i="1"/>
  <c r="AQ37" i="1" s="1"/>
  <c r="AM38" i="1"/>
  <c r="G37" i="1"/>
  <c r="AB38" i="1"/>
  <c r="AD38" i="1" s="1"/>
  <c r="AA39" i="1"/>
  <c r="AB39" i="1" l="1"/>
  <c r="AD39" i="1" s="1"/>
  <c r="AA40" i="1"/>
  <c r="G38" i="1"/>
  <c r="AM39" i="1"/>
  <c r="AO38" i="1"/>
  <c r="AQ38" i="1" s="1"/>
  <c r="AH39" i="1"/>
  <c r="AJ39" i="1" s="1"/>
  <c r="AG40" i="1"/>
  <c r="U39" i="1"/>
  <c r="V38" i="1"/>
  <c r="X38" i="1" s="1"/>
  <c r="AB40" i="1" l="1"/>
  <c r="AD40" i="1" s="1"/>
  <c r="AA41" i="1"/>
  <c r="U40" i="1"/>
  <c r="V39" i="1"/>
  <c r="X39" i="1" s="1"/>
  <c r="AH40" i="1"/>
  <c r="AJ40" i="1" s="1"/>
  <c r="AG41" i="1"/>
  <c r="G39" i="1"/>
  <c r="AM40" i="1"/>
  <c r="AO39" i="1"/>
  <c r="AQ39" i="1" s="1"/>
  <c r="AO40" i="1" l="1"/>
  <c r="AQ40" i="1" s="1"/>
  <c r="G40" i="1"/>
  <c r="AM41" i="1"/>
  <c r="U41" i="1"/>
  <c r="V40" i="1"/>
  <c r="X40" i="1" s="1"/>
  <c r="AH41" i="1"/>
  <c r="AJ41" i="1" s="1"/>
  <c r="AG42" i="1"/>
  <c r="AB41" i="1"/>
  <c r="AD41" i="1" s="1"/>
  <c r="AA42" i="1"/>
  <c r="AO41" i="1" l="1"/>
  <c r="AQ41" i="1" s="1"/>
  <c r="AM42" i="1"/>
  <c r="G41" i="1"/>
  <c r="U42" i="1"/>
  <c r="V41" i="1"/>
  <c r="X41" i="1" s="1"/>
  <c r="AH42" i="1"/>
  <c r="AJ42" i="1" s="1"/>
  <c r="AG43" i="1"/>
  <c r="AB42" i="1"/>
  <c r="AD42" i="1" s="1"/>
  <c r="AA43" i="1"/>
  <c r="AA44" i="1" l="1"/>
  <c r="AB43" i="1"/>
  <c r="AD43" i="1" s="1"/>
  <c r="AH43" i="1"/>
  <c r="AJ43" i="1" s="1"/>
  <c r="AG44" i="1"/>
  <c r="U43" i="1"/>
  <c r="V42" i="1"/>
  <c r="X42" i="1" s="1"/>
  <c r="AO42" i="1"/>
  <c r="AQ42" i="1" s="1"/>
  <c r="G42" i="1"/>
  <c r="AM43" i="1"/>
  <c r="AH44" i="1" l="1"/>
  <c r="AJ44" i="1" s="1"/>
  <c r="AG45" i="1"/>
  <c r="G43" i="1"/>
  <c r="AO43" i="1"/>
  <c r="AQ43" i="1" s="1"/>
  <c r="AM44" i="1"/>
  <c r="V43" i="1"/>
  <c r="X43" i="1" s="1"/>
  <c r="U44" i="1"/>
  <c r="AB44" i="1"/>
  <c r="AD44" i="1" s="1"/>
  <c r="AA45" i="1"/>
  <c r="AM45" i="1" l="1"/>
  <c r="G44" i="1"/>
  <c r="AO44" i="1"/>
  <c r="AQ44" i="1" s="1"/>
  <c r="V44" i="1"/>
  <c r="X44" i="1" s="1"/>
  <c r="U45" i="1"/>
  <c r="AB45" i="1"/>
  <c r="AD45" i="1" s="1"/>
  <c r="AA46" i="1"/>
  <c r="AH45" i="1"/>
  <c r="AJ45" i="1" s="1"/>
  <c r="AG46" i="1"/>
  <c r="AH46" i="1" l="1"/>
  <c r="AJ46" i="1" s="1"/>
  <c r="AG47" i="1"/>
  <c r="V45" i="1"/>
  <c r="X45" i="1" s="1"/>
  <c r="U46" i="1"/>
  <c r="AB46" i="1"/>
  <c r="AD46" i="1" s="1"/>
  <c r="AA47" i="1"/>
  <c r="AO45" i="1"/>
  <c r="AQ45" i="1" s="1"/>
  <c r="G45" i="1"/>
  <c r="AM46" i="1"/>
  <c r="U47" i="1" l="1"/>
  <c r="V46" i="1"/>
  <c r="X46" i="1" s="1"/>
  <c r="AB47" i="1"/>
  <c r="AD47" i="1" s="1"/>
  <c r="AA48" i="1"/>
  <c r="AH47" i="1"/>
  <c r="AJ47" i="1" s="1"/>
  <c r="AG48" i="1"/>
  <c r="AO46" i="1"/>
  <c r="AQ46" i="1" s="1"/>
  <c r="AM47" i="1"/>
  <c r="G46" i="1"/>
  <c r="AB48" i="1" l="1"/>
  <c r="AD48" i="1" s="1"/>
  <c r="AA49" i="1"/>
  <c r="AH48" i="1"/>
  <c r="AJ48" i="1" s="1"/>
  <c r="AG49" i="1"/>
  <c r="AO47" i="1"/>
  <c r="AQ47" i="1" s="1"/>
  <c r="G47" i="1"/>
  <c r="AM48" i="1"/>
  <c r="V47" i="1"/>
  <c r="X47" i="1" s="1"/>
  <c r="U48" i="1"/>
  <c r="AO48" i="1" l="1"/>
  <c r="AQ48" i="1" s="1"/>
  <c r="G48" i="1"/>
  <c r="AM49" i="1"/>
  <c r="U49" i="1"/>
  <c r="V48" i="1"/>
  <c r="X48" i="1" s="1"/>
  <c r="AH49" i="1"/>
  <c r="AJ49" i="1" s="1"/>
  <c r="AG50" i="1"/>
  <c r="AB49" i="1"/>
  <c r="AD49" i="1" s="1"/>
  <c r="AA50" i="1"/>
  <c r="G49" i="1" l="1"/>
  <c r="AO49" i="1"/>
  <c r="AQ49" i="1" s="1"/>
  <c r="AM50" i="1"/>
  <c r="AH50" i="1"/>
  <c r="AJ50" i="1" s="1"/>
  <c r="AG51" i="1"/>
  <c r="U50" i="1"/>
  <c r="V49" i="1"/>
  <c r="X49" i="1" s="1"/>
  <c r="AB50" i="1"/>
  <c r="AD50" i="1" s="1"/>
  <c r="AA51" i="1"/>
  <c r="V50" i="1" l="1"/>
  <c r="X50" i="1" s="1"/>
  <c r="U51" i="1"/>
  <c r="AO50" i="1"/>
  <c r="AQ50" i="1" s="1"/>
  <c r="G50" i="1"/>
  <c r="AM51" i="1"/>
  <c r="AB51" i="1"/>
  <c r="AD51" i="1" s="1"/>
  <c r="AA52" i="1"/>
  <c r="AH51" i="1"/>
  <c r="AJ51" i="1" s="1"/>
  <c r="AG52" i="1"/>
  <c r="AO51" i="1" l="1"/>
  <c r="AQ51" i="1" s="1"/>
  <c r="G51" i="1"/>
  <c r="AM52" i="1"/>
  <c r="U52" i="1"/>
  <c r="V51" i="1"/>
  <c r="X51" i="1" s="1"/>
  <c r="AB52" i="1"/>
  <c r="AD52" i="1" s="1"/>
  <c r="AA53" i="1"/>
  <c r="AH52" i="1"/>
  <c r="AJ52" i="1" s="1"/>
  <c r="AG53" i="1"/>
  <c r="V52" i="1" l="1"/>
  <c r="X52" i="1" s="1"/>
  <c r="U53" i="1"/>
  <c r="AO52" i="1"/>
  <c r="AQ52" i="1" s="1"/>
  <c r="AM53" i="1"/>
  <c r="G52" i="1"/>
  <c r="AH53" i="1"/>
  <c r="AJ53" i="1" s="1"/>
  <c r="AG54" i="1"/>
  <c r="AB53" i="1"/>
  <c r="AD53" i="1" s="1"/>
  <c r="AA54" i="1"/>
  <c r="AM54" i="1" l="1"/>
  <c r="AO53" i="1"/>
  <c r="AQ53" i="1" s="1"/>
  <c r="G53" i="1"/>
  <c r="AB54" i="1"/>
  <c r="AD54" i="1" s="1"/>
  <c r="AA55" i="1"/>
  <c r="U54" i="1"/>
  <c r="V53" i="1"/>
  <c r="X53" i="1" s="1"/>
  <c r="AH54" i="1"/>
  <c r="AJ54" i="1" s="1"/>
  <c r="AG55" i="1"/>
  <c r="AB55" i="1" l="1"/>
  <c r="AD55" i="1" s="1"/>
  <c r="AA56" i="1"/>
  <c r="AH55" i="1"/>
  <c r="AJ55" i="1" s="1"/>
  <c r="AG56" i="1"/>
  <c r="U55" i="1"/>
  <c r="V54" i="1"/>
  <c r="X54" i="1" s="1"/>
  <c r="G54" i="1"/>
  <c r="AO54" i="1"/>
  <c r="AQ54" i="1" s="1"/>
  <c r="AM55" i="1"/>
  <c r="AH56" i="1" l="1"/>
  <c r="AJ56" i="1" s="1"/>
  <c r="AG57" i="1"/>
  <c r="AM56" i="1"/>
  <c r="G55" i="1"/>
  <c r="AO55" i="1"/>
  <c r="AQ55" i="1" s="1"/>
  <c r="AB56" i="1"/>
  <c r="AD56" i="1" s="1"/>
  <c r="AA57" i="1"/>
  <c r="U56" i="1"/>
  <c r="V55" i="1"/>
  <c r="X55" i="1" s="1"/>
  <c r="U57" i="1" l="1"/>
  <c r="V56" i="1"/>
  <c r="X56" i="1" s="1"/>
  <c r="AB57" i="1"/>
  <c r="AD57" i="1" s="1"/>
  <c r="AA58" i="1"/>
  <c r="AO56" i="1"/>
  <c r="AQ56" i="1" s="1"/>
  <c r="AM57" i="1"/>
  <c r="G56" i="1"/>
  <c r="AH57" i="1"/>
  <c r="AJ57" i="1" s="1"/>
  <c r="AG58" i="1"/>
  <c r="AH58" i="1" l="1"/>
  <c r="AJ58" i="1" s="1"/>
  <c r="AG59" i="1"/>
  <c r="AB58" i="1"/>
  <c r="AD58" i="1" s="1"/>
  <c r="AA59" i="1"/>
  <c r="AM58" i="1"/>
  <c r="AO57" i="1"/>
  <c r="AQ57" i="1" s="1"/>
  <c r="G57" i="1"/>
  <c r="V57" i="1"/>
  <c r="X57" i="1" s="1"/>
  <c r="U58" i="1"/>
  <c r="AB59" i="1" l="1"/>
  <c r="AD59" i="1" s="1"/>
  <c r="AA60" i="1"/>
  <c r="U59" i="1"/>
  <c r="V58" i="1"/>
  <c r="X58" i="1" s="1"/>
  <c r="G58" i="1"/>
  <c r="AO58" i="1"/>
  <c r="AQ58" i="1" s="1"/>
  <c r="AM59" i="1"/>
  <c r="AH59" i="1"/>
  <c r="AJ59" i="1" s="1"/>
  <c r="AG60" i="1"/>
  <c r="AB60" i="1" l="1"/>
  <c r="AD60" i="1" s="1"/>
  <c r="AA61" i="1"/>
  <c r="AH60" i="1"/>
  <c r="AJ60" i="1" s="1"/>
  <c r="AG61" i="1"/>
  <c r="V59" i="1"/>
  <c r="X59" i="1" s="1"/>
  <c r="U60" i="1"/>
  <c r="G59" i="1"/>
  <c r="AM60" i="1"/>
  <c r="AO59" i="1"/>
  <c r="AQ59" i="1" s="1"/>
  <c r="AZ9" i="1" l="1"/>
  <c r="U61" i="1"/>
  <c r="V60" i="1"/>
  <c r="X60" i="1" s="1"/>
  <c r="AH61" i="1"/>
  <c r="AJ61" i="1" s="1"/>
  <c r="AG62" i="1"/>
  <c r="AO60" i="1"/>
  <c r="AQ60" i="1" s="1"/>
  <c r="G60" i="1"/>
  <c r="AM61" i="1"/>
  <c r="AB61" i="1"/>
  <c r="AD61" i="1" s="1"/>
  <c r="AA62" i="1"/>
  <c r="AH62" i="1" l="1"/>
  <c r="AJ62" i="1" s="1"/>
  <c r="AG63" i="1"/>
  <c r="AB62" i="1"/>
  <c r="AD62" i="1" s="1"/>
  <c r="AA63" i="1"/>
  <c r="AM62" i="1"/>
  <c r="AO61" i="1"/>
  <c r="AQ61" i="1" s="1"/>
  <c r="G61" i="1"/>
  <c r="U62" i="1"/>
  <c r="V61" i="1"/>
  <c r="X61" i="1" s="1"/>
  <c r="AB63" i="1" l="1"/>
  <c r="AD63" i="1" s="1"/>
  <c r="AA64" i="1"/>
  <c r="U63" i="1"/>
  <c r="V62" i="1"/>
  <c r="X62" i="1" s="1"/>
  <c r="AH63" i="1"/>
  <c r="AJ63" i="1" s="1"/>
  <c r="AG64" i="1"/>
  <c r="AM63" i="1"/>
  <c r="AO62" i="1"/>
  <c r="AQ62" i="1" s="1"/>
  <c r="G62" i="1"/>
  <c r="AM64" i="1" l="1"/>
  <c r="G63" i="1"/>
  <c r="AO63" i="1"/>
  <c r="AQ63" i="1" s="1"/>
  <c r="V63" i="1"/>
  <c r="X63" i="1" s="1"/>
  <c r="U64" i="1"/>
  <c r="AH64" i="1"/>
  <c r="AJ64" i="1" s="1"/>
  <c r="AG65" i="1"/>
  <c r="AB64" i="1"/>
  <c r="AD64" i="1" s="1"/>
  <c r="AA65" i="1"/>
  <c r="AH65" i="1" l="1"/>
  <c r="AJ65" i="1" s="1"/>
  <c r="AG66" i="1"/>
  <c r="AB65" i="1"/>
  <c r="AD65" i="1" s="1"/>
  <c r="AA66" i="1"/>
  <c r="U65" i="1"/>
  <c r="V64" i="1"/>
  <c r="X64" i="1" s="1"/>
  <c r="G64" i="1"/>
  <c r="AM65" i="1"/>
  <c r="AO64" i="1"/>
  <c r="AQ64" i="1" s="1"/>
  <c r="U66" i="1" l="1"/>
  <c r="V65" i="1"/>
  <c r="X65" i="1" s="1"/>
  <c r="AO65" i="1"/>
  <c r="AQ65" i="1" s="1"/>
  <c r="G65" i="1"/>
  <c r="AM66" i="1"/>
  <c r="AB66" i="1"/>
  <c r="AD66" i="1" s="1"/>
  <c r="AA67" i="1"/>
  <c r="AH66" i="1"/>
  <c r="AJ66" i="1" s="1"/>
  <c r="AG67" i="1"/>
  <c r="AM67" i="1" l="1"/>
  <c r="G66" i="1"/>
  <c r="AO66" i="1"/>
  <c r="AQ66" i="1" s="1"/>
  <c r="AB67" i="1"/>
  <c r="AD67" i="1" s="1"/>
  <c r="AA68" i="1"/>
  <c r="AH67" i="1"/>
  <c r="AJ67" i="1" s="1"/>
  <c r="AG68" i="1"/>
  <c r="V66" i="1"/>
  <c r="X66" i="1" s="1"/>
  <c r="U67" i="1"/>
  <c r="AH68" i="1" l="1"/>
  <c r="AJ68" i="1" s="1"/>
  <c r="AG69" i="1"/>
  <c r="U68" i="1"/>
  <c r="V67" i="1"/>
  <c r="X67" i="1" s="1"/>
  <c r="AB68" i="1"/>
  <c r="AD68" i="1" s="1"/>
  <c r="AA69" i="1"/>
  <c r="AM68" i="1"/>
  <c r="G67" i="1"/>
  <c r="AO67" i="1"/>
  <c r="AQ67" i="1" s="1"/>
  <c r="AO68" i="1" l="1"/>
  <c r="AQ68" i="1" s="1"/>
  <c r="G68" i="1"/>
  <c r="AM69" i="1"/>
  <c r="V68" i="1"/>
  <c r="X68" i="1" s="1"/>
  <c r="U69" i="1"/>
  <c r="AB69" i="1"/>
  <c r="AD69" i="1" s="1"/>
  <c r="AA70" i="1"/>
  <c r="AH69" i="1"/>
  <c r="AJ69" i="1" s="1"/>
  <c r="AG70" i="1"/>
  <c r="AB70" i="1" l="1"/>
  <c r="AD70" i="1" s="1"/>
  <c r="AA71" i="1"/>
  <c r="AM70" i="1"/>
  <c r="AO69" i="1"/>
  <c r="AQ69" i="1" s="1"/>
  <c r="G69" i="1"/>
  <c r="AH70" i="1"/>
  <c r="AJ70" i="1" s="1"/>
  <c r="AG71" i="1"/>
  <c r="U70" i="1"/>
  <c r="V69" i="1"/>
  <c r="X69" i="1" s="1"/>
  <c r="V70" i="1" l="1"/>
  <c r="X70" i="1" s="1"/>
  <c r="U71" i="1"/>
  <c r="AM71" i="1"/>
  <c r="G70" i="1"/>
  <c r="AO70" i="1"/>
  <c r="AQ70" i="1" s="1"/>
  <c r="AH71" i="1"/>
  <c r="AJ71" i="1" s="1"/>
  <c r="AG72" i="1"/>
  <c r="AB71" i="1"/>
  <c r="AD71" i="1" s="1"/>
  <c r="AA72" i="1"/>
  <c r="AH72" i="1" l="1"/>
  <c r="AJ72" i="1" s="1"/>
  <c r="AG73" i="1"/>
  <c r="AO71" i="1"/>
  <c r="AQ71" i="1" s="1"/>
  <c r="AM72" i="1"/>
  <c r="G71" i="1"/>
  <c r="U72" i="1"/>
  <c r="V71" i="1"/>
  <c r="X71" i="1" s="1"/>
  <c r="AB72" i="1"/>
  <c r="AD72" i="1" s="1"/>
  <c r="AA73" i="1"/>
  <c r="G72" i="1" l="1"/>
  <c r="AM73" i="1"/>
  <c r="AO72" i="1"/>
  <c r="AQ72" i="1" s="1"/>
  <c r="V72" i="1"/>
  <c r="X72" i="1" s="1"/>
  <c r="U73" i="1"/>
  <c r="AB73" i="1"/>
  <c r="AD73" i="1" s="1"/>
  <c r="AA74" i="1"/>
  <c r="AH73" i="1"/>
  <c r="AJ73" i="1" s="1"/>
  <c r="AG74" i="1"/>
  <c r="AB74" i="1" l="1"/>
  <c r="AD74" i="1" s="1"/>
  <c r="AA75" i="1"/>
  <c r="AH74" i="1"/>
  <c r="AJ74" i="1" s="1"/>
  <c r="AG75" i="1"/>
  <c r="U74" i="1"/>
  <c r="V73" i="1"/>
  <c r="X73" i="1" s="1"/>
  <c r="AO73" i="1"/>
  <c r="AQ73" i="1" s="1"/>
  <c r="G73" i="1"/>
  <c r="AM74" i="1"/>
  <c r="G74" i="1" l="1"/>
  <c r="AO74" i="1"/>
  <c r="AQ74" i="1" s="1"/>
  <c r="AM75" i="1"/>
  <c r="AB75" i="1"/>
  <c r="AD75" i="1" s="1"/>
  <c r="AA76" i="1"/>
  <c r="AH75" i="1"/>
  <c r="AJ75" i="1" s="1"/>
  <c r="AG76" i="1"/>
  <c r="U75" i="1"/>
  <c r="V74" i="1"/>
  <c r="X74" i="1" s="1"/>
  <c r="AH76" i="1" l="1"/>
  <c r="AJ76" i="1" s="1"/>
  <c r="AG77" i="1"/>
  <c r="AM76" i="1"/>
  <c r="G75" i="1"/>
  <c r="AO75" i="1"/>
  <c r="AQ75" i="1" s="1"/>
  <c r="AB76" i="1"/>
  <c r="AD76" i="1" s="1"/>
  <c r="AA77" i="1"/>
  <c r="V75" i="1"/>
  <c r="X75" i="1" s="1"/>
  <c r="U76" i="1"/>
  <c r="AB77" i="1" l="1"/>
  <c r="AD77" i="1" s="1"/>
  <c r="AA78" i="1"/>
  <c r="AO76" i="1"/>
  <c r="AQ76" i="1" s="1"/>
  <c r="G76" i="1"/>
  <c r="AM77" i="1"/>
  <c r="U77" i="1"/>
  <c r="V76" i="1"/>
  <c r="X76" i="1" s="1"/>
  <c r="AH77" i="1"/>
  <c r="AJ77" i="1" s="1"/>
  <c r="AG78" i="1"/>
  <c r="AH78" i="1" l="1"/>
  <c r="AJ78" i="1" s="1"/>
  <c r="AG79" i="1"/>
  <c r="U78" i="1"/>
  <c r="V77" i="1"/>
  <c r="X77" i="1" s="1"/>
  <c r="AB78" i="1"/>
  <c r="AD78" i="1" s="1"/>
  <c r="AA79" i="1"/>
  <c r="AM78" i="1"/>
  <c r="AO77" i="1"/>
  <c r="AQ77" i="1" s="1"/>
  <c r="G77" i="1"/>
  <c r="G78" i="1" l="1"/>
  <c r="AM79" i="1"/>
  <c r="AO78" i="1"/>
  <c r="AQ78" i="1" s="1"/>
  <c r="U79" i="1"/>
  <c r="V78" i="1"/>
  <c r="X78" i="1" s="1"/>
  <c r="AB79" i="1"/>
  <c r="AD79" i="1" s="1"/>
  <c r="AA80" i="1"/>
  <c r="AH79" i="1"/>
  <c r="AJ79" i="1" s="1"/>
  <c r="AG80" i="1"/>
  <c r="AB80" i="1" l="1"/>
  <c r="AD80" i="1" s="1"/>
  <c r="AA81" i="1"/>
  <c r="AM80" i="1"/>
  <c r="AO79" i="1"/>
  <c r="AQ79" i="1" s="1"/>
  <c r="G79" i="1"/>
  <c r="AH80" i="1"/>
  <c r="AJ80" i="1" s="1"/>
  <c r="AG81" i="1"/>
  <c r="U80" i="1"/>
  <c r="V79" i="1"/>
  <c r="X79" i="1" s="1"/>
  <c r="AH81" i="1" l="1"/>
  <c r="AJ81" i="1" s="1"/>
  <c r="AG82" i="1"/>
  <c r="AO80" i="1"/>
  <c r="AQ80" i="1" s="1"/>
  <c r="G80" i="1"/>
  <c r="AM81" i="1"/>
  <c r="U81" i="1"/>
  <c r="V80" i="1"/>
  <c r="X80" i="1" s="1"/>
  <c r="AB81" i="1"/>
  <c r="AD81" i="1" s="1"/>
  <c r="AA82" i="1"/>
  <c r="V81" i="1" l="1"/>
  <c r="X81" i="1" s="1"/>
  <c r="U82" i="1"/>
  <c r="AH82" i="1"/>
  <c r="AJ82" i="1" s="1"/>
  <c r="AG83" i="1"/>
  <c r="AH83" i="1" s="1"/>
  <c r="AJ83" i="1" s="1"/>
  <c r="AB82" i="1"/>
  <c r="AD82" i="1" s="1"/>
  <c r="AA83" i="1"/>
  <c r="AB83" i="1" s="1"/>
  <c r="AD83" i="1" s="1"/>
  <c r="G81" i="1"/>
  <c r="AM82" i="1"/>
  <c r="AO81" i="1"/>
  <c r="AQ81" i="1" s="1"/>
  <c r="G82" i="1" l="1"/>
  <c r="AO82" i="1"/>
  <c r="AQ82" i="1" s="1"/>
  <c r="AM83" i="1"/>
  <c r="U83" i="1"/>
  <c r="V83" i="1" s="1"/>
  <c r="X83" i="1" s="1"/>
  <c r="V82" i="1"/>
  <c r="X82" i="1" s="1"/>
  <c r="G83" i="1" l="1"/>
  <c r="AO83" i="1"/>
  <c r="AQ83" i="1" s="1"/>
  <c r="AS6" i="4" l="1"/>
  <c r="AY62" i="4" l="1"/>
  <c r="AZ62" i="4" l="1"/>
  <c r="AY100" i="4" l="1"/>
  <c r="AY95" i="4"/>
  <c r="AY87" i="4"/>
  <c r="AY72" i="4"/>
  <c r="AY92" i="4"/>
  <c r="AY91" i="4"/>
  <c r="AY101" i="4"/>
  <c r="AY68" i="4"/>
  <c r="AY70" i="4"/>
  <c r="AY69" i="4"/>
  <c r="AY73" i="4"/>
  <c r="AY76" i="4"/>
  <c r="AY75" i="4"/>
  <c r="AY84" i="4"/>
  <c r="AY94" i="4"/>
  <c r="AY83" i="4"/>
  <c r="AY77" i="4"/>
  <c r="AY89" i="4"/>
  <c r="AY74" i="4"/>
  <c r="AY80" i="4"/>
  <c r="AY67" i="4"/>
  <c r="AY88" i="4"/>
  <c r="AY90" i="4"/>
  <c r="AY78" i="4"/>
  <c r="AY97" i="4"/>
  <c r="AY63" i="4"/>
  <c r="AY64" i="4"/>
  <c r="AY85" i="4"/>
  <c r="AY65" i="4"/>
  <c r="AY99" i="4"/>
  <c r="AY66" i="4"/>
  <c r="AY79" i="4"/>
  <c r="AY98" i="4"/>
  <c r="BA62" i="4"/>
  <c r="AY82" i="4"/>
  <c r="AY93" i="4"/>
  <c r="AY81" i="4"/>
  <c r="AY96" i="4"/>
  <c r="AY86" i="4"/>
  <c r="AY71" i="4"/>
  <c r="AZ93" i="4" l="1"/>
  <c r="AZ99" i="4"/>
  <c r="AZ78" i="4"/>
  <c r="AZ89" i="4"/>
  <c r="AZ76" i="4"/>
  <c r="AZ91" i="4"/>
  <c r="AZ82" i="4"/>
  <c r="AZ65" i="4"/>
  <c r="AZ90" i="4"/>
  <c r="AZ77" i="4"/>
  <c r="AZ73" i="4"/>
  <c r="AZ92" i="4"/>
  <c r="AZ71" i="4"/>
  <c r="BB62" i="4"/>
  <c r="AS161" i="4"/>
  <c r="AZ85" i="4"/>
  <c r="AZ88" i="4"/>
  <c r="AZ83" i="4"/>
  <c r="AZ69" i="4"/>
  <c r="AZ72" i="4"/>
  <c r="AZ86" i="4"/>
  <c r="AZ98" i="4"/>
  <c r="AZ64" i="4"/>
  <c r="AZ67" i="4"/>
  <c r="AZ94" i="4"/>
  <c r="AZ70" i="4"/>
  <c r="AZ87" i="4"/>
  <c r="AZ96" i="4"/>
  <c r="AZ79" i="4"/>
  <c r="AZ63" i="4"/>
  <c r="AZ80" i="4"/>
  <c r="AZ84" i="4"/>
  <c r="AZ68" i="4"/>
  <c r="AZ95" i="4"/>
  <c r="AZ81" i="4"/>
  <c r="AZ66" i="4"/>
  <c r="AZ97" i="4"/>
  <c r="AZ74" i="4"/>
  <c r="AZ75" i="4"/>
  <c r="AZ101" i="4"/>
  <c r="AZ100" i="4"/>
  <c r="BA97" i="4" l="1"/>
  <c r="BA80" i="4"/>
  <c r="BA94" i="4"/>
  <c r="BA69" i="4"/>
  <c r="BA92" i="4"/>
  <c r="BA91" i="4"/>
  <c r="BA66" i="4"/>
  <c r="BA63" i="4"/>
  <c r="BA67" i="4"/>
  <c r="BA83" i="4"/>
  <c r="BA73" i="4"/>
  <c r="BA76" i="4"/>
  <c r="BA100" i="4"/>
  <c r="BA81" i="4"/>
  <c r="BA79" i="4"/>
  <c r="BA64" i="4"/>
  <c r="BA88" i="4"/>
  <c r="BA77" i="4"/>
  <c r="BA89" i="4"/>
  <c r="BA101" i="4"/>
  <c r="BA95" i="4"/>
  <c r="BA96" i="4"/>
  <c r="BA98" i="4"/>
  <c r="BA85" i="4"/>
  <c r="BA90" i="4"/>
  <c r="BA78" i="4"/>
  <c r="BA75" i="4"/>
  <c r="BA68" i="4"/>
  <c r="BA87" i="4"/>
  <c r="BA86" i="4"/>
  <c r="BC62" i="4"/>
  <c r="BA65" i="4"/>
  <c r="BA99" i="4"/>
  <c r="BA74" i="4"/>
  <c r="BA84" i="4"/>
  <c r="BA70" i="4"/>
  <c r="BA72" i="4"/>
  <c r="BA71" i="4"/>
  <c r="BA82" i="4"/>
  <c r="BA93" i="4"/>
  <c r="BB70" i="4" l="1"/>
  <c r="AS169" i="4"/>
  <c r="BB86" i="4"/>
  <c r="AS185" i="4"/>
  <c r="BB85" i="4"/>
  <c r="AS184" i="4"/>
  <c r="BB77" i="4"/>
  <c r="AS176" i="4"/>
  <c r="BB76" i="4"/>
  <c r="AS175" i="4"/>
  <c r="BB91" i="4"/>
  <c r="AS190" i="4"/>
  <c r="BB84" i="4"/>
  <c r="AS183" i="4"/>
  <c r="BB87" i="4"/>
  <c r="AS186" i="4"/>
  <c r="BB98" i="4"/>
  <c r="AS197" i="4"/>
  <c r="BB88" i="4"/>
  <c r="AS187" i="4"/>
  <c r="BB73" i="4"/>
  <c r="AS172" i="4"/>
  <c r="BB92" i="4"/>
  <c r="AS191" i="4"/>
  <c r="BB93" i="4"/>
  <c r="AS192" i="4"/>
  <c r="BB74" i="4"/>
  <c r="AS173" i="4"/>
  <c r="BB68" i="4"/>
  <c r="AS167" i="4"/>
  <c r="BB96" i="4"/>
  <c r="AS195" i="4"/>
  <c r="BB64" i="4"/>
  <c r="AS163" i="4"/>
  <c r="BB83" i="4"/>
  <c r="AS182" i="4"/>
  <c r="BB69" i="4"/>
  <c r="AS168" i="4"/>
  <c r="BB82" i="4"/>
  <c r="AS181" i="4"/>
  <c r="BB99" i="4"/>
  <c r="AS198" i="4"/>
  <c r="BB75" i="4"/>
  <c r="AS174" i="4"/>
  <c r="BB95" i="4"/>
  <c r="AS194" i="4"/>
  <c r="BB79" i="4"/>
  <c r="AS178" i="4"/>
  <c r="BB67" i="4"/>
  <c r="AS166" i="4"/>
  <c r="BB94" i="4"/>
  <c r="AS193" i="4"/>
  <c r="BB71" i="4"/>
  <c r="AS170" i="4"/>
  <c r="BB65" i="4"/>
  <c r="AS164" i="4"/>
  <c r="BB78" i="4"/>
  <c r="AS177" i="4"/>
  <c r="BB101" i="4"/>
  <c r="AS200" i="4"/>
  <c r="BB81" i="4"/>
  <c r="AS180" i="4"/>
  <c r="BB63" i="4"/>
  <c r="AS162" i="4"/>
  <c r="BB80" i="4"/>
  <c r="AS179" i="4"/>
  <c r="BB72" i="4"/>
  <c r="AS171" i="4"/>
  <c r="BD62" i="4"/>
  <c r="BB90" i="4"/>
  <c r="AS189" i="4"/>
  <c r="BB89" i="4"/>
  <c r="AS188" i="4"/>
  <c r="BB100" i="4"/>
  <c r="AS199" i="4"/>
  <c r="BB66" i="4"/>
  <c r="AS165" i="4"/>
  <c r="BB97" i="4"/>
  <c r="AS196" i="4"/>
  <c r="BC90" i="4" l="1"/>
  <c r="BC101" i="4"/>
  <c r="BC79" i="4"/>
  <c r="BC83" i="4"/>
  <c r="BC92" i="4"/>
  <c r="BC91" i="4"/>
  <c r="AS62" i="4"/>
  <c r="BE62" i="4"/>
  <c r="BC78" i="4"/>
  <c r="BC95" i="4"/>
  <c r="BC64" i="4"/>
  <c r="BC73" i="4"/>
  <c r="BC76" i="4"/>
  <c r="BC97" i="4"/>
  <c r="BC72" i="4"/>
  <c r="BC65" i="4"/>
  <c r="BC75" i="4"/>
  <c r="BC96" i="4"/>
  <c r="BC88" i="4"/>
  <c r="BC77" i="4"/>
  <c r="BC66" i="4"/>
  <c r="BC80" i="4"/>
  <c r="BC71" i="4"/>
  <c r="BC99" i="4"/>
  <c r="BC68" i="4"/>
  <c r="BC98" i="4"/>
  <c r="BC85" i="4"/>
  <c r="BC100" i="4"/>
  <c r="BC63" i="4"/>
  <c r="BC94" i="4"/>
  <c r="BC82" i="4"/>
  <c r="BC74" i="4"/>
  <c r="BC87" i="4"/>
  <c r="BC86" i="4"/>
  <c r="BC89" i="4"/>
  <c r="BC81" i="4"/>
  <c r="BC67" i="4"/>
  <c r="BC69" i="4"/>
  <c r="BC93" i="4"/>
  <c r="BC84" i="4"/>
  <c r="BC70" i="4"/>
  <c r="BD67" i="4" l="1"/>
  <c r="BD82" i="4"/>
  <c r="BD68" i="4"/>
  <c r="BD88" i="4"/>
  <c r="BD76" i="4"/>
  <c r="BD91" i="4"/>
  <c r="BD81" i="4"/>
  <c r="BD94" i="4"/>
  <c r="BD99" i="4"/>
  <c r="BD96" i="4"/>
  <c r="BD73" i="4"/>
  <c r="BD92" i="4"/>
  <c r="BD63" i="4"/>
  <c r="BD71" i="4"/>
  <c r="BD75" i="4"/>
  <c r="BD64" i="4"/>
  <c r="BD83" i="4"/>
  <c r="BD84" i="4"/>
  <c r="BD86" i="4"/>
  <c r="BD100" i="4"/>
  <c r="BD80" i="4"/>
  <c r="BD65" i="4"/>
  <c r="BD95" i="4"/>
  <c r="BD79" i="4"/>
  <c r="BD93" i="4"/>
  <c r="BD87" i="4"/>
  <c r="BD85" i="4"/>
  <c r="BD66" i="4"/>
  <c r="BD72" i="4"/>
  <c r="BD78" i="4"/>
  <c r="BD89" i="4"/>
  <c r="BF62" i="4"/>
  <c r="BD101" i="4"/>
  <c r="BD69" i="4"/>
  <c r="BD74" i="4"/>
  <c r="BD98" i="4"/>
  <c r="BD77" i="4"/>
  <c r="BD97" i="4"/>
  <c r="BD70" i="4"/>
  <c r="BD90" i="4"/>
  <c r="AS98" i="4" l="1"/>
  <c r="BE98" i="4"/>
  <c r="AS78" i="4"/>
  <c r="BE78" i="4"/>
  <c r="BE79" i="4"/>
  <c r="AS79" i="4"/>
  <c r="AS84" i="4"/>
  <c r="BE84" i="4"/>
  <c r="AS92" i="4"/>
  <c r="BE92" i="4"/>
  <c r="BE91" i="4"/>
  <c r="AS91" i="4"/>
  <c r="BE74" i="4"/>
  <c r="AS74" i="4"/>
  <c r="BE72" i="4"/>
  <c r="AS72" i="4"/>
  <c r="BE95" i="4"/>
  <c r="AS95" i="4"/>
  <c r="BE83" i="4"/>
  <c r="AS83" i="4"/>
  <c r="AS73" i="4"/>
  <c r="BE73" i="4"/>
  <c r="AS76" i="4"/>
  <c r="BE76" i="4"/>
  <c r="BE90" i="4"/>
  <c r="AS90" i="4"/>
  <c r="AS69" i="4"/>
  <c r="BE69" i="4"/>
  <c r="BE66" i="4"/>
  <c r="AS66" i="4"/>
  <c r="AS65" i="4"/>
  <c r="BE65" i="4"/>
  <c r="AS64" i="4"/>
  <c r="BE64" i="4"/>
  <c r="BE96" i="4"/>
  <c r="AS96" i="4"/>
  <c r="AS88" i="4"/>
  <c r="BE88" i="4"/>
  <c r="BE70" i="4"/>
  <c r="AS70" i="4"/>
  <c r="AS101" i="4"/>
  <c r="BE101" i="4"/>
  <c r="AS85" i="4"/>
  <c r="BE85" i="4"/>
  <c r="AS80" i="4"/>
  <c r="BE80" i="4"/>
  <c r="AS75" i="4"/>
  <c r="BE75" i="4"/>
  <c r="BE99" i="4"/>
  <c r="AS99" i="4"/>
  <c r="AS68" i="4"/>
  <c r="BE68" i="4"/>
  <c r="AS97" i="4"/>
  <c r="BE97" i="4"/>
  <c r="BG62" i="4"/>
  <c r="AS87" i="4"/>
  <c r="BE87" i="4"/>
  <c r="AS100" i="4"/>
  <c r="BE100" i="4"/>
  <c r="BE71" i="4"/>
  <c r="AS71" i="4"/>
  <c r="AS94" i="4"/>
  <c r="BE94" i="4"/>
  <c r="AS82" i="4"/>
  <c r="BE82" i="4"/>
  <c r="AS77" i="4"/>
  <c r="BE77" i="4"/>
  <c r="BE89" i="4"/>
  <c r="AS89" i="4"/>
  <c r="BE93" i="4"/>
  <c r="AS93" i="4"/>
  <c r="AS86" i="4"/>
  <c r="BE86" i="4"/>
  <c r="BE63" i="4"/>
  <c r="AS63" i="4"/>
  <c r="AS81" i="4"/>
  <c r="BE81" i="4"/>
  <c r="BE67" i="4"/>
  <c r="AS67" i="4"/>
  <c r="BF75" i="4" l="1"/>
  <c r="BF65" i="4"/>
  <c r="BF76" i="4"/>
  <c r="BF84" i="4"/>
  <c r="BF94" i="4"/>
  <c r="BF70" i="4"/>
  <c r="BF72" i="4"/>
  <c r="BF93" i="4"/>
  <c r="BH62" i="4"/>
  <c r="BF97" i="4"/>
  <c r="BF80" i="4"/>
  <c r="BF88" i="4"/>
  <c r="BF73" i="4"/>
  <c r="BF67" i="4"/>
  <c r="BF81" i="4"/>
  <c r="BF66" i="4"/>
  <c r="BF74" i="4"/>
  <c r="BF79" i="4"/>
  <c r="BF89" i="4"/>
  <c r="BF68" i="4"/>
  <c r="BF85" i="4"/>
  <c r="BF69" i="4"/>
  <c r="BF78" i="4"/>
  <c r="BF77" i="4"/>
  <c r="BF100" i="4"/>
  <c r="BF96" i="4"/>
  <c r="BF83" i="4"/>
  <c r="BF91" i="4"/>
  <c r="BF63" i="4"/>
  <c r="BF101" i="4"/>
  <c r="BF64" i="4"/>
  <c r="BF92" i="4"/>
  <c r="BF98" i="4"/>
  <c r="BF71" i="4"/>
  <c r="BF86" i="4"/>
  <c r="BF82" i="4"/>
  <c r="BF87" i="4"/>
  <c r="BF99" i="4"/>
  <c r="BF90" i="4"/>
  <c r="BF95" i="4"/>
  <c r="BG82" i="4" l="1"/>
  <c r="BG101" i="4"/>
  <c r="BG77" i="4"/>
  <c r="BG79" i="4"/>
  <c r="BG88" i="4"/>
  <c r="BG70" i="4"/>
  <c r="BG86" i="4"/>
  <c r="BG63" i="4"/>
  <c r="BG78" i="4"/>
  <c r="BG74" i="4"/>
  <c r="BG80" i="4"/>
  <c r="BG94" i="4"/>
  <c r="BG95" i="4"/>
  <c r="BG71" i="4"/>
  <c r="BG91" i="4"/>
  <c r="BG69" i="4"/>
  <c r="BG66" i="4"/>
  <c r="BG97" i="4"/>
  <c r="BG84" i="4"/>
  <c r="BG90" i="4"/>
  <c r="BG98" i="4"/>
  <c r="BG83" i="4"/>
  <c r="BG85" i="4"/>
  <c r="BG81" i="4"/>
  <c r="BI62" i="4"/>
  <c r="BG76" i="4"/>
  <c r="BG99" i="4"/>
  <c r="BG92" i="4"/>
  <c r="BG96" i="4"/>
  <c r="BG68" i="4"/>
  <c r="BG67" i="4"/>
  <c r="BG93" i="4"/>
  <c r="BG65" i="4"/>
  <c r="BG87" i="4"/>
  <c r="BG64" i="4"/>
  <c r="BG100" i="4"/>
  <c r="BG89" i="4"/>
  <c r="BG73" i="4"/>
  <c r="BG72" i="4"/>
  <c r="BG75" i="4"/>
  <c r="BH100" i="4" l="1"/>
  <c r="BH68" i="4"/>
  <c r="BH81" i="4"/>
  <c r="BH97" i="4"/>
  <c r="BH94" i="4"/>
  <c r="BH70" i="4"/>
  <c r="BH64" i="4"/>
  <c r="BH96" i="4"/>
  <c r="BH85" i="4"/>
  <c r="BH66" i="4"/>
  <c r="BH80" i="4"/>
  <c r="BH88" i="4"/>
  <c r="BH92" i="4"/>
  <c r="BH83" i="4"/>
  <c r="BH69" i="4"/>
  <c r="BH74" i="4"/>
  <c r="BH79" i="4"/>
  <c r="BH87" i="4"/>
  <c r="BH72" i="4"/>
  <c r="BH65" i="4"/>
  <c r="BH99" i="4"/>
  <c r="BH98" i="4"/>
  <c r="BH91" i="4"/>
  <c r="BH78" i="4"/>
  <c r="BH77" i="4"/>
  <c r="BH75" i="4"/>
  <c r="BH73" i="4"/>
  <c r="BH93" i="4"/>
  <c r="BH76" i="4"/>
  <c r="BH90" i="4"/>
  <c r="BH71" i="4"/>
  <c r="BH63" i="4"/>
  <c r="BH101" i="4"/>
  <c r="BH89" i="4"/>
  <c r="BH67" i="4"/>
  <c r="BJ62" i="4"/>
  <c r="BH84" i="4"/>
  <c r="BH95" i="4"/>
  <c r="BH86" i="4"/>
  <c r="BH82" i="4"/>
  <c r="BK62" i="4" l="1"/>
  <c r="BI90" i="4"/>
  <c r="BI78" i="4"/>
  <c r="BI87" i="4"/>
  <c r="BI88" i="4"/>
  <c r="BI70" i="4"/>
  <c r="BI67" i="4"/>
  <c r="BI76" i="4"/>
  <c r="BI91" i="4"/>
  <c r="BI79" i="4"/>
  <c r="BI80" i="4"/>
  <c r="BI94" i="4"/>
  <c r="BI93" i="4"/>
  <c r="BI98" i="4"/>
  <c r="BI74" i="4"/>
  <c r="BI66" i="4"/>
  <c r="BI97" i="4"/>
  <c r="BI86" i="4"/>
  <c r="BI101" i="4"/>
  <c r="BI73" i="4"/>
  <c r="BI99" i="4"/>
  <c r="BI69" i="4"/>
  <c r="BI85" i="4"/>
  <c r="BI81" i="4"/>
  <c r="BI95" i="4"/>
  <c r="BI63" i="4"/>
  <c r="BI75" i="4"/>
  <c r="BI65" i="4"/>
  <c r="BI83" i="4"/>
  <c r="BI96" i="4"/>
  <c r="BI68" i="4"/>
  <c r="BI89" i="4"/>
  <c r="BI82" i="4"/>
  <c r="BI84" i="4"/>
  <c r="BI71" i="4"/>
  <c r="BI77" i="4"/>
  <c r="BI72" i="4"/>
  <c r="BI92" i="4"/>
  <c r="BI64" i="4"/>
  <c r="BI100" i="4"/>
  <c r="BJ77" i="4" l="1"/>
  <c r="BJ96" i="4"/>
  <c r="BJ81" i="4"/>
  <c r="BJ86" i="4"/>
  <c r="BJ94" i="4"/>
  <c r="BJ70" i="4"/>
  <c r="BJ83" i="4"/>
  <c r="BJ85" i="4"/>
  <c r="BJ97" i="4"/>
  <c r="BJ80" i="4"/>
  <c r="BJ88" i="4"/>
  <c r="BJ100" i="4"/>
  <c r="BJ84" i="4"/>
  <c r="BJ65" i="4"/>
  <c r="BJ69" i="4"/>
  <c r="BJ66" i="4"/>
  <c r="BJ79" i="4"/>
  <c r="BJ87" i="4"/>
  <c r="BJ64" i="4"/>
  <c r="BJ82" i="4"/>
  <c r="BJ75" i="4"/>
  <c r="BJ99" i="4"/>
  <c r="BJ74" i="4"/>
  <c r="BJ91" i="4"/>
  <c r="BJ78" i="4"/>
  <c r="BJ92" i="4"/>
  <c r="BJ89" i="4"/>
  <c r="BJ63" i="4"/>
  <c r="BJ73" i="4"/>
  <c r="BJ98" i="4"/>
  <c r="BJ76" i="4"/>
  <c r="BJ90" i="4"/>
  <c r="BJ71" i="4"/>
  <c r="BJ72" i="4"/>
  <c r="BJ68" i="4"/>
  <c r="BJ95" i="4"/>
  <c r="BJ101" i="4"/>
  <c r="BJ93" i="4"/>
  <c r="BJ67" i="4"/>
  <c r="BL62" i="4"/>
  <c r="BK95" i="4" l="1"/>
  <c r="BK98" i="4"/>
  <c r="BK91" i="4"/>
  <c r="BK87" i="4"/>
  <c r="BK100" i="4"/>
  <c r="BK70" i="4"/>
  <c r="BK68" i="4"/>
  <c r="BK73" i="4"/>
  <c r="BK74" i="4"/>
  <c r="BK79" i="4"/>
  <c r="BK88" i="4"/>
  <c r="BK94" i="4"/>
  <c r="BM62" i="4"/>
  <c r="BK72" i="4"/>
  <c r="BK63" i="4"/>
  <c r="BK99" i="4"/>
  <c r="BK66" i="4"/>
  <c r="BK80" i="4"/>
  <c r="BK86" i="4"/>
  <c r="BK67" i="4"/>
  <c r="BK71" i="4"/>
  <c r="BK89" i="4"/>
  <c r="BK75" i="4"/>
  <c r="BK69" i="4"/>
  <c r="BK97" i="4"/>
  <c r="BK81" i="4"/>
  <c r="BK93" i="4"/>
  <c r="BK90" i="4"/>
  <c r="BK92" i="4"/>
  <c r="BK82" i="4"/>
  <c r="BK65" i="4"/>
  <c r="BK85" i="4"/>
  <c r="BK96" i="4"/>
  <c r="BK101" i="4"/>
  <c r="BK76" i="4"/>
  <c r="BK78" i="4"/>
  <c r="BK64" i="4"/>
  <c r="BK84" i="4"/>
  <c r="BK83" i="4"/>
  <c r="BK77" i="4"/>
  <c r="BL78" i="4" l="1"/>
  <c r="BL82" i="4"/>
  <c r="BL69" i="4"/>
  <c r="BL80" i="4"/>
  <c r="BL94" i="4"/>
  <c r="BL70" i="4"/>
  <c r="BL76" i="4"/>
  <c r="BL92" i="4"/>
  <c r="BL75" i="4"/>
  <c r="BL66" i="4"/>
  <c r="BL88" i="4"/>
  <c r="BL100" i="4"/>
  <c r="BL77" i="4"/>
  <c r="BL101" i="4"/>
  <c r="BL90" i="4"/>
  <c r="BL89" i="4"/>
  <c r="BL99" i="4"/>
  <c r="BL79" i="4"/>
  <c r="BL87" i="4"/>
  <c r="BL83" i="4"/>
  <c r="BL96" i="4"/>
  <c r="BL93" i="4"/>
  <c r="BL71" i="4"/>
  <c r="BL63" i="4"/>
  <c r="BL74" i="4"/>
  <c r="BL91" i="4"/>
  <c r="BL84" i="4"/>
  <c r="BL85" i="4"/>
  <c r="BL81" i="4"/>
  <c r="BL67" i="4"/>
  <c r="BL72" i="4"/>
  <c r="BL73" i="4"/>
  <c r="BL98" i="4"/>
  <c r="BL64" i="4"/>
  <c r="BL65" i="4"/>
  <c r="BL97" i="4"/>
  <c r="BL86" i="4"/>
  <c r="BN62" i="4"/>
  <c r="BL68" i="4"/>
  <c r="BL95" i="4"/>
  <c r="BM97" i="4" l="1"/>
  <c r="BM67" i="4"/>
  <c r="BM63" i="4"/>
  <c r="BM79" i="4"/>
  <c r="BM100" i="4"/>
  <c r="BM70" i="4"/>
  <c r="BM65" i="4"/>
  <c r="BM81" i="4"/>
  <c r="BM71" i="4"/>
  <c r="BM99" i="4"/>
  <c r="BM88" i="4"/>
  <c r="BM94" i="4"/>
  <c r="BM95" i="4"/>
  <c r="BM64" i="4"/>
  <c r="BM85" i="4"/>
  <c r="BM93" i="4"/>
  <c r="BM89" i="4"/>
  <c r="BM66" i="4"/>
  <c r="BM80" i="4"/>
  <c r="BM68" i="4"/>
  <c r="BM98" i="4"/>
  <c r="BM84" i="4"/>
  <c r="BM96" i="4"/>
  <c r="BM90" i="4"/>
  <c r="BM75" i="4"/>
  <c r="BM69" i="4"/>
  <c r="BO62" i="4"/>
  <c r="BM73" i="4"/>
  <c r="BM91" i="4"/>
  <c r="BM83" i="4"/>
  <c r="BM101" i="4"/>
  <c r="BM92" i="4"/>
  <c r="BM82" i="4"/>
  <c r="BM86" i="4"/>
  <c r="BM72" i="4"/>
  <c r="BM74" i="4"/>
  <c r="BM87" i="4"/>
  <c r="BM77" i="4"/>
  <c r="BM76" i="4"/>
  <c r="BM78" i="4"/>
  <c r="BN74" i="4" l="1"/>
  <c r="BN83" i="4"/>
  <c r="BN90" i="4"/>
  <c r="BN66" i="4"/>
  <c r="BN94" i="4"/>
  <c r="BN70" i="4"/>
  <c r="BN72" i="4"/>
  <c r="BN91" i="4"/>
  <c r="BN96" i="4"/>
  <c r="BN89" i="4"/>
  <c r="BN88" i="4"/>
  <c r="BN100" i="4"/>
  <c r="BN78" i="4"/>
  <c r="BN86" i="4"/>
  <c r="BN73" i="4"/>
  <c r="BN84" i="4"/>
  <c r="BN93" i="4"/>
  <c r="BN99" i="4"/>
  <c r="BN79" i="4"/>
  <c r="BN76" i="4"/>
  <c r="BN82" i="4"/>
  <c r="BP62" i="4"/>
  <c r="BN98" i="4"/>
  <c r="BN85" i="4"/>
  <c r="BN71" i="4"/>
  <c r="BN63" i="4"/>
  <c r="BN77" i="4"/>
  <c r="BN92" i="4"/>
  <c r="BN69" i="4"/>
  <c r="BN68" i="4"/>
  <c r="BN64" i="4"/>
  <c r="BN81" i="4"/>
  <c r="BN67" i="4"/>
  <c r="BN87" i="4"/>
  <c r="BN101" i="4"/>
  <c r="BN75" i="4"/>
  <c r="BN80" i="4"/>
  <c r="BN95" i="4"/>
  <c r="BN65" i="4"/>
  <c r="BN97" i="4"/>
  <c r="BO75" i="4" l="1"/>
  <c r="BO68" i="4"/>
  <c r="BO85" i="4"/>
  <c r="BO99" i="4"/>
  <c r="BO100" i="4"/>
  <c r="BO70" i="4"/>
  <c r="BO101" i="4"/>
  <c r="BO69" i="4"/>
  <c r="BO98" i="4"/>
  <c r="BO93" i="4"/>
  <c r="BO88" i="4"/>
  <c r="BO94" i="4"/>
  <c r="BO97" i="4"/>
  <c r="BO87" i="4"/>
  <c r="BO92" i="4"/>
  <c r="BQ62" i="4"/>
  <c r="BO84" i="4"/>
  <c r="BO89" i="4"/>
  <c r="BO66" i="4"/>
  <c r="BO65" i="4"/>
  <c r="BO67" i="4"/>
  <c r="BO77" i="4"/>
  <c r="BO82" i="4"/>
  <c r="BO73" i="4"/>
  <c r="BO96" i="4"/>
  <c r="BO90" i="4"/>
  <c r="BO95" i="4"/>
  <c r="BO81" i="4"/>
  <c r="BO63" i="4"/>
  <c r="BO76" i="4"/>
  <c r="BO86" i="4"/>
  <c r="BO91" i="4"/>
  <c r="BO83" i="4"/>
  <c r="BO80" i="4"/>
  <c r="BO64" i="4"/>
  <c r="BO71" i="4"/>
  <c r="BO79" i="4"/>
  <c r="BO78" i="4"/>
  <c r="BO72" i="4"/>
  <c r="BO74" i="4"/>
  <c r="BP71" i="4" l="1"/>
  <c r="BP76" i="4"/>
  <c r="BP73" i="4"/>
  <c r="BP89" i="4"/>
  <c r="BP94" i="4"/>
  <c r="BP70" i="4"/>
  <c r="BP64" i="4"/>
  <c r="BP63" i="4"/>
  <c r="BP82" i="4"/>
  <c r="BP84" i="4"/>
  <c r="BP88" i="4"/>
  <c r="BP100" i="4"/>
  <c r="BP74" i="4"/>
  <c r="BP80" i="4"/>
  <c r="BP81" i="4"/>
  <c r="BP77" i="4"/>
  <c r="BR62" i="4"/>
  <c r="BP93" i="4"/>
  <c r="BP99" i="4"/>
  <c r="BP72" i="4"/>
  <c r="BP83" i="4"/>
  <c r="BP95" i="4"/>
  <c r="BP67" i="4"/>
  <c r="BP92" i="4"/>
  <c r="BP98" i="4"/>
  <c r="BP85" i="4"/>
  <c r="BP78" i="4"/>
  <c r="BP91" i="4"/>
  <c r="BP90" i="4"/>
  <c r="BP65" i="4"/>
  <c r="BP87" i="4"/>
  <c r="BP69" i="4"/>
  <c r="BP68" i="4"/>
  <c r="BP79" i="4"/>
  <c r="BP86" i="4"/>
  <c r="BP96" i="4"/>
  <c r="BP66" i="4"/>
  <c r="BP97" i="4"/>
  <c r="BP101" i="4"/>
  <c r="BP75" i="4"/>
  <c r="BQ96" i="4" l="1"/>
  <c r="BQ65" i="4"/>
  <c r="BQ92" i="4"/>
  <c r="BQ93" i="4"/>
  <c r="BQ100" i="4"/>
  <c r="BQ70" i="4"/>
  <c r="BQ86" i="4"/>
  <c r="BQ90" i="4"/>
  <c r="BQ67" i="4"/>
  <c r="BS62" i="4"/>
  <c r="BQ88" i="4"/>
  <c r="BQ94" i="4"/>
  <c r="BQ91" i="4"/>
  <c r="BQ95" i="4"/>
  <c r="BQ77" i="4"/>
  <c r="BQ84" i="4"/>
  <c r="BQ89" i="4"/>
  <c r="BQ75" i="4"/>
  <c r="BQ101" i="4"/>
  <c r="BQ68" i="4"/>
  <c r="BQ78" i="4"/>
  <c r="BQ83" i="4"/>
  <c r="BQ81" i="4"/>
  <c r="BQ82" i="4"/>
  <c r="BQ73" i="4"/>
  <c r="BQ97" i="4"/>
  <c r="BQ69" i="4"/>
  <c r="BQ85" i="4"/>
  <c r="BQ72" i="4"/>
  <c r="BQ80" i="4"/>
  <c r="BQ63" i="4"/>
  <c r="BQ76" i="4"/>
  <c r="BQ79" i="4"/>
  <c r="BQ66" i="4"/>
  <c r="BQ87" i="4"/>
  <c r="BQ98" i="4"/>
  <c r="BQ99" i="4"/>
  <c r="BQ74" i="4"/>
  <c r="BQ64" i="4"/>
  <c r="BQ71" i="4"/>
  <c r="BR98" i="4" l="1"/>
  <c r="BR80" i="4"/>
  <c r="BR82" i="4"/>
  <c r="BR75" i="4"/>
  <c r="BR94" i="4"/>
  <c r="BR70" i="4"/>
  <c r="BR87" i="4"/>
  <c r="BR72" i="4"/>
  <c r="BR81" i="4"/>
  <c r="BR89" i="4"/>
  <c r="BR88" i="4"/>
  <c r="BR100" i="4"/>
  <c r="BR71" i="4"/>
  <c r="BR66" i="4"/>
  <c r="BR85" i="4"/>
  <c r="BR83" i="4"/>
  <c r="BR84" i="4"/>
  <c r="BT62" i="4"/>
  <c r="BR93" i="4"/>
  <c r="BR64" i="4"/>
  <c r="BR79" i="4"/>
  <c r="BR69" i="4"/>
  <c r="BR78" i="4"/>
  <c r="BR77" i="4"/>
  <c r="BR67" i="4"/>
  <c r="BR92" i="4"/>
  <c r="BR74" i="4"/>
  <c r="BR76" i="4"/>
  <c r="BR97" i="4"/>
  <c r="BR68" i="4"/>
  <c r="BR95" i="4"/>
  <c r="BR90" i="4"/>
  <c r="BR65" i="4"/>
  <c r="BR99" i="4"/>
  <c r="BR63" i="4"/>
  <c r="BR73" i="4"/>
  <c r="BR101" i="4"/>
  <c r="BR91" i="4"/>
  <c r="BR86" i="4"/>
  <c r="BR96" i="4"/>
  <c r="BS73" i="4" l="1"/>
  <c r="BS68" i="4"/>
  <c r="BS77" i="4"/>
  <c r="BU62" i="4"/>
  <c r="BS100" i="4"/>
  <c r="BS70" i="4"/>
  <c r="BS63" i="4"/>
  <c r="BS97" i="4"/>
  <c r="BS78" i="4"/>
  <c r="BS84" i="4"/>
  <c r="BS88" i="4"/>
  <c r="BS94" i="4"/>
  <c r="BS96" i="4"/>
  <c r="BS99" i="4"/>
  <c r="BS76" i="4"/>
  <c r="BS69" i="4"/>
  <c r="BS83" i="4"/>
  <c r="BS89" i="4"/>
  <c r="BS75" i="4"/>
  <c r="BS86" i="4"/>
  <c r="BS65" i="4"/>
  <c r="BS74" i="4"/>
  <c r="BS79" i="4"/>
  <c r="BS85" i="4"/>
  <c r="BS81" i="4"/>
  <c r="BS82" i="4"/>
  <c r="BS91" i="4"/>
  <c r="BS90" i="4"/>
  <c r="BS92" i="4"/>
  <c r="BS64" i="4"/>
  <c r="BS66" i="4"/>
  <c r="BS72" i="4"/>
  <c r="BS80" i="4"/>
  <c r="BS101" i="4"/>
  <c r="BS95" i="4"/>
  <c r="BS67" i="4"/>
  <c r="BS93" i="4"/>
  <c r="BS71" i="4"/>
  <c r="BS87" i="4"/>
  <c r="BS98" i="4"/>
  <c r="BT67" i="4" l="1"/>
  <c r="BT64" i="4"/>
  <c r="BT85" i="4"/>
  <c r="BT89" i="4"/>
  <c r="BT94" i="4"/>
  <c r="BT70" i="4"/>
  <c r="BT95" i="4"/>
  <c r="BT92" i="4"/>
  <c r="BT79" i="4"/>
  <c r="BT83" i="4"/>
  <c r="BT88" i="4"/>
  <c r="BT100" i="4"/>
  <c r="BT101" i="4"/>
  <c r="BT90" i="4"/>
  <c r="BT74" i="4"/>
  <c r="BT69" i="4"/>
  <c r="BT84" i="4"/>
  <c r="BV62" i="4"/>
  <c r="BT98" i="4"/>
  <c r="BT87" i="4"/>
  <c r="BT80" i="4"/>
  <c r="BT91" i="4"/>
  <c r="BT65" i="4"/>
  <c r="BT76" i="4"/>
  <c r="BT78" i="4"/>
  <c r="BT77" i="4"/>
  <c r="BT71" i="4"/>
  <c r="BT72" i="4"/>
  <c r="BT82" i="4"/>
  <c r="BT86" i="4"/>
  <c r="BT99" i="4"/>
  <c r="BT97" i="4"/>
  <c r="BT68" i="4"/>
  <c r="BT93" i="4"/>
  <c r="BT66" i="4"/>
  <c r="BT81" i="4"/>
  <c r="BT75" i="4"/>
  <c r="BT96" i="4"/>
  <c r="BT63" i="4"/>
  <c r="BT73" i="4"/>
  <c r="BU81" i="4" l="1"/>
  <c r="BU86" i="4"/>
  <c r="BU76" i="4"/>
  <c r="BW62" i="4"/>
  <c r="BU100" i="4"/>
  <c r="BU70" i="4"/>
  <c r="BU66" i="4"/>
  <c r="BU82" i="4"/>
  <c r="BU65" i="4"/>
  <c r="BU84" i="4"/>
  <c r="BU88" i="4"/>
  <c r="BU94" i="4"/>
  <c r="BU93" i="4"/>
  <c r="BU72" i="4"/>
  <c r="BU91" i="4"/>
  <c r="BU69" i="4"/>
  <c r="BU83" i="4"/>
  <c r="BU89" i="4"/>
  <c r="BU73" i="4"/>
  <c r="BU63" i="4"/>
  <c r="BU68" i="4"/>
  <c r="BU71" i="4"/>
  <c r="BU80" i="4"/>
  <c r="BU74" i="4"/>
  <c r="BU79" i="4"/>
  <c r="BU85" i="4"/>
  <c r="BU96" i="4"/>
  <c r="BU97" i="4"/>
  <c r="BU77" i="4"/>
  <c r="BU87" i="4"/>
  <c r="BU90" i="4"/>
  <c r="BU92" i="4"/>
  <c r="BU64" i="4"/>
  <c r="BU75" i="4"/>
  <c r="BU99" i="4"/>
  <c r="BU78" i="4"/>
  <c r="BU98" i="4"/>
  <c r="BU101" i="4"/>
  <c r="BU95" i="4"/>
  <c r="BU67" i="4"/>
  <c r="BV78" i="4" l="1"/>
  <c r="BV87" i="4"/>
  <c r="BV74" i="4"/>
  <c r="BV89" i="4"/>
  <c r="BV94" i="4"/>
  <c r="BV70" i="4"/>
  <c r="BV99" i="4"/>
  <c r="BV77" i="4"/>
  <c r="BV80" i="4"/>
  <c r="BV83" i="4"/>
  <c r="BV88" i="4"/>
  <c r="BV100" i="4"/>
  <c r="BX62" i="4"/>
  <c r="BV84" i="4"/>
  <c r="BV69" i="4"/>
  <c r="BV95" i="4"/>
  <c r="BV64" i="4"/>
  <c r="BV96" i="4"/>
  <c r="BV68" i="4"/>
  <c r="BV91" i="4"/>
  <c r="BV65" i="4"/>
  <c r="BV76" i="4"/>
  <c r="BV75" i="4"/>
  <c r="BV67" i="4"/>
  <c r="BV71" i="4"/>
  <c r="BV101" i="4"/>
  <c r="BV92" i="4"/>
  <c r="BV85" i="4"/>
  <c r="BV63" i="4"/>
  <c r="BV72" i="4"/>
  <c r="BV82" i="4"/>
  <c r="BV86" i="4"/>
  <c r="BV97" i="4"/>
  <c r="BV98" i="4"/>
  <c r="BV90" i="4"/>
  <c r="BV79" i="4"/>
  <c r="BV73" i="4"/>
  <c r="BV93" i="4"/>
  <c r="BV66" i="4"/>
  <c r="BV81" i="4"/>
  <c r="BW79" i="4" l="1"/>
  <c r="BW72" i="4"/>
  <c r="BW67" i="4"/>
  <c r="BW96" i="4"/>
  <c r="BW100" i="4"/>
  <c r="BW70" i="4"/>
  <c r="BW90" i="4"/>
  <c r="BW63" i="4"/>
  <c r="BW75" i="4"/>
  <c r="BW64" i="4"/>
  <c r="BW88" i="4"/>
  <c r="BW94" i="4"/>
  <c r="BW81" i="4"/>
  <c r="BW98" i="4"/>
  <c r="BW85" i="4"/>
  <c r="BW76" i="4"/>
  <c r="BW95" i="4"/>
  <c r="BW83" i="4"/>
  <c r="BW89" i="4"/>
  <c r="BW66" i="4"/>
  <c r="BW97" i="4"/>
  <c r="BW92" i="4"/>
  <c r="BW65" i="4"/>
  <c r="BW69" i="4"/>
  <c r="BW80" i="4"/>
  <c r="BW74" i="4"/>
  <c r="BW93" i="4"/>
  <c r="BW86" i="4"/>
  <c r="BW101" i="4"/>
  <c r="BW91" i="4"/>
  <c r="BW84" i="4"/>
  <c r="BW77" i="4"/>
  <c r="BW87" i="4"/>
  <c r="BW73" i="4"/>
  <c r="BW82" i="4"/>
  <c r="BW71" i="4"/>
  <c r="BW68" i="4"/>
  <c r="BY62" i="4"/>
  <c r="BW99" i="4"/>
  <c r="BW78" i="4"/>
  <c r="BX71" i="4" l="1"/>
  <c r="BX91" i="4"/>
  <c r="BX69" i="4"/>
  <c r="BX83" i="4"/>
  <c r="BX94" i="4"/>
  <c r="BX70" i="4"/>
  <c r="BX82" i="4"/>
  <c r="BX101" i="4"/>
  <c r="BX65" i="4"/>
  <c r="BX95" i="4"/>
  <c r="BX88" i="4"/>
  <c r="BX100" i="4"/>
  <c r="BX78" i="4"/>
  <c r="BX73" i="4"/>
  <c r="BX86" i="4"/>
  <c r="BX92" i="4"/>
  <c r="BX76" i="4"/>
  <c r="BX64" i="4"/>
  <c r="BX96" i="4"/>
  <c r="BX99" i="4"/>
  <c r="BX87" i="4"/>
  <c r="BX93" i="4"/>
  <c r="BX97" i="4"/>
  <c r="BX85" i="4"/>
  <c r="BX75" i="4"/>
  <c r="BX67" i="4"/>
  <c r="BZ62" i="4"/>
  <c r="BX77" i="4"/>
  <c r="BX74" i="4"/>
  <c r="BX66" i="4"/>
  <c r="BX98" i="4"/>
  <c r="BX63" i="4"/>
  <c r="BX72" i="4"/>
  <c r="BX68" i="4"/>
  <c r="BX84" i="4"/>
  <c r="BX80" i="4"/>
  <c r="BX89" i="4"/>
  <c r="BX81" i="4"/>
  <c r="BX90" i="4"/>
  <c r="BX79" i="4"/>
  <c r="BY80" i="4" l="1"/>
  <c r="BY66" i="4"/>
  <c r="BY85" i="4"/>
  <c r="BY64" i="4"/>
  <c r="BY100" i="4"/>
  <c r="BY70" i="4"/>
  <c r="BY84" i="4"/>
  <c r="BY74" i="4"/>
  <c r="BY97" i="4"/>
  <c r="BY76" i="4"/>
  <c r="BY88" i="4"/>
  <c r="BY94" i="4"/>
  <c r="BY68" i="4"/>
  <c r="BY77" i="4"/>
  <c r="BY93" i="4"/>
  <c r="BY92" i="4"/>
  <c r="BY95" i="4"/>
  <c r="BY83" i="4"/>
  <c r="BY90" i="4"/>
  <c r="BY72" i="4"/>
  <c r="CA62" i="4"/>
  <c r="BY87" i="4"/>
  <c r="BY86" i="4"/>
  <c r="BY65" i="4"/>
  <c r="BY69" i="4"/>
  <c r="BY79" i="4"/>
  <c r="BY81" i="4"/>
  <c r="BY63" i="4"/>
  <c r="BY67" i="4"/>
  <c r="BY99" i="4"/>
  <c r="BY73" i="4"/>
  <c r="BY101" i="4"/>
  <c r="BY91" i="4"/>
  <c r="BY89" i="4"/>
  <c r="BY98" i="4"/>
  <c r="BY75" i="4"/>
  <c r="BY96" i="4"/>
  <c r="BY78" i="4"/>
  <c r="BY82" i="4"/>
  <c r="BY71" i="4"/>
  <c r="BZ75" i="4" l="1"/>
  <c r="BZ99" i="4"/>
  <c r="BZ65" i="4"/>
  <c r="BZ83" i="4"/>
  <c r="BZ94" i="4"/>
  <c r="BZ70" i="4"/>
  <c r="BZ98" i="4"/>
  <c r="BZ67" i="4"/>
  <c r="BZ86" i="4"/>
  <c r="BZ95" i="4"/>
  <c r="BZ88" i="4"/>
  <c r="BZ100" i="4"/>
  <c r="BZ71" i="4"/>
  <c r="BZ89" i="4"/>
  <c r="BZ63" i="4"/>
  <c r="BZ87" i="4"/>
  <c r="BZ92" i="4"/>
  <c r="BZ76" i="4"/>
  <c r="BZ64" i="4"/>
  <c r="BZ82" i="4"/>
  <c r="BZ91" i="4"/>
  <c r="BZ81" i="4"/>
  <c r="CB62" i="4"/>
  <c r="BZ93" i="4"/>
  <c r="BZ97" i="4"/>
  <c r="BZ85" i="4"/>
  <c r="BZ78" i="4"/>
  <c r="BZ101" i="4"/>
  <c r="BZ79" i="4"/>
  <c r="BZ72" i="4"/>
  <c r="BZ77" i="4"/>
  <c r="BZ74" i="4"/>
  <c r="BZ66" i="4"/>
  <c r="BZ96" i="4"/>
  <c r="BZ73" i="4"/>
  <c r="BZ69" i="4"/>
  <c r="BZ90" i="4"/>
  <c r="BZ68" i="4"/>
  <c r="BZ84" i="4"/>
  <c r="BZ80" i="4"/>
  <c r="CA69" i="4" l="1"/>
  <c r="CA72" i="4"/>
  <c r="CA93" i="4"/>
  <c r="CA76" i="4"/>
  <c r="CA100" i="4"/>
  <c r="CA70" i="4"/>
  <c r="CA73" i="4"/>
  <c r="CA79" i="4"/>
  <c r="CC62" i="4"/>
  <c r="CA92" i="4"/>
  <c r="CA88" i="4"/>
  <c r="CA94" i="4"/>
  <c r="CA80" i="4"/>
  <c r="CA96" i="4"/>
  <c r="CA101" i="4"/>
  <c r="CA81" i="4"/>
  <c r="CA87" i="4"/>
  <c r="CA95" i="4"/>
  <c r="CA83" i="4"/>
  <c r="CA84" i="4"/>
  <c r="CA66" i="4"/>
  <c r="CA78" i="4"/>
  <c r="CA91" i="4"/>
  <c r="CA63" i="4"/>
  <c r="CA86" i="4"/>
  <c r="CA65" i="4"/>
  <c r="CA68" i="4"/>
  <c r="CA74" i="4"/>
  <c r="CA85" i="4"/>
  <c r="CA82" i="4"/>
  <c r="CA89" i="4"/>
  <c r="CA67" i="4"/>
  <c r="CA99" i="4"/>
  <c r="CA90" i="4"/>
  <c r="CA77" i="4"/>
  <c r="CA97" i="4"/>
  <c r="CA64" i="4"/>
  <c r="CA71" i="4"/>
  <c r="CA98" i="4"/>
  <c r="CA75" i="4"/>
  <c r="CB63" i="4" l="1"/>
  <c r="CB77" i="4"/>
  <c r="CB85" i="4"/>
  <c r="CB91" i="4"/>
  <c r="CB87" i="4"/>
  <c r="CB88" i="4"/>
  <c r="CB100" i="4"/>
  <c r="CB95" i="4"/>
  <c r="CB75" i="4"/>
  <c r="CB90" i="4"/>
  <c r="CB74" i="4"/>
  <c r="CB78" i="4"/>
  <c r="CB81" i="4"/>
  <c r="CB92" i="4"/>
  <c r="CB76" i="4"/>
  <c r="CB94" i="4"/>
  <c r="CB70" i="4"/>
  <c r="CB98" i="4"/>
  <c r="CB99" i="4"/>
  <c r="CB68" i="4"/>
  <c r="CB66" i="4"/>
  <c r="CB101" i="4"/>
  <c r="CD62" i="4"/>
  <c r="CB93" i="4"/>
  <c r="CB97" i="4"/>
  <c r="CB71" i="4"/>
  <c r="CB67" i="4"/>
  <c r="CB65" i="4"/>
  <c r="CB84" i="4"/>
  <c r="CB96" i="4"/>
  <c r="CB79" i="4"/>
  <c r="CB72" i="4"/>
  <c r="CB82" i="4"/>
  <c r="CB64" i="4"/>
  <c r="CB89" i="4"/>
  <c r="CB86" i="4"/>
  <c r="CB83" i="4"/>
  <c r="CB80" i="4"/>
  <c r="CB73" i="4"/>
  <c r="CB69" i="4"/>
  <c r="CC86" i="4" l="1"/>
  <c r="CC96" i="4"/>
  <c r="CC93" i="4"/>
  <c r="CC98" i="4"/>
  <c r="CC78" i="4"/>
  <c r="CC88" i="4"/>
  <c r="CC89" i="4"/>
  <c r="CC84" i="4"/>
  <c r="CE62" i="4"/>
  <c r="CC70" i="4"/>
  <c r="CC74" i="4"/>
  <c r="CC87" i="4"/>
  <c r="CC69" i="4"/>
  <c r="CC64" i="4"/>
  <c r="CC65" i="4"/>
  <c r="CC101" i="4"/>
  <c r="CC94" i="4"/>
  <c r="CC90" i="4"/>
  <c r="CC91" i="4"/>
  <c r="CC73" i="4"/>
  <c r="CC82" i="4"/>
  <c r="CC67" i="4"/>
  <c r="CC66" i="4"/>
  <c r="CC76" i="4"/>
  <c r="CC75" i="4"/>
  <c r="CC85" i="4"/>
  <c r="CC80" i="4"/>
  <c r="CC72" i="4"/>
  <c r="CC71" i="4"/>
  <c r="CC68" i="4"/>
  <c r="CC92" i="4"/>
  <c r="CC95" i="4"/>
  <c r="CC77" i="4"/>
  <c r="CC83" i="4"/>
  <c r="CC79" i="4"/>
  <c r="CC97" i="4"/>
  <c r="CC99" i="4"/>
  <c r="CC81" i="4"/>
  <c r="CC100" i="4"/>
  <c r="CC63" i="4"/>
  <c r="CD97" i="4" l="1"/>
  <c r="CD68" i="4"/>
  <c r="CD76" i="4"/>
  <c r="CD90" i="4"/>
  <c r="CD87" i="4"/>
  <c r="CD88" i="4"/>
  <c r="CD79" i="4"/>
  <c r="CD71" i="4"/>
  <c r="CD66" i="4"/>
  <c r="CD94" i="4"/>
  <c r="CD74" i="4"/>
  <c r="CD78" i="4"/>
  <c r="CD63" i="4"/>
  <c r="CD83" i="4"/>
  <c r="CD72" i="4"/>
  <c r="CD67" i="4"/>
  <c r="CD101" i="4"/>
  <c r="CD70" i="4"/>
  <c r="CD98" i="4"/>
  <c r="CD100" i="4"/>
  <c r="CD77" i="4"/>
  <c r="CD80" i="4"/>
  <c r="CD82" i="4"/>
  <c r="CD65" i="4"/>
  <c r="CF62" i="4"/>
  <c r="CD93" i="4"/>
  <c r="CD81" i="4"/>
  <c r="CD95" i="4"/>
  <c r="CD85" i="4"/>
  <c r="CD73" i="4"/>
  <c r="CD64" i="4"/>
  <c r="CD84" i="4"/>
  <c r="CD96" i="4"/>
  <c r="CD99" i="4"/>
  <c r="CD92" i="4"/>
  <c r="CD75" i="4"/>
  <c r="CD91" i="4"/>
  <c r="CD69" i="4"/>
  <c r="CD89" i="4"/>
  <c r="CD86" i="4"/>
  <c r="CE75" i="4" l="1"/>
  <c r="CE73" i="4"/>
  <c r="CE65" i="4"/>
  <c r="CE70" i="4"/>
  <c r="CE78" i="4"/>
  <c r="CE88" i="4"/>
  <c r="CE92" i="4"/>
  <c r="CE85" i="4"/>
  <c r="CE82" i="4"/>
  <c r="CE101" i="4"/>
  <c r="CE74" i="4"/>
  <c r="CE87" i="4"/>
  <c r="CE86" i="4"/>
  <c r="CE99" i="4"/>
  <c r="CE95" i="4"/>
  <c r="CE80" i="4"/>
  <c r="CE67" i="4"/>
  <c r="CE94" i="4"/>
  <c r="CE90" i="4"/>
  <c r="CE89" i="4"/>
  <c r="CE96" i="4"/>
  <c r="CE81" i="4"/>
  <c r="CE77" i="4"/>
  <c r="CE72" i="4"/>
  <c r="CE66" i="4"/>
  <c r="CE76" i="4"/>
  <c r="CE69" i="4"/>
  <c r="CE84" i="4"/>
  <c r="CE93" i="4"/>
  <c r="CE100" i="4"/>
  <c r="CE83" i="4"/>
  <c r="CE71" i="4"/>
  <c r="CE68" i="4"/>
  <c r="CE91" i="4"/>
  <c r="CE64" i="4"/>
  <c r="CG62" i="4"/>
  <c r="CE98" i="4"/>
  <c r="CE63" i="4"/>
  <c r="CE79" i="4"/>
  <c r="CE97" i="4"/>
  <c r="CH62" i="4" l="1"/>
  <c r="CF100" i="4"/>
  <c r="CF72" i="4"/>
  <c r="CF94" i="4"/>
  <c r="CF87" i="4"/>
  <c r="CF88" i="4"/>
  <c r="CF64" i="4"/>
  <c r="CF93" i="4"/>
  <c r="CF77" i="4"/>
  <c r="CF67" i="4"/>
  <c r="CF74" i="4"/>
  <c r="CF78" i="4"/>
  <c r="CF97" i="4"/>
  <c r="CF91" i="4"/>
  <c r="CF84" i="4"/>
  <c r="CF81" i="4"/>
  <c r="CF80" i="4"/>
  <c r="CF101" i="4"/>
  <c r="CF70" i="4"/>
  <c r="CF79" i="4"/>
  <c r="CF68" i="4"/>
  <c r="CF69" i="4"/>
  <c r="CF96" i="4"/>
  <c r="CF95" i="4"/>
  <c r="CF82" i="4"/>
  <c r="CF65" i="4"/>
  <c r="CF63" i="4"/>
  <c r="CF71" i="4"/>
  <c r="CF76" i="4"/>
  <c r="CF89" i="4"/>
  <c r="CF99" i="4"/>
  <c r="CF85" i="4"/>
  <c r="CF73" i="4"/>
  <c r="CF98" i="4"/>
  <c r="CF83" i="4"/>
  <c r="CF66" i="4"/>
  <c r="CF90" i="4"/>
  <c r="CF86" i="4"/>
  <c r="CF92" i="4"/>
  <c r="CF75" i="4"/>
  <c r="CG66" i="4" l="1"/>
  <c r="CG89" i="4"/>
  <c r="CG95" i="4"/>
  <c r="CG101" i="4"/>
  <c r="CG78" i="4"/>
  <c r="CG88" i="4"/>
  <c r="CG83" i="4"/>
  <c r="CG76" i="4"/>
  <c r="CG96" i="4"/>
  <c r="CG80" i="4"/>
  <c r="CG74" i="4"/>
  <c r="CG87" i="4"/>
  <c r="CG75" i="4"/>
  <c r="CG98" i="4"/>
  <c r="CG71" i="4"/>
  <c r="CG69" i="4"/>
  <c r="CG81" i="4"/>
  <c r="CG67" i="4"/>
  <c r="CG94" i="4"/>
  <c r="CG92" i="4"/>
  <c r="CG73" i="4"/>
  <c r="CG63" i="4"/>
  <c r="CG68" i="4"/>
  <c r="CG84" i="4"/>
  <c r="CG77" i="4"/>
  <c r="CG72" i="4"/>
  <c r="CG86" i="4"/>
  <c r="CG85" i="4"/>
  <c r="CG65" i="4"/>
  <c r="CG79" i="4"/>
  <c r="CG91" i="4"/>
  <c r="CG93" i="4"/>
  <c r="CG100" i="4"/>
  <c r="CG90" i="4"/>
  <c r="CG99" i="4"/>
  <c r="CG82" i="4"/>
  <c r="CG70" i="4"/>
  <c r="CG97" i="4"/>
  <c r="CG64" i="4"/>
  <c r="CI62" i="4"/>
  <c r="CH82" i="4" l="1"/>
  <c r="CH79" i="4"/>
  <c r="CH84" i="4"/>
  <c r="CH67" i="4"/>
  <c r="CH87" i="4"/>
  <c r="CH88" i="4"/>
  <c r="CH99" i="4"/>
  <c r="CH65" i="4"/>
  <c r="CH68" i="4"/>
  <c r="CH81" i="4"/>
  <c r="CH74" i="4"/>
  <c r="CH78" i="4"/>
  <c r="CJ62" i="4"/>
  <c r="CH90" i="4"/>
  <c r="CH85" i="4"/>
  <c r="CH63" i="4"/>
  <c r="CH69" i="4"/>
  <c r="CH80" i="4"/>
  <c r="CH101" i="4"/>
  <c r="CH64" i="4"/>
  <c r="CH100" i="4"/>
  <c r="CH86" i="4"/>
  <c r="CH73" i="4"/>
  <c r="CH71" i="4"/>
  <c r="CH96" i="4"/>
  <c r="CH95" i="4"/>
  <c r="CH97" i="4"/>
  <c r="CH93" i="4"/>
  <c r="CH72" i="4"/>
  <c r="CH92" i="4"/>
  <c r="CH98" i="4"/>
  <c r="CH76" i="4"/>
  <c r="CH89" i="4"/>
  <c r="CH70" i="4"/>
  <c r="CH91" i="4"/>
  <c r="CH77" i="4"/>
  <c r="CH94" i="4"/>
  <c r="CH75" i="4"/>
  <c r="CH83" i="4"/>
  <c r="CH66" i="4"/>
  <c r="CI77" i="4" l="1"/>
  <c r="CI92" i="4"/>
  <c r="CI71" i="4"/>
  <c r="CI80" i="4"/>
  <c r="CI78" i="4"/>
  <c r="CI88" i="4"/>
  <c r="CI91" i="4"/>
  <c r="CI72" i="4"/>
  <c r="CI73" i="4"/>
  <c r="CI69" i="4"/>
  <c r="CI74" i="4"/>
  <c r="CI87" i="4"/>
  <c r="CI66" i="4"/>
  <c r="CI70" i="4"/>
  <c r="CI93" i="4"/>
  <c r="CI86" i="4"/>
  <c r="CI63" i="4"/>
  <c r="CI81" i="4"/>
  <c r="CI67" i="4"/>
  <c r="CI83" i="4"/>
  <c r="CI89" i="4"/>
  <c r="CI97" i="4"/>
  <c r="CI100" i="4"/>
  <c r="CI85" i="4"/>
  <c r="CI68" i="4"/>
  <c r="CI84" i="4"/>
  <c r="CI75" i="4"/>
  <c r="CI76" i="4"/>
  <c r="CI95" i="4"/>
  <c r="CI64" i="4"/>
  <c r="CI90" i="4"/>
  <c r="CI65" i="4"/>
  <c r="CI79" i="4"/>
  <c r="CI94" i="4"/>
  <c r="CI98" i="4"/>
  <c r="CI96" i="4"/>
  <c r="CI101" i="4"/>
  <c r="CK62" i="4"/>
  <c r="CI99" i="4"/>
  <c r="CI82" i="4"/>
  <c r="CJ96" i="4" l="1"/>
  <c r="CJ64" i="4"/>
  <c r="CJ85" i="4"/>
  <c r="CJ81" i="4"/>
  <c r="CJ87" i="4"/>
  <c r="CJ88" i="4"/>
  <c r="CJ98" i="4"/>
  <c r="CJ95" i="4"/>
  <c r="CJ100" i="4"/>
  <c r="CJ63" i="4"/>
  <c r="CJ74" i="4"/>
  <c r="CJ78" i="4"/>
  <c r="CJ82" i="4"/>
  <c r="CJ94" i="4"/>
  <c r="CJ76" i="4"/>
  <c r="CJ97" i="4"/>
  <c r="CJ86" i="4"/>
  <c r="CJ69" i="4"/>
  <c r="CJ80" i="4"/>
  <c r="CJ99" i="4"/>
  <c r="CJ79" i="4"/>
  <c r="CJ75" i="4"/>
  <c r="CJ89" i="4"/>
  <c r="CJ93" i="4"/>
  <c r="CJ73" i="4"/>
  <c r="CJ71" i="4"/>
  <c r="CL62" i="4"/>
  <c r="CJ65" i="4"/>
  <c r="CJ84" i="4"/>
  <c r="CJ83" i="4"/>
  <c r="CJ70" i="4"/>
  <c r="CJ72" i="4"/>
  <c r="CJ92" i="4"/>
  <c r="CJ101" i="4"/>
  <c r="CJ90" i="4"/>
  <c r="CJ68" i="4"/>
  <c r="CJ67" i="4"/>
  <c r="CJ66" i="4"/>
  <c r="CJ91" i="4"/>
  <c r="CJ77" i="4"/>
  <c r="CK68" i="4" l="1"/>
  <c r="CK83" i="4"/>
  <c r="CK93" i="4"/>
  <c r="CK69" i="4"/>
  <c r="CK78" i="4"/>
  <c r="CK88" i="4"/>
  <c r="CK90" i="4"/>
  <c r="CK84" i="4"/>
  <c r="CK89" i="4"/>
  <c r="CK86" i="4"/>
  <c r="CK74" i="4"/>
  <c r="CK87" i="4"/>
  <c r="CK77" i="4"/>
  <c r="CK101" i="4"/>
  <c r="CK65" i="4"/>
  <c r="CK75" i="4"/>
  <c r="CK97" i="4"/>
  <c r="CK63" i="4"/>
  <c r="CK81" i="4"/>
  <c r="CK91" i="4"/>
  <c r="CK92" i="4"/>
  <c r="CM62" i="4"/>
  <c r="CK79" i="4"/>
  <c r="CK76" i="4"/>
  <c r="CK100" i="4"/>
  <c r="CK85" i="4"/>
  <c r="CK66" i="4"/>
  <c r="CK72" i="4"/>
  <c r="CK71" i="4"/>
  <c r="CK99" i="4"/>
  <c r="CK94" i="4"/>
  <c r="CK95" i="4"/>
  <c r="CK64" i="4"/>
  <c r="CK67" i="4"/>
  <c r="CK70" i="4"/>
  <c r="CK73" i="4"/>
  <c r="CK80" i="4"/>
  <c r="CK82" i="4"/>
  <c r="CK98" i="4"/>
  <c r="CK96" i="4"/>
  <c r="CL73" i="4" l="1"/>
  <c r="CL99" i="4"/>
  <c r="CL76" i="4"/>
  <c r="CL63" i="4"/>
  <c r="CL87" i="4"/>
  <c r="CL88" i="4"/>
  <c r="CL70" i="4"/>
  <c r="CL71" i="4"/>
  <c r="CL79" i="4"/>
  <c r="CL97" i="4"/>
  <c r="CL74" i="4"/>
  <c r="CL78" i="4"/>
  <c r="CL96" i="4"/>
  <c r="CL67" i="4"/>
  <c r="CL72" i="4"/>
  <c r="CN62" i="4"/>
  <c r="CL75" i="4"/>
  <c r="CL86" i="4"/>
  <c r="CL69" i="4"/>
  <c r="CL98" i="4"/>
  <c r="CL64" i="4"/>
  <c r="CL66" i="4"/>
  <c r="CL92" i="4"/>
  <c r="CL65" i="4"/>
  <c r="CL89" i="4"/>
  <c r="CL93" i="4"/>
  <c r="CL82" i="4"/>
  <c r="CL95" i="4"/>
  <c r="CL85" i="4"/>
  <c r="CL91" i="4"/>
  <c r="CL101" i="4"/>
  <c r="CL84" i="4"/>
  <c r="CL83" i="4"/>
  <c r="CL80" i="4"/>
  <c r="CL94" i="4"/>
  <c r="CL100" i="4"/>
  <c r="CL81" i="4"/>
  <c r="CL77" i="4"/>
  <c r="CL90" i="4"/>
  <c r="CL68" i="4"/>
  <c r="CM100" i="4" l="1"/>
  <c r="CM91" i="4"/>
  <c r="CM65" i="4"/>
  <c r="CM86" i="4"/>
  <c r="CM78" i="4"/>
  <c r="CM88" i="4"/>
  <c r="CM94" i="4"/>
  <c r="CM85" i="4"/>
  <c r="CM92" i="4"/>
  <c r="CM75" i="4"/>
  <c r="CM74" i="4"/>
  <c r="CM87" i="4"/>
  <c r="CM68" i="4"/>
  <c r="CM80" i="4"/>
  <c r="CM95" i="4"/>
  <c r="CM66" i="4"/>
  <c r="CO62" i="4"/>
  <c r="CM97" i="4"/>
  <c r="CM63" i="4"/>
  <c r="CM90" i="4"/>
  <c r="CM83" i="4"/>
  <c r="CM82" i="4"/>
  <c r="CM64" i="4"/>
  <c r="CM72" i="4"/>
  <c r="CM79" i="4"/>
  <c r="CM76" i="4"/>
  <c r="CM77" i="4"/>
  <c r="CM84" i="4"/>
  <c r="CM93" i="4"/>
  <c r="CM98" i="4"/>
  <c r="CM67" i="4"/>
  <c r="CM71" i="4"/>
  <c r="CM99" i="4"/>
  <c r="CM81" i="4"/>
  <c r="CM101" i="4"/>
  <c r="CM89" i="4"/>
  <c r="CM69" i="4"/>
  <c r="CM96" i="4"/>
  <c r="CM70" i="4"/>
  <c r="CM73" i="4"/>
  <c r="CN89" i="4" l="1"/>
  <c r="CN98" i="4"/>
  <c r="CN72" i="4"/>
  <c r="CN97" i="4"/>
  <c r="CN87" i="4"/>
  <c r="CN88" i="4"/>
  <c r="CN101" i="4"/>
  <c r="CN93" i="4"/>
  <c r="CN64" i="4"/>
  <c r="CP62" i="4"/>
  <c r="CN74" i="4"/>
  <c r="CN78" i="4"/>
  <c r="CN73" i="4"/>
  <c r="CN81" i="4"/>
  <c r="CN84" i="4"/>
  <c r="CN82" i="4"/>
  <c r="CN66" i="4"/>
  <c r="CN75" i="4"/>
  <c r="CN86" i="4"/>
  <c r="CN70" i="4"/>
  <c r="CN99" i="4"/>
  <c r="CN77" i="4"/>
  <c r="CN83" i="4"/>
  <c r="CN95" i="4"/>
  <c r="CN92" i="4"/>
  <c r="CN65" i="4"/>
  <c r="CN96" i="4"/>
  <c r="CN71" i="4"/>
  <c r="CN76" i="4"/>
  <c r="CN90" i="4"/>
  <c r="CN80" i="4"/>
  <c r="CN85" i="4"/>
  <c r="CN91" i="4"/>
  <c r="CN69" i="4"/>
  <c r="CN67" i="4"/>
  <c r="CN79" i="4"/>
  <c r="CN63" i="4"/>
  <c r="CN68" i="4"/>
  <c r="CN94" i="4"/>
  <c r="CN100" i="4"/>
  <c r="CO79" i="4" l="1"/>
  <c r="CO90" i="4"/>
  <c r="CO95" i="4"/>
  <c r="CO75" i="4"/>
  <c r="CO78" i="4"/>
  <c r="CO88" i="4"/>
  <c r="CO67" i="4"/>
  <c r="CO76" i="4"/>
  <c r="CO83" i="4"/>
  <c r="CO66" i="4"/>
  <c r="CO74" i="4"/>
  <c r="CO87" i="4"/>
  <c r="CO100" i="4"/>
  <c r="CO69" i="4"/>
  <c r="CO71" i="4"/>
  <c r="CO77" i="4"/>
  <c r="CO82" i="4"/>
  <c r="CQ62" i="4"/>
  <c r="CO97" i="4"/>
  <c r="CO94" i="4"/>
  <c r="CO91" i="4"/>
  <c r="CO96" i="4"/>
  <c r="CO99" i="4"/>
  <c r="CO84" i="4"/>
  <c r="CO64" i="4"/>
  <c r="CO72" i="4"/>
  <c r="CO68" i="4"/>
  <c r="CO85" i="4"/>
  <c r="CO65" i="4"/>
  <c r="CO70" i="4"/>
  <c r="CO81" i="4"/>
  <c r="CO93" i="4"/>
  <c r="CO98" i="4"/>
  <c r="CO63" i="4"/>
  <c r="CO80" i="4"/>
  <c r="CO92" i="4"/>
  <c r="CO86" i="4"/>
  <c r="CO73" i="4"/>
  <c r="CO101" i="4"/>
  <c r="CO89" i="4"/>
  <c r="CP70" i="4" l="1"/>
  <c r="CP84" i="4"/>
  <c r="CR62" i="4"/>
  <c r="CP87" i="4"/>
  <c r="CP88" i="4"/>
  <c r="CP99" i="4"/>
  <c r="CP82" i="4"/>
  <c r="CP74" i="4"/>
  <c r="CP78" i="4"/>
  <c r="CP65" i="4"/>
  <c r="CP63" i="4"/>
  <c r="CP85" i="4"/>
  <c r="CP96" i="4"/>
  <c r="CP77" i="4"/>
  <c r="CP66" i="4"/>
  <c r="CP75" i="4"/>
  <c r="CP80" i="4"/>
  <c r="CP101" i="4"/>
  <c r="CP98" i="4"/>
  <c r="CP68" i="4"/>
  <c r="CP91" i="4"/>
  <c r="CP71" i="4"/>
  <c r="CP83" i="4"/>
  <c r="CP95" i="4"/>
  <c r="CP73" i="4"/>
  <c r="CP93" i="4"/>
  <c r="CP72" i="4"/>
  <c r="CP94" i="4"/>
  <c r="CP69" i="4"/>
  <c r="CP76" i="4"/>
  <c r="CP90" i="4"/>
  <c r="CP89" i="4"/>
  <c r="CP92" i="4"/>
  <c r="CP86" i="4"/>
  <c r="CP81" i="4"/>
  <c r="CP64" i="4"/>
  <c r="CP97" i="4"/>
  <c r="CP100" i="4"/>
  <c r="CP67" i="4"/>
  <c r="CP79" i="4"/>
  <c r="CQ64" i="4" l="1"/>
  <c r="CQ95" i="4"/>
  <c r="CQ101" i="4"/>
  <c r="CQ85" i="4"/>
  <c r="CQ99" i="4"/>
  <c r="CQ83" i="4"/>
  <c r="CQ80" i="4"/>
  <c r="CQ63" i="4"/>
  <c r="CQ88" i="4"/>
  <c r="CQ79" i="4"/>
  <c r="CQ94" i="4"/>
  <c r="CQ71" i="4"/>
  <c r="CQ75" i="4"/>
  <c r="CQ65" i="4"/>
  <c r="CQ87" i="4"/>
  <c r="CQ81" i="4"/>
  <c r="CQ69" i="4"/>
  <c r="CQ67" i="4"/>
  <c r="CQ92" i="4"/>
  <c r="CQ72" i="4"/>
  <c r="CQ91" i="4"/>
  <c r="CQ66" i="4"/>
  <c r="CQ78" i="4"/>
  <c r="CS62" i="4"/>
  <c r="CQ100" i="4"/>
  <c r="CQ89" i="4"/>
  <c r="CQ93" i="4"/>
  <c r="CQ68" i="4"/>
  <c r="CQ77" i="4"/>
  <c r="CQ74" i="4"/>
  <c r="CQ84" i="4"/>
  <c r="CQ76" i="4"/>
  <c r="CQ86" i="4"/>
  <c r="CQ97" i="4"/>
  <c r="CQ90" i="4"/>
  <c r="CQ73" i="4"/>
  <c r="CQ98" i="4"/>
  <c r="CQ96" i="4"/>
  <c r="CQ82" i="4"/>
  <c r="CQ70" i="4"/>
  <c r="CR74" i="4" l="1"/>
  <c r="CT62" i="4"/>
  <c r="CR67" i="4"/>
  <c r="CR71" i="4"/>
  <c r="CR83" i="4"/>
  <c r="CR77" i="4"/>
  <c r="CR69" i="4"/>
  <c r="CR94" i="4"/>
  <c r="CR99" i="4"/>
  <c r="CR73" i="4"/>
  <c r="CR97" i="4"/>
  <c r="CR68" i="4"/>
  <c r="CR66" i="4"/>
  <c r="CR81" i="4"/>
  <c r="CR79" i="4"/>
  <c r="CR85" i="4"/>
  <c r="CR86" i="4"/>
  <c r="CR93" i="4"/>
  <c r="CR91" i="4"/>
  <c r="CR87" i="4"/>
  <c r="CR88" i="4"/>
  <c r="CR101" i="4"/>
  <c r="CR90" i="4"/>
  <c r="CR96" i="4"/>
  <c r="CR76" i="4"/>
  <c r="CR89" i="4"/>
  <c r="CR72" i="4"/>
  <c r="CR65" i="4"/>
  <c r="CR63" i="4"/>
  <c r="CR95" i="4"/>
  <c r="CR70" i="4"/>
  <c r="CR78" i="4"/>
  <c r="CR82" i="4"/>
  <c r="CR98" i="4"/>
  <c r="CR84" i="4"/>
  <c r="CR100" i="4"/>
  <c r="CR92" i="4"/>
  <c r="CR75" i="4"/>
  <c r="CR80" i="4"/>
  <c r="CR64" i="4"/>
  <c r="CS96" i="4" l="1"/>
  <c r="CS93" i="4"/>
  <c r="CS68" i="4"/>
  <c r="CS77" i="4"/>
  <c r="CS90" i="4"/>
  <c r="CS86" i="4"/>
  <c r="CS97" i="4"/>
  <c r="CS83" i="4"/>
  <c r="CS63" i="4"/>
  <c r="CS65" i="4"/>
  <c r="CS101" i="4"/>
  <c r="CS85" i="4"/>
  <c r="CS73" i="4"/>
  <c r="CS71" i="4"/>
  <c r="CS95" i="4"/>
  <c r="CS98" i="4"/>
  <c r="CS80" i="4"/>
  <c r="CS82" i="4"/>
  <c r="CS72" i="4"/>
  <c r="CS88" i="4"/>
  <c r="CS79" i="4"/>
  <c r="CS99" i="4"/>
  <c r="CS67" i="4"/>
  <c r="CS84" i="4"/>
  <c r="CS75" i="4"/>
  <c r="CS78" i="4"/>
  <c r="CS89" i="4"/>
  <c r="CS87" i="4"/>
  <c r="CS81" i="4"/>
  <c r="CS94" i="4"/>
  <c r="CU62" i="4"/>
  <c r="CS100" i="4"/>
  <c r="CS64" i="4"/>
  <c r="CS92" i="4"/>
  <c r="CS70" i="4"/>
  <c r="CS76" i="4"/>
  <c r="CS91" i="4"/>
  <c r="CS66" i="4"/>
  <c r="CS69" i="4"/>
  <c r="CS74" i="4"/>
  <c r="CT84" i="4" l="1"/>
  <c r="CT82" i="4"/>
  <c r="CT85" i="4"/>
  <c r="CT86" i="4"/>
  <c r="CT81" i="4"/>
  <c r="CT67" i="4"/>
  <c r="CT80" i="4"/>
  <c r="CT101" i="4"/>
  <c r="CT90" i="4"/>
  <c r="CT76" i="4"/>
  <c r="CT70" i="4"/>
  <c r="CT87" i="4"/>
  <c r="CT99" i="4"/>
  <c r="CT98" i="4"/>
  <c r="CT65" i="4"/>
  <c r="CT77" i="4"/>
  <c r="CT74" i="4"/>
  <c r="CT69" i="4"/>
  <c r="CT64" i="4"/>
  <c r="CT89" i="4"/>
  <c r="CT79" i="4"/>
  <c r="CT95" i="4"/>
  <c r="CT63" i="4"/>
  <c r="CT68" i="4"/>
  <c r="CT92" i="4"/>
  <c r="CT100" i="4"/>
  <c r="CT78" i="4"/>
  <c r="CT88" i="4"/>
  <c r="CT71" i="4"/>
  <c r="CT83" i="4"/>
  <c r="CT93" i="4"/>
  <c r="CT94" i="4"/>
  <c r="CT66" i="4"/>
  <c r="CT91" i="4"/>
  <c r="CV62" i="4"/>
  <c r="CT75" i="4"/>
  <c r="CT72" i="4"/>
  <c r="CT73" i="4"/>
  <c r="CT97" i="4"/>
  <c r="CT96" i="4"/>
  <c r="CU75" i="4" l="1"/>
  <c r="CU68" i="4"/>
  <c r="CU69" i="4"/>
  <c r="CU87" i="4"/>
  <c r="CU67" i="4"/>
  <c r="CU83" i="4"/>
  <c r="CU71" i="4"/>
  <c r="CU63" i="4"/>
  <c r="CU74" i="4"/>
  <c r="CU70" i="4"/>
  <c r="CU81" i="4"/>
  <c r="CU88" i="4"/>
  <c r="CU95" i="4"/>
  <c r="CU77" i="4"/>
  <c r="CU76" i="4"/>
  <c r="CU86" i="4"/>
  <c r="CW62" i="4"/>
  <c r="CU97" i="4"/>
  <c r="CU66" i="4"/>
  <c r="CU78" i="4"/>
  <c r="CU79" i="4"/>
  <c r="CU65" i="4"/>
  <c r="CU90" i="4"/>
  <c r="CU85" i="4"/>
  <c r="CU96" i="4"/>
  <c r="CU91" i="4"/>
  <c r="CU73" i="4"/>
  <c r="CU94" i="4"/>
  <c r="CU100" i="4"/>
  <c r="CU89" i="4"/>
  <c r="CU98" i="4"/>
  <c r="CU101" i="4"/>
  <c r="CU82" i="4"/>
  <c r="CU72" i="4"/>
  <c r="CU93" i="4"/>
  <c r="CU92" i="4"/>
  <c r="CU64" i="4"/>
  <c r="CU99" i="4"/>
  <c r="CU80" i="4"/>
  <c r="CU84" i="4"/>
  <c r="CV85" i="4" l="1"/>
  <c r="CV97" i="4"/>
  <c r="CV88" i="4"/>
  <c r="CV83" i="4"/>
  <c r="CV92" i="4"/>
  <c r="CV100" i="4"/>
  <c r="CV90" i="4"/>
  <c r="CX62" i="4"/>
  <c r="CV81" i="4"/>
  <c r="CV67" i="4"/>
  <c r="CV72" i="4"/>
  <c r="CV86" i="4"/>
  <c r="CV70" i="4"/>
  <c r="CV87" i="4"/>
  <c r="CV93" i="4"/>
  <c r="CV82" i="4"/>
  <c r="CV73" i="4"/>
  <c r="CV79" i="4"/>
  <c r="CV76" i="4"/>
  <c r="CV74" i="4"/>
  <c r="CV69" i="4"/>
  <c r="CV80" i="4"/>
  <c r="CV94" i="4"/>
  <c r="CV99" i="4"/>
  <c r="CV101" i="4"/>
  <c r="CV91" i="4"/>
  <c r="CV78" i="4"/>
  <c r="CV77" i="4"/>
  <c r="CV63" i="4"/>
  <c r="CV68" i="4"/>
  <c r="CV89" i="4"/>
  <c r="CV65" i="4"/>
  <c r="CV84" i="4"/>
  <c r="CV64" i="4"/>
  <c r="CV98" i="4"/>
  <c r="CV96" i="4"/>
  <c r="CV66" i="4"/>
  <c r="CV95" i="4"/>
  <c r="CV71" i="4"/>
  <c r="CV75" i="4"/>
  <c r="CW99" i="4" l="1"/>
  <c r="CW79" i="4"/>
  <c r="CW86" i="4"/>
  <c r="CW100" i="4"/>
  <c r="CW68" i="4"/>
  <c r="CW63" i="4"/>
  <c r="CW94" i="4"/>
  <c r="CW73" i="4"/>
  <c r="CW72" i="4"/>
  <c r="CW92" i="4"/>
  <c r="CW64" i="4"/>
  <c r="CW82" i="4"/>
  <c r="CW67" i="4"/>
  <c r="CW83" i="4"/>
  <c r="CW96" i="4"/>
  <c r="CW77" i="4"/>
  <c r="CW84" i="4"/>
  <c r="CW78" i="4"/>
  <c r="CW69" i="4"/>
  <c r="CW93" i="4"/>
  <c r="CW81" i="4"/>
  <c r="CW88" i="4"/>
  <c r="CW75" i="4"/>
  <c r="CW71" i="4"/>
  <c r="CW80" i="4"/>
  <c r="CW95" i="4"/>
  <c r="CW65" i="4"/>
  <c r="CW91" i="4"/>
  <c r="CW74" i="4"/>
  <c r="CW87" i="4"/>
  <c r="CY62" i="4"/>
  <c r="CW97" i="4"/>
  <c r="CW98" i="4"/>
  <c r="CW66" i="4"/>
  <c r="CW89" i="4"/>
  <c r="CW101" i="4"/>
  <c r="CW76" i="4"/>
  <c r="CW70" i="4"/>
  <c r="CW90" i="4"/>
  <c r="CW85" i="4"/>
  <c r="CX87" i="4" l="1"/>
  <c r="CX71" i="4"/>
  <c r="CX78" i="4"/>
  <c r="CX82" i="4"/>
  <c r="CX63" i="4"/>
  <c r="CX89" i="4"/>
  <c r="CX74" i="4"/>
  <c r="CX75" i="4"/>
  <c r="CX84" i="4"/>
  <c r="CX64" i="4"/>
  <c r="CX68" i="4"/>
  <c r="CX101" i="4"/>
  <c r="CX91" i="4"/>
  <c r="CX77" i="4"/>
  <c r="CX92" i="4"/>
  <c r="CX100" i="4"/>
  <c r="CX98" i="4"/>
  <c r="CX65" i="4"/>
  <c r="CX81" i="4"/>
  <c r="CX96" i="4"/>
  <c r="CX72" i="4"/>
  <c r="CX86" i="4"/>
  <c r="CX88" i="4"/>
  <c r="CX85" i="4"/>
  <c r="CX97" i="4"/>
  <c r="CX95" i="4"/>
  <c r="CX93" i="4"/>
  <c r="CX83" i="4"/>
  <c r="CX73" i="4"/>
  <c r="CX79" i="4"/>
  <c r="CX90" i="4"/>
  <c r="CX66" i="4"/>
  <c r="CX70" i="4"/>
  <c r="CX76" i="4"/>
  <c r="CZ62" i="4"/>
  <c r="CX80" i="4"/>
  <c r="CX69" i="4"/>
  <c r="CX67" i="4"/>
  <c r="CX94" i="4"/>
  <c r="CX99" i="4"/>
  <c r="CY85" i="4" l="1"/>
  <c r="CY65" i="4"/>
  <c r="CY101" i="4"/>
  <c r="CY89" i="4"/>
  <c r="CY80" i="4"/>
  <c r="CY73" i="4"/>
  <c r="CY88" i="4"/>
  <c r="CY98" i="4"/>
  <c r="CY68" i="4"/>
  <c r="CY63" i="4"/>
  <c r="CY83" i="4"/>
  <c r="CY86" i="4"/>
  <c r="CY100" i="4"/>
  <c r="CY64" i="4"/>
  <c r="CY82" i="4"/>
  <c r="DA62" i="4"/>
  <c r="CY93" i="4"/>
  <c r="CY72" i="4"/>
  <c r="CY92" i="4"/>
  <c r="CY84" i="4"/>
  <c r="CY78" i="4"/>
  <c r="CY79" i="4"/>
  <c r="CY67" i="4"/>
  <c r="CY66" i="4"/>
  <c r="CY95" i="4"/>
  <c r="CY96" i="4"/>
  <c r="CY77" i="4"/>
  <c r="CY75" i="4"/>
  <c r="CY71" i="4"/>
  <c r="CY76" i="4"/>
  <c r="CY70" i="4"/>
  <c r="CY99" i="4"/>
  <c r="CY94" i="4"/>
  <c r="CY69" i="4"/>
  <c r="CY90" i="4"/>
  <c r="CY97" i="4"/>
  <c r="CY81" i="4"/>
  <c r="CY91" i="4"/>
  <c r="CY74" i="4"/>
  <c r="CY87" i="4"/>
  <c r="CZ66" i="4" l="1"/>
  <c r="CZ72" i="4"/>
  <c r="CZ86" i="4"/>
  <c r="CZ73" i="4"/>
  <c r="CZ97" i="4"/>
  <c r="CZ71" i="4"/>
  <c r="CZ67" i="4"/>
  <c r="CZ93" i="4"/>
  <c r="CZ83" i="4"/>
  <c r="CZ80" i="4"/>
  <c r="CZ69" i="4"/>
  <c r="CZ75" i="4"/>
  <c r="CZ79" i="4"/>
  <c r="DB62" i="4"/>
  <c r="CZ63" i="4"/>
  <c r="CZ89" i="4"/>
  <c r="CZ87" i="4"/>
  <c r="CZ94" i="4"/>
  <c r="CZ77" i="4"/>
  <c r="CZ78" i="4"/>
  <c r="CZ82" i="4"/>
  <c r="CZ68" i="4"/>
  <c r="CZ101" i="4"/>
  <c r="CZ76" i="4"/>
  <c r="CZ91" i="4"/>
  <c r="CZ99" i="4"/>
  <c r="CZ96" i="4"/>
  <c r="CZ84" i="4"/>
  <c r="CZ64" i="4"/>
  <c r="CZ98" i="4"/>
  <c r="CZ65" i="4"/>
  <c r="CZ90" i="4"/>
  <c r="CZ74" i="4"/>
  <c r="CZ81" i="4"/>
  <c r="CZ70" i="4"/>
  <c r="CZ95" i="4"/>
  <c r="CZ92" i="4"/>
  <c r="CZ100" i="4"/>
  <c r="CZ88" i="4"/>
  <c r="CZ85" i="4"/>
  <c r="DA76" i="4" l="1"/>
  <c r="DA94" i="4"/>
  <c r="DA75" i="4"/>
  <c r="DA71" i="4"/>
  <c r="DA87" i="4"/>
  <c r="DA69" i="4"/>
  <c r="DA97" i="4"/>
  <c r="DA70" i="4"/>
  <c r="DA84" i="4"/>
  <c r="DA68" i="4"/>
  <c r="DA89" i="4"/>
  <c r="DA80" i="4"/>
  <c r="DA73" i="4"/>
  <c r="DA101" i="4"/>
  <c r="DA88" i="4"/>
  <c r="DA74" i="4"/>
  <c r="DA96" i="4"/>
  <c r="DA82" i="4"/>
  <c r="DA63" i="4"/>
  <c r="DA83" i="4"/>
  <c r="DA86" i="4"/>
  <c r="DA98" i="4"/>
  <c r="DA81" i="4"/>
  <c r="DA64" i="4"/>
  <c r="DA90" i="4"/>
  <c r="DA99" i="4"/>
  <c r="DA78" i="4"/>
  <c r="DC62" i="4"/>
  <c r="DA93" i="4"/>
  <c r="DA72" i="4"/>
  <c r="DA95" i="4"/>
  <c r="DA85" i="4"/>
  <c r="DA100" i="4"/>
  <c r="DA92" i="4"/>
  <c r="DA65" i="4"/>
  <c r="DA91" i="4"/>
  <c r="DA77" i="4"/>
  <c r="DA79" i="4"/>
  <c r="DA67" i="4"/>
  <c r="DA66" i="4"/>
  <c r="DB64" i="4" l="1"/>
  <c r="DB82" i="4"/>
  <c r="DB80" i="4"/>
  <c r="DB69" i="4"/>
  <c r="DB93" i="4"/>
  <c r="DB81" i="4"/>
  <c r="DB96" i="4"/>
  <c r="DB89" i="4"/>
  <c r="DB87" i="4"/>
  <c r="DB91" i="4"/>
  <c r="DB66" i="4"/>
  <c r="DD62" i="4"/>
  <c r="DB98" i="4"/>
  <c r="DB74" i="4"/>
  <c r="DB68" i="4"/>
  <c r="DB71" i="4"/>
  <c r="DB72" i="4"/>
  <c r="DB92" i="4"/>
  <c r="DB100" i="4"/>
  <c r="DB78" i="4"/>
  <c r="DB86" i="4"/>
  <c r="DB88" i="4"/>
  <c r="DB84" i="4"/>
  <c r="DB75" i="4"/>
  <c r="DB65" i="4"/>
  <c r="DB85" i="4"/>
  <c r="DB99" i="4"/>
  <c r="DB83" i="4"/>
  <c r="DB101" i="4"/>
  <c r="DB70" i="4"/>
  <c r="DB94" i="4"/>
  <c r="DB67" i="4"/>
  <c r="DB79" i="4"/>
  <c r="DB77" i="4"/>
  <c r="DB95" i="4"/>
  <c r="DB90" i="4"/>
  <c r="DB63" i="4"/>
  <c r="DB73" i="4"/>
  <c r="DB97" i="4"/>
  <c r="DB76" i="4"/>
  <c r="DC75" i="4" l="1"/>
  <c r="DC92" i="4"/>
  <c r="DE62" i="4"/>
  <c r="DC81" i="4"/>
  <c r="DC101" i="4"/>
  <c r="DC84" i="4"/>
  <c r="DC72" i="4"/>
  <c r="DC66" i="4"/>
  <c r="DC93" i="4"/>
  <c r="DC83" i="4"/>
  <c r="DC88" i="4"/>
  <c r="DC71" i="4"/>
  <c r="DC91" i="4"/>
  <c r="DC69" i="4"/>
  <c r="DC90" i="4"/>
  <c r="DC76" i="4"/>
  <c r="DC79" i="4"/>
  <c r="DC99" i="4"/>
  <c r="DC86" i="4"/>
  <c r="DC68" i="4"/>
  <c r="DC87" i="4"/>
  <c r="DC80" i="4"/>
  <c r="DC70" i="4"/>
  <c r="DC77" i="4"/>
  <c r="DC73" i="4"/>
  <c r="DC67" i="4"/>
  <c r="DC85" i="4"/>
  <c r="DC78" i="4"/>
  <c r="DC74" i="4"/>
  <c r="DC89" i="4"/>
  <c r="DC82" i="4"/>
  <c r="DC97" i="4"/>
  <c r="DC95" i="4"/>
  <c r="DC63" i="4"/>
  <c r="DC94" i="4"/>
  <c r="DC65" i="4"/>
  <c r="DC100" i="4"/>
  <c r="DC98" i="4"/>
  <c r="DC96" i="4"/>
  <c r="DC64" i="4"/>
  <c r="DD77" i="4" l="1"/>
  <c r="DD99" i="4"/>
  <c r="DD71" i="4"/>
  <c r="DD84" i="4"/>
  <c r="DD74" i="4"/>
  <c r="DD70" i="4"/>
  <c r="DD79" i="4"/>
  <c r="DD88" i="4"/>
  <c r="DD101" i="4"/>
  <c r="DD78" i="4"/>
  <c r="DD80" i="4"/>
  <c r="DD76" i="4"/>
  <c r="DD83" i="4"/>
  <c r="DD81" i="4"/>
  <c r="DD65" i="4"/>
  <c r="DD94" i="4"/>
  <c r="DD64" i="4"/>
  <c r="DD95" i="4"/>
  <c r="DD85" i="4"/>
  <c r="DD87" i="4"/>
  <c r="DD90" i="4"/>
  <c r="DD93" i="4"/>
  <c r="DF62" i="4"/>
  <c r="DD63" i="4"/>
  <c r="DD98" i="4"/>
  <c r="DD97" i="4"/>
  <c r="DD67" i="4"/>
  <c r="DD68" i="4"/>
  <c r="DD69" i="4"/>
  <c r="DD66" i="4"/>
  <c r="DD92" i="4"/>
  <c r="DD96" i="4"/>
  <c r="DD89" i="4"/>
  <c r="DD100" i="4"/>
  <c r="DD82" i="4"/>
  <c r="DD73" i="4"/>
  <c r="DD86" i="4"/>
  <c r="DD91" i="4"/>
  <c r="DD72" i="4"/>
  <c r="DD75" i="4"/>
  <c r="DE73" i="4" l="1"/>
  <c r="DE63" i="4"/>
  <c r="DE95" i="4"/>
  <c r="DE76" i="4"/>
  <c r="DE70" i="4"/>
  <c r="DE82" i="4"/>
  <c r="DE69" i="4"/>
  <c r="DG62" i="4"/>
  <c r="DE64" i="4"/>
  <c r="DE80" i="4"/>
  <c r="DE74" i="4"/>
  <c r="DE68" i="4"/>
  <c r="DE94" i="4"/>
  <c r="DE78" i="4"/>
  <c r="DE84" i="4"/>
  <c r="DE75" i="4"/>
  <c r="DE72" i="4"/>
  <c r="DE89" i="4"/>
  <c r="DE67" i="4"/>
  <c r="DE90" i="4"/>
  <c r="DE65" i="4"/>
  <c r="DE101" i="4"/>
  <c r="DE71" i="4"/>
  <c r="DE100" i="4"/>
  <c r="DE91" i="4"/>
  <c r="DE96" i="4"/>
  <c r="DE97" i="4"/>
  <c r="DE87" i="4"/>
  <c r="DE81" i="4"/>
  <c r="DE88" i="4"/>
  <c r="DE99" i="4"/>
  <c r="DE66" i="4"/>
  <c r="DE93" i="4"/>
  <c r="DE86" i="4"/>
  <c r="DE92" i="4"/>
  <c r="DE98" i="4"/>
  <c r="DE85" i="4"/>
  <c r="DE83" i="4"/>
  <c r="DE79" i="4"/>
  <c r="DE77" i="4"/>
  <c r="DF100" i="4" l="1"/>
  <c r="DF89" i="4"/>
  <c r="DF68" i="4"/>
  <c r="DF82" i="4"/>
  <c r="DF88" i="4"/>
  <c r="DF81" i="4"/>
  <c r="DF71" i="4"/>
  <c r="DF72" i="4"/>
  <c r="DF74" i="4"/>
  <c r="DF70" i="4"/>
  <c r="DF87" i="4"/>
  <c r="DF75" i="4"/>
  <c r="DF80" i="4"/>
  <c r="DF76" i="4"/>
  <c r="DF86" i="4"/>
  <c r="DF93" i="4"/>
  <c r="DF97" i="4"/>
  <c r="DF65" i="4"/>
  <c r="DF84" i="4"/>
  <c r="DF64" i="4"/>
  <c r="DF95" i="4"/>
  <c r="DF98" i="4"/>
  <c r="DF77" i="4"/>
  <c r="DF79" i="4"/>
  <c r="DF83" i="4"/>
  <c r="DF66" i="4"/>
  <c r="DF96" i="4"/>
  <c r="DF90" i="4"/>
  <c r="DF78" i="4"/>
  <c r="F69" i="4"/>
  <c r="DH62" i="4"/>
  <c r="E70" i="4" s="1"/>
  <c r="DF63" i="4"/>
  <c r="DF92" i="4"/>
  <c r="DF101" i="4"/>
  <c r="DF85" i="4"/>
  <c r="DF99" i="4"/>
  <c r="DF91" i="4"/>
  <c r="DF67" i="4"/>
  <c r="DF94" i="4"/>
  <c r="DF69" i="4"/>
  <c r="DF73" i="4"/>
  <c r="DI62" i="4" l="1"/>
  <c r="DG79" i="4"/>
  <c r="DG65" i="4"/>
  <c r="DG75" i="4"/>
  <c r="DG81" i="4"/>
  <c r="DG91" i="4"/>
  <c r="DG78" i="4"/>
  <c r="DG77" i="4"/>
  <c r="DG97" i="4"/>
  <c r="DG87" i="4"/>
  <c r="DG88" i="4"/>
  <c r="DG90" i="4"/>
  <c r="DG98" i="4"/>
  <c r="DG93" i="4"/>
  <c r="DG70" i="4"/>
  <c r="DG82" i="4"/>
  <c r="DG73" i="4"/>
  <c r="DG69" i="4"/>
  <c r="DG96" i="4"/>
  <c r="DG95" i="4"/>
  <c r="DG86" i="4"/>
  <c r="DG74" i="4"/>
  <c r="DG68" i="4"/>
  <c r="DG94" i="4"/>
  <c r="DG92" i="4"/>
  <c r="DG66" i="4"/>
  <c r="DG64" i="4"/>
  <c r="DG76" i="4"/>
  <c r="DG72" i="4"/>
  <c r="DG89" i="4"/>
  <c r="DG99" i="4"/>
  <c r="DG85" i="4"/>
  <c r="DG101" i="4"/>
  <c r="DG67" i="4"/>
  <c r="DG63" i="4"/>
  <c r="DG83" i="4"/>
  <c r="DG84" i="4"/>
  <c r="DG80" i="4"/>
  <c r="DG71" i="4"/>
  <c r="DG100" i="4"/>
  <c r="DH94" i="4" l="1"/>
  <c r="DH69" i="4"/>
  <c r="DH90" i="4"/>
  <c r="DH91" i="4"/>
  <c r="DH73" i="4"/>
  <c r="DH88" i="4"/>
  <c r="DH81" i="4"/>
  <c r="DH83" i="4"/>
  <c r="DH76" i="4"/>
  <c r="DH74" i="4"/>
  <c r="DH82" i="4"/>
  <c r="DH87" i="4"/>
  <c r="DH75" i="4"/>
  <c r="DH89" i="4"/>
  <c r="DH101" i="4"/>
  <c r="DH64" i="4"/>
  <c r="DH86" i="4"/>
  <c r="DH70" i="4"/>
  <c r="DH97" i="4"/>
  <c r="DH65" i="4"/>
  <c r="DH68" i="4"/>
  <c r="DH63" i="4"/>
  <c r="DH85" i="4"/>
  <c r="DH66" i="4"/>
  <c r="DH95" i="4"/>
  <c r="DH93" i="4"/>
  <c r="DH77" i="4"/>
  <c r="DH79" i="4"/>
  <c r="DH100" i="4"/>
  <c r="DH80" i="4"/>
  <c r="DH72" i="4"/>
  <c r="DH71" i="4"/>
  <c r="DH99" i="4"/>
  <c r="DH92" i="4"/>
  <c r="DH96" i="4"/>
  <c r="DH98" i="4"/>
  <c r="DH78" i="4"/>
  <c r="DH67" i="4"/>
  <c r="DH84" i="4"/>
  <c r="DJ62" i="4"/>
  <c r="DI98" i="4" l="1"/>
  <c r="DI80" i="4"/>
  <c r="DI66" i="4"/>
  <c r="DI70" i="4"/>
  <c r="DI87" i="4"/>
  <c r="DI88" i="4"/>
  <c r="DI96" i="4"/>
  <c r="DI100" i="4"/>
  <c r="DI85" i="4"/>
  <c r="DI86" i="4"/>
  <c r="DI82" i="4"/>
  <c r="DI73" i="4"/>
  <c r="DI92" i="4"/>
  <c r="DI79" i="4"/>
  <c r="F70" i="4"/>
  <c r="DI63" i="4"/>
  <c r="E71" i="4" s="1"/>
  <c r="DI64" i="4"/>
  <c r="DI74" i="4"/>
  <c r="DI91" i="4"/>
  <c r="DI99" i="4"/>
  <c r="DI77" i="4"/>
  <c r="DI68" i="4"/>
  <c r="DI101" i="4"/>
  <c r="DI76" i="4"/>
  <c r="DI90" i="4"/>
  <c r="DK62" i="4"/>
  <c r="DI84" i="4"/>
  <c r="DI71" i="4"/>
  <c r="DI93" i="4"/>
  <c r="DI65" i="4"/>
  <c r="DI89" i="4"/>
  <c r="DI83" i="4"/>
  <c r="DI69" i="4"/>
  <c r="DI67" i="4"/>
  <c r="DI78" i="4"/>
  <c r="DI72" i="4"/>
  <c r="DI95" i="4"/>
  <c r="DI97" i="4"/>
  <c r="DI75" i="4"/>
  <c r="DI81" i="4"/>
  <c r="DI94" i="4"/>
  <c r="DJ90" i="4" l="1"/>
  <c r="DJ91" i="4"/>
  <c r="DJ73" i="4"/>
  <c r="DJ88" i="4"/>
  <c r="DJ65" i="4"/>
  <c r="DJ76" i="4"/>
  <c r="DJ74" i="4"/>
  <c r="DJ82" i="4"/>
  <c r="DJ87" i="4"/>
  <c r="DJ93" i="4"/>
  <c r="DJ71" i="4"/>
  <c r="DJ101" i="4"/>
  <c r="F71" i="4"/>
  <c r="DJ64" i="4"/>
  <c r="E72" i="4" s="1"/>
  <c r="DJ86" i="4"/>
  <c r="DJ70" i="4"/>
  <c r="DJ63" i="4"/>
  <c r="G70" i="4"/>
  <c r="B60" i="3" s="1"/>
  <c r="DJ72" i="4"/>
  <c r="DJ67" i="4"/>
  <c r="DJ69" i="4"/>
  <c r="DJ68" i="4"/>
  <c r="DJ85" i="4"/>
  <c r="DJ66" i="4"/>
  <c r="DJ94" i="4"/>
  <c r="DJ81" i="4"/>
  <c r="DJ97" i="4"/>
  <c r="DJ83" i="4"/>
  <c r="DJ84" i="4"/>
  <c r="DJ77" i="4"/>
  <c r="DJ79" i="4"/>
  <c r="DJ100" i="4"/>
  <c r="DJ80" i="4"/>
  <c r="DJ78" i="4"/>
  <c r="DJ75" i="4"/>
  <c r="DJ95" i="4"/>
  <c r="DJ89" i="4"/>
  <c r="DL62" i="4"/>
  <c r="DJ99" i="4"/>
  <c r="DJ92" i="4"/>
  <c r="DJ96" i="4"/>
  <c r="DJ98" i="4"/>
  <c r="DK79" i="4" l="1"/>
  <c r="DK69" i="4"/>
  <c r="DK86" i="4"/>
  <c r="DK88" i="4"/>
  <c r="DK77" i="4"/>
  <c r="DK94" i="4"/>
  <c r="DK67" i="4"/>
  <c r="DK64" i="4"/>
  <c r="G71" i="4"/>
  <c r="B61" i="3" s="1"/>
  <c r="DK87" i="4"/>
  <c r="DK73" i="4"/>
  <c r="DK78" i="4"/>
  <c r="DK66" i="4"/>
  <c r="DK72" i="4"/>
  <c r="DK82" i="4"/>
  <c r="DK75" i="4"/>
  <c r="DK101" i="4"/>
  <c r="DK91" i="4"/>
  <c r="DK74" i="4"/>
  <c r="DK96" i="4"/>
  <c r="DK84" i="4"/>
  <c r="DK63" i="4"/>
  <c r="DK90" i="4"/>
  <c r="DK80" i="4"/>
  <c r="DK97" i="4"/>
  <c r="DK68" i="4"/>
  <c r="DK76" i="4"/>
  <c r="DK99" i="4"/>
  <c r="DM62" i="4"/>
  <c r="DK71" i="4"/>
  <c r="DK95" i="4"/>
  <c r="DK83" i="4"/>
  <c r="DK89" i="4"/>
  <c r="DK100" i="4"/>
  <c r="DK81" i="4"/>
  <c r="DK92" i="4"/>
  <c r="DK85" i="4"/>
  <c r="DK98" i="4"/>
  <c r="DK70" i="4"/>
  <c r="DK93" i="4"/>
  <c r="F72" i="4"/>
  <c r="DK65" i="4"/>
  <c r="E73" i="4" s="1"/>
  <c r="F73" i="4" l="1"/>
  <c r="DL66" i="4"/>
  <c r="E74" i="4" s="1"/>
  <c r="DL94" i="4"/>
  <c r="DL91" i="4"/>
  <c r="DL78" i="4"/>
  <c r="DL81" i="4"/>
  <c r="DN62" i="4"/>
  <c r="DL90" i="4"/>
  <c r="DL77" i="4"/>
  <c r="DL71" i="4"/>
  <c r="DL101" i="4"/>
  <c r="DL73" i="4"/>
  <c r="DL88" i="4"/>
  <c r="DL80" i="4"/>
  <c r="DL99" i="4"/>
  <c r="DL75" i="4"/>
  <c r="DL87" i="4"/>
  <c r="DL70" i="4"/>
  <c r="DL89" i="4"/>
  <c r="DL76" i="4"/>
  <c r="DL84" i="4"/>
  <c r="DL86" i="4"/>
  <c r="DL100" i="4"/>
  <c r="DL82" i="4"/>
  <c r="DL63" i="4"/>
  <c r="DL98" i="4"/>
  <c r="DL83" i="4"/>
  <c r="DL68" i="4"/>
  <c r="DL96" i="4"/>
  <c r="DL64" i="4"/>
  <c r="DL69" i="4"/>
  <c r="DL92" i="4"/>
  <c r="DL65" i="4"/>
  <c r="G72" i="4"/>
  <c r="B62" i="3" s="1"/>
  <c r="DL72" i="4"/>
  <c r="DL93" i="4"/>
  <c r="DL85" i="4"/>
  <c r="DL95" i="4"/>
  <c r="DL97" i="4"/>
  <c r="DL74" i="4"/>
  <c r="DL67" i="4"/>
  <c r="DL79" i="4"/>
  <c r="DM85" i="4" l="1"/>
  <c r="DM65" i="4"/>
  <c r="DM101" i="4"/>
  <c r="DM81" i="4"/>
  <c r="DM96" i="4"/>
  <c r="DM76" i="4"/>
  <c r="DM93" i="4"/>
  <c r="DM92" i="4"/>
  <c r="DM100" i="4"/>
  <c r="DM78" i="4"/>
  <c r="DM68" i="4"/>
  <c r="DM89" i="4"/>
  <c r="DM71" i="4"/>
  <c r="DM72" i="4"/>
  <c r="DM69" i="4"/>
  <c r="DM86" i="4"/>
  <c r="DM99" i="4"/>
  <c r="DM91" i="4"/>
  <c r="DM83" i="4"/>
  <c r="DM70" i="4"/>
  <c r="DM77" i="4"/>
  <c r="DM74" i="4"/>
  <c r="DM64" i="4"/>
  <c r="DM80" i="4"/>
  <c r="DM94" i="4"/>
  <c r="DM79" i="4"/>
  <c r="DM98" i="4"/>
  <c r="DM87" i="4"/>
  <c r="DM66" i="4"/>
  <c r="G73" i="4"/>
  <c r="B63" i="3" s="1"/>
  <c r="DM97" i="4"/>
  <c r="DM88" i="4"/>
  <c r="DM90" i="4"/>
  <c r="F74" i="4"/>
  <c r="DM67" i="4"/>
  <c r="E75" i="4" s="1"/>
  <c r="DM63" i="4"/>
  <c r="DM75" i="4"/>
  <c r="DM95" i="4"/>
  <c r="DM73" i="4"/>
  <c r="DO62" i="4"/>
  <c r="DM82" i="4"/>
  <c r="DM84" i="4"/>
  <c r="DN75" i="4" l="1"/>
  <c r="DN88" i="4"/>
  <c r="DN86" i="4"/>
  <c r="DN77" i="4"/>
  <c r="DN78" i="4"/>
  <c r="DN81" i="4"/>
  <c r="DN63" i="4"/>
  <c r="DN97" i="4"/>
  <c r="DN79" i="4"/>
  <c r="DN69" i="4"/>
  <c r="DP62" i="4"/>
  <c r="DN70" i="4"/>
  <c r="DN100" i="4"/>
  <c r="DN101" i="4"/>
  <c r="DN72" i="4"/>
  <c r="DN67" i="4"/>
  <c r="G74" i="4"/>
  <c r="B64" i="3" s="1"/>
  <c r="DN94" i="4"/>
  <c r="DN83" i="4"/>
  <c r="DN92" i="4"/>
  <c r="DN65" i="4"/>
  <c r="DN66" i="4"/>
  <c r="DN71" i="4"/>
  <c r="DN73" i="4"/>
  <c r="DN95" i="4"/>
  <c r="DN80" i="4"/>
  <c r="DN93" i="4"/>
  <c r="DN85" i="4"/>
  <c r="DN87" i="4"/>
  <c r="DN91" i="4"/>
  <c r="DN89" i="4"/>
  <c r="DN82" i="4"/>
  <c r="DN64" i="4"/>
  <c r="DN76" i="4"/>
  <c r="DN84" i="4"/>
  <c r="DN90" i="4"/>
  <c r="DN98" i="4"/>
  <c r="DN99" i="4"/>
  <c r="F75" i="4"/>
  <c r="DN68" i="4"/>
  <c r="E76" i="4" s="1"/>
  <c r="DN74" i="4"/>
  <c r="DN96" i="4"/>
  <c r="DO72" i="4" l="1"/>
  <c r="DO79" i="4"/>
  <c r="DO86" i="4"/>
  <c r="DO64" i="4"/>
  <c r="DO93" i="4"/>
  <c r="DO65" i="4"/>
  <c r="DO99" i="4"/>
  <c r="DO101" i="4"/>
  <c r="DO97" i="4"/>
  <c r="DO88" i="4"/>
  <c r="DO82" i="4"/>
  <c r="DO80" i="4"/>
  <c r="DO92" i="4"/>
  <c r="DO98" i="4"/>
  <c r="DO100" i="4"/>
  <c r="DO63" i="4"/>
  <c r="DO75" i="4"/>
  <c r="DO89" i="4"/>
  <c r="DO95" i="4"/>
  <c r="DO83" i="4"/>
  <c r="DO74" i="4"/>
  <c r="DO70" i="4"/>
  <c r="DO81" i="4"/>
  <c r="DO91" i="4"/>
  <c r="DO73" i="4"/>
  <c r="DO94" i="4"/>
  <c r="DO84" i="4"/>
  <c r="DQ62" i="4"/>
  <c r="DO78" i="4"/>
  <c r="DO87" i="4"/>
  <c r="DO71" i="4"/>
  <c r="DO67" i="4"/>
  <c r="F76" i="4"/>
  <c r="DO69" i="4"/>
  <c r="E77" i="4" s="1"/>
  <c r="DO77" i="4"/>
  <c r="DO96" i="4"/>
  <c r="DO90" i="4"/>
  <c r="DO68" i="4"/>
  <c r="G75" i="4"/>
  <c r="B65" i="3" s="1"/>
  <c r="DO76" i="4"/>
  <c r="DO85" i="4"/>
  <c r="DO66" i="4"/>
  <c r="DP67" i="4" l="1"/>
  <c r="DP63" i="4"/>
  <c r="DP88" i="4"/>
  <c r="DP64" i="4"/>
  <c r="DP84" i="4"/>
  <c r="DP74" i="4"/>
  <c r="DP68" i="4"/>
  <c r="DP100" i="4"/>
  <c r="DP97" i="4"/>
  <c r="DP86" i="4"/>
  <c r="DP94" i="4"/>
  <c r="DP90" i="4"/>
  <c r="DP71" i="4"/>
  <c r="DP83" i="4"/>
  <c r="DP98" i="4"/>
  <c r="DP101" i="4"/>
  <c r="DP79" i="4"/>
  <c r="DP73" i="4"/>
  <c r="DP96" i="4"/>
  <c r="DP87" i="4"/>
  <c r="DP95" i="4"/>
  <c r="DP92" i="4"/>
  <c r="DP99" i="4"/>
  <c r="DP72" i="4"/>
  <c r="DP66" i="4"/>
  <c r="DP91" i="4"/>
  <c r="DP77" i="4"/>
  <c r="DP89" i="4"/>
  <c r="DP80" i="4"/>
  <c r="DP65" i="4"/>
  <c r="DP85" i="4"/>
  <c r="DP69" i="4"/>
  <c r="G76" i="4"/>
  <c r="B66" i="3" s="1"/>
  <c r="DP78" i="4"/>
  <c r="DP81" i="4"/>
  <c r="DP75" i="4"/>
  <c r="DP82" i="4"/>
  <c r="DP93" i="4"/>
  <c r="DP76" i="4"/>
  <c r="DR62" i="4"/>
  <c r="F77" i="4"/>
  <c r="DP70" i="4"/>
  <c r="E78" i="4" s="1"/>
  <c r="DQ93" i="4" l="1"/>
  <c r="DQ69" i="4"/>
  <c r="DQ91" i="4"/>
  <c r="DQ87" i="4"/>
  <c r="DQ83" i="4"/>
  <c r="DQ100" i="4"/>
  <c r="DQ63" i="4"/>
  <c r="DQ82" i="4"/>
  <c r="DQ85" i="4"/>
  <c r="DQ66" i="4"/>
  <c r="DQ96" i="4"/>
  <c r="F78" i="4"/>
  <c r="DQ71" i="4"/>
  <c r="E79" i="4" s="1"/>
  <c r="DQ68" i="4"/>
  <c r="DQ67" i="4"/>
  <c r="DQ75" i="4"/>
  <c r="DQ65" i="4"/>
  <c r="DQ72" i="4"/>
  <c r="DQ73" i="4"/>
  <c r="DQ90" i="4"/>
  <c r="DQ74" i="4"/>
  <c r="DS62" i="4"/>
  <c r="DQ76" i="4"/>
  <c r="DQ80" i="4"/>
  <c r="DQ99" i="4"/>
  <c r="DQ79" i="4"/>
  <c r="DQ94" i="4"/>
  <c r="DQ84" i="4"/>
  <c r="DQ81" i="4"/>
  <c r="DQ89" i="4"/>
  <c r="DQ92" i="4"/>
  <c r="DQ101" i="4"/>
  <c r="DQ86" i="4"/>
  <c r="DQ64" i="4"/>
  <c r="DQ78" i="4"/>
  <c r="DQ70" i="4"/>
  <c r="G77" i="4"/>
  <c r="B67" i="3" s="1"/>
  <c r="DQ77" i="4"/>
  <c r="DQ95" i="4"/>
  <c r="DQ98" i="4"/>
  <c r="DQ97" i="4"/>
  <c r="DQ88" i="4"/>
  <c r="DR74" i="4" l="1"/>
  <c r="DR67" i="4"/>
  <c r="DR82" i="4"/>
  <c r="DR69" i="4"/>
  <c r="DR101" i="4"/>
  <c r="DR79" i="4"/>
  <c r="DR90" i="4"/>
  <c r="DR68" i="4"/>
  <c r="DR63" i="4"/>
  <c r="DR93" i="4"/>
  <c r="DR92" i="4"/>
  <c r="DR99" i="4"/>
  <c r="DR71" i="4"/>
  <c r="G78" i="4"/>
  <c r="B68" i="3" s="1"/>
  <c r="DR73" i="4"/>
  <c r="DR100" i="4"/>
  <c r="DR95" i="4"/>
  <c r="DR89" i="4"/>
  <c r="DR80" i="4"/>
  <c r="DR97" i="4"/>
  <c r="F79" i="4"/>
  <c r="DR72" i="4"/>
  <c r="E80" i="4" s="1"/>
  <c r="DR96" i="4"/>
  <c r="DR83" i="4"/>
  <c r="DR77" i="4"/>
  <c r="DR81" i="4"/>
  <c r="DR76" i="4"/>
  <c r="DR98" i="4"/>
  <c r="DR65" i="4"/>
  <c r="DR66" i="4"/>
  <c r="DR87" i="4"/>
  <c r="DR70" i="4"/>
  <c r="DR64" i="4"/>
  <c r="DR84" i="4"/>
  <c r="DR88" i="4"/>
  <c r="DT62" i="4"/>
  <c r="DR75" i="4"/>
  <c r="DR85" i="4"/>
  <c r="DR91" i="4"/>
  <c r="DR78" i="4"/>
  <c r="DR86" i="4"/>
  <c r="DR94" i="4"/>
  <c r="DS68" i="4" l="1"/>
  <c r="DS67" i="4"/>
  <c r="DS64" i="4"/>
  <c r="DS76" i="4"/>
  <c r="DS97" i="4"/>
  <c r="DS71" i="4"/>
  <c r="DS90" i="4"/>
  <c r="DS74" i="4"/>
  <c r="DS70" i="4"/>
  <c r="DS81" i="4"/>
  <c r="DS80" i="4"/>
  <c r="DS86" i="4"/>
  <c r="DS99" i="4"/>
  <c r="DS79" i="4"/>
  <c r="DS87" i="4"/>
  <c r="DS77" i="4"/>
  <c r="DS89" i="4"/>
  <c r="DS91" i="4"/>
  <c r="DS92" i="4"/>
  <c r="DS101" i="4"/>
  <c r="DS66" i="4"/>
  <c r="DS83" i="4"/>
  <c r="DS95" i="4"/>
  <c r="DS85" i="4"/>
  <c r="DS75" i="4"/>
  <c r="DS93" i="4"/>
  <c r="DS69" i="4"/>
  <c r="DS78" i="4"/>
  <c r="DS65" i="4"/>
  <c r="DS96" i="4"/>
  <c r="DS100" i="4"/>
  <c r="DS88" i="4"/>
  <c r="DS94" i="4"/>
  <c r="DU62" i="4"/>
  <c r="DS72" i="4"/>
  <c r="G79" i="4"/>
  <c r="B69" i="3" s="1"/>
  <c r="DS63" i="4"/>
  <c r="DS82" i="4"/>
  <c r="DS84" i="4"/>
  <c r="DS98" i="4"/>
  <c r="F80" i="4"/>
  <c r="DS73" i="4"/>
  <c r="E81" i="4" s="1"/>
  <c r="DT98" i="4" l="1"/>
  <c r="DT93" i="4"/>
  <c r="DT101" i="4"/>
  <c r="DT79" i="4"/>
  <c r="F81" i="4"/>
  <c r="DT74" i="4"/>
  <c r="E82" i="4" s="1"/>
  <c r="DT67" i="4"/>
  <c r="DT75" i="4"/>
  <c r="DT92" i="4"/>
  <c r="DT99" i="4"/>
  <c r="DT90" i="4"/>
  <c r="DT68" i="4"/>
  <c r="DT82" i="4"/>
  <c r="DT88" i="4"/>
  <c r="DT100" i="4"/>
  <c r="DT85" i="4"/>
  <c r="DT91" i="4"/>
  <c r="DT86" i="4"/>
  <c r="DT71" i="4"/>
  <c r="DT63" i="4"/>
  <c r="DT96" i="4"/>
  <c r="DT95" i="4"/>
  <c r="DT89" i="4"/>
  <c r="DT80" i="4"/>
  <c r="DT97" i="4"/>
  <c r="DT84" i="4"/>
  <c r="DT73" i="4"/>
  <c r="G80" i="4"/>
  <c r="B70" i="3" s="1"/>
  <c r="DT72" i="4"/>
  <c r="DT65" i="4"/>
  <c r="DT83" i="4"/>
  <c r="DT77" i="4"/>
  <c r="DT81" i="4"/>
  <c r="DT76" i="4"/>
  <c r="DT94" i="4"/>
  <c r="DV62" i="4"/>
  <c r="DT78" i="4"/>
  <c r="DT69" i="4"/>
  <c r="DT66" i="4"/>
  <c r="DT87" i="4"/>
  <c r="DT70" i="4"/>
  <c r="DT64" i="4"/>
  <c r="DU95" i="4" l="1"/>
  <c r="DU85" i="4"/>
  <c r="DU99" i="4"/>
  <c r="DU101" i="4"/>
  <c r="DU76" i="4"/>
  <c r="DU73" i="4"/>
  <c r="DU96" i="4"/>
  <c r="DU100" i="4"/>
  <c r="DU92" i="4"/>
  <c r="DU93" i="4"/>
  <c r="DU66" i="4"/>
  <c r="DU81" i="4"/>
  <c r="DU84" i="4"/>
  <c r="DU63" i="4"/>
  <c r="DU88" i="4"/>
  <c r="F82" i="4"/>
  <c r="DU75" i="4"/>
  <c r="E83" i="4" s="1"/>
  <c r="DU98" i="4"/>
  <c r="DU69" i="4"/>
  <c r="DU77" i="4"/>
  <c r="DU97" i="4"/>
  <c r="DU71" i="4"/>
  <c r="DU82" i="4"/>
  <c r="DU67" i="4"/>
  <c r="DU78" i="4"/>
  <c r="DU83" i="4"/>
  <c r="DU74" i="4"/>
  <c r="G81" i="4"/>
  <c r="B71" i="3" s="1"/>
  <c r="DU80" i="4"/>
  <c r="DU86" i="4"/>
  <c r="DU68" i="4"/>
  <c r="DU64" i="4"/>
  <c r="DW62" i="4"/>
  <c r="DU65" i="4"/>
  <c r="DU89" i="4"/>
  <c r="DU91" i="4"/>
  <c r="DU90" i="4"/>
  <c r="DU79" i="4"/>
  <c r="DU87" i="4"/>
  <c r="DU70" i="4"/>
  <c r="DU94" i="4"/>
  <c r="DU72" i="4"/>
  <c r="DV71" i="4" l="1"/>
  <c r="DV88" i="4"/>
  <c r="DV92" i="4"/>
  <c r="DV99" i="4"/>
  <c r="DV65" i="4"/>
  <c r="DV74" i="4"/>
  <c r="DV97" i="4"/>
  <c r="DV63" i="4"/>
  <c r="DV100" i="4"/>
  <c r="DV85" i="4"/>
  <c r="DV87" i="4"/>
  <c r="DX62" i="4"/>
  <c r="DV83" i="4"/>
  <c r="DV77" i="4"/>
  <c r="DV84" i="4"/>
  <c r="DV96" i="4"/>
  <c r="DV95" i="4"/>
  <c r="DV70" i="4"/>
  <c r="DV79" i="4"/>
  <c r="DV64" i="4"/>
  <c r="DV78" i="4"/>
  <c r="DV69" i="4"/>
  <c r="DV81" i="4"/>
  <c r="DV73" i="4"/>
  <c r="DV90" i="4"/>
  <c r="DV68" i="4"/>
  <c r="DV67" i="4"/>
  <c r="DV98" i="4"/>
  <c r="DV66" i="4"/>
  <c r="F83" i="4"/>
  <c r="DV76" i="4"/>
  <c r="E84" i="4" s="1"/>
  <c r="DV72" i="4"/>
  <c r="DV91" i="4"/>
  <c r="DV86" i="4"/>
  <c r="DV75" i="4"/>
  <c r="G82" i="4"/>
  <c r="B72" i="3" s="1"/>
  <c r="DV82" i="4"/>
  <c r="DV93" i="4"/>
  <c r="DV101" i="4"/>
  <c r="DV94" i="4"/>
  <c r="DV89" i="4"/>
  <c r="DV80" i="4"/>
  <c r="DW86" i="4" l="1"/>
  <c r="DW67" i="4"/>
  <c r="DW78" i="4"/>
  <c r="DW84" i="4"/>
  <c r="DW100" i="4"/>
  <c r="DW92" i="4"/>
  <c r="DW94" i="4"/>
  <c r="DW91" i="4"/>
  <c r="DW68" i="4"/>
  <c r="DW64" i="4"/>
  <c r="F84" i="4"/>
  <c r="DW77" i="4"/>
  <c r="E85" i="4" s="1"/>
  <c r="DW63" i="4"/>
  <c r="DW88" i="4"/>
  <c r="DW101" i="4"/>
  <c r="DW72" i="4"/>
  <c r="DW90" i="4"/>
  <c r="DW79" i="4"/>
  <c r="DW83" i="4"/>
  <c r="DW97" i="4"/>
  <c r="DW71" i="4"/>
  <c r="DW93" i="4"/>
  <c r="DW76" i="4"/>
  <c r="G83" i="4"/>
  <c r="B73" i="3" s="1"/>
  <c r="DW73" i="4"/>
  <c r="DW70" i="4"/>
  <c r="DY62" i="4"/>
  <c r="DW74" i="4"/>
  <c r="DW82" i="4"/>
  <c r="DW66" i="4"/>
  <c r="DW81" i="4"/>
  <c r="DW95" i="4"/>
  <c r="DW87" i="4"/>
  <c r="DW65" i="4"/>
  <c r="DW80" i="4"/>
  <c r="DW75" i="4"/>
  <c r="DW98" i="4"/>
  <c r="DW69" i="4"/>
  <c r="DW96" i="4"/>
  <c r="DW85" i="4"/>
  <c r="DW99" i="4"/>
  <c r="DW89" i="4"/>
  <c r="DX93" i="4" l="1"/>
  <c r="DX72" i="4"/>
  <c r="DX68" i="4"/>
  <c r="F85" i="4"/>
  <c r="DX78" i="4"/>
  <c r="E86" i="4" s="1"/>
  <c r="DX85" i="4"/>
  <c r="DX65" i="4"/>
  <c r="DX74" i="4"/>
  <c r="DX71" i="4"/>
  <c r="DX101" i="4"/>
  <c r="DX91" i="4"/>
  <c r="DX67" i="4"/>
  <c r="DX96" i="4"/>
  <c r="DX87" i="4"/>
  <c r="DZ62" i="4"/>
  <c r="DX97" i="4"/>
  <c r="DX88" i="4"/>
  <c r="DX94" i="4"/>
  <c r="DX86" i="4"/>
  <c r="DX69" i="4"/>
  <c r="DX95" i="4"/>
  <c r="DX70" i="4"/>
  <c r="DX83" i="4"/>
  <c r="DX63" i="4"/>
  <c r="DX92" i="4"/>
  <c r="DX98" i="4"/>
  <c r="DX81" i="4"/>
  <c r="DX73" i="4"/>
  <c r="DX77" i="4"/>
  <c r="G84" i="4"/>
  <c r="B74" i="3" s="1"/>
  <c r="DX79" i="4"/>
  <c r="DX100" i="4"/>
  <c r="DX89" i="4"/>
  <c r="DX75" i="4"/>
  <c r="DX66" i="4"/>
  <c r="DX76" i="4"/>
  <c r="DX90" i="4"/>
  <c r="DX64" i="4"/>
  <c r="DX84" i="4"/>
  <c r="DX99" i="4"/>
  <c r="DX80" i="4"/>
  <c r="DX82" i="4"/>
  <c r="DY99" i="4" l="1"/>
  <c r="DY75" i="4"/>
  <c r="DY73" i="4"/>
  <c r="DY70" i="4"/>
  <c r="DY97" i="4"/>
  <c r="DY101" i="4"/>
  <c r="DY68" i="4"/>
  <c r="DY84" i="4"/>
  <c r="DY89" i="4"/>
  <c r="DY81" i="4"/>
  <c r="DY95" i="4"/>
  <c r="EA62" i="4"/>
  <c r="DY71" i="4"/>
  <c r="DY72" i="4"/>
  <c r="DY64" i="4"/>
  <c r="DY98" i="4"/>
  <c r="DY69" i="4"/>
  <c r="DY87" i="4"/>
  <c r="DY74" i="4"/>
  <c r="DY93" i="4"/>
  <c r="DY100" i="4"/>
  <c r="DY90" i="4"/>
  <c r="DY92" i="4"/>
  <c r="DY86" i="4"/>
  <c r="DY96" i="4"/>
  <c r="DY65" i="4"/>
  <c r="F86" i="4"/>
  <c r="DY79" i="4"/>
  <c r="E87" i="4" s="1"/>
  <c r="DY82" i="4"/>
  <c r="DY76" i="4"/>
  <c r="DY63" i="4"/>
  <c r="DY94" i="4"/>
  <c r="DY67" i="4"/>
  <c r="DY85" i="4"/>
  <c r="DY78" i="4"/>
  <c r="G85" i="4"/>
  <c r="B75" i="3" s="1"/>
  <c r="DY80" i="4"/>
  <c r="DY66" i="4"/>
  <c r="DY77" i="4"/>
  <c r="DY83" i="4"/>
  <c r="DY88" i="4"/>
  <c r="DY91" i="4"/>
  <c r="DZ83" i="4" l="1"/>
  <c r="DZ100" i="4"/>
  <c r="DZ64" i="4"/>
  <c r="DZ89" i="4"/>
  <c r="DZ73" i="4"/>
  <c r="DZ67" i="4"/>
  <c r="DZ77" i="4"/>
  <c r="DZ65" i="4"/>
  <c r="DZ93" i="4"/>
  <c r="DZ72" i="4"/>
  <c r="DZ84" i="4"/>
  <c r="DZ75" i="4"/>
  <c r="DZ94" i="4"/>
  <c r="DZ66" i="4"/>
  <c r="DZ96" i="4"/>
  <c r="DZ74" i="4"/>
  <c r="DZ71" i="4"/>
  <c r="DZ68" i="4"/>
  <c r="DZ99" i="4"/>
  <c r="DZ63" i="4"/>
  <c r="F87" i="4"/>
  <c r="DZ80" i="4"/>
  <c r="E88" i="4" s="1"/>
  <c r="DZ86" i="4"/>
  <c r="DZ87" i="4"/>
  <c r="EB62" i="4"/>
  <c r="DZ101" i="4"/>
  <c r="DZ76" i="4"/>
  <c r="DZ91" i="4"/>
  <c r="DZ92" i="4"/>
  <c r="DZ69" i="4"/>
  <c r="DZ95" i="4"/>
  <c r="DZ97" i="4"/>
  <c r="DZ78" i="4"/>
  <c r="DZ82" i="4"/>
  <c r="DZ88" i="4"/>
  <c r="DZ79" i="4"/>
  <c r="G86" i="4"/>
  <c r="B76" i="3" s="1"/>
  <c r="DZ90" i="4"/>
  <c r="DZ98" i="4"/>
  <c r="DZ81" i="4"/>
  <c r="DZ70" i="4"/>
  <c r="DZ85" i="4"/>
  <c r="EA96" i="4" l="1"/>
  <c r="EA93" i="4"/>
  <c r="EA64" i="4"/>
  <c r="EA98" i="4"/>
  <c r="EA78" i="4"/>
  <c r="EA76" i="4"/>
  <c r="EA63" i="4"/>
  <c r="EA66" i="4"/>
  <c r="EA65" i="4"/>
  <c r="EA100" i="4"/>
  <c r="EA97" i="4"/>
  <c r="EA85" i="4"/>
  <c r="EA101" i="4"/>
  <c r="EA99" i="4"/>
  <c r="EA94" i="4"/>
  <c r="EA77" i="4"/>
  <c r="EA83" i="4"/>
  <c r="EA90" i="4"/>
  <c r="EA95" i="4"/>
  <c r="EA79" i="4"/>
  <c r="EC62" i="4"/>
  <c r="EA68" i="4"/>
  <c r="EA75" i="4"/>
  <c r="EA67" i="4"/>
  <c r="EA69" i="4"/>
  <c r="EA88" i="4"/>
  <c r="EA87" i="4"/>
  <c r="EA71" i="4"/>
  <c r="EA84" i="4"/>
  <c r="EA73" i="4"/>
  <c r="EA70" i="4"/>
  <c r="EA92" i="4"/>
  <c r="EA86" i="4"/>
  <c r="EA74" i="4"/>
  <c r="EA72" i="4"/>
  <c r="EA89" i="4"/>
  <c r="F88" i="4"/>
  <c r="EA81" i="4"/>
  <c r="E89" i="4" s="1"/>
  <c r="EA82" i="4"/>
  <c r="EA91" i="4"/>
  <c r="EA80" i="4"/>
  <c r="G87" i="4"/>
  <c r="B77" i="3" s="1"/>
  <c r="EB93" i="4" l="1"/>
  <c r="EB70" i="4"/>
  <c r="EB69" i="4"/>
  <c r="EB95" i="4"/>
  <c r="EB101" i="4"/>
  <c r="EB63" i="4"/>
  <c r="EB89" i="4"/>
  <c r="EB96" i="4"/>
  <c r="EB73" i="4"/>
  <c r="EB67" i="4"/>
  <c r="EB90" i="4"/>
  <c r="EB85" i="4"/>
  <c r="EB72" i="4"/>
  <c r="EB76" i="4"/>
  <c r="EB84" i="4"/>
  <c r="EB75" i="4"/>
  <c r="EB83" i="4"/>
  <c r="EB97" i="4"/>
  <c r="EB80" i="4"/>
  <c r="EB74" i="4"/>
  <c r="EB78" i="4"/>
  <c r="EB71" i="4"/>
  <c r="EB68" i="4"/>
  <c r="EB77" i="4"/>
  <c r="EB100" i="4"/>
  <c r="EB91" i="4"/>
  <c r="EB86" i="4"/>
  <c r="EB98" i="4"/>
  <c r="EB87" i="4"/>
  <c r="ED62" i="4"/>
  <c r="EB94" i="4"/>
  <c r="EB65" i="4"/>
  <c r="F89" i="4"/>
  <c r="EB82" i="4"/>
  <c r="E90" i="4" s="1"/>
  <c r="EB64" i="4"/>
  <c r="EB81" i="4"/>
  <c r="G88" i="4"/>
  <c r="B78" i="3" s="1"/>
  <c r="EB92" i="4"/>
  <c r="EB88" i="4"/>
  <c r="EB79" i="4"/>
  <c r="EB99" i="4"/>
  <c r="EB66" i="4"/>
  <c r="EC94" i="4" l="1"/>
  <c r="EC100" i="4"/>
  <c r="EC92" i="4"/>
  <c r="EC80" i="4"/>
  <c r="EC72" i="4"/>
  <c r="EC89" i="4"/>
  <c r="EC93" i="4"/>
  <c r="EE62" i="4"/>
  <c r="EC77" i="4"/>
  <c r="EC97" i="4"/>
  <c r="EC85" i="4"/>
  <c r="EC63" i="4"/>
  <c r="EC81" i="4"/>
  <c r="EC87" i="4"/>
  <c r="EC68" i="4"/>
  <c r="F90" i="4"/>
  <c r="EC83" i="4"/>
  <c r="E91" i="4" s="1"/>
  <c r="EC90" i="4"/>
  <c r="EC101" i="4"/>
  <c r="EC64" i="4"/>
  <c r="EC98" i="4"/>
  <c r="EC71" i="4"/>
  <c r="EC99" i="4"/>
  <c r="EC82" i="4"/>
  <c r="G89" i="4"/>
  <c r="B79" i="3" s="1"/>
  <c r="EC75" i="4"/>
  <c r="EC67" i="4"/>
  <c r="EC95" i="4"/>
  <c r="EC86" i="4"/>
  <c r="EC79" i="4"/>
  <c r="EC78" i="4"/>
  <c r="EC84" i="4"/>
  <c r="EC73" i="4"/>
  <c r="EC69" i="4"/>
  <c r="EC66" i="4"/>
  <c r="EC65" i="4"/>
  <c r="EC91" i="4"/>
  <c r="EC88" i="4"/>
  <c r="EC74" i="4"/>
  <c r="EC76" i="4"/>
  <c r="EC96" i="4"/>
  <c r="EC70" i="4"/>
  <c r="ED67" i="4" l="1"/>
  <c r="ED87" i="4"/>
  <c r="EF62" i="4"/>
  <c r="ED100" i="4"/>
  <c r="ED64" i="4"/>
  <c r="ED69" i="4"/>
  <c r="ED75" i="4"/>
  <c r="ED81" i="4"/>
  <c r="ED93" i="4"/>
  <c r="ED94" i="4"/>
  <c r="ED96" i="4"/>
  <c r="ED66" i="4"/>
  <c r="ED101" i="4"/>
  <c r="ED63" i="4"/>
  <c r="ED89" i="4"/>
  <c r="ED82" i="4"/>
  <c r="ED88" i="4"/>
  <c r="F91" i="4"/>
  <c r="ED84" i="4"/>
  <c r="E92" i="4" s="1"/>
  <c r="ED90" i="4"/>
  <c r="ED85" i="4"/>
  <c r="ED72" i="4"/>
  <c r="ED99" i="4"/>
  <c r="ED83" i="4"/>
  <c r="G90" i="4"/>
  <c r="B80" i="3" s="1"/>
  <c r="ED73" i="4"/>
  <c r="ED78" i="4"/>
  <c r="ED86" i="4"/>
  <c r="ED97" i="4"/>
  <c r="ED80" i="4"/>
  <c r="ED71" i="4"/>
  <c r="ED74" i="4"/>
  <c r="ED70" i="4"/>
  <c r="ED65" i="4"/>
  <c r="ED79" i="4"/>
  <c r="ED95" i="4"/>
  <c r="ED68" i="4"/>
  <c r="ED77" i="4"/>
  <c r="ED92" i="4"/>
  <c r="ED76" i="4"/>
  <c r="ED91" i="4"/>
  <c r="ED98" i="4"/>
  <c r="EE76" i="4" l="1"/>
  <c r="EE65" i="4"/>
  <c r="EE86" i="4"/>
  <c r="F92" i="4"/>
  <c r="EE85" i="4"/>
  <c r="E93" i="4" s="1"/>
  <c r="EE63" i="4"/>
  <c r="EE81" i="4"/>
  <c r="EE87" i="4"/>
  <c r="EE92" i="4"/>
  <c r="EE70" i="4"/>
  <c r="EE78" i="4"/>
  <c r="EE90" i="4"/>
  <c r="EE101" i="4"/>
  <c r="EE75" i="4"/>
  <c r="EE67" i="4"/>
  <c r="EE77" i="4"/>
  <c r="EE74" i="4"/>
  <c r="EE73" i="4"/>
  <c r="EE84" i="4"/>
  <c r="G91" i="4"/>
  <c r="B81" i="3" s="1"/>
  <c r="EE66" i="4"/>
  <c r="EE69" i="4"/>
  <c r="EE68" i="4"/>
  <c r="EE71" i="4"/>
  <c r="EE83" i="4"/>
  <c r="EE88" i="4"/>
  <c r="EE96" i="4"/>
  <c r="EE64" i="4"/>
  <c r="EE98" i="4"/>
  <c r="EE95" i="4"/>
  <c r="EE80" i="4"/>
  <c r="EE99" i="4"/>
  <c r="EE82" i="4"/>
  <c r="EE94" i="4"/>
  <c r="EE100" i="4"/>
  <c r="EE91" i="4"/>
  <c r="EE79" i="4"/>
  <c r="EE97" i="4"/>
  <c r="EE72" i="4"/>
  <c r="EE89" i="4"/>
  <c r="EE93" i="4"/>
  <c r="EG62" i="4"/>
  <c r="EF89" i="4" l="1"/>
  <c r="EF94" i="4"/>
  <c r="EF64" i="4"/>
  <c r="EF69" i="4"/>
  <c r="F93" i="4"/>
  <c r="EF86" i="4"/>
  <c r="E94" i="4" s="1"/>
  <c r="EF67" i="4"/>
  <c r="EF92" i="4"/>
  <c r="EF72" i="4"/>
  <c r="EF82" i="4"/>
  <c r="EF96" i="4"/>
  <c r="EF66" i="4"/>
  <c r="EF65" i="4"/>
  <c r="EF75" i="4"/>
  <c r="EF97" i="4"/>
  <c r="EF99" i="4"/>
  <c r="EF88" i="4"/>
  <c r="EF87" i="4"/>
  <c r="EF76" i="4"/>
  <c r="EF84" i="4"/>
  <c r="EF101" i="4"/>
  <c r="EF79" i="4"/>
  <c r="EF80" i="4"/>
  <c r="EF83" i="4"/>
  <c r="EF81" i="4"/>
  <c r="EF73" i="4"/>
  <c r="EF90" i="4"/>
  <c r="EH62" i="4"/>
  <c r="EF91" i="4"/>
  <c r="EF95" i="4"/>
  <c r="EF71" i="4"/>
  <c r="EF63" i="4"/>
  <c r="EF74" i="4"/>
  <c r="EF78" i="4"/>
  <c r="EF85" i="4"/>
  <c r="G92" i="4"/>
  <c r="B82" i="3" s="1"/>
  <c r="EF93" i="4"/>
  <c r="EF100" i="4"/>
  <c r="EF98" i="4"/>
  <c r="EF68" i="4"/>
  <c r="EF77" i="4"/>
  <c r="EF70" i="4"/>
  <c r="EG68" i="4" l="1"/>
  <c r="EG74" i="4"/>
  <c r="EG90" i="4"/>
  <c r="EG101" i="4"/>
  <c r="EG97" i="4"/>
  <c r="EG72" i="4"/>
  <c r="EG94" i="4"/>
  <c r="EG98" i="4"/>
  <c r="EG63" i="4"/>
  <c r="EG73" i="4"/>
  <c r="EG84" i="4"/>
  <c r="EG75" i="4"/>
  <c r="EG92" i="4"/>
  <c r="EG89" i="4"/>
  <c r="EG100" i="4"/>
  <c r="EG71" i="4"/>
  <c r="EG81" i="4"/>
  <c r="EG76" i="4"/>
  <c r="EG65" i="4"/>
  <c r="EG67" i="4"/>
  <c r="EG93" i="4"/>
  <c r="EG86" i="4"/>
  <c r="G93" i="4"/>
  <c r="B83" i="3" s="1"/>
  <c r="EG95" i="4"/>
  <c r="EG83" i="4"/>
  <c r="F94" i="4"/>
  <c r="EG87" i="4"/>
  <c r="E95" i="4" s="1"/>
  <c r="EG66" i="4"/>
  <c r="EG70" i="4"/>
  <c r="EG85" i="4"/>
  <c r="EG91" i="4"/>
  <c r="EG80" i="4"/>
  <c r="EG88" i="4"/>
  <c r="EG96" i="4"/>
  <c r="EG69" i="4"/>
  <c r="EG77" i="4"/>
  <c r="EG78" i="4"/>
  <c r="EI62" i="4"/>
  <c r="EG79" i="4"/>
  <c r="EG99" i="4"/>
  <c r="EG82" i="4"/>
  <c r="EG64" i="4"/>
  <c r="EH93" i="4" l="1"/>
  <c r="EH100" i="4"/>
  <c r="EH63" i="4"/>
  <c r="EH90" i="4"/>
  <c r="EH96" i="4"/>
  <c r="EH66" i="4"/>
  <c r="EH87" i="4"/>
  <c r="G94" i="4"/>
  <c r="B84" i="3" s="1"/>
  <c r="EH67" i="4"/>
  <c r="EH89" i="4"/>
  <c r="EH98" i="4"/>
  <c r="EH74" i="4"/>
  <c r="F95" i="4"/>
  <c r="EH88" i="4"/>
  <c r="E96" i="4" s="1"/>
  <c r="EH65" i="4"/>
  <c r="EH92" i="4"/>
  <c r="EH94" i="4"/>
  <c r="EH68" i="4"/>
  <c r="EH80" i="4"/>
  <c r="EH83" i="4"/>
  <c r="EH76" i="4"/>
  <c r="EH75" i="4"/>
  <c r="EH72" i="4"/>
  <c r="EH99" i="4"/>
  <c r="EH78" i="4"/>
  <c r="EH91" i="4"/>
  <c r="EH95" i="4"/>
  <c r="EH81" i="4"/>
  <c r="EH84" i="4"/>
  <c r="EH97" i="4"/>
  <c r="EH64" i="4"/>
  <c r="EH77" i="4"/>
  <c r="EH85" i="4"/>
  <c r="EH86" i="4"/>
  <c r="EH71" i="4"/>
  <c r="EH73" i="4"/>
  <c r="EH101" i="4"/>
  <c r="EH79" i="4"/>
  <c r="EJ62" i="4"/>
  <c r="EH82" i="4"/>
  <c r="EH69" i="4"/>
  <c r="EH70" i="4"/>
  <c r="EI63" i="4" l="1"/>
  <c r="EI82" i="4"/>
  <c r="EI86" i="4"/>
  <c r="EI81" i="4"/>
  <c r="EI75" i="4"/>
  <c r="EI92" i="4"/>
  <c r="EI67" i="4"/>
  <c r="EI100" i="4"/>
  <c r="EI85" i="4"/>
  <c r="EI95" i="4"/>
  <c r="EI76" i="4"/>
  <c r="EI65" i="4"/>
  <c r="EI88" i="4"/>
  <c r="G95" i="4"/>
  <c r="B85" i="3" s="1"/>
  <c r="EI87" i="4"/>
  <c r="EI93" i="4"/>
  <c r="EK62" i="4"/>
  <c r="EI79" i="4"/>
  <c r="EI77" i="4"/>
  <c r="EI91" i="4"/>
  <c r="EI83" i="4"/>
  <c r="EI66" i="4"/>
  <c r="EI101" i="4"/>
  <c r="EI64" i="4"/>
  <c r="EI78" i="4"/>
  <c r="EI80" i="4"/>
  <c r="EI74" i="4"/>
  <c r="EI96" i="4"/>
  <c r="EI70" i="4"/>
  <c r="EI73" i="4"/>
  <c r="EI97" i="4"/>
  <c r="EI99" i="4"/>
  <c r="EI68" i="4"/>
  <c r="EI98" i="4"/>
  <c r="EI90" i="4"/>
  <c r="EI69" i="4"/>
  <c r="EI71" i="4"/>
  <c r="EI84" i="4"/>
  <c r="EI72" i="4"/>
  <c r="EI94" i="4"/>
  <c r="F96" i="4"/>
  <c r="EI89" i="4"/>
  <c r="E97" i="4" s="1"/>
  <c r="EJ72" i="4" l="1"/>
  <c r="EJ68" i="4"/>
  <c r="EJ74" i="4"/>
  <c r="EJ85" i="4"/>
  <c r="EJ86" i="4"/>
  <c r="EJ83" i="4"/>
  <c r="EJ87" i="4"/>
  <c r="EJ84" i="4"/>
  <c r="EJ99" i="4"/>
  <c r="EJ80" i="4"/>
  <c r="EJ100" i="4"/>
  <c r="EJ82" i="4"/>
  <c r="EJ91" i="4"/>
  <c r="EJ71" i="4"/>
  <c r="EJ97" i="4"/>
  <c r="EJ78" i="4"/>
  <c r="EJ88" i="4"/>
  <c r="EJ67" i="4"/>
  <c r="EJ63" i="4"/>
  <c r="EJ77" i="4"/>
  <c r="EJ69" i="4"/>
  <c r="EJ73" i="4"/>
  <c r="EJ64" i="4"/>
  <c r="EJ65" i="4"/>
  <c r="EJ92" i="4"/>
  <c r="EJ89" i="4"/>
  <c r="G96" i="4"/>
  <c r="B86" i="3" s="1"/>
  <c r="EJ79" i="4"/>
  <c r="F97" i="4"/>
  <c r="EJ90" i="4"/>
  <c r="E98" i="4" s="1"/>
  <c r="EJ70" i="4"/>
  <c r="EJ101" i="4"/>
  <c r="EJ76" i="4"/>
  <c r="EJ75" i="4"/>
  <c r="EL62" i="4"/>
  <c r="EJ94" i="4"/>
  <c r="EJ98" i="4"/>
  <c r="EJ96" i="4"/>
  <c r="EJ95" i="4"/>
  <c r="EJ81" i="4"/>
  <c r="EJ66" i="4"/>
  <c r="EJ93" i="4"/>
  <c r="EK81" i="4" l="1"/>
  <c r="EK75" i="4"/>
  <c r="EK89" i="4"/>
  <c r="EK77" i="4"/>
  <c r="EK71" i="4"/>
  <c r="EK84" i="4"/>
  <c r="EK68" i="4"/>
  <c r="EK95" i="4"/>
  <c r="EK76" i="4"/>
  <c r="EK92" i="4"/>
  <c r="EK63" i="4"/>
  <c r="F98" i="4"/>
  <c r="EK91" i="4"/>
  <c r="E99" i="4" s="1"/>
  <c r="EK87" i="4"/>
  <c r="EK72" i="4"/>
  <c r="EK93" i="4"/>
  <c r="EK96" i="4"/>
  <c r="EK101" i="4"/>
  <c r="EK65" i="4"/>
  <c r="EK67" i="4"/>
  <c r="EK82" i="4"/>
  <c r="EK83" i="4"/>
  <c r="EK66" i="4"/>
  <c r="EK98" i="4"/>
  <c r="EK70" i="4"/>
  <c r="EK90" i="4"/>
  <c r="G97" i="4"/>
  <c r="B87" i="3" s="1"/>
  <c r="EK64" i="4"/>
  <c r="EK88" i="4"/>
  <c r="EK100" i="4"/>
  <c r="EK86" i="4"/>
  <c r="EK94" i="4"/>
  <c r="EK73" i="4"/>
  <c r="EK78" i="4"/>
  <c r="EK80" i="4"/>
  <c r="EK85" i="4"/>
  <c r="EM62" i="4"/>
  <c r="EK79" i="4"/>
  <c r="EK69" i="4"/>
  <c r="EK97" i="4"/>
  <c r="EK99" i="4"/>
  <c r="EK74" i="4"/>
  <c r="EL97" i="4" l="1"/>
  <c r="EL78" i="4"/>
  <c r="EL64" i="4"/>
  <c r="EL82" i="4"/>
  <c r="EL72" i="4"/>
  <c r="EL95" i="4"/>
  <c r="EL75" i="4"/>
  <c r="EL69" i="4"/>
  <c r="EL73" i="4"/>
  <c r="EL90" i="4"/>
  <c r="EL67" i="4"/>
  <c r="EL87" i="4"/>
  <c r="EL68" i="4"/>
  <c r="EL81" i="4"/>
  <c r="EL79" i="4"/>
  <c r="EL94" i="4"/>
  <c r="EL91" i="4"/>
  <c r="G98" i="4"/>
  <c r="B88" i="3" s="1"/>
  <c r="EL70" i="4"/>
  <c r="EL65" i="4"/>
  <c r="EL84" i="4"/>
  <c r="EN62" i="4"/>
  <c r="EL86" i="4"/>
  <c r="EL98" i="4"/>
  <c r="EL101" i="4"/>
  <c r="EL63" i="4"/>
  <c r="EL71" i="4"/>
  <c r="EL74" i="4"/>
  <c r="EL85" i="4"/>
  <c r="EL100" i="4"/>
  <c r="EL66" i="4"/>
  <c r="EL96" i="4"/>
  <c r="F99" i="4"/>
  <c r="EL92" i="4"/>
  <c r="E100" i="4" s="1"/>
  <c r="EL77" i="4"/>
  <c r="EL99" i="4"/>
  <c r="EL80" i="4"/>
  <c r="EL88" i="4"/>
  <c r="EL83" i="4"/>
  <c r="EL93" i="4"/>
  <c r="EL76" i="4"/>
  <c r="EL89" i="4"/>
  <c r="EM71" i="4" l="1"/>
  <c r="EM84" i="4"/>
  <c r="EM64" i="4"/>
  <c r="EM96" i="4"/>
  <c r="EM81" i="4"/>
  <c r="EM69" i="4"/>
  <c r="EM78" i="4"/>
  <c r="EM89" i="4"/>
  <c r="EM63" i="4"/>
  <c r="EM65" i="4"/>
  <c r="EM80" i="4"/>
  <c r="EM66" i="4"/>
  <c r="EM68" i="4"/>
  <c r="EM75" i="4"/>
  <c r="EM97" i="4"/>
  <c r="EM101" i="4"/>
  <c r="EM70" i="4"/>
  <c r="F100" i="4"/>
  <c r="EM93" i="4"/>
  <c r="E101" i="4" s="1"/>
  <c r="EM100" i="4"/>
  <c r="EM87" i="4"/>
  <c r="EM95" i="4"/>
  <c r="EM99" i="4"/>
  <c r="EM98" i="4"/>
  <c r="EM83" i="4"/>
  <c r="EM85" i="4"/>
  <c r="EM91" i="4"/>
  <c r="EM67" i="4"/>
  <c r="EM72" i="4"/>
  <c r="EM79" i="4"/>
  <c r="EM86" i="4"/>
  <c r="EM73" i="4"/>
  <c r="EM76" i="4"/>
  <c r="EM88" i="4"/>
  <c r="EM77" i="4"/>
  <c r="EM74" i="4"/>
  <c r="EM94" i="4"/>
  <c r="EM90" i="4"/>
  <c r="EM82" i="4"/>
  <c r="EM92" i="4"/>
  <c r="G99" i="4"/>
  <c r="B89" i="3" s="1"/>
  <c r="EO62" i="4"/>
  <c r="EN82" i="4" l="1"/>
  <c r="EN76" i="4"/>
  <c r="EN91" i="4"/>
  <c r="EN87" i="4"/>
  <c r="EN75" i="4"/>
  <c r="EN89" i="4"/>
  <c r="EN84" i="4"/>
  <c r="EN90" i="4"/>
  <c r="EN73" i="4"/>
  <c r="EN85" i="4"/>
  <c r="EN100" i="4"/>
  <c r="EN68" i="4"/>
  <c r="EN71" i="4"/>
  <c r="F101" i="4"/>
  <c r="EN94" i="4"/>
  <c r="E102" i="4" s="1"/>
  <c r="EN86" i="4"/>
  <c r="EN83" i="4"/>
  <c r="EN66" i="4"/>
  <c r="EN69" i="4"/>
  <c r="EN74" i="4"/>
  <c r="EN79" i="4"/>
  <c r="EN98" i="4"/>
  <c r="EN70" i="4"/>
  <c r="EP62" i="4"/>
  <c r="EN80" i="4"/>
  <c r="EN81" i="4"/>
  <c r="EN77" i="4"/>
  <c r="EN72" i="4"/>
  <c r="EN99" i="4"/>
  <c r="EN101" i="4"/>
  <c r="EN78" i="4"/>
  <c r="EN65" i="4"/>
  <c r="EN96" i="4"/>
  <c r="EN92" i="4"/>
  <c r="EN88" i="4"/>
  <c r="EN67" i="4"/>
  <c r="EN95" i="4"/>
  <c r="EN97" i="4"/>
  <c r="EN93" i="4"/>
  <c r="G100" i="4"/>
  <c r="B90" i="3" s="1"/>
  <c r="EN63" i="4"/>
  <c r="EN64" i="4"/>
  <c r="EO74" i="4" l="1"/>
  <c r="EO71" i="4"/>
  <c r="EO84" i="4"/>
  <c r="EO82" i="4"/>
  <c r="EO65" i="4"/>
  <c r="F102" i="4"/>
  <c r="EO95" i="4"/>
  <c r="E103" i="4" s="1"/>
  <c r="EO78" i="4"/>
  <c r="EO80" i="4"/>
  <c r="EO63" i="4"/>
  <c r="EO69" i="4"/>
  <c r="EO68" i="4"/>
  <c r="EO89" i="4"/>
  <c r="EO97" i="4"/>
  <c r="EO93" i="4"/>
  <c r="EO67" i="4"/>
  <c r="EO101" i="4"/>
  <c r="EQ62" i="4"/>
  <c r="EO66" i="4"/>
  <c r="EO100" i="4"/>
  <c r="EO75" i="4"/>
  <c r="EO88" i="4"/>
  <c r="EO99" i="4"/>
  <c r="EO70" i="4"/>
  <c r="EO83" i="4"/>
  <c r="EO85" i="4"/>
  <c r="EO87" i="4"/>
  <c r="EO92" i="4"/>
  <c r="EO72" i="4"/>
  <c r="EO98" i="4"/>
  <c r="EO86" i="4"/>
  <c r="EO73" i="4"/>
  <c r="EO91" i="4"/>
  <c r="EO64" i="4"/>
  <c r="EO96" i="4"/>
  <c r="EO77" i="4"/>
  <c r="EO79" i="4"/>
  <c r="EO94" i="4"/>
  <c r="G101" i="4"/>
  <c r="B91" i="3" s="1"/>
  <c r="EO81" i="4"/>
  <c r="EO90" i="4"/>
  <c r="EO76" i="4"/>
  <c r="EP71" i="4" l="1"/>
  <c r="EP64" i="4"/>
  <c r="EP85" i="4"/>
  <c r="EP100" i="4"/>
  <c r="EP97" i="4"/>
  <c r="EP78" i="4"/>
  <c r="EP74" i="4"/>
  <c r="EP95" i="4"/>
  <c r="G102" i="4"/>
  <c r="B92" i="3" s="1"/>
  <c r="EP80" i="4"/>
  <c r="EP91" i="4"/>
  <c r="EP83" i="4"/>
  <c r="EP66" i="4"/>
  <c r="EP89" i="4"/>
  <c r="EP75" i="4"/>
  <c r="EP81" i="4"/>
  <c r="EP73" i="4"/>
  <c r="EP98" i="4"/>
  <c r="EP70" i="4"/>
  <c r="ER62" i="4"/>
  <c r="EP68" i="4"/>
  <c r="EP65" i="4"/>
  <c r="EP93" i="4"/>
  <c r="EP94" i="4"/>
  <c r="EP90" i="4"/>
  <c r="EP87" i="4"/>
  <c r="EP79" i="4"/>
  <c r="EP86" i="4"/>
  <c r="EP72" i="4"/>
  <c r="EP99" i="4"/>
  <c r="EP101" i="4"/>
  <c r="EP69" i="4"/>
  <c r="EP82" i="4"/>
  <c r="EP92" i="4"/>
  <c r="EP88" i="4"/>
  <c r="EP67" i="4"/>
  <c r="EP63" i="4"/>
  <c r="EP84" i="4"/>
  <c r="EP77" i="4"/>
  <c r="EP76" i="4"/>
  <c r="F103" i="4"/>
  <c r="EP96" i="4"/>
  <c r="E104" i="4" s="1"/>
  <c r="EQ95" i="4" l="1"/>
  <c r="EQ84" i="4"/>
  <c r="EQ69" i="4"/>
  <c r="EQ87" i="4"/>
  <c r="ES62" i="4"/>
  <c r="EQ89" i="4"/>
  <c r="EQ74" i="4"/>
  <c r="EQ71" i="4"/>
  <c r="EQ63" i="4"/>
  <c r="EQ101" i="4"/>
  <c r="EQ90" i="4"/>
  <c r="EQ70" i="4"/>
  <c r="EQ66" i="4"/>
  <c r="EQ78" i="4"/>
  <c r="EQ64" i="4"/>
  <c r="EQ67" i="4"/>
  <c r="EQ99" i="4"/>
  <c r="EQ94" i="4"/>
  <c r="EQ98" i="4"/>
  <c r="EQ83" i="4"/>
  <c r="F104" i="4"/>
  <c r="EQ97" i="4"/>
  <c r="E105" i="4" s="1"/>
  <c r="EQ96" i="4"/>
  <c r="G103" i="4"/>
  <c r="B93" i="3" s="1"/>
  <c r="EQ88" i="4"/>
  <c r="EQ72" i="4"/>
  <c r="EQ93" i="4"/>
  <c r="EQ73" i="4"/>
  <c r="EQ91" i="4"/>
  <c r="EQ100" i="4"/>
  <c r="EQ76" i="4"/>
  <c r="EQ92" i="4"/>
  <c r="EQ86" i="4"/>
  <c r="EQ65" i="4"/>
  <c r="EQ81" i="4"/>
  <c r="EQ80" i="4"/>
  <c r="EQ85" i="4"/>
  <c r="EQ77" i="4"/>
  <c r="EQ82" i="4"/>
  <c r="EQ79" i="4"/>
  <c r="EQ68" i="4"/>
  <c r="EQ75" i="4"/>
  <c r="ER65" i="4" l="1"/>
  <c r="ER83" i="4"/>
  <c r="ER78" i="4"/>
  <c r="ER71" i="4"/>
  <c r="ER84" i="4"/>
  <c r="ER68" i="4"/>
  <c r="ER86" i="4"/>
  <c r="ER93" i="4"/>
  <c r="F105" i="4"/>
  <c r="ER98" i="4"/>
  <c r="E106" i="4" s="1"/>
  <c r="ER66" i="4"/>
  <c r="ER74" i="4"/>
  <c r="ER95" i="4"/>
  <c r="ER73" i="4"/>
  <c r="ER92" i="4"/>
  <c r="ER72" i="4"/>
  <c r="ER63" i="4"/>
  <c r="ER79" i="4"/>
  <c r="ER94" i="4"/>
  <c r="ER70" i="4"/>
  <c r="ER89" i="4"/>
  <c r="ER77" i="4"/>
  <c r="ER85" i="4"/>
  <c r="ER76" i="4"/>
  <c r="ER88" i="4"/>
  <c r="ER99" i="4"/>
  <c r="ER90" i="4"/>
  <c r="ET62" i="4"/>
  <c r="ER64" i="4"/>
  <c r="ER80" i="4"/>
  <c r="ER100" i="4"/>
  <c r="ER82" i="4"/>
  <c r="ER75" i="4"/>
  <c r="ER96" i="4"/>
  <c r="ER67" i="4"/>
  <c r="ER101" i="4"/>
  <c r="ER87" i="4"/>
  <c r="ER69" i="4"/>
  <c r="ER81" i="4"/>
  <c r="ER91" i="4"/>
  <c r="ER97" i="4"/>
  <c r="G104" i="4"/>
  <c r="B94" i="3" s="1"/>
  <c r="EU62" i="4" l="1"/>
  <c r="ES77" i="4"/>
  <c r="ES72" i="4"/>
  <c r="ES78" i="4"/>
  <c r="ES81" i="4"/>
  <c r="ES96" i="4"/>
  <c r="ES89" i="4"/>
  <c r="ES92" i="4"/>
  <c r="ES93" i="4"/>
  <c r="ES83" i="4"/>
  <c r="ES98" i="4"/>
  <c r="G105" i="4"/>
  <c r="B95" i="3" s="1"/>
  <c r="ES75" i="4"/>
  <c r="ES69" i="4"/>
  <c r="ES82" i="4"/>
  <c r="F106" i="4"/>
  <c r="ES99" i="4"/>
  <c r="E107" i="4" s="1"/>
  <c r="ES70" i="4"/>
  <c r="ES73" i="4"/>
  <c r="ES86" i="4"/>
  <c r="ES65" i="4"/>
  <c r="ES87" i="4"/>
  <c r="ES90" i="4"/>
  <c r="ES100" i="4"/>
  <c r="ES88" i="4"/>
  <c r="ES94" i="4"/>
  <c r="ES95" i="4"/>
  <c r="ES68" i="4"/>
  <c r="ES91" i="4"/>
  <c r="ES101" i="4"/>
  <c r="ES80" i="4"/>
  <c r="ES76" i="4"/>
  <c r="ES79" i="4"/>
  <c r="ES74" i="4"/>
  <c r="ES84" i="4"/>
  <c r="ES97" i="4"/>
  <c r="ES67" i="4"/>
  <c r="ES64" i="4"/>
  <c r="ES85" i="4"/>
  <c r="ES63" i="4"/>
  <c r="ES66" i="4"/>
  <c r="ES71" i="4"/>
  <c r="ET63" i="4" l="1"/>
  <c r="ET74" i="4"/>
  <c r="ET68" i="4"/>
  <c r="ET87" i="4"/>
  <c r="ET93" i="4"/>
  <c r="ET72" i="4"/>
  <c r="ET82" i="4"/>
  <c r="ET85" i="4"/>
  <c r="ET79" i="4"/>
  <c r="ET95" i="4"/>
  <c r="ET92" i="4"/>
  <c r="ET77" i="4"/>
  <c r="ET65" i="4"/>
  <c r="ET69" i="4"/>
  <c r="ET64" i="4"/>
  <c r="ET76" i="4"/>
  <c r="ET94" i="4"/>
  <c r="ET89" i="4"/>
  <c r="EV62" i="4"/>
  <c r="ET86" i="4"/>
  <c r="ET75" i="4"/>
  <c r="ET96" i="4"/>
  <c r="ET88" i="4"/>
  <c r="ET73" i="4"/>
  <c r="ET67" i="4"/>
  <c r="ET71" i="4"/>
  <c r="ET97" i="4"/>
  <c r="ET101" i="4"/>
  <c r="F107" i="4"/>
  <c r="ET100" i="4"/>
  <c r="E108" i="4" s="1"/>
  <c r="ET98" i="4"/>
  <c r="ET81" i="4"/>
  <c r="ET70" i="4"/>
  <c r="ET80" i="4"/>
  <c r="ET66" i="4"/>
  <c r="ET84" i="4"/>
  <c r="ET91" i="4"/>
  <c r="ET90" i="4"/>
  <c r="ET99" i="4"/>
  <c r="G106" i="4"/>
  <c r="B96" i="3" s="1"/>
  <c r="ET83" i="4"/>
  <c r="ET78" i="4"/>
  <c r="EU99" i="4" l="1"/>
  <c r="EU70" i="4"/>
  <c r="EU71" i="4"/>
  <c r="EU86" i="4"/>
  <c r="EU69" i="4"/>
  <c r="EU85" i="4"/>
  <c r="EU74" i="4"/>
  <c r="EU90" i="4"/>
  <c r="EU81" i="4"/>
  <c r="EU67" i="4"/>
  <c r="EW62" i="4"/>
  <c r="EU65" i="4"/>
  <c r="EU82" i="4"/>
  <c r="EU63" i="4"/>
  <c r="EU91" i="4"/>
  <c r="EU98" i="4"/>
  <c r="EU73" i="4"/>
  <c r="EU89" i="4"/>
  <c r="EU77" i="4"/>
  <c r="EU72" i="4"/>
  <c r="EU100" i="4"/>
  <c r="G107" i="4"/>
  <c r="B97" i="3" s="1"/>
  <c r="EU84" i="4"/>
  <c r="EU88" i="4"/>
  <c r="EU94" i="4"/>
  <c r="EU92" i="4"/>
  <c r="EU93" i="4"/>
  <c r="EU78" i="4"/>
  <c r="EU66" i="4"/>
  <c r="F108" i="4"/>
  <c r="EU101" i="4"/>
  <c r="EU96" i="4"/>
  <c r="EU76" i="4"/>
  <c r="EU95" i="4"/>
  <c r="EU87" i="4"/>
  <c r="EU83" i="4"/>
  <c r="EU80" i="4"/>
  <c r="EU97" i="4"/>
  <c r="EU75" i="4"/>
  <c r="EU64" i="4"/>
  <c r="EU79" i="4"/>
  <c r="EU68" i="4"/>
  <c r="EV100" i="4" l="1"/>
  <c r="EV91" i="4"/>
  <c r="EV95" i="4"/>
  <c r="EV93" i="4"/>
  <c r="EV81" i="4"/>
  <c r="EV71" i="4"/>
  <c r="EV72" i="4"/>
  <c r="EV76" i="4"/>
  <c r="EV92" i="4"/>
  <c r="EV63" i="4"/>
  <c r="EV90" i="4"/>
  <c r="EV70" i="4"/>
  <c r="EV75" i="4"/>
  <c r="EV77" i="4"/>
  <c r="EV96" i="4"/>
  <c r="EV94" i="4"/>
  <c r="EV82" i="4"/>
  <c r="EV74" i="4"/>
  <c r="EV99" i="4"/>
  <c r="EV97" i="4"/>
  <c r="EV101" i="4"/>
  <c r="G108" i="4"/>
  <c r="B98" i="3" s="1"/>
  <c r="EV89" i="4"/>
  <c r="EV68" i="4"/>
  <c r="EV88" i="4"/>
  <c r="EV65" i="4"/>
  <c r="EV85" i="4"/>
  <c r="EV80" i="4"/>
  <c r="EV73" i="4"/>
  <c r="EV79" i="4"/>
  <c r="EV83" i="4"/>
  <c r="EV66" i="4"/>
  <c r="EV84" i="4"/>
  <c r="EX62" i="4"/>
  <c r="EV69" i="4"/>
  <c r="EV98" i="4"/>
  <c r="EV64" i="4"/>
  <c r="EV87" i="4"/>
  <c r="EV78" i="4"/>
  <c r="EV67" i="4"/>
  <c r="EV86" i="4"/>
  <c r="EW98" i="4" l="1"/>
  <c r="EW79" i="4"/>
  <c r="EW68" i="4"/>
  <c r="EW82" i="4"/>
  <c r="EW90" i="4"/>
  <c r="EW81" i="4"/>
  <c r="EW69" i="4"/>
  <c r="EW73" i="4"/>
  <c r="EW89" i="4"/>
  <c r="EW94" i="4"/>
  <c r="EW63" i="4"/>
  <c r="EW93" i="4"/>
  <c r="EY62" i="4"/>
  <c r="EW80" i="4"/>
  <c r="EW78" i="4"/>
  <c r="EW101" i="4"/>
  <c r="EW96" i="4"/>
  <c r="EW92" i="4"/>
  <c r="EW95" i="4"/>
  <c r="EW87" i="4"/>
  <c r="EW84" i="4"/>
  <c r="EW85" i="4"/>
  <c r="EW67" i="4"/>
  <c r="EW97" i="4"/>
  <c r="EW77" i="4"/>
  <c r="EW76" i="4"/>
  <c r="EW91" i="4"/>
  <c r="EW64" i="4"/>
  <c r="EW66" i="4"/>
  <c r="EW65" i="4"/>
  <c r="EW99" i="4"/>
  <c r="EW75" i="4"/>
  <c r="EW72" i="4"/>
  <c r="EW100" i="4"/>
  <c r="EW83" i="4"/>
  <c r="EW88" i="4"/>
  <c r="EW86" i="4"/>
  <c r="EW74" i="4"/>
  <c r="EW70" i="4"/>
  <c r="EW71" i="4"/>
  <c r="EX65" i="4" l="1"/>
  <c r="EX97" i="4"/>
  <c r="EX92" i="4"/>
  <c r="EX93" i="4"/>
  <c r="EX81" i="4"/>
  <c r="EX66" i="4"/>
  <c r="EX67" i="4"/>
  <c r="EX96" i="4"/>
  <c r="EX63" i="4"/>
  <c r="EX90" i="4"/>
  <c r="EX100" i="4"/>
  <c r="EX64" i="4"/>
  <c r="EX85" i="4"/>
  <c r="EX101" i="4"/>
  <c r="EX94" i="4"/>
  <c r="EX82" i="4"/>
  <c r="EX71" i="4"/>
  <c r="EX74" i="4"/>
  <c r="EX72" i="4"/>
  <c r="EX91" i="4"/>
  <c r="EX84" i="4"/>
  <c r="EX78" i="4"/>
  <c r="EX89" i="4"/>
  <c r="EX68" i="4"/>
  <c r="EX70" i="4"/>
  <c r="EX86" i="4"/>
  <c r="EX75" i="4"/>
  <c r="EX76" i="4"/>
  <c r="EX87" i="4"/>
  <c r="EX80" i="4"/>
  <c r="EX73" i="4"/>
  <c r="EX79" i="4"/>
  <c r="EX88" i="4"/>
  <c r="EX83" i="4"/>
  <c r="EX99" i="4"/>
  <c r="EX77" i="4"/>
  <c r="EX95" i="4"/>
  <c r="EZ62" i="4"/>
  <c r="EX69" i="4"/>
  <c r="EX98" i="4"/>
  <c r="FA62" i="4" l="1"/>
  <c r="EY86" i="4"/>
  <c r="EY91" i="4"/>
  <c r="EY101" i="4"/>
  <c r="EY96" i="4"/>
  <c r="EY75" i="4"/>
  <c r="EY92" i="4"/>
  <c r="EY95" i="4"/>
  <c r="EY70" i="4"/>
  <c r="EY72" i="4"/>
  <c r="EY85" i="4"/>
  <c r="EY67" i="4"/>
  <c r="EY79" i="4"/>
  <c r="EY97" i="4"/>
  <c r="EY77" i="4"/>
  <c r="EY68" i="4"/>
  <c r="EY74" i="4"/>
  <c r="EY64" i="4"/>
  <c r="EY66" i="4"/>
  <c r="EY83" i="4"/>
  <c r="EY73" i="4"/>
  <c r="EY65" i="4"/>
  <c r="EY99" i="4"/>
  <c r="EY89" i="4"/>
  <c r="EY71" i="4"/>
  <c r="EY100" i="4"/>
  <c r="EY88" i="4"/>
  <c r="EY80" i="4"/>
  <c r="EY98" i="4"/>
  <c r="EY78" i="4"/>
  <c r="EY82" i="4"/>
  <c r="EY90" i="4"/>
  <c r="EY87" i="4"/>
  <c r="EY81" i="4"/>
  <c r="EY69" i="4"/>
  <c r="EY84" i="4"/>
  <c r="EY94" i="4"/>
  <c r="EY63" i="4"/>
  <c r="EY76" i="4"/>
  <c r="EY93" i="4"/>
  <c r="EZ69" i="4" l="1"/>
  <c r="EZ82" i="4"/>
  <c r="EZ100" i="4"/>
  <c r="EZ97" i="4"/>
  <c r="EZ92" i="4"/>
  <c r="EZ96" i="4"/>
  <c r="EZ80" i="4"/>
  <c r="EZ73" i="4"/>
  <c r="EZ64" i="4"/>
  <c r="EZ85" i="4"/>
  <c r="EZ81" i="4"/>
  <c r="EZ71" i="4"/>
  <c r="EZ76" i="4"/>
  <c r="EZ78" i="4"/>
  <c r="EZ88" i="4"/>
  <c r="EZ83" i="4"/>
  <c r="EZ74" i="4"/>
  <c r="EZ87" i="4"/>
  <c r="EZ89" i="4"/>
  <c r="EZ72" i="4"/>
  <c r="EZ101" i="4"/>
  <c r="EZ79" i="4"/>
  <c r="EZ93" i="4"/>
  <c r="EZ98" i="4"/>
  <c r="EZ70" i="4"/>
  <c r="EZ91" i="4"/>
  <c r="EZ94" i="4"/>
  <c r="EZ68" i="4"/>
  <c r="EZ75" i="4"/>
  <c r="EZ99" i="4"/>
  <c r="EZ86" i="4"/>
  <c r="EZ84" i="4"/>
  <c r="EZ95" i="4"/>
  <c r="EZ63" i="4"/>
  <c r="EZ90" i="4"/>
  <c r="EZ65" i="4"/>
  <c r="EZ77" i="4"/>
  <c r="FB62" i="4"/>
  <c r="EZ66" i="4"/>
  <c r="EZ67" i="4"/>
  <c r="FA88" i="4" l="1"/>
  <c r="FA85" i="4"/>
  <c r="FA96" i="4"/>
  <c r="FA77" i="4"/>
  <c r="FA68" i="4"/>
  <c r="FA91" i="4"/>
  <c r="FA93" i="4"/>
  <c r="FA78" i="4"/>
  <c r="FA92" i="4"/>
  <c r="FA63" i="4"/>
  <c r="FA70" i="4"/>
  <c r="FA89" i="4"/>
  <c r="FA76" i="4"/>
  <c r="FA71" i="4"/>
  <c r="FA64" i="4"/>
  <c r="FA97" i="4"/>
  <c r="FA84" i="4"/>
  <c r="FA101" i="4"/>
  <c r="FA81" i="4"/>
  <c r="FA73" i="4"/>
  <c r="FA86" i="4"/>
  <c r="FC62" i="4"/>
  <c r="FA100" i="4"/>
  <c r="FA95" i="4"/>
  <c r="FA74" i="4"/>
  <c r="FA80" i="4"/>
  <c r="FA67" i="4"/>
  <c r="FA75" i="4"/>
  <c r="FA82" i="4"/>
  <c r="FA94" i="4"/>
  <c r="FA98" i="4"/>
  <c r="FA79" i="4"/>
  <c r="FA83" i="4"/>
  <c r="FA65" i="4"/>
  <c r="FA90" i="4"/>
  <c r="FA66" i="4"/>
  <c r="FA99" i="4"/>
  <c r="FA72" i="4"/>
  <c r="FA87" i="4"/>
  <c r="FA69" i="4"/>
  <c r="FB87" i="4" l="1"/>
  <c r="FB81" i="4"/>
  <c r="FB84" i="4"/>
  <c r="FB76" i="4"/>
  <c r="FB92" i="4"/>
  <c r="FB88" i="4"/>
  <c r="FB67" i="4"/>
  <c r="FB97" i="4"/>
  <c r="FB89" i="4"/>
  <c r="FB78" i="4"/>
  <c r="FB77" i="4"/>
  <c r="FB94" i="4"/>
  <c r="FB72" i="4"/>
  <c r="FB90" i="4"/>
  <c r="FB80" i="4"/>
  <c r="FB95" i="4"/>
  <c r="FD62" i="4"/>
  <c r="FB70" i="4"/>
  <c r="FB96" i="4"/>
  <c r="FB66" i="4"/>
  <c r="FB100" i="4"/>
  <c r="FB69" i="4"/>
  <c r="FB65" i="4"/>
  <c r="FB82" i="4"/>
  <c r="FB101" i="4"/>
  <c r="FB93" i="4"/>
  <c r="FB83" i="4"/>
  <c r="FB74" i="4"/>
  <c r="FB86" i="4"/>
  <c r="FB64" i="4"/>
  <c r="FB63" i="4"/>
  <c r="FB91" i="4"/>
  <c r="FB98" i="4"/>
  <c r="FB99" i="4"/>
  <c r="FB79" i="4"/>
  <c r="FB75" i="4"/>
  <c r="FB73" i="4"/>
  <c r="FB71" i="4"/>
  <c r="FB68" i="4"/>
  <c r="FB85" i="4"/>
  <c r="FC75" i="4" l="1"/>
  <c r="FC82" i="4"/>
  <c r="FC70" i="4"/>
  <c r="FC94" i="4"/>
  <c r="FC88" i="4"/>
  <c r="FC79" i="4"/>
  <c r="FC86" i="4"/>
  <c r="FC65" i="4"/>
  <c r="FE62" i="4"/>
  <c r="FC77" i="4"/>
  <c r="FC92" i="4"/>
  <c r="FC99" i="4"/>
  <c r="FC74" i="4"/>
  <c r="FC69" i="4"/>
  <c r="FC95" i="4"/>
  <c r="FC78" i="4"/>
  <c r="FC76" i="4"/>
  <c r="FC98" i="4"/>
  <c r="FC83" i="4"/>
  <c r="FC100" i="4"/>
  <c r="FC80" i="4"/>
  <c r="FC89" i="4"/>
  <c r="FC84" i="4"/>
  <c r="FC64" i="4"/>
  <c r="FC91" i="4"/>
  <c r="FC93" i="4"/>
  <c r="FC66" i="4"/>
  <c r="FC90" i="4"/>
  <c r="FC97" i="4"/>
  <c r="FC81" i="4"/>
  <c r="FC68" i="4"/>
  <c r="FC71" i="4"/>
  <c r="FC73" i="4"/>
  <c r="FC63" i="4"/>
  <c r="FC85" i="4"/>
  <c r="FC101" i="4"/>
  <c r="FC96" i="4"/>
  <c r="FC72" i="4"/>
  <c r="FC67" i="4"/>
  <c r="FC87" i="4"/>
  <c r="FD101" i="4" l="1"/>
  <c r="FD64" i="4"/>
  <c r="FD98" i="4"/>
  <c r="FD99" i="4"/>
  <c r="FD79" i="4"/>
  <c r="FD84" i="4"/>
  <c r="FD76" i="4"/>
  <c r="FD92" i="4"/>
  <c r="FD88" i="4"/>
  <c r="FD85" i="4"/>
  <c r="FD90" i="4"/>
  <c r="FD89" i="4"/>
  <c r="FD78" i="4"/>
  <c r="FD77" i="4"/>
  <c r="FD94" i="4"/>
  <c r="FD67" i="4"/>
  <c r="FD73" i="4"/>
  <c r="FD66" i="4"/>
  <c r="FD80" i="4"/>
  <c r="FD95" i="4"/>
  <c r="FF62" i="4"/>
  <c r="FD70" i="4"/>
  <c r="FD97" i="4"/>
  <c r="FD81" i="4"/>
  <c r="FD72" i="4"/>
  <c r="FD71" i="4"/>
  <c r="FD93" i="4"/>
  <c r="FD100" i="4"/>
  <c r="FD69" i="4"/>
  <c r="FD65" i="4"/>
  <c r="FD82" i="4"/>
  <c r="FD63" i="4"/>
  <c r="FD87" i="4"/>
  <c r="FD96" i="4"/>
  <c r="FD68" i="4"/>
  <c r="FD91" i="4"/>
  <c r="FD83" i="4"/>
  <c r="FD74" i="4"/>
  <c r="FD86" i="4"/>
  <c r="FD75" i="4"/>
  <c r="FE91" i="4" l="1"/>
  <c r="FE81" i="4"/>
  <c r="FE66" i="4"/>
  <c r="FE89" i="4"/>
  <c r="FE84" i="4"/>
  <c r="FE97" i="4"/>
  <c r="FE73" i="4"/>
  <c r="FE90" i="4"/>
  <c r="FE79" i="4"/>
  <c r="FE65" i="4"/>
  <c r="FE100" i="4"/>
  <c r="FE70" i="4"/>
  <c r="FE67" i="4"/>
  <c r="FE85" i="4"/>
  <c r="FE99" i="4"/>
  <c r="FE96" i="4"/>
  <c r="FE75" i="4"/>
  <c r="FE87" i="4"/>
  <c r="FE93" i="4"/>
  <c r="FG62" i="4"/>
  <c r="FE94" i="4"/>
  <c r="FE88" i="4"/>
  <c r="FE98" i="4"/>
  <c r="FE74" i="4"/>
  <c r="FE63" i="4"/>
  <c r="FE71" i="4"/>
  <c r="FE95" i="4"/>
  <c r="FE77" i="4"/>
  <c r="FE92" i="4"/>
  <c r="FE64" i="4"/>
  <c r="FE69" i="4"/>
  <c r="FE86" i="4"/>
  <c r="FE68" i="4"/>
  <c r="FE83" i="4"/>
  <c r="FE82" i="4"/>
  <c r="FE72" i="4"/>
  <c r="FE80" i="4"/>
  <c r="FE78" i="4"/>
  <c r="FE76" i="4"/>
  <c r="FE101" i="4"/>
  <c r="FF74" i="4" l="1"/>
  <c r="FF87" i="4"/>
  <c r="FF70" i="4"/>
  <c r="FF97" i="4"/>
  <c r="FF92" i="4"/>
  <c r="FF98" i="4"/>
  <c r="FF75" i="4"/>
  <c r="FF100" i="4"/>
  <c r="FF84" i="4"/>
  <c r="FF77" i="4"/>
  <c r="FF88" i="4"/>
  <c r="FF96" i="4"/>
  <c r="FF65" i="4"/>
  <c r="FF89" i="4"/>
  <c r="FF72" i="4"/>
  <c r="FF101" i="4"/>
  <c r="FF64" i="4"/>
  <c r="FF83" i="4"/>
  <c r="FF68" i="4"/>
  <c r="FF95" i="4"/>
  <c r="FF94" i="4"/>
  <c r="FF99" i="4"/>
  <c r="FF79" i="4"/>
  <c r="FF66" i="4"/>
  <c r="FF82" i="4"/>
  <c r="FF78" i="4"/>
  <c r="FF86" i="4"/>
  <c r="FF71" i="4"/>
  <c r="FH62" i="4"/>
  <c r="FF85" i="4"/>
  <c r="FF90" i="4"/>
  <c r="FF81" i="4"/>
  <c r="FF76" i="4"/>
  <c r="FF80" i="4"/>
  <c r="FF69" i="4"/>
  <c r="FF63" i="4"/>
  <c r="FF93" i="4"/>
  <c r="FF67" i="4"/>
  <c r="FF73" i="4"/>
  <c r="FF91" i="4"/>
  <c r="FG66" i="4" l="1"/>
  <c r="FG83" i="4"/>
  <c r="FG96" i="4"/>
  <c r="FG98" i="4"/>
  <c r="FG63" i="4"/>
  <c r="FI62" i="4"/>
  <c r="FG79" i="4"/>
  <c r="FG64" i="4"/>
  <c r="FG88" i="4"/>
  <c r="FG92" i="4"/>
  <c r="FG71" i="4"/>
  <c r="FG99" i="4"/>
  <c r="FG101" i="4"/>
  <c r="FG77" i="4"/>
  <c r="FG97" i="4"/>
  <c r="FG69" i="4"/>
  <c r="FG85" i="4"/>
  <c r="FG80" i="4"/>
  <c r="FG76" i="4"/>
  <c r="FG86" i="4"/>
  <c r="FG94" i="4"/>
  <c r="FG72" i="4"/>
  <c r="FG84" i="4"/>
  <c r="FG70" i="4"/>
  <c r="FG91" i="4"/>
  <c r="FG67" i="4"/>
  <c r="FG81" i="4"/>
  <c r="FG78" i="4"/>
  <c r="FG95" i="4"/>
  <c r="FG89" i="4"/>
  <c r="FG100" i="4"/>
  <c r="FG87" i="4"/>
  <c r="FG73" i="4"/>
  <c r="FG93" i="4"/>
  <c r="FG90" i="4"/>
  <c r="FG82" i="4"/>
  <c r="FG68" i="4"/>
  <c r="FG65" i="4"/>
  <c r="FG75" i="4"/>
  <c r="FG74" i="4"/>
  <c r="FH70" i="4" l="1"/>
  <c r="FH80" i="4"/>
  <c r="FH99" i="4"/>
  <c r="FH89" i="4"/>
  <c r="FH95" i="4"/>
  <c r="FH84" i="4"/>
  <c r="FH85" i="4"/>
  <c r="FH71" i="4"/>
  <c r="FH63" i="4"/>
  <c r="FH74" i="4"/>
  <c r="FH78" i="4"/>
  <c r="FH72" i="4"/>
  <c r="FH69" i="4"/>
  <c r="FH92" i="4"/>
  <c r="FH98" i="4"/>
  <c r="FH90" i="4"/>
  <c r="FH73" i="4"/>
  <c r="FH81" i="4"/>
  <c r="FH94" i="4"/>
  <c r="FH97" i="4"/>
  <c r="FH88" i="4"/>
  <c r="FH96" i="4"/>
  <c r="FH65" i="4"/>
  <c r="FH87" i="4"/>
  <c r="FH67" i="4"/>
  <c r="FH86" i="4"/>
  <c r="FH77" i="4"/>
  <c r="FH64" i="4"/>
  <c r="FH83" i="4"/>
  <c r="FH75" i="4"/>
  <c r="FH82" i="4"/>
  <c r="FH93" i="4"/>
  <c r="FH68" i="4"/>
  <c r="FH100" i="4"/>
  <c r="FH91" i="4"/>
  <c r="FH76" i="4"/>
  <c r="FH101" i="4"/>
  <c r="FH79" i="4"/>
  <c r="FH66" i="4"/>
  <c r="FI87" i="4" l="1"/>
  <c r="FI81" i="4"/>
  <c r="FI72" i="4"/>
  <c r="FI84" i="4"/>
  <c r="FI83" i="4"/>
  <c r="FI65" i="4"/>
  <c r="FI73" i="4"/>
  <c r="FI78" i="4"/>
  <c r="FI95" i="4"/>
  <c r="FI75" i="4"/>
  <c r="FI100" i="4"/>
  <c r="FI64" i="4"/>
  <c r="FI96" i="4"/>
  <c r="FI90" i="4"/>
  <c r="FI74" i="4"/>
  <c r="FI89" i="4"/>
  <c r="FI76" i="4"/>
  <c r="FI91" i="4"/>
  <c r="FI66" i="4"/>
  <c r="FI68" i="4"/>
  <c r="FI77" i="4"/>
  <c r="FI88" i="4"/>
  <c r="FI98" i="4"/>
  <c r="FI63" i="4"/>
  <c r="FI99" i="4"/>
  <c r="FI79" i="4"/>
  <c r="FI93" i="4"/>
  <c r="FI86" i="4"/>
  <c r="FI97" i="4"/>
  <c r="FI92" i="4"/>
  <c r="FI71" i="4"/>
  <c r="FI80" i="4"/>
  <c r="FI101" i="4"/>
  <c r="FI82" i="4"/>
  <c r="FI67" i="4"/>
  <c r="FI94" i="4"/>
  <c r="FI69" i="4"/>
  <c r="FI85" i="4"/>
  <c r="FI70" i="4"/>
  <c r="AY60" i="4"/>
  <c r="AY61" i="4"/>
  <c r="AZ61" i="4"/>
  <c r="AY59" i="4"/>
  <c r="AY58" i="4"/>
  <c r="BA61" i="4" l="1"/>
  <c r="AZ58" i="4"/>
  <c r="AZ59" i="4"/>
  <c r="AZ60" i="4"/>
  <c r="BA60" i="4" l="1"/>
  <c r="BA59" i="4"/>
  <c r="BA58" i="4"/>
  <c r="AS160" i="4"/>
  <c r="BB61" i="4"/>
  <c r="BC61" i="4" l="1"/>
  <c r="AS157" i="4"/>
  <c r="BB58" i="4"/>
  <c r="AS158" i="4"/>
  <c r="BB59" i="4"/>
  <c r="AS159" i="4"/>
  <c r="BB60" i="4"/>
  <c r="BC60" i="4" l="1"/>
  <c r="BC59" i="4"/>
  <c r="BC58" i="4"/>
  <c r="BD61" i="4"/>
  <c r="BD59" i="4" l="1"/>
  <c r="BE61" i="4"/>
  <c r="AS61" i="4"/>
  <c r="BD58" i="4"/>
  <c r="BD60" i="4"/>
  <c r="BE60" i="4" l="1"/>
  <c r="AS60" i="4"/>
  <c r="AS58" i="4"/>
  <c r="BE58" i="4"/>
  <c r="BF61" i="4"/>
  <c r="AS59" i="4"/>
  <c r="BE59" i="4"/>
  <c r="BF59" i="4" l="1"/>
  <c r="BG61" i="4"/>
  <c r="BF58" i="4"/>
  <c r="BF60" i="4"/>
  <c r="BH61" i="4" l="1"/>
  <c r="BG58" i="4"/>
  <c r="BG59" i="4"/>
  <c r="BG60" i="4"/>
  <c r="BH60" i="4" l="1"/>
  <c r="BH59" i="4"/>
  <c r="BH58" i="4"/>
  <c r="BI61" i="4"/>
  <c r="BJ61" i="4" l="1"/>
  <c r="BI58" i="4"/>
  <c r="BI59" i="4"/>
  <c r="BI60" i="4"/>
  <c r="BJ60" i="4" l="1"/>
  <c r="BJ59" i="4"/>
  <c r="BJ58" i="4"/>
  <c r="BK61" i="4"/>
  <c r="BL61" i="4" l="1"/>
  <c r="BK58" i="4"/>
  <c r="BK59" i="4"/>
  <c r="BK60" i="4"/>
  <c r="BL59" i="4" l="1"/>
  <c r="BL58" i="4"/>
  <c r="BL60" i="4"/>
  <c r="BM61" i="4"/>
  <c r="BN61" i="4" l="1"/>
  <c r="BM58" i="4"/>
  <c r="BM60" i="4"/>
  <c r="BM59" i="4"/>
  <c r="BN59" i="4" l="1"/>
  <c r="BN58" i="4"/>
  <c r="BN60" i="4"/>
  <c r="BO61" i="4"/>
  <c r="BP61" i="4" l="1"/>
  <c r="BO60" i="4"/>
  <c r="BO58" i="4"/>
  <c r="BO59" i="4"/>
  <c r="BP59" i="4" l="1"/>
  <c r="BP58" i="4"/>
  <c r="BP60" i="4"/>
  <c r="BQ61" i="4"/>
  <c r="BQ58" i="4" l="1"/>
  <c r="BR61" i="4"/>
  <c r="BQ60" i="4"/>
  <c r="BQ59" i="4"/>
  <c r="BR60" i="4" l="1"/>
  <c r="BR59" i="4"/>
  <c r="BS61" i="4"/>
  <c r="BR58" i="4"/>
  <c r="BS58" i="4" l="1"/>
  <c r="BT61" i="4"/>
  <c r="BS59" i="4"/>
  <c r="BS60" i="4"/>
  <c r="BT60" i="4" l="1"/>
  <c r="BT59" i="4"/>
  <c r="BU61" i="4"/>
  <c r="BT58" i="4"/>
  <c r="BU58" i="4" l="1"/>
  <c r="BU59" i="4"/>
  <c r="BU60" i="4"/>
  <c r="BV61" i="4"/>
  <c r="BV59" i="4" l="1"/>
  <c r="BV60" i="4"/>
  <c r="BV58" i="4"/>
  <c r="BW61" i="4"/>
  <c r="BX61" i="4" l="1"/>
  <c r="BW58" i="4"/>
  <c r="BW60" i="4"/>
  <c r="BW59" i="4"/>
  <c r="BX59" i="4" l="1"/>
  <c r="BX60" i="4"/>
  <c r="BX58" i="4"/>
  <c r="BY61" i="4"/>
  <c r="BZ61" i="4" l="1"/>
  <c r="BY60" i="4"/>
  <c r="BY59" i="4"/>
  <c r="BY58" i="4"/>
  <c r="BZ58" i="4" l="1"/>
  <c r="BZ59" i="4"/>
  <c r="BZ60" i="4"/>
  <c r="CA61" i="4"/>
  <c r="CA60" i="4" l="1"/>
  <c r="CA58" i="4"/>
  <c r="CB61" i="4"/>
  <c r="CA59" i="4"/>
  <c r="CB59" i="4" l="1"/>
  <c r="CC61" i="4"/>
  <c r="CB58" i="4"/>
  <c r="CB60" i="4"/>
  <c r="CC60" i="4" l="1"/>
  <c r="CD61" i="4"/>
  <c r="CC58" i="4"/>
  <c r="CC59" i="4"/>
  <c r="CE61" i="4" l="1"/>
  <c r="CD59" i="4"/>
  <c r="CD60" i="4"/>
  <c r="CD58" i="4"/>
  <c r="AY57" i="4"/>
  <c r="CE58" i="4" l="1"/>
  <c r="CE60" i="4"/>
  <c r="CE59" i="4"/>
  <c r="CF61" i="4"/>
  <c r="AZ57" i="4"/>
  <c r="CG61" i="4" l="1"/>
  <c r="CF59" i="4"/>
  <c r="CF58" i="4"/>
  <c r="BA57" i="4"/>
  <c r="CF60" i="4"/>
  <c r="AS156" i="4" l="1"/>
  <c r="BB57" i="4"/>
  <c r="CG58" i="4"/>
  <c r="CG60" i="4"/>
  <c r="CH61" i="4"/>
  <c r="CG59" i="4"/>
  <c r="CH59" i="4" l="1"/>
  <c r="CH60" i="4"/>
  <c r="CI61" i="4"/>
  <c r="BC57" i="4"/>
  <c r="CH58" i="4"/>
  <c r="CI58" i="4" l="1"/>
  <c r="BD57" i="4"/>
  <c r="CI59" i="4"/>
  <c r="CJ61" i="4"/>
  <c r="CI60" i="4"/>
  <c r="CK61" i="4" l="1"/>
  <c r="CJ60" i="4"/>
  <c r="CJ59" i="4"/>
  <c r="CJ58" i="4"/>
  <c r="AS57" i="4"/>
  <c r="BE57" i="4"/>
  <c r="CK59" i="4" l="1"/>
  <c r="BF57" i="4"/>
  <c r="CK58" i="4"/>
  <c r="CL61" i="4"/>
  <c r="CK60" i="4"/>
  <c r="CL58" i="4" l="1"/>
  <c r="CM61" i="4"/>
  <c r="CL60" i="4"/>
  <c r="CL59" i="4"/>
  <c r="BG57" i="4"/>
  <c r="CM60" i="4" l="1"/>
  <c r="CM59" i="4"/>
  <c r="CN61" i="4"/>
  <c r="BH57" i="4"/>
  <c r="CM58" i="4"/>
  <c r="CN58" i="4" l="1"/>
  <c r="BI57" i="4"/>
  <c r="CN60" i="4"/>
  <c r="CO61" i="4"/>
  <c r="CN59" i="4"/>
  <c r="CP61" i="4" l="1"/>
  <c r="CO59" i="4"/>
  <c r="BJ57" i="4"/>
  <c r="CO58" i="4"/>
  <c r="CO60" i="4"/>
  <c r="BK57" i="4" l="1"/>
  <c r="CP60" i="4"/>
  <c r="CQ61" i="4"/>
  <c r="CP58" i="4"/>
  <c r="CP59" i="4"/>
  <c r="CQ59" i="4" l="1"/>
  <c r="CQ58" i="4"/>
  <c r="CR61" i="4"/>
  <c r="BL57" i="4"/>
  <c r="CQ60" i="4"/>
  <c r="CR60" i="4" l="1"/>
  <c r="BM57" i="4"/>
  <c r="CS61" i="4"/>
  <c r="CR59" i="4"/>
  <c r="CR58" i="4"/>
  <c r="CS58" i="4" l="1"/>
  <c r="CT61" i="4"/>
  <c r="CS59" i="4"/>
  <c r="CS60" i="4"/>
  <c r="BN57" i="4"/>
  <c r="CT60" i="4" l="1"/>
  <c r="BO57" i="4"/>
  <c r="CU61" i="4"/>
  <c r="CT58" i="4"/>
  <c r="CT59" i="4"/>
  <c r="CU58" i="4" l="1"/>
  <c r="CU59" i="4"/>
  <c r="CV61" i="4"/>
  <c r="CU60" i="4"/>
  <c r="BP57" i="4"/>
  <c r="BQ57" i="4" l="1"/>
  <c r="CW61" i="4"/>
  <c r="CV60" i="4"/>
  <c r="CV58" i="4"/>
  <c r="CV59" i="4"/>
  <c r="CW58" i="4" l="1"/>
  <c r="CW59" i="4"/>
  <c r="CW60" i="4"/>
  <c r="BR57" i="4"/>
  <c r="CX61" i="4"/>
  <c r="CY61" i="4" l="1"/>
  <c r="CX60" i="4"/>
  <c r="BS57" i="4"/>
  <c r="CX58" i="4"/>
  <c r="CX59" i="4"/>
  <c r="CY58" i="4" l="1"/>
  <c r="CY59" i="4"/>
  <c r="BT57" i="4"/>
  <c r="CZ61" i="4"/>
  <c r="CY60" i="4"/>
  <c r="CZ60" i="4" l="1"/>
  <c r="BU57" i="4"/>
  <c r="DA61" i="4"/>
  <c r="CZ58" i="4"/>
  <c r="CZ59" i="4"/>
  <c r="DB61" i="4" l="1"/>
  <c r="DA58" i="4"/>
  <c r="DA60" i="4"/>
  <c r="DA59" i="4"/>
  <c r="BV57" i="4"/>
  <c r="DB59" i="4" l="1"/>
  <c r="BW57" i="4"/>
  <c r="DB60" i="4"/>
  <c r="DC61" i="4"/>
  <c r="DB58" i="4"/>
  <c r="DC58" i="4" l="1"/>
  <c r="DC60" i="4"/>
  <c r="DD61" i="4"/>
  <c r="DC59" i="4"/>
  <c r="BX57" i="4"/>
  <c r="BY57" i="4" l="1"/>
  <c r="DE61" i="4"/>
  <c r="DD59" i="4"/>
  <c r="F65" i="4"/>
  <c r="DD58" i="4"/>
  <c r="DD60" i="4"/>
  <c r="DF61" i="4" l="1"/>
  <c r="DE59" i="4"/>
  <c r="F66" i="4"/>
  <c r="DE60" i="4"/>
  <c r="DE58" i="4"/>
  <c r="E66" i="4"/>
  <c r="BZ57" i="4"/>
  <c r="G66" i="4" l="1"/>
  <c r="B56" i="3" s="1"/>
  <c r="DF58" i="4"/>
  <c r="CA57" i="4"/>
  <c r="E67" i="4"/>
  <c r="DF59" i="4"/>
  <c r="F67" i="4"/>
  <c r="DF60" i="4"/>
  <c r="F68" i="4"/>
  <c r="DG61" i="4"/>
  <c r="E68" i="4" l="1"/>
  <c r="G68" i="4" s="1"/>
  <c r="B58" i="3" s="1"/>
  <c r="DG60" i="4"/>
  <c r="E69" i="4"/>
  <c r="G69" i="4" s="1"/>
  <c r="B59" i="3" s="1"/>
  <c r="DH61" i="4"/>
  <c r="G67" i="4"/>
  <c r="B57" i="3" s="1"/>
  <c r="DG59" i="4"/>
  <c r="DG58" i="4"/>
  <c r="CB57" i="4"/>
  <c r="DH59" i="4" l="1"/>
  <c r="DH58" i="4"/>
  <c r="DI61" i="4"/>
  <c r="DH60" i="4"/>
  <c r="CC57" i="4"/>
  <c r="DJ61" i="4" l="1"/>
  <c r="DI60" i="4"/>
  <c r="CD57" i="4"/>
  <c r="DI59" i="4"/>
  <c r="DI58" i="4"/>
  <c r="DJ59" i="4" l="1"/>
  <c r="DJ58" i="4"/>
  <c r="CE57" i="4"/>
  <c r="DK61" i="4"/>
  <c r="DJ60" i="4"/>
  <c r="DL61" i="4" l="1"/>
  <c r="DK60" i="4"/>
  <c r="CF57" i="4"/>
  <c r="DK59" i="4"/>
  <c r="DK58" i="4"/>
  <c r="CG57" i="4" l="1"/>
  <c r="DL59" i="4"/>
  <c r="DL58" i="4"/>
  <c r="DM61" i="4"/>
  <c r="DL60" i="4"/>
  <c r="DM58" i="4" l="1"/>
  <c r="DM60" i="4"/>
  <c r="DN61" i="4"/>
  <c r="CH57" i="4"/>
  <c r="DM59" i="4"/>
  <c r="DN59" i="4" l="1"/>
  <c r="DO61" i="4"/>
  <c r="CI57" i="4"/>
  <c r="DN60" i="4"/>
  <c r="DN58" i="4"/>
  <c r="DO58" i="4" l="1"/>
  <c r="DO60" i="4"/>
  <c r="CJ57" i="4"/>
  <c r="DO59" i="4"/>
  <c r="DP61" i="4"/>
  <c r="DP59" i="4" l="1"/>
  <c r="DQ61" i="4"/>
  <c r="CK57" i="4"/>
  <c r="DP58" i="4"/>
  <c r="DP60" i="4"/>
  <c r="DQ60" i="4" l="1"/>
  <c r="DQ58" i="4"/>
  <c r="CL57" i="4"/>
  <c r="DQ59" i="4"/>
  <c r="DR61" i="4"/>
  <c r="CM57" i="4" l="1"/>
  <c r="DS61" i="4"/>
  <c r="DR58" i="4"/>
  <c r="DR60" i="4"/>
  <c r="DR59" i="4"/>
  <c r="DS59" i="4" l="1"/>
  <c r="DS60" i="4"/>
  <c r="DS58" i="4"/>
  <c r="CN57" i="4"/>
  <c r="DT61" i="4"/>
  <c r="CO57" i="4" l="1"/>
  <c r="DU61" i="4"/>
  <c r="DT58" i="4"/>
  <c r="DT59" i="4"/>
  <c r="DT60" i="4"/>
  <c r="DU59" i="4" l="1"/>
  <c r="DU60" i="4"/>
  <c r="DU58" i="4"/>
  <c r="CP57" i="4"/>
  <c r="DV61" i="4"/>
  <c r="CQ57" i="4" l="1"/>
  <c r="DV58" i="4"/>
  <c r="DW61" i="4"/>
  <c r="DV60" i="4"/>
  <c r="DV59" i="4"/>
  <c r="DW60" i="4" l="1"/>
  <c r="DW59" i="4"/>
  <c r="DX61" i="4"/>
  <c r="CR57" i="4"/>
  <c r="DW58" i="4"/>
  <c r="CS57" i="4" l="1"/>
  <c r="DX59" i="4"/>
  <c r="DX58" i="4"/>
  <c r="DY61" i="4"/>
  <c r="DX60" i="4"/>
  <c r="DZ61" i="4" l="1"/>
  <c r="DY60" i="4"/>
  <c r="DY58" i="4"/>
  <c r="CT57" i="4"/>
  <c r="DY59" i="4"/>
  <c r="CU57" i="4" l="1"/>
  <c r="DZ59" i="4"/>
  <c r="DZ58" i="4"/>
  <c r="EA61" i="4"/>
  <c r="DZ60" i="4"/>
  <c r="EB61" i="4" l="1"/>
  <c r="EA60" i="4"/>
  <c r="EA58" i="4"/>
  <c r="CV57" i="4"/>
  <c r="EA59" i="4"/>
  <c r="EB58" i="4" l="1"/>
  <c r="CW57" i="4"/>
  <c r="EB59" i="4"/>
  <c r="EC61" i="4"/>
  <c r="EB60" i="4"/>
  <c r="ED61" i="4" l="1"/>
  <c r="EC60" i="4"/>
  <c r="EC59" i="4"/>
  <c r="EC58" i="4"/>
  <c r="CX57" i="4"/>
  <c r="ED58" i="4" l="1"/>
  <c r="ED60" i="4"/>
  <c r="CY57" i="4"/>
  <c r="ED59" i="4"/>
  <c r="EE61" i="4"/>
  <c r="EE59" i="4" l="1"/>
  <c r="CZ57" i="4"/>
  <c r="EF61" i="4"/>
  <c r="EE58" i="4"/>
  <c r="EE60" i="4"/>
  <c r="EF60" i="4" l="1"/>
  <c r="EF58" i="4"/>
  <c r="EF59" i="4"/>
  <c r="EG61" i="4"/>
  <c r="DA57" i="4"/>
  <c r="DB57" i="4" l="1"/>
  <c r="EH61" i="4"/>
  <c r="EG59" i="4"/>
  <c r="EG60" i="4"/>
  <c r="EG58" i="4"/>
  <c r="EH60" i="4" l="1"/>
  <c r="EI61" i="4"/>
  <c r="EH58" i="4"/>
  <c r="EH59" i="4"/>
  <c r="DC57" i="4"/>
  <c r="F64" i="4"/>
  <c r="G64" i="4" s="1"/>
  <c r="B54" i="3" s="1"/>
  <c r="C55" i="3" s="1"/>
  <c r="E55" i="3" l="1"/>
  <c r="EI58" i="4"/>
  <c r="EI59" i="4"/>
  <c r="E65" i="4"/>
  <c r="G65" i="4" s="1"/>
  <c r="B55" i="3" s="1"/>
  <c r="C56" i="3" s="1"/>
  <c r="DD57" i="4"/>
  <c r="EI60" i="4"/>
  <c r="EJ61" i="4"/>
  <c r="C57" i="3" l="1"/>
  <c r="E56" i="3"/>
  <c r="EJ59" i="4"/>
  <c r="EJ60" i="4"/>
  <c r="EJ58" i="4"/>
  <c r="DE57" i="4"/>
  <c r="AF55" i="3"/>
  <c r="AH55" i="3"/>
  <c r="AL55" i="3"/>
  <c r="AJ55" i="3"/>
  <c r="Y55" i="3"/>
  <c r="P55" i="3"/>
  <c r="U55" i="3"/>
  <c r="AK55" i="3"/>
  <c r="AB55" i="3"/>
  <c r="AC55" i="3"/>
  <c r="AA55" i="3"/>
  <c r="L55" i="3"/>
  <c r="J55" i="3"/>
  <c r="S55" i="3"/>
  <c r="H55" i="3"/>
  <c r="Z55" i="3"/>
  <c r="AM55" i="3"/>
  <c r="AE55" i="3"/>
  <c r="AD55" i="3"/>
  <c r="Q55" i="3"/>
  <c r="AI55" i="3"/>
  <c r="V55" i="3"/>
  <c r="T55" i="3"/>
  <c r="R55" i="3"/>
  <c r="O55" i="3"/>
  <c r="AG55" i="3"/>
  <c r="W55" i="3"/>
  <c r="I55" i="3"/>
  <c r="N55" i="3"/>
  <c r="M55" i="3"/>
  <c r="K55" i="3"/>
  <c r="G55" i="3"/>
  <c r="X55" i="3"/>
  <c r="EK61" i="4"/>
  <c r="DF57" i="4" l="1"/>
  <c r="I56" i="3"/>
  <c r="AH56" i="3"/>
  <c r="N56" i="3"/>
  <c r="T56" i="3"/>
  <c r="L56" i="3"/>
  <c r="Q56" i="3"/>
  <c r="X56" i="3"/>
  <c r="AA56" i="3"/>
  <c r="H56" i="3"/>
  <c r="Y56" i="3"/>
  <c r="J56" i="3"/>
  <c r="P56" i="3"/>
  <c r="AI56" i="3"/>
  <c r="AM56" i="3"/>
  <c r="AF56" i="3"/>
  <c r="AL56" i="3"/>
  <c r="AG56" i="3"/>
  <c r="AE56" i="3"/>
  <c r="AB56" i="3"/>
  <c r="Z56" i="3"/>
  <c r="R56" i="3"/>
  <c r="K56" i="3"/>
  <c r="AK56" i="3"/>
  <c r="S56" i="3"/>
  <c r="O56" i="3"/>
  <c r="AJ56" i="3"/>
  <c r="U56" i="3"/>
  <c r="G56" i="3"/>
  <c r="W56" i="3"/>
  <c r="AC56" i="3"/>
  <c r="AD56" i="3"/>
  <c r="V56" i="3"/>
  <c r="M56" i="3"/>
  <c r="AN56" i="3"/>
  <c r="EK58" i="4"/>
  <c r="C58" i="3"/>
  <c r="E57" i="3"/>
  <c r="EK60" i="4"/>
  <c r="EL61" i="4"/>
  <c r="EK59" i="4"/>
  <c r="EL60" i="4" l="1"/>
  <c r="EL58" i="4"/>
  <c r="EL59" i="4"/>
  <c r="AL57" i="3"/>
  <c r="T57" i="3"/>
  <c r="J57" i="3"/>
  <c r="R57" i="3"/>
  <c r="P57" i="3"/>
  <c r="AB57" i="3"/>
  <c r="AF57" i="3"/>
  <c r="AD57" i="3"/>
  <c r="G57" i="3"/>
  <c r="I57" i="3"/>
  <c r="AJ57" i="3"/>
  <c r="Z57" i="3"/>
  <c r="V57" i="3"/>
  <c r="M57" i="3"/>
  <c r="Q57" i="3"/>
  <c r="AA57" i="3"/>
  <c r="X57" i="3"/>
  <c r="W57" i="3"/>
  <c r="N57" i="3"/>
  <c r="AK57" i="3"/>
  <c r="O57" i="3"/>
  <c r="Y57" i="3"/>
  <c r="AC57" i="3"/>
  <c r="AM57" i="3"/>
  <c r="U57" i="3"/>
  <c r="AE57" i="3"/>
  <c r="AG57" i="3"/>
  <c r="K57" i="3"/>
  <c r="S57" i="3"/>
  <c r="AI57" i="3"/>
  <c r="H57" i="3"/>
  <c r="L57" i="3"/>
  <c r="AH57" i="3"/>
  <c r="AN57" i="3"/>
  <c r="AO57" i="3"/>
  <c r="EM61" i="4"/>
  <c r="C59" i="3"/>
  <c r="E58" i="3"/>
  <c r="DG57" i="4"/>
  <c r="EN61" i="4" l="1"/>
  <c r="EM59" i="4"/>
  <c r="W58" i="3"/>
  <c r="Y58" i="3"/>
  <c r="V58" i="3"/>
  <c r="Q58" i="3"/>
  <c r="I58" i="3"/>
  <c r="AM58" i="3"/>
  <c r="U58" i="3"/>
  <c r="S58" i="3"/>
  <c r="M58" i="3"/>
  <c r="AN58" i="3"/>
  <c r="AA58" i="3"/>
  <c r="AK58" i="3"/>
  <c r="L58" i="3"/>
  <c r="H58" i="3"/>
  <c r="AL58" i="3"/>
  <c r="AH58" i="3"/>
  <c r="T58" i="3"/>
  <c r="O58" i="3"/>
  <c r="N58" i="3"/>
  <c r="K58" i="3"/>
  <c r="J58" i="3"/>
  <c r="Z58" i="3"/>
  <c r="AG58" i="3"/>
  <c r="AD58" i="3"/>
  <c r="AJ58" i="3"/>
  <c r="AF58" i="3"/>
  <c r="AI58" i="3"/>
  <c r="G58" i="3"/>
  <c r="AE58" i="3"/>
  <c r="R58" i="3"/>
  <c r="AC58" i="3"/>
  <c r="P58" i="3"/>
  <c r="AO58" i="3"/>
  <c r="AB58" i="3"/>
  <c r="X58" i="3"/>
  <c r="AP58" i="3"/>
  <c r="EM58" i="4"/>
  <c r="E59" i="3"/>
  <c r="C60" i="3"/>
  <c r="EM60" i="4"/>
  <c r="DH57" i="4"/>
  <c r="EN59" i="4" l="1"/>
  <c r="M59" i="3"/>
  <c r="AC59" i="3"/>
  <c r="AD59" i="3"/>
  <c r="P59" i="3"/>
  <c r="H59" i="3"/>
  <c r="AP59" i="3"/>
  <c r="AG59" i="3"/>
  <c r="Q59" i="3"/>
  <c r="J59" i="3"/>
  <c r="AK59" i="3"/>
  <c r="Z59" i="3"/>
  <c r="T59" i="3"/>
  <c r="X59" i="3"/>
  <c r="AE59" i="3"/>
  <c r="V59" i="3"/>
  <c r="W59" i="3"/>
  <c r="AL59" i="3"/>
  <c r="O59" i="3"/>
  <c r="Y59" i="3"/>
  <c r="AJ59" i="3"/>
  <c r="AH59" i="3"/>
  <c r="U59" i="3"/>
  <c r="R59" i="3"/>
  <c r="S59" i="3"/>
  <c r="AB59" i="3"/>
  <c r="AF59" i="3"/>
  <c r="I59" i="3"/>
  <c r="L59" i="3"/>
  <c r="K59" i="3"/>
  <c r="AM59" i="3"/>
  <c r="AQ59" i="3"/>
  <c r="N59" i="3"/>
  <c r="AI59" i="3"/>
  <c r="AN59" i="3"/>
  <c r="AO59" i="3"/>
  <c r="G59" i="3"/>
  <c r="AA59" i="3"/>
  <c r="EO61" i="4"/>
  <c r="EN60" i="4"/>
  <c r="E60" i="3"/>
  <c r="C61" i="3"/>
  <c r="EN58" i="4"/>
  <c r="DI57" i="4"/>
  <c r="EP61" i="4" l="1"/>
  <c r="EO59" i="4"/>
  <c r="EO58" i="4"/>
  <c r="DJ57" i="4"/>
  <c r="E61" i="3"/>
  <c r="C62" i="3"/>
  <c r="AR60" i="3"/>
  <c r="P60" i="3"/>
  <c r="Y60" i="3"/>
  <c r="I60" i="3"/>
  <c r="AO60" i="3"/>
  <c r="L60" i="3"/>
  <c r="K60" i="3"/>
  <c r="Q60" i="3"/>
  <c r="X60" i="3"/>
  <c r="AJ60" i="3"/>
  <c r="AF60" i="3"/>
  <c r="W60" i="3"/>
  <c r="S60" i="3"/>
  <c r="AB60" i="3"/>
  <c r="N60" i="3"/>
  <c r="M60" i="3"/>
  <c r="O60" i="3"/>
  <c r="G60" i="3"/>
  <c r="J60" i="3"/>
  <c r="AL60" i="3"/>
  <c r="T60" i="3"/>
  <c r="AI60" i="3"/>
  <c r="AE60" i="3"/>
  <c r="AK60" i="3"/>
  <c r="AD60" i="3"/>
  <c r="AC60" i="3"/>
  <c r="AN60" i="3"/>
  <c r="AG60" i="3"/>
  <c r="V60" i="3"/>
  <c r="U60" i="3"/>
  <c r="Z60" i="3"/>
  <c r="AQ60" i="3"/>
  <c r="AM60" i="3"/>
  <c r="AH60" i="3"/>
  <c r="R60" i="3"/>
  <c r="H60" i="3"/>
  <c r="AP60" i="3"/>
  <c r="AA60" i="3"/>
  <c r="EO60" i="4"/>
  <c r="DK57" i="4" l="1"/>
  <c r="EP59" i="4"/>
  <c r="EQ61" i="4"/>
  <c r="EP58" i="4"/>
  <c r="E62" i="3"/>
  <c r="C63" i="3"/>
  <c r="AS61" i="3"/>
  <c r="J61" i="3"/>
  <c r="AB61" i="3"/>
  <c r="AP61" i="3"/>
  <c r="U61" i="3"/>
  <c r="AQ61" i="3"/>
  <c r="AK61" i="3"/>
  <c r="X61" i="3"/>
  <c r="K61" i="3"/>
  <c r="AR61" i="3"/>
  <c r="AJ61" i="3"/>
  <c r="AC61" i="3"/>
  <c r="H61" i="3"/>
  <c r="Y61" i="3"/>
  <c r="M61" i="3"/>
  <c r="S61" i="3"/>
  <c r="N61" i="3"/>
  <c r="W61" i="3"/>
  <c r="AA61" i="3"/>
  <c r="R61" i="3"/>
  <c r="V61" i="3"/>
  <c r="AI61" i="3"/>
  <c r="Z61" i="3"/>
  <c r="AM61" i="3"/>
  <c r="AO61" i="3"/>
  <c r="AH61" i="3"/>
  <c r="AN61" i="3"/>
  <c r="I61" i="3"/>
  <c r="P61" i="3"/>
  <c r="G61" i="3"/>
  <c r="AE61" i="3"/>
  <c r="L61" i="3"/>
  <c r="T61" i="3"/>
  <c r="AD61" i="3"/>
  <c r="Q61" i="3"/>
  <c r="AL61" i="3"/>
  <c r="AF61" i="3"/>
  <c r="AG61" i="3"/>
  <c r="O61" i="3"/>
  <c r="EP60" i="4"/>
  <c r="ER61" i="4" l="1"/>
  <c r="EQ59" i="4"/>
  <c r="EQ58" i="4"/>
  <c r="DL57" i="4"/>
  <c r="E63" i="3"/>
  <c r="C64" i="3"/>
  <c r="EQ60" i="4"/>
  <c r="AI62" i="3"/>
  <c r="P62" i="3"/>
  <c r="AB62" i="3"/>
  <c r="AO62" i="3"/>
  <c r="G62" i="3"/>
  <c r="AG62" i="3"/>
  <c r="AM62" i="3"/>
  <c r="AQ62" i="3"/>
  <c r="I62" i="3"/>
  <c r="AF62" i="3"/>
  <c r="AT62" i="3"/>
  <c r="H62" i="3"/>
  <c r="AR62" i="3"/>
  <c r="AL62" i="3"/>
  <c r="AE62" i="3"/>
  <c r="AC62" i="3"/>
  <c r="T62" i="3"/>
  <c r="W62" i="3"/>
  <c r="X62" i="3"/>
  <c r="L62" i="3"/>
  <c r="O62" i="3"/>
  <c r="AH62" i="3"/>
  <c r="AD62" i="3"/>
  <c r="V62" i="3"/>
  <c r="J62" i="3"/>
  <c r="AA62" i="3"/>
  <c r="Y62" i="3"/>
  <c r="M62" i="3"/>
  <c r="AK62" i="3"/>
  <c r="S62" i="3"/>
  <c r="Z62" i="3"/>
  <c r="N62" i="3"/>
  <c r="Q62" i="3"/>
  <c r="AN62" i="3"/>
  <c r="R62" i="3"/>
  <c r="AS62" i="3"/>
  <c r="K62" i="3"/>
  <c r="U62" i="3"/>
  <c r="AP62" i="3"/>
  <c r="AJ62" i="3"/>
  <c r="AC63" i="3" l="1"/>
  <c r="AK63" i="3"/>
  <c r="AD63" i="3"/>
  <c r="AQ63" i="3"/>
  <c r="AG63" i="3"/>
  <c r="T63" i="3"/>
  <c r="M63" i="3"/>
  <c r="P63" i="3"/>
  <c r="AO63" i="3"/>
  <c r="V63" i="3"/>
  <c r="AR63" i="3"/>
  <c r="G63" i="3"/>
  <c r="N63" i="3"/>
  <c r="AS63" i="3"/>
  <c r="AN63" i="3"/>
  <c r="W63" i="3"/>
  <c r="Y63" i="3"/>
  <c r="J63" i="3"/>
  <c r="X63" i="3"/>
  <c r="O63" i="3"/>
  <c r="AF63" i="3"/>
  <c r="AU63" i="3"/>
  <c r="AE63" i="3"/>
  <c r="S63" i="3"/>
  <c r="AM63" i="3"/>
  <c r="AL63" i="3"/>
  <c r="AP63" i="3"/>
  <c r="Q63" i="3"/>
  <c r="R63" i="3"/>
  <c r="AA63" i="3"/>
  <c r="I63" i="3"/>
  <c r="H63" i="3"/>
  <c r="K63" i="3"/>
  <c r="AB63" i="3"/>
  <c r="AT63" i="3"/>
  <c r="U63" i="3"/>
  <c r="AJ63" i="3"/>
  <c r="AI63" i="3"/>
  <c r="AH63" i="3"/>
  <c r="L63" i="3"/>
  <c r="Z63" i="3"/>
  <c r="DM57" i="4"/>
  <c r="ER58" i="4"/>
  <c r="ER59" i="4"/>
  <c r="ES61" i="4"/>
  <c r="ER60" i="4"/>
  <c r="E64" i="3"/>
  <c r="C65" i="3"/>
  <c r="N64" i="3" l="1"/>
  <c r="W64" i="3"/>
  <c r="AQ64" i="3"/>
  <c r="T64" i="3"/>
  <c r="AN64" i="3"/>
  <c r="J64" i="3"/>
  <c r="U64" i="3"/>
  <c r="AU64" i="3"/>
  <c r="AO64" i="3"/>
  <c r="L64" i="3"/>
  <c r="AM64" i="3"/>
  <c r="V64" i="3"/>
  <c r="I64" i="3"/>
  <c r="Q64" i="3"/>
  <c r="AC64" i="3"/>
  <c r="AV64" i="3"/>
  <c r="P64" i="3"/>
  <c r="R64" i="3"/>
  <c r="AJ64" i="3"/>
  <c r="AE64" i="3"/>
  <c r="AK64" i="3"/>
  <c r="K64" i="3"/>
  <c r="AB64" i="3"/>
  <c r="AI64" i="3"/>
  <c r="O64" i="3"/>
  <c r="AR64" i="3"/>
  <c r="AD64" i="3"/>
  <c r="AG64" i="3"/>
  <c r="Z64" i="3"/>
  <c r="AL64" i="3"/>
  <c r="Y64" i="3"/>
  <c r="AF64" i="3"/>
  <c r="AT64" i="3"/>
  <c r="S64" i="3"/>
  <c r="AP64" i="3"/>
  <c r="G64" i="3"/>
  <c r="AH64" i="3"/>
  <c r="AS64" i="3"/>
  <c r="M64" i="3"/>
  <c r="AA64" i="3"/>
  <c r="X64" i="3"/>
  <c r="H64" i="3"/>
  <c r="E65" i="3"/>
  <c r="C66" i="3"/>
  <c r="DN57" i="4"/>
  <c r="ET61" i="4"/>
  <c r="ES58" i="4"/>
  <c r="ES60" i="4"/>
  <c r="ES59" i="4"/>
  <c r="ET59" i="4" l="1"/>
  <c r="E66" i="3"/>
  <c r="C67" i="3"/>
  <c r="ET58" i="4"/>
  <c r="ET60" i="4"/>
  <c r="EU61" i="4"/>
  <c r="AW65" i="3"/>
  <c r="AQ65" i="3"/>
  <c r="AK65" i="3"/>
  <c r="W65" i="3"/>
  <c r="Z65" i="3"/>
  <c r="AJ65" i="3"/>
  <c r="J65" i="3"/>
  <c r="AF65" i="3"/>
  <c r="O65" i="3"/>
  <c r="AI65" i="3"/>
  <c r="U65" i="3"/>
  <c r="AP65" i="3"/>
  <c r="AR65" i="3"/>
  <c r="X65" i="3"/>
  <c r="AH65" i="3"/>
  <c r="AS65" i="3"/>
  <c r="AB65" i="3"/>
  <c r="AN65" i="3"/>
  <c r="P65" i="3"/>
  <c r="V65" i="3"/>
  <c r="Y65" i="3"/>
  <c r="H65" i="3"/>
  <c r="AT65" i="3"/>
  <c r="L65" i="3"/>
  <c r="AV65" i="3"/>
  <c r="AO65" i="3"/>
  <c r="AU65" i="3"/>
  <c r="K65" i="3"/>
  <c r="N65" i="3"/>
  <c r="AD65" i="3"/>
  <c r="AM65" i="3"/>
  <c r="Q65" i="3"/>
  <c r="AL65" i="3"/>
  <c r="T65" i="3"/>
  <c r="AE65" i="3"/>
  <c r="G65" i="3"/>
  <c r="M65" i="3"/>
  <c r="I65" i="3"/>
  <c r="AC65" i="3"/>
  <c r="AG65" i="3"/>
  <c r="R65" i="3"/>
  <c r="S65" i="3"/>
  <c r="AA65" i="3"/>
  <c r="DO57" i="4"/>
  <c r="EU58" i="4" l="1"/>
  <c r="E67" i="3"/>
  <c r="C68" i="3"/>
  <c r="AX66" i="3"/>
  <c r="AH66" i="3"/>
  <c r="AQ66" i="3"/>
  <c r="AB66" i="3"/>
  <c r="AV66" i="3"/>
  <c r="L66" i="3"/>
  <c r="AA66" i="3"/>
  <c r="AP66" i="3"/>
  <c r="AS66" i="3"/>
  <c r="U66" i="3"/>
  <c r="AM66" i="3"/>
  <c r="Z66" i="3"/>
  <c r="AL66" i="3"/>
  <c r="AG66" i="3"/>
  <c r="W66" i="3"/>
  <c r="H66" i="3"/>
  <c r="AD66" i="3"/>
  <c r="AR66" i="3"/>
  <c r="AC66" i="3"/>
  <c r="O66" i="3"/>
  <c r="Q66" i="3"/>
  <c r="I66" i="3"/>
  <c r="AT66" i="3"/>
  <c r="P66" i="3"/>
  <c r="G66" i="3"/>
  <c r="X66" i="3"/>
  <c r="K66" i="3"/>
  <c r="AE66" i="3"/>
  <c r="V66" i="3"/>
  <c r="Y66" i="3"/>
  <c r="J66" i="3"/>
  <c r="N66" i="3"/>
  <c r="AO66" i="3"/>
  <c r="T66" i="3"/>
  <c r="AF66" i="3"/>
  <c r="S66" i="3"/>
  <c r="AU66" i="3"/>
  <c r="AJ66" i="3"/>
  <c r="M66" i="3"/>
  <c r="AN66" i="3"/>
  <c r="R66" i="3"/>
  <c r="AI66" i="3"/>
  <c r="AW66" i="3"/>
  <c r="AK66" i="3"/>
  <c r="EU59" i="4"/>
  <c r="EV61" i="4"/>
  <c r="DP57" i="4"/>
  <c r="EU60" i="4"/>
  <c r="EW61" i="4" l="1"/>
  <c r="E68" i="3"/>
  <c r="C69" i="3"/>
  <c r="AU67" i="3"/>
  <c r="K67" i="3"/>
  <c r="AA67" i="3"/>
  <c r="W67" i="3"/>
  <c r="S67" i="3"/>
  <c r="AX67" i="3"/>
  <c r="AV67" i="3"/>
  <c r="AD67" i="3"/>
  <c r="AJ67" i="3"/>
  <c r="AG67" i="3"/>
  <c r="G67" i="3"/>
  <c r="U67" i="3"/>
  <c r="AT67" i="3"/>
  <c r="L67" i="3"/>
  <c r="AM67" i="3"/>
  <c r="AI67" i="3"/>
  <c r="P67" i="3"/>
  <c r="V67" i="3"/>
  <c r="AL67" i="3"/>
  <c r="X67" i="3"/>
  <c r="Z67" i="3"/>
  <c r="J67" i="3"/>
  <c r="AB67" i="3"/>
  <c r="AN67" i="3"/>
  <c r="I67" i="3"/>
  <c r="AQ67" i="3"/>
  <c r="AF67" i="3"/>
  <c r="AE67" i="3"/>
  <c r="AK67" i="3"/>
  <c r="N67" i="3"/>
  <c r="AO67" i="3"/>
  <c r="AW67" i="3"/>
  <c r="AH67" i="3"/>
  <c r="T67" i="3"/>
  <c r="AS67" i="3"/>
  <c r="H67" i="3"/>
  <c r="AR67" i="3"/>
  <c r="R67" i="3"/>
  <c r="AP67" i="3"/>
  <c r="Q67" i="3"/>
  <c r="M67" i="3"/>
  <c r="O67" i="3"/>
  <c r="AY67" i="3"/>
  <c r="Y67" i="3"/>
  <c r="AC67" i="3"/>
  <c r="EV59" i="4"/>
  <c r="EV58" i="4"/>
  <c r="EV60" i="4"/>
  <c r="DQ57" i="4"/>
  <c r="E69" i="3" l="1"/>
  <c r="C70" i="3"/>
  <c r="I68" i="3"/>
  <c r="AI68" i="3"/>
  <c r="AY68" i="3"/>
  <c r="AG68" i="3"/>
  <c r="AU68" i="3"/>
  <c r="Q68" i="3"/>
  <c r="AN68" i="3"/>
  <c r="S68" i="3"/>
  <c r="AM68" i="3"/>
  <c r="N68" i="3"/>
  <c r="AW68" i="3"/>
  <c r="Z68" i="3"/>
  <c r="J68" i="3"/>
  <c r="G68" i="3"/>
  <c r="AZ68" i="3"/>
  <c r="X68" i="3"/>
  <c r="AF68" i="3"/>
  <c r="AO68" i="3"/>
  <c r="AE68" i="3"/>
  <c r="AP68" i="3"/>
  <c r="AV68" i="3"/>
  <c r="AA68" i="3"/>
  <c r="AH68" i="3"/>
  <c r="W68" i="3"/>
  <c r="L68" i="3"/>
  <c r="AD68" i="3"/>
  <c r="AQ68" i="3"/>
  <c r="O68" i="3"/>
  <c r="M68" i="3"/>
  <c r="V68" i="3"/>
  <c r="AK68" i="3"/>
  <c r="K68" i="3"/>
  <c r="T68" i="3"/>
  <c r="AL68" i="3"/>
  <c r="R68" i="3"/>
  <c r="AJ68" i="3"/>
  <c r="AT68" i="3"/>
  <c r="U68" i="3"/>
  <c r="AS68" i="3"/>
  <c r="AC68" i="3"/>
  <c r="AB68" i="3"/>
  <c r="H68" i="3"/>
  <c r="AX68" i="3"/>
  <c r="Y68" i="3"/>
  <c r="P68" i="3"/>
  <c r="AR68" i="3"/>
  <c r="EW59" i="4"/>
  <c r="DR57" i="4"/>
  <c r="EW60" i="4"/>
  <c r="EX61" i="4"/>
  <c r="EW58" i="4"/>
  <c r="DS57" i="4" l="1"/>
  <c r="EX59" i="4"/>
  <c r="E70" i="3"/>
  <c r="C71" i="3"/>
  <c r="EY61" i="4"/>
  <c r="BA69" i="3"/>
  <c r="Y69" i="3"/>
  <c r="AE69" i="3"/>
  <c r="U69" i="3"/>
  <c r="AN69" i="3"/>
  <c r="AM69" i="3"/>
  <c r="M69" i="3"/>
  <c r="I69" i="3"/>
  <c r="AD69" i="3"/>
  <c r="P69" i="3"/>
  <c r="AF69" i="3"/>
  <c r="AA69" i="3"/>
  <c r="AZ69" i="3"/>
  <c r="AO69" i="3"/>
  <c r="AY69" i="3"/>
  <c r="G69" i="3"/>
  <c r="Z69" i="3"/>
  <c r="S69" i="3"/>
  <c r="AG69" i="3"/>
  <c r="W69" i="3"/>
  <c r="AK69" i="3"/>
  <c r="AP69" i="3"/>
  <c r="V69" i="3"/>
  <c r="AJ69" i="3"/>
  <c r="AS69" i="3"/>
  <c r="AW69" i="3"/>
  <c r="AR69" i="3"/>
  <c r="AL69" i="3"/>
  <c r="AU69" i="3"/>
  <c r="T69" i="3"/>
  <c r="AX69" i="3"/>
  <c r="L69" i="3"/>
  <c r="AC69" i="3"/>
  <c r="AT69" i="3"/>
  <c r="O69" i="3"/>
  <c r="AI69" i="3"/>
  <c r="R69" i="3"/>
  <c r="AQ69" i="3"/>
  <c r="H69" i="3"/>
  <c r="X69" i="3"/>
  <c r="Q69" i="3"/>
  <c r="K69" i="3"/>
  <c r="N69" i="3"/>
  <c r="AB69" i="3"/>
  <c r="AV69" i="3"/>
  <c r="AH69" i="3"/>
  <c r="J69" i="3"/>
  <c r="EX60" i="4"/>
  <c r="EX58" i="4"/>
  <c r="E71" i="3" l="1"/>
  <c r="C72" i="3"/>
  <c r="AX70" i="3"/>
  <c r="AG70" i="3"/>
  <c r="AA70" i="3"/>
  <c r="AD70" i="3"/>
  <c r="AN70" i="3"/>
  <c r="AU70" i="3"/>
  <c r="O70" i="3"/>
  <c r="U70" i="3"/>
  <c r="I70" i="3"/>
  <c r="AV70" i="3"/>
  <c r="AP70" i="3"/>
  <c r="AS70" i="3"/>
  <c r="AW70" i="3"/>
  <c r="Y70" i="3"/>
  <c r="N70" i="3"/>
  <c r="AB70" i="3"/>
  <c r="J70" i="3"/>
  <c r="K70" i="3"/>
  <c r="BA70" i="3"/>
  <c r="AH70" i="3"/>
  <c r="AR70" i="3"/>
  <c r="AT70" i="3"/>
  <c r="AE70" i="3"/>
  <c r="P70" i="3"/>
  <c r="AK70" i="3"/>
  <c r="AJ70" i="3"/>
  <c r="R70" i="3"/>
  <c r="V70" i="3"/>
  <c r="AM70" i="3"/>
  <c r="G70" i="3"/>
  <c r="AZ70" i="3"/>
  <c r="AY70" i="3"/>
  <c r="H70" i="3"/>
  <c r="AI70" i="3"/>
  <c r="L70" i="3"/>
  <c r="AL70" i="3"/>
  <c r="T70" i="3"/>
  <c r="Z70" i="3"/>
  <c r="AQ70" i="3"/>
  <c r="M70" i="3"/>
  <c r="AF70" i="3"/>
  <c r="S70" i="3"/>
  <c r="Q70" i="3"/>
  <c r="BB70" i="3"/>
  <c r="X70" i="3"/>
  <c r="AC70" i="3"/>
  <c r="AO70" i="3"/>
  <c r="W70" i="3"/>
  <c r="EZ61" i="4"/>
  <c r="EY59" i="4"/>
  <c r="DT57" i="4"/>
  <c r="EY60" i="4"/>
  <c r="EY58" i="4"/>
  <c r="FA61" i="4" l="1"/>
  <c r="EZ58" i="4"/>
  <c r="E72" i="3"/>
  <c r="C73" i="3"/>
  <c r="EZ60" i="4"/>
  <c r="M71" i="3"/>
  <c r="AN71" i="3"/>
  <c r="P71" i="3"/>
  <c r="AT71" i="3"/>
  <c r="AA71" i="3"/>
  <c r="R71" i="3"/>
  <c r="Y71" i="3"/>
  <c r="AC71" i="3"/>
  <c r="Z71" i="3"/>
  <c r="AI71" i="3"/>
  <c r="AS71" i="3"/>
  <c r="N71" i="3"/>
  <c r="AK71" i="3"/>
  <c r="X71" i="3"/>
  <c r="AY71" i="3"/>
  <c r="AJ71" i="3"/>
  <c r="AP71" i="3"/>
  <c r="AF71" i="3"/>
  <c r="K71" i="3"/>
  <c r="AL71" i="3"/>
  <c r="I71" i="3"/>
  <c r="AV71" i="3"/>
  <c r="AX71" i="3"/>
  <c r="L71" i="3"/>
  <c r="BC71" i="3"/>
  <c r="AG71" i="3"/>
  <c r="AU71" i="3"/>
  <c r="Q71" i="3"/>
  <c r="BA71" i="3"/>
  <c r="AD71" i="3"/>
  <c r="W71" i="3"/>
  <c r="AM71" i="3"/>
  <c r="V71" i="3"/>
  <c r="AO71" i="3"/>
  <c r="AR71" i="3"/>
  <c r="G71" i="3"/>
  <c r="AQ71" i="3"/>
  <c r="AE71" i="3"/>
  <c r="O71" i="3"/>
  <c r="J71" i="3"/>
  <c r="H71" i="3"/>
  <c r="T71" i="3"/>
  <c r="AB71" i="3"/>
  <c r="AH71" i="3"/>
  <c r="U71" i="3"/>
  <c r="S71" i="3"/>
  <c r="AW71" i="3"/>
  <c r="AZ71" i="3"/>
  <c r="BB71" i="3"/>
  <c r="EZ59" i="4"/>
  <c r="DU57" i="4"/>
  <c r="FA60" i="4" l="1"/>
  <c r="E73" i="3"/>
  <c r="C74" i="3"/>
  <c r="BD72" i="3"/>
  <c r="K72" i="3"/>
  <c r="S72" i="3"/>
  <c r="AR72" i="3"/>
  <c r="AV72" i="3"/>
  <c r="J72" i="3"/>
  <c r="AO72" i="3"/>
  <c r="N72" i="3"/>
  <c r="AU72" i="3"/>
  <c r="I72" i="3"/>
  <c r="AH72" i="3"/>
  <c r="AF72" i="3"/>
  <c r="AN72" i="3"/>
  <c r="AY72" i="3"/>
  <c r="G72" i="3"/>
  <c r="AS72" i="3"/>
  <c r="AE72" i="3"/>
  <c r="Z72" i="3"/>
  <c r="O72" i="3"/>
  <c r="AB72" i="3"/>
  <c r="AK72" i="3"/>
  <c r="L72" i="3"/>
  <c r="W72" i="3"/>
  <c r="AT72" i="3"/>
  <c r="M72" i="3"/>
  <c r="BB72" i="3"/>
  <c r="V72" i="3"/>
  <c r="AI72" i="3"/>
  <c r="AP72" i="3"/>
  <c r="H72" i="3"/>
  <c r="R72" i="3"/>
  <c r="X72" i="3"/>
  <c r="BC72" i="3"/>
  <c r="T72" i="3"/>
  <c r="BA72" i="3"/>
  <c r="AX72" i="3"/>
  <c r="P72" i="3"/>
  <c r="Q72" i="3"/>
  <c r="AM72" i="3"/>
  <c r="Y72" i="3"/>
  <c r="AW72" i="3"/>
  <c r="U72" i="3"/>
  <c r="AZ72" i="3"/>
  <c r="AG72" i="3"/>
  <c r="AQ72" i="3"/>
  <c r="AD72" i="3"/>
  <c r="AL72" i="3"/>
  <c r="AC72" i="3"/>
  <c r="AJ72" i="3"/>
  <c r="AA72" i="3"/>
  <c r="DV57" i="4"/>
  <c r="FA58" i="4"/>
  <c r="FA59" i="4"/>
  <c r="FB61" i="4"/>
  <c r="E74" i="3" l="1"/>
  <c r="C75" i="3"/>
  <c r="BE73" i="3"/>
  <c r="R73" i="3"/>
  <c r="X73" i="3"/>
  <c r="AK73" i="3"/>
  <c r="AN73" i="3"/>
  <c r="W73" i="3"/>
  <c r="AJ73" i="3"/>
  <c r="L73" i="3"/>
  <c r="AQ73" i="3"/>
  <c r="Q73" i="3"/>
  <c r="AM73" i="3"/>
  <c r="I73" i="3"/>
  <c r="AS73" i="3"/>
  <c r="Y73" i="3"/>
  <c r="P73" i="3"/>
  <c r="AY73" i="3"/>
  <c r="AE73" i="3"/>
  <c r="AC73" i="3"/>
  <c r="AR73" i="3"/>
  <c r="BC73" i="3"/>
  <c r="AF73" i="3"/>
  <c r="G73" i="3"/>
  <c r="AP73" i="3"/>
  <c r="AD73" i="3"/>
  <c r="AO73" i="3"/>
  <c r="H73" i="3"/>
  <c r="AH73" i="3"/>
  <c r="Z73" i="3"/>
  <c r="N73" i="3"/>
  <c r="BA73" i="3"/>
  <c r="S73" i="3"/>
  <c r="BB73" i="3"/>
  <c r="AW73" i="3"/>
  <c r="AB73" i="3"/>
  <c r="AI73" i="3"/>
  <c r="AZ73" i="3"/>
  <c r="AA73" i="3"/>
  <c r="AU73" i="3"/>
  <c r="T73" i="3"/>
  <c r="AV73" i="3"/>
  <c r="J73" i="3"/>
  <c r="AG73" i="3"/>
  <c r="M73" i="3"/>
  <c r="BD73" i="3"/>
  <c r="AT73" i="3"/>
  <c r="U73" i="3"/>
  <c r="O73" i="3"/>
  <c r="V73" i="3"/>
  <c r="AL73" i="3"/>
  <c r="AX73" i="3"/>
  <c r="K73" i="3"/>
  <c r="FB59" i="4"/>
  <c r="DW57" i="4"/>
  <c r="FB60" i="4"/>
  <c r="FB58" i="4"/>
  <c r="FC61" i="4"/>
  <c r="FC60" i="4" l="1"/>
  <c r="E75" i="3"/>
  <c r="C76" i="3"/>
  <c r="K74" i="3"/>
  <c r="P74" i="3"/>
  <c r="AK74" i="3"/>
  <c r="BB74" i="3"/>
  <c r="AF74" i="3"/>
  <c r="L74" i="3"/>
  <c r="BE74" i="3"/>
  <c r="BD74" i="3"/>
  <c r="AR74" i="3"/>
  <c r="N74" i="3"/>
  <c r="H74" i="3"/>
  <c r="AZ74" i="3"/>
  <c r="BF74" i="3"/>
  <c r="AW74" i="3"/>
  <c r="R74" i="3"/>
  <c r="Q74" i="3"/>
  <c r="T74" i="3"/>
  <c r="AC74" i="3"/>
  <c r="J74" i="3"/>
  <c r="AO74" i="3"/>
  <c r="U74" i="3"/>
  <c r="W74" i="3"/>
  <c r="AU74" i="3"/>
  <c r="AQ74" i="3"/>
  <c r="M74" i="3"/>
  <c r="AY74" i="3"/>
  <c r="AV74" i="3"/>
  <c r="BC74" i="3"/>
  <c r="AJ74" i="3"/>
  <c r="AB74" i="3"/>
  <c r="AL74" i="3"/>
  <c r="V74" i="3"/>
  <c r="AS74" i="3"/>
  <c r="AN74" i="3"/>
  <c r="S74" i="3"/>
  <c r="AE74" i="3"/>
  <c r="Y74" i="3"/>
  <c r="AT74" i="3"/>
  <c r="AD74" i="3"/>
  <c r="AH74" i="3"/>
  <c r="I74" i="3"/>
  <c r="AG74" i="3"/>
  <c r="BA74" i="3"/>
  <c r="AI74" i="3"/>
  <c r="AA74" i="3"/>
  <c r="AM74" i="3"/>
  <c r="AP74" i="3"/>
  <c r="G74" i="3"/>
  <c r="Z74" i="3"/>
  <c r="O74" i="3"/>
  <c r="X74" i="3"/>
  <c r="AX74" i="3"/>
  <c r="FD61" i="4"/>
  <c r="FC58" i="4"/>
  <c r="DX57" i="4"/>
  <c r="FC59" i="4"/>
  <c r="E76" i="3" l="1"/>
  <c r="C77" i="3"/>
  <c r="DY57" i="4"/>
  <c r="W75" i="3"/>
  <c r="AL75" i="3"/>
  <c r="AW75" i="3"/>
  <c r="AF75" i="3"/>
  <c r="AS75" i="3"/>
  <c r="AB75" i="3"/>
  <c r="BF75" i="3"/>
  <c r="K75" i="3"/>
  <c r="T75" i="3"/>
  <c r="N75" i="3"/>
  <c r="AM75" i="3"/>
  <c r="AG75" i="3"/>
  <c r="I75" i="3"/>
  <c r="G75" i="3"/>
  <c r="V75" i="3"/>
  <c r="AU75" i="3"/>
  <c r="R75" i="3"/>
  <c r="BC75" i="3"/>
  <c r="AE75" i="3"/>
  <c r="AV75" i="3"/>
  <c r="AI75" i="3"/>
  <c r="AJ75" i="3"/>
  <c r="AH75" i="3"/>
  <c r="Y75" i="3"/>
  <c r="BB75" i="3"/>
  <c r="P75" i="3"/>
  <c r="H75" i="3"/>
  <c r="AK75" i="3"/>
  <c r="U75" i="3"/>
  <c r="AY75" i="3"/>
  <c r="L75" i="3"/>
  <c r="X75" i="3"/>
  <c r="AO75" i="3"/>
  <c r="AZ75" i="3"/>
  <c r="AP75" i="3"/>
  <c r="S75" i="3"/>
  <c r="AQ75" i="3"/>
  <c r="BA75" i="3"/>
  <c r="AT75" i="3"/>
  <c r="AD75" i="3"/>
  <c r="O75" i="3"/>
  <c r="BD75" i="3"/>
  <c r="BE75" i="3"/>
  <c r="AN75" i="3"/>
  <c r="J75" i="3"/>
  <c r="BG75" i="3"/>
  <c r="AA75" i="3"/>
  <c r="Q75" i="3"/>
  <c r="M75" i="3"/>
  <c r="Z75" i="3"/>
  <c r="AX75" i="3"/>
  <c r="AR75" i="3"/>
  <c r="AC75" i="3"/>
  <c r="FD59" i="4"/>
  <c r="FD58" i="4"/>
  <c r="FD60" i="4"/>
  <c r="FE61" i="4"/>
  <c r="DZ57" i="4" l="1"/>
  <c r="FF61" i="4"/>
  <c r="FE59" i="4"/>
  <c r="E77" i="3"/>
  <c r="C78" i="3"/>
  <c r="FE60" i="4"/>
  <c r="AU76" i="3"/>
  <c r="AG76" i="3"/>
  <c r="AF76" i="3"/>
  <c r="AY76" i="3"/>
  <c r="N76" i="3"/>
  <c r="AI76" i="3"/>
  <c r="AL76" i="3"/>
  <c r="AP76" i="3"/>
  <c r="J76" i="3"/>
  <c r="BH76" i="3"/>
  <c r="AK76" i="3"/>
  <c r="P76" i="3"/>
  <c r="M76" i="3"/>
  <c r="V76" i="3"/>
  <c r="AT76" i="3"/>
  <c r="S76" i="3"/>
  <c r="Z76" i="3"/>
  <c r="Y76" i="3"/>
  <c r="BF76" i="3"/>
  <c r="U76" i="3"/>
  <c r="AJ76" i="3"/>
  <c r="AD76" i="3"/>
  <c r="BA76" i="3"/>
  <c r="AX76" i="3"/>
  <c r="H76" i="3"/>
  <c r="BD76" i="3"/>
  <c r="I76" i="3"/>
  <c r="T76" i="3"/>
  <c r="BB76" i="3"/>
  <c r="Q76" i="3"/>
  <c r="AE76" i="3"/>
  <c r="AN76" i="3"/>
  <c r="BE76" i="3"/>
  <c r="AO76" i="3"/>
  <c r="AR76" i="3"/>
  <c r="G76" i="3"/>
  <c r="O76" i="3"/>
  <c r="AV76" i="3"/>
  <c r="AH76" i="3"/>
  <c r="AQ76" i="3"/>
  <c r="AM76" i="3"/>
  <c r="R76" i="3"/>
  <c r="L76" i="3"/>
  <c r="AB76" i="3"/>
  <c r="AC76" i="3"/>
  <c r="W76" i="3"/>
  <c r="BG76" i="3"/>
  <c r="K76" i="3"/>
  <c r="BC76" i="3"/>
  <c r="AZ76" i="3"/>
  <c r="X76" i="3"/>
  <c r="AW76" i="3"/>
  <c r="AS76" i="3"/>
  <c r="AA76" i="3"/>
  <c r="FE58" i="4"/>
  <c r="E78" i="3" l="1"/>
  <c r="C79" i="3"/>
  <c r="BI77" i="3"/>
  <c r="P77" i="3"/>
  <c r="Z77" i="3"/>
  <c r="V77" i="3"/>
  <c r="H77" i="3"/>
  <c r="AZ77" i="3"/>
  <c r="AU77" i="3"/>
  <c r="AJ77" i="3"/>
  <c r="BF77" i="3"/>
  <c r="AB77" i="3"/>
  <c r="AX77" i="3"/>
  <c r="S77" i="3"/>
  <c r="AK77" i="3"/>
  <c r="AL77" i="3"/>
  <c r="O77" i="3"/>
  <c r="BE77" i="3"/>
  <c r="AQ77" i="3"/>
  <c r="I77" i="3"/>
  <c r="AN77" i="3"/>
  <c r="M77" i="3"/>
  <c r="R77" i="3"/>
  <c r="L77" i="3"/>
  <c r="AD77" i="3"/>
  <c r="X77" i="3"/>
  <c r="AE77" i="3"/>
  <c r="AO77" i="3"/>
  <c r="G77" i="3"/>
  <c r="K77" i="3"/>
  <c r="AY77" i="3"/>
  <c r="BG77" i="3"/>
  <c r="AW77" i="3"/>
  <c r="J77" i="3"/>
  <c r="W77" i="3"/>
  <c r="BC77" i="3"/>
  <c r="AV77" i="3"/>
  <c r="AS77" i="3"/>
  <c r="AC77" i="3"/>
  <c r="N77" i="3"/>
  <c r="Y77" i="3"/>
  <c r="AF77" i="3"/>
  <c r="BH77" i="3"/>
  <c r="BA77" i="3"/>
  <c r="BD77" i="3"/>
  <c r="BB77" i="3"/>
  <c r="AM77" i="3"/>
  <c r="AR77" i="3"/>
  <c r="AH77" i="3"/>
  <c r="T77" i="3"/>
  <c r="AA77" i="3"/>
  <c r="U77" i="3"/>
  <c r="Q77" i="3"/>
  <c r="AT77" i="3"/>
  <c r="AI77" i="3"/>
  <c r="AG77" i="3"/>
  <c r="AP77" i="3"/>
  <c r="FF59" i="4"/>
  <c r="FG61" i="4"/>
  <c r="FF60" i="4"/>
  <c r="FF58" i="4"/>
  <c r="EA57" i="4"/>
  <c r="FG58" i="4" l="1"/>
  <c r="FH61" i="4"/>
  <c r="FG59" i="4"/>
  <c r="E79" i="3"/>
  <c r="C80" i="3"/>
  <c r="FG60" i="4"/>
  <c r="Q78" i="3"/>
  <c r="AW78" i="3"/>
  <c r="BA78" i="3"/>
  <c r="BC78" i="3"/>
  <c r="AX78" i="3"/>
  <c r="AZ78" i="3"/>
  <c r="AA78" i="3"/>
  <c r="G78" i="3"/>
  <c r="U78" i="3"/>
  <c r="I78" i="3"/>
  <c r="AF78" i="3"/>
  <c r="P78" i="3"/>
  <c r="AN78" i="3"/>
  <c r="AT78" i="3"/>
  <c r="AU78" i="3"/>
  <c r="K78" i="3"/>
  <c r="BF78" i="3"/>
  <c r="AK78" i="3"/>
  <c r="O78" i="3"/>
  <c r="BD78" i="3"/>
  <c r="AP78" i="3"/>
  <c r="J78" i="3"/>
  <c r="AS78" i="3"/>
  <c r="AI78" i="3"/>
  <c r="BH78" i="3"/>
  <c r="BB78" i="3"/>
  <c r="Y78" i="3"/>
  <c r="AB78" i="3"/>
  <c r="BI78" i="3"/>
  <c r="AC78" i="3"/>
  <c r="T78" i="3"/>
  <c r="AE78" i="3"/>
  <c r="AJ78" i="3"/>
  <c r="M78" i="3"/>
  <c r="V78" i="3"/>
  <c r="S78" i="3"/>
  <c r="L78" i="3"/>
  <c r="AH78" i="3"/>
  <c r="W78" i="3"/>
  <c r="X78" i="3"/>
  <c r="AY78" i="3"/>
  <c r="R78" i="3"/>
  <c r="AL78" i="3"/>
  <c r="AV78" i="3"/>
  <c r="AG78" i="3"/>
  <c r="N78" i="3"/>
  <c r="BG78" i="3"/>
  <c r="H78" i="3"/>
  <c r="BE78" i="3"/>
  <c r="AR78" i="3"/>
  <c r="BJ78" i="3"/>
  <c r="AQ78" i="3"/>
  <c r="AD78" i="3"/>
  <c r="Z78" i="3"/>
  <c r="AO78" i="3"/>
  <c r="AM78" i="3"/>
  <c r="EB57" i="4"/>
  <c r="C81" i="3" l="1"/>
  <c r="E80" i="3"/>
  <c r="AV79" i="3"/>
  <c r="BH79" i="3"/>
  <c r="AC79" i="3"/>
  <c r="L79" i="3"/>
  <c r="AT79" i="3"/>
  <c r="R79" i="3"/>
  <c r="T79" i="3"/>
  <c r="BJ79" i="3"/>
  <c r="BE79" i="3"/>
  <c r="AU79" i="3"/>
  <c r="BF79" i="3"/>
  <c r="Z79" i="3"/>
  <c r="M79" i="3"/>
  <c r="BB79" i="3"/>
  <c r="U79" i="3"/>
  <c r="AR79" i="3"/>
  <c r="O79" i="3"/>
  <c r="BC79" i="3"/>
  <c r="AH79" i="3"/>
  <c r="BK79" i="3"/>
  <c r="K79" i="3"/>
  <c r="V79" i="3"/>
  <c r="AJ79" i="3"/>
  <c r="AE79" i="3"/>
  <c r="AL79" i="3"/>
  <c r="AS79" i="3"/>
  <c r="AK79" i="3"/>
  <c r="W79" i="3"/>
  <c r="AA79" i="3"/>
  <c r="AI79" i="3"/>
  <c r="X79" i="3"/>
  <c r="AF79" i="3"/>
  <c r="AB79" i="3"/>
  <c r="J79" i="3"/>
  <c r="AD79" i="3"/>
  <c r="P79" i="3"/>
  <c r="AM79" i="3"/>
  <c r="AG79" i="3"/>
  <c r="Y79" i="3"/>
  <c r="H79" i="3"/>
  <c r="S79" i="3"/>
  <c r="AY79" i="3"/>
  <c r="AP79" i="3"/>
  <c r="G79" i="3"/>
  <c r="AQ79" i="3"/>
  <c r="N79" i="3"/>
  <c r="AZ79" i="3"/>
  <c r="BI79" i="3"/>
  <c r="BG79" i="3"/>
  <c r="AW79" i="3"/>
  <c r="AO79" i="3"/>
  <c r="AX79" i="3"/>
  <c r="BA79" i="3"/>
  <c r="I79" i="3"/>
  <c r="BD79" i="3"/>
  <c r="AN79" i="3"/>
  <c r="Q79" i="3"/>
  <c r="FH59" i="4"/>
  <c r="FI61" i="4"/>
  <c r="FH58" i="4"/>
  <c r="EC57" i="4"/>
  <c r="FH60" i="4"/>
  <c r="FI60" i="4" l="1"/>
  <c r="BL80" i="3"/>
  <c r="L80" i="3"/>
  <c r="BI80" i="3"/>
  <c r="V80" i="3"/>
  <c r="AM80" i="3"/>
  <c r="BH80" i="3"/>
  <c r="AY80" i="3"/>
  <c r="AN80" i="3"/>
  <c r="AZ80" i="3"/>
  <c r="G80" i="3"/>
  <c r="Q80" i="3"/>
  <c r="BE80" i="3"/>
  <c r="AI80" i="3"/>
  <c r="BA80" i="3"/>
  <c r="AQ80" i="3"/>
  <c r="AD80" i="3"/>
  <c r="AU80" i="3"/>
  <c r="AX80" i="3"/>
  <c r="AS80" i="3"/>
  <c r="BJ80" i="3"/>
  <c r="AR80" i="3"/>
  <c r="BC80" i="3"/>
  <c r="AE80" i="3"/>
  <c r="AV80" i="3"/>
  <c r="BB80" i="3"/>
  <c r="H80" i="3"/>
  <c r="AT80" i="3"/>
  <c r="O80" i="3"/>
  <c r="AW80" i="3"/>
  <c r="I80" i="3"/>
  <c r="Z80" i="3"/>
  <c r="AG80" i="3"/>
  <c r="S80" i="3"/>
  <c r="W80" i="3"/>
  <c r="AC80" i="3"/>
  <c r="J80" i="3"/>
  <c r="AJ80" i="3"/>
  <c r="AK80" i="3"/>
  <c r="AP80" i="3"/>
  <c r="BD80" i="3"/>
  <c r="AL80" i="3"/>
  <c r="R80" i="3"/>
  <c r="AB80" i="3"/>
  <c r="P80" i="3"/>
  <c r="AF80" i="3"/>
  <c r="K80" i="3"/>
  <c r="BF80" i="3"/>
  <c r="T80" i="3"/>
  <c r="AH80" i="3"/>
  <c r="U80" i="3"/>
  <c r="BG80" i="3"/>
  <c r="AA80" i="3"/>
  <c r="N80" i="3"/>
  <c r="X80" i="3"/>
  <c r="BK80" i="3"/>
  <c r="M80" i="3"/>
  <c r="AO80" i="3"/>
  <c r="Y80" i="3"/>
  <c r="FI59" i="4"/>
  <c r="ED57" i="4"/>
  <c r="FI58" i="4"/>
  <c r="E81" i="3"/>
  <c r="C82" i="3"/>
  <c r="E82" i="3" l="1"/>
  <c r="C83" i="3"/>
  <c r="EE57" i="4"/>
  <c r="AK81" i="3"/>
  <c r="AA81" i="3"/>
  <c r="BG81" i="3"/>
  <c r="BF81" i="3"/>
  <c r="AQ81" i="3"/>
  <c r="P81" i="3"/>
  <c r="O81" i="3"/>
  <c r="BH81" i="3"/>
  <c r="AT81" i="3"/>
  <c r="AW81" i="3"/>
  <c r="AO81" i="3"/>
  <c r="AU81" i="3"/>
  <c r="BC81" i="3"/>
  <c r="BD81" i="3"/>
  <c r="AZ81" i="3"/>
  <c r="AN81" i="3"/>
  <c r="L81" i="3"/>
  <c r="X81" i="3"/>
  <c r="R81" i="3"/>
  <c r="N81" i="3"/>
  <c r="AH81" i="3"/>
  <c r="AJ81" i="3"/>
  <c r="BK81" i="3"/>
  <c r="AM81" i="3"/>
  <c r="Z81" i="3"/>
  <c r="AX81" i="3"/>
  <c r="BE81" i="3"/>
  <c r="K81" i="3"/>
  <c r="M81" i="3"/>
  <c r="W81" i="3"/>
  <c r="AD81" i="3"/>
  <c r="AV81" i="3"/>
  <c r="S81" i="3"/>
  <c r="J81" i="3"/>
  <c r="BB81" i="3"/>
  <c r="BJ81" i="3"/>
  <c r="AR81" i="3"/>
  <c r="AE81" i="3"/>
  <c r="I81" i="3"/>
  <c r="V81" i="3"/>
  <c r="T81" i="3"/>
  <c r="BM81" i="3"/>
  <c r="BL81" i="3"/>
  <c r="AC81" i="3"/>
  <c r="AF81" i="3"/>
  <c r="Q81" i="3"/>
  <c r="U81" i="3"/>
  <c r="G81" i="3"/>
  <c r="BA81" i="3"/>
  <c r="Y81" i="3"/>
  <c r="AG81" i="3"/>
  <c r="H81" i="3"/>
  <c r="BI81" i="3"/>
  <c r="AB81" i="3"/>
  <c r="AI81" i="3"/>
  <c r="AY81" i="3"/>
  <c r="AL81" i="3"/>
  <c r="AS81" i="3"/>
  <c r="AP81" i="3"/>
  <c r="E83" i="3" l="1"/>
  <c r="C84" i="3"/>
  <c r="BF82" i="3"/>
  <c r="AC82" i="3"/>
  <c r="I82" i="3"/>
  <c r="BI82" i="3"/>
  <c r="BM82" i="3"/>
  <c r="K82" i="3"/>
  <c r="G82" i="3"/>
  <c r="AL82" i="3"/>
  <c r="BK82" i="3"/>
  <c r="R82" i="3"/>
  <c r="AG82" i="3"/>
  <c r="BH82" i="3"/>
  <c r="AO82" i="3"/>
  <c r="BB82" i="3"/>
  <c r="AJ82" i="3"/>
  <c r="AU82" i="3"/>
  <c r="X82" i="3"/>
  <c r="BA82" i="3"/>
  <c r="AH82" i="3"/>
  <c r="AY82" i="3"/>
  <c r="Z82" i="3"/>
  <c r="BG82" i="3"/>
  <c r="AP82" i="3"/>
  <c r="H82" i="3"/>
  <c r="AK82" i="3"/>
  <c r="AN82" i="3"/>
  <c r="N82" i="3"/>
  <c r="BL82" i="3"/>
  <c r="AB82" i="3"/>
  <c r="W82" i="3"/>
  <c r="AW82" i="3"/>
  <c r="M82" i="3"/>
  <c r="U82" i="3"/>
  <c r="AM82" i="3"/>
  <c r="BC82" i="3"/>
  <c r="O82" i="3"/>
  <c r="AX82" i="3"/>
  <c r="BE82" i="3"/>
  <c r="AR82" i="3"/>
  <c r="AT82" i="3"/>
  <c r="J82" i="3"/>
  <c r="P82" i="3"/>
  <c r="BJ82" i="3"/>
  <c r="Y82" i="3"/>
  <c r="AD82" i="3"/>
  <c r="V82" i="3"/>
  <c r="AF82" i="3"/>
  <c r="BD82" i="3"/>
  <c r="AA82" i="3"/>
  <c r="AI82" i="3"/>
  <c r="AE82" i="3"/>
  <c r="T82" i="3"/>
  <c r="S82" i="3"/>
  <c r="AV82" i="3"/>
  <c r="BN82" i="3"/>
  <c r="AS82" i="3"/>
  <c r="AZ82" i="3"/>
  <c r="Q82" i="3"/>
  <c r="AQ82" i="3"/>
  <c r="L82" i="3"/>
  <c r="EF57" i="4"/>
  <c r="EG57" i="4" l="1"/>
  <c r="E84" i="3"/>
  <c r="C85" i="3"/>
  <c r="BO83" i="3"/>
  <c r="AP83" i="3"/>
  <c r="AA83" i="3"/>
  <c r="G83" i="3"/>
  <c r="AT83" i="3"/>
  <c r="J83" i="3"/>
  <c r="V83" i="3"/>
  <c r="X83" i="3"/>
  <c r="O83" i="3"/>
  <c r="AL83" i="3"/>
  <c r="BH83" i="3"/>
  <c r="BI83" i="3"/>
  <c r="S83" i="3"/>
  <c r="BC83" i="3"/>
  <c r="AU83" i="3"/>
  <c r="BJ83" i="3"/>
  <c r="AO83" i="3"/>
  <c r="AM83" i="3"/>
  <c r="BN83" i="3"/>
  <c r="AW83" i="3"/>
  <c r="R83" i="3"/>
  <c r="Z83" i="3"/>
  <c r="BK83" i="3"/>
  <c r="AG83" i="3"/>
  <c r="AY83" i="3"/>
  <c r="BA83" i="3"/>
  <c r="H83" i="3"/>
  <c r="AQ83" i="3"/>
  <c r="T83" i="3"/>
  <c r="Y83" i="3"/>
  <c r="N83" i="3"/>
  <c r="AI83" i="3"/>
  <c r="AD83" i="3"/>
  <c r="AB83" i="3"/>
  <c r="U83" i="3"/>
  <c r="W83" i="3"/>
  <c r="AK83" i="3"/>
  <c r="BD83" i="3"/>
  <c r="I83" i="3"/>
  <c r="AR83" i="3"/>
  <c r="AE83" i="3"/>
  <c r="AH83" i="3"/>
  <c r="Q83" i="3"/>
  <c r="L83" i="3"/>
  <c r="BM83" i="3"/>
  <c r="BL83" i="3"/>
  <c r="BG83" i="3"/>
  <c r="AX83" i="3"/>
  <c r="BE83" i="3"/>
  <c r="K83" i="3"/>
  <c r="BF83" i="3"/>
  <c r="AJ83" i="3"/>
  <c r="AF83" i="3"/>
  <c r="BB83" i="3"/>
  <c r="M83" i="3"/>
  <c r="P83" i="3"/>
  <c r="AV83" i="3"/>
  <c r="AN83" i="3"/>
  <c r="AZ83" i="3"/>
  <c r="AC83" i="3"/>
  <c r="AS83" i="3"/>
  <c r="E85" i="3" l="1"/>
  <c r="C86" i="3"/>
  <c r="AY84" i="3"/>
  <c r="BA84" i="3"/>
  <c r="Y84" i="3"/>
  <c r="AK84" i="3"/>
  <c r="K84" i="3"/>
  <c r="AD84" i="3"/>
  <c r="AA84" i="3"/>
  <c r="G84" i="3"/>
  <c r="T84" i="3"/>
  <c r="R84" i="3"/>
  <c r="BD84" i="3"/>
  <c r="O84" i="3"/>
  <c r="S84" i="3"/>
  <c r="BC84" i="3"/>
  <c r="AT84" i="3"/>
  <c r="X84" i="3"/>
  <c r="AM84" i="3"/>
  <c r="I84" i="3"/>
  <c r="AX84" i="3"/>
  <c r="J84" i="3"/>
  <c r="N84" i="3"/>
  <c r="AN84" i="3"/>
  <c r="BO84" i="3"/>
  <c r="BG84" i="3"/>
  <c r="AH84" i="3"/>
  <c r="U84" i="3"/>
  <c r="AJ84" i="3"/>
  <c r="Z84" i="3"/>
  <c r="V84" i="3"/>
  <c r="AE84" i="3"/>
  <c r="AW84" i="3"/>
  <c r="BP84" i="3"/>
  <c r="BH84" i="3"/>
  <c r="AG84" i="3"/>
  <c r="P84" i="3"/>
  <c r="AL84" i="3"/>
  <c r="AS84" i="3"/>
  <c r="L84" i="3"/>
  <c r="AU84" i="3"/>
  <c r="AZ84" i="3"/>
  <c r="AQ84" i="3"/>
  <c r="AV84" i="3"/>
  <c r="BF84" i="3"/>
  <c r="AF84" i="3"/>
  <c r="Q84" i="3"/>
  <c r="AI84" i="3"/>
  <c r="BI84" i="3"/>
  <c r="BN84" i="3"/>
  <c r="AR84" i="3"/>
  <c r="BE84" i="3"/>
  <c r="H84" i="3"/>
  <c r="BK84" i="3"/>
  <c r="AC84" i="3"/>
  <c r="W84" i="3"/>
  <c r="AP84" i="3"/>
  <c r="AO84" i="3"/>
  <c r="BJ84" i="3"/>
  <c r="BM84" i="3"/>
  <c r="AB84" i="3"/>
  <c r="BL84" i="3"/>
  <c r="M84" i="3"/>
  <c r="BB84" i="3"/>
  <c r="EH57" i="4"/>
  <c r="EI57" i="4" l="1"/>
  <c r="C87" i="3"/>
  <c r="E86" i="3"/>
  <c r="BQ85" i="3"/>
  <c r="S85" i="3"/>
  <c r="AA85" i="3"/>
  <c r="BI85" i="3"/>
  <c r="BP85" i="3"/>
  <c r="I85" i="3"/>
  <c r="AI85" i="3"/>
  <c r="AP85" i="3"/>
  <c r="AC85" i="3"/>
  <c r="U85" i="3"/>
  <c r="AB85" i="3"/>
  <c r="AH85" i="3"/>
  <c r="W85" i="3"/>
  <c r="BM85" i="3"/>
  <c r="AZ85" i="3"/>
  <c r="BN85" i="3"/>
  <c r="BK85" i="3"/>
  <c r="AE85" i="3"/>
  <c r="BJ85" i="3"/>
  <c r="AV85" i="3"/>
  <c r="AJ85" i="3"/>
  <c r="H85" i="3"/>
  <c r="N85" i="3"/>
  <c r="AL85" i="3"/>
  <c r="L85" i="3"/>
  <c r="BA85" i="3"/>
  <c r="BE85" i="3"/>
  <c r="P85" i="3"/>
  <c r="BB85" i="3"/>
  <c r="T85" i="3"/>
  <c r="AM85" i="3"/>
  <c r="AQ85" i="3"/>
  <c r="BD85" i="3"/>
  <c r="AS85" i="3"/>
  <c r="Z85" i="3"/>
  <c r="R85" i="3"/>
  <c r="Y85" i="3"/>
  <c r="AF85" i="3"/>
  <c r="BO85" i="3"/>
  <c r="BH85" i="3"/>
  <c r="BF85" i="3"/>
  <c r="AU85" i="3"/>
  <c r="AG85" i="3"/>
  <c r="AD85" i="3"/>
  <c r="AT85" i="3"/>
  <c r="BL85" i="3"/>
  <c r="M85" i="3"/>
  <c r="O85" i="3"/>
  <c r="V85" i="3"/>
  <c r="AR85" i="3"/>
  <c r="AK85" i="3"/>
  <c r="AN85" i="3"/>
  <c r="Q85" i="3"/>
  <c r="AO85" i="3"/>
  <c r="AW85" i="3"/>
  <c r="G85" i="3"/>
  <c r="BC85" i="3"/>
  <c r="BG85" i="3"/>
  <c r="J85" i="3"/>
  <c r="K85" i="3"/>
  <c r="AX85" i="3"/>
  <c r="AY85" i="3"/>
  <c r="X85" i="3"/>
  <c r="BH86" i="3" l="1"/>
  <c r="H86" i="3"/>
  <c r="L86" i="3"/>
  <c r="O86" i="3"/>
  <c r="AX86" i="3"/>
  <c r="AJ86" i="3"/>
  <c r="G86" i="3"/>
  <c r="AV86" i="3"/>
  <c r="X86" i="3"/>
  <c r="T86" i="3"/>
  <c r="P86" i="3"/>
  <c r="AB86" i="3"/>
  <c r="AF86" i="3"/>
  <c r="AU86" i="3"/>
  <c r="Y86" i="3"/>
  <c r="BC86" i="3"/>
  <c r="BJ86" i="3"/>
  <c r="AW86" i="3"/>
  <c r="BL86" i="3"/>
  <c r="AI86" i="3"/>
  <c r="M86" i="3"/>
  <c r="BF86" i="3"/>
  <c r="BR86" i="3"/>
  <c r="AY86" i="3"/>
  <c r="AC86" i="3"/>
  <c r="AH86" i="3"/>
  <c r="BQ86" i="3"/>
  <c r="AR86" i="3"/>
  <c r="BN86" i="3"/>
  <c r="R86" i="3"/>
  <c r="J86" i="3"/>
  <c r="AT86" i="3"/>
  <c r="AG86" i="3"/>
  <c r="U86" i="3"/>
  <c r="BK86" i="3"/>
  <c r="W86" i="3"/>
  <c r="Q86" i="3"/>
  <c r="AM86" i="3"/>
  <c r="BD86" i="3"/>
  <c r="AK86" i="3"/>
  <c r="AP86" i="3"/>
  <c r="AQ86" i="3"/>
  <c r="AD86" i="3"/>
  <c r="BB86" i="3"/>
  <c r="AS86" i="3"/>
  <c r="BO86" i="3"/>
  <c r="AE86" i="3"/>
  <c r="BE86" i="3"/>
  <c r="BA86" i="3"/>
  <c r="V86" i="3"/>
  <c r="BG86" i="3"/>
  <c r="BM86" i="3"/>
  <c r="Z86" i="3"/>
  <c r="BP86" i="3"/>
  <c r="AL86" i="3"/>
  <c r="S86" i="3"/>
  <c r="I86" i="3"/>
  <c r="N86" i="3"/>
  <c r="BI86" i="3"/>
  <c r="AO86" i="3"/>
  <c r="AN86" i="3"/>
  <c r="AZ86" i="3"/>
  <c r="K86" i="3"/>
  <c r="AA86" i="3"/>
  <c r="E87" i="3"/>
  <c r="C88" i="3"/>
  <c r="EJ57" i="4"/>
  <c r="E88" i="3" l="1"/>
  <c r="C89" i="3"/>
  <c r="AP87" i="3"/>
  <c r="Y87" i="3"/>
  <c r="BG87" i="3"/>
  <c r="BQ87" i="3"/>
  <c r="X87" i="3"/>
  <c r="AY87" i="3"/>
  <c r="M87" i="3"/>
  <c r="G87" i="3"/>
  <c r="L87" i="3"/>
  <c r="BD87" i="3"/>
  <c r="AB87" i="3"/>
  <c r="H87" i="3"/>
  <c r="V87" i="3"/>
  <c r="BF87" i="3"/>
  <c r="BO87" i="3"/>
  <c r="AG87" i="3"/>
  <c r="AA87" i="3"/>
  <c r="AV87" i="3"/>
  <c r="BN87" i="3"/>
  <c r="AK87" i="3"/>
  <c r="P87" i="3"/>
  <c r="BE87" i="3"/>
  <c r="BB87" i="3"/>
  <c r="AC87" i="3"/>
  <c r="J87" i="3"/>
  <c r="AR87" i="3"/>
  <c r="I87" i="3"/>
  <c r="AM87" i="3"/>
  <c r="BA87" i="3"/>
  <c r="R87" i="3"/>
  <c r="AJ87" i="3"/>
  <c r="AI87" i="3"/>
  <c r="O87" i="3"/>
  <c r="BP87" i="3"/>
  <c r="AH87" i="3"/>
  <c r="U87" i="3"/>
  <c r="AD87" i="3"/>
  <c r="AS87" i="3"/>
  <c r="BC87" i="3"/>
  <c r="AW87" i="3"/>
  <c r="AZ87" i="3"/>
  <c r="BL87" i="3"/>
  <c r="BI87" i="3"/>
  <c r="K87" i="3"/>
  <c r="AX87" i="3"/>
  <c r="Z87" i="3"/>
  <c r="BS87" i="3"/>
  <c r="BM87" i="3"/>
  <c r="W87" i="3"/>
  <c r="Q87" i="3"/>
  <c r="S87" i="3"/>
  <c r="AU87" i="3"/>
  <c r="BK87" i="3"/>
  <c r="AO87" i="3"/>
  <c r="BJ87" i="3"/>
  <c r="N87" i="3"/>
  <c r="AN87" i="3"/>
  <c r="AE87" i="3"/>
  <c r="AT87" i="3"/>
  <c r="AL87" i="3"/>
  <c r="BH87" i="3"/>
  <c r="AF87" i="3"/>
  <c r="AQ87" i="3"/>
  <c r="T87" i="3"/>
  <c r="BR87" i="3"/>
  <c r="EK57" i="4"/>
  <c r="EL57" i="4" l="1"/>
  <c r="E89" i="3"/>
  <c r="C90" i="3"/>
  <c r="K88" i="3"/>
  <c r="AX88" i="3"/>
  <c r="AW88" i="3"/>
  <c r="O88" i="3"/>
  <c r="AT88" i="3"/>
  <c r="P88" i="3"/>
  <c r="AI88" i="3"/>
  <c r="AE88" i="3"/>
  <c r="BB88" i="3"/>
  <c r="U88" i="3"/>
  <c r="AY88" i="3"/>
  <c r="AB88" i="3"/>
  <c r="Q88" i="3"/>
  <c r="BK88" i="3"/>
  <c r="AH88" i="3"/>
  <c r="BJ88" i="3"/>
  <c r="AN88" i="3"/>
  <c r="AU88" i="3"/>
  <c r="N88" i="3"/>
  <c r="BQ88" i="3"/>
  <c r="AQ88" i="3"/>
  <c r="AF88" i="3"/>
  <c r="S88" i="3"/>
  <c r="AR88" i="3"/>
  <c r="BE88" i="3"/>
  <c r="J88" i="3"/>
  <c r="AG88" i="3"/>
  <c r="X88" i="3"/>
  <c r="L88" i="3"/>
  <c r="BI88" i="3"/>
  <c r="AA88" i="3"/>
  <c r="I88" i="3"/>
  <c r="AS88" i="3"/>
  <c r="AM88" i="3"/>
  <c r="V88" i="3"/>
  <c r="BA88" i="3"/>
  <c r="H88" i="3"/>
  <c r="AJ88" i="3"/>
  <c r="AC88" i="3"/>
  <c r="BD88" i="3"/>
  <c r="AZ88" i="3"/>
  <c r="BM88" i="3"/>
  <c r="BS88" i="3"/>
  <c r="BC88" i="3"/>
  <c r="BG88" i="3"/>
  <c r="BL88" i="3"/>
  <c r="W88" i="3"/>
  <c r="AP88" i="3"/>
  <c r="AO88" i="3"/>
  <c r="G88" i="3"/>
  <c r="BP88" i="3"/>
  <c r="BR88" i="3"/>
  <c r="AV88" i="3"/>
  <c r="Z88" i="3"/>
  <c r="BF88" i="3"/>
  <c r="BT88" i="3"/>
  <c r="BH88" i="3"/>
  <c r="Y88" i="3"/>
  <c r="BN88" i="3"/>
  <c r="R88" i="3"/>
  <c r="T88" i="3"/>
  <c r="AK88" i="3"/>
  <c r="BO88" i="3"/>
  <c r="AL88" i="3"/>
  <c r="AD88" i="3"/>
  <c r="M88" i="3"/>
  <c r="C91" i="3" l="1"/>
  <c r="E90" i="3"/>
  <c r="BU89" i="3"/>
  <c r="BD89" i="3"/>
  <c r="M89" i="3"/>
  <c r="P89" i="3"/>
  <c r="AK89" i="3"/>
  <c r="BN89" i="3"/>
  <c r="BM89" i="3"/>
  <c r="AO89" i="3"/>
  <c r="V89" i="3"/>
  <c r="AB89" i="3"/>
  <c r="BR89" i="3"/>
  <c r="L89" i="3"/>
  <c r="R89" i="3"/>
  <c r="BG89" i="3"/>
  <c r="BI89" i="3"/>
  <c r="W89" i="3"/>
  <c r="AM89" i="3"/>
  <c r="AZ89" i="3"/>
  <c r="BB89" i="3"/>
  <c r="K89" i="3"/>
  <c r="AH89" i="3"/>
  <c r="AC89" i="3"/>
  <c r="AY89" i="3"/>
  <c r="AR89" i="3"/>
  <c r="O89" i="3"/>
  <c r="BS89" i="3"/>
  <c r="AW89" i="3"/>
  <c r="BF89" i="3"/>
  <c r="Y89" i="3"/>
  <c r="AA89" i="3"/>
  <c r="H89" i="3"/>
  <c r="AV89" i="3"/>
  <c r="BC89" i="3"/>
  <c r="BJ89" i="3"/>
  <c r="AX89" i="3"/>
  <c r="G89" i="3"/>
  <c r="S89" i="3"/>
  <c r="BQ89" i="3"/>
  <c r="BT89" i="3"/>
  <c r="AE89" i="3"/>
  <c r="BP89" i="3"/>
  <c r="AU89" i="3"/>
  <c r="AL89" i="3"/>
  <c r="AQ89" i="3"/>
  <c r="Q89" i="3"/>
  <c r="AF89" i="3"/>
  <c r="AT89" i="3"/>
  <c r="I89" i="3"/>
  <c r="N89" i="3"/>
  <c r="AP89" i="3"/>
  <c r="AG89" i="3"/>
  <c r="X89" i="3"/>
  <c r="U89" i="3"/>
  <c r="BL89" i="3"/>
  <c r="AJ89" i="3"/>
  <c r="AI89" i="3"/>
  <c r="BA89" i="3"/>
  <c r="AS89" i="3"/>
  <c r="BO89" i="3"/>
  <c r="AD89" i="3"/>
  <c r="BK89" i="3"/>
  <c r="Z89" i="3"/>
  <c r="AN89" i="3"/>
  <c r="J89" i="3"/>
  <c r="BH89" i="3"/>
  <c r="T89" i="3"/>
  <c r="BE89" i="3"/>
  <c r="EM57" i="4"/>
  <c r="EN57" i="4" l="1"/>
  <c r="BJ90" i="3"/>
  <c r="AS90" i="3"/>
  <c r="AT90" i="3"/>
  <c r="AU90" i="3"/>
  <c r="K90" i="3"/>
  <c r="AZ90" i="3"/>
  <c r="T90" i="3"/>
  <c r="BT90" i="3"/>
  <c r="L90" i="3"/>
  <c r="AX90" i="3"/>
  <c r="AF90" i="3"/>
  <c r="R90" i="3"/>
  <c r="N90" i="3"/>
  <c r="I90" i="3"/>
  <c r="BD90" i="3"/>
  <c r="P90" i="3"/>
  <c r="AK90" i="3"/>
  <c r="AM90" i="3"/>
  <c r="AO90" i="3"/>
  <c r="AH90" i="3"/>
  <c r="H90" i="3"/>
  <c r="BA90" i="3"/>
  <c r="AE90" i="3"/>
  <c r="AL90" i="3"/>
  <c r="AB90" i="3"/>
  <c r="AR90" i="3"/>
  <c r="M90" i="3"/>
  <c r="Q90" i="3"/>
  <c r="BP90" i="3"/>
  <c r="AP90" i="3"/>
  <c r="AW90" i="3"/>
  <c r="BK90" i="3"/>
  <c r="AY90" i="3"/>
  <c r="AD90" i="3"/>
  <c r="BV90" i="3"/>
  <c r="BG90" i="3"/>
  <c r="AI90" i="3"/>
  <c r="AJ90" i="3"/>
  <c r="BS90" i="3"/>
  <c r="BN90" i="3"/>
  <c r="AN90" i="3"/>
  <c r="BI90" i="3"/>
  <c r="Z90" i="3"/>
  <c r="BQ90" i="3"/>
  <c r="BR90" i="3"/>
  <c r="G90" i="3"/>
  <c r="BC90" i="3"/>
  <c r="J90" i="3"/>
  <c r="BH90" i="3"/>
  <c r="U90" i="3"/>
  <c r="AC90" i="3"/>
  <c r="X90" i="3"/>
  <c r="BE90" i="3"/>
  <c r="O90" i="3"/>
  <c r="BU90" i="3"/>
  <c r="W90" i="3"/>
  <c r="BF90" i="3"/>
  <c r="BM90" i="3"/>
  <c r="BL90" i="3"/>
  <c r="AA90" i="3"/>
  <c r="S90" i="3"/>
  <c r="Y90" i="3"/>
  <c r="AV90" i="3"/>
  <c r="AG90" i="3"/>
  <c r="V90" i="3"/>
  <c r="AQ90" i="3"/>
  <c r="BB90" i="3"/>
  <c r="BO90" i="3"/>
  <c r="E91" i="3"/>
  <c r="C92" i="3"/>
  <c r="EO57" i="4" l="1"/>
  <c r="E92" i="3"/>
  <c r="C93" i="3"/>
  <c r="BO91" i="3"/>
  <c r="AK91" i="3"/>
  <c r="BH91" i="3"/>
  <c r="AW91" i="3"/>
  <c r="U91" i="3"/>
  <c r="AQ91" i="3"/>
  <c r="P91" i="3"/>
  <c r="BV91" i="3"/>
  <c r="AZ91" i="3"/>
  <c r="W91" i="3"/>
  <c r="AG91" i="3"/>
  <c r="AH91" i="3"/>
  <c r="BK91" i="3"/>
  <c r="T91" i="3"/>
  <c r="AA91" i="3"/>
  <c r="BL91" i="3"/>
  <c r="AI91" i="3"/>
  <c r="N91" i="3"/>
  <c r="BQ91" i="3"/>
  <c r="AB91" i="3"/>
  <c r="BN91" i="3"/>
  <c r="BJ91" i="3"/>
  <c r="BG91" i="3"/>
  <c r="BC91" i="3"/>
  <c r="AL91" i="3"/>
  <c r="AP91" i="3"/>
  <c r="AF91" i="3"/>
  <c r="AC91" i="3"/>
  <c r="L91" i="3"/>
  <c r="I91" i="3"/>
  <c r="BR91" i="3"/>
  <c r="H91" i="3"/>
  <c r="AT91" i="3"/>
  <c r="M91" i="3"/>
  <c r="BD91" i="3"/>
  <c r="BE91" i="3"/>
  <c r="Z91" i="3"/>
  <c r="BI91" i="3"/>
  <c r="AM91" i="3"/>
  <c r="AX91" i="3"/>
  <c r="X91" i="3"/>
  <c r="BB91" i="3"/>
  <c r="S91" i="3"/>
  <c r="BP91" i="3"/>
  <c r="O91" i="3"/>
  <c r="AR91" i="3"/>
  <c r="J91" i="3"/>
  <c r="BS91" i="3"/>
  <c r="G91" i="3"/>
  <c r="AE91" i="3"/>
  <c r="AN91" i="3"/>
  <c r="V91" i="3"/>
  <c r="AS91" i="3"/>
  <c r="BU91" i="3"/>
  <c r="BT91" i="3"/>
  <c r="AJ91" i="3"/>
  <c r="BW91" i="3"/>
  <c r="AO91" i="3"/>
  <c r="Q91" i="3"/>
  <c r="BM91" i="3"/>
  <c r="K91" i="3"/>
  <c r="R91" i="3"/>
  <c r="AV91" i="3"/>
  <c r="AD91" i="3"/>
  <c r="AU91" i="3"/>
  <c r="Y91" i="3"/>
  <c r="AY91" i="3"/>
  <c r="BF91" i="3"/>
  <c r="BA91" i="3"/>
  <c r="E93" i="3" l="1"/>
  <c r="C94" i="3"/>
  <c r="BN92" i="3"/>
  <c r="BG92" i="3"/>
  <c r="J92" i="3"/>
  <c r="AX92" i="3"/>
  <c r="AZ92" i="3"/>
  <c r="BX92" i="3"/>
  <c r="BU92" i="3"/>
  <c r="AQ92" i="3"/>
  <c r="BE92" i="3"/>
  <c r="BF92" i="3"/>
  <c r="Q92" i="3"/>
  <c r="AJ92" i="3"/>
  <c r="S92" i="3"/>
  <c r="Z92" i="3"/>
  <c r="I92" i="3"/>
  <c r="BC92" i="3"/>
  <c r="AB92" i="3"/>
  <c r="AL92" i="3"/>
  <c r="AG92" i="3"/>
  <c r="O92" i="3"/>
  <c r="AW92" i="3"/>
  <c r="BQ92" i="3"/>
  <c r="BJ92" i="3"/>
  <c r="AM92" i="3"/>
  <c r="BP92" i="3"/>
  <c r="AC92" i="3"/>
  <c r="AK92" i="3"/>
  <c r="AU92" i="3"/>
  <c r="BT92" i="3"/>
  <c r="K92" i="3"/>
  <c r="U92" i="3"/>
  <c r="AD92" i="3"/>
  <c r="BW92" i="3"/>
  <c r="AV92" i="3"/>
  <c r="AR92" i="3"/>
  <c r="BS92" i="3"/>
  <c r="AS92" i="3"/>
  <c r="BA92" i="3"/>
  <c r="BR92" i="3"/>
  <c r="W92" i="3"/>
  <c r="N92" i="3"/>
  <c r="AY92" i="3"/>
  <c r="BK92" i="3"/>
  <c r="L92" i="3"/>
  <c r="BL92" i="3"/>
  <c r="H92" i="3"/>
  <c r="BH92" i="3"/>
  <c r="BD92" i="3"/>
  <c r="AE92" i="3"/>
  <c r="P92" i="3"/>
  <c r="G92" i="3"/>
  <c r="BM92" i="3"/>
  <c r="X92" i="3"/>
  <c r="AH92" i="3"/>
  <c r="BV92" i="3"/>
  <c r="AF92" i="3"/>
  <c r="V92" i="3"/>
  <c r="AA92" i="3"/>
  <c r="AI92" i="3"/>
  <c r="M92" i="3"/>
  <c r="AP92" i="3"/>
  <c r="R92" i="3"/>
  <c r="BO92" i="3"/>
  <c r="AO92" i="3"/>
  <c r="Y92" i="3"/>
  <c r="T92" i="3"/>
  <c r="AN92" i="3"/>
  <c r="BB92" i="3"/>
  <c r="BI92" i="3"/>
  <c r="AT92" i="3"/>
  <c r="EP57" i="4"/>
  <c r="EQ57" i="4" l="1"/>
  <c r="E94" i="3"/>
  <c r="C95" i="3"/>
  <c r="AT93" i="3"/>
  <c r="G93" i="3"/>
  <c r="BH93" i="3"/>
  <c r="AN93" i="3"/>
  <c r="AX93" i="3"/>
  <c r="N93" i="3"/>
  <c r="AR93" i="3"/>
  <c r="AF93" i="3"/>
  <c r="Y93" i="3"/>
  <c r="AI93" i="3"/>
  <c r="AU93" i="3"/>
  <c r="AJ93" i="3"/>
  <c r="I93" i="3"/>
  <c r="BA93" i="3"/>
  <c r="BR93" i="3"/>
  <c r="BB93" i="3"/>
  <c r="BM93" i="3"/>
  <c r="AP93" i="3"/>
  <c r="AQ93" i="3"/>
  <c r="P93" i="3"/>
  <c r="AY93" i="3"/>
  <c r="AG93" i="3"/>
  <c r="BT93" i="3"/>
  <c r="BK93" i="3"/>
  <c r="BN93" i="3"/>
  <c r="R93" i="3"/>
  <c r="S93" i="3"/>
  <c r="BW93" i="3"/>
  <c r="T93" i="3"/>
  <c r="M93" i="3"/>
  <c r="BV93" i="3"/>
  <c r="H93" i="3"/>
  <c r="BX93" i="3"/>
  <c r="AW93" i="3"/>
  <c r="BP93" i="3"/>
  <c r="AK93" i="3"/>
  <c r="AV93" i="3"/>
  <c r="AH93" i="3"/>
  <c r="AB93" i="3"/>
  <c r="X93" i="3"/>
  <c r="BF93" i="3"/>
  <c r="AZ93" i="3"/>
  <c r="L93" i="3"/>
  <c r="BU93" i="3"/>
  <c r="Z93" i="3"/>
  <c r="BL93" i="3"/>
  <c r="V93" i="3"/>
  <c r="BG93" i="3"/>
  <c r="BD93" i="3"/>
  <c r="AE93" i="3"/>
  <c r="AO93" i="3"/>
  <c r="AC93" i="3"/>
  <c r="AS93" i="3"/>
  <c r="BQ93" i="3"/>
  <c r="AL93" i="3"/>
  <c r="BI93" i="3"/>
  <c r="J93" i="3"/>
  <c r="BJ93" i="3"/>
  <c r="O93" i="3"/>
  <c r="AM93" i="3"/>
  <c r="BO93" i="3"/>
  <c r="BC93" i="3"/>
  <c r="AA93" i="3"/>
  <c r="Q93" i="3"/>
  <c r="BY93" i="3"/>
  <c r="K93" i="3"/>
  <c r="BE93" i="3"/>
  <c r="W93" i="3"/>
  <c r="AD93" i="3"/>
  <c r="BS93" i="3"/>
  <c r="U93" i="3"/>
  <c r="E95" i="3" l="1"/>
  <c r="C96" i="3"/>
  <c r="BZ94" i="3"/>
  <c r="AW94" i="3"/>
  <c r="BJ94" i="3"/>
  <c r="AG94" i="3"/>
  <c r="BU94" i="3"/>
  <c r="AZ94" i="3"/>
  <c r="BN94" i="3"/>
  <c r="AQ94" i="3"/>
  <c r="AK94" i="3"/>
  <c r="BQ94" i="3"/>
  <c r="AH94" i="3"/>
  <c r="AI94" i="3"/>
  <c r="P94" i="3"/>
  <c r="BX94" i="3"/>
  <c r="AM94" i="3"/>
  <c r="AV94" i="3"/>
  <c r="AA94" i="3"/>
  <c r="K94" i="3"/>
  <c r="BF94" i="3"/>
  <c r="AT94" i="3"/>
  <c r="BI94" i="3"/>
  <c r="BR94" i="3"/>
  <c r="AE94" i="3"/>
  <c r="G94" i="3"/>
  <c r="AF94" i="3"/>
  <c r="BK94" i="3"/>
  <c r="O94" i="3"/>
  <c r="J94" i="3"/>
  <c r="Y94" i="3"/>
  <c r="Q94" i="3"/>
  <c r="AX94" i="3"/>
  <c r="R94" i="3"/>
  <c r="H94" i="3"/>
  <c r="BO94" i="3"/>
  <c r="BC94" i="3"/>
  <c r="I94" i="3"/>
  <c r="BD94" i="3"/>
  <c r="AS94" i="3"/>
  <c r="T94" i="3"/>
  <c r="BE94" i="3"/>
  <c r="AL94" i="3"/>
  <c r="L94" i="3"/>
  <c r="BB94" i="3"/>
  <c r="BG94" i="3"/>
  <c r="AC94" i="3"/>
  <c r="BL94" i="3"/>
  <c r="U94" i="3"/>
  <c r="S94" i="3"/>
  <c r="AN94" i="3"/>
  <c r="BV94" i="3"/>
  <c r="BW94" i="3"/>
  <c r="M94" i="3"/>
  <c r="BT94" i="3"/>
  <c r="W94" i="3"/>
  <c r="BY94" i="3"/>
  <c r="BP94" i="3"/>
  <c r="X94" i="3"/>
  <c r="AU94" i="3"/>
  <c r="AP94" i="3"/>
  <c r="N94" i="3"/>
  <c r="V94" i="3"/>
  <c r="AY94" i="3"/>
  <c r="BM94" i="3"/>
  <c r="BA94" i="3"/>
  <c r="BH94" i="3"/>
  <c r="Z94" i="3"/>
  <c r="AD94" i="3"/>
  <c r="AO94" i="3"/>
  <c r="AJ94" i="3"/>
  <c r="AR94" i="3"/>
  <c r="BS94" i="3"/>
  <c r="AB94" i="3"/>
  <c r="ER57" i="4"/>
  <c r="E96" i="3" l="1"/>
  <c r="C97" i="3"/>
  <c r="BH95" i="3"/>
  <c r="Y95" i="3"/>
  <c r="BM95" i="3"/>
  <c r="S95" i="3"/>
  <c r="L95" i="3"/>
  <c r="AG95" i="3"/>
  <c r="BF95" i="3"/>
  <c r="AI95" i="3"/>
  <c r="BZ95" i="3"/>
  <c r="AW95" i="3"/>
  <c r="BR95" i="3"/>
  <c r="BQ95" i="3"/>
  <c r="AQ95" i="3"/>
  <c r="BA95" i="3"/>
  <c r="BP95" i="3"/>
  <c r="W95" i="3"/>
  <c r="AD95" i="3"/>
  <c r="AN95" i="3"/>
  <c r="I95" i="3"/>
  <c r="BD95" i="3"/>
  <c r="AF95" i="3"/>
  <c r="BK95" i="3"/>
  <c r="BL95" i="3"/>
  <c r="AB95" i="3"/>
  <c r="CA95" i="3"/>
  <c r="X95" i="3"/>
  <c r="BI95" i="3"/>
  <c r="BT95" i="3"/>
  <c r="AE95" i="3"/>
  <c r="K95" i="3"/>
  <c r="AL95" i="3"/>
  <c r="AC95" i="3"/>
  <c r="BX95" i="3"/>
  <c r="H95" i="3"/>
  <c r="Q95" i="3"/>
  <c r="AK95" i="3"/>
  <c r="BV95" i="3"/>
  <c r="Z95" i="3"/>
  <c r="AH95" i="3"/>
  <c r="O95" i="3"/>
  <c r="BU95" i="3"/>
  <c r="AT95" i="3"/>
  <c r="AS95" i="3"/>
  <c r="U95" i="3"/>
  <c r="BC95" i="3"/>
  <c r="BJ95" i="3"/>
  <c r="BW95" i="3"/>
  <c r="BE95" i="3"/>
  <c r="J95" i="3"/>
  <c r="BO95" i="3"/>
  <c r="N95" i="3"/>
  <c r="AV95" i="3"/>
  <c r="AM95" i="3"/>
  <c r="AR95" i="3"/>
  <c r="AU95" i="3"/>
  <c r="BB95" i="3"/>
  <c r="AP95" i="3"/>
  <c r="AO95" i="3"/>
  <c r="P95" i="3"/>
  <c r="BY95" i="3"/>
  <c r="BN95" i="3"/>
  <c r="AA95" i="3"/>
  <c r="M95" i="3"/>
  <c r="BG95" i="3"/>
  <c r="AY95" i="3"/>
  <c r="T95" i="3"/>
  <c r="V95" i="3"/>
  <c r="BS95" i="3"/>
  <c r="AZ95" i="3"/>
  <c r="AJ95" i="3"/>
  <c r="AX95" i="3"/>
  <c r="G95" i="3"/>
  <c r="R95" i="3"/>
  <c r="ES57" i="4"/>
  <c r="ET57" i="4" l="1"/>
  <c r="E97" i="3"/>
  <c r="C98" i="3"/>
  <c r="D94" i="3" s="1"/>
  <c r="AO96" i="3"/>
  <c r="BC96" i="3"/>
  <c r="AJ96" i="3"/>
  <c r="AW96" i="3"/>
  <c r="M96" i="3"/>
  <c r="K96" i="3"/>
  <c r="AE96" i="3"/>
  <c r="BE96" i="3"/>
  <c r="CA96" i="3"/>
  <c r="AK96" i="3"/>
  <c r="BR96" i="3"/>
  <c r="I96" i="3"/>
  <c r="O96" i="3"/>
  <c r="BG96" i="3"/>
  <c r="J96" i="3"/>
  <c r="AA96" i="3"/>
  <c r="AI96" i="3"/>
  <c r="L96" i="3"/>
  <c r="AX96" i="3"/>
  <c r="BK96" i="3"/>
  <c r="AU96" i="3"/>
  <c r="BD96" i="3"/>
  <c r="BL96" i="3"/>
  <c r="H96" i="3"/>
  <c r="U96" i="3"/>
  <c r="Q96" i="3"/>
  <c r="AM96" i="3"/>
  <c r="BT96" i="3"/>
  <c r="AC96" i="3"/>
  <c r="AQ96" i="3"/>
  <c r="AY96" i="3"/>
  <c r="BU96" i="3"/>
  <c r="R96" i="3"/>
  <c r="BJ96" i="3"/>
  <c r="AR96" i="3"/>
  <c r="AV96" i="3"/>
  <c r="V96" i="3"/>
  <c r="BN96" i="3"/>
  <c r="X96" i="3"/>
  <c r="BH96" i="3"/>
  <c r="AH96" i="3"/>
  <c r="AB96" i="3"/>
  <c r="BV96" i="3"/>
  <c r="P96" i="3"/>
  <c r="AL96" i="3"/>
  <c r="Y96" i="3"/>
  <c r="AP96" i="3"/>
  <c r="BZ96" i="3"/>
  <c r="BX96" i="3"/>
  <c r="G96" i="3"/>
  <c r="Z96" i="3"/>
  <c r="AZ96" i="3"/>
  <c r="AD96" i="3"/>
  <c r="BS96" i="3"/>
  <c r="BM96" i="3"/>
  <c r="BW96" i="3"/>
  <c r="BB96" i="3"/>
  <c r="N96" i="3"/>
  <c r="BI96" i="3"/>
  <c r="W96" i="3"/>
  <c r="BY96" i="3"/>
  <c r="CB96" i="3"/>
  <c r="AS96" i="3"/>
  <c r="BO96" i="3"/>
  <c r="AG96" i="3"/>
  <c r="BF96" i="3"/>
  <c r="BQ96" i="3"/>
  <c r="AN96" i="3"/>
  <c r="AT96" i="3"/>
  <c r="BP96" i="3"/>
  <c r="BA96" i="3"/>
  <c r="T96" i="3"/>
  <c r="AF96" i="3"/>
  <c r="S96" i="3"/>
  <c r="D96" i="3"/>
  <c r="D90" i="3" l="1"/>
  <c r="D92" i="3"/>
  <c r="D89" i="3"/>
  <c r="D91" i="3"/>
  <c r="D98" i="3"/>
  <c r="E98" i="3"/>
  <c r="D40" i="3"/>
  <c r="D39" i="3"/>
  <c r="D18" i="3"/>
  <c r="D55" i="3"/>
  <c r="D45" i="3"/>
  <c r="D52" i="3"/>
  <c r="D54" i="3"/>
  <c r="D35" i="3"/>
  <c r="D53" i="3"/>
  <c r="D37" i="3"/>
  <c r="D16" i="3"/>
  <c r="D17" i="3"/>
  <c r="D49" i="3"/>
  <c r="D20" i="3"/>
  <c r="D23" i="3"/>
  <c r="D4" i="3"/>
  <c r="D22" i="3"/>
  <c r="D34" i="3"/>
  <c r="D38" i="3"/>
  <c r="D51" i="3"/>
  <c r="D43" i="3"/>
  <c r="D15" i="3"/>
  <c r="D30" i="3"/>
  <c r="D48" i="3"/>
  <c r="D42" i="3"/>
  <c r="D44" i="3"/>
  <c r="D7" i="3"/>
  <c r="D25" i="3"/>
  <c r="D36" i="3"/>
  <c r="D13" i="3"/>
  <c r="D11" i="3"/>
  <c r="D50" i="3"/>
  <c r="D32" i="3"/>
  <c r="D46" i="3"/>
  <c r="D8" i="3"/>
  <c r="D21" i="3"/>
  <c r="D41" i="3"/>
  <c r="D3" i="3"/>
  <c r="D28" i="3"/>
  <c r="D6" i="3"/>
  <c r="D26" i="3"/>
  <c r="D29" i="3"/>
  <c r="D19" i="3"/>
  <c r="D10" i="3"/>
  <c r="D5" i="3"/>
  <c r="D31" i="3"/>
  <c r="D57" i="3"/>
  <c r="D27" i="3"/>
  <c r="D12" i="3"/>
  <c r="D24" i="3"/>
  <c r="D59" i="3"/>
  <c r="D9" i="3"/>
  <c r="D33" i="3"/>
  <c r="D56" i="3"/>
  <c r="D47" i="3"/>
  <c r="D14" i="3"/>
  <c r="D58" i="3"/>
  <c r="D60" i="3"/>
  <c r="D61" i="3"/>
  <c r="D65" i="3"/>
  <c r="D64" i="3"/>
  <c r="D62" i="3"/>
  <c r="D63" i="3"/>
  <c r="D66" i="3"/>
  <c r="D67" i="3"/>
  <c r="D68" i="3"/>
  <c r="D69" i="3"/>
  <c r="D70" i="3"/>
  <c r="D71" i="3"/>
  <c r="D72" i="3"/>
  <c r="D74" i="3"/>
  <c r="D73" i="3"/>
  <c r="D76" i="3"/>
  <c r="D75" i="3"/>
  <c r="D78" i="3"/>
  <c r="D77" i="3"/>
  <c r="D79" i="3"/>
  <c r="D81" i="3"/>
  <c r="D80" i="3"/>
  <c r="D82" i="3"/>
  <c r="D83" i="3"/>
  <c r="D84" i="3"/>
  <c r="D85" i="3"/>
  <c r="D86" i="3"/>
  <c r="D87" i="3"/>
  <c r="D88" i="3"/>
  <c r="D95" i="3"/>
  <c r="D93" i="3"/>
  <c r="D97" i="3"/>
  <c r="CC97" i="3"/>
  <c r="AW97" i="3"/>
  <c r="S97" i="3"/>
  <c r="BB97" i="3"/>
  <c r="AO97" i="3"/>
  <c r="AE97" i="3"/>
  <c r="J97" i="3"/>
  <c r="AF97" i="3"/>
  <c r="X97" i="3"/>
  <c r="BW97" i="3"/>
  <c r="BH97" i="3"/>
  <c r="Z97" i="3"/>
  <c r="BL97" i="3"/>
  <c r="AT97" i="3"/>
  <c r="BZ97" i="3"/>
  <c r="W97" i="3"/>
  <c r="AY97" i="3"/>
  <c r="BN97" i="3"/>
  <c r="R97" i="3"/>
  <c r="G97" i="3"/>
  <c r="T97" i="3"/>
  <c r="AZ97" i="3"/>
  <c r="BK97" i="3"/>
  <c r="I97" i="3"/>
  <c r="BT97" i="3"/>
  <c r="AU97" i="3"/>
  <c r="AA97" i="3"/>
  <c r="M97" i="3"/>
  <c r="L97" i="3"/>
  <c r="AG97" i="3"/>
  <c r="BM97" i="3"/>
  <c r="BA97" i="3"/>
  <c r="Q97" i="3"/>
  <c r="AS97" i="3"/>
  <c r="BI97" i="3"/>
  <c r="BR97" i="3"/>
  <c r="BV97" i="3"/>
  <c r="K97" i="3"/>
  <c r="AI97" i="3"/>
  <c r="N97" i="3"/>
  <c r="CB97" i="3"/>
  <c r="BJ97" i="3"/>
  <c r="CA97" i="3"/>
  <c r="AQ97" i="3"/>
  <c r="AN97" i="3"/>
  <c r="BD97" i="3"/>
  <c r="AC97" i="3"/>
  <c r="BF97" i="3"/>
  <c r="BS97" i="3"/>
  <c r="AM97" i="3"/>
  <c r="AP97" i="3"/>
  <c r="AV97" i="3"/>
  <c r="BO97" i="3"/>
  <c r="AX97" i="3"/>
  <c r="BY97" i="3"/>
  <c r="BG97" i="3"/>
  <c r="AD97" i="3"/>
  <c r="BP97" i="3"/>
  <c r="AR97" i="3"/>
  <c r="AK97" i="3"/>
  <c r="AJ97" i="3"/>
  <c r="H97" i="3"/>
  <c r="BQ97" i="3"/>
  <c r="BX97" i="3"/>
  <c r="U97" i="3"/>
  <c r="AL97" i="3"/>
  <c r="BU97" i="3"/>
  <c r="P97" i="3"/>
  <c r="O97" i="3"/>
  <c r="AB97" i="3"/>
  <c r="V97" i="3"/>
  <c r="BC97" i="3"/>
  <c r="BE97" i="3"/>
  <c r="Y97" i="3"/>
  <c r="AH97" i="3"/>
  <c r="EU57" i="4"/>
  <c r="BI98" i="3" l="1"/>
  <c r="BI100" i="3" s="1"/>
  <c r="F77" i="3" s="1"/>
  <c r="S98" i="3"/>
  <c r="S100" i="3" s="1"/>
  <c r="F35" i="3" s="1"/>
  <c r="AQ98" i="3"/>
  <c r="AQ100" i="3" s="1"/>
  <c r="F59" i="3" s="1"/>
  <c r="AX98" i="3"/>
  <c r="AX100" i="3" s="1"/>
  <c r="F66" i="3" s="1"/>
  <c r="AI98" i="3"/>
  <c r="AI100" i="3" s="1"/>
  <c r="F51" i="3" s="1"/>
  <c r="K98" i="3"/>
  <c r="K100" i="3" s="1"/>
  <c r="F27" i="3" s="1"/>
  <c r="AZ98" i="3"/>
  <c r="AZ100" i="3" s="1"/>
  <c r="F68" i="3" s="1"/>
  <c r="AA98" i="3"/>
  <c r="AA100" i="3" s="1"/>
  <c r="F43" i="3" s="1"/>
  <c r="BH98" i="3"/>
  <c r="BH100" i="3" s="1"/>
  <c r="F76" i="3" s="1"/>
  <c r="CA98" i="3"/>
  <c r="CA100" i="3" s="1"/>
  <c r="F95" i="3" s="1"/>
  <c r="BW98" i="3"/>
  <c r="BW100" i="3" s="1"/>
  <c r="F91" i="3" s="1"/>
  <c r="AM98" i="3"/>
  <c r="AM100" i="3" s="1"/>
  <c r="F55" i="3" s="1"/>
  <c r="BF98" i="3"/>
  <c r="BF100" i="3" s="1"/>
  <c r="F74" i="3" s="1"/>
  <c r="AH98" i="3"/>
  <c r="AH100" i="3" s="1"/>
  <c r="F50" i="3" s="1"/>
  <c r="CC98" i="3"/>
  <c r="CC100" i="3" s="1"/>
  <c r="F97" i="3" s="1"/>
  <c r="U98" i="3"/>
  <c r="U100" i="3" s="1"/>
  <c r="F37" i="3" s="1"/>
  <c r="BS98" i="3"/>
  <c r="BS100" i="3" s="1"/>
  <c r="F87" i="3" s="1"/>
  <c r="BV98" i="3"/>
  <c r="BV100" i="3" s="1"/>
  <c r="F90" i="3" s="1"/>
  <c r="AL98" i="3"/>
  <c r="AL100" i="3" s="1"/>
  <c r="F54" i="3" s="1"/>
  <c r="AO98" i="3"/>
  <c r="AO100" i="3" s="1"/>
  <c r="F57" i="3" s="1"/>
  <c r="Y98" i="3"/>
  <c r="Y100" i="3" s="1"/>
  <c r="F41" i="3" s="1"/>
  <c r="BY98" i="3"/>
  <c r="BY100" i="3" s="1"/>
  <c r="F93" i="3" s="1"/>
  <c r="AR98" i="3"/>
  <c r="AR100" i="3" s="1"/>
  <c r="F60" i="3" s="1"/>
  <c r="O98" i="3"/>
  <c r="O100" i="3" s="1"/>
  <c r="F31" i="3" s="1"/>
  <c r="AC98" i="3"/>
  <c r="AC100" i="3" s="1"/>
  <c r="F45" i="3" s="1"/>
  <c r="AU98" i="3"/>
  <c r="AU100" i="3" s="1"/>
  <c r="F63" i="3" s="1"/>
  <c r="AK98" i="3"/>
  <c r="AK100" i="3" s="1"/>
  <c r="F53" i="3" s="1"/>
  <c r="Q98" i="3"/>
  <c r="Q100" i="3" s="1"/>
  <c r="F33" i="3" s="1"/>
  <c r="T98" i="3"/>
  <c r="T100" i="3" s="1"/>
  <c r="F36" i="3" s="1"/>
  <c r="AB98" i="3"/>
  <c r="AB100" i="3" s="1"/>
  <c r="F44" i="3" s="1"/>
  <c r="BE98" i="3"/>
  <c r="BE100" i="3" s="1"/>
  <c r="F73" i="3" s="1"/>
  <c r="H98" i="3"/>
  <c r="H100" i="3" s="1"/>
  <c r="F24" i="3" s="1"/>
  <c r="AF98" i="3"/>
  <c r="AF100" i="3" s="1"/>
  <c r="F48" i="3" s="1"/>
  <c r="R98" i="3"/>
  <c r="R100" i="3" s="1"/>
  <c r="F34" i="3" s="1"/>
  <c r="AV98" i="3"/>
  <c r="AV100" i="3" s="1"/>
  <c r="F64" i="3" s="1"/>
  <c r="AP98" i="3"/>
  <c r="AP100" i="3" s="1"/>
  <c r="F58" i="3" s="1"/>
  <c r="AJ98" i="3"/>
  <c r="AJ100" i="3" s="1"/>
  <c r="F52" i="3" s="1"/>
  <c r="BT98" i="3"/>
  <c r="BT100" i="3" s="1"/>
  <c r="F88" i="3" s="1"/>
  <c r="BG98" i="3"/>
  <c r="BG100" i="3" s="1"/>
  <c r="F75" i="3" s="1"/>
  <c r="BZ98" i="3"/>
  <c r="BZ100" i="3" s="1"/>
  <c r="F94" i="3" s="1"/>
  <c r="V98" i="3"/>
  <c r="V100" i="3" s="1"/>
  <c r="F38" i="3" s="1"/>
  <c r="N98" i="3"/>
  <c r="N100" i="3" s="1"/>
  <c r="F30" i="3" s="1"/>
  <c r="BK98" i="3"/>
  <c r="BK100" i="3" s="1"/>
  <c r="F79" i="3" s="1"/>
  <c r="BJ98" i="3"/>
  <c r="BJ100" i="3" s="1"/>
  <c r="F78" i="3" s="1"/>
  <c r="W98" i="3"/>
  <c r="W100" i="3" s="1"/>
  <c r="F39" i="3" s="1"/>
  <c r="AN98" i="3"/>
  <c r="AN100" i="3" s="1"/>
  <c r="F56" i="3" s="1"/>
  <c r="Z98" i="3"/>
  <c r="Z100" i="3" s="1"/>
  <c r="F42" i="3" s="1"/>
  <c r="M98" i="3"/>
  <c r="M100" i="3" s="1"/>
  <c r="F29" i="3" s="1"/>
  <c r="BU98" i="3"/>
  <c r="BU100" i="3" s="1"/>
  <c r="F89" i="3" s="1"/>
  <c r="BP98" i="3"/>
  <c r="BP100" i="3" s="1"/>
  <c r="F84" i="3" s="1"/>
  <c r="CB98" i="3"/>
  <c r="CB100" i="3" s="1"/>
  <c r="F96" i="3" s="1"/>
  <c r="BN98" i="3"/>
  <c r="BN100" i="3" s="1"/>
  <c r="F82" i="3" s="1"/>
  <c r="X98" i="3"/>
  <c r="X100" i="3" s="1"/>
  <c r="F40" i="3" s="1"/>
  <c r="P98" i="3"/>
  <c r="P100" i="3" s="1"/>
  <c r="F32" i="3" s="1"/>
  <c r="AD98" i="3"/>
  <c r="AD100" i="3" s="1"/>
  <c r="F46" i="3" s="1"/>
  <c r="BQ98" i="3"/>
  <c r="BQ100" i="3" s="1"/>
  <c r="F85" i="3" s="1"/>
  <c r="J98" i="3"/>
  <c r="J100" i="3" s="1"/>
  <c r="F26" i="3" s="1"/>
  <c r="AY98" i="3"/>
  <c r="AY100" i="3" s="1"/>
  <c r="F67" i="3" s="1"/>
  <c r="BB98" i="3"/>
  <c r="BB100" i="3" s="1"/>
  <c r="F70" i="3" s="1"/>
  <c r="G98" i="3"/>
  <c r="G100" i="3" s="1"/>
  <c r="F23" i="3" s="1"/>
  <c r="BR98" i="3"/>
  <c r="BR100" i="3" s="1"/>
  <c r="F86" i="3" s="1"/>
  <c r="L98" i="3"/>
  <c r="L100" i="3" s="1"/>
  <c r="F28" i="3" s="1"/>
  <c r="I98" i="3"/>
  <c r="I100" i="3" s="1"/>
  <c r="F25" i="3" s="1"/>
  <c r="AE98" i="3"/>
  <c r="AE100" i="3" s="1"/>
  <c r="F47" i="3" s="1"/>
  <c r="AS98" i="3"/>
  <c r="AS100" i="3" s="1"/>
  <c r="F61" i="3" s="1"/>
  <c r="BO98" i="3"/>
  <c r="BO100" i="3" s="1"/>
  <c r="F83" i="3" s="1"/>
  <c r="BL98" i="3"/>
  <c r="BL100" i="3" s="1"/>
  <c r="F80" i="3" s="1"/>
  <c r="BA98" i="3"/>
  <c r="BA100" i="3" s="1"/>
  <c r="F69" i="3" s="1"/>
  <c r="BX98" i="3"/>
  <c r="BX100" i="3" s="1"/>
  <c r="F92" i="3" s="1"/>
  <c r="BM98" i="3"/>
  <c r="BM100" i="3" s="1"/>
  <c r="F81" i="3" s="1"/>
  <c r="AW98" i="3"/>
  <c r="AW100" i="3" s="1"/>
  <c r="F65" i="3" s="1"/>
  <c r="AT98" i="3"/>
  <c r="AT100" i="3" s="1"/>
  <c r="F62" i="3" s="1"/>
  <c r="AG98" i="3"/>
  <c r="AG100" i="3" s="1"/>
  <c r="F49" i="3" s="1"/>
  <c r="CD98" i="3"/>
  <c r="BC98" i="3"/>
  <c r="BC100" i="3" s="1"/>
  <c r="F71" i="3" s="1"/>
  <c r="BD98" i="3"/>
  <c r="BD100" i="3" s="1"/>
  <c r="F72" i="3" s="1"/>
  <c r="EV57" i="4"/>
  <c r="R7" i="5" l="1"/>
  <c r="R8" i="5"/>
  <c r="R9" i="5"/>
  <c r="R10" i="5"/>
  <c r="R12" i="5"/>
  <c r="R11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R26" i="5"/>
  <c r="R27" i="5"/>
  <c r="R28" i="5"/>
  <c r="R29" i="5"/>
  <c r="R30" i="5"/>
  <c r="R31" i="5"/>
  <c r="R32" i="5"/>
  <c r="R33" i="5"/>
  <c r="R34" i="5"/>
  <c r="R35" i="5"/>
  <c r="R36" i="5"/>
  <c r="R37" i="5"/>
  <c r="R38" i="5"/>
  <c r="R39" i="5"/>
  <c r="R40" i="5"/>
  <c r="R41" i="5"/>
  <c r="R42" i="5"/>
  <c r="R43" i="5"/>
  <c r="R44" i="5"/>
  <c r="R45" i="5"/>
  <c r="R46" i="5"/>
  <c r="R47" i="5"/>
  <c r="R48" i="5"/>
  <c r="R49" i="5"/>
  <c r="R50" i="5"/>
  <c r="R51" i="5"/>
  <c r="R52" i="5"/>
  <c r="R53" i="5"/>
  <c r="R54" i="5"/>
  <c r="R55" i="5"/>
  <c r="R56" i="5"/>
  <c r="R57" i="5"/>
  <c r="M7" i="5"/>
  <c r="M8" i="5"/>
  <c r="M9" i="5"/>
  <c r="M10" i="5"/>
  <c r="M12" i="5"/>
  <c r="M11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W7" i="5"/>
  <c r="W8" i="5"/>
  <c r="W9" i="5"/>
  <c r="W10" i="5"/>
  <c r="W12" i="5"/>
  <c r="W11" i="5"/>
  <c r="W13" i="5"/>
  <c r="W14" i="5"/>
  <c r="W15" i="5"/>
  <c r="W16" i="5"/>
  <c r="W17" i="5"/>
  <c r="W18" i="5"/>
  <c r="W19" i="5"/>
  <c r="W20" i="5"/>
  <c r="W21" i="5"/>
  <c r="W22" i="5"/>
  <c r="W23" i="5"/>
  <c r="W24" i="5"/>
  <c r="W25" i="5"/>
  <c r="W26" i="5"/>
  <c r="W27" i="5"/>
  <c r="W28" i="5"/>
  <c r="W29" i="5"/>
  <c r="W30" i="5"/>
  <c r="W31" i="5"/>
  <c r="W32" i="5"/>
  <c r="W33" i="5"/>
  <c r="W34" i="5"/>
  <c r="W35" i="5"/>
  <c r="W36" i="5"/>
  <c r="W37" i="5"/>
  <c r="W38" i="5"/>
  <c r="W39" i="5"/>
  <c r="W40" i="5"/>
  <c r="W41" i="5"/>
  <c r="W42" i="5"/>
  <c r="W43" i="5"/>
  <c r="W44" i="5"/>
  <c r="W45" i="5"/>
  <c r="W46" i="5"/>
  <c r="W47" i="5"/>
  <c r="W48" i="5"/>
  <c r="W49" i="5"/>
  <c r="W50" i="5"/>
  <c r="W51" i="5"/>
  <c r="W52" i="5"/>
  <c r="W53" i="5"/>
  <c r="W54" i="5"/>
  <c r="W55" i="5"/>
  <c r="W56" i="5"/>
  <c r="W57" i="5"/>
  <c r="AB7" i="5"/>
  <c r="AB8" i="5"/>
  <c r="AB9" i="5"/>
  <c r="AB10" i="5"/>
  <c r="AB12" i="5"/>
  <c r="AB11" i="5"/>
  <c r="AB13" i="5"/>
  <c r="AB14" i="5"/>
  <c r="AB15" i="5"/>
  <c r="AB16" i="5"/>
  <c r="AB17" i="5"/>
  <c r="AB18" i="5"/>
  <c r="AB19" i="5"/>
  <c r="AB20" i="5"/>
  <c r="AB21" i="5"/>
  <c r="AB22" i="5"/>
  <c r="AB23" i="5"/>
  <c r="AB24" i="5"/>
  <c r="AB25" i="5"/>
  <c r="AB26" i="5"/>
  <c r="AB27" i="5"/>
  <c r="AB28" i="5"/>
  <c r="AB29" i="5"/>
  <c r="AB30" i="5"/>
  <c r="AB31" i="5"/>
  <c r="AB32" i="5"/>
  <c r="AB33" i="5"/>
  <c r="AB34" i="5"/>
  <c r="AB35" i="5"/>
  <c r="AB36" i="5"/>
  <c r="AB37" i="5"/>
  <c r="AB38" i="5"/>
  <c r="AB39" i="5"/>
  <c r="AB40" i="5"/>
  <c r="AB41" i="5"/>
  <c r="AB42" i="5"/>
  <c r="AB43" i="5"/>
  <c r="AB44" i="5"/>
  <c r="AB45" i="5"/>
  <c r="AB46" i="5"/>
  <c r="AB47" i="5"/>
  <c r="AB48" i="5"/>
  <c r="AB49" i="5"/>
  <c r="AB50" i="5"/>
  <c r="AB51" i="5"/>
  <c r="AB52" i="5"/>
  <c r="AB53" i="5"/>
  <c r="AB54" i="5"/>
  <c r="AB55" i="5"/>
  <c r="AB56" i="5"/>
  <c r="AB57" i="5"/>
  <c r="H7" i="5"/>
  <c r="H8" i="5"/>
  <c r="H9" i="5"/>
  <c r="H10" i="5"/>
  <c r="H12" i="5"/>
  <c r="H11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AG7" i="5"/>
  <c r="AH7" i="5" s="1"/>
  <c r="AG8" i="5"/>
  <c r="AG9" i="5"/>
  <c r="AG10" i="5"/>
  <c r="AG12" i="5"/>
  <c r="AG11" i="5"/>
  <c r="AG13" i="5"/>
  <c r="AG14" i="5"/>
  <c r="AG15" i="5"/>
  <c r="AG16" i="5"/>
  <c r="AG17" i="5"/>
  <c r="AG18" i="5"/>
  <c r="AG19" i="5"/>
  <c r="AG20" i="5"/>
  <c r="AG21" i="5"/>
  <c r="AG22" i="5"/>
  <c r="AG23" i="5"/>
  <c r="AG24" i="5"/>
  <c r="AG25" i="5"/>
  <c r="AG26" i="5"/>
  <c r="AG27" i="5"/>
  <c r="AG28" i="5"/>
  <c r="AG29" i="5"/>
  <c r="AG30" i="5"/>
  <c r="AG31" i="5"/>
  <c r="AG32" i="5"/>
  <c r="AG33" i="5"/>
  <c r="AG34" i="5"/>
  <c r="AG35" i="5"/>
  <c r="AG36" i="5"/>
  <c r="AG37" i="5"/>
  <c r="AG38" i="5"/>
  <c r="AG39" i="5"/>
  <c r="AG40" i="5"/>
  <c r="AG41" i="5"/>
  <c r="AG42" i="5"/>
  <c r="AG43" i="5"/>
  <c r="AG44" i="5"/>
  <c r="AG45" i="5"/>
  <c r="AG46" i="5"/>
  <c r="AG47" i="5"/>
  <c r="AG48" i="5"/>
  <c r="AG49" i="5"/>
  <c r="AG50" i="5"/>
  <c r="AG51" i="5"/>
  <c r="AG52" i="5"/>
  <c r="AG53" i="5"/>
  <c r="AG54" i="5"/>
  <c r="AG55" i="5"/>
  <c r="AG56" i="5"/>
  <c r="AG57" i="5"/>
  <c r="AL7" i="5"/>
  <c r="AM7" i="5" s="1"/>
  <c r="AL8" i="5"/>
  <c r="AM8" i="5" s="1"/>
  <c r="AL9" i="5"/>
  <c r="AL10" i="5"/>
  <c r="AL11" i="5"/>
  <c r="AL12" i="5"/>
  <c r="AL13" i="5"/>
  <c r="AL14" i="5"/>
  <c r="AL15" i="5"/>
  <c r="AL16" i="5"/>
  <c r="AL17" i="5"/>
  <c r="AL18" i="5"/>
  <c r="AL19" i="5"/>
  <c r="AL20" i="5"/>
  <c r="AL21" i="5"/>
  <c r="AL22" i="5"/>
  <c r="AL23" i="5"/>
  <c r="AL24" i="5"/>
  <c r="AL26" i="5"/>
  <c r="AL25" i="5"/>
  <c r="AL27" i="5"/>
  <c r="AL28" i="5"/>
  <c r="AL29" i="5"/>
  <c r="AL30" i="5"/>
  <c r="AL31" i="5"/>
  <c r="AL32" i="5"/>
  <c r="AL33" i="5"/>
  <c r="AL34" i="5"/>
  <c r="AL35" i="5"/>
  <c r="AL36" i="5"/>
  <c r="AL37" i="5"/>
  <c r="AL38" i="5"/>
  <c r="AL39" i="5"/>
  <c r="AL40" i="5"/>
  <c r="AL41" i="5"/>
  <c r="AL42" i="5"/>
  <c r="AL43" i="5"/>
  <c r="AL44" i="5"/>
  <c r="AL46" i="5"/>
  <c r="AL45" i="5"/>
  <c r="AL47" i="5"/>
  <c r="AL48" i="5"/>
  <c r="AL49" i="5"/>
  <c r="AL50" i="5"/>
  <c r="AL51" i="5"/>
  <c r="AL52" i="5"/>
  <c r="AL53" i="5"/>
  <c r="AL54" i="5"/>
  <c r="AL55" i="5"/>
  <c r="AL56" i="5"/>
  <c r="AL57" i="5"/>
  <c r="BP10" i="5"/>
  <c r="BQ10" i="5" s="1"/>
  <c r="BP11" i="5"/>
  <c r="BQ11" i="5" s="1"/>
  <c r="BP12" i="5"/>
  <c r="BQ12" i="5" s="1"/>
  <c r="BP13" i="5"/>
  <c r="BQ13" i="5" s="1"/>
  <c r="BP14" i="5"/>
  <c r="BQ14" i="5" s="1"/>
  <c r="BP7" i="5"/>
  <c r="BQ7" i="5" s="1"/>
  <c r="BP8" i="5"/>
  <c r="BQ8" i="5" s="1"/>
  <c r="BP9" i="5"/>
  <c r="BQ9" i="5" s="1"/>
  <c r="BP15" i="5"/>
  <c r="BP16" i="5"/>
  <c r="BP17" i="5"/>
  <c r="BP18" i="5"/>
  <c r="BP19" i="5"/>
  <c r="BP20" i="5"/>
  <c r="BP21" i="5"/>
  <c r="BP22" i="5"/>
  <c r="BP23" i="5"/>
  <c r="BP24" i="5"/>
  <c r="BP26" i="5"/>
  <c r="BP25" i="5"/>
  <c r="BP27" i="5"/>
  <c r="BP28" i="5"/>
  <c r="BP29" i="5"/>
  <c r="BP30" i="5"/>
  <c r="BP31" i="5"/>
  <c r="BP32" i="5"/>
  <c r="BP33" i="5"/>
  <c r="BP34" i="5"/>
  <c r="BP35" i="5"/>
  <c r="BP36" i="5"/>
  <c r="BP37" i="5"/>
  <c r="BP38" i="5"/>
  <c r="BP39" i="5"/>
  <c r="BP40" i="5"/>
  <c r="BP41" i="5"/>
  <c r="BP42" i="5"/>
  <c r="BP43" i="5"/>
  <c r="BP44" i="5"/>
  <c r="BP45" i="5"/>
  <c r="BP46" i="5"/>
  <c r="BP47" i="5"/>
  <c r="BP48" i="5"/>
  <c r="BP49" i="5"/>
  <c r="BP51" i="5"/>
  <c r="BP50" i="5"/>
  <c r="BP52" i="5"/>
  <c r="BP53" i="5"/>
  <c r="BP54" i="5"/>
  <c r="BP55" i="5"/>
  <c r="BP56" i="5"/>
  <c r="BP57" i="5"/>
  <c r="BZ7" i="5"/>
  <c r="CA7" i="5" s="1"/>
  <c r="BZ8" i="5"/>
  <c r="CA8" i="5" s="1"/>
  <c r="BZ9" i="5"/>
  <c r="CA9" i="5" s="1"/>
  <c r="BZ10" i="5"/>
  <c r="CA10" i="5" s="1"/>
  <c r="BZ11" i="5"/>
  <c r="CA11" i="5" s="1"/>
  <c r="BZ12" i="5"/>
  <c r="CA12" i="5" s="1"/>
  <c r="BZ13" i="5"/>
  <c r="CA13" i="5" s="1"/>
  <c r="BZ14" i="5"/>
  <c r="CA14" i="5" s="1"/>
  <c r="BZ15" i="5"/>
  <c r="CA15" i="5" s="1"/>
  <c r="BZ16" i="5"/>
  <c r="CA16" i="5" s="1"/>
  <c r="BZ17" i="5"/>
  <c r="BZ18" i="5"/>
  <c r="BZ19" i="5"/>
  <c r="BZ20" i="5"/>
  <c r="BZ21" i="5"/>
  <c r="BZ22" i="5"/>
  <c r="BZ23" i="5"/>
  <c r="BZ24" i="5"/>
  <c r="BZ25" i="5"/>
  <c r="BZ26" i="5"/>
  <c r="BZ27" i="5"/>
  <c r="BZ28" i="5"/>
  <c r="BZ29" i="5"/>
  <c r="BZ30" i="5"/>
  <c r="BZ31" i="5"/>
  <c r="BZ32" i="5"/>
  <c r="BZ33" i="5"/>
  <c r="BZ34" i="5"/>
  <c r="BZ35" i="5"/>
  <c r="BZ36" i="5"/>
  <c r="BZ37" i="5"/>
  <c r="BZ38" i="5"/>
  <c r="BZ39" i="5"/>
  <c r="BZ40" i="5"/>
  <c r="BZ41" i="5"/>
  <c r="BZ42" i="5"/>
  <c r="BZ43" i="5"/>
  <c r="BZ44" i="5"/>
  <c r="BZ46" i="5"/>
  <c r="BZ45" i="5"/>
  <c r="BZ47" i="5"/>
  <c r="BZ48" i="5"/>
  <c r="BZ49" i="5"/>
  <c r="BZ51" i="5"/>
  <c r="BZ50" i="5"/>
  <c r="BZ52" i="5"/>
  <c r="BZ53" i="5"/>
  <c r="BZ54" i="5"/>
  <c r="BZ55" i="5"/>
  <c r="BZ56" i="5"/>
  <c r="BZ57" i="5"/>
  <c r="CO15" i="5"/>
  <c r="CP15" i="5" s="1"/>
  <c r="CO16" i="5"/>
  <c r="CP16" i="5" s="1"/>
  <c r="CO17" i="5"/>
  <c r="CP17" i="5" s="1"/>
  <c r="CO18" i="5"/>
  <c r="CP18" i="5" s="1"/>
  <c r="CO7" i="5"/>
  <c r="CP7" i="5" s="1"/>
  <c r="CO19" i="5"/>
  <c r="CP19" i="5" s="1"/>
  <c r="CO8" i="5"/>
  <c r="CP8" i="5" s="1"/>
  <c r="CO9" i="5"/>
  <c r="CP9" i="5" s="1"/>
  <c r="CO10" i="5"/>
  <c r="CP10" i="5" s="1"/>
  <c r="CO11" i="5"/>
  <c r="CP11" i="5" s="1"/>
  <c r="CO12" i="5"/>
  <c r="CP12" i="5" s="1"/>
  <c r="CO13" i="5"/>
  <c r="CP13" i="5" s="1"/>
  <c r="CO14" i="5"/>
  <c r="CP14" i="5" s="1"/>
  <c r="CO20" i="5"/>
  <c r="CO21" i="5"/>
  <c r="CO22" i="5"/>
  <c r="CO23" i="5"/>
  <c r="CO24" i="5"/>
  <c r="CO26" i="5"/>
  <c r="CO25" i="5"/>
  <c r="CO27" i="5"/>
  <c r="CO28" i="5"/>
  <c r="CO29" i="5"/>
  <c r="CO30" i="5"/>
  <c r="CO31" i="5"/>
  <c r="CO32" i="5"/>
  <c r="CO33" i="5"/>
  <c r="CO34" i="5"/>
  <c r="CO35" i="5"/>
  <c r="CO36" i="5"/>
  <c r="CO37" i="5"/>
  <c r="CO38" i="5"/>
  <c r="CO39" i="5"/>
  <c r="CO40" i="5"/>
  <c r="CO41" i="5"/>
  <c r="CO42" i="5"/>
  <c r="CO43" i="5"/>
  <c r="CO44" i="5"/>
  <c r="CO46" i="5"/>
  <c r="CO45" i="5"/>
  <c r="CO47" i="5"/>
  <c r="CO48" i="5"/>
  <c r="CO49" i="5"/>
  <c r="CO50" i="5"/>
  <c r="CO51" i="5"/>
  <c r="CO52" i="5"/>
  <c r="CO53" i="5"/>
  <c r="CO54" i="5"/>
  <c r="CO55" i="5"/>
  <c r="CO56" i="5"/>
  <c r="CO57" i="5"/>
  <c r="BA8" i="5"/>
  <c r="BB8" i="5" s="1"/>
  <c r="BA9" i="5"/>
  <c r="BB9" i="5" s="1"/>
  <c r="BA10" i="5"/>
  <c r="BB10" i="5" s="1"/>
  <c r="BA11" i="5"/>
  <c r="BB11" i="5" s="1"/>
  <c r="BA7" i="5"/>
  <c r="BB7" i="5" s="1"/>
  <c r="BA12" i="5"/>
  <c r="BA13" i="5"/>
  <c r="BA14" i="5"/>
  <c r="BA16" i="5"/>
  <c r="BA15" i="5"/>
  <c r="BA17" i="5"/>
  <c r="BA18" i="5"/>
  <c r="BA19" i="5"/>
  <c r="BA20" i="5"/>
  <c r="BA21" i="5"/>
  <c r="BA22" i="5"/>
  <c r="BA23" i="5"/>
  <c r="BA24" i="5"/>
  <c r="BA26" i="5"/>
  <c r="BA25" i="5"/>
  <c r="BA27" i="5"/>
  <c r="BA28" i="5"/>
  <c r="BA29" i="5"/>
  <c r="BA30" i="5"/>
  <c r="BA31" i="5"/>
  <c r="BA32" i="5"/>
  <c r="BA33" i="5"/>
  <c r="BA34" i="5"/>
  <c r="BA35" i="5"/>
  <c r="BA36" i="5"/>
  <c r="BA37" i="5"/>
  <c r="BA38" i="5"/>
  <c r="BA39" i="5"/>
  <c r="BA40" i="5"/>
  <c r="BA41" i="5"/>
  <c r="BA42" i="5"/>
  <c r="BA43" i="5"/>
  <c r="BA44" i="5"/>
  <c r="BA45" i="5"/>
  <c r="BA46" i="5"/>
  <c r="BA47" i="5"/>
  <c r="BA48" i="5"/>
  <c r="BA49" i="5"/>
  <c r="BA51" i="5"/>
  <c r="BA50" i="5"/>
  <c r="BA52" i="5"/>
  <c r="BA53" i="5"/>
  <c r="BA54" i="5"/>
  <c r="BA55" i="5"/>
  <c r="BA56" i="5"/>
  <c r="BA57" i="5"/>
  <c r="AQ7" i="5"/>
  <c r="AR7" i="5" s="1"/>
  <c r="AQ8" i="5"/>
  <c r="AR8" i="5" s="1"/>
  <c r="AQ9" i="5"/>
  <c r="AR9" i="5" s="1"/>
  <c r="AQ10" i="5"/>
  <c r="AQ11" i="5"/>
  <c r="AQ12" i="5"/>
  <c r="AQ13" i="5"/>
  <c r="AQ14" i="5"/>
  <c r="AQ15" i="5"/>
  <c r="AQ16" i="5"/>
  <c r="AQ17" i="5"/>
  <c r="AQ18" i="5"/>
  <c r="AQ19" i="5"/>
  <c r="AQ20" i="5"/>
  <c r="AQ21" i="5"/>
  <c r="AQ22" i="5"/>
  <c r="AQ23" i="5"/>
  <c r="AQ24" i="5"/>
  <c r="AQ26" i="5"/>
  <c r="AQ25" i="5"/>
  <c r="AQ27" i="5"/>
  <c r="AQ28" i="5"/>
  <c r="AQ29" i="5"/>
  <c r="AQ30" i="5"/>
  <c r="AQ31" i="5"/>
  <c r="AQ32" i="5"/>
  <c r="AQ33" i="5"/>
  <c r="AQ34" i="5"/>
  <c r="AQ35" i="5"/>
  <c r="AQ36" i="5"/>
  <c r="AQ37" i="5"/>
  <c r="AQ38" i="5"/>
  <c r="AQ39" i="5"/>
  <c r="AQ40" i="5"/>
  <c r="AQ41" i="5"/>
  <c r="AQ42" i="5"/>
  <c r="AQ43" i="5"/>
  <c r="AQ44" i="5"/>
  <c r="AQ45" i="5"/>
  <c r="AQ46" i="5"/>
  <c r="AQ47" i="5"/>
  <c r="AQ48" i="5"/>
  <c r="AQ49" i="5"/>
  <c r="AQ50" i="5"/>
  <c r="AQ51" i="5"/>
  <c r="AQ52" i="5"/>
  <c r="AQ53" i="5"/>
  <c r="AQ54" i="5"/>
  <c r="AQ55" i="5"/>
  <c r="AQ56" i="5"/>
  <c r="AQ57" i="5"/>
  <c r="CE15" i="5"/>
  <c r="CF15" i="5" s="1"/>
  <c r="CE16" i="5"/>
  <c r="CF16" i="5" s="1"/>
  <c r="CE12" i="5"/>
  <c r="CF12" i="5" s="1"/>
  <c r="CE17" i="5"/>
  <c r="CF17" i="5" s="1"/>
  <c r="CE7" i="5"/>
  <c r="CF7" i="5" s="1"/>
  <c r="CE8" i="5"/>
  <c r="CF8" i="5" s="1"/>
  <c r="CE9" i="5"/>
  <c r="CF9" i="5" s="1"/>
  <c r="CE10" i="5"/>
  <c r="CF10" i="5" s="1"/>
  <c r="CE11" i="5"/>
  <c r="CF11" i="5" s="1"/>
  <c r="CE13" i="5"/>
  <c r="CF13" i="5" s="1"/>
  <c r="CE14" i="5"/>
  <c r="CF14" i="5" s="1"/>
  <c r="CE18" i="5"/>
  <c r="CE19" i="5"/>
  <c r="CE20" i="5"/>
  <c r="CE21" i="5"/>
  <c r="CE22" i="5"/>
  <c r="CE23" i="5"/>
  <c r="CE24" i="5"/>
  <c r="CE25" i="5"/>
  <c r="CE26" i="5"/>
  <c r="CE27" i="5"/>
  <c r="CE28" i="5"/>
  <c r="CE29" i="5"/>
  <c r="CE30" i="5"/>
  <c r="CE31" i="5"/>
  <c r="CE32" i="5"/>
  <c r="CE33" i="5"/>
  <c r="CE34" i="5"/>
  <c r="CE35" i="5"/>
  <c r="CE36" i="5"/>
  <c r="CE37" i="5"/>
  <c r="CE38" i="5"/>
  <c r="CE39" i="5"/>
  <c r="CE40" i="5"/>
  <c r="CE41" i="5"/>
  <c r="CE42" i="5"/>
  <c r="CE43" i="5"/>
  <c r="CE44" i="5"/>
  <c r="CE46" i="5"/>
  <c r="CE45" i="5"/>
  <c r="CE47" i="5"/>
  <c r="CE48" i="5"/>
  <c r="CE49" i="5"/>
  <c r="CE50" i="5"/>
  <c r="CE51" i="5"/>
  <c r="CE52" i="5"/>
  <c r="CE53" i="5"/>
  <c r="CE54" i="5"/>
  <c r="CE55" i="5"/>
  <c r="CE56" i="5"/>
  <c r="CE57" i="5"/>
  <c r="BU8" i="5"/>
  <c r="BV8" i="5" s="1"/>
  <c r="BU9" i="5"/>
  <c r="BV9" i="5" s="1"/>
  <c r="BU15" i="5"/>
  <c r="BV15" i="5" s="1"/>
  <c r="BU10" i="5"/>
  <c r="BV10" i="5" s="1"/>
  <c r="BU11" i="5"/>
  <c r="BV11" i="5" s="1"/>
  <c r="BU12" i="5"/>
  <c r="BV12" i="5" s="1"/>
  <c r="BU13" i="5"/>
  <c r="BV13" i="5" s="1"/>
  <c r="BU14" i="5"/>
  <c r="BV14" i="5" s="1"/>
  <c r="BU16" i="5"/>
  <c r="BU7" i="5"/>
  <c r="BV7" i="5" s="1"/>
  <c r="BU17" i="5"/>
  <c r="BU18" i="5"/>
  <c r="BU19" i="5"/>
  <c r="BU20" i="5"/>
  <c r="BU21" i="5"/>
  <c r="BU22" i="5"/>
  <c r="BU23" i="5"/>
  <c r="BU24" i="5"/>
  <c r="BU25" i="5"/>
  <c r="BU26" i="5"/>
  <c r="BU27" i="5"/>
  <c r="BU28" i="5"/>
  <c r="BU29" i="5"/>
  <c r="BU30" i="5"/>
  <c r="BU31" i="5"/>
  <c r="BU32" i="5"/>
  <c r="BU33" i="5"/>
  <c r="BU34" i="5"/>
  <c r="BU35" i="5"/>
  <c r="BU36" i="5"/>
  <c r="BU37" i="5"/>
  <c r="BU38" i="5"/>
  <c r="BU39" i="5"/>
  <c r="BU40" i="5"/>
  <c r="BU41" i="5"/>
  <c r="BU42" i="5"/>
  <c r="BU43" i="5"/>
  <c r="BU44" i="5"/>
  <c r="BU46" i="5"/>
  <c r="BU45" i="5"/>
  <c r="BU47" i="5"/>
  <c r="BU48" i="5"/>
  <c r="BU49" i="5"/>
  <c r="BU50" i="5"/>
  <c r="BU51" i="5"/>
  <c r="BU52" i="5"/>
  <c r="BU53" i="5"/>
  <c r="BU54" i="5"/>
  <c r="BU55" i="5"/>
  <c r="BU56" i="5"/>
  <c r="BU57" i="5"/>
  <c r="BF7" i="5"/>
  <c r="BG7" i="5" s="1"/>
  <c r="BF8" i="5"/>
  <c r="BG8" i="5" s="1"/>
  <c r="BF9" i="5"/>
  <c r="BG9" i="5" s="1"/>
  <c r="BF10" i="5"/>
  <c r="BG10" i="5" s="1"/>
  <c r="BF11" i="5"/>
  <c r="BG11" i="5" s="1"/>
  <c r="BF12" i="5"/>
  <c r="BG12" i="5" s="1"/>
  <c r="BF13" i="5"/>
  <c r="BF14" i="5"/>
  <c r="BF15" i="5"/>
  <c r="BF16" i="5"/>
  <c r="BF17" i="5"/>
  <c r="BF18" i="5"/>
  <c r="BF19" i="5"/>
  <c r="BF20" i="5"/>
  <c r="BF21" i="5"/>
  <c r="BF22" i="5"/>
  <c r="BF23" i="5"/>
  <c r="BF24" i="5"/>
  <c r="BF26" i="5"/>
  <c r="BF25" i="5"/>
  <c r="BF27" i="5"/>
  <c r="BF28" i="5"/>
  <c r="BF29" i="5"/>
  <c r="BF30" i="5"/>
  <c r="BF31" i="5"/>
  <c r="BF32" i="5"/>
  <c r="BF33" i="5"/>
  <c r="BF34" i="5"/>
  <c r="BF35" i="5"/>
  <c r="BF36" i="5"/>
  <c r="BF37" i="5"/>
  <c r="BF38" i="5"/>
  <c r="BF39" i="5"/>
  <c r="BF40" i="5"/>
  <c r="BF41" i="5"/>
  <c r="BF42" i="5"/>
  <c r="BF43" i="5"/>
  <c r="BF44" i="5"/>
  <c r="BF45" i="5"/>
  <c r="BF46" i="5"/>
  <c r="BF47" i="5"/>
  <c r="BF48" i="5"/>
  <c r="BF49" i="5"/>
  <c r="BF51" i="5"/>
  <c r="BF50" i="5"/>
  <c r="BF52" i="5"/>
  <c r="BF53" i="5"/>
  <c r="BF54" i="5"/>
  <c r="BF55" i="5"/>
  <c r="BF56" i="5"/>
  <c r="BF57" i="5"/>
  <c r="CY13" i="5"/>
  <c r="CZ13" i="5" s="1"/>
  <c r="CY14" i="5"/>
  <c r="CZ14" i="5" s="1"/>
  <c r="CY15" i="5"/>
  <c r="CZ15" i="5" s="1"/>
  <c r="CY17" i="5"/>
  <c r="CZ17" i="5" s="1"/>
  <c r="CY16" i="5"/>
  <c r="CZ16" i="5" s="1"/>
  <c r="CY18" i="5"/>
  <c r="CZ18" i="5" s="1"/>
  <c r="CY7" i="5"/>
  <c r="CZ7" i="5" s="1"/>
  <c r="CY19" i="5"/>
  <c r="CZ19" i="5" s="1"/>
  <c r="CY8" i="5"/>
  <c r="CZ8" i="5" s="1"/>
  <c r="CY20" i="5"/>
  <c r="CZ20" i="5" s="1"/>
  <c r="CY9" i="5"/>
  <c r="CZ9" i="5" s="1"/>
  <c r="CY21" i="5"/>
  <c r="CZ21" i="5" s="1"/>
  <c r="CY10" i="5"/>
  <c r="CZ10" i="5" s="1"/>
  <c r="CY11" i="5"/>
  <c r="CZ11" i="5" s="1"/>
  <c r="CY12" i="5"/>
  <c r="CZ12" i="5" s="1"/>
  <c r="CY22" i="5"/>
  <c r="CY23" i="5"/>
  <c r="CY24" i="5"/>
  <c r="CY26" i="5"/>
  <c r="CY25" i="5"/>
  <c r="CY27" i="5"/>
  <c r="CY28" i="5"/>
  <c r="CY29" i="5"/>
  <c r="CY30" i="5"/>
  <c r="CY31" i="5"/>
  <c r="CY32" i="5"/>
  <c r="CY33" i="5"/>
  <c r="CY34" i="5"/>
  <c r="CY35" i="5"/>
  <c r="CY36" i="5"/>
  <c r="CY37" i="5"/>
  <c r="CY38" i="5"/>
  <c r="CY39" i="5"/>
  <c r="CY40" i="5"/>
  <c r="CY41" i="5"/>
  <c r="CY42" i="5"/>
  <c r="CY43" i="5"/>
  <c r="CY44" i="5"/>
  <c r="CY45" i="5"/>
  <c r="CY46" i="5"/>
  <c r="CY47" i="5"/>
  <c r="CY48" i="5"/>
  <c r="CY49" i="5"/>
  <c r="CY50" i="5"/>
  <c r="CY51" i="5"/>
  <c r="CY52" i="5"/>
  <c r="CY53" i="5"/>
  <c r="CY54" i="5"/>
  <c r="CY55" i="5"/>
  <c r="CY56" i="5"/>
  <c r="CY57" i="5"/>
  <c r="CJ16" i="5"/>
  <c r="CK16" i="5" s="1"/>
  <c r="CJ17" i="5"/>
  <c r="CK17" i="5" s="1"/>
  <c r="CJ14" i="5"/>
  <c r="CK14" i="5" s="1"/>
  <c r="CJ18" i="5"/>
  <c r="CK18" i="5" s="1"/>
  <c r="CJ7" i="5"/>
  <c r="CK7" i="5" s="1"/>
  <c r="CJ8" i="5"/>
  <c r="CK8" i="5" s="1"/>
  <c r="CJ10" i="5"/>
  <c r="CK10" i="5" s="1"/>
  <c r="CJ9" i="5"/>
  <c r="CK9" i="5" s="1"/>
  <c r="CJ11" i="5"/>
  <c r="CK11" i="5" s="1"/>
  <c r="CJ12" i="5"/>
  <c r="CK12" i="5" s="1"/>
  <c r="CJ13" i="5"/>
  <c r="CK13" i="5" s="1"/>
  <c r="CJ15" i="5"/>
  <c r="CK15" i="5" s="1"/>
  <c r="CJ19" i="5"/>
  <c r="CJ20" i="5"/>
  <c r="CJ21" i="5"/>
  <c r="CJ22" i="5"/>
  <c r="CJ23" i="5"/>
  <c r="CJ24" i="5"/>
  <c r="CJ25" i="5"/>
  <c r="CJ26" i="5"/>
  <c r="CJ27" i="5"/>
  <c r="CJ28" i="5"/>
  <c r="CJ29" i="5"/>
  <c r="CJ30" i="5"/>
  <c r="CJ31" i="5"/>
  <c r="CJ32" i="5"/>
  <c r="CJ33" i="5"/>
  <c r="CJ34" i="5"/>
  <c r="CJ35" i="5"/>
  <c r="CJ36" i="5"/>
  <c r="CJ37" i="5"/>
  <c r="CJ38" i="5"/>
  <c r="CJ39" i="5"/>
  <c r="CJ40" i="5"/>
  <c r="CJ41" i="5"/>
  <c r="CJ42" i="5"/>
  <c r="CJ43" i="5"/>
  <c r="CJ44" i="5"/>
  <c r="CJ46" i="5"/>
  <c r="CJ45" i="5"/>
  <c r="CJ47" i="5"/>
  <c r="CJ48" i="5"/>
  <c r="CJ49" i="5"/>
  <c r="CJ50" i="5"/>
  <c r="CJ51" i="5"/>
  <c r="CJ52" i="5"/>
  <c r="CJ53" i="5"/>
  <c r="CJ54" i="5"/>
  <c r="CJ55" i="5"/>
  <c r="CJ56" i="5"/>
  <c r="CJ57" i="5"/>
  <c r="AV8" i="5"/>
  <c r="AW8" i="5" s="1"/>
  <c r="AV9" i="5"/>
  <c r="AW9" i="5" s="1"/>
  <c r="AV10" i="5"/>
  <c r="AW10" i="5" s="1"/>
  <c r="AV7" i="5"/>
  <c r="AW7" i="5" s="1"/>
  <c r="AV11" i="5"/>
  <c r="AV12" i="5"/>
  <c r="AV13" i="5"/>
  <c r="AV14" i="5"/>
  <c r="AV15" i="5"/>
  <c r="AV16" i="5"/>
  <c r="AV17" i="5"/>
  <c r="AV18" i="5"/>
  <c r="AV19" i="5"/>
  <c r="AV20" i="5"/>
  <c r="AV21" i="5"/>
  <c r="AV22" i="5"/>
  <c r="AV23" i="5"/>
  <c r="AV24" i="5"/>
  <c r="AV25" i="5"/>
  <c r="AV26" i="5"/>
  <c r="AV27" i="5"/>
  <c r="AV28" i="5"/>
  <c r="AV29" i="5"/>
  <c r="AV30" i="5"/>
  <c r="AV31" i="5"/>
  <c r="AV32" i="5"/>
  <c r="AV33" i="5"/>
  <c r="AV34" i="5"/>
  <c r="AV35" i="5"/>
  <c r="AV36" i="5"/>
  <c r="AV37" i="5"/>
  <c r="AV38" i="5"/>
  <c r="AV39" i="5"/>
  <c r="AV40" i="5"/>
  <c r="AV41" i="5"/>
  <c r="AV42" i="5"/>
  <c r="AV43" i="5"/>
  <c r="AV44" i="5"/>
  <c r="AV45" i="5"/>
  <c r="AV46" i="5"/>
  <c r="AV47" i="5"/>
  <c r="AV48" i="5"/>
  <c r="AV49" i="5"/>
  <c r="AV51" i="5"/>
  <c r="AV50" i="5"/>
  <c r="AV52" i="5"/>
  <c r="AV53" i="5"/>
  <c r="AV54" i="5"/>
  <c r="AV55" i="5"/>
  <c r="AV56" i="5"/>
  <c r="AV57" i="5"/>
  <c r="BK9" i="5"/>
  <c r="BL9" i="5" s="1"/>
  <c r="BK10" i="5"/>
  <c r="BL10" i="5" s="1"/>
  <c r="BK11" i="5"/>
  <c r="BL11" i="5" s="1"/>
  <c r="BK12" i="5"/>
  <c r="BL12" i="5" s="1"/>
  <c r="BK13" i="5"/>
  <c r="BL13" i="5" s="1"/>
  <c r="BK7" i="5"/>
  <c r="BL7" i="5" s="1"/>
  <c r="BK8" i="5"/>
  <c r="BL8" i="5" s="1"/>
  <c r="BK14" i="5"/>
  <c r="BK15" i="5"/>
  <c r="BK16" i="5"/>
  <c r="BK17" i="5"/>
  <c r="BK18" i="5"/>
  <c r="BK19" i="5"/>
  <c r="BK20" i="5"/>
  <c r="BK21" i="5"/>
  <c r="BK22" i="5"/>
  <c r="BK23" i="5"/>
  <c r="BK24" i="5"/>
  <c r="BK25" i="5"/>
  <c r="BK26" i="5"/>
  <c r="BK27" i="5"/>
  <c r="BK28" i="5"/>
  <c r="BK29" i="5"/>
  <c r="BK30" i="5"/>
  <c r="BK31" i="5"/>
  <c r="BK32" i="5"/>
  <c r="BK33" i="5"/>
  <c r="BK34" i="5"/>
  <c r="BK35" i="5"/>
  <c r="BK36" i="5"/>
  <c r="BK37" i="5"/>
  <c r="BK38" i="5"/>
  <c r="BK39" i="5"/>
  <c r="BK40" i="5"/>
  <c r="BK41" i="5"/>
  <c r="BK42" i="5"/>
  <c r="BK43" i="5"/>
  <c r="BK44" i="5"/>
  <c r="BK45" i="5"/>
  <c r="BK46" i="5"/>
  <c r="BK47" i="5"/>
  <c r="BK48" i="5"/>
  <c r="BK49" i="5"/>
  <c r="BK51" i="5"/>
  <c r="BK50" i="5"/>
  <c r="BK52" i="5"/>
  <c r="BK53" i="5"/>
  <c r="BK54" i="5"/>
  <c r="BK55" i="5"/>
  <c r="BK56" i="5"/>
  <c r="BK57" i="5"/>
  <c r="CT15" i="5"/>
  <c r="CU15" i="5" s="1"/>
  <c r="CT16" i="5"/>
  <c r="CU16" i="5" s="1"/>
  <c r="CT17" i="5"/>
  <c r="CU17" i="5" s="1"/>
  <c r="CT18" i="5"/>
  <c r="CU18" i="5" s="1"/>
  <c r="CT7" i="5"/>
  <c r="CU7" i="5" s="1"/>
  <c r="CT19" i="5"/>
  <c r="CU19" i="5" s="1"/>
  <c r="CT8" i="5"/>
  <c r="CU8" i="5" s="1"/>
  <c r="CT20" i="5"/>
  <c r="CU20" i="5" s="1"/>
  <c r="CT10" i="5"/>
  <c r="CU10" i="5" s="1"/>
  <c r="CT9" i="5"/>
  <c r="CU9" i="5" s="1"/>
  <c r="CT11" i="5"/>
  <c r="CU11" i="5" s="1"/>
  <c r="CT12" i="5"/>
  <c r="CU12" i="5" s="1"/>
  <c r="CT13" i="5"/>
  <c r="CU13" i="5" s="1"/>
  <c r="CT14" i="5"/>
  <c r="CU14" i="5" s="1"/>
  <c r="CT21" i="5"/>
  <c r="CT22" i="5"/>
  <c r="CT23" i="5"/>
  <c r="CT24" i="5"/>
  <c r="CT26" i="5"/>
  <c r="CT25" i="5"/>
  <c r="CT27" i="5"/>
  <c r="CT28" i="5"/>
  <c r="CT29" i="5"/>
  <c r="CT30" i="5"/>
  <c r="CT31" i="5"/>
  <c r="CT32" i="5"/>
  <c r="CT33" i="5"/>
  <c r="CT34" i="5"/>
  <c r="CT35" i="5"/>
  <c r="CT36" i="5"/>
  <c r="CT37" i="5"/>
  <c r="CT38" i="5"/>
  <c r="CT39" i="5"/>
  <c r="CT40" i="5"/>
  <c r="CT41" i="5"/>
  <c r="CT42" i="5"/>
  <c r="CT43" i="5"/>
  <c r="CT44" i="5"/>
  <c r="CT46" i="5"/>
  <c r="CT45" i="5"/>
  <c r="CT47" i="5"/>
  <c r="CT48" i="5"/>
  <c r="CT49" i="5"/>
  <c r="CT50" i="5"/>
  <c r="CT51" i="5"/>
  <c r="CT52" i="5"/>
  <c r="CT53" i="5"/>
  <c r="CT54" i="5"/>
  <c r="CT55" i="5"/>
  <c r="CT56" i="5"/>
  <c r="CT57" i="5"/>
  <c r="EH7" i="5"/>
  <c r="EI7" i="5" s="1"/>
  <c r="EH8" i="5"/>
  <c r="EI8" i="5" s="1"/>
  <c r="EH9" i="5"/>
  <c r="EI9" i="5" s="1"/>
  <c r="EH10" i="5"/>
  <c r="EI10" i="5" s="1"/>
  <c r="EH11" i="5"/>
  <c r="EI11" i="5" s="1"/>
  <c r="EH12" i="5"/>
  <c r="EI12" i="5" s="1"/>
  <c r="EH13" i="5"/>
  <c r="EI13" i="5" s="1"/>
  <c r="EH14" i="5"/>
  <c r="EI14" i="5" s="1"/>
  <c r="EH15" i="5"/>
  <c r="EI15" i="5" s="1"/>
  <c r="EH16" i="5"/>
  <c r="EI16" i="5" s="1"/>
  <c r="EH17" i="5"/>
  <c r="EI17" i="5" s="1"/>
  <c r="EH18" i="5"/>
  <c r="EI18" i="5" s="1"/>
  <c r="EH19" i="5"/>
  <c r="EI19" i="5" s="1"/>
  <c r="EH20" i="5"/>
  <c r="EI20" i="5" s="1"/>
  <c r="EH21" i="5"/>
  <c r="EI21" i="5" s="1"/>
  <c r="EH22" i="5"/>
  <c r="EI22" i="5" s="1"/>
  <c r="EH23" i="5"/>
  <c r="EI23" i="5" s="1"/>
  <c r="EH24" i="5"/>
  <c r="EI24" i="5" s="1"/>
  <c r="EH25" i="5"/>
  <c r="EI25" i="5" s="1"/>
  <c r="EH26" i="5"/>
  <c r="EI26" i="5" s="1"/>
  <c r="EH27" i="5"/>
  <c r="EI27" i="5" s="1"/>
  <c r="EH28" i="5"/>
  <c r="EI28" i="5" s="1"/>
  <c r="EH29" i="5"/>
  <c r="EH30" i="5"/>
  <c r="EH31" i="5"/>
  <c r="EH32" i="5"/>
  <c r="EH33" i="5"/>
  <c r="EH34" i="5"/>
  <c r="EH35" i="5"/>
  <c r="EH36" i="5"/>
  <c r="EH37" i="5"/>
  <c r="EH38" i="5"/>
  <c r="EH39" i="5"/>
  <c r="EH40" i="5"/>
  <c r="EH41" i="5"/>
  <c r="EH42" i="5"/>
  <c r="EH43" i="5"/>
  <c r="EH44" i="5"/>
  <c r="EH45" i="5"/>
  <c r="EH46" i="5"/>
  <c r="EH47" i="5"/>
  <c r="EH48" i="5"/>
  <c r="EH49" i="5"/>
  <c r="EH50" i="5"/>
  <c r="EH51" i="5"/>
  <c r="EH52" i="5"/>
  <c r="EH53" i="5"/>
  <c r="EH54" i="5"/>
  <c r="EH55" i="5"/>
  <c r="EH56" i="5"/>
  <c r="EH57" i="5"/>
  <c r="ER7" i="5"/>
  <c r="ES7" i="5" s="1"/>
  <c r="ER8" i="5"/>
  <c r="ES8" i="5" s="1"/>
  <c r="ER9" i="5"/>
  <c r="ES9" i="5" s="1"/>
  <c r="ER10" i="5"/>
  <c r="ES10" i="5" s="1"/>
  <c r="ER11" i="5"/>
  <c r="ES11" i="5" s="1"/>
  <c r="ER12" i="5"/>
  <c r="ES12" i="5" s="1"/>
  <c r="ER13" i="5"/>
  <c r="ES13" i="5" s="1"/>
  <c r="ER14" i="5"/>
  <c r="ES14" i="5" s="1"/>
  <c r="ER15" i="5"/>
  <c r="ES15" i="5" s="1"/>
  <c r="ER16" i="5"/>
  <c r="ES16" i="5" s="1"/>
  <c r="ER17" i="5"/>
  <c r="ES17" i="5" s="1"/>
  <c r="ER18" i="5"/>
  <c r="ES18" i="5" s="1"/>
  <c r="ER19" i="5"/>
  <c r="ES19" i="5" s="1"/>
  <c r="ER20" i="5"/>
  <c r="ES20" i="5" s="1"/>
  <c r="ER21" i="5"/>
  <c r="ES21" i="5" s="1"/>
  <c r="ER22" i="5"/>
  <c r="ES22" i="5" s="1"/>
  <c r="ER23" i="5"/>
  <c r="ES23" i="5" s="1"/>
  <c r="ER24" i="5"/>
  <c r="ES24" i="5" s="1"/>
  <c r="ER25" i="5"/>
  <c r="ES25" i="5" s="1"/>
  <c r="ER26" i="5"/>
  <c r="ES26" i="5" s="1"/>
  <c r="ER27" i="5"/>
  <c r="ES27" i="5" s="1"/>
  <c r="ER28" i="5"/>
  <c r="ES28" i="5" s="1"/>
  <c r="ER29" i="5"/>
  <c r="ES29" i="5" s="1"/>
  <c r="ER30" i="5"/>
  <c r="ES30" i="5" s="1"/>
  <c r="ER31" i="5"/>
  <c r="ER32" i="5"/>
  <c r="ER33" i="5"/>
  <c r="ER34" i="5"/>
  <c r="ER35" i="5"/>
  <c r="ER36" i="5"/>
  <c r="ER37" i="5"/>
  <c r="ER38" i="5"/>
  <c r="ER39" i="5"/>
  <c r="ER40" i="5"/>
  <c r="ER41" i="5"/>
  <c r="ER42" i="5"/>
  <c r="ER43" i="5"/>
  <c r="ER44" i="5"/>
  <c r="ER45" i="5"/>
  <c r="ER46" i="5"/>
  <c r="ER47" i="5"/>
  <c r="ER48" i="5"/>
  <c r="ER49" i="5"/>
  <c r="ER50" i="5"/>
  <c r="ER51" i="5"/>
  <c r="ER52" i="5"/>
  <c r="ER53" i="5"/>
  <c r="ER54" i="5"/>
  <c r="ER55" i="5"/>
  <c r="ER56" i="5"/>
  <c r="ER57" i="5"/>
  <c r="GU7" i="5"/>
  <c r="GV7" i="5" s="1"/>
  <c r="GU8" i="5"/>
  <c r="GV8" i="5" s="1"/>
  <c r="GU9" i="5"/>
  <c r="GV9" i="5" s="1"/>
  <c r="GU10" i="5"/>
  <c r="GV10" i="5" s="1"/>
  <c r="GU11" i="5"/>
  <c r="GV11" i="5" s="1"/>
  <c r="GU12" i="5"/>
  <c r="GV12" i="5" s="1"/>
  <c r="GU13" i="5"/>
  <c r="GV13" i="5" s="1"/>
  <c r="GU14" i="5"/>
  <c r="GV14" i="5" s="1"/>
  <c r="GU15" i="5"/>
  <c r="GV15" i="5" s="1"/>
  <c r="GU16" i="5"/>
  <c r="GV16" i="5" s="1"/>
  <c r="GU17" i="5"/>
  <c r="GV17" i="5" s="1"/>
  <c r="GU18" i="5"/>
  <c r="GV18" i="5" s="1"/>
  <c r="GU19" i="5"/>
  <c r="GV19" i="5" s="1"/>
  <c r="GU20" i="5"/>
  <c r="GV20" i="5" s="1"/>
  <c r="GU21" i="5"/>
  <c r="GV21" i="5" s="1"/>
  <c r="GU22" i="5"/>
  <c r="GV22" i="5" s="1"/>
  <c r="GU23" i="5"/>
  <c r="GV23" i="5" s="1"/>
  <c r="GU24" i="5"/>
  <c r="GV24" i="5" s="1"/>
  <c r="GU25" i="5"/>
  <c r="GV25" i="5" s="1"/>
  <c r="GU26" i="5"/>
  <c r="GV26" i="5" s="1"/>
  <c r="GU27" i="5"/>
  <c r="GV27" i="5" s="1"/>
  <c r="GU28" i="5"/>
  <c r="GV28" i="5" s="1"/>
  <c r="GU29" i="5"/>
  <c r="GV29" i="5" s="1"/>
  <c r="GU30" i="5"/>
  <c r="GV30" i="5" s="1"/>
  <c r="GU31" i="5"/>
  <c r="GV31" i="5" s="1"/>
  <c r="GU32" i="5"/>
  <c r="GV32" i="5" s="1"/>
  <c r="GU33" i="5"/>
  <c r="GV33" i="5" s="1"/>
  <c r="GU34" i="5"/>
  <c r="GV34" i="5" s="1"/>
  <c r="GU35" i="5"/>
  <c r="GV35" i="5" s="1"/>
  <c r="GU36" i="5"/>
  <c r="GV36" i="5" s="1"/>
  <c r="GU37" i="5"/>
  <c r="GV37" i="5" s="1"/>
  <c r="GU38" i="5"/>
  <c r="GV38" i="5" s="1"/>
  <c r="GU39" i="5"/>
  <c r="GV39" i="5" s="1"/>
  <c r="GU40" i="5"/>
  <c r="GV40" i="5" s="1"/>
  <c r="GU41" i="5"/>
  <c r="GV41" i="5" s="1"/>
  <c r="GU42" i="5"/>
  <c r="GU43" i="5"/>
  <c r="GU44" i="5"/>
  <c r="GU45" i="5"/>
  <c r="GU46" i="5"/>
  <c r="GU47" i="5"/>
  <c r="GU48" i="5"/>
  <c r="GU49" i="5"/>
  <c r="GU50" i="5"/>
  <c r="GU51" i="5"/>
  <c r="GU52" i="5"/>
  <c r="GU53" i="5"/>
  <c r="GU54" i="5"/>
  <c r="GU55" i="5"/>
  <c r="GU56" i="5"/>
  <c r="GU57" i="5"/>
  <c r="FG7" i="5"/>
  <c r="FH7" i="5" s="1"/>
  <c r="FG8" i="5"/>
  <c r="FH8" i="5" s="1"/>
  <c r="FG9" i="5"/>
  <c r="FH9" i="5" s="1"/>
  <c r="FG10" i="5"/>
  <c r="FH10" i="5" s="1"/>
  <c r="FG11" i="5"/>
  <c r="FH11" i="5" s="1"/>
  <c r="FG12" i="5"/>
  <c r="FH12" i="5" s="1"/>
  <c r="FG13" i="5"/>
  <c r="FH13" i="5" s="1"/>
  <c r="FG14" i="5"/>
  <c r="FH14" i="5" s="1"/>
  <c r="FG15" i="5"/>
  <c r="FH15" i="5" s="1"/>
  <c r="FG16" i="5"/>
  <c r="FH16" i="5" s="1"/>
  <c r="FG17" i="5"/>
  <c r="FH17" i="5" s="1"/>
  <c r="FG18" i="5"/>
  <c r="FH18" i="5" s="1"/>
  <c r="FG19" i="5"/>
  <c r="FH19" i="5" s="1"/>
  <c r="FG20" i="5"/>
  <c r="FH20" i="5" s="1"/>
  <c r="FG21" i="5"/>
  <c r="FH21" i="5" s="1"/>
  <c r="FG22" i="5"/>
  <c r="FH22" i="5" s="1"/>
  <c r="FG23" i="5"/>
  <c r="FH23" i="5" s="1"/>
  <c r="FG24" i="5"/>
  <c r="FH24" i="5" s="1"/>
  <c r="FG25" i="5"/>
  <c r="FH25" i="5" s="1"/>
  <c r="FG26" i="5"/>
  <c r="FH26" i="5" s="1"/>
  <c r="FG27" i="5"/>
  <c r="FH27" i="5" s="1"/>
  <c r="FG28" i="5"/>
  <c r="FH28" i="5" s="1"/>
  <c r="FG29" i="5"/>
  <c r="FH29" i="5" s="1"/>
  <c r="FG30" i="5"/>
  <c r="FH30" i="5" s="1"/>
  <c r="FG31" i="5"/>
  <c r="FH31" i="5" s="1"/>
  <c r="FG32" i="5"/>
  <c r="FH32" i="5" s="1"/>
  <c r="FG33" i="5"/>
  <c r="FH33" i="5" s="1"/>
  <c r="FG34" i="5"/>
  <c r="FG35" i="5"/>
  <c r="FG36" i="5"/>
  <c r="FG37" i="5"/>
  <c r="FG38" i="5"/>
  <c r="FG39" i="5"/>
  <c r="FG40" i="5"/>
  <c r="FG41" i="5"/>
  <c r="FG42" i="5"/>
  <c r="FG43" i="5"/>
  <c r="FG44" i="5"/>
  <c r="FG45" i="5"/>
  <c r="FG46" i="5"/>
  <c r="FG47" i="5"/>
  <c r="FG48" i="5"/>
  <c r="FG49" i="5"/>
  <c r="FG50" i="5"/>
  <c r="FG51" i="5"/>
  <c r="FG52" i="5"/>
  <c r="FG53" i="5"/>
  <c r="FG54" i="5"/>
  <c r="FG55" i="5"/>
  <c r="FG56" i="5"/>
  <c r="FG57" i="5"/>
  <c r="GF7" i="5"/>
  <c r="GG7" i="5" s="1"/>
  <c r="GF8" i="5"/>
  <c r="GG8" i="5" s="1"/>
  <c r="GF9" i="5"/>
  <c r="GG9" i="5" s="1"/>
  <c r="GF10" i="5"/>
  <c r="GG10" i="5" s="1"/>
  <c r="GF11" i="5"/>
  <c r="GG11" i="5" s="1"/>
  <c r="GF12" i="5"/>
  <c r="GG12" i="5" s="1"/>
  <c r="GF13" i="5"/>
  <c r="GG13" i="5" s="1"/>
  <c r="GF14" i="5"/>
  <c r="GG14" i="5" s="1"/>
  <c r="GF15" i="5"/>
  <c r="GG15" i="5" s="1"/>
  <c r="GF16" i="5"/>
  <c r="GG16" i="5" s="1"/>
  <c r="GF17" i="5"/>
  <c r="GG17" i="5" s="1"/>
  <c r="GF18" i="5"/>
  <c r="GG18" i="5" s="1"/>
  <c r="GF19" i="5"/>
  <c r="GG19" i="5" s="1"/>
  <c r="GF20" i="5"/>
  <c r="GG20" i="5" s="1"/>
  <c r="GF21" i="5"/>
  <c r="GG21" i="5" s="1"/>
  <c r="GF22" i="5"/>
  <c r="GG22" i="5" s="1"/>
  <c r="GF23" i="5"/>
  <c r="GG23" i="5" s="1"/>
  <c r="GF24" i="5"/>
  <c r="GG24" i="5" s="1"/>
  <c r="GF25" i="5"/>
  <c r="GG25" i="5" s="1"/>
  <c r="GF26" i="5"/>
  <c r="GG26" i="5" s="1"/>
  <c r="GF27" i="5"/>
  <c r="GG27" i="5" s="1"/>
  <c r="GF28" i="5"/>
  <c r="GG28" i="5" s="1"/>
  <c r="GF29" i="5"/>
  <c r="GG29" i="5" s="1"/>
  <c r="GF30" i="5"/>
  <c r="GG30" i="5" s="1"/>
  <c r="GF31" i="5"/>
  <c r="GG31" i="5" s="1"/>
  <c r="GF32" i="5"/>
  <c r="GG32" i="5" s="1"/>
  <c r="GF33" i="5"/>
  <c r="GG33" i="5" s="1"/>
  <c r="GF34" i="5"/>
  <c r="GG34" i="5" s="1"/>
  <c r="GF35" i="5"/>
  <c r="GG35" i="5" s="1"/>
  <c r="GF36" i="5"/>
  <c r="GG36" i="5" s="1"/>
  <c r="GF37" i="5"/>
  <c r="GG37" i="5" s="1"/>
  <c r="GF38" i="5"/>
  <c r="GG38" i="5" s="1"/>
  <c r="GF39" i="5"/>
  <c r="GF40" i="5"/>
  <c r="GF41" i="5"/>
  <c r="GF42" i="5"/>
  <c r="GF43" i="5"/>
  <c r="GF44" i="5"/>
  <c r="GF45" i="5"/>
  <c r="GF46" i="5"/>
  <c r="GF47" i="5"/>
  <c r="GF48" i="5"/>
  <c r="GF49" i="5"/>
  <c r="GF50" i="5"/>
  <c r="GF51" i="5"/>
  <c r="GF52" i="5"/>
  <c r="GF53" i="5"/>
  <c r="GF54" i="5"/>
  <c r="GF55" i="5"/>
  <c r="GF56" i="5"/>
  <c r="GF57" i="5"/>
  <c r="HY7" i="5"/>
  <c r="HZ7" i="5" s="1"/>
  <c r="HY8" i="5"/>
  <c r="HZ8" i="5" s="1"/>
  <c r="HY9" i="5"/>
  <c r="HZ9" i="5" s="1"/>
  <c r="HY10" i="5"/>
  <c r="HZ10" i="5" s="1"/>
  <c r="HY11" i="5"/>
  <c r="HZ11" i="5" s="1"/>
  <c r="HY12" i="5"/>
  <c r="HZ12" i="5" s="1"/>
  <c r="HY13" i="5"/>
  <c r="HZ13" i="5" s="1"/>
  <c r="HY14" i="5"/>
  <c r="HZ14" i="5" s="1"/>
  <c r="HY15" i="5"/>
  <c r="HZ15" i="5" s="1"/>
  <c r="HY16" i="5"/>
  <c r="HZ16" i="5" s="1"/>
  <c r="HY17" i="5"/>
  <c r="HZ17" i="5" s="1"/>
  <c r="HY18" i="5"/>
  <c r="HZ18" i="5" s="1"/>
  <c r="HY19" i="5"/>
  <c r="HZ19" i="5" s="1"/>
  <c r="HY20" i="5"/>
  <c r="HZ20" i="5" s="1"/>
  <c r="HY21" i="5"/>
  <c r="HZ21" i="5" s="1"/>
  <c r="HY22" i="5"/>
  <c r="HZ22" i="5" s="1"/>
  <c r="HY23" i="5"/>
  <c r="HZ23" i="5" s="1"/>
  <c r="HY24" i="5"/>
  <c r="HZ24" i="5" s="1"/>
  <c r="HY25" i="5"/>
  <c r="HZ25" i="5" s="1"/>
  <c r="HY26" i="5"/>
  <c r="HZ26" i="5" s="1"/>
  <c r="HY27" i="5"/>
  <c r="HZ27" i="5" s="1"/>
  <c r="HY28" i="5"/>
  <c r="HZ28" i="5" s="1"/>
  <c r="HY29" i="5"/>
  <c r="HZ29" i="5" s="1"/>
  <c r="HY30" i="5"/>
  <c r="HZ30" i="5" s="1"/>
  <c r="HY31" i="5"/>
  <c r="HZ31" i="5" s="1"/>
  <c r="HY32" i="5"/>
  <c r="HZ32" i="5" s="1"/>
  <c r="HY33" i="5"/>
  <c r="HZ33" i="5" s="1"/>
  <c r="HY34" i="5"/>
  <c r="HZ34" i="5" s="1"/>
  <c r="HY35" i="5"/>
  <c r="HZ35" i="5" s="1"/>
  <c r="HY36" i="5"/>
  <c r="HZ36" i="5" s="1"/>
  <c r="HY37" i="5"/>
  <c r="HZ37" i="5" s="1"/>
  <c r="HY38" i="5"/>
  <c r="HZ38" i="5" s="1"/>
  <c r="HY39" i="5"/>
  <c r="HZ39" i="5" s="1"/>
  <c r="HY40" i="5"/>
  <c r="HZ40" i="5" s="1"/>
  <c r="HY41" i="5"/>
  <c r="HZ41" i="5" s="1"/>
  <c r="HY42" i="5"/>
  <c r="HZ42" i="5" s="1"/>
  <c r="HY43" i="5"/>
  <c r="HZ43" i="5" s="1"/>
  <c r="HY44" i="5"/>
  <c r="HZ44" i="5" s="1"/>
  <c r="HY45" i="5"/>
  <c r="HZ45" i="5" s="1"/>
  <c r="HY46" i="5"/>
  <c r="HZ46" i="5" s="1"/>
  <c r="HY47" i="5"/>
  <c r="HZ47" i="5" s="1"/>
  <c r="HY48" i="5"/>
  <c r="HY49" i="5"/>
  <c r="HY50" i="5"/>
  <c r="HY51" i="5"/>
  <c r="HY52" i="5"/>
  <c r="HY53" i="5"/>
  <c r="HY54" i="5"/>
  <c r="HY55" i="5"/>
  <c r="HY56" i="5"/>
  <c r="HY57" i="5"/>
  <c r="GP7" i="5"/>
  <c r="GQ7" i="5" s="1"/>
  <c r="GP8" i="5"/>
  <c r="GQ8" i="5" s="1"/>
  <c r="GP9" i="5"/>
  <c r="GQ9" i="5" s="1"/>
  <c r="GP10" i="5"/>
  <c r="GQ10" i="5" s="1"/>
  <c r="GP11" i="5"/>
  <c r="GQ11" i="5" s="1"/>
  <c r="GP12" i="5"/>
  <c r="GQ12" i="5" s="1"/>
  <c r="GP13" i="5"/>
  <c r="GQ13" i="5" s="1"/>
  <c r="GP14" i="5"/>
  <c r="GQ14" i="5" s="1"/>
  <c r="GP15" i="5"/>
  <c r="GQ15" i="5" s="1"/>
  <c r="GP16" i="5"/>
  <c r="GQ16" i="5" s="1"/>
  <c r="GP17" i="5"/>
  <c r="GQ17" i="5" s="1"/>
  <c r="GP18" i="5"/>
  <c r="GQ18" i="5" s="1"/>
  <c r="GP19" i="5"/>
  <c r="GQ19" i="5" s="1"/>
  <c r="GP20" i="5"/>
  <c r="GQ20" i="5" s="1"/>
  <c r="GP21" i="5"/>
  <c r="GQ21" i="5" s="1"/>
  <c r="GP22" i="5"/>
  <c r="GQ22" i="5" s="1"/>
  <c r="GP23" i="5"/>
  <c r="GQ23" i="5" s="1"/>
  <c r="GP24" i="5"/>
  <c r="GQ24" i="5" s="1"/>
  <c r="GP25" i="5"/>
  <c r="GQ25" i="5" s="1"/>
  <c r="GP26" i="5"/>
  <c r="GQ26" i="5" s="1"/>
  <c r="GP27" i="5"/>
  <c r="GQ27" i="5" s="1"/>
  <c r="GP28" i="5"/>
  <c r="GQ28" i="5" s="1"/>
  <c r="GP29" i="5"/>
  <c r="GQ29" i="5" s="1"/>
  <c r="GP30" i="5"/>
  <c r="GQ30" i="5" s="1"/>
  <c r="GP31" i="5"/>
  <c r="GQ31" i="5" s="1"/>
  <c r="GP32" i="5"/>
  <c r="GQ32" i="5" s="1"/>
  <c r="GP33" i="5"/>
  <c r="GQ33" i="5" s="1"/>
  <c r="GP34" i="5"/>
  <c r="GQ34" i="5" s="1"/>
  <c r="GP35" i="5"/>
  <c r="GQ35" i="5" s="1"/>
  <c r="GP36" i="5"/>
  <c r="GQ36" i="5" s="1"/>
  <c r="GP37" i="5"/>
  <c r="GQ37" i="5" s="1"/>
  <c r="GP38" i="5"/>
  <c r="GQ38" i="5" s="1"/>
  <c r="GP39" i="5"/>
  <c r="GQ39" i="5" s="1"/>
  <c r="GP40" i="5"/>
  <c r="GQ40" i="5" s="1"/>
  <c r="GP41" i="5"/>
  <c r="GP42" i="5"/>
  <c r="GP43" i="5"/>
  <c r="GP44" i="5"/>
  <c r="GP45" i="5"/>
  <c r="GP46" i="5"/>
  <c r="GP47" i="5"/>
  <c r="GP48" i="5"/>
  <c r="GP49" i="5"/>
  <c r="GP50" i="5"/>
  <c r="GP51" i="5"/>
  <c r="GP52" i="5"/>
  <c r="GP53" i="5"/>
  <c r="GP54" i="5"/>
  <c r="GP55" i="5"/>
  <c r="GP56" i="5"/>
  <c r="GP57" i="5"/>
  <c r="DI7" i="5"/>
  <c r="DJ7" i="5" s="1"/>
  <c r="DI8" i="5"/>
  <c r="DJ8" i="5" s="1"/>
  <c r="DI9" i="5"/>
  <c r="DJ9" i="5" s="1"/>
  <c r="DI10" i="5"/>
  <c r="DJ10" i="5" s="1"/>
  <c r="DI11" i="5"/>
  <c r="DJ11" i="5" s="1"/>
  <c r="DI12" i="5"/>
  <c r="DJ12" i="5" s="1"/>
  <c r="DI13" i="5"/>
  <c r="DJ13" i="5" s="1"/>
  <c r="DI14" i="5"/>
  <c r="DJ14" i="5" s="1"/>
  <c r="DI15" i="5"/>
  <c r="DJ15" i="5" s="1"/>
  <c r="DI16" i="5"/>
  <c r="DJ16" i="5" s="1"/>
  <c r="DI17" i="5"/>
  <c r="DJ17" i="5" s="1"/>
  <c r="DI18" i="5"/>
  <c r="DJ18" i="5" s="1"/>
  <c r="DI19" i="5"/>
  <c r="DJ19" i="5" s="1"/>
  <c r="DI20" i="5"/>
  <c r="DJ20" i="5" s="1"/>
  <c r="DI21" i="5"/>
  <c r="DJ21" i="5" s="1"/>
  <c r="DI22" i="5"/>
  <c r="DJ22" i="5" s="1"/>
  <c r="DI23" i="5"/>
  <c r="DJ23" i="5" s="1"/>
  <c r="DI24" i="5"/>
  <c r="DI25" i="5"/>
  <c r="DI26" i="5"/>
  <c r="DI27" i="5"/>
  <c r="DI28" i="5"/>
  <c r="DI29" i="5"/>
  <c r="DI30" i="5"/>
  <c r="DI31" i="5"/>
  <c r="DI32" i="5"/>
  <c r="DI33" i="5"/>
  <c r="DI34" i="5"/>
  <c r="DI35" i="5"/>
  <c r="DI36" i="5"/>
  <c r="DI37" i="5"/>
  <c r="DI38" i="5"/>
  <c r="DI39" i="5"/>
  <c r="DI40" i="5"/>
  <c r="DI41" i="5"/>
  <c r="DI42" i="5"/>
  <c r="DI43" i="5"/>
  <c r="DI44" i="5"/>
  <c r="DI45" i="5"/>
  <c r="DI46" i="5"/>
  <c r="DI47" i="5"/>
  <c r="DI48" i="5"/>
  <c r="DI49" i="5"/>
  <c r="DI50" i="5"/>
  <c r="DI51" i="5"/>
  <c r="DI52" i="5"/>
  <c r="DI53" i="5"/>
  <c r="DI54" i="5"/>
  <c r="DI55" i="5"/>
  <c r="DI56" i="5"/>
  <c r="DI57" i="5"/>
  <c r="JR11" i="5"/>
  <c r="JS11" i="5" s="1"/>
  <c r="JR23" i="5"/>
  <c r="JS23" i="5" s="1"/>
  <c r="JR35" i="5"/>
  <c r="JS35" i="5" s="1"/>
  <c r="JR47" i="5"/>
  <c r="JS47" i="5" s="1"/>
  <c r="GZ7" i="5"/>
  <c r="HA7" i="5" s="1"/>
  <c r="GZ8" i="5"/>
  <c r="HA8" i="5" s="1"/>
  <c r="GZ9" i="5"/>
  <c r="HA9" i="5" s="1"/>
  <c r="GZ10" i="5"/>
  <c r="HA10" i="5" s="1"/>
  <c r="GZ11" i="5"/>
  <c r="HA11" i="5" s="1"/>
  <c r="GZ12" i="5"/>
  <c r="HA12" i="5" s="1"/>
  <c r="GZ13" i="5"/>
  <c r="HA13" i="5" s="1"/>
  <c r="GZ14" i="5"/>
  <c r="HA14" i="5" s="1"/>
  <c r="GZ15" i="5"/>
  <c r="HA15" i="5" s="1"/>
  <c r="GZ16" i="5"/>
  <c r="HA16" i="5" s="1"/>
  <c r="GZ17" i="5"/>
  <c r="HA17" i="5" s="1"/>
  <c r="GZ18" i="5"/>
  <c r="HA18" i="5" s="1"/>
  <c r="GZ19" i="5"/>
  <c r="HA19" i="5" s="1"/>
  <c r="GZ20" i="5"/>
  <c r="HA20" i="5" s="1"/>
  <c r="GZ21" i="5"/>
  <c r="HA21" i="5" s="1"/>
  <c r="GZ22" i="5"/>
  <c r="HA22" i="5" s="1"/>
  <c r="GZ23" i="5"/>
  <c r="HA23" i="5" s="1"/>
  <c r="GZ24" i="5"/>
  <c r="HA24" i="5" s="1"/>
  <c r="GZ25" i="5"/>
  <c r="HA25" i="5" s="1"/>
  <c r="GZ26" i="5"/>
  <c r="HA26" i="5" s="1"/>
  <c r="GZ27" i="5"/>
  <c r="HA27" i="5" s="1"/>
  <c r="GZ28" i="5"/>
  <c r="HA28" i="5" s="1"/>
  <c r="GZ29" i="5"/>
  <c r="HA29" i="5" s="1"/>
  <c r="GZ30" i="5"/>
  <c r="HA30" i="5" s="1"/>
  <c r="GZ31" i="5"/>
  <c r="HA31" i="5" s="1"/>
  <c r="GZ32" i="5"/>
  <c r="HA32" i="5" s="1"/>
  <c r="GZ33" i="5"/>
  <c r="HA33" i="5" s="1"/>
  <c r="GZ34" i="5"/>
  <c r="HA34" i="5" s="1"/>
  <c r="GZ35" i="5"/>
  <c r="HA35" i="5" s="1"/>
  <c r="GZ36" i="5"/>
  <c r="HA36" i="5" s="1"/>
  <c r="GZ37" i="5"/>
  <c r="HA37" i="5" s="1"/>
  <c r="GZ38" i="5"/>
  <c r="HA38" i="5" s="1"/>
  <c r="GZ39" i="5"/>
  <c r="HA39" i="5" s="1"/>
  <c r="GZ40" i="5"/>
  <c r="HA40" i="5" s="1"/>
  <c r="GZ41" i="5"/>
  <c r="HA41" i="5" s="1"/>
  <c r="GZ42" i="5"/>
  <c r="HA42" i="5" s="1"/>
  <c r="GZ43" i="5"/>
  <c r="GZ44" i="5"/>
  <c r="GZ45" i="5"/>
  <c r="GZ46" i="5"/>
  <c r="GZ47" i="5"/>
  <c r="GZ48" i="5"/>
  <c r="GZ49" i="5"/>
  <c r="GZ50" i="5"/>
  <c r="GZ51" i="5"/>
  <c r="GZ52" i="5"/>
  <c r="GZ53" i="5"/>
  <c r="GZ54" i="5"/>
  <c r="GZ55" i="5"/>
  <c r="GZ56" i="5"/>
  <c r="GZ57" i="5"/>
  <c r="HO7" i="5"/>
  <c r="HP7" i="5" s="1"/>
  <c r="HO8" i="5"/>
  <c r="HP8" i="5" s="1"/>
  <c r="HO9" i="5"/>
  <c r="HP9" i="5" s="1"/>
  <c r="HO10" i="5"/>
  <c r="HP10" i="5" s="1"/>
  <c r="HO11" i="5"/>
  <c r="HP11" i="5" s="1"/>
  <c r="HO12" i="5"/>
  <c r="HP12" i="5" s="1"/>
  <c r="HO13" i="5"/>
  <c r="HP13" i="5" s="1"/>
  <c r="HO14" i="5"/>
  <c r="HP14" i="5" s="1"/>
  <c r="HO15" i="5"/>
  <c r="HP15" i="5" s="1"/>
  <c r="HO16" i="5"/>
  <c r="HP16" i="5" s="1"/>
  <c r="HO17" i="5"/>
  <c r="HP17" i="5" s="1"/>
  <c r="HO18" i="5"/>
  <c r="HP18" i="5" s="1"/>
  <c r="HO19" i="5"/>
  <c r="HP19" i="5" s="1"/>
  <c r="HO20" i="5"/>
  <c r="HP20" i="5" s="1"/>
  <c r="HO21" i="5"/>
  <c r="HP21" i="5" s="1"/>
  <c r="HO22" i="5"/>
  <c r="HP22" i="5" s="1"/>
  <c r="HO23" i="5"/>
  <c r="HP23" i="5" s="1"/>
  <c r="HO24" i="5"/>
  <c r="HP24" i="5" s="1"/>
  <c r="HO25" i="5"/>
  <c r="HP25" i="5" s="1"/>
  <c r="HO26" i="5"/>
  <c r="HP26" i="5" s="1"/>
  <c r="HO27" i="5"/>
  <c r="HP27" i="5" s="1"/>
  <c r="HO28" i="5"/>
  <c r="HP28" i="5" s="1"/>
  <c r="HO29" i="5"/>
  <c r="HP29" i="5" s="1"/>
  <c r="HO30" i="5"/>
  <c r="HP30" i="5" s="1"/>
  <c r="HO31" i="5"/>
  <c r="HP31" i="5" s="1"/>
  <c r="HO32" i="5"/>
  <c r="HP32" i="5" s="1"/>
  <c r="HO33" i="5"/>
  <c r="HP33" i="5" s="1"/>
  <c r="HO34" i="5"/>
  <c r="HP34" i="5" s="1"/>
  <c r="HO35" i="5"/>
  <c r="HP35" i="5" s="1"/>
  <c r="HO36" i="5"/>
  <c r="HP36" i="5" s="1"/>
  <c r="HO37" i="5"/>
  <c r="HP37" i="5" s="1"/>
  <c r="HO38" i="5"/>
  <c r="HP38" i="5" s="1"/>
  <c r="HO39" i="5"/>
  <c r="HP39" i="5" s="1"/>
  <c r="HO40" i="5"/>
  <c r="HP40" i="5" s="1"/>
  <c r="HO41" i="5"/>
  <c r="HP41" i="5" s="1"/>
  <c r="HO42" i="5"/>
  <c r="HP42" i="5" s="1"/>
  <c r="HO43" i="5"/>
  <c r="HP43" i="5" s="1"/>
  <c r="HO44" i="5"/>
  <c r="HP44" i="5" s="1"/>
  <c r="HO45" i="5"/>
  <c r="HP45" i="5" s="1"/>
  <c r="HO46" i="5"/>
  <c r="HO47" i="5"/>
  <c r="HO48" i="5"/>
  <c r="HO49" i="5"/>
  <c r="HO50" i="5"/>
  <c r="HO51" i="5"/>
  <c r="HO52" i="5"/>
  <c r="HO53" i="5"/>
  <c r="HO54" i="5"/>
  <c r="HO55" i="5"/>
  <c r="HO56" i="5"/>
  <c r="HO57" i="5"/>
  <c r="JC14" i="5"/>
  <c r="JD14" i="5" s="1"/>
  <c r="JC20" i="5"/>
  <c r="JD20" i="5" s="1"/>
  <c r="JC26" i="5"/>
  <c r="JD26" i="5" s="1"/>
  <c r="JC38" i="5"/>
  <c r="JD38" i="5" s="1"/>
  <c r="JC44" i="5"/>
  <c r="JD44" i="5" s="1"/>
  <c r="JC50" i="5"/>
  <c r="JD50" i="5" s="1"/>
  <c r="JC56" i="5"/>
  <c r="DD7" i="5"/>
  <c r="DE7" i="5" s="1"/>
  <c r="DD8" i="5"/>
  <c r="DE8" i="5" s="1"/>
  <c r="DD9" i="5"/>
  <c r="DE9" i="5" s="1"/>
  <c r="DD10" i="5"/>
  <c r="DE10" i="5" s="1"/>
  <c r="DD11" i="5"/>
  <c r="DE11" i="5" s="1"/>
  <c r="DD12" i="5"/>
  <c r="DE12" i="5" s="1"/>
  <c r="DD13" i="5"/>
  <c r="DE13" i="5" s="1"/>
  <c r="DD14" i="5"/>
  <c r="DE14" i="5" s="1"/>
  <c r="DD15" i="5"/>
  <c r="DE15" i="5" s="1"/>
  <c r="DD16" i="5"/>
  <c r="DE16" i="5" s="1"/>
  <c r="DD17" i="5"/>
  <c r="DE17" i="5" s="1"/>
  <c r="DD18" i="5"/>
  <c r="DE18" i="5" s="1"/>
  <c r="DD19" i="5"/>
  <c r="DE19" i="5" s="1"/>
  <c r="DD20" i="5"/>
  <c r="DE20" i="5" s="1"/>
  <c r="DD21" i="5"/>
  <c r="DE21" i="5" s="1"/>
  <c r="DD22" i="5"/>
  <c r="DE22" i="5" s="1"/>
  <c r="DD23" i="5"/>
  <c r="DD24" i="5"/>
  <c r="DD25" i="5"/>
  <c r="DD26" i="5"/>
  <c r="DD27" i="5"/>
  <c r="DD28" i="5"/>
  <c r="DD29" i="5"/>
  <c r="DD30" i="5"/>
  <c r="DD31" i="5"/>
  <c r="DD32" i="5"/>
  <c r="DD33" i="5"/>
  <c r="DD34" i="5"/>
  <c r="DD35" i="5"/>
  <c r="DD36" i="5"/>
  <c r="DD37" i="5"/>
  <c r="DD38" i="5"/>
  <c r="DD39" i="5"/>
  <c r="DD40" i="5"/>
  <c r="DD41" i="5"/>
  <c r="DD42" i="5"/>
  <c r="DD43" i="5"/>
  <c r="DD44" i="5"/>
  <c r="DD45" i="5"/>
  <c r="DD46" i="5"/>
  <c r="DD47" i="5"/>
  <c r="DD48" i="5"/>
  <c r="DD49" i="5"/>
  <c r="DD50" i="5"/>
  <c r="DD51" i="5"/>
  <c r="DD52" i="5"/>
  <c r="DD53" i="5"/>
  <c r="DD54" i="5"/>
  <c r="DD55" i="5"/>
  <c r="DD56" i="5"/>
  <c r="DD57" i="5"/>
  <c r="EW7" i="5"/>
  <c r="EX7" i="5" s="1"/>
  <c r="EW8" i="5"/>
  <c r="EX8" i="5" s="1"/>
  <c r="EW9" i="5"/>
  <c r="EX9" i="5" s="1"/>
  <c r="EW10" i="5"/>
  <c r="EX10" i="5" s="1"/>
  <c r="EW11" i="5"/>
  <c r="EX11" i="5" s="1"/>
  <c r="EW12" i="5"/>
  <c r="EX12" i="5" s="1"/>
  <c r="EW13" i="5"/>
  <c r="EX13" i="5" s="1"/>
  <c r="EW14" i="5"/>
  <c r="EX14" i="5" s="1"/>
  <c r="EW15" i="5"/>
  <c r="EX15" i="5" s="1"/>
  <c r="EW16" i="5"/>
  <c r="EX16" i="5" s="1"/>
  <c r="EW17" i="5"/>
  <c r="EX17" i="5" s="1"/>
  <c r="EW18" i="5"/>
  <c r="EX18" i="5" s="1"/>
  <c r="EW19" i="5"/>
  <c r="EX19" i="5" s="1"/>
  <c r="EW20" i="5"/>
  <c r="EX20" i="5" s="1"/>
  <c r="EW21" i="5"/>
  <c r="EX21" i="5" s="1"/>
  <c r="EW22" i="5"/>
  <c r="EX22" i="5" s="1"/>
  <c r="EW23" i="5"/>
  <c r="EX23" i="5" s="1"/>
  <c r="EW24" i="5"/>
  <c r="EX24" i="5" s="1"/>
  <c r="EW25" i="5"/>
  <c r="EX25" i="5" s="1"/>
  <c r="EW26" i="5"/>
  <c r="EX26" i="5" s="1"/>
  <c r="EW27" i="5"/>
  <c r="EX27" i="5" s="1"/>
  <c r="EW28" i="5"/>
  <c r="EX28" i="5" s="1"/>
  <c r="EW29" i="5"/>
  <c r="EX29" i="5" s="1"/>
  <c r="EW30" i="5"/>
  <c r="EX30" i="5" s="1"/>
  <c r="EW31" i="5"/>
  <c r="EX31" i="5" s="1"/>
  <c r="EW32" i="5"/>
  <c r="EW33" i="5"/>
  <c r="EW34" i="5"/>
  <c r="EW35" i="5"/>
  <c r="EW36" i="5"/>
  <c r="EW37" i="5"/>
  <c r="EW38" i="5"/>
  <c r="EW39" i="5"/>
  <c r="EW40" i="5"/>
  <c r="EW41" i="5"/>
  <c r="EW42" i="5"/>
  <c r="EW43" i="5"/>
  <c r="EW44" i="5"/>
  <c r="EW45" i="5"/>
  <c r="EW46" i="5"/>
  <c r="EW47" i="5"/>
  <c r="EW48" i="5"/>
  <c r="EW49" i="5"/>
  <c r="EW50" i="5"/>
  <c r="EW51" i="5"/>
  <c r="EW52" i="5"/>
  <c r="EW53" i="5"/>
  <c r="EW54" i="5"/>
  <c r="EW55" i="5"/>
  <c r="EW56" i="5"/>
  <c r="EW57" i="5"/>
  <c r="EM7" i="5"/>
  <c r="EN7" i="5" s="1"/>
  <c r="EM8" i="5"/>
  <c r="EN8" i="5" s="1"/>
  <c r="EM9" i="5"/>
  <c r="EN9" i="5" s="1"/>
  <c r="EM10" i="5"/>
  <c r="EN10" i="5" s="1"/>
  <c r="EM11" i="5"/>
  <c r="EN11" i="5" s="1"/>
  <c r="EM12" i="5"/>
  <c r="EN12" i="5" s="1"/>
  <c r="EM13" i="5"/>
  <c r="EN13" i="5" s="1"/>
  <c r="EM14" i="5"/>
  <c r="EN14" i="5" s="1"/>
  <c r="EM15" i="5"/>
  <c r="EN15" i="5" s="1"/>
  <c r="EM16" i="5"/>
  <c r="EN16" i="5" s="1"/>
  <c r="EM17" i="5"/>
  <c r="EN17" i="5" s="1"/>
  <c r="EM18" i="5"/>
  <c r="EN18" i="5" s="1"/>
  <c r="EM19" i="5"/>
  <c r="EN19" i="5" s="1"/>
  <c r="EM20" i="5"/>
  <c r="EN20" i="5" s="1"/>
  <c r="EM21" i="5"/>
  <c r="EN21" i="5" s="1"/>
  <c r="EM22" i="5"/>
  <c r="EN22" i="5" s="1"/>
  <c r="EM23" i="5"/>
  <c r="EN23" i="5" s="1"/>
  <c r="EM24" i="5"/>
  <c r="EN24" i="5" s="1"/>
  <c r="EM25" i="5"/>
  <c r="EN25" i="5" s="1"/>
  <c r="EM26" i="5"/>
  <c r="EN26" i="5" s="1"/>
  <c r="EM27" i="5"/>
  <c r="EN27" i="5" s="1"/>
  <c r="EM28" i="5"/>
  <c r="EN28" i="5" s="1"/>
  <c r="EM29" i="5"/>
  <c r="EN29" i="5" s="1"/>
  <c r="EM30" i="5"/>
  <c r="EM31" i="5"/>
  <c r="EM32" i="5"/>
  <c r="EM33" i="5"/>
  <c r="EM34" i="5"/>
  <c r="EM35" i="5"/>
  <c r="EM36" i="5"/>
  <c r="EM37" i="5"/>
  <c r="EM38" i="5"/>
  <c r="EM39" i="5"/>
  <c r="EM40" i="5"/>
  <c r="EM41" i="5"/>
  <c r="EM42" i="5"/>
  <c r="EM43" i="5"/>
  <c r="EM44" i="5"/>
  <c r="EM45" i="5"/>
  <c r="EM46" i="5"/>
  <c r="EM47" i="5"/>
  <c r="EM48" i="5"/>
  <c r="EM49" i="5"/>
  <c r="EM50" i="5"/>
  <c r="EM51" i="5"/>
  <c r="EM52" i="5"/>
  <c r="EM53" i="5"/>
  <c r="EM54" i="5"/>
  <c r="EM55" i="5"/>
  <c r="EM56" i="5"/>
  <c r="EM57" i="5"/>
  <c r="HE7" i="5"/>
  <c r="HF7" i="5" s="1"/>
  <c r="HE8" i="5"/>
  <c r="HF8" i="5" s="1"/>
  <c r="HE9" i="5"/>
  <c r="HF9" i="5" s="1"/>
  <c r="HE10" i="5"/>
  <c r="HF10" i="5" s="1"/>
  <c r="HE11" i="5"/>
  <c r="HF11" i="5" s="1"/>
  <c r="HE12" i="5"/>
  <c r="HF12" i="5" s="1"/>
  <c r="HE13" i="5"/>
  <c r="HF13" i="5" s="1"/>
  <c r="HE14" i="5"/>
  <c r="HF14" i="5" s="1"/>
  <c r="HE15" i="5"/>
  <c r="HF15" i="5" s="1"/>
  <c r="HE16" i="5"/>
  <c r="HF16" i="5" s="1"/>
  <c r="HE17" i="5"/>
  <c r="HF17" i="5" s="1"/>
  <c r="HE18" i="5"/>
  <c r="HF18" i="5" s="1"/>
  <c r="HE19" i="5"/>
  <c r="HF19" i="5" s="1"/>
  <c r="HE20" i="5"/>
  <c r="HF20" i="5" s="1"/>
  <c r="HE21" i="5"/>
  <c r="HF21" i="5" s="1"/>
  <c r="HE22" i="5"/>
  <c r="HF22" i="5" s="1"/>
  <c r="HE23" i="5"/>
  <c r="HF23" i="5" s="1"/>
  <c r="HE24" i="5"/>
  <c r="HF24" i="5" s="1"/>
  <c r="HE25" i="5"/>
  <c r="HF25" i="5" s="1"/>
  <c r="HE26" i="5"/>
  <c r="HF26" i="5" s="1"/>
  <c r="HE27" i="5"/>
  <c r="HF27" i="5" s="1"/>
  <c r="HE28" i="5"/>
  <c r="HF28" i="5" s="1"/>
  <c r="HE29" i="5"/>
  <c r="HF29" i="5" s="1"/>
  <c r="HE30" i="5"/>
  <c r="HF30" i="5" s="1"/>
  <c r="HE31" i="5"/>
  <c r="HF31" i="5" s="1"/>
  <c r="HE32" i="5"/>
  <c r="HF32" i="5" s="1"/>
  <c r="HE33" i="5"/>
  <c r="HF33" i="5" s="1"/>
  <c r="HE34" i="5"/>
  <c r="HF34" i="5" s="1"/>
  <c r="HE35" i="5"/>
  <c r="HF35" i="5" s="1"/>
  <c r="HE36" i="5"/>
  <c r="HF36" i="5" s="1"/>
  <c r="HE37" i="5"/>
  <c r="HF37" i="5" s="1"/>
  <c r="HE38" i="5"/>
  <c r="HF38" i="5" s="1"/>
  <c r="HE39" i="5"/>
  <c r="HF39" i="5" s="1"/>
  <c r="HE40" i="5"/>
  <c r="HF40" i="5" s="1"/>
  <c r="HE41" i="5"/>
  <c r="HF41" i="5" s="1"/>
  <c r="HE42" i="5"/>
  <c r="HF42" i="5" s="1"/>
  <c r="HE43" i="5"/>
  <c r="HF43" i="5" s="1"/>
  <c r="HE44" i="5"/>
  <c r="HE45" i="5"/>
  <c r="HE46" i="5"/>
  <c r="HE47" i="5"/>
  <c r="HE48" i="5"/>
  <c r="HE49" i="5"/>
  <c r="HE50" i="5"/>
  <c r="HE51" i="5"/>
  <c r="HE52" i="5"/>
  <c r="HE53" i="5"/>
  <c r="HE54" i="5"/>
  <c r="HE55" i="5"/>
  <c r="HE56" i="5"/>
  <c r="HE57" i="5"/>
  <c r="DX7" i="5"/>
  <c r="DY7" i="5" s="1"/>
  <c r="DX8" i="5"/>
  <c r="DY8" i="5" s="1"/>
  <c r="DX9" i="5"/>
  <c r="DY9" i="5" s="1"/>
  <c r="DX10" i="5"/>
  <c r="DY10" i="5" s="1"/>
  <c r="DX11" i="5"/>
  <c r="DY11" i="5" s="1"/>
  <c r="DX12" i="5"/>
  <c r="DY12" i="5" s="1"/>
  <c r="DX13" i="5"/>
  <c r="DY13" i="5" s="1"/>
  <c r="DX14" i="5"/>
  <c r="DY14" i="5" s="1"/>
  <c r="DX15" i="5"/>
  <c r="DY15" i="5" s="1"/>
  <c r="DX16" i="5"/>
  <c r="DY16" i="5" s="1"/>
  <c r="DX17" i="5"/>
  <c r="DY17" i="5" s="1"/>
  <c r="DX18" i="5"/>
  <c r="DY18" i="5" s="1"/>
  <c r="DX19" i="5"/>
  <c r="DY19" i="5" s="1"/>
  <c r="DX20" i="5"/>
  <c r="DY20" i="5" s="1"/>
  <c r="DX21" i="5"/>
  <c r="DY21" i="5" s="1"/>
  <c r="DX22" i="5"/>
  <c r="DY22" i="5" s="1"/>
  <c r="DX23" i="5"/>
  <c r="DY23" i="5" s="1"/>
  <c r="DX24" i="5"/>
  <c r="DY24" i="5" s="1"/>
  <c r="DX25" i="5"/>
  <c r="DY25" i="5" s="1"/>
  <c r="DX26" i="5"/>
  <c r="DY26" i="5" s="1"/>
  <c r="DX27" i="5"/>
  <c r="DX28" i="5"/>
  <c r="DX29" i="5"/>
  <c r="DX30" i="5"/>
  <c r="DX31" i="5"/>
  <c r="DX32" i="5"/>
  <c r="DX33" i="5"/>
  <c r="DX34" i="5"/>
  <c r="DX35" i="5"/>
  <c r="DX36" i="5"/>
  <c r="DX37" i="5"/>
  <c r="DX38" i="5"/>
  <c r="DX39" i="5"/>
  <c r="DX40" i="5"/>
  <c r="DX41" i="5"/>
  <c r="DX42" i="5"/>
  <c r="DX43" i="5"/>
  <c r="DX44" i="5"/>
  <c r="DX45" i="5"/>
  <c r="DX46" i="5"/>
  <c r="DX47" i="5"/>
  <c r="DX48" i="5"/>
  <c r="DX49" i="5"/>
  <c r="DX50" i="5"/>
  <c r="DX51" i="5"/>
  <c r="DX52" i="5"/>
  <c r="DX53" i="5"/>
  <c r="DX54" i="5"/>
  <c r="DX55" i="5"/>
  <c r="DX56" i="5"/>
  <c r="DX57" i="5"/>
  <c r="GK7" i="5"/>
  <c r="GL7" i="5" s="1"/>
  <c r="GK8" i="5"/>
  <c r="GL8" i="5" s="1"/>
  <c r="GK9" i="5"/>
  <c r="GL9" i="5" s="1"/>
  <c r="GK10" i="5"/>
  <c r="GL10" i="5" s="1"/>
  <c r="GK11" i="5"/>
  <c r="GL11" i="5" s="1"/>
  <c r="GK12" i="5"/>
  <c r="GL12" i="5" s="1"/>
  <c r="GK13" i="5"/>
  <c r="GL13" i="5" s="1"/>
  <c r="GK14" i="5"/>
  <c r="GL14" i="5" s="1"/>
  <c r="GK15" i="5"/>
  <c r="GL15" i="5" s="1"/>
  <c r="GK16" i="5"/>
  <c r="GL16" i="5" s="1"/>
  <c r="GK17" i="5"/>
  <c r="GL17" i="5" s="1"/>
  <c r="GK18" i="5"/>
  <c r="GL18" i="5" s="1"/>
  <c r="GK19" i="5"/>
  <c r="GL19" i="5" s="1"/>
  <c r="GK20" i="5"/>
  <c r="GL20" i="5" s="1"/>
  <c r="GK21" i="5"/>
  <c r="GL21" i="5" s="1"/>
  <c r="GK22" i="5"/>
  <c r="GL22" i="5" s="1"/>
  <c r="GK23" i="5"/>
  <c r="GL23" i="5" s="1"/>
  <c r="GK24" i="5"/>
  <c r="GL24" i="5" s="1"/>
  <c r="GK25" i="5"/>
  <c r="GL25" i="5" s="1"/>
  <c r="GK26" i="5"/>
  <c r="GL26" i="5" s="1"/>
  <c r="GK27" i="5"/>
  <c r="GL27" i="5" s="1"/>
  <c r="GK28" i="5"/>
  <c r="GL28" i="5" s="1"/>
  <c r="GK29" i="5"/>
  <c r="GL29" i="5" s="1"/>
  <c r="GK30" i="5"/>
  <c r="GL30" i="5" s="1"/>
  <c r="GK31" i="5"/>
  <c r="GL31" i="5" s="1"/>
  <c r="GK32" i="5"/>
  <c r="GL32" i="5" s="1"/>
  <c r="GK33" i="5"/>
  <c r="GL33" i="5" s="1"/>
  <c r="GK34" i="5"/>
  <c r="GL34" i="5" s="1"/>
  <c r="GK35" i="5"/>
  <c r="GL35" i="5" s="1"/>
  <c r="GK36" i="5"/>
  <c r="GL36" i="5" s="1"/>
  <c r="GK37" i="5"/>
  <c r="GL37" i="5" s="1"/>
  <c r="GK38" i="5"/>
  <c r="GL38" i="5" s="1"/>
  <c r="GK39" i="5"/>
  <c r="GL39" i="5" s="1"/>
  <c r="GK40" i="5"/>
  <c r="GK41" i="5"/>
  <c r="GK42" i="5"/>
  <c r="GK43" i="5"/>
  <c r="GK44" i="5"/>
  <c r="GK45" i="5"/>
  <c r="GK46" i="5"/>
  <c r="GK47" i="5"/>
  <c r="GK48" i="5"/>
  <c r="GK49" i="5"/>
  <c r="GK50" i="5"/>
  <c r="GK51" i="5"/>
  <c r="GK52" i="5"/>
  <c r="GK53" i="5"/>
  <c r="GK54" i="5"/>
  <c r="GK55" i="5"/>
  <c r="GK56" i="5"/>
  <c r="GK57" i="5"/>
  <c r="GA7" i="5"/>
  <c r="GB7" i="5" s="1"/>
  <c r="GA8" i="5"/>
  <c r="GB8" i="5" s="1"/>
  <c r="GA9" i="5"/>
  <c r="GB9" i="5" s="1"/>
  <c r="GA10" i="5"/>
  <c r="GB10" i="5" s="1"/>
  <c r="GA11" i="5"/>
  <c r="GB11" i="5" s="1"/>
  <c r="GA12" i="5"/>
  <c r="GB12" i="5" s="1"/>
  <c r="GA13" i="5"/>
  <c r="GB13" i="5" s="1"/>
  <c r="GA14" i="5"/>
  <c r="GB14" i="5" s="1"/>
  <c r="GA15" i="5"/>
  <c r="GB15" i="5" s="1"/>
  <c r="GA16" i="5"/>
  <c r="GB16" i="5" s="1"/>
  <c r="GA17" i="5"/>
  <c r="GB17" i="5" s="1"/>
  <c r="GA18" i="5"/>
  <c r="GB18" i="5" s="1"/>
  <c r="GA19" i="5"/>
  <c r="GB19" i="5" s="1"/>
  <c r="GA20" i="5"/>
  <c r="GB20" i="5" s="1"/>
  <c r="GA21" i="5"/>
  <c r="GB21" i="5" s="1"/>
  <c r="GA22" i="5"/>
  <c r="GB22" i="5" s="1"/>
  <c r="GA23" i="5"/>
  <c r="GB23" i="5" s="1"/>
  <c r="GA24" i="5"/>
  <c r="GB24" i="5" s="1"/>
  <c r="GA25" i="5"/>
  <c r="GB25" i="5" s="1"/>
  <c r="GA26" i="5"/>
  <c r="GB26" i="5" s="1"/>
  <c r="GA27" i="5"/>
  <c r="GB27" i="5" s="1"/>
  <c r="GA28" i="5"/>
  <c r="GB28" i="5" s="1"/>
  <c r="GA29" i="5"/>
  <c r="GB29" i="5" s="1"/>
  <c r="GA30" i="5"/>
  <c r="GB30" i="5" s="1"/>
  <c r="GA31" i="5"/>
  <c r="GB31" i="5" s="1"/>
  <c r="GA32" i="5"/>
  <c r="GB32" i="5" s="1"/>
  <c r="GA33" i="5"/>
  <c r="GB33" i="5" s="1"/>
  <c r="GA34" i="5"/>
  <c r="GB34" i="5" s="1"/>
  <c r="GA35" i="5"/>
  <c r="GB35" i="5" s="1"/>
  <c r="GA36" i="5"/>
  <c r="GB36" i="5" s="1"/>
  <c r="GA37" i="5"/>
  <c r="GB37" i="5" s="1"/>
  <c r="GA38" i="5"/>
  <c r="GA39" i="5"/>
  <c r="GA40" i="5"/>
  <c r="GA41" i="5"/>
  <c r="GA42" i="5"/>
  <c r="GA43" i="5"/>
  <c r="GA44" i="5"/>
  <c r="GA45" i="5"/>
  <c r="GA46" i="5"/>
  <c r="GA47" i="5"/>
  <c r="GA48" i="5"/>
  <c r="GA49" i="5"/>
  <c r="GA50" i="5"/>
  <c r="GA51" i="5"/>
  <c r="GA52" i="5"/>
  <c r="GA53" i="5"/>
  <c r="GA54" i="5"/>
  <c r="GA55" i="5"/>
  <c r="GA56" i="5"/>
  <c r="GA57" i="5"/>
  <c r="FQ7" i="5"/>
  <c r="FR7" i="5" s="1"/>
  <c r="FQ8" i="5"/>
  <c r="FR8" i="5" s="1"/>
  <c r="FQ9" i="5"/>
  <c r="FR9" i="5" s="1"/>
  <c r="FQ10" i="5"/>
  <c r="FR10" i="5" s="1"/>
  <c r="FQ11" i="5"/>
  <c r="FR11" i="5" s="1"/>
  <c r="FQ12" i="5"/>
  <c r="FR12" i="5" s="1"/>
  <c r="FQ13" i="5"/>
  <c r="FR13" i="5" s="1"/>
  <c r="FQ14" i="5"/>
  <c r="FR14" i="5" s="1"/>
  <c r="FQ15" i="5"/>
  <c r="FR15" i="5" s="1"/>
  <c r="FQ16" i="5"/>
  <c r="FR16" i="5" s="1"/>
  <c r="FQ17" i="5"/>
  <c r="FR17" i="5" s="1"/>
  <c r="FQ18" i="5"/>
  <c r="FR18" i="5" s="1"/>
  <c r="FQ19" i="5"/>
  <c r="FR19" i="5" s="1"/>
  <c r="FQ20" i="5"/>
  <c r="FR20" i="5" s="1"/>
  <c r="FQ21" i="5"/>
  <c r="FR21" i="5" s="1"/>
  <c r="FQ22" i="5"/>
  <c r="FR22" i="5" s="1"/>
  <c r="FQ23" i="5"/>
  <c r="FR23" i="5" s="1"/>
  <c r="FQ24" i="5"/>
  <c r="FR24" i="5" s="1"/>
  <c r="FQ25" i="5"/>
  <c r="FR25" i="5" s="1"/>
  <c r="FQ26" i="5"/>
  <c r="FR26" i="5" s="1"/>
  <c r="FQ27" i="5"/>
  <c r="FR27" i="5" s="1"/>
  <c r="FQ28" i="5"/>
  <c r="FR28" i="5" s="1"/>
  <c r="FQ29" i="5"/>
  <c r="FR29" i="5" s="1"/>
  <c r="FQ30" i="5"/>
  <c r="FR30" i="5" s="1"/>
  <c r="FQ31" i="5"/>
  <c r="FR31" i="5" s="1"/>
  <c r="FQ32" i="5"/>
  <c r="FR32" i="5" s="1"/>
  <c r="FQ33" i="5"/>
  <c r="FR33" i="5" s="1"/>
  <c r="FQ34" i="5"/>
  <c r="FR34" i="5" s="1"/>
  <c r="FQ35" i="5"/>
  <c r="FR35" i="5" s="1"/>
  <c r="FQ36" i="5"/>
  <c r="FQ37" i="5"/>
  <c r="FQ38" i="5"/>
  <c r="FQ39" i="5"/>
  <c r="FQ40" i="5"/>
  <c r="FQ41" i="5"/>
  <c r="FQ42" i="5"/>
  <c r="FQ43" i="5"/>
  <c r="FQ44" i="5"/>
  <c r="FQ45" i="5"/>
  <c r="FQ46" i="5"/>
  <c r="FQ47" i="5"/>
  <c r="FQ48" i="5"/>
  <c r="FQ49" i="5"/>
  <c r="FQ50" i="5"/>
  <c r="FQ51" i="5"/>
  <c r="FQ52" i="5"/>
  <c r="FQ53" i="5"/>
  <c r="FQ54" i="5"/>
  <c r="FQ55" i="5"/>
  <c r="FQ56" i="5"/>
  <c r="FQ57" i="5"/>
  <c r="IN11" i="5"/>
  <c r="IO11" i="5" s="1"/>
  <c r="IN17" i="5"/>
  <c r="IO17" i="5" s="1"/>
  <c r="IN23" i="5"/>
  <c r="IO23" i="5" s="1"/>
  <c r="IN29" i="5"/>
  <c r="IO29" i="5" s="1"/>
  <c r="IN35" i="5"/>
  <c r="IO35" i="5" s="1"/>
  <c r="IN41" i="5"/>
  <c r="IO41" i="5" s="1"/>
  <c r="IN47" i="5"/>
  <c r="IO47" i="5" s="1"/>
  <c r="IN53" i="5"/>
  <c r="DS7" i="5"/>
  <c r="DT7" i="5" s="1"/>
  <c r="DS8" i="5"/>
  <c r="DT8" i="5" s="1"/>
  <c r="DS9" i="5"/>
  <c r="DT9" i="5" s="1"/>
  <c r="DS10" i="5"/>
  <c r="DT10" i="5" s="1"/>
  <c r="DS11" i="5"/>
  <c r="DT11" i="5" s="1"/>
  <c r="DS12" i="5"/>
  <c r="DT12" i="5" s="1"/>
  <c r="DS13" i="5"/>
  <c r="DT13" i="5" s="1"/>
  <c r="DS14" i="5"/>
  <c r="DT14" i="5" s="1"/>
  <c r="DS15" i="5"/>
  <c r="DT15" i="5" s="1"/>
  <c r="DS16" i="5"/>
  <c r="DT16" i="5" s="1"/>
  <c r="DS17" i="5"/>
  <c r="DT17" i="5" s="1"/>
  <c r="DS18" i="5"/>
  <c r="DT18" i="5" s="1"/>
  <c r="DS19" i="5"/>
  <c r="DT19" i="5" s="1"/>
  <c r="DS20" i="5"/>
  <c r="DT20" i="5" s="1"/>
  <c r="DS21" i="5"/>
  <c r="DT21" i="5" s="1"/>
  <c r="DS22" i="5"/>
  <c r="DT22" i="5" s="1"/>
  <c r="DS23" i="5"/>
  <c r="DT23" i="5" s="1"/>
  <c r="DS24" i="5"/>
  <c r="DT24" i="5" s="1"/>
  <c r="DS25" i="5"/>
  <c r="DT25" i="5" s="1"/>
  <c r="DS26" i="5"/>
  <c r="DS27" i="5"/>
  <c r="DS28" i="5"/>
  <c r="DS29" i="5"/>
  <c r="DS30" i="5"/>
  <c r="DS31" i="5"/>
  <c r="DS32" i="5"/>
  <c r="DS33" i="5"/>
  <c r="DS34" i="5"/>
  <c r="DS35" i="5"/>
  <c r="DS36" i="5"/>
  <c r="DS37" i="5"/>
  <c r="DS38" i="5"/>
  <c r="DS39" i="5"/>
  <c r="DS40" i="5"/>
  <c r="DS41" i="5"/>
  <c r="DS42" i="5"/>
  <c r="DS43" i="5"/>
  <c r="DS44" i="5"/>
  <c r="DS45" i="5"/>
  <c r="DS46" i="5"/>
  <c r="DS47" i="5"/>
  <c r="DS48" i="5"/>
  <c r="DS49" i="5"/>
  <c r="DS50" i="5"/>
  <c r="DS51" i="5"/>
  <c r="DS52" i="5"/>
  <c r="DS53" i="5"/>
  <c r="DS54" i="5"/>
  <c r="DS55" i="5"/>
  <c r="DS56" i="5"/>
  <c r="DS57" i="5"/>
  <c r="HT7" i="5"/>
  <c r="HU7" i="5" s="1"/>
  <c r="HT8" i="5"/>
  <c r="HU8" i="5" s="1"/>
  <c r="HT9" i="5"/>
  <c r="HU9" i="5" s="1"/>
  <c r="HT10" i="5"/>
  <c r="HU10" i="5" s="1"/>
  <c r="HT11" i="5"/>
  <c r="HU11" i="5" s="1"/>
  <c r="HT12" i="5"/>
  <c r="HU12" i="5" s="1"/>
  <c r="HT13" i="5"/>
  <c r="HU13" i="5" s="1"/>
  <c r="HT14" i="5"/>
  <c r="HU14" i="5" s="1"/>
  <c r="HT15" i="5"/>
  <c r="HU15" i="5" s="1"/>
  <c r="HT16" i="5"/>
  <c r="HU16" i="5" s="1"/>
  <c r="HT17" i="5"/>
  <c r="HU17" i="5" s="1"/>
  <c r="HT18" i="5"/>
  <c r="HU18" i="5" s="1"/>
  <c r="HT19" i="5"/>
  <c r="HU19" i="5" s="1"/>
  <c r="HT20" i="5"/>
  <c r="HU20" i="5" s="1"/>
  <c r="HT21" i="5"/>
  <c r="HU21" i="5" s="1"/>
  <c r="HT22" i="5"/>
  <c r="HU22" i="5" s="1"/>
  <c r="HT23" i="5"/>
  <c r="HU23" i="5" s="1"/>
  <c r="HT24" i="5"/>
  <c r="HU24" i="5" s="1"/>
  <c r="HT25" i="5"/>
  <c r="HU25" i="5" s="1"/>
  <c r="HT26" i="5"/>
  <c r="HU26" i="5" s="1"/>
  <c r="HT27" i="5"/>
  <c r="HU27" i="5" s="1"/>
  <c r="HT28" i="5"/>
  <c r="HU28" i="5" s="1"/>
  <c r="HT29" i="5"/>
  <c r="HU29" i="5" s="1"/>
  <c r="HT30" i="5"/>
  <c r="HU30" i="5" s="1"/>
  <c r="HT31" i="5"/>
  <c r="HU31" i="5" s="1"/>
  <c r="HT32" i="5"/>
  <c r="HU32" i="5" s="1"/>
  <c r="HT33" i="5"/>
  <c r="HU33" i="5" s="1"/>
  <c r="HT34" i="5"/>
  <c r="HU34" i="5" s="1"/>
  <c r="HT35" i="5"/>
  <c r="HU35" i="5" s="1"/>
  <c r="HT36" i="5"/>
  <c r="HU36" i="5" s="1"/>
  <c r="HT37" i="5"/>
  <c r="HU37" i="5" s="1"/>
  <c r="HT38" i="5"/>
  <c r="HU38" i="5" s="1"/>
  <c r="HT39" i="5"/>
  <c r="HU39" i="5" s="1"/>
  <c r="HT40" i="5"/>
  <c r="HU40" i="5" s="1"/>
  <c r="HT41" i="5"/>
  <c r="HU41" i="5" s="1"/>
  <c r="HT42" i="5"/>
  <c r="HU42" i="5" s="1"/>
  <c r="HT43" i="5"/>
  <c r="HU43" i="5" s="1"/>
  <c r="HT44" i="5"/>
  <c r="HU44" i="5" s="1"/>
  <c r="HT45" i="5"/>
  <c r="HU45" i="5" s="1"/>
  <c r="HT46" i="5"/>
  <c r="HU46" i="5" s="1"/>
  <c r="HT47" i="5"/>
  <c r="HT48" i="5"/>
  <c r="HT49" i="5"/>
  <c r="HT50" i="5"/>
  <c r="HT51" i="5"/>
  <c r="HT52" i="5"/>
  <c r="HT53" i="5"/>
  <c r="HT54" i="5"/>
  <c r="HT55" i="5"/>
  <c r="HT56" i="5"/>
  <c r="HT57" i="5"/>
  <c r="FB7" i="5"/>
  <c r="FC7" i="5" s="1"/>
  <c r="FB8" i="5"/>
  <c r="FC8" i="5" s="1"/>
  <c r="FB9" i="5"/>
  <c r="FC9" i="5" s="1"/>
  <c r="FB10" i="5"/>
  <c r="FC10" i="5" s="1"/>
  <c r="FB11" i="5"/>
  <c r="FC11" i="5" s="1"/>
  <c r="FB12" i="5"/>
  <c r="FC12" i="5" s="1"/>
  <c r="FB13" i="5"/>
  <c r="FC13" i="5" s="1"/>
  <c r="FB14" i="5"/>
  <c r="FC14" i="5" s="1"/>
  <c r="FB15" i="5"/>
  <c r="FC15" i="5" s="1"/>
  <c r="FB16" i="5"/>
  <c r="FC16" i="5" s="1"/>
  <c r="FB17" i="5"/>
  <c r="FC17" i="5" s="1"/>
  <c r="FB18" i="5"/>
  <c r="FC18" i="5" s="1"/>
  <c r="FB19" i="5"/>
  <c r="FC19" i="5" s="1"/>
  <c r="FB20" i="5"/>
  <c r="FC20" i="5" s="1"/>
  <c r="FB21" i="5"/>
  <c r="FC21" i="5" s="1"/>
  <c r="FB22" i="5"/>
  <c r="FC22" i="5" s="1"/>
  <c r="FB23" i="5"/>
  <c r="FC23" i="5" s="1"/>
  <c r="FB24" i="5"/>
  <c r="FC24" i="5" s="1"/>
  <c r="FB25" i="5"/>
  <c r="FC25" i="5" s="1"/>
  <c r="FB26" i="5"/>
  <c r="FC26" i="5" s="1"/>
  <c r="FB27" i="5"/>
  <c r="FC27" i="5" s="1"/>
  <c r="FB28" i="5"/>
  <c r="FC28" i="5" s="1"/>
  <c r="FB29" i="5"/>
  <c r="FC29" i="5" s="1"/>
  <c r="FB30" i="5"/>
  <c r="FC30" i="5" s="1"/>
  <c r="FB31" i="5"/>
  <c r="FC31" i="5" s="1"/>
  <c r="FB32" i="5"/>
  <c r="FC32" i="5" s="1"/>
  <c r="FB33" i="5"/>
  <c r="FB34" i="5"/>
  <c r="FB35" i="5"/>
  <c r="FB36" i="5"/>
  <c r="FB37" i="5"/>
  <c r="FB38" i="5"/>
  <c r="FB39" i="5"/>
  <c r="FB40" i="5"/>
  <c r="FB41" i="5"/>
  <c r="FB42" i="5"/>
  <c r="FB43" i="5"/>
  <c r="FB44" i="5"/>
  <c r="FB45" i="5"/>
  <c r="FB46" i="5"/>
  <c r="FB47" i="5"/>
  <c r="FB48" i="5"/>
  <c r="FB49" i="5"/>
  <c r="FB50" i="5"/>
  <c r="FB51" i="5"/>
  <c r="FB52" i="5"/>
  <c r="FB53" i="5"/>
  <c r="FB54" i="5"/>
  <c r="FB55" i="5"/>
  <c r="FB56" i="5"/>
  <c r="FB57" i="5"/>
  <c r="FV7" i="5"/>
  <c r="FW7" i="5" s="1"/>
  <c r="FV8" i="5"/>
  <c r="FW8" i="5" s="1"/>
  <c r="FV9" i="5"/>
  <c r="FW9" i="5" s="1"/>
  <c r="FV10" i="5"/>
  <c r="FW10" i="5" s="1"/>
  <c r="FV11" i="5"/>
  <c r="FW11" i="5" s="1"/>
  <c r="FV12" i="5"/>
  <c r="FW12" i="5" s="1"/>
  <c r="FV13" i="5"/>
  <c r="FW13" i="5" s="1"/>
  <c r="FV14" i="5"/>
  <c r="FW14" i="5" s="1"/>
  <c r="FV15" i="5"/>
  <c r="FW15" i="5" s="1"/>
  <c r="FV16" i="5"/>
  <c r="FW16" i="5" s="1"/>
  <c r="FV17" i="5"/>
  <c r="FW17" i="5" s="1"/>
  <c r="FV18" i="5"/>
  <c r="FW18" i="5" s="1"/>
  <c r="FV19" i="5"/>
  <c r="FW19" i="5" s="1"/>
  <c r="FV20" i="5"/>
  <c r="FW20" i="5" s="1"/>
  <c r="FV21" i="5"/>
  <c r="FW21" i="5" s="1"/>
  <c r="FV22" i="5"/>
  <c r="FW22" i="5" s="1"/>
  <c r="FV23" i="5"/>
  <c r="FW23" i="5" s="1"/>
  <c r="FV24" i="5"/>
  <c r="FW24" i="5" s="1"/>
  <c r="FV25" i="5"/>
  <c r="FW25" i="5" s="1"/>
  <c r="FV26" i="5"/>
  <c r="FW26" i="5" s="1"/>
  <c r="FV27" i="5"/>
  <c r="FW27" i="5" s="1"/>
  <c r="FV28" i="5"/>
  <c r="FW28" i="5" s="1"/>
  <c r="FV29" i="5"/>
  <c r="FW29" i="5" s="1"/>
  <c r="FV30" i="5"/>
  <c r="FW30" i="5" s="1"/>
  <c r="FV31" i="5"/>
  <c r="FW31" i="5" s="1"/>
  <c r="FV32" i="5"/>
  <c r="FW32" i="5" s="1"/>
  <c r="FV33" i="5"/>
  <c r="FW33" i="5" s="1"/>
  <c r="FV34" i="5"/>
  <c r="FW34" i="5" s="1"/>
  <c r="FV35" i="5"/>
  <c r="FW35" i="5" s="1"/>
  <c r="FV36" i="5"/>
  <c r="FW36" i="5" s="1"/>
  <c r="FV37" i="5"/>
  <c r="FV38" i="5"/>
  <c r="FV39" i="5"/>
  <c r="FV40" i="5"/>
  <c r="FV41" i="5"/>
  <c r="FV42" i="5"/>
  <c r="FV43" i="5"/>
  <c r="FV44" i="5"/>
  <c r="FV45" i="5"/>
  <c r="FV46" i="5"/>
  <c r="FV47" i="5"/>
  <c r="FV48" i="5"/>
  <c r="FV49" i="5"/>
  <c r="FV50" i="5"/>
  <c r="FV51" i="5"/>
  <c r="FV52" i="5"/>
  <c r="FV53" i="5"/>
  <c r="FV54" i="5"/>
  <c r="FV55" i="5"/>
  <c r="FV56" i="5"/>
  <c r="FV57" i="5"/>
  <c r="DN7" i="5"/>
  <c r="DO7" i="5" s="1"/>
  <c r="DN8" i="5"/>
  <c r="DO8" i="5" s="1"/>
  <c r="DN9" i="5"/>
  <c r="DO9" i="5" s="1"/>
  <c r="DN10" i="5"/>
  <c r="DO10" i="5" s="1"/>
  <c r="DN11" i="5"/>
  <c r="DO11" i="5" s="1"/>
  <c r="DN12" i="5"/>
  <c r="DO12" i="5" s="1"/>
  <c r="DN13" i="5"/>
  <c r="DO13" i="5" s="1"/>
  <c r="DN14" i="5"/>
  <c r="DO14" i="5" s="1"/>
  <c r="DN15" i="5"/>
  <c r="DO15" i="5" s="1"/>
  <c r="DN16" i="5"/>
  <c r="DO16" i="5" s="1"/>
  <c r="DN17" i="5"/>
  <c r="DO17" i="5" s="1"/>
  <c r="DN18" i="5"/>
  <c r="DO18" i="5" s="1"/>
  <c r="DN19" i="5"/>
  <c r="DO19" i="5" s="1"/>
  <c r="DN20" i="5"/>
  <c r="DO20" i="5" s="1"/>
  <c r="DN21" i="5"/>
  <c r="DO21" i="5" s="1"/>
  <c r="DN22" i="5"/>
  <c r="DO22" i="5" s="1"/>
  <c r="DN23" i="5"/>
  <c r="DO23" i="5" s="1"/>
  <c r="DN24" i="5"/>
  <c r="DO24" i="5" s="1"/>
  <c r="DN25" i="5"/>
  <c r="DN26" i="5"/>
  <c r="DN27" i="5"/>
  <c r="DN28" i="5"/>
  <c r="DN29" i="5"/>
  <c r="DN30" i="5"/>
  <c r="DN31" i="5"/>
  <c r="DN32" i="5"/>
  <c r="DN33" i="5"/>
  <c r="DN34" i="5"/>
  <c r="DN35" i="5"/>
  <c r="DN36" i="5"/>
  <c r="DN37" i="5"/>
  <c r="DN38" i="5"/>
  <c r="DN39" i="5"/>
  <c r="DN40" i="5"/>
  <c r="DN41" i="5"/>
  <c r="DN42" i="5"/>
  <c r="DN43" i="5"/>
  <c r="DN44" i="5"/>
  <c r="DN45" i="5"/>
  <c r="DN46" i="5"/>
  <c r="DN47" i="5"/>
  <c r="DN48" i="5"/>
  <c r="DN49" i="5"/>
  <c r="DN50" i="5"/>
  <c r="DN51" i="5"/>
  <c r="DN52" i="5"/>
  <c r="DN53" i="5"/>
  <c r="DN54" i="5"/>
  <c r="DN55" i="5"/>
  <c r="DN56" i="5"/>
  <c r="DN57" i="5"/>
  <c r="IX11" i="5"/>
  <c r="IY11" i="5" s="1"/>
  <c r="IX17" i="5"/>
  <c r="IY17" i="5" s="1"/>
  <c r="IX23" i="5"/>
  <c r="IY23" i="5" s="1"/>
  <c r="IX29" i="5"/>
  <c r="IY29" i="5" s="1"/>
  <c r="IX35" i="5"/>
  <c r="IY35" i="5" s="1"/>
  <c r="IX41" i="5"/>
  <c r="IY41" i="5" s="1"/>
  <c r="IX47" i="5"/>
  <c r="IY47" i="5" s="1"/>
  <c r="IX53" i="5"/>
  <c r="KB8" i="5"/>
  <c r="KC8" i="5" s="1"/>
  <c r="KB14" i="5"/>
  <c r="KC14" i="5" s="1"/>
  <c r="KB20" i="5"/>
  <c r="KC20" i="5" s="1"/>
  <c r="KB26" i="5"/>
  <c r="KC26" i="5" s="1"/>
  <c r="KB32" i="5"/>
  <c r="KC32" i="5" s="1"/>
  <c r="KB38" i="5"/>
  <c r="KC38" i="5" s="1"/>
  <c r="KB44" i="5"/>
  <c r="KC44" i="5" s="1"/>
  <c r="KB50" i="5"/>
  <c r="KC50" i="5" s="1"/>
  <c r="KB56" i="5"/>
  <c r="KC56" i="5" s="1"/>
  <c r="EC7" i="5"/>
  <c r="ED7" i="5" s="1"/>
  <c r="EC8" i="5"/>
  <c r="ED8" i="5" s="1"/>
  <c r="EC9" i="5"/>
  <c r="ED9" i="5" s="1"/>
  <c r="EC10" i="5"/>
  <c r="ED10" i="5" s="1"/>
  <c r="EC11" i="5"/>
  <c r="ED11" i="5" s="1"/>
  <c r="EC12" i="5"/>
  <c r="ED12" i="5" s="1"/>
  <c r="EC13" i="5"/>
  <c r="ED13" i="5" s="1"/>
  <c r="EC14" i="5"/>
  <c r="ED14" i="5" s="1"/>
  <c r="EC15" i="5"/>
  <c r="ED15" i="5" s="1"/>
  <c r="EC16" i="5"/>
  <c r="ED16" i="5" s="1"/>
  <c r="EC17" i="5"/>
  <c r="ED17" i="5" s="1"/>
  <c r="EC18" i="5"/>
  <c r="ED18" i="5" s="1"/>
  <c r="EC19" i="5"/>
  <c r="ED19" i="5" s="1"/>
  <c r="EC20" i="5"/>
  <c r="ED20" i="5" s="1"/>
  <c r="EC21" i="5"/>
  <c r="ED21" i="5" s="1"/>
  <c r="EC22" i="5"/>
  <c r="ED22" i="5" s="1"/>
  <c r="EC23" i="5"/>
  <c r="ED23" i="5" s="1"/>
  <c r="EC24" i="5"/>
  <c r="ED24" i="5" s="1"/>
  <c r="EC25" i="5"/>
  <c r="ED25" i="5" s="1"/>
  <c r="EC26" i="5"/>
  <c r="ED26" i="5" s="1"/>
  <c r="EC27" i="5"/>
  <c r="ED27" i="5" s="1"/>
  <c r="EC28" i="5"/>
  <c r="EC29" i="5"/>
  <c r="EC30" i="5"/>
  <c r="EC31" i="5"/>
  <c r="EC32" i="5"/>
  <c r="EC33" i="5"/>
  <c r="EC34" i="5"/>
  <c r="EC35" i="5"/>
  <c r="EC36" i="5"/>
  <c r="EC37" i="5"/>
  <c r="EC38" i="5"/>
  <c r="EC39" i="5"/>
  <c r="EC40" i="5"/>
  <c r="EC41" i="5"/>
  <c r="EC42" i="5"/>
  <c r="EC43" i="5"/>
  <c r="EC44" i="5"/>
  <c r="EC45" i="5"/>
  <c r="EC46" i="5"/>
  <c r="EC47" i="5"/>
  <c r="EC48" i="5"/>
  <c r="EC49" i="5"/>
  <c r="EC50" i="5"/>
  <c r="EC51" i="5"/>
  <c r="EC52" i="5"/>
  <c r="EC53" i="5"/>
  <c r="EC54" i="5"/>
  <c r="EC55" i="5"/>
  <c r="EC56" i="5"/>
  <c r="EC57" i="5"/>
  <c r="II7" i="5"/>
  <c r="IJ7" i="5" s="1"/>
  <c r="II8" i="5"/>
  <c r="IJ8" i="5" s="1"/>
  <c r="II9" i="5"/>
  <c r="IJ9" i="5" s="1"/>
  <c r="II10" i="5"/>
  <c r="IJ10" i="5" s="1"/>
  <c r="II11" i="5"/>
  <c r="IJ11" i="5" s="1"/>
  <c r="II12" i="5"/>
  <c r="IJ12" i="5" s="1"/>
  <c r="II13" i="5"/>
  <c r="IJ13" i="5" s="1"/>
  <c r="II14" i="5"/>
  <c r="IJ14" i="5" s="1"/>
  <c r="II15" i="5"/>
  <c r="IJ15" i="5" s="1"/>
  <c r="II16" i="5"/>
  <c r="IJ16" i="5" s="1"/>
  <c r="II17" i="5"/>
  <c r="IJ17" i="5" s="1"/>
  <c r="II18" i="5"/>
  <c r="IJ18" i="5" s="1"/>
  <c r="II19" i="5"/>
  <c r="IJ19" i="5" s="1"/>
  <c r="II20" i="5"/>
  <c r="IJ20" i="5" s="1"/>
  <c r="II21" i="5"/>
  <c r="IJ21" i="5" s="1"/>
  <c r="II22" i="5"/>
  <c r="IJ22" i="5" s="1"/>
  <c r="II23" i="5"/>
  <c r="IJ23" i="5" s="1"/>
  <c r="II24" i="5"/>
  <c r="IJ24" i="5" s="1"/>
  <c r="II25" i="5"/>
  <c r="IJ25" i="5" s="1"/>
  <c r="II26" i="5"/>
  <c r="IJ26" i="5" s="1"/>
  <c r="II27" i="5"/>
  <c r="IJ27" i="5" s="1"/>
  <c r="II28" i="5"/>
  <c r="IJ28" i="5" s="1"/>
  <c r="II29" i="5"/>
  <c r="IJ29" i="5" s="1"/>
  <c r="II30" i="5"/>
  <c r="IJ30" i="5" s="1"/>
  <c r="II31" i="5"/>
  <c r="IJ31" i="5" s="1"/>
  <c r="II32" i="5"/>
  <c r="IJ32" i="5" s="1"/>
  <c r="II33" i="5"/>
  <c r="IJ33" i="5" s="1"/>
  <c r="II34" i="5"/>
  <c r="IJ34" i="5" s="1"/>
  <c r="II35" i="5"/>
  <c r="IJ35" i="5" s="1"/>
  <c r="II36" i="5"/>
  <c r="IJ36" i="5" s="1"/>
  <c r="II37" i="5"/>
  <c r="IJ37" i="5" s="1"/>
  <c r="II38" i="5"/>
  <c r="IJ38" i="5" s="1"/>
  <c r="II39" i="5"/>
  <c r="IJ39" i="5" s="1"/>
  <c r="II40" i="5"/>
  <c r="IJ40" i="5" s="1"/>
  <c r="II41" i="5"/>
  <c r="IJ41" i="5" s="1"/>
  <c r="II42" i="5"/>
  <c r="IJ42" i="5" s="1"/>
  <c r="II43" i="5"/>
  <c r="IJ43" i="5" s="1"/>
  <c r="II44" i="5"/>
  <c r="IJ44" i="5" s="1"/>
  <c r="II45" i="5"/>
  <c r="IJ45" i="5" s="1"/>
  <c r="II46" i="5"/>
  <c r="IJ46" i="5" s="1"/>
  <c r="II47" i="5"/>
  <c r="IJ47" i="5" s="1"/>
  <c r="II48" i="5"/>
  <c r="IJ48" i="5" s="1"/>
  <c r="II49" i="5"/>
  <c r="IJ49" i="5" s="1"/>
  <c r="II50" i="5"/>
  <c r="II51" i="5"/>
  <c r="II52" i="5"/>
  <c r="II53" i="5"/>
  <c r="II54" i="5"/>
  <c r="II55" i="5"/>
  <c r="II56" i="5"/>
  <c r="II57" i="5"/>
  <c r="FL7" i="5"/>
  <c r="FM7" i="5" s="1"/>
  <c r="FL8" i="5"/>
  <c r="FM8" i="5" s="1"/>
  <c r="FL9" i="5"/>
  <c r="FM9" i="5" s="1"/>
  <c r="FL10" i="5"/>
  <c r="FM10" i="5" s="1"/>
  <c r="FL11" i="5"/>
  <c r="FM11" i="5" s="1"/>
  <c r="FL12" i="5"/>
  <c r="FM12" i="5" s="1"/>
  <c r="FL13" i="5"/>
  <c r="FM13" i="5" s="1"/>
  <c r="FL14" i="5"/>
  <c r="FM14" i="5" s="1"/>
  <c r="FL15" i="5"/>
  <c r="FM15" i="5" s="1"/>
  <c r="FL16" i="5"/>
  <c r="FM16" i="5" s="1"/>
  <c r="FL17" i="5"/>
  <c r="FM17" i="5" s="1"/>
  <c r="FL18" i="5"/>
  <c r="FM18" i="5" s="1"/>
  <c r="FL19" i="5"/>
  <c r="FM19" i="5" s="1"/>
  <c r="FL20" i="5"/>
  <c r="FM20" i="5" s="1"/>
  <c r="FL21" i="5"/>
  <c r="FM21" i="5" s="1"/>
  <c r="FL22" i="5"/>
  <c r="FM22" i="5" s="1"/>
  <c r="FL23" i="5"/>
  <c r="FM23" i="5" s="1"/>
  <c r="FL24" i="5"/>
  <c r="FM24" i="5" s="1"/>
  <c r="FL25" i="5"/>
  <c r="FM25" i="5" s="1"/>
  <c r="FL26" i="5"/>
  <c r="FM26" i="5" s="1"/>
  <c r="FL27" i="5"/>
  <c r="FM27" i="5" s="1"/>
  <c r="FL28" i="5"/>
  <c r="FM28" i="5" s="1"/>
  <c r="FL29" i="5"/>
  <c r="FM29" i="5" s="1"/>
  <c r="FL30" i="5"/>
  <c r="FM30" i="5" s="1"/>
  <c r="FL31" i="5"/>
  <c r="FM31" i="5" s="1"/>
  <c r="FL32" i="5"/>
  <c r="FM32" i="5" s="1"/>
  <c r="FL33" i="5"/>
  <c r="FM33" i="5" s="1"/>
  <c r="FL34" i="5"/>
  <c r="FM34" i="5" s="1"/>
  <c r="FL35" i="5"/>
  <c r="FL36" i="5"/>
  <c r="FL37" i="5"/>
  <c r="FL38" i="5"/>
  <c r="FL39" i="5"/>
  <c r="FL40" i="5"/>
  <c r="FL41" i="5"/>
  <c r="FL42" i="5"/>
  <c r="FL43" i="5"/>
  <c r="FL44" i="5"/>
  <c r="FL45" i="5"/>
  <c r="FL46" i="5"/>
  <c r="FL47" i="5"/>
  <c r="FL48" i="5"/>
  <c r="FL49" i="5"/>
  <c r="FL50" i="5"/>
  <c r="FL51" i="5"/>
  <c r="FL52" i="5"/>
  <c r="FL53" i="5"/>
  <c r="FL54" i="5"/>
  <c r="FL55" i="5"/>
  <c r="FL56" i="5"/>
  <c r="FL57" i="5"/>
  <c r="ID7" i="5"/>
  <c r="IE7" i="5" s="1"/>
  <c r="ID8" i="5"/>
  <c r="IE8" i="5" s="1"/>
  <c r="ID9" i="5"/>
  <c r="IE9" i="5" s="1"/>
  <c r="ID10" i="5"/>
  <c r="IE10" i="5" s="1"/>
  <c r="ID11" i="5"/>
  <c r="IE11" i="5" s="1"/>
  <c r="ID12" i="5"/>
  <c r="IE12" i="5" s="1"/>
  <c r="ID13" i="5"/>
  <c r="IE13" i="5" s="1"/>
  <c r="ID14" i="5"/>
  <c r="IE14" i="5" s="1"/>
  <c r="ID15" i="5"/>
  <c r="IE15" i="5" s="1"/>
  <c r="ID16" i="5"/>
  <c r="IE16" i="5" s="1"/>
  <c r="ID17" i="5"/>
  <c r="IE17" i="5" s="1"/>
  <c r="ID18" i="5"/>
  <c r="IE18" i="5" s="1"/>
  <c r="ID19" i="5"/>
  <c r="IE19" i="5" s="1"/>
  <c r="ID20" i="5"/>
  <c r="IE20" i="5" s="1"/>
  <c r="ID21" i="5"/>
  <c r="IE21" i="5" s="1"/>
  <c r="ID22" i="5"/>
  <c r="IE22" i="5" s="1"/>
  <c r="ID23" i="5"/>
  <c r="IE23" i="5" s="1"/>
  <c r="ID24" i="5"/>
  <c r="IE24" i="5" s="1"/>
  <c r="ID25" i="5"/>
  <c r="IE25" i="5" s="1"/>
  <c r="ID26" i="5"/>
  <c r="IE26" i="5" s="1"/>
  <c r="ID27" i="5"/>
  <c r="IE27" i="5" s="1"/>
  <c r="ID28" i="5"/>
  <c r="IE28" i="5" s="1"/>
  <c r="ID29" i="5"/>
  <c r="IE29" i="5" s="1"/>
  <c r="ID30" i="5"/>
  <c r="IE30" i="5" s="1"/>
  <c r="ID31" i="5"/>
  <c r="IE31" i="5" s="1"/>
  <c r="ID32" i="5"/>
  <c r="IE32" i="5" s="1"/>
  <c r="ID33" i="5"/>
  <c r="IE33" i="5" s="1"/>
  <c r="ID34" i="5"/>
  <c r="IE34" i="5" s="1"/>
  <c r="ID35" i="5"/>
  <c r="IE35" i="5" s="1"/>
  <c r="ID36" i="5"/>
  <c r="IE36" i="5" s="1"/>
  <c r="ID37" i="5"/>
  <c r="IE37" i="5" s="1"/>
  <c r="ID38" i="5"/>
  <c r="IE38" i="5" s="1"/>
  <c r="ID39" i="5"/>
  <c r="IE39" i="5" s="1"/>
  <c r="ID40" i="5"/>
  <c r="IE40" i="5" s="1"/>
  <c r="ID41" i="5"/>
  <c r="IE41" i="5" s="1"/>
  <c r="ID42" i="5"/>
  <c r="IE42" i="5" s="1"/>
  <c r="ID43" i="5"/>
  <c r="IE43" i="5" s="1"/>
  <c r="ID44" i="5"/>
  <c r="IE44" i="5" s="1"/>
  <c r="ID45" i="5"/>
  <c r="IE45" i="5" s="1"/>
  <c r="ID46" i="5"/>
  <c r="IE46" i="5" s="1"/>
  <c r="ID47" i="5"/>
  <c r="IE47" i="5" s="1"/>
  <c r="ID48" i="5"/>
  <c r="IE48" i="5" s="1"/>
  <c r="ID49" i="5"/>
  <c r="ID50" i="5"/>
  <c r="ID51" i="5"/>
  <c r="ID52" i="5"/>
  <c r="ID53" i="5"/>
  <c r="ID54" i="5"/>
  <c r="ID55" i="5"/>
  <c r="ID56" i="5"/>
  <c r="ID57" i="5"/>
  <c r="IS10" i="5"/>
  <c r="IT10" i="5" s="1"/>
  <c r="IS11" i="5"/>
  <c r="IT11" i="5" s="1"/>
  <c r="IS17" i="5"/>
  <c r="IT17" i="5" s="1"/>
  <c r="IS22" i="5"/>
  <c r="IT22" i="5" s="1"/>
  <c r="IS23" i="5"/>
  <c r="IT23" i="5" s="1"/>
  <c r="IS29" i="5"/>
  <c r="IT29" i="5" s="1"/>
  <c r="IS34" i="5"/>
  <c r="IT34" i="5" s="1"/>
  <c r="IS35" i="5"/>
  <c r="IT35" i="5" s="1"/>
  <c r="IS41" i="5"/>
  <c r="IT41" i="5" s="1"/>
  <c r="IS46" i="5"/>
  <c r="IT46" i="5" s="1"/>
  <c r="IS47" i="5"/>
  <c r="IT47" i="5" s="1"/>
  <c r="IS53" i="5"/>
  <c r="HJ7" i="5"/>
  <c r="HK7" i="5" s="1"/>
  <c r="HJ8" i="5"/>
  <c r="HK8" i="5" s="1"/>
  <c r="HJ9" i="5"/>
  <c r="HK9" i="5" s="1"/>
  <c r="HJ10" i="5"/>
  <c r="HK10" i="5" s="1"/>
  <c r="HJ11" i="5"/>
  <c r="HK11" i="5" s="1"/>
  <c r="HJ12" i="5"/>
  <c r="HK12" i="5" s="1"/>
  <c r="HJ13" i="5"/>
  <c r="HK13" i="5" s="1"/>
  <c r="HJ14" i="5"/>
  <c r="HK14" i="5" s="1"/>
  <c r="HJ15" i="5"/>
  <c r="HK15" i="5" s="1"/>
  <c r="HJ16" i="5"/>
  <c r="HK16" i="5" s="1"/>
  <c r="HJ17" i="5"/>
  <c r="HK17" i="5" s="1"/>
  <c r="HJ18" i="5"/>
  <c r="HK18" i="5" s="1"/>
  <c r="HJ19" i="5"/>
  <c r="HK19" i="5" s="1"/>
  <c r="HJ20" i="5"/>
  <c r="HK20" i="5" s="1"/>
  <c r="HJ21" i="5"/>
  <c r="HK21" i="5" s="1"/>
  <c r="HJ22" i="5"/>
  <c r="HK22" i="5" s="1"/>
  <c r="HJ23" i="5"/>
  <c r="HK23" i="5" s="1"/>
  <c r="HJ24" i="5"/>
  <c r="HK24" i="5" s="1"/>
  <c r="HJ25" i="5"/>
  <c r="HK25" i="5" s="1"/>
  <c r="HJ26" i="5"/>
  <c r="HK26" i="5" s="1"/>
  <c r="HJ27" i="5"/>
  <c r="HK27" i="5" s="1"/>
  <c r="HJ28" i="5"/>
  <c r="HK28" i="5" s="1"/>
  <c r="HJ29" i="5"/>
  <c r="HK29" i="5" s="1"/>
  <c r="HJ30" i="5"/>
  <c r="HK30" i="5" s="1"/>
  <c r="HJ31" i="5"/>
  <c r="HK31" i="5" s="1"/>
  <c r="HJ32" i="5"/>
  <c r="HK32" i="5" s="1"/>
  <c r="HJ33" i="5"/>
  <c r="HK33" i="5" s="1"/>
  <c r="HJ34" i="5"/>
  <c r="HK34" i="5" s="1"/>
  <c r="HJ35" i="5"/>
  <c r="HK35" i="5" s="1"/>
  <c r="HJ36" i="5"/>
  <c r="HK36" i="5" s="1"/>
  <c r="HJ37" i="5"/>
  <c r="HK37" i="5" s="1"/>
  <c r="HJ38" i="5"/>
  <c r="HK38" i="5" s="1"/>
  <c r="HJ39" i="5"/>
  <c r="HK39" i="5" s="1"/>
  <c r="HJ40" i="5"/>
  <c r="HK40" i="5" s="1"/>
  <c r="HJ41" i="5"/>
  <c r="HK41" i="5" s="1"/>
  <c r="HJ42" i="5"/>
  <c r="HK42" i="5" s="1"/>
  <c r="HJ43" i="5"/>
  <c r="HK43" i="5" s="1"/>
  <c r="HJ44" i="5"/>
  <c r="HK44" i="5" s="1"/>
  <c r="HJ45" i="5"/>
  <c r="HJ46" i="5"/>
  <c r="HJ47" i="5"/>
  <c r="HJ48" i="5"/>
  <c r="HJ49" i="5"/>
  <c r="HJ50" i="5"/>
  <c r="HJ51" i="5"/>
  <c r="HJ52" i="5"/>
  <c r="HJ53" i="5"/>
  <c r="HJ54" i="5"/>
  <c r="HJ55" i="5"/>
  <c r="HJ56" i="5"/>
  <c r="HJ57" i="5"/>
  <c r="CD100" i="3"/>
  <c r="F98" i="3" s="1"/>
  <c r="KL16" i="5" s="1"/>
  <c r="KM16" i="5" s="1"/>
  <c r="EW57" i="4"/>
  <c r="IS54" i="5" l="1"/>
  <c r="IS42" i="5"/>
  <c r="IT42" i="5" s="1"/>
  <c r="IS30" i="5"/>
  <c r="IT30" i="5" s="1"/>
  <c r="IS18" i="5"/>
  <c r="IT18" i="5" s="1"/>
  <c r="KB57" i="5"/>
  <c r="KC57" i="5" s="1"/>
  <c r="KB45" i="5"/>
  <c r="KC45" i="5" s="1"/>
  <c r="KB33" i="5"/>
  <c r="KC33" i="5" s="1"/>
  <c r="KB21" i="5"/>
  <c r="KC21" i="5" s="1"/>
  <c r="KB9" i="5"/>
  <c r="KC9" i="5" s="1"/>
  <c r="IX48" i="5"/>
  <c r="IY48" i="5" s="1"/>
  <c r="IX36" i="5"/>
  <c r="IY36" i="5" s="1"/>
  <c r="IX24" i="5"/>
  <c r="IY24" i="5" s="1"/>
  <c r="IX12" i="5"/>
  <c r="IY12" i="5" s="1"/>
  <c r="IN54" i="5"/>
  <c r="IN42" i="5"/>
  <c r="IO42" i="5" s="1"/>
  <c r="IN30" i="5"/>
  <c r="IO30" i="5" s="1"/>
  <c r="IN18" i="5"/>
  <c r="IO18" i="5" s="1"/>
  <c r="JC57" i="5"/>
  <c r="JC45" i="5"/>
  <c r="JD45" i="5" s="1"/>
  <c r="JC33" i="5"/>
  <c r="JD33" i="5" s="1"/>
  <c r="JC21" i="5"/>
  <c r="JD21" i="5" s="1"/>
  <c r="JC9" i="5"/>
  <c r="JD9" i="5" s="1"/>
  <c r="JR54" i="5"/>
  <c r="JS54" i="5" s="1"/>
  <c r="JR42" i="5"/>
  <c r="JS42" i="5" s="1"/>
  <c r="JR30" i="5"/>
  <c r="JS30" i="5" s="1"/>
  <c r="JR18" i="5"/>
  <c r="JS18" i="5" s="1"/>
  <c r="JM48" i="5"/>
  <c r="JN48" i="5" s="1"/>
  <c r="JM36" i="5"/>
  <c r="JN36" i="5" s="1"/>
  <c r="JM24" i="5"/>
  <c r="JN24" i="5" s="1"/>
  <c r="JM12" i="5"/>
  <c r="JN12" i="5" s="1"/>
  <c r="KG51" i="5"/>
  <c r="KH51" i="5" s="1"/>
  <c r="KG39" i="5"/>
  <c r="KH39" i="5" s="1"/>
  <c r="KG27" i="5"/>
  <c r="KH27" i="5" s="1"/>
  <c r="KG15" i="5"/>
  <c r="KH15" i="5" s="1"/>
  <c r="JH57" i="5"/>
  <c r="JH45" i="5"/>
  <c r="JI45" i="5" s="1"/>
  <c r="JH33" i="5"/>
  <c r="JI33" i="5" s="1"/>
  <c r="JH21" i="5"/>
  <c r="JI21" i="5" s="1"/>
  <c r="JH9" i="5"/>
  <c r="JI9" i="5" s="1"/>
  <c r="JW51" i="5"/>
  <c r="JX51" i="5" s="1"/>
  <c r="JW39" i="5"/>
  <c r="JX39" i="5" s="1"/>
  <c r="JW27" i="5"/>
  <c r="JX27" i="5" s="1"/>
  <c r="JW15" i="5"/>
  <c r="JX15" i="5" s="1"/>
  <c r="JC32" i="5"/>
  <c r="JD32" i="5" s="1"/>
  <c r="JR53" i="5"/>
  <c r="JS53" i="5" s="1"/>
  <c r="JR29" i="5"/>
  <c r="JS29" i="5" s="1"/>
  <c r="JR17" i="5"/>
  <c r="JS17" i="5" s="1"/>
  <c r="JM47" i="5"/>
  <c r="JN47" i="5" s="1"/>
  <c r="JM35" i="5"/>
  <c r="JN35" i="5" s="1"/>
  <c r="JM23" i="5"/>
  <c r="JN23" i="5" s="1"/>
  <c r="JM11" i="5"/>
  <c r="JN11" i="5" s="1"/>
  <c r="KG50" i="5"/>
  <c r="KH50" i="5" s="1"/>
  <c r="KG38" i="5"/>
  <c r="KH38" i="5" s="1"/>
  <c r="KG26" i="5"/>
  <c r="KH26" i="5" s="1"/>
  <c r="KG14" i="5"/>
  <c r="KH14" i="5" s="1"/>
  <c r="JH56" i="5"/>
  <c r="JH44" i="5"/>
  <c r="JI44" i="5" s="1"/>
  <c r="JH32" i="5"/>
  <c r="JI32" i="5" s="1"/>
  <c r="JH20" i="5"/>
  <c r="JI20" i="5" s="1"/>
  <c r="JH8" i="5"/>
  <c r="JI8" i="5" s="1"/>
  <c r="JW50" i="5"/>
  <c r="JX50" i="5" s="1"/>
  <c r="JW38" i="5"/>
  <c r="JX38" i="5" s="1"/>
  <c r="JW26" i="5"/>
  <c r="JX26" i="5" s="1"/>
  <c r="JW14" i="5"/>
  <c r="JX14" i="5" s="1"/>
  <c r="JC8" i="5"/>
  <c r="JD8" i="5" s="1"/>
  <c r="JR41" i="5"/>
  <c r="JS41" i="5" s="1"/>
  <c r="IS52" i="5"/>
  <c r="IS40" i="5"/>
  <c r="IT40" i="5" s="1"/>
  <c r="IS28" i="5"/>
  <c r="IT28" i="5" s="1"/>
  <c r="IS16" i="5"/>
  <c r="IT16" i="5" s="1"/>
  <c r="KB55" i="5"/>
  <c r="KC55" i="5" s="1"/>
  <c r="KB43" i="5"/>
  <c r="KC43" i="5" s="1"/>
  <c r="KB31" i="5"/>
  <c r="KC31" i="5" s="1"/>
  <c r="KB19" i="5"/>
  <c r="KC19" i="5" s="1"/>
  <c r="KB7" i="5"/>
  <c r="KC7" i="5" s="1"/>
  <c r="IX46" i="5"/>
  <c r="IY46" i="5" s="1"/>
  <c r="IX34" i="5"/>
  <c r="IY34" i="5" s="1"/>
  <c r="IX22" i="5"/>
  <c r="IY22" i="5" s="1"/>
  <c r="IX10" i="5"/>
  <c r="IY10" i="5" s="1"/>
  <c r="IN52" i="5"/>
  <c r="IN40" i="5"/>
  <c r="IO40" i="5" s="1"/>
  <c r="IN28" i="5"/>
  <c r="IO28" i="5" s="1"/>
  <c r="IN16" i="5"/>
  <c r="IO16" i="5" s="1"/>
  <c r="JC55" i="5"/>
  <c r="JC43" i="5"/>
  <c r="JD43" i="5" s="1"/>
  <c r="JC31" i="5"/>
  <c r="JD31" i="5" s="1"/>
  <c r="JC19" i="5"/>
  <c r="JD19" i="5" s="1"/>
  <c r="JC7" i="5"/>
  <c r="JD7" i="5" s="1"/>
  <c r="JR52" i="5"/>
  <c r="JS52" i="5" s="1"/>
  <c r="JR40" i="5"/>
  <c r="JS40" i="5" s="1"/>
  <c r="JR28" i="5"/>
  <c r="JS28" i="5" s="1"/>
  <c r="JR16" i="5"/>
  <c r="JS16" i="5" s="1"/>
  <c r="JM46" i="5"/>
  <c r="JN46" i="5" s="1"/>
  <c r="JM34" i="5"/>
  <c r="JN34" i="5" s="1"/>
  <c r="JM22" i="5"/>
  <c r="JN22" i="5" s="1"/>
  <c r="JM10" i="5"/>
  <c r="JN10" i="5" s="1"/>
  <c r="KG49" i="5"/>
  <c r="KH49" i="5" s="1"/>
  <c r="KG37" i="5"/>
  <c r="KH37" i="5" s="1"/>
  <c r="KG25" i="5"/>
  <c r="KH25" i="5" s="1"/>
  <c r="KG13" i="5"/>
  <c r="KH13" i="5" s="1"/>
  <c r="JH55" i="5"/>
  <c r="JH43" i="5"/>
  <c r="JI43" i="5" s="1"/>
  <c r="JH31" i="5"/>
  <c r="JI31" i="5" s="1"/>
  <c r="JH19" i="5"/>
  <c r="JI19" i="5" s="1"/>
  <c r="JH7" i="5"/>
  <c r="JI7" i="5" s="1"/>
  <c r="JW49" i="5"/>
  <c r="JX49" i="5" s="1"/>
  <c r="JW37" i="5"/>
  <c r="JX37" i="5" s="1"/>
  <c r="JW25" i="5"/>
  <c r="JX25" i="5" s="1"/>
  <c r="JW13" i="5"/>
  <c r="JX13" i="5" s="1"/>
  <c r="IS51" i="5"/>
  <c r="IT51" i="5" s="1"/>
  <c r="IS39" i="5"/>
  <c r="IT39" i="5" s="1"/>
  <c r="IS27" i="5"/>
  <c r="IT27" i="5" s="1"/>
  <c r="IS15" i="5"/>
  <c r="IT15" i="5" s="1"/>
  <c r="KB54" i="5"/>
  <c r="KC54" i="5" s="1"/>
  <c r="KB42" i="5"/>
  <c r="KC42" i="5" s="1"/>
  <c r="KB30" i="5"/>
  <c r="KC30" i="5" s="1"/>
  <c r="KB18" i="5"/>
  <c r="KC18" i="5" s="1"/>
  <c r="IX57" i="5"/>
  <c r="IX45" i="5"/>
  <c r="IY45" i="5" s="1"/>
  <c r="IX33" i="5"/>
  <c r="IY33" i="5" s="1"/>
  <c r="IX21" i="5"/>
  <c r="IY21" i="5" s="1"/>
  <c r="IX9" i="5"/>
  <c r="IY9" i="5" s="1"/>
  <c r="IN51" i="5"/>
  <c r="IN39" i="5"/>
  <c r="IO39" i="5" s="1"/>
  <c r="IN27" i="5"/>
  <c r="IO27" i="5" s="1"/>
  <c r="IN15" i="5"/>
  <c r="IO15" i="5" s="1"/>
  <c r="JC54" i="5"/>
  <c r="JC42" i="5"/>
  <c r="JD42" i="5" s="1"/>
  <c r="JC30" i="5"/>
  <c r="JD30" i="5" s="1"/>
  <c r="JC18" i="5"/>
  <c r="JD18" i="5" s="1"/>
  <c r="JR51" i="5"/>
  <c r="JS51" i="5" s="1"/>
  <c r="JR39" i="5"/>
  <c r="JS39" i="5" s="1"/>
  <c r="JR27" i="5"/>
  <c r="JS27" i="5" s="1"/>
  <c r="JR15" i="5"/>
  <c r="JS15" i="5" s="1"/>
  <c r="JM57" i="5"/>
  <c r="JM45" i="5"/>
  <c r="JN45" i="5" s="1"/>
  <c r="JM33" i="5"/>
  <c r="JN33" i="5" s="1"/>
  <c r="JM21" i="5"/>
  <c r="JN21" i="5" s="1"/>
  <c r="JM9" i="5"/>
  <c r="JN9" i="5" s="1"/>
  <c r="KG48" i="5"/>
  <c r="KH48" i="5" s="1"/>
  <c r="KG36" i="5"/>
  <c r="KH36" i="5" s="1"/>
  <c r="KG24" i="5"/>
  <c r="KH24" i="5" s="1"/>
  <c r="KG12" i="5"/>
  <c r="KH12" i="5" s="1"/>
  <c r="JH54" i="5"/>
  <c r="JI54" i="5" s="1"/>
  <c r="JH42" i="5"/>
  <c r="JI42" i="5" s="1"/>
  <c r="JH30" i="5"/>
  <c r="JI30" i="5" s="1"/>
  <c r="JH18" i="5"/>
  <c r="JI18" i="5" s="1"/>
  <c r="JW48" i="5"/>
  <c r="JX48" i="5" s="1"/>
  <c r="JW36" i="5"/>
  <c r="JX36" i="5" s="1"/>
  <c r="JW24" i="5"/>
  <c r="JX24" i="5" s="1"/>
  <c r="JW12" i="5"/>
  <c r="JX12" i="5" s="1"/>
  <c r="IS50" i="5"/>
  <c r="IT50" i="5" s="1"/>
  <c r="IS38" i="5"/>
  <c r="IT38" i="5" s="1"/>
  <c r="IS26" i="5"/>
  <c r="IT26" i="5" s="1"/>
  <c r="IS14" i="5"/>
  <c r="IT14" i="5" s="1"/>
  <c r="KB53" i="5"/>
  <c r="KC53" i="5" s="1"/>
  <c r="KB41" i="5"/>
  <c r="KC41" i="5" s="1"/>
  <c r="KB29" i="5"/>
  <c r="KC29" i="5" s="1"/>
  <c r="KB17" i="5"/>
  <c r="KC17" i="5" s="1"/>
  <c r="IX56" i="5"/>
  <c r="IX44" i="5"/>
  <c r="IY44" i="5" s="1"/>
  <c r="IX32" i="5"/>
  <c r="IY32" i="5" s="1"/>
  <c r="IX20" i="5"/>
  <c r="IY20" i="5" s="1"/>
  <c r="IX8" i="5"/>
  <c r="IY8" i="5" s="1"/>
  <c r="IN50" i="5"/>
  <c r="IO50" i="5" s="1"/>
  <c r="IN38" i="5"/>
  <c r="IO38" i="5" s="1"/>
  <c r="IN26" i="5"/>
  <c r="IO26" i="5" s="1"/>
  <c r="IN14" i="5"/>
  <c r="IO14" i="5" s="1"/>
  <c r="JC53" i="5"/>
  <c r="JD53" i="5" s="1"/>
  <c r="JC41" i="5"/>
  <c r="JD41" i="5" s="1"/>
  <c r="JC29" i="5"/>
  <c r="JD29" i="5" s="1"/>
  <c r="JC17" i="5"/>
  <c r="JD17" i="5" s="1"/>
  <c r="JR50" i="5"/>
  <c r="JS50" i="5" s="1"/>
  <c r="JR38" i="5"/>
  <c r="JS38" i="5" s="1"/>
  <c r="JR26" i="5"/>
  <c r="JS26" i="5" s="1"/>
  <c r="JR14" i="5"/>
  <c r="JS14" i="5" s="1"/>
  <c r="JM56" i="5"/>
  <c r="JM44" i="5"/>
  <c r="JN44" i="5" s="1"/>
  <c r="JM32" i="5"/>
  <c r="JN32" i="5" s="1"/>
  <c r="JM20" i="5"/>
  <c r="JN20" i="5" s="1"/>
  <c r="JM8" i="5"/>
  <c r="JN8" i="5" s="1"/>
  <c r="KG47" i="5"/>
  <c r="KH47" i="5" s="1"/>
  <c r="KG35" i="5"/>
  <c r="KH35" i="5" s="1"/>
  <c r="KG23" i="5"/>
  <c r="KH23" i="5" s="1"/>
  <c r="KG11" i="5"/>
  <c r="KH11" i="5" s="1"/>
  <c r="JH53" i="5"/>
  <c r="JI53" i="5" s="1"/>
  <c r="JH41" i="5"/>
  <c r="JI41" i="5" s="1"/>
  <c r="JH29" i="5"/>
  <c r="JI29" i="5" s="1"/>
  <c r="JH17" i="5"/>
  <c r="JI17" i="5" s="1"/>
  <c r="JW47" i="5"/>
  <c r="JX47" i="5" s="1"/>
  <c r="JW35" i="5"/>
  <c r="JX35" i="5" s="1"/>
  <c r="JW23" i="5"/>
  <c r="JX23" i="5" s="1"/>
  <c r="JW11" i="5"/>
  <c r="JX11" i="5" s="1"/>
  <c r="IS49" i="5"/>
  <c r="IT49" i="5" s="1"/>
  <c r="IS37" i="5"/>
  <c r="IT37" i="5" s="1"/>
  <c r="IS25" i="5"/>
  <c r="IT25" i="5" s="1"/>
  <c r="IS13" i="5"/>
  <c r="IT13" i="5" s="1"/>
  <c r="KB52" i="5"/>
  <c r="KC52" i="5" s="1"/>
  <c r="KB40" i="5"/>
  <c r="KC40" i="5" s="1"/>
  <c r="KB28" i="5"/>
  <c r="KC28" i="5" s="1"/>
  <c r="KB16" i="5"/>
  <c r="KC16" i="5" s="1"/>
  <c r="IX55" i="5"/>
  <c r="IX43" i="5"/>
  <c r="IY43" i="5" s="1"/>
  <c r="IX31" i="5"/>
  <c r="IY31" i="5" s="1"/>
  <c r="IX19" i="5"/>
  <c r="IY19" i="5" s="1"/>
  <c r="IX7" i="5"/>
  <c r="IY7" i="5" s="1"/>
  <c r="IN49" i="5"/>
  <c r="IO49" i="5" s="1"/>
  <c r="IN37" i="5"/>
  <c r="IO37" i="5" s="1"/>
  <c r="IN25" i="5"/>
  <c r="IO25" i="5" s="1"/>
  <c r="IN13" i="5"/>
  <c r="IO13" i="5" s="1"/>
  <c r="JC52" i="5"/>
  <c r="JD52" i="5" s="1"/>
  <c r="JC40" i="5"/>
  <c r="JD40" i="5" s="1"/>
  <c r="JC28" i="5"/>
  <c r="JD28" i="5" s="1"/>
  <c r="JC16" i="5"/>
  <c r="JD16" i="5" s="1"/>
  <c r="JR49" i="5"/>
  <c r="JS49" i="5" s="1"/>
  <c r="JR37" i="5"/>
  <c r="JS37" i="5" s="1"/>
  <c r="JR25" i="5"/>
  <c r="JS25" i="5" s="1"/>
  <c r="JR13" i="5"/>
  <c r="JS13" i="5" s="1"/>
  <c r="JM55" i="5"/>
  <c r="JN55" i="5" s="1"/>
  <c r="JM43" i="5"/>
  <c r="JN43" i="5" s="1"/>
  <c r="JM31" i="5"/>
  <c r="JN31" i="5" s="1"/>
  <c r="JM19" i="5"/>
  <c r="JN19" i="5" s="1"/>
  <c r="JM7" i="5"/>
  <c r="JN7" i="5" s="1"/>
  <c r="KG46" i="5"/>
  <c r="KH46" i="5" s="1"/>
  <c r="KG34" i="5"/>
  <c r="KH34" i="5" s="1"/>
  <c r="KG22" i="5"/>
  <c r="KH22" i="5" s="1"/>
  <c r="KG10" i="5"/>
  <c r="KH10" i="5" s="1"/>
  <c r="JH52" i="5"/>
  <c r="JI52" i="5" s="1"/>
  <c r="JH40" i="5"/>
  <c r="JI40" i="5" s="1"/>
  <c r="JH28" i="5"/>
  <c r="JI28" i="5" s="1"/>
  <c r="JH16" i="5"/>
  <c r="JI16" i="5" s="1"/>
  <c r="JW46" i="5"/>
  <c r="JX46" i="5" s="1"/>
  <c r="JW34" i="5"/>
  <c r="JX34" i="5" s="1"/>
  <c r="JW22" i="5"/>
  <c r="JX22" i="5" s="1"/>
  <c r="JW10" i="5"/>
  <c r="JX10" i="5" s="1"/>
  <c r="IS48" i="5"/>
  <c r="IT48" i="5" s="1"/>
  <c r="IS36" i="5"/>
  <c r="IT36" i="5" s="1"/>
  <c r="IS24" i="5"/>
  <c r="IT24" i="5" s="1"/>
  <c r="IS12" i="5"/>
  <c r="IT12" i="5" s="1"/>
  <c r="KB51" i="5"/>
  <c r="KC51" i="5" s="1"/>
  <c r="KB39" i="5"/>
  <c r="KC39" i="5" s="1"/>
  <c r="KB27" i="5"/>
  <c r="KC27" i="5" s="1"/>
  <c r="KB15" i="5"/>
  <c r="KC15" i="5" s="1"/>
  <c r="IX54" i="5"/>
  <c r="IX42" i="5"/>
  <c r="IY42" i="5" s="1"/>
  <c r="IX30" i="5"/>
  <c r="IY30" i="5" s="1"/>
  <c r="IX18" i="5"/>
  <c r="IY18" i="5" s="1"/>
  <c r="IN48" i="5"/>
  <c r="IO48" i="5" s="1"/>
  <c r="IN36" i="5"/>
  <c r="IO36" i="5" s="1"/>
  <c r="IN24" i="5"/>
  <c r="IO24" i="5" s="1"/>
  <c r="IN12" i="5"/>
  <c r="IO12" i="5" s="1"/>
  <c r="JC51" i="5"/>
  <c r="JD51" i="5" s="1"/>
  <c r="JC39" i="5"/>
  <c r="JD39" i="5" s="1"/>
  <c r="JC27" i="5"/>
  <c r="JD27" i="5" s="1"/>
  <c r="JC15" i="5"/>
  <c r="JD15" i="5" s="1"/>
  <c r="JR48" i="5"/>
  <c r="JS48" i="5" s="1"/>
  <c r="JR36" i="5"/>
  <c r="JS36" i="5" s="1"/>
  <c r="JR24" i="5"/>
  <c r="JS24" i="5" s="1"/>
  <c r="JR12" i="5"/>
  <c r="JS12" i="5" s="1"/>
  <c r="JM54" i="5"/>
  <c r="JN54" i="5" s="1"/>
  <c r="JM42" i="5"/>
  <c r="JN42" i="5" s="1"/>
  <c r="JM30" i="5"/>
  <c r="JN30" i="5" s="1"/>
  <c r="JM18" i="5"/>
  <c r="JN18" i="5" s="1"/>
  <c r="KG57" i="5"/>
  <c r="KH57" i="5" s="1"/>
  <c r="KG45" i="5"/>
  <c r="KH45" i="5" s="1"/>
  <c r="KG33" i="5"/>
  <c r="KH33" i="5" s="1"/>
  <c r="KG21" i="5"/>
  <c r="KH21" i="5" s="1"/>
  <c r="KG9" i="5"/>
  <c r="KH9" i="5" s="1"/>
  <c r="JH51" i="5"/>
  <c r="JI51" i="5" s="1"/>
  <c r="JH39" i="5"/>
  <c r="JI39" i="5" s="1"/>
  <c r="JH27" i="5"/>
  <c r="JI27" i="5" s="1"/>
  <c r="JH15" i="5"/>
  <c r="JI15" i="5" s="1"/>
  <c r="JW57" i="5"/>
  <c r="JX57" i="5" s="1"/>
  <c r="D57" i="5" s="1"/>
  <c r="C57" i="5" s="1"/>
  <c r="JW45" i="5"/>
  <c r="JX45" i="5" s="1"/>
  <c r="JW33" i="5"/>
  <c r="JX33" i="5" s="1"/>
  <c r="JW21" i="5"/>
  <c r="JX21" i="5" s="1"/>
  <c r="JW9" i="5"/>
  <c r="JX9" i="5" s="1"/>
  <c r="JM53" i="5"/>
  <c r="JN53" i="5" s="1"/>
  <c r="JM41" i="5"/>
  <c r="JN41" i="5" s="1"/>
  <c r="JM29" i="5"/>
  <c r="JN29" i="5" s="1"/>
  <c r="JM17" i="5"/>
  <c r="JN17" i="5" s="1"/>
  <c r="KG56" i="5"/>
  <c r="KH56" i="5" s="1"/>
  <c r="KG44" i="5"/>
  <c r="KH44" i="5" s="1"/>
  <c r="KG32" i="5"/>
  <c r="KH32" i="5" s="1"/>
  <c r="KG20" i="5"/>
  <c r="KH20" i="5" s="1"/>
  <c r="KG8" i="5"/>
  <c r="KH8" i="5" s="1"/>
  <c r="JH50" i="5"/>
  <c r="JI50" i="5" s="1"/>
  <c r="JH38" i="5"/>
  <c r="JI38" i="5" s="1"/>
  <c r="JH26" i="5"/>
  <c r="JI26" i="5" s="1"/>
  <c r="JH14" i="5"/>
  <c r="JI14" i="5" s="1"/>
  <c r="JW56" i="5"/>
  <c r="JX56" i="5" s="1"/>
  <c r="JW44" i="5"/>
  <c r="JX44" i="5" s="1"/>
  <c r="JW32" i="5"/>
  <c r="JX32" i="5" s="1"/>
  <c r="JW20" i="5"/>
  <c r="JX20" i="5" s="1"/>
  <c r="JW8" i="5"/>
  <c r="JX8" i="5" s="1"/>
  <c r="KB49" i="5"/>
  <c r="KC49" i="5" s="1"/>
  <c r="KB37" i="5"/>
  <c r="KC37" i="5" s="1"/>
  <c r="KB25" i="5"/>
  <c r="KC25" i="5" s="1"/>
  <c r="KB13" i="5"/>
  <c r="KC13" i="5" s="1"/>
  <c r="IX52" i="5"/>
  <c r="IY52" i="5" s="1"/>
  <c r="IX40" i="5"/>
  <c r="IY40" i="5" s="1"/>
  <c r="IX28" i="5"/>
  <c r="IY28" i="5" s="1"/>
  <c r="IX16" i="5"/>
  <c r="IY16" i="5" s="1"/>
  <c r="IN46" i="5"/>
  <c r="IO46" i="5" s="1"/>
  <c r="IN34" i="5"/>
  <c r="IO34" i="5" s="1"/>
  <c r="IN22" i="5"/>
  <c r="IO22" i="5" s="1"/>
  <c r="IN10" i="5"/>
  <c r="IO10" i="5" s="1"/>
  <c r="JC49" i="5"/>
  <c r="JD49" i="5" s="1"/>
  <c r="JC37" i="5"/>
  <c r="JD37" i="5" s="1"/>
  <c r="JC25" i="5"/>
  <c r="JD25" i="5" s="1"/>
  <c r="JC13" i="5"/>
  <c r="JD13" i="5" s="1"/>
  <c r="JR46" i="5"/>
  <c r="JS46" i="5" s="1"/>
  <c r="JR34" i="5"/>
  <c r="JS34" i="5" s="1"/>
  <c r="JR22" i="5"/>
  <c r="JS22" i="5" s="1"/>
  <c r="JR10" i="5"/>
  <c r="JS10" i="5" s="1"/>
  <c r="JM52" i="5"/>
  <c r="JN52" i="5" s="1"/>
  <c r="JM40" i="5"/>
  <c r="JN40" i="5" s="1"/>
  <c r="JM28" i="5"/>
  <c r="JN28" i="5" s="1"/>
  <c r="JM16" i="5"/>
  <c r="JN16" i="5" s="1"/>
  <c r="KG55" i="5"/>
  <c r="KH55" i="5" s="1"/>
  <c r="KG43" i="5"/>
  <c r="KH43" i="5" s="1"/>
  <c r="KG31" i="5"/>
  <c r="KH31" i="5" s="1"/>
  <c r="KG19" i="5"/>
  <c r="KH19" i="5" s="1"/>
  <c r="KG7" i="5"/>
  <c r="KH7" i="5" s="1"/>
  <c r="JH49" i="5"/>
  <c r="JI49" i="5" s="1"/>
  <c r="JH37" i="5"/>
  <c r="JI37" i="5" s="1"/>
  <c r="JH25" i="5"/>
  <c r="JI25" i="5" s="1"/>
  <c r="JH13" i="5"/>
  <c r="JI13" i="5" s="1"/>
  <c r="JW55" i="5"/>
  <c r="JX55" i="5" s="1"/>
  <c r="JW43" i="5"/>
  <c r="JX43" i="5" s="1"/>
  <c r="JW31" i="5"/>
  <c r="JX31" i="5" s="1"/>
  <c r="JW19" i="5"/>
  <c r="JX19" i="5" s="1"/>
  <c r="JW7" i="5"/>
  <c r="JX7" i="5" s="1"/>
  <c r="IS57" i="5"/>
  <c r="IS45" i="5"/>
  <c r="IT45" i="5" s="1"/>
  <c r="IS33" i="5"/>
  <c r="IT33" i="5" s="1"/>
  <c r="IS21" i="5"/>
  <c r="IT21" i="5" s="1"/>
  <c r="IS9" i="5"/>
  <c r="IT9" i="5" s="1"/>
  <c r="KB48" i="5"/>
  <c r="KC48" i="5" s="1"/>
  <c r="KB36" i="5"/>
  <c r="KC36" i="5" s="1"/>
  <c r="KB24" i="5"/>
  <c r="KC24" i="5" s="1"/>
  <c r="KB12" i="5"/>
  <c r="KC12" i="5" s="1"/>
  <c r="IX51" i="5"/>
  <c r="IY51" i="5" s="1"/>
  <c r="IX39" i="5"/>
  <c r="IY39" i="5" s="1"/>
  <c r="IX27" i="5"/>
  <c r="IY27" i="5" s="1"/>
  <c r="IX15" i="5"/>
  <c r="IY15" i="5" s="1"/>
  <c r="IN57" i="5"/>
  <c r="IN45" i="5"/>
  <c r="IO45" i="5" s="1"/>
  <c r="IN33" i="5"/>
  <c r="IO33" i="5" s="1"/>
  <c r="IN21" i="5"/>
  <c r="IO21" i="5" s="1"/>
  <c r="IN9" i="5"/>
  <c r="IO9" i="5" s="1"/>
  <c r="JC48" i="5"/>
  <c r="JD48" i="5" s="1"/>
  <c r="JC36" i="5"/>
  <c r="JD36" i="5" s="1"/>
  <c r="JC24" i="5"/>
  <c r="JD24" i="5" s="1"/>
  <c r="JC12" i="5"/>
  <c r="JD12" i="5" s="1"/>
  <c r="JR57" i="5"/>
  <c r="JR45" i="5"/>
  <c r="JS45" i="5" s="1"/>
  <c r="JR33" i="5"/>
  <c r="JS33" i="5" s="1"/>
  <c r="JR21" i="5"/>
  <c r="JS21" i="5" s="1"/>
  <c r="JR9" i="5"/>
  <c r="JS9" i="5" s="1"/>
  <c r="JM51" i="5"/>
  <c r="JN51" i="5" s="1"/>
  <c r="JM39" i="5"/>
  <c r="JN39" i="5" s="1"/>
  <c r="JM27" i="5"/>
  <c r="JN27" i="5" s="1"/>
  <c r="JM15" i="5"/>
  <c r="JN15" i="5" s="1"/>
  <c r="KG54" i="5"/>
  <c r="KH54" i="5" s="1"/>
  <c r="KG42" i="5"/>
  <c r="KH42" i="5" s="1"/>
  <c r="KG30" i="5"/>
  <c r="KH30" i="5" s="1"/>
  <c r="KG18" i="5"/>
  <c r="KH18" i="5" s="1"/>
  <c r="JH48" i="5"/>
  <c r="JI48" i="5" s="1"/>
  <c r="JH36" i="5"/>
  <c r="JI36" i="5" s="1"/>
  <c r="JH24" i="5"/>
  <c r="JI24" i="5" s="1"/>
  <c r="JH12" i="5"/>
  <c r="JI12" i="5" s="1"/>
  <c r="JW54" i="5"/>
  <c r="JX54" i="5" s="1"/>
  <c r="JW42" i="5"/>
  <c r="JX42" i="5" s="1"/>
  <c r="JW30" i="5"/>
  <c r="JX30" i="5" s="1"/>
  <c r="JW18" i="5"/>
  <c r="JX18" i="5" s="1"/>
  <c r="IS56" i="5"/>
  <c r="IS44" i="5"/>
  <c r="IT44" i="5" s="1"/>
  <c r="IS32" i="5"/>
  <c r="IT32" i="5" s="1"/>
  <c r="IS20" i="5"/>
  <c r="IT20" i="5" s="1"/>
  <c r="IS8" i="5"/>
  <c r="IT8" i="5" s="1"/>
  <c r="KB47" i="5"/>
  <c r="KC47" i="5" s="1"/>
  <c r="KB35" i="5"/>
  <c r="KC35" i="5" s="1"/>
  <c r="KB23" i="5"/>
  <c r="KC23" i="5" s="1"/>
  <c r="KB11" i="5"/>
  <c r="KC11" i="5" s="1"/>
  <c r="IX50" i="5"/>
  <c r="IY50" i="5" s="1"/>
  <c r="IX38" i="5"/>
  <c r="IY38" i="5" s="1"/>
  <c r="IX26" i="5"/>
  <c r="IY26" i="5" s="1"/>
  <c r="IX14" i="5"/>
  <c r="IY14" i="5" s="1"/>
  <c r="IN56" i="5"/>
  <c r="IN44" i="5"/>
  <c r="IO44" i="5" s="1"/>
  <c r="IN32" i="5"/>
  <c r="IO32" i="5" s="1"/>
  <c r="IN20" i="5"/>
  <c r="IO20" i="5" s="1"/>
  <c r="IN8" i="5"/>
  <c r="IO8" i="5" s="1"/>
  <c r="JC47" i="5"/>
  <c r="JD47" i="5" s="1"/>
  <c r="JC35" i="5"/>
  <c r="JD35" i="5" s="1"/>
  <c r="JC23" i="5"/>
  <c r="JD23" i="5" s="1"/>
  <c r="JC11" i="5"/>
  <c r="JD11" i="5" s="1"/>
  <c r="JR56" i="5"/>
  <c r="JS56" i="5" s="1"/>
  <c r="D56" i="5" s="1"/>
  <c r="JR44" i="5"/>
  <c r="JS44" i="5" s="1"/>
  <c r="JR32" i="5"/>
  <c r="JS32" i="5" s="1"/>
  <c r="JR20" i="5"/>
  <c r="JS20" i="5" s="1"/>
  <c r="JR8" i="5"/>
  <c r="JS8" i="5" s="1"/>
  <c r="JM50" i="5"/>
  <c r="JN50" i="5" s="1"/>
  <c r="JM38" i="5"/>
  <c r="JN38" i="5" s="1"/>
  <c r="JM26" i="5"/>
  <c r="JN26" i="5" s="1"/>
  <c r="JM14" i="5"/>
  <c r="JN14" i="5" s="1"/>
  <c r="KG53" i="5"/>
  <c r="KH53" i="5" s="1"/>
  <c r="KG41" i="5"/>
  <c r="KH41" i="5" s="1"/>
  <c r="KG29" i="5"/>
  <c r="KH29" i="5" s="1"/>
  <c r="KG17" i="5"/>
  <c r="KH17" i="5" s="1"/>
  <c r="JH47" i="5"/>
  <c r="JI47" i="5" s="1"/>
  <c r="JH35" i="5"/>
  <c r="JI35" i="5" s="1"/>
  <c r="JH23" i="5"/>
  <c r="JI23" i="5" s="1"/>
  <c r="JH11" i="5"/>
  <c r="JI11" i="5" s="1"/>
  <c r="JW53" i="5"/>
  <c r="JX53" i="5" s="1"/>
  <c r="JW41" i="5"/>
  <c r="JX41" i="5" s="1"/>
  <c r="JW29" i="5"/>
  <c r="JX29" i="5" s="1"/>
  <c r="JW17" i="5"/>
  <c r="JX17" i="5" s="1"/>
  <c r="IS55" i="5"/>
  <c r="IS43" i="5"/>
  <c r="IT43" i="5" s="1"/>
  <c r="IS31" i="5"/>
  <c r="IT31" i="5" s="1"/>
  <c r="IS19" i="5"/>
  <c r="IT19" i="5" s="1"/>
  <c r="IS7" i="5"/>
  <c r="IT7" i="5" s="1"/>
  <c r="KB46" i="5"/>
  <c r="KC46" i="5" s="1"/>
  <c r="KB34" i="5"/>
  <c r="KC34" i="5" s="1"/>
  <c r="KB22" i="5"/>
  <c r="KC22" i="5" s="1"/>
  <c r="KB10" i="5"/>
  <c r="KC10" i="5" s="1"/>
  <c r="IX49" i="5"/>
  <c r="IY49" i="5" s="1"/>
  <c r="IX37" i="5"/>
  <c r="IY37" i="5" s="1"/>
  <c r="IX25" i="5"/>
  <c r="IY25" i="5" s="1"/>
  <c r="IX13" i="5"/>
  <c r="IY13" i="5" s="1"/>
  <c r="IN55" i="5"/>
  <c r="IN43" i="5"/>
  <c r="IO43" i="5" s="1"/>
  <c r="IN31" i="5"/>
  <c r="IO31" i="5" s="1"/>
  <c r="IN19" i="5"/>
  <c r="IO19" i="5" s="1"/>
  <c r="IN7" i="5"/>
  <c r="IO7" i="5" s="1"/>
  <c r="JC46" i="5"/>
  <c r="JD46" i="5" s="1"/>
  <c r="JC34" i="5"/>
  <c r="JD34" i="5" s="1"/>
  <c r="JC22" i="5"/>
  <c r="JD22" i="5" s="1"/>
  <c r="JC10" i="5"/>
  <c r="JD10" i="5" s="1"/>
  <c r="JR55" i="5"/>
  <c r="JS55" i="5" s="1"/>
  <c r="JR43" i="5"/>
  <c r="JS43" i="5" s="1"/>
  <c r="JR31" i="5"/>
  <c r="JS31" i="5" s="1"/>
  <c r="JR19" i="5"/>
  <c r="JS19" i="5" s="1"/>
  <c r="JR7" i="5"/>
  <c r="JS7" i="5" s="1"/>
  <c r="JM49" i="5"/>
  <c r="JN49" i="5" s="1"/>
  <c r="JM37" i="5"/>
  <c r="JN37" i="5" s="1"/>
  <c r="JM25" i="5"/>
  <c r="JN25" i="5" s="1"/>
  <c r="JM13" i="5"/>
  <c r="JN13" i="5" s="1"/>
  <c r="KG52" i="5"/>
  <c r="KH52" i="5" s="1"/>
  <c r="KG40" i="5"/>
  <c r="KH40" i="5" s="1"/>
  <c r="KG28" i="5"/>
  <c r="KH28" i="5" s="1"/>
  <c r="KG16" i="5"/>
  <c r="KH16" i="5" s="1"/>
  <c r="JH46" i="5"/>
  <c r="JI46" i="5" s="1"/>
  <c r="JH34" i="5"/>
  <c r="JI34" i="5" s="1"/>
  <c r="JH22" i="5"/>
  <c r="JI22" i="5" s="1"/>
  <c r="JH10" i="5"/>
  <c r="JI10" i="5" s="1"/>
  <c r="JW52" i="5"/>
  <c r="JX52" i="5" s="1"/>
  <c r="JW40" i="5"/>
  <c r="JX40" i="5" s="1"/>
  <c r="JW28" i="5"/>
  <c r="JX28" i="5" s="1"/>
  <c r="JW16" i="5"/>
  <c r="JX16" i="5" s="1"/>
  <c r="KL51" i="5"/>
  <c r="KM51" i="5" s="1"/>
  <c r="KL39" i="5"/>
  <c r="KM39" i="5" s="1"/>
  <c r="KL27" i="5"/>
  <c r="KM27" i="5" s="1"/>
  <c r="KL15" i="5"/>
  <c r="KM15" i="5" s="1"/>
  <c r="KL50" i="5"/>
  <c r="KM50" i="5" s="1"/>
  <c r="KL38" i="5"/>
  <c r="KM38" i="5" s="1"/>
  <c r="KL26" i="5"/>
  <c r="KM26" i="5" s="1"/>
  <c r="KL14" i="5"/>
  <c r="KM14" i="5" s="1"/>
  <c r="KL49" i="5"/>
  <c r="KM49" i="5" s="1"/>
  <c r="KL37" i="5"/>
  <c r="KM37" i="5" s="1"/>
  <c r="KL25" i="5"/>
  <c r="KM25" i="5" s="1"/>
  <c r="KL13" i="5"/>
  <c r="KM13" i="5" s="1"/>
  <c r="KL48" i="5"/>
  <c r="KM48" i="5" s="1"/>
  <c r="KL36" i="5"/>
  <c r="KM36" i="5" s="1"/>
  <c r="KL24" i="5"/>
  <c r="KM24" i="5" s="1"/>
  <c r="KL12" i="5"/>
  <c r="KM12" i="5" s="1"/>
  <c r="KL47" i="5"/>
  <c r="KM47" i="5" s="1"/>
  <c r="KL35" i="5"/>
  <c r="KM35" i="5" s="1"/>
  <c r="KL23" i="5"/>
  <c r="KM23" i="5" s="1"/>
  <c r="KL11" i="5"/>
  <c r="KM11" i="5" s="1"/>
  <c r="KL46" i="5"/>
  <c r="KM46" i="5" s="1"/>
  <c r="KL34" i="5"/>
  <c r="KM34" i="5" s="1"/>
  <c r="KL22" i="5"/>
  <c r="KM22" i="5" s="1"/>
  <c r="KL10" i="5"/>
  <c r="KM10" i="5" s="1"/>
  <c r="KL57" i="5"/>
  <c r="KM57" i="5" s="1"/>
  <c r="KL45" i="5"/>
  <c r="KM45" i="5" s="1"/>
  <c r="KL33" i="5"/>
  <c r="KM33" i="5" s="1"/>
  <c r="KL21" i="5"/>
  <c r="KM21" i="5" s="1"/>
  <c r="KL9" i="5"/>
  <c r="KM9" i="5" s="1"/>
  <c r="KL56" i="5"/>
  <c r="KM56" i="5" s="1"/>
  <c r="KL44" i="5"/>
  <c r="KM44" i="5" s="1"/>
  <c r="KL32" i="5"/>
  <c r="KM32" i="5" s="1"/>
  <c r="KL20" i="5"/>
  <c r="KM20" i="5" s="1"/>
  <c r="KL8" i="5"/>
  <c r="KM8" i="5" s="1"/>
  <c r="KL55" i="5"/>
  <c r="KM55" i="5" s="1"/>
  <c r="KL43" i="5"/>
  <c r="KM43" i="5" s="1"/>
  <c r="KL31" i="5"/>
  <c r="KM31" i="5" s="1"/>
  <c r="KL19" i="5"/>
  <c r="KM19" i="5" s="1"/>
  <c r="KL7" i="5"/>
  <c r="KM7" i="5" s="1"/>
  <c r="KL54" i="5"/>
  <c r="KM54" i="5" s="1"/>
  <c r="KL42" i="5"/>
  <c r="KM42" i="5" s="1"/>
  <c r="KL30" i="5"/>
  <c r="KM30" i="5" s="1"/>
  <c r="KL18" i="5"/>
  <c r="KM18" i="5" s="1"/>
  <c r="KL53" i="5"/>
  <c r="KM53" i="5" s="1"/>
  <c r="KL41" i="5"/>
  <c r="KM41" i="5" s="1"/>
  <c r="KL29" i="5"/>
  <c r="KM29" i="5" s="1"/>
  <c r="KL17" i="5"/>
  <c r="KM17" i="5" s="1"/>
  <c r="KL52" i="5"/>
  <c r="KM52" i="5" s="1"/>
  <c r="KL40" i="5"/>
  <c r="KM40" i="5" s="1"/>
  <c r="KL28" i="5"/>
  <c r="KM28" i="5" s="1"/>
  <c r="EX57" i="4"/>
  <c r="D53" i="5" l="1"/>
  <c r="H60" i="1"/>
  <c r="D11" i="5"/>
  <c r="D48" i="5"/>
  <c r="D38" i="5"/>
  <c r="D23" i="5"/>
  <c r="H26" i="1" s="1"/>
  <c r="D14" i="5"/>
  <c r="H17" i="1" s="1"/>
  <c r="D54" i="5"/>
  <c r="H57" i="1" s="1"/>
  <c r="D39" i="5"/>
  <c r="H42" i="1" s="1"/>
  <c r="D42" i="5"/>
  <c r="C42" i="5" s="1"/>
  <c r="D28" i="5"/>
  <c r="H31" i="1" s="1"/>
  <c r="D40" i="5"/>
  <c r="H43" i="1" s="1"/>
  <c r="D47" i="5"/>
  <c r="C47" i="5" s="1"/>
  <c r="D21" i="5"/>
  <c r="H24" i="1" s="1"/>
  <c r="D50" i="5"/>
  <c r="H53" i="1" s="1"/>
  <c r="D26" i="5"/>
  <c r="H29" i="1" s="1"/>
  <c r="D22" i="5"/>
  <c r="H25" i="1" s="1"/>
  <c r="D17" i="5"/>
  <c r="H20" i="1" s="1"/>
  <c r="D36" i="5"/>
  <c r="H39" i="1" s="1"/>
  <c r="D46" i="5"/>
  <c r="H49" i="1" s="1"/>
  <c r="D24" i="5"/>
  <c r="H27" i="1" s="1"/>
  <c r="D19" i="5"/>
  <c r="H22" i="1" s="1"/>
  <c r="D30" i="5"/>
  <c r="H33" i="1" s="1"/>
  <c r="D9" i="5"/>
  <c r="H12" i="1" s="1"/>
  <c r="D15" i="5"/>
  <c r="H18" i="1" s="1"/>
  <c r="D55" i="5"/>
  <c r="C55" i="5" s="1"/>
  <c r="D49" i="5"/>
  <c r="C49" i="5" s="1"/>
  <c r="D37" i="5"/>
  <c r="H40" i="1" s="1"/>
  <c r="D29" i="5"/>
  <c r="H32" i="1" s="1"/>
  <c r="D12" i="5"/>
  <c r="H15" i="1" s="1"/>
  <c r="D51" i="5"/>
  <c r="C51" i="5" s="1"/>
  <c r="D16" i="5"/>
  <c r="H19" i="1" s="1"/>
  <c r="D27" i="5"/>
  <c r="H30" i="1" s="1"/>
  <c r="D18" i="5"/>
  <c r="H21" i="1" s="1"/>
  <c r="D52" i="5"/>
  <c r="C52" i="5" s="1"/>
  <c r="D25" i="5"/>
  <c r="H28" i="1" s="1"/>
  <c r="D41" i="5"/>
  <c r="H44" i="1" s="1"/>
  <c r="D32" i="5"/>
  <c r="H35" i="1" s="1"/>
  <c r="D34" i="5"/>
  <c r="H37" i="1" s="1"/>
  <c r="D35" i="5"/>
  <c r="H38" i="1" s="1"/>
  <c r="D8" i="5"/>
  <c r="H11" i="1" s="1"/>
  <c r="D44" i="5"/>
  <c r="H47" i="1" s="1"/>
  <c r="D7" i="5"/>
  <c r="H10" i="1" s="1"/>
  <c r="D13" i="5"/>
  <c r="H16" i="1" s="1"/>
  <c r="D43" i="5"/>
  <c r="H46" i="1" s="1"/>
  <c r="D31" i="5"/>
  <c r="H34" i="1" s="1"/>
  <c r="D45" i="5"/>
  <c r="H48" i="1" s="1"/>
  <c r="D10" i="5"/>
  <c r="H13" i="1" s="1"/>
  <c r="D20" i="5"/>
  <c r="H23" i="1" s="1"/>
  <c r="D33" i="5"/>
  <c r="H14" i="1"/>
  <c r="H51" i="1"/>
  <c r="C48" i="5"/>
  <c r="AT60" i="1"/>
  <c r="I60" i="1"/>
  <c r="EY57" i="4"/>
  <c r="C53" i="5"/>
  <c r="H56" i="1"/>
  <c r="H59" i="1"/>
  <c r="C56" i="5"/>
  <c r="H41" i="1"/>
  <c r="C11" i="5"/>
  <c r="C23" i="5"/>
  <c r="C14" i="5"/>
  <c r="C28" i="5"/>
  <c r="C21" i="5"/>
  <c r="C26" i="5"/>
  <c r="C22" i="5"/>
  <c r="C17" i="5"/>
  <c r="C36" i="5"/>
  <c r="C30" i="5"/>
  <c r="C24" i="5"/>
  <c r="C19" i="5"/>
  <c r="C9" i="5"/>
  <c r="C15" i="5"/>
  <c r="C37" i="5"/>
  <c r="C29" i="5"/>
  <c r="C12" i="5"/>
  <c r="C16" i="5"/>
  <c r="C27" i="5"/>
  <c r="C18" i="5"/>
  <c r="C25" i="5"/>
  <c r="C32" i="5"/>
  <c r="C34" i="5"/>
  <c r="C35" i="5"/>
  <c r="C8" i="5"/>
  <c r="C7" i="5"/>
  <c r="C13" i="5"/>
  <c r="C31" i="5"/>
  <c r="C10" i="5"/>
  <c r="C20" i="5"/>
  <c r="C33" i="5"/>
  <c r="C38" i="5"/>
  <c r="C39" i="5" l="1"/>
  <c r="C46" i="5"/>
  <c r="C40" i="5"/>
  <c r="C54" i="5"/>
  <c r="H45" i="1"/>
  <c r="AT45" i="1" s="1"/>
  <c r="H50" i="1"/>
  <c r="AT50" i="1" s="1"/>
  <c r="C50" i="5"/>
  <c r="H54" i="1"/>
  <c r="AT54" i="1" s="1"/>
  <c r="C41" i="5"/>
  <c r="H58" i="1"/>
  <c r="AT58" i="1" s="1"/>
  <c r="H52" i="1"/>
  <c r="AT52" i="1" s="1"/>
  <c r="H55" i="1"/>
  <c r="I55" i="1" s="1"/>
  <c r="C44" i="5"/>
  <c r="C45" i="5"/>
  <c r="C43" i="5"/>
  <c r="H36" i="1"/>
  <c r="I14" i="1"/>
  <c r="AT14" i="1"/>
  <c r="I11" i="1"/>
  <c r="AT11" i="1"/>
  <c r="I39" i="1"/>
  <c r="AT39" i="1"/>
  <c r="AT24" i="1"/>
  <c r="I24" i="1"/>
  <c r="AT28" i="1"/>
  <c r="I28" i="1"/>
  <c r="I20" i="1"/>
  <c r="AT20" i="1"/>
  <c r="AT25" i="1"/>
  <c r="I25" i="1"/>
  <c r="AT37" i="1"/>
  <c r="I37" i="1"/>
  <c r="I29" i="1"/>
  <c r="AT29" i="1"/>
  <c r="I42" i="1"/>
  <c r="AT42" i="1"/>
  <c r="I17" i="1"/>
  <c r="AT17" i="1"/>
  <c r="I21" i="1"/>
  <c r="AT21" i="1"/>
  <c r="I23" i="1"/>
  <c r="AT23" i="1"/>
  <c r="I16" i="1"/>
  <c r="AT16" i="1"/>
  <c r="AT33" i="1"/>
  <c r="I33" i="1"/>
  <c r="I49" i="1"/>
  <c r="AT49" i="1"/>
  <c r="I40" i="1"/>
  <c r="AT40" i="1"/>
  <c r="I48" i="1"/>
  <c r="AT48" i="1"/>
  <c r="AT53" i="1"/>
  <c r="I53" i="1"/>
  <c r="I43" i="1"/>
  <c r="AT43" i="1"/>
  <c r="I30" i="1"/>
  <c r="AT30" i="1"/>
  <c r="AT13" i="1"/>
  <c r="I13" i="1"/>
  <c r="AT46" i="1"/>
  <c r="I46" i="1"/>
  <c r="I44" i="1"/>
  <c r="AT44" i="1"/>
  <c r="I31" i="1"/>
  <c r="AT31" i="1"/>
  <c r="I38" i="1"/>
  <c r="AT38" i="1"/>
  <c r="AT41" i="1"/>
  <c r="I41" i="1"/>
  <c r="AT47" i="1"/>
  <c r="I47" i="1"/>
  <c r="AT10" i="1"/>
  <c r="I10" i="1"/>
  <c r="I35" i="1"/>
  <c r="AT35" i="1"/>
  <c r="I19" i="1"/>
  <c r="AT19" i="1"/>
  <c r="I12" i="1"/>
  <c r="AT12" i="1"/>
  <c r="AT18" i="1"/>
  <c r="I18" i="1"/>
  <c r="I59" i="1"/>
  <c r="AT59" i="1"/>
  <c r="AT15" i="1"/>
  <c r="I15" i="1"/>
  <c r="I56" i="1"/>
  <c r="AT56" i="1"/>
  <c r="EZ57" i="4"/>
  <c r="I34" i="1"/>
  <c r="AT34" i="1"/>
  <c r="AT32" i="1"/>
  <c r="I32" i="1"/>
  <c r="I26" i="1"/>
  <c r="AT26" i="1"/>
  <c r="I57" i="1"/>
  <c r="AT57" i="1"/>
  <c r="AT22" i="1"/>
  <c r="I22" i="1"/>
  <c r="AT51" i="1"/>
  <c r="I51" i="1"/>
  <c r="AT27" i="1"/>
  <c r="I27" i="1"/>
  <c r="I45" i="1" l="1"/>
  <c r="I50" i="1"/>
  <c r="I58" i="1"/>
  <c r="I54" i="1"/>
  <c r="AT55" i="1"/>
  <c r="I52" i="1"/>
  <c r="I36" i="1"/>
  <c r="AT36" i="1"/>
  <c r="AT4" i="1" s="1"/>
  <c r="AV4" i="1" s="1"/>
  <c r="FA57" i="4"/>
  <c r="AY13" i="1" l="1"/>
  <c r="FB57" i="4"/>
  <c r="FC57" i="4" l="1"/>
  <c r="FD57" i="4" l="1"/>
  <c r="FE57" i="4" l="1"/>
  <c r="FF57" i="4" l="1"/>
  <c r="FG57" i="4" l="1"/>
  <c r="FH57" i="4" l="1"/>
  <c r="FI57" i="4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tc={C7D6C024-9029-1A4B-AFEE-55E2D84922AD}</author>
    <author>Microsoft Office User</author>
  </authors>
  <commentList>
    <comment ref="BC5" authorId="0" shapeId="0" xr:uid="{C7D6C024-9029-1A4B-AFEE-55E2D84922AD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 401(h) of $50.8 million</t>
      </text>
    </comment>
    <comment ref="A54" authorId="1" shapeId="0" xr:uid="{00000000-0006-0000-0000-00000A000000}">
      <text>
        <r>
          <rPr>
            <b/>
            <sz val="10"/>
            <color rgb="FF000000"/>
            <rFont val="Calibri"/>
            <family val="2"/>
          </rPr>
          <t>Microsoft Office User: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>2018 ASRS val repoert, page 59.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1" authorId="0" shapeId="0" xr:uid="{00000000-0006-0000-0500-000001000000}">
      <text>
        <r>
          <rPr>
            <b/>
            <sz val="10"/>
            <color rgb="FF000000"/>
            <rFont val="Calibri"/>
            <family val="2"/>
          </rPr>
          <t>Microsoft Office User: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>2018 ASRS val report, page 29.</t>
        </r>
      </text>
    </comment>
  </commentList>
</comments>
</file>

<file path=xl/sharedStrings.xml><?xml version="1.0" encoding="utf-8"?>
<sst xmlns="http://schemas.openxmlformats.org/spreadsheetml/2006/main" count="605" uniqueCount="199">
  <si>
    <t>Age</t>
  </si>
  <si>
    <t>Wage Inflation (price inflation + productivity)</t>
  </si>
  <si>
    <t>EE Contribution Rate</t>
  </si>
  <si>
    <t>Credited Interest</t>
  </si>
  <si>
    <t>IRS Compensation Limit</t>
  </si>
  <si>
    <t>Final Average Salary (years)</t>
  </si>
  <si>
    <t>Payroll Growth Rate (Basic)</t>
  </si>
  <si>
    <t>Salary Growth</t>
  </si>
  <si>
    <t>Total Salary Increase Next Year</t>
  </si>
  <si>
    <t>Main Parameters</t>
  </si>
  <si>
    <t>Starting Salary</t>
  </si>
  <si>
    <t>Defined Benefit Plan</t>
  </si>
  <si>
    <t>Defined Contribution Plan</t>
  </si>
  <si>
    <t>ARR/DR</t>
  </si>
  <si>
    <t>COLA</t>
  </si>
  <si>
    <t>Hiring Age</t>
  </si>
  <si>
    <t>Benefit Tier</t>
  </si>
  <si>
    <t>Vesting (years)</t>
  </si>
  <si>
    <t>Years of Service</t>
  </si>
  <si>
    <t>Merit &amp; Promotional Increases</t>
  </si>
  <si>
    <t>Mortality from yr x to x+1</t>
  </si>
  <si>
    <t>Probability of Survival to Next Year</t>
  </si>
  <si>
    <t>Life Expectancy</t>
  </si>
  <si>
    <t>Male</t>
  </si>
  <si>
    <t>Female</t>
  </si>
  <si>
    <t>Weighted</t>
  </si>
  <si>
    <t>Probability of Survival to Next Year (Discounted)</t>
  </si>
  <si>
    <t>Annuity Factor</t>
  </si>
  <si>
    <t>Probability of Survival x COLA (Discounted)</t>
  </si>
  <si>
    <t>COLA Compounds (1=Yes)</t>
  </si>
  <si>
    <t>Pension Benefits (Year 1)</t>
  </si>
  <si>
    <t>Annuity Factor (Discounted by DR and Survival Probability)</t>
  </si>
  <si>
    <t>Final Average Salary</t>
  </si>
  <si>
    <t>Salary Growth Subject to IRS Cap</t>
  </si>
  <si>
    <t>Annual Age Reduction</t>
  </si>
  <si>
    <t>Rule of Age + YOS</t>
  </si>
  <si>
    <t>Replacement Rate (Reduced/Unreduced Benefits x Multiplier x YOS)</t>
  </si>
  <si>
    <t>Maximizing PV of Pension Benefits</t>
  </si>
  <si>
    <t>Optimal Retirement Age</t>
  </si>
  <si>
    <t>Pension Wealth</t>
  </si>
  <si>
    <t>https://files.eric.ed.gov/fulltext/ED499007.pdf</t>
  </si>
  <si>
    <t>DC Plan</t>
  </si>
  <si>
    <t>EE Contribution</t>
  </si>
  <si>
    <t>ER Contribution</t>
  </si>
  <si>
    <t>Optimistic Return Scenario</t>
  </si>
  <si>
    <t>Medium Return Scenario</t>
  </si>
  <si>
    <t>Pessimistic Return Scenario</t>
  </si>
  <si>
    <t>ER DC Contribution</t>
  </si>
  <si>
    <t>EE DC Contribution</t>
  </si>
  <si>
    <t>Total Vested DC Balance (Adjusted for Inflation)</t>
  </si>
  <si>
    <t>Vested DC Balance (Adjusted for Inflation)</t>
  </si>
  <si>
    <t>DC Balance (ER Only)</t>
  </si>
  <si>
    <t>DC Balance (EE Only)</t>
  </si>
  <si>
    <t>PV Pension Wealth (Adjusted for Inflation)</t>
  </si>
  <si>
    <t>Reduced Retirement YOS</t>
  </si>
  <si>
    <t>Annual YOS Reduction</t>
  </si>
  <si>
    <t>Assumed Price Inflation</t>
  </si>
  <si>
    <t>Healthy Annuitant</t>
  </si>
  <si>
    <t>Years of Service/Age</t>
  </si>
  <si>
    <t>https://www.soa.org/experience-studies/2017/mortality-improvement-scale-mp-2017/</t>
  </si>
  <si>
    <t>(Employee)</t>
  </si>
  <si>
    <t>Total Dataset; Males</t>
  </si>
  <si>
    <t>Total Dataset; Females</t>
  </si>
  <si>
    <t>Employee</t>
  </si>
  <si>
    <t>Disabled Retiree</t>
  </si>
  <si>
    <t/>
  </si>
  <si>
    <t>https://www.soa.org/experience-studies/2014/research-2014-rp/</t>
  </si>
  <si>
    <t>RP-2014 Base Mortality Rate</t>
  </si>
  <si>
    <t>Scale MP-2017, Males</t>
  </si>
  <si>
    <t>Scale MP-2017, Females</t>
  </si>
  <si>
    <t>MALE</t>
  </si>
  <si>
    <t>FEMALE</t>
  </si>
  <si>
    <t>Age at Separation</t>
  </si>
  <si>
    <t>Rate of Separation Before Age or Service Retirement [years of service]</t>
  </si>
  <si>
    <t>Rate of Separation With Reduced Benefits</t>
  </si>
  <si>
    <t>Members Remaining</t>
  </si>
  <si>
    <t>Expected Years of Service</t>
  </si>
  <si>
    <t>Expected Termination Age</t>
  </si>
  <si>
    <t>Members Remaining (Retention--Blended)</t>
  </si>
  <si>
    <t>Rate of Separation {Turnover--Blended)</t>
  </si>
  <si>
    <t>Benefit Multiplier (graded by YOS)</t>
  </si>
  <si>
    <t>&gt;30</t>
  </si>
  <si>
    <t>Normal Retirement Age (1)</t>
  </si>
  <si>
    <t>Normal Retirement YOS (1)</t>
  </si>
  <si>
    <t>Normal Retirement Age (2)</t>
  </si>
  <si>
    <t>Normal Retirement YOS (2)</t>
  </si>
  <si>
    <t>RP-2014 Rates: Total Dataset</t>
  </si>
  <si>
    <t xml:space="preserve">Mortality Decrements: </t>
  </si>
  <si>
    <t>Service Retirees, Beneficiaries, and Inactive Members</t>
  </si>
  <si>
    <t xml:space="preserve">Rates are based on the 2017 State Retirees of Arizona (SRA) mortality table. Generational mortality improvements in accordance with the Ultimate MP scales and projected from the year 2017. </t>
  </si>
  <si>
    <t>Disability Retirees</t>
  </si>
  <si>
    <t xml:space="preserve">Rates are based on the RP-2014 Disabled Retiree Mortality. Generational mortality improvements in accordance with the Ultimate MP scales are projected from the year 2014. </t>
  </si>
  <si>
    <t>Active Members</t>
  </si>
  <si>
    <t xml:space="preserve">Rates are based on the RP-2014 Active Member Mortality table. Generational mortality improvements in accordance with the Ultimate MP scales are projected from the year 2014. </t>
  </si>
  <si>
    <t xml:space="preserve">Females </t>
  </si>
  <si>
    <t xml:space="preserve">Non-disabled </t>
  </si>
  <si>
    <t xml:space="preserve">Disabled </t>
  </si>
  <si>
    <t xml:space="preserve">Employee </t>
  </si>
  <si>
    <t>Males</t>
  </si>
  <si>
    <t>Present Value of Pension Benefits at This Age)</t>
  </si>
  <si>
    <t>ER Contribution Rate</t>
  </si>
  <si>
    <t>Enhanced Refund ER Match (5 YOS)</t>
  </si>
  <si>
    <t>Enhanced Refund ER Match (6-10 YOS)</t>
  </si>
  <si>
    <t>Enhanced Refund ER Match (&gt;10 YOS)</t>
  </si>
  <si>
    <t>NOTES:</t>
  </si>
  <si>
    <t xml:space="preserve">DB Refund </t>
  </si>
  <si>
    <t>ER DB Contribution</t>
  </si>
  <si>
    <t>EE DB Contribution</t>
  </si>
  <si>
    <t>DB Balance (ER Only)</t>
  </si>
  <si>
    <t>DB Balance (EE Only)</t>
  </si>
  <si>
    <t>ER Vested %</t>
  </si>
  <si>
    <t>Vested ER DB Balance (Adjusted for Inflation)</t>
  </si>
  <si>
    <t>PV of Employee &amp; Vested Employer Contribution (with Compounded Interest)</t>
  </si>
  <si>
    <t>Vesting (years) - blank assumes immed vest</t>
  </si>
  <si>
    <t>Separation Probability</t>
  </si>
  <si>
    <t>PV of Pension Wealth</t>
  </si>
  <si>
    <t>PV of Cumulative Current Wage</t>
  </si>
  <si>
    <t>Normal Cost</t>
  </si>
  <si>
    <t>Cumulative Current Wage (CCW)</t>
  </si>
  <si>
    <t>Total NC</t>
  </si>
  <si>
    <t>Total Payroll</t>
  </si>
  <si>
    <t xml:space="preserve">Disability deferred retirement benefits </t>
  </si>
  <si>
    <t xml:space="preserve">Pre-retirement death benefits </t>
  </si>
  <si>
    <t xml:space="preserve">Termination </t>
  </si>
  <si>
    <t xml:space="preserve">Administrative Expenses </t>
  </si>
  <si>
    <t xml:space="preserve">Retirement benefits </t>
  </si>
  <si>
    <t>Total</t>
  </si>
  <si>
    <t>Adjustment Factor</t>
  </si>
  <si>
    <t>GNC [Retirement benefits]</t>
  </si>
  <si>
    <t>Amo. Payments</t>
  </si>
  <si>
    <t>Salary Increase (Wage Inflation)</t>
  </si>
  <si>
    <t>2018 Valuation GNC - 401(h)</t>
  </si>
  <si>
    <t>GNC (Funding model)</t>
  </si>
  <si>
    <t>Contr/Payroll ($2018)</t>
  </si>
  <si>
    <t>Average Salary</t>
  </si>
  <si>
    <t>Headcount</t>
  </si>
  <si>
    <t>Gross Normal Cost</t>
  </si>
  <si>
    <t>Normal Cost Rate</t>
  </si>
  <si>
    <t>Total Vested DB Balance (Adjusted for Inflation)</t>
  </si>
  <si>
    <t>Active members with under 1 year of service</t>
  </si>
  <si>
    <t>Under 25</t>
  </si>
  <si>
    <t>25 - 29</t>
  </si>
  <si>
    <t>30 - 34</t>
  </si>
  <si>
    <t>35 - 39</t>
  </si>
  <si>
    <t>40 - 44</t>
  </si>
  <si>
    <t>45 - 49</t>
  </si>
  <si>
    <t>50 - 54</t>
  </si>
  <si>
    <t>55 - 59</t>
  </si>
  <si>
    <t>60 - 64</t>
  </si>
  <si>
    <t>Est Average Age</t>
  </si>
  <si>
    <t>Gross normal cost</t>
  </si>
  <si>
    <t xml:space="preserve">Administrative expenses </t>
  </si>
  <si>
    <t>Retirement and termination benefits</t>
  </si>
  <si>
    <t>Disability deferred retirement benefits (presuming no change to benefit)</t>
  </si>
  <si>
    <t>Pre-retirement death benefits (presuming no change to benefit)</t>
  </si>
  <si>
    <t>NM ERB</t>
  </si>
  <si>
    <t>Normal Retirement (Rule of) (4)</t>
  </si>
  <si>
    <t>Normal Retirement Rule of (3)</t>
  </si>
  <si>
    <t>Reduced Retirement Rule of</t>
  </si>
  <si>
    <t>&lt;11</t>
  </si>
  <si>
    <t>21-30'</t>
  </si>
  <si>
    <t>11-20'</t>
  </si>
  <si>
    <t>Tier 4</t>
  </si>
  <si>
    <t>Annual Employee Contribution</t>
  </si>
  <si>
    <t>https://www.dropbox.com/s/nnosfloyy3d4nv2/New_Mexico%20ERB%20Valuation%202020.pdf?dl=0</t>
  </si>
  <si>
    <t>Employee Contributions (with Compounded Interest)</t>
  </si>
  <si>
    <t>65 &amp; up</t>
  </si>
  <si>
    <t>2020 val. report, page 58</t>
  </si>
  <si>
    <t xml:space="preserve">Demographic Assumptions </t>
  </si>
  <si>
    <t xml:space="preserve">Mortality after termination or retirement - </t>
  </si>
  <si>
    <t xml:space="preserve">Healthy males – 2020 GRS Southwest Region Teacher Mortality Table, set back one year and scaled at 95%. Generational mortality improvements in accordance with the Ultimate MP scales are projected from the year 2020. </t>
  </si>
  <si>
    <t xml:space="preserve">Healthy females – 2020 GRS Southwest Region Teacher Mortality Table, set back one year. Generational mortality improvements in accordance with the Ultimate MP scales are projected from the year 2020. </t>
  </si>
  <si>
    <t xml:space="preserve">Disabled males – 2020 GRS Southwest Region Teacher Mortality Table, set forward three years with minimum rates at all ages of 4.0%. Generational mortality improvements in accordance with the Ultimate MP scales are projected from the year 2020. </t>
  </si>
  <si>
    <t xml:space="preserve">Disabled females – 2020 GRS Southwest Region Teacher Mortality Table, set forward three years with minimum rates at all ages of 2.0%. Generational mortality improvements in accordance with the Ultimate MP scales are projected from the year 2020. </t>
  </si>
  <si>
    <t xml:space="preserve">Mortality rates of active members – Pub-2010 Teachers Active Employee Mortality table. Generational mortality improvements in accordance with the Ultimate MP scales are projected from the year 2010. </t>
  </si>
  <si>
    <t>Pub-2010 Teachers Employee Dataset (SOA)</t>
  </si>
  <si>
    <t>https://www.soa.org/globalassets/assets/files/resources/research-report/2019/pub-2010-mort-report.pdf</t>
  </si>
  <si>
    <t>Page 70</t>
  </si>
  <si>
    <t>Source:</t>
  </si>
  <si>
    <t>Pub-2010 Teachers Employee Dataset  [SMOOTHED]</t>
  </si>
  <si>
    <t>Set Back (Years)</t>
  </si>
  <si>
    <t>Scale (Multpl)</t>
  </si>
  <si>
    <t xml:space="preserve">Tier 2, Tier 3, and Tier 4 Factor Age at Retirement Factor </t>
  </si>
  <si>
    <t>Age at Retirement</t>
  </si>
  <si>
    <t>Factor</t>
  </si>
  <si>
    <t>Adjusted Pub-2010</t>
  </si>
  <si>
    <t>Set back 1 year for Male/Female + 0.95% multiple for Male (retirees)</t>
  </si>
  <si>
    <t>Normal Retirement Age (3)</t>
  </si>
  <si>
    <t>Tier 2, 3, and 4 memebers</t>
  </si>
  <si>
    <t>NM ERB Graded Multiplier</t>
  </si>
  <si>
    <t>GNC - [Model]</t>
  </si>
  <si>
    <t>2020 Valuation GNC - 401(a)</t>
  </si>
  <si>
    <t>Actives: Pub-2010 projected from 2010 with MP-2017</t>
  </si>
  <si>
    <t>Retirees: RP-2014 projected from 2014 with MP-2017</t>
  </si>
  <si>
    <t>NOTES--</t>
  </si>
  <si>
    <t>*Smoothing from Pub-2010 Age 70 to RP-2014 Age 75</t>
  </si>
  <si>
    <t>ERB Retention (male)</t>
  </si>
  <si>
    <t>ERB Retention (female)</t>
  </si>
  <si>
    <t>Single (1) or Graded (0)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</si>
</sst>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43" formatCode="_(* #,##0.00_);_(* \(#,##0.00\);_(* &quot;-&quot;??_);_(@_)"/>
    <numFmt numFmtId="164" formatCode="[$$-409]#,##0.000"/>
    <numFmt numFmtId="165" formatCode="0.0%"/>
    <numFmt numFmtId="166" formatCode="[$$-409]#,##0"/>
    <numFmt numFmtId="167" formatCode="0.0"/>
    <numFmt numFmtId="168" formatCode="#,##0;[Red]#,##0"/>
    <numFmt numFmtId="169" formatCode="&quot;$&quot;#,##0"/>
    <numFmt numFmtId="170" formatCode="0.0000"/>
    <numFmt numFmtId="171" formatCode="0.00000"/>
    <numFmt numFmtId="172" formatCode="0.000000"/>
    <numFmt numFmtId="173" formatCode="0.0000000000"/>
    <numFmt numFmtId="174" formatCode="0.000"/>
    <numFmt numFmtId="175" formatCode="[$$-409]#,##0.00"/>
    <numFmt numFmtId="176" formatCode="0.0000000"/>
    <numFmt numFmtId="177" formatCode="0.0000%"/>
    <numFmt numFmtId="178" formatCode="_(* #,##0_);_(* \(#,##0\);_(* &quot;-&quot;??_);_(@_)"/>
  </numFmts>
  <fonts count="45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,Italic"/>
    </font>
    <font>
      <sz val="12"/>
      <color theme="1"/>
      <name val="Calibri"/>
      <family val="2"/>
    </font>
    <font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sz val="12"/>
      <name val="Calibri"/>
      <family val="2"/>
    </font>
    <font>
      <sz val="12"/>
      <name val="Calibri"/>
      <family val="2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  <font>
      <b/>
      <sz val="14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name val="Arial"/>
      <family val="2"/>
    </font>
    <font>
      <b/>
      <sz val="12"/>
      <color rgb="FF222222"/>
      <name val="Calibri"/>
      <family val="2"/>
    </font>
    <font>
      <b/>
      <sz val="12"/>
      <color theme="1"/>
      <name val="Calibri"/>
      <family val="2"/>
    </font>
    <font>
      <i/>
      <sz val="12"/>
      <color theme="1"/>
      <name val="Calibri"/>
      <family val="2"/>
    </font>
    <font>
      <u/>
      <sz val="12"/>
      <color theme="10"/>
      <name val="Calibri"/>
      <family val="2"/>
    </font>
    <font>
      <b/>
      <i/>
      <sz val="12"/>
      <color theme="1"/>
      <name val="Calibri"/>
      <family val="2"/>
    </font>
    <font>
      <sz val="9"/>
      <color theme="1"/>
      <name val="Calibri,Bold"/>
    </font>
    <font>
      <sz val="12"/>
      <color rgb="FF00B050"/>
      <name val="Calibri"/>
      <family val="2"/>
    </font>
    <font>
      <sz val="12"/>
      <color rgb="FFFF0000"/>
      <name val="Calibri"/>
      <family val="2"/>
      <scheme val="minor"/>
    </font>
    <font>
      <b/>
      <sz val="12"/>
      <name val="Calibri"/>
      <family val="2"/>
    </font>
    <font>
      <b/>
      <sz val="12"/>
      <color theme="1"/>
      <name val="Calibri"/>
      <family val="2"/>
    </font>
    <font>
      <b/>
      <sz val="12"/>
      <color rgb="FFFF0000"/>
      <name val="Calibri"/>
      <family val="2"/>
    </font>
    <font>
      <sz val="12"/>
      <color rgb="FFFF0000"/>
      <name val="Calibri"/>
      <family val="2"/>
    </font>
    <font>
      <i/>
      <sz val="8"/>
      <color theme="1"/>
      <name val="Calibri"/>
      <family val="2"/>
    </font>
    <font>
      <sz val="12"/>
      <name val="Calibri"/>
      <family val="2"/>
    </font>
    <font>
      <sz val="12"/>
      <name val="Calibri"/>
      <family val="2"/>
      <scheme val="minor"/>
    </font>
    <font>
      <sz val="12"/>
      <color theme="1"/>
      <name val="Calibri (Body)"/>
    </font>
    <font>
      <b/>
      <sz val="12"/>
      <color theme="1"/>
      <name val="Calibri (Body)"/>
    </font>
    <font>
      <b/>
      <sz val="14"/>
      <color theme="1"/>
      <name val="Calibri (Body)"/>
    </font>
    <font>
      <i/>
      <sz val="12"/>
      <color theme="1"/>
      <name val="Calibri (Body)"/>
    </font>
    <font>
      <sz val="11"/>
      <color theme="1"/>
      <name val="Calibri (Body)"/>
    </font>
    <font>
      <b/>
      <sz val="11"/>
      <color theme="1"/>
      <name val="Calibri (Body)"/>
    </font>
    <font>
      <u/>
      <sz val="12"/>
      <color theme="1"/>
      <name val="Calibri (Body)"/>
    </font>
    <font>
      <u/>
      <sz val="12"/>
      <color theme="1"/>
      <name val="Calibri"/>
      <family val="2"/>
    </font>
    <font>
      <b/>
      <i/>
      <sz val="11"/>
      <color theme="1"/>
      <name val="Calibri (Body)"/>
    </font>
    <font>
      <b/>
      <i/>
      <u/>
      <sz val="12"/>
      <color theme="10"/>
      <name val="Calibri"/>
      <family val="2"/>
      <scheme val="minor"/>
    </font>
    <font>
      <b/>
      <i/>
      <sz val="12"/>
      <color theme="1"/>
      <name val="Calibri (Body)"/>
    </font>
  </fonts>
  <fills count="28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DDEBF7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indexed="1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21"/>
        <bgColor indexed="64"/>
      </patternFill>
    </fill>
  </fills>
  <borders count="25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6">
    <xf numFmtId="0" fontId="0" fillId="0" borderId="0"/>
    <xf numFmtId="0" fontId="7" fillId="0" borderId="0" applyNumberFormat="0" applyFill="0" applyBorder="0" applyAlignment="0" applyProtection="0"/>
    <xf numFmtId="9" fontId="2" fillId="0" borderId="0" applyFont="0" applyFill="0" applyBorder="0" applyAlignment="0" applyProtection="0"/>
    <xf numFmtId="0" fontId="6" fillId="0" borderId="0"/>
    <xf numFmtId="0" fontId="1" fillId="0" borderId="0"/>
    <xf numFmtId="43" fontId="2" fillId="0" borderId="0" applyFont="0" applyFill="0" applyBorder="0" applyAlignment="0" applyProtection="0"/>
  </cellStyleXfs>
  <cellXfs count="526">
    <xf numFmtId="0" fontId="0" fillId="0" borderId="0" xfId="0"/>
    <xf numFmtId="0" fontId="3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4" fillId="0" borderId="2" xfId="0" applyFont="1" applyBorder="1"/>
    <xf numFmtId="166" fontId="5" fillId="0" borderId="2" xfId="0" applyNumberFormat="1" applyFont="1" applyBorder="1"/>
    <xf numFmtId="0" fontId="8" fillId="0" borderId="2" xfId="0" applyFont="1" applyBorder="1"/>
    <xf numFmtId="0" fontId="0" fillId="0" borderId="1" xfId="0" applyBorder="1"/>
    <xf numFmtId="0" fontId="9" fillId="0" borderId="9" xfId="0" applyFont="1" applyBorder="1" applyAlignment="1">
      <alignment horizontal="center"/>
    </xf>
    <xf numFmtId="0" fontId="9" fillId="0" borderId="9" xfId="0" applyFont="1" applyBorder="1" applyAlignment="1">
      <alignment horizontal="center" vertical="center" wrapText="1"/>
    </xf>
    <xf numFmtId="0" fontId="3" fillId="0" borderId="10" xfId="0" applyFont="1" applyBorder="1" applyAlignment="1">
      <alignment horizontal="center" vertical="center" wrapText="1"/>
    </xf>
    <xf numFmtId="0" fontId="3" fillId="0" borderId="11" xfId="0" applyFont="1" applyBorder="1" applyAlignment="1">
      <alignment horizontal="center" vertical="center" wrapText="1"/>
    </xf>
    <xf numFmtId="0" fontId="3" fillId="0" borderId="11" xfId="0" applyFont="1" applyBorder="1" applyAlignment="1">
      <alignment horizontal="center" wrapText="1"/>
    </xf>
    <xf numFmtId="0" fontId="3" fillId="2" borderId="10" xfId="0" applyFont="1" applyFill="1" applyBorder="1" applyAlignment="1">
      <alignment horizontal="center" vertical="center" wrapText="1"/>
    </xf>
    <xf numFmtId="0" fontId="3" fillId="3" borderId="11" xfId="0" applyFont="1" applyFill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167" fontId="3" fillId="5" borderId="8" xfId="0" applyNumberFormat="1" applyFont="1" applyFill="1" applyBorder="1" applyAlignment="1">
      <alignment horizontal="center"/>
    </xf>
    <xf numFmtId="2" fontId="3" fillId="5" borderId="8" xfId="0" applyNumberFormat="1" applyFont="1" applyFill="1" applyBorder="1" applyAlignment="1">
      <alignment horizontal="center"/>
    </xf>
    <xf numFmtId="0" fontId="3" fillId="2" borderId="11" xfId="0" applyFont="1" applyFill="1" applyBorder="1" applyAlignment="1">
      <alignment horizontal="center" vertical="center" wrapText="1"/>
    </xf>
    <xf numFmtId="0" fontId="3" fillId="3" borderId="7" xfId="0" applyFont="1" applyFill="1" applyBorder="1" applyAlignment="1">
      <alignment horizontal="center" vertical="center" wrapText="1"/>
    </xf>
    <xf numFmtId="0" fontId="9" fillId="0" borderId="4" xfId="0" applyFont="1" applyBorder="1" applyAlignment="1">
      <alignment horizontal="center"/>
    </xf>
    <xf numFmtId="0" fontId="9" fillId="0" borderId="4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5" fillId="0" borderId="0" xfId="0" applyFont="1"/>
    <xf numFmtId="0" fontId="5" fillId="0" borderId="0" xfId="0" applyFont="1" applyAlignment="1">
      <alignment horizontal="center"/>
    </xf>
    <xf numFmtId="0" fontId="5" fillId="0" borderId="0" xfId="0" applyFont="1" applyAlignment="1">
      <alignment horizontal="left"/>
    </xf>
    <xf numFmtId="0" fontId="9" fillId="0" borderId="0" xfId="0" applyFont="1" applyAlignment="1">
      <alignment horizontal="left"/>
    </xf>
    <xf numFmtId="0" fontId="9" fillId="0" borderId="0" xfId="0" applyFont="1" applyAlignment="1">
      <alignment horizontal="left" wrapText="1"/>
    </xf>
    <xf numFmtId="0" fontId="9" fillId="0" borderId="0" xfId="0" applyFont="1" applyAlignment="1">
      <alignment horizontal="center"/>
    </xf>
    <xf numFmtId="0" fontId="10" fillId="0" borderId="0" xfId="0" applyFont="1" applyAlignment="1">
      <alignment horizontal="left"/>
    </xf>
    <xf numFmtId="0" fontId="9" fillId="2" borderId="1" xfId="0" applyFont="1" applyFill="1" applyBorder="1" applyAlignment="1">
      <alignment horizontal="left" indent="1"/>
    </xf>
    <xf numFmtId="0" fontId="11" fillId="0" borderId="0" xfId="0" applyFont="1" applyAlignment="1">
      <alignment horizontal="center"/>
    </xf>
    <xf numFmtId="0" fontId="5" fillId="4" borderId="0" xfId="0" applyFont="1" applyFill="1"/>
    <xf numFmtId="0" fontId="13" fillId="0" borderId="0" xfId="0" applyFont="1" applyAlignment="1">
      <alignment horizontal="right"/>
    </xf>
    <xf numFmtId="0" fontId="12" fillId="0" borderId="0" xfId="0" applyFont="1" applyProtection="1">
      <protection locked="0"/>
    </xf>
    <xf numFmtId="0" fontId="0" fillId="0" borderId="0" xfId="0" applyProtection="1">
      <protection locked="0"/>
    </xf>
    <xf numFmtId="0" fontId="3" fillId="0" borderId="0" xfId="0" applyFont="1" applyAlignment="1">
      <alignment horizontal="right"/>
    </xf>
    <xf numFmtId="170" fontId="0" fillId="10" borderId="0" xfId="0" applyNumberFormat="1" applyFill="1"/>
    <xf numFmtId="170" fontId="0" fillId="13" borderId="0" xfId="0" applyNumberFormat="1" applyFill="1"/>
    <xf numFmtId="1" fontId="0" fillId="0" borderId="0" xfId="0" applyNumberFormat="1"/>
    <xf numFmtId="165" fontId="0" fillId="0" borderId="0" xfId="2" applyNumberFormat="1" applyFont="1"/>
    <xf numFmtId="9" fontId="0" fillId="0" borderId="0" xfId="2" applyFont="1"/>
    <xf numFmtId="0" fontId="16" fillId="0" borderId="0" xfId="0" applyFont="1" applyAlignment="1">
      <alignment horizontal="center"/>
    </xf>
    <xf numFmtId="9" fontId="0" fillId="15" borderId="0" xfId="2" applyFont="1" applyFill="1"/>
    <xf numFmtId="174" fontId="0" fillId="15" borderId="0" xfId="0" applyNumberFormat="1" applyFill="1"/>
    <xf numFmtId="1" fontId="0" fillId="15" borderId="0" xfId="0" applyNumberFormat="1" applyFill="1"/>
    <xf numFmtId="0" fontId="0" fillId="0" borderId="1" xfId="0" applyBorder="1" applyProtection="1">
      <protection locked="0"/>
    </xf>
    <xf numFmtId="170" fontId="0" fillId="10" borderId="1" xfId="0" applyNumberFormat="1" applyFill="1" applyBorder="1"/>
    <xf numFmtId="0" fontId="3" fillId="0" borderId="9" xfId="0" applyFont="1" applyBorder="1" applyAlignment="1">
      <alignment horizontal="center" wrapText="1"/>
    </xf>
    <xf numFmtId="0" fontId="3" fillId="0" borderId="10" xfId="0" applyFont="1" applyBorder="1" applyAlignment="1">
      <alignment horizontal="center" wrapText="1"/>
    </xf>
    <xf numFmtId="9" fontId="0" fillId="0" borderId="0" xfId="2" applyFont="1" applyFill="1"/>
    <xf numFmtId="1" fontId="0" fillId="0" borderId="0" xfId="0" applyNumberFormat="1" applyFill="1"/>
    <xf numFmtId="0" fontId="0" fillId="0" borderId="0" xfId="0" applyBorder="1"/>
    <xf numFmtId="0" fontId="13" fillId="0" borderId="0" xfId="0" applyFont="1" applyProtection="1">
      <protection locked="0"/>
    </xf>
    <xf numFmtId="0" fontId="17" fillId="0" borderId="0" xfId="0" applyFont="1" applyProtection="1">
      <protection locked="0"/>
    </xf>
    <xf numFmtId="0" fontId="17" fillId="0" borderId="1" xfId="0" applyFont="1" applyBorder="1" applyProtection="1">
      <protection locked="0"/>
    </xf>
    <xf numFmtId="0" fontId="13" fillId="0" borderId="0" xfId="0" applyFont="1" applyAlignment="1">
      <alignment horizontal="center"/>
    </xf>
    <xf numFmtId="170" fontId="17" fillId="11" borderId="0" xfId="0" applyNumberFormat="1" applyFont="1" applyFill="1"/>
    <xf numFmtId="170" fontId="17" fillId="11" borderId="1" xfId="0" applyNumberFormat="1" applyFont="1" applyFill="1" applyBorder="1"/>
    <xf numFmtId="170" fontId="17" fillId="12" borderId="0" xfId="0" applyNumberFormat="1" applyFont="1" applyFill="1"/>
    <xf numFmtId="0" fontId="17" fillId="0" borderId="0" xfId="0" applyFont="1" applyBorder="1" applyProtection="1">
      <protection locked="0"/>
    </xf>
    <xf numFmtId="0" fontId="13" fillId="0" borderId="0" xfId="0" applyFont="1" applyBorder="1" applyAlignment="1">
      <alignment horizontal="right"/>
    </xf>
    <xf numFmtId="170" fontId="17" fillId="11" borderId="0" xfId="0" applyNumberFormat="1" applyFont="1" applyFill="1" applyBorder="1"/>
    <xf numFmtId="0" fontId="13" fillId="4" borderId="1" xfId="0" applyFont="1" applyFill="1" applyBorder="1" applyAlignment="1">
      <alignment horizontal="right"/>
    </xf>
    <xf numFmtId="0" fontId="0" fillId="0" borderId="0" xfId="0" applyBorder="1" applyProtection="1">
      <protection locked="0"/>
    </xf>
    <xf numFmtId="0" fontId="3" fillId="0" borderId="0" xfId="0" applyFont="1" applyBorder="1" applyAlignment="1">
      <alignment horizontal="right"/>
    </xf>
    <xf numFmtId="170" fontId="0" fillId="10" borderId="0" xfId="0" applyNumberFormat="1" applyFill="1" applyBorder="1"/>
    <xf numFmtId="0" fontId="3" fillId="4" borderId="1" xfId="0" applyFont="1" applyFill="1" applyBorder="1" applyAlignment="1">
      <alignment horizontal="right"/>
    </xf>
    <xf numFmtId="0" fontId="0" fillId="0" borderId="0" xfId="0" applyFont="1"/>
    <xf numFmtId="0" fontId="0" fillId="0" borderId="0" xfId="0" applyFont="1" applyAlignment="1">
      <alignment horizontal="center"/>
    </xf>
    <xf numFmtId="0" fontId="0" fillId="7" borderId="0" xfId="0" applyFont="1" applyFill="1"/>
    <xf numFmtId="0" fontId="0" fillId="0" borderId="0" xfId="0" applyFont="1" applyAlignment="1">
      <alignment wrapText="1"/>
    </xf>
    <xf numFmtId="0" fontId="0" fillId="0" borderId="1" xfId="0" applyFont="1" applyBorder="1"/>
    <xf numFmtId="0" fontId="19" fillId="0" borderId="0" xfId="0" applyFont="1" applyAlignment="1">
      <alignment horizontal="left" vertical="center"/>
    </xf>
    <xf numFmtId="0" fontId="19" fillId="4" borderId="0" xfId="0" applyFont="1" applyFill="1" applyAlignment="1">
      <alignment horizontal="left" vertical="center" indent="1"/>
    </xf>
    <xf numFmtId="0" fontId="19" fillId="0" borderId="0" xfId="0" applyFont="1" applyAlignment="1">
      <alignment horizontal="left" vertical="center" indent="1"/>
    </xf>
    <xf numFmtId="0" fontId="5" fillId="0" borderId="4" xfId="0" applyFont="1" applyBorder="1" applyAlignment="1">
      <alignment horizontal="left"/>
    </xf>
    <xf numFmtId="0" fontId="20" fillId="8" borderId="0" xfId="0" applyFont="1" applyFill="1" applyAlignment="1">
      <alignment horizontal="left"/>
    </xf>
    <xf numFmtId="0" fontId="20" fillId="0" borderId="0" xfId="0" applyFont="1" applyAlignment="1">
      <alignment horizontal="left"/>
    </xf>
    <xf numFmtId="0" fontId="5" fillId="2" borderId="1" xfId="0" applyFont="1" applyFill="1" applyBorder="1" applyAlignment="1">
      <alignment horizontal="left"/>
    </xf>
    <xf numFmtId="0" fontId="5" fillId="2" borderId="8" xfId="0" applyFont="1" applyFill="1" applyBorder="1"/>
    <xf numFmtId="0" fontId="5" fillId="8" borderId="0" xfId="0" applyFont="1" applyFill="1"/>
    <xf numFmtId="0" fontId="20" fillId="2" borderId="9" xfId="0" applyFont="1" applyFill="1" applyBorder="1" applyAlignment="1">
      <alignment horizontal="center"/>
    </xf>
    <xf numFmtId="0" fontId="20" fillId="2" borderId="6" xfId="0" applyFont="1" applyFill="1" applyBorder="1" applyAlignment="1">
      <alignment horizontal="center"/>
    </xf>
    <xf numFmtId="0" fontId="20" fillId="0" borderId="0" xfId="0" applyFont="1" applyAlignment="1">
      <alignment horizontal="center" wrapText="1"/>
    </xf>
    <xf numFmtId="0" fontId="20" fillId="8" borderId="0" xfId="0" applyFont="1" applyFill="1" applyAlignment="1">
      <alignment horizontal="center"/>
    </xf>
    <xf numFmtId="0" fontId="20" fillId="8" borderId="0" xfId="0" applyFont="1" applyFill="1" applyAlignment="1">
      <alignment horizontal="center" wrapText="1"/>
    </xf>
    <xf numFmtId="0" fontId="20" fillId="0" borderId="1" xfId="0" applyFont="1" applyBorder="1" applyAlignment="1">
      <alignment horizontal="center" wrapText="1"/>
    </xf>
    <xf numFmtId="0" fontId="20" fillId="4" borderId="0" xfId="0" applyFont="1" applyFill="1" applyAlignment="1">
      <alignment horizontal="center" wrapText="1"/>
    </xf>
    <xf numFmtId="0" fontId="20" fillId="0" borderId="0" xfId="0" applyFont="1" applyAlignment="1">
      <alignment horizontal="center"/>
    </xf>
    <xf numFmtId="0" fontId="21" fillId="2" borderId="9" xfId="0" applyFont="1" applyFill="1" applyBorder="1" applyAlignment="1">
      <alignment horizontal="left"/>
    </xf>
    <xf numFmtId="168" fontId="10" fillId="2" borderId="0" xfId="0" applyNumberFormat="1" applyFont="1" applyFill="1" applyAlignment="1">
      <alignment wrapText="1"/>
    </xf>
    <xf numFmtId="168" fontId="10" fillId="7" borderId="0" xfId="0" applyNumberFormat="1" applyFont="1" applyFill="1" applyAlignment="1">
      <alignment wrapText="1"/>
    </xf>
    <xf numFmtId="168" fontId="10" fillId="8" borderId="0" xfId="0" applyNumberFormat="1" applyFont="1" applyFill="1" applyAlignment="1">
      <alignment wrapText="1"/>
    </xf>
    <xf numFmtId="167" fontId="20" fillId="0" borderId="1" xfId="0" applyNumberFormat="1" applyFont="1" applyBorder="1" applyAlignment="1">
      <alignment horizontal="center" wrapText="1"/>
    </xf>
    <xf numFmtId="167" fontId="20" fillId="0" borderId="0" xfId="0" applyNumberFormat="1" applyFont="1" applyAlignment="1">
      <alignment horizontal="center" wrapText="1"/>
    </xf>
    <xf numFmtId="0" fontId="20" fillId="2" borderId="1" xfId="0" applyFont="1" applyFill="1" applyBorder="1" applyAlignment="1">
      <alignment horizontal="left" indent="1"/>
    </xf>
    <xf numFmtId="10" fontId="5" fillId="2" borderId="8" xfId="0" applyNumberFormat="1" applyFont="1" applyFill="1" applyBorder="1" applyAlignment="1">
      <alignment horizontal="center"/>
    </xf>
    <xf numFmtId="0" fontId="5" fillId="0" borderId="0" xfId="0" applyFont="1" applyAlignment="1">
      <alignment horizontal="center" wrapText="1"/>
    </xf>
    <xf numFmtId="166" fontId="5" fillId="7" borderId="0" xfId="0" applyNumberFormat="1" applyFont="1" applyFill="1" applyAlignment="1">
      <alignment wrapText="1"/>
    </xf>
    <xf numFmtId="0" fontId="5" fillId="8" borderId="0" xfId="0" applyFont="1" applyFill="1" applyAlignment="1">
      <alignment wrapText="1"/>
    </xf>
    <xf numFmtId="3" fontId="5" fillId="4" borderId="0" xfId="0" applyNumberFormat="1" applyFont="1" applyFill="1" applyAlignment="1">
      <alignment wrapText="1"/>
    </xf>
    <xf numFmtId="0" fontId="5" fillId="2" borderId="9" xfId="0" applyFont="1" applyFill="1" applyBorder="1" applyAlignment="1">
      <alignment horizontal="left"/>
    </xf>
    <xf numFmtId="0" fontId="5" fillId="2" borderId="6" xfId="0" applyFont="1" applyFill="1" applyBorder="1"/>
    <xf numFmtId="0" fontId="5" fillId="2" borderId="8" xfId="0" applyFont="1" applyFill="1" applyBorder="1" applyAlignment="1">
      <alignment horizontal="center"/>
    </xf>
    <xf numFmtId="0" fontId="22" fillId="8" borderId="0" xfId="1" applyFont="1" applyFill="1"/>
    <xf numFmtId="9" fontId="5" fillId="2" borderId="8" xfId="0" applyNumberFormat="1" applyFont="1" applyFill="1" applyBorder="1" applyAlignment="1">
      <alignment horizontal="center"/>
    </xf>
    <xf numFmtId="0" fontId="23" fillId="2" borderId="9" xfId="0" applyFont="1" applyFill="1" applyBorder="1" applyAlignment="1">
      <alignment horizontal="left"/>
    </xf>
    <xf numFmtId="164" fontId="5" fillId="8" borderId="0" xfId="0" applyNumberFormat="1" applyFont="1" applyFill="1"/>
    <xf numFmtId="0" fontId="23" fillId="2" borderId="3" xfId="0" applyFont="1" applyFill="1" applyBorder="1" applyAlignment="1">
      <alignment horizontal="left"/>
    </xf>
    <xf numFmtId="0" fontId="5" fillId="2" borderId="1" xfId="0" applyFont="1" applyFill="1" applyBorder="1" applyAlignment="1">
      <alignment horizontal="left" indent="1"/>
    </xf>
    <xf numFmtId="166" fontId="5" fillId="8" borderId="0" xfId="0" applyNumberFormat="1" applyFont="1" applyFill="1"/>
    <xf numFmtId="9" fontId="5" fillId="8" borderId="0" xfId="0" applyNumberFormat="1" applyFont="1" applyFill="1"/>
    <xf numFmtId="0" fontId="20" fillId="2" borderId="1" xfId="0" applyFont="1" applyFill="1" applyBorder="1" applyAlignment="1">
      <alignment horizontal="left"/>
    </xf>
    <xf numFmtId="0" fontId="5" fillId="2" borderId="8" xfId="0" applyFont="1" applyFill="1" applyBorder="1" applyAlignment="1">
      <alignment horizontal="left"/>
    </xf>
    <xf numFmtId="0" fontId="23" fillId="2" borderId="8" xfId="0" applyFont="1" applyFill="1" applyBorder="1" applyAlignment="1">
      <alignment horizontal="left"/>
    </xf>
    <xf numFmtId="3" fontId="5" fillId="2" borderId="8" xfId="0" applyNumberFormat="1" applyFont="1" applyFill="1" applyBorder="1" applyAlignment="1">
      <alignment horizontal="center"/>
    </xf>
    <xf numFmtId="0" fontId="23" fillId="2" borderId="0" xfId="0" applyFont="1" applyFill="1" applyAlignment="1">
      <alignment horizontal="left"/>
    </xf>
    <xf numFmtId="0" fontId="23" fillId="2" borderId="1" xfId="0" applyFont="1" applyFill="1" applyBorder="1" applyAlignment="1">
      <alignment horizontal="left"/>
    </xf>
    <xf numFmtId="0" fontId="21" fillId="2" borderId="1" xfId="0" applyFont="1" applyFill="1" applyBorder="1" applyAlignment="1">
      <alignment horizontal="left"/>
    </xf>
    <xf numFmtId="3" fontId="5" fillId="2" borderId="8" xfId="0" applyNumberFormat="1" applyFont="1" applyFill="1" applyBorder="1" applyAlignment="1">
      <alignment horizontal="left"/>
    </xf>
    <xf numFmtId="0" fontId="5" fillId="0" borderId="1" xfId="0" applyFont="1" applyBorder="1"/>
    <xf numFmtId="169" fontId="21" fillId="2" borderId="8" xfId="0" applyNumberFormat="1" applyFont="1" applyFill="1" applyBorder="1" applyAlignment="1">
      <alignment horizontal="center"/>
    </xf>
    <xf numFmtId="169" fontId="20" fillId="2" borderId="1" xfId="0" applyNumberFormat="1" applyFont="1" applyFill="1" applyBorder="1" applyAlignment="1">
      <alignment horizontal="left"/>
    </xf>
    <xf numFmtId="0" fontId="20" fillId="0" borderId="0" xfId="0" applyFont="1"/>
    <xf numFmtId="3" fontId="5" fillId="0" borderId="0" xfId="0" applyNumberFormat="1" applyFont="1" applyAlignment="1">
      <alignment horizontal="left"/>
    </xf>
    <xf numFmtId="0" fontId="5" fillId="0" borderId="0" xfId="0" applyFont="1" applyAlignment="1">
      <alignment horizontal="left" wrapText="1"/>
    </xf>
    <xf numFmtId="0" fontId="0" fillId="0" borderId="12" xfId="0" applyFont="1" applyBorder="1"/>
    <xf numFmtId="2" fontId="0" fillId="0" borderId="0" xfId="0" applyNumberFormat="1" applyFont="1"/>
    <xf numFmtId="10" fontId="0" fillId="0" borderId="0" xfId="0" applyNumberFormat="1" applyFont="1"/>
    <xf numFmtId="9" fontId="0" fillId="0" borderId="0" xfId="0" applyNumberFormat="1" applyFont="1"/>
    <xf numFmtId="0" fontId="0" fillId="0" borderId="2" xfId="0" applyFont="1" applyBorder="1" applyAlignment="1">
      <alignment wrapText="1"/>
    </xf>
    <xf numFmtId="169" fontId="0" fillId="0" borderId="8" xfId="0" applyNumberFormat="1" applyFont="1" applyBorder="1"/>
    <xf numFmtId="0" fontId="0" fillId="0" borderId="2" xfId="0" applyFont="1" applyBorder="1"/>
    <xf numFmtId="166" fontId="0" fillId="0" borderId="2" xfId="0" applyNumberFormat="1" applyFont="1" applyBorder="1"/>
    <xf numFmtId="0" fontId="0" fillId="0" borderId="8" xfId="0" applyFont="1" applyBorder="1"/>
    <xf numFmtId="0" fontId="19" fillId="0" borderId="2" xfId="0" applyFont="1" applyBorder="1" applyAlignment="1">
      <alignment horizontal="left" vertical="center" indent="1"/>
    </xf>
    <xf numFmtId="0" fontId="0" fillId="0" borderId="4" xfId="0" applyFont="1" applyBorder="1"/>
    <xf numFmtId="0" fontId="0" fillId="0" borderId="3" xfId="0" applyFont="1" applyBorder="1"/>
    <xf numFmtId="0" fontId="0" fillId="0" borderId="10" xfId="0" applyFont="1" applyBorder="1" applyAlignment="1">
      <alignment horizontal="center"/>
    </xf>
    <xf numFmtId="0" fontId="0" fillId="0" borderId="9" xfId="0" applyFont="1" applyBorder="1"/>
    <xf numFmtId="0" fontId="0" fillId="0" borderId="10" xfId="0" applyFont="1" applyBorder="1"/>
    <xf numFmtId="0" fontId="0" fillId="2" borderId="2" xfId="0" applyFont="1" applyFill="1" applyBorder="1"/>
    <xf numFmtId="171" fontId="0" fillId="0" borderId="0" xfId="0" applyNumberFormat="1" applyFont="1"/>
    <xf numFmtId="0" fontId="18" fillId="0" borderId="1" xfId="0" applyFont="1" applyBorder="1"/>
    <xf numFmtId="0" fontId="0" fillId="0" borderId="0" xfId="0" applyFont="1" applyBorder="1"/>
    <xf numFmtId="0" fontId="7" fillId="0" borderId="0" xfId="1" applyFont="1"/>
    <xf numFmtId="0" fontId="17" fillId="0" borderId="0" xfId="0" applyFont="1"/>
    <xf numFmtId="170" fontId="0" fillId="10" borderId="1" xfId="0" applyNumberFormat="1" applyFont="1" applyFill="1" applyBorder="1"/>
    <xf numFmtId="10" fontId="5" fillId="2" borderId="7" xfId="0" applyNumberFormat="1" applyFont="1" applyFill="1" applyBorder="1" applyAlignment="1">
      <alignment horizontal="center"/>
    </xf>
    <xf numFmtId="0" fontId="21" fillId="2" borderId="7" xfId="0" applyFont="1" applyFill="1" applyBorder="1" applyAlignment="1">
      <alignment horizontal="left" indent="1"/>
    </xf>
    <xf numFmtId="0" fontId="24" fillId="0" borderId="0" xfId="0" applyFont="1" applyAlignment="1"/>
    <xf numFmtId="9" fontId="5" fillId="4" borderId="0" xfId="3" applyNumberFormat="1" applyFont="1" applyFill="1"/>
    <xf numFmtId="0" fontId="20" fillId="0" borderId="1" xfId="0" applyFont="1" applyBorder="1" applyAlignment="1"/>
    <xf numFmtId="0" fontId="20" fillId="0" borderId="0" xfId="0" applyFont="1" applyAlignment="1"/>
    <xf numFmtId="0" fontId="5" fillId="2" borderId="0" xfId="0" applyFont="1" applyFill="1" applyAlignment="1"/>
    <xf numFmtId="166" fontId="5" fillId="2" borderId="0" xfId="0" applyNumberFormat="1" applyFont="1" applyFill="1" applyAlignment="1"/>
    <xf numFmtId="169" fontId="5" fillId="2" borderId="6" xfId="1" applyNumberFormat="1" applyFont="1" applyFill="1" applyBorder="1" applyAlignment="1">
      <alignment horizontal="center"/>
    </xf>
    <xf numFmtId="0" fontId="0" fillId="2" borderId="1" xfId="0" applyFont="1" applyFill="1" applyBorder="1" applyAlignment="1">
      <alignment horizontal="left"/>
    </xf>
    <xf numFmtId="0" fontId="0" fillId="2" borderId="0" xfId="0" applyFont="1" applyFill="1"/>
    <xf numFmtId="166" fontId="5" fillId="0" borderId="2" xfId="0" applyNumberFormat="1" applyFont="1" applyFill="1" applyBorder="1"/>
    <xf numFmtId="0" fontId="5" fillId="2" borderId="23" xfId="0" applyFont="1" applyFill="1" applyBorder="1" applyAlignment="1">
      <alignment horizontal="center"/>
    </xf>
    <xf numFmtId="168" fontId="27" fillId="2" borderId="0" xfId="0" applyNumberFormat="1" applyFont="1" applyFill="1" applyAlignment="1">
      <alignment horizontal="center" wrapText="1"/>
    </xf>
    <xf numFmtId="166" fontId="30" fillId="8" borderId="0" xfId="0" applyNumberFormat="1" applyFont="1" applyFill="1" applyAlignment="1">
      <alignment wrapText="1"/>
    </xf>
    <xf numFmtId="0" fontId="28" fillId="18" borderId="0" xfId="0" applyFont="1" applyFill="1" applyAlignment="1">
      <alignment horizontal="left"/>
    </xf>
    <xf numFmtId="0" fontId="20" fillId="18" borderId="0" xfId="0" applyFont="1" applyFill="1" applyAlignment="1">
      <alignment horizontal="left"/>
    </xf>
    <xf numFmtId="0" fontId="28" fillId="0" borderId="1" xfId="0" applyFont="1" applyBorder="1" applyAlignment="1">
      <alignment horizontal="center" wrapText="1"/>
    </xf>
    <xf numFmtId="0" fontId="28" fillId="0" borderId="0" xfId="0" applyFont="1" applyAlignment="1">
      <alignment horizontal="center" wrapText="1"/>
    </xf>
    <xf numFmtId="0" fontId="28" fillId="0" borderId="0" xfId="0" applyFont="1" applyAlignment="1"/>
    <xf numFmtId="0" fontId="28" fillId="0" borderId="0" xfId="0" applyFont="1" applyAlignment="1">
      <alignment horizontal="center"/>
    </xf>
    <xf numFmtId="0" fontId="0" fillId="18" borderId="0" xfId="0" applyFill="1"/>
    <xf numFmtId="168" fontId="27" fillId="7" borderId="0" xfId="0" applyNumberFormat="1" applyFont="1" applyFill="1" applyAlignment="1">
      <alignment horizontal="center" wrapText="1"/>
    </xf>
    <xf numFmtId="168" fontId="29" fillId="0" borderId="0" xfId="0" applyNumberFormat="1" applyFont="1" applyFill="1" applyAlignment="1">
      <alignment horizontal="center" wrapText="1"/>
    </xf>
    <xf numFmtId="3" fontId="31" fillId="0" borderId="0" xfId="0" quotePrefix="1" applyNumberFormat="1" applyFont="1"/>
    <xf numFmtId="0" fontId="30" fillId="2" borderId="1" xfId="0" applyFont="1" applyFill="1" applyBorder="1" applyAlignment="1">
      <alignment horizontal="left" indent="1"/>
    </xf>
    <xf numFmtId="0" fontId="30" fillId="2" borderId="8" xfId="0" applyFont="1" applyFill="1" applyBorder="1"/>
    <xf numFmtId="165" fontId="0" fillId="0" borderId="0" xfId="0" applyNumberFormat="1"/>
    <xf numFmtId="43" fontId="0" fillId="0" borderId="0" xfId="5" applyFont="1"/>
    <xf numFmtId="43" fontId="0" fillId="0" borderId="0" xfId="5" applyNumberFormat="1" applyFont="1"/>
    <xf numFmtId="0" fontId="32" fillId="2" borderId="6" xfId="0" applyFont="1" applyFill="1" applyBorder="1"/>
    <xf numFmtId="169" fontId="32" fillId="2" borderId="8" xfId="0" applyNumberFormat="1" applyFont="1" applyFill="1" applyBorder="1" applyAlignment="1">
      <alignment horizontal="center"/>
    </xf>
    <xf numFmtId="169" fontId="33" fillId="2" borderId="8" xfId="0" applyNumberFormat="1" applyFont="1" applyFill="1" applyBorder="1" applyAlignment="1">
      <alignment horizontal="center"/>
    </xf>
    <xf numFmtId="3" fontId="33" fillId="2" borderId="8" xfId="0" applyNumberFormat="1" applyFont="1" applyFill="1" applyBorder="1" applyAlignment="1">
      <alignment horizontal="center"/>
    </xf>
    <xf numFmtId="169" fontId="32" fillId="2" borderId="8" xfId="0" applyNumberFormat="1" applyFont="1" applyFill="1" applyBorder="1"/>
    <xf numFmtId="10" fontId="33" fillId="0" borderId="0" xfId="0" applyNumberFormat="1" applyFont="1"/>
    <xf numFmtId="10" fontId="33" fillId="0" borderId="0" xfId="0" applyNumberFormat="1" applyFont="1" applyFill="1" applyAlignment="1"/>
    <xf numFmtId="166" fontId="32" fillId="0" borderId="2" xfId="0" applyNumberFormat="1" applyFont="1" applyBorder="1"/>
    <xf numFmtId="166" fontId="33" fillId="0" borderId="2" xfId="0" applyNumberFormat="1" applyFont="1" applyBorder="1"/>
    <xf numFmtId="165" fontId="33" fillId="0" borderId="0" xfId="2" applyNumberFormat="1" applyFont="1"/>
    <xf numFmtId="0" fontId="28" fillId="0" borderId="0" xfId="0" applyFont="1" applyFill="1" applyBorder="1" applyAlignment="1">
      <alignment horizontal="center"/>
    </xf>
    <xf numFmtId="10" fontId="2" fillId="0" borderId="0" xfId="2" applyNumberFormat="1" applyFont="1"/>
    <xf numFmtId="174" fontId="0" fillId="0" borderId="0" xfId="0" applyNumberFormat="1" applyFont="1"/>
    <xf numFmtId="165" fontId="2" fillId="6" borderId="0" xfId="2" applyNumberFormat="1" applyFont="1" applyFill="1"/>
    <xf numFmtId="0" fontId="5" fillId="0" borderId="0" xfId="0" applyFont="1" applyFill="1" applyBorder="1"/>
    <xf numFmtId="0" fontId="30" fillId="0" borderId="0" xfId="0" applyFont="1" applyFill="1" applyBorder="1"/>
    <xf numFmtId="0" fontId="34" fillId="0" borderId="9" xfId="0" applyFont="1" applyBorder="1" applyAlignment="1">
      <alignment horizontal="center"/>
    </xf>
    <xf numFmtId="0" fontId="34" fillId="0" borderId="0" xfId="0" applyFont="1"/>
    <xf numFmtId="0" fontId="34" fillId="4" borderId="0" xfId="0" applyFont="1" applyFill="1"/>
    <xf numFmtId="0" fontId="34" fillId="0" borderId="0" xfId="0" applyFont="1" applyFill="1" applyBorder="1"/>
    <xf numFmtId="0" fontId="34" fillId="0" borderId="0" xfId="0" applyFont="1" applyBorder="1"/>
    <xf numFmtId="0" fontId="34" fillId="0" borderId="1" xfId="0" applyFont="1" applyBorder="1"/>
    <xf numFmtId="0" fontId="34" fillId="0" borderId="2" xfId="0" applyFont="1" applyBorder="1"/>
    <xf numFmtId="0" fontId="35" fillId="0" borderId="0" xfId="0" applyFont="1" applyFill="1" applyBorder="1" applyAlignment="1">
      <alignment horizontal="center"/>
    </xf>
    <xf numFmtId="171" fontId="34" fillId="0" borderId="0" xfId="0" applyNumberFormat="1" applyFont="1" applyBorder="1"/>
    <xf numFmtId="0" fontId="34" fillId="0" borderId="0" xfId="0" applyFont="1" applyAlignment="1">
      <alignment horizontal="center"/>
    </xf>
    <xf numFmtId="170" fontId="37" fillId="0" borderId="1" xfId="0" applyNumberFormat="1" applyFont="1" applyBorder="1"/>
    <xf numFmtId="170" fontId="34" fillId="0" borderId="2" xfId="0" applyNumberFormat="1" applyFont="1" applyBorder="1"/>
    <xf numFmtId="170" fontId="37" fillId="0" borderId="0" xfId="0" applyNumberFormat="1" applyFont="1"/>
    <xf numFmtId="0" fontId="34" fillId="0" borderId="0" xfId="0" applyFont="1" applyAlignment="1">
      <alignment wrapText="1"/>
    </xf>
    <xf numFmtId="0" fontId="38" fillId="0" borderId="0" xfId="0" applyFont="1" applyAlignment="1">
      <alignment wrapText="1"/>
    </xf>
    <xf numFmtId="0" fontId="39" fillId="0" borderId="0" xfId="0" applyFont="1" applyBorder="1"/>
    <xf numFmtId="0" fontId="39" fillId="0" borderId="0" xfId="0" applyFont="1"/>
    <xf numFmtId="0" fontId="39" fillId="0" borderId="0" xfId="0" applyFont="1" applyBorder="1" applyAlignment="1">
      <alignment horizontal="center"/>
    </xf>
    <xf numFmtId="0" fontId="35" fillId="0" borderId="0" xfId="0" applyFont="1"/>
    <xf numFmtId="173" fontId="34" fillId="0" borderId="0" xfId="0" applyNumberFormat="1" applyFont="1"/>
    <xf numFmtId="0" fontId="34" fillId="0" borderId="12" xfId="0" applyFont="1" applyBorder="1"/>
    <xf numFmtId="170" fontId="34" fillId="0" borderId="0" xfId="0" applyNumberFormat="1" applyFont="1" applyBorder="1"/>
    <xf numFmtId="0" fontId="35" fillId="0" borderId="0" xfId="0" applyFont="1" applyFill="1" applyBorder="1" applyAlignment="1">
      <alignment horizontal="center" wrapText="1"/>
    </xf>
    <xf numFmtId="0" fontId="39" fillId="0" borderId="17" xfId="0" applyFont="1" applyBorder="1" applyAlignment="1">
      <alignment horizontal="center"/>
    </xf>
    <xf numFmtId="0" fontId="39" fillId="0" borderId="18" xfId="0" applyFont="1" applyBorder="1" applyAlignment="1">
      <alignment horizontal="center" wrapText="1"/>
    </xf>
    <xf numFmtId="0" fontId="39" fillId="0" borderId="17" xfId="0" applyFont="1" applyBorder="1" applyAlignment="1">
      <alignment horizontal="center" wrapText="1"/>
    </xf>
    <xf numFmtId="0" fontId="39" fillId="0" borderId="19" xfId="0" applyFont="1" applyBorder="1" applyAlignment="1">
      <alignment horizontal="center" wrapText="1"/>
    </xf>
    <xf numFmtId="0" fontId="39" fillId="0" borderId="0" xfId="0" applyFont="1" applyBorder="1" applyAlignment="1">
      <alignment horizontal="center" wrapText="1"/>
    </xf>
    <xf numFmtId="0" fontId="35" fillId="0" borderId="22" xfId="0" applyFont="1" applyBorder="1" applyAlignment="1">
      <alignment horizontal="center"/>
    </xf>
    <xf numFmtId="1" fontId="34" fillId="0" borderId="22" xfId="0" applyNumberFormat="1" applyFont="1" applyBorder="1"/>
    <xf numFmtId="172" fontId="34" fillId="0" borderId="1" xfId="0" applyNumberFormat="1" applyFont="1" applyFill="1" applyBorder="1" applyAlignment="1">
      <alignment horizontal="center"/>
    </xf>
    <xf numFmtId="172" fontId="34" fillId="0" borderId="0" xfId="0" applyNumberFormat="1" applyFont="1" applyFill="1" applyBorder="1" applyAlignment="1">
      <alignment horizontal="center"/>
    </xf>
    <xf numFmtId="172" fontId="34" fillId="0" borderId="1" xfId="0" applyNumberFormat="1" applyFont="1" applyBorder="1" applyAlignment="1">
      <alignment horizontal="center"/>
    </xf>
    <xf numFmtId="172" fontId="34" fillId="0" borderId="0" xfId="0" applyNumberFormat="1" applyFont="1" applyAlignment="1">
      <alignment horizontal="center"/>
    </xf>
    <xf numFmtId="176" fontId="34" fillId="0" borderId="2" xfId="0" applyNumberFormat="1" applyFont="1" applyBorder="1"/>
    <xf numFmtId="172" fontId="34" fillId="0" borderId="20" xfId="0" applyNumberFormat="1" applyFont="1" applyBorder="1" applyAlignment="1">
      <alignment horizontal="center"/>
    </xf>
    <xf numFmtId="172" fontId="34" fillId="0" borderId="0" xfId="0" applyNumberFormat="1" applyFont="1" applyBorder="1" applyAlignment="1">
      <alignment horizontal="center"/>
    </xf>
    <xf numFmtId="172" fontId="34" fillId="0" borderId="21" xfId="0" applyNumberFormat="1" applyFont="1" applyBorder="1" applyAlignment="1">
      <alignment horizontal="center"/>
    </xf>
    <xf numFmtId="172" fontId="34" fillId="0" borderId="0" xfId="0" applyNumberFormat="1" applyFont="1"/>
    <xf numFmtId="172" fontId="34" fillId="19" borderId="0" xfId="0" applyNumberFormat="1" applyFont="1" applyFill="1"/>
    <xf numFmtId="0" fontId="38" fillId="0" borderId="9" xfId="0" applyFont="1" applyBorder="1" applyAlignment="1">
      <alignment horizontal="left" wrapText="1"/>
    </xf>
    <xf numFmtId="0" fontId="38" fillId="0" borderId="10" xfId="0" applyFont="1" applyBorder="1" applyAlignment="1">
      <alignment wrapText="1"/>
    </xf>
    <xf numFmtId="0" fontId="38" fillId="0" borderId="9" xfId="0" applyFont="1" applyBorder="1" applyAlignment="1">
      <alignment wrapText="1"/>
    </xf>
    <xf numFmtId="0" fontId="38" fillId="0" borderId="11" xfId="0" applyFont="1" applyBorder="1" applyAlignment="1">
      <alignment wrapText="1"/>
    </xf>
    <xf numFmtId="0" fontId="38" fillId="0" borderId="4" xfId="0" applyFont="1" applyBorder="1" applyAlignment="1">
      <alignment wrapText="1"/>
    </xf>
    <xf numFmtId="0" fontId="38" fillId="0" borderId="3" xfId="0" applyFont="1" applyBorder="1" applyAlignment="1">
      <alignment wrapText="1"/>
    </xf>
    <xf numFmtId="0" fontId="38" fillId="0" borderId="5" xfId="0" applyFont="1" applyBorder="1" applyAlignment="1">
      <alignment wrapText="1"/>
    </xf>
    <xf numFmtId="10" fontId="34" fillId="0" borderId="0" xfId="0" applyNumberFormat="1" applyFont="1"/>
    <xf numFmtId="172" fontId="34" fillId="0" borderId="1" xfId="0" applyNumberFormat="1" applyFont="1" applyBorder="1" applyAlignment="1"/>
    <xf numFmtId="172" fontId="34" fillId="0" borderId="0" xfId="0" applyNumberFormat="1" applyFont="1" applyBorder="1" applyAlignment="1"/>
    <xf numFmtId="0" fontId="38" fillId="4" borderId="0" xfId="0" applyFont="1" applyFill="1" applyAlignment="1">
      <alignment wrapText="1"/>
    </xf>
    <xf numFmtId="172" fontId="34" fillId="4" borderId="4" xfId="0" applyNumberFormat="1" applyFont="1" applyFill="1" applyBorder="1" applyAlignment="1"/>
    <xf numFmtId="172" fontId="34" fillId="4" borderId="3" xfId="0" applyNumberFormat="1" applyFont="1" applyFill="1" applyBorder="1" applyAlignment="1"/>
    <xf numFmtId="0" fontId="38" fillId="0" borderId="0" xfId="0" applyFont="1" applyAlignment="1"/>
    <xf numFmtId="0" fontId="34" fillId="10" borderId="0" xfId="0" applyFont="1" applyFill="1" applyAlignment="1">
      <alignment horizontal="center"/>
    </xf>
    <xf numFmtId="172" fontId="34" fillId="10" borderId="1" xfId="0" applyNumberFormat="1" applyFont="1" applyFill="1" applyBorder="1" applyAlignment="1">
      <alignment horizontal="center"/>
    </xf>
    <xf numFmtId="172" fontId="34" fillId="10" borderId="0" xfId="0" applyNumberFormat="1" applyFont="1" applyFill="1" applyBorder="1" applyAlignment="1">
      <alignment horizontal="center"/>
    </xf>
    <xf numFmtId="170" fontId="34" fillId="10" borderId="2" xfId="0" applyNumberFormat="1" applyFont="1" applyFill="1" applyBorder="1"/>
    <xf numFmtId="172" fontId="34" fillId="4" borderId="1" xfId="0" applyNumberFormat="1" applyFont="1" applyFill="1" applyBorder="1" applyAlignment="1"/>
    <xf numFmtId="172" fontId="34" fillId="4" borderId="0" xfId="0" applyNumberFormat="1" applyFont="1" applyFill="1" applyBorder="1" applyAlignment="1"/>
    <xf numFmtId="0" fontId="40" fillId="0" borderId="0" xfId="1" applyFont="1"/>
    <xf numFmtId="0" fontId="34" fillId="4" borderId="0" xfId="0" applyFont="1" applyFill="1" applyAlignment="1">
      <alignment horizontal="center"/>
    </xf>
    <xf numFmtId="172" fontId="34" fillId="0" borderId="13" xfId="0" applyNumberFormat="1" applyFont="1" applyBorder="1" applyAlignment="1"/>
    <xf numFmtId="172" fontId="34" fillId="0" borderId="12" xfId="0" applyNumberFormat="1" applyFont="1" applyBorder="1" applyAlignment="1"/>
    <xf numFmtId="1" fontId="34" fillId="0" borderId="0" xfId="0" applyNumberFormat="1" applyFont="1" applyFill="1" applyBorder="1" applyAlignment="1">
      <alignment horizontal="center"/>
    </xf>
    <xf numFmtId="170" fontId="34" fillId="0" borderId="2" xfId="0" applyNumberFormat="1" applyFont="1" applyFill="1" applyBorder="1"/>
    <xf numFmtId="172" fontId="34" fillId="0" borderId="18" xfId="0" applyNumberFormat="1" applyFont="1" applyBorder="1" applyAlignment="1">
      <alignment horizontal="center"/>
    </xf>
    <xf numFmtId="172" fontId="34" fillId="0" borderId="17" xfId="0" applyNumberFormat="1" applyFont="1" applyBorder="1" applyAlignment="1">
      <alignment horizontal="center"/>
    </xf>
    <xf numFmtId="172" fontId="34" fillId="0" borderId="19" xfId="0" applyNumberFormat="1" applyFont="1" applyBorder="1" applyAlignment="1">
      <alignment horizontal="center"/>
    </xf>
    <xf numFmtId="0" fontId="34" fillId="0" borderId="2" xfId="0" applyFont="1" applyFill="1" applyBorder="1"/>
    <xf numFmtId="0" fontId="34" fillId="0" borderId="0" xfId="0" applyFont="1" applyFill="1"/>
    <xf numFmtId="0" fontId="35" fillId="0" borderId="9" xfId="0" applyFont="1" applyBorder="1" applyAlignment="1">
      <alignment horizontal="center" wrapText="1"/>
    </xf>
    <xf numFmtId="0" fontId="35" fillId="0" borderId="10" xfId="0" applyFont="1" applyBorder="1" applyAlignment="1">
      <alignment horizontal="center" wrapText="1"/>
    </xf>
    <xf numFmtId="0" fontId="35" fillId="4" borderId="10" xfId="0" applyFont="1" applyFill="1" applyBorder="1" applyAlignment="1">
      <alignment horizontal="center" wrapText="1"/>
    </xf>
    <xf numFmtId="0" fontId="35" fillId="2" borderId="10" xfId="0" applyFont="1" applyFill="1" applyBorder="1" applyAlignment="1">
      <alignment horizontal="center" wrapText="1"/>
    </xf>
    <xf numFmtId="169" fontId="34" fillId="7" borderId="0" xfId="0" applyNumberFormat="1" applyFont="1" applyFill="1" applyAlignment="1">
      <alignment horizontal="center"/>
    </xf>
    <xf numFmtId="4" fontId="34" fillId="0" borderId="0" xfId="0" applyNumberFormat="1" applyFont="1" applyBorder="1"/>
    <xf numFmtId="169" fontId="34" fillId="0" borderId="0" xfId="0" applyNumberFormat="1" applyFont="1" applyBorder="1"/>
    <xf numFmtId="0" fontId="34" fillId="0" borderId="12" xfId="0" applyFont="1" applyFill="1" applyBorder="1" applyAlignment="1">
      <alignment horizontal="center"/>
    </xf>
    <xf numFmtId="0" fontId="34" fillId="0" borderId="1" xfId="0" applyFont="1" applyFill="1" applyBorder="1"/>
    <xf numFmtId="169" fontId="34" fillId="0" borderId="2" xfId="0" applyNumberFormat="1" applyFont="1" applyFill="1" applyBorder="1"/>
    <xf numFmtId="0" fontId="26" fillId="0" borderId="0" xfId="0" applyFont="1" applyFill="1"/>
    <xf numFmtId="0" fontId="34" fillId="0" borderId="0" xfId="0" applyFont="1" applyBorder="1" applyAlignment="1">
      <alignment horizontal="center"/>
    </xf>
    <xf numFmtId="0" fontId="34" fillId="0" borderId="0" xfId="0" applyFont="1" applyFill="1" applyBorder="1" applyAlignment="1">
      <alignment horizontal="center"/>
    </xf>
    <xf numFmtId="0" fontId="26" fillId="0" borderId="0" xfId="0" applyFont="1" applyFill="1" applyBorder="1"/>
    <xf numFmtId="0" fontId="35" fillId="4" borderId="11" xfId="0" applyFont="1" applyFill="1" applyBorder="1" applyAlignment="1">
      <alignment horizontal="center" wrapText="1"/>
    </xf>
    <xf numFmtId="169" fontId="34" fillId="0" borderId="2" xfId="0" applyNumberFormat="1" applyFont="1" applyBorder="1"/>
    <xf numFmtId="10" fontId="0" fillId="0" borderId="0" xfId="0" applyNumberFormat="1" applyFont="1" applyBorder="1"/>
    <xf numFmtId="9" fontId="0" fillId="0" borderId="0" xfId="0" applyNumberFormat="1" applyFont="1" applyBorder="1"/>
    <xf numFmtId="0" fontId="34" fillId="0" borderId="13" xfId="0" applyFont="1" applyFill="1" applyBorder="1"/>
    <xf numFmtId="0" fontId="34" fillId="0" borderId="12" xfId="0" applyFont="1" applyFill="1" applyBorder="1"/>
    <xf numFmtId="169" fontId="34" fillId="0" borderId="24" xfId="0" applyNumberFormat="1" applyFont="1" applyFill="1" applyBorder="1"/>
    <xf numFmtId="169" fontId="41" fillId="2" borderId="8" xfId="1" applyNumberFormat="1" applyFont="1" applyFill="1" applyBorder="1" applyAlignment="1">
      <alignment horizontal="center"/>
    </xf>
    <xf numFmtId="166" fontId="5" fillId="2" borderId="0" xfId="0" applyNumberFormat="1" applyFont="1" applyFill="1" applyAlignment="1">
      <alignment wrapText="1"/>
    </xf>
    <xf numFmtId="168" fontId="20" fillId="2" borderId="0" xfId="0" applyNumberFormat="1" applyFont="1" applyFill="1" applyAlignment="1">
      <alignment horizontal="center" wrapText="1"/>
    </xf>
    <xf numFmtId="0" fontId="20" fillId="2" borderId="8" xfId="0" applyFont="1" applyFill="1" applyBorder="1" applyAlignment="1">
      <alignment horizontal="center"/>
    </xf>
    <xf numFmtId="1" fontId="0" fillId="0" borderId="0" xfId="0" applyNumberFormat="1" applyFont="1" applyFill="1"/>
    <xf numFmtId="165" fontId="0" fillId="0" borderId="0" xfId="2" applyNumberFormat="1" applyFont="1" applyFill="1"/>
    <xf numFmtId="10" fontId="0" fillId="0" borderId="0" xfId="2" applyNumberFormat="1" applyFont="1" applyFill="1"/>
    <xf numFmtId="174" fontId="0" fillId="0" borderId="0" xfId="0" applyNumberFormat="1" applyFont="1" applyFill="1"/>
    <xf numFmtId="9" fontId="0" fillId="9" borderId="0" xfId="2" applyFont="1" applyFill="1"/>
    <xf numFmtId="165" fontId="0" fillId="6" borderId="0" xfId="2" applyNumberFormat="1" applyFont="1" applyFill="1"/>
    <xf numFmtId="3" fontId="34" fillId="0" borderId="1" xfId="0" applyNumberFormat="1" applyFont="1" applyBorder="1" applyAlignment="1">
      <alignment horizontal="center" wrapText="1"/>
    </xf>
    <xf numFmtId="3" fontId="34" fillId="0" borderId="0" xfId="0" applyNumberFormat="1" applyFont="1" applyAlignment="1">
      <alignment horizontal="center" wrapText="1"/>
    </xf>
    <xf numFmtId="3" fontId="34" fillId="0" borderId="0" xfId="0" quotePrefix="1" applyNumberFormat="1" applyFont="1"/>
    <xf numFmtId="3" fontId="34" fillId="0" borderId="0" xfId="0" applyNumberFormat="1" applyFont="1"/>
    <xf numFmtId="3" fontId="34" fillId="4" borderId="0" xfId="0" applyNumberFormat="1" applyFont="1" applyFill="1" applyAlignment="1">
      <alignment wrapText="1"/>
    </xf>
    <xf numFmtId="9" fontId="34" fillId="0" borderId="0" xfId="2" applyFont="1"/>
    <xf numFmtId="169" fontId="9" fillId="2" borderId="8" xfId="0" applyNumberFormat="1" applyFont="1" applyFill="1" applyBorder="1" applyAlignment="1">
      <alignment horizontal="center"/>
    </xf>
    <xf numFmtId="166" fontId="0" fillId="0" borderId="0" xfId="0" applyNumberFormat="1"/>
    <xf numFmtId="169" fontId="0" fillId="0" borderId="0" xfId="0" applyNumberFormat="1"/>
    <xf numFmtId="0" fontId="3" fillId="0" borderId="0" xfId="0" applyFont="1"/>
    <xf numFmtId="0" fontId="3" fillId="4" borderId="8" xfId="0" applyFont="1" applyFill="1" applyBorder="1" applyAlignment="1">
      <alignment horizontal="center" wrapText="1"/>
    </xf>
    <xf numFmtId="0" fontId="0" fillId="0" borderId="8" xfId="0" applyBorder="1"/>
    <xf numFmtId="175" fontId="0" fillId="0" borderId="8" xfId="0" applyNumberFormat="1" applyBorder="1"/>
    <xf numFmtId="0" fontId="20" fillId="0" borderId="0" xfId="0" applyFont="1" applyAlignment="1">
      <alignment horizontal="left"/>
    </xf>
    <xf numFmtId="0" fontId="20" fillId="0" borderId="0" xfId="0" applyFont="1" applyAlignment="1">
      <alignment horizontal="center" vertical="center" wrapText="1"/>
    </xf>
    <xf numFmtId="10" fontId="3" fillId="0" borderId="0" xfId="0" applyNumberFormat="1" applyFont="1" applyAlignment="1">
      <alignment horizontal="right"/>
    </xf>
    <xf numFmtId="10" fontId="0" fillId="0" borderId="0" xfId="0" applyNumberFormat="1" applyAlignment="1">
      <alignment horizontal="right"/>
    </xf>
    <xf numFmtId="10" fontId="5" fillId="0" borderId="0" xfId="0" applyNumberFormat="1" applyFont="1" applyAlignment="1">
      <alignment horizontal="right" wrapText="1"/>
    </xf>
    <xf numFmtId="10" fontId="5" fillId="0" borderId="0" xfId="0" applyNumberFormat="1" applyFont="1" applyAlignment="1">
      <alignment horizontal="right"/>
    </xf>
    <xf numFmtId="10" fontId="3" fillId="4" borderId="0" xfId="0" applyNumberFormat="1" applyFont="1" applyFill="1" applyAlignment="1">
      <alignment horizontal="right"/>
    </xf>
    <xf numFmtId="0" fontId="3" fillId="0" borderId="0" xfId="0" applyFont="1" applyFill="1" applyAlignment="1">
      <alignment horizontal="center" wrapText="1"/>
    </xf>
    <xf numFmtId="169" fontId="3" fillId="4" borderId="0" xfId="0" applyNumberFormat="1" applyFont="1" applyFill="1" applyAlignment="1">
      <alignment horizontal="center"/>
    </xf>
    <xf numFmtId="0" fontId="5" fillId="0" borderId="0" xfId="0" applyFont="1" applyFill="1"/>
    <xf numFmtId="10" fontId="26" fillId="0" borderId="0" xfId="0" applyNumberFormat="1" applyFont="1"/>
    <xf numFmtId="10" fontId="5" fillId="0" borderId="0" xfId="0" applyNumberFormat="1" applyFont="1"/>
    <xf numFmtId="10" fontId="23" fillId="0" borderId="0" xfId="0" applyNumberFormat="1" applyFont="1"/>
    <xf numFmtId="0" fontId="23" fillId="0" borderId="0" xfId="0" applyFont="1"/>
    <xf numFmtId="10" fontId="5" fillId="0" borderId="0" xfId="0" applyNumberFormat="1" applyFont="1" applyFill="1" applyAlignment="1">
      <alignment horizontal="right"/>
    </xf>
    <xf numFmtId="0" fontId="21" fillId="0" borderId="0" xfId="0" applyFont="1" applyFill="1"/>
    <xf numFmtId="10" fontId="8" fillId="0" borderId="0" xfId="0" applyNumberFormat="1" applyFont="1" applyFill="1"/>
    <xf numFmtId="10" fontId="5" fillId="0" borderId="0" xfId="0" applyNumberFormat="1" applyFont="1" applyFill="1" applyAlignment="1">
      <alignment horizontal="right" wrapText="1"/>
    </xf>
    <xf numFmtId="10" fontId="3" fillId="0" borderId="0" xfId="0" applyNumberFormat="1" applyFont="1" applyFill="1" applyAlignment="1">
      <alignment horizontal="right"/>
    </xf>
    <xf numFmtId="10" fontId="20" fillId="0" borderId="0" xfId="0" applyNumberFormat="1" applyFont="1" applyFill="1" applyAlignment="1">
      <alignment horizontal="right" wrapText="1"/>
    </xf>
    <xf numFmtId="9" fontId="3" fillId="0" borderId="1" xfId="0" applyNumberFormat="1" applyFont="1" applyBorder="1" applyAlignment="1">
      <alignment horizontal="center"/>
    </xf>
    <xf numFmtId="9" fontId="0" fillId="0" borderId="1" xfId="0" applyNumberFormat="1" applyBorder="1" applyAlignment="1">
      <alignment horizontal="center"/>
    </xf>
    <xf numFmtId="0" fontId="3" fillId="0" borderId="1" xfId="0" applyFont="1" applyFill="1" applyBorder="1" applyAlignment="1">
      <alignment horizontal="center" wrapText="1"/>
    </xf>
    <xf numFmtId="0" fontId="3" fillId="0" borderId="2" xfId="0" applyFont="1" applyFill="1" applyBorder="1" applyAlignment="1">
      <alignment horizontal="center" wrapText="1"/>
    </xf>
    <xf numFmtId="10" fontId="3" fillId="4" borderId="2" xfId="0" applyNumberFormat="1" applyFont="1" applyFill="1" applyBorder="1" applyAlignment="1">
      <alignment horizontal="center"/>
    </xf>
    <xf numFmtId="0" fontId="0" fillId="0" borderId="2" xfId="0" applyBorder="1"/>
    <xf numFmtId="9" fontId="0" fillId="0" borderId="2" xfId="0" applyNumberFormat="1" applyBorder="1"/>
    <xf numFmtId="0" fontId="5" fillId="0" borderId="2" xfId="0" applyFont="1" applyBorder="1"/>
    <xf numFmtId="0" fontId="20" fillId="0" borderId="2" xfId="0" applyFont="1" applyBorder="1" applyAlignment="1">
      <alignment horizontal="center" wrapText="1"/>
    </xf>
    <xf numFmtId="0" fontId="3" fillId="0" borderId="2" xfId="0" applyFont="1" applyBorder="1"/>
    <xf numFmtId="0" fontId="5" fillId="0" borderId="2" xfId="0" applyFont="1" applyFill="1" applyBorder="1"/>
    <xf numFmtId="0" fontId="0" fillId="0" borderId="0" xfId="0" applyAlignment="1"/>
    <xf numFmtId="0" fontId="0" fillId="0" borderId="0" xfId="0" applyBorder="1" applyAlignment="1"/>
    <xf numFmtId="0" fontId="20" fillId="0" borderId="0" xfId="0" applyFont="1" applyBorder="1" applyAlignment="1">
      <alignment horizontal="center" vertical="center" wrapText="1"/>
    </xf>
    <xf numFmtId="3" fontId="26" fillId="0" borderId="0" xfId="0" applyNumberFormat="1" applyFont="1" applyBorder="1" applyAlignment="1">
      <alignment horizontal="center"/>
    </xf>
    <xf numFmtId="3" fontId="26" fillId="0" borderId="0" xfId="0" applyNumberFormat="1" applyFont="1" applyBorder="1"/>
    <xf numFmtId="0" fontId="5" fillId="0" borderId="0" xfId="0" applyFont="1" applyBorder="1"/>
    <xf numFmtId="0" fontId="5" fillId="18" borderId="0" xfId="0" applyFont="1" applyFill="1"/>
    <xf numFmtId="0" fontId="20" fillId="18" borderId="0" xfId="0" applyFont="1" applyFill="1" applyAlignment="1">
      <alignment horizontal="center"/>
    </xf>
    <xf numFmtId="175" fontId="5" fillId="18" borderId="0" xfId="0" applyNumberFormat="1" applyFont="1" applyFill="1"/>
    <xf numFmtId="178" fontId="5" fillId="0" borderId="0" xfId="5" applyNumberFormat="1" applyFont="1" applyAlignment="1">
      <alignment horizontal="left"/>
    </xf>
    <xf numFmtId="43" fontId="5" fillId="0" borderId="0" xfId="0" applyNumberFormat="1" applyFont="1" applyAlignment="1">
      <alignment horizontal="left"/>
    </xf>
    <xf numFmtId="178" fontId="5" fillId="0" borderId="0" xfId="0" applyNumberFormat="1" applyFont="1" applyAlignment="1">
      <alignment horizontal="center"/>
    </xf>
    <xf numFmtId="178" fontId="5" fillId="0" borderId="0" xfId="5" applyNumberFormat="1" applyFont="1" applyAlignment="1">
      <alignment horizontal="center"/>
    </xf>
    <xf numFmtId="43" fontId="5" fillId="0" borderId="0" xfId="0" applyNumberFormat="1" applyFont="1" applyAlignment="1">
      <alignment horizontal="center"/>
    </xf>
    <xf numFmtId="1" fontId="34" fillId="20" borderId="0" xfId="0" applyNumberFormat="1" applyFont="1" applyFill="1" applyBorder="1"/>
    <xf numFmtId="1" fontId="34" fillId="0" borderId="0" xfId="0" applyNumberFormat="1" applyFont="1" applyBorder="1"/>
    <xf numFmtId="0" fontId="34" fillId="20" borderId="0" xfId="0" applyFont="1" applyFill="1" applyAlignment="1">
      <alignment horizontal="center"/>
    </xf>
    <xf numFmtId="169" fontId="0" fillId="20" borderId="0" xfId="0" applyNumberFormat="1" applyFill="1"/>
    <xf numFmtId="10" fontId="5" fillId="20" borderId="0" xfId="0" applyNumberFormat="1" applyFont="1" applyFill="1"/>
    <xf numFmtId="0" fontId="5" fillId="20" borderId="0" xfId="0" applyFont="1" applyFill="1" applyAlignment="1">
      <alignment horizontal="right"/>
    </xf>
    <xf numFmtId="10" fontId="20" fillId="20" borderId="0" xfId="2" applyNumberFormat="1" applyFont="1" applyFill="1"/>
    <xf numFmtId="10" fontId="20" fillId="20" borderId="0" xfId="0" applyNumberFormat="1" applyFont="1" applyFill="1" applyAlignment="1">
      <alignment horizontal="right" wrapText="1"/>
    </xf>
    <xf numFmtId="177" fontId="5" fillId="20" borderId="0" xfId="0" applyNumberFormat="1" applyFont="1" applyFill="1"/>
    <xf numFmtId="3" fontId="34" fillId="20" borderId="1" xfId="0" applyNumberFormat="1" applyFont="1" applyFill="1" applyBorder="1" applyAlignment="1">
      <alignment horizontal="center" wrapText="1"/>
    </xf>
    <xf numFmtId="3" fontId="34" fillId="20" borderId="0" xfId="0" applyNumberFormat="1" applyFont="1" applyFill="1" applyAlignment="1">
      <alignment horizontal="center" wrapText="1"/>
    </xf>
    <xf numFmtId="10" fontId="5" fillId="0" borderId="0" xfId="0" applyNumberFormat="1" applyFont="1" applyAlignment="1">
      <alignment wrapText="1"/>
    </xf>
    <xf numFmtId="43" fontId="5" fillId="0" borderId="2" xfId="5" applyFont="1" applyBorder="1"/>
    <xf numFmtId="10" fontId="5" fillId="20" borderId="0" xfId="0" applyNumberFormat="1" applyFont="1" applyFill="1" applyAlignment="1">
      <alignment horizontal="right" wrapText="1"/>
    </xf>
    <xf numFmtId="174" fontId="20" fillId="20" borderId="2" xfId="0" applyNumberFormat="1" applyFont="1" applyFill="1" applyBorder="1" applyAlignment="1">
      <alignment horizontal="center"/>
    </xf>
    <xf numFmtId="10" fontId="20" fillId="20" borderId="0" xfId="0" applyNumberFormat="1" applyFont="1" applyFill="1"/>
    <xf numFmtId="10" fontId="5" fillId="0" borderId="0" xfId="0" applyNumberFormat="1" applyFont="1" applyFill="1" applyAlignment="1">
      <alignment wrapText="1"/>
    </xf>
    <xf numFmtId="10" fontId="5" fillId="0" borderId="0" xfId="0" applyNumberFormat="1" applyFont="1" applyFill="1"/>
    <xf numFmtId="10" fontId="41" fillId="0" borderId="0" xfId="0" applyNumberFormat="1" applyFont="1"/>
    <xf numFmtId="0" fontId="5" fillId="20" borderId="0" xfId="0" applyFont="1" applyFill="1"/>
    <xf numFmtId="0" fontId="7" fillId="2" borderId="1" xfId="1" applyFill="1" applyBorder="1" applyAlignment="1">
      <alignment horizontal="left"/>
    </xf>
    <xf numFmtId="0" fontId="5" fillId="0" borderId="0" xfId="0" applyFont="1" applyFill="1" applyAlignment="1">
      <alignment horizontal="center" wrapText="1"/>
    </xf>
    <xf numFmtId="178" fontId="5" fillId="0" borderId="0" xfId="5" applyNumberFormat="1" applyFont="1" applyFill="1" applyAlignment="1">
      <alignment horizontal="center"/>
    </xf>
    <xf numFmtId="178" fontId="5" fillId="0" borderId="0" xfId="5" applyNumberFormat="1" applyFont="1" applyFill="1"/>
    <xf numFmtId="0" fontId="3" fillId="14" borderId="2" xfId="0" applyFont="1" applyFill="1" applyBorder="1"/>
    <xf numFmtId="0" fontId="5" fillId="14" borderId="0" xfId="0" applyFont="1" applyFill="1" applyAlignment="1">
      <alignment horizontal="center" wrapText="1"/>
    </xf>
    <xf numFmtId="0" fontId="5" fillId="14" borderId="0" xfId="0" applyFont="1" applyFill="1" applyAlignment="1">
      <alignment horizontal="center"/>
    </xf>
    <xf numFmtId="0" fontId="0" fillId="14" borderId="2" xfId="0" applyFont="1" applyFill="1" applyBorder="1"/>
    <xf numFmtId="3" fontId="0" fillId="14" borderId="0" xfId="0" applyNumberFormat="1" applyFont="1" applyFill="1"/>
    <xf numFmtId="0" fontId="0" fillId="14" borderId="0" xfId="0" applyFont="1" applyFill="1"/>
    <xf numFmtId="0" fontId="5" fillId="14" borderId="2" xfId="0" applyFont="1" applyFill="1" applyBorder="1"/>
    <xf numFmtId="10" fontId="33" fillId="10" borderId="0" xfId="0" applyNumberFormat="1" applyFont="1" applyFill="1" applyAlignment="1"/>
    <xf numFmtId="166" fontId="0" fillId="0" borderId="0" xfId="0" applyNumberFormat="1" applyFont="1"/>
    <xf numFmtId="0" fontId="0" fillId="4" borderId="0" xfId="0" applyFill="1"/>
    <xf numFmtId="0" fontId="3" fillId="4" borderId="0" xfId="0" applyFont="1" applyFill="1"/>
    <xf numFmtId="172" fontId="34" fillId="17" borderId="0" xfId="0" applyNumberFormat="1" applyFont="1" applyFill="1" applyBorder="1" applyAlignment="1"/>
    <xf numFmtId="172" fontId="34" fillId="17" borderId="12" xfId="0" applyNumberFormat="1" applyFont="1" applyFill="1" applyBorder="1" applyAlignment="1"/>
    <xf numFmtId="172" fontId="34" fillId="17" borderId="2" xfId="0" applyNumberFormat="1" applyFont="1" applyFill="1" applyBorder="1" applyAlignment="1"/>
    <xf numFmtId="172" fontId="34" fillId="17" borderId="24" xfId="0" applyNumberFormat="1" applyFont="1" applyFill="1" applyBorder="1" applyAlignment="1"/>
    <xf numFmtId="172" fontId="34" fillId="0" borderId="0" xfId="0" applyNumberFormat="1" applyFont="1" applyFill="1" applyBorder="1" applyAlignment="1"/>
    <xf numFmtId="0" fontId="38" fillId="0" borderId="0" xfId="0" applyFont="1" applyFill="1" applyBorder="1" applyAlignment="1">
      <alignment wrapText="1"/>
    </xf>
    <xf numFmtId="0" fontId="38" fillId="0" borderId="0" xfId="0" applyFont="1" applyFill="1" applyBorder="1" applyAlignment="1"/>
    <xf numFmtId="0" fontId="42" fillId="0" borderId="0" xfId="0" applyFont="1" applyFill="1" applyBorder="1" applyAlignment="1"/>
    <xf numFmtId="172" fontId="43" fillId="0" borderId="0" xfId="1" applyNumberFormat="1" applyFont="1" applyFill="1" applyBorder="1" applyAlignment="1"/>
    <xf numFmtId="0" fontId="42" fillId="0" borderId="0" xfId="0" applyFont="1" applyFill="1" applyBorder="1" applyAlignment="1">
      <alignment wrapText="1"/>
    </xf>
    <xf numFmtId="172" fontId="44" fillId="0" borderId="0" xfId="0" applyNumberFormat="1" applyFont="1" applyFill="1" applyBorder="1" applyAlignment="1"/>
    <xf numFmtId="0" fontId="3" fillId="0" borderId="0" xfId="0" applyFont="1" applyFill="1" applyBorder="1"/>
    <xf numFmtId="0" fontId="0" fillId="0" borderId="0" xfId="0" applyFill="1" applyBorder="1"/>
    <xf numFmtId="172" fontId="34" fillId="0" borderId="0" xfId="0" applyNumberFormat="1" applyFont="1" applyFill="1" applyBorder="1"/>
    <xf numFmtId="0" fontId="37" fillId="0" borderId="0" xfId="0" applyFont="1" applyFill="1" applyBorder="1"/>
    <xf numFmtId="172" fontId="34" fillId="21" borderId="0" xfId="0" applyNumberFormat="1" applyFont="1" applyFill="1"/>
    <xf numFmtId="172" fontId="34" fillId="22" borderId="0" xfId="0" applyNumberFormat="1" applyFont="1" applyFill="1"/>
    <xf numFmtId="172" fontId="34" fillId="15" borderId="0" xfId="0" applyNumberFormat="1" applyFont="1" applyFill="1"/>
    <xf numFmtId="0" fontId="35" fillId="22" borderId="0" xfId="0" applyFont="1" applyFill="1" applyBorder="1"/>
    <xf numFmtId="0" fontId="3" fillId="22" borderId="7" xfId="0" applyFont="1" applyFill="1" applyBorder="1"/>
    <xf numFmtId="0" fontId="34" fillId="22" borderId="0" xfId="0" applyFont="1" applyFill="1" applyBorder="1"/>
    <xf numFmtId="0" fontId="0" fillId="22" borderId="23" xfId="0" applyFill="1" applyBorder="1"/>
    <xf numFmtId="172" fontId="34" fillId="23" borderId="0" xfId="0" applyNumberFormat="1" applyFont="1" applyFill="1"/>
    <xf numFmtId="172" fontId="34" fillId="24" borderId="0" xfId="0" applyNumberFormat="1" applyFont="1" applyFill="1"/>
    <xf numFmtId="0" fontId="0" fillId="15" borderId="0" xfId="0" applyFont="1" applyFill="1"/>
    <xf numFmtId="0" fontId="34" fillId="23" borderId="0" xfId="0" applyFont="1" applyFill="1" applyBorder="1"/>
    <xf numFmtId="2" fontId="3" fillId="25" borderId="8" xfId="0" applyNumberFormat="1" applyFont="1" applyFill="1" applyBorder="1" applyAlignment="1">
      <alignment horizontal="center"/>
    </xf>
    <xf numFmtId="169" fontId="34" fillId="23" borderId="0" xfId="0" applyNumberFormat="1" applyFont="1" applyFill="1" applyBorder="1"/>
    <xf numFmtId="4" fontId="34" fillId="23" borderId="0" xfId="0" applyNumberFormat="1" applyFont="1" applyFill="1" applyBorder="1"/>
    <xf numFmtId="169" fontId="34" fillId="23" borderId="12" xfId="0" applyNumberFormat="1" applyFont="1" applyFill="1" applyBorder="1"/>
    <xf numFmtId="4" fontId="34" fillId="23" borderId="12" xfId="0" applyNumberFormat="1" applyFont="1" applyFill="1" applyBorder="1"/>
    <xf numFmtId="9" fontId="20" fillId="6" borderId="0" xfId="3" applyNumberFormat="1" applyFont="1" applyFill="1"/>
    <xf numFmtId="9" fontId="20" fillId="4" borderId="0" xfId="3" applyNumberFormat="1" applyFont="1" applyFill="1"/>
    <xf numFmtId="0" fontId="0" fillId="0" borderId="4" xfId="0" applyBorder="1"/>
    <xf numFmtId="0" fontId="5" fillId="0" borderId="13" xfId="0" applyFont="1" applyBorder="1"/>
    <xf numFmtId="9" fontId="5" fillId="25" borderId="0" xfId="3" applyNumberFormat="1" applyFont="1" applyFill="1"/>
    <xf numFmtId="9" fontId="5" fillId="5" borderId="0" xfId="3" applyNumberFormat="1" applyFont="1" applyFill="1"/>
    <xf numFmtId="0" fontId="34" fillId="22" borderId="2" xfId="0" applyFont="1" applyFill="1" applyBorder="1"/>
    <xf numFmtId="172" fontId="34" fillId="27" borderId="0" xfId="0" applyNumberFormat="1" applyFont="1" applyFill="1"/>
    <xf numFmtId="1" fontId="34" fillId="20" borderId="22" xfId="0" applyNumberFormat="1" applyFont="1" applyFill="1" applyBorder="1"/>
    <xf numFmtId="1" fontId="34" fillId="26" borderId="22" xfId="0" applyNumberFormat="1" applyFont="1" applyFill="1" applyBorder="1"/>
    <xf numFmtId="172" fontId="34" fillId="4" borderId="1" xfId="0" applyNumberFormat="1" applyFont="1" applyFill="1" applyBorder="1" applyAlignment="1">
      <alignment horizontal="center"/>
    </xf>
    <xf numFmtId="172" fontId="34" fillId="4" borderId="0" xfId="0" applyNumberFormat="1" applyFont="1" applyFill="1" applyAlignment="1">
      <alignment horizontal="center"/>
    </xf>
    <xf numFmtId="172" fontId="34" fillId="15" borderId="1" xfId="0" applyNumberFormat="1" applyFont="1" applyFill="1" applyBorder="1" applyAlignment="1">
      <alignment horizontal="center"/>
    </xf>
    <xf numFmtId="172" fontId="34" fillId="15" borderId="0" xfId="0" applyNumberFormat="1" applyFont="1" applyFill="1" applyAlignment="1">
      <alignment horizontal="center"/>
    </xf>
    <xf numFmtId="0" fontId="35" fillId="15" borderId="0" xfId="0" applyFont="1" applyFill="1"/>
    <xf numFmtId="0" fontId="35" fillId="0" borderId="0" xfId="0" applyFont="1" applyFill="1" applyBorder="1" applyAlignment="1">
      <alignment wrapText="1"/>
    </xf>
    <xf numFmtId="0" fontId="39" fillId="0" borderId="0" xfId="0" applyFont="1" applyFill="1" applyBorder="1" applyAlignment="1">
      <alignment wrapText="1"/>
    </xf>
    <xf numFmtId="0" fontId="39" fillId="0" borderId="0" xfId="0" applyFont="1" applyFill="1" applyBorder="1" applyAlignment="1"/>
    <xf numFmtId="0" fontId="35" fillId="0" borderId="0" xfId="0" applyFont="1" applyFill="1" applyBorder="1" applyAlignment="1"/>
    <xf numFmtId="0" fontId="39" fillId="0" borderId="0" xfId="0" applyFont="1" applyFill="1" applyBorder="1" applyAlignment="1">
      <alignment horizontal="left"/>
    </xf>
    <xf numFmtId="9" fontId="5" fillId="4" borderId="5" xfId="0" applyNumberFormat="1" applyFont="1" applyFill="1" applyBorder="1"/>
    <xf numFmtId="9" fontId="0" fillId="4" borderId="2" xfId="0" applyNumberFormat="1" applyFill="1" applyBorder="1"/>
    <xf numFmtId="9" fontId="5" fillId="4" borderId="2" xfId="0" applyNumberFormat="1" applyFont="1" applyFill="1" applyBorder="1"/>
    <xf numFmtId="9" fontId="5" fillId="4" borderId="24" xfId="0" applyNumberFormat="1" applyFont="1" applyFill="1" applyBorder="1"/>
    <xf numFmtId="0" fontId="20" fillId="4" borderId="0" xfId="0" applyFont="1" applyFill="1"/>
    <xf numFmtId="10" fontId="0" fillId="4" borderId="0" xfId="0" applyNumberFormat="1" applyFill="1" applyAlignment="1">
      <alignment horizontal="right"/>
    </xf>
    <xf numFmtId="10" fontId="5" fillId="0" borderId="2" xfId="0" applyNumberFormat="1" applyFont="1" applyBorder="1" applyAlignment="1">
      <alignment horizontal="center"/>
    </xf>
    <xf numFmtId="0" fontId="5" fillId="2" borderId="7" xfId="0" applyFont="1" applyFill="1" applyBorder="1"/>
    <xf numFmtId="10" fontId="32" fillId="2" borderId="8" xfId="0" applyNumberFormat="1" applyFont="1" applyFill="1" applyBorder="1" applyAlignment="1">
      <alignment horizontal="center"/>
    </xf>
    <xf numFmtId="0" fontId="32" fillId="2" borderId="8" xfId="0" applyFont="1" applyFill="1" applyBorder="1" applyAlignment="1">
      <alignment horizontal="center"/>
    </xf>
    <xf numFmtId="165" fontId="5" fillId="2" borderId="8" xfId="0" applyNumberFormat="1" applyFont="1" applyFill="1" applyBorder="1" applyAlignment="1">
      <alignment horizontal="center"/>
    </xf>
    <xf numFmtId="0" fontId="20" fillId="2" borderId="0" xfId="0" applyFont="1" applyFill="1" applyAlignment="1">
      <alignment horizontal="center" wrapText="1"/>
    </xf>
    <xf numFmtId="166" fontId="20" fillId="2" borderId="0" xfId="0" applyNumberFormat="1" applyFont="1" applyFill="1" applyAlignment="1">
      <alignment horizontal="center" wrapText="1"/>
    </xf>
    <xf numFmtId="166" fontId="5" fillId="2" borderId="0" xfId="0" applyNumberFormat="1" applyFont="1" applyFill="1"/>
    <xf numFmtId="171" fontId="0" fillId="0" borderId="0" xfId="0" applyNumberFormat="1" applyFont="1" applyFill="1"/>
    <xf numFmtId="2" fontId="3" fillId="0" borderId="0" xfId="0" applyNumberFormat="1" applyFont="1"/>
    <xf numFmtId="172" fontId="34" fillId="0" borderId="0" xfId="0" applyNumberFormat="1" applyFont="1" applyFill="1"/>
    <xf numFmtId="0" fontId="44" fillId="0" borderId="0" xfId="0" applyFont="1" applyFill="1"/>
    <xf numFmtId="172" fontId="35" fillId="0" borderId="0" xfId="0" applyNumberFormat="1" applyFont="1"/>
    <xf numFmtId="0" fontId="37" fillId="0" borderId="0" xfId="0" applyFont="1" applyFill="1"/>
    <xf numFmtId="0" fontId="37" fillId="0" borderId="0" xfId="0" applyFont="1"/>
    <xf numFmtId="172" fontId="34" fillId="2" borderId="0" xfId="0" applyNumberFormat="1" applyFont="1" applyFill="1"/>
    <xf numFmtId="172" fontId="35" fillId="4" borderId="3" xfId="0" applyNumberFormat="1" applyFont="1" applyFill="1" applyBorder="1" applyAlignment="1"/>
    <xf numFmtId="172" fontId="35" fillId="0" borderId="0" xfId="0" applyNumberFormat="1" applyFont="1" applyBorder="1" applyAlignment="1"/>
    <xf numFmtId="172" fontId="35" fillId="4" borderId="0" xfId="0" applyNumberFormat="1" applyFont="1" applyFill="1" applyBorder="1" applyAlignment="1"/>
    <xf numFmtId="172" fontId="35" fillId="4" borderId="12" xfId="0" applyNumberFormat="1" applyFont="1" applyFill="1" applyBorder="1" applyAlignment="1"/>
    <xf numFmtId="172" fontId="35" fillId="4" borderId="5" xfId="0" applyNumberFormat="1" applyFont="1" applyFill="1" applyBorder="1" applyAlignment="1"/>
    <xf numFmtId="172" fontId="35" fillId="0" borderId="2" xfId="0" applyNumberFormat="1" applyFont="1" applyBorder="1" applyAlignment="1"/>
    <xf numFmtId="172" fontId="35" fillId="4" borderId="2" xfId="0" applyNumberFormat="1" applyFont="1" applyFill="1" applyBorder="1" applyAlignment="1"/>
    <xf numFmtId="172" fontId="35" fillId="4" borderId="24" xfId="0" applyNumberFormat="1" applyFont="1" applyFill="1" applyBorder="1" applyAlignment="1"/>
    <xf numFmtId="176" fontId="35" fillId="22" borderId="2" xfId="0" applyNumberFormat="1" applyFont="1" applyFill="1" applyBorder="1"/>
    <xf numFmtId="0" fontId="25" fillId="0" borderId="0" xfId="0" quotePrefix="1" applyFont="1" applyFill="1"/>
    <xf numFmtId="0" fontId="35" fillId="4" borderId="0" xfId="0" applyFont="1" applyFill="1"/>
    <xf numFmtId="0" fontId="13" fillId="0" borderId="0" xfId="0" applyFont="1" applyFill="1" applyAlignment="1">
      <alignment horizontal="center"/>
    </xf>
    <xf numFmtId="170" fontId="17" fillId="0" borderId="0" xfId="0" applyNumberFormat="1" applyFont="1" applyFill="1"/>
    <xf numFmtId="0" fontId="20" fillId="2" borderId="8" xfId="0" applyFont="1" applyFill="1" applyBorder="1" applyAlignment="1">
      <alignment horizontal="left" indent="1"/>
    </xf>
    <xf numFmtId="16" fontId="20" fillId="2" borderId="8" xfId="0" applyNumberFormat="1" applyFont="1" applyFill="1" applyBorder="1" applyAlignment="1">
      <alignment horizontal="left" indent="1"/>
    </xf>
    <xf numFmtId="0" fontId="0" fillId="15" borderId="0" xfId="0" applyFont="1" applyFill="1" applyAlignment="1">
      <alignment horizontal="center"/>
    </xf>
    <xf numFmtId="0" fontId="0" fillId="15" borderId="1" xfId="0" applyFont="1" applyFill="1" applyBorder="1"/>
    <xf numFmtId="0" fontId="0" fillId="15" borderId="2" xfId="0" applyFont="1" applyFill="1" applyBorder="1"/>
    <xf numFmtId="2" fontId="3" fillId="15" borderId="8" xfId="0" applyNumberFormat="1" applyFont="1" applyFill="1" applyBorder="1" applyAlignment="1">
      <alignment horizontal="center"/>
    </xf>
    <xf numFmtId="171" fontId="0" fillId="15" borderId="0" xfId="0" applyNumberFormat="1" applyFont="1" applyFill="1"/>
    <xf numFmtId="169" fontId="32" fillId="15" borderId="8" xfId="0" applyNumberFormat="1" applyFont="1" applyFill="1" applyBorder="1" applyAlignment="1">
      <alignment horizontal="center"/>
    </xf>
    <xf numFmtId="10" fontId="5" fillId="15" borderId="8" xfId="0" applyNumberFormat="1" applyFont="1" applyFill="1" applyBorder="1" applyAlignment="1">
      <alignment horizontal="center"/>
    </xf>
    <xf numFmtId="10" fontId="5" fillId="15" borderId="23" xfId="0" applyNumberFormat="1" applyFont="1" applyFill="1" applyBorder="1" applyAlignment="1">
      <alignment horizontal="center"/>
    </xf>
    <xf numFmtId="0" fontId="35" fillId="0" borderId="0" xfId="0" applyFont="1" applyFill="1" applyBorder="1"/>
    <xf numFmtId="0" fontId="3" fillId="0" borderId="0" xfId="0" applyFont="1" applyFill="1"/>
    <xf numFmtId="165" fontId="2" fillId="0" borderId="0" xfId="2" applyNumberFormat="1" applyFont="1" applyFill="1"/>
    <xf numFmtId="165" fontId="33" fillId="6" borderId="0" xfId="2" applyNumberFormat="1" applyFont="1" applyFill="1"/>
    <xf numFmtId="0" fontId="20" fillId="0" borderId="0" xfId="0" applyFont="1" applyAlignment="1">
      <alignment horizontal="left"/>
    </xf>
    <xf numFmtId="0" fontId="3" fillId="2" borderId="0" xfId="0" applyFont="1" applyFill="1" applyAlignment="1">
      <alignment horizontal="center"/>
    </xf>
    <xf numFmtId="0" fontId="0" fillId="0" borderId="0" xfId="0" applyAlignment="1"/>
    <xf numFmtId="0" fontId="3" fillId="0" borderId="9" xfId="0" applyFont="1" applyBorder="1" applyAlignment="1">
      <alignment horizontal="center" wrapText="1"/>
    </xf>
    <xf numFmtId="0" fontId="3" fillId="0" borderId="10" xfId="0" applyFont="1" applyBorder="1" applyAlignment="1">
      <alignment horizontal="center" wrapText="1"/>
    </xf>
    <xf numFmtId="0" fontId="3" fillId="0" borderId="11" xfId="0" applyFont="1" applyBorder="1" applyAlignment="1">
      <alignment horizontal="center" wrapText="1"/>
    </xf>
    <xf numFmtId="0" fontId="36" fillId="0" borderId="0" xfId="0" applyFont="1" applyAlignment="1">
      <alignment horizontal="center"/>
    </xf>
    <xf numFmtId="0" fontId="39" fillId="9" borderId="14" xfId="0" applyFont="1" applyFill="1" applyBorder="1" applyAlignment="1">
      <alignment horizontal="center"/>
    </xf>
    <xf numFmtId="0" fontId="39" fillId="9" borderId="15" xfId="0" applyFont="1" applyFill="1" applyBorder="1" applyAlignment="1">
      <alignment horizontal="center"/>
    </xf>
    <xf numFmtId="0" fontId="39" fillId="9" borderId="16" xfId="0" applyFont="1" applyFill="1" applyBorder="1" applyAlignment="1">
      <alignment horizontal="center"/>
    </xf>
    <xf numFmtId="0" fontId="39" fillId="10" borderId="14" xfId="0" applyFont="1" applyFill="1" applyBorder="1" applyAlignment="1">
      <alignment horizontal="center"/>
    </xf>
    <xf numFmtId="0" fontId="39" fillId="10" borderId="15" xfId="0" applyFont="1" applyFill="1" applyBorder="1" applyAlignment="1">
      <alignment horizontal="center"/>
    </xf>
    <xf numFmtId="0" fontId="39" fillId="10" borderId="16" xfId="0" applyFont="1" applyFill="1" applyBorder="1" applyAlignment="1">
      <alignment horizontal="center"/>
    </xf>
    <xf numFmtId="0" fontId="39" fillId="10" borderId="4" xfId="0" applyFont="1" applyFill="1" applyBorder="1" applyAlignment="1">
      <alignment horizontal="center" wrapText="1"/>
    </xf>
    <xf numFmtId="0" fontId="38" fillId="10" borderId="3" xfId="0" applyFont="1" applyFill="1" applyBorder="1" applyAlignment="1">
      <alignment horizontal="center" wrapText="1"/>
    </xf>
    <xf numFmtId="0" fontId="38" fillId="10" borderId="5" xfId="0" applyFont="1" applyFill="1" applyBorder="1" applyAlignment="1">
      <alignment horizontal="center" wrapText="1"/>
    </xf>
    <xf numFmtId="0" fontId="39" fillId="9" borderId="4" xfId="0" applyFont="1" applyFill="1" applyBorder="1" applyAlignment="1">
      <alignment horizontal="center" wrapText="1"/>
    </xf>
    <xf numFmtId="0" fontId="39" fillId="9" borderId="3" xfId="0" applyFont="1" applyFill="1" applyBorder="1" applyAlignment="1">
      <alignment horizontal="center" wrapText="1"/>
    </xf>
    <xf numFmtId="0" fontId="35" fillId="0" borderId="1" xfId="0" applyFont="1" applyBorder="1" applyAlignment="1">
      <alignment horizontal="center"/>
    </xf>
    <xf numFmtId="0" fontId="35" fillId="0" borderId="0" xfId="0" applyFont="1" applyAlignment="1">
      <alignment horizontal="center"/>
    </xf>
    <xf numFmtId="0" fontId="35" fillId="0" borderId="2" xfId="0" applyFont="1" applyBorder="1" applyAlignment="1">
      <alignment horizontal="center"/>
    </xf>
    <xf numFmtId="0" fontId="35" fillId="0" borderId="1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35" fillId="0" borderId="2" xfId="0" applyFont="1" applyFill="1" applyBorder="1" applyAlignment="1">
      <alignment horizontal="center"/>
    </xf>
    <xf numFmtId="0" fontId="35" fillId="0" borderId="12" xfId="0" applyFont="1" applyBorder="1" applyAlignment="1">
      <alignment horizontal="center" wrapText="1"/>
    </xf>
    <xf numFmtId="0" fontId="16" fillId="16" borderId="0" xfId="0" applyFont="1" applyFill="1" applyAlignment="1">
      <alignment horizontal="center"/>
    </xf>
    <xf numFmtId="0" fontId="16" fillId="14" borderId="0" xfId="0" applyFont="1" applyFill="1" applyAlignment="1">
      <alignment horizontal="center"/>
    </xf>
    <xf numFmtId="0" fontId="23" fillId="2" borderId="8" xfId="0" applyFont="1" applyFill="1" applyBorder="1" applyAlignment="1">
      <alignment horizontal="left" indent="1"/>
    </xf>
    <xf numFmtId="1" fontId="5" fillId="14" borderId="8" xfId="0" applyNumberFormat="1" applyFont="1" applyFill="1" applyBorder="1" applyAlignment="1">
      <alignment horizontal="center"/>
    </xf>
    <xf numFmtId="1" fontId="5" fillId="20" borderId="0" xfId="0" applyNumberFormat="1" applyFont="1" applyFill="1" applyAlignment="1">
      <alignment horizontal="center"/>
    </xf>
    <xf numFmtId="1" fontId="5" fillId="20" borderId="0" xfId="0" applyNumberFormat="1" applyFont="1" applyFill="1" applyAlignment="1">
      <alignment horizontal="center" wrapText="1"/>
    </xf>
    <xf numFmtId="1" fontId="32" fillId="4" borderId="8" xfId="0" applyNumberFormat="1" applyFont="1" applyFill="1" applyBorder="1" applyAlignment="1">
      <alignment horizontal="center"/>
    </xf>
    <xf numFmtId="165" fontId="5" fillId="20" borderId="0" xfId="0" applyNumberFormat="1" applyFont="1" applyFill="1"/>
    <xf numFmtId="10" fontId="5" fillId="20" borderId="0" xfId="2" applyNumberFormat="1" applyFont="1" applyFill="1"/>
    <xf numFmtId="10" fontId="10" fillId="20" borderId="6" xfId="0" applyNumberFormat="1" applyFont="1" applyFill="1" applyBorder="1"/>
  </cellXfs>
  <cellStyles count="6">
    <cellStyle name="Comma" xfId="5" builtinId="3"/>
    <cellStyle name="Hyperlink" xfId="1" builtinId="8"/>
    <cellStyle name="Normal" xfId="0" builtinId="0"/>
    <cellStyle name="Normal 2" xfId="3" xr:uid="{00000000-0005-0000-0000-000002000000}"/>
    <cellStyle name="Normal 3" xfId="4" xr:uid="{93C6ABB7-A1E1-48B5-B026-2E1489ADEBAC}"/>
    <cellStyle name="Percent" xfId="2" builtinId="5"/>
  </cellStyles>
  <dxfs count="0"/>
  <tableStyles count="0" defaultTableStyle="TableStyleMedium9" defaultPivotStyle="PivotStyleMedium7"/>
  <colors>
    <mruColors>
      <color rgb="FFFFEDB3"/>
      <color rgb="FFFFFFD5"/>
      <color rgb="FF7854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67147856517901"/>
          <c:y val="5.7172236503856E-2"/>
          <c:w val="0.82005747545445695"/>
          <c:h val="0.72609236646672404"/>
        </c:manualLayout>
      </c:layout>
      <c:lineChart>
        <c:grouping val="standard"/>
        <c:varyColors val="0"/>
        <c:ser>
          <c:idx val="2"/>
          <c:order val="0"/>
          <c:tx>
            <c:strRef>
              <c:f>Main!$S$2</c:f>
              <c:strCache>
                <c:ptCount val="1"/>
                <c:pt idx="0">
                  <c:v>DC Accumulated Benefit (6% Return)</c:v>
                </c:pt>
              </c:strCache>
            </c:strRef>
          </c:tx>
          <c:spPr>
            <a:ln w="38100">
              <a:solidFill>
                <a:schemeClr val="accent2"/>
              </a:solidFill>
            </a:ln>
          </c:spPr>
          <c:marker>
            <c:symbol val="none"/>
          </c:marker>
          <c:cat>
            <c:numRef>
              <c:f>Main!$C$5:$C$57</c:f>
              <c:numCache>
                <c:formatCode>General</c:formatCode>
                <c:ptCount val="53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  <c:pt idx="39">
                  <c:v>64</c:v>
                </c:pt>
                <c:pt idx="40">
                  <c:v>65</c:v>
                </c:pt>
                <c:pt idx="41">
                  <c:v>66</c:v>
                </c:pt>
                <c:pt idx="42">
                  <c:v>67</c:v>
                </c:pt>
                <c:pt idx="43">
                  <c:v>68</c:v>
                </c:pt>
                <c:pt idx="44">
                  <c:v>69</c:v>
                </c:pt>
                <c:pt idx="45">
                  <c:v>70</c:v>
                </c:pt>
                <c:pt idx="46">
                  <c:v>71</c:v>
                </c:pt>
                <c:pt idx="47">
                  <c:v>72</c:v>
                </c:pt>
                <c:pt idx="48">
                  <c:v>73</c:v>
                </c:pt>
                <c:pt idx="49">
                  <c:v>74</c:v>
                </c:pt>
                <c:pt idx="50">
                  <c:v>75</c:v>
                </c:pt>
                <c:pt idx="51">
                  <c:v>76</c:v>
                </c:pt>
                <c:pt idx="52">
                  <c:v>77</c:v>
                </c:pt>
              </c:numCache>
            </c:numRef>
          </c:cat>
          <c:val>
            <c:numRef>
              <c:f>Main!$X$5:$X$57</c:f>
              <c:numCache>
                <c:formatCode>#,##0</c:formatCode>
                <c:ptCount val="53"/>
                <c:pt idx="0">
                  <c:v>0</c:v>
                </c:pt>
                <c:pt idx="1">
                  <c:v>3871.3870872219095</c:v>
                </c:pt>
                <c:pt idx="2">
                  <c:v>8174.1897442808659</c:v>
                </c:pt>
                <c:pt idx="3">
                  <c:v>12803.52273810258</c:v>
                </c:pt>
                <c:pt idx="4">
                  <c:v>17746.440825082744</c:v>
                </c:pt>
                <c:pt idx="5">
                  <c:v>22997.319036368666</c:v>
                </c:pt>
                <c:pt idx="6">
                  <c:v>28548.493970073181</c:v>
                </c:pt>
                <c:pt idx="7">
                  <c:v>34401.937114002169</c:v>
                </c:pt>
                <c:pt idx="8">
                  <c:v>40558.982306797559</c:v>
                </c:pt>
                <c:pt idx="9">
                  <c:v>47020.35606774129</c:v>
                </c:pt>
                <c:pt idx="10">
                  <c:v>53786.216710463574</c:v>
                </c:pt>
                <c:pt idx="11">
                  <c:v>60856.201996022959</c:v>
                </c:pt>
                <c:pt idx="12">
                  <c:v>68229.48495404789</c:v>
                </c:pt>
                <c:pt idx="13">
                  <c:v>75917.477230849618</c:v>
                </c:pt>
                <c:pt idx="14">
                  <c:v>83932.007314678151</c:v>
                </c:pt>
                <c:pt idx="15">
                  <c:v>92285.3356502284</c:v>
                </c:pt>
                <c:pt idx="16">
                  <c:v>100990.17030016347</c:v>
                </c:pt>
                <c:pt idx="17">
                  <c:v>110046.56722436851</c:v>
                </c:pt>
                <c:pt idx="18">
                  <c:v>119467.49306678274</c:v>
                </c:pt>
                <c:pt idx="19">
                  <c:v>129266.38517014883</c:v>
                </c:pt>
                <c:pt idx="20">
                  <c:v>139457.16861207545</c:v>
                </c:pt>
                <c:pt idx="21">
                  <c:v>150054.2738573433</c:v>
                </c:pt>
                <c:pt idx="22">
                  <c:v>161072.65504874306</c:v>
                </c:pt>
                <c:pt idx="23">
                  <c:v>172527.80895954024</c:v>
                </c:pt>
                <c:pt idx="24">
                  <c:v>184435.79463149753</c:v>
                </c:pt>
                <c:pt idx="25">
                  <c:v>196813.25372325082</c:v>
                </c:pt>
                <c:pt idx="26">
                  <c:v>209677.43159473062</c:v>
                </c:pt>
                <c:pt idx="27">
                  <c:v>223046.19915425224</c:v>
                </c:pt>
                <c:pt idx="28">
                  <c:v>236938.07549585844</c:v>
                </c:pt>
                <c:pt idx="29">
                  <c:v>251372.25135549752</c:v>
                </c:pt>
                <c:pt idx="30">
                  <c:v>266368.61341565335</c:v>
                </c:pt>
                <c:pt idx="31">
                  <c:v>281947.76948911487</c:v>
                </c:pt>
                <c:pt idx="32">
                  <c:v>298131.07461368135</c:v>
                </c:pt>
                <c:pt idx="33">
                  <c:v>314940.65809075348</c:v>
                </c:pt>
                <c:pt idx="34">
                  <c:v>332399.45150194602</c:v>
                </c:pt>
                <c:pt idx="35">
                  <c:v>350531.21773909847</c:v>
                </c:pt>
                <c:pt idx="36">
                  <c:v>369360.5810843365</c:v>
                </c:pt>
                <c:pt idx="37">
                  <c:v>388913.05837816221</c:v>
                </c:pt>
                <c:pt idx="38">
                  <c:v>409215.09131492634</c:v>
                </c:pt>
                <c:pt idx="39">
                  <c:v>430294.07990645966</c:v>
                </c:pt>
                <c:pt idx="40">
                  <c:v>452178.41715611075</c:v>
                </c:pt>
                <c:pt idx="41">
                  <c:v>474897.5249869742</c:v>
                </c:pt>
                <c:pt idx="42">
                  <c:v>498481.89146966609</c:v>
                </c:pt>
                <c:pt idx="43">
                  <c:v>522963.10939665372</c:v>
                </c:pt>
                <c:pt idx="44">
                  <c:v>548373.91625184007</c:v>
                </c:pt>
                <c:pt idx="45">
                  <c:v>574748.23562586901</c:v>
                </c:pt>
                <c:pt idx="46">
                  <c:v>602121.22012944007</c:v>
                </c:pt>
                <c:pt idx="47">
                  <c:v>630529.29585881368</c:v>
                </c:pt>
                <c:pt idx="48">
                  <c:v>660010.20846964675</c:v>
                </c:pt>
                <c:pt idx="49">
                  <c:v>690603.0709173322</c:v>
                </c:pt>
                <c:pt idx="50">
                  <c:v>722348.41292411392</c:v>
                </c:pt>
                <c:pt idx="51">
                  <c:v>755288.2322354347</c:v>
                </c:pt>
                <c:pt idx="52">
                  <c:v>789466.04773022851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401-4F40-84DA-76E1395A2369}"/>
            </c:ext>
          </c:extLst>
        </c:ser>
        <c:ser>
          <c:idx val="17"/>
          <c:order val="1"/>
          <c:tx>
            <c:v>DB Accumulated Benefit</c:v>
          </c:tx>
          <c:spPr>
            <a:ln w="38100">
              <a:solidFill>
                <a:srgbClr val="002060"/>
              </a:solidFill>
            </a:ln>
          </c:spPr>
          <c:marker>
            <c:symbol val="none"/>
          </c:marker>
          <c:cat>
            <c:numRef>
              <c:f>Main!$C$5:$C$57</c:f>
              <c:numCache>
                <c:formatCode>General</c:formatCode>
                <c:ptCount val="53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  <c:pt idx="39">
                  <c:v>64</c:v>
                </c:pt>
                <c:pt idx="40">
                  <c:v>65</c:v>
                </c:pt>
                <c:pt idx="41">
                  <c:v>66</c:v>
                </c:pt>
                <c:pt idx="42">
                  <c:v>67</c:v>
                </c:pt>
                <c:pt idx="43">
                  <c:v>68</c:v>
                </c:pt>
                <c:pt idx="44">
                  <c:v>69</c:v>
                </c:pt>
                <c:pt idx="45">
                  <c:v>70</c:v>
                </c:pt>
                <c:pt idx="46">
                  <c:v>71</c:v>
                </c:pt>
                <c:pt idx="47">
                  <c:v>72</c:v>
                </c:pt>
                <c:pt idx="48">
                  <c:v>73</c:v>
                </c:pt>
                <c:pt idx="49">
                  <c:v>74</c:v>
                </c:pt>
                <c:pt idx="50">
                  <c:v>75</c:v>
                </c:pt>
                <c:pt idx="51">
                  <c:v>76</c:v>
                </c:pt>
                <c:pt idx="52">
                  <c:v>77</c:v>
                </c:pt>
              </c:numCache>
            </c:numRef>
          </c:cat>
          <c:val>
            <c:numRef>
              <c:f>Main!$I$5:$I$57</c:f>
              <c:numCache>
                <c:formatCode>[$$-409]#,##0</c:formatCode>
                <c:ptCount val="53"/>
                <c:pt idx="0">
                  <c:v>0</c:v>
                </c:pt>
                <c:pt idx="1">
                  <c:v>2761.5894555516288</c:v>
                </c:pt>
                <c:pt idx="2">
                  <c:v>5776.9319989056567</c:v>
                </c:pt>
                <c:pt idx="3">
                  <c:v>8964.2958192791993</c:v>
                </c:pt>
                <c:pt idx="4">
                  <c:v>12308.880795088578</c:v>
                </c:pt>
                <c:pt idx="5">
                  <c:v>15801.196641856526</c:v>
                </c:pt>
                <c:pt idx="6">
                  <c:v>19430.286409142158</c:v>
                </c:pt>
                <c:pt idx="7">
                  <c:v>23192.081669444564</c:v>
                </c:pt>
                <c:pt idx="8">
                  <c:v>27081.940666325143</c:v>
                </c:pt>
                <c:pt idx="9">
                  <c:v>31094.676873514316</c:v>
                </c:pt>
                <c:pt idx="10">
                  <c:v>35224.593511952226</c:v>
                </c:pt>
                <c:pt idx="11">
                  <c:v>39465.523722713835</c:v>
                </c:pt>
                <c:pt idx="12">
                  <c:v>43810.876004623453</c:v>
                </c:pt>
                <c:pt idx="13">
                  <c:v>48262.700869333181</c:v>
                </c:pt>
                <c:pt idx="14">
                  <c:v>52823.085830987293</c:v>
                </c:pt>
                <c:pt idx="15">
                  <c:v>57494.156048308061</c:v>
                </c:pt>
                <c:pt idx="16">
                  <c:v>62278.074977604068</c:v>
                </c:pt>
                <c:pt idx="17">
                  <c:v>67167.688993211428</c:v>
                </c:pt>
                <c:pt idx="18">
                  <c:v>72164.933769541953</c:v>
                </c:pt>
                <c:pt idx="19">
                  <c:v>77271.778374217698</c:v>
                </c:pt>
                <c:pt idx="20">
                  <c:v>82490.225831385251</c:v>
                </c:pt>
                <c:pt idx="21">
                  <c:v>91795.019348671864</c:v>
                </c:pt>
                <c:pt idx="22">
                  <c:v>103672.44737342099</c:v>
                </c:pt>
                <c:pt idx="23">
                  <c:v>116851.42402895426</c:v>
                </c:pt>
                <c:pt idx="24">
                  <c:v>131464.3464467985</c:v>
                </c:pt>
                <c:pt idx="25">
                  <c:v>210489.33945814118</c:v>
                </c:pt>
                <c:pt idx="26">
                  <c:v>236051.48973573203</c:v>
                </c:pt>
                <c:pt idx="27">
                  <c:v>264345.45357605384</c:v>
                </c:pt>
                <c:pt idx="28">
                  <c:v>295646.99112981994</c:v>
                </c:pt>
                <c:pt idx="29">
                  <c:v>330258.78416558664</c:v>
                </c:pt>
                <c:pt idx="30">
                  <c:v>448986.0942210569</c:v>
                </c:pt>
                <c:pt idx="31">
                  <c:v>462348.58815134648</c:v>
                </c:pt>
                <c:pt idx="32">
                  <c:v>475371.31340703444</c:v>
                </c:pt>
                <c:pt idx="33">
                  <c:v>488014.71161486307</c:v>
                </c:pt>
                <c:pt idx="34">
                  <c:v>500234.68634523923</c:v>
                </c:pt>
                <c:pt idx="35">
                  <c:v>511982.73824553797</c:v>
                </c:pt>
                <c:pt idx="36">
                  <c:v>523204.93494307908</c:v>
                </c:pt>
                <c:pt idx="37">
                  <c:v>533903.98770382162</c:v>
                </c:pt>
                <c:pt idx="38">
                  <c:v>544021.61379070499</c:v>
                </c:pt>
                <c:pt idx="39">
                  <c:v>553493.34781098401</c:v>
                </c:pt>
                <c:pt idx="40">
                  <c:v>562247.67200508993</c:v>
                </c:pt>
                <c:pt idx="41">
                  <c:v>570209.14806835761</c:v>
                </c:pt>
                <c:pt idx="42">
                  <c:v>577256.56867088098</c:v>
                </c:pt>
                <c:pt idx="43">
                  <c:v>583474.9943201273</c:v>
                </c:pt>
                <c:pt idx="44">
                  <c:v>588778.76192923065</c:v>
                </c:pt>
                <c:pt idx="45">
                  <c:v>593076.75607690529</c:v>
                </c:pt>
                <c:pt idx="46">
                  <c:v>596269.78755488049</c:v>
                </c:pt>
                <c:pt idx="47">
                  <c:v>598619.84220223874</c:v>
                </c:pt>
                <c:pt idx="48">
                  <c:v>600494.95400987507</c:v>
                </c:pt>
                <c:pt idx="49">
                  <c:v>601823.86221976636</c:v>
                </c:pt>
                <c:pt idx="50">
                  <c:v>602527.77622007055</c:v>
                </c:pt>
                <c:pt idx="51">
                  <c:v>602524.49278205028</c:v>
                </c:pt>
                <c:pt idx="52">
                  <c:v>601813.27349949849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01-4F40-84DA-76E1395A2369}"/>
            </c:ext>
          </c:extLst>
        </c:ser>
        <c:ser>
          <c:idx val="0"/>
          <c:order val="2"/>
          <c:tx>
            <c:strRef>
              <c:f>Main!$Y$2</c:f>
              <c:strCache>
                <c:ptCount val="1"/>
                <c:pt idx="0">
                  <c:v>DC Accumulated Benefit (5% Return)</c:v>
                </c:pt>
              </c:strCache>
            </c:strRef>
          </c:tx>
          <c:spPr>
            <a:ln w="38100">
              <a:solidFill>
                <a:schemeClr val="accent4"/>
              </a:solidFill>
            </a:ln>
          </c:spPr>
          <c:marker>
            <c:symbol val="none"/>
          </c:marker>
          <c:cat>
            <c:numRef>
              <c:f>Main!$C$5:$C$57</c:f>
              <c:numCache>
                <c:formatCode>General</c:formatCode>
                <c:ptCount val="53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  <c:pt idx="39">
                  <c:v>64</c:v>
                </c:pt>
                <c:pt idx="40">
                  <c:v>65</c:v>
                </c:pt>
                <c:pt idx="41">
                  <c:v>66</c:v>
                </c:pt>
                <c:pt idx="42">
                  <c:v>67</c:v>
                </c:pt>
                <c:pt idx="43">
                  <c:v>68</c:v>
                </c:pt>
                <c:pt idx="44">
                  <c:v>69</c:v>
                </c:pt>
                <c:pt idx="45">
                  <c:v>70</c:v>
                </c:pt>
                <c:pt idx="46">
                  <c:v>71</c:v>
                </c:pt>
                <c:pt idx="47">
                  <c:v>72</c:v>
                </c:pt>
                <c:pt idx="48">
                  <c:v>73</c:v>
                </c:pt>
                <c:pt idx="49">
                  <c:v>74</c:v>
                </c:pt>
                <c:pt idx="50">
                  <c:v>75</c:v>
                </c:pt>
                <c:pt idx="51">
                  <c:v>76</c:v>
                </c:pt>
                <c:pt idx="52">
                  <c:v>77</c:v>
                </c:pt>
              </c:numCache>
            </c:numRef>
          </c:cat>
          <c:val>
            <c:numRef>
              <c:f>Main!$AD$5:$AD$57</c:f>
              <c:numCache>
                <c:formatCode>#,##0</c:formatCode>
                <c:ptCount val="53"/>
                <c:pt idx="0">
                  <c:v>0</c:v>
                </c:pt>
                <c:pt idx="1">
                  <c:v>3871.3870872219095</c:v>
                </c:pt>
                <c:pt idx="2">
                  <c:v>8136.3462732425287</c:v>
                </c:pt>
                <c:pt idx="3">
                  <c:v>12684.776362703691</c:v>
                </c:pt>
                <c:pt idx="4">
                  <c:v>17499.403756119049</c:v>
                </c:pt>
                <c:pt idx="5">
                  <c:v>22570.287432592806</c:v>
                </c:pt>
                <c:pt idx="6">
                  <c:v>27885.389009830422</c:v>
                </c:pt>
                <c:pt idx="7">
                  <c:v>33442.264437603706</c:v>
                </c:pt>
                <c:pt idx="8">
                  <c:v>39237.69620576295</c:v>
                </c:pt>
                <c:pt idx="9">
                  <c:v>45267.726322722403</c:v>
                </c:pt>
                <c:pt idx="10">
                  <c:v>51527.697851277611</c:v>
                </c:pt>
                <c:pt idx="11">
                  <c:v>58012.304665377887</c:v>
                </c:pt>
                <c:pt idx="12">
                  <c:v>64715.648964666121</c:v>
                </c:pt>
                <c:pt idx="13">
                  <c:v>71643.945815022307</c:v>
                </c:pt>
                <c:pt idx="14">
                  <c:v>78803.578420321195</c:v>
                </c:pt>
                <c:pt idx="15">
                  <c:v>86201.102598203375</c:v>
                </c:pt>
                <c:pt idx="16">
                  <c:v>93843.25137432912</c:v>
                </c:pt>
                <c:pt idx="17">
                  <c:v>101723.82374917035</c:v>
                </c:pt>
                <c:pt idx="18">
                  <c:v>109849.36372054448</c:v>
                </c:pt>
                <c:pt idx="19">
                  <c:v>118226.58972125537</c:v>
                </c:pt>
                <c:pt idx="20">
                  <c:v>126862.39923471509</c:v>
                </c:pt>
                <c:pt idx="21">
                  <c:v>135763.87353246636</c:v>
                </c:pt>
                <c:pt idx="22">
                  <c:v>144938.28253682298</c:v>
                </c:pt>
                <c:pt idx="23">
                  <c:v>154393.08981193171</c:v>
                </c:pt>
                <c:pt idx="24">
                  <c:v>164135.9576866448</c:v>
                </c:pt>
                <c:pt idx="25">
                  <c:v>174174.75251268354</c:v>
                </c:pt>
                <c:pt idx="26">
                  <c:v>184517.55006166303</c:v>
                </c:pt>
                <c:pt idx="27">
                  <c:v>195172.64106464497</c:v>
                </c:pt>
                <c:pt idx="28">
                  <c:v>206148.53689797944</c:v>
                </c:pt>
                <c:pt idx="29">
                  <c:v>217453.97541929854</c:v>
                </c:pt>
                <c:pt idx="30">
                  <c:v>229097.92695762415</c:v>
                </c:pt>
                <c:pt idx="31">
                  <c:v>241089.60046165914</c:v>
                </c:pt>
                <c:pt idx="32">
                  <c:v>253438.44981043634</c:v>
                </c:pt>
                <c:pt idx="33">
                  <c:v>266154.18029061262</c:v>
                </c:pt>
                <c:pt idx="34">
                  <c:v>279246.75524480484</c:v>
                </c:pt>
                <c:pt idx="35">
                  <c:v>292726.40289548389</c:v>
                </c:pt>
                <c:pt idx="36">
                  <c:v>306603.62334906153</c:v>
                </c:pt>
                <c:pt idx="37">
                  <c:v>320889.19578492455</c:v>
                </c:pt>
                <c:pt idx="38">
                  <c:v>335594.18583429966</c:v>
                </c:pt>
                <c:pt idx="39">
                  <c:v>350729.95315395977</c:v>
                </c:pt>
                <c:pt idx="40">
                  <c:v>366308.15919991385</c:v>
                </c:pt>
                <c:pt idx="41">
                  <c:v>382340.77520636044</c:v>
                </c:pt>
                <c:pt idx="42">
                  <c:v>398840.0903753218</c:v>
                </c:pt>
                <c:pt idx="43">
                  <c:v>415818.72028252057</c:v>
                </c:pt>
                <c:pt idx="44">
                  <c:v>433289.61550520628</c:v>
                </c:pt>
                <c:pt idx="45">
                  <c:v>451266.07047779101</c:v>
                </c:pt>
                <c:pt idx="46">
                  <c:v>469761.7325813066</c:v>
                </c:pt>
                <c:pt idx="47">
                  <c:v>488790.61147285608</c:v>
                </c:pt>
                <c:pt idx="48">
                  <c:v>508367.08866139292</c:v>
                </c:pt>
                <c:pt idx="49">
                  <c:v>528505.92733633227</c:v>
                </c:pt>
                <c:pt idx="50">
                  <c:v>549222.28245566506</c:v>
                </c:pt>
                <c:pt idx="51">
                  <c:v>570531.71110042743</c:v>
                </c:pt>
                <c:pt idx="52">
                  <c:v>592450.18310255278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9E-B045-8DA6-71125DEEFD92}"/>
            </c:ext>
          </c:extLst>
        </c:ser>
        <c:ser>
          <c:idx val="1"/>
          <c:order val="3"/>
          <c:tx>
            <c:strRef>
              <c:f>Main!$AE$2</c:f>
              <c:strCache>
                <c:ptCount val="1"/>
                <c:pt idx="0">
                  <c:v>DC Accumulated Benefit (4% Return)</c:v>
                </c:pt>
              </c:strCache>
            </c:strRef>
          </c:tx>
          <c:spPr>
            <a:ln w="38100">
              <a:solidFill>
                <a:srgbClr val="00B0F0"/>
              </a:solidFill>
            </a:ln>
          </c:spPr>
          <c:marker>
            <c:symbol val="none"/>
          </c:marker>
          <c:cat>
            <c:numRef>
              <c:f>Main!$C$5:$C$57</c:f>
              <c:numCache>
                <c:formatCode>General</c:formatCode>
                <c:ptCount val="53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  <c:pt idx="39">
                  <c:v>64</c:v>
                </c:pt>
                <c:pt idx="40">
                  <c:v>65</c:v>
                </c:pt>
                <c:pt idx="41">
                  <c:v>66</c:v>
                </c:pt>
                <c:pt idx="42">
                  <c:v>67</c:v>
                </c:pt>
                <c:pt idx="43">
                  <c:v>68</c:v>
                </c:pt>
                <c:pt idx="44">
                  <c:v>69</c:v>
                </c:pt>
                <c:pt idx="45">
                  <c:v>70</c:v>
                </c:pt>
                <c:pt idx="46">
                  <c:v>71</c:v>
                </c:pt>
                <c:pt idx="47">
                  <c:v>72</c:v>
                </c:pt>
                <c:pt idx="48">
                  <c:v>73</c:v>
                </c:pt>
                <c:pt idx="49">
                  <c:v>74</c:v>
                </c:pt>
                <c:pt idx="50">
                  <c:v>75</c:v>
                </c:pt>
                <c:pt idx="51">
                  <c:v>76</c:v>
                </c:pt>
                <c:pt idx="52">
                  <c:v>77</c:v>
                </c:pt>
              </c:numCache>
            </c:numRef>
          </c:cat>
          <c:val>
            <c:numRef>
              <c:f>Main!$AJ$5:$AJ$57</c:f>
              <c:numCache>
                <c:formatCode>#,##0</c:formatCode>
                <c:ptCount val="53"/>
                <c:pt idx="0">
                  <c:v>0</c:v>
                </c:pt>
                <c:pt idx="1">
                  <c:v>3871.3870872219095</c:v>
                </c:pt>
                <c:pt idx="2">
                  <c:v>8098.5028022041915</c:v>
                </c:pt>
                <c:pt idx="3">
                  <c:v>12566.769840111025</c:v>
                </c:pt>
                <c:pt idx="4">
                  <c:v>17255.440366946605</c:v>
                </c:pt>
                <c:pt idx="5">
                  <c:v>22151.210245593262</c:v>
                </c:pt>
                <c:pt idx="6">
                  <c:v>27238.719265152562</c:v>
                </c:pt>
                <c:pt idx="7">
                  <c:v>32512.264022585834</c:v>
                </c:pt>
                <c:pt idx="8">
                  <c:v>37965.337382698803</c:v>
                </c:pt>
                <c:pt idx="9">
                  <c:v>43590.668514272402</c:v>
                </c:pt>
                <c:pt idx="10">
                  <c:v>49380.2712784377</c:v>
                </c:pt>
                <c:pt idx="11">
                  <c:v>55325.500545860508</c:v>
                </c:pt>
                <c:pt idx="12">
                  <c:v>61417.115894331946</c:v>
                </c:pt>
                <c:pt idx="13">
                  <c:v>67657.991872896993</c:v>
                </c:pt>
                <c:pt idx="14">
                  <c:v>74051.0549032532</c:v>
                </c:pt>
                <c:pt idx="15">
                  <c:v>80599.284179871102</c:v>
                </c:pt>
                <c:pt idx="16">
                  <c:v>87305.712585426256</c:v>
                </c:pt>
                <c:pt idx="17">
                  <c:v>94160.311672726297</c:v>
                </c:pt>
                <c:pt idx="18">
                  <c:v>101165.79500403078</c:v>
                </c:pt>
                <c:pt idx="19">
                  <c:v>108324.92295451078</c:v>
                </c:pt>
                <c:pt idx="20">
                  <c:v>115640.50350194194</c:v>
                </c:pt>
                <c:pt idx="21">
                  <c:v>123115.39302960105</c:v>
                </c:pt>
                <c:pt idx="22">
                  <c:v>130752.49714258585</c:v>
                </c:pt>
                <c:pt idx="23">
                  <c:v>138554.77149778232</c:v>
                </c:pt>
                <c:pt idx="24">
                  <c:v>146525.2226477057</c:v>
                </c:pt>
                <c:pt idx="25">
                  <c:v>154666.90889844781</c:v>
                </c:pt>
                <c:pt idx="26">
                  <c:v>162982.9411819641</c:v>
                </c:pt>
                <c:pt idx="27">
                  <c:v>171476.48394294063</c:v>
                </c:pt>
                <c:pt idx="28">
                  <c:v>180150.75604048293</c:v>
                </c:pt>
                <c:pt idx="29">
                  <c:v>189009.03166487411</c:v>
                </c:pt>
                <c:pt idx="30">
                  <c:v>198054.64126965305</c:v>
                </c:pt>
                <c:pt idx="31">
                  <c:v>207290.97251926793</c:v>
                </c:pt>
                <c:pt idx="32">
                  <c:v>216721.47125256399</c:v>
                </c:pt>
                <c:pt idx="33">
                  <c:v>226349.64246237057</c:v>
                </c:pt>
                <c:pt idx="34">
                  <c:v>236179.051291454</c:v>
                </c:pt>
                <c:pt idx="35">
                  <c:v>246213.32404510962</c:v>
                </c:pt>
                <c:pt idx="36">
                  <c:v>256456.14922067046</c:v>
                </c:pt>
                <c:pt idx="37">
                  <c:v>266911.27855421358</c:v>
                </c:pt>
                <c:pt idx="38">
                  <c:v>277582.52808475058</c:v>
                </c:pt>
                <c:pt idx="39">
                  <c:v>288473.77923619433</c:v>
                </c:pt>
                <c:pt idx="40">
                  <c:v>299588.97991739609</c:v>
                </c:pt>
                <c:pt idx="41">
                  <c:v>310932.14564055635</c:v>
                </c:pt>
                <c:pt idx="42">
                  <c:v>322507.36065831315</c:v>
                </c:pt>
                <c:pt idx="43">
                  <c:v>334318.77911982033</c:v>
                </c:pt>
                <c:pt idx="44">
                  <c:v>346370.62624613161</c:v>
                </c:pt>
                <c:pt idx="45">
                  <c:v>358667.19952521054</c:v>
                </c:pt>
                <c:pt idx="46">
                  <c:v>371212.86992689641</c:v>
                </c:pt>
                <c:pt idx="47">
                  <c:v>384012.08313815447</c:v>
                </c:pt>
                <c:pt idx="48">
                  <c:v>397069.36081895087</c:v>
                </c:pt>
                <c:pt idx="49">
                  <c:v>410389.30187909503</c:v>
                </c:pt>
                <c:pt idx="50">
                  <c:v>423976.58377639821</c:v>
                </c:pt>
                <c:pt idx="51">
                  <c:v>437835.96383650339</c:v>
                </c:pt>
                <c:pt idx="52">
                  <c:v>451972.28059474716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9E-B045-8DA6-71125DEEFD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354476448"/>
        <c:axId val="-276577552"/>
      </c:lineChart>
      <c:catAx>
        <c:axId val="-354476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>
                    <a:latin typeface="Calibri" charset="0"/>
                    <a:ea typeface="Calibri" charset="0"/>
                    <a:cs typeface="Calibri" charset="0"/>
                  </a:rPr>
                  <a:t>Age</a:t>
                </a:r>
              </a:p>
            </c:rich>
          </c:tx>
          <c:layout>
            <c:manualLayout>
              <c:xMode val="edge"/>
              <c:yMode val="edge"/>
              <c:x val="0.51601730339263197"/>
              <c:y val="0.8433720722650670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0" vert="horz"/>
          <a:lstStyle/>
          <a:p>
            <a:pPr>
              <a:defRPr sz="1400">
                <a:solidFill>
                  <a:schemeClr val="tx1"/>
                </a:solidFill>
                <a:latin typeface="+mn-lt"/>
              </a:defRPr>
            </a:pPr>
            <a:endParaRPr lang="en-US"/>
          </a:p>
        </c:txPr>
        <c:crossAx val="-276577552"/>
        <c:crosses val="autoZero"/>
        <c:auto val="1"/>
        <c:lblAlgn val="ctr"/>
        <c:lblOffset val="100"/>
        <c:tickLblSkip val="2"/>
        <c:noMultiLvlLbl val="0"/>
      </c:catAx>
      <c:valAx>
        <c:axId val="-276577552"/>
        <c:scaling>
          <c:orientation val="minMax"/>
          <c:max val="700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sz="1400" b="1">
                    <a:latin typeface="Calibri" charset="0"/>
                    <a:ea typeface="Calibri" charset="0"/>
                    <a:cs typeface="Calibri" charset="0"/>
                  </a:rPr>
                  <a:t>Accumulated Benefit</a:t>
                </a:r>
              </a:p>
            </c:rich>
          </c:tx>
          <c:layout>
            <c:manualLayout>
              <c:xMode val="edge"/>
              <c:yMode val="edge"/>
              <c:x val="3.3423252648974401E-3"/>
              <c:y val="0.23711475292773501"/>
            </c:manualLayout>
          </c:layout>
          <c:overlay val="0"/>
        </c:title>
        <c:numFmt formatCode="&quot;$&quot;#,##0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0" vert="horz"/>
          <a:lstStyle/>
          <a:p>
            <a:pPr>
              <a:defRPr sz="1400">
                <a:solidFill>
                  <a:schemeClr val="tx1"/>
                </a:solidFill>
                <a:latin typeface="Calibri" charset="0"/>
                <a:ea typeface="Calibri" charset="0"/>
                <a:cs typeface="Calibri" charset="0"/>
              </a:defRPr>
            </a:pPr>
            <a:endParaRPr lang="en-US"/>
          </a:p>
        </c:txPr>
        <c:crossAx val="-354476448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100308641975309"/>
          <c:y val="0.88306983718937404"/>
          <c:w val="0.81262345679012304"/>
          <c:h val="7.8336189660097102E-2"/>
        </c:manualLayout>
      </c:layout>
      <c:overlay val="0"/>
      <c:spPr>
        <a:solidFill>
          <a:schemeClr val="bg1"/>
        </a:solidFill>
        <a:ln>
          <a:solidFill>
            <a:srgbClr val="FFFFFF"/>
          </a:solidFill>
        </a:ln>
      </c:spPr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baseline="0">
          <a:latin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9.4474628171478503E-2"/>
          <c:y val="0.10060777559055099"/>
          <c:w val="0.81199862801240796"/>
          <c:h val="0.81067120516185498"/>
        </c:manualLayout>
      </c:layout>
      <c:barChart>
        <c:barDir val="col"/>
        <c:grouping val="clustered"/>
        <c:varyColors val="0"/>
        <c:ser>
          <c:idx val="0"/>
          <c:order val="0"/>
          <c:tx>
            <c:v/>
          </c:tx>
          <c:invertIfNegative val="0"/>
          <c:cat>
            <c:numRef>
              <c:f>Retention!$B$5:$B$50</c:f>
              <c:numCache>
                <c:formatCode>0</c:formatCode>
                <c:ptCount val="4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  <c:pt idx="39">
                  <c:v>64</c:v>
                </c:pt>
                <c:pt idx="40">
                  <c:v>65</c:v>
                </c:pt>
                <c:pt idx="41">
                  <c:v>66</c:v>
                </c:pt>
                <c:pt idx="42">
                  <c:v>67</c:v>
                </c:pt>
                <c:pt idx="43">
                  <c:v>68</c:v>
                </c:pt>
                <c:pt idx="44">
                  <c:v>69</c:v>
                </c:pt>
                <c:pt idx="45">
                  <c:v>70</c:v>
                </c:pt>
              </c:numCache>
            </c:numRef>
          </c:cat>
          <c:val>
            <c:numRef>
              <c:f>Retention!$M$5:$M$50</c:f>
              <c:numCache>
                <c:formatCode>0%</c:formatCode>
                <c:ptCount val="46"/>
                <c:pt idx="0">
                  <c:v>1</c:v>
                </c:pt>
                <c:pt idx="1">
                  <c:v>0.73</c:v>
                </c:pt>
                <c:pt idx="2">
                  <c:v>0.56940000000000002</c:v>
                </c:pt>
                <c:pt idx="3">
                  <c:v>0.46833150000000001</c:v>
                </c:pt>
                <c:pt idx="4">
                  <c:v>0.40393591875000001</c:v>
                </c:pt>
                <c:pt idx="5">
                  <c:v>0.35748328809375002</c:v>
                </c:pt>
                <c:pt idx="6">
                  <c:v>0.32173495928437501</c:v>
                </c:pt>
                <c:pt idx="7">
                  <c:v>0.29277881294878128</c:v>
                </c:pt>
                <c:pt idx="8">
                  <c:v>0.27082040197762269</c:v>
                </c:pt>
                <c:pt idx="9">
                  <c:v>0.25254002484413318</c:v>
                </c:pt>
                <c:pt idx="10">
                  <c:v>0.23738762335348518</c:v>
                </c:pt>
                <c:pt idx="11">
                  <c:v>0.22456869169239699</c:v>
                </c:pt>
                <c:pt idx="12">
                  <c:v>0.21412624752870052</c:v>
                </c:pt>
                <c:pt idx="13">
                  <c:v>0.20524000825625946</c:v>
                </c:pt>
                <c:pt idx="14">
                  <c:v>0.19805660796729038</c:v>
                </c:pt>
                <c:pt idx="15">
                  <c:v>0.19181782481632073</c:v>
                </c:pt>
                <c:pt idx="16">
                  <c:v>0.18644692572146376</c:v>
                </c:pt>
                <c:pt idx="17">
                  <c:v>0.18178575257842716</c:v>
                </c:pt>
                <c:pt idx="18">
                  <c:v>0.17778646602170176</c:v>
                </c:pt>
                <c:pt idx="19">
                  <c:v>0.17440852316728941</c:v>
                </c:pt>
                <c:pt idx="20">
                  <c:v>0.17440852316728941</c:v>
                </c:pt>
                <c:pt idx="21">
                  <c:v>0.17440852316728941</c:v>
                </c:pt>
                <c:pt idx="22">
                  <c:v>0.17440852316728941</c:v>
                </c:pt>
                <c:pt idx="23">
                  <c:v>0.17440852316728941</c:v>
                </c:pt>
                <c:pt idx="24">
                  <c:v>0.17440852316728941</c:v>
                </c:pt>
                <c:pt idx="25">
                  <c:v>0.17440852316728941</c:v>
                </c:pt>
                <c:pt idx="26">
                  <c:v>0.13080639237546707</c:v>
                </c:pt>
                <c:pt idx="27">
                  <c:v>9.993608377485684E-2</c:v>
                </c:pt>
                <c:pt idx="28">
                  <c:v>7.7750273176838622E-2</c:v>
                </c:pt>
                <c:pt idx="29">
                  <c:v>6.157821635605619E-2</c:v>
                </c:pt>
                <c:pt idx="30">
                  <c:v>4.9632042382981294E-2</c:v>
                </c:pt>
                <c:pt idx="31">
                  <c:v>3.9457473694470127E-2</c:v>
                </c:pt>
                <c:pt idx="32">
                  <c:v>3.1013574323853519E-2</c:v>
                </c:pt>
                <c:pt idx="33">
                  <c:v>2.4097547249634185E-2</c:v>
                </c:pt>
                <c:pt idx="34">
                  <c:v>1.8506916287719055E-2</c:v>
                </c:pt>
                <c:pt idx="35">
                  <c:v>1.4046749462378761E-2</c:v>
                </c:pt>
                <c:pt idx="36">
                  <c:v>1.0535062096784072E-2</c:v>
                </c:pt>
                <c:pt idx="37">
                  <c:v>7.7696082963782526E-3</c:v>
                </c:pt>
                <c:pt idx="38">
                  <c:v>5.6329660148742335E-3</c:v>
                </c:pt>
                <c:pt idx="39">
                  <c:v>3.9901114766361639E-3</c:v>
                </c:pt>
                <c:pt idx="40">
                  <c:v>2.7599601083892348E-3</c:v>
                </c:pt>
                <c:pt idx="41">
                  <c:v>1.8629730731627334E-3</c:v>
                </c:pt>
                <c:pt idx="42">
                  <c:v>1.3040811512139133E-3</c:v>
                </c:pt>
                <c:pt idx="43">
                  <c:v>9.4545883463008709E-4</c:v>
                </c:pt>
                <c:pt idx="44">
                  <c:v>4.5697177007120887E-4</c:v>
                </c:pt>
                <c:pt idx="45">
                  <c:v>1.1043484443387549E-4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F9-4947-85A2-BE1CACF66F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76166080"/>
        <c:axId val="-276163760"/>
      </c:barChart>
      <c:catAx>
        <c:axId val="-276166080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-276163760"/>
        <c:crosses val="autoZero"/>
        <c:auto val="1"/>
        <c:lblAlgn val="ctr"/>
        <c:lblOffset val="100"/>
        <c:noMultiLvlLbl val="0"/>
      </c:catAx>
      <c:valAx>
        <c:axId val="-276163760"/>
        <c:scaling>
          <c:orientation val="minMax"/>
          <c:max val="1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-27616608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12382500" y="5067300"/>
    <xdr:ext cx="8483600" cy="5703200"/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  <xdr:twoCellAnchor editAs="oneCell">
    <xdr:from>
      <xdr:col>10</xdr:col>
      <xdr:colOff>622300</xdr:colOff>
      <xdr:row>2</xdr:row>
      <xdr:rowOff>774700</xdr:rowOff>
    </xdr:from>
    <xdr:to>
      <xdr:col>16</xdr:col>
      <xdr:colOff>745491</xdr:colOff>
      <xdr:row>16</xdr:row>
      <xdr:rowOff>135792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03300" y="1244600"/>
          <a:ext cx="6591300" cy="3041552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762001</xdr:colOff>
      <xdr:row>52</xdr:row>
      <xdr:rowOff>152400</xdr:rowOff>
    </xdr:from>
    <xdr:to>
      <xdr:col>17</xdr:col>
      <xdr:colOff>69145</xdr:colOff>
      <xdr:row>68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7E70F2-2F79-8C4A-B94D-C34EEB148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22301" y="11557000"/>
          <a:ext cx="6863644" cy="3251200"/>
        </a:xfrm>
        <a:prstGeom prst="rect">
          <a:avLst/>
        </a:prstGeom>
      </xdr:spPr>
    </xdr:pic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0.01148</cdr:x>
      <cdr:y>0.95558</cdr:y>
    </cdr:from>
    <cdr:to>
      <cdr:x>0.62673</cdr:x>
      <cdr:y>1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94516" y="5352749"/>
          <a:ext cx="5063182" cy="248851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none" lIns="91440" tIns="45720" rIns="91440" bIns="45720">
          <a:spAutoFit/>
        </a:bodyPr>
        <a:lstStyle xmlns:a="http://schemas.openxmlformats.org/drawingml/2006/main"/>
        <a:p xmlns:a="http://schemas.openxmlformats.org/drawingml/2006/main">
          <a:pPr algn="ctr"/>
          <a:r>
            <a:rPr lang="en-US" sz="1000" b="0" cap="none" spc="0">
              <a:ln w="12700">
                <a:noFill/>
                <a:prstDash val="solid"/>
              </a:ln>
              <a:solidFill>
                <a:schemeClr val="tx1"/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Source: Reason</a:t>
          </a:r>
          <a:r>
            <a:rPr lang="en-US" sz="1000" b="0" cap="none" spc="0" baseline="0">
              <a:ln w="12700">
                <a:noFill/>
                <a:prstDash val="solid"/>
              </a:ln>
              <a:solidFill>
                <a:schemeClr val="tx1"/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 Foundation Analysis of ERB Actuarial Assumptions and Plan Benefit Provisions</a:t>
          </a:r>
          <a:endParaRPr lang="en-US" sz="1000" b="0" cap="none" spc="0">
            <a:ln w="12700">
              <a:noFill/>
              <a:prstDash val="solid"/>
            </a:ln>
            <a:solidFill>
              <a:schemeClr val="tx1"/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330200</xdr:colOff>
      <xdr:row>1</xdr:row>
      <xdr:rowOff>127000</xdr:rowOff>
    </xdr:from>
    <xdr:to>
      <xdr:col>42</xdr:col>
      <xdr:colOff>61406</xdr:colOff>
      <xdr:row>11</xdr:row>
      <xdr:rowOff>20320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9DC4D0A-7A31-7746-938B-D1F9058ED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006300" y="368300"/>
          <a:ext cx="6326316" cy="1955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266289</xdr:colOff>
      <xdr:row>7</xdr:row>
      <xdr:rowOff>411</xdr:rowOff>
    </xdr:from>
    <xdr:to>
      <xdr:col>25</xdr:col>
      <xdr:colOff>92299</xdr:colOff>
      <xdr:row>27</xdr:row>
      <xdr:rowOff>49717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74E1B2-202F-814E-99CF-C1AEC17D0D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anilniraula/Library/Containers/com.microsoft.Excel/Data/Downloads/Benefit%20Accruals/SCRS_BenefitModel_Teacher_Wealth_Accrual_03202017_TRS_Modefied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anilniraula/Library/Containers/com.microsoft.Excel/Data/Downloads/Benefit%20Accruals/SCRS_BenefitModel_Teacher_Wealth_Accrual_03202017_TRS_Modified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ers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ers"/>
    </sheetNames>
    <sheetDataSet>
      <sheetData sheetId="0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Microsoft Office User" id="{80BCA366-A5F0-FF49-B070-06E6EB9632C6}" userId="Microsoft Office User" providerId="Non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C5" dT="2019-07-20T19:20:45.52" personId="{80BCA366-A5F0-FF49-B070-06E6EB9632C6}" id="{C7D6C024-9029-1A4B-AFEE-55E2D84922AD}">
    <text>With 401(h) of $50.8 million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7" Type="http://schemas.microsoft.com/office/2017/10/relationships/threadedComment" Target="../threadedComments/threadedComment1.xml"/><Relationship Id="rId2" Type="http://schemas.openxmlformats.org/officeDocument/2006/relationships/hyperlink" Target="https://www.dropbox.com/s/nnosfloyy3d4nv2/New_Mexico%20ERB%20Valuation%202020.pdf?dl=0" TargetMode="External"/><Relationship Id="rId1" Type="http://schemas.openxmlformats.org/officeDocument/2006/relationships/hyperlink" Target="https://files.eric.ed.gov/fulltext/ED499007.pdf" TargetMode="External"/><Relationship Id="rId6" Type="http://schemas.openxmlformats.org/officeDocument/2006/relationships/comments" Target="../comments1.xm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soa.org/globalassets/assets/files/resources/research-report/2019/pub-2010-mort-report.pdf" TargetMode="External"/><Relationship Id="rId2" Type="http://schemas.openxmlformats.org/officeDocument/2006/relationships/hyperlink" Target="https://www.soa.org/experience-studies/2014/research-2014-rp/" TargetMode="External"/><Relationship Id="rId1" Type="http://schemas.openxmlformats.org/officeDocument/2006/relationships/hyperlink" Target="https://www.soa.org/experience-studies/2017/mortality-improvement-scale-mp-2017/" TargetMode="External"/><Relationship Id="rId4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soa.org/experience-studies/2017/mortality-improvement-scale-mp-2017/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85"/>
  <sheetViews>
    <sheetView tabSelected="1" zoomScaleNormal="90" zoomScalePageLayoutView="70" workbookViewId="0">
      <pane xSplit="2" topLeftCell="AU1" activePane="topRight" state="frozen"/>
      <selection pane="topRight" activeCell="AV6" sqref="AV6"/>
    </sheetView>
  </sheetViews>
  <sheetFormatPr baseColWidth="10" defaultColWidth="10.83203125" defaultRowHeight="16"/>
  <cols>
    <col min="1" max="1" width="34.5" style="80" customWidth="1"/>
    <col min="2" max="2" width="17.1640625" style="81" customWidth="1"/>
    <col min="3" max="3" width="10.83203125" style="24"/>
    <col min="4" max="4" width="15.33203125" style="25" customWidth="1"/>
    <col min="5" max="8" width="15.33203125" style="157" customWidth="1"/>
    <col min="9" max="9" width="18.83203125" style="157" customWidth="1"/>
    <col min="10" max="10" width="9.33203125" style="82" customWidth="1"/>
    <col min="11" max="18" width="14.1640625" style="82" customWidth="1"/>
    <col min="19" max="19" width="14.1640625" style="122" customWidth="1"/>
    <col min="20" max="20" width="14.1640625" style="24" customWidth="1"/>
    <col min="21" max="23" width="10.83203125" style="24" customWidth="1"/>
    <col min="24" max="24" width="10.83203125" style="33" customWidth="1"/>
    <col min="25" max="25" width="10.83203125" style="122" customWidth="1"/>
    <col min="26" max="29" width="10.83203125" style="24" customWidth="1"/>
    <col min="30" max="30" width="10.83203125" style="33" customWidth="1"/>
    <col min="31" max="31" width="10.83203125" style="122" customWidth="1"/>
    <col min="32" max="35" width="10.83203125" style="24" customWidth="1"/>
    <col min="36" max="36" width="10.83203125" style="33" customWidth="1"/>
    <col min="37" max="37" width="14.1640625" style="122" customWidth="1"/>
    <col min="38" max="38" width="14.1640625" style="24" customWidth="1"/>
    <col min="39" max="39" width="10.83203125" style="24"/>
    <col min="41" max="42" width="10.83203125" style="24"/>
    <col min="43" max="43" width="10.83203125" style="33"/>
    <col min="44" max="44" width="2.5" style="348" customWidth="1"/>
    <col min="45" max="45" width="10.83203125" style="6"/>
    <col min="48" max="48" width="13.5" style="336" customWidth="1"/>
    <col min="49" max="49" width="58.6640625" style="24" customWidth="1"/>
    <col min="50" max="50" width="15" style="24" customWidth="1"/>
    <col min="51" max="51" width="14.6640625" style="24" customWidth="1"/>
    <col min="52" max="52" width="11.1640625" style="24" customWidth="1"/>
    <col min="53" max="53" width="12" style="338" customWidth="1"/>
    <col min="54" max="54" width="19" style="24" customWidth="1"/>
    <col min="55" max="55" width="14.83203125" style="347" customWidth="1"/>
    <col min="56" max="56" width="14.5" style="24" customWidth="1"/>
    <col min="57" max="57" width="15.1640625" style="24" customWidth="1"/>
    <col min="58" max="16384" width="10.83203125" style="24"/>
  </cols>
  <sheetData>
    <row r="1" spans="1:72">
      <c r="A1" s="77"/>
      <c r="B1" s="449"/>
      <c r="C1" s="154" t="s">
        <v>11</v>
      </c>
      <c r="D1" s="155"/>
      <c r="E1" s="155"/>
      <c r="F1" s="155"/>
      <c r="G1" s="155"/>
      <c r="H1" s="155"/>
      <c r="I1" s="155"/>
      <c r="J1" s="155"/>
      <c r="K1" s="155"/>
      <c r="L1" s="155"/>
      <c r="M1" s="78"/>
      <c r="N1" s="78"/>
      <c r="O1" s="78"/>
      <c r="P1" s="78"/>
      <c r="Q1" s="78"/>
      <c r="R1" s="78"/>
      <c r="S1" s="491" t="s">
        <v>12</v>
      </c>
      <c r="T1" s="491"/>
      <c r="U1" s="491"/>
      <c r="V1" s="491"/>
      <c r="W1" s="491"/>
      <c r="X1" s="491"/>
      <c r="Y1" s="491"/>
      <c r="Z1" s="491"/>
      <c r="AA1" s="491"/>
      <c r="AB1" s="491"/>
      <c r="AC1" s="491"/>
      <c r="AD1" s="491"/>
      <c r="AE1" s="491"/>
      <c r="AF1" s="79"/>
      <c r="AG1" s="79"/>
      <c r="AH1" s="79"/>
      <c r="AI1" s="79"/>
      <c r="AJ1" s="79"/>
      <c r="AK1" s="165" t="s">
        <v>105</v>
      </c>
      <c r="AL1" s="166"/>
      <c r="AM1" s="166"/>
      <c r="AN1" s="171"/>
      <c r="AO1" s="166"/>
      <c r="AP1" s="166"/>
      <c r="AQ1" s="166"/>
      <c r="AR1" s="166"/>
      <c r="AS1" s="491"/>
      <c r="AT1" s="491"/>
      <c r="AU1" s="491"/>
      <c r="AV1" s="491"/>
      <c r="AW1" s="491"/>
      <c r="AX1" s="491"/>
      <c r="AY1" s="491"/>
      <c r="AZ1" s="491"/>
      <c r="BA1" s="491"/>
      <c r="BB1" s="491"/>
      <c r="BC1" s="491"/>
      <c r="BD1" s="491"/>
      <c r="BE1" s="491"/>
      <c r="BF1" s="491"/>
      <c r="BG1" s="491"/>
      <c r="BH1" s="491"/>
      <c r="BI1" s="491"/>
      <c r="BJ1" s="491"/>
      <c r="BK1" s="491"/>
      <c r="BL1" s="491"/>
      <c r="BM1" s="491"/>
      <c r="BN1" s="491"/>
      <c r="BO1" s="491"/>
      <c r="BP1" s="491"/>
      <c r="BQ1" s="491"/>
      <c r="BR1" s="491"/>
      <c r="BS1" s="491"/>
      <c r="BT1" s="491"/>
    </row>
    <row r="2" spans="1:72">
      <c r="A2" s="376" t="s">
        <v>164</v>
      </c>
      <c r="B2" s="291" t="s">
        <v>155</v>
      </c>
      <c r="C2" s="24" t="str">
        <f>B2 &amp; " -Benefit Projections (DB&amp;DC (ARP) plans)"</f>
        <v>NM ERB -Benefit Projections (DB&amp;DC (ARP) plans)</v>
      </c>
      <c r="E2" s="156"/>
      <c r="F2" s="156"/>
      <c r="G2" s="156"/>
      <c r="H2" s="156"/>
      <c r="I2" s="156"/>
      <c r="S2" s="491" t="str">
        <f>"DC Accumulated Benefit ("  &amp; $B$48*100 &amp; "% Return)"</f>
        <v>DC Accumulated Benefit (6% Return)</v>
      </c>
      <c r="T2" s="491"/>
      <c r="U2" s="491"/>
      <c r="V2" s="491"/>
      <c r="W2" s="491"/>
      <c r="X2" s="491"/>
      <c r="Y2" s="491" t="str">
        <f>"DC Accumulated Benefit ("  &amp; $B$49*100 &amp; "% Return)"</f>
        <v>DC Accumulated Benefit (5% Return)</v>
      </c>
      <c r="Z2" s="491"/>
      <c r="AA2" s="491"/>
      <c r="AB2" s="491"/>
      <c r="AC2" s="491"/>
      <c r="AD2" s="491"/>
      <c r="AE2" s="491" t="str">
        <f>"DC Accumulated Benefit ("  &amp; $B$50*100 &amp; "% Return)"</f>
        <v>DC Accumulated Benefit (4% Return)</v>
      </c>
      <c r="AF2" s="491"/>
      <c r="AG2" s="491"/>
      <c r="AH2" s="491"/>
      <c r="AI2" s="491"/>
      <c r="AJ2" s="491"/>
      <c r="AK2" s="169" t="str">
        <f>B23*100 &amp; "%  Return Scenario"</f>
        <v>4%  Return Scenario</v>
      </c>
      <c r="AL2" s="155"/>
      <c r="AM2" s="155"/>
      <c r="AO2" s="155"/>
      <c r="AP2" s="155"/>
      <c r="AQ2" s="155"/>
      <c r="AS2" s="492" t="s">
        <v>117</v>
      </c>
      <c r="AT2" s="493"/>
      <c r="AU2" s="493"/>
      <c r="AV2" s="493"/>
      <c r="AW2" s="493"/>
      <c r="AX2" s="493"/>
      <c r="AY2" s="493"/>
      <c r="AZ2" s="493"/>
      <c r="BA2" s="493"/>
      <c r="BB2" s="342"/>
      <c r="BC2" s="343"/>
    </row>
    <row r="3" spans="1:72" s="90" customFormat="1" ht="80" customHeight="1">
      <c r="A3" s="83" t="s">
        <v>9</v>
      </c>
      <c r="B3" s="84"/>
      <c r="C3" s="85" t="s">
        <v>0</v>
      </c>
      <c r="D3" s="85" t="s">
        <v>18</v>
      </c>
      <c r="E3" s="453" t="s">
        <v>163</v>
      </c>
      <c r="F3" s="454" t="s">
        <v>165</v>
      </c>
      <c r="G3" s="290" t="s">
        <v>112</v>
      </c>
      <c r="H3" s="163" t="s">
        <v>39</v>
      </c>
      <c r="I3" s="172" t="s">
        <v>53</v>
      </c>
      <c r="J3" s="173"/>
      <c r="K3" s="86"/>
      <c r="L3" s="87"/>
      <c r="M3" s="86"/>
      <c r="N3" s="87"/>
      <c r="O3" s="86"/>
      <c r="P3" s="87"/>
      <c r="Q3" s="86"/>
      <c r="R3" s="86"/>
      <c r="S3" s="88" t="s">
        <v>47</v>
      </c>
      <c r="T3" s="85" t="s">
        <v>48</v>
      </c>
      <c r="U3" s="85" t="s">
        <v>51</v>
      </c>
      <c r="V3" s="85" t="s">
        <v>50</v>
      </c>
      <c r="W3" s="85" t="s">
        <v>52</v>
      </c>
      <c r="X3" s="89" t="s">
        <v>49</v>
      </c>
      <c r="Y3" s="88" t="s">
        <v>47</v>
      </c>
      <c r="Z3" s="85" t="s">
        <v>48</v>
      </c>
      <c r="AA3" s="85" t="s">
        <v>51</v>
      </c>
      <c r="AB3" s="85" t="s">
        <v>50</v>
      </c>
      <c r="AC3" s="85" t="s">
        <v>52</v>
      </c>
      <c r="AD3" s="89" t="s">
        <v>49</v>
      </c>
      <c r="AE3" s="88" t="s">
        <v>47</v>
      </c>
      <c r="AF3" s="85" t="s">
        <v>48</v>
      </c>
      <c r="AG3" s="85" t="s">
        <v>51</v>
      </c>
      <c r="AH3" s="85" t="s">
        <v>50</v>
      </c>
      <c r="AI3" s="85" t="s">
        <v>52</v>
      </c>
      <c r="AJ3" s="89" t="s">
        <v>49</v>
      </c>
      <c r="AK3" s="167" t="s">
        <v>106</v>
      </c>
      <c r="AL3" s="168" t="s">
        <v>107</v>
      </c>
      <c r="AM3" s="168" t="s">
        <v>108</v>
      </c>
      <c r="AN3" s="170" t="s">
        <v>110</v>
      </c>
      <c r="AO3" s="168" t="s">
        <v>111</v>
      </c>
      <c r="AP3" s="168" t="s">
        <v>109</v>
      </c>
      <c r="AQ3" s="89" t="s">
        <v>138</v>
      </c>
      <c r="AR3" s="349"/>
      <c r="AS3" s="333" t="s">
        <v>114</v>
      </c>
      <c r="AT3" s="318" t="s">
        <v>115</v>
      </c>
      <c r="AU3" s="318" t="s">
        <v>116</v>
      </c>
      <c r="AV3" s="334" t="s">
        <v>128</v>
      </c>
      <c r="AX3" s="312" t="s">
        <v>191</v>
      </c>
      <c r="AY3" s="312" t="s">
        <v>131</v>
      </c>
      <c r="AZ3" s="1" t="s">
        <v>190</v>
      </c>
      <c r="BA3" s="339" t="s">
        <v>127</v>
      </c>
      <c r="BC3" s="344" t="s">
        <v>133</v>
      </c>
      <c r="BD3" s="312"/>
      <c r="BE3" s="312"/>
    </row>
    <row r="4" spans="1:72" s="90" customFormat="1">
      <c r="A4" s="91"/>
      <c r="B4" s="84"/>
      <c r="C4" s="85"/>
      <c r="D4" s="85"/>
      <c r="E4" s="453"/>
      <c r="F4" s="454"/>
      <c r="G4" s="92"/>
      <c r="H4" s="92"/>
      <c r="I4" s="93"/>
      <c r="J4" s="94"/>
      <c r="K4" s="86"/>
      <c r="L4" s="87"/>
      <c r="M4" s="86"/>
      <c r="N4" s="87"/>
      <c r="O4" s="86"/>
      <c r="P4" s="87"/>
      <c r="Q4" s="86"/>
      <c r="R4" s="86"/>
      <c r="S4" s="95"/>
      <c r="T4" s="96"/>
      <c r="U4" s="174"/>
      <c r="W4" s="174"/>
      <c r="X4" s="89"/>
      <c r="Y4" s="95"/>
      <c r="Z4" s="96"/>
      <c r="AD4" s="89"/>
      <c r="AE4" s="95"/>
      <c r="AF4" s="96"/>
      <c r="AJ4" s="89"/>
      <c r="AK4" s="95"/>
      <c r="AL4" s="96"/>
      <c r="AQ4" s="89"/>
      <c r="AR4" s="349"/>
      <c r="AS4" s="331"/>
      <c r="AT4" s="319">
        <f ca="1">SUMPRODUCT(AS6:AS57, AT6:AT57)</f>
        <v>23177.905617145341</v>
      </c>
      <c r="AU4" s="319">
        <f>SUMPRODUCT(AS6:AS57, AU6:AU57)</f>
        <v>168988.83963186824</v>
      </c>
      <c r="AV4" s="335">
        <f ca="1">AT4/AU4</f>
        <v>0.13715642800812752</v>
      </c>
      <c r="AW4" s="307" t="s">
        <v>125</v>
      </c>
      <c r="AX4" s="317">
        <v>0.1</v>
      </c>
      <c r="AY4" s="330">
        <v>4.5999999999999999E-3</v>
      </c>
      <c r="AZ4" s="363">
        <f>AY26</f>
        <v>0.14917656481114877</v>
      </c>
      <c r="BA4" s="370">
        <f>(AX4+AX7)/AZ4</f>
        <v>0.93580382533092721</v>
      </c>
      <c r="BB4" s="311" t="s">
        <v>129</v>
      </c>
      <c r="BC4" s="345">
        <v>1051274417</v>
      </c>
      <c r="BD4" s="321"/>
      <c r="BE4" s="321"/>
    </row>
    <row r="5" spans="1:72" ht="17" customHeight="1">
      <c r="A5" s="97" t="s">
        <v>13</v>
      </c>
      <c r="B5" s="450">
        <v>7.0000000000000007E-2</v>
      </c>
      <c r="C5" s="99">
        <f>$B$11</f>
        <v>25</v>
      </c>
      <c r="D5" s="99">
        <v>0</v>
      </c>
      <c r="E5" s="455">
        <f>AL5</f>
        <v>2825.1060130293158</v>
      </c>
      <c r="F5" s="455">
        <f>AP5</f>
        <v>0</v>
      </c>
      <c r="G5" s="289">
        <f>(AM5*AN5+AP5)/((1+$B$5)^(D5-$D$5))</f>
        <v>0</v>
      </c>
      <c r="H5" s="289">
        <f>IF(D5&lt;$B$10,AM5*AN5+AP5,IF(D5=OptimumBenefits!B2,MAX(AM5*AN5+AP5,OptimumBenefits!D2),0))</f>
        <v>0</v>
      </c>
      <c r="I5" s="100">
        <f t="shared" ref="I5" si="0">H5/(1+$B$6)^($C5-$C$5)</f>
        <v>0</v>
      </c>
      <c r="J5" s="164"/>
      <c r="L5" s="101"/>
      <c r="N5" s="101"/>
      <c r="P5" s="101"/>
      <c r="S5" s="298">
        <f>$B$46*Salary!$F2</f>
        <v>2376.2573941368078</v>
      </c>
      <c r="T5" s="299">
        <f>$B$45*Salary!$F2</f>
        <v>1584.1715960912052</v>
      </c>
      <c r="U5" s="300">
        <f>IF($D5=0,0,U4*(1+$B$48)+S4)</f>
        <v>0</v>
      </c>
      <c r="V5" s="301">
        <f>IF(D5&lt;$B$47,0,U5/(1+$B$6)^($C5-$C$5))</f>
        <v>0</v>
      </c>
      <c r="W5" s="300">
        <f>IF($D5=0,0,W4*(1+$B$48)+T4)</f>
        <v>0</v>
      </c>
      <c r="X5" s="302">
        <f>V5+(W5/(1+$B$6)^($C5-$C$5))</f>
        <v>0</v>
      </c>
      <c r="Y5" s="298">
        <f>S5</f>
        <v>2376.2573941368078</v>
      </c>
      <c r="Z5" s="299">
        <f>T5</f>
        <v>1584.1715960912052</v>
      </c>
      <c r="AA5" s="301">
        <f>IF($D5=0,0,AA4*(1+$B$49)+Y4)</f>
        <v>0</v>
      </c>
      <c r="AB5" s="301">
        <f>IF(D5&lt;$B$47,0,AA5/(1+$B$6)^($C5-$C$5))</f>
        <v>0</v>
      </c>
      <c r="AC5" s="301">
        <f>IF($D5=0,0,AC4*(1+$B$49)+Z4)</f>
        <v>0</v>
      </c>
      <c r="AD5" s="302">
        <f t="shared" ref="AD5:AD36" si="1">AB5+(AC5/(1+$B$6)^($C5-$C$5))</f>
        <v>0</v>
      </c>
      <c r="AE5" s="298">
        <f>S5</f>
        <v>2376.2573941368078</v>
      </c>
      <c r="AF5" s="299">
        <f>T5</f>
        <v>1584.1715960912052</v>
      </c>
      <c r="AG5" s="301">
        <f>IF($D5=0,0,AG4*(1+$B$50)+AE4)</f>
        <v>0</v>
      </c>
      <c r="AH5" s="301">
        <f>IF($D5&lt;$B$47,0,AG5)/(1+$B$6)^($C5-$C$5)</f>
        <v>0</v>
      </c>
      <c r="AI5" s="301">
        <f>IF($D5=0,0,AI4*(1+$B$50)+AF4)</f>
        <v>0</v>
      </c>
      <c r="AJ5" s="302">
        <f t="shared" ref="AJ5:AJ36" si="2">AH5+(AI5/(1+$B$6)^($C5-$C$5))</f>
        <v>0</v>
      </c>
      <c r="AK5" s="365">
        <f>$B$25*Salary!$F2</f>
        <v>3736.0046807817585</v>
      </c>
      <c r="AL5" s="366">
        <f>$B$24*Salary!$F2</f>
        <v>2825.1060130293158</v>
      </c>
      <c r="AM5" s="301">
        <f t="shared" ref="AM5:AM36" si="3">IF($D5=0,0,AM4*(1+$B$23)+AK4)</f>
        <v>0</v>
      </c>
      <c r="AN5" s="303">
        <f t="shared" ref="AN5:AN36" si="4">MIN(MAX(0,(0+$B$26*($D5&gt;=5)+($B$27*(D5-5)))),1)</f>
        <v>0</v>
      </c>
      <c r="AO5" s="301">
        <f>(AM5*AN5)/(1+$B$6)^($C5-$C$5)</f>
        <v>0</v>
      </c>
      <c r="AP5" s="301">
        <f t="shared" ref="AP5:AP36" si="5">IF($D5=0,0,AP4*(1+$B$23)+AL4)</f>
        <v>0</v>
      </c>
      <c r="AQ5" s="102">
        <f t="shared" ref="AQ5:AQ36" si="6">AO5+(AP5/(1+$B$6)^($C5-$C$5))</f>
        <v>0</v>
      </c>
      <c r="AR5" s="350"/>
      <c r="AS5" s="331"/>
      <c r="AT5" s="305">
        <f>AH5/(1+$B$5)^($C5-$C$5)</f>
        <v>0</v>
      </c>
      <c r="AU5" s="359">
        <f>VLOOKUP($C5,Salary!$A$2:$J$80, 10,1)/(1+$B$5)^($C5-$C$5)</f>
        <v>0</v>
      </c>
      <c r="AW5" t="s">
        <v>121</v>
      </c>
      <c r="AX5" s="314">
        <v>1.6000000000000001E-3</v>
      </c>
      <c r="AY5" s="315">
        <v>2.9999999999999997E-4</v>
      </c>
      <c r="AZ5" s="315">
        <f>AX5</f>
        <v>1.6000000000000001E-3</v>
      </c>
      <c r="BA5" s="448">
        <f>AZ4*$BA$4</f>
        <v>0.1396</v>
      </c>
      <c r="BB5" s="125" t="s">
        <v>119</v>
      </c>
      <c r="BC5" s="346">
        <v>1516495525</v>
      </c>
      <c r="BD5" s="322"/>
      <c r="BE5" s="322"/>
    </row>
    <row r="6" spans="1:72">
      <c r="A6" s="97" t="s">
        <v>56</v>
      </c>
      <c r="B6" s="450">
        <v>2.3E-2</v>
      </c>
      <c r="C6" s="25">
        <f>C5+1</f>
        <v>26</v>
      </c>
      <c r="D6" s="25">
        <v>1</v>
      </c>
      <c r="E6" s="455">
        <f t="shared" ref="E6:E69" si="7">AL6</f>
        <v>3107.6166143322475</v>
      </c>
      <c r="F6" s="455">
        <f t="shared" ref="F6:F69" si="8">AP6</f>
        <v>2825.1060130293158</v>
      </c>
      <c r="G6" s="289">
        <f t="shared" ref="G6:G69" si="9">(AM6*AN6+AP6)/((1+$B$5)^(D6-$D$5))</f>
        <v>2640.2859934853418</v>
      </c>
      <c r="H6" s="289">
        <f>IF(D6&lt;$B$10,AM6*AN6+AP6,IF(D6=OptimumBenefits!B3,MAX(AM6*AN6+AP6,OptimumBenefits!D3),0))</f>
        <v>2825.1060130293158</v>
      </c>
      <c r="I6" s="100">
        <f>H6/(1+$B$6)^($C6-$C$5)</f>
        <v>2761.5894555516288</v>
      </c>
      <c r="J6" s="164"/>
      <c r="S6" s="298">
        <f>$B$46*Salary!$F3</f>
        <v>2613.8831335504888</v>
      </c>
      <c r="T6" s="299">
        <f>$B$45*Salary!$F3</f>
        <v>1742.5887557003257</v>
      </c>
      <c r="U6" s="300">
        <f>IF($D6=0,0,U5*(1+$B$48)+S5)</f>
        <v>2376.2573941368078</v>
      </c>
      <c r="V6" s="301">
        <f>IF(D6&lt;$B$47,0,U6/(1+$B$6)^($C6-$C$5))</f>
        <v>2322.8322523331458</v>
      </c>
      <c r="W6" s="300">
        <f>IF($D6=0,0,W5*(1+$B$48)+T5)</f>
        <v>1584.1715960912052</v>
      </c>
      <c r="X6" s="302">
        <f t="shared" ref="X6:X36" si="10">V6+(W6/(1+$B$6)^($C6-$C$5))</f>
        <v>3871.3870872219095</v>
      </c>
      <c r="Y6" s="298">
        <f t="shared" ref="Y6:Y69" si="11">S6</f>
        <v>2613.8831335504888</v>
      </c>
      <c r="Z6" s="299">
        <f t="shared" ref="Z6:Z69" si="12">T6</f>
        <v>1742.5887557003257</v>
      </c>
      <c r="AA6" s="301">
        <f>IF($D6=0,0,AA5*(1+$B$49)+Y5)</f>
        <v>2376.2573941368078</v>
      </c>
      <c r="AB6" s="301">
        <f>IF(D6&lt;$B$47,0,AA6/(1+$B$6)^($C6-$C$5))</f>
        <v>2322.8322523331458</v>
      </c>
      <c r="AC6" s="301">
        <f>IF($D6=0,0,AC5*(1+$B$49)+Z5)</f>
        <v>1584.1715960912052</v>
      </c>
      <c r="AD6" s="302">
        <f t="shared" si="1"/>
        <v>3871.3870872219095</v>
      </c>
      <c r="AE6" s="298">
        <f t="shared" ref="AE6:AE69" si="13">S6</f>
        <v>2613.8831335504888</v>
      </c>
      <c r="AF6" s="299">
        <f t="shared" ref="AF6:AF69" si="14">T6</f>
        <v>1742.5887557003257</v>
      </c>
      <c r="AG6" s="301">
        <f>IF($D6=0,0,AG5*(1+$B$50)+AE5)</f>
        <v>2376.2573941368078</v>
      </c>
      <c r="AH6" s="301">
        <f>IF($D6&lt;$B$47,0,AG6)/(1+$B$6)^($C6-$C$5)</f>
        <v>2322.8322523331458</v>
      </c>
      <c r="AI6" s="301">
        <f>IF($D6=0,0,AI5*(1+$B$50)+AF5)</f>
        <v>1584.1715960912052</v>
      </c>
      <c r="AJ6" s="302">
        <f t="shared" si="2"/>
        <v>3871.3870872219095</v>
      </c>
      <c r="AK6" s="365">
        <f>$B$25*Salary!$F3</f>
        <v>4109.6051488599342</v>
      </c>
      <c r="AL6" s="366">
        <f>$B$24*Salary!$F3</f>
        <v>3107.6166143322475</v>
      </c>
      <c r="AM6" s="301">
        <f t="shared" si="3"/>
        <v>3736.0046807817585</v>
      </c>
      <c r="AN6" s="303">
        <f t="shared" si="4"/>
        <v>0</v>
      </c>
      <c r="AO6" s="301">
        <f t="shared" ref="AO6:AO69" si="15">(AM6*AN6)/(1+$B$6)^($C6-$C$5)</f>
        <v>0</v>
      </c>
      <c r="AP6" s="301">
        <f t="shared" si="5"/>
        <v>2825.1060130293158</v>
      </c>
      <c r="AQ6" s="102">
        <f t="shared" si="6"/>
        <v>2761.5894555516288</v>
      </c>
      <c r="AR6" s="350"/>
      <c r="AS6" s="332">
        <f>Retention!$M5-Retention!$M6</f>
        <v>0.27</v>
      </c>
      <c r="AT6" s="305">
        <f>$H6/(1+$B$5)^($C6-$C$5)</f>
        <v>2640.2859934853418</v>
      </c>
      <c r="AU6" s="306">
        <f>VLOOKUP($C6,Salary!$A$2:$J$80, 10,1)/(1+$B$5)^($C6-$C$5)</f>
        <v>24675.570032573287</v>
      </c>
      <c r="AW6" t="s">
        <v>122</v>
      </c>
      <c r="AX6" s="316">
        <v>1E-3</v>
      </c>
      <c r="AY6" s="315">
        <v>0</v>
      </c>
      <c r="AZ6" s="315">
        <f>AX6</f>
        <v>1E-3</v>
      </c>
      <c r="BB6" s="125" t="s">
        <v>120</v>
      </c>
      <c r="BC6" s="346">
        <v>10169244876</v>
      </c>
      <c r="BE6" s="322"/>
    </row>
    <row r="7" spans="1:72">
      <c r="A7" s="97" t="s">
        <v>6</v>
      </c>
      <c r="B7" s="450">
        <v>2.5999999999999999E-2</v>
      </c>
      <c r="C7" s="25">
        <f t="shared" ref="C7:C70" si="16">C6+1</f>
        <v>27</v>
      </c>
      <c r="D7" s="25">
        <v>2</v>
      </c>
      <c r="E7" s="455">
        <f t="shared" si="7"/>
        <v>3309.6116942638437</v>
      </c>
      <c r="F7" s="455">
        <f t="shared" si="8"/>
        <v>6045.7268678827368</v>
      </c>
      <c r="G7" s="289">
        <f>(AM7*AN7+AP7)/((1+$B$5)^(D7-$D$5))</f>
        <v>5280.5719869706845</v>
      </c>
      <c r="H7" s="289">
        <f>IF(D7&lt;$B$10,AM7*AN7+AP7,IF(D7=OptimumBenefits!B4,MAX(AM7*AN7+AP7,OptimumBenefits!D4),0))</f>
        <v>6045.7268678827368</v>
      </c>
      <c r="I7" s="100">
        <f t="shared" ref="I7:I9" si="17">H7/(1+$B$6)^($C7-$C$5)</f>
        <v>5776.9319989056567</v>
      </c>
      <c r="J7" s="164"/>
      <c r="S7" s="298">
        <f>$B$46*Salary!$F4</f>
        <v>2783.7855372312702</v>
      </c>
      <c r="T7" s="299">
        <f>$B$45*Salary!$F4</f>
        <v>1855.8570248208468</v>
      </c>
      <c r="U7" s="300">
        <f>IF($D7=0,0,U6*(1+$B$48)+S6)</f>
        <v>5132.7159713355049</v>
      </c>
      <c r="V7" s="301">
        <f>IF(D7&lt;$B$47,0,U7/(1+$B$6)^($C7-$C$5))</f>
        <v>4904.5138465685195</v>
      </c>
      <c r="W7" s="300">
        <f>IF($D7=0,0,W6*(1+$B$48)+T6)</f>
        <v>3421.810647557003</v>
      </c>
      <c r="X7" s="302">
        <f t="shared" si="10"/>
        <v>8174.1897442808659</v>
      </c>
      <c r="Y7" s="298">
        <f t="shared" si="11"/>
        <v>2783.7855372312702</v>
      </c>
      <c r="Z7" s="299">
        <f t="shared" si="12"/>
        <v>1855.8570248208468</v>
      </c>
      <c r="AA7" s="301">
        <f>IF($D7=0,0,AA6*(1+$B$49)+Y6)</f>
        <v>5108.953397394137</v>
      </c>
      <c r="AB7" s="301">
        <f>IF(D7&lt;$B$47,0,AA7/(1+$B$6)^($C7-$C$5))</f>
        <v>4881.8077639455169</v>
      </c>
      <c r="AC7" s="301">
        <f>IF($D7=0,0,AC6*(1+$B$49)+Z6)</f>
        <v>3405.9689315960914</v>
      </c>
      <c r="AD7" s="302">
        <f t="shared" si="1"/>
        <v>8136.3462732425287</v>
      </c>
      <c r="AE7" s="298">
        <f t="shared" si="13"/>
        <v>2783.7855372312702</v>
      </c>
      <c r="AF7" s="299">
        <f t="shared" si="14"/>
        <v>1855.8570248208468</v>
      </c>
      <c r="AG7" s="301">
        <f>IF($D7=0,0,AG6*(1+$B$50)+AE6)</f>
        <v>5085.1908234527691</v>
      </c>
      <c r="AH7" s="301">
        <f>IF($D7&lt;$B$47,0,AG7)/(1+$B$6)^($C7-$C$5)</f>
        <v>4859.1016813225151</v>
      </c>
      <c r="AI7" s="301">
        <f>IF($D7=0,0,AI6*(1+$B$50)+AF6)</f>
        <v>3390.1272156351788</v>
      </c>
      <c r="AJ7" s="302">
        <f t="shared" si="2"/>
        <v>8098.5028022041915</v>
      </c>
      <c r="AK7" s="365">
        <f>$B$25*Salary!$F4</f>
        <v>4376.7294835358298</v>
      </c>
      <c r="AL7" s="366">
        <f>$B$24*Salary!$F4</f>
        <v>3309.6116942638437</v>
      </c>
      <c r="AM7" s="301">
        <f t="shared" si="3"/>
        <v>7995.0500168729632</v>
      </c>
      <c r="AN7" s="303">
        <f t="shared" si="4"/>
        <v>0</v>
      </c>
      <c r="AO7" s="301">
        <f t="shared" si="15"/>
        <v>0</v>
      </c>
      <c r="AP7" s="301">
        <f t="shared" si="5"/>
        <v>6045.7268678827368</v>
      </c>
      <c r="AQ7" s="102">
        <f t="shared" si="6"/>
        <v>5776.9319989056567</v>
      </c>
      <c r="AR7" s="350"/>
      <c r="AS7" s="332">
        <f>Retention!$M6-Retention!$M7</f>
        <v>0.16059999999999997</v>
      </c>
      <c r="AT7" s="305">
        <f t="shared" ref="AT7:AT65" si="18">$H7/(1+$B$5)^($C7-$C$5)</f>
        <v>5280.5719869706845</v>
      </c>
      <c r="AU7" s="306">
        <f>VLOOKUP($C7,Salary!$A$2:$J$80, 10,1)/(1+$B$5)^($C7-$C$5)</f>
        <v>50042.97847727481</v>
      </c>
      <c r="AW7" t="s">
        <v>123</v>
      </c>
      <c r="AX7" s="447">
        <v>3.9600000000000003E-2</v>
      </c>
      <c r="AY7" s="315">
        <v>0</v>
      </c>
      <c r="AZ7" s="369">
        <v>0</v>
      </c>
    </row>
    <row r="8" spans="1:72">
      <c r="A8" s="97" t="s">
        <v>130</v>
      </c>
      <c r="B8" s="450">
        <v>0.03</v>
      </c>
      <c r="C8" s="25">
        <f>C7+1</f>
        <v>28</v>
      </c>
      <c r="D8" s="25">
        <v>3</v>
      </c>
      <c r="E8" s="455">
        <f t="shared" si="7"/>
        <v>3499.9143666840146</v>
      </c>
      <c r="F8" s="455">
        <f t="shared" si="8"/>
        <v>9597.1676368618901</v>
      </c>
      <c r="G8" s="289">
        <f t="shared" si="9"/>
        <v>7834.1475661359555</v>
      </c>
      <c r="H8" s="289">
        <f>IF(D8&lt;$B$10,AM8*AN8+AP8,IF(D8=OptimumBenefits!B5,MAX(AM8*AN8+AP8,OptimumBenefits!D5),0))</f>
        <v>9597.1676368618901</v>
      </c>
      <c r="I8" s="100">
        <f t="shared" si="17"/>
        <v>8964.2958192791993</v>
      </c>
      <c r="J8" s="164"/>
      <c r="S8" s="298">
        <f>$B$46*Salary!$F5</f>
        <v>2943.8532056220683</v>
      </c>
      <c r="T8" s="299">
        <f>$B$45*Salary!$F5</f>
        <v>1962.5688037480456</v>
      </c>
      <c r="U8" s="300">
        <f>IF($D8=0,0,U7*(1+$B$48)+S7)</f>
        <v>8224.4644668469064</v>
      </c>
      <c r="V8" s="301">
        <f>IF(D8&lt;$B$47,0,U8/(1+$B$6)^($C8-$C$5))</f>
        <v>7682.1136428615482</v>
      </c>
      <c r="W8" s="300">
        <f>IF($D8=0,0,W7*(1+$B$48)+T7)</f>
        <v>5482.9763112312703</v>
      </c>
      <c r="X8" s="302">
        <f>V8+(W8/(1+$B$6)^($C8-$C$5))</f>
        <v>12803.52273810258</v>
      </c>
      <c r="Y8" s="298">
        <f t="shared" si="11"/>
        <v>2943.8532056220683</v>
      </c>
      <c r="Z8" s="299">
        <f t="shared" si="12"/>
        <v>1962.5688037480456</v>
      </c>
      <c r="AA8" s="301">
        <f>IF($D8=0,0,AA7*(1+$B$49)+Y7)</f>
        <v>8148.1866044951148</v>
      </c>
      <c r="AB8" s="301">
        <f>IF(D8&lt;$B$47,0,AA8/(1+$B$6)^($C8-$C$5))</f>
        <v>7610.8658176222152</v>
      </c>
      <c r="AC8" s="301">
        <f>IF($D8=0,0,AC7*(1+$B$49)+Z7)</f>
        <v>5432.1244029967429</v>
      </c>
      <c r="AD8" s="302">
        <f t="shared" si="1"/>
        <v>12684.776362703691</v>
      </c>
      <c r="AE8" s="298">
        <f t="shared" si="13"/>
        <v>2943.8532056220683</v>
      </c>
      <c r="AF8" s="299">
        <f t="shared" si="14"/>
        <v>1962.5688037480456</v>
      </c>
      <c r="AG8" s="301">
        <f>IF($D8=0,0,AG7*(1+$B$50)+AE7)</f>
        <v>8072.3839936221502</v>
      </c>
      <c r="AH8" s="301">
        <f>IF($D8&lt;$B$47,0,AG8)/(1+$B$6)^($C8-$C$5)</f>
        <v>7540.0619040666161</v>
      </c>
      <c r="AI8" s="301">
        <f>IF($D8=0,0,AI7*(1+$B$50)+AF7)</f>
        <v>5381.5893290814329</v>
      </c>
      <c r="AJ8" s="302">
        <f t="shared" si="2"/>
        <v>12566.769840111025</v>
      </c>
      <c r="AK8" s="365">
        <f>$B$25*Salary!$F5</f>
        <v>4628.3914288391406</v>
      </c>
      <c r="AL8" s="366">
        <f>$B$24*Salary!$F5</f>
        <v>3499.9143666840146</v>
      </c>
      <c r="AM8" s="301">
        <f t="shared" si="3"/>
        <v>12691.581501083712</v>
      </c>
      <c r="AN8" s="303">
        <f t="shared" si="4"/>
        <v>0</v>
      </c>
      <c r="AO8" s="301">
        <f t="shared" si="15"/>
        <v>0</v>
      </c>
      <c r="AP8" s="301">
        <f t="shared" si="5"/>
        <v>9597.1676368618901</v>
      </c>
      <c r="AQ8" s="102">
        <f t="shared" si="6"/>
        <v>8964.2958192791993</v>
      </c>
      <c r="AR8" s="350"/>
      <c r="AS8" s="332">
        <f>Retention!$M7-Retention!$M8</f>
        <v>0.10106850000000001</v>
      </c>
      <c r="AT8" s="305">
        <f t="shared" si="18"/>
        <v>7834.1475661359555</v>
      </c>
      <c r="AU8" s="306">
        <f>VLOOKUP($C8,Salary!$A$2:$J$80, 10,1)/(1+$B$5)^($C8-$C$5)</f>
        <v>75291.847630178658</v>
      </c>
      <c r="AW8" t="s">
        <v>124</v>
      </c>
      <c r="AX8" s="325">
        <v>3.5000000000000001E-3</v>
      </c>
      <c r="AY8" s="328">
        <v>1E-4</v>
      </c>
      <c r="AZ8" s="315">
        <f>AX8</f>
        <v>3.5000000000000001E-3</v>
      </c>
    </row>
    <row r="9" spans="1:72">
      <c r="A9" s="103"/>
      <c r="B9" s="180"/>
      <c r="C9" s="25">
        <f t="shared" si="16"/>
        <v>29</v>
      </c>
      <c r="D9" s="25">
        <v>4</v>
      </c>
      <c r="E9" s="455">
        <f t="shared" si="7"/>
        <v>3683.6598709349255</v>
      </c>
      <c r="F9" s="455">
        <f t="shared" si="8"/>
        <v>13480.968709020381</v>
      </c>
      <c r="G9" s="289">
        <f t="shared" si="9"/>
        <v>10284.566481874155</v>
      </c>
      <c r="H9" s="289">
        <f>IF(D9&lt;$B$10,AM9*AN9+AP9,IF(D9=OptimumBenefits!B6,MAX(AM9*AN9+AP9,OptimumBenefits!D6),0))</f>
        <v>13480.968709020381</v>
      </c>
      <c r="I9" s="100">
        <f t="shared" si="17"/>
        <v>12308.880795088578</v>
      </c>
      <c r="J9" s="164"/>
      <c r="S9" s="298">
        <f>$B$46*Salary!$F6</f>
        <v>3098.4054989172269</v>
      </c>
      <c r="T9" s="299">
        <f>$B$45*Salary!$F6</f>
        <v>2065.6036659448182</v>
      </c>
      <c r="U9" s="300">
        <f>IF($D9=0,0,U8*(1+$B$48)+S8)</f>
        <v>11661.78554047979</v>
      </c>
      <c r="V9" s="301">
        <f>IF(D9&lt;$B$47,0,U9/(1+$B$6)^($C9-$C$5))</f>
        <v>10647.864495049645</v>
      </c>
      <c r="W9" s="300">
        <f>IF($D9=0,0,W8*(1+$B$48)+T8)</f>
        <v>7774.5236936531928</v>
      </c>
      <c r="X9" s="302">
        <f t="shared" si="10"/>
        <v>17746.440825082744</v>
      </c>
      <c r="Y9" s="298">
        <f t="shared" si="11"/>
        <v>3098.4054989172269</v>
      </c>
      <c r="Z9" s="299">
        <f t="shared" si="12"/>
        <v>2065.6036659448182</v>
      </c>
      <c r="AA9" s="301">
        <f>IF($D9=0,0,AA8*(1+$B$49)+Y8)</f>
        <v>11499.44914034194</v>
      </c>
      <c r="AB9" s="301">
        <f>IF(D9&lt;$B$47,0,AA9/(1+$B$6)^($C9-$C$5))</f>
        <v>10499.642253671429</v>
      </c>
      <c r="AC9" s="301">
        <f>IF($D9=0,0,AC8*(1+$B$49)+Z8)</f>
        <v>7666.2994268946259</v>
      </c>
      <c r="AD9" s="302">
        <f t="shared" si="1"/>
        <v>17499.403756119049</v>
      </c>
      <c r="AE9" s="298">
        <f t="shared" si="13"/>
        <v>3098.4054989172269</v>
      </c>
      <c r="AF9" s="299">
        <f t="shared" si="14"/>
        <v>2065.6036659448182</v>
      </c>
      <c r="AG9" s="301">
        <f>IF($D9=0,0,AG8*(1+$B$50)+AE8)</f>
        <v>11339.132558989106</v>
      </c>
      <c r="AH9" s="301">
        <f>IF($D9&lt;$B$47,0,AG9)/(1+$B$6)^($C9-$C$5)</f>
        <v>10353.264220167965</v>
      </c>
      <c r="AI9" s="301">
        <f>IF($D9=0,0,AI8*(1+$B$50)+AF8)</f>
        <v>7559.421705992736</v>
      </c>
      <c r="AJ9" s="302">
        <f t="shared" si="2"/>
        <v>17255.440366946605</v>
      </c>
      <c r="AK9" s="365">
        <f>$B$25*Salary!$F6</f>
        <v>4871.3819788531955</v>
      </c>
      <c r="AL9" s="366">
        <f>$B$24*Salary!$F6</f>
        <v>3683.6598709349255</v>
      </c>
      <c r="AM9" s="301">
        <f t="shared" si="3"/>
        <v>17827.636189966201</v>
      </c>
      <c r="AN9" s="303">
        <f t="shared" si="4"/>
        <v>0</v>
      </c>
      <c r="AO9" s="301">
        <f t="shared" si="15"/>
        <v>0</v>
      </c>
      <c r="AP9" s="301">
        <f t="shared" si="5"/>
        <v>13480.968709020381</v>
      </c>
      <c r="AQ9" s="102">
        <f t="shared" si="6"/>
        <v>12308.880795088578</v>
      </c>
      <c r="AR9" s="350"/>
      <c r="AS9" s="332">
        <f>Retention!$M8-Retention!$M9</f>
        <v>6.439558125E-2</v>
      </c>
      <c r="AT9" s="305">
        <f t="shared" si="18"/>
        <v>10284.566481874155</v>
      </c>
      <c r="AU9" s="306">
        <f>VLOOKUP($C9,Salary!$A$2:$J$80, 10,1)/(1+$B$5)^($C9-$C$5)</f>
        <v>100245.75335839904</v>
      </c>
      <c r="AW9" s="125" t="s">
        <v>126</v>
      </c>
      <c r="AX9" s="317">
        <f>SUM(AX4:AX7)</f>
        <v>0.14220000000000002</v>
      </c>
      <c r="AY9" s="329">
        <f>SUM(AY4:AY8)</f>
        <v>5.0000000000000001E-3</v>
      </c>
      <c r="AZ9" s="313">
        <f>SUM(AZ4:AZ8)</f>
        <v>0.15527656481114877</v>
      </c>
    </row>
    <row r="10" spans="1:72">
      <c r="A10" s="97" t="s">
        <v>17</v>
      </c>
      <c r="B10" s="451">
        <v>5</v>
      </c>
      <c r="C10" s="25">
        <f t="shared" si="16"/>
        <v>30</v>
      </c>
      <c r="D10" s="25">
        <v>5</v>
      </c>
      <c r="E10" s="455">
        <f t="shared" si="7"/>
        <v>3858.6337148043349</v>
      </c>
      <c r="F10" s="455">
        <f t="shared" si="8"/>
        <v>17703.867328316122</v>
      </c>
      <c r="G10" s="289">
        <f t="shared" si="9"/>
        <v>12622.61272850185</v>
      </c>
      <c r="H10" s="289">
        <f ca="1">IF(D10&lt;$B$10,AM10*AN10+AP10,IF(D10=OptimumBenefits!B7,MAX(AM10*AN10+AP10,OptimumBenefits!D7),0))</f>
        <v>17703.867328316122</v>
      </c>
      <c r="I10" s="100">
        <f ca="1">H10/(1+$B$6)^($C10-$C$5)</f>
        <v>15801.196641856526</v>
      </c>
      <c r="J10" s="164"/>
      <c r="S10" s="298">
        <f>$B$46*Salary!$F7</f>
        <v>3245.579760115796</v>
      </c>
      <c r="T10" s="299">
        <f>$B$45*Salary!$F7</f>
        <v>2163.7198400771972</v>
      </c>
      <c r="U10" s="300">
        <f>IF($D10=0,0,U9*(1+$B$48)+S9)</f>
        <v>15459.898171825806</v>
      </c>
      <c r="V10" s="301">
        <f>IF(D10&lt;$B$47,0,U10/(1+$B$6)^($C10-$C$5))</f>
        <v>13798.391421821199</v>
      </c>
      <c r="W10" s="300">
        <f>IF($D10=0,0,W9*(1+$B$48)+T9)</f>
        <v>10306.598781217202</v>
      </c>
      <c r="X10" s="302">
        <f t="shared" si="10"/>
        <v>22997.319036368666</v>
      </c>
      <c r="Y10" s="298">
        <f t="shared" si="11"/>
        <v>3245.579760115796</v>
      </c>
      <c r="Z10" s="299">
        <f t="shared" si="12"/>
        <v>2163.7198400771972</v>
      </c>
      <c r="AA10" s="301">
        <f>IF($D10=0,0,AA9*(1+$B$49)+Y9)</f>
        <v>15172.827096276265</v>
      </c>
      <c r="AB10" s="301">
        <f>IF(D10&lt;$B$47,0,AA10/(1+$B$6)^($C10-$C$5))</f>
        <v>13542.172459555683</v>
      </c>
      <c r="AC10" s="301">
        <f>IF($D10=0,0,AC9*(1+$B$49)+Z9)</f>
        <v>10115.218064184177</v>
      </c>
      <c r="AD10" s="302">
        <f t="shared" si="1"/>
        <v>22570.287432592806</v>
      </c>
      <c r="AE10" s="298">
        <f t="shared" si="13"/>
        <v>3245.579760115796</v>
      </c>
      <c r="AF10" s="299">
        <f t="shared" si="14"/>
        <v>2163.7198400771972</v>
      </c>
      <c r="AG10" s="301">
        <f>IF($D10=0,0,AG9*(1+$B$50)+AE9)</f>
        <v>14891.103360265897</v>
      </c>
      <c r="AH10" s="301">
        <f>IF($D10&lt;$B$47,0,AG10)/(1+$B$6)^($C10-$C$5)</f>
        <v>13290.726147355957</v>
      </c>
      <c r="AI10" s="301">
        <f>IF($D10=0,0,AI9*(1+$B$50)+AF9)</f>
        <v>9927.4022401772636</v>
      </c>
      <c r="AJ10" s="302">
        <f t="shared" si="2"/>
        <v>22151.210245593262</v>
      </c>
      <c r="AK10" s="365">
        <f>$B$25*Salary!$F7</f>
        <v>5102.7726228487236</v>
      </c>
      <c r="AL10" s="366">
        <f>$B$24*Salary!$F7</f>
        <v>3858.6337148043349</v>
      </c>
      <c r="AM10" s="301">
        <f t="shared" si="3"/>
        <v>23412.123616418045</v>
      </c>
      <c r="AN10" s="303">
        <f t="shared" si="4"/>
        <v>0</v>
      </c>
      <c r="AO10" s="301">
        <f t="shared" si="15"/>
        <v>0</v>
      </c>
      <c r="AP10" s="301">
        <f t="shared" si="5"/>
        <v>17703.867328316122</v>
      </c>
      <c r="AQ10" s="102">
        <f t="shared" si="6"/>
        <v>15801.196641856526</v>
      </c>
      <c r="AR10" s="350"/>
      <c r="AS10" s="332">
        <f>Retention!$M9-Retention!$M10</f>
        <v>4.6452630656249994E-2</v>
      </c>
      <c r="AT10" s="305">
        <f t="shared" ref="AT10:AT41" ca="1" si="19">$H10/(1+$B$5)^($C10-$C$5)</f>
        <v>12622.61272850185</v>
      </c>
      <c r="AU10" s="306">
        <f>VLOOKUP($C10,Salary!$A$2:$J$80, 10,1)/(1+$B$5)^($C10-$C$5)</f>
        <v>124791.53446022329</v>
      </c>
      <c r="AV10" s="337"/>
      <c r="AW10" s="324"/>
      <c r="AY10" s="323"/>
      <c r="AZ10" s="322"/>
    </row>
    <row r="11" spans="1:72">
      <c r="A11" s="97" t="s">
        <v>15</v>
      </c>
      <c r="B11" s="522">
        <v>25</v>
      </c>
      <c r="C11" s="25">
        <f t="shared" si="16"/>
        <v>31</v>
      </c>
      <c r="D11" s="25">
        <v>6</v>
      </c>
      <c r="E11" s="455">
        <f t="shared" si="7"/>
        <v>4032.2722319705304</v>
      </c>
      <c r="F11" s="455">
        <f t="shared" si="8"/>
        <v>22270.655736253102</v>
      </c>
      <c r="G11" s="289">
        <f t="shared" si="9"/>
        <v>14839.878269146864</v>
      </c>
      <c r="H11" s="289">
        <f ca="1">IF(D11&lt;$B$10,AM11*AN11+AP11,IF(D11=OptimumBenefits!B8,MAX(AM11*AN11+AP11,OptimumBenefits!D8),0))</f>
        <v>22270.655736253102</v>
      </c>
      <c r="I11" s="100">
        <f t="shared" ref="I11:I57" ca="1" si="20">H11/(1+$B$6)^($C11-$C$5)</f>
        <v>19430.286409142158</v>
      </c>
      <c r="J11" s="164"/>
      <c r="S11" s="298">
        <f>$B$46*Salary!$F8</f>
        <v>3391.6308493210067</v>
      </c>
      <c r="T11" s="299">
        <f>$B$45*Salary!$F8</f>
        <v>2261.0872328806713</v>
      </c>
      <c r="U11" s="300">
        <f>IF($D11=0,0,U10*(1+$B$48)+S10)</f>
        <v>19633.071822251153</v>
      </c>
      <c r="V11" s="301">
        <f>IF(D11&lt;$B$47,0,U11/(1+$B$6)^($C11-$C$5))</f>
        <v>17129.09638204391</v>
      </c>
      <c r="W11" s="300">
        <f>IF($D11=0,0,W10*(1+$B$48)+T10)</f>
        <v>13088.714548167432</v>
      </c>
      <c r="X11" s="302">
        <f t="shared" si="10"/>
        <v>28548.493970073181</v>
      </c>
      <c r="Y11" s="298">
        <f t="shared" si="11"/>
        <v>3391.6308493210067</v>
      </c>
      <c r="Z11" s="299">
        <f t="shared" si="12"/>
        <v>2261.0872328806713</v>
      </c>
      <c r="AA11" s="301">
        <f>IF($D11=0,0,AA10*(1+$B$49)+Y10)</f>
        <v>19177.048211205874</v>
      </c>
      <c r="AB11" s="301">
        <f>IF(D11&lt;$B$47,0,AA11/(1+$B$6)^($C11-$C$5))</f>
        <v>16731.233405898252</v>
      </c>
      <c r="AC11" s="301">
        <f>IF($D11=0,0,AC10*(1+$B$49)+Z10)</f>
        <v>12784.698807470584</v>
      </c>
      <c r="AD11" s="302">
        <f t="shared" si="1"/>
        <v>27885.389009830422</v>
      </c>
      <c r="AE11" s="298">
        <f t="shared" si="13"/>
        <v>3391.6308493210067</v>
      </c>
      <c r="AF11" s="299">
        <f t="shared" si="14"/>
        <v>2261.0872328806713</v>
      </c>
      <c r="AG11" s="301">
        <f>IF($D11=0,0,AG10*(1+$B$50)+AE10)</f>
        <v>18732.32725479233</v>
      </c>
      <c r="AH11" s="301">
        <f>IF($D11&lt;$B$47,0,AG11)/(1+$B$6)^($C11-$C$5)</f>
        <v>16343.231559091537</v>
      </c>
      <c r="AI11" s="301">
        <f>IF($D11=0,0,AI10*(1+$B$50)+AF10)</f>
        <v>12488.218169861551</v>
      </c>
      <c r="AJ11" s="302">
        <f t="shared" si="2"/>
        <v>27238.719265152562</v>
      </c>
      <c r="AK11" s="365">
        <f>$B$25*Salary!$F8</f>
        <v>5332.3973908769158</v>
      </c>
      <c r="AL11" s="366">
        <f>$B$24*Salary!$F8</f>
        <v>4032.2722319705304</v>
      </c>
      <c r="AM11" s="301">
        <f t="shared" si="3"/>
        <v>29451.381183923491</v>
      </c>
      <c r="AN11" s="303">
        <f t="shared" si="4"/>
        <v>0</v>
      </c>
      <c r="AO11" s="301">
        <f t="shared" si="15"/>
        <v>0</v>
      </c>
      <c r="AP11" s="301">
        <f t="shared" si="5"/>
        <v>22270.655736253102</v>
      </c>
      <c r="AQ11" s="102">
        <f t="shared" si="6"/>
        <v>19430.286409142158</v>
      </c>
      <c r="AR11" s="350"/>
      <c r="AS11" s="332">
        <f>Retention!$M10-Retention!$M11</f>
        <v>3.5748328809375007E-2</v>
      </c>
      <c r="AT11" s="305">
        <f t="shared" ca="1" si="19"/>
        <v>14839.878269146864</v>
      </c>
      <c r="AU11" s="306">
        <f>VLOOKUP($C11,Salary!$A$2:$J$80, 10,1)/(1+$B$5)^($C11-$C$5)</f>
        <v>148821.16595943912</v>
      </c>
      <c r="AW11" s="326" t="s">
        <v>132</v>
      </c>
      <c r="AX11" s="327">
        <v>0.14510000000000001</v>
      </c>
      <c r="AY11" s="322">
        <f>AX11/AX9*AZ4</f>
        <v>0.15221884355905546</v>
      </c>
    </row>
    <row r="12" spans="1:72">
      <c r="A12" s="97" t="s">
        <v>158</v>
      </c>
      <c r="B12" s="451">
        <v>80</v>
      </c>
      <c r="C12" s="25">
        <f t="shared" si="16"/>
        <v>32</v>
      </c>
      <c r="D12" s="25">
        <v>7</v>
      </c>
      <c r="E12" s="455">
        <f t="shared" si="7"/>
        <v>4203.6438018292774</v>
      </c>
      <c r="F12" s="455">
        <f t="shared" si="8"/>
        <v>27193.754197673759</v>
      </c>
      <c r="G12" s="289">
        <f t="shared" si="9"/>
        <v>16934.90340747435</v>
      </c>
      <c r="H12" s="289">
        <f ca="1">IF(D12&lt;$B$10,AM12*AN12+AP12,IF(D12=OptimumBenefits!B9,MAX(AM12*AN12+AP12,OptimumBenefits!D9),0))</f>
        <v>27193.754197673759</v>
      </c>
      <c r="I12" s="100">
        <f t="shared" ca="1" si="20"/>
        <v>23192.081669444564</v>
      </c>
      <c r="J12" s="164"/>
      <c r="S12" s="298">
        <f>$B$46*Salary!$F9</f>
        <v>3535.7751604171494</v>
      </c>
      <c r="T12" s="299">
        <f>$B$45*Salary!$F9</f>
        <v>2357.1834402780996</v>
      </c>
      <c r="U12" s="300">
        <f>IF($D12=0,0,U11*(1+$B$48)+S11)</f>
        <v>24202.68698090723</v>
      </c>
      <c r="V12" s="301">
        <f>IF(D12&lt;$B$47,0,U12/(1+$B$6)^($C12-$C$5))</f>
        <v>20641.162268401302</v>
      </c>
      <c r="W12" s="300">
        <f>IF($D12=0,0,W11*(1+$B$48)+T11)</f>
        <v>16135.12465393815</v>
      </c>
      <c r="X12" s="302">
        <f t="shared" si="10"/>
        <v>34401.937114002169</v>
      </c>
      <c r="Y12" s="298">
        <f t="shared" si="11"/>
        <v>3535.7751604171494</v>
      </c>
      <c r="Z12" s="299">
        <f t="shared" si="12"/>
        <v>2357.1834402780996</v>
      </c>
      <c r="AA12" s="301">
        <f>IF($D12=0,0,AA11*(1+$B$49)+Y11)</f>
        <v>23527.531471087175</v>
      </c>
      <c r="AB12" s="301">
        <f>IF(D12&lt;$B$47,0,AA12/(1+$B$6)^($C12-$C$5))</f>
        <v>20065.358662562223</v>
      </c>
      <c r="AC12" s="301">
        <f>IF($D12=0,0,AC11*(1+$B$49)+Z11)</f>
        <v>15685.020980724785</v>
      </c>
      <c r="AD12" s="302">
        <f t="shared" si="1"/>
        <v>33442.264437603706</v>
      </c>
      <c r="AE12" s="298">
        <f t="shared" si="13"/>
        <v>3535.7751604171494</v>
      </c>
      <c r="AF12" s="299">
        <f t="shared" si="14"/>
        <v>2357.1834402780996</v>
      </c>
      <c r="AG12" s="301">
        <f>IF($D12=0,0,AG11*(1+$B$50)+AE11)</f>
        <v>22873.25119430503</v>
      </c>
      <c r="AH12" s="301">
        <f>IF($D12&lt;$B$47,0,AG12)/(1+$B$6)^($C12-$C$5)</f>
        <v>19507.358413551501</v>
      </c>
      <c r="AI12" s="301">
        <f>IF($D12=0,0,AI11*(1+$B$50)+AF11)</f>
        <v>15248.834129536684</v>
      </c>
      <c r="AJ12" s="302">
        <f t="shared" si="2"/>
        <v>32512.264022585834</v>
      </c>
      <c r="AK12" s="365">
        <f>$B$25*Salary!$F9</f>
        <v>5559.0242799891848</v>
      </c>
      <c r="AL12" s="366">
        <f>$B$24*Salary!$F9</f>
        <v>4203.6438018292774</v>
      </c>
      <c r="AM12" s="301">
        <f t="shared" si="3"/>
        <v>35961.83382215735</v>
      </c>
      <c r="AN12" s="303">
        <f t="shared" si="4"/>
        <v>0</v>
      </c>
      <c r="AO12" s="301">
        <f t="shared" si="15"/>
        <v>0</v>
      </c>
      <c r="AP12" s="301">
        <f t="shared" si="5"/>
        <v>27193.754197673759</v>
      </c>
      <c r="AQ12" s="102">
        <f t="shared" si="6"/>
        <v>23192.081669444564</v>
      </c>
      <c r="AR12" s="350"/>
      <c r="AS12" s="332">
        <f>Retention!$M11-Retention!$M12</f>
        <v>2.8956146335593735E-2</v>
      </c>
      <c r="AT12" s="305">
        <f t="shared" ca="1" si="19"/>
        <v>16934.90340747435</v>
      </c>
      <c r="AU12" s="306">
        <f>VLOOKUP($C12,Salary!$A$2:$J$80, 10,1)/(1+$B$5)^($C12-$C$5)</f>
        <v>172289.35747035549</v>
      </c>
      <c r="AX12" s="364" t="s">
        <v>0</v>
      </c>
      <c r="AY12" s="360" t="s">
        <v>137</v>
      </c>
      <c r="BA12" s="340"/>
      <c r="BB12" s="24" t="s">
        <v>139</v>
      </c>
    </row>
    <row r="13" spans="1:72" ht="17">
      <c r="A13" s="97" t="s">
        <v>54</v>
      </c>
      <c r="B13" s="451">
        <v>5</v>
      </c>
      <c r="C13" s="25">
        <f t="shared" si="16"/>
        <v>33</v>
      </c>
      <c r="D13" s="25">
        <v>8</v>
      </c>
      <c r="E13" s="455">
        <f t="shared" si="7"/>
        <v>4371.7895539024494</v>
      </c>
      <c r="F13" s="455">
        <f t="shared" si="8"/>
        <v>32485.148167409985</v>
      </c>
      <c r="G13" s="289">
        <f t="shared" si="9"/>
        <v>18906.651996576886</v>
      </c>
      <c r="H13" s="289">
        <f ca="1">IF(D13&lt;$B$10,AM13*AN13+AP13,IF(D13=OptimumBenefits!B10,MAX(AM13*AN13+AP13,OptimumBenefits!D10),0))</f>
        <v>32485.148167409985</v>
      </c>
      <c r="I13" s="100">
        <f t="shared" ca="1" si="20"/>
        <v>27081.940666325143</v>
      </c>
      <c r="J13" s="164"/>
      <c r="S13" s="298">
        <f>$B$46*Salary!$F10</f>
        <v>3677.2061668338356</v>
      </c>
      <c r="T13" s="299">
        <f>$B$45*Salary!$F10</f>
        <v>2451.4707778892239</v>
      </c>
      <c r="U13" s="300">
        <f>IF($D13=0,0,U12*(1+$B$48)+S12)</f>
        <v>29190.623360178815</v>
      </c>
      <c r="V13" s="301">
        <f>IF(D13&lt;$B$47,0,U13/(1+$B$6)^($C13-$C$5))</f>
        <v>24335.389384078539</v>
      </c>
      <c r="W13" s="300">
        <f>IF($D13=0,0,W12*(1+$B$48)+T12)</f>
        <v>19460.415573452538</v>
      </c>
      <c r="X13" s="302">
        <f t="shared" si="10"/>
        <v>40558.982306797559</v>
      </c>
      <c r="Y13" s="298">
        <f t="shared" si="11"/>
        <v>3677.2061668338356</v>
      </c>
      <c r="Z13" s="299">
        <f t="shared" si="12"/>
        <v>2451.4707778892239</v>
      </c>
      <c r="AA13" s="301">
        <f>IF($D13=0,0,AA12*(1+$B$49)+Y12)</f>
        <v>28239.683205058685</v>
      </c>
      <c r="AB13" s="301">
        <f>IF(D13&lt;$B$47,0,AA13/(1+$B$6)^($C13-$C$5))</f>
        <v>23542.61772345777</v>
      </c>
      <c r="AC13" s="301">
        <f>IF($D13=0,0,AC12*(1+$B$49)+Z12)</f>
        <v>18826.455470039124</v>
      </c>
      <c r="AD13" s="302">
        <f t="shared" si="1"/>
        <v>39237.69620576295</v>
      </c>
      <c r="AE13" s="298">
        <f t="shared" si="13"/>
        <v>3677.2061668338356</v>
      </c>
      <c r="AF13" s="299">
        <f t="shared" si="14"/>
        <v>2451.4707778892239</v>
      </c>
      <c r="AG13" s="301">
        <f>IF($D13=0,0,AG12*(1+$B$50)+AE12)</f>
        <v>27323.956402494383</v>
      </c>
      <c r="AH13" s="301">
        <f>IF($D13&lt;$B$47,0,AG13)/(1+$B$6)^($C13-$C$5)</f>
        <v>22779.202429619283</v>
      </c>
      <c r="AI13" s="301">
        <f>IF($D13=0,0,AI12*(1+$B$50)+AF12)</f>
        <v>18215.97093499625</v>
      </c>
      <c r="AJ13" s="302">
        <f t="shared" si="2"/>
        <v>37965.337382698803</v>
      </c>
      <c r="AK13" s="365">
        <f>$B$25*Salary!$F10</f>
        <v>5781.3852511887526</v>
      </c>
      <c r="AL13" s="366">
        <f>$B$24*Salary!$F10</f>
        <v>4371.7895539024494</v>
      </c>
      <c r="AM13" s="301">
        <f t="shared" si="3"/>
        <v>42959.331455032829</v>
      </c>
      <c r="AN13" s="303">
        <f t="shared" si="4"/>
        <v>0</v>
      </c>
      <c r="AO13" s="301">
        <f t="shared" si="15"/>
        <v>0</v>
      </c>
      <c r="AP13" s="301">
        <f t="shared" si="5"/>
        <v>32485.148167409985</v>
      </c>
      <c r="AQ13" s="102">
        <f t="shared" si="6"/>
        <v>27081.940666325143</v>
      </c>
      <c r="AR13" s="350"/>
      <c r="AS13" s="332">
        <f>Retention!$M12-Retention!$M13</f>
        <v>2.1958410971158582E-2</v>
      </c>
      <c r="AT13" s="305">
        <f t="shared" ca="1" si="19"/>
        <v>18906.651996576886</v>
      </c>
      <c r="AU13" s="306">
        <f>VLOOKUP($C13,Salary!$A$2:$J$80, 10,1)/(1+$B$5)^($C13-$C$5)</f>
        <v>195154.39452655203</v>
      </c>
      <c r="AX13" s="523"/>
      <c r="AY13" s="525">
        <f ca="1">AV4</f>
        <v>0.13715642800812752</v>
      </c>
      <c r="BA13" s="380"/>
      <c r="BB13" s="381" t="s">
        <v>149</v>
      </c>
      <c r="BC13" s="382" t="s">
        <v>134</v>
      </c>
      <c r="BD13" s="382" t="s">
        <v>135</v>
      </c>
    </row>
    <row r="14" spans="1:72">
      <c r="A14" s="97" t="s">
        <v>82</v>
      </c>
      <c r="B14" s="451">
        <v>67</v>
      </c>
      <c r="C14" s="25">
        <f t="shared" si="16"/>
        <v>34</v>
      </c>
      <c r="D14" s="25">
        <v>9</v>
      </c>
      <c r="E14" s="455">
        <f t="shared" si="7"/>
        <v>4535.7316621737909</v>
      </c>
      <c r="F14" s="455">
        <f t="shared" si="8"/>
        <v>38156.343648008835</v>
      </c>
      <c r="G14" s="289">
        <f t="shared" si="9"/>
        <v>20754.522803788328</v>
      </c>
      <c r="H14" s="289">
        <f ca="1">IF(D14&lt;$B$10,AM14*AN14+AP14,IF(D14=OptimumBenefits!B11,MAX(AM14*AN14+AP14,OptimumBenefits!D11),0))</f>
        <v>38156.343648008835</v>
      </c>
      <c r="I14" s="100">
        <f t="shared" ca="1" si="20"/>
        <v>31094.676873514316</v>
      </c>
      <c r="J14" s="164"/>
      <c r="S14" s="298">
        <f>$B$46*Salary!$F11</f>
        <v>3815.1013980901043</v>
      </c>
      <c r="T14" s="299">
        <f>$B$45*Salary!$F11</f>
        <v>2543.4009320600699</v>
      </c>
      <c r="U14" s="300">
        <f>IF($D14=0,0,U13*(1+$B$48)+S13)</f>
        <v>34619.266928623387</v>
      </c>
      <c r="V14" s="301">
        <f>IF(D14&lt;$B$47,0,U14/(1+$B$6)^($C14-$C$5))</f>
        <v>28212.213640644779</v>
      </c>
      <c r="W14" s="300">
        <f>IF($D14=0,0,W13*(1+$B$48)+T13)</f>
        <v>23079.511285748915</v>
      </c>
      <c r="X14" s="302">
        <f t="shared" si="10"/>
        <v>47020.35606774129</v>
      </c>
      <c r="Y14" s="298">
        <f t="shared" si="11"/>
        <v>3815.1013980901043</v>
      </c>
      <c r="Z14" s="299">
        <f t="shared" si="12"/>
        <v>2543.4009320600699</v>
      </c>
      <c r="AA14" s="301">
        <f>IF($D14=0,0,AA13*(1+$B$49)+Y13)</f>
        <v>33328.873532145459</v>
      </c>
      <c r="AB14" s="301">
        <f>IF(D14&lt;$B$47,0,AA14/(1+$B$6)^($C14-$C$5))</f>
        <v>27160.635793633443</v>
      </c>
      <c r="AC14" s="301">
        <f>IF($D14=0,0,AC13*(1+$B$49)+Z13)</f>
        <v>22219.249021430303</v>
      </c>
      <c r="AD14" s="302">
        <f t="shared" si="1"/>
        <v>45267.726322722403</v>
      </c>
      <c r="AE14" s="298">
        <f t="shared" si="13"/>
        <v>3815.1013980901043</v>
      </c>
      <c r="AF14" s="299">
        <f t="shared" si="14"/>
        <v>2543.4009320600699</v>
      </c>
      <c r="AG14" s="301">
        <f>IF($D14=0,0,AG13*(1+$B$50)+AE13)</f>
        <v>32094.120825427995</v>
      </c>
      <c r="AH14" s="301">
        <f>IF($D14&lt;$B$47,0,AG14)/(1+$B$6)^($C14-$C$5)</f>
        <v>26154.401108563445</v>
      </c>
      <c r="AI14" s="301">
        <f>IF($D14=0,0,AI13*(1+$B$50)+AF13)</f>
        <v>21396.080550285322</v>
      </c>
      <c r="AJ14" s="302">
        <f t="shared" si="2"/>
        <v>43590.668514272402</v>
      </c>
      <c r="AK14" s="365">
        <f>$B$25*Salary!$F11</f>
        <v>5998.1871981083304</v>
      </c>
      <c r="AL14" s="366">
        <f>$B$24*Salary!$F11</f>
        <v>4535.7316621737909</v>
      </c>
      <c r="AM14" s="301">
        <f t="shared" si="3"/>
        <v>50459.089964422899</v>
      </c>
      <c r="AN14" s="303">
        <f t="shared" si="4"/>
        <v>0</v>
      </c>
      <c r="AO14" s="301">
        <f t="shared" si="15"/>
        <v>0</v>
      </c>
      <c r="AP14" s="301">
        <f t="shared" si="5"/>
        <v>38156.343648008835</v>
      </c>
      <c r="AQ14" s="102">
        <f t="shared" si="6"/>
        <v>31094.676873514316</v>
      </c>
      <c r="AR14" s="350"/>
      <c r="AS14" s="332">
        <f>Retention!$M13-Retention!$M14</f>
        <v>1.8280377133489512E-2</v>
      </c>
      <c r="AT14" s="305">
        <f t="shared" ca="1" si="19"/>
        <v>20754.522803788328</v>
      </c>
      <c r="AU14" s="306">
        <f>VLOOKUP($C14,Salary!$A$2:$J$80, 10,1)/(1+$B$5)^($C14-$C$5)</f>
        <v>217378.35577743468</v>
      </c>
      <c r="AX14" s="520">
        <v>25</v>
      </c>
      <c r="AY14" s="524">
        <f t="dataTable" ref="AY14:AY24" dt2D="0" dtr="0" r1="B11" ca="1"/>
        <v>0.13715642800812752</v>
      </c>
      <c r="BA14" s="383" t="s">
        <v>140</v>
      </c>
      <c r="BB14" s="382">
        <v>25</v>
      </c>
      <c r="BC14" s="384">
        <v>21862</v>
      </c>
      <c r="BD14" s="385">
        <v>632</v>
      </c>
    </row>
    <row r="15" spans="1:72">
      <c r="A15" s="97" t="s">
        <v>83</v>
      </c>
      <c r="B15" s="451"/>
      <c r="C15" s="25">
        <f t="shared" si="16"/>
        <v>35</v>
      </c>
      <c r="D15" s="25">
        <v>10</v>
      </c>
      <c r="E15" s="455">
        <f t="shared" si="7"/>
        <v>4694.482270349873</v>
      </c>
      <c r="F15" s="455">
        <f t="shared" si="8"/>
        <v>44218.329056102979</v>
      </c>
      <c r="G15" s="289">
        <f t="shared" si="9"/>
        <v>22478.356275049973</v>
      </c>
      <c r="H15" s="289">
        <f ca="1">IF(D15&lt;$B$10,AM15*AN15+AP15,IF(D15=OptimumBenefits!B12,MAX(AM15*AN15+AP15,OptimumBenefits!D12),0))</f>
        <v>44218.329056102979</v>
      </c>
      <c r="I15" s="100">
        <f t="shared" ca="1" si="20"/>
        <v>35224.593511952226</v>
      </c>
      <c r="J15" s="164"/>
      <c r="S15" s="298">
        <f>$B$46*Salary!$F12</f>
        <v>3948.629947023258</v>
      </c>
      <c r="T15" s="299">
        <f>$B$45*Salary!$F12</f>
        <v>2632.4199646821721</v>
      </c>
      <c r="U15" s="300">
        <f>IF($D15=0,0,U14*(1+$B$48)+S14)</f>
        <v>40511.524342430894</v>
      </c>
      <c r="V15" s="301">
        <f>IF(D15&lt;$B$47,0,U15/(1+$B$6)^($C15-$C$5))</f>
        <v>32271.73002627815</v>
      </c>
      <c r="W15" s="300">
        <f>IF($D15=0,0,W14*(1+$B$48)+T14)</f>
        <v>27007.682894953923</v>
      </c>
      <c r="X15" s="302">
        <f t="shared" si="10"/>
        <v>53786.216710463574</v>
      </c>
      <c r="Y15" s="298">
        <f t="shared" si="11"/>
        <v>3948.629947023258</v>
      </c>
      <c r="Z15" s="299">
        <f t="shared" si="12"/>
        <v>2632.4199646821721</v>
      </c>
      <c r="AA15" s="301">
        <f>IF($D15=0,0,AA14*(1+$B$49)+Y14)</f>
        <v>38810.418606842839</v>
      </c>
      <c r="AB15" s="301">
        <f>IF(D15&lt;$B$47,0,AA15/(1+$B$6)^($C15-$C$5))</f>
        <v>30916.618710766568</v>
      </c>
      <c r="AC15" s="301">
        <f>IF($D15=0,0,AC14*(1+$B$49)+Z14)</f>
        <v>25873.612404561889</v>
      </c>
      <c r="AD15" s="302">
        <f t="shared" si="1"/>
        <v>51527.697851277611</v>
      </c>
      <c r="AE15" s="298">
        <f t="shared" si="13"/>
        <v>3948.629947023258</v>
      </c>
      <c r="AF15" s="299">
        <f t="shared" si="14"/>
        <v>2632.4199646821721</v>
      </c>
      <c r="AG15" s="301">
        <f>IF($D15=0,0,AG14*(1+$B$50)+AE14)</f>
        <v>37192.987056535218</v>
      </c>
      <c r="AH15" s="301">
        <f>IF($D15&lt;$B$47,0,AG15)/(1+$B$6)^($C15-$C$5)</f>
        <v>29628.162767062622</v>
      </c>
      <c r="AI15" s="301">
        <f>IF($D15=0,0,AI14*(1+$B$50)+AF14)</f>
        <v>24795.324704356804</v>
      </c>
      <c r="AJ15" s="302">
        <f t="shared" si="2"/>
        <v>49380.2712784377</v>
      </c>
      <c r="AK15" s="365">
        <f>$B$25*Salary!$F12</f>
        <v>6208.1237500421221</v>
      </c>
      <c r="AL15" s="366">
        <f>$B$24*Salary!$F12</f>
        <v>4694.482270349873</v>
      </c>
      <c r="AM15" s="301">
        <f t="shared" si="3"/>
        <v>58475.640761108145</v>
      </c>
      <c r="AN15" s="303">
        <f t="shared" si="4"/>
        <v>0</v>
      </c>
      <c r="AO15" s="301">
        <f t="shared" si="15"/>
        <v>0</v>
      </c>
      <c r="AP15" s="301">
        <f t="shared" si="5"/>
        <v>44218.329056102979</v>
      </c>
      <c r="AQ15" s="102">
        <f t="shared" si="6"/>
        <v>35224.593511952226</v>
      </c>
      <c r="AR15" s="350"/>
      <c r="AS15" s="332">
        <f>Retention!$M14-Retention!$M15</f>
        <v>1.5152401490648004E-2</v>
      </c>
      <c r="AT15" s="305">
        <f t="shared" ca="1" si="19"/>
        <v>22478.356275049973</v>
      </c>
      <c r="AU15" s="306">
        <f>VLOOKUP($C15,Salary!$A$2:$J$80, 10,1)/(1+$B$5)^($C15-$C$5)</f>
        <v>238927.29016789334</v>
      </c>
      <c r="AX15" s="521">
        <v>27</v>
      </c>
      <c r="AY15" s="524">
        <v>0.14396840585292273</v>
      </c>
      <c r="BA15" s="386" t="s">
        <v>141</v>
      </c>
      <c r="BB15" s="381">
        <v>27</v>
      </c>
      <c r="BC15" s="384">
        <v>31218</v>
      </c>
      <c r="BD15" s="385">
        <v>596</v>
      </c>
    </row>
    <row r="16" spans="1:72">
      <c r="A16" s="97" t="s">
        <v>84</v>
      </c>
      <c r="B16" s="451"/>
      <c r="C16" s="25">
        <f t="shared" si="16"/>
        <v>36</v>
      </c>
      <c r="D16" s="25">
        <v>11</v>
      </c>
      <c r="E16" s="455">
        <f t="shared" si="7"/>
        <v>4847.0529441362442</v>
      </c>
      <c r="F16" s="455">
        <f t="shared" si="8"/>
        <v>50681.544488696971</v>
      </c>
      <c r="G16" s="289">
        <f t="shared" si="9"/>
        <v>24078.436696376924</v>
      </c>
      <c r="H16" s="289">
        <f ca="1">IF(D16&lt;$B$10,AM16*AN16+AP16,IF(D16=OptimumBenefits!B13,MAX(AM16*AN16+AP16,OptimumBenefits!D13),0))</f>
        <v>50681.544488696971</v>
      </c>
      <c r="I16" s="100">
        <f t="shared" ca="1" si="20"/>
        <v>39465.523722713835</v>
      </c>
      <c r="J16" s="164"/>
      <c r="S16" s="298">
        <f>$B$46*Salary!$F13</f>
        <v>4076.9604203015138</v>
      </c>
      <c r="T16" s="299">
        <f>$B$45*Salary!$F13</f>
        <v>2717.9736135343428</v>
      </c>
      <c r="U16" s="300">
        <f>IF($D16=0,0,U15*(1+$B$48)+S15)</f>
        <v>46890.845750000008</v>
      </c>
      <c r="V16" s="301">
        <f>IF(D16&lt;$B$47,0,U16/(1+$B$6)^($C16-$C$5))</f>
        <v>36513.721197613777</v>
      </c>
      <c r="W16" s="300">
        <f>IF($D16=0,0,W15*(1+$B$48)+T15)</f>
        <v>31260.563833333334</v>
      </c>
      <c r="X16" s="302">
        <f t="shared" si="10"/>
        <v>60856.201996022959</v>
      </c>
      <c r="Y16" s="298">
        <f t="shared" si="11"/>
        <v>4076.9604203015138</v>
      </c>
      <c r="Z16" s="299">
        <f t="shared" si="12"/>
        <v>2717.9736135343428</v>
      </c>
      <c r="AA16" s="301">
        <f>IF($D16=0,0,AA15*(1+$B$49)+Y15)</f>
        <v>44699.569484208238</v>
      </c>
      <c r="AB16" s="301">
        <f>IF(D16&lt;$B$47,0,AA16/(1+$B$6)^($C16-$C$5))</f>
        <v>34807.382799226732</v>
      </c>
      <c r="AC16" s="301">
        <f>IF($D16=0,0,AC15*(1+$B$49)+Z15)</f>
        <v>29799.712989472158</v>
      </c>
      <c r="AD16" s="302">
        <f t="shared" si="1"/>
        <v>58012.304665377887</v>
      </c>
      <c r="AE16" s="298">
        <f t="shared" si="13"/>
        <v>4076.9604203015138</v>
      </c>
      <c r="AF16" s="299">
        <f t="shared" si="14"/>
        <v>2717.9736135343428</v>
      </c>
      <c r="AG16" s="301">
        <f>IF($D16=0,0,AG15*(1+$B$50)+AE15)</f>
        <v>42629.336485819884</v>
      </c>
      <c r="AH16" s="301">
        <f>IF($D16&lt;$B$47,0,AG16)/(1+$B$6)^($C16-$C$5)</f>
        <v>33195.300327516306</v>
      </c>
      <c r="AI16" s="301">
        <f>IF($D16=0,0,AI15*(1+$B$50)+AF15)</f>
        <v>28419.557657213249</v>
      </c>
      <c r="AJ16" s="302">
        <f t="shared" si="2"/>
        <v>55325.500545860508</v>
      </c>
      <c r="AK16" s="365">
        <f>$B$25*Salary!$F13</f>
        <v>6409.8877719184911</v>
      </c>
      <c r="AL16" s="366">
        <f>$B$24*Salary!$F13</f>
        <v>4847.0529441362442</v>
      </c>
      <c r="AM16" s="301">
        <f t="shared" si="3"/>
        <v>67022.790141594596</v>
      </c>
      <c r="AN16" s="303">
        <f t="shared" si="4"/>
        <v>0</v>
      </c>
      <c r="AO16" s="301">
        <f t="shared" si="15"/>
        <v>0</v>
      </c>
      <c r="AP16" s="301">
        <f t="shared" si="5"/>
        <v>50681.544488696971</v>
      </c>
      <c r="AQ16" s="102">
        <f t="shared" si="6"/>
        <v>39465.523722713835</v>
      </c>
      <c r="AR16" s="350"/>
      <c r="AS16" s="332">
        <f>Retention!$M15-Retention!$M16</f>
        <v>1.281893166108819E-2</v>
      </c>
      <c r="AT16" s="305">
        <f t="shared" ca="1" si="19"/>
        <v>24078.436696376924</v>
      </c>
      <c r="AU16" s="306">
        <f>VLOOKUP($C16,Salary!$A$2:$J$80, 10,1)/(1+$B$5)^($C16-$C$5)</f>
        <v>259771.35287268276</v>
      </c>
      <c r="AX16" s="520">
        <v>32</v>
      </c>
      <c r="AY16" s="524">
        <v>0.16544925540822486</v>
      </c>
      <c r="BA16" s="386" t="s">
        <v>142</v>
      </c>
      <c r="BB16" s="382">
        <v>32</v>
      </c>
      <c r="BC16" s="384">
        <v>34172</v>
      </c>
      <c r="BD16" s="385">
        <v>546</v>
      </c>
    </row>
    <row r="17" spans="1:56">
      <c r="A17" s="97" t="s">
        <v>85</v>
      </c>
      <c r="B17" s="451">
        <v>30</v>
      </c>
      <c r="C17" s="25">
        <f t="shared" si="16"/>
        <v>37</v>
      </c>
      <c r="D17" s="25">
        <v>12</v>
      </c>
      <c r="E17" s="455">
        <f t="shared" si="7"/>
        <v>5004.582164820672</v>
      </c>
      <c r="F17" s="455">
        <f t="shared" si="8"/>
        <v>57555.859212381096</v>
      </c>
      <c r="G17" s="289">
        <f t="shared" si="9"/>
        <v>25555.489814673252</v>
      </c>
      <c r="H17" s="289">
        <f ca="1">IF(D17&lt;$B$10,AM17*AN17+AP17,IF(D17=OptimumBenefits!B14,MAX(AM17*AN17+AP17,OptimumBenefits!D14),0))</f>
        <v>57555.859212381096</v>
      </c>
      <c r="I17" s="100">
        <f t="shared" ca="1" si="20"/>
        <v>43810.876004623453</v>
      </c>
      <c r="J17" s="164"/>
      <c r="S17" s="298">
        <f>$B$46*Salary!$F14</f>
        <v>4209.4616339613131</v>
      </c>
      <c r="T17" s="299">
        <f>$B$45*Salary!$F14</f>
        <v>2806.3077559742087</v>
      </c>
      <c r="U17" s="300">
        <f>IF($D17=0,0,U16*(1+$B$48)+S16)</f>
        <v>53781.256915301521</v>
      </c>
      <c r="V17" s="301">
        <f>IF(D17&lt;$B$47,0,U17/(1+$B$6)^($C17-$C$5))</f>
        <v>40937.690972428732</v>
      </c>
      <c r="W17" s="300">
        <f>IF($D17=0,0,W16*(1+$B$48)+T16)</f>
        <v>35854.171276867673</v>
      </c>
      <c r="X17" s="302">
        <f t="shared" si="10"/>
        <v>68229.48495404789</v>
      </c>
      <c r="Y17" s="298">
        <f t="shared" si="11"/>
        <v>4209.4616339613131</v>
      </c>
      <c r="Z17" s="299">
        <f t="shared" si="12"/>
        <v>2806.3077559742087</v>
      </c>
      <c r="AA17" s="301">
        <f>IF($D17=0,0,AA16*(1+$B$49)+Y16)</f>
        <v>51011.508378720166</v>
      </c>
      <c r="AB17" s="301">
        <f>IF(D17&lt;$B$47,0,AA17/(1+$B$6)^($C17-$C$5))</f>
        <v>38829.389378799671</v>
      </c>
      <c r="AC17" s="301">
        <f>IF($D17=0,0,AC16*(1+$B$49)+Z16)</f>
        <v>34007.672252480108</v>
      </c>
      <c r="AD17" s="302">
        <f t="shared" si="1"/>
        <v>64715.648964666121</v>
      </c>
      <c r="AE17" s="298">
        <f t="shared" si="13"/>
        <v>4209.4616339613131</v>
      </c>
      <c r="AF17" s="299">
        <f t="shared" si="14"/>
        <v>2806.3077559742087</v>
      </c>
      <c r="AG17" s="301">
        <f>IF($D17=0,0,AG16*(1+$B$50)+AE16)</f>
        <v>48411.470365554189</v>
      </c>
      <c r="AH17" s="301">
        <f>IF($D17&lt;$B$47,0,AG17)/(1+$B$6)^($C17-$C$5)</f>
        <v>36850.269536599168</v>
      </c>
      <c r="AI17" s="301">
        <f>IF($D17=0,0,AI16*(1+$B$50)+AF16)</f>
        <v>32274.313577036126</v>
      </c>
      <c r="AJ17" s="302">
        <f t="shared" si="2"/>
        <v>61417.115894331946</v>
      </c>
      <c r="AK17" s="365">
        <f>$B$25*Salary!$F14</f>
        <v>6618.2091245058418</v>
      </c>
      <c r="AL17" s="366">
        <f>$B$24*Salary!$F14</f>
        <v>5004.582164820672</v>
      </c>
      <c r="AM17" s="301">
        <f t="shared" si="3"/>
        <v>76113.58951917688</v>
      </c>
      <c r="AN17" s="303">
        <f t="shared" si="4"/>
        <v>0</v>
      </c>
      <c r="AO17" s="301">
        <f t="shared" si="15"/>
        <v>0</v>
      </c>
      <c r="AP17" s="301">
        <f t="shared" si="5"/>
        <v>57555.859212381096</v>
      </c>
      <c r="AQ17" s="102">
        <f t="shared" si="6"/>
        <v>43810.876004623453</v>
      </c>
      <c r="AR17" s="350"/>
      <c r="AS17" s="332">
        <f>Retention!$M16-Retention!$M17</f>
        <v>1.0442444163696468E-2</v>
      </c>
      <c r="AT17" s="305">
        <f t="shared" ca="1" si="19"/>
        <v>25555.489814673252</v>
      </c>
      <c r="AU17" s="306">
        <f>VLOOKUP($C17,Salary!$A$2:$J$80, 10,1)/(1+$B$5)^($C17-$C$5)</f>
        <v>279884.89936118294</v>
      </c>
      <c r="AX17" s="521">
        <v>37</v>
      </c>
      <c r="AY17" s="524">
        <v>0.17220250990841909</v>
      </c>
      <c r="BA17" s="386" t="s">
        <v>143</v>
      </c>
      <c r="BB17" s="381">
        <v>37</v>
      </c>
      <c r="BC17" s="384">
        <v>37254</v>
      </c>
      <c r="BD17" s="385">
        <v>452</v>
      </c>
    </row>
    <row r="18" spans="1:56">
      <c r="A18" s="97" t="s">
        <v>187</v>
      </c>
      <c r="B18" s="451">
        <v>65</v>
      </c>
      <c r="C18" s="25">
        <f t="shared" si="16"/>
        <v>38</v>
      </c>
      <c r="D18" s="25">
        <v>13</v>
      </c>
      <c r="E18" s="455">
        <f t="shared" si="7"/>
        <v>5167.2310851773436</v>
      </c>
      <c r="F18" s="455">
        <f t="shared" si="8"/>
        <v>64862.675745697008</v>
      </c>
      <c r="G18" s="289">
        <f t="shared" si="9"/>
        <v>26915.704429386398</v>
      </c>
      <c r="H18" s="289">
        <f ca="1">IF(D18&lt;$B$10,AM18*AN18+AP18,IF(D18=OptimumBenefits!B15,MAX(AM18*AN18+AP18,OptimumBenefits!D15),0))</f>
        <v>64862.675745697008</v>
      </c>
      <c r="I18" s="100">
        <f t="shared" ca="1" si="20"/>
        <v>48262.700869333181</v>
      </c>
      <c r="J18" s="164"/>
      <c r="S18" s="298">
        <f>$B$46*Salary!$F15</f>
        <v>4346.2691370650555</v>
      </c>
      <c r="T18" s="299">
        <f>$B$45*Salary!$F15</f>
        <v>2897.51275804337</v>
      </c>
      <c r="U18" s="300">
        <f>IF($D18=0,0,U17*(1+$B$48)+S17)</f>
        <v>61217.593964180931</v>
      </c>
      <c r="V18" s="301">
        <f>IF(D18&lt;$B$47,0,U18/(1+$B$6)^($C18-$C$5))</f>
        <v>45550.486338509771</v>
      </c>
      <c r="W18" s="300">
        <f>IF($D18=0,0,W17*(1+$B$48)+T17)</f>
        <v>40811.729309453942</v>
      </c>
      <c r="X18" s="302">
        <f t="shared" si="10"/>
        <v>75917.477230849618</v>
      </c>
      <c r="Y18" s="298">
        <f t="shared" si="11"/>
        <v>4346.2691370650555</v>
      </c>
      <c r="Z18" s="299">
        <f t="shared" si="12"/>
        <v>2897.51275804337</v>
      </c>
      <c r="AA18" s="301">
        <f>IF($D18=0,0,AA17*(1+$B$49)+Y17)</f>
        <v>57771.545431617487</v>
      </c>
      <c r="AB18" s="301">
        <f>IF(D18&lt;$B$47,0,AA18/(1+$B$6)^($C18-$C$5))</f>
        <v>42986.367489013384</v>
      </c>
      <c r="AC18" s="301">
        <f>IF($D18=0,0,AC17*(1+$B$49)+Z17)</f>
        <v>38514.363621078322</v>
      </c>
      <c r="AD18" s="302">
        <f t="shared" si="1"/>
        <v>71643.945815022307</v>
      </c>
      <c r="AE18" s="298">
        <f t="shared" si="13"/>
        <v>4346.2691370650555</v>
      </c>
      <c r="AF18" s="299">
        <f t="shared" si="14"/>
        <v>2897.51275804337</v>
      </c>
      <c r="AG18" s="301">
        <f>IF($D18=0,0,AG17*(1+$B$50)+AE17)</f>
        <v>54557.390814137674</v>
      </c>
      <c r="AH18" s="301">
        <f>IF($D18&lt;$B$47,0,AG18)/(1+$B$6)^($C18-$C$5)</f>
        <v>40594.795123738193</v>
      </c>
      <c r="AI18" s="301">
        <f>IF($D18=0,0,AI17*(1+$B$50)+AF17)</f>
        <v>36371.593876091778</v>
      </c>
      <c r="AJ18" s="302">
        <f t="shared" si="2"/>
        <v>67657.991872896993</v>
      </c>
      <c r="AK18" s="365">
        <f>$B$25*Salary!$F15</f>
        <v>6833.3009210522805</v>
      </c>
      <c r="AL18" s="366">
        <f>$B$24*Salary!$F15</f>
        <v>5167.2310851773436</v>
      </c>
      <c r="AM18" s="301">
        <f t="shared" si="3"/>
        <v>85776.342224449792</v>
      </c>
      <c r="AN18" s="303">
        <f t="shared" si="4"/>
        <v>0</v>
      </c>
      <c r="AO18" s="301">
        <f t="shared" si="15"/>
        <v>0</v>
      </c>
      <c r="AP18" s="301">
        <f t="shared" si="5"/>
        <v>64862.675745697008</v>
      </c>
      <c r="AQ18" s="102">
        <f t="shared" si="6"/>
        <v>48262.700869333181</v>
      </c>
      <c r="AR18" s="350"/>
      <c r="AS18" s="332">
        <f>Retention!$M17-Retention!$M18</f>
        <v>8.8862392724410599E-3</v>
      </c>
      <c r="AT18" s="305">
        <f t="shared" ca="1" si="19"/>
        <v>26915.704429386398</v>
      </c>
      <c r="AU18" s="306">
        <f>VLOOKUP($C18,Salary!$A$2:$J$80, 10,1)/(1+$B$5)^($C18-$C$5)</f>
        <v>299293.53183723555</v>
      </c>
      <c r="AX18" s="520">
        <v>42</v>
      </c>
      <c r="AY18" s="524">
        <v>0.16315975992070009</v>
      </c>
      <c r="BA18" s="386" t="s">
        <v>144</v>
      </c>
      <c r="BB18" s="382">
        <v>42</v>
      </c>
      <c r="BC18" s="384">
        <v>41071</v>
      </c>
      <c r="BD18" s="385">
        <v>310</v>
      </c>
    </row>
    <row r="19" spans="1:56">
      <c r="A19" s="97" t="s">
        <v>157</v>
      </c>
      <c r="B19" s="451">
        <v>80</v>
      </c>
      <c r="C19" s="25">
        <f t="shared" si="16"/>
        <v>39</v>
      </c>
      <c r="D19" s="25">
        <v>14</v>
      </c>
      <c r="E19" s="455">
        <f t="shared" si="7"/>
        <v>5335.1660954456074</v>
      </c>
      <c r="F19" s="455">
        <f t="shared" si="8"/>
        <v>72624.413860702247</v>
      </c>
      <c r="G19" s="289">
        <f t="shared" si="9"/>
        <v>28164.999813957915</v>
      </c>
      <c r="H19" s="289">
        <f ca="1">IF(D19&lt;$B$10,AM19*AN19+AP19,IF(D19=OptimumBenefits!B16,MAX(AM19*AN19+AP19,OptimumBenefits!D16),0))</f>
        <v>72624.413860702247</v>
      </c>
      <c r="I19" s="100">
        <f t="shared" ca="1" si="20"/>
        <v>52823.085830987293</v>
      </c>
      <c r="J19" s="164"/>
      <c r="L19" s="106" t="s">
        <v>40</v>
      </c>
      <c r="S19" s="298">
        <f>$B$46*Salary!$F16</f>
        <v>4487.5228840196696</v>
      </c>
      <c r="T19" s="299">
        <f>$B$45*Salary!$F16</f>
        <v>2991.6819226797797</v>
      </c>
      <c r="U19" s="300">
        <f>IF($D19=0,0,U18*(1+$B$48)+S18)</f>
        <v>69236.918739096844</v>
      </c>
      <c r="V19" s="301">
        <f>IF(D19&lt;$B$47,0,U19/(1+$B$6)^($C19-$C$5))</f>
        <v>50359.204388806895</v>
      </c>
      <c r="W19" s="300">
        <f>IF($D19=0,0,W18*(1+$B$48)+T18)</f>
        <v>46157.945826064548</v>
      </c>
      <c r="X19" s="302">
        <f t="shared" si="10"/>
        <v>83932.007314678151</v>
      </c>
      <c r="Y19" s="298">
        <f t="shared" si="11"/>
        <v>4487.5228840196696</v>
      </c>
      <c r="Z19" s="299">
        <f t="shared" si="12"/>
        <v>2991.6819226797797</v>
      </c>
      <c r="AA19" s="301">
        <f>IF($D19=0,0,AA18*(1+$B$49)+Y18)</f>
        <v>65006.391840263423</v>
      </c>
      <c r="AB19" s="301">
        <f>IF(D19&lt;$B$47,0,AA19/(1+$B$6)^($C19-$C$5))</f>
        <v>47282.147052192719</v>
      </c>
      <c r="AC19" s="301">
        <f>IF($D19=0,0,AC18*(1+$B$49)+Z18)</f>
        <v>43337.59456017561</v>
      </c>
      <c r="AD19" s="302">
        <f t="shared" si="1"/>
        <v>78803.578420321195</v>
      </c>
      <c r="AE19" s="298">
        <f t="shared" si="13"/>
        <v>4487.5228840196696</v>
      </c>
      <c r="AF19" s="299">
        <f t="shared" si="14"/>
        <v>2991.6819226797797</v>
      </c>
      <c r="AG19" s="301">
        <f>IF($D19=0,0,AG18*(1+$B$50)+AE18)</f>
        <v>61085.955583768242</v>
      </c>
      <c r="AH19" s="301">
        <f>IF($D19&lt;$B$47,0,AG19)/(1+$B$6)^($C19-$C$5)</f>
        <v>44430.632941951924</v>
      </c>
      <c r="AI19" s="301">
        <f>IF($D19=0,0,AI18*(1+$B$50)+AF18)</f>
        <v>40723.970389178816</v>
      </c>
      <c r="AJ19" s="302">
        <f t="shared" si="2"/>
        <v>74051.0549032532</v>
      </c>
      <c r="AK19" s="365">
        <f>$B$25*Salary!$F16</f>
        <v>7055.38320098648</v>
      </c>
      <c r="AL19" s="366">
        <f>$B$24*Salary!$F16</f>
        <v>5335.1660954456074</v>
      </c>
      <c r="AM19" s="301">
        <f t="shared" si="3"/>
        <v>96040.69683448007</v>
      </c>
      <c r="AN19" s="303">
        <f t="shared" si="4"/>
        <v>0</v>
      </c>
      <c r="AO19" s="301">
        <f t="shared" si="15"/>
        <v>0</v>
      </c>
      <c r="AP19" s="301">
        <f t="shared" si="5"/>
        <v>72624.413860702247</v>
      </c>
      <c r="AQ19" s="102">
        <f t="shared" si="6"/>
        <v>52823.085830987293</v>
      </c>
      <c r="AR19" s="350"/>
      <c r="AS19" s="332">
        <f>Retention!$M18-Retention!$M19</f>
        <v>7.1834002889690773E-3</v>
      </c>
      <c r="AT19" s="305">
        <f t="shared" ca="1" si="19"/>
        <v>28164.999813957915</v>
      </c>
      <c r="AU19" s="306">
        <f>VLOOKUP($C19,Salary!$A$2:$J$80, 10,1)/(1+$B$5)^($C19-$C$5)</f>
        <v>318021.95523118362</v>
      </c>
      <c r="AX19" s="521">
        <v>47</v>
      </c>
      <c r="AY19" s="524">
        <v>0.1509636247164077</v>
      </c>
      <c r="BA19" s="386" t="s">
        <v>145</v>
      </c>
      <c r="BB19" s="381">
        <v>47</v>
      </c>
      <c r="BC19" s="384">
        <v>33335</v>
      </c>
      <c r="BD19" s="385">
        <v>277</v>
      </c>
    </row>
    <row r="20" spans="1:56">
      <c r="A20" s="97" t="s">
        <v>156</v>
      </c>
      <c r="B20" s="451"/>
      <c r="C20" s="25">
        <f t="shared" si="16"/>
        <v>40</v>
      </c>
      <c r="D20" s="25">
        <v>15</v>
      </c>
      <c r="E20" s="455">
        <f t="shared" si="7"/>
        <v>5508.5589935475891</v>
      </c>
      <c r="F20" s="455">
        <f t="shared" si="8"/>
        <v>80864.556510575945</v>
      </c>
      <c r="G20" s="289">
        <f t="shared" si="9"/>
        <v>29309.036637402911</v>
      </c>
      <c r="H20" s="289">
        <f ca="1">IF(D20&lt;$B$10,AM20*AN20+AP20,IF(D20=OptimumBenefits!B17,MAX(AM20*AN20+AP20,OptimumBenefits!D17),0))</f>
        <v>80864.556510575945</v>
      </c>
      <c r="I20" s="100">
        <f t="shared" ca="1" si="20"/>
        <v>57494.156048308061</v>
      </c>
      <c r="J20" s="164"/>
      <c r="S20" s="298">
        <f>$B$46*Salary!$F17</f>
        <v>4633.3673777503091</v>
      </c>
      <c r="T20" s="299">
        <f>$B$45*Salary!$F17</f>
        <v>3088.9115851668726</v>
      </c>
      <c r="U20" s="300">
        <f>IF($D20=0,0,U19*(1+$B$48)+S19)</f>
        <v>77878.65674746233</v>
      </c>
      <c r="V20" s="301">
        <f>IF(D20&lt;$B$47,0,U20/(1+$B$6)^($C20-$C$5))</f>
        <v>55371.201390137052</v>
      </c>
      <c r="W20" s="300">
        <f>IF($D20=0,0,W19*(1+$B$48)+T19)</f>
        <v>51919.104498308203</v>
      </c>
      <c r="X20" s="302">
        <f t="shared" si="10"/>
        <v>92285.3356502284</v>
      </c>
      <c r="Y20" s="298">
        <f t="shared" si="11"/>
        <v>4633.3673777503091</v>
      </c>
      <c r="Z20" s="299">
        <f t="shared" si="12"/>
        <v>3088.9115851668726</v>
      </c>
      <c r="AA20" s="301">
        <f>IF($D20=0,0,AA19*(1+$B$49)+Y19)</f>
        <v>72744.234316296264</v>
      </c>
      <c r="AB20" s="301">
        <f>IF(D20&lt;$B$47,0,AA20/(1+$B$6)^($C20-$C$5))</f>
        <v>51720.661558922031</v>
      </c>
      <c r="AC20" s="301">
        <f>IF($D20=0,0,AC19*(1+$B$49)+Z19)</f>
        <v>48496.156210864174</v>
      </c>
      <c r="AD20" s="302">
        <f t="shared" si="1"/>
        <v>86201.102598203375</v>
      </c>
      <c r="AE20" s="298">
        <f t="shared" si="13"/>
        <v>4633.3673777503091</v>
      </c>
      <c r="AF20" s="299">
        <f t="shared" si="14"/>
        <v>3088.9115851668726</v>
      </c>
      <c r="AG20" s="301">
        <f>IF($D20=0,0,AG19*(1+$B$50)+AE19)</f>
        <v>68016.916691138642</v>
      </c>
      <c r="AH20" s="301">
        <f>IF($D20&lt;$B$47,0,AG20)/(1+$B$6)^($C20-$C$5)</f>
        <v>48359.570507922668</v>
      </c>
      <c r="AI20" s="301">
        <f>IF($D20=0,0,AI19*(1+$B$50)+AF19)</f>
        <v>45344.611127425749</v>
      </c>
      <c r="AJ20" s="302">
        <f t="shared" si="2"/>
        <v>80599.284179871102</v>
      </c>
      <c r="AK20" s="365">
        <f>$B$25*Salary!$F17</f>
        <v>7284.6831550185407</v>
      </c>
      <c r="AL20" s="366">
        <f>$B$24*Salary!$F17</f>
        <v>5508.5589935475891</v>
      </c>
      <c r="AM20" s="301">
        <f t="shared" si="3"/>
        <v>106937.70790884577</v>
      </c>
      <c r="AN20" s="303">
        <f t="shared" si="4"/>
        <v>0</v>
      </c>
      <c r="AO20" s="301">
        <f t="shared" si="15"/>
        <v>0</v>
      </c>
      <c r="AP20" s="301">
        <f t="shared" si="5"/>
        <v>80864.556510575945</v>
      </c>
      <c r="AQ20" s="102">
        <f t="shared" si="6"/>
        <v>57494.156048308061</v>
      </c>
      <c r="AR20" s="350"/>
      <c r="AS20" s="332">
        <f>Retention!$M19-Retention!$M20</f>
        <v>6.2387831509696512E-3</v>
      </c>
      <c r="AT20" s="305">
        <f t="shared" ca="1" si="19"/>
        <v>29309.036637402911</v>
      </c>
      <c r="AU20" s="306">
        <f>VLOOKUP($C20,Salary!$A$2:$J$80, 10,1)/(1+$B$5)^($C20-$C$5)</f>
        <v>336094.00864637172</v>
      </c>
      <c r="AX20" s="520">
        <v>52</v>
      </c>
      <c r="AY20" s="524">
        <v>0.13975077726463447</v>
      </c>
      <c r="BA20" s="386" t="s">
        <v>146</v>
      </c>
      <c r="BB20" s="382">
        <v>52</v>
      </c>
      <c r="BC20" s="384">
        <v>36864</v>
      </c>
      <c r="BD20" s="385">
        <v>251</v>
      </c>
    </row>
    <row r="21" spans="1:56">
      <c r="A21" s="97" t="s">
        <v>10</v>
      </c>
      <c r="B21" s="484">
        <f>SUMPRODUCT(BC14:BC15,BD14:BD15)/SUM(BD14:BD15)</f>
        <v>26402.859934853419</v>
      </c>
      <c r="C21" s="25">
        <f t="shared" si="16"/>
        <v>41</v>
      </c>
      <c r="D21" s="25">
        <v>16</v>
      </c>
      <c r="E21" s="455">
        <f t="shared" si="7"/>
        <v>5673.8157633540168</v>
      </c>
      <c r="F21" s="455">
        <f t="shared" si="8"/>
        <v>89607.697764546567</v>
      </c>
      <c r="G21" s="289">
        <f t="shared" si="9"/>
        <v>30353.227461752784</v>
      </c>
      <c r="H21" s="289">
        <f ca="1">IF(D21&lt;$B$10,AM21*AN21+AP21,IF(D21=OptimumBenefits!B18,MAX(AM21*AN21+AP21,OptimumBenefits!D18),0))</f>
        <v>89607.697764546567</v>
      </c>
      <c r="I21" s="100">
        <f t="shared" ca="1" si="20"/>
        <v>62278.074977604068</v>
      </c>
      <c r="J21" s="164"/>
      <c r="L21" s="106"/>
      <c r="S21" s="298">
        <f>$B$46*Salary!$F18</f>
        <v>4772.3683990828176</v>
      </c>
      <c r="T21" s="299">
        <f>$B$45*Salary!$F18</f>
        <v>3181.5789327218786</v>
      </c>
      <c r="U21" s="300">
        <f>IF($D21=0,0,U20*(1+$B$48)+S20)</f>
        <v>87184.743530060383</v>
      </c>
      <c r="V21" s="301">
        <f>IF(D21&lt;$B$47,0,U21/(1+$B$6)^($C21-$C$5))</f>
        <v>60594.102180098089</v>
      </c>
      <c r="W21" s="300">
        <f>IF($D21=0,0,W20*(1+$B$48)+T20)</f>
        <v>58123.162353373576</v>
      </c>
      <c r="X21" s="302">
        <f t="shared" si="10"/>
        <v>100990.17030016347</v>
      </c>
      <c r="Y21" s="298">
        <f t="shared" si="11"/>
        <v>4772.3683990828176</v>
      </c>
      <c r="Z21" s="299">
        <f t="shared" si="12"/>
        <v>3181.5789327218786</v>
      </c>
      <c r="AA21" s="301">
        <f>IF($D21=0,0,AA20*(1+$B$49)+Y20)</f>
        <v>81014.813409861395</v>
      </c>
      <c r="AB21" s="301">
        <f>IF(D21&lt;$B$47,0,AA21/(1+$B$6)^($C21-$C$5))</f>
        <v>56305.950824597472</v>
      </c>
      <c r="AC21" s="301">
        <f>IF($D21=0,0,AC20*(1+$B$49)+Z20)</f>
        <v>54009.875606574264</v>
      </c>
      <c r="AD21" s="302">
        <f t="shared" si="1"/>
        <v>93843.25137432912</v>
      </c>
      <c r="AE21" s="298">
        <f t="shared" si="13"/>
        <v>4772.3683990828176</v>
      </c>
      <c r="AF21" s="299">
        <f t="shared" si="14"/>
        <v>3181.5789327218786</v>
      </c>
      <c r="AG21" s="301">
        <f>IF($D21=0,0,AG20*(1+$B$50)+AE20)</f>
        <v>75370.9607365345</v>
      </c>
      <c r="AH21" s="301">
        <f>IF($D21&lt;$B$47,0,AG21)/(1+$B$6)^($C21-$C$5)</f>
        <v>52383.427551255765</v>
      </c>
      <c r="AI21" s="301">
        <f>IF($D21=0,0,AI20*(1+$B$50)+AF20)</f>
        <v>50247.307157689655</v>
      </c>
      <c r="AJ21" s="302">
        <f t="shared" si="2"/>
        <v>87305.712585426256</v>
      </c>
      <c r="AK21" s="365">
        <f>$B$25*Salary!$F18</f>
        <v>7503.2236496690966</v>
      </c>
      <c r="AL21" s="366">
        <f>$B$24*Salary!$F18</f>
        <v>5673.8157633540168</v>
      </c>
      <c r="AM21" s="301">
        <f t="shared" si="3"/>
        <v>118499.89938021815</v>
      </c>
      <c r="AN21" s="303">
        <f t="shared" si="4"/>
        <v>0</v>
      </c>
      <c r="AO21" s="301">
        <f t="shared" si="15"/>
        <v>0</v>
      </c>
      <c r="AP21" s="301">
        <f t="shared" si="5"/>
        <v>89607.697764546567</v>
      </c>
      <c r="AQ21" s="102">
        <f t="shared" si="6"/>
        <v>62278.074977604068</v>
      </c>
      <c r="AR21" s="350"/>
      <c r="AS21" s="332">
        <f>Retention!$M20-Retention!$M21</f>
        <v>5.3708990948569679E-3</v>
      </c>
      <c r="AT21" s="305">
        <f t="shared" ca="1" si="19"/>
        <v>30353.227461752784</v>
      </c>
      <c r="AU21" s="306">
        <f>VLOOKUP($C21,Salary!$A$2:$J$80, 10,1)/(1+$B$5)^($C21-$C$5)</f>
        <v>353532.695703551</v>
      </c>
      <c r="AX21" s="521">
        <v>57</v>
      </c>
      <c r="AY21" s="524">
        <v>0.13099072567853343</v>
      </c>
      <c r="BA21" s="386" t="s">
        <v>147</v>
      </c>
      <c r="BB21" s="381">
        <v>57</v>
      </c>
      <c r="BC21" s="384">
        <v>38709</v>
      </c>
      <c r="BD21" s="385">
        <v>219</v>
      </c>
    </row>
    <row r="22" spans="1:56">
      <c r="A22" s="97" t="s">
        <v>5</v>
      </c>
      <c r="B22" s="451">
        <v>5</v>
      </c>
      <c r="C22" s="25">
        <f t="shared" si="16"/>
        <v>42</v>
      </c>
      <c r="D22" s="25">
        <v>17</v>
      </c>
      <c r="E22" s="455">
        <f t="shared" si="7"/>
        <v>5844.0302362546381</v>
      </c>
      <c r="F22" s="455">
        <f t="shared" si="8"/>
        <v>98865.821438482439</v>
      </c>
      <c r="G22" s="289">
        <f t="shared" si="9"/>
        <v>31298.387159621132</v>
      </c>
      <c r="H22" s="289">
        <f ca="1">IF(D22&lt;$B$10,AM22*AN22+AP22,IF(D22=OptimumBenefits!B19,MAX(AM22*AN22+AP22,OptimumBenefits!D19),0))</f>
        <v>98865.821438482439</v>
      </c>
      <c r="I22" s="100">
        <f t="shared" ca="1" si="20"/>
        <v>67167.688993211428</v>
      </c>
      <c r="J22" s="164"/>
      <c r="S22" s="298">
        <f>$B$46*Salary!$F19</f>
        <v>4915.5394510553024</v>
      </c>
      <c r="T22" s="299">
        <f>$B$45*Salary!$F19</f>
        <v>3277.0263007035351</v>
      </c>
      <c r="U22" s="300">
        <f>IF($D22=0,0,U21*(1+$B$48)+S21)</f>
        <v>97188.196540946825</v>
      </c>
      <c r="V22" s="301">
        <f>IF(D22&lt;$B$47,0,U22/(1+$B$6)^($C22-$C$5))</f>
        <v>66027.940334621104</v>
      </c>
      <c r="W22" s="300">
        <f>IF($D22=0,0,W21*(1+$B$48)+T21)</f>
        <v>64792.131027297874</v>
      </c>
      <c r="X22" s="302">
        <f t="shared" si="10"/>
        <v>110046.56722436851</v>
      </c>
      <c r="Y22" s="298">
        <f t="shared" si="11"/>
        <v>4915.5394510553024</v>
      </c>
      <c r="Z22" s="299">
        <f t="shared" si="12"/>
        <v>3277.0263007035351</v>
      </c>
      <c r="AA22" s="301">
        <f>IF($D22=0,0,AA21*(1+$B$49)+Y21)</f>
        <v>89837.922479437286</v>
      </c>
      <c r="AB22" s="301">
        <f>IF(D22&lt;$B$47,0,AA22/(1+$B$6)^($C22-$C$5))</f>
        <v>61034.294249502207</v>
      </c>
      <c r="AC22" s="301">
        <f>IF($D22=0,0,AC21*(1+$B$49)+Z21)</f>
        <v>59891.948319624862</v>
      </c>
      <c r="AD22" s="302">
        <f t="shared" si="1"/>
        <v>101723.82374917035</v>
      </c>
      <c r="AE22" s="298">
        <f t="shared" si="13"/>
        <v>4915.5394510553024</v>
      </c>
      <c r="AF22" s="299">
        <f t="shared" si="14"/>
        <v>3277.0263007035351</v>
      </c>
      <c r="AG22" s="301">
        <f>IF($D22=0,0,AG21*(1+$B$50)+AE21)</f>
        <v>83158.167565078693</v>
      </c>
      <c r="AH22" s="301">
        <f>IF($D22&lt;$B$47,0,AG22)/(1+$B$6)^($C22-$C$5)</f>
        <v>56496.18700363578</v>
      </c>
      <c r="AI22" s="301">
        <f>IF($D22=0,0,AI21*(1+$B$50)+AF21)</f>
        <v>55438.778376719121</v>
      </c>
      <c r="AJ22" s="302">
        <f t="shared" si="2"/>
        <v>94160.311672726297</v>
      </c>
      <c r="AK22" s="365">
        <f>$B$25*Salary!$F19</f>
        <v>7728.32035915917</v>
      </c>
      <c r="AL22" s="366">
        <f>$B$24*Salary!$F19</f>
        <v>5844.0302362546381</v>
      </c>
      <c r="AM22" s="301">
        <f t="shared" si="3"/>
        <v>130743.11900509597</v>
      </c>
      <c r="AN22" s="303">
        <f t="shared" si="4"/>
        <v>0</v>
      </c>
      <c r="AO22" s="301">
        <f t="shared" si="15"/>
        <v>0</v>
      </c>
      <c r="AP22" s="301">
        <f t="shared" si="5"/>
        <v>98865.821438482439</v>
      </c>
      <c r="AQ22" s="102">
        <f t="shared" si="6"/>
        <v>67167.688993211428</v>
      </c>
      <c r="AR22" s="350"/>
      <c r="AS22" s="332">
        <f>Retention!$M21-Retention!$M22</f>
        <v>4.661173143036601E-3</v>
      </c>
      <c r="AT22" s="305">
        <f t="shared" ca="1" si="19"/>
        <v>31298.387159621132</v>
      </c>
      <c r="AU22" s="306">
        <f>VLOOKUP($C22,Salary!$A$2:$J$80, 10,1)/(1+$B$5)^($C22-$C$5)</f>
        <v>370319.46922588238</v>
      </c>
      <c r="AX22" s="520">
        <v>62</v>
      </c>
      <c r="AY22" s="524">
        <v>0.11870818497562832</v>
      </c>
      <c r="BA22" s="386" t="s">
        <v>148</v>
      </c>
      <c r="BB22" s="382">
        <v>62</v>
      </c>
      <c r="BC22" s="384">
        <v>40386</v>
      </c>
      <c r="BD22" s="385">
        <v>156</v>
      </c>
    </row>
    <row r="23" spans="1:56">
      <c r="A23" s="97" t="s">
        <v>3</v>
      </c>
      <c r="B23" s="450">
        <v>0.04</v>
      </c>
      <c r="C23" s="25">
        <f>C22+1</f>
        <v>43</v>
      </c>
      <c r="D23" s="25">
        <v>18</v>
      </c>
      <c r="E23" s="455">
        <f t="shared" si="7"/>
        <v>6019.3511433422773</v>
      </c>
      <c r="F23" s="455">
        <f t="shared" si="8"/>
        <v>108664.48453227637</v>
      </c>
      <c r="G23" s="289">
        <f t="shared" si="9"/>
        <v>32149.899958787028</v>
      </c>
      <c r="H23" s="289">
        <f ca="1">IF(D23&lt;$B$10,AM23*AN23+AP23,IF(D23=OptimumBenefits!B20,MAX(AM23*AN23+AP23,OptimumBenefits!D20),0))</f>
        <v>108664.48453227637</v>
      </c>
      <c r="I23" s="100">
        <f t="shared" ca="1" si="20"/>
        <v>72164.933769541953</v>
      </c>
      <c r="J23" s="164"/>
      <c r="S23" s="298">
        <f>$B$46*Salary!$F20</f>
        <v>5063.0056345869616</v>
      </c>
      <c r="T23" s="299">
        <f>$B$45*Salary!$F20</f>
        <v>3375.3370897246414</v>
      </c>
      <c r="U23" s="300">
        <f>IF($D23=0,0,U22*(1+$B$48)+S22)</f>
        <v>107935.02778445894</v>
      </c>
      <c r="V23" s="301">
        <f>IF(D23&lt;$B$47,0,U23/(1+$B$6)^($C23-$C$5))</f>
        <v>71680.495840069649</v>
      </c>
      <c r="W23" s="300">
        <f>IF($D23=0,0,W22*(1+$B$48)+T22)</f>
        <v>71956.685189639291</v>
      </c>
      <c r="X23" s="302">
        <f t="shared" si="10"/>
        <v>119467.49306678274</v>
      </c>
      <c r="Y23" s="298">
        <f t="shared" si="11"/>
        <v>5063.0056345869616</v>
      </c>
      <c r="Z23" s="299">
        <f t="shared" si="12"/>
        <v>3375.3370897246414</v>
      </c>
      <c r="AA23" s="301">
        <f>IF($D23=0,0,AA22*(1+$B$49)+Y22)</f>
        <v>99245.35805446445</v>
      </c>
      <c r="AB23" s="301">
        <f>IF(D23&lt;$B$47,0,AA23/(1+$B$6)^($C23-$C$5))</f>
        <v>65909.618232326684</v>
      </c>
      <c r="AC23" s="301">
        <f>IF($D23=0,0,AC22*(1+$B$49)+Z22)</f>
        <v>66163.572036309648</v>
      </c>
      <c r="AD23" s="302">
        <f t="shared" si="1"/>
        <v>109849.36372054448</v>
      </c>
      <c r="AE23" s="298">
        <f t="shared" si="13"/>
        <v>5063.0056345869616</v>
      </c>
      <c r="AF23" s="299">
        <f t="shared" si="14"/>
        <v>3375.3370897246414</v>
      </c>
      <c r="AG23" s="301">
        <f>IF($D23=0,0,AG22*(1+$B$50)+AE22)</f>
        <v>91400.033718737148</v>
      </c>
      <c r="AH23" s="301">
        <f>IF($D23&lt;$B$47,0,AG23)/(1+$B$6)^($C23-$C$5)</f>
        <v>60699.477002418469</v>
      </c>
      <c r="AI23" s="301">
        <f>IF($D23=0,0,AI22*(1+$B$50)+AF22)</f>
        <v>60933.35581249142</v>
      </c>
      <c r="AJ23" s="302">
        <f t="shared" si="2"/>
        <v>101165.79500403078</v>
      </c>
      <c r="AK23" s="365">
        <f>$B$25*Salary!$F20</f>
        <v>7960.1699699339451</v>
      </c>
      <c r="AL23" s="366">
        <f>$B$24*Salary!$F20</f>
        <v>6019.3511433422773</v>
      </c>
      <c r="AM23" s="301">
        <f t="shared" si="3"/>
        <v>143701.164124459</v>
      </c>
      <c r="AN23" s="303">
        <f t="shared" si="4"/>
        <v>0</v>
      </c>
      <c r="AO23" s="301">
        <f t="shared" si="15"/>
        <v>0</v>
      </c>
      <c r="AP23" s="301">
        <f t="shared" si="5"/>
        <v>108664.48453227637</v>
      </c>
      <c r="AQ23" s="102">
        <f t="shared" si="6"/>
        <v>72164.933769541953</v>
      </c>
      <c r="AR23" s="350"/>
      <c r="AS23" s="332">
        <f>Retention!$M22-Retention!$M23</f>
        <v>3.9992865567254066E-3</v>
      </c>
      <c r="AT23" s="305">
        <f t="shared" ca="1" si="19"/>
        <v>32149.899958787028</v>
      </c>
      <c r="AU23" s="306">
        <f>VLOOKUP($C23,Salary!$A$2:$J$80, 10,1)/(1+$B$5)^($C23-$C$5)</f>
        <v>386478.69981279952</v>
      </c>
      <c r="AX23" s="521">
        <v>67</v>
      </c>
      <c r="AY23" s="524">
        <v>0.10293172534553077</v>
      </c>
      <c r="BA23" s="386" t="s">
        <v>166</v>
      </c>
      <c r="BB23" s="381">
        <v>67</v>
      </c>
      <c r="BC23" s="384">
        <v>36928</v>
      </c>
      <c r="BD23" s="385">
        <v>111</v>
      </c>
    </row>
    <row r="24" spans="1:56">
      <c r="A24" s="97" t="s">
        <v>2</v>
      </c>
      <c r="B24" s="98">
        <v>0.107</v>
      </c>
      <c r="C24" s="25">
        <f>C23+1</f>
        <v>44</v>
      </c>
      <c r="D24" s="25">
        <v>19</v>
      </c>
      <c r="E24" s="455">
        <f t="shared" si="7"/>
        <v>6199.9316776425458</v>
      </c>
      <c r="F24" s="455">
        <f t="shared" si="8"/>
        <v>119030.41505690971</v>
      </c>
      <c r="G24" s="289">
        <f t="shared" si="9"/>
        <v>32912.90164497443</v>
      </c>
      <c r="H24" s="289">
        <f ca="1">IF(D24&lt;$B$10,AM24*AN24+AP24,IF(D24=OptimumBenefits!B21,MAX(AM24*AN24+AP24,OptimumBenefits!D21),0))</f>
        <v>119030.41505690971</v>
      </c>
      <c r="I24" s="100">
        <f t="shared" ca="1" si="20"/>
        <v>77271.778374217698</v>
      </c>
      <c r="J24" s="164"/>
      <c r="S24" s="298">
        <f>$B$46*Salary!$F21</f>
        <v>5214.8958036245713</v>
      </c>
      <c r="T24" s="299">
        <f>$B$45*Salary!$F21</f>
        <v>3476.5972024163807</v>
      </c>
      <c r="U24" s="300">
        <f>IF($D24=0,0,U23*(1+$B$48)+S23)</f>
        <v>119474.13508611346</v>
      </c>
      <c r="V24" s="301">
        <f>IF(D24&lt;$B$47,0,U24/(1+$B$6)^($C24-$C$5))</f>
        <v>77559.831102089302</v>
      </c>
      <c r="W24" s="300">
        <f>IF($D24=0,0,W23*(1+$B$48)+T23)</f>
        <v>79649.423390742289</v>
      </c>
      <c r="X24" s="302">
        <f t="shared" si="10"/>
        <v>129266.38517014883</v>
      </c>
      <c r="Y24" s="298">
        <f t="shared" si="11"/>
        <v>5214.8958036245713</v>
      </c>
      <c r="Z24" s="299">
        <f t="shared" si="12"/>
        <v>3476.5972024163807</v>
      </c>
      <c r="AA24" s="301">
        <f>IF($D24=0,0,AA23*(1+$B$49)+Y23)</f>
        <v>109270.63159177464</v>
      </c>
      <c r="AB24" s="301">
        <f>IF(D24&lt;$B$47,0,AA24/(1+$B$6)^($C24-$C$5))</f>
        <v>70935.953832753221</v>
      </c>
      <c r="AC24" s="301">
        <f>IF($D24=0,0,AC23*(1+$B$49)+Z23)</f>
        <v>72847.087727849765</v>
      </c>
      <c r="AD24" s="302">
        <f t="shared" si="1"/>
        <v>118226.58972125537</v>
      </c>
      <c r="AE24" s="298">
        <f t="shared" si="13"/>
        <v>5214.8958036245713</v>
      </c>
      <c r="AF24" s="299">
        <f t="shared" si="14"/>
        <v>3476.5972024163807</v>
      </c>
      <c r="AG24" s="301">
        <f>IF($D24=0,0,AG23*(1+$B$50)+AE23)</f>
        <v>100119.0407020736</v>
      </c>
      <c r="AH24" s="301">
        <f>IF($D24&lt;$B$47,0,AG24)/(1+$B$6)^($C24-$C$5)</f>
        <v>64994.953772706482</v>
      </c>
      <c r="AI24" s="301">
        <f>IF($D24=0,0,AI23*(1+$B$50)+AF23)</f>
        <v>66746.02713471571</v>
      </c>
      <c r="AJ24" s="302">
        <f t="shared" si="2"/>
        <v>108324.92295451078</v>
      </c>
      <c r="AK24" s="365">
        <f>$B$25*Salary!$F21</f>
        <v>8198.9750690319634</v>
      </c>
      <c r="AL24" s="366">
        <f>$B$24*Salary!$F21</f>
        <v>6199.9316776425458</v>
      </c>
      <c r="AM24" s="301">
        <f t="shared" si="3"/>
        <v>157409.38065937132</v>
      </c>
      <c r="AN24" s="303">
        <f t="shared" si="4"/>
        <v>0</v>
      </c>
      <c r="AO24" s="301">
        <f t="shared" si="15"/>
        <v>0</v>
      </c>
      <c r="AP24" s="301">
        <f t="shared" si="5"/>
        <v>119030.41505690971</v>
      </c>
      <c r="AQ24" s="102">
        <f t="shared" si="6"/>
        <v>77271.778374217698</v>
      </c>
      <c r="AR24" s="350"/>
      <c r="AS24" s="332">
        <f>Retention!$M23-Retention!$M24</f>
        <v>3.3779428544123413E-3</v>
      </c>
      <c r="AT24" s="305">
        <f t="shared" ca="1" si="19"/>
        <v>32912.90164497443</v>
      </c>
      <c r="AU24" s="306">
        <f>VLOOKUP($C24,Salary!$A$2:$J$80, 10,1)/(1+$B$5)^($C24-$C$5)</f>
        <v>402033.84701328992</v>
      </c>
      <c r="AX24" s="521">
        <v>72</v>
      </c>
      <c r="AY24" s="524">
        <v>8.9651234596673332E-2</v>
      </c>
      <c r="BA24" s="341"/>
      <c r="BB24" s="377"/>
      <c r="BC24" s="378"/>
      <c r="BD24" s="379"/>
    </row>
    <row r="25" spans="1:56">
      <c r="A25" s="97" t="s">
        <v>100</v>
      </c>
      <c r="B25" s="98">
        <v>0.14149999999999999</v>
      </c>
      <c r="C25" s="25">
        <f t="shared" si="16"/>
        <v>45</v>
      </c>
      <c r="D25" s="25">
        <v>20</v>
      </c>
      <c r="E25" s="455">
        <f t="shared" si="7"/>
        <v>6385.9296279718219</v>
      </c>
      <c r="F25" s="455">
        <f t="shared" si="8"/>
        <v>129991.56333682865</v>
      </c>
      <c r="G25" s="289">
        <f t="shared" si="9"/>
        <v>33592.290171719113</v>
      </c>
      <c r="H25" s="289">
        <f ca="1">IF(D25&lt;$B$10,AM25*AN25+AP25,IF(D25=OptimumBenefits!B22,MAX(AM25*AN25+AP25,OptimumBenefits!D22),0))</f>
        <v>129991.56333682865</v>
      </c>
      <c r="I25" s="100">
        <f t="shared" ca="1" si="20"/>
        <v>82490.225831385251</v>
      </c>
      <c r="J25" s="164"/>
      <c r="S25" s="298">
        <f>$B$46*Salary!$F22</f>
        <v>5371.3426777333079</v>
      </c>
      <c r="T25" s="299">
        <f>$B$45*Salary!$F22</f>
        <v>3580.895118488872</v>
      </c>
      <c r="U25" s="300">
        <f>IF($D25=0,0,U24*(1+$B$48)+S24)</f>
        <v>131857.47899490484</v>
      </c>
      <c r="V25" s="301">
        <f>IF(D25&lt;$B$47,0,U25/(1+$B$6)^($C25-$C$5))</f>
        <v>83674.30116724527</v>
      </c>
      <c r="W25" s="300">
        <f>IF($D25=0,0,W24*(1+$B$48)+T24)</f>
        <v>87904.985996603209</v>
      </c>
      <c r="X25" s="302">
        <f t="shared" si="10"/>
        <v>139457.16861207545</v>
      </c>
      <c r="Y25" s="298">
        <f t="shared" si="11"/>
        <v>5371.3426777333079</v>
      </c>
      <c r="Z25" s="299">
        <f t="shared" si="12"/>
        <v>3580.895118488872</v>
      </c>
      <c r="AA25" s="301">
        <f>IF($D25=0,0,AA24*(1+$B$49)+Y24)</f>
        <v>119949.05897498796</v>
      </c>
      <c r="AB25" s="301">
        <f>IF(D25&lt;$B$47,0,AA25/(1+$B$6)^($C25-$C$5))</f>
        <v>76117.439540829058</v>
      </c>
      <c r="AC25" s="301">
        <f>IF($D25=0,0,AC24*(1+$B$49)+Z24)</f>
        <v>79966.039316658629</v>
      </c>
      <c r="AD25" s="302">
        <f t="shared" si="1"/>
        <v>126862.39923471509</v>
      </c>
      <c r="AE25" s="298">
        <f t="shared" si="13"/>
        <v>5371.3426777333079</v>
      </c>
      <c r="AF25" s="299">
        <f t="shared" si="14"/>
        <v>3580.895118488872</v>
      </c>
      <c r="AG25" s="301">
        <f>IF($D25=0,0,AG24*(1+$B$50)+AE24)</f>
        <v>109338.69813378113</v>
      </c>
      <c r="AH25" s="301">
        <f>IF($D25&lt;$B$47,0,AG25)/(1+$B$6)^($C25-$C$5)</f>
        <v>69384.302101165187</v>
      </c>
      <c r="AI25" s="301">
        <f>IF($D25=0,0,AI24*(1+$B$50)+AF24)</f>
        <v>72892.46542252072</v>
      </c>
      <c r="AJ25" s="302">
        <f t="shared" si="2"/>
        <v>115640.50350194194</v>
      </c>
      <c r="AK25" s="365">
        <f>$B$25*Salary!$F22</f>
        <v>8444.9443211029229</v>
      </c>
      <c r="AL25" s="366">
        <f>$B$24*Salary!$F22</f>
        <v>6385.9296279718219</v>
      </c>
      <c r="AM25" s="301">
        <f t="shared" si="3"/>
        <v>171904.73095477815</v>
      </c>
      <c r="AN25" s="303">
        <f t="shared" si="4"/>
        <v>0</v>
      </c>
      <c r="AO25" s="301">
        <f t="shared" si="15"/>
        <v>0</v>
      </c>
      <c r="AP25" s="301">
        <f t="shared" si="5"/>
        <v>129991.56333682865</v>
      </c>
      <c r="AQ25" s="102">
        <f t="shared" si="6"/>
        <v>82490.225831385251</v>
      </c>
      <c r="AR25" s="350"/>
      <c r="AS25" s="332">
        <f>Retention!$M24-Retention!$M25</f>
        <v>0</v>
      </c>
      <c r="AT25" s="305">
        <f t="shared" ca="1" si="19"/>
        <v>33592.290171719113</v>
      </c>
      <c r="AU25" s="306">
        <f>VLOOKUP($C25,Salary!$A$2:$J$80, 10,1)/(1+$B$5)^($C25-$C$5)</f>
        <v>417007.49338385538</v>
      </c>
    </row>
    <row r="26" spans="1:56">
      <c r="A26" s="97" t="s">
        <v>101</v>
      </c>
      <c r="B26" s="98">
        <v>0</v>
      </c>
      <c r="C26" s="25">
        <f t="shared" si="16"/>
        <v>46</v>
      </c>
      <c r="D26" s="25">
        <v>21</v>
      </c>
      <c r="E26" s="455">
        <f t="shared" si="7"/>
        <v>6577.507516810977</v>
      </c>
      <c r="F26" s="455">
        <f t="shared" si="8"/>
        <v>141577.15549827361</v>
      </c>
      <c r="G26" s="289">
        <f t="shared" si="9"/>
        <v>34192.735836530745</v>
      </c>
      <c r="H26" s="289">
        <f ca="1">IF(D26&lt;$B$10,AM26*AN26+AP26,IF(D26=OptimumBenefits!B23,MAX(AM26*AN26+AP26,OptimumBenefits!D23),0))</f>
        <v>147981.50016304382</v>
      </c>
      <c r="I26" s="100">
        <f t="shared" ca="1" si="20"/>
        <v>91795.019348671864</v>
      </c>
      <c r="J26" s="164"/>
      <c r="S26" s="298">
        <f>$B$46*Salary!$F23</f>
        <v>5532.4829580653077</v>
      </c>
      <c r="T26" s="299">
        <f>$B$45*Salary!$F23</f>
        <v>3688.3219720435382</v>
      </c>
      <c r="U26" s="300">
        <f>IF($D26=0,0,U25*(1+$B$48)+S25)</f>
        <v>145140.27041233244</v>
      </c>
      <c r="V26" s="301">
        <f>IF(D26&lt;$B$47,0,U26/(1+$B$6)^($C26-$C$5))</f>
        <v>90032.564314405987</v>
      </c>
      <c r="W26" s="300">
        <f>IF($D26=0,0,W25*(1+$B$48)+T25)</f>
        <v>96760.180274888276</v>
      </c>
      <c r="X26" s="302">
        <f t="shared" si="10"/>
        <v>150054.2738573433</v>
      </c>
      <c r="Y26" s="298">
        <f t="shared" si="11"/>
        <v>5532.4829580653077</v>
      </c>
      <c r="Z26" s="299">
        <f t="shared" si="12"/>
        <v>3688.3219720435382</v>
      </c>
      <c r="AA26" s="301">
        <f>IF($D26=0,0,AA25*(1+$B$49)+Y25)</f>
        <v>131317.85460147067</v>
      </c>
      <c r="AB26" s="301">
        <f>IF(D26&lt;$B$47,0,AA26/(1+$B$6)^($C26-$C$5))</f>
        <v>81458.324119479817</v>
      </c>
      <c r="AC26" s="301">
        <f>IF($D26=0,0,AC25*(1+$B$49)+Z25)</f>
        <v>87545.23640098043</v>
      </c>
      <c r="AD26" s="302">
        <f t="shared" si="1"/>
        <v>135763.87353246636</v>
      </c>
      <c r="AE26" s="298">
        <f t="shared" si="13"/>
        <v>5532.4829580653077</v>
      </c>
      <c r="AF26" s="299">
        <f t="shared" si="14"/>
        <v>3688.3219720435382</v>
      </c>
      <c r="AG26" s="301">
        <f>IF($D26=0,0,AG25*(1+$B$50)+AE25)</f>
        <v>119083.58873686568</v>
      </c>
      <c r="AH26" s="301">
        <f>IF($D26&lt;$B$47,0,AG26)/(1+$B$6)^($C26-$C$5)</f>
        <v>73869.235817760637</v>
      </c>
      <c r="AI26" s="301">
        <f>IF($D26=0,0,AI25*(1+$B$50)+AF25)</f>
        <v>79389.059157910422</v>
      </c>
      <c r="AJ26" s="302">
        <f t="shared" si="2"/>
        <v>123115.39302960105</v>
      </c>
      <c r="AK26" s="365">
        <f>$B$25*Salary!$F23</f>
        <v>8698.2926507360098</v>
      </c>
      <c r="AL26" s="366">
        <f>$B$24*Salary!$F23</f>
        <v>6577.507516810977</v>
      </c>
      <c r="AM26" s="301">
        <f t="shared" si="3"/>
        <v>187225.86451407222</v>
      </c>
      <c r="AN26" s="303">
        <f t="shared" si="4"/>
        <v>0</v>
      </c>
      <c r="AO26" s="301">
        <f t="shared" si="15"/>
        <v>0</v>
      </c>
      <c r="AP26" s="301">
        <f t="shared" si="5"/>
        <v>141577.15549827361</v>
      </c>
      <c r="AQ26" s="102">
        <f t="shared" si="6"/>
        <v>87822.313694448734</v>
      </c>
      <c r="AR26" s="350"/>
      <c r="AS26" s="332">
        <f>Retention!$M25-Retention!$M26</f>
        <v>0</v>
      </c>
      <c r="AT26" s="305">
        <f t="shared" ca="1" si="19"/>
        <v>35739.468885078626</v>
      </c>
      <c r="AU26" s="306">
        <f>VLOOKUP($C26,Salary!$A$2:$J$80, 10,1)/(1+$B$5)^($C26-$C$5)</f>
        <v>431421.37727327819</v>
      </c>
      <c r="AX26" s="361" t="s">
        <v>136</v>
      </c>
      <c r="AY26" s="362">
        <f>SUMPRODUCT(AY14:AY23,BC14:BC23,BD14:BD23)/SUMPRODUCT(BC14:BC23,BD14:BD23)</f>
        <v>0.14917656481114877</v>
      </c>
    </row>
    <row r="27" spans="1:56">
      <c r="A27" s="97" t="s">
        <v>102</v>
      </c>
      <c r="B27" s="98">
        <v>0</v>
      </c>
      <c r="C27" s="25">
        <f t="shared" si="16"/>
        <v>47</v>
      </c>
      <c r="D27" s="25">
        <v>22</v>
      </c>
      <c r="E27" s="455">
        <f t="shared" si="7"/>
        <v>6774.8327423153059</v>
      </c>
      <c r="F27" s="455">
        <f t="shared" si="8"/>
        <v>153817.74923501557</v>
      </c>
      <c r="G27" s="289">
        <f t="shared" si="9"/>
        <v>34718.691040603051</v>
      </c>
      <c r="H27" s="289">
        <f ca="1">IF(D27&lt;$B$10,AM27*AN27+AP27,IF(D27=OptimumBenefits!B24,MAX(AM27*AN27+AP27,OptimumBenefits!D24),0))</f>
        <v>170972.90569656235</v>
      </c>
      <c r="I27" s="100">
        <f t="shared" ca="1" si="20"/>
        <v>103672.44737342099</v>
      </c>
      <c r="J27" s="164"/>
      <c r="S27" s="298">
        <f>$B$46*Salary!$F24</f>
        <v>5698.4574468072669</v>
      </c>
      <c r="T27" s="299">
        <f>$B$45*Salary!$F24</f>
        <v>3798.9716312048445</v>
      </c>
      <c r="U27" s="300">
        <f>IF($D27=0,0,U26*(1+$B$48)+S26)</f>
        <v>159381.1695951377</v>
      </c>
      <c r="V27" s="301">
        <f>IF(D27&lt;$B$47,0,U27/(1+$B$6)^($C27-$C$5))</f>
        <v>96643.593029245836</v>
      </c>
      <c r="W27" s="300">
        <f>IF($D27=0,0,W26*(1+$B$48)+T26)</f>
        <v>106254.11306342512</v>
      </c>
      <c r="X27" s="302">
        <f t="shared" si="10"/>
        <v>161072.65504874306</v>
      </c>
      <c r="Y27" s="298">
        <f t="shared" si="11"/>
        <v>5698.4574468072669</v>
      </c>
      <c r="Z27" s="299">
        <f t="shared" si="12"/>
        <v>3798.9716312048445</v>
      </c>
      <c r="AA27" s="301">
        <f>IF($D27=0,0,AA26*(1+$B$49)+Y26)</f>
        <v>143416.23028960952</v>
      </c>
      <c r="AB27" s="301">
        <f>IF(D27&lt;$B$47,0,AA27/(1+$B$6)^($C27-$C$5))</f>
        <v>86962.969522093801</v>
      </c>
      <c r="AC27" s="301">
        <f>IF($D27=0,0,AC26*(1+$B$49)+Z26)</f>
        <v>95610.820193072999</v>
      </c>
      <c r="AD27" s="302">
        <f t="shared" si="1"/>
        <v>144938.28253682298</v>
      </c>
      <c r="AE27" s="298">
        <f t="shared" si="13"/>
        <v>5698.4574468072669</v>
      </c>
      <c r="AF27" s="299">
        <f t="shared" si="14"/>
        <v>3798.9716312048445</v>
      </c>
      <c r="AG27" s="301">
        <f>IF($D27=0,0,AG26*(1+$B$50)+AE26)</f>
        <v>129379.41524440562</v>
      </c>
      <c r="AH27" s="301">
        <f>IF($D27&lt;$B$47,0,AG27)/(1+$B$6)^($C27-$C$5)</f>
        <v>78451.498285551526</v>
      </c>
      <c r="AI27" s="301">
        <f>IF($D27=0,0,AI26*(1+$B$50)+AF26)</f>
        <v>86252.943496270382</v>
      </c>
      <c r="AJ27" s="302">
        <f t="shared" si="2"/>
        <v>130752.49714258585</v>
      </c>
      <c r="AK27" s="365">
        <f>$B$25*Salary!$F24</f>
        <v>8959.241430258091</v>
      </c>
      <c r="AL27" s="366">
        <f>$B$24*Salary!$F24</f>
        <v>6774.8327423153059</v>
      </c>
      <c r="AM27" s="301">
        <f t="shared" si="3"/>
        <v>203413.19174537115</v>
      </c>
      <c r="AN27" s="303">
        <f t="shared" si="4"/>
        <v>0</v>
      </c>
      <c r="AO27" s="301">
        <f t="shared" si="15"/>
        <v>0</v>
      </c>
      <c r="AP27" s="301">
        <f t="shared" si="5"/>
        <v>153817.74923501557</v>
      </c>
      <c r="AQ27" s="102">
        <f t="shared" si="6"/>
        <v>93270.114628377924</v>
      </c>
      <c r="AR27" s="350"/>
      <c r="AS27" s="332">
        <f>Retention!$M26-Retention!$M27</f>
        <v>0</v>
      </c>
      <c r="AT27" s="305">
        <f t="shared" ca="1" si="19"/>
        <v>38590.835704686215</v>
      </c>
      <c r="AU27" s="306">
        <f>VLOOKUP($C27,Salary!$A$2:$J$80, 10,1)/(1+$B$5)^($C27-$C$5)</f>
        <v>445296.42438178801</v>
      </c>
    </row>
    <row r="28" spans="1:56">
      <c r="A28" s="97" t="s">
        <v>103</v>
      </c>
      <c r="B28" s="98">
        <v>1</v>
      </c>
      <c r="C28" s="25">
        <f t="shared" si="16"/>
        <v>48</v>
      </c>
      <c r="D28" s="25">
        <v>23</v>
      </c>
      <c r="E28" s="455">
        <f t="shared" si="7"/>
        <v>6978.0777245847657</v>
      </c>
      <c r="F28" s="455">
        <f t="shared" si="8"/>
        <v>166745.29194673151</v>
      </c>
      <c r="G28" s="289">
        <f t="shared" si="9"/>
        <v>35174.399648650506</v>
      </c>
      <c r="H28" s="289">
        <f ca="1">IF(D28&lt;$B$10,AM28*AN28+AP28,IF(D28=OptimumBenefits!B25,MAX(AM28*AN28+AP28,OptimumBenefits!D25),0))</f>
        <v>197139.47004567817</v>
      </c>
      <c r="I28" s="100">
        <f t="shared" ca="1" si="20"/>
        <v>116851.42402895426</v>
      </c>
      <c r="J28" s="164"/>
      <c r="S28" s="298">
        <f>$B$46*Salary!$F25</f>
        <v>5869.4111702114851</v>
      </c>
      <c r="T28" s="299">
        <f>$B$45*Salary!$F25</f>
        <v>3912.9407801409902</v>
      </c>
      <c r="U28" s="300">
        <f>IF($D28=0,0,U27*(1+$B$48)+S27)</f>
        <v>174642.49721765323</v>
      </c>
      <c r="V28" s="301">
        <f>IF(D28&lt;$B$47,0,U28/(1+$B$6)^($C28-$C$5))</f>
        <v>103516.68537572415</v>
      </c>
      <c r="W28" s="300">
        <f>IF($D28=0,0,W27*(1+$B$48)+T27)</f>
        <v>116428.33147843547</v>
      </c>
      <c r="X28" s="302">
        <f t="shared" si="10"/>
        <v>172527.80895954024</v>
      </c>
      <c r="Y28" s="298">
        <f t="shared" si="11"/>
        <v>5869.4111702114851</v>
      </c>
      <c r="Z28" s="299">
        <f t="shared" si="12"/>
        <v>3912.9407801409902</v>
      </c>
      <c r="AA28" s="301">
        <f>IF($D28=0,0,AA27*(1+$B$49)+Y27)</f>
        <v>156285.49925089726</v>
      </c>
      <c r="AB28" s="301">
        <f>IF(D28&lt;$B$47,0,AA28/(1+$B$6)^($C28-$C$5))</f>
        <v>92635.853887159043</v>
      </c>
      <c r="AC28" s="301">
        <f>IF($D28=0,0,AC27*(1+$B$49)+Z27)</f>
        <v>104190.33283393149</v>
      </c>
      <c r="AD28" s="302">
        <f t="shared" si="1"/>
        <v>154393.08981193171</v>
      </c>
      <c r="AE28" s="298">
        <f t="shared" si="13"/>
        <v>5869.4111702114851</v>
      </c>
      <c r="AF28" s="299">
        <f t="shared" si="14"/>
        <v>3912.9407801409902</v>
      </c>
      <c r="AG28" s="301">
        <f>IF($D28=0,0,AG27*(1+$B$50)+AE27)</f>
        <v>140253.04930098911</v>
      </c>
      <c r="AH28" s="301">
        <f>IF($D28&lt;$B$47,0,AG28)/(1+$B$6)^($C28-$C$5)</f>
        <v>83132.862898669395</v>
      </c>
      <c r="AI28" s="301">
        <f>IF($D28=0,0,AI27*(1+$B$50)+AF27)</f>
        <v>93502.032867326037</v>
      </c>
      <c r="AJ28" s="302">
        <f t="shared" si="2"/>
        <v>138554.77149778232</v>
      </c>
      <c r="AK28" s="365">
        <f>$B$25*Salary!$F25</f>
        <v>9228.0186731658341</v>
      </c>
      <c r="AL28" s="366">
        <f>$B$24*Salary!$F25</f>
        <v>6978.0777245847657</v>
      </c>
      <c r="AM28" s="301">
        <f t="shared" si="3"/>
        <v>220508.96084544409</v>
      </c>
      <c r="AN28" s="303">
        <f t="shared" si="4"/>
        <v>0</v>
      </c>
      <c r="AO28" s="301">
        <f t="shared" si="15"/>
        <v>0</v>
      </c>
      <c r="AP28" s="301">
        <f t="shared" si="5"/>
        <v>166745.29194673151</v>
      </c>
      <c r="AQ28" s="102">
        <f t="shared" si="6"/>
        <v>98835.737001751404</v>
      </c>
      <c r="AR28" s="350"/>
      <c r="AS28" s="332">
        <f>Retention!$M27-Retention!$M28</f>
        <v>0</v>
      </c>
      <c r="AT28" s="305">
        <f t="shared" ca="1" si="19"/>
        <v>41585.956790462609</v>
      </c>
      <c r="AU28" s="306">
        <f>VLOOKUP($C28,Salary!$A$2:$J$80, 10,1)/(1+$B$5)^($C28-$C$5)</f>
        <v>458652.77814044704</v>
      </c>
      <c r="AW28" s="24" t="s">
        <v>152</v>
      </c>
      <c r="AX28" s="372">
        <f>AX4+AX7</f>
        <v>0.1396</v>
      </c>
      <c r="AY28" s="373">
        <f>AZ4</f>
        <v>0.14917656481114877</v>
      </c>
      <c r="BA28" s="368"/>
    </row>
    <row r="29" spans="1:56">
      <c r="A29" s="151" t="s">
        <v>80</v>
      </c>
      <c r="B29" s="150"/>
      <c r="C29" s="25">
        <f t="shared" si="16"/>
        <v>49</v>
      </c>
      <c r="D29" s="25">
        <v>24</v>
      </c>
      <c r="E29" s="455">
        <f t="shared" si="7"/>
        <v>7187.4200563223085</v>
      </c>
      <c r="F29" s="455">
        <f t="shared" si="8"/>
        <v>180393.18134918553</v>
      </c>
      <c r="G29" s="289">
        <f t="shared" si="9"/>
        <v>35563.905964802179</v>
      </c>
      <c r="H29" s="289">
        <f ca="1">IF(D29&lt;$B$10,AM29*AN29+AP29,IF(D29=OptimumBenefits!B26,MAX(AM29*AN29+AP29,OptimumBenefits!D26),0))</f>
        <v>226894.09628749988</v>
      </c>
      <c r="I29" s="100">
        <f t="shared" ca="1" si="20"/>
        <v>131464.3464467985</v>
      </c>
      <c r="J29" s="164"/>
      <c r="S29" s="298">
        <f>$B$46*Salary!$F26</f>
        <v>6045.4935053178297</v>
      </c>
      <c r="T29" s="299">
        <f>$B$45*Salary!$F26</f>
        <v>4030.3290035452196</v>
      </c>
      <c r="U29" s="300">
        <f>IF($D29=0,0,U28*(1+$B$48)+S28)</f>
        <v>190990.4582209239</v>
      </c>
      <c r="V29" s="301">
        <f>IF(D29&lt;$B$47,0,U29/(1+$B$6)^($C29-$C$5))</f>
        <v>110661.47677889853</v>
      </c>
      <c r="W29" s="300">
        <f>IF($D29=0,0,W28*(1+$B$48)+T28)</f>
        <v>127326.97214728259</v>
      </c>
      <c r="X29" s="302">
        <f t="shared" si="10"/>
        <v>184435.79463149753</v>
      </c>
      <c r="Y29" s="298">
        <f t="shared" si="11"/>
        <v>6045.4935053178297</v>
      </c>
      <c r="Z29" s="299">
        <f t="shared" si="12"/>
        <v>4030.3290035452196</v>
      </c>
      <c r="AA29" s="301">
        <f>IF($D29=0,0,AA28*(1+$B$49)+Y28)</f>
        <v>169969.18538365362</v>
      </c>
      <c r="AB29" s="301">
        <f>IF(D29&lt;$B$47,0,AA29/(1+$B$6)^($C29-$C$5))</f>
        <v>98481.5746119869</v>
      </c>
      <c r="AC29" s="301">
        <f>IF($D29=0,0,AC28*(1+$B$49)+Z28)</f>
        <v>113312.79025576905</v>
      </c>
      <c r="AD29" s="302">
        <f t="shared" si="1"/>
        <v>164135.9576866448</v>
      </c>
      <c r="AE29" s="298">
        <f t="shared" si="13"/>
        <v>6045.4935053178297</v>
      </c>
      <c r="AF29" s="299">
        <f t="shared" si="14"/>
        <v>4030.3290035452196</v>
      </c>
      <c r="AG29" s="301">
        <f>IF($D29=0,0,AG28*(1+$B$50)+AE28)</f>
        <v>151732.58244324016</v>
      </c>
      <c r="AH29" s="301">
        <f>IF($D29&lt;$B$47,0,AG29)/(1+$B$6)^($C29-$C$5)</f>
        <v>87915.13358862343</v>
      </c>
      <c r="AI29" s="301">
        <f>IF($D29=0,0,AI28*(1+$B$50)+AF28)</f>
        <v>101155.05496216007</v>
      </c>
      <c r="AJ29" s="302">
        <f t="shared" si="2"/>
        <v>146525.2226477057</v>
      </c>
      <c r="AK29" s="365">
        <f>$B$25*Salary!$F26</f>
        <v>9504.8592333608085</v>
      </c>
      <c r="AL29" s="366">
        <f>$B$24*Salary!$F26</f>
        <v>7187.4200563223085</v>
      </c>
      <c r="AM29" s="301">
        <f t="shared" si="3"/>
        <v>238557.33795242771</v>
      </c>
      <c r="AN29" s="303">
        <f t="shared" si="4"/>
        <v>0</v>
      </c>
      <c r="AO29" s="301">
        <f t="shared" si="15"/>
        <v>0</v>
      </c>
      <c r="AP29" s="301">
        <f t="shared" si="5"/>
        <v>180393.18134918553</v>
      </c>
      <c r="AQ29" s="102">
        <f t="shared" si="6"/>
        <v>104521.32548869675</v>
      </c>
      <c r="AR29" s="350"/>
      <c r="AS29" s="332">
        <f>Retention!$M28-Retention!$M29</f>
        <v>0</v>
      </c>
      <c r="AT29" s="305">
        <f t="shared" ca="1" si="19"/>
        <v>44731.404169417343</v>
      </c>
      <c r="AU29" s="306">
        <f>VLOOKUP($C29,Salary!$A$2:$J$80, 10,1)/(1+$B$5)^($C29-$C$5)</f>
        <v>471509.82895485713</v>
      </c>
      <c r="AW29" t="s">
        <v>153</v>
      </c>
      <c r="AX29" s="373">
        <f>AX5</f>
        <v>1.6000000000000001E-3</v>
      </c>
      <c r="AY29" s="373">
        <f>AZ5</f>
        <v>1.6000000000000001E-3</v>
      </c>
      <c r="BA29" s="368"/>
    </row>
    <row r="30" spans="1:56">
      <c r="A30" s="518" t="s">
        <v>198</v>
      </c>
      <c r="B30" s="519">
        <v>0</v>
      </c>
      <c r="C30" s="25">
        <f>C29+1</f>
        <v>50</v>
      </c>
      <c r="D30" s="25">
        <v>25</v>
      </c>
      <c r="E30" s="455">
        <f t="shared" si="7"/>
        <v>7403.0426580119783</v>
      </c>
      <c r="F30" s="455">
        <f t="shared" si="8"/>
        <v>194796.32865947526</v>
      </c>
      <c r="G30" s="289">
        <f t="shared" si="9"/>
        <v>35891.063339860179</v>
      </c>
      <c r="H30" s="289">
        <f ca="1">IF(D30&lt;$B$10,AM30*AN30+AP30,IF(D30=OptimumBenefits!B27,MAX(AM30*AN30+AP30,OptimumBenefits!D27),0))</f>
        <v>371638.71353312623</v>
      </c>
      <c r="I30" s="100">
        <f t="shared" ca="1" si="20"/>
        <v>210489.33945814118</v>
      </c>
      <c r="J30" s="164"/>
      <c r="L30" s="109"/>
      <c r="N30" s="109"/>
      <c r="P30" s="109"/>
      <c r="S30" s="298">
        <f>$B$46*Salary!$F27</f>
        <v>6226.8583104773643</v>
      </c>
      <c r="T30" s="299">
        <f>$B$45*Salary!$F27</f>
        <v>4151.2388736515768</v>
      </c>
      <c r="U30" s="300">
        <f>IF($D30=0,0,U29*(1+$B$48)+S29)</f>
        <v>208495.37921949718</v>
      </c>
      <c r="V30" s="301">
        <f>IF(D30&lt;$B$47,0,U30/(1+$B$6)^($C30-$C$5))</f>
        <v>118087.95223395049</v>
      </c>
      <c r="W30" s="300">
        <f>IF($D30=0,0,W29*(1+$B$48)+T29)</f>
        <v>138996.91947966476</v>
      </c>
      <c r="X30" s="302">
        <f t="shared" si="10"/>
        <v>196813.25372325082</v>
      </c>
      <c r="Y30" s="298">
        <f t="shared" si="11"/>
        <v>6226.8583104773643</v>
      </c>
      <c r="Z30" s="299">
        <f t="shared" si="12"/>
        <v>4151.2388736515768</v>
      </c>
      <c r="AA30" s="301">
        <f>IF($D30=0,0,AA29*(1+$B$49)+Y29)</f>
        <v>184513.13815815415</v>
      </c>
      <c r="AB30" s="301">
        <f>IF(D30&lt;$B$47,0,AA30/(1+$B$6)^($C30-$C$5))</f>
        <v>104504.85150761013</v>
      </c>
      <c r="AC30" s="301">
        <f>IF($D30=0,0,AC29*(1+$B$49)+Z29)</f>
        <v>123008.75877210274</v>
      </c>
      <c r="AD30" s="302">
        <f t="shared" si="1"/>
        <v>174174.75251268354</v>
      </c>
      <c r="AE30" s="298">
        <f t="shared" si="13"/>
        <v>6226.8583104773643</v>
      </c>
      <c r="AF30" s="299">
        <f t="shared" si="14"/>
        <v>4151.2388736515768</v>
      </c>
      <c r="AG30" s="301">
        <f>IF($D30=0,0,AG29*(1+$B$50)+AE29)</f>
        <v>163847.3792462876</v>
      </c>
      <c r="AH30" s="301">
        <f>IF($D30&lt;$B$47,0,AG30)/(1+$B$6)^($C30-$C$5)</f>
        <v>92800.145339068695</v>
      </c>
      <c r="AI30" s="301">
        <f>IF($D30=0,0,AI29*(1+$B$50)+AF29)</f>
        <v>109231.5861641917</v>
      </c>
      <c r="AJ30" s="302">
        <f t="shared" si="2"/>
        <v>154666.90889844781</v>
      </c>
      <c r="AK30" s="365">
        <f>$B$25*Salary!$F27</f>
        <v>9790.005010361634</v>
      </c>
      <c r="AL30" s="366">
        <f>$B$24*Salary!$F27</f>
        <v>7403.0426580119783</v>
      </c>
      <c r="AM30" s="301">
        <f>IF($D30=0,0,AM29*(1+$B$23)+AK29)</f>
        <v>257604.49070388562</v>
      </c>
      <c r="AN30" s="303">
        <f t="shared" si="4"/>
        <v>0</v>
      </c>
      <c r="AO30" s="301">
        <f t="shared" si="15"/>
        <v>0</v>
      </c>
      <c r="AP30" s="301">
        <f>IF($D30=0,0,AP29*(1+$B$23)+AL29)</f>
        <v>194796.32865947526</v>
      </c>
      <c r="AQ30" s="102">
        <f t="shared" si="6"/>
        <v>110329.06168089277</v>
      </c>
      <c r="AR30" s="350"/>
      <c r="AS30" s="332">
        <f>Retention!$M29-Retention!$M30</f>
        <v>0</v>
      </c>
      <c r="AT30" s="305">
        <f t="shared" ca="1" si="19"/>
        <v>68474.127303901711</v>
      </c>
      <c r="AU30" s="306">
        <f>VLOOKUP($C30,Salary!$A$2:$J$80, 10,1)/(1+$B$5)^($C30-$C$5)</f>
        <v>483886.24235564441</v>
      </c>
      <c r="AW30" t="s">
        <v>154</v>
      </c>
      <c r="AX30" s="367">
        <f>AX6</f>
        <v>1E-3</v>
      </c>
      <c r="AY30" s="322">
        <f>AZ6</f>
        <v>1E-3</v>
      </c>
    </row>
    <row r="31" spans="1:56">
      <c r="A31" s="477" t="s">
        <v>159</v>
      </c>
      <c r="B31" s="485">
        <v>1.35E-2</v>
      </c>
      <c r="C31" s="25">
        <f t="shared" si="16"/>
        <v>51</v>
      </c>
      <c r="D31" s="25">
        <v>26</v>
      </c>
      <c r="E31" s="455">
        <f t="shared" si="7"/>
        <v>7625.1339377523373</v>
      </c>
      <c r="F31" s="455">
        <f t="shared" si="8"/>
        <v>209991.22446386627</v>
      </c>
      <c r="G31" s="289">
        <f t="shared" si="9"/>
        <v>36159.542424631174</v>
      </c>
      <c r="H31" s="289">
        <f ca="1">IF(D31&lt;$B$10,AM31*AN31+AP31,IF(D31=OptimumBenefits!B28,MAX(AM31*AN31+AP31,OptimumBenefits!D28),0))</f>
        <v>426356.82766342844</v>
      </c>
      <c r="I31" s="100">
        <f t="shared" ca="1" si="20"/>
        <v>236051.48973573203</v>
      </c>
      <c r="J31" s="164"/>
      <c r="L31" s="109"/>
      <c r="N31" s="109"/>
      <c r="P31" s="109"/>
      <c r="S31" s="298">
        <f>$B$46*Salary!$F28</f>
        <v>6413.6640597916858</v>
      </c>
      <c r="T31" s="299">
        <f>$B$45*Salary!$F28</f>
        <v>4275.7760398611235</v>
      </c>
      <c r="U31" s="300">
        <f>IF($D31=0,0,U30*(1+$B$48)+S30)</f>
        <v>227231.96028314438</v>
      </c>
      <c r="V31" s="301">
        <f>IF(D31&lt;$B$47,0,U31/(1+$B$6)^($C31-$C$5))</f>
        <v>125806.45895683838</v>
      </c>
      <c r="W31" s="300">
        <f>IF($D31=0,0,W30*(1+$B$48)+T30)</f>
        <v>151487.97352209623</v>
      </c>
      <c r="X31" s="302">
        <f t="shared" si="10"/>
        <v>209677.43159473062</v>
      </c>
      <c r="Y31" s="298">
        <f t="shared" si="11"/>
        <v>6413.6640597916858</v>
      </c>
      <c r="Z31" s="299">
        <f t="shared" si="12"/>
        <v>4275.7760398611235</v>
      </c>
      <c r="AA31" s="301">
        <f>IF($D31=0,0,AA30*(1+$B$49)+Y30)</f>
        <v>199965.65337653924</v>
      </c>
      <c r="AB31" s="301">
        <f>IF(D31&lt;$B$47,0,AA31/(1+$B$6)^($C31-$C$5))</f>
        <v>110710.53003699782</v>
      </c>
      <c r="AC31" s="301">
        <f>IF($D31=0,0,AC30*(1+$B$49)+Z30)</f>
        <v>133310.43558435945</v>
      </c>
      <c r="AD31" s="302">
        <f t="shared" si="1"/>
        <v>184517.55006166303</v>
      </c>
      <c r="AE31" s="298">
        <f t="shared" si="13"/>
        <v>6413.6640597916858</v>
      </c>
      <c r="AF31" s="299">
        <f t="shared" si="14"/>
        <v>4275.7760398611235</v>
      </c>
      <c r="AG31" s="301">
        <f>IF($D31=0,0,AG30*(1+$B$50)+AE30)</f>
        <v>176628.13272661649</v>
      </c>
      <c r="AH31" s="301">
        <f>IF($D31&lt;$B$47,0,AG31)/(1+$B$6)^($C31-$C$5)</f>
        <v>97789.764709178475</v>
      </c>
      <c r="AI31" s="301">
        <f>IF($D31=0,0,AI30*(1+$B$50)+AF30)</f>
        <v>117752.08848441094</v>
      </c>
      <c r="AJ31" s="302">
        <f t="shared" si="2"/>
        <v>162982.9411819641</v>
      </c>
      <c r="AK31" s="365">
        <f>$B$25*Salary!$F28</f>
        <v>10083.705160672482</v>
      </c>
      <c r="AL31" s="366">
        <f>$B$24*Salary!$F28</f>
        <v>7625.1339377523373</v>
      </c>
      <c r="AM31" s="301">
        <f t="shared" si="3"/>
        <v>277698.67534240265</v>
      </c>
      <c r="AN31" s="303">
        <f t="shared" si="4"/>
        <v>0</v>
      </c>
      <c r="AO31" s="301">
        <f t="shared" si="15"/>
        <v>0</v>
      </c>
      <c r="AP31" s="301">
        <f t="shared" si="5"/>
        <v>209991.22446386627</v>
      </c>
      <c r="AQ31" s="102">
        <f t="shared" si="6"/>
        <v>116261.16470980109</v>
      </c>
      <c r="AR31" s="350"/>
      <c r="AS31" s="332">
        <f>Retention!$M30-Retention!$M31</f>
        <v>4.3602130791822347E-2</v>
      </c>
      <c r="AT31" s="305">
        <f t="shared" ca="1" si="19"/>
        <v>73416.724138297141</v>
      </c>
      <c r="AU31" s="306">
        <f>VLOOKUP($C31,Salary!$A$2:$J$80, 10,1)/(1+$B$5)^($C31-$C$5)</f>
        <v>495799.98609658919</v>
      </c>
      <c r="AW31" t="s">
        <v>151</v>
      </c>
      <c r="AX31" s="374">
        <f>AX8</f>
        <v>3.5000000000000001E-3</v>
      </c>
      <c r="AY31" s="374">
        <f>AZ8</f>
        <v>3.5000000000000001E-3</v>
      </c>
    </row>
    <row r="32" spans="1:56">
      <c r="A32" s="478" t="s">
        <v>161</v>
      </c>
      <c r="B32" s="485">
        <v>2.35E-2</v>
      </c>
      <c r="C32" s="25">
        <f t="shared" si="16"/>
        <v>52</v>
      </c>
      <c r="D32" s="25">
        <v>27</v>
      </c>
      <c r="E32" s="455">
        <f t="shared" si="7"/>
        <v>7853.8879558849067</v>
      </c>
      <c r="F32" s="455">
        <f t="shared" si="8"/>
        <v>226016.00738017325</v>
      </c>
      <c r="G32" s="289">
        <f t="shared" si="9"/>
        <v>36372.839083463485</v>
      </c>
      <c r="H32" s="289">
        <f ca="1">IF(D32&lt;$B$10,AM32*AN32+AP32,IF(D32=OptimumBenefits!B29,MAX(AM32*AN32+AP32,OptimumBenefits!D29),0))</f>
        <v>488443.07388136716</v>
      </c>
      <c r="I32" s="100">
        <f t="shared" ca="1" si="20"/>
        <v>264345.45357605384</v>
      </c>
      <c r="J32" s="164"/>
      <c r="K32" s="112"/>
      <c r="M32" s="112"/>
      <c r="O32" s="112"/>
      <c r="Q32" s="112"/>
      <c r="R32" s="112"/>
      <c r="S32" s="298">
        <f>$B$46*Salary!$F29</f>
        <v>6606.0739815854358</v>
      </c>
      <c r="T32" s="299">
        <f>$B$45*Salary!$F29</f>
        <v>4404.0493210569566</v>
      </c>
      <c r="U32" s="300">
        <f>IF($D32=0,0,U31*(1+$B$48)+S31)</f>
        <v>247279.54195992474</v>
      </c>
      <c r="V32" s="301">
        <f>IF(D32&lt;$B$47,0,U32/(1+$B$6)^($C32-$C$5))</f>
        <v>133827.71949255135</v>
      </c>
      <c r="W32" s="300">
        <f>IF($D32=0,0,W31*(1+$B$48)+T31)</f>
        <v>164853.02797328314</v>
      </c>
      <c r="X32" s="302">
        <f t="shared" si="10"/>
        <v>223046.19915425224</v>
      </c>
      <c r="Y32" s="298">
        <f t="shared" si="11"/>
        <v>6606.0739815854358</v>
      </c>
      <c r="Z32" s="299">
        <f t="shared" si="12"/>
        <v>4404.0493210569566</v>
      </c>
      <c r="AA32" s="301">
        <f>IF($D32=0,0,AA31*(1+$B$49)+Y31)</f>
        <v>216377.60010515791</v>
      </c>
      <c r="AB32" s="301">
        <f>IF(D32&lt;$B$47,0,AA32/(1+$B$6)^($C32-$C$5))</f>
        <v>117103.58463878698</v>
      </c>
      <c r="AC32" s="301">
        <f>IF($D32=0,0,AC31*(1+$B$49)+Z31)</f>
        <v>144251.73340343856</v>
      </c>
      <c r="AD32" s="302">
        <f t="shared" si="1"/>
        <v>195172.64106464497</v>
      </c>
      <c r="AE32" s="298">
        <f t="shared" si="13"/>
        <v>6606.0739815854358</v>
      </c>
      <c r="AF32" s="299">
        <f t="shared" si="14"/>
        <v>4404.0493210569566</v>
      </c>
      <c r="AG32" s="301">
        <f>IF($D32=0,0,AG31*(1+$B$50)+AE31)</f>
        <v>190106.92209547284</v>
      </c>
      <c r="AH32" s="301">
        <f>IF($D32&lt;$B$47,0,AG32)/(1+$B$6)^($C32-$C$5)</f>
        <v>102885.8903657644</v>
      </c>
      <c r="AI32" s="301">
        <f>IF($D32=0,0,AI31*(1+$B$50)+AF31)</f>
        <v>126737.94806364851</v>
      </c>
      <c r="AJ32" s="302">
        <f t="shared" si="2"/>
        <v>171476.48394294063</v>
      </c>
      <c r="AK32" s="365">
        <f>$B$25*Salary!$F29</f>
        <v>10386.216315492657</v>
      </c>
      <c r="AL32" s="366">
        <f>$B$24*Salary!$F29</f>
        <v>7853.8879558849067</v>
      </c>
      <c r="AM32" s="301">
        <f t="shared" si="3"/>
        <v>298890.32751677127</v>
      </c>
      <c r="AN32" s="303">
        <f t="shared" si="4"/>
        <v>0</v>
      </c>
      <c r="AO32" s="301">
        <f t="shared" si="15"/>
        <v>0</v>
      </c>
      <c r="AP32" s="301">
        <f t="shared" si="5"/>
        <v>226016.00738017325</v>
      </c>
      <c r="AQ32" s="102">
        <f t="shared" si="6"/>
        <v>122319.89187929766</v>
      </c>
      <c r="AR32" s="350"/>
      <c r="AS32" s="332">
        <f>Retention!$M31-Retention!$M32</f>
        <v>3.0870308600610227E-2</v>
      </c>
      <c r="AT32" s="305">
        <f t="shared" ca="1" si="19"/>
        <v>78605.323285069782</v>
      </c>
      <c r="AU32" s="306">
        <f>VLOOKUP($C32,Salary!$A$2:$J$80, 10,1)/(1+$B$5)^($C32-$C$5)</f>
        <v>507268.35623974149</v>
      </c>
      <c r="AW32" s="375" t="s">
        <v>150</v>
      </c>
      <c r="AX32" s="371">
        <f>AX28+AX29+AX30+AX31</f>
        <v>0.1457</v>
      </c>
      <c r="AY32" s="371">
        <f>AY28+AY29+AY30+AY31</f>
        <v>0.15527656481114877</v>
      </c>
    </row>
    <row r="33" spans="1:16379">
      <c r="A33" s="477" t="s">
        <v>160</v>
      </c>
      <c r="B33" s="485">
        <v>3.3500000000000002E-2</v>
      </c>
      <c r="C33" s="25">
        <f t="shared" si="16"/>
        <v>53</v>
      </c>
      <c r="D33" s="25">
        <v>28</v>
      </c>
      <c r="E33" s="455">
        <f t="shared" si="7"/>
        <v>8089.5045945614538</v>
      </c>
      <c r="F33" s="455">
        <f t="shared" si="8"/>
        <v>242910.53563126511</v>
      </c>
      <c r="G33" s="289">
        <f t="shared" si="9"/>
        <v>36534.281981569031</v>
      </c>
      <c r="H33" s="289">
        <f ca="1">IF(D33&lt;$B$10,AM33*AN33+AP33,IF(D33=OptimumBenefits!B30,MAX(AM33*AN33+AP33,OptimumBenefits!D30),0))</f>
        <v>558844.79120327462</v>
      </c>
      <c r="I33" s="100">
        <f t="shared" ca="1" si="20"/>
        <v>295646.99112981994</v>
      </c>
      <c r="J33" s="164"/>
      <c r="K33" s="112"/>
      <c r="M33" s="112"/>
      <c r="O33" s="112"/>
      <c r="Q33" s="112"/>
      <c r="R33" s="112"/>
      <c r="S33" s="298">
        <f>$B$46*Salary!$F30</f>
        <v>6804.2562010329984</v>
      </c>
      <c r="T33" s="299">
        <f>$B$45*Salary!$F30</f>
        <v>4536.1708006886656</v>
      </c>
      <c r="U33" s="300">
        <f>IF($D33=0,0,U32*(1+$B$48)+S32)</f>
        <v>268722.38845910568</v>
      </c>
      <c r="V33" s="301">
        <f>IF(D33&lt;$B$47,0,U33/(1+$B$6)^($C33-$C$5))</f>
        <v>142162.84529751507</v>
      </c>
      <c r="W33" s="300">
        <f>IF($D33=0,0,W32*(1+$B$48)+T32)</f>
        <v>179148.25897273709</v>
      </c>
      <c r="X33" s="302">
        <f t="shared" si="10"/>
        <v>236938.07549585844</v>
      </c>
      <c r="Y33" s="298">
        <f t="shared" si="11"/>
        <v>6804.2562010329984</v>
      </c>
      <c r="Z33" s="299">
        <f t="shared" si="12"/>
        <v>4536.1708006886656</v>
      </c>
      <c r="AA33" s="301">
        <f>IF($D33=0,0,AA32*(1+$B$49)+Y32)</f>
        <v>233802.55409200126</v>
      </c>
      <c r="AB33" s="301">
        <f>IF(D33&lt;$B$47,0,AA33/(1+$B$6)^($C33-$C$5))</f>
        <v>123689.12213878769</v>
      </c>
      <c r="AC33" s="301">
        <f>IF($D33=0,0,AC32*(1+$B$49)+Z32)</f>
        <v>155868.36939466745</v>
      </c>
      <c r="AD33" s="302">
        <f t="shared" si="1"/>
        <v>206148.53689797944</v>
      </c>
      <c r="AE33" s="298">
        <f t="shared" si="13"/>
        <v>6804.2562010329984</v>
      </c>
      <c r="AF33" s="299">
        <f t="shared" si="14"/>
        <v>4536.1708006886656</v>
      </c>
      <c r="AG33" s="301">
        <f>IF($D33=0,0,AG32*(1+$B$50)+AE32)</f>
        <v>204317.27296087719</v>
      </c>
      <c r="AH33" s="301">
        <f>IF($D33&lt;$B$47,0,AG33)/(1+$B$6)^($C33-$C$5)</f>
        <v>108090.45362428977</v>
      </c>
      <c r="AI33" s="301">
        <f>IF($D33=0,0,AI32*(1+$B$50)+AF32)</f>
        <v>136211.51530725142</v>
      </c>
      <c r="AJ33" s="302">
        <f t="shared" si="2"/>
        <v>180150.75604048293</v>
      </c>
      <c r="AK33" s="365">
        <f>$B$25*Salary!$F30</f>
        <v>10697.802804957435</v>
      </c>
      <c r="AL33" s="366">
        <f>$B$24*Salary!$F30</f>
        <v>8089.5045945614538</v>
      </c>
      <c r="AM33" s="301">
        <f t="shared" si="3"/>
        <v>321232.15693293477</v>
      </c>
      <c r="AN33" s="303">
        <f t="shared" si="4"/>
        <v>0</v>
      </c>
      <c r="AO33" s="301">
        <f t="shared" si="15"/>
        <v>0</v>
      </c>
      <c r="AP33" s="301">
        <f t="shared" si="5"/>
        <v>242910.53563126511</v>
      </c>
      <c r="AQ33" s="102">
        <f t="shared" si="6"/>
        <v>128507.53930887784</v>
      </c>
      <c r="AR33" s="350"/>
      <c r="AS33" s="332">
        <f>Retention!$M32-Retention!$M33</f>
        <v>2.2185810598018219E-2</v>
      </c>
      <c r="AT33" s="305">
        <f t="shared" ca="1" si="19"/>
        <v>84051.493002115894</v>
      </c>
      <c r="AU33" s="306">
        <f>VLOOKUP($C33,Salary!$A$2:$J$80, 10,1)/(1+$B$5)^($C33-$C$5)</f>
        <v>518308.00226539304</v>
      </c>
    </row>
    <row r="34" spans="1:16379">
      <c r="A34" s="477" t="s">
        <v>81</v>
      </c>
      <c r="B34" s="486">
        <v>2.4E-2</v>
      </c>
      <c r="C34" s="25">
        <f t="shared" si="16"/>
        <v>54</v>
      </c>
      <c r="D34" s="25">
        <v>29</v>
      </c>
      <c r="E34" s="455">
        <f t="shared" si="7"/>
        <v>8332.1897323982976</v>
      </c>
      <c r="F34" s="455">
        <f t="shared" si="8"/>
        <v>260716.46165107717</v>
      </c>
      <c r="G34" s="289">
        <f t="shared" si="9"/>
        <v>36647.039859176475</v>
      </c>
      <c r="H34" s="289">
        <f ca="1">IF(D34&lt;$B$10,AM34*AN34+AP34,IF(D34=OptimumBenefits!B31,MAX(AM34*AN34+AP34,OptimumBenefits!D31),0))</f>
        <v>638627.70525068347</v>
      </c>
      <c r="I34" s="100">
        <f t="shared" ca="1" si="20"/>
        <v>330258.78416558664</v>
      </c>
      <c r="J34" s="164"/>
      <c r="K34" s="112"/>
      <c r="M34" s="112"/>
      <c r="O34" s="112"/>
      <c r="Q34" s="112"/>
      <c r="R34" s="112"/>
      <c r="S34" s="298">
        <f>$B$46*Salary!$F31</f>
        <v>7008.3838870639893</v>
      </c>
      <c r="T34" s="299">
        <f>$B$45*Salary!$F31</f>
        <v>4672.2559247093259</v>
      </c>
      <c r="U34" s="300">
        <f>IF($D34=0,0,U33*(1+$B$48)+S33)</f>
        <v>291649.98796768504</v>
      </c>
      <c r="V34" s="301">
        <f>IF(D34&lt;$B$47,0,U34/(1+$B$6)^($C34-$C$5))</f>
        <v>150823.35081329852</v>
      </c>
      <c r="W34" s="300">
        <f>IF($D34=0,0,W33*(1+$B$48)+T33)</f>
        <v>194433.32531179002</v>
      </c>
      <c r="X34" s="302">
        <f t="shared" si="10"/>
        <v>251372.25135549752</v>
      </c>
      <c r="Y34" s="298">
        <f t="shared" si="11"/>
        <v>7008.3838870639893</v>
      </c>
      <c r="Z34" s="299">
        <f t="shared" si="12"/>
        <v>4672.2559247093259</v>
      </c>
      <c r="AA34" s="301">
        <f>IF($D34=0,0,AA33*(1+$B$49)+Y33)</f>
        <v>252296.93799763432</v>
      </c>
      <c r="AB34" s="301">
        <f>IF(D34&lt;$B$47,0,AA34/(1+$B$6)^($C34-$C$5))</f>
        <v>130472.38525157914</v>
      </c>
      <c r="AC34" s="301">
        <f>IF($D34=0,0,AC33*(1+$B$49)+Z33)</f>
        <v>168197.95866508951</v>
      </c>
      <c r="AD34" s="302">
        <f t="shared" si="1"/>
        <v>217453.97541929854</v>
      </c>
      <c r="AE34" s="298">
        <f t="shared" si="13"/>
        <v>7008.3838870639893</v>
      </c>
      <c r="AF34" s="299">
        <f t="shared" si="14"/>
        <v>4672.2559247093259</v>
      </c>
      <c r="AG34" s="301">
        <f>IF($D34=0,0,AG33*(1+$B$50)+AE33)</f>
        <v>219294.22008034526</v>
      </c>
      <c r="AH34" s="301">
        <f>IF($D34&lt;$B$47,0,AG34)/(1+$B$6)^($C34-$C$5)</f>
        <v>113405.41899892448</v>
      </c>
      <c r="AI34" s="301">
        <f>IF($D34=0,0,AI33*(1+$B$50)+AF33)</f>
        <v>146196.14672023017</v>
      </c>
      <c r="AJ34" s="302">
        <f t="shared" si="2"/>
        <v>189009.03166487411</v>
      </c>
      <c r="AK34" s="365">
        <f>$B$25*Salary!$F31</f>
        <v>11018.73688910616</v>
      </c>
      <c r="AL34" s="366">
        <f>$B$24*Salary!$F31</f>
        <v>8332.1897323982976</v>
      </c>
      <c r="AM34" s="301">
        <f t="shared" si="3"/>
        <v>344779.24601520959</v>
      </c>
      <c r="AN34" s="303">
        <f t="shared" si="4"/>
        <v>0</v>
      </c>
      <c r="AO34" s="301">
        <f t="shared" si="15"/>
        <v>0</v>
      </c>
      <c r="AP34" s="301">
        <f t="shared" si="5"/>
        <v>260716.46165107717</v>
      </c>
      <c r="AQ34" s="102">
        <f t="shared" si="6"/>
        <v>134826.44258761022</v>
      </c>
      <c r="AR34" s="350"/>
      <c r="AS34" s="332">
        <f>Retention!$M33-Retention!$M34</f>
        <v>1.6172056820782432E-2</v>
      </c>
      <c r="AT34" s="305">
        <f t="shared" ca="1" si="19"/>
        <v>89767.308214001721</v>
      </c>
      <c r="AU34" s="306">
        <f>VLOOKUP($C34,Salary!$A$2:$J$80, 10,1)/(1+$B$5)^($C34-$C$5)</f>
        <v>528934.95124335645</v>
      </c>
      <c r="AX34" s="320"/>
      <c r="AY34" s="320"/>
      <c r="AZ34" s="320"/>
      <c r="BA34" s="341"/>
      <c r="BB34" s="320"/>
    </row>
    <row r="35" spans="1:16379">
      <c r="A35" s="97" t="s">
        <v>14</v>
      </c>
      <c r="B35" s="452">
        <v>1.7999999999999999E-2</v>
      </c>
      <c r="C35" s="25">
        <f t="shared" si="16"/>
        <v>55</v>
      </c>
      <c r="D35" s="25">
        <v>30</v>
      </c>
      <c r="E35" s="455">
        <f t="shared" si="7"/>
        <v>8582.1554243702467</v>
      </c>
      <c r="F35" s="455">
        <f t="shared" si="8"/>
        <v>279477.30984951858</v>
      </c>
      <c r="G35" s="289">
        <f t="shared" si="9"/>
        <v>36714.128505051303</v>
      </c>
      <c r="H35" s="289">
        <f ca="1">IF(D35&lt;$B$10,AM35*AN35+AP35,IF(D35=OptimumBenefits!B32,MAX(AM35*AN35+AP35,OptimumBenefits!D32),0))</f>
        <v>888181.86574789928</v>
      </c>
      <c r="I35" s="100">
        <f t="shared" ca="1" si="20"/>
        <v>448986.0942210569</v>
      </c>
      <c r="J35" s="164"/>
      <c r="K35" s="112"/>
      <c r="L35" s="109"/>
      <c r="M35" s="112"/>
      <c r="N35" s="109"/>
      <c r="O35" s="112"/>
      <c r="P35" s="109"/>
      <c r="Q35" s="112"/>
      <c r="R35" s="112"/>
      <c r="S35" s="298">
        <f>$B$46*Salary!$F32</f>
        <v>7218.6354036759085</v>
      </c>
      <c r="T35" s="299">
        <f>$B$45*Salary!$F32</f>
        <v>4812.4236024506054</v>
      </c>
      <c r="U35" s="300">
        <f>IF($D35=0,0,U34*(1+$B$48)+S34)</f>
        <v>316157.37113281013</v>
      </c>
      <c r="V35" s="301">
        <f>IF(D35&lt;$B$47,0,U35/(1+$B$6)^($C35-$C$5))</f>
        <v>159821.168049392</v>
      </c>
      <c r="W35" s="300">
        <f>IF($D35=0,0,W34*(1+$B$48)+T34)</f>
        <v>210771.58075520676</v>
      </c>
      <c r="X35" s="302">
        <f t="shared" si="10"/>
        <v>266368.61341565335</v>
      </c>
      <c r="Y35" s="298">
        <f t="shared" si="11"/>
        <v>7218.6354036759085</v>
      </c>
      <c r="Z35" s="299">
        <f t="shared" si="12"/>
        <v>4812.4236024506054</v>
      </c>
      <c r="AA35" s="301">
        <f>IF($D35=0,0,AA34*(1+$B$49)+Y34)</f>
        <v>271920.16878458008</v>
      </c>
      <c r="AB35" s="301">
        <f>IF(D35&lt;$B$47,0,AA35/(1+$B$6)^($C35-$C$5))</f>
        <v>137458.75617457452</v>
      </c>
      <c r="AC35" s="301">
        <f>IF($D35=0,0,AC34*(1+$B$49)+Z34)</f>
        <v>181280.11252305331</v>
      </c>
      <c r="AD35" s="302">
        <f t="shared" si="1"/>
        <v>229097.92695762415</v>
      </c>
      <c r="AE35" s="298">
        <f t="shared" si="13"/>
        <v>7218.6354036759085</v>
      </c>
      <c r="AF35" s="299">
        <f t="shared" si="14"/>
        <v>4812.4236024506054</v>
      </c>
      <c r="AG35" s="301">
        <f>IF($D35=0,0,AG34*(1+$B$50)+AE34)</f>
        <v>235074.37277062307</v>
      </c>
      <c r="AH35" s="301">
        <f>IF($D35&lt;$B$47,0,AG35)/(1+$B$6)^($C35-$C$5)</f>
        <v>118832.78476179185</v>
      </c>
      <c r="AI35" s="301">
        <f>IF($D35=0,0,AI34*(1+$B$50)+AF34)</f>
        <v>156716.24851374869</v>
      </c>
      <c r="AJ35" s="302">
        <f t="shared" si="2"/>
        <v>198054.64126965305</v>
      </c>
      <c r="AK35" s="365">
        <f>$B$25*Salary!$F32</f>
        <v>11349.298995779343</v>
      </c>
      <c r="AL35" s="366">
        <f>$B$24*Salary!$F32</f>
        <v>8582.1554243702467</v>
      </c>
      <c r="AM35" s="301">
        <f t="shared" si="3"/>
        <v>369589.15274492413</v>
      </c>
      <c r="AN35" s="303">
        <f t="shared" si="4"/>
        <v>0</v>
      </c>
      <c r="AO35" s="301">
        <f t="shared" si="15"/>
        <v>0</v>
      </c>
      <c r="AP35" s="301">
        <f t="shared" si="5"/>
        <v>279477.30984951858</v>
      </c>
      <c r="AQ35" s="102">
        <f t="shared" si="6"/>
        <v>141278.97743901922</v>
      </c>
      <c r="AR35" s="350"/>
      <c r="AS35" s="332">
        <f>Retention!$M34-Retention!$M35</f>
        <v>1.1946173973074896E-2</v>
      </c>
      <c r="AT35" s="305">
        <f t="shared" ca="1" si="19"/>
        <v>116677.89121228644</v>
      </c>
      <c r="AU35" s="306">
        <f>VLOOKUP($C35,Salary!$A$2:$J$80, 10,1)/(1+$B$5)^($C35-$C$5)</f>
        <v>539164.63110064843</v>
      </c>
      <c r="AW35" s="320"/>
      <c r="AX35" s="320"/>
      <c r="AY35" s="320"/>
      <c r="AZ35" s="320"/>
      <c r="BA35" s="341"/>
      <c r="BB35" s="320"/>
    </row>
    <row r="36" spans="1:16379">
      <c r="A36" s="97" t="s">
        <v>29</v>
      </c>
      <c r="B36" s="105">
        <v>1</v>
      </c>
      <c r="C36" s="25">
        <f t="shared" si="16"/>
        <v>56</v>
      </c>
      <c r="D36" s="25">
        <v>31</v>
      </c>
      <c r="E36" s="455">
        <f t="shared" si="7"/>
        <v>8839.6200871013534</v>
      </c>
      <c r="F36" s="455">
        <f t="shared" si="8"/>
        <v>299238.55766786961</v>
      </c>
      <c r="G36" s="289">
        <f t="shared" si="9"/>
        <v>36738.4174414257</v>
      </c>
      <c r="H36" s="289">
        <f ca="1">IF(D36&lt;$B$10,AM36*AN36+AP36,IF(D36=OptimumBenefits!B33,MAX(AM36*AN36+AP36,OptimumBenefits!D33),0))</f>
        <v>935651.635062202</v>
      </c>
      <c r="I36" s="100">
        <f t="shared" ca="1" si="20"/>
        <v>462348.58815134648</v>
      </c>
      <c r="J36" s="164"/>
      <c r="K36" s="113"/>
      <c r="L36" s="109"/>
      <c r="M36" s="113"/>
      <c r="N36" s="109"/>
      <c r="O36" s="113"/>
      <c r="P36" s="109"/>
      <c r="Q36" s="113"/>
      <c r="R36" s="113"/>
      <c r="S36" s="298">
        <f>$B$46*Salary!$F33</f>
        <v>7435.1944657861859</v>
      </c>
      <c r="T36" s="299">
        <f>$B$45*Salary!$F33</f>
        <v>4956.7963105241233</v>
      </c>
      <c r="U36" s="300">
        <f>IF($D36=0,0,U35*(1+$B$48)+S35)</f>
        <v>342345.44880445465</v>
      </c>
      <c r="V36" s="301">
        <f>IF(D36&lt;$B$47,0,U36/(1+$B$6)^($C36-$C$5))</f>
        <v>169168.66169346892</v>
      </c>
      <c r="W36" s="300">
        <f>IF($D36=0,0,W35*(1+$B$48)+T35)</f>
        <v>228230.29920296979</v>
      </c>
      <c r="X36" s="302">
        <f t="shared" si="10"/>
        <v>281947.76948911487</v>
      </c>
      <c r="Y36" s="298">
        <f t="shared" si="11"/>
        <v>7435.1944657861859</v>
      </c>
      <c r="Z36" s="299">
        <f t="shared" si="12"/>
        <v>4956.7963105241233</v>
      </c>
      <c r="AA36" s="301">
        <f>IF($D36=0,0,AA35*(1+$B$49)+Y35)</f>
        <v>292734.81262748502</v>
      </c>
      <c r="AB36" s="301">
        <f>IF(D36&lt;$B$47,0,AA36/(1+$B$6)^($C36-$C$5))</f>
        <v>144653.76027699551</v>
      </c>
      <c r="AC36" s="301">
        <f>IF($D36=0,0,AC35*(1+$B$49)+Z35)</f>
        <v>195156.54175165659</v>
      </c>
      <c r="AD36" s="302">
        <f t="shared" si="1"/>
        <v>241089.60046165914</v>
      </c>
      <c r="AE36" s="298">
        <f t="shared" si="13"/>
        <v>7435.1944657861859</v>
      </c>
      <c r="AF36" s="299">
        <f t="shared" si="14"/>
        <v>4956.7963105241233</v>
      </c>
      <c r="AG36" s="301">
        <f>IF($D36=0,0,AG35*(1+$B$50)+AE35)</f>
        <v>251695.98308512391</v>
      </c>
      <c r="AH36" s="301">
        <f>IF($D36&lt;$B$47,0,AG36)/(1+$B$6)^($C36-$C$5)</f>
        <v>124374.58351156078</v>
      </c>
      <c r="AI36" s="301">
        <f>IF($D36=0,0,AI35*(1+$B$50)+AF35)</f>
        <v>167797.32205674925</v>
      </c>
      <c r="AJ36" s="302">
        <f t="shared" si="2"/>
        <v>207290.97251926793</v>
      </c>
      <c r="AK36" s="365">
        <f>$B$25*Salary!$F33</f>
        <v>11689.777965652724</v>
      </c>
      <c r="AL36" s="366">
        <f>$B$24*Salary!$F33</f>
        <v>8839.6200871013534</v>
      </c>
      <c r="AM36" s="301">
        <f t="shared" si="3"/>
        <v>395722.01785050047</v>
      </c>
      <c r="AN36" s="303">
        <f t="shared" si="4"/>
        <v>0</v>
      </c>
      <c r="AO36" s="301">
        <f t="shared" si="15"/>
        <v>0</v>
      </c>
      <c r="AP36" s="301">
        <f t="shared" si="5"/>
        <v>299238.55766786961</v>
      </c>
      <c r="AQ36" s="102">
        <f t="shared" si="6"/>
        <v>147867.56039707785</v>
      </c>
      <c r="AR36" s="350"/>
      <c r="AS36" s="332">
        <f>Retention!$M35-Retention!$M36</f>
        <v>1.0174568688511167E-2</v>
      </c>
      <c r="AT36" s="305">
        <f t="shared" ca="1" si="19"/>
        <v>114872.7644477568</v>
      </c>
      <c r="AU36" s="306">
        <f>VLOOKUP($C36,Salary!$A$2:$J$80, 10,1)/(1+$B$5)^($C36-$C$5)</f>
        <v>549011.8930193499</v>
      </c>
      <c r="AW36" s="320"/>
      <c r="AX36" s="320"/>
      <c r="AY36" s="320"/>
      <c r="AZ36" s="320"/>
      <c r="BA36" s="341"/>
      <c r="BB36" s="320"/>
      <c r="BF36" s="33"/>
      <c r="BG36" s="33"/>
      <c r="BH36" s="33"/>
      <c r="BI36" s="33"/>
      <c r="BJ36" s="33"/>
      <c r="BK36" s="33"/>
      <c r="BL36" s="33"/>
      <c r="BM36" s="33"/>
      <c r="BN36" s="33"/>
      <c r="BO36" s="33"/>
      <c r="BP36" s="33"/>
      <c r="BQ36" s="33"/>
      <c r="BR36" s="33"/>
      <c r="BS36" s="33"/>
      <c r="BT36" s="33"/>
      <c r="BU36" s="33"/>
      <c r="BV36" s="33"/>
      <c r="BW36" s="33"/>
      <c r="BX36" s="33"/>
      <c r="BY36" s="33"/>
      <c r="BZ36" s="33"/>
      <c r="CA36" s="33"/>
      <c r="CB36" s="33"/>
      <c r="CC36" s="33"/>
      <c r="CD36" s="33"/>
      <c r="CE36" s="33"/>
      <c r="CF36" s="33"/>
      <c r="CG36" s="33"/>
      <c r="CH36" s="33"/>
      <c r="CI36" s="33"/>
      <c r="CJ36" s="33"/>
      <c r="CK36" s="33"/>
      <c r="CL36" s="33"/>
      <c r="CM36" s="33"/>
      <c r="CN36" s="33"/>
      <c r="CO36" s="33"/>
      <c r="CP36" s="33"/>
      <c r="CQ36" s="33"/>
      <c r="CR36" s="33"/>
      <c r="CS36" s="33"/>
      <c r="CT36" s="33"/>
      <c r="CU36" s="33"/>
      <c r="CV36" s="33"/>
      <c r="CW36" s="33"/>
      <c r="CX36" s="33"/>
      <c r="CY36" s="33"/>
      <c r="CZ36" s="33"/>
      <c r="DA36" s="33"/>
      <c r="DB36" s="33"/>
      <c r="DC36" s="33"/>
      <c r="DD36" s="33"/>
      <c r="DE36" s="33"/>
      <c r="DF36" s="33"/>
      <c r="DG36" s="33"/>
      <c r="DH36" s="33"/>
      <c r="DI36" s="33"/>
      <c r="DJ36" s="33"/>
      <c r="DK36" s="33"/>
      <c r="DL36" s="33"/>
      <c r="DM36" s="33"/>
      <c r="DN36" s="33"/>
      <c r="DO36" s="33"/>
      <c r="DP36" s="33"/>
      <c r="DQ36" s="33"/>
      <c r="DR36" s="33"/>
      <c r="DS36" s="33"/>
      <c r="DT36" s="33"/>
      <c r="DU36" s="33"/>
      <c r="DV36" s="33"/>
      <c r="DW36" s="33"/>
      <c r="DX36" s="33"/>
      <c r="DY36" s="33"/>
      <c r="DZ36" s="33"/>
      <c r="EA36" s="33"/>
      <c r="EB36" s="33"/>
      <c r="EC36" s="33"/>
      <c r="ED36" s="33"/>
      <c r="EE36" s="33"/>
      <c r="EF36" s="33"/>
      <c r="EG36" s="33"/>
      <c r="EH36" s="33"/>
      <c r="EI36" s="33"/>
      <c r="EJ36" s="33"/>
      <c r="EK36" s="33"/>
      <c r="EL36" s="33"/>
      <c r="EM36" s="33"/>
      <c r="EN36" s="33"/>
      <c r="EO36" s="33"/>
      <c r="EP36" s="33"/>
      <c r="EQ36" s="33"/>
      <c r="ER36" s="33"/>
      <c r="ES36" s="33"/>
      <c r="ET36" s="33"/>
      <c r="EU36" s="33"/>
      <c r="EV36" s="33"/>
      <c r="EW36" s="33"/>
      <c r="EX36" s="33"/>
      <c r="EY36" s="33"/>
      <c r="EZ36" s="33"/>
      <c r="FA36" s="33"/>
      <c r="FB36" s="33"/>
      <c r="FC36" s="33"/>
      <c r="FD36" s="33"/>
      <c r="FE36" s="33"/>
      <c r="FF36" s="33"/>
      <c r="FG36" s="33"/>
      <c r="FH36" s="33"/>
      <c r="FI36" s="33"/>
      <c r="FJ36" s="33"/>
      <c r="FK36" s="33"/>
      <c r="FL36" s="33"/>
      <c r="FM36" s="33"/>
      <c r="FN36" s="33"/>
      <c r="FO36" s="33"/>
      <c r="FP36" s="33"/>
      <c r="FQ36" s="33"/>
      <c r="FR36" s="33"/>
      <c r="FS36" s="33"/>
      <c r="FT36" s="33"/>
      <c r="FU36" s="33"/>
      <c r="FV36" s="33"/>
      <c r="FW36" s="33"/>
      <c r="FX36" s="33"/>
      <c r="FY36" s="33"/>
      <c r="FZ36" s="33"/>
      <c r="GA36" s="33"/>
      <c r="GB36" s="33"/>
      <c r="GC36" s="33"/>
      <c r="GD36" s="33"/>
      <c r="GE36" s="33"/>
      <c r="GF36" s="33"/>
      <c r="GG36" s="33"/>
      <c r="GH36" s="33"/>
      <c r="GI36" s="33"/>
      <c r="GJ36" s="33"/>
      <c r="GK36" s="33"/>
      <c r="GL36" s="33"/>
      <c r="GM36" s="33"/>
      <c r="GN36" s="33"/>
      <c r="GO36" s="33"/>
      <c r="GP36" s="33"/>
      <c r="GQ36" s="33"/>
      <c r="GR36" s="33"/>
      <c r="GS36" s="33"/>
      <c r="GT36" s="33"/>
      <c r="GU36" s="33"/>
      <c r="GV36" s="33"/>
      <c r="GW36" s="33"/>
      <c r="GX36" s="33"/>
      <c r="GY36" s="33"/>
      <c r="GZ36" s="33"/>
      <c r="HA36" s="33"/>
      <c r="HB36" s="33"/>
      <c r="HC36" s="33"/>
      <c r="HD36" s="33"/>
      <c r="HE36" s="33"/>
      <c r="HF36" s="33"/>
      <c r="HG36" s="33"/>
      <c r="HH36" s="33"/>
      <c r="HI36" s="33"/>
      <c r="HJ36" s="33"/>
      <c r="HK36" s="33"/>
      <c r="HL36" s="33"/>
      <c r="HM36" s="33"/>
      <c r="HN36" s="33"/>
      <c r="HO36" s="33"/>
      <c r="HP36" s="33"/>
      <c r="HQ36" s="33"/>
      <c r="HR36" s="33"/>
      <c r="HS36" s="33"/>
      <c r="HT36" s="33"/>
      <c r="HU36" s="33"/>
      <c r="HV36" s="33"/>
      <c r="HW36" s="33"/>
      <c r="HX36" s="33"/>
      <c r="HY36" s="33"/>
      <c r="HZ36" s="33"/>
      <c r="IA36" s="33"/>
      <c r="IB36" s="33"/>
      <c r="IC36" s="33"/>
      <c r="ID36" s="33"/>
      <c r="IE36" s="33"/>
      <c r="IF36" s="33"/>
      <c r="IG36" s="33"/>
      <c r="IH36" s="33"/>
      <c r="II36" s="33"/>
      <c r="IJ36" s="33"/>
      <c r="IK36" s="33"/>
      <c r="IL36" s="33"/>
      <c r="IM36" s="33"/>
      <c r="IN36" s="33"/>
      <c r="IO36" s="33"/>
      <c r="IP36" s="33"/>
      <c r="IQ36" s="33"/>
      <c r="IR36" s="33"/>
      <c r="IS36" s="33"/>
      <c r="IT36" s="33"/>
      <c r="IU36" s="33"/>
      <c r="IV36" s="33"/>
      <c r="IW36" s="33"/>
      <c r="IX36" s="33"/>
      <c r="IY36" s="33"/>
      <c r="IZ36" s="33"/>
      <c r="JA36" s="33"/>
      <c r="JB36" s="33"/>
      <c r="JC36" s="33"/>
      <c r="JD36" s="33"/>
      <c r="JE36" s="33"/>
      <c r="JF36" s="33"/>
      <c r="JG36" s="33"/>
      <c r="JH36" s="33"/>
      <c r="JI36" s="33"/>
      <c r="JJ36" s="33"/>
      <c r="JK36" s="33"/>
      <c r="JL36" s="33"/>
      <c r="JM36" s="33"/>
      <c r="JN36" s="33"/>
      <c r="JO36" s="33"/>
      <c r="JP36" s="33"/>
      <c r="JQ36" s="33"/>
      <c r="JR36" s="33"/>
      <c r="JS36" s="33"/>
      <c r="JT36" s="33"/>
      <c r="JU36" s="33"/>
      <c r="JV36" s="33"/>
      <c r="JW36" s="33"/>
      <c r="JX36" s="33"/>
      <c r="JY36" s="33"/>
      <c r="JZ36" s="33"/>
      <c r="KA36" s="33"/>
      <c r="KB36" s="33"/>
      <c r="KC36" s="33"/>
      <c r="KD36" s="33"/>
      <c r="KE36" s="33"/>
      <c r="KF36" s="33"/>
      <c r="KG36" s="33"/>
      <c r="KH36" s="33"/>
      <c r="KI36" s="33"/>
      <c r="KJ36" s="33"/>
      <c r="KK36" s="33"/>
      <c r="KL36" s="33"/>
      <c r="KM36" s="33"/>
      <c r="KN36" s="33"/>
      <c r="KO36" s="33"/>
      <c r="KP36" s="33"/>
      <c r="KQ36" s="33"/>
      <c r="KR36" s="33"/>
      <c r="KS36" s="33"/>
      <c r="KT36" s="33"/>
      <c r="KU36" s="33"/>
      <c r="KV36" s="33"/>
      <c r="KW36" s="33"/>
      <c r="KX36" s="33"/>
      <c r="KY36" s="33"/>
      <c r="KZ36" s="33"/>
      <c r="LA36" s="33"/>
      <c r="LB36" s="33"/>
      <c r="LC36" s="33"/>
      <c r="LD36" s="33"/>
      <c r="LE36" s="33"/>
      <c r="LF36" s="33"/>
      <c r="LG36" s="33"/>
      <c r="LH36" s="33"/>
      <c r="LI36" s="33"/>
      <c r="LJ36" s="33"/>
      <c r="LK36" s="33"/>
      <c r="LL36" s="33"/>
      <c r="LM36" s="33"/>
      <c r="LN36" s="33"/>
      <c r="LO36" s="33"/>
      <c r="LP36" s="33"/>
      <c r="LQ36" s="33"/>
      <c r="LR36" s="33"/>
      <c r="LS36" s="33"/>
      <c r="LT36" s="33"/>
      <c r="LU36" s="33"/>
      <c r="LV36" s="33"/>
      <c r="LW36" s="33"/>
      <c r="LX36" s="33"/>
      <c r="LY36" s="33"/>
      <c r="LZ36" s="33"/>
      <c r="MA36" s="33"/>
      <c r="MB36" s="33"/>
      <c r="MC36" s="33"/>
      <c r="MD36" s="33"/>
      <c r="ME36" s="33"/>
      <c r="MF36" s="33"/>
      <c r="MG36" s="33"/>
      <c r="MH36" s="33"/>
      <c r="MI36" s="33"/>
      <c r="MJ36" s="33"/>
      <c r="MK36" s="33"/>
      <c r="ML36" s="33"/>
      <c r="MM36" s="33"/>
      <c r="MN36" s="33"/>
      <c r="MO36" s="33"/>
      <c r="MP36" s="33"/>
      <c r="MQ36" s="33"/>
      <c r="MR36" s="33"/>
      <c r="MS36" s="33"/>
      <c r="MT36" s="33"/>
      <c r="MU36" s="33"/>
      <c r="MV36" s="33"/>
      <c r="MW36" s="33"/>
      <c r="MX36" s="33"/>
      <c r="MY36" s="33"/>
      <c r="MZ36" s="33"/>
      <c r="NA36" s="33"/>
      <c r="NB36" s="33"/>
      <c r="NC36" s="33"/>
      <c r="ND36" s="33"/>
      <c r="NE36" s="33"/>
      <c r="NF36" s="33"/>
      <c r="NG36" s="33"/>
      <c r="NH36" s="33"/>
      <c r="NI36" s="33"/>
      <c r="NJ36" s="33"/>
      <c r="NK36" s="33"/>
      <c r="NL36" s="33"/>
      <c r="NM36" s="33"/>
      <c r="NN36" s="33"/>
      <c r="NO36" s="33"/>
      <c r="NP36" s="33"/>
      <c r="NQ36" s="33"/>
      <c r="NR36" s="33"/>
      <c r="NS36" s="33"/>
      <c r="NT36" s="33"/>
      <c r="NU36" s="33"/>
      <c r="NV36" s="33"/>
      <c r="NW36" s="33"/>
      <c r="NX36" s="33"/>
      <c r="NY36" s="33"/>
      <c r="NZ36" s="33"/>
      <c r="OA36" s="33"/>
      <c r="OB36" s="33"/>
      <c r="OC36" s="33"/>
      <c r="OD36" s="33"/>
      <c r="OE36" s="33"/>
      <c r="OF36" s="33"/>
      <c r="OG36" s="33"/>
      <c r="OH36" s="33"/>
      <c r="OI36" s="33"/>
      <c r="OJ36" s="33"/>
      <c r="OK36" s="33"/>
      <c r="OL36" s="33"/>
      <c r="OM36" s="33"/>
      <c r="ON36" s="33"/>
      <c r="OO36" s="33"/>
      <c r="OP36" s="33"/>
      <c r="OQ36" s="33"/>
      <c r="OR36" s="33"/>
      <c r="OS36" s="33"/>
      <c r="OT36" s="33"/>
      <c r="OU36" s="33"/>
      <c r="OV36" s="33"/>
      <c r="OW36" s="33"/>
      <c r="OX36" s="33"/>
      <c r="OY36" s="33"/>
      <c r="OZ36" s="33"/>
      <c r="PA36" s="33"/>
      <c r="PB36" s="33"/>
      <c r="PC36" s="33"/>
      <c r="PD36" s="33"/>
      <c r="PE36" s="33"/>
      <c r="PF36" s="33"/>
      <c r="PG36" s="33"/>
      <c r="PH36" s="33"/>
      <c r="PI36" s="33"/>
      <c r="PJ36" s="33"/>
      <c r="PK36" s="33"/>
      <c r="PL36" s="33"/>
      <c r="PM36" s="33"/>
      <c r="PN36" s="33"/>
      <c r="PO36" s="33"/>
      <c r="PP36" s="33"/>
      <c r="PQ36" s="33"/>
      <c r="PR36" s="33"/>
      <c r="PS36" s="33"/>
      <c r="PT36" s="33"/>
      <c r="PU36" s="33"/>
      <c r="PV36" s="33"/>
      <c r="PW36" s="33"/>
      <c r="PX36" s="33"/>
      <c r="PY36" s="33"/>
      <c r="PZ36" s="33"/>
      <c r="QA36" s="33"/>
      <c r="QB36" s="33"/>
      <c r="QC36" s="33"/>
      <c r="QD36" s="33"/>
      <c r="QE36" s="33"/>
      <c r="QF36" s="33"/>
      <c r="QG36" s="33"/>
      <c r="QH36" s="33"/>
      <c r="QI36" s="33"/>
      <c r="QJ36" s="33"/>
      <c r="QK36" s="33"/>
      <c r="QL36" s="33"/>
      <c r="QM36" s="33"/>
      <c r="QN36" s="33"/>
      <c r="QO36" s="33"/>
      <c r="QP36" s="33"/>
      <c r="QQ36" s="33"/>
      <c r="QR36" s="33"/>
      <c r="QS36" s="33"/>
      <c r="QT36" s="33"/>
      <c r="QU36" s="33"/>
      <c r="QV36" s="33"/>
      <c r="QW36" s="33"/>
      <c r="QX36" s="33"/>
      <c r="QY36" s="33"/>
      <c r="QZ36" s="33"/>
      <c r="RA36" s="33"/>
      <c r="RB36" s="33"/>
      <c r="RC36" s="33"/>
      <c r="RD36" s="33"/>
      <c r="RE36" s="33"/>
      <c r="RF36" s="33"/>
      <c r="RG36" s="33"/>
      <c r="RH36" s="33"/>
      <c r="RI36" s="33"/>
      <c r="RJ36" s="33"/>
      <c r="RK36" s="33"/>
      <c r="RL36" s="33"/>
      <c r="RM36" s="33"/>
      <c r="RN36" s="33"/>
      <c r="RO36" s="33"/>
      <c r="RP36" s="33"/>
      <c r="RQ36" s="33"/>
      <c r="RR36" s="33"/>
      <c r="RS36" s="33"/>
      <c r="RT36" s="33"/>
      <c r="RU36" s="33"/>
      <c r="RV36" s="33"/>
      <c r="RW36" s="33"/>
      <c r="RX36" s="33"/>
      <c r="RY36" s="33"/>
      <c r="RZ36" s="33"/>
      <c r="SA36" s="33"/>
      <c r="SB36" s="33"/>
      <c r="SC36" s="33"/>
      <c r="SD36" s="33"/>
      <c r="SE36" s="33"/>
      <c r="SF36" s="33"/>
      <c r="SG36" s="33"/>
      <c r="SH36" s="33"/>
      <c r="SI36" s="33"/>
      <c r="SJ36" s="33"/>
      <c r="SK36" s="33"/>
      <c r="SL36" s="33"/>
      <c r="SM36" s="33"/>
      <c r="SN36" s="33"/>
      <c r="SO36" s="33"/>
      <c r="SP36" s="33"/>
      <c r="SQ36" s="33"/>
      <c r="SR36" s="33"/>
      <c r="SS36" s="33"/>
      <c r="ST36" s="33"/>
      <c r="SU36" s="33"/>
      <c r="SV36" s="33"/>
      <c r="SW36" s="33"/>
      <c r="SX36" s="33"/>
      <c r="SY36" s="33"/>
      <c r="SZ36" s="33"/>
      <c r="TA36" s="33"/>
      <c r="TB36" s="33"/>
      <c r="TC36" s="33"/>
      <c r="TD36" s="33"/>
      <c r="TE36" s="33"/>
      <c r="TF36" s="33"/>
      <c r="TG36" s="33"/>
      <c r="TH36" s="33"/>
      <c r="TI36" s="33"/>
      <c r="TJ36" s="33"/>
      <c r="TK36" s="33"/>
      <c r="TL36" s="33"/>
      <c r="TM36" s="33"/>
      <c r="TN36" s="33"/>
      <c r="TO36" s="33"/>
      <c r="TP36" s="33"/>
      <c r="TQ36" s="33"/>
      <c r="TR36" s="33"/>
      <c r="TS36" s="33"/>
      <c r="TT36" s="33"/>
      <c r="TU36" s="33"/>
      <c r="TV36" s="33"/>
      <c r="TW36" s="33"/>
      <c r="TX36" s="33"/>
      <c r="TY36" s="33"/>
      <c r="TZ36" s="33"/>
      <c r="UA36" s="33"/>
      <c r="UB36" s="33"/>
      <c r="UC36" s="33"/>
      <c r="UD36" s="33"/>
      <c r="UE36" s="33"/>
      <c r="UF36" s="33"/>
      <c r="UG36" s="33"/>
      <c r="UH36" s="33"/>
      <c r="UI36" s="33"/>
      <c r="UJ36" s="33"/>
      <c r="UK36" s="33"/>
      <c r="UL36" s="33"/>
      <c r="UM36" s="33"/>
      <c r="UN36" s="33"/>
      <c r="UO36" s="33"/>
      <c r="UP36" s="33"/>
      <c r="UQ36" s="33"/>
      <c r="UR36" s="33"/>
      <c r="US36" s="33"/>
      <c r="UT36" s="33"/>
      <c r="UU36" s="33"/>
      <c r="UV36" s="33"/>
      <c r="UW36" s="33"/>
      <c r="UX36" s="33"/>
      <c r="UY36" s="33"/>
      <c r="UZ36" s="33"/>
      <c r="VA36" s="33"/>
      <c r="VB36" s="33"/>
      <c r="VC36" s="33"/>
      <c r="VD36" s="33"/>
      <c r="VE36" s="33"/>
      <c r="VF36" s="33"/>
      <c r="VG36" s="33"/>
      <c r="VH36" s="33"/>
      <c r="VI36" s="33"/>
      <c r="VJ36" s="33"/>
      <c r="VK36" s="33"/>
      <c r="VL36" s="33"/>
      <c r="VM36" s="33"/>
      <c r="VN36" s="33"/>
      <c r="VO36" s="33"/>
      <c r="VP36" s="33"/>
      <c r="VQ36" s="33"/>
      <c r="VR36" s="33"/>
      <c r="VS36" s="33"/>
      <c r="VT36" s="33"/>
      <c r="VU36" s="33"/>
      <c r="VV36" s="33"/>
      <c r="VW36" s="33"/>
      <c r="VX36" s="33"/>
      <c r="VY36" s="33"/>
      <c r="VZ36" s="33"/>
      <c r="WA36" s="33"/>
      <c r="WB36" s="33"/>
      <c r="WC36" s="33"/>
      <c r="WD36" s="33"/>
      <c r="WE36" s="33"/>
      <c r="WF36" s="33"/>
      <c r="WG36" s="33"/>
      <c r="WH36" s="33"/>
      <c r="WI36" s="33"/>
      <c r="WJ36" s="33"/>
      <c r="WK36" s="33"/>
      <c r="WL36" s="33"/>
      <c r="WM36" s="33"/>
      <c r="WN36" s="33"/>
      <c r="WO36" s="33"/>
      <c r="WP36" s="33"/>
      <c r="WQ36" s="33"/>
      <c r="WR36" s="33"/>
      <c r="WS36" s="33"/>
      <c r="WT36" s="33"/>
      <c r="WU36" s="33"/>
      <c r="WV36" s="33"/>
      <c r="WW36" s="33"/>
      <c r="WX36" s="33"/>
      <c r="WY36" s="33"/>
      <c r="WZ36" s="33"/>
      <c r="XA36" s="33"/>
      <c r="XB36" s="33"/>
      <c r="XC36" s="33"/>
      <c r="XD36" s="33"/>
      <c r="XE36" s="33"/>
      <c r="XF36" s="33"/>
      <c r="XG36" s="33"/>
      <c r="XH36" s="33"/>
      <c r="XI36" s="33"/>
      <c r="XJ36" s="33"/>
      <c r="XK36" s="33"/>
      <c r="XL36" s="33"/>
      <c r="XM36" s="33"/>
      <c r="XN36" s="33"/>
      <c r="XO36" s="33"/>
      <c r="XP36" s="33"/>
      <c r="XQ36" s="33"/>
      <c r="XR36" s="33"/>
      <c r="XS36" s="33"/>
      <c r="XT36" s="33"/>
      <c r="XU36" s="33"/>
      <c r="XV36" s="33"/>
      <c r="XW36" s="33"/>
      <c r="XX36" s="33"/>
      <c r="XY36" s="33"/>
      <c r="XZ36" s="33"/>
      <c r="YA36" s="33"/>
      <c r="YB36" s="33"/>
      <c r="YC36" s="33"/>
      <c r="YD36" s="33"/>
      <c r="YE36" s="33"/>
      <c r="YF36" s="33"/>
      <c r="YG36" s="33"/>
      <c r="YH36" s="33"/>
      <c r="YI36" s="33"/>
      <c r="YJ36" s="33"/>
      <c r="YK36" s="33"/>
      <c r="YL36" s="33"/>
      <c r="YM36" s="33"/>
      <c r="YN36" s="33"/>
      <c r="YO36" s="33"/>
      <c r="YP36" s="33"/>
      <c r="YQ36" s="33"/>
      <c r="YR36" s="33"/>
      <c r="YS36" s="33"/>
      <c r="YT36" s="33"/>
      <c r="YU36" s="33"/>
      <c r="YV36" s="33"/>
      <c r="YW36" s="33"/>
      <c r="YX36" s="33"/>
      <c r="YY36" s="33"/>
      <c r="YZ36" s="33"/>
      <c r="ZA36" s="33"/>
      <c r="ZB36" s="33"/>
      <c r="ZC36" s="33"/>
      <c r="ZD36" s="33"/>
      <c r="ZE36" s="33"/>
      <c r="ZF36" s="33"/>
      <c r="ZG36" s="33"/>
      <c r="ZH36" s="33"/>
      <c r="ZI36" s="33"/>
      <c r="ZJ36" s="33"/>
      <c r="ZK36" s="33"/>
      <c r="ZL36" s="33"/>
      <c r="ZM36" s="33"/>
      <c r="ZN36" s="33"/>
      <c r="ZO36" s="33"/>
      <c r="ZP36" s="33"/>
      <c r="ZQ36" s="33"/>
      <c r="ZR36" s="33"/>
      <c r="ZS36" s="33"/>
      <c r="ZT36" s="33"/>
      <c r="ZU36" s="33"/>
      <c r="ZV36" s="33"/>
      <c r="ZW36" s="33"/>
      <c r="ZX36" s="33"/>
      <c r="ZY36" s="33"/>
      <c r="ZZ36" s="33"/>
      <c r="AAA36" s="33"/>
      <c r="AAB36" s="33"/>
      <c r="AAC36" s="33"/>
      <c r="AAD36" s="33"/>
      <c r="AAE36" s="33"/>
      <c r="AAF36" s="33"/>
      <c r="AAG36" s="33"/>
      <c r="AAH36" s="33"/>
      <c r="AAI36" s="33"/>
      <c r="AAJ36" s="33"/>
      <c r="AAK36" s="33"/>
      <c r="AAL36" s="33"/>
      <c r="AAM36" s="33"/>
      <c r="AAN36" s="33"/>
      <c r="AAO36" s="33"/>
      <c r="AAP36" s="33"/>
      <c r="AAQ36" s="33"/>
      <c r="AAR36" s="33"/>
      <c r="AAS36" s="33"/>
      <c r="AAT36" s="33"/>
      <c r="AAU36" s="33"/>
      <c r="AAV36" s="33"/>
      <c r="AAW36" s="33"/>
      <c r="AAX36" s="33"/>
      <c r="AAY36" s="33"/>
      <c r="AAZ36" s="33"/>
      <c r="ABA36" s="33"/>
      <c r="ABB36" s="33"/>
      <c r="ABC36" s="33"/>
      <c r="ABD36" s="33"/>
      <c r="ABE36" s="33"/>
      <c r="ABF36" s="33"/>
      <c r="ABG36" s="33"/>
      <c r="ABH36" s="33"/>
      <c r="ABI36" s="33"/>
      <c r="ABJ36" s="33"/>
      <c r="ABK36" s="33"/>
      <c r="ABL36" s="33"/>
      <c r="ABM36" s="33"/>
      <c r="ABN36" s="33"/>
      <c r="ABO36" s="33"/>
      <c r="ABP36" s="33"/>
      <c r="ABQ36" s="33"/>
      <c r="ABR36" s="33"/>
      <c r="ABS36" s="33"/>
      <c r="ABT36" s="33"/>
      <c r="ABU36" s="33"/>
      <c r="ABV36" s="33"/>
      <c r="ABW36" s="33"/>
      <c r="ABX36" s="33"/>
      <c r="ABY36" s="33"/>
      <c r="ABZ36" s="33"/>
      <c r="ACA36" s="33"/>
      <c r="ACB36" s="33"/>
      <c r="ACC36" s="33"/>
      <c r="ACD36" s="33"/>
      <c r="ACE36" s="33"/>
      <c r="ACF36" s="33"/>
      <c r="ACG36" s="33"/>
      <c r="ACH36" s="33"/>
      <c r="ACI36" s="33"/>
      <c r="ACJ36" s="33"/>
      <c r="ACK36" s="33"/>
      <c r="ACL36" s="33"/>
      <c r="ACM36" s="33"/>
      <c r="ACN36" s="33"/>
      <c r="ACO36" s="33"/>
      <c r="ACP36" s="33"/>
      <c r="ACQ36" s="33"/>
      <c r="ACR36" s="33"/>
      <c r="ACS36" s="33"/>
      <c r="ACT36" s="33"/>
      <c r="ACU36" s="33"/>
      <c r="ACV36" s="33"/>
      <c r="ACW36" s="33"/>
      <c r="ACX36" s="33"/>
      <c r="ACY36" s="33"/>
      <c r="ACZ36" s="33"/>
      <c r="ADA36" s="33"/>
      <c r="ADB36" s="33"/>
      <c r="ADC36" s="33"/>
      <c r="ADD36" s="33"/>
      <c r="ADE36" s="33"/>
      <c r="ADF36" s="33"/>
      <c r="ADG36" s="33"/>
      <c r="ADH36" s="33"/>
      <c r="ADI36" s="33"/>
      <c r="ADJ36" s="33"/>
      <c r="ADK36" s="33"/>
      <c r="ADL36" s="33"/>
      <c r="ADM36" s="33"/>
      <c r="ADN36" s="33"/>
      <c r="ADO36" s="33"/>
      <c r="ADP36" s="33"/>
      <c r="ADQ36" s="33"/>
      <c r="ADR36" s="33"/>
      <c r="ADS36" s="33"/>
      <c r="ADT36" s="33"/>
      <c r="ADU36" s="33"/>
      <c r="ADV36" s="33"/>
      <c r="ADW36" s="33"/>
      <c r="ADX36" s="33"/>
      <c r="ADY36" s="33"/>
      <c r="ADZ36" s="33"/>
      <c r="AEA36" s="33"/>
      <c r="AEB36" s="33"/>
      <c r="AEC36" s="33"/>
      <c r="AED36" s="33"/>
      <c r="AEE36" s="33"/>
      <c r="AEF36" s="33"/>
      <c r="AEG36" s="33"/>
      <c r="AEH36" s="33"/>
      <c r="AEI36" s="33"/>
      <c r="AEJ36" s="33"/>
      <c r="AEK36" s="33"/>
      <c r="AEL36" s="33"/>
      <c r="AEM36" s="33"/>
      <c r="AEN36" s="33"/>
      <c r="AEO36" s="33"/>
      <c r="AEP36" s="33"/>
      <c r="AEQ36" s="33"/>
      <c r="AER36" s="33"/>
      <c r="AES36" s="33"/>
      <c r="AET36" s="33"/>
      <c r="AEU36" s="33"/>
      <c r="AEV36" s="33"/>
      <c r="AEW36" s="33"/>
      <c r="AEX36" s="33"/>
      <c r="AEY36" s="33"/>
      <c r="AEZ36" s="33"/>
      <c r="AFA36" s="33"/>
      <c r="AFB36" s="33"/>
      <c r="AFC36" s="33"/>
      <c r="AFD36" s="33"/>
      <c r="AFE36" s="33"/>
      <c r="AFF36" s="33"/>
      <c r="AFG36" s="33"/>
      <c r="AFH36" s="33"/>
      <c r="AFI36" s="33"/>
      <c r="AFJ36" s="33"/>
      <c r="AFK36" s="33"/>
      <c r="AFL36" s="33"/>
      <c r="AFM36" s="33"/>
      <c r="AFN36" s="33"/>
      <c r="AFO36" s="33"/>
      <c r="AFP36" s="33"/>
      <c r="AFQ36" s="33"/>
      <c r="AFR36" s="33"/>
      <c r="AFS36" s="33"/>
      <c r="AFT36" s="33"/>
      <c r="AFU36" s="33"/>
      <c r="AFV36" s="33"/>
      <c r="AFW36" s="33"/>
      <c r="AFX36" s="33"/>
      <c r="AFY36" s="33"/>
      <c r="AFZ36" s="33"/>
      <c r="AGA36" s="33"/>
      <c r="AGB36" s="33"/>
      <c r="AGC36" s="33"/>
      <c r="AGD36" s="33"/>
      <c r="AGE36" s="33"/>
      <c r="AGF36" s="33"/>
      <c r="AGG36" s="33"/>
      <c r="AGH36" s="33"/>
      <c r="AGI36" s="33"/>
      <c r="AGJ36" s="33"/>
      <c r="AGK36" s="33"/>
      <c r="AGL36" s="33"/>
      <c r="AGM36" s="33"/>
      <c r="AGN36" s="33"/>
      <c r="AGO36" s="33"/>
      <c r="AGP36" s="33"/>
      <c r="AGQ36" s="33"/>
      <c r="AGR36" s="33"/>
      <c r="AGS36" s="33"/>
      <c r="AGT36" s="33"/>
      <c r="AGU36" s="33"/>
      <c r="AGV36" s="33"/>
      <c r="AGW36" s="33"/>
      <c r="AGX36" s="33"/>
      <c r="AGY36" s="33"/>
      <c r="AGZ36" s="33"/>
      <c r="AHA36" s="33"/>
      <c r="AHB36" s="33"/>
      <c r="AHC36" s="33"/>
      <c r="AHD36" s="33"/>
      <c r="AHE36" s="33"/>
      <c r="AHF36" s="33"/>
      <c r="AHG36" s="33"/>
      <c r="AHH36" s="33"/>
      <c r="AHI36" s="33"/>
      <c r="AHJ36" s="33"/>
      <c r="AHK36" s="33"/>
      <c r="AHL36" s="33"/>
      <c r="AHM36" s="33"/>
      <c r="AHN36" s="33"/>
      <c r="AHO36" s="33"/>
      <c r="AHP36" s="33"/>
      <c r="AHQ36" s="33"/>
      <c r="AHR36" s="33"/>
      <c r="AHS36" s="33"/>
      <c r="AHT36" s="33"/>
      <c r="AHU36" s="33"/>
      <c r="AHV36" s="33"/>
      <c r="AHW36" s="33"/>
      <c r="AHX36" s="33"/>
      <c r="AHY36" s="33"/>
      <c r="AHZ36" s="33"/>
      <c r="AIA36" s="33"/>
      <c r="AIB36" s="33"/>
      <c r="AIC36" s="33"/>
      <c r="AID36" s="33"/>
      <c r="AIE36" s="33"/>
      <c r="AIF36" s="33"/>
      <c r="AIG36" s="33"/>
      <c r="AIH36" s="33"/>
      <c r="AII36" s="33"/>
      <c r="AIJ36" s="33"/>
      <c r="AIK36" s="33"/>
      <c r="AIL36" s="33"/>
      <c r="AIM36" s="33"/>
      <c r="AIN36" s="33"/>
      <c r="AIO36" s="33"/>
      <c r="AIP36" s="33"/>
      <c r="AIQ36" s="33"/>
      <c r="AIR36" s="33"/>
      <c r="AIS36" s="33"/>
      <c r="AIT36" s="33"/>
      <c r="AIU36" s="33"/>
      <c r="AIV36" s="33"/>
      <c r="AIW36" s="33"/>
      <c r="AIX36" s="33"/>
      <c r="AIY36" s="33"/>
      <c r="AIZ36" s="33"/>
      <c r="AJA36" s="33"/>
      <c r="AJB36" s="33"/>
      <c r="AJC36" s="33"/>
      <c r="AJD36" s="33"/>
      <c r="AJE36" s="33"/>
      <c r="AJF36" s="33"/>
      <c r="AJG36" s="33"/>
      <c r="AJH36" s="33"/>
      <c r="AJI36" s="33"/>
      <c r="AJJ36" s="33"/>
      <c r="AJK36" s="33"/>
      <c r="AJL36" s="33"/>
      <c r="AJM36" s="33"/>
      <c r="AJN36" s="33"/>
      <c r="AJO36" s="33"/>
      <c r="AJP36" s="33"/>
      <c r="AJQ36" s="33"/>
      <c r="AJR36" s="33"/>
      <c r="AJS36" s="33"/>
      <c r="AJT36" s="33"/>
      <c r="AJU36" s="33"/>
      <c r="AJV36" s="33"/>
      <c r="AJW36" s="33"/>
      <c r="AJX36" s="33"/>
      <c r="AJY36" s="33"/>
      <c r="AJZ36" s="33"/>
      <c r="AKA36" s="33"/>
      <c r="AKB36" s="33"/>
      <c r="AKC36" s="33"/>
      <c r="AKD36" s="33"/>
      <c r="AKE36" s="33"/>
      <c r="AKF36" s="33"/>
      <c r="AKG36" s="33"/>
      <c r="AKH36" s="33"/>
      <c r="AKI36" s="33"/>
      <c r="AKJ36" s="33"/>
      <c r="AKK36" s="33"/>
      <c r="AKL36" s="33"/>
      <c r="AKM36" s="33"/>
      <c r="AKN36" s="33"/>
      <c r="AKO36" s="33"/>
      <c r="AKP36" s="33"/>
      <c r="AKQ36" s="33"/>
      <c r="AKR36" s="33"/>
      <c r="AKS36" s="33"/>
      <c r="AKT36" s="33"/>
      <c r="AKU36" s="33"/>
      <c r="AKV36" s="33"/>
      <c r="AKW36" s="33"/>
      <c r="AKX36" s="33"/>
      <c r="AKY36" s="33"/>
      <c r="AKZ36" s="33"/>
      <c r="ALA36" s="33"/>
      <c r="ALB36" s="33"/>
      <c r="ALC36" s="33"/>
      <c r="ALD36" s="33"/>
      <c r="ALE36" s="33"/>
      <c r="ALF36" s="33"/>
      <c r="ALG36" s="33"/>
      <c r="ALH36" s="33"/>
      <c r="ALI36" s="33"/>
      <c r="ALJ36" s="33"/>
      <c r="ALK36" s="33"/>
      <c r="ALL36" s="33"/>
      <c r="ALM36" s="33"/>
      <c r="ALN36" s="33"/>
      <c r="ALO36" s="33"/>
      <c r="ALP36" s="33"/>
      <c r="ALQ36" s="33"/>
      <c r="ALR36" s="33"/>
      <c r="ALS36" s="33"/>
      <c r="ALT36" s="33"/>
      <c r="ALU36" s="33"/>
      <c r="ALV36" s="33"/>
      <c r="ALW36" s="33"/>
      <c r="ALX36" s="33"/>
      <c r="ALY36" s="33"/>
      <c r="ALZ36" s="33"/>
      <c r="AMA36" s="33"/>
      <c r="AMB36" s="33"/>
      <c r="AMC36" s="33"/>
      <c r="AMD36" s="33"/>
      <c r="AME36" s="33"/>
      <c r="AMF36" s="33"/>
      <c r="AMG36" s="33"/>
      <c r="AMH36" s="33"/>
      <c r="AMI36" s="33"/>
      <c r="AMJ36" s="33"/>
      <c r="AMK36" s="33"/>
      <c r="AML36" s="33"/>
      <c r="AMM36" s="33"/>
      <c r="AMN36" s="33"/>
      <c r="AMO36" s="33"/>
      <c r="AMP36" s="33"/>
      <c r="AMQ36" s="33"/>
      <c r="AMR36" s="33"/>
      <c r="AMS36" s="33"/>
      <c r="AMT36" s="33"/>
      <c r="AMU36" s="33"/>
      <c r="AMV36" s="33"/>
      <c r="AMW36" s="33"/>
      <c r="AMX36" s="33"/>
      <c r="AMY36" s="33"/>
      <c r="AMZ36" s="33"/>
      <c r="ANA36" s="33"/>
      <c r="ANB36" s="33"/>
      <c r="ANC36" s="33"/>
      <c r="AND36" s="33"/>
      <c r="ANE36" s="33"/>
      <c r="ANF36" s="33"/>
      <c r="ANG36" s="33"/>
      <c r="ANH36" s="33"/>
      <c r="ANI36" s="33"/>
      <c r="ANJ36" s="33"/>
      <c r="ANK36" s="33"/>
      <c r="ANL36" s="33"/>
      <c r="ANM36" s="33"/>
      <c r="ANN36" s="33"/>
      <c r="ANO36" s="33"/>
      <c r="ANP36" s="33"/>
      <c r="ANQ36" s="33"/>
      <c r="ANR36" s="33"/>
      <c r="ANS36" s="33"/>
      <c r="ANT36" s="33"/>
      <c r="ANU36" s="33"/>
      <c r="ANV36" s="33"/>
      <c r="ANW36" s="33"/>
      <c r="ANX36" s="33"/>
      <c r="ANY36" s="33"/>
      <c r="ANZ36" s="33"/>
      <c r="AOA36" s="33"/>
      <c r="AOB36" s="33"/>
      <c r="AOC36" s="33"/>
      <c r="AOD36" s="33"/>
      <c r="AOE36" s="33"/>
      <c r="AOF36" s="33"/>
      <c r="AOG36" s="33"/>
      <c r="AOH36" s="33"/>
      <c r="AOI36" s="33"/>
      <c r="AOJ36" s="33"/>
      <c r="AOK36" s="33"/>
      <c r="AOL36" s="33"/>
      <c r="AOM36" s="33"/>
      <c r="AON36" s="33"/>
      <c r="AOO36" s="33"/>
      <c r="AOP36" s="33"/>
      <c r="AOQ36" s="33"/>
      <c r="AOR36" s="33"/>
      <c r="AOS36" s="33"/>
      <c r="AOT36" s="33"/>
      <c r="AOU36" s="33"/>
      <c r="AOV36" s="33"/>
      <c r="AOW36" s="33"/>
      <c r="AOX36" s="33"/>
      <c r="AOY36" s="33"/>
      <c r="AOZ36" s="33"/>
      <c r="APA36" s="33"/>
      <c r="APB36" s="33"/>
      <c r="APC36" s="33"/>
      <c r="APD36" s="33"/>
      <c r="APE36" s="33"/>
      <c r="APF36" s="33"/>
      <c r="APG36" s="33"/>
      <c r="APH36" s="33"/>
      <c r="API36" s="33"/>
      <c r="APJ36" s="33"/>
      <c r="APK36" s="33"/>
      <c r="APL36" s="33"/>
      <c r="APM36" s="33"/>
      <c r="APN36" s="33"/>
      <c r="APO36" s="33"/>
      <c r="APP36" s="33"/>
      <c r="APQ36" s="33"/>
      <c r="APR36" s="33"/>
      <c r="APS36" s="33"/>
      <c r="APT36" s="33"/>
      <c r="APU36" s="33"/>
      <c r="APV36" s="33"/>
      <c r="APW36" s="33"/>
      <c r="APX36" s="33"/>
      <c r="APY36" s="33"/>
      <c r="APZ36" s="33"/>
      <c r="AQA36" s="33"/>
      <c r="AQB36" s="33"/>
      <c r="AQC36" s="33"/>
      <c r="AQD36" s="33"/>
      <c r="AQE36" s="33"/>
      <c r="AQF36" s="33"/>
      <c r="AQG36" s="33"/>
      <c r="AQH36" s="33"/>
      <c r="AQI36" s="33"/>
      <c r="AQJ36" s="33"/>
      <c r="AQK36" s="33"/>
      <c r="AQL36" s="33"/>
      <c r="AQM36" s="33"/>
      <c r="AQN36" s="33"/>
      <c r="AQO36" s="33"/>
      <c r="AQP36" s="33"/>
      <c r="AQQ36" s="33"/>
      <c r="AQR36" s="33"/>
      <c r="AQS36" s="33"/>
      <c r="AQT36" s="33"/>
      <c r="AQU36" s="33"/>
      <c r="AQV36" s="33"/>
      <c r="AQW36" s="33"/>
      <c r="AQX36" s="33"/>
      <c r="AQY36" s="33"/>
      <c r="AQZ36" s="33"/>
      <c r="ARA36" s="33"/>
      <c r="ARB36" s="33"/>
      <c r="ARC36" s="33"/>
      <c r="ARD36" s="33"/>
      <c r="ARE36" s="33"/>
      <c r="ARF36" s="33"/>
      <c r="ARG36" s="33"/>
      <c r="ARH36" s="33"/>
      <c r="ARI36" s="33"/>
      <c r="ARJ36" s="33"/>
      <c r="ARK36" s="33"/>
      <c r="ARL36" s="33"/>
      <c r="ARM36" s="33"/>
      <c r="ARN36" s="33"/>
      <c r="ARO36" s="33"/>
      <c r="ARP36" s="33"/>
      <c r="ARQ36" s="33"/>
      <c r="ARR36" s="33"/>
      <c r="ARS36" s="33"/>
      <c r="ART36" s="33"/>
      <c r="ARU36" s="33"/>
      <c r="ARV36" s="33"/>
      <c r="ARW36" s="33"/>
      <c r="ARX36" s="33"/>
      <c r="ARY36" s="33"/>
      <c r="ARZ36" s="33"/>
      <c r="ASA36" s="33"/>
      <c r="ASB36" s="33"/>
      <c r="ASC36" s="33"/>
      <c r="ASD36" s="33"/>
      <c r="ASE36" s="33"/>
      <c r="ASF36" s="33"/>
      <c r="ASG36" s="33"/>
      <c r="ASH36" s="33"/>
      <c r="ASI36" s="33"/>
      <c r="ASJ36" s="33"/>
      <c r="ASK36" s="33"/>
      <c r="ASL36" s="33"/>
      <c r="ASM36" s="33"/>
      <c r="ASN36" s="33"/>
      <c r="ASO36" s="33"/>
      <c r="ASP36" s="33"/>
      <c r="ASQ36" s="33"/>
      <c r="ASR36" s="33"/>
      <c r="ASS36" s="33"/>
      <c r="AST36" s="33"/>
      <c r="ASU36" s="33"/>
      <c r="ASV36" s="33"/>
      <c r="ASW36" s="33"/>
      <c r="ASX36" s="33"/>
      <c r="ASY36" s="33"/>
      <c r="ASZ36" s="33"/>
      <c r="ATA36" s="33"/>
      <c r="ATB36" s="33"/>
      <c r="ATC36" s="33"/>
      <c r="ATD36" s="33"/>
      <c r="ATE36" s="33"/>
      <c r="ATF36" s="33"/>
      <c r="ATG36" s="33"/>
      <c r="ATH36" s="33"/>
      <c r="ATI36" s="33"/>
      <c r="ATJ36" s="33"/>
      <c r="ATK36" s="33"/>
      <c r="ATL36" s="33"/>
      <c r="ATM36" s="33"/>
      <c r="ATN36" s="33"/>
      <c r="ATO36" s="33"/>
      <c r="ATP36" s="33"/>
      <c r="ATQ36" s="33"/>
      <c r="ATR36" s="33"/>
      <c r="ATS36" s="33"/>
      <c r="ATT36" s="33"/>
      <c r="ATU36" s="33"/>
      <c r="ATV36" s="33"/>
      <c r="ATW36" s="33"/>
      <c r="ATX36" s="33"/>
      <c r="ATY36" s="33"/>
      <c r="ATZ36" s="33"/>
      <c r="AUA36" s="33"/>
      <c r="AUB36" s="33"/>
      <c r="AUC36" s="33"/>
      <c r="AUD36" s="33"/>
      <c r="AUE36" s="33"/>
      <c r="AUF36" s="33"/>
      <c r="AUG36" s="33"/>
      <c r="AUH36" s="33"/>
      <c r="AUI36" s="33"/>
      <c r="AUJ36" s="33"/>
      <c r="AUK36" s="33"/>
      <c r="AUL36" s="33"/>
      <c r="AUM36" s="33"/>
      <c r="AUN36" s="33"/>
      <c r="AUO36" s="33"/>
      <c r="AUP36" s="33"/>
      <c r="AUQ36" s="33"/>
      <c r="AUR36" s="33"/>
      <c r="AUS36" s="33"/>
      <c r="AUT36" s="33"/>
      <c r="AUU36" s="33"/>
      <c r="AUV36" s="33"/>
      <c r="AUW36" s="33"/>
      <c r="AUX36" s="33"/>
      <c r="AUY36" s="33"/>
      <c r="AUZ36" s="33"/>
      <c r="AVA36" s="33"/>
      <c r="AVB36" s="33"/>
      <c r="AVC36" s="33"/>
      <c r="AVD36" s="33"/>
      <c r="AVE36" s="33"/>
      <c r="AVF36" s="33"/>
      <c r="AVG36" s="33"/>
      <c r="AVH36" s="33"/>
      <c r="AVI36" s="33"/>
      <c r="AVJ36" s="33"/>
      <c r="AVK36" s="33"/>
      <c r="AVL36" s="33"/>
      <c r="AVM36" s="33"/>
      <c r="AVN36" s="33"/>
      <c r="AVO36" s="33"/>
      <c r="AVP36" s="33"/>
      <c r="AVQ36" s="33"/>
      <c r="AVR36" s="33"/>
      <c r="AVS36" s="33"/>
      <c r="AVT36" s="33"/>
      <c r="AVU36" s="33"/>
      <c r="AVV36" s="33"/>
      <c r="AVW36" s="33"/>
      <c r="AVX36" s="33"/>
      <c r="AVY36" s="33"/>
      <c r="AVZ36" s="33"/>
      <c r="AWA36" s="33"/>
      <c r="AWB36" s="33"/>
      <c r="AWC36" s="33"/>
      <c r="AWD36" s="33"/>
      <c r="AWE36" s="33"/>
      <c r="AWF36" s="33"/>
      <c r="AWG36" s="33"/>
      <c r="AWH36" s="33"/>
      <c r="AWI36" s="33"/>
      <c r="AWJ36" s="33"/>
      <c r="AWK36" s="33"/>
      <c r="AWL36" s="33"/>
      <c r="AWM36" s="33"/>
      <c r="AWN36" s="33"/>
      <c r="AWO36" s="33"/>
      <c r="AWP36" s="33"/>
      <c r="AWQ36" s="33"/>
      <c r="AWR36" s="33"/>
      <c r="AWS36" s="33"/>
      <c r="AWT36" s="33"/>
      <c r="AWU36" s="33"/>
      <c r="AWV36" s="33"/>
      <c r="AWW36" s="33"/>
      <c r="AWX36" s="33"/>
      <c r="AWY36" s="33"/>
      <c r="AWZ36" s="33"/>
      <c r="AXA36" s="33"/>
      <c r="AXB36" s="33"/>
      <c r="AXC36" s="33"/>
      <c r="AXD36" s="33"/>
      <c r="AXE36" s="33"/>
      <c r="AXF36" s="33"/>
      <c r="AXG36" s="33"/>
      <c r="AXH36" s="33"/>
      <c r="AXI36" s="33"/>
      <c r="AXJ36" s="33"/>
      <c r="AXK36" s="33"/>
      <c r="AXL36" s="33"/>
      <c r="AXM36" s="33"/>
      <c r="AXN36" s="33"/>
      <c r="AXO36" s="33"/>
      <c r="AXP36" s="33"/>
      <c r="AXQ36" s="33"/>
      <c r="AXR36" s="33"/>
      <c r="AXS36" s="33"/>
      <c r="AXT36" s="33"/>
      <c r="AXU36" s="33"/>
      <c r="AXV36" s="33"/>
      <c r="AXW36" s="33"/>
      <c r="AXX36" s="33"/>
      <c r="AXY36" s="33"/>
      <c r="AXZ36" s="33"/>
      <c r="AYA36" s="33"/>
      <c r="AYB36" s="33"/>
      <c r="AYC36" s="33"/>
      <c r="AYD36" s="33"/>
      <c r="AYE36" s="33"/>
      <c r="AYF36" s="33"/>
      <c r="AYG36" s="33"/>
      <c r="AYH36" s="33"/>
      <c r="AYI36" s="33"/>
      <c r="AYJ36" s="33"/>
      <c r="AYK36" s="33"/>
      <c r="AYL36" s="33"/>
      <c r="AYM36" s="33"/>
      <c r="AYN36" s="33"/>
      <c r="AYO36" s="33"/>
      <c r="AYP36" s="33"/>
      <c r="AYQ36" s="33"/>
      <c r="AYR36" s="33"/>
      <c r="AYS36" s="33"/>
      <c r="AYT36" s="33"/>
      <c r="AYU36" s="33"/>
      <c r="AYV36" s="33"/>
      <c r="AYW36" s="33"/>
      <c r="AYX36" s="33"/>
      <c r="AYY36" s="33"/>
      <c r="AYZ36" s="33"/>
      <c r="AZA36" s="33"/>
      <c r="AZB36" s="33"/>
      <c r="AZC36" s="33"/>
      <c r="AZD36" s="33"/>
      <c r="AZE36" s="33"/>
      <c r="AZF36" s="33"/>
      <c r="AZG36" s="33"/>
      <c r="AZH36" s="33"/>
      <c r="AZI36" s="33"/>
      <c r="AZJ36" s="33"/>
      <c r="AZK36" s="33"/>
      <c r="AZL36" s="33"/>
      <c r="AZM36" s="33"/>
      <c r="AZN36" s="33"/>
      <c r="AZO36" s="33"/>
      <c r="AZP36" s="33"/>
      <c r="AZQ36" s="33"/>
      <c r="AZR36" s="33"/>
      <c r="AZS36" s="33"/>
      <c r="AZT36" s="33"/>
      <c r="AZU36" s="33"/>
      <c r="AZV36" s="33"/>
      <c r="AZW36" s="33"/>
      <c r="AZX36" s="33"/>
      <c r="AZY36" s="33"/>
      <c r="AZZ36" s="33"/>
      <c r="BAA36" s="33"/>
      <c r="BAB36" s="33"/>
      <c r="BAC36" s="33"/>
      <c r="BAD36" s="33"/>
      <c r="BAE36" s="33"/>
      <c r="BAF36" s="33"/>
      <c r="BAG36" s="33"/>
      <c r="BAH36" s="33"/>
      <c r="BAI36" s="33"/>
      <c r="BAJ36" s="33"/>
      <c r="BAK36" s="33"/>
      <c r="BAL36" s="33"/>
      <c r="BAM36" s="33"/>
      <c r="BAN36" s="33"/>
      <c r="BAO36" s="33"/>
      <c r="BAP36" s="33"/>
      <c r="BAQ36" s="33"/>
      <c r="BAR36" s="33"/>
      <c r="BAS36" s="33"/>
      <c r="BAT36" s="33"/>
      <c r="BAU36" s="33"/>
      <c r="BAV36" s="33"/>
      <c r="BAW36" s="33"/>
      <c r="BAX36" s="33"/>
      <c r="BAY36" s="33"/>
      <c r="BAZ36" s="33"/>
      <c r="BBA36" s="33"/>
      <c r="BBB36" s="33"/>
      <c r="BBC36" s="33"/>
      <c r="BBD36" s="33"/>
      <c r="BBE36" s="33"/>
      <c r="BBF36" s="33"/>
      <c r="BBG36" s="33"/>
      <c r="BBH36" s="33"/>
      <c r="BBI36" s="33"/>
      <c r="BBJ36" s="33"/>
      <c r="BBK36" s="33"/>
      <c r="BBL36" s="33"/>
      <c r="BBM36" s="33"/>
      <c r="BBN36" s="33"/>
      <c r="BBO36" s="33"/>
      <c r="BBP36" s="33"/>
      <c r="BBQ36" s="33"/>
      <c r="BBR36" s="33"/>
      <c r="BBS36" s="33"/>
      <c r="BBT36" s="33"/>
      <c r="BBU36" s="33"/>
      <c r="BBV36" s="33"/>
      <c r="BBW36" s="33"/>
      <c r="BBX36" s="33"/>
      <c r="BBY36" s="33"/>
      <c r="BBZ36" s="33"/>
      <c r="BCA36" s="33"/>
      <c r="BCB36" s="33"/>
      <c r="BCC36" s="33"/>
      <c r="BCD36" s="33"/>
      <c r="BCE36" s="33"/>
      <c r="BCF36" s="33"/>
      <c r="BCG36" s="33"/>
      <c r="BCH36" s="33"/>
      <c r="BCI36" s="33"/>
      <c r="BCJ36" s="33"/>
      <c r="BCK36" s="33"/>
      <c r="BCL36" s="33"/>
      <c r="BCM36" s="33"/>
      <c r="BCN36" s="33"/>
      <c r="BCO36" s="33"/>
      <c r="BCP36" s="33"/>
      <c r="BCQ36" s="33"/>
      <c r="BCR36" s="33"/>
      <c r="BCS36" s="33"/>
      <c r="BCT36" s="33"/>
      <c r="BCU36" s="33"/>
      <c r="BCV36" s="33"/>
      <c r="BCW36" s="33"/>
      <c r="BCX36" s="33"/>
      <c r="BCY36" s="33"/>
      <c r="BCZ36" s="33"/>
      <c r="BDA36" s="33"/>
      <c r="BDB36" s="33"/>
      <c r="BDC36" s="33"/>
      <c r="BDD36" s="33"/>
      <c r="BDE36" s="33"/>
      <c r="BDF36" s="33"/>
      <c r="BDG36" s="33"/>
      <c r="BDH36" s="33"/>
      <c r="BDI36" s="33"/>
      <c r="BDJ36" s="33"/>
      <c r="BDK36" s="33"/>
      <c r="BDL36" s="33"/>
      <c r="BDM36" s="33"/>
      <c r="BDN36" s="33"/>
      <c r="BDO36" s="33"/>
      <c r="BDP36" s="33"/>
      <c r="BDQ36" s="33"/>
      <c r="BDR36" s="33"/>
      <c r="BDS36" s="33"/>
      <c r="BDT36" s="33"/>
      <c r="BDU36" s="33"/>
      <c r="BDV36" s="33"/>
      <c r="BDW36" s="33"/>
      <c r="BDX36" s="33"/>
      <c r="BDY36" s="33"/>
      <c r="BDZ36" s="33"/>
      <c r="BEA36" s="33"/>
      <c r="BEB36" s="33"/>
      <c r="BEC36" s="33"/>
      <c r="BED36" s="33"/>
      <c r="BEE36" s="33"/>
      <c r="BEF36" s="33"/>
      <c r="BEG36" s="33"/>
      <c r="BEH36" s="33"/>
      <c r="BEI36" s="33"/>
      <c r="BEJ36" s="33"/>
      <c r="BEK36" s="33"/>
      <c r="BEL36" s="33"/>
      <c r="BEM36" s="33"/>
      <c r="BEN36" s="33"/>
      <c r="BEO36" s="33"/>
      <c r="BEP36" s="33"/>
      <c r="BEQ36" s="33"/>
      <c r="BER36" s="33"/>
      <c r="BES36" s="33"/>
      <c r="BET36" s="33"/>
      <c r="BEU36" s="33"/>
      <c r="BEV36" s="33"/>
      <c r="BEW36" s="33"/>
      <c r="BEX36" s="33"/>
      <c r="BEY36" s="33"/>
      <c r="BEZ36" s="33"/>
      <c r="BFA36" s="33"/>
      <c r="BFB36" s="33"/>
      <c r="BFC36" s="33"/>
      <c r="BFD36" s="33"/>
      <c r="BFE36" s="33"/>
      <c r="BFF36" s="33"/>
      <c r="BFG36" s="33"/>
      <c r="BFH36" s="33"/>
      <c r="BFI36" s="33"/>
      <c r="BFJ36" s="33"/>
      <c r="BFK36" s="33"/>
      <c r="BFL36" s="33"/>
      <c r="BFM36" s="33"/>
      <c r="BFN36" s="33"/>
      <c r="BFO36" s="33"/>
      <c r="BFP36" s="33"/>
      <c r="BFQ36" s="33"/>
      <c r="BFR36" s="33"/>
      <c r="BFS36" s="33"/>
      <c r="BFT36" s="33"/>
      <c r="BFU36" s="33"/>
      <c r="BFV36" s="33"/>
      <c r="BFW36" s="33"/>
      <c r="BFX36" s="33"/>
      <c r="BFY36" s="33"/>
      <c r="BFZ36" s="33"/>
      <c r="BGA36" s="33"/>
      <c r="BGB36" s="33"/>
      <c r="BGC36" s="33"/>
      <c r="BGD36" s="33"/>
      <c r="BGE36" s="33"/>
      <c r="BGF36" s="33"/>
      <c r="BGG36" s="33"/>
      <c r="BGH36" s="33"/>
      <c r="BGI36" s="33"/>
      <c r="BGJ36" s="33"/>
      <c r="BGK36" s="33"/>
      <c r="BGL36" s="33"/>
      <c r="BGM36" s="33"/>
      <c r="BGN36" s="33"/>
      <c r="BGO36" s="33"/>
      <c r="BGP36" s="33"/>
      <c r="BGQ36" s="33"/>
      <c r="BGR36" s="33"/>
      <c r="BGS36" s="33"/>
      <c r="BGT36" s="33"/>
      <c r="BGU36" s="33"/>
      <c r="BGV36" s="33"/>
      <c r="BGW36" s="33"/>
      <c r="BGX36" s="33"/>
      <c r="BGY36" s="33"/>
      <c r="BGZ36" s="33"/>
      <c r="BHA36" s="33"/>
      <c r="BHB36" s="33"/>
      <c r="BHC36" s="33"/>
      <c r="BHD36" s="33"/>
      <c r="BHE36" s="33"/>
      <c r="BHF36" s="33"/>
      <c r="BHG36" s="33"/>
      <c r="BHH36" s="33"/>
      <c r="BHI36" s="33"/>
      <c r="BHJ36" s="33"/>
      <c r="BHK36" s="33"/>
      <c r="BHL36" s="33"/>
      <c r="BHM36" s="33"/>
      <c r="BHN36" s="33"/>
      <c r="BHO36" s="33"/>
      <c r="BHP36" s="33"/>
      <c r="BHQ36" s="33"/>
      <c r="BHR36" s="33"/>
      <c r="BHS36" s="33"/>
      <c r="BHT36" s="33"/>
      <c r="BHU36" s="33"/>
      <c r="BHV36" s="33"/>
      <c r="BHW36" s="33"/>
      <c r="BHX36" s="33"/>
      <c r="BHY36" s="33"/>
      <c r="BHZ36" s="33"/>
      <c r="BIA36" s="33"/>
      <c r="BIB36" s="33"/>
      <c r="BIC36" s="33"/>
      <c r="BID36" s="33"/>
      <c r="BIE36" s="33"/>
      <c r="BIF36" s="33"/>
      <c r="BIG36" s="33"/>
      <c r="BIH36" s="33"/>
      <c r="BII36" s="33"/>
      <c r="BIJ36" s="33"/>
      <c r="BIK36" s="33"/>
      <c r="BIL36" s="33"/>
      <c r="BIM36" s="33"/>
      <c r="BIN36" s="33"/>
      <c r="BIO36" s="33"/>
      <c r="BIP36" s="33"/>
      <c r="BIQ36" s="33"/>
      <c r="BIR36" s="33"/>
      <c r="BIS36" s="33"/>
      <c r="BIT36" s="33"/>
      <c r="BIU36" s="33"/>
      <c r="BIV36" s="33"/>
      <c r="BIW36" s="33"/>
      <c r="BIX36" s="33"/>
      <c r="BIY36" s="33"/>
      <c r="BIZ36" s="33"/>
      <c r="BJA36" s="33"/>
      <c r="BJB36" s="33"/>
      <c r="BJC36" s="33"/>
      <c r="BJD36" s="33"/>
      <c r="BJE36" s="33"/>
      <c r="BJF36" s="33"/>
      <c r="BJG36" s="33"/>
      <c r="BJH36" s="33"/>
      <c r="BJI36" s="33"/>
      <c r="BJJ36" s="33"/>
      <c r="BJK36" s="33"/>
      <c r="BJL36" s="33"/>
      <c r="BJM36" s="33"/>
      <c r="BJN36" s="33"/>
      <c r="BJO36" s="33"/>
      <c r="BJP36" s="33"/>
      <c r="BJQ36" s="33"/>
      <c r="BJR36" s="33"/>
      <c r="BJS36" s="33"/>
      <c r="BJT36" s="33"/>
      <c r="BJU36" s="33"/>
      <c r="BJV36" s="33"/>
      <c r="BJW36" s="33"/>
      <c r="BJX36" s="33"/>
      <c r="BJY36" s="33"/>
      <c r="BJZ36" s="33"/>
      <c r="BKA36" s="33"/>
      <c r="BKB36" s="33"/>
      <c r="BKC36" s="33"/>
      <c r="BKD36" s="33"/>
      <c r="BKE36" s="33"/>
      <c r="BKF36" s="33"/>
      <c r="BKG36" s="33"/>
      <c r="BKH36" s="33"/>
      <c r="BKI36" s="33"/>
      <c r="BKJ36" s="33"/>
      <c r="BKK36" s="33"/>
      <c r="BKL36" s="33"/>
      <c r="BKM36" s="33"/>
      <c r="BKN36" s="33"/>
      <c r="BKO36" s="33"/>
      <c r="BKP36" s="33"/>
      <c r="BKQ36" s="33"/>
      <c r="BKR36" s="33"/>
      <c r="BKS36" s="33"/>
      <c r="BKT36" s="33"/>
      <c r="BKU36" s="33"/>
      <c r="BKV36" s="33"/>
      <c r="BKW36" s="33"/>
      <c r="BKX36" s="33"/>
      <c r="BKY36" s="33"/>
      <c r="BKZ36" s="33"/>
      <c r="BLA36" s="33"/>
      <c r="BLB36" s="33"/>
      <c r="BLC36" s="33"/>
      <c r="BLD36" s="33"/>
      <c r="BLE36" s="33"/>
      <c r="BLF36" s="33"/>
      <c r="BLG36" s="33"/>
      <c r="BLH36" s="33"/>
      <c r="BLI36" s="33"/>
      <c r="BLJ36" s="33"/>
      <c r="BLK36" s="33"/>
      <c r="BLL36" s="33"/>
      <c r="BLM36" s="33"/>
      <c r="BLN36" s="33"/>
      <c r="BLO36" s="33"/>
      <c r="BLP36" s="33"/>
      <c r="BLQ36" s="33"/>
      <c r="BLR36" s="33"/>
      <c r="BLS36" s="33"/>
      <c r="BLT36" s="33"/>
      <c r="BLU36" s="33"/>
      <c r="BLV36" s="33"/>
      <c r="BLW36" s="33"/>
      <c r="BLX36" s="33"/>
      <c r="BLY36" s="33"/>
      <c r="BLZ36" s="33"/>
      <c r="BMA36" s="33"/>
      <c r="BMB36" s="33"/>
      <c r="BMC36" s="33"/>
      <c r="BMD36" s="33"/>
      <c r="BME36" s="33"/>
      <c r="BMF36" s="33"/>
      <c r="BMG36" s="33"/>
      <c r="BMH36" s="33"/>
      <c r="BMI36" s="33"/>
      <c r="BMJ36" s="33"/>
      <c r="BMK36" s="33"/>
      <c r="BML36" s="33"/>
      <c r="BMM36" s="33"/>
      <c r="BMN36" s="33"/>
      <c r="BMO36" s="33"/>
      <c r="BMP36" s="33"/>
      <c r="BMQ36" s="33"/>
      <c r="BMR36" s="33"/>
      <c r="BMS36" s="33"/>
      <c r="BMT36" s="33"/>
      <c r="BMU36" s="33"/>
      <c r="BMV36" s="33"/>
      <c r="BMW36" s="33"/>
      <c r="BMX36" s="33"/>
      <c r="BMY36" s="33"/>
      <c r="BMZ36" s="33"/>
      <c r="BNA36" s="33"/>
      <c r="BNB36" s="33"/>
      <c r="BNC36" s="33"/>
      <c r="BND36" s="33"/>
      <c r="BNE36" s="33"/>
      <c r="BNF36" s="33"/>
      <c r="BNG36" s="33"/>
      <c r="BNH36" s="33"/>
      <c r="BNI36" s="33"/>
      <c r="BNJ36" s="33"/>
      <c r="BNK36" s="33"/>
      <c r="BNL36" s="33"/>
      <c r="BNM36" s="33"/>
      <c r="BNN36" s="33"/>
      <c r="BNO36" s="33"/>
      <c r="BNP36" s="33"/>
      <c r="BNQ36" s="33"/>
      <c r="BNR36" s="33"/>
      <c r="BNS36" s="33"/>
      <c r="BNT36" s="33"/>
      <c r="BNU36" s="33"/>
      <c r="BNV36" s="33"/>
      <c r="BNW36" s="33"/>
      <c r="BNX36" s="33"/>
      <c r="BNY36" s="33"/>
      <c r="BNZ36" s="33"/>
      <c r="BOA36" s="33"/>
      <c r="BOB36" s="33"/>
      <c r="BOC36" s="33"/>
      <c r="BOD36" s="33"/>
      <c r="BOE36" s="33"/>
      <c r="BOF36" s="33"/>
      <c r="BOG36" s="33"/>
      <c r="BOH36" s="33"/>
      <c r="BOI36" s="33"/>
      <c r="BOJ36" s="33"/>
      <c r="BOK36" s="33"/>
      <c r="BOL36" s="33"/>
      <c r="BOM36" s="33"/>
      <c r="BON36" s="33"/>
      <c r="BOO36" s="33"/>
      <c r="BOP36" s="33"/>
      <c r="BOQ36" s="33"/>
      <c r="BOR36" s="33"/>
      <c r="BOS36" s="33"/>
      <c r="BOT36" s="33"/>
      <c r="BOU36" s="33"/>
      <c r="BOV36" s="33"/>
      <c r="BOW36" s="33"/>
      <c r="BOX36" s="33"/>
      <c r="BOY36" s="33"/>
      <c r="BOZ36" s="33"/>
      <c r="BPA36" s="33"/>
      <c r="BPB36" s="33"/>
      <c r="BPC36" s="33"/>
      <c r="BPD36" s="33"/>
      <c r="BPE36" s="33"/>
      <c r="BPF36" s="33"/>
      <c r="BPG36" s="33"/>
      <c r="BPH36" s="33"/>
      <c r="BPI36" s="33"/>
      <c r="BPJ36" s="33"/>
      <c r="BPK36" s="33"/>
      <c r="BPL36" s="33"/>
      <c r="BPM36" s="33"/>
      <c r="BPN36" s="33"/>
      <c r="BPO36" s="33"/>
      <c r="BPP36" s="33"/>
      <c r="BPQ36" s="33"/>
      <c r="BPR36" s="33"/>
      <c r="BPS36" s="33"/>
      <c r="BPT36" s="33"/>
      <c r="BPU36" s="33"/>
      <c r="BPV36" s="33"/>
      <c r="BPW36" s="33"/>
      <c r="BPX36" s="33"/>
      <c r="BPY36" s="33"/>
      <c r="BPZ36" s="33"/>
      <c r="BQA36" s="33"/>
      <c r="BQB36" s="33"/>
      <c r="BQC36" s="33"/>
      <c r="BQD36" s="33"/>
      <c r="BQE36" s="33"/>
      <c r="BQF36" s="33"/>
      <c r="BQG36" s="33"/>
      <c r="BQH36" s="33"/>
      <c r="BQI36" s="33"/>
      <c r="BQJ36" s="33"/>
      <c r="BQK36" s="33"/>
      <c r="BQL36" s="33"/>
      <c r="BQM36" s="33"/>
      <c r="BQN36" s="33"/>
      <c r="BQO36" s="33"/>
      <c r="BQP36" s="33"/>
      <c r="BQQ36" s="33"/>
      <c r="BQR36" s="33"/>
      <c r="BQS36" s="33"/>
      <c r="BQT36" s="33"/>
      <c r="BQU36" s="33"/>
      <c r="BQV36" s="33"/>
      <c r="BQW36" s="33"/>
      <c r="BQX36" s="33"/>
      <c r="BQY36" s="33"/>
      <c r="BQZ36" s="33"/>
      <c r="BRA36" s="33"/>
      <c r="BRB36" s="33"/>
      <c r="BRC36" s="33"/>
      <c r="BRD36" s="33"/>
      <c r="BRE36" s="33"/>
      <c r="BRF36" s="33"/>
      <c r="BRG36" s="33"/>
      <c r="BRH36" s="33"/>
      <c r="BRI36" s="33"/>
      <c r="BRJ36" s="33"/>
      <c r="BRK36" s="33"/>
      <c r="BRL36" s="33"/>
      <c r="BRM36" s="33"/>
      <c r="BRN36" s="33"/>
      <c r="BRO36" s="33"/>
      <c r="BRP36" s="33"/>
      <c r="BRQ36" s="33"/>
      <c r="BRR36" s="33"/>
      <c r="BRS36" s="33"/>
      <c r="BRT36" s="33"/>
      <c r="BRU36" s="33"/>
      <c r="BRV36" s="33"/>
      <c r="BRW36" s="33"/>
      <c r="BRX36" s="33"/>
      <c r="BRY36" s="33"/>
      <c r="BRZ36" s="33"/>
      <c r="BSA36" s="33"/>
      <c r="BSB36" s="33"/>
      <c r="BSC36" s="33"/>
      <c r="BSD36" s="33"/>
      <c r="BSE36" s="33"/>
      <c r="BSF36" s="33"/>
      <c r="BSG36" s="33"/>
      <c r="BSH36" s="33"/>
      <c r="BSI36" s="33"/>
      <c r="BSJ36" s="33"/>
      <c r="BSK36" s="33"/>
      <c r="BSL36" s="33"/>
      <c r="BSM36" s="33"/>
      <c r="BSN36" s="33"/>
      <c r="BSO36" s="33"/>
      <c r="BSP36" s="33"/>
      <c r="BSQ36" s="33"/>
      <c r="BSR36" s="33"/>
      <c r="BSS36" s="33"/>
      <c r="BST36" s="33"/>
      <c r="BSU36" s="33"/>
      <c r="BSV36" s="33"/>
      <c r="BSW36" s="33"/>
      <c r="BSX36" s="33"/>
      <c r="BSY36" s="33"/>
      <c r="BSZ36" s="33"/>
      <c r="BTA36" s="33"/>
      <c r="BTB36" s="33"/>
      <c r="BTC36" s="33"/>
      <c r="BTD36" s="33"/>
      <c r="BTE36" s="33"/>
      <c r="BTF36" s="33"/>
      <c r="BTG36" s="33"/>
      <c r="BTH36" s="33"/>
      <c r="BTI36" s="33"/>
      <c r="BTJ36" s="33"/>
      <c r="BTK36" s="33"/>
      <c r="BTL36" s="33"/>
      <c r="BTM36" s="33"/>
      <c r="BTN36" s="33"/>
      <c r="BTO36" s="33"/>
      <c r="BTP36" s="33"/>
      <c r="BTQ36" s="33"/>
      <c r="BTR36" s="33"/>
      <c r="BTS36" s="33"/>
      <c r="BTT36" s="33"/>
      <c r="BTU36" s="33"/>
      <c r="BTV36" s="33"/>
      <c r="BTW36" s="33"/>
      <c r="BTX36" s="33"/>
      <c r="BTY36" s="33"/>
      <c r="BTZ36" s="33"/>
      <c r="BUA36" s="33"/>
      <c r="BUB36" s="33"/>
      <c r="BUC36" s="33"/>
      <c r="BUD36" s="33"/>
      <c r="BUE36" s="33"/>
      <c r="BUF36" s="33"/>
      <c r="BUG36" s="33"/>
      <c r="BUH36" s="33"/>
      <c r="BUI36" s="33"/>
      <c r="BUJ36" s="33"/>
      <c r="BUK36" s="33"/>
      <c r="BUL36" s="33"/>
      <c r="BUM36" s="33"/>
      <c r="BUN36" s="33"/>
      <c r="BUO36" s="33"/>
      <c r="BUP36" s="33"/>
      <c r="BUQ36" s="33"/>
      <c r="BUR36" s="33"/>
      <c r="BUS36" s="33"/>
      <c r="BUT36" s="33"/>
      <c r="BUU36" s="33"/>
      <c r="BUV36" s="33"/>
      <c r="BUW36" s="33"/>
      <c r="BUX36" s="33"/>
      <c r="BUY36" s="33"/>
      <c r="BUZ36" s="33"/>
      <c r="BVA36" s="33"/>
      <c r="BVB36" s="33"/>
      <c r="BVC36" s="33"/>
      <c r="BVD36" s="33"/>
      <c r="BVE36" s="33"/>
      <c r="BVF36" s="33"/>
      <c r="BVG36" s="33"/>
      <c r="BVH36" s="33"/>
      <c r="BVI36" s="33"/>
      <c r="BVJ36" s="33"/>
      <c r="BVK36" s="33"/>
      <c r="BVL36" s="33"/>
      <c r="BVM36" s="33"/>
      <c r="BVN36" s="33"/>
      <c r="BVO36" s="33"/>
      <c r="BVP36" s="33"/>
      <c r="BVQ36" s="33"/>
      <c r="BVR36" s="33"/>
      <c r="BVS36" s="33"/>
      <c r="BVT36" s="33"/>
      <c r="BVU36" s="33"/>
      <c r="BVV36" s="33"/>
      <c r="BVW36" s="33"/>
      <c r="BVX36" s="33"/>
      <c r="BVY36" s="33"/>
      <c r="BVZ36" s="33"/>
      <c r="BWA36" s="33"/>
      <c r="BWB36" s="33"/>
      <c r="BWC36" s="33"/>
      <c r="BWD36" s="33"/>
      <c r="BWE36" s="33"/>
      <c r="BWF36" s="33"/>
      <c r="BWG36" s="33"/>
      <c r="BWH36" s="33"/>
      <c r="BWI36" s="33"/>
      <c r="BWJ36" s="33"/>
      <c r="BWK36" s="33"/>
      <c r="BWL36" s="33"/>
      <c r="BWM36" s="33"/>
      <c r="BWN36" s="33"/>
      <c r="BWO36" s="33"/>
      <c r="BWP36" s="33"/>
      <c r="BWQ36" s="33"/>
      <c r="BWR36" s="33"/>
      <c r="BWS36" s="33"/>
      <c r="BWT36" s="33"/>
      <c r="BWU36" s="33"/>
      <c r="BWV36" s="33"/>
      <c r="BWW36" s="33"/>
      <c r="BWX36" s="33"/>
      <c r="BWY36" s="33"/>
      <c r="BWZ36" s="33"/>
      <c r="BXA36" s="33"/>
      <c r="BXB36" s="33"/>
      <c r="BXC36" s="33"/>
      <c r="BXD36" s="33"/>
      <c r="BXE36" s="33"/>
      <c r="BXF36" s="33"/>
      <c r="BXG36" s="33"/>
      <c r="BXH36" s="33"/>
      <c r="BXI36" s="33"/>
      <c r="BXJ36" s="33"/>
      <c r="BXK36" s="33"/>
      <c r="BXL36" s="33"/>
      <c r="BXM36" s="33"/>
      <c r="BXN36" s="33"/>
      <c r="BXO36" s="33"/>
      <c r="BXP36" s="33"/>
      <c r="BXQ36" s="33"/>
      <c r="BXR36" s="33"/>
      <c r="BXS36" s="33"/>
      <c r="BXT36" s="33"/>
      <c r="BXU36" s="33"/>
      <c r="BXV36" s="33"/>
      <c r="BXW36" s="33"/>
      <c r="BXX36" s="33"/>
      <c r="BXY36" s="33"/>
      <c r="BXZ36" s="33"/>
      <c r="BYA36" s="33"/>
      <c r="BYB36" s="33"/>
      <c r="BYC36" s="33"/>
      <c r="BYD36" s="33"/>
      <c r="BYE36" s="33"/>
      <c r="BYF36" s="33"/>
      <c r="BYG36" s="33"/>
      <c r="BYH36" s="33"/>
      <c r="BYI36" s="33"/>
      <c r="BYJ36" s="33"/>
      <c r="BYK36" s="33"/>
      <c r="BYL36" s="33"/>
      <c r="BYM36" s="33"/>
      <c r="BYN36" s="33"/>
      <c r="BYO36" s="33"/>
      <c r="BYP36" s="33"/>
      <c r="BYQ36" s="33"/>
      <c r="BYR36" s="33"/>
      <c r="BYS36" s="33"/>
      <c r="BYT36" s="33"/>
      <c r="BYU36" s="33"/>
      <c r="BYV36" s="33"/>
      <c r="BYW36" s="33"/>
      <c r="BYX36" s="33"/>
      <c r="BYY36" s="33"/>
      <c r="BYZ36" s="33"/>
      <c r="BZA36" s="33"/>
      <c r="BZB36" s="33"/>
      <c r="BZC36" s="33"/>
      <c r="BZD36" s="33"/>
      <c r="BZE36" s="33"/>
      <c r="BZF36" s="33"/>
      <c r="BZG36" s="33"/>
      <c r="BZH36" s="33"/>
      <c r="BZI36" s="33"/>
      <c r="BZJ36" s="33"/>
      <c r="BZK36" s="33"/>
      <c r="BZL36" s="33"/>
      <c r="BZM36" s="33"/>
      <c r="BZN36" s="33"/>
      <c r="BZO36" s="33"/>
      <c r="BZP36" s="33"/>
      <c r="BZQ36" s="33"/>
      <c r="BZR36" s="33"/>
      <c r="BZS36" s="33"/>
      <c r="BZT36" s="33"/>
      <c r="BZU36" s="33"/>
      <c r="BZV36" s="33"/>
      <c r="BZW36" s="33"/>
      <c r="BZX36" s="33"/>
      <c r="BZY36" s="33"/>
      <c r="BZZ36" s="33"/>
      <c r="CAA36" s="33"/>
      <c r="CAB36" s="33"/>
      <c r="CAC36" s="33"/>
      <c r="CAD36" s="33"/>
      <c r="CAE36" s="33"/>
      <c r="CAF36" s="33"/>
      <c r="CAG36" s="33"/>
      <c r="CAH36" s="33"/>
      <c r="CAI36" s="33"/>
      <c r="CAJ36" s="33"/>
      <c r="CAK36" s="33"/>
      <c r="CAL36" s="33"/>
      <c r="CAM36" s="33"/>
      <c r="CAN36" s="33"/>
      <c r="CAO36" s="33"/>
      <c r="CAP36" s="33"/>
      <c r="CAQ36" s="33"/>
      <c r="CAR36" s="33"/>
      <c r="CAS36" s="33"/>
      <c r="CAT36" s="33"/>
      <c r="CAU36" s="33"/>
      <c r="CAV36" s="33"/>
      <c r="CAW36" s="33"/>
      <c r="CAX36" s="33"/>
      <c r="CAY36" s="33"/>
      <c r="CAZ36" s="33"/>
      <c r="CBA36" s="33"/>
      <c r="CBB36" s="33"/>
      <c r="CBC36" s="33"/>
      <c r="CBD36" s="33"/>
      <c r="CBE36" s="33"/>
      <c r="CBF36" s="33"/>
      <c r="CBG36" s="33"/>
      <c r="CBH36" s="33"/>
      <c r="CBI36" s="33"/>
      <c r="CBJ36" s="33"/>
      <c r="CBK36" s="33"/>
      <c r="CBL36" s="33"/>
      <c r="CBM36" s="33"/>
      <c r="CBN36" s="33"/>
      <c r="CBO36" s="33"/>
      <c r="CBP36" s="33"/>
      <c r="CBQ36" s="33"/>
      <c r="CBR36" s="33"/>
      <c r="CBS36" s="33"/>
      <c r="CBT36" s="33"/>
      <c r="CBU36" s="33"/>
      <c r="CBV36" s="33"/>
      <c r="CBW36" s="33"/>
      <c r="CBX36" s="33"/>
      <c r="CBY36" s="33"/>
      <c r="CBZ36" s="33"/>
      <c r="CCA36" s="33"/>
      <c r="CCB36" s="33"/>
      <c r="CCC36" s="33"/>
      <c r="CCD36" s="33"/>
      <c r="CCE36" s="33"/>
      <c r="CCF36" s="33"/>
      <c r="CCG36" s="33"/>
      <c r="CCH36" s="33"/>
      <c r="CCI36" s="33"/>
      <c r="CCJ36" s="33"/>
      <c r="CCK36" s="33"/>
      <c r="CCL36" s="33"/>
      <c r="CCM36" s="33"/>
      <c r="CCN36" s="33"/>
      <c r="CCO36" s="33"/>
      <c r="CCP36" s="33"/>
      <c r="CCQ36" s="33"/>
      <c r="CCR36" s="33"/>
      <c r="CCS36" s="33"/>
      <c r="CCT36" s="33"/>
      <c r="CCU36" s="33"/>
      <c r="CCV36" s="33"/>
      <c r="CCW36" s="33"/>
      <c r="CCX36" s="33"/>
      <c r="CCY36" s="33"/>
      <c r="CCZ36" s="33"/>
      <c r="CDA36" s="33"/>
      <c r="CDB36" s="33"/>
      <c r="CDC36" s="33"/>
      <c r="CDD36" s="33"/>
      <c r="CDE36" s="33"/>
      <c r="CDF36" s="33"/>
      <c r="CDG36" s="33"/>
      <c r="CDH36" s="33"/>
      <c r="CDI36" s="33"/>
      <c r="CDJ36" s="33"/>
      <c r="CDK36" s="33"/>
      <c r="CDL36" s="33"/>
      <c r="CDM36" s="33"/>
      <c r="CDN36" s="33"/>
      <c r="CDO36" s="33"/>
      <c r="CDP36" s="33"/>
      <c r="CDQ36" s="33"/>
      <c r="CDR36" s="33"/>
      <c r="CDS36" s="33"/>
      <c r="CDT36" s="33"/>
      <c r="CDU36" s="33"/>
      <c r="CDV36" s="33"/>
      <c r="CDW36" s="33"/>
      <c r="CDX36" s="33"/>
      <c r="CDY36" s="33"/>
      <c r="CDZ36" s="33"/>
      <c r="CEA36" s="33"/>
      <c r="CEB36" s="33"/>
      <c r="CEC36" s="33"/>
      <c r="CED36" s="33"/>
      <c r="CEE36" s="33"/>
      <c r="CEF36" s="33"/>
      <c r="CEG36" s="33"/>
      <c r="CEH36" s="33"/>
      <c r="CEI36" s="33"/>
      <c r="CEJ36" s="33"/>
      <c r="CEK36" s="33"/>
      <c r="CEL36" s="33"/>
      <c r="CEM36" s="33"/>
      <c r="CEN36" s="33"/>
      <c r="CEO36" s="33"/>
      <c r="CEP36" s="33"/>
      <c r="CEQ36" s="33"/>
      <c r="CER36" s="33"/>
      <c r="CES36" s="33"/>
      <c r="CET36" s="33"/>
      <c r="CEU36" s="33"/>
      <c r="CEV36" s="33"/>
      <c r="CEW36" s="33"/>
      <c r="CEX36" s="33"/>
      <c r="CEY36" s="33"/>
      <c r="CEZ36" s="33"/>
      <c r="CFA36" s="33"/>
      <c r="CFB36" s="33"/>
      <c r="CFC36" s="33"/>
      <c r="CFD36" s="33"/>
      <c r="CFE36" s="33"/>
      <c r="CFF36" s="33"/>
      <c r="CFG36" s="33"/>
      <c r="CFH36" s="33"/>
      <c r="CFI36" s="33"/>
      <c r="CFJ36" s="33"/>
      <c r="CFK36" s="33"/>
      <c r="CFL36" s="33"/>
      <c r="CFM36" s="33"/>
      <c r="CFN36" s="33"/>
      <c r="CFO36" s="33"/>
      <c r="CFP36" s="33"/>
      <c r="CFQ36" s="33"/>
      <c r="CFR36" s="33"/>
      <c r="CFS36" s="33"/>
      <c r="CFT36" s="33"/>
      <c r="CFU36" s="33"/>
      <c r="CFV36" s="33"/>
      <c r="CFW36" s="33"/>
      <c r="CFX36" s="33"/>
      <c r="CFY36" s="33"/>
      <c r="CFZ36" s="33"/>
      <c r="CGA36" s="33"/>
      <c r="CGB36" s="33"/>
      <c r="CGC36" s="33"/>
      <c r="CGD36" s="33"/>
      <c r="CGE36" s="33"/>
      <c r="CGF36" s="33"/>
      <c r="CGG36" s="33"/>
      <c r="CGH36" s="33"/>
      <c r="CGI36" s="33"/>
      <c r="CGJ36" s="33"/>
      <c r="CGK36" s="33"/>
      <c r="CGL36" s="33"/>
      <c r="CGM36" s="33"/>
      <c r="CGN36" s="33"/>
      <c r="CGO36" s="33"/>
      <c r="CGP36" s="33"/>
      <c r="CGQ36" s="33"/>
      <c r="CGR36" s="33"/>
      <c r="CGS36" s="33"/>
      <c r="CGT36" s="33"/>
      <c r="CGU36" s="33"/>
      <c r="CGV36" s="33"/>
      <c r="CGW36" s="33"/>
      <c r="CGX36" s="33"/>
      <c r="CGY36" s="33"/>
      <c r="CGZ36" s="33"/>
      <c r="CHA36" s="33"/>
      <c r="CHB36" s="33"/>
      <c r="CHC36" s="33"/>
      <c r="CHD36" s="33"/>
      <c r="CHE36" s="33"/>
      <c r="CHF36" s="33"/>
      <c r="CHG36" s="33"/>
      <c r="CHH36" s="33"/>
      <c r="CHI36" s="33"/>
      <c r="CHJ36" s="33"/>
      <c r="CHK36" s="33"/>
      <c r="CHL36" s="33"/>
      <c r="CHM36" s="33"/>
      <c r="CHN36" s="33"/>
      <c r="CHO36" s="33"/>
      <c r="CHP36" s="33"/>
      <c r="CHQ36" s="33"/>
      <c r="CHR36" s="33"/>
      <c r="CHS36" s="33"/>
      <c r="CHT36" s="33"/>
      <c r="CHU36" s="33"/>
      <c r="CHV36" s="33"/>
      <c r="CHW36" s="33"/>
      <c r="CHX36" s="33"/>
      <c r="CHY36" s="33"/>
      <c r="CHZ36" s="33"/>
      <c r="CIA36" s="33"/>
      <c r="CIB36" s="33"/>
      <c r="CIC36" s="33"/>
      <c r="CID36" s="33"/>
      <c r="CIE36" s="33"/>
      <c r="CIF36" s="33"/>
      <c r="CIG36" s="33"/>
      <c r="CIH36" s="33"/>
      <c r="CII36" s="33"/>
      <c r="CIJ36" s="33"/>
      <c r="CIK36" s="33"/>
      <c r="CIL36" s="33"/>
      <c r="CIM36" s="33"/>
      <c r="CIN36" s="33"/>
      <c r="CIO36" s="33"/>
      <c r="CIP36" s="33"/>
      <c r="CIQ36" s="33"/>
      <c r="CIR36" s="33"/>
      <c r="CIS36" s="33"/>
      <c r="CIT36" s="33"/>
      <c r="CIU36" s="33"/>
      <c r="CIV36" s="33"/>
      <c r="CIW36" s="33"/>
      <c r="CIX36" s="33"/>
      <c r="CIY36" s="33"/>
      <c r="CIZ36" s="33"/>
      <c r="CJA36" s="33"/>
      <c r="CJB36" s="33"/>
      <c r="CJC36" s="33"/>
      <c r="CJD36" s="33"/>
      <c r="CJE36" s="33"/>
      <c r="CJF36" s="33"/>
      <c r="CJG36" s="33"/>
      <c r="CJH36" s="33"/>
      <c r="CJI36" s="33"/>
      <c r="CJJ36" s="33"/>
      <c r="CJK36" s="33"/>
      <c r="CJL36" s="33"/>
      <c r="CJM36" s="33"/>
      <c r="CJN36" s="33"/>
      <c r="CJO36" s="33"/>
      <c r="CJP36" s="33"/>
      <c r="CJQ36" s="33"/>
      <c r="CJR36" s="33"/>
      <c r="CJS36" s="33"/>
      <c r="CJT36" s="33"/>
      <c r="CJU36" s="33"/>
      <c r="CJV36" s="33"/>
      <c r="CJW36" s="33"/>
      <c r="CJX36" s="33"/>
      <c r="CJY36" s="33"/>
      <c r="CJZ36" s="33"/>
      <c r="CKA36" s="33"/>
      <c r="CKB36" s="33"/>
      <c r="CKC36" s="33"/>
      <c r="CKD36" s="33"/>
      <c r="CKE36" s="33"/>
      <c r="CKF36" s="33"/>
      <c r="CKG36" s="33"/>
      <c r="CKH36" s="33"/>
      <c r="CKI36" s="33"/>
      <c r="CKJ36" s="33"/>
      <c r="CKK36" s="33"/>
      <c r="CKL36" s="33"/>
      <c r="CKM36" s="33"/>
      <c r="CKN36" s="33"/>
      <c r="CKO36" s="33"/>
      <c r="CKP36" s="33"/>
      <c r="CKQ36" s="33"/>
      <c r="CKR36" s="33"/>
      <c r="CKS36" s="33"/>
      <c r="CKT36" s="33"/>
      <c r="CKU36" s="33"/>
      <c r="CKV36" s="33"/>
      <c r="CKW36" s="33"/>
      <c r="CKX36" s="33"/>
      <c r="CKY36" s="33"/>
      <c r="CKZ36" s="33"/>
      <c r="CLA36" s="33"/>
      <c r="CLB36" s="33"/>
      <c r="CLC36" s="33"/>
      <c r="CLD36" s="33"/>
      <c r="CLE36" s="33"/>
      <c r="CLF36" s="33"/>
      <c r="CLG36" s="33"/>
      <c r="CLH36" s="33"/>
      <c r="CLI36" s="33"/>
      <c r="CLJ36" s="33"/>
      <c r="CLK36" s="33"/>
      <c r="CLL36" s="33"/>
      <c r="CLM36" s="33"/>
      <c r="CLN36" s="33"/>
      <c r="CLO36" s="33"/>
      <c r="CLP36" s="33"/>
      <c r="CLQ36" s="33"/>
      <c r="CLR36" s="33"/>
      <c r="CLS36" s="33"/>
      <c r="CLT36" s="33"/>
      <c r="CLU36" s="33"/>
      <c r="CLV36" s="33"/>
      <c r="CLW36" s="33"/>
      <c r="CLX36" s="33"/>
      <c r="CLY36" s="33"/>
      <c r="CLZ36" s="33"/>
      <c r="CMA36" s="33"/>
      <c r="CMB36" s="33"/>
      <c r="CMC36" s="33"/>
      <c r="CMD36" s="33"/>
      <c r="CME36" s="33"/>
      <c r="CMF36" s="33"/>
      <c r="CMG36" s="33"/>
      <c r="CMH36" s="33"/>
      <c r="CMI36" s="33"/>
      <c r="CMJ36" s="33"/>
      <c r="CMK36" s="33"/>
      <c r="CML36" s="33"/>
      <c r="CMM36" s="33"/>
      <c r="CMN36" s="33"/>
      <c r="CMO36" s="33"/>
      <c r="CMP36" s="33"/>
      <c r="CMQ36" s="33"/>
      <c r="CMR36" s="33"/>
      <c r="CMS36" s="33"/>
      <c r="CMT36" s="33"/>
      <c r="CMU36" s="33"/>
      <c r="CMV36" s="33"/>
      <c r="CMW36" s="33"/>
      <c r="CMX36" s="33"/>
      <c r="CMY36" s="33"/>
      <c r="CMZ36" s="33"/>
      <c r="CNA36" s="33"/>
      <c r="CNB36" s="33"/>
      <c r="CNC36" s="33"/>
      <c r="CND36" s="33"/>
      <c r="CNE36" s="33"/>
      <c r="CNF36" s="33"/>
      <c r="CNG36" s="33"/>
      <c r="CNH36" s="33"/>
      <c r="CNI36" s="33"/>
      <c r="CNJ36" s="33"/>
      <c r="CNK36" s="33"/>
      <c r="CNL36" s="33"/>
      <c r="CNM36" s="33"/>
      <c r="CNN36" s="33"/>
      <c r="CNO36" s="33"/>
      <c r="CNP36" s="33"/>
      <c r="CNQ36" s="33"/>
      <c r="CNR36" s="33"/>
      <c r="CNS36" s="33"/>
      <c r="CNT36" s="33"/>
      <c r="CNU36" s="33"/>
      <c r="CNV36" s="33"/>
      <c r="CNW36" s="33"/>
      <c r="CNX36" s="33"/>
      <c r="CNY36" s="33"/>
      <c r="CNZ36" s="33"/>
      <c r="COA36" s="33"/>
      <c r="COB36" s="33"/>
      <c r="COC36" s="33"/>
      <c r="COD36" s="33"/>
      <c r="COE36" s="33"/>
      <c r="COF36" s="33"/>
      <c r="COG36" s="33"/>
      <c r="COH36" s="33"/>
      <c r="COI36" s="33"/>
      <c r="COJ36" s="33"/>
      <c r="COK36" s="33"/>
      <c r="COL36" s="33"/>
      <c r="COM36" s="33"/>
      <c r="CON36" s="33"/>
      <c r="COO36" s="33"/>
      <c r="COP36" s="33"/>
      <c r="COQ36" s="33"/>
      <c r="COR36" s="33"/>
      <c r="COS36" s="33"/>
      <c r="COT36" s="33"/>
      <c r="COU36" s="33"/>
      <c r="COV36" s="33"/>
      <c r="COW36" s="33"/>
      <c r="COX36" s="33"/>
      <c r="COY36" s="33"/>
      <c r="COZ36" s="33"/>
      <c r="CPA36" s="33"/>
      <c r="CPB36" s="33"/>
      <c r="CPC36" s="33"/>
      <c r="CPD36" s="33"/>
      <c r="CPE36" s="33"/>
      <c r="CPF36" s="33"/>
      <c r="CPG36" s="33"/>
      <c r="CPH36" s="33"/>
      <c r="CPI36" s="33"/>
      <c r="CPJ36" s="33"/>
      <c r="CPK36" s="33"/>
      <c r="CPL36" s="33"/>
      <c r="CPM36" s="33"/>
      <c r="CPN36" s="33"/>
      <c r="CPO36" s="33"/>
      <c r="CPP36" s="33"/>
      <c r="CPQ36" s="33"/>
      <c r="CPR36" s="33"/>
      <c r="CPS36" s="33"/>
      <c r="CPT36" s="33"/>
      <c r="CPU36" s="33"/>
      <c r="CPV36" s="33"/>
      <c r="CPW36" s="33"/>
      <c r="CPX36" s="33"/>
      <c r="CPY36" s="33"/>
      <c r="CPZ36" s="33"/>
      <c r="CQA36" s="33"/>
      <c r="CQB36" s="33"/>
      <c r="CQC36" s="33"/>
      <c r="CQD36" s="33"/>
      <c r="CQE36" s="33"/>
      <c r="CQF36" s="33"/>
      <c r="CQG36" s="33"/>
      <c r="CQH36" s="33"/>
      <c r="CQI36" s="33"/>
      <c r="CQJ36" s="33"/>
      <c r="CQK36" s="33"/>
      <c r="CQL36" s="33"/>
      <c r="CQM36" s="33"/>
      <c r="CQN36" s="33"/>
      <c r="CQO36" s="33"/>
      <c r="CQP36" s="33"/>
      <c r="CQQ36" s="33"/>
      <c r="CQR36" s="33"/>
      <c r="CQS36" s="33"/>
      <c r="CQT36" s="33"/>
      <c r="CQU36" s="33"/>
      <c r="CQV36" s="33"/>
      <c r="CQW36" s="33"/>
      <c r="CQX36" s="33"/>
      <c r="CQY36" s="33"/>
      <c r="CQZ36" s="33"/>
      <c r="CRA36" s="33"/>
      <c r="CRB36" s="33"/>
      <c r="CRC36" s="33"/>
      <c r="CRD36" s="33"/>
      <c r="CRE36" s="33"/>
      <c r="CRF36" s="33"/>
      <c r="CRG36" s="33"/>
      <c r="CRH36" s="33"/>
      <c r="CRI36" s="33"/>
      <c r="CRJ36" s="33"/>
      <c r="CRK36" s="33"/>
      <c r="CRL36" s="33"/>
      <c r="CRM36" s="33"/>
      <c r="CRN36" s="33"/>
      <c r="CRO36" s="33"/>
      <c r="CRP36" s="33"/>
      <c r="CRQ36" s="33"/>
      <c r="CRR36" s="33"/>
      <c r="CRS36" s="33"/>
      <c r="CRT36" s="33"/>
      <c r="CRU36" s="33"/>
      <c r="CRV36" s="33"/>
      <c r="CRW36" s="33"/>
      <c r="CRX36" s="33"/>
      <c r="CRY36" s="33"/>
      <c r="CRZ36" s="33"/>
      <c r="CSA36" s="33"/>
      <c r="CSB36" s="33"/>
      <c r="CSC36" s="33"/>
      <c r="CSD36" s="33"/>
      <c r="CSE36" s="33"/>
      <c r="CSF36" s="33"/>
      <c r="CSG36" s="33"/>
      <c r="CSH36" s="33"/>
      <c r="CSI36" s="33"/>
      <c r="CSJ36" s="33"/>
      <c r="CSK36" s="33"/>
      <c r="CSL36" s="33"/>
      <c r="CSM36" s="33"/>
      <c r="CSN36" s="33"/>
      <c r="CSO36" s="33"/>
      <c r="CSP36" s="33"/>
      <c r="CSQ36" s="33"/>
      <c r="CSR36" s="33"/>
      <c r="CSS36" s="33"/>
      <c r="CST36" s="33"/>
      <c r="CSU36" s="33"/>
      <c r="CSV36" s="33"/>
      <c r="CSW36" s="33"/>
      <c r="CSX36" s="33"/>
      <c r="CSY36" s="33"/>
      <c r="CSZ36" s="33"/>
      <c r="CTA36" s="33"/>
      <c r="CTB36" s="33"/>
      <c r="CTC36" s="33"/>
      <c r="CTD36" s="33"/>
      <c r="CTE36" s="33"/>
      <c r="CTF36" s="33"/>
      <c r="CTG36" s="33"/>
      <c r="CTH36" s="33"/>
      <c r="CTI36" s="33"/>
      <c r="CTJ36" s="33"/>
      <c r="CTK36" s="33"/>
      <c r="CTL36" s="33"/>
      <c r="CTM36" s="33"/>
      <c r="CTN36" s="33"/>
      <c r="CTO36" s="33"/>
      <c r="CTP36" s="33"/>
      <c r="CTQ36" s="33"/>
      <c r="CTR36" s="33"/>
      <c r="CTS36" s="33"/>
      <c r="CTT36" s="33"/>
      <c r="CTU36" s="33"/>
      <c r="CTV36" s="33"/>
      <c r="CTW36" s="33"/>
      <c r="CTX36" s="33"/>
      <c r="CTY36" s="33"/>
      <c r="CTZ36" s="33"/>
      <c r="CUA36" s="33"/>
      <c r="CUB36" s="33"/>
      <c r="CUC36" s="33"/>
      <c r="CUD36" s="33"/>
      <c r="CUE36" s="33"/>
      <c r="CUF36" s="33"/>
      <c r="CUG36" s="33"/>
      <c r="CUH36" s="33"/>
      <c r="CUI36" s="33"/>
      <c r="CUJ36" s="33"/>
      <c r="CUK36" s="33"/>
      <c r="CUL36" s="33"/>
      <c r="CUM36" s="33"/>
      <c r="CUN36" s="33"/>
      <c r="CUO36" s="33"/>
      <c r="CUP36" s="33"/>
      <c r="CUQ36" s="33"/>
      <c r="CUR36" s="33"/>
      <c r="CUS36" s="33"/>
      <c r="CUT36" s="33"/>
      <c r="CUU36" s="33"/>
      <c r="CUV36" s="33"/>
      <c r="CUW36" s="33"/>
      <c r="CUX36" s="33"/>
      <c r="CUY36" s="33"/>
      <c r="CUZ36" s="33"/>
      <c r="CVA36" s="33"/>
      <c r="CVB36" s="33"/>
      <c r="CVC36" s="33"/>
      <c r="CVD36" s="33"/>
      <c r="CVE36" s="33"/>
      <c r="CVF36" s="33"/>
      <c r="CVG36" s="33"/>
      <c r="CVH36" s="33"/>
      <c r="CVI36" s="33"/>
      <c r="CVJ36" s="33"/>
      <c r="CVK36" s="33"/>
      <c r="CVL36" s="33"/>
      <c r="CVM36" s="33"/>
      <c r="CVN36" s="33"/>
      <c r="CVO36" s="33"/>
      <c r="CVP36" s="33"/>
      <c r="CVQ36" s="33"/>
      <c r="CVR36" s="33"/>
      <c r="CVS36" s="33"/>
      <c r="CVT36" s="33"/>
      <c r="CVU36" s="33"/>
      <c r="CVV36" s="33"/>
      <c r="CVW36" s="33"/>
      <c r="CVX36" s="33"/>
      <c r="CVY36" s="33"/>
      <c r="CVZ36" s="33"/>
      <c r="CWA36" s="33"/>
      <c r="CWB36" s="33"/>
      <c r="CWC36" s="33"/>
      <c r="CWD36" s="33"/>
      <c r="CWE36" s="33"/>
      <c r="CWF36" s="33"/>
      <c r="CWG36" s="33"/>
      <c r="CWH36" s="33"/>
      <c r="CWI36" s="33"/>
      <c r="CWJ36" s="33"/>
      <c r="CWK36" s="33"/>
      <c r="CWL36" s="33"/>
      <c r="CWM36" s="33"/>
      <c r="CWN36" s="33"/>
      <c r="CWO36" s="33"/>
      <c r="CWP36" s="33"/>
      <c r="CWQ36" s="33"/>
      <c r="CWR36" s="33"/>
      <c r="CWS36" s="33"/>
      <c r="CWT36" s="33"/>
      <c r="CWU36" s="33"/>
      <c r="CWV36" s="33"/>
      <c r="CWW36" s="33"/>
      <c r="CWX36" s="33"/>
      <c r="CWY36" s="33"/>
      <c r="CWZ36" s="33"/>
      <c r="CXA36" s="33"/>
      <c r="CXB36" s="33"/>
      <c r="CXC36" s="33"/>
      <c r="CXD36" s="33"/>
      <c r="CXE36" s="33"/>
      <c r="CXF36" s="33"/>
      <c r="CXG36" s="33"/>
      <c r="CXH36" s="33"/>
      <c r="CXI36" s="33"/>
      <c r="CXJ36" s="33"/>
      <c r="CXK36" s="33"/>
      <c r="CXL36" s="33"/>
      <c r="CXM36" s="33"/>
      <c r="CXN36" s="33"/>
      <c r="CXO36" s="33"/>
      <c r="CXP36" s="33"/>
      <c r="CXQ36" s="33"/>
      <c r="CXR36" s="33"/>
      <c r="CXS36" s="33"/>
      <c r="CXT36" s="33"/>
      <c r="CXU36" s="33"/>
      <c r="CXV36" s="33"/>
      <c r="CXW36" s="33"/>
      <c r="CXX36" s="33"/>
      <c r="CXY36" s="33"/>
      <c r="CXZ36" s="33"/>
      <c r="CYA36" s="33"/>
      <c r="CYB36" s="33"/>
      <c r="CYC36" s="33"/>
      <c r="CYD36" s="33"/>
      <c r="CYE36" s="33"/>
      <c r="CYF36" s="33"/>
      <c r="CYG36" s="33"/>
      <c r="CYH36" s="33"/>
      <c r="CYI36" s="33"/>
      <c r="CYJ36" s="33"/>
      <c r="CYK36" s="33"/>
      <c r="CYL36" s="33"/>
      <c r="CYM36" s="33"/>
      <c r="CYN36" s="33"/>
      <c r="CYO36" s="33"/>
      <c r="CYP36" s="33"/>
      <c r="CYQ36" s="33"/>
      <c r="CYR36" s="33"/>
      <c r="CYS36" s="33"/>
      <c r="CYT36" s="33"/>
      <c r="CYU36" s="33"/>
      <c r="CYV36" s="33"/>
      <c r="CYW36" s="33"/>
      <c r="CYX36" s="33"/>
      <c r="CYY36" s="33"/>
      <c r="CYZ36" s="33"/>
      <c r="CZA36" s="33"/>
      <c r="CZB36" s="33"/>
      <c r="CZC36" s="33"/>
      <c r="CZD36" s="33"/>
      <c r="CZE36" s="33"/>
      <c r="CZF36" s="33"/>
      <c r="CZG36" s="33"/>
      <c r="CZH36" s="33"/>
      <c r="CZI36" s="33"/>
      <c r="CZJ36" s="33"/>
      <c r="CZK36" s="33"/>
      <c r="CZL36" s="33"/>
      <c r="CZM36" s="33"/>
      <c r="CZN36" s="33"/>
      <c r="CZO36" s="33"/>
      <c r="CZP36" s="33"/>
      <c r="CZQ36" s="33"/>
      <c r="CZR36" s="33"/>
      <c r="CZS36" s="33"/>
      <c r="CZT36" s="33"/>
      <c r="CZU36" s="33"/>
      <c r="CZV36" s="33"/>
      <c r="CZW36" s="33"/>
      <c r="CZX36" s="33"/>
      <c r="CZY36" s="33"/>
      <c r="CZZ36" s="33"/>
      <c r="DAA36" s="33"/>
      <c r="DAB36" s="33"/>
      <c r="DAC36" s="33"/>
      <c r="DAD36" s="33"/>
      <c r="DAE36" s="33"/>
      <c r="DAF36" s="33"/>
      <c r="DAG36" s="33"/>
      <c r="DAH36" s="33"/>
      <c r="DAI36" s="33"/>
      <c r="DAJ36" s="33"/>
      <c r="DAK36" s="33"/>
      <c r="DAL36" s="33"/>
      <c r="DAM36" s="33"/>
      <c r="DAN36" s="33"/>
      <c r="DAO36" s="33"/>
      <c r="DAP36" s="33"/>
      <c r="DAQ36" s="33"/>
      <c r="DAR36" s="33"/>
      <c r="DAS36" s="33"/>
      <c r="DAT36" s="33"/>
      <c r="DAU36" s="33"/>
      <c r="DAV36" s="33"/>
      <c r="DAW36" s="33"/>
      <c r="DAX36" s="33"/>
      <c r="DAY36" s="33"/>
      <c r="DAZ36" s="33"/>
      <c r="DBA36" s="33"/>
      <c r="DBB36" s="33"/>
      <c r="DBC36" s="33"/>
      <c r="DBD36" s="33"/>
      <c r="DBE36" s="33"/>
      <c r="DBF36" s="33"/>
      <c r="DBG36" s="33"/>
      <c r="DBH36" s="33"/>
      <c r="DBI36" s="33"/>
      <c r="DBJ36" s="33"/>
      <c r="DBK36" s="33"/>
      <c r="DBL36" s="33"/>
      <c r="DBM36" s="33"/>
      <c r="DBN36" s="33"/>
      <c r="DBO36" s="33"/>
      <c r="DBP36" s="33"/>
      <c r="DBQ36" s="33"/>
      <c r="DBR36" s="33"/>
      <c r="DBS36" s="33"/>
      <c r="DBT36" s="33"/>
      <c r="DBU36" s="33"/>
      <c r="DBV36" s="33"/>
      <c r="DBW36" s="33"/>
      <c r="DBX36" s="33"/>
      <c r="DBY36" s="33"/>
      <c r="DBZ36" s="33"/>
      <c r="DCA36" s="33"/>
      <c r="DCB36" s="33"/>
      <c r="DCC36" s="33"/>
      <c r="DCD36" s="33"/>
      <c r="DCE36" s="33"/>
      <c r="DCF36" s="33"/>
      <c r="DCG36" s="33"/>
      <c r="DCH36" s="33"/>
      <c r="DCI36" s="33"/>
      <c r="DCJ36" s="33"/>
      <c r="DCK36" s="33"/>
      <c r="DCL36" s="33"/>
      <c r="DCM36" s="33"/>
      <c r="DCN36" s="33"/>
      <c r="DCO36" s="33"/>
      <c r="DCP36" s="33"/>
      <c r="DCQ36" s="33"/>
      <c r="DCR36" s="33"/>
      <c r="DCS36" s="33"/>
      <c r="DCT36" s="33"/>
      <c r="DCU36" s="33"/>
      <c r="DCV36" s="33"/>
      <c r="DCW36" s="33"/>
      <c r="DCX36" s="33"/>
      <c r="DCY36" s="33"/>
      <c r="DCZ36" s="33"/>
      <c r="DDA36" s="33"/>
      <c r="DDB36" s="33"/>
      <c r="DDC36" s="33"/>
      <c r="DDD36" s="33"/>
      <c r="DDE36" s="33"/>
      <c r="DDF36" s="33"/>
      <c r="DDG36" s="33"/>
      <c r="DDH36" s="33"/>
      <c r="DDI36" s="33"/>
      <c r="DDJ36" s="33"/>
      <c r="DDK36" s="33"/>
      <c r="DDL36" s="33"/>
      <c r="DDM36" s="33"/>
      <c r="DDN36" s="33"/>
      <c r="DDO36" s="33"/>
      <c r="DDP36" s="33"/>
      <c r="DDQ36" s="33"/>
      <c r="DDR36" s="33"/>
      <c r="DDS36" s="33"/>
      <c r="DDT36" s="33"/>
      <c r="DDU36" s="33"/>
      <c r="DDV36" s="33"/>
      <c r="DDW36" s="33"/>
      <c r="DDX36" s="33"/>
      <c r="DDY36" s="33"/>
      <c r="DDZ36" s="33"/>
      <c r="DEA36" s="33"/>
      <c r="DEB36" s="33"/>
      <c r="DEC36" s="33"/>
      <c r="DED36" s="33"/>
      <c r="DEE36" s="33"/>
      <c r="DEF36" s="33"/>
      <c r="DEG36" s="33"/>
      <c r="DEH36" s="33"/>
      <c r="DEI36" s="33"/>
      <c r="DEJ36" s="33"/>
      <c r="DEK36" s="33"/>
      <c r="DEL36" s="33"/>
      <c r="DEM36" s="33"/>
      <c r="DEN36" s="33"/>
      <c r="DEO36" s="33"/>
      <c r="DEP36" s="33"/>
      <c r="DEQ36" s="33"/>
      <c r="DER36" s="33"/>
      <c r="DES36" s="33"/>
      <c r="DET36" s="33"/>
      <c r="DEU36" s="33"/>
      <c r="DEV36" s="33"/>
      <c r="DEW36" s="33"/>
      <c r="DEX36" s="33"/>
      <c r="DEY36" s="33"/>
      <c r="DEZ36" s="33"/>
      <c r="DFA36" s="33"/>
      <c r="DFB36" s="33"/>
      <c r="DFC36" s="33"/>
      <c r="DFD36" s="33"/>
      <c r="DFE36" s="33"/>
      <c r="DFF36" s="33"/>
      <c r="DFG36" s="33"/>
      <c r="DFH36" s="33"/>
      <c r="DFI36" s="33"/>
      <c r="DFJ36" s="33"/>
      <c r="DFK36" s="33"/>
      <c r="DFL36" s="33"/>
      <c r="DFM36" s="33"/>
      <c r="DFN36" s="33"/>
      <c r="DFO36" s="33"/>
      <c r="DFP36" s="33"/>
      <c r="DFQ36" s="33"/>
      <c r="DFR36" s="33"/>
      <c r="DFS36" s="33"/>
      <c r="DFT36" s="33"/>
      <c r="DFU36" s="33"/>
      <c r="DFV36" s="33"/>
      <c r="DFW36" s="33"/>
      <c r="DFX36" s="33"/>
      <c r="DFY36" s="33"/>
      <c r="DFZ36" s="33"/>
      <c r="DGA36" s="33"/>
      <c r="DGB36" s="33"/>
      <c r="DGC36" s="33"/>
      <c r="DGD36" s="33"/>
      <c r="DGE36" s="33"/>
      <c r="DGF36" s="33"/>
      <c r="DGG36" s="33"/>
      <c r="DGH36" s="33"/>
      <c r="DGI36" s="33"/>
      <c r="DGJ36" s="33"/>
      <c r="DGK36" s="33"/>
      <c r="DGL36" s="33"/>
      <c r="DGM36" s="33"/>
      <c r="DGN36" s="33"/>
      <c r="DGO36" s="33"/>
      <c r="DGP36" s="33"/>
      <c r="DGQ36" s="33"/>
      <c r="DGR36" s="33"/>
      <c r="DGS36" s="33"/>
      <c r="DGT36" s="33"/>
      <c r="DGU36" s="33"/>
      <c r="DGV36" s="33"/>
      <c r="DGW36" s="33"/>
      <c r="DGX36" s="33"/>
      <c r="DGY36" s="33"/>
      <c r="DGZ36" s="33"/>
      <c r="DHA36" s="33"/>
      <c r="DHB36" s="33"/>
      <c r="DHC36" s="33"/>
      <c r="DHD36" s="33"/>
      <c r="DHE36" s="33"/>
      <c r="DHF36" s="33"/>
      <c r="DHG36" s="33"/>
      <c r="DHH36" s="33"/>
      <c r="DHI36" s="33"/>
      <c r="DHJ36" s="33"/>
      <c r="DHK36" s="33"/>
      <c r="DHL36" s="33"/>
      <c r="DHM36" s="33"/>
      <c r="DHN36" s="33"/>
      <c r="DHO36" s="33"/>
      <c r="DHP36" s="33"/>
      <c r="DHQ36" s="33"/>
      <c r="DHR36" s="33"/>
      <c r="DHS36" s="33"/>
      <c r="DHT36" s="33"/>
      <c r="DHU36" s="33"/>
      <c r="DHV36" s="33"/>
      <c r="DHW36" s="33"/>
      <c r="DHX36" s="33"/>
      <c r="DHY36" s="33"/>
      <c r="DHZ36" s="33"/>
      <c r="DIA36" s="33"/>
      <c r="DIB36" s="33"/>
      <c r="DIC36" s="33"/>
      <c r="DID36" s="33"/>
      <c r="DIE36" s="33"/>
      <c r="DIF36" s="33"/>
      <c r="DIG36" s="33"/>
      <c r="DIH36" s="33"/>
      <c r="DII36" s="33"/>
      <c r="DIJ36" s="33"/>
      <c r="DIK36" s="33"/>
      <c r="DIL36" s="33"/>
      <c r="DIM36" s="33"/>
      <c r="DIN36" s="33"/>
      <c r="DIO36" s="33"/>
      <c r="DIP36" s="33"/>
      <c r="DIQ36" s="33"/>
      <c r="DIR36" s="33"/>
      <c r="DIS36" s="33"/>
      <c r="DIT36" s="33"/>
      <c r="DIU36" s="33"/>
      <c r="DIV36" s="33"/>
      <c r="DIW36" s="33"/>
      <c r="DIX36" s="33"/>
      <c r="DIY36" s="33"/>
      <c r="DIZ36" s="33"/>
      <c r="DJA36" s="33"/>
      <c r="DJB36" s="33"/>
      <c r="DJC36" s="33"/>
      <c r="DJD36" s="33"/>
      <c r="DJE36" s="33"/>
      <c r="DJF36" s="33"/>
      <c r="DJG36" s="33"/>
      <c r="DJH36" s="33"/>
      <c r="DJI36" s="33"/>
      <c r="DJJ36" s="33"/>
      <c r="DJK36" s="33"/>
      <c r="DJL36" s="33"/>
      <c r="DJM36" s="33"/>
      <c r="DJN36" s="33"/>
      <c r="DJO36" s="33"/>
      <c r="DJP36" s="33"/>
      <c r="DJQ36" s="33"/>
      <c r="DJR36" s="33"/>
      <c r="DJS36" s="33"/>
      <c r="DJT36" s="33"/>
      <c r="DJU36" s="33"/>
      <c r="DJV36" s="33"/>
      <c r="DJW36" s="33"/>
      <c r="DJX36" s="33"/>
      <c r="DJY36" s="33"/>
      <c r="DJZ36" s="33"/>
      <c r="DKA36" s="33"/>
      <c r="DKB36" s="33"/>
      <c r="DKC36" s="33"/>
      <c r="DKD36" s="33"/>
      <c r="DKE36" s="33"/>
      <c r="DKF36" s="33"/>
      <c r="DKG36" s="33"/>
      <c r="DKH36" s="33"/>
      <c r="DKI36" s="33"/>
      <c r="DKJ36" s="33"/>
      <c r="DKK36" s="33"/>
      <c r="DKL36" s="33"/>
      <c r="DKM36" s="33"/>
      <c r="DKN36" s="33"/>
      <c r="DKO36" s="33"/>
      <c r="DKP36" s="33"/>
      <c r="DKQ36" s="33"/>
      <c r="DKR36" s="33"/>
      <c r="DKS36" s="33"/>
      <c r="DKT36" s="33"/>
      <c r="DKU36" s="33"/>
      <c r="DKV36" s="33"/>
      <c r="DKW36" s="33"/>
      <c r="DKX36" s="33"/>
      <c r="DKY36" s="33"/>
      <c r="DKZ36" s="33"/>
      <c r="DLA36" s="33"/>
      <c r="DLB36" s="33"/>
      <c r="DLC36" s="33"/>
      <c r="DLD36" s="33"/>
      <c r="DLE36" s="33"/>
      <c r="DLF36" s="33"/>
      <c r="DLG36" s="33"/>
      <c r="DLH36" s="33"/>
      <c r="DLI36" s="33"/>
      <c r="DLJ36" s="33"/>
      <c r="DLK36" s="33"/>
      <c r="DLL36" s="33"/>
      <c r="DLM36" s="33"/>
      <c r="DLN36" s="33"/>
      <c r="DLO36" s="33"/>
      <c r="DLP36" s="33"/>
      <c r="DLQ36" s="33"/>
      <c r="DLR36" s="33"/>
      <c r="DLS36" s="33"/>
      <c r="DLT36" s="33"/>
      <c r="DLU36" s="33"/>
      <c r="DLV36" s="33"/>
      <c r="DLW36" s="33"/>
      <c r="DLX36" s="33"/>
      <c r="DLY36" s="33"/>
      <c r="DLZ36" s="33"/>
      <c r="DMA36" s="33"/>
      <c r="DMB36" s="33"/>
      <c r="DMC36" s="33"/>
      <c r="DMD36" s="33"/>
      <c r="DME36" s="33"/>
      <c r="DMF36" s="33"/>
      <c r="DMG36" s="33"/>
      <c r="DMH36" s="33"/>
      <c r="DMI36" s="33"/>
      <c r="DMJ36" s="33"/>
      <c r="DMK36" s="33"/>
      <c r="DML36" s="33"/>
      <c r="DMM36" s="33"/>
      <c r="DMN36" s="33"/>
      <c r="DMO36" s="33"/>
      <c r="DMP36" s="33"/>
      <c r="DMQ36" s="33"/>
      <c r="DMR36" s="33"/>
      <c r="DMS36" s="33"/>
      <c r="DMT36" s="33"/>
      <c r="DMU36" s="33"/>
      <c r="DMV36" s="33"/>
      <c r="DMW36" s="33"/>
      <c r="DMX36" s="33"/>
      <c r="DMY36" s="33"/>
      <c r="DMZ36" s="33"/>
      <c r="DNA36" s="33"/>
      <c r="DNB36" s="33"/>
      <c r="DNC36" s="33"/>
      <c r="DND36" s="33"/>
      <c r="DNE36" s="33"/>
      <c r="DNF36" s="33"/>
      <c r="DNG36" s="33"/>
      <c r="DNH36" s="33"/>
      <c r="DNI36" s="33"/>
      <c r="DNJ36" s="33"/>
      <c r="DNK36" s="33"/>
      <c r="DNL36" s="33"/>
      <c r="DNM36" s="33"/>
      <c r="DNN36" s="33"/>
      <c r="DNO36" s="33"/>
      <c r="DNP36" s="33"/>
      <c r="DNQ36" s="33"/>
      <c r="DNR36" s="33"/>
      <c r="DNS36" s="33"/>
      <c r="DNT36" s="33"/>
      <c r="DNU36" s="33"/>
      <c r="DNV36" s="33"/>
      <c r="DNW36" s="33"/>
      <c r="DNX36" s="33"/>
      <c r="DNY36" s="33"/>
      <c r="DNZ36" s="33"/>
      <c r="DOA36" s="33"/>
      <c r="DOB36" s="33"/>
      <c r="DOC36" s="33"/>
      <c r="DOD36" s="33"/>
      <c r="DOE36" s="33"/>
      <c r="DOF36" s="33"/>
      <c r="DOG36" s="33"/>
      <c r="DOH36" s="33"/>
      <c r="DOI36" s="33"/>
      <c r="DOJ36" s="33"/>
      <c r="DOK36" s="33"/>
      <c r="DOL36" s="33"/>
      <c r="DOM36" s="33"/>
      <c r="DON36" s="33"/>
      <c r="DOO36" s="33"/>
      <c r="DOP36" s="33"/>
      <c r="DOQ36" s="33"/>
      <c r="DOR36" s="33"/>
      <c r="DOS36" s="33"/>
      <c r="DOT36" s="33"/>
      <c r="DOU36" s="33"/>
      <c r="DOV36" s="33"/>
      <c r="DOW36" s="33"/>
      <c r="DOX36" s="33"/>
      <c r="DOY36" s="33"/>
      <c r="DOZ36" s="33"/>
      <c r="DPA36" s="33"/>
      <c r="DPB36" s="33"/>
      <c r="DPC36" s="33"/>
      <c r="DPD36" s="33"/>
      <c r="DPE36" s="33"/>
      <c r="DPF36" s="33"/>
      <c r="DPG36" s="33"/>
      <c r="DPH36" s="33"/>
      <c r="DPI36" s="33"/>
      <c r="DPJ36" s="33"/>
      <c r="DPK36" s="33"/>
      <c r="DPL36" s="33"/>
      <c r="DPM36" s="33"/>
      <c r="DPN36" s="33"/>
      <c r="DPO36" s="33"/>
      <c r="DPP36" s="33"/>
      <c r="DPQ36" s="33"/>
      <c r="DPR36" s="33"/>
      <c r="DPS36" s="33"/>
      <c r="DPT36" s="33"/>
      <c r="DPU36" s="33"/>
      <c r="DPV36" s="33"/>
      <c r="DPW36" s="33"/>
      <c r="DPX36" s="33"/>
      <c r="DPY36" s="33"/>
      <c r="DPZ36" s="33"/>
      <c r="DQA36" s="33"/>
      <c r="DQB36" s="33"/>
      <c r="DQC36" s="33"/>
      <c r="DQD36" s="33"/>
      <c r="DQE36" s="33"/>
      <c r="DQF36" s="33"/>
      <c r="DQG36" s="33"/>
      <c r="DQH36" s="33"/>
      <c r="DQI36" s="33"/>
      <c r="DQJ36" s="33"/>
      <c r="DQK36" s="33"/>
      <c r="DQL36" s="33"/>
      <c r="DQM36" s="33"/>
      <c r="DQN36" s="33"/>
      <c r="DQO36" s="33"/>
      <c r="DQP36" s="33"/>
      <c r="DQQ36" s="33"/>
      <c r="DQR36" s="33"/>
      <c r="DQS36" s="33"/>
      <c r="DQT36" s="33"/>
      <c r="DQU36" s="33"/>
      <c r="DQV36" s="33"/>
      <c r="DQW36" s="33"/>
      <c r="DQX36" s="33"/>
      <c r="DQY36" s="33"/>
      <c r="DQZ36" s="33"/>
      <c r="DRA36" s="33"/>
      <c r="DRB36" s="33"/>
      <c r="DRC36" s="33"/>
      <c r="DRD36" s="33"/>
      <c r="DRE36" s="33"/>
      <c r="DRF36" s="33"/>
      <c r="DRG36" s="33"/>
      <c r="DRH36" s="33"/>
      <c r="DRI36" s="33"/>
      <c r="DRJ36" s="33"/>
      <c r="DRK36" s="33"/>
      <c r="DRL36" s="33"/>
      <c r="DRM36" s="33"/>
      <c r="DRN36" s="33"/>
      <c r="DRO36" s="33"/>
      <c r="DRP36" s="33"/>
      <c r="DRQ36" s="33"/>
      <c r="DRR36" s="33"/>
      <c r="DRS36" s="33"/>
      <c r="DRT36" s="33"/>
      <c r="DRU36" s="33"/>
      <c r="DRV36" s="33"/>
      <c r="DRW36" s="33"/>
      <c r="DRX36" s="33"/>
      <c r="DRY36" s="33"/>
      <c r="DRZ36" s="33"/>
      <c r="DSA36" s="33"/>
      <c r="DSB36" s="33"/>
      <c r="DSC36" s="33"/>
      <c r="DSD36" s="33"/>
      <c r="DSE36" s="33"/>
      <c r="DSF36" s="33"/>
      <c r="DSG36" s="33"/>
      <c r="DSH36" s="33"/>
      <c r="DSI36" s="33"/>
      <c r="DSJ36" s="33"/>
      <c r="DSK36" s="33"/>
      <c r="DSL36" s="33"/>
      <c r="DSM36" s="33"/>
      <c r="DSN36" s="33"/>
      <c r="DSO36" s="33"/>
      <c r="DSP36" s="33"/>
      <c r="DSQ36" s="33"/>
      <c r="DSR36" s="33"/>
      <c r="DSS36" s="33"/>
      <c r="DST36" s="33"/>
      <c r="DSU36" s="33"/>
      <c r="DSV36" s="33"/>
      <c r="DSW36" s="33"/>
      <c r="DSX36" s="33"/>
      <c r="DSY36" s="33"/>
      <c r="DSZ36" s="33"/>
      <c r="DTA36" s="33"/>
      <c r="DTB36" s="33"/>
      <c r="DTC36" s="33"/>
      <c r="DTD36" s="33"/>
      <c r="DTE36" s="33"/>
      <c r="DTF36" s="33"/>
      <c r="DTG36" s="33"/>
      <c r="DTH36" s="33"/>
      <c r="DTI36" s="33"/>
      <c r="DTJ36" s="33"/>
      <c r="DTK36" s="33"/>
      <c r="DTL36" s="33"/>
      <c r="DTM36" s="33"/>
      <c r="DTN36" s="33"/>
      <c r="DTO36" s="33"/>
      <c r="DTP36" s="33"/>
      <c r="DTQ36" s="33"/>
      <c r="DTR36" s="33"/>
      <c r="DTS36" s="33"/>
      <c r="DTT36" s="33"/>
      <c r="DTU36" s="33"/>
      <c r="DTV36" s="33"/>
      <c r="DTW36" s="33"/>
      <c r="DTX36" s="33"/>
      <c r="DTY36" s="33"/>
      <c r="DTZ36" s="33"/>
      <c r="DUA36" s="33"/>
      <c r="DUB36" s="33"/>
      <c r="DUC36" s="33"/>
      <c r="DUD36" s="33"/>
      <c r="DUE36" s="33"/>
      <c r="DUF36" s="33"/>
      <c r="DUG36" s="33"/>
      <c r="DUH36" s="33"/>
      <c r="DUI36" s="33"/>
      <c r="DUJ36" s="33"/>
      <c r="DUK36" s="33"/>
      <c r="DUL36" s="33"/>
      <c r="DUM36" s="33"/>
      <c r="DUN36" s="33"/>
      <c r="DUO36" s="33"/>
      <c r="DUP36" s="33"/>
      <c r="DUQ36" s="33"/>
      <c r="DUR36" s="33"/>
      <c r="DUS36" s="33"/>
      <c r="DUT36" s="33"/>
      <c r="DUU36" s="33"/>
      <c r="DUV36" s="33"/>
      <c r="DUW36" s="33"/>
      <c r="DUX36" s="33"/>
      <c r="DUY36" s="33"/>
      <c r="DUZ36" s="33"/>
      <c r="DVA36" s="33"/>
      <c r="DVB36" s="33"/>
      <c r="DVC36" s="33"/>
      <c r="DVD36" s="33"/>
      <c r="DVE36" s="33"/>
      <c r="DVF36" s="33"/>
      <c r="DVG36" s="33"/>
      <c r="DVH36" s="33"/>
      <c r="DVI36" s="33"/>
      <c r="DVJ36" s="33"/>
      <c r="DVK36" s="33"/>
      <c r="DVL36" s="33"/>
      <c r="DVM36" s="33"/>
      <c r="DVN36" s="33"/>
      <c r="DVO36" s="33"/>
      <c r="DVP36" s="33"/>
      <c r="DVQ36" s="33"/>
      <c r="DVR36" s="33"/>
      <c r="DVS36" s="33"/>
      <c r="DVT36" s="33"/>
      <c r="DVU36" s="33"/>
      <c r="DVV36" s="33"/>
      <c r="DVW36" s="33"/>
      <c r="DVX36" s="33"/>
      <c r="DVY36" s="33"/>
      <c r="DVZ36" s="33"/>
      <c r="DWA36" s="33"/>
      <c r="DWB36" s="33"/>
      <c r="DWC36" s="33"/>
      <c r="DWD36" s="33"/>
      <c r="DWE36" s="33"/>
      <c r="DWF36" s="33"/>
      <c r="DWG36" s="33"/>
      <c r="DWH36" s="33"/>
      <c r="DWI36" s="33"/>
      <c r="DWJ36" s="33"/>
      <c r="DWK36" s="33"/>
      <c r="DWL36" s="33"/>
      <c r="DWM36" s="33"/>
      <c r="DWN36" s="33"/>
      <c r="DWO36" s="33"/>
      <c r="DWP36" s="33"/>
      <c r="DWQ36" s="33"/>
      <c r="DWR36" s="33"/>
      <c r="DWS36" s="33"/>
      <c r="DWT36" s="33"/>
      <c r="DWU36" s="33"/>
      <c r="DWV36" s="33"/>
      <c r="DWW36" s="33"/>
      <c r="DWX36" s="33"/>
      <c r="DWY36" s="33"/>
      <c r="DWZ36" s="33"/>
      <c r="DXA36" s="33"/>
      <c r="DXB36" s="33"/>
      <c r="DXC36" s="33"/>
      <c r="DXD36" s="33"/>
      <c r="DXE36" s="33"/>
      <c r="DXF36" s="33"/>
      <c r="DXG36" s="33"/>
      <c r="DXH36" s="33"/>
      <c r="DXI36" s="33"/>
      <c r="DXJ36" s="33"/>
      <c r="DXK36" s="33"/>
      <c r="DXL36" s="33"/>
      <c r="DXM36" s="33"/>
      <c r="DXN36" s="33"/>
      <c r="DXO36" s="33"/>
      <c r="DXP36" s="33"/>
      <c r="DXQ36" s="33"/>
      <c r="DXR36" s="33"/>
      <c r="DXS36" s="33"/>
      <c r="DXT36" s="33"/>
      <c r="DXU36" s="33"/>
      <c r="DXV36" s="33"/>
      <c r="DXW36" s="33"/>
      <c r="DXX36" s="33"/>
      <c r="DXY36" s="33"/>
      <c r="DXZ36" s="33"/>
      <c r="DYA36" s="33"/>
      <c r="DYB36" s="33"/>
      <c r="DYC36" s="33"/>
      <c r="DYD36" s="33"/>
      <c r="DYE36" s="33"/>
      <c r="DYF36" s="33"/>
      <c r="DYG36" s="33"/>
      <c r="DYH36" s="33"/>
      <c r="DYI36" s="33"/>
      <c r="DYJ36" s="33"/>
      <c r="DYK36" s="33"/>
      <c r="DYL36" s="33"/>
      <c r="DYM36" s="33"/>
      <c r="DYN36" s="33"/>
      <c r="DYO36" s="33"/>
      <c r="DYP36" s="33"/>
      <c r="DYQ36" s="33"/>
      <c r="DYR36" s="33"/>
      <c r="DYS36" s="33"/>
      <c r="DYT36" s="33"/>
      <c r="DYU36" s="33"/>
      <c r="DYV36" s="33"/>
      <c r="DYW36" s="33"/>
      <c r="DYX36" s="33"/>
      <c r="DYY36" s="33"/>
      <c r="DYZ36" s="33"/>
      <c r="DZA36" s="33"/>
      <c r="DZB36" s="33"/>
      <c r="DZC36" s="33"/>
      <c r="DZD36" s="33"/>
      <c r="DZE36" s="33"/>
      <c r="DZF36" s="33"/>
      <c r="DZG36" s="33"/>
      <c r="DZH36" s="33"/>
      <c r="DZI36" s="33"/>
      <c r="DZJ36" s="33"/>
      <c r="DZK36" s="33"/>
      <c r="DZL36" s="33"/>
      <c r="DZM36" s="33"/>
      <c r="DZN36" s="33"/>
      <c r="DZO36" s="33"/>
      <c r="DZP36" s="33"/>
      <c r="DZQ36" s="33"/>
      <c r="DZR36" s="33"/>
      <c r="DZS36" s="33"/>
      <c r="DZT36" s="33"/>
      <c r="DZU36" s="33"/>
      <c r="DZV36" s="33"/>
      <c r="DZW36" s="33"/>
      <c r="DZX36" s="33"/>
      <c r="DZY36" s="33"/>
      <c r="DZZ36" s="33"/>
      <c r="EAA36" s="33"/>
      <c r="EAB36" s="33"/>
      <c r="EAC36" s="33"/>
      <c r="EAD36" s="33"/>
      <c r="EAE36" s="33"/>
      <c r="EAF36" s="33"/>
      <c r="EAG36" s="33"/>
      <c r="EAH36" s="33"/>
      <c r="EAI36" s="33"/>
      <c r="EAJ36" s="33"/>
      <c r="EAK36" s="33"/>
      <c r="EAL36" s="33"/>
      <c r="EAM36" s="33"/>
      <c r="EAN36" s="33"/>
      <c r="EAO36" s="33"/>
      <c r="EAP36" s="33"/>
      <c r="EAQ36" s="33"/>
      <c r="EAR36" s="33"/>
      <c r="EAS36" s="33"/>
      <c r="EAT36" s="33"/>
      <c r="EAU36" s="33"/>
      <c r="EAV36" s="33"/>
      <c r="EAW36" s="33"/>
      <c r="EAX36" s="33"/>
      <c r="EAY36" s="33"/>
      <c r="EAZ36" s="33"/>
      <c r="EBA36" s="33"/>
      <c r="EBB36" s="33"/>
      <c r="EBC36" s="33"/>
      <c r="EBD36" s="33"/>
      <c r="EBE36" s="33"/>
      <c r="EBF36" s="33"/>
      <c r="EBG36" s="33"/>
      <c r="EBH36" s="33"/>
      <c r="EBI36" s="33"/>
      <c r="EBJ36" s="33"/>
      <c r="EBK36" s="33"/>
      <c r="EBL36" s="33"/>
      <c r="EBM36" s="33"/>
      <c r="EBN36" s="33"/>
      <c r="EBO36" s="33"/>
      <c r="EBP36" s="33"/>
      <c r="EBQ36" s="33"/>
      <c r="EBR36" s="33"/>
      <c r="EBS36" s="33"/>
      <c r="EBT36" s="33"/>
      <c r="EBU36" s="33"/>
      <c r="EBV36" s="33"/>
      <c r="EBW36" s="33"/>
      <c r="EBX36" s="33"/>
      <c r="EBY36" s="33"/>
      <c r="EBZ36" s="33"/>
      <c r="ECA36" s="33"/>
      <c r="ECB36" s="33"/>
      <c r="ECC36" s="33"/>
      <c r="ECD36" s="33"/>
      <c r="ECE36" s="33"/>
      <c r="ECF36" s="33"/>
      <c r="ECG36" s="33"/>
      <c r="ECH36" s="33"/>
      <c r="ECI36" s="33"/>
      <c r="ECJ36" s="33"/>
      <c r="ECK36" s="33"/>
      <c r="ECL36" s="33"/>
      <c r="ECM36" s="33"/>
      <c r="ECN36" s="33"/>
      <c r="ECO36" s="33"/>
      <c r="ECP36" s="33"/>
      <c r="ECQ36" s="33"/>
      <c r="ECR36" s="33"/>
      <c r="ECS36" s="33"/>
      <c r="ECT36" s="33"/>
      <c r="ECU36" s="33"/>
      <c r="ECV36" s="33"/>
      <c r="ECW36" s="33"/>
      <c r="ECX36" s="33"/>
      <c r="ECY36" s="33"/>
      <c r="ECZ36" s="33"/>
      <c r="EDA36" s="33"/>
      <c r="EDB36" s="33"/>
      <c r="EDC36" s="33"/>
      <c r="EDD36" s="33"/>
      <c r="EDE36" s="33"/>
      <c r="EDF36" s="33"/>
      <c r="EDG36" s="33"/>
      <c r="EDH36" s="33"/>
      <c r="EDI36" s="33"/>
      <c r="EDJ36" s="33"/>
      <c r="EDK36" s="33"/>
      <c r="EDL36" s="33"/>
      <c r="EDM36" s="33"/>
      <c r="EDN36" s="33"/>
      <c r="EDO36" s="33"/>
      <c r="EDP36" s="33"/>
      <c r="EDQ36" s="33"/>
      <c r="EDR36" s="33"/>
      <c r="EDS36" s="33"/>
      <c r="EDT36" s="33"/>
      <c r="EDU36" s="33"/>
      <c r="EDV36" s="33"/>
      <c r="EDW36" s="33"/>
      <c r="EDX36" s="33"/>
      <c r="EDY36" s="33"/>
      <c r="EDZ36" s="33"/>
      <c r="EEA36" s="33"/>
      <c r="EEB36" s="33"/>
      <c r="EEC36" s="33"/>
      <c r="EED36" s="33"/>
      <c r="EEE36" s="33"/>
      <c r="EEF36" s="33"/>
      <c r="EEG36" s="33"/>
      <c r="EEH36" s="33"/>
      <c r="EEI36" s="33"/>
      <c r="EEJ36" s="33"/>
      <c r="EEK36" s="33"/>
      <c r="EEL36" s="33"/>
      <c r="EEM36" s="33"/>
      <c r="EEN36" s="33"/>
      <c r="EEO36" s="33"/>
      <c r="EEP36" s="33"/>
      <c r="EEQ36" s="33"/>
      <c r="EER36" s="33"/>
      <c r="EES36" s="33"/>
      <c r="EET36" s="33"/>
      <c r="EEU36" s="33"/>
      <c r="EEV36" s="33"/>
      <c r="EEW36" s="33"/>
      <c r="EEX36" s="33"/>
      <c r="EEY36" s="33"/>
      <c r="EEZ36" s="33"/>
      <c r="EFA36" s="33"/>
      <c r="EFB36" s="33"/>
      <c r="EFC36" s="33"/>
      <c r="EFD36" s="33"/>
      <c r="EFE36" s="33"/>
      <c r="EFF36" s="33"/>
      <c r="EFG36" s="33"/>
      <c r="EFH36" s="33"/>
      <c r="EFI36" s="33"/>
      <c r="EFJ36" s="33"/>
      <c r="EFK36" s="33"/>
      <c r="EFL36" s="33"/>
      <c r="EFM36" s="33"/>
      <c r="EFN36" s="33"/>
      <c r="EFO36" s="33"/>
      <c r="EFP36" s="33"/>
      <c r="EFQ36" s="33"/>
      <c r="EFR36" s="33"/>
      <c r="EFS36" s="33"/>
      <c r="EFT36" s="33"/>
      <c r="EFU36" s="33"/>
      <c r="EFV36" s="33"/>
      <c r="EFW36" s="33"/>
      <c r="EFX36" s="33"/>
      <c r="EFY36" s="33"/>
      <c r="EFZ36" s="33"/>
      <c r="EGA36" s="33"/>
      <c r="EGB36" s="33"/>
      <c r="EGC36" s="33"/>
      <c r="EGD36" s="33"/>
      <c r="EGE36" s="33"/>
      <c r="EGF36" s="33"/>
      <c r="EGG36" s="33"/>
      <c r="EGH36" s="33"/>
      <c r="EGI36" s="33"/>
      <c r="EGJ36" s="33"/>
      <c r="EGK36" s="33"/>
      <c r="EGL36" s="33"/>
      <c r="EGM36" s="33"/>
      <c r="EGN36" s="33"/>
      <c r="EGO36" s="33"/>
      <c r="EGP36" s="33"/>
      <c r="EGQ36" s="33"/>
      <c r="EGR36" s="33"/>
      <c r="EGS36" s="33"/>
      <c r="EGT36" s="33"/>
      <c r="EGU36" s="33"/>
      <c r="EGV36" s="33"/>
      <c r="EGW36" s="33"/>
      <c r="EGX36" s="33"/>
      <c r="EGY36" s="33"/>
      <c r="EGZ36" s="33"/>
      <c r="EHA36" s="33"/>
      <c r="EHB36" s="33"/>
      <c r="EHC36" s="33"/>
      <c r="EHD36" s="33"/>
      <c r="EHE36" s="33"/>
      <c r="EHF36" s="33"/>
      <c r="EHG36" s="33"/>
      <c r="EHH36" s="33"/>
      <c r="EHI36" s="33"/>
      <c r="EHJ36" s="33"/>
      <c r="EHK36" s="33"/>
      <c r="EHL36" s="33"/>
      <c r="EHM36" s="33"/>
      <c r="EHN36" s="33"/>
      <c r="EHO36" s="33"/>
      <c r="EHP36" s="33"/>
      <c r="EHQ36" s="33"/>
      <c r="EHR36" s="33"/>
      <c r="EHS36" s="33"/>
      <c r="EHT36" s="33"/>
      <c r="EHU36" s="33"/>
      <c r="EHV36" s="33"/>
      <c r="EHW36" s="33"/>
      <c r="EHX36" s="33"/>
      <c r="EHY36" s="33"/>
      <c r="EHZ36" s="33"/>
      <c r="EIA36" s="33"/>
      <c r="EIB36" s="33"/>
      <c r="EIC36" s="33"/>
      <c r="EID36" s="33"/>
      <c r="EIE36" s="33"/>
      <c r="EIF36" s="33"/>
      <c r="EIG36" s="33"/>
      <c r="EIH36" s="33"/>
      <c r="EII36" s="33"/>
      <c r="EIJ36" s="33"/>
      <c r="EIK36" s="33"/>
      <c r="EIL36" s="33"/>
      <c r="EIM36" s="33"/>
      <c r="EIN36" s="33"/>
      <c r="EIO36" s="33"/>
      <c r="EIP36" s="33"/>
      <c r="EIQ36" s="33"/>
      <c r="EIR36" s="33"/>
      <c r="EIS36" s="33"/>
      <c r="EIT36" s="33"/>
      <c r="EIU36" s="33"/>
      <c r="EIV36" s="33"/>
      <c r="EIW36" s="33"/>
      <c r="EIX36" s="33"/>
      <c r="EIY36" s="33"/>
      <c r="EIZ36" s="33"/>
      <c r="EJA36" s="33"/>
      <c r="EJB36" s="33"/>
      <c r="EJC36" s="33"/>
      <c r="EJD36" s="33"/>
      <c r="EJE36" s="33"/>
      <c r="EJF36" s="33"/>
      <c r="EJG36" s="33"/>
      <c r="EJH36" s="33"/>
      <c r="EJI36" s="33"/>
      <c r="EJJ36" s="33"/>
      <c r="EJK36" s="33"/>
      <c r="EJL36" s="33"/>
      <c r="EJM36" s="33"/>
      <c r="EJN36" s="33"/>
      <c r="EJO36" s="33"/>
      <c r="EJP36" s="33"/>
      <c r="EJQ36" s="33"/>
      <c r="EJR36" s="33"/>
      <c r="EJS36" s="33"/>
      <c r="EJT36" s="33"/>
      <c r="EJU36" s="33"/>
      <c r="EJV36" s="33"/>
      <c r="EJW36" s="33"/>
      <c r="EJX36" s="33"/>
      <c r="EJY36" s="33"/>
      <c r="EJZ36" s="33"/>
      <c r="EKA36" s="33"/>
      <c r="EKB36" s="33"/>
      <c r="EKC36" s="33"/>
      <c r="EKD36" s="33"/>
      <c r="EKE36" s="33"/>
      <c r="EKF36" s="33"/>
      <c r="EKG36" s="33"/>
      <c r="EKH36" s="33"/>
      <c r="EKI36" s="33"/>
      <c r="EKJ36" s="33"/>
      <c r="EKK36" s="33"/>
      <c r="EKL36" s="33"/>
      <c r="EKM36" s="33"/>
      <c r="EKN36" s="33"/>
      <c r="EKO36" s="33"/>
      <c r="EKP36" s="33"/>
      <c r="EKQ36" s="33"/>
      <c r="EKR36" s="33"/>
      <c r="EKS36" s="33"/>
      <c r="EKT36" s="33"/>
      <c r="EKU36" s="33"/>
      <c r="EKV36" s="33"/>
      <c r="EKW36" s="33"/>
      <c r="EKX36" s="33"/>
      <c r="EKY36" s="33"/>
      <c r="EKZ36" s="33"/>
      <c r="ELA36" s="33"/>
      <c r="ELB36" s="33"/>
      <c r="ELC36" s="33"/>
      <c r="ELD36" s="33"/>
      <c r="ELE36" s="33"/>
      <c r="ELF36" s="33"/>
      <c r="ELG36" s="33"/>
      <c r="ELH36" s="33"/>
      <c r="ELI36" s="33"/>
      <c r="ELJ36" s="33"/>
      <c r="ELK36" s="33"/>
      <c r="ELL36" s="33"/>
      <c r="ELM36" s="33"/>
      <c r="ELN36" s="33"/>
      <c r="ELO36" s="33"/>
      <c r="ELP36" s="33"/>
      <c r="ELQ36" s="33"/>
      <c r="ELR36" s="33"/>
      <c r="ELS36" s="33"/>
      <c r="ELT36" s="33"/>
      <c r="ELU36" s="33"/>
      <c r="ELV36" s="33"/>
      <c r="ELW36" s="33"/>
      <c r="ELX36" s="33"/>
      <c r="ELY36" s="33"/>
      <c r="ELZ36" s="33"/>
      <c r="EMA36" s="33"/>
      <c r="EMB36" s="33"/>
      <c r="EMC36" s="33"/>
      <c r="EMD36" s="33"/>
      <c r="EME36" s="33"/>
      <c r="EMF36" s="33"/>
      <c r="EMG36" s="33"/>
      <c r="EMH36" s="33"/>
      <c r="EMI36" s="33"/>
      <c r="EMJ36" s="33"/>
      <c r="EMK36" s="33"/>
      <c r="EML36" s="33"/>
      <c r="EMM36" s="33"/>
      <c r="EMN36" s="33"/>
      <c r="EMO36" s="33"/>
      <c r="EMP36" s="33"/>
      <c r="EMQ36" s="33"/>
      <c r="EMR36" s="33"/>
      <c r="EMS36" s="33"/>
      <c r="EMT36" s="33"/>
      <c r="EMU36" s="33"/>
      <c r="EMV36" s="33"/>
      <c r="EMW36" s="33"/>
      <c r="EMX36" s="33"/>
      <c r="EMY36" s="33"/>
      <c r="EMZ36" s="33"/>
      <c r="ENA36" s="33"/>
      <c r="ENB36" s="33"/>
      <c r="ENC36" s="33"/>
      <c r="END36" s="33"/>
      <c r="ENE36" s="33"/>
      <c r="ENF36" s="33"/>
      <c r="ENG36" s="33"/>
      <c r="ENH36" s="33"/>
      <c r="ENI36" s="33"/>
      <c r="ENJ36" s="33"/>
      <c r="ENK36" s="33"/>
      <c r="ENL36" s="33"/>
      <c r="ENM36" s="33"/>
      <c r="ENN36" s="33"/>
      <c r="ENO36" s="33"/>
      <c r="ENP36" s="33"/>
      <c r="ENQ36" s="33"/>
      <c r="ENR36" s="33"/>
      <c r="ENS36" s="33"/>
      <c r="ENT36" s="33"/>
      <c r="ENU36" s="33"/>
      <c r="ENV36" s="33"/>
      <c r="ENW36" s="33"/>
      <c r="ENX36" s="33"/>
      <c r="ENY36" s="33"/>
      <c r="ENZ36" s="33"/>
      <c r="EOA36" s="33"/>
      <c r="EOB36" s="33"/>
      <c r="EOC36" s="33"/>
      <c r="EOD36" s="33"/>
      <c r="EOE36" s="33"/>
      <c r="EOF36" s="33"/>
      <c r="EOG36" s="33"/>
      <c r="EOH36" s="33"/>
      <c r="EOI36" s="33"/>
      <c r="EOJ36" s="33"/>
      <c r="EOK36" s="33"/>
      <c r="EOL36" s="33"/>
      <c r="EOM36" s="33"/>
      <c r="EON36" s="33"/>
      <c r="EOO36" s="33"/>
      <c r="EOP36" s="33"/>
      <c r="EOQ36" s="33"/>
      <c r="EOR36" s="33"/>
      <c r="EOS36" s="33"/>
      <c r="EOT36" s="33"/>
      <c r="EOU36" s="33"/>
      <c r="EOV36" s="33"/>
      <c r="EOW36" s="33"/>
      <c r="EOX36" s="33"/>
      <c r="EOY36" s="33"/>
      <c r="EOZ36" s="33"/>
      <c r="EPA36" s="33"/>
      <c r="EPB36" s="33"/>
      <c r="EPC36" s="33"/>
      <c r="EPD36" s="33"/>
      <c r="EPE36" s="33"/>
      <c r="EPF36" s="33"/>
      <c r="EPG36" s="33"/>
      <c r="EPH36" s="33"/>
      <c r="EPI36" s="33"/>
      <c r="EPJ36" s="33"/>
      <c r="EPK36" s="33"/>
      <c r="EPL36" s="33"/>
      <c r="EPM36" s="33"/>
      <c r="EPN36" s="33"/>
      <c r="EPO36" s="33"/>
      <c r="EPP36" s="33"/>
      <c r="EPQ36" s="33"/>
      <c r="EPR36" s="33"/>
      <c r="EPS36" s="33"/>
      <c r="EPT36" s="33"/>
      <c r="EPU36" s="33"/>
      <c r="EPV36" s="33"/>
      <c r="EPW36" s="33"/>
      <c r="EPX36" s="33"/>
      <c r="EPY36" s="33"/>
      <c r="EPZ36" s="33"/>
      <c r="EQA36" s="33"/>
      <c r="EQB36" s="33"/>
      <c r="EQC36" s="33"/>
      <c r="EQD36" s="33"/>
      <c r="EQE36" s="33"/>
      <c r="EQF36" s="33"/>
      <c r="EQG36" s="33"/>
      <c r="EQH36" s="33"/>
      <c r="EQI36" s="33"/>
      <c r="EQJ36" s="33"/>
      <c r="EQK36" s="33"/>
      <c r="EQL36" s="33"/>
      <c r="EQM36" s="33"/>
      <c r="EQN36" s="33"/>
      <c r="EQO36" s="33"/>
      <c r="EQP36" s="33"/>
      <c r="EQQ36" s="33"/>
      <c r="EQR36" s="33"/>
      <c r="EQS36" s="33"/>
      <c r="EQT36" s="33"/>
      <c r="EQU36" s="33"/>
      <c r="EQV36" s="33"/>
      <c r="EQW36" s="33"/>
      <c r="EQX36" s="33"/>
      <c r="EQY36" s="33"/>
      <c r="EQZ36" s="33"/>
      <c r="ERA36" s="33"/>
      <c r="ERB36" s="33"/>
      <c r="ERC36" s="33"/>
      <c r="ERD36" s="33"/>
      <c r="ERE36" s="33"/>
      <c r="ERF36" s="33"/>
      <c r="ERG36" s="33"/>
      <c r="ERH36" s="33"/>
      <c r="ERI36" s="33"/>
      <c r="ERJ36" s="33"/>
      <c r="ERK36" s="33"/>
      <c r="ERL36" s="33"/>
      <c r="ERM36" s="33"/>
      <c r="ERN36" s="33"/>
      <c r="ERO36" s="33"/>
      <c r="ERP36" s="33"/>
      <c r="ERQ36" s="33"/>
      <c r="ERR36" s="33"/>
      <c r="ERS36" s="33"/>
      <c r="ERT36" s="33"/>
      <c r="ERU36" s="33"/>
      <c r="ERV36" s="33"/>
      <c r="ERW36" s="33"/>
      <c r="ERX36" s="33"/>
      <c r="ERY36" s="33"/>
      <c r="ERZ36" s="33"/>
      <c r="ESA36" s="33"/>
      <c r="ESB36" s="33"/>
      <c r="ESC36" s="33"/>
      <c r="ESD36" s="33"/>
      <c r="ESE36" s="33"/>
      <c r="ESF36" s="33"/>
      <c r="ESG36" s="33"/>
      <c r="ESH36" s="33"/>
      <c r="ESI36" s="33"/>
      <c r="ESJ36" s="33"/>
      <c r="ESK36" s="33"/>
      <c r="ESL36" s="33"/>
      <c r="ESM36" s="33"/>
      <c r="ESN36" s="33"/>
      <c r="ESO36" s="33"/>
      <c r="ESP36" s="33"/>
      <c r="ESQ36" s="33"/>
      <c r="ESR36" s="33"/>
      <c r="ESS36" s="33"/>
      <c r="EST36" s="33"/>
      <c r="ESU36" s="33"/>
      <c r="ESV36" s="33"/>
      <c r="ESW36" s="33"/>
      <c r="ESX36" s="33"/>
      <c r="ESY36" s="33"/>
      <c r="ESZ36" s="33"/>
      <c r="ETA36" s="33"/>
      <c r="ETB36" s="33"/>
      <c r="ETC36" s="33"/>
      <c r="ETD36" s="33"/>
      <c r="ETE36" s="33"/>
      <c r="ETF36" s="33"/>
      <c r="ETG36" s="33"/>
      <c r="ETH36" s="33"/>
      <c r="ETI36" s="33"/>
      <c r="ETJ36" s="33"/>
      <c r="ETK36" s="33"/>
      <c r="ETL36" s="33"/>
      <c r="ETM36" s="33"/>
      <c r="ETN36" s="33"/>
      <c r="ETO36" s="33"/>
      <c r="ETP36" s="33"/>
      <c r="ETQ36" s="33"/>
      <c r="ETR36" s="33"/>
      <c r="ETS36" s="33"/>
      <c r="ETT36" s="33"/>
      <c r="ETU36" s="33"/>
      <c r="ETV36" s="33"/>
      <c r="ETW36" s="33"/>
      <c r="ETX36" s="33"/>
      <c r="ETY36" s="33"/>
      <c r="ETZ36" s="33"/>
      <c r="EUA36" s="33"/>
      <c r="EUB36" s="33"/>
      <c r="EUC36" s="33"/>
      <c r="EUD36" s="33"/>
      <c r="EUE36" s="33"/>
      <c r="EUF36" s="33"/>
      <c r="EUG36" s="33"/>
      <c r="EUH36" s="33"/>
      <c r="EUI36" s="33"/>
      <c r="EUJ36" s="33"/>
      <c r="EUK36" s="33"/>
      <c r="EUL36" s="33"/>
      <c r="EUM36" s="33"/>
      <c r="EUN36" s="33"/>
      <c r="EUO36" s="33"/>
      <c r="EUP36" s="33"/>
      <c r="EUQ36" s="33"/>
      <c r="EUR36" s="33"/>
      <c r="EUS36" s="33"/>
      <c r="EUT36" s="33"/>
      <c r="EUU36" s="33"/>
      <c r="EUV36" s="33"/>
      <c r="EUW36" s="33"/>
      <c r="EUX36" s="33"/>
      <c r="EUY36" s="33"/>
      <c r="EUZ36" s="33"/>
      <c r="EVA36" s="33"/>
      <c r="EVB36" s="33"/>
      <c r="EVC36" s="33"/>
      <c r="EVD36" s="33"/>
      <c r="EVE36" s="33"/>
      <c r="EVF36" s="33"/>
      <c r="EVG36" s="33"/>
      <c r="EVH36" s="33"/>
      <c r="EVI36" s="33"/>
      <c r="EVJ36" s="33"/>
      <c r="EVK36" s="33"/>
      <c r="EVL36" s="33"/>
      <c r="EVM36" s="33"/>
      <c r="EVN36" s="33"/>
      <c r="EVO36" s="33"/>
      <c r="EVP36" s="33"/>
      <c r="EVQ36" s="33"/>
      <c r="EVR36" s="33"/>
      <c r="EVS36" s="33"/>
      <c r="EVT36" s="33"/>
      <c r="EVU36" s="33"/>
      <c r="EVV36" s="33"/>
      <c r="EVW36" s="33"/>
      <c r="EVX36" s="33"/>
      <c r="EVY36" s="33"/>
      <c r="EVZ36" s="33"/>
      <c r="EWA36" s="33"/>
      <c r="EWB36" s="33"/>
      <c r="EWC36" s="33"/>
      <c r="EWD36" s="33"/>
      <c r="EWE36" s="33"/>
      <c r="EWF36" s="33"/>
      <c r="EWG36" s="33"/>
      <c r="EWH36" s="33"/>
      <c r="EWI36" s="33"/>
      <c r="EWJ36" s="33"/>
      <c r="EWK36" s="33"/>
      <c r="EWL36" s="33"/>
      <c r="EWM36" s="33"/>
      <c r="EWN36" s="33"/>
      <c r="EWO36" s="33"/>
      <c r="EWP36" s="33"/>
      <c r="EWQ36" s="33"/>
      <c r="EWR36" s="33"/>
      <c r="EWS36" s="33"/>
      <c r="EWT36" s="33"/>
      <c r="EWU36" s="33"/>
      <c r="EWV36" s="33"/>
      <c r="EWW36" s="33"/>
      <c r="EWX36" s="33"/>
      <c r="EWY36" s="33"/>
      <c r="EWZ36" s="33"/>
      <c r="EXA36" s="33"/>
      <c r="EXB36" s="33"/>
      <c r="EXC36" s="33"/>
      <c r="EXD36" s="33"/>
      <c r="EXE36" s="33"/>
      <c r="EXF36" s="33"/>
      <c r="EXG36" s="33"/>
      <c r="EXH36" s="33"/>
      <c r="EXI36" s="33"/>
      <c r="EXJ36" s="33"/>
      <c r="EXK36" s="33"/>
      <c r="EXL36" s="33"/>
      <c r="EXM36" s="33"/>
      <c r="EXN36" s="33"/>
      <c r="EXO36" s="33"/>
      <c r="EXP36" s="33"/>
      <c r="EXQ36" s="33"/>
      <c r="EXR36" s="33"/>
      <c r="EXS36" s="33"/>
      <c r="EXT36" s="33"/>
      <c r="EXU36" s="33"/>
      <c r="EXV36" s="33"/>
      <c r="EXW36" s="33"/>
      <c r="EXX36" s="33"/>
      <c r="EXY36" s="33"/>
      <c r="EXZ36" s="33"/>
      <c r="EYA36" s="33"/>
      <c r="EYB36" s="33"/>
      <c r="EYC36" s="33"/>
      <c r="EYD36" s="33"/>
      <c r="EYE36" s="33"/>
      <c r="EYF36" s="33"/>
      <c r="EYG36" s="33"/>
      <c r="EYH36" s="33"/>
      <c r="EYI36" s="33"/>
      <c r="EYJ36" s="33"/>
      <c r="EYK36" s="33"/>
      <c r="EYL36" s="33"/>
      <c r="EYM36" s="33"/>
      <c r="EYN36" s="33"/>
      <c r="EYO36" s="33"/>
      <c r="EYP36" s="33"/>
      <c r="EYQ36" s="33"/>
      <c r="EYR36" s="33"/>
      <c r="EYS36" s="33"/>
      <c r="EYT36" s="33"/>
      <c r="EYU36" s="33"/>
      <c r="EYV36" s="33"/>
      <c r="EYW36" s="33"/>
      <c r="EYX36" s="33"/>
      <c r="EYY36" s="33"/>
      <c r="EYZ36" s="33"/>
      <c r="EZA36" s="33"/>
      <c r="EZB36" s="33"/>
      <c r="EZC36" s="33"/>
      <c r="EZD36" s="33"/>
      <c r="EZE36" s="33"/>
      <c r="EZF36" s="33"/>
      <c r="EZG36" s="33"/>
      <c r="EZH36" s="33"/>
      <c r="EZI36" s="33"/>
      <c r="EZJ36" s="33"/>
      <c r="EZK36" s="33"/>
      <c r="EZL36" s="33"/>
      <c r="EZM36" s="33"/>
      <c r="EZN36" s="33"/>
      <c r="EZO36" s="33"/>
      <c r="EZP36" s="33"/>
      <c r="EZQ36" s="33"/>
      <c r="EZR36" s="33"/>
      <c r="EZS36" s="33"/>
      <c r="EZT36" s="33"/>
      <c r="EZU36" s="33"/>
      <c r="EZV36" s="33"/>
      <c r="EZW36" s="33"/>
      <c r="EZX36" s="33"/>
      <c r="EZY36" s="33"/>
      <c r="EZZ36" s="33"/>
      <c r="FAA36" s="33"/>
      <c r="FAB36" s="33"/>
      <c r="FAC36" s="33"/>
      <c r="FAD36" s="33"/>
      <c r="FAE36" s="33"/>
      <c r="FAF36" s="33"/>
      <c r="FAG36" s="33"/>
      <c r="FAH36" s="33"/>
      <c r="FAI36" s="33"/>
      <c r="FAJ36" s="33"/>
      <c r="FAK36" s="33"/>
      <c r="FAL36" s="33"/>
      <c r="FAM36" s="33"/>
      <c r="FAN36" s="33"/>
      <c r="FAO36" s="33"/>
      <c r="FAP36" s="33"/>
      <c r="FAQ36" s="33"/>
      <c r="FAR36" s="33"/>
      <c r="FAS36" s="33"/>
      <c r="FAT36" s="33"/>
      <c r="FAU36" s="33"/>
      <c r="FAV36" s="33"/>
      <c r="FAW36" s="33"/>
      <c r="FAX36" s="33"/>
      <c r="FAY36" s="33"/>
      <c r="FAZ36" s="33"/>
      <c r="FBA36" s="33"/>
      <c r="FBB36" s="33"/>
      <c r="FBC36" s="33"/>
      <c r="FBD36" s="33"/>
      <c r="FBE36" s="33"/>
      <c r="FBF36" s="33"/>
      <c r="FBG36" s="33"/>
      <c r="FBH36" s="33"/>
      <c r="FBI36" s="33"/>
      <c r="FBJ36" s="33"/>
      <c r="FBK36" s="33"/>
      <c r="FBL36" s="33"/>
      <c r="FBM36" s="33"/>
      <c r="FBN36" s="33"/>
      <c r="FBO36" s="33"/>
      <c r="FBP36" s="33"/>
      <c r="FBQ36" s="33"/>
      <c r="FBR36" s="33"/>
      <c r="FBS36" s="33"/>
      <c r="FBT36" s="33"/>
      <c r="FBU36" s="33"/>
      <c r="FBV36" s="33"/>
      <c r="FBW36" s="33"/>
      <c r="FBX36" s="33"/>
      <c r="FBY36" s="33"/>
      <c r="FBZ36" s="33"/>
      <c r="FCA36" s="33"/>
      <c r="FCB36" s="33"/>
      <c r="FCC36" s="33"/>
      <c r="FCD36" s="33"/>
      <c r="FCE36" s="33"/>
      <c r="FCF36" s="33"/>
      <c r="FCG36" s="33"/>
      <c r="FCH36" s="33"/>
      <c r="FCI36" s="33"/>
      <c r="FCJ36" s="33"/>
      <c r="FCK36" s="33"/>
      <c r="FCL36" s="33"/>
      <c r="FCM36" s="33"/>
      <c r="FCN36" s="33"/>
      <c r="FCO36" s="33"/>
      <c r="FCP36" s="33"/>
      <c r="FCQ36" s="33"/>
      <c r="FCR36" s="33"/>
      <c r="FCS36" s="33"/>
      <c r="FCT36" s="33"/>
      <c r="FCU36" s="33"/>
      <c r="FCV36" s="33"/>
      <c r="FCW36" s="33"/>
      <c r="FCX36" s="33"/>
      <c r="FCY36" s="33"/>
      <c r="FCZ36" s="33"/>
      <c r="FDA36" s="33"/>
      <c r="FDB36" s="33"/>
      <c r="FDC36" s="33"/>
      <c r="FDD36" s="33"/>
      <c r="FDE36" s="33"/>
      <c r="FDF36" s="33"/>
      <c r="FDG36" s="33"/>
      <c r="FDH36" s="33"/>
      <c r="FDI36" s="33"/>
      <c r="FDJ36" s="33"/>
      <c r="FDK36" s="33"/>
      <c r="FDL36" s="33"/>
      <c r="FDM36" s="33"/>
      <c r="FDN36" s="33"/>
      <c r="FDO36" s="33"/>
      <c r="FDP36" s="33"/>
      <c r="FDQ36" s="33"/>
      <c r="FDR36" s="33"/>
      <c r="FDS36" s="33"/>
      <c r="FDT36" s="33"/>
      <c r="FDU36" s="33"/>
      <c r="FDV36" s="33"/>
      <c r="FDW36" s="33"/>
      <c r="FDX36" s="33"/>
      <c r="FDY36" s="33"/>
      <c r="FDZ36" s="33"/>
      <c r="FEA36" s="33"/>
      <c r="FEB36" s="33"/>
      <c r="FEC36" s="33"/>
      <c r="FED36" s="33"/>
      <c r="FEE36" s="33"/>
      <c r="FEF36" s="33"/>
      <c r="FEG36" s="33"/>
      <c r="FEH36" s="33"/>
      <c r="FEI36" s="33"/>
      <c r="FEJ36" s="33"/>
      <c r="FEK36" s="33"/>
      <c r="FEL36" s="33"/>
      <c r="FEM36" s="33"/>
      <c r="FEN36" s="33"/>
      <c r="FEO36" s="33"/>
      <c r="FEP36" s="33"/>
      <c r="FEQ36" s="33"/>
      <c r="FER36" s="33"/>
      <c r="FES36" s="33"/>
      <c r="FET36" s="33"/>
      <c r="FEU36" s="33"/>
      <c r="FEV36" s="33"/>
      <c r="FEW36" s="33"/>
      <c r="FEX36" s="33"/>
      <c r="FEY36" s="33"/>
      <c r="FEZ36" s="33"/>
      <c r="FFA36" s="33"/>
      <c r="FFB36" s="33"/>
      <c r="FFC36" s="33"/>
      <c r="FFD36" s="33"/>
      <c r="FFE36" s="33"/>
      <c r="FFF36" s="33"/>
      <c r="FFG36" s="33"/>
      <c r="FFH36" s="33"/>
      <c r="FFI36" s="33"/>
      <c r="FFJ36" s="33"/>
      <c r="FFK36" s="33"/>
      <c r="FFL36" s="33"/>
      <c r="FFM36" s="33"/>
      <c r="FFN36" s="33"/>
      <c r="FFO36" s="33"/>
      <c r="FFP36" s="33"/>
      <c r="FFQ36" s="33"/>
      <c r="FFR36" s="33"/>
      <c r="FFS36" s="33"/>
      <c r="FFT36" s="33"/>
      <c r="FFU36" s="33"/>
      <c r="FFV36" s="33"/>
      <c r="FFW36" s="33"/>
      <c r="FFX36" s="33"/>
      <c r="FFY36" s="33"/>
      <c r="FFZ36" s="33"/>
      <c r="FGA36" s="33"/>
      <c r="FGB36" s="33"/>
      <c r="FGC36" s="33"/>
      <c r="FGD36" s="33"/>
      <c r="FGE36" s="33"/>
      <c r="FGF36" s="33"/>
      <c r="FGG36" s="33"/>
      <c r="FGH36" s="33"/>
      <c r="FGI36" s="33"/>
      <c r="FGJ36" s="33"/>
      <c r="FGK36" s="33"/>
      <c r="FGL36" s="33"/>
      <c r="FGM36" s="33"/>
      <c r="FGN36" s="33"/>
      <c r="FGO36" s="33"/>
      <c r="FGP36" s="33"/>
      <c r="FGQ36" s="33"/>
      <c r="FGR36" s="33"/>
      <c r="FGS36" s="33"/>
      <c r="FGT36" s="33"/>
      <c r="FGU36" s="33"/>
      <c r="FGV36" s="33"/>
      <c r="FGW36" s="33"/>
      <c r="FGX36" s="33"/>
      <c r="FGY36" s="33"/>
      <c r="FGZ36" s="33"/>
      <c r="FHA36" s="33"/>
      <c r="FHB36" s="33"/>
      <c r="FHC36" s="33"/>
      <c r="FHD36" s="33"/>
      <c r="FHE36" s="33"/>
      <c r="FHF36" s="33"/>
      <c r="FHG36" s="33"/>
      <c r="FHH36" s="33"/>
      <c r="FHI36" s="33"/>
      <c r="FHJ36" s="33"/>
      <c r="FHK36" s="33"/>
      <c r="FHL36" s="33"/>
      <c r="FHM36" s="33"/>
      <c r="FHN36" s="33"/>
      <c r="FHO36" s="33"/>
      <c r="FHP36" s="33"/>
      <c r="FHQ36" s="33"/>
      <c r="FHR36" s="33"/>
      <c r="FHS36" s="33"/>
      <c r="FHT36" s="33"/>
      <c r="FHU36" s="33"/>
      <c r="FHV36" s="33"/>
      <c r="FHW36" s="33"/>
      <c r="FHX36" s="33"/>
      <c r="FHY36" s="33"/>
      <c r="FHZ36" s="33"/>
      <c r="FIA36" s="33"/>
      <c r="FIB36" s="33"/>
      <c r="FIC36" s="33"/>
      <c r="FID36" s="33"/>
      <c r="FIE36" s="33"/>
      <c r="FIF36" s="33"/>
      <c r="FIG36" s="33"/>
      <c r="FIH36" s="33"/>
      <c r="FII36" s="33"/>
      <c r="FIJ36" s="33"/>
      <c r="FIK36" s="33"/>
      <c r="FIL36" s="33"/>
      <c r="FIM36" s="33"/>
      <c r="FIN36" s="33"/>
      <c r="FIO36" s="33"/>
      <c r="FIP36" s="33"/>
      <c r="FIQ36" s="33"/>
      <c r="FIR36" s="33"/>
      <c r="FIS36" s="33"/>
      <c r="FIT36" s="33"/>
      <c r="FIU36" s="33"/>
      <c r="FIV36" s="33"/>
      <c r="FIW36" s="33"/>
      <c r="FIX36" s="33"/>
      <c r="FIY36" s="33"/>
      <c r="FIZ36" s="33"/>
      <c r="FJA36" s="33"/>
      <c r="FJB36" s="33"/>
      <c r="FJC36" s="33"/>
      <c r="FJD36" s="33"/>
      <c r="FJE36" s="33"/>
      <c r="FJF36" s="33"/>
      <c r="FJG36" s="33"/>
      <c r="FJH36" s="33"/>
      <c r="FJI36" s="33"/>
      <c r="FJJ36" s="33"/>
      <c r="FJK36" s="33"/>
      <c r="FJL36" s="33"/>
      <c r="FJM36" s="33"/>
      <c r="FJN36" s="33"/>
      <c r="FJO36" s="33"/>
      <c r="FJP36" s="33"/>
      <c r="FJQ36" s="33"/>
      <c r="FJR36" s="33"/>
      <c r="FJS36" s="33"/>
      <c r="FJT36" s="33"/>
      <c r="FJU36" s="33"/>
      <c r="FJV36" s="33"/>
      <c r="FJW36" s="33"/>
      <c r="FJX36" s="33"/>
      <c r="FJY36" s="33"/>
      <c r="FJZ36" s="33"/>
      <c r="FKA36" s="33"/>
      <c r="FKB36" s="33"/>
      <c r="FKC36" s="33"/>
      <c r="FKD36" s="33"/>
      <c r="FKE36" s="33"/>
      <c r="FKF36" s="33"/>
      <c r="FKG36" s="33"/>
      <c r="FKH36" s="33"/>
      <c r="FKI36" s="33"/>
      <c r="FKJ36" s="33"/>
      <c r="FKK36" s="33"/>
      <c r="FKL36" s="33"/>
      <c r="FKM36" s="33"/>
      <c r="FKN36" s="33"/>
      <c r="FKO36" s="33"/>
      <c r="FKP36" s="33"/>
      <c r="FKQ36" s="33"/>
      <c r="FKR36" s="33"/>
      <c r="FKS36" s="33"/>
      <c r="FKT36" s="33"/>
      <c r="FKU36" s="33"/>
      <c r="FKV36" s="33"/>
      <c r="FKW36" s="33"/>
      <c r="FKX36" s="33"/>
      <c r="FKY36" s="33"/>
      <c r="FKZ36" s="33"/>
      <c r="FLA36" s="33"/>
      <c r="FLB36" s="33"/>
      <c r="FLC36" s="33"/>
      <c r="FLD36" s="33"/>
      <c r="FLE36" s="33"/>
      <c r="FLF36" s="33"/>
      <c r="FLG36" s="33"/>
      <c r="FLH36" s="33"/>
      <c r="FLI36" s="33"/>
      <c r="FLJ36" s="33"/>
      <c r="FLK36" s="33"/>
      <c r="FLL36" s="33"/>
      <c r="FLM36" s="33"/>
      <c r="FLN36" s="33"/>
      <c r="FLO36" s="33"/>
      <c r="FLP36" s="33"/>
      <c r="FLQ36" s="33"/>
      <c r="FLR36" s="33"/>
      <c r="FLS36" s="33"/>
      <c r="FLT36" s="33"/>
      <c r="FLU36" s="33"/>
      <c r="FLV36" s="33"/>
      <c r="FLW36" s="33"/>
      <c r="FLX36" s="33"/>
      <c r="FLY36" s="33"/>
      <c r="FLZ36" s="33"/>
      <c r="FMA36" s="33"/>
      <c r="FMB36" s="33"/>
      <c r="FMC36" s="33"/>
      <c r="FMD36" s="33"/>
      <c r="FME36" s="33"/>
      <c r="FMF36" s="33"/>
      <c r="FMG36" s="33"/>
      <c r="FMH36" s="33"/>
      <c r="FMI36" s="33"/>
      <c r="FMJ36" s="33"/>
      <c r="FMK36" s="33"/>
      <c r="FML36" s="33"/>
      <c r="FMM36" s="33"/>
      <c r="FMN36" s="33"/>
      <c r="FMO36" s="33"/>
      <c r="FMP36" s="33"/>
      <c r="FMQ36" s="33"/>
      <c r="FMR36" s="33"/>
      <c r="FMS36" s="33"/>
      <c r="FMT36" s="33"/>
      <c r="FMU36" s="33"/>
      <c r="FMV36" s="33"/>
      <c r="FMW36" s="33"/>
      <c r="FMX36" s="33"/>
      <c r="FMY36" s="33"/>
      <c r="FMZ36" s="33"/>
      <c r="FNA36" s="33"/>
      <c r="FNB36" s="33"/>
      <c r="FNC36" s="33"/>
      <c r="FND36" s="33"/>
      <c r="FNE36" s="33"/>
      <c r="FNF36" s="33"/>
      <c r="FNG36" s="33"/>
      <c r="FNH36" s="33"/>
      <c r="FNI36" s="33"/>
      <c r="FNJ36" s="33"/>
      <c r="FNK36" s="33"/>
      <c r="FNL36" s="33"/>
      <c r="FNM36" s="33"/>
      <c r="FNN36" s="33"/>
      <c r="FNO36" s="33"/>
      <c r="FNP36" s="33"/>
      <c r="FNQ36" s="33"/>
      <c r="FNR36" s="33"/>
      <c r="FNS36" s="33"/>
      <c r="FNT36" s="33"/>
      <c r="FNU36" s="33"/>
      <c r="FNV36" s="33"/>
      <c r="FNW36" s="33"/>
      <c r="FNX36" s="33"/>
      <c r="FNY36" s="33"/>
      <c r="FNZ36" s="33"/>
      <c r="FOA36" s="33"/>
      <c r="FOB36" s="33"/>
      <c r="FOC36" s="33"/>
      <c r="FOD36" s="33"/>
      <c r="FOE36" s="33"/>
      <c r="FOF36" s="33"/>
      <c r="FOG36" s="33"/>
      <c r="FOH36" s="33"/>
      <c r="FOI36" s="33"/>
      <c r="FOJ36" s="33"/>
      <c r="FOK36" s="33"/>
      <c r="FOL36" s="33"/>
      <c r="FOM36" s="33"/>
      <c r="FON36" s="33"/>
      <c r="FOO36" s="33"/>
      <c r="FOP36" s="33"/>
      <c r="FOQ36" s="33"/>
      <c r="FOR36" s="33"/>
      <c r="FOS36" s="33"/>
      <c r="FOT36" s="33"/>
      <c r="FOU36" s="33"/>
      <c r="FOV36" s="33"/>
      <c r="FOW36" s="33"/>
      <c r="FOX36" s="33"/>
      <c r="FOY36" s="33"/>
      <c r="FOZ36" s="33"/>
      <c r="FPA36" s="33"/>
      <c r="FPB36" s="33"/>
      <c r="FPC36" s="33"/>
      <c r="FPD36" s="33"/>
      <c r="FPE36" s="33"/>
      <c r="FPF36" s="33"/>
      <c r="FPG36" s="33"/>
      <c r="FPH36" s="33"/>
      <c r="FPI36" s="33"/>
      <c r="FPJ36" s="33"/>
      <c r="FPK36" s="33"/>
      <c r="FPL36" s="33"/>
      <c r="FPM36" s="33"/>
      <c r="FPN36" s="33"/>
      <c r="FPO36" s="33"/>
      <c r="FPP36" s="33"/>
      <c r="FPQ36" s="33"/>
      <c r="FPR36" s="33"/>
      <c r="FPS36" s="33"/>
      <c r="FPT36" s="33"/>
      <c r="FPU36" s="33"/>
      <c r="FPV36" s="33"/>
      <c r="FPW36" s="33"/>
      <c r="FPX36" s="33"/>
      <c r="FPY36" s="33"/>
      <c r="FPZ36" s="33"/>
      <c r="FQA36" s="33"/>
      <c r="FQB36" s="33"/>
      <c r="FQC36" s="33"/>
      <c r="FQD36" s="33"/>
      <c r="FQE36" s="33"/>
      <c r="FQF36" s="33"/>
      <c r="FQG36" s="33"/>
      <c r="FQH36" s="33"/>
      <c r="FQI36" s="33"/>
      <c r="FQJ36" s="33"/>
      <c r="FQK36" s="33"/>
      <c r="FQL36" s="33"/>
      <c r="FQM36" s="33"/>
      <c r="FQN36" s="33"/>
      <c r="FQO36" s="33"/>
      <c r="FQP36" s="33"/>
      <c r="FQQ36" s="33"/>
      <c r="FQR36" s="33"/>
      <c r="FQS36" s="33"/>
      <c r="FQT36" s="33"/>
      <c r="FQU36" s="33"/>
      <c r="FQV36" s="33"/>
      <c r="FQW36" s="33"/>
      <c r="FQX36" s="33"/>
      <c r="FQY36" s="33"/>
      <c r="FQZ36" s="33"/>
      <c r="FRA36" s="33"/>
      <c r="FRB36" s="33"/>
      <c r="FRC36" s="33"/>
      <c r="FRD36" s="33"/>
      <c r="FRE36" s="33"/>
      <c r="FRF36" s="33"/>
      <c r="FRG36" s="33"/>
      <c r="FRH36" s="33"/>
      <c r="FRI36" s="33"/>
      <c r="FRJ36" s="33"/>
      <c r="FRK36" s="33"/>
      <c r="FRL36" s="33"/>
      <c r="FRM36" s="33"/>
      <c r="FRN36" s="33"/>
      <c r="FRO36" s="33"/>
      <c r="FRP36" s="33"/>
      <c r="FRQ36" s="33"/>
      <c r="FRR36" s="33"/>
      <c r="FRS36" s="33"/>
      <c r="FRT36" s="33"/>
      <c r="FRU36" s="33"/>
      <c r="FRV36" s="33"/>
      <c r="FRW36" s="33"/>
      <c r="FRX36" s="33"/>
      <c r="FRY36" s="33"/>
      <c r="FRZ36" s="33"/>
      <c r="FSA36" s="33"/>
      <c r="FSB36" s="33"/>
      <c r="FSC36" s="33"/>
      <c r="FSD36" s="33"/>
      <c r="FSE36" s="33"/>
      <c r="FSF36" s="33"/>
      <c r="FSG36" s="33"/>
      <c r="FSH36" s="33"/>
      <c r="FSI36" s="33"/>
      <c r="FSJ36" s="33"/>
      <c r="FSK36" s="33"/>
      <c r="FSL36" s="33"/>
      <c r="FSM36" s="33"/>
      <c r="FSN36" s="33"/>
      <c r="FSO36" s="33"/>
      <c r="FSP36" s="33"/>
      <c r="FSQ36" s="33"/>
      <c r="FSR36" s="33"/>
      <c r="FSS36" s="33"/>
      <c r="FST36" s="33"/>
      <c r="FSU36" s="33"/>
      <c r="FSV36" s="33"/>
      <c r="FSW36" s="33"/>
      <c r="FSX36" s="33"/>
      <c r="FSY36" s="33"/>
      <c r="FSZ36" s="33"/>
      <c r="FTA36" s="33"/>
      <c r="FTB36" s="33"/>
      <c r="FTC36" s="33"/>
      <c r="FTD36" s="33"/>
      <c r="FTE36" s="33"/>
      <c r="FTF36" s="33"/>
      <c r="FTG36" s="33"/>
      <c r="FTH36" s="33"/>
      <c r="FTI36" s="33"/>
      <c r="FTJ36" s="33"/>
      <c r="FTK36" s="33"/>
      <c r="FTL36" s="33"/>
      <c r="FTM36" s="33"/>
      <c r="FTN36" s="33"/>
      <c r="FTO36" s="33"/>
      <c r="FTP36" s="33"/>
      <c r="FTQ36" s="33"/>
      <c r="FTR36" s="33"/>
      <c r="FTS36" s="33"/>
      <c r="FTT36" s="33"/>
      <c r="FTU36" s="33"/>
      <c r="FTV36" s="33"/>
      <c r="FTW36" s="33"/>
      <c r="FTX36" s="33"/>
      <c r="FTY36" s="33"/>
      <c r="FTZ36" s="33"/>
      <c r="FUA36" s="33"/>
      <c r="FUB36" s="33"/>
      <c r="FUC36" s="33"/>
      <c r="FUD36" s="33"/>
      <c r="FUE36" s="33"/>
      <c r="FUF36" s="33"/>
      <c r="FUG36" s="33"/>
      <c r="FUH36" s="33"/>
      <c r="FUI36" s="33"/>
      <c r="FUJ36" s="33"/>
      <c r="FUK36" s="33"/>
      <c r="FUL36" s="33"/>
      <c r="FUM36" s="33"/>
      <c r="FUN36" s="33"/>
      <c r="FUO36" s="33"/>
      <c r="FUP36" s="33"/>
      <c r="FUQ36" s="33"/>
      <c r="FUR36" s="33"/>
      <c r="FUS36" s="33"/>
      <c r="FUT36" s="33"/>
      <c r="FUU36" s="33"/>
      <c r="FUV36" s="33"/>
      <c r="FUW36" s="33"/>
      <c r="FUX36" s="33"/>
      <c r="FUY36" s="33"/>
      <c r="FUZ36" s="33"/>
      <c r="FVA36" s="33"/>
      <c r="FVB36" s="33"/>
      <c r="FVC36" s="33"/>
      <c r="FVD36" s="33"/>
      <c r="FVE36" s="33"/>
      <c r="FVF36" s="33"/>
      <c r="FVG36" s="33"/>
      <c r="FVH36" s="33"/>
      <c r="FVI36" s="33"/>
      <c r="FVJ36" s="33"/>
      <c r="FVK36" s="33"/>
      <c r="FVL36" s="33"/>
      <c r="FVM36" s="33"/>
      <c r="FVN36" s="33"/>
      <c r="FVO36" s="33"/>
      <c r="FVP36" s="33"/>
      <c r="FVQ36" s="33"/>
      <c r="FVR36" s="33"/>
      <c r="FVS36" s="33"/>
      <c r="FVT36" s="33"/>
      <c r="FVU36" s="33"/>
      <c r="FVV36" s="33"/>
      <c r="FVW36" s="33"/>
      <c r="FVX36" s="33"/>
      <c r="FVY36" s="33"/>
      <c r="FVZ36" s="33"/>
      <c r="FWA36" s="33"/>
      <c r="FWB36" s="33"/>
      <c r="FWC36" s="33"/>
      <c r="FWD36" s="33"/>
      <c r="FWE36" s="33"/>
      <c r="FWF36" s="33"/>
      <c r="FWG36" s="33"/>
      <c r="FWH36" s="33"/>
      <c r="FWI36" s="33"/>
      <c r="FWJ36" s="33"/>
      <c r="FWK36" s="33"/>
      <c r="FWL36" s="33"/>
      <c r="FWM36" s="33"/>
      <c r="FWN36" s="33"/>
      <c r="FWO36" s="33"/>
      <c r="FWP36" s="33"/>
      <c r="FWQ36" s="33"/>
      <c r="FWR36" s="33"/>
      <c r="FWS36" s="33"/>
      <c r="FWT36" s="33"/>
      <c r="FWU36" s="33"/>
      <c r="FWV36" s="33"/>
      <c r="FWW36" s="33"/>
      <c r="FWX36" s="33"/>
      <c r="FWY36" s="33"/>
      <c r="FWZ36" s="33"/>
      <c r="FXA36" s="33"/>
      <c r="FXB36" s="33"/>
      <c r="FXC36" s="33"/>
      <c r="FXD36" s="33"/>
      <c r="FXE36" s="33"/>
      <c r="FXF36" s="33"/>
      <c r="FXG36" s="33"/>
      <c r="FXH36" s="33"/>
      <c r="FXI36" s="33"/>
      <c r="FXJ36" s="33"/>
      <c r="FXK36" s="33"/>
      <c r="FXL36" s="33"/>
      <c r="FXM36" s="33"/>
      <c r="FXN36" s="33"/>
      <c r="FXO36" s="33"/>
      <c r="FXP36" s="33"/>
      <c r="FXQ36" s="33"/>
      <c r="FXR36" s="33"/>
      <c r="FXS36" s="33"/>
      <c r="FXT36" s="33"/>
      <c r="FXU36" s="33"/>
      <c r="FXV36" s="33"/>
      <c r="FXW36" s="33"/>
      <c r="FXX36" s="33"/>
      <c r="FXY36" s="33"/>
      <c r="FXZ36" s="33"/>
      <c r="FYA36" s="33"/>
      <c r="FYB36" s="33"/>
      <c r="FYC36" s="33"/>
      <c r="FYD36" s="33"/>
      <c r="FYE36" s="33"/>
      <c r="FYF36" s="33"/>
      <c r="FYG36" s="33"/>
      <c r="FYH36" s="33"/>
      <c r="FYI36" s="33"/>
      <c r="FYJ36" s="33"/>
      <c r="FYK36" s="33"/>
      <c r="FYL36" s="33"/>
      <c r="FYM36" s="33"/>
      <c r="FYN36" s="33"/>
      <c r="FYO36" s="33"/>
      <c r="FYP36" s="33"/>
      <c r="FYQ36" s="33"/>
      <c r="FYR36" s="33"/>
      <c r="FYS36" s="33"/>
      <c r="FYT36" s="33"/>
      <c r="FYU36" s="33"/>
      <c r="FYV36" s="33"/>
      <c r="FYW36" s="33"/>
      <c r="FYX36" s="33"/>
      <c r="FYY36" s="33"/>
      <c r="FYZ36" s="33"/>
      <c r="FZA36" s="33"/>
      <c r="FZB36" s="33"/>
      <c r="FZC36" s="33"/>
      <c r="FZD36" s="33"/>
      <c r="FZE36" s="33"/>
      <c r="FZF36" s="33"/>
      <c r="FZG36" s="33"/>
      <c r="FZH36" s="33"/>
      <c r="FZI36" s="33"/>
      <c r="FZJ36" s="33"/>
      <c r="FZK36" s="33"/>
      <c r="FZL36" s="33"/>
      <c r="FZM36" s="33"/>
      <c r="FZN36" s="33"/>
      <c r="FZO36" s="33"/>
      <c r="FZP36" s="33"/>
      <c r="FZQ36" s="33"/>
      <c r="FZR36" s="33"/>
      <c r="FZS36" s="33"/>
      <c r="FZT36" s="33"/>
      <c r="FZU36" s="33"/>
      <c r="FZV36" s="33"/>
      <c r="FZW36" s="33"/>
      <c r="FZX36" s="33"/>
      <c r="FZY36" s="33"/>
      <c r="FZZ36" s="33"/>
      <c r="GAA36" s="33"/>
      <c r="GAB36" s="33"/>
      <c r="GAC36" s="33"/>
      <c r="GAD36" s="33"/>
      <c r="GAE36" s="33"/>
      <c r="GAF36" s="33"/>
      <c r="GAG36" s="33"/>
      <c r="GAH36" s="33"/>
      <c r="GAI36" s="33"/>
      <c r="GAJ36" s="33"/>
      <c r="GAK36" s="33"/>
      <c r="GAL36" s="33"/>
      <c r="GAM36" s="33"/>
      <c r="GAN36" s="33"/>
      <c r="GAO36" s="33"/>
      <c r="GAP36" s="33"/>
      <c r="GAQ36" s="33"/>
      <c r="GAR36" s="33"/>
      <c r="GAS36" s="33"/>
      <c r="GAT36" s="33"/>
      <c r="GAU36" s="33"/>
      <c r="GAV36" s="33"/>
      <c r="GAW36" s="33"/>
      <c r="GAX36" s="33"/>
      <c r="GAY36" s="33"/>
      <c r="GAZ36" s="33"/>
      <c r="GBA36" s="33"/>
      <c r="GBB36" s="33"/>
      <c r="GBC36" s="33"/>
      <c r="GBD36" s="33"/>
      <c r="GBE36" s="33"/>
      <c r="GBF36" s="33"/>
      <c r="GBG36" s="33"/>
      <c r="GBH36" s="33"/>
      <c r="GBI36" s="33"/>
      <c r="GBJ36" s="33"/>
      <c r="GBK36" s="33"/>
      <c r="GBL36" s="33"/>
      <c r="GBM36" s="33"/>
      <c r="GBN36" s="33"/>
      <c r="GBO36" s="33"/>
      <c r="GBP36" s="33"/>
      <c r="GBQ36" s="33"/>
      <c r="GBR36" s="33"/>
      <c r="GBS36" s="33"/>
      <c r="GBT36" s="33"/>
      <c r="GBU36" s="33"/>
      <c r="GBV36" s="33"/>
      <c r="GBW36" s="33"/>
      <c r="GBX36" s="33"/>
      <c r="GBY36" s="33"/>
      <c r="GBZ36" s="33"/>
      <c r="GCA36" s="33"/>
      <c r="GCB36" s="33"/>
      <c r="GCC36" s="33"/>
      <c r="GCD36" s="33"/>
      <c r="GCE36" s="33"/>
      <c r="GCF36" s="33"/>
      <c r="GCG36" s="33"/>
      <c r="GCH36" s="33"/>
      <c r="GCI36" s="33"/>
      <c r="GCJ36" s="33"/>
      <c r="GCK36" s="33"/>
      <c r="GCL36" s="33"/>
      <c r="GCM36" s="33"/>
      <c r="GCN36" s="33"/>
      <c r="GCO36" s="33"/>
      <c r="GCP36" s="33"/>
      <c r="GCQ36" s="33"/>
      <c r="GCR36" s="33"/>
      <c r="GCS36" s="33"/>
      <c r="GCT36" s="33"/>
      <c r="GCU36" s="33"/>
      <c r="GCV36" s="33"/>
      <c r="GCW36" s="33"/>
      <c r="GCX36" s="33"/>
      <c r="GCY36" s="33"/>
      <c r="GCZ36" s="33"/>
      <c r="GDA36" s="33"/>
      <c r="GDB36" s="33"/>
      <c r="GDC36" s="33"/>
      <c r="GDD36" s="33"/>
      <c r="GDE36" s="33"/>
      <c r="GDF36" s="33"/>
      <c r="GDG36" s="33"/>
      <c r="GDH36" s="33"/>
      <c r="GDI36" s="33"/>
      <c r="GDJ36" s="33"/>
      <c r="GDK36" s="33"/>
      <c r="GDL36" s="33"/>
      <c r="GDM36" s="33"/>
      <c r="GDN36" s="33"/>
      <c r="GDO36" s="33"/>
      <c r="GDP36" s="33"/>
      <c r="GDQ36" s="33"/>
      <c r="GDR36" s="33"/>
      <c r="GDS36" s="33"/>
      <c r="GDT36" s="33"/>
      <c r="GDU36" s="33"/>
      <c r="GDV36" s="33"/>
      <c r="GDW36" s="33"/>
      <c r="GDX36" s="33"/>
      <c r="GDY36" s="33"/>
      <c r="GDZ36" s="33"/>
      <c r="GEA36" s="33"/>
      <c r="GEB36" s="33"/>
      <c r="GEC36" s="33"/>
      <c r="GED36" s="33"/>
      <c r="GEE36" s="33"/>
      <c r="GEF36" s="33"/>
      <c r="GEG36" s="33"/>
      <c r="GEH36" s="33"/>
      <c r="GEI36" s="33"/>
      <c r="GEJ36" s="33"/>
      <c r="GEK36" s="33"/>
      <c r="GEL36" s="33"/>
      <c r="GEM36" s="33"/>
      <c r="GEN36" s="33"/>
      <c r="GEO36" s="33"/>
      <c r="GEP36" s="33"/>
      <c r="GEQ36" s="33"/>
      <c r="GER36" s="33"/>
      <c r="GES36" s="33"/>
      <c r="GET36" s="33"/>
      <c r="GEU36" s="33"/>
      <c r="GEV36" s="33"/>
      <c r="GEW36" s="33"/>
      <c r="GEX36" s="33"/>
      <c r="GEY36" s="33"/>
      <c r="GEZ36" s="33"/>
      <c r="GFA36" s="33"/>
      <c r="GFB36" s="33"/>
      <c r="GFC36" s="33"/>
      <c r="GFD36" s="33"/>
      <c r="GFE36" s="33"/>
      <c r="GFF36" s="33"/>
      <c r="GFG36" s="33"/>
      <c r="GFH36" s="33"/>
      <c r="GFI36" s="33"/>
      <c r="GFJ36" s="33"/>
      <c r="GFK36" s="33"/>
      <c r="GFL36" s="33"/>
      <c r="GFM36" s="33"/>
      <c r="GFN36" s="33"/>
      <c r="GFO36" s="33"/>
      <c r="GFP36" s="33"/>
      <c r="GFQ36" s="33"/>
      <c r="GFR36" s="33"/>
      <c r="GFS36" s="33"/>
      <c r="GFT36" s="33"/>
      <c r="GFU36" s="33"/>
      <c r="GFV36" s="33"/>
      <c r="GFW36" s="33"/>
      <c r="GFX36" s="33"/>
      <c r="GFY36" s="33"/>
      <c r="GFZ36" s="33"/>
      <c r="GGA36" s="33"/>
      <c r="GGB36" s="33"/>
      <c r="GGC36" s="33"/>
      <c r="GGD36" s="33"/>
      <c r="GGE36" s="33"/>
      <c r="GGF36" s="33"/>
      <c r="GGG36" s="33"/>
      <c r="GGH36" s="33"/>
      <c r="GGI36" s="33"/>
      <c r="GGJ36" s="33"/>
      <c r="GGK36" s="33"/>
      <c r="GGL36" s="33"/>
      <c r="GGM36" s="33"/>
      <c r="GGN36" s="33"/>
      <c r="GGO36" s="33"/>
      <c r="GGP36" s="33"/>
      <c r="GGQ36" s="33"/>
      <c r="GGR36" s="33"/>
      <c r="GGS36" s="33"/>
      <c r="GGT36" s="33"/>
      <c r="GGU36" s="33"/>
      <c r="GGV36" s="33"/>
      <c r="GGW36" s="33"/>
      <c r="GGX36" s="33"/>
      <c r="GGY36" s="33"/>
      <c r="GGZ36" s="33"/>
      <c r="GHA36" s="33"/>
      <c r="GHB36" s="33"/>
      <c r="GHC36" s="33"/>
      <c r="GHD36" s="33"/>
      <c r="GHE36" s="33"/>
      <c r="GHF36" s="33"/>
      <c r="GHG36" s="33"/>
      <c r="GHH36" s="33"/>
      <c r="GHI36" s="33"/>
      <c r="GHJ36" s="33"/>
      <c r="GHK36" s="33"/>
      <c r="GHL36" s="33"/>
      <c r="GHM36" s="33"/>
      <c r="GHN36" s="33"/>
      <c r="GHO36" s="33"/>
      <c r="GHP36" s="33"/>
      <c r="GHQ36" s="33"/>
      <c r="GHR36" s="33"/>
      <c r="GHS36" s="33"/>
      <c r="GHT36" s="33"/>
      <c r="GHU36" s="33"/>
      <c r="GHV36" s="33"/>
      <c r="GHW36" s="33"/>
      <c r="GHX36" s="33"/>
      <c r="GHY36" s="33"/>
      <c r="GHZ36" s="33"/>
      <c r="GIA36" s="33"/>
      <c r="GIB36" s="33"/>
      <c r="GIC36" s="33"/>
      <c r="GID36" s="33"/>
      <c r="GIE36" s="33"/>
      <c r="GIF36" s="33"/>
      <c r="GIG36" s="33"/>
      <c r="GIH36" s="33"/>
      <c r="GII36" s="33"/>
      <c r="GIJ36" s="33"/>
      <c r="GIK36" s="33"/>
      <c r="GIL36" s="33"/>
      <c r="GIM36" s="33"/>
      <c r="GIN36" s="33"/>
      <c r="GIO36" s="33"/>
      <c r="GIP36" s="33"/>
      <c r="GIQ36" s="33"/>
      <c r="GIR36" s="33"/>
      <c r="GIS36" s="33"/>
      <c r="GIT36" s="33"/>
      <c r="GIU36" s="33"/>
      <c r="GIV36" s="33"/>
      <c r="GIW36" s="33"/>
      <c r="GIX36" s="33"/>
      <c r="GIY36" s="33"/>
      <c r="GIZ36" s="33"/>
      <c r="GJA36" s="33"/>
      <c r="GJB36" s="33"/>
      <c r="GJC36" s="33"/>
      <c r="GJD36" s="33"/>
      <c r="GJE36" s="33"/>
      <c r="GJF36" s="33"/>
      <c r="GJG36" s="33"/>
      <c r="GJH36" s="33"/>
      <c r="GJI36" s="33"/>
      <c r="GJJ36" s="33"/>
      <c r="GJK36" s="33"/>
      <c r="GJL36" s="33"/>
      <c r="GJM36" s="33"/>
      <c r="GJN36" s="33"/>
      <c r="GJO36" s="33"/>
      <c r="GJP36" s="33"/>
      <c r="GJQ36" s="33"/>
      <c r="GJR36" s="33"/>
      <c r="GJS36" s="33"/>
      <c r="GJT36" s="33"/>
      <c r="GJU36" s="33"/>
      <c r="GJV36" s="33"/>
      <c r="GJW36" s="33"/>
      <c r="GJX36" s="33"/>
      <c r="GJY36" s="33"/>
      <c r="GJZ36" s="33"/>
      <c r="GKA36" s="33"/>
      <c r="GKB36" s="33"/>
      <c r="GKC36" s="33"/>
      <c r="GKD36" s="33"/>
      <c r="GKE36" s="33"/>
      <c r="GKF36" s="33"/>
      <c r="GKG36" s="33"/>
      <c r="GKH36" s="33"/>
      <c r="GKI36" s="33"/>
      <c r="GKJ36" s="33"/>
      <c r="GKK36" s="33"/>
      <c r="GKL36" s="33"/>
      <c r="GKM36" s="33"/>
      <c r="GKN36" s="33"/>
      <c r="GKO36" s="33"/>
      <c r="GKP36" s="33"/>
      <c r="GKQ36" s="33"/>
      <c r="GKR36" s="33"/>
      <c r="GKS36" s="33"/>
      <c r="GKT36" s="33"/>
      <c r="GKU36" s="33"/>
      <c r="GKV36" s="33"/>
      <c r="GKW36" s="33"/>
      <c r="GKX36" s="33"/>
      <c r="GKY36" s="33"/>
      <c r="GKZ36" s="33"/>
      <c r="GLA36" s="33"/>
      <c r="GLB36" s="33"/>
      <c r="GLC36" s="33"/>
      <c r="GLD36" s="33"/>
      <c r="GLE36" s="33"/>
      <c r="GLF36" s="33"/>
      <c r="GLG36" s="33"/>
      <c r="GLH36" s="33"/>
      <c r="GLI36" s="33"/>
      <c r="GLJ36" s="33"/>
      <c r="GLK36" s="33"/>
      <c r="GLL36" s="33"/>
      <c r="GLM36" s="33"/>
      <c r="GLN36" s="33"/>
      <c r="GLO36" s="33"/>
      <c r="GLP36" s="33"/>
      <c r="GLQ36" s="33"/>
      <c r="GLR36" s="33"/>
      <c r="GLS36" s="33"/>
      <c r="GLT36" s="33"/>
      <c r="GLU36" s="33"/>
      <c r="GLV36" s="33"/>
      <c r="GLW36" s="33"/>
      <c r="GLX36" s="33"/>
      <c r="GLY36" s="33"/>
      <c r="GLZ36" s="33"/>
      <c r="GMA36" s="33"/>
      <c r="GMB36" s="33"/>
      <c r="GMC36" s="33"/>
      <c r="GMD36" s="33"/>
      <c r="GME36" s="33"/>
      <c r="GMF36" s="33"/>
      <c r="GMG36" s="33"/>
      <c r="GMH36" s="33"/>
      <c r="GMI36" s="33"/>
      <c r="GMJ36" s="33"/>
      <c r="GMK36" s="33"/>
      <c r="GML36" s="33"/>
      <c r="GMM36" s="33"/>
      <c r="GMN36" s="33"/>
      <c r="GMO36" s="33"/>
      <c r="GMP36" s="33"/>
      <c r="GMQ36" s="33"/>
      <c r="GMR36" s="33"/>
      <c r="GMS36" s="33"/>
      <c r="GMT36" s="33"/>
      <c r="GMU36" s="33"/>
      <c r="GMV36" s="33"/>
      <c r="GMW36" s="33"/>
      <c r="GMX36" s="33"/>
      <c r="GMY36" s="33"/>
      <c r="GMZ36" s="33"/>
      <c r="GNA36" s="33"/>
      <c r="GNB36" s="33"/>
      <c r="GNC36" s="33"/>
      <c r="GND36" s="33"/>
      <c r="GNE36" s="33"/>
      <c r="GNF36" s="33"/>
      <c r="GNG36" s="33"/>
      <c r="GNH36" s="33"/>
      <c r="GNI36" s="33"/>
      <c r="GNJ36" s="33"/>
      <c r="GNK36" s="33"/>
      <c r="GNL36" s="33"/>
      <c r="GNM36" s="33"/>
      <c r="GNN36" s="33"/>
      <c r="GNO36" s="33"/>
      <c r="GNP36" s="33"/>
      <c r="GNQ36" s="33"/>
      <c r="GNR36" s="33"/>
      <c r="GNS36" s="33"/>
      <c r="GNT36" s="33"/>
      <c r="GNU36" s="33"/>
      <c r="GNV36" s="33"/>
      <c r="GNW36" s="33"/>
      <c r="GNX36" s="33"/>
      <c r="GNY36" s="33"/>
      <c r="GNZ36" s="33"/>
      <c r="GOA36" s="33"/>
      <c r="GOB36" s="33"/>
      <c r="GOC36" s="33"/>
      <c r="GOD36" s="33"/>
      <c r="GOE36" s="33"/>
      <c r="GOF36" s="33"/>
      <c r="GOG36" s="33"/>
      <c r="GOH36" s="33"/>
      <c r="GOI36" s="33"/>
      <c r="GOJ36" s="33"/>
      <c r="GOK36" s="33"/>
      <c r="GOL36" s="33"/>
      <c r="GOM36" s="33"/>
      <c r="GON36" s="33"/>
      <c r="GOO36" s="33"/>
      <c r="GOP36" s="33"/>
      <c r="GOQ36" s="33"/>
      <c r="GOR36" s="33"/>
      <c r="GOS36" s="33"/>
      <c r="GOT36" s="33"/>
      <c r="GOU36" s="33"/>
      <c r="GOV36" s="33"/>
      <c r="GOW36" s="33"/>
      <c r="GOX36" s="33"/>
      <c r="GOY36" s="33"/>
      <c r="GOZ36" s="33"/>
      <c r="GPA36" s="33"/>
      <c r="GPB36" s="33"/>
      <c r="GPC36" s="33"/>
      <c r="GPD36" s="33"/>
      <c r="GPE36" s="33"/>
      <c r="GPF36" s="33"/>
      <c r="GPG36" s="33"/>
      <c r="GPH36" s="33"/>
      <c r="GPI36" s="33"/>
      <c r="GPJ36" s="33"/>
      <c r="GPK36" s="33"/>
      <c r="GPL36" s="33"/>
      <c r="GPM36" s="33"/>
      <c r="GPN36" s="33"/>
      <c r="GPO36" s="33"/>
      <c r="GPP36" s="33"/>
      <c r="GPQ36" s="33"/>
      <c r="GPR36" s="33"/>
      <c r="GPS36" s="33"/>
      <c r="GPT36" s="33"/>
      <c r="GPU36" s="33"/>
      <c r="GPV36" s="33"/>
      <c r="GPW36" s="33"/>
      <c r="GPX36" s="33"/>
      <c r="GPY36" s="33"/>
      <c r="GPZ36" s="33"/>
      <c r="GQA36" s="33"/>
      <c r="GQB36" s="33"/>
      <c r="GQC36" s="33"/>
      <c r="GQD36" s="33"/>
      <c r="GQE36" s="33"/>
      <c r="GQF36" s="33"/>
      <c r="GQG36" s="33"/>
      <c r="GQH36" s="33"/>
      <c r="GQI36" s="33"/>
      <c r="GQJ36" s="33"/>
      <c r="GQK36" s="33"/>
      <c r="GQL36" s="33"/>
      <c r="GQM36" s="33"/>
      <c r="GQN36" s="33"/>
      <c r="GQO36" s="33"/>
      <c r="GQP36" s="33"/>
      <c r="GQQ36" s="33"/>
      <c r="GQR36" s="33"/>
      <c r="GQS36" s="33"/>
      <c r="GQT36" s="33"/>
      <c r="GQU36" s="33"/>
      <c r="GQV36" s="33"/>
      <c r="GQW36" s="33"/>
      <c r="GQX36" s="33"/>
      <c r="GQY36" s="33"/>
      <c r="GQZ36" s="33"/>
      <c r="GRA36" s="33"/>
      <c r="GRB36" s="33"/>
      <c r="GRC36" s="33"/>
      <c r="GRD36" s="33"/>
      <c r="GRE36" s="33"/>
      <c r="GRF36" s="33"/>
      <c r="GRG36" s="33"/>
      <c r="GRH36" s="33"/>
      <c r="GRI36" s="33"/>
      <c r="GRJ36" s="33"/>
      <c r="GRK36" s="33"/>
      <c r="GRL36" s="33"/>
      <c r="GRM36" s="33"/>
      <c r="GRN36" s="33"/>
      <c r="GRO36" s="33"/>
      <c r="GRP36" s="33"/>
      <c r="GRQ36" s="33"/>
      <c r="GRR36" s="33"/>
      <c r="GRS36" s="33"/>
      <c r="GRT36" s="33"/>
      <c r="GRU36" s="33"/>
      <c r="GRV36" s="33"/>
      <c r="GRW36" s="33"/>
      <c r="GRX36" s="33"/>
      <c r="GRY36" s="33"/>
      <c r="GRZ36" s="33"/>
      <c r="GSA36" s="33"/>
      <c r="GSB36" s="33"/>
      <c r="GSC36" s="33"/>
      <c r="GSD36" s="33"/>
      <c r="GSE36" s="33"/>
      <c r="GSF36" s="33"/>
      <c r="GSG36" s="33"/>
      <c r="GSH36" s="33"/>
      <c r="GSI36" s="33"/>
      <c r="GSJ36" s="33"/>
      <c r="GSK36" s="33"/>
      <c r="GSL36" s="33"/>
      <c r="GSM36" s="33"/>
      <c r="GSN36" s="33"/>
      <c r="GSO36" s="33"/>
      <c r="GSP36" s="33"/>
      <c r="GSQ36" s="33"/>
      <c r="GSR36" s="33"/>
      <c r="GSS36" s="33"/>
      <c r="GST36" s="33"/>
      <c r="GSU36" s="33"/>
      <c r="GSV36" s="33"/>
      <c r="GSW36" s="33"/>
      <c r="GSX36" s="33"/>
      <c r="GSY36" s="33"/>
      <c r="GSZ36" s="33"/>
      <c r="GTA36" s="33"/>
      <c r="GTB36" s="33"/>
      <c r="GTC36" s="33"/>
      <c r="GTD36" s="33"/>
      <c r="GTE36" s="33"/>
      <c r="GTF36" s="33"/>
      <c r="GTG36" s="33"/>
      <c r="GTH36" s="33"/>
      <c r="GTI36" s="33"/>
      <c r="GTJ36" s="33"/>
      <c r="GTK36" s="33"/>
      <c r="GTL36" s="33"/>
      <c r="GTM36" s="33"/>
      <c r="GTN36" s="33"/>
      <c r="GTO36" s="33"/>
      <c r="GTP36" s="33"/>
      <c r="GTQ36" s="33"/>
      <c r="GTR36" s="33"/>
      <c r="GTS36" s="33"/>
      <c r="GTT36" s="33"/>
      <c r="GTU36" s="33"/>
      <c r="GTV36" s="33"/>
      <c r="GTW36" s="33"/>
      <c r="GTX36" s="33"/>
      <c r="GTY36" s="33"/>
      <c r="GTZ36" s="33"/>
      <c r="GUA36" s="33"/>
      <c r="GUB36" s="33"/>
      <c r="GUC36" s="33"/>
      <c r="GUD36" s="33"/>
      <c r="GUE36" s="33"/>
      <c r="GUF36" s="33"/>
      <c r="GUG36" s="33"/>
      <c r="GUH36" s="33"/>
      <c r="GUI36" s="33"/>
      <c r="GUJ36" s="33"/>
      <c r="GUK36" s="33"/>
      <c r="GUL36" s="33"/>
      <c r="GUM36" s="33"/>
      <c r="GUN36" s="33"/>
      <c r="GUO36" s="33"/>
      <c r="GUP36" s="33"/>
      <c r="GUQ36" s="33"/>
      <c r="GUR36" s="33"/>
      <c r="GUS36" s="33"/>
      <c r="GUT36" s="33"/>
      <c r="GUU36" s="33"/>
      <c r="GUV36" s="33"/>
      <c r="GUW36" s="33"/>
      <c r="GUX36" s="33"/>
      <c r="GUY36" s="33"/>
      <c r="GUZ36" s="33"/>
      <c r="GVA36" s="33"/>
      <c r="GVB36" s="33"/>
      <c r="GVC36" s="33"/>
      <c r="GVD36" s="33"/>
      <c r="GVE36" s="33"/>
      <c r="GVF36" s="33"/>
      <c r="GVG36" s="33"/>
      <c r="GVH36" s="33"/>
      <c r="GVI36" s="33"/>
      <c r="GVJ36" s="33"/>
      <c r="GVK36" s="33"/>
      <c r="GVL36" s="33"/>
      <c r="GVM36" s="33"/>
      <c r="GVN36" s="33"/>
      <c r="GVO36" s="33"/>
      <c r="GVP36" s="33"/>
      <c r="GVQ36" s="33"/>
      <c r="GVR36" s="33"/>
      <c r="GVS36" s="33"/>
      <c r="GVT36" s="33"/>
      <c r="GVU36" s="33"/>
      <c r="GVV36" s="33"/>
      <c r="GVW36" s="33"/>
      <c r="GVX36" s="33"/>
      <c r="GVY36" s="33"/>
      <c r="GVZ36" s="33"/>
      <c r="GWA36" s="33"/>
      <c r="GWB36" s="33"/>
      <c r="GWC36" s="33"/>
      <c r="GWD36" s="33"/>
      <c r="GWE36" s="33"/>
      <c r="GWF36" s="33"/>
      <c r="GWG36" s="33"/>
      <c r="GWH36" s="33"/>
      <c r="GWI36" s="33"/>
      <c r="GWJ36" s="33"/>
      <c r="GWK36" s="33"/>
      <c r="GWL36" s="33"/>
      <c r="GWM36" s="33"/>
      <c r="GWN36" s="33"/>
      <c r="GWO36" s="33"/>
      <c r="GWP36" s="33"/>
      <c r="GWQ36" s="33"/>
      <c r="GWR36" s="33"/>
      <c r="GWS36" s="33"/>
      <c r="GWT36" s="33"/>
      <c r="GWU36" s="33"/>
      <c r="GWV36" s="33"/>
      <c r="GWW36" s="33"/>
      <c r="GWX36" s="33"/>
      <c r="GWY36" s="33"/>
      <c r="GWZ36" s="33"/>
      <c r="GXA36" s="33"/>
      <c r="GXB36" s="33"/>
      <c r="GXC36" s="33"/>
      <c r="GXD36" s="33"/>
      <c r="GXE36" s="33"/>
      <c r="GXF36" s="33"/>
      <c r="GXG36" s="33"/>
      <c r="GXH36" s="33"/>
      <c r="GXI36" s="33"/>
      <c r="GXJ36" s="33"/>
      <c r="GXK36" s="33"/>
      <c r="GXL36" s="33"/>
      <c r="GXM36" s="33"/>
      <c r="GXN36" s="33"/>
      <c r="GXO36" s="33"/>
      <c r="GXP36" s="33"/>
      <c r="GXQ36" s="33"/>
      <c r="GXR36" s="33"/>
      <c r="GXS36" s="33"/>
      <c r="GXT36" s="33"/>
      <c r="GXU36" s="33"/>
      <c r="GXV36" s="33"/>
      <c r="GXW36" s="33"/>
      <c r="GXX36" s="33"/>
      <c r="GXY36" s="33"/>
      <c r="GXZ36" s="33"/>
      <c r="GYA36" s="33"/>
      <c r="GYB36" s="33"/>
      <c r="GYC36" s="33"/>
      <c r="GYD36" s="33"/>
      <c r="GYE36" s="33"/>
      <c r="GYF36" s="33"/>
      <c r="GYG36" s="33"/>
      <c r="GYH36" s="33"/>
      <c r="GYI36" s="33"/>
      <c r="GYJ36" s="33"/>
      <c r="GYK36" s="33"/>
      <c r="GYL36" s="33"/>
      <c r="GYM36" s="33"/>
      <c r="GYN36" s="33"/>
      <c r="GYO36" s="33"/>
      <c r="GYP36" s="33"/>
      <c r="GYQ36" s="33"/>
      <c r="GYR36" s="33"/>
      <c r="GYS36" s="33"/>
      <c r="GYT36" s="33"/>
      <c r="GYU36" s="33"/>
      <c r="GYV36" s="33"/>
      <c r="GYW36" s="33"/>
      <c r="GYX36" s="33"/>
      <c r="GYY36" s="33"/>
      <c r="GYZ36" s="33"/>
      <c r="GZA36" s="33"/>
      <c r="GZB36" s="33"/>
      <c r="GZC36" s="33"/>
      <c r="GZD36" s="33"/>
      <c r="GZE36" s="33"/>
      <c r="GZF36" s="33"/>
      <c r="GZG36" s="33"/>
      <c r="GZH36" s="33"/>
      <c r="GZI36" s="33"/>
      <c r="GZJ36" s="33"/>
      <c r="GZK36" s="33"/>
      <c r="GZL36" s="33"/>
      <c r="GZM36" s="33"/>
      <c r="GZN36" s="33"/>
      <c r="GZO36" s="33"/>
      <c r="GZP36" s="33"/>
      <c r="GZQ36" s="33"/>
      <c r="GZR36" s="33"/>
      <c r="GZS36" s="33"/>
      <c r="GZT36" s="33"/>
      <c r="GZU36" s="33"/>
      <c r="GZV36" s="33"/>
      <c r="GZW36" s="33"/>
      <c r="GZX36" s="33"/>
      <c r="GZY36" s="33"/>
      <c r="GZZ36" s="33"/>
      <c r="HAA36" s="33"/>
      <c r="HAB36" s="33"/>
      <c r="HAC36" s="33"/>
      <c r="HAD36" s="33"/>
      <c r="HAE36" s="33"/>
      <c r="HAF36" s="33"/>
      <c r="HAG36" s="33"/>
      <c r="HAH36" s="33"/>
      <c r="HAI36" s="33"/>
      <c r="HAJ36" s="33"/>
      <c r="HAK36" s="33"/>
      <c r="HAL36" s="33"/>
      <c r="HAM36" s="33"/>
      <c r="HAN36" s="33"/>
      <c r="HAO36" s="33"/>
      <c r="HAP36" s="33"/>
      <c r="HAQ36" s="33"/>
      <c r="HAR36" s="33"/>
      <c r="HAS36" s="33"/>
      <c r="HAT36" s="33"/>
      <c r="HAU36" s="33"/>
      <c r="HAV36" s="33"/>
      <c r="HAW36" s="33"/>
      <c r="HAX36" s="33"/>
      <c r="HAY36" s="33"/>
      <c r="HAZ36" s="33"/>
      <c r="HBA36" s="33"/>
      <c r="HBB36" s="33"/>
      <c r="HBC36" s="33"/>
      <c r="HBD36" s="33"/>
      <c r="HBE36" s="33"/>
      <c r="HBF36" s="33"/>
      <c r="HBG36" s="33"/>
      <c r="HBH36" s="33"/>
      <c r="HBI36" s="33"/>
      <c r="HBJ36" s="33"/>
      <c r="HBK36" s="33"/>
      <c r="HBL36" s="33"/>
      <c r="HBM36" s="33"/>
      <c r="HBN36" s="33"/>
      <c r="HBO36" s="33"/>
      <c r="HBP36" s="33"/>
      <c r="HBQ36" s="33"/>
      <c r="HBR36" s="33"/>
      <c r="HBS36" s="33"/>
      <c r="HBT36" s="33"/>
      <c r="HBU36" s="33"/>
      <c r="HBV36" s="33"/>
      <c r="HBW36" s="33"/>
      <c r="HBX36" s="33"/>
      <c r="HBY36" s="33"/>
      <c r="HBZ36" s="33"/>
      <c r="HCA36" s="33"/>
      <c r="HCB36" s="33"/>
      <c r="HCC36" s="33"/>
      <c r="HCD36" s="33"/>
      <c r="HCE36" s="33"/>
      <c r="HCF36" s="33"/>
      <c r="HCG36" s="33"/>
      <c r="HCH36" s="33"/>
      <c r="HCI36" s="33"/>
      <c r="HCJ36" s="33"/>
      <c r="HCK36" s="33"/>
      <c r="HCL36" s="33"/>
      <c r="HCM36" s="33"/>
      <c r="HCN36" s="33"/>
      <c r="HCO36" s="33"/>
      <c r="HCP36" s="33"/>
      <c r="HCQ36" s="33"/>
      <c r="HCR36" s="33"/>
      <c r="HCS36" s="33"/>
      <c r="HCT36" s="33"/>
      <c r="HCU36" s="33"/>
      <c r="HCV36" s="33"/>
      <c r="HCW36" s="33"/>
      <c r="HCX36" s="33"/>
      <c r="HCY36" s="33"/>
      <c r="HCZ36" s="33"/>
      <c r="HDA36" s="33"/>
      <c r="HDB36" s="33"/>
      <c r="HDC36" s="33"/>
      <c r="HDD36" s="33"/>
      <c r="HDE36" s="33"/>
      <c r="HDF36" s="33"/>
      <c r="HDG36" s="33"/>
      <c r="HDH36" s="33"/>
      <c r="HDI36" s="33"/>
      <c r="HDJ36" s="33"/>
      <c r="HDK36" s="33"/>
      <c r="HDL36" s="33"/>
      <c r="HDM36" s="33"/>
      <c r="HDN36" s="33"/>
      <c r="HDO36" s="33"/>
      <c r="HDP36" s="33"/>
      <c r="HDQ36" s="33"/>
      <c r="HDR36" s="33"/>
      <c r="HDS36" s="33"/>
      <c r="HDT36" s="33"/>
      <c r="HDU36" s="33"/>
      <c r="HDV36" s="33"/>
      <c r="HDW36" s="33"/>
      <c r="HDX36" s="33"/>
      <c r="HDY36" s="33"/>
      <c r="HDZ36" s="33"/>
      <c r="HEA36" s="33"/>
      <c r="HEB36" s="33"/>
      <c r="HEC36" s="33"/>
      <c r="HED36" s="33"/>
      <c r="HEE36" s="33"/>
      <c r="HEF36" s="33"/>
      <c r="HEG36" s="33"/>
      <c r="HEH36" s="33"/>
      <c r="HEI36" s="33"/>
      <c r="HEJ36" s="33"/>
      <c r="HEK36" s="33"/>
      <c r="HEL36" s="33"/>
      <c r="HEM36" s="33"/>
      <c r="HEN36" s="33"/>
      <c r="HEO36" s="33"/>
      <c r="HEP36" s="33"/>
      <c r="HEQ36" s="33"/>
      <c r="HER36" s="33"/>
      <c r="HES36" s="33"/>
      <c r="HET36" s="33"/>
      <c r="HEU36" s="33"/>
      <c r="HEV36" s="33"/>
      <c r="HEW36" s="33"/>
      <c r="HEX36" s="33"/>
      <c r="HEY36" s="33"/>
      <c r="HEZ36" s="33"/>
      <c r="HFA36" s="33"/>
      <c r="HFB36" s="33"/>
      <c r="HFC36" s="33"/>
      <c r="HFD36" s="33"/>
      <c r="HFE36" s="33"/>
      <c r="HFF36" s="33"/>
      <c r="HFG36" s="33"/>
      <c r="HFH36" s="33"/>
      <c r="HFI36" s="33"/>
      <c r="HFJ36" s="33"/>
      <c r="HFK36" s="33"/>
      <c r="HFL36" s="33"/>
      <c r="HFM36" s="33"/>
      <c r="HFN36" s="33"/>
      <c r="HFO36" s="33"/>
      <c r="HFP36" s="33"/>
      <c r="HFQ36" s="33"/>
      <c r="HFR36" s="33"/>
      <c r="HFS36" s="33"/>
      <c r="HFT36" s="33"/>
      <c r="HFU36" s="33"/>
      <c r="HFV36" s="33"/>
      <c r="HFW36" s="33"/>
      <c r="HFX36" s="33"/>
      <c r="HFY36" s="33"/>
      <c r="HFZ36" s="33"/>
      <c r="HGA36" s="33"/>
      <c r="HGB36" s="33"/>
      <c r="HGC36" s="33"/>
      <c r="HGD36" s="33"/>
      <c r="HGE36" s="33"/>
      <c r="HGF36" s="33"/>
      <c r="HGG36" s="33"/>
      <c r="HGH36" s="33"/>
      <c r="HGI36" s="33"/>
      <c r="HGJ36" s="33"/>
      <c r="HGK36" s="33"/>
      <c r="HGL36" s="33"/>
      <c r="HGM36" s="33"/>
      <c r="HGN36" s="33"/>
      <c r="HGO36" s="33"/>
      <c r="HGP36" s="33"/>
      <c r="HGQ36" s="33"/>
      <c r="HGR36" s="33"/>
      <c r="HGS36" s="33"/>
      <c r="HGT36" s="33"/>
      <c r="HGU36" s="33"/>
      <c r="HGV36" s="33"/>
      <c r="HGW36" s="33"/>
      <c r="HGX36" s="33"/>
      <c r="HGY36" s="33"/>
      <c r="HGZ36" s="33"/>
      <c r="HHA36" s="33"/>
      <c r="HHB36" s="33"/>
      <c r="HHC36" s="33"/>
      <c r="HHD36" s="33"/>
      <c r="HHE36" s="33"/>
      <c r="HHF36" s="33"/>
      <c r="HHG36" s="33"/>
      <c r="HHH36" s="33"/>
      <c r="HHI36" s="33"/>
      <c r="HHJ36" s="33"/>
      <c r="HHK36" s="33"/>
      <c r="HHL36" s="33"/>
      <c r="HHM36" s="33"/>
      <c r="HHN36" s="33"/>
      <c r="HHO36" s="33"/>
      <c r="HHP36" s="33"/>
      <c r="HHQ36" s="33"/>
      <c r="HHR36" s="33"/>
      <c r="HHS36" s="33"/>
      <c r="HHT36" s="33"/>
      <c r="HHU36" s="33"/>
      <c r="HHV36" s="33"/>
      <c r="HHW36" s="33"/>
      <c r="HHX36" s="33"/>
      <c r="HHY36" s="33"/>
      <c r="HHZ36" s="33"/>
      <c r="HIA36" s="33"/>
      <c r="HIB36" s="33"/>
      <c r="HIC36" s="33"/>
      <c r="HID36" s="33"/>
      <c r="HIE36" s="33"/>
      <c r="HIF36" s="33"/>
      <c r="HIG36" s="33"/>
      <c r="HIH36" s="33"/>
      <c r="HII36" s="33"/>
      <c r="HIJ36" s="33"/>
      <c r="HIK36" s="33"/>
      <c r="HIL36" s="33"/>
      <c r="HIM36" s="33"/>
      <c r="HIN36" s="33"/>
      <c r="HIO36" s="33"/>
      <c r="HIP36" s="33"/>
      <c r="HIQ36" s="33"/>
      <c r="HIR36" s="33"/>
      <c r="HIS36" s="33"/>
      <c r="HIT36" s="33"/>
      <c r="HIU36" s="33"/>
      <c r="HIV36" s="33"/>
      <c r="HIW36" s="33"/>
      <c r="HIX36" s="33"/>
      <c r="HIY36" s="33"/>
      <c r="HIZ36" s="33"/>
      <c r="HJA36" s="33"/>
      <c r="HJB36" s="33"/>
      <c r="HJC36" s="33"/>
      <c r="HJD36" s="33"/>
      <c r="HJE36" s="33"/>
      <c r="HJF36" s="33"/>
      <c r="HJG36" s="33"/>
      <c r="HJH36" s="33"/>
      <c r="HJI36" s="33"/>
      <c r="HJJ36" s="33"/>
      <c r="HJK36" s="33"/>
      <c r="HJL36" s="33"/>
      <c r="HJM36" s="33"/>
      <c r="HJN36" s="33"/>
      <c r="HJO36" s="33"/>
      <c r="HJP36" s="33"/>
      <c r="HJQ36" s="33"/>
      <c r="HJR36" s="33"/>
      <c r="HJS36" s="33"/>
      <c r="HJT36" s="33"/>
      <c r="HJU36" s="33"/>
      <c r="HJV36" s="33"/>
      <c r="HJW36" s="33"/>
      <c r="HJX36" s="33"/>
      <c r="HJY36" s="33"/>
      <c r="HJZ36" s="33"/>
      <c r="HKA36" s="33"/>
      <c r="HKB36" s="33"/>
      <c r="HKC36" s="33"/>
      <c r="HKD36" s="33"/>
      <c r="HKE36" s="33"/>
      <c r="HKF36" s="33"/>
      <c r="HKG36" s="33"/>
      <c r="HKH36" s="33"/>
      <c r="HKI36" s="33"/>
      <c r="HKJ36" s="33"/>
      <c r="HKK36" s="33"/>
      <c r="HKL36" s="33"/>
      <c r="HKM36" s="33"/>
      <c r="HKN36" s="33"/>
      <c r="HKO36" s="33"/>
      <c r="HKP36" s="33"/>
      <c r="HKQ36" s="33"/>
      <c r="HKR36" s="33"/>
      <c r="HKS36" s="33"/>
      <c r="HKT36" s="33"/>
      <c r="HKU36" s="33"/>
      <c r="HKV36" s="33"/>
      <c r="HKW36" s="33"/>
      <c r="HKX36" s="33"/>
      <c r="HKY36" s="33"/>
      <c r="HKZ36" s="33"/>
      <c r="HLA36" s="33"/>
      <c r="HLB36" s="33"/>
      <c r="HLC36" s="33"/>
      <c r="HLD36" s="33"/>
      <c r="HLE36" s="33"/>
      <c r="HLF36" s="33"/>
      <c r="HLG36" s="33"/>
      <c r="HLH36" s="33"/>
      <c r="HLI36" s="33"/>
      <c r="HLJ36" s="33"/>
      <c r="HLK36" s="33"/>
      <c r="HLL36" s="33"/>
      <c r="HLM36" s="33"/>
      <c r="HLN36" s="33"/>
      <c r="HLO36" s="33"/>
      <c r="HLP36" s="33"/>
      <c r="HLQ36" s="33"/>
      <c r="HLR36" s="33"/>
      <c r="HLS36" s="33"/>
      <c r="HLT36" s="33"/>
      <c r="HLU36" s="33"/>
      <c r="HLV36" s="33"/>
      <c r="HLW36" s="33"/>
      <c r="HLX36" s="33"/>
      <c r="HLY36" s="33"/>
      <c r="HLZ36" s="33"/>
      <c r="HMA36" s="33"/>
      <c r="HMB36" s="33"/>
      <c r="HMC36" s="33"/>
      <c r="HMD36" s="33"/>
      <c r="HME36" s="33"/>
      <c r="HMF36" s="33"/>
      <c r="HMG36" s="33"/>
      <c r="HMH36" s="33"/>
      <c r="HMI36" s="33"/>
      <c r="HMJ36" s="33"/>
      <c r="HMK36" s="33"/>
      <c r="HML36" s="33"/>
      <c r="HMM36" s="33"/>
      <c r="HMN36" s="33"/>
      <c r="HMO36" s="33"/>
      <c r="HMP36" s="33"/>
      <c r="HMQ36" s="33"/>
      <c r="HMR36" s="33"/>
      <c r="HMS36" s="33"/>
      <c r="HMT36" s="33"/>
      <c r="HMU36" s="33"/>
      <c r="HMV36" s="33"/>
      <c r="HMW36" s="33"/>
      <c r="HMX36" s="33"/>
      <c r="HMY36" s="33"/>
      <c r="HMZ36" s="33"/>
      <c r="HNA36" s="33"/>
      <c r="HNB36" s="33"/>
      <c r="HNC36" s="33"/>
      <c r="HND36" s="33"/>
      <c r="HNE36" s="33"/>
      <c r="HNF36" s="33"/>
      <c r="HNG36" s="33"/>
      <c r="HNH36" s="33"/>
      <c r="HNI36" s="33"/>
      <c r="HNJ36" s="33"/>
      <c r="HNK36" s="33"/>
      <c r="HNL36" s="33"/>
      <c r="HNM36" s="33"/>
      <c r="HNN36" s="33"/>
      <c r="HNO36" s="33"/>
      <c r="HNP36" s="33"/>
      <c r="HNQ36" s="33"/>
      <c r="HNR36" s="33"/>
      <c r="HNS36" s="33"/>
      <c r="HNT36" s="33"/>
      <c r="HNU36" s="33"/>
      <c r="HNV36" s="33"/>
      <c r="HNW36" s="33"/>
      <c r="HNX36" s="33"/>
      <c r="HNY36" s="33"/>
      <c r="HNZ36" s="33"/>
      <c r="HOA36" s="33"/>
      <c r="HOB36" s="33"/>
      <c r="HOC36" s="33"/>
      <c r="HOD36" s="33"/>
      <c r="HOE36" s="33"/>
      <c r="HOF36" s="33"/>
      <c r="HOG36" s="33"/>
      <c r="HOH36" s="33"/>
      <c r="HOI36" s="33"/>
      <c r="HOJ36" s="33"/>
      <c r="HOK36" s="33"/>
      <c r="HOL36" s="33"/>
      <c r="HOM36" s="33"/>
      <c r="HON36" s="33"/>
      <c r="HOO36" s="33"/>
      <c r="HOP36" s="33"/>
      <c r="HOQ36" s="33"/>
      <c r="HOR36" s="33"/>
      <c r="HOS36" s="33"/>
      <c r="HOT36" s="33"/>
      <c r="HOU36" s="33"/>
      <c r="HOV36" s="33"/>
      <c r="HOW36" s="33"/>
      <c r="HOX36" s="33"/>
      <c r="HOY36" s="33"/>
      <c r="HOZ36" s="33"/>
      <c r="HPA36" s="33"/>
      <c r="HPB36" s="33"/>
      <c r="HPC36" s="33"/>
      <c r="HPD36" s="33"/>
      <c r="HPE36" s="33"/>
      <c r="HPF36" s="33"/>
      <c r="HPG36" s="33"/>
      <c r="HPH36" s="33"/>
      <c r="HPI36" s="33"/>
      <c r="HPJ36" s="33"/>
      <c r="HPK36" s="33"/>
      <c r="HPL36" s="33"/>
      <c r="HPM36" s="33"/>
      <c r="HPN36" s="33"/>
      <c r="HPO36" s="33"/>
      <c r="HPP36" s="33"/>
      <c r="HPQ36" s="33"/>
      <c r="HPR36" s="33"/>
      <c r="HPS36" s="33"/>
      <c r="HPT36" s="33"/>
      <c r="HPU36" s="33"/>
      <c r="HPV36" s="33"/>
      <c r="HPW36" s="33"/>
      <c r="HPX36" s="33"/>
      <c r="HPY36" s="33"/>
      <c r="HPZ36" s="33"/>
      <c r="HQA36" s="33"/>
      <c r="HQB36" s="33"/>
      <c r="HQC36" s="33"/>
      <c r="HQD36" s="33"/>
      <c r="HQE36" s="33"/>
      <c r="HQF36" s="33"/>
      <c r="HQG36" s="33"/>
      <c r="HQH36" s="33"/>
      <c r="HQI36" s="33"/>
      <c r="HQJ36" s="33"/>
      <c r="HQK36" s="33"/>
      <c r="HQL36" s="33"/>
      <c r="HQM36" s="33"/>
      <c r="HQN36" s="33"/>
      <c r="HQO36" s="33"/>
      <c r="HQP36" s="33"/>
      <c r="HQQ36" s="33"/>
      <c r="HQR36" s="33"/>
      <c r="HQS36" s="33"/>
      <c r="HQT36" s="33"/>
      <c r="HQU36" s="33"/>
      <c r="HQV36" s="33"/>
      <c r="HQW36" s="33"/>
      <c r="HQX36" s="33"/>
      <c r="HQY36" s="33"/>
      <c r="HQZ36" s="33"/>
      <c r="HRA36" s="33"/>
      <c r="HRB36" s="33"/>
      <c r="HRC36" s="33"/>
      <c r="HRD36" s="33"/>
      <c r="HRE36" s="33"/>
      <c r="HRF36" s="33"/>
      <c r="HRG36" s="33"/>
      <c r="HRH36" s="33"/>
      <c r="HRI36" s="33"/>
      <c r="HRJ36" s="33"/>
      <c r="HRK36" s="33"/>
      <c r="HRL36" s="33"/>
      <c r="HRM36" s="33"/>
      <c r="HRN36" s="33"/>
      <c r="HRO36" s="33"/>
      <c r="HRP36" s="33"/>
      <c r="HRQ36" s="33"/>
      <c r="HRR36" s="33"/>
      <c r="HRS36" s="33"/>
      <c r="HRT36" s="33"/>
      <c r="HRU36" s="33"/>
      <c r="HRV36" s="33"/>
      <c r="HRW36" s="33"/>
      <c r="HRX36" s="33"/>
      <c r="HRY36" s="33"/>
      <c r="HRZ36" s="33"/>
      <c r="HSA36" s="33"/>
      <c r="HSB36" s="33"/>
      <c r="HSC36" s="33"/>
      <c r="HSD36" s="33"/>
      <c r="HSE36" s="33"/>
      <c r="HSF36" s="33"/>
      <c r="HSG36" s="33"/>
      <c r="HSH36" s="33"/>
      <c r="HSI36" s="33"/>
      <c r="HSJ36" s="33"/>
      <c r="HSK36" s="33"/>
      <c r="HSL36" s="33"/>
      <c r="HSM36" s="33"/>
      <c r="HSN36" s="33"/>
      <c r="HSO36" s="33"/>
      <c r="HSP36" s="33"/>
      <c r="HSQ36" s="33"/>
      <c r="HSR36" s="33"/>
      <c r="HSS36" s="33"/>
      <c r="HST36" s="33"/>
      <c r="HSU36" s="33"/>
      <c r="HSV36" s="33"/>
      <c r="HSW36" s="33"/>
      <c r="HSX36" s="33"/>
      <c r="HSY36" s="33"/>
      <c r="HSZ36" s="33"/>
      <c r="HTA36" s="33"/>
      <c r="HTB36" s="33"/>
      <c r="HTC36" s="33"/>
      <c r="HTD36" s="33"/>
      <c r="HTE36" s="33"/>
      <c r="HTF36" s="33"/>
      <c r="HTG36" s="33"/>
      <c r="HTH36" s="33"/>
      <c r="HTI36" s="33"/>
      <c r="HTJ36" s="33"/>
      <c r="HTK36" s="33"/>
      <c r="HTL36" s="33"/>
      <c r="HTM36" s="33"/>
      <c r="HTN36" s="33"/>
      <c r="HTO36" s="33"/>
      <c r="HTP36" s="33"/>
      <c r="HTQ36" s="33"/>
      <c r="HTR36" s="33"/>
      <c r="HTS36" s="33"/>
      <c r="HTT36" s="33"/>
      <c r="HTU36" s="33"/>
      <c r="HTV36" s="33"/>
      <c r="HTW36" s="33"/>
      <c r="HTX36" s="33"/>
      <c r="HTY36" s="33"/>
      <c r="HTZ36" s="33"/>
      <c r="HUA36" s="33"/>
      <c r="HUB36" s="33"/>
      <c r="HUC36" s="33"/>
      <c r="HUD36" s="33"/>
      <c r="HUE36" s="33"/>
      <c r="HUF36" s="33"/>
      <c r="HUG36" s="33"/>
      <c r="HUH36" s="33"/>
      <c r="HUI36" s="33"/>
      <c r="HUJ36" s="33"/>
      <c r="HUK36" s="33"/>
      <c r="HUL36" s="33"/>
      <c r="HUM36" s="33"/>
      <c r="HUN36" s="33"/>
      <c r="HUO36" s="33"/>
      <c r="HUP36" s="33"/>
      <c r="HUQ36" s="33"/>
      <c r="HUR36" s="33"/>
      <c r="HUS36" s="33"/>
      <c r="HUT36" s="33"/>
      <c r="HUU36" s="33"/>
      <c r="HUV36" s="33"/>
      <c r="HUW36" s="33"/>
      <c r="HUX36" s="33"/>
      <c r="HUY36" s="33"/>
      <c r="HUZ36" s="33"/>
      <c r="HVA36" s="33"/>
      <c r="HVB36" s="33"/>
      <c r="HVC36" s="33"/>
      <c r="HVD36" s="33"/>
      <c r="HVE36" s="33"/>
      <c r="HVF36" s="33"/>
      <c r="HVG36" s="33"/>
      <c r="HVH36" s="33"/>
      <c r="HVI36" s="33"/>
      <c r="HVJ36" s="33"/>
      <c r="HVK36" s="33"/>
      <c r="HVL36" s="33"/>
      <c r="HVM36" s="33"/>
      <c r="HVN36" s="33"/>
      <c r="HVO36" s="33"/>
      <c r="HVP36" s="33"/>
      <c r="HVQ36" s="33"/>
      <c r="HVR36" s="33"/>
      <c r="HVS36" s="33"/>
      <c r="HVT36" s="33"/>
      <c r="HVU36" s="33"/>
      <c r="HVV36" s="33"/>
      <c r="HVW36" s="33"/>
      <c r="HVX36" s="33"/>
      <c r="HVY36" s="33"/>
      <c r="HVZ36" s="33"/>
      <c r="HWA36" s="33"/>
      <c r="HWB36" s="33"/>
      <c r="HWC36" s="33"/>
      <c r="HWD36" s="33"/>
      <c r="HWE36" s="33"/>
      <c r="HWF36" s="33"/>
      <c r="HWG36" s="33"/>
      <c r="HWH36" s="33"/>
      <c r="HWI36" s="33"/>
      <c r="HWJ36" s="33"/>
      <c r="HWK36" s="33"/>
      <c r="HWL36" s="33"/>
      <c r="HWM36" s="33"/>
      <c r="HWN36" s="33"/>
      <c r="HWO36" s="33"/>
      <c r="HWP36" s="33"/>
      <c r="HWQ36" s="33"/>
      <c r="HWR36" s="33"/>
      <c r="HWS36" s="33"/>
      <c r="HWT36" s="33"/>
      <c r="HWU36" s="33"/>
      <c r="HWV36" s="33"/>
      <c r="HWW36" s="33"/>
      <c r="HWX36" s="33"/>
      <c r="HWY36" s="33"/>
      <c r="HWZ36" s="33"/>
      <c r="HXA36" s="33"/>
      <c r="HXB36" s="33"/>
      <c r="HXC36" s="33"/>
      <c r="HXD36" s="33"/>
      <c r="HXE36" s="33"/>
      <c r="HXF36" s="33"/>
      <c r="HXG36" s="33"/>
      <c r="HXH36" s="33"/>
      <c r="HXI36" s="33"/>
      <c r="HXJ36" s="33"/>
      <c r="HXK36" s="33"/>
      <c r="HXL36" s="33"/>
      <c r="HXM36" s="33"/>
      <c r="HXN36" s="33"/>
      <c r="HXO36" s="33"/>
      <c r="HXP36" s="33"/>
      <c r="HXQ36" s="33"/>
      <c r="HXR36" s="33"/>
      <c r="HXS36" s="33"/>
      <c r="HXT36" s="33"/>
      <c r="HXU36" s="33"/>
      <c r="HXV36" s="33"/>
      <c r="HXW36" s="33"/>
      <c r="HXX36" s="33"/>
      <c r="HXY36" s="33"/>
      <c r="HXZ36" s="33"/>
      <c r="HYA36" s="33"/>
      <c r="HYB36" s="33"/>
      <c r="HYC36" s="33"/>
      <c r="HYD36" s="33"/>
      <c r="HYE36" s="33"/>
      <c r="HYF36" s="33"/>
      <c r="HYG36" s="33"/>
      <c r="HYH36" s="33"/>
      <c r="HYI36" s="33"/>
      <c r="HYJ36" s="33"/>
      <c r="HYK36" s="33"/>
      <c r="HYL36" s="33"/>
      <c r="HYM36" s="33"/>
      <c r="HYN36" s="33"/>
      <c r="HYO36" s="33"/>
      <c r="HYP36" s="33"/>
      <c r="HYQ36" s="33"/>
      <c r="HYR36" s="33"/>
      <c r="HYS36" s="33"/>
      <c r="HYT36" s="33"/>
      <c r="HYU36" s="33"/>
      <c r="HYV36" s="33"/>
      <c r="HYW36" s="33"/>
      <c r="HYX36" s="33"/>
      <c r="HYY36" s="33"/>
      <c r="HYZ36" s="33"/>
      <c r="HZA36" s="33"/>
      <c r="HZB36" s="33"/>
      <c r="HZC36" s="33"/>
      <c r="HZD36" s="33"/>
      <c r="HZE36" s="33"/>
      <c r="HZF36" s="33"/>
      <c r="HZG36" s="33"/>
      <c r="HZH36" s="33"/>
      <c r="HZI36" s="33"/>
      <c r="HZJ36" s="33"/>
      <c r="HZK36" s="33"/>
      <c r="HZL36" s="33"/>
      <c r="HZM36" s="33"/>
      <c r="HZN36" s="33"/>
      <c r="HZO36" s="33"/>
      <c r="HZP36" s="33"/>
      <c r="HZQ36" s="33"/>
      <c r="HZR36" s="33"/>
      <c r="HZS36" s="33"/>
      <c r="HZT36" s="33"/>
      <c r="HZU36" s="33"/>
      <c r="HZV36" s="33"/>
      <c r="HZW36" s="33"/>
      <c r="HZX36" s="33"/>
      <c r="HZY36" s="33"/>
      <c r="HZZ36" s="33"/>
      <c r="IAA36" s="33"/>
      <c r="IAB36" s="33"/>
      <c r="IAC36" s="33"/>
      <c r="IAD36" s="33"/>
      <c r="IAE36" s="33"/>
      <c r="IAF36" s="33"/>
      <c r="IAG36" s="33"/>
      <c r="IAH36" s="33"/>
      <c r="IAI36" s="33"/>
      <c r="IAJ36" s="33"/>
      <c r="IAK36" s="33"/>
      <c r="IAL36" s="33"/>
      <c r="IAM36" s="33"/>
      <c r="IAN36" s="33"/>
      <c r="IAO36" s="33"/>
      <c r="IAP36" s="33"/>
      <c r="IAQ36" s="33"/>
      <c r="IAR36" s="33"/>
      <c r="IAS36" s="33"/>
      <c r="IAT36" s="33"/>
      <c r="IAU36" s="33"/>
      <c r="IAV36" s="33"/>
      <c r="IAW36" s="33"/>
      <c r="IAX36" s="33"/>
      <c r="IAY36" s="33"/>
      <c r="IAZ36" s="33"/>
      <c r="IBA36" s="33"/>
      <c r="IBB36" s="33"/>
      <c r="IBC36" s="33"/>
      <c r="IBD36" s="33"/>
      <c r="IBE36" s="33"/>
      <c r="IBF36" s="33"/>
      <c r="IBG36" s="33"/>
      <c r="IBH36" s="33"/>
      <c r="IBI36" s="33"/>
      <c r="IBJ36" s="33"/>
      <c r="IBK36" s="33"/>
      <c r="IBL36" s="33"/>
      <c r="IBM36" s="33"/>
      <c r="IBN36" s="33"/>
      <c r="IBO36" s="33"/>
      <c r="IBP36" s="33"/>
      <c r="IBQ36" s="33"/>
      <c r="IBR36" s="33"/>
      <c r="IBS36" s="33"/>
      <c r="IBT36" s="33"/>
      <c r="IBU36" s="33"/>
      <c r="IBV36" s="33"/>
      <c r="IBW36" s="33"/>
      <c r="IBX36" s="33"/>
      <c r="IBY36" s="33"/>
      <c r="IBZ36" s="33"/>
      <c r="ICA36" s="33"/>
      <c r="ICB36" s="33"/>
      <c r="ICC36" s="33"/>
      <c r="ICD36" s="33"/>
      <c r="ICE36" s="33"/>
      <c r="ICF36" s="33"/>
      <c r="ICG36" s="33"/>
      <c r="ICH36" s="33"/>
      <c r="ICI36" s="33"/>
      <c r="ICJ36" s="33"/>
      <c r="ICK36" s="33"/>
      <c r="ICL36" s="33"/>
      <c r="ICM36" s="33"/>
      <c r="ICN36" s="33"/>
      <c r="ICO36" s="33"/>
      <c r="ICP36" s="33"/>
      <c r="ICQ36" s="33"/>
      <c r="ICR36" s="33"/>
      <c r="ICS36" s="33"/>
      <c r="ICT36" s="33"/>
      <c r="ICU36" s="33"/>
      <c r="ICV36" s="33"/>
      <c r="ICW36" s="33"/>
      <c r="ICX36" s="33"/>
      <c r="ICY36" s="33"/>
      <c r="ICZ36" s="33"/>
      <c r="IDA36" s="33"/>
      <c r="IDB36" s="33"/>
      <c r="IDC36" s="33"/>
      <c r="IDD36" s="33"/>
      <c r="IDE36" s="33"/>
      <c r="IDF36" s="33"/>
      <c r="IDG36" s="33"/>
      <c r="IDH36" s="33"/>
      <c r="IDI36" s="33"/>
      <c r="IDJ36" s="33"/>
      <c r="IDK36" s="33"/>
      <c r="IDL36" s="33"/>
      <c r="IDM36" s="33"/>
      <c r="IDN36" s="33"/>
      <c r="IDO36" s="33"/>
      <c r="IDP36" s="33"/>
      <c r="IDQ36" s="33"/>
      <c r="IDR36" s="33"/>
      <c r="IDS36" s="33"/>
      <c r="IDT36" s="33"/>
      <c r="IDU36" s="33"/>
      <c r="IDV36" s="33"/>
      <c r="IDW36" s="33"/>
      <c r="IDX36" s="33"/>
      <c r="IDY36" s="33"/>
      <c r="IDZ36" s="33"/>
      <c r="IEA36" s="33"/>
      <c r="IEB36" s="33"/>
      <c r="IEC36" s="33"/>
      <c r="IED36" s="33"/>
      <c r="IEE36" s="33"/>
      <c r="IEF36" s="33"/>
      <c r="IEG36" s="33"/>
      <c r="IEH36" s="33"/>
      <c r="IEI36" s="33"/>
      <c r="IEJ36" s="33"/>
      <c r="IEK36" s="33"/>
      <c r="IEL36" s="33"/>
      <c r="IEM36" s="33"/>
      <c r="IEN36" s="33"/>
      <c r="IEO36" s="33"/>
      <c r="IEP36" s="33"/>
      <c r="IEQ36" s="33"/>
      <c r="IER36" s="33"/>
      <c r="IES36" s="33"/>
      <c r="IET36" s="33"/>
      <c r="IEU36" s="33"/>
      <c r="IEV36" s="33"/>
      <c r="IEW36" s="33"/>
      <c r="IEX36" s="33"/>
      <c r="IEY36" s="33"/>
      <c r="IEZ36" s="33"/>
      <c r="IFA36" s="33"/>
      <c r="IFB36" s="33"/>
      <c r="IFC36" s="33"/>
      <c r="IFD36" s="33"/>
      <c r="IFE36" s="33"/>
      <c r="IFF36" s="33"/>
      <c r="IFG36" s="33"/>
      <c r="IFH36" s="33"/>
      <c r="IFI36" s="33"/>
      <c r="IFJ36" s="33"/>
      <c r="IFK36" s="33"/>
      <c r="IFL36" s="33"/>
      <c r="IFM36" s="33"/>
      <c r="IFN36" s="33"/>
      <c r="IFO36" s="33"/>
      <c r="IFP36" s="33"/>
      <c r="IFQ36" s="33"/>
      <c r="IFR36" s="33"/>
      <c r="IFS36" s="33"/>
      <c r="IFT36" s="33"/>
      <c r="IFU36" s="33"/>
      <c r="IFV36" s="33"/>
      <c r="IFW36" s="33"/>
      <c r="IFX36" s="33"/>
      <c r="IFY36" s="33"/>
      <c r="IFZ36" s="33"/>
      <c r="IGA36" s="33"/>
      <c r="IGB36" s="33"/>
      <c r="IGC36" s="33"/>
      <c r="IGD36" s="33"/>
      <c r="IGE36" s="33"/>
      <c r="IGF36" s="33"/>
      <c r="IGG36" s="33"/>
      <c r="IGH36" s="33"/>
      <c r="IGI36" s="33"/>
      <c r="IGJ36" s="33"/>
      <c r="IGK36" s="33"/>
      <c r="IGL36" s="33"/>
      <c r="IGM36" s="33"/>
      <c r="IGN36" s="33"/>
      <c r="IGO36" s="33"/>
      <c r="IGP36" s="33"/>
      <c r="IGQ36" s="33"/>
      <c r="IGR36" s="33"/>
      <c r="IGS36" s="33"/>
      <c r="IGT36" s="33"/>
      <c r="IGU36" s="33"/>
      <c r="IGV36" s="33"/>
      <c r="IGW36" s="33"/>
      <c r="IGX36" s="33"/>
      <c r="IGY36" s="33"/>
      <c r="IGZ36" s="33"/>
      <c r="IHA36" s="33"/>
      <c r="IHB36" s="33"/>
      <c r="IHC36" s="33"/>
      <c r="IHD36" s="33"/>
      <c r="IHE36" s="33"/>
      <c r="IHF36" s="33"/>
      <c r="IHG36" s="33"/>
      <c r="IHH36" s="33"/>
      <c r="IHI36" s="33"/>
      <c r="IHJ36" s="33"/>
      <c r="IHK36" s="33"/>
      <c r="IHL36" s="33"/>
      <c r="IHM36" s="33"/>
      <c r="IHN36" s="33"/>
      <c r="IHO36" s="33"/>
      <c r="IHP36" s="33"/>
      <c r="IHQ36" s="33"/>
      <c r="IHR36" s="33"/>
      <c r="IHS36" s="33"/>
      <c r="IHT36" s="33"/>
      <c r="IHU36" s="33"/>
      <c r="IHV36" s="33"/>
      <c r="IHW36" s="33"/>
      <c r="IHX36" s="33"/>
      <c r="IHY36" s="33"/>
      <c r="IHZ36" s="33"/>
      <c r="IIA36" s="33"/>
      <c r="IIB36" s="33"/>
      <c r="IIC36" s="33"/>
      <c r="IID36" s="33"/>
      <c r="IIE36" s="33"/>
      <c r="IIF36" s="33"/>
      <c r="IIG36" s="33"/>
      <c r="IIH36" s="33"/>
      <c r="III36" s="33"/>
      <c r="IIJ36" s="33"/>
      <c r="IIK36" s="33"/>
      <c r="IIL36" s="33"/>
      <c r="IIM36" s="33"/>
      <c r="IIN36" s="33"/>
      <c r="IIO36" s="33"/>
      <c r="IIP36" s="33"/>
      <c r="IIQ36" s="33"/>
      <c r="IIR36" s="33"/>
      <c r="IIS36" s="33"/>
      <c r="IIT36" s="33"/>
      <c r="IIU36" s="33"/>
      <c r="IIV36" s="33"/>
      <c r="IIW36" s="33"/>
      <c r="IIX36" s="33"/>
      <c r="IIY36" s="33"/>
      <c r="IIZ36" s="33"/>
      <c r="IJA36" s="33"/>
      <c r="IJB36" s="33"/>
      <c r="IJC36" s="33"/>
      <c r="IJD36" s="33"/>
      <c r="IJE36" s="33"/>
      <c r="IJF36" s="33"/>
      <c r="IJG36" s="33"/>
      <c r="IJH36" s="33"/>
      <c r="IJI36" s="33"/>
      <c r="IJJ36" s="33"/>
      <c r="IJK36" s="33"/>
      <c r="IJL36" s="33"/>
      <c r="IJM36" s="33"/>
      <c r="IJN36" s="33"/>
      <c r="IJO36" s="33"/>
      <c r="IJP36" s="33"/>
      <c r="IJQ36" s="33"/>
      <c r="IJR36" s="33"/>
      <c r="IJS36" s="33"/>
      <c r="IJT36" s="33"/>
      <c r="IJU36" s="33"/>
      <c r="IJV36" s="33"/>
      <c r="IJW36" s="33"/>
      <c r="IJX36" s="33"/>
      <c r="IJY36" s="33"/>
      <c r="IJZ36" s="33"/>
      <c r="IKA36" s="33"/>
      <c r="IKB36" s="33"/>
      <c r="IKC36" s="33"/>
      <c r="IKD36" s="33"/>
      <c r="IKE36" s="33"/>
      <c r="IKF36" s="33"/>
      <c r="IKG36" s="33"/>
      <c r="IKH36" s="33"/>
      <c r="IKI36" s="33"/>
      <c r="IKJ36" s="33"/>
      <c r="IKK36" s="33"/>
      <c r="IKL36" s="33"/>
      <c r="IKM36" s="33"/>
      <c r="IKN36" s="33"/>
      <c r="IKO36" s="33"/>
      <c r="IKP36" s="33"/>
      <c r="IKQ36" s="33"/>
      <c r="IKR36" s="33"/>
      <c r="IKS36" s="33"/>
      <c r="IKT36" s="33"/>
      <c r="IKU36" s="33"/>
      <c r="IKV36" s="33"/>
      <c r="IKW36" s="33"/>
      <c r="IKX36" s="33"/>
      <c r="IKY36" s="33"/>
      <c r="IKZ36" s="33"/>
      <c r="ILA36" s="33"/>
      <c r="ILB36" s="33"/>
      <c r="ILC36" s="33"/>
      <c r="ILD36" s="33"/>
      <c r="ILE36" s="33"/>
      <c r="ILF36" s="33"/>
      <c r="ILG36" s="33"/>
      <c r="ILH36" s="33"/>
      <c r="ILI36" s="33"/>
      <c r="ILJ36" s="33"/>
      <c r="ILK36" s="33"/>
      <c r="ILL36" s="33"/>
      <c r="ILM36" s="33"/>
      <c r="ILN36" s="33"/>
      <c r="ILO36" s="33"/>
      <c r="ILP36" s="33"/>
      <c r="ILQ36" s="33"/>
      <c r="ILR36" s="33"/>
      <c r="ILS36" s="33"/>
      <c r="ILT36" s="33"/>
      <c r="ILU36" s="33"/>
      <c r="ILV36" s="33"/>
      <c r="ILW36" s="33"/>
      <c r="ILX36" s="33"/>
      <c r="ILY36" s="33"/>
      <c r="ILZ36" s="33"/>
      <c r="IMA36" s="33"/>
      <c r="IMB36" s="33"/>
      <c r="IMC36" s="33"/>
      <c r="IMD36" s="33"/>
      <c r="IME36" s="33"/>
      <c r="IMF36" s="33"/>
      <c r="IMG36" s="33"/>
      <c r="IMH36" s="33"/>
      <c r="IMI36" s="33"/>
      <c r="IMJ36" s="33"/>
      <c r="IMK36" s="33"/>
      <c r="IML36" s="33"/>
      <c r="IMM36" s="33"/>
      <c r="IMN36" s="33"/>
      <c r="IMO36" s="33"/>
      <c r="IMP36" s="33"/>
      <c r="IMQ36" s="33"/>
      <c r="IMR36" s="33"/>
      <c r="IMS36" s="33"/>
      <c r="IMT36" s="33"/>
      <c r="IMU36" s="33"/>
      <c r="IMV36" s="33"/>
      <c r="IMW36" s="33"/>
      <c r="IMX36" s="33"/>
      <c r="IMY36" s="33"/>
      <c r="IMZ36" s="33"/>
      <c r="INA36" s="33"/>
      <c r="INB36" s="33"/>
      <c r="INC36" s="33"/>
      <c r="IND36" s="33"/>
      <c r="INE36" s="33"/>
      <c r="INF36" s="33"/>
      <c r="ING36" s="33"/>
      <c r="INH36" s="33"/>
      <c r="INI36" s="33"/>
      <c r="INJ36" s="33"/>
      <c r="INK36" s="33"/>
      <c r="INL36" s="33"/>
      <c r="INM36" s="33"/>
      <c r="INN36" s="33"/>
      <c r="INO36" s="33"/>
      <c r="INP36" s="33"/>
      <c r="INQ36" s="33"/>
      <c r="INR36" s="33"/>
      <c r="INS36" s="33"/>
      <c r="INT36" s="33"/>
      <c r="INU36" s="33"/>
      <c r="INV36" s="33"/>
      <c r="INW36" s="33"/>
      <c r="INX36" s="33"/>
      <c r="INY36" s="33"/>
      <c r="INZ36" s="33"/>
      <c r="IOA36" s="33"/>
      <c r="IOB36" s="33"/>
      <c r="IOC36" s="33"/>
      <c r="IOD36" s="33"/>
      <c r="IOE36" s="33"/>
      <c r="IOF36" s="33"/>
      <c r="IOG36" s="33"/>
      <c r="IOH36" s="33"/>
      <c r="IOI36" s="33"/>
      <c r="IOJ36" s="33"/>
      <c r="IOK36" s="33"/>
      <c r="IOL36" s="33"/>
      <c r="IOM36" s="33"/>
      <c r="ION36" s="33"/>
      <c r="IOO36" s="33"/>
      <c r="IOP36" s="33"/>
      <c r="IOQ36" s="33"/>
      <c r="IOR36" s="33"/>
      <c r="IOS36" s="33"/>
      <c r="IOT36" s="33"/>
      <c r="IOU36" s="33"/>
      <c r="IOV36" s="33"/>
      <c r="IOW36" s="33"/>
      <c r="IOX36" s="33"/>
      <c r="IOY36" s="33"/>
      <c r="IOZ36" s="33"/>
      <c r="IPA36" s="33"/>
      <c r="IPB36" s="33"/>
      <c r="IPC36" s="33"/>
      <c r="IPD36" s="33"/>
      <c r="IPE36" s="33"/>
      <c r="IPF36" s="33"/>
      <c r="IPG36" s="33"/>
      <c r="IPH36" s="33"/>
      <c r="IPI36" s="33"/>
      <c r="IPJ36" s="33"/>
      <c r="IPK36" s="33"/>
      <c r="IPL36" s="33"/>
      <c r="IPM36" s="33"/>
      <c r="IPN36" s="33"/>
      <c r="IPO36" s="33"/>
      <c r="IPP36" s="33"/>
      <c r="IPQ36" s="33"/>
      <c r="IPR36" s="33"/>
      <c r="IPS36" s="33"/>
      <c r="IPT36" s="33"/>
      <c r="IPU36" s="33"/>
      <c r="IPV36" s="33"/>
      <c r="IPW36" s="33"/>
      <c r="IPX36" s="33"/>
      <c r="IPY36" s="33"/>
      <c r="IPZ36" s="33"/>
      <c r="IQA36" s="33"/>
      <c r="IQB36" s="33"/>
      <c r="IQC36" s="33"/>
      <c r="IQD36" s="33"/>
      <c r="IQE36" s="33"/>
      <c r="IQF36" s="33"/>
      <c r="IQG36" s="33"/>
      <c r="IQH36" s="33"/>
      <c r="IQI36" s="33"/>
      <c r="IQJ36" s="33"/>
      <c r="IQK36" s="33"/>
      <c r="IQL36" s="33"/>
      <c r="IQM36" s="33"/>
      <c r="IQN36" s="33"/>
      <c r="IQO36" s="33"/>
      <c r="IQP36" s="33"/>
      <c r="IQQ36" s="33"/>
      <c r="IQR36" s="33"/>
      <c r="IQS36" s="33"/>
      <c r="IQT36" s="33"/>
      <c r="IQU36" s="33"/>
      <c r="IQV36" s="33"/>
      <c r="IQW36" s="33"/>
      <c r="IQX36" s="33"/>
      <c r="IQY36" s="33"/>
      <c r="IQZ36" s="33"/>
      <c r="IRA36" s="33"/>
      <c r="IRB36" s="33"/>
      <c r="IRC36" s="33"/>
      <c r="IRD36" s="33"/>
      <c r="IRE36" s="33"/>
      <c r="IRF36" s="33"/>
      <c r="IRG36" s="33"/>
      <c r="IRH36" s="33"/>
      <c r="IRI36" s="33"/>
      <c r="IRJ36" s="33"/>
      <c r="IRK36" s="33"/>
      <c r="IRL36" s="33"/>
      <c r="IRM36" s="33"/>
      <c r="IRN36" s="33"/>
      <c r="IRO36" s="33"/>
      <c r="IRP36" s="33"/>
      <c r="IRQ36" s="33"/>
      <c r="IRR36" s="33"/>
      <c r="IRS36" s="33"/>
      <c r="IRT36" s="33"/>
      <c r="IRU36" s="33"/>
      <c r="IRV36" s="33"/>
      <c r="IRW36" s="33"/>
      <c r="IRX36" s="33"/>
      <c r="IRY36" s="33"/>
      <c r="IRZ36" s="33"/>
      <c r="ISA36" s="33"/>
      <c r="ISB36" s="33"/>
      <c r="ISC36" s="33"/>
      <c r="ISD36" s="33"/>
      <c r="ISE36" s="33"/>
      <c r="ISF36" s="33"/>
      <c r="ISG36" s="33"/>
      <c r="ISH36" s="33"/>
      <c r="ISI36" s="33"/>
      <c r="ISJ36" s="33"/>
      <c r="ISK36" s="33"/>
      <c r="ISL36" s="33"/>
      <c r="ISM36" s="33"/>
      <c r="ISN36" s="33"/>
      <c r="ISO36" s="33"/>
      <c r="ISP36" s="33"/>
      <c r="ISQ36" s="33"/>
      <c r="ISR36" s="33"/>
      <c r="ISS36" s="33"/>
      <c r="IST36" s="33"/>
      <c r="ISU36" s="33"/>
      <c r="ISV36" s="33"/>
      <c r="ISW36" s="33"/>
      <c r="ISX36" s="33"/>
      <c r="ISY36" s="33"/>
      <c r="ISZ36" s="33"/>
      <c r="ITA36" s="33"/>
      <c r="ITB36" s="33"/>
      <c r="ITC36" s="33"/>
      <c r="ITD36" s="33"/>
      <c r="ITE36" s="33"/>
      <c r="ITF36" s="33"/>
      <c r="ITG36" s="33"/>
      <c r="ITH36" s="33"/>
      <c r="ITI36" s="33"/>
      <c r="ITJ36" s="33"/>
      <c r="ITK36" s="33"/>
      <c r="ITL36" s="33"/>
      <c r="ITM36" s="33"/>
      <c r="ITN36" s="33"/>
      <c r="ITO36" s="33"/>
      <c r="ITP36" s="33"/>
      <c r="ITQ36" s="33"/>
      <c r="ITR36" s="33"/>
      <c r="ITS36" s="33"/>
      <c r="ITT36" s="33"/>
      <c r="ITU36" s="33"/>
      <c r="ITV36" s="33"/>
      <c r="ITW36" s="33"/>
      <c r="ITX36" s="33"/>
      <c r="ITY36" s="33"/>
      <c r="ITZ36" s="33"/>
      <c r="IUA36" s="33"/>
      <c r="IUB36" s="33"/>
      <c r="IUC36" s="33"/>
      <c r="IUD36" s="33"/>
      <c r="IUE36" s="33"/>
      <c r="IUF36" s="33"/>
      <c r="IUG36" s="33"/>
      <c r="IUH36" s="33"/>
      <c r="IUI36" s="33"/>
      <c r="IUJ36" s="33"/>
      <c r="IUK36" s="33"/>
      <c r="IUL36" s="33"/>
      <c r="IUM36" s="33"/>
      <c r="IUN36" s="33"/>
      <c r="IUO36" s="33"/>
      <c r="IUP36" s="33"/>
      <c r="IUQ36" s="33"/>
      <c r="IUR36" s="33"/>
      <c r="IUS36" s="33"/>
      <c r="IUT36" s="33"/>
      <c r="IUU36" s="33"/>
      <c r="IUV36" s="33"/>
      <c r="IUW36" s="33"/>
      <c r="IUX36" s="33"/>
      <c r="IUY36" s="33"/>
      <c r="IUZ36" s="33"/>
      <c r="IVA36" s="33"/>
      <c r="IVB36" s="33"/>
      <c r="IVC36" s="33"/>
      <c r="IVD36" s="33"/>
      <c r="IVE36" s="33"/>
      <c r="IVF36" s="33"/>
      <c r="IVG36" s="33"/>
      <c r="IVH36" s="33"/>
      <c r="IVI36" s="33"/>
      <c r="IVJ36" s="33"/>
      <c r="IVK36" s="33"/>
      <c r="IVL36" s="33"/>
      <c r="IVM36" s="33"/>
      <c r="IVN36" s="33"/>
      <c r="IVO36" s="33"/>
      <c r="IVP36" s="33"/>
      <c r="IVQ36" s="33"/>
      <c r="IVR36" s="33"/>
      <c r="IVS36" s="33"/>
      <c r="IVT36" s="33"/>
      <c r="IVU36" s="33"/>
      <c r="IVV36" s="33"/>
      <c r="IVW36" s="33"/>
      <c r="IVX36" s="33"/>
      <c r="IVY36" s="33"/>
      <c r="IVZ36" s="33"/>
      <c r="IWA36" s="33"/>
      <c r="IWB36" s="33"/>
      <c r="IWC36" s="33"/>
      <c r="IWD36" s="33"/>
      <c r="IWE36" s="33"/>
      <c r="IWF36" s="33"/>
      <c r="IWG36" s="33"/>
      <c r="IWH36" s="33"/>
      <c r="IWI36" s="33"/>
      <c r="IWJ36" s="33"/>
      <c r="IWK36" s="33"/>
      <c r="IWL36" s="33"/>
      <c r="IWM36" s="33"/>
      <c r="IWN36" s="33"/>
      <c r="IWO36" s="33"/>
      <c r="IWP36" s="33"/>
      <c r="IWQ36" s="33"/>
      <c r="IWR36" s="33"/>
      <c r="IWS36" s="33"/>
      <c r="IWT36" s="33"/>
      <c r="IWU36" s="33"/>
      <c r="IWV36" s="33"/>
      <c r="IWW36" s="33"/>
      <c r="IWX36" s="33"/>
      <c r="IWY36" s="33"/>
      <c r="IWZ36" s="33"/>
      <c r="IXA36" s="33"/>
      <c r="IXB36" s="33"/>
      <c r="IXC36" s="33"/>
      <c r="IXD36" s="33"/>
      <c r="IXE36" s="33"/>
      <c r="IXF36" s="33"/>
      <c r="IXG36" s="33"/>
      <c r="IXH36" s="33"/>
      <c r="IXI36" s="33"/>
      <c r="IXJ36" s="33"/>
      <c r="IXK36" s="33"/>
      <c r="IXL36" s="33"/>
      <c r="IXM36" s="33"/>
      <c r="IXN36" s="33"/>
      <c r="IXO36" s="33"/>
      <c r="IXP36" s="33"/>
      <c r="IXQ36" s="33"/>
      <c r="IXR36" s="33"/>
      <c r="IXS36" s="33"/>
      <c r="IXT36" s="33"/>
      <c r="IXU36" s="33"/>
      <c r="IXV36" s="33"/>
      <c r="IXW36" s="33"/>
      <c r="IXX36" s="33"/>
      <c r="IXY36" s="33"/>
      <c r="IXZ36" s="33"/>
      <c r="IYA36" s="33"/>
      <c r="IYB36" s="33"/>
      <c r="IYC36" s="33"/>
      <c r="IYD36" s="33"/>
      <c r="IYE36" s="33"/>
      <c r="IYF36" s="33"/>
      <c r="IYG36" s="33"/>
      <c r="IYH36" s="33"/>
      <c r="IYI36" s="33"/>
      <c r="IYJ36" s="33"/>
      <c r="IYK36" s="33"/>
      <c r="IYL36" s="33"/>
      <c r="IYM36" s="33"/>
      <c r="IYN36" s="33"/>
      <c r="IYO36" s="33"/>
      <c r="IYP36" s="33"/>
      <c r="IYQ36" s="33"/>
      <c r="IYR36" s="33"/>
      <c r="IYS36" s="33"/>
      <c r="IYT36" s="33"/>
      <c r="IYU36" s="33"/>
      <c r="IYV36" s="33"/>
      <c r="IYW36" s="33"/>
      <c r="IYX36" s="33"/>
      <c r="IYY36" s="33"/>
      <c r="IYZ36" s="33"/>
      <c r="IZA36" s="33"/>
      <c r="IZB36" s="33"/>
      <c r="IZC36" s="33"/>
      <c r="IZD36" s="33"/>
      <c r="IZE36" s="33"/>
      <c r="IZF36" s="33"/>
      <c r="IZG36" s="33"/>
      <c r="IZH36" s="33"/>
      <c r="IZI36" s="33"/>
      <c r="IZJ36" s="33"/>
      <c r="IZK36" s="33"/>
      <c r="IZL36" s="33"/>
      <c r="IZM36" s="33"/>
      <c r="IZN36" s="33"/>
      <c r="IZO36" s="33"/>
      <c r="IZP36" s="33"/>
      <c r="IZQ36" s="33"/>
      <c r="IZR36" s="33"/>
      <c r="IZS36" s="33"/>
      <c r="IZT36" s="33"/>
      <c r="IZU36" s="33"/>
      <c r="IZV36" s="33"/>
      <c r="IZW36" s="33"/>
      <c r="IZX36" s="33"/>
      <c r="IZY36" s="33"/>
      <c r="IZZ36" s="33"/>
      <c r="JAA36" s="33"/>
      <c r="JAB36" s="33"/>
      <c r="JAC36" s="33"/>
      <c r="JAD36" s="33"/>
      <c r="JAE36" s="33"/>
      <c r="JAF36" s="33"/>
      <c r="JAG36" s="33"/>
      <c r="JAH36" s="33"/>
      <c r="JAI36" s="33"/>
      <c r="JAJ36" s="33"/>
      <c r="JAK36" s="33"/>
      <c r="JAL36" s="33"/>
      <c r="JAM36" s="33"/>
      <c r="JAN36" s="33"/>
      <c r="JAO36" s="33"/>
      <c r="JAP36" s="33"/>
      <c r="JAQ36" s="33"/>
      <c r="JAR36" s="33"/>
      <c r="JAS36" s="33"/>
      <c r="JAT36" s="33"/>
      <c r="JAU36" s="33"/>
      <c r="JAV36" s="33"/>
      <c r="JAW36" s="33"/>
      <c r="JAX36" s="33"/>
      <c r="JAY36" s="33"/>
      <c r="JAZ36" s="33"/>
      <c r="JBA36" s="33"/>
      <c r="JBB36" s="33"/>
      <c r="JBC36" s="33"/>
      <c r="JBD36" s="33"/>
      <c r="JBE36" s="33"/>
      <c r="JBF36" s="33"/>
      <c r="JBG36" s="33"/>
      <c r="JBH36" s="33"/>
      <c r="JBI36" s="33"/>
      <c r="JBJ36" s="33"/>
      <c r="JBK36" s="33"/>
      <c r="JBL36" s="33"/>
      <c r="JBM36" s="33"/>
      <c r="JBN36" s="33"/>
      <c r="JBO36" s="33"/>
      <c r="JBP36" s="33"/>
      <c r="JBQ36" s="33"/>
      <c r="JBR36" s="33"/>
      <c r="JBS36" s="33"/>
      <c r="JBT36" s="33"/>
      <c r="JBU36" s="33"/>
      <c r="JBV36" s="33"/>
      <c r="JBW36" s="33"/>
      <c r="JBX36" s="33"/>
      <c r="JBY36" s="33"/>
      <c r="JBZ36" s="33"/>
      <c r="JCA36" s="33"/>
      <c r="JCB36" s="33"/>
      <c r="JCC36" s="33"/>
      <c r="JCD36" s="33"/>
      <c r="JCE36" s="33"/>
      <c r="JCF36" s="33"/>
      <c r="JCG36" s="33"/>
      <c r="JCH36" s="33"/>
      <c r="JCI36" s="33"/>
      <c r="JCJ36" s="33"/>
      <c r="JCK36" s="33"/>
      <c r="JCL36" s="33"/>
      <c r="JCM36" s="33"/>
      <c r="JCN36" s="33"/>
      <c r="JCO36" s="33"/>
      <c r="JCP36" s="33"/>
      <c r="JCQ36" s="33"/>
      <c r="JCR36" s="33"/>
      <c r="JCS36" s="33"/>
      <c r="JCT36" s="33"/>
      <c r="JCU36" s="33"/>
      <c r="JCV36" s="33"/>
      <c r="JCW36" s="33"/>
      <c r="JCX36" s="33"/>
      <c r="JCY36" s="33"/>
      <c r="JCZ36" s="33"/>
      <c r="JDA36" s="33"/>
      <c r="JDB36" s="33"/>
      <c r="JDC36" s="33"/>
      <c r="JDD36" s="33"/>
      <c r="JDE36" s="33"/>
      <c r="JDF36" s="33"/>
      <c r="JDG36" s="33"/>
      <c r="JDH36" s="33"/>
      <c r="JDI36" s="33"/>
      <c r="JDJ36" s="33"/>
      <c r="JDK36" s="33"/>
      <c r="JDL36" s="33"/>
      <c r="JDM36" s="33"/>
      <c r="JDN36" s="33"/>
      <c r="JDO36" s="33"/>
      <c r="JDP36" s="33"/>
      <c r="JDQ36" s="33"/>
      <c r="JDR36" s="33"/>
      <c r="JDS36" s="33"/>
      <c r="JDT36" s="33"/>
      <c r="JDU36" s="33"/>
      <c r="JDV36" s="33"/>
      <c r="JDW36" s="33"/>
      <c r="JDX36" s="33"/>
      <c r="JDY36" s="33"/>
      <c r="JDZ36" s="33"/>
      <c r="JEA36" s="33"/>
      <c r="JEB36" s="33"/>
      <c r="JEC36" s="33"/>
      <c r="JED36" s="33"/>
      <c r="JEE36" s="33"/>
      <c r="JEF36" s="33"/>
      <c r="JEG36" s="33"/>
      <c r="JEH36" s="33"/>
      <c r="JEI36" s="33"/>
      <c r="JEJ36" s="33"/>
      <c r="JEK36" s="33"/>
      <c r="JEL36" s="33"/>
      <c r="JEM36" s="33"/>
      <c r="JEN36" s="33"/>
      <c r="JEO36" s="33"/>
      <c r="JEP36" s="33"/>
      <c r="JEQ36" s="33"/>
      <c r="JER36" s="33"/>
      <c r="JES36" s="33"/>
      <c r="JET36" s="33"/>
      <c r="JEU36" s="33"/>
      <c r="JEV36" s="33"/>
      <c r="JEW36" s="33"/>
      <c r="JEX36" s="33"/>
      <c r="JEY36" s="33"/>
      <c r="JEZ36" s="33"/>
      <c r="JFA36" s="33"/>
      <c r="JFB36" s="33"/>
      <c r="JFC36" s="33"/>
      <c r="JFD36" s="33"/>
      <c r="JFE36" s="33"/>
      <c r="JFF36" s="33"/>
      <c r="JFG36" s="33"/>
      <c r="JFH36" s="33"/>
      <c r="JFI36" s="33"/>
      <c r="JFJ36" s="33"/>
      <c r="JFK36" s="33"/>
      <c r="JFL36" s="33"/>
      <c r="JFM36" s="33"/>
      <c r="JFN36" s="33"/>
      <c r="JFO36" s="33"/>
      <c r="JFP36" s="33"/>
      <c r="JFQ36" s="33"/>
      <c r="JFR36" s="33"/>
      <c r="JFS36" s="33"/>
      <c r="JFT36" s="33"/>
      <c r="JFU36" s="33"/>
      <c r="JFV36" s="33"/>
      <c r="JFW36" s="33"/>
      <c r="JFX36" s="33"/>
      <c r="JFY36" s="33"/>
      <c r="JFZ36" s="33"/>
      <c r="JGA36" s="33"/>
      <c r="JGB36" s="33"/>
      <c r="JGC36" s="33"/>
      <c r="JGD36" s="33"/>
      <c r="JGE36" s="33"/>
      <c r="JGF36" s="33"/>
      <c r="JGG36" s="33"/>
      <c r="JGH36" s="33"/>
      <c r="JGI36" s="33"/>
      <c r="JGJ36" s="33"/>
      <c r="JGK36" s="33"/>
      <c r="JGL36" s="33"/>
      <c r="JGM36" s="33"/>
      <c r="JGN36" s="33"/>
      <c r="JGO36" s="33"/>
      <c r="JGP36" s="33"/>
      <c r="JGQ36" s="33"/>
      <c r="JGR36" s="33"/>
      <c r="JGS36" s="33"/>
      <c r="JGT36" s="33"/>
      <c r="JGU36" s="33"/>
      <c r="JGV36" s="33"/>
      <c r="JGW36" s="33"/>
      <c r="JGX36" s="33"/>
      <c r="JGY36" s="33"/>
      <c r="JGZ36" s="33"/>
      <c r="JHA36" s="33"/>
      <c r="JHB36" s="33"/>
      <c r="JHC36" s="33"/>
      <c r="JHD36" s="33"/>
      <c r="JHE36" s="33"/>
      <c r="JHF36" s="33"/>
      <c r="JHG36" s="33"/>
      <c r="JHH36" s="33"/>
      <c r="JHI36" s="33"/>
      <c r="JHJ36" s="33"/>
      <c r="JHK36" s="33"/>
      <c r="JHL36" s="33"/>
      <c r="JHM36" s="33"/>
      <c r="JHN36" s="33"/>
      <c r="JHO36" s="33"/>
      <c r="JHP36" s="33"/>
      <c r="JHQ36" s="33"/>
      <c r="JHR36" s="33"/>
      <c r="JHS36" s="33"/>
      <c r="JHT36" s="33"/>
      <c r="JHU36" s="33"/>
      <c r="JHV36" s="33"/>
      <c r="JHW36" s="33"/>
      <c r="JHX36" s="33"/>
      <c r="JHY36" s="33"/>
      <c r="JHZ36" s="33"/>
      <c r="JIA36" s="33"/>
      <c r="JIB36" s="33"/>
      <c r="JIC36" s="33"/>
      <c r="JID36" s="33"/>
      <c r="JIE36" s="33"/>
      <c r="JIF36" s="33"/>
      <c r="JIG36" s="33"/>
      <c r="JIH36" s="33"/>
      <c r="JII36" s="33"/>
      <c r="JIJ36" s="33"/>
      <c r="JIK36" s="33"/>
      <c r="JIL36" s="33"/>
      <c r="JIM36" s="33"/>
      <c r="JIN36" s="33"/>
      <c r="JIO36" s="33"/>
      <c r="JIP36" s="33"/>
      <c r="JIQ36" s="33"/>
      <c r="JIR36" s="33"/>
      <c r="JIS36" s="33"/>
      <c r="JIT36" s="33"/>
      <c r="JIU36" s="33"/>
      <c r="JIV36" s="33"/>
      <c r="JIW36" s="33"/>
      <c r="JIX36" s="33"/>
      <c r="JIY36" s="33"/>
      <c r="JIZ36" s="33"/>
      <c r="JJA36" s="33"/>
      <c r="JJB36" s="33"/>
      <c r="JJC36" s="33"/>
      <c r="JJD36" s="33"/>
      <c r="JJE36" s="33"/>
      <c r="JJF36" s="33"/>
      <c r="JJG36" s="33"/>
      <c r="JJH36" s="33"/>
      <c r="JJI36" s="33"/>
      <c r="JJJ36" s="33"/>
      <c r="JJK36" s="33"/>
      <c r="JJL36" s="33"/>
      <c r="JJM36" s="33"/>
      <c r="JJN36" s="33"/>
      <c r="JJO36" s="33"/>
      <c r="JJP36" s="33"/>
      <c r="JJQ36" s="33"/>
      <c r="JJR36" s="33"/>
      <c r="JJS36" s="33"/>
      <c r="JJT36" s="33"/>
      <c r="JJU36" s="33"/>
      <c r="JJV36" s="33"/>
      <c r="JJW36" s="33"/>
      <c r="JJX36" s="33"/>
      <c r="JJY36" s="33"/>
      <c r="JJZ36" s="33"/>
      <c r="JKA36" s="33"/>
      <c r="JKB36" s="33"/>
      <c r="JKC36" s="33"/>
      <c r="JKD36" s="33"/>
      <c r="JKE36" s="33"/>
      <c r="JKF36" s="33"/>
      <c r="JKG36" s="33"/>
      <c r="JKH36" s="33"/>
      <c r="JKI36" s="33"/>
      <c r="JKJ36" s="33"/>
      <c r="JKK36" s="33"/>
      <c r="JKL36" s="33"/>
      <c r="JKM36" s="33"/>
      <c r="JKN36" s="33"/>
      <c r="JKO36" s="33"/>
      <c r="JKP36" s="33"/>
      <c r="JKQ36" s="33"/>
      <c r="JKR36" s="33"/>
      <c r="JKS36" s="33"/>
      <c r="JKT36" s="33"/>
      <c r="JKU36" s="33"/>
      <c r="JKV36" s="33"/>
      <c r="JKW36" s="33"/>
      <c r="JKX36" s="33"/>
      <c r="JKY36" s="33"/>
      <c r="JKZ36" s="33"/>
      <c r="JLA36" s="33"/>
      <c r="JLB36" s="33"/>
      <c r="JLC36" s="33"/>
      <c r="JLD36" s="33"/>
      <c r="JLE36" s="33"/>
      <c r="JLF36" s="33"/>
      <c r="JLG36" s="33"/>
      <c r="JLH36" s="33"/>
      <c r="JLI36" s="33"/>
      <c r="JLJ36" s="33"/>
      <c r="JLK36" s="33"/>
      <c r="JLL36" s="33"/>
      <c r="JLM36" s="33"/>
      <c r="JLN36" s="33"/>
      <c r="JLO36" s="33"/>
      <c r="JLP36" s="33"/>
      <c r="JLQ36" s="33"/>
      <c r="JLR36" s="33"/>
      <c r="JLS36" s="33"/>
      <c r="JLT36" s="33"/>
      <c r="JLU36" s="33"/>
      <c r="JLV36" s="33"/>
      <c r="JLW36" s="33"/>
      <c r="JLX36" s="33"/>
      <c r="JLY36" s="33"/>
      <c r="JLZ36" s="33"/>
      <c r="JMA36" s="33"/>
      <c r="JMB36" s="33"/>
      <c r="JMC36" s="33"/>
      <c r="JMD36" s="33"/>
      <c r="JME36" s="33"/>
      <c r="JMF36" s="33"/>
      <c r="JMG36" s="33"/>
      <c r="JMH36" s="33"/>
      <c r="JMI36" s="33"/>
      <c r="JMJ36" s="33"/>
      <c r="JMK36" s="33"/>
      <c r="JML36" s="33"/>
      <c r="JMM36" s="33"/>
      <c r="JMN36" s="33"/>
      <c r="JMO36" s="33"/>
      <c r="JMP36" s="33"/>
      <c r="JMQ36" s="33"/>
      <c r="JMR36" s="33"/>
      <c r="JMS36" s="33"/>
      <c r="JMT36" s="33"/>
      <c r="JMU36" s="33"/>
      <c r="JMV36" s="33"/>
      <c r="JMW36" s="33"/>
      <c r="JMX36" s="33"/>
      <c r="JMY36" s="33"/>
      <c r="JMZ36" s="33"/>
      <c r="JNA36" s="33"/>
      <c r="JNB36" s="33"/>
      <c r="JNC36" s="33"/>
      <c r="JND36" s="33"/>
      <c r="JNE36" s="33"/>
      <c r="JNF36" s="33"/>
      <c r="JNG36" s="33"/>
      <c r="JNH36" s="33"/>
      <c r="JNI36" s="33"/>
      <c r="JNJ36" s="33"/>
      <c r="JNK36" s="33"/>
      <c r="JNL36" s="33"/>
      <c r="JNM36" s="33"/>
      <c r="JNN36" s="33"/>
      <c r="JNO36" s="33"/>
      <c r="JNP36" s="33"/>
      <c r="JNQ36" s="33"/>
      <c r="JNR36" s="33"/>
      <c r="JNS36" s="33"/>
      <c r="JNT36" s="33"/>
      <c r="JNU36" s="33"/>
      <c r="JNV36" s="33"/>
      <c r="JNW36" s="33"/>
      <c r="JNX36" s="33"/>
      <c r="JNY36" s="33"/>
      <c r="JNZ36" s="33"/>
      <c r="JOA36" s="33"/>
      <c r="JOB36" s="33"/>
      <c r="JOC36" s="33"/>
      <c r="JOD36" s="33"/>
      <c r="JOE36" s="33"/>
      <c r="JOF36" s="33"/>
      <c r="JOG36" s="33"/>
      <c r="JOH36" s="33"/>
      <c r="JOI36" s="33"/>
      <c r="JOJ36" s="33"/>
      <c r="JOK36" s="33"/>
      <c r="JOL36" s="33"/>
      <c r="JOM36" s="33"/>
      <c r="JON36" s="33"/>
      <c r="JOO36" s="33"/>
      <c r="JOP36" s="33"/>
      <c r="JOQ36" s="33"/>
      <c r="JOR36" s="33"/>
      <c r="JOS36" s="33"/>
      <c r="JOT36" s="33"/>
      <c r="JOU36" s="33"/>
      <c r="JOV36" s="33"/>
      <c r="JOW36" s="33"/>
      <c r="JOX36" s="33"/>
      <c r="JOY36" s="33"/>
      <c r="JOZ36" s="33"/>
      <c r="JPA36" s="33"/>
      <c r="JPB36" s="33"/>
      <c r="JPC36" s="33"/>
      <c r="JPD36" s="33"/>
      <c r="JPE36" s="33"/>
      <c r="JPF36" s="33"/>
      <c r="JPG36" s="33"/>
      <c r="JPH36" s="33"/>
      <c r="JPI36" s="33"/>
      <c r="JPJ36" s="33"/>
      <c r="JPK36" s="33"/>
      <c r="JPL36" s="33"/>
      <c r="JPM36" s="33"/>
      <c r="JPN36" s="33"/>
      <c r="JPO36" s="33"/>
      <c r="JPP36" s="33"/>
      <c r="JPQ36" s="33"/>
      <c r="JPR36" s="33"/>
      <c r="JPS36" s="33"/>
      <c r="JPT36" s="33"/>
      <c r="JPU36" s="33"/>
      <c r="JPV36" s="33"/>
      <c r="JPW36" s="33"/>
      <c r="JPX36" s="33"/>
      <c r="JPY36" s="33"/>
      <c r="JPZ36" s="33"/>
      <c r="JQA36" s="33"/>
      <c r="JQB36" s="33"/>
      <c r="JQC36" s="33"/>
      <c r="JQD36" s="33"/>
      <c r="JQE36" s="33"/>
      <c r="JQF36" s="33"/>
      <c r="JQG36" s="33"/>
      <c r="JQH36" s="33"/>
      <c r="JQI36" s="33"/>
      <c r="JQJ36" s="33"/>
      <c r="JQK36" s="33"/>
      <c r="JQL36" s="33"/>
      <c r="JQM36" s="33"/>
      <c r="JQN36" s="33"/>
      <c r="JQO36" s="33"/>
      <c r="JQP36" s="33"/>
      <c r="JQQ36" s="33"/>
      <c r="JQR36" s="33"/>
      <c r="JQS36" s="33"/>
      <c r="JQT36" s="33"/>
      <c r="JQU36" s="33"/>
      <c r="JQV36" s="33"/>
      <c r="JQW36" s="33"/>
      <c r="JQX36" s="33"/>
      <c r="JQY36" s="33"/>
      <c r="JQZ36" s="33"/>
      <c r="JRA36" s="33"/>
      <c r="JRB36" s="33"/>
      <c r="JRC36" s="33"/>
      <c r="JRD36" s="33"/>
      <c r="JRE36" s="33"/>
      <c r="JRF36" s="33"/>
      <c r="JRG36" s="33"/>
      <c r="JRH36" s="33"/>
      <c r="JRI36" s="33"/>
      <c r="JRJ36" s="33"/>
      <c r="JRK36" s="33"/>
      <c r="JRL36" s="33"/>
      <c r="JRM36" s="33"/>
      <c r="JRN36" s="33"/>
      <c r="JRO36" s="33"/>
      <c r="JRP36" s="33"/>
      <c r="JRQ36" s="33"/>
      <c r="JRR36" s="33"/>
      <c r="JRS36" s="33"/>
      <c r="JRT36" s="33"/>
      <c r="JRU36" s="33"/>
      <c r="JRV36" s="33"/>
      <c r="JRW36" s="33"/>
      <c r="JRX36" s="33"/>
      <c r="JRY36" s="33"/>
      <c r="JRZ36" s="33"/>
      <c r="JSA36" s="33"/>
      <c r="JSB36" s="33"/>
      <c r="JSC36" s="33"/>
      <c r="JSD36" s="33"/>
      <c r="JSE36" s="33"/>
      <c r="JSF36" s="33"/>
      <c r="JSG36" s="33"/>
      <c r="JSH36" s="33"/>
      <c r="JSI36" s="33"/>
      <c r="JSJ36" s="33"/>
      <c r="JSK36" s="33"/>
      <c r="JSL36" s="33"/>
      <c r="JSM36" s="33"/>
      <c r="JSN36" s="33"/>
      <c r="JSO36" s="33"/>
      <c r="JSP36" s="33"/>
      <c r="JSQ36" s="33"/>
      <c r="JSR36" s="33"/>
      <c r="JSS36" s="33"/>
      <c r="JST36" s="33"/>
      <c r="JSU36" s="33"/>
      <c r="JSV36" s="33"/>
      <c r="JSW36" s="33"/>
      <c r="JSX36" s="33"/>
      <c r="JSY36" s="33"/>
      <c r="JSZ36" s="33"/>
      <c r="JTA36" s="33"/>
      <c r="JTB36" s="33"/>
      <c r="JTC36" s="33"/>
      <c r="JTD36" s="33"/>
      <c r="JTE36" s="33"/>
      <c r="JTF36" s="33"/>
      <c r="JTG36" s="33"/>
      <c r="JTH36" s="33"/>
      <c r="JTI36" s="33"/>
      <c r="JTJ36" s="33"/>
      <c r="JTK36" s="33"/>
      <c r="JTL36" s="33"/>
      <c r="JTM36" s="33"/>
      <c r="JTN36" s="33"/>
      <c r="JTO36" s="33"/>
      <c r="JTP36" s="33"/>
      <c r="JTQ36" s="33"/>
      <c r="JTR36" s="33"/>
      <c r="JTS36" s="33"/>
      <c r="JTT36" s="33"/>
      <c r="JTU36" s="33"/>
      <c r="JTV36" s="33"/>
      <c r="JTW36" s="33"/>
      <c r="JTX36" s="33"/>
      <c r="JTY36" s="33"/>
      <c r="JTZ36" s="33"/>
      <c r="JUA36" s="33"/>
      <c r="JUB36" s="33"/>
      <c r="JUC36" s="33"/>
      <c r="JUD36" s="33"/>
      <c r="JUE36" s="33"/>
      <c r="JUF36" s="33"/>
      <c r="JUG36" s="33"/>
      <c r="JUH36" s="33"/>
      <c r="JUI36" s="33"/>
      <c r="JUJ36" s="33"/>
      <c r="JUK36" s="33"/>
      <c r="JUL36" s="33"/>
      <c r="JUM36" s="33"/>
      <c r="JUN36" s="33"/>
      <c r="JUO36" s="33"/>
      <c r="JUP36" s="33"/>
      <c r="JUQ36" s="33"/>
      <c r="JUR36" s="33"/>
      <c r="JUS36" s="33"/>
      <c r="JUT36" s="33"/>
      <c r="JUU36" s="33"/>
      <c r="JUV36" s="33"/>
      <c r="JUW36" s="33"/>
      <c r="JUX36" s="33"/>
      <c r="JUY36" s="33"/>
      <c r="JUZ36" s="33"/>
      <c r="JVA36" s="33"/>
      <c r="JVB36" s="33"/>
      <c r="JVC36" s="33"/>
      <c r="JVD36" s="33"/>
      <c r="JVE36" s="33"/>
      <c r="JVF36" s="33"/>
      <c r="JVG36" s="33"/>
      <c r="JVH36" s="33"/>
      <c r="JVI36" s="33"/>
      <c r="JVJ36" s="33"/>
      <c r="JVK36" s="33"/>
      <c r="JVL36" s="33"/>
      <c r="JVM36" s="33"/>
      <c r="JVN36" s="33"/>
      <c r="JVO36" s="33"/>
      <c r="JVP36" s="33"/>
      <c r="JVQ36" s="33"/>
      <c r="JVR36" s="33"/>
      <c r="JVS36" s="33"/>
      <c r="JVT36" s="33"/>
      <c r="JVU36" s="33"/>
      <c r="JVV36" s="33"/>
      <c r="JVW36" s="33"/>
      <c r="JVX36" s="33"/>
      <c r="JVY36" s="33"/>
      <c r="JVZ36" s="33"/>
      <c r="JWA36" s="33"/>
      <c r="JWB36" s="33"/>
      <c r="JWC36" s="33"/>
      <c r="JWD36" s="33"/>
      <c r="JWE36" s="33"/>
      <c r="JWF36" s="33"/>
      <c r="JWG36" s="33"/>
      <c r="JWH36" s="33"/>
      <c r="JWI36" s="33"/>
      <c r="JWJ36" s="33"/>
      <c r="JWK36" s="33"/>
      <c r="JWL36" s="33"/>
      <c r="JWM36" s="33"/>
      <c r="JWN36" s="33"/>
      <c r="JWO36" s="33"/>
      <c r="JWP36" s="33"/>
      <c r="JWQ36" s="33"/>
      <c r="JWR36" s="33"/>
      <c r="JWS36" s="33"/>
      <c r="JWT36" s="33"/>
      <c r="JWU36" s="33"/>
      <c r="JWV36" s="33"/>
      <c r="JWW36" s="33"/>
      <c r="JWX36" s="33"/>
      <c r="JWY36" s="33"/>
      <c r="JWZ36" s="33"/>
      <c r="JXA36" s="33"/>
      <c r="JXB36" s="33"/>
      <c r="JXC36" s="33"/>
      <c r="JXD36" s="33"/>
      <c r="JXE36" s="33"/>
      <c r="JXF36" s="33"/>
      <c r="JXG36" s="33"/>
      <c r="JXH36" s="33"/>
      <c r="JXI36" s="33"/>
      <c r="JXJ36" s="33"/>
      <c r="JXK36" s="33"/>
      <c r="JXL36" s="33"/>
      <c r="JXM36" s="33"/>
      <c r="JXN36" s="33"/>
      <c r="JXO36" s="33"/>
      <c r="JXP36" s="33"/>
      <c r="JXQ36" s="33"/>
      <c r="JXR36" s="33"/>
      <c r="JXS36" s="33"/>
      <c r="JXT36" s="33"/>
      <c r="JXU36" s="33"/>
      <c r="JXV36" s="33"/>
      <c r="JXW36" s="33"/>
      <c r="JXX36" s="33"/>
      <c r="JXY36" s="33"/>
      <c r="JXZ36" s="33"/>
      <c r="JYA36" s="33"/>
      <c r="JYB36" s="33"/>
      <c r="JYC36" s="33"/>
      <c r="JYD36" s="33"/>
      <c r="JYE36" s="33"/>
      <c r="JYF36" s="33"/>
      <c r="JYG36" s="33"/>
      <c r="JYH36" s="33"/>
      <c r="JYI36" s="33"/>
      <c r="JYJ36" s="33"/>
      <c r="JYK36" s="33"/>
      <c r="JYL36" s="33"/>
      <c r="JYM36" s="33"/>
      <c r="JYN36" s="33"/>
      <c r="JYO36" s="33"/>
      <c r="JYP36" s="33"/>
      <c r="JYQ36" s="33"/>
      <c r="JYR36" s="33"/>
      <c r="JYS36" s="33"/>
      <c r="JYT36" s="33"/>
      <c r="JYU36" s="33"/>
      <c r="JYV36" s="33"/>
      <c r="JYW36" s="33"/>
      <c r="JYX36" s="33"/>
      <c r="JYY36" s="33"/>
      <c r="JYZ36" s="33"/>
      <c r="JZA36" s="33"/>
      <c r="JZB36" s="33"/>
      <c r="JZC36" s="33"/>
      <c r="JZD36" s="33"/>
      <c r="JZE36" s="33"/>
      <c r="JZF36" s="33"/>
      <c r="JZG36" s="33"/>
      <c r="JZH36" s="33"/>
      <c r="JZI36" s="33"/>
      <c r="JZJ36" s="33"/>
      <c r="JZK36" s="33"/>
      <c r="JZL36" s="33"/>
      <c r="JZM36" s="33"/>
      <c r="JZN36" s="33"/>
      <c r="JZO36" s="33"/>
      <c r="JZP36" s="33"/>
      <c r="JZQ36" s="33"/>
      <c r="JZR36" s="33"/>
      <c r="JZS36" s="33"/>
      <c r="JZT36" s="33"/>
      <c r="JZU36" s="33"/>
      <c r="JZV36" s="33"/>
      <c r="JZW36" s="33"/>
      <c r="JZX36" s="33"/>
      <c r="JZY36" s="33"/>
      <c r="JZZ36" s="33"/>
      <c r="KAA36" s="33"/>
      <c r="KAB36" s="33"/>
      <c r="KAC36" s="33"/>
      <c r="KAD36" s="33"/>
      <c r="KAE36" s="33"/>
      <c r="KAF36" s="33"/>
      <c r="KAG36" s="33"/>
      <c r="KAH36" s="33"/>
      <c r="KAI36" s="33"/>
      <c r="KAJ36" s="33"/>
      <c r="KAK36" s="33"/>
      <c r="KAL36" s="33"/>
      <c r="KAM36" s="33"/>
      <c r="KAN36" s="33"/>
      <c r="KAO36" s="33"/>
      <c r="KAP36" s="33"/>
      <c r="KAQ36" s="33"/>
      <c r="KAR36" s="33"/>
      <c r="KAS36" s="33"/>
      <c r="KAT36" s="33"/>
      <c r="KAU36" s="33"/>
      <c r="KAV36" s="33"/>
      <c r="KAW36" s="33"/>
      <c r="KAX36" s="33"/>
      <c r="KAY36" s="33"/>
      <c r="KAZ36" s="33"/>
      <c r="KBA36" s="33"/>
      <c r="KBB36" s="33"/>
      <c r="KBC36" s="33"/>
      <c r="KBD36" s="33"/>
      <c r="KBE36" s="33"/>
      <c r="KBF36" s="33"/>
      <c r="KBG36" s="33"/>
      <c r="KBH36" s="33"/>
      <c r="KBI36" s="33"/>
      <c r="KBJ36" s="33"/>
      <c r="KBK36" s="33"/>
      <c r="KBL36" s="33"/>
      <c r="KBM36" s="33"/>
      <c r="KBN36" s="33"/>
      <c r="KBO36" s="33"/>
      <c r="KBP36" s="33"/>
      <c r="KBQ36" s="33"/>
      <c r="KBR36" s="33"/>
      <c r="KBS36" s="33"/>
      <c r="KBT36" s="33"/>
      <c r="KBU36" s="33"/>
      <c r="KBV36" s="33"/>
      <c r="KBW36" s="33"/>
      <c r="KBX36" s="33"/>
      <c r="KBY36" s="33"/>
      <c r="KBZ36" s="33"/>
      <c r="KCA36" s="33"/>
      <c r="KCB36" s="33"/>
      <c r="KCC36" s="33"/>
      <c r="KCD36" s="33"/>
      <c r="KCE36" s="33"/>
      <c r="KCF36" s="33"/>
      <c r="KCG36" s="33"/>
      <c r="KCH36" s="33"/>
      <c r="KCI36" s="33"/>
      <c r="KCJ36" s="33"/>
      <c r="KCK36" s="33"/>
      <c r="KCL36" s="33"/>
      <c r="KCM36" s="33"/>
      <c r="KCN36" s="33"/>
      <c r="KCO36" s="33"/>
      <c r="KCP36" s="33"/>
      <c r="KCQ36" s="33"/>
      <c r="KCR36" s="33"/>
      <c r="KCS36" s="33"/>
      <c r="KCT36" s="33"/>
      <c r="KCU36" s="33"/>
      <c r="KCV36" s="33"/>
      <c r="KCW36" s="33"/>
      <c r="KCX36" s="33"/>
      <c r="KCY36" s="33"/>
      <c r="KCZ36" s="33"/>
      <c r="KDA36" s="33"/>
      <c r="KDB36" s="33"/>
      <c r="KDC36" s="33"/>
      <c r="KDD36" s="33"/>
      <c r="KDE36" s="33"/>
      <c r="KDF36" s="33"/>
      <c r="KDG36" s="33"/>
      <c r="KDH36" s="33"/>
      <c r="KDI36" s="33"/>
      <c r="KDJ36" s="33"/>
      <c r="KDK36" s="33"/>
      <c r="KDL36" s="33"/>
      <c r="KDM36" s="33"/>
      <c r="KDN36" s="33"/>
      <c r="KDO36" s="33"/>
      <c r="KDP36" s="33"/>
      <c r="KDQ36" s="33"/>
      <c r="KDR36" s="33"/>
      <c r="KDS36" s="33"/>
      <c r="KDT36" s="33"/>
      <c r="KDU36" s="33"/>
      <c r="KDV36" s="33"/>
      <c r="KDW36" s="33"/>
      <c r="KDX36" s="33"/>
      <c r="KDY36" s="33"/>
      <c r="KDZ36" s="33"/>
      <c r="KEA36" s="33"/>
      <c r="KEB36" s="33"/>
      <c r="KEC36" s="33"/>
      <c r="KED36" s="33"/>
      <c r="KEE36" s="33"/>
      <c r="KEF36" s="33"/>
      <c r="KEG36" s="33"/>
      <c r="KEH36" s="33"/>
      <c r="KEI36" s="33"/>
      <c r="KEJ36" s="33"/>
      <c r="KEK36" s="33"/>
      <c r="KEL36" s="33"/>
      <c r="KEM36" s="33"/>
      <c r="KEN36" s="33"/>
      <c r="KEO36" s="33"/>
      <c r="KEP36" s="33"/>
      <c r="KEQ36" s="33"/>
      <c r="KER36" s="33"/>
      <c r="KES36" s="33"/>
      <c r="KET36" s="33"/>
      <c r="KEU36" s="33"/>
      <c r="KEV36" s="33"/>
      <c r="KEW36" s="33"/>
      <c r="KEX36" s="33"/>
      <c r="KEY36" s="33"/>
      <c r="KEZ36" s="33"/>
      <c r="KFA36" s="33"/>
      <c r="KFB36" s="33"/>
      <c r="KFC36" s="33"/>
      <c r="KFD36" s="33"/>
      <c r="KFE36" s="33"/>
      <c r="KFF36" s="33"/>
      <c r="KFG36" s="33"/>
      <c r="KFH36" s="33"/>
      <c r="KFI36" s="33"/>
      <c r="KFJ36" s="33"/>
      <c r="KFK36" s="33"/>
      <c r="KFL36" s="33"/>
      <c r="KFM36" s="33"/>
      <c r="KFN36" s="33"/>
      <c r="KFO36" s="33"/>
      <c r="KFP36" s="33"/>
      <c r="KFQ36" s="33"/>
      <c r="KFR36" s="33"/>
      <c r="KFS36" s="33"/>
      <c r="KFT36" s="33"/>
      <c r="KFU36" s="33"/>
      <c r="KFV36" s="33"/>
      <c r="KFW36" s="33"/>
      <c r="KFX36" s="33"/>
      <c r="KFY36" s="33"/>
      <c r="KFZ36" s="33"/>
      <c r="KGA36" s="33"/>
      <c r="KGB36" s="33"/>
      <c r="KGC36" s="33"/>
      <c r="KGD36" s="33"/>
      <c r="KGE36" s="33"/>
      <c r="KGF36" s="33"/>
      <c r="KGG36" s="33"/>
      <c r="KGH36" s="33"/>
      <c r="KGI36" s="33"/>
      <c r="KGJ36" s="33"/>
      <c r="KGK36" s="33"/>
      <c r="KGL36" s="33"/>
      <c r="KGM36" s="33"/>
      <c r="KGN36" s="33"/>
      <c r="KGO36" s="33"/>
      <c r="KGP36" s="33"/>
      <c r="KGQ36" s="33"/>
      <c r="KGR36" s="33"/>
      <c r="KGS36" s="33"/>
      <c r="KGT36" s="33"/>
      <c r="KGU36" s="33"/>
      <c r="KGV36" s="33"/>
      <c r="KGW36" s="33"/>
      <c r="KGX36" s="33"/>
      <c r="KGY36" s="33"/>
      <c r="KGZ36" s="33"/>
      <c r="KHA36" s="33"/>
      <c r="KHB36" s="33"/>
      <c r="KHC36" s="33"/>
      <c r="KHD36" s="33"/>
      <c r="KHE36" s="33"/>
      <c r="KHF36" s="33"/>
      <c r="KHG36" s="33"/>
      <c r="KHH36" s="33"/>
      <c r="KHI36" s="33"/>
      <c r="KHJ36" s="33"/>
      <c r="KHK36" s="33"/>
      <c r="KHL36" s="33"/>
      <c r="KHM36" s="33"/>
      <c r="KHN36" s="33"/>
      <c r="KHO36" s="33"/>
      <c r="KHP36" s="33"/>
      <c r="KHQ36" s="33"/>
      <c r="KHR36" s="33"/>
      <c r="KHS36" s="33"/>
      <c r="KHT36" s="33"/>
      <c r="KHU36" s="33"/>
      <c r="KHV36" s="33"/>
      <c r="KHW36" s="33"/>
      <c r="KHX36" s="33"/>
      <c r="KHY36" s="33"/>
      <c r="KHZ36" s="33"/>
      <c r="KIA36" s="33"/>
      <c r="KIB36" s="33"/>
      <c r="KIC36" s="33"/>
      <c r="KID36" s="33"/>
      <c r="KIE36" s="33"/>
      <c r="KIF36" s="33"/>
      <c r="KIG36" s="33"/>
      <c r="KIH36" s="33"/>
      <c r="KII36" s="33"/>
      <c r="KIJ36" s="33"/>
      <c r="KIK36" s="33"/>
      <c r="KIL36" s="33"/>
      <c r="KIM36" s="33"/>
      <c r="KIN36" s="33"/>
      <c r="KIO36" s="33"/>
      <c r="KIP36" s="33"/>
      <c r="KIQ36" s="33"/>
      <c r="KIR36" s="33"/>
      <c r="KIS36" s="33"/>
      <c r="KIT36" s="33"/>
      <c r="KIU36" s="33"/>
      <c r="KIV36" s="33"/>
      <c r="KIW36" s="33"/>
      <c r="KIX36" s="33"/>
      <c r="KIY36" s="33"/>
      <c r="KIZ36" s="33"/>
      <c r="KJA36" s="33"/>
      <c r="KJB36" s="33"/>
      <c r="KJC36" s="33"/>
      <c r="KJD36" s="33"/>
      <c r="KJE36" s="33"/>
      <c r="KJF36" s="33"/>
      <c r="KJG36" s="33"/>
      <c r="KJH36" s="33"/>
      <c r="KJI36" s="33"/>
      <c r="KJJ36" s="33"/>
      <c r="KJK36" s="33"/>
      <c r="KJL36" s="33"/>
      <c r="KJM36" s="33"/>
      <c r="KJN36" s="33"/>
      <c r="KJO36" s="33"/>
      <c r="KJP36" s="33"/>
      <c r="KJQ36" s="33"/>
      <c r="KJR36" s="33"/>
      <c r="KJS36" s="33"/>
      <c r="KJT36" s="33"/>
      <c r="KJU36" s="33"/>
      <c r="KJV36" s="33"/>
      <c r="KJW36" s="33"/>
      <c r="KJX36" s="33"/>
      <c r="KJY36" s="33"/>
      <c r="KJZ36" s="33"/>
      <c r="KKA36" s="33"/>
      <c r="KKB36" s="33"/>
      <c r="KKC36" s="33"/>
      <c r="KKD36" s="33"/>
      <c r="KKE36" s="33"/>
      <c r="KKF36" s="33"/>
      <c r="KKG36" s="33"/>
      <c r="KKH36" s="33"/>
      <c r="KKI36" s="33"/>
      <c r="KKJ36" s="33"/>
      <c r="KKK36" s="33"/>
      <c r="KKL36" s="33"/>
      <c r="KKM36" s="33"/>
      <c r="KKN36" s="33"/>
      <c r="KKO36" s="33"/>
      <c r="KKP36" s="33"/>
      <c r="KKQ36" s="33"/>
      <c r="KKR36" s="33"/>
      <c r="KKS36" s="33"/>
      <c r="KKT36" s="33"/>
      <c r="KKU36" s="33"/>
      <c r="KKV36" s="33"/>
      <c r="KKW36" s="33"/>
      <c r="KKX36" s="33"/>
      <c r="KKY36" s="33"/>
      <c r="KKZ36" s="33"/>
      <c r="KLA36" s="33"/>
      <c r="KLB36" s="33"/>
      <c r="KLC36" s="33"/>
      <c r="KLD36" s="33"/>
      <c r="KLE36" s="33"/>
      <c r="KLF36" s="33"/>
      <c r="KLG36" s="33"/>
      <c r="KLH36" s="33"/>
      <c r="KLI36" s="33"/>
      <c r="KLJ36" s="33"/>
      <c r="KLK36" s="33"/>
      <c r="KLL36" s="33"/>
      <c r="KLM36" s="33"/>
      <c r="KLN36" s="33"/>
      <c r="KLO36" s="33"/>
      <c r="KLP36" s="33"/>
      <c r="KLQ36" s="33"/>
      <c r="KLR36" s="33"/>
      <c r="KLS36" s="33"/>
      <c r="KLT36" s="33"/>
      <c r="KLU36" s="33"/>
      <c r="KLV36" s="33"/>
      <c r="KLW36" s="33"/>
      <c r="KLX36" s="33"/>
      <c r="KLY36" s="33"/>
      <c r="KLZ36" s="33"/>
      <c r="KMA36" s="33"/>
      <c r="KMB36" s="33"/>
      <c r="KMC36" s="33"/>
      <c r="KMD36" s="33"/>
      <c r="KME36" s="33"/>
      <c r="KMF36" s="33"/>
      <c r="KMG36" s="33"/>
      <c r="KMH36" s="33"/>
      <c r="KMI36" s="33"/>
      <c r="KMJ36" s="33"/>
      <c r="KMK36" s="33"/>
      <c r="KML36" s="33"/>
      <c r="KMM36" s="33"/>
      <c r="KMN36" s="33"/>
      <c r="KMO36" s="33"/>
      <c r="KMP36" s="33"/>
      <c r="KMQ36" s="33"/>
      <c r="KMR36" s="33"/>
      <c r="KMS36" s="33"/>
      <c r="KMT36" s="33"/>
      <c r="KMU36" s="33"/>
      <c r="KMV36" s="33"/>
      <c r="KMW36" s="33"/>
      <c r="KMX36" s="33"/>
      <c r="KMY36" s="33"/>
      <c r="KMZ36" s="33"/>
      <c r="KNA36" s="33"/>
      <c r="KNB36" s="33"/>
      <c r="KNC36" s="33"/>
      <c r="KND36" s="33"/>
      <c r="KNE36" s="33"/>
      <c r="KNF36" s="33"/>
      <c r="KNG36" s="33"/>
      <c r="KNH36" s="33"/>
      <c r="KNI36" s="33"/>
      <c r="KNJ36" s="33"/>
      <c r="KNK36" s="33"/>
      <c r="KNL36" s="33"/>
      <c r="KNM36" s="33"/>
      <c r="KNN36" s="33"/>
      <c r="KNO36" s="33"/>
      <c r="KNP36" s="33"/>
      <c r="KNQ36" s="33"/>
      <c r="KNR36" s="33"/>
      <c r="KNS36" s="33"/>
      <c r="KNT36" s="33"/>
      <c r="KNU36" s="33"/>
      <c r="KNV36" s="33"/>
      <c r="KNW36" s="33"/>
      <c r="KNX36" s="33"/>
      <c r="KNY36" s="33"/>
      <c r="KNZ36" s="33"/>
      <c r="KOA36" s="33"/>
      <c r="KOB36" s="33"/>
      <c r="KOC36" s="33"/>
      <c r="KOD36" s="33"/>
      <c r="KOE36" s="33"/>
      <c r="KOF36" s="33"/>
      <c r="KOG36" s="33"/>
      <c r="KOH36" s="33"/>
      <c r="KOI36" s="33"/>
      <c r="KOJ36" s="33"/>
      <c r="KOK36" s="33"/>
      <c r="KOL36" s="33"/>
      <c r="KOM36" s="33"/>
      <c r="KON36" s="33"/>
      <c r="KOO36" s="33"/>
      <c r="KOP36" s="33"/>
      <c r="KOQ36" s="33"/>
      <c r="KOR36" s="33"/>
      <c r="KOS36" s="33"/>
      <c r="KOT36" s="33"/>
      <c r="KOU36" s="33"/>
      <c r="KOV36" s="33"/>
      <c r="KOW36" s="33"/>
      <c r="KOX36" s="33"/>
      <c r="KOY36" s="33"/>
      <c r="KOZ36" s="33"/>
      <c r="KPA36" s="33"/>
      <c r="KPB36" s="33"/>
      <c r="KPC36" s="33"/>
      <c r="KPD36" s="33"/>
      <c r="KPE36" s="33"/>
      <c r="KPF36" s="33"/>
      <c r="KPG36" s="33"/>
      <c r="KPH36" s="33"/>
      <c r="KPI36" s="33"/>
      <c r="KPJ36" s="33"/>
      <c r="KPK36" s="33"/>
      <c r="KPL36" s="33"/>
      <c r="KPM36" s="33"/>
      <c r="KPN36" s="33"/>
      <c r="KPO36" s="33"/>
      <c r="KPP36" s="33"/>
      <c r="KPQ36" s="33"/>
      <c r="KPR36" s="33"/>
      <c r="KPS36" s="33"/>
      <c r="KPT36" s="33"/>
      <c r="KPU36" s="33"/>
      <c r="KPV36" s="33"/>
      <c r="KPW36" s="33"/>
      <c r="KPX36" s="33"/>
      <c r="KPY36" s="33"/>
      <c r="KPZ36" s="33"/>
      <c r="KQA36" s="33"/>
      <c r="KQB36" s="33"/>
      <c r="KQC36" s="33"/>
      <c r="KQD36" s="33"/>
      <c r="KQE36" s="33"/>
      <c r="KQF36" s="33"/>
      <c r="KQG36" s="33"/>
      <c r="KQH36" s="33"/>
      <c r="KQI36" s="33"/>
      <c r="KQJ36" s="33"/>
      <c r="KQK36" s="33"/>
      <c r="KQL36" s="33"/>
      <c r="KQM36" s="33"/>
      <c r="KQN36" s="33"/>
      <c r="KQO36" s="33"/>
      <c r="KQP36" s="33"/>
      <c r="KQQ36" s="33"/>
      <c r="KQR36" s="33"/>
      <c r="KQS36" s="33"/>
      <c r="KQT36" s="33"/>
      <c r="KQU36" s="33"/>
      <c r="KQV36" s="33"/>
      <c r="KQW36" s="33"/>
      <c r="KQX36" s="33"/>
      <c r="KQY36" s="33"/>
      <c r="KQZ36" s="33"/>
      <c r="KRA36" s="33"/>
      <c r="KRB36" s="33"/>
      <c r="KRC36" s="33"/>
      <c r="KRD36" s="33"/>
      <c r="KRE36" s="33"/>
      <c r="KRF36" s="33"/>
      <c r="KRG36" s="33"/>
      <c r="KRH36" s="33"/>
      <c r="KRI36" s="33"/>
      <c r="KRJ36" s="33"/>
      <c r="KRK36" s="33"/>
      <c r="KRL36" s="33"/>
      <c r="KRM36" s="33"/>
      <c r="KRN36" s="33"/>
      <c r="KRO36" s="33"/>
      <c r="KRP36" s="33"/>
      <c r="KRQ36" s="33"/>
      <c r="KRR36" s="33"/>
      <c r="KRS36" s="33"/>
      <c r="KRT36" s="33"/>
      <c r="KRU36" s="33"/>
      <c r="KRV36" s="33"/>
      <c r="KRW36" s="33"/>
      <c r="KRX36" s="33"/>
      <c r="KRY36" s="33"/>
      <c r="KRZ36" s="33"/>
      <c r="KSA36" s="33"/>
      <c r="KSB36" s="33"/>
      <c r="KSC36" s="33"/>
      <c r="KSD36" s="33"/>
      <c r="KSE36" s="33"/>
      <c r="KSF36" s="33"/>
      <c r="KSG36" s="33"/>
      <c r="KSH36" s="33"/>
      <c r="KSI36" s="33"/>
      <c r="KSJ36" s="33"/>
      <c r="KSK36" s="33"/>
      <c r="KSL36" s="33"/>
      <c r="KSM36" s="33"/>
      <c r="KSN36" s="33"/>
      <c r="KSO36" s="33"/>
      <c r="KSP36" s="33"/>
      <c r="KSQ36" s="33"/>
      <c r="KSR36" s="33"/>
      <c r="KSS36" s="33"/>
      <c r="KST36" s="33"/>
      <c r="KSU36" s="33"/>
      <c r="KSV36" s="33"/>
      <c r="KSW36" s="33"/>
      <c r="KSX36" s="33"/>
      <c r="KSY36" s="33"/>
      <c r="KSZ36" s="33"/>
      <c r="KTA36" s="33"/>
      <c r="KTB36" s="33"/>
      <c r="KTC36" s="33"/>
      <c r="KTD36" s="33"/>
      <c r="KTE36" s="33"/>
      <c r="KTF36" s="33"/>
      <c r="KTG36" s="33"/>
      <c r="KTH36" s="33"/>
      <c r="KTI36" s="33"/>
      <c r="KTJ36" s="33"/>
      <c r="KTK36" s="33"/>
      <c r="KTL36" s="33"/>
      <c r="KTM36" s="33"/>
      <c r="KTN36" s="33"/>
      <c r="KTO36" s="33"/>
      <c r="KTP36" s="33"/>
      <c r="KTQ36" s="33"/>
      <c r="KTR36" s="33"/>
      <c r="KTS36" s="33"/>
      <c r="KTT36" s="33"/>
      <c r="KTU36" s="33"/>
      <c r="KTV36" s="33"/>
      <c r="KTW36" s="33"/>
      <c r="KTX36" s="33"/>
      <c r="KTY36" s="33"/>
      <c r="KTZ36" s="33"/>
      <c r="KUA36" s="33"/>
      <c r="KUB36" s="33"/>
      <c r="KUC36" s="33"/>
      <c r="KUD36" s="33"/>
      <c r="KUE36" s="33"/>
      <c r="KUF36" s="33"/>
      <c r="KUG36" s="33"/>
      <c r="KUH36" s="33"/>
      <c r="KUI36" s="33"/>
      <c r="KUJ36" s="33"/>
      <c r="KUK36" s="33"/>
      <c r="KUL36" s="33"/>
      <c r="KUM36" s="33"/>
      <c r="KUN36" s="33"/>
      <c r="KUO36" s="33"/>
      <c r="KUP36" s="33"/>
      <c r="KUQ36" s="33"/>
      <c r="KUR36" s="33"/>
      <c r="KUS36" s="33"/>
      <c r="KUT36" s="33"/>
      <c r="KUU36" s="33"/>
      <c r="KUV36" s="33"/>
      <c r="KUW36" s="33"/>
      <c r="KUX36" s="33"/>
      <c r="KUY36" s="33"/>
      <c r="KUZ36" s="33"/>
      <c r="KVA36" s="33"/>
      <c r="KVB36" s="33"/>
      <c r="KVC36" s="33"/>
      <c r="KVD36" s="33"/>
      <c r="KVE36" s="33"/>
      <c r="KVF36" s="33"/>
      <c r="KVG36" s="33"/>
      <c r="KVH36" s="33"/>
      <c r="KVI36" s="33"/>
      <c r="KVJ36" s="33"/>
      <c r="KVK36" s="33"/>
      <c r="KVL36" s="33"/>
      <c r="KVM36" s="33"/>
      <c r="KVN36" s="33"/>
      <c r="KVO36" s="33"/>
      <c r="KVP36" s="33"/>
      <c r="KVQ36" s="33"/>
      <c r="KVR36" s="33"/>
      <c r="KVS36" s="33"/>
      <c r="KVT36" s="33"/>
      <c r="KVU36" s="33"/>
      <c r="KVV36" s="33"/>
      <c r="KVW36" s="33"/>
      <c r="KVX36" s="33"/>
      <c r="KVY36" s="33"/>
      <c r="KVZ36" s="33"/>
      <c r="KWA36" s="33"/>
      <c r="KWB36" s="33"/>
      <c r="KWC36" s="33"/>
      <c r="KWD36" s="33"/>
      <c r="KWE36" s="33"/>
      <c r="KWF36" s="33"/>
      <c r="KWG36" s="33"/>
      <c r="KWH36" s="33"/>
      <c r="KWI36" s="33"/>
      <c r="KWJ36" s="33"/>
      <c r="KWK36" s="33"/>
      <c r="KWL36" s="33"/>
      <c r="KWM36" s="33"/>
      <c r="KWN36" s="33"/>
      <c r="KWO36" s="33"/>
      <c r="KWP36" s="33"/>
      <c r="KWQ36" s="33"/>
      <c r="KWR36" s="33"/>
      <c r="KWS36" s="33"/>
      <c r="KWT36" s="33"/>
      <c r="KWU36" s="33"/>
      <c r="KWV36" s="33"/>
      <c r="KWW36" s="33"/>
      <c r="KWX36" s="33"/>
      <c r="KWY36" s="33"/>
      <c r="KWZ36" s="33"/>
      <c r="KXA36" s="33"/>
      <c r="KXB36" s="33"/>
      <c r="KXC36" s="33"/>
      <c r="KXD36" s="33"/>
      <c r="KXE36" s="33"/>
      <c r="KXF36" s="33"/>
      <c r="KXG36" s="33"/>
      <c r="KXH36" s="33"/>
      <c r="KXI36" s="33"/>
      <c r="KXJ36" s="33"/>
      <c r="KXK36" s="33"/>
      <c r="KXL36" s="33"/>
      <c r="KXM36" s="33"/>
      <c r="KXN36" s="33"/>
      <c r="KXO36" s="33"/>
      <c r="KXP36" s="33"/>
      <c r="KXQ36" s="33"/>
      <c r="KXR36" s="33"/>
      <c r="KXS36" s="33"/>
      <c r="KXT36" s="33"/>
      <c r="KXU36" s="33"/>
      <c r="KXV36" s="33"/>
      <c r="KXW36" s="33"/>
      <c r="KXX36" s="33"/>
      <c r="KXY36" s="33"/>
      <c r="KXZ36" s="33"/>
      <c r="KYA36" s="33"/>
      <c r="KYB36" s="33"/>
      <c r="KYC36" s="33"/>
      <c r="KYD36" s="33"/>
      <c r="KYE36" s="33"/>
      <c r="KYF36" s="33"/>
      <c r="KYG36" s="33"/>
      <c r="KYH36" s="33"/>
      <c r="KYI36" s="33"/>
      <c r="KYJ36" s="33"/>
      <c r="KYK36" s="33"/>
      <c r="KYL36" s="33"/>
      <c r="KYM36" s="33"/>
      <c r="KYN36" s="33"/>
      <c r="KYO36" s="33"/>
      <c r="KYP36" s="33"/>
      <c r="KYQ36" s="33"/>
      <c r="KYR36" s="33"/>
      <c r="KYS36" s="33"/>
      <c r="KYT36" s="33"/>
      <c r="KYU36" s="33"/>
      <c r="KYV36" s="33"/>
      <c r="KYW36" s="33"/>
      <c r="KYX36" s="33"/>
      <c r="KYY36" s="33"/>
      <c r="KYZ36" s="33"/>
      <c r="KZA36" s="33"/>
      <c r="KZB36" s="33"/>
      <c r="KZC36" s="33"/>
      <c r="KZD36" s="33"/>
      <c r="KZE36" s="33"/>
      <c r="KZF36" s="33"/>
      <c r="KZG36" s="33"/>
      <c r="KZH36" s="33"/>
      <c r="KZI36" s="33"/>
      <c r="KZJ36" s="33"/>
      <c r="KZK36" s="33"/>
      <c r="KZL36" s="33"/>
      <c r="KZM36" s="33"/>
      <c r="KZN36" s="33"/>
      <c r="KZO36" s="33"/>
      <c r="KZP36" s="33"/>
      <c r="KZQ36" s="33"/>
      <c r="KZR36" s="33"/>
      <c r="KZS36" s="33"/>
      <c r="KZT36" s="33"/>
      <c r="KZU36" s="33"/>
      <c r="KZV36" s="33"/>
      <c r="KZW36" s="33"/>
      <c r="KZX36" s="33"/>
      <c r="KZY36" s="33"/>
      <c r="KZZ36" s="33"/>
      <c r="LAA36" s="33"/>
      <c r="LAB36" s="33"/>
      <c r="LAC36" s="33"/>
      <c r="LAD36" s="33"/>
      <c r="LAE36" s="33"/>
      <c r="LAF36" s="33"/>
      <c r="LAG36" s="33"/>
      <c r="LAH36" s="33"/>
      <c r="LAI36" s="33"/>
      <c r="LAJ36" s="33"/>
      <c r="LAK36" s="33"/>
      <c r="LAL36" s="33"/>
      <c r="LAM36" s="33"/>
      <c r="LAN36" s="33"/>
      <c r="LAO36" s="33"/>
      <c r="LAP36" s="33"/>
      <c r="LAQ36" s="33"/>
      <c r="LAR36" s="33"/>
      <c r="LAS36" s="33"/>
      <c r="LAT36" s="33"/>
      <c r="LAU36" s="33"/>
      <c r="LAV36" s="33"/>
      <c r="LAW36" s="33"/>
      <c r="LAX36" s="33"/>
      <c r="LAY36" s="33"/>
      <c r="LAZ36" s="33"/>
      <c r="LBA36" s="33"/>
      <c r="LBB36" s="33"/>
      <c r="LBC36" s="33"/>
      <c r="LBD36" s="33"/>
      <c r="LBE36" s="33"/>
      <c r="LBF36" s="33"/>
      <c r="LBG36" s="33"/>
      <c r="LBH36" s="33"/>
      <c r="LBI36" s="33"/>
      <c r="LBJ36" s="33"/>
      <c r="LBK36" s="33"/>
      <c r="LBL36" s="33"/>
      <c r="LBM36" s="33"/>
      <c r="LBN36" s="33"/>
      <c r="LBO36" s="33"/>
      <c r="LBP36" s="33"/>
      <c r="LBQ36" s="33"/>
      <c r="LBR36" s="33"/>
      <c r="LBS36" s="33"/>
      <c r="LBT36" s="33"/>
      <c r="LBU36" s="33"/>
      <c r="LBV36" s="33"/>
      <c r="LBW36" s="33"/>
      <c r="LBX36" s="33"/>
      <c r="LBY36" s="33"/>
      <c r="LBZ36" s="33"/>
      <c r="LCA36" s="33"/>
      <c r="LCB36" s="33"/>
      <c r="LCC36" s="33"/>
      <c r="LCD36" s="33"/>
      <c r="LCE36" s="33"/>
      <c r="LCF36" s="33"/>
      <c r="LCG36" s="33"/>
      <c r="LCH36" s="33"/>
      <c r="LCI36" s="33"/>
      <c r="LCJ36" s="33"/>
      <c r="LCK36" s="33"/>
      <c r="LCL36" s="33"/>
      <c r="LCM36" s="33"/>
      <c r="LCN36" s="33"/>
      <c r="LCO36" s="33"/>
      <c r="LCP36" s="33"/>
      <c r="LCQ36" s="33"/>
      <c r="LCR36" s="33"/>
      <c r="LCS36" s="33"/>
      <c r="LCT36" s="33"/>
      <c r="LCU36" s="33"/>
      <c r="LCV36" s="33"/>
      <c r="LCW36" s="33"/>
      <c r="LCX36" s="33"/>
      <c r="LCY36" s="33"/>
      <c r="LCZ36" s="33"/>
      <c r="LDA36" s="33"/>
      <c r="LDB36" s="33"/>
      <c r="LDC36" s="33"/>
      <c r="LDD36" s="33"/>
      <c r="LDE36" s="33"/>
      <c r="LDF36" s="33"/>
      <c r="LDG36" s="33"/>
      <c r="LDH36" s="33"/>
      <c r="LDI36" s="33"/>
      <c r="LDJ36" s="33"/>
      <c r="LDK36" s="33"/>
      <c r="LDL36" s="33"/>
      <c r="LDM36" s="33"/>
      <c r="LDN36" s="33"/>
      <c r="LDO36" s="33"/>
      <c r="LDP36" s="33"/>
      <c r="LDQ36" s="33"/>
      <c r="LDR36" s="33"/>
      <c r="LDS36" s="33"/>
      <c r="LDT36" s="33"/>
      <c r="LDU36" s="33"/>
      <c r="LDV36" s="33"/>
      <c r="LDW36" s="33"/>
      <c r="LDX36" s="33"/>
      <c r="LDY36" s="33"/>
      <c r="LDZ36" s="33"/>
      <c r="LEA36" s="33"/>
      <c r="LEB36" s="33"/>
      <c r="LEC36" s="33"/>
      <c r="LED36" s="33"/>
      <c r="LEE36" s="33"/>
      <c r="LEF36" s="33"/>
      <c r="LEG36" s="33"/>
      <c r="LEH36" s="33"/>
      <c r="LEI36" s="33"/>
      <c r="LEJ36" s="33"/>
      <c r="LEK36" s="33"/>
      <c r="LEL36" s="33"/>
      <c r="LEM36" s="33"/>
      <c r="LEN36" s="33"/>
      <c r="LEO36" s="33"/>
      <c r="LEP36" s="33"/>
      <c r="LEQ36" s="33"/>
      <c r="LER36" s="33"/>
      <c r="LES36" s="33"/>
      <c r="LET36" s="33"/>
      <c r="LEU36" s="33"/>
      <c r="LEV36" s="33"/>
      <c r="LEW36" s="33"/>
      <c r="LEX36" s="33"/>
      <c r="LEY36" s="33"/>
      <c r="LEZ36" s="33"/>
      <c r="LFA36" s="33"/>
      <c r="LFB36" s="33"/>
      <c r="LFC36" s="33"/>
      <c r="LFD36" s="33"/>
      <c r="LFE36" s="33"/>
      <c r="LFF36" s="33"/>
      <c r="LFG36" s="33"/>
      <c r="LFH36" s="33"/>
      <c r="LFI36" s="33"/>
      <c r="LFJ36" s="33"/>
      <c r="LFK36" s="33"/>
      <c r="LFL36" s="33"/>
      <c r="LFM36" s="33"/>
      <c r="LFN36" s="33"/>
      <c r="LFO36" s="33"/>
      <c r="LFP36" s="33"/>
      <c r="LFQ36" s="33"/>
      <c r="LFR36" s="33"/>
      <c r="LFS36" s="33"/>
      <c r="LFT36" s="33"/>
      <c r="LFU36" s="33"/>
      <c r="LFV36" s="33"/>
      <c r="LFW36" s="33"/>
      <c r="LFX36" s="33"/>
      <c r="LFY36" s="33"/>
      <c r="LFZ36" s="33"/>
      <c r="LGA36" s="33"/>
      <c r="LGB36" s="33"/>
      <c r="LGC36" s="33"/>
      <c r="LGD36" s="33"/>
      <c r="LGE36" s="33"/>
      <c r="LGF36" s="33"/>
      <c r="LGG36" s="33"/>
      <c r="LGH36" s="33"/>
      <c r="LGI36" s="33"/>
      <c r="LGJ36" s="33"/>
      <c r="LGK36" s="33"/>
      <c r="LGL36" s="33"/>
      <c r="LGM36" s="33"/>
      <c r="LGN36" s="33"/>
      <c r="LGO36" s="33"/>
      <c r="LGP36" s="33"/>
      <c r="LGQ36" s="33"/>
      <c r="LGR36" s="33"/>
      <c r="LGS36" s="33"/>
      <c r="LGT36" s="33"/>
      <c r="LGU36" s="33"/>
      <c r="LGV36" s="33"/>
      <c r="LGW36" s="33"/>
      <c r="LGX36" s="33"/>
      <c r="LGY36" s="33"/>
      <c r="LGZ36" s="33"/>
      <c r="LHA36" s="33"/>
      <c r="LHB36" s="33"/>
      <c r="LHC36" s="33"/>
      <c r="LHD36" s="33"/>
      <c r="LHE36" s="33"/>
      <c r="LHF36" s="33"/>
      <c r="LHG36" s="33"/>
      <c r="LHH36" s="33"/>
      <c r="LHI36" s="33"/>
      <c r="LHJ36" s="33"/>
      <c r="LHK36" s="33"/>
      <c r="LHL36" s="33"/>
      <c r="LHM36" s="33"/>
      <c r="LHN36" s="33"/>
      <c r="LHO36" s="33"/>
      <c r="LHP36" s="33"/>
      <c r="LHQ36" s="33"/>
      <c r="LHR36" s="33"/>
      <c r="LHS36" s="33"/>
      <c r="LHT36" s="33"/>
      <c r="LHU36" s="33"/>
      <c r="LHV36" s="33"/>
      <c r="LHW36" s="33"/>
      <c r="LHX36" s="33"/>
      <c r="LHY36" s="33"/>
      <c r="LHZ36" s="33"/>
      <c r="LIA36" s="33"/>
      <c r="LIB36" s="33"/>
      <c r="LIC36" s="33"/>
      <c r="LID36" s="33"/>
      <c r="LIE36" s="33"/>
      <c r="LIF36" s="33"/>
      <c r="LIG36" s="33"/>
      <c r="LIH36" s="33"/>
      <c r="LII36" s="33"/>
      <c r="LIJ36" s="33"/>
      <c r="LIK36" s="33"/>
      <c r="LIL36" s="33"/>
      <c r="LIM36" s="33"/>
      <c r="LIN36" s="33"/>
      <c r="LIO36" s="33"/>
      <c r="LIP36" s="33"/>
      <c r="LIQ36" s="33"/>
      <c r="LIR36" s="33"/>
      <c r="LIS36" s="33"/>
      <c r="LIT36" s="33"/>
      <c r="LIU36" s="33"/>
      <c r="LIV36" s="33"/>
      <c r="LIW36" s="33"/>
      <c r="LIX36" s="33"/>
      <c r="LIY36" s="33"/>
      <c r="LIZ36" s="33"/>
      <c r="LJA36" s="33"/>
      <c r="LJB36" s="33"/>
      <c r="LJC36" s="33"/>
      <c r="LJD36" s="33"/>
      <c r="LJE36" s="33"/>
      <c r="LJF36" s="33"/>
      <c r="LJG36" s="33"/>
      <c r="LJH36" s="33"/>
      <c r="LJI36" s="33"/>
      <c r="LJJ36" s="33"/>
      <c r="LJK36" s="33"/>
      <c r="LJL36" s="33"/>
      <c r="LJM36" s="33"/>
      <c r="LJN36" s="33"/>
      <c r="LJO36" s="33"/>
      <c r="LJP36" s="33"/>
      <c r="LJQ36" s="33"/>
      <c r="LJR36" s="33"/>
      <c r="LJS36" s="33"/>
      <c r="LJT36" s="33"/>
      <c r="LJU36" s="33"/>
      <c r="LJV36" s="33"/>
      <c r="LJW36" s="33"/>
      <c r="LJX36" s="33"/>
      <c r="LJY36" s="33"/>
      <c r="LJZ36" s="33"/>
      <c r="LKA36" s="33"/>
      <c r="LKB36" s="33"/>
      <c r="LKC36" s="33"/>
      <c r="LKD36" s="33"/>
      <c r="LKE36" s="33"/>
      <c r="LKF36" s="33"/>
      <c r="LKG36" s="33"/>
      <c r="LKH36" s="33"/>
      <c r="LKI36" s="33"/>
      <c r="LKJ36" s="33"/>
      <c r="LKK36" s="33"/>
      <c r="LKL36" s="33"/>
      <c r="LKM36" s="33"/>
      <c r="LKN36" s="33"/>
      <c r="LKO36" s="33"/>
      <c r="LKP36" s="33"/>
      <c r="LKQ36" s="33"/>
      <c r="LKR36" s="33"/>
      <c r="LKS36" s="33"/>
      <c r="LKT36" s="33"/>
      <c r="LKU36" s="33"/>
      <c r="LKV36" s="33"/>
      <c r="LKW36" s="33"/>
      <c r="LKX36" s="33"/>
      <c r="LKY36" s="33"/>
      <c r="LKZ36" s="33"/>
      <c r="LLA36" s="33"/>
      <c r="LLB36" s="33"/>
      <c r="LLC36" s="33"/>
      <c r="LLD36" s="33"/>
      <c r="LLE36" s="33"/>
      <c r="LLF36" s="33"/>
      <c r="LLG36" s="33"/>
      <c r="LLH36" s="33"/>
      <c r="LLI36" s="33"/>
      <c r="LLJ36" s="33"/>
      <c r="LLK36" s="33"/>
      <c r="LLL36" s="33"/>
      <c r="LLM36" s="33"/>
      <c r="LLN36" s="33"/>
      <c r="LLO36" s="33"/>
      <c r="LLP36" s="33"/>
      <c r="LLQ36" s="33"/>
      <c r="LLR36" s="33"/>
      <c r="LLS36" s="33"/>
      <c r="LLT36" s="33"/>
      <c r="LLU36" s="33"/>
      <c r="LLV36" s="33"/>
      <c r="LLW36" s="33"/>
      <c r="LLX36" s="33"/>
      <c r="LLY36" s="33"/>
      <c r="LLZ36" s="33"/>
      <c r="LMA36" s="33"/>
      <c r="LMB36" s="33"/>
      <c r="LMC36" s="33"/>
      <c r="LMD36" s="33"/>
      <c r="LME36" s="33"/>
      <c r="LMF36" s="33"/>
      <c r="LMG36" s="33"/>
      <c r="LMH36" s="33"/>
      <c r="LMI36" s="33"/>
      <c r="LMJ36" s="33"/>
      <c r="LMK36" s="33"/>
      <c r="LML36" s="33"/>
      <c r="LMM36" s="33"/>
      <c r="LMN36" s="33"/>
      <c r="LMO36" s="33"/>
      <c r="LMP36" s="33"/>
      <c r="LMQ36" s="33"/>
      <c r="LMR36" s="33"/>
      <c r="LMS36" s="33"/>
      <c r="LMT36" s="33"/>
      <c r="LMU36" s="33"/>
      <c r="LMV36" s="33"/>
      <c r="LMW36" s="33"/>
      <c r="LMX36" s="33"/>
      <c r="LMY36" s="33"/>
      <c r="LMZ36" s="33"/>
      <c r="LNA36" s="33"/>
      <c r="LNB36" s="33"/>
      <c r="LNC36" s="33"/>
      <c r="LND36" s="33"/>
      <c r="LNE36" s="33"/>
      <c r="LNF36" s="33"/>
      <c r="LNG36" s="33"/>
      <c r="LNH36" s="33"/>
      <c r="LNI36" s="33"/>
      <c r="LNJ36" s="33"/>
      <c r="LNK36" s="33"/>
      <c r="LNL36" s="33"/>
      <c r="LNM36" s="33"/>
      <c r="LNN36" s="33"/>
      <c r="LNO36" s="33"/>
      <c r="LNP36" s="33"/>
      <c r="LNQ36" s="33"/>
      <c r="LNR36" s="33"/>
      <c r="LNS36" s="33"/>
      <c r="LNT36" s="33"/>
      <c r="LNU36" s="33"/>
      <c r="LNV36" s="33"/>
      <c r="LNW36" s="33"/>
      <c r="LNX36" s="33"/>
      <c r="LNY36" s="33"/>
      <c r="LNZ36" s="33"/>
      <c r="LOA36" s="33"/>
      <c r="LOB36" s="33"/>
      <c r="LOC36" s="33"/>
      <c r="LOD36" s="33"/>
      <c r="LOE36" s="33"/>
      <c r="LOF36" s="33"/>
      <c r="LOG36" s="33"/>
      <c r="LOH36" s="33"/>
      <c r="LOI36" s="33"/>
      <c r="LOJ36" s="33"/>
      <c r="LOK36" s="33"/>
      <c r="LOL36" s="33"/>
      <c r="LOM36" s="33"/>
      <c r="LON36" s="33"/>
      <c r="LOO36" s="33"/>
      <c r="LOP36" s="33"/>
      <c r="LOQ36" s="33"/>
      <c r="LOR36" s="33"/>
      <c r="LOS36" s="33"/>
      <c r="LOT36" s="33"/>
      <c r="LOU36" s="33"/>
      <c r="LOV36" s="33"/>
      <c r="LOW36" s="33"/>
      <c r="LOX36" s="33"/>
      <c r="LOY36" s="33"/>
      <c r="LOZ36" s="33"/>
      <c r="LPA36" s="33"/>
      <c r="LPB36" s="33"/>
      <c r="LPC36" s="33"/>
      <c r="LPD36" s="33"/>
      <c r="LPE36" s="33"/>
      <c r="LPF36" s="33"/>
      <c r="LPG36" s="33"/>
      <c r="LPH36" s="33"/>
      <c r="LPI36" s="33"/>
      <c r="LPJ36" s="33"/>
      <c r="LPK36" s="33"/>
      <c r="LPL36" s="33"/>
      <c r="LPM36" s="33"/>
      <c r="LPN36" s="33"/>
      <c r="LPO36" s="33"/>
      <c r="LPP36" s="33"/>
      <c r="LPQ36" s="33"/>
      <c r="LPR36" s="33"/>
      <c r="LPS36" s="33"/>
      <c r="LPT36" s="33"/>
      <c r="LPU36" s="33"/>
      <c r="LPV36" s="33"/>
      <c r="LPW36" s="33"/>
      <c r="LPX36" s="33"/>
      <c r="LPY36" s="33"/>
      <c r="LPZ36" s="33"/>
      <c r="LQA36" s="33"/>
      <c r="LQB36" s="33"/>
      <c r="LQC36" s="33"/>
      <c r="LQD36" s="33"/>
      <c r="LQE36" s="33"/>
      <c r="LQF36" s="33"/>
      <c r="LQG36" s="33"/>
      <c r="LQH36" s="33"/>
      <c r="LQI36" s="33"/>
      <c r="LQJ36" s="33"/>
      <c r="LQK36" s="33"/>
      <c r="LQL36" s="33"/>
      <c r="LQM36" s="33"/>
      <c r="LQN36" s="33"/>
      <c r="LQO36" s="33"/>
      <c r="LQP36" s="33"/>
      <c r="LQQ36" s="33"/>
      <c r="LQR36" s="33"/>
      <c r="LQS36" s="33"/>
      <c r="LQT36" s="33"/>
      <c r="LQU36" s="33"/>
      <c r="LQV36" s="33"/>
      <c r="LQW36" s="33"/>
      <c r="LQX36" s="33"/>
      <c r="LQY36" s="33"/>
      <c r="LQZ36" s="33"/>
      <c r="LRA36" s="33"/>
      <c r="LRB36" s="33"/>
      <c r="LRC36" s="33"/>
      <c r="LRD36" s="33"/>
      <c r="LRE36" s="33"/>
      <c r="LRF36" s="33"/>
      <c r="LRG36" s="33"/>
      <c r="LRH36" s="33"/>
      <c r="LRI36" s="33"/>
      <c r="LRJ36" s="33"/>
      <c r="LRK36" s="33"/>
      <c r="LRL36" s="33"/>
      <c r="LRM36" s="33"/>
      <c r="LRN36" s="33"/>
      <c r="LRO36" s="33"/>
      <c r="LRP36" s="33"/>
      <c r="LRQ36" s="33"/>
      <c r="LRR36" s="33"/>
      <c r="LRS36" s="33"/>
      <c r="LRT36" s="33"/>
      <c r="LRU36" s="33"/>
      <c r="LRV36" s="33"/>
      <c r="LRW36" s="33"/>
      <c r="LRX36" s="33"/>
      <c r="LRY36" s="33"/>
      <c r="LRZ36" s="33"/>
      <c r="LSA36" s="33"/>
      <c r="LSB36" s="33"/>
      <c r="LSC36" s="33"/>
      <c r="LSD36" s="33"/>
      <c r="LSE36" s="33"/>
      <c r="LSF36" s="33"/>
      <c r="LSG36" s="33"/>
      <c r="LSH36" s="33"/>
      <c r="LSI36" s="33"/>
      <c r="LSJ36" s="33"/>
      <c r="LSK36" s="33"/>
      <c r="LSL36" s="33"/>
      <c r="LSM36" s="33"/>
      <c r="LSN36" s="33"/>
      <c r="LSO36" s="33"/>
      <c r="LSP36" s="33"/>
      <c r="LSQ36" s="33"/>
      <c r="LSR36" s="33"/>
      <c r="LSS36" s="33"/>
      <c r="LST36" s="33"/>
      <c r="LSU36" s="33"/>
      <c r="LSV36" s="33"/>
      <c r="LSW36" s="33"/>
      <c r="LSX36" s="33"/>
      <c r="LSY36" s="33"/>
      <c r="LSZ36" s="33"/>
      <c r="LTA36" s="33"/>
      <c r="LTB36" s="33"/>
      <c r="LTC36" s="33"/>
      <c r="LTD36" s="33"/>
      <c r="LTE36" s="33"/>
      <c r="LTF36" s="33"/>
      <c r="LTG36" s="33"/>
      <c r="LTH36" s="33"/>
      <c r="LTI36" s="33"/>
      <c r="LTJ36" s="33"/>
      <c r="LTK36" s="33"/>
      <c r="LTL36" s="33"/>
      <c r="LTM36" s="33"/>
      <c r="LTN36" s="33"/>
      <c r="LTO36" s="33"/>
      <c r="LTP36" s="33"/>
      <c r="LTQ36" s="33"/>
      <c r="LTR36" s="33"/>
      <c r="LTS36" s="33"/>
      <c r="LTT36" s="33"/>
      <c r="LTU36" s="33"/>
      <c r="LTV36" s="33"/>
      <c r="LTW36" s="33"/>
      <c r="LTX36" s="33"/>
      <c r="LTY36" s="33"/>
      <c r="LTZ36" s="33"/>
      <c r="LUA36" s="33"/>
      <c r="LUB36" s="33"/>
      <c r="LUC36" s="33"/>
      <c r="LUD36" s="33"/>
      <c r="LUE36" s="33"/>
      <c r="LUF36" s="33"/>
      <c r="LUG36" s="33"/>
      <c r="LUH36" s="33"/>
      <c r="LUI36" s="33"/>
      <c r="LUJ36" s="33"/>
      <c r="LUK36" s="33"/>
      <c r="LUL36" s="33"/>
      <c r="LUM36" s="33"/>
      <c r="LUN36" s="33"/>
      <c r="LUO36" s="33"/>
      <c r="LUP36" s="33"/>
      <c r="LUQ36" s="33"/>
      <c r="LUR36" s="33"/>
      <c r="LUS36" s="33"/>
      <c r="LUT36" s="33"/>
      <c r="LUU36" s="33"/>
      <c r="LUV36" s="33"/>
      <c r="LUW36" s="33"/>
      <c r="LUX36" s="33"/>
      <c r="LUY36" s="33"/>
      <c r="LUZ36" s="33"/>
      <c r="LVA36" s="33"/>
      <c r="LVB36" s="33"/>
      <c r="LVC36" s="33"/>
      <c r="LVD36" s="33"/>
      <c r="LVE36" s="33"/>
      <c r="LVF36" s="33"/>
      <c r="LVG36" s="33"/>
      <c r="LVH36" s="33"/>
      <c r="LVI36" s="33"/>
      <c r="LVJ36" s="33"/>
      <c r="LVK36" s="33"/>
      <c r="LVL36" s="33"/>
      <c r="LVM36" s="33"/>
      <c r="LVN36" s="33"/>
      <c r="LVO36" s="33"/>
      <c r="LVP36" s="33"/>
      <c r="LVQ36" s="33"/>
      <c r="LVR36" s="33"/>
      <c r="LVS36" s="33"/>
      <c r="LVT36" s="33"/>
      <c r="LVU36" s="33"/>
      <c r="LVV36" s="33"/>
      <c r="LVW36" s="33"/>
      <c r="LVX36" s="33"/>
      <c r="LVY36" s="33"/>
      <c r="LVZ36" s="33"/>
      <c r="LWA36" s="33"/>
      <c r="LWB36" s="33"/>
      <c r="LWC36" s="33"/>
      <c r="LWD36" s="33"/>
      <c r="LWE36" s="33"/>
      <c r="LWF36" s="33"/>
      <c r="LWG36" s="33"/>
      <c r="LWH36" s="33"/>
      <c r="LWI36" s="33"/>
      <c r="LWJ36" s="33"/>
      <c r="LWK36" s="33"/>
      <c r="LWL36" s="33"/>
      <c r="LWM36" s="33"/>
      <c r="LWN36" s="33"/>
      <c r="LWO36" s="33"/>
      <c r="LWP36" s="33"/>
      <c r="LWQ36" s="33"/>
      <c r="LWR36" s="33"/>
      <c r="LWS36" s="33"/>
      <c r="LWT36" s="33"/>
      <c r="LWU36" s="33"/>
      <c r="LWV36" s="33"/>
      <c r="LWW36" s="33"/>
      <c r="LWX36" s="33"/>
      <c r="LWY36" s="33"/>
      <c r="LWZ36" s="33"/>
      <c r="LXA36" s="33"/>
      <c r="LXB36" s="33"/>
      <c r="LXC36" s="33"/>
      <c r="LXD36" s="33"/>
      <c r="LXE36" s="33"/>
      <c r="LXF36" s="33"/>
      <c r="LXG36" s="33"/>
      <c r="LXH36" s="33"/>
      <c r="LXI36" s="33"/>
      <c r="LXJ36" s="33"/>
      <c r="LXK36" s="33"/>
      <c r="LXL36" s="33"/>
      <c r="LXM36" s="33"/>
      <c r="LXN36" s="33"/>
      <c r="LXO36" s="33"/>
      <c r="LXP36" s="33"/>
      <c r="LXQ36" s="33"/>
      <c r="LXR36" s="33"/>
      <c r="LXS36" s="33"/>
      <c r="LXT36" s="33"/>
      <c r="LXU36" s="33"/>
      <c r="LXV36" s="33"/>
      <c r="LXW36" s="33"/>
      <c r="LXX36" s="33"/>
      <c r="LXY36" s="33"/>
      <c r="LXZ36" s="33"/>
      <c r="LYA36" s="33"/>
      <c r="LYB36" s="33"/>
      <c r="LYC36" s="33"/>
      <c r="LYD36" s="33"/>
      <c r="LYE36" s="33"/>
      <c r="LYF36" s="33"/>
      <c r="LYG36" s="33"/>
      <c r="LYH36" s="33"/>
      <c r="LYI36" s="33"/>
      <c r="LYJ36" s="33"/>
      <c r="LYK36" s="33"/>
      <c r="LYL36" s="33"/>
      <c r="LYM36" s="33"/>
      <c r="LYN36" s="33"/>
      <c r="LYO36" s="33"/>
      <c r="LYP36" s="33"/>
      <c r="LYQ36" s="33"/>
      <c r="LYR36" s="33"/>
      <c r="LYS36" s="33"/>
      <c r="LYT36" s="33"/>
      <c r="LYU36" s="33"/>
      <c r="LYV36" s="33"/>
      <c r="LYW36" s="33"/>
      <c r="LYX36" s="33"/>
      <c r="LYY36" s="33"/>
      <c r="LYZ36" s="33"/>
      <c r="LZA36" s="33"/>
      <c r="LZB36" s="33"/>
      <c r="LZC36" s="33"/>
      <c r="LZD36" s="33"/>
      <c r="LZE36" s="33"/>
      <c r="LZF36" s="33"/>
      <c r="LZG36" s="33"/>
      <c r="LZH36" s="33"/>
      <c r="LZI36" s="33"/>
      <c r="LZJ36" s="33"/>
      <c r="LZK36" s="33"/>
      <c r="LZL36" s="33"/>
      <c r="LZM36" s="33"/>
      <c r="LZN36" s="33"/>
      <c r="LZO36" s="33"/>
      <c r="LZP36" s="33"/>
      <c r="LZQ36" s="33"/>
      <c r="LZR36" s="33"/>
      <c r="LZS36" s="33"/>
      <c r="LZT36" s="33"/>
      <c r="LZU36" s="33"/>
      <c r="LZV36" s="33"/>
      <c r="LZW36" s="33"/>
      <c r="LZX36" s="33"/>
      <c r="LZY36" s="33"/>
      <c r="LZZ36" s="33"/>
      <c r="MAA36" s="33"/>
      <c r="MAB36" s="33"/>
      <c r="MAC36" s="33"/>
      <c r="MAD36" s="33"/>
      <c r="MAE36" s="33"/>
      <c r="MAF36" s="33"/>
      <c r="MAG36" s="33"/>
      <c r="MAH36" s="33"/>
      <c r="MAI36" s="33"/>
      <c r="MAJ36" s="33"/>
      <c r="MAK36" s="33"/>
      <c r="MAL36" s="33"/>
      <c r="MAM36" s="33"/>
      <c r="MAN36" s="33"/>
      <c r="MAO36" s="33"/>
      <c r="MAP36" s="33"/>
      <c r="MAQ36" s="33"/>
      <c r="MAR36" s="33"/>
      <c r="MAS36" s="33"/>
      <c r="MAT36" s="33"/>
      <c r="MAU36" s="33"/>
      <c r="MAV36" s="33"/>
      <c r="MAW36" s="33"/>
      <c r="MAX36" s="33"/>
      <c r="MAY36" s="33"/>
      <c r="MAZ36" s="33"/>
      <c r="MBA36" s="33"/>
      <c r="MBB36" s="33"/>
      <c r="MBC36" s="33"/>
      <c r="MBD36" s="33"/>
      <c r="MBE36" s="33"/>
      <c r="MBF36" s="33"/>
      <c r="MBG36" s="33"/>
      <c r="MBH36" s="33"/>
      <c r="MBI36" s="33"/>
      <c r="MBJ36" s="33"/>
      <c r="MBK36" s="33"/>
      <c r="MBL36" s="33"/>
      <c r="MBM36" s="33"/>
      <c r="MBN36" s="33"/>
      <c r="MBO36" s="33"/>
      <c r="MBP36" s="33"/>
      <c r="MBQ36" s="33"/>
      <c r="MBR36" s="33"/>
      <c r="MBS36" s="33"/>
      <c r="MBT36" s="33"/>
      <c r="MBU36" s="33"/>
      <c r="MBV36" s="33"/>
      <c r="MBW36" s="33"/>
      <c r="MBX36" s="33"/>
      <c r="MBY36" s="33"/>
      <c r="MBZ36" s="33"/>
      <c r="MCA36" s="33"/>
      <c r="MCB36" s="33"/>
      <c r="MCC36" s="33"/>
      <c r="MCD36" s="33"/>
      <c r="MCE36" s="33"/>
      <c r="MCF36" s="33"/>
      <c r="MCG36" s="33"/>
      <c r="MCH36" s="33"/>
      <c r="MCI36" s="33"/>
      <c r="MCJ36" s="33"/>
      <c r="MCK36" s="33"/>
      <c r="MCL36" s="33"/>
      <c r="MCM36" s="33"/>
      <c r="MCN36" s="33"/>
      <c r="MCO36" s="33"/>
      <c r="MCP36" s="33"/>
      <c r="MCQ36" s="33"/>
      <c r="MCR36" s="33"/>
      <c r="MCS36" s="33"/>
      <c r="MCT36" s="33"/>
      <c r="MCU36" s="33"/>
      <c r="MCV36" s="33"/>
      <c r="MCW36" s="33"/>
      <c r="MCX36" s="33"/>
      <c r="MCY36" s="33"/>
      <c r="MCZ36" s="33"/>
      <c r="MDA36" s="33"/>
      <c r="MDB36" s="33"/>
      <c r="MDC36" s="33"/>
      <c r="MDD36" s="33"/>
      <c r="MDE36" s="33"/>
      <c r="MDF36" s="33"/>
      <c r="MDG36" s="33"/>
      <c r="MDH36" s="33"/>
      <c r="MDI36" s="33"/>
      <c r="MDJ36" s="33"/>
      <c r="MDK36" s="33"/>
      <c r="MDL36" s="33"/>
      <c r="MDM36" s="33"/>
      <c r="MDN36" s="33"/>
      <c r="MDO36" s="33"/>
      <c r="MDP36" s="33"/>
      <c r="MDQ36" s="33"/>
      <c r="MDR36" s="33"/>
      <c r="MDS36" s="33"/>
      <c r="MDT36" s="33"/>
      <c r="MDU36" s="33"/>
      <c r="MDV36" s="33"/>
      <c r="MDW36" s="33"/>
      <c r="MDX36" s="33"/>
      <c r="MDY36" s="33"/>
      <c r="MDZ36" s="33"/>
      <c r="MEA36" s="33"/>
      <c r="MEB36" s="33"/>
      <c r="MEC36" s="33"/>
      <c r="MED36" s="33"/>
      <c r="MEE36" s="33"/>
      <c r="MEF36" s="33"/>
      <c r="MEG36" s="33"/>
      <c r="MEH36" s="33"/>
      <c r="MEI36" s="33"/>
      <c r="MEJ36" s="33"/>
      <c r="MEK36" s="33"/>
      <c r="MEL36" s="33"/>
      <c r="MEM36" s="33"/>
      <c r="MEN36" s="33"/>
      <c r="MEO36" s="33"/>
      <c r="MEP36" s="33"/>
      <c r="MEQ36" s="33"/>
      <c r="MER36" s="33"/>
      <c r="MES36" s="33"/>
      <c r="MET36" s="33"/>
      <c r="MEU36" s="33"/>
      <c r="MEV36" s="33"/>
      <c r="MEW36" s="33"/>
      <c r="MEX36" s="33"/>
      <c r="MEY36" s="33"/>
      <c r="MEZ36" s="33"/>
      <c r="MFA36" s="33"/>
      <c r="MFB36" s="33"/>
      <c r="MFC36" s="33"/>
      <c r="MFD36" s="33"/>
      <c r="MFE36" s="33"/>
      <c r="MFF36" s="33"/>
      <c r="MFG36" s="33"/>
      <c r="MFH36" s="33"/>
      <c r="MFI36" s="33"/>
      <c r="MFJ36" s="33"/>
      <c r="MFK36" s="33"/>
      <c r="MFL36" s="33"/>
      <c r="MFM36" s="33"/>
      <c r="MFN36" s="33"/>
      <c r="MFO36" s="33"/>
      <c r="MFP36" s="33"/>
      <c r="MFQ36" s="33"/>
      <c r="MFR36" s="33"/>
      <c r="MFS36" s="33"/>
      <c r="MFT36" s="33"/>
      <c r="MFU36" s="33"/>
      <c r="MFV36" s="33"/>
      <c r="MFW36" s="33"/>
      <c r="MFX36" s="33"/>
      <c r="MFY36" s="33"/>
      <c r="MFZ36" s="33"/>
      <c r="MGA36" s="33"/>
      <c r="MGB36" s="33"/>
      <c r="MGC36" s="33"/>
      <c r="MGD36" s="33"/>
      <c r="MGE36" s="33"/>
      <c r="MGF36" s="33"/>
      <c r="MGG36" s="33"/>
      <c r="MGH36" s="33"/>
      <c r="MGI36" s="33"/>
      <c r="MGJ36" s="33"/>
      <c r="MGK36" s="33"/>
      <c r="MGL36" s="33"/>
      <c r="MGM36" s="33"/>
      <c r="MGN36" s="33"/>
      <c r="MGO36" s="33"/>
      <c r="MGP36" s="33"/>
      <c r="MGQ36" s="33"/>
      <c r="MGR36" s="33"/>
      <c r="MGS36" s="33"/>
      <c r="MGT36" s="33"/>
      <c r="MGU36" s="33"/>
      <c r="MGV36" s="33"/>
      <c r="MGW36" s="33"/>
      <c r="MGX36" s="33"/>
      <c r="MGY36" s="33"/>
      <c r="MGZ36" s="33"/>
      <c r="MHA36" s="33"/>
      <c r="MHB36" s="33"/>
      <c r="MHC36" s="33"/>
      <c r="MHD36" s="33"/>
      <c r="MHE36" s="33"/>
      <c r="MHF36" s="33"/>
      <c r="MHG36" s="33"/>
      <c r="MHH36" s="33"/>
      <c r="MHI36" s="33"/>
      <c r="MHJ36" s="33"/>
      <c r="MHK36" s="33"/>
      <c r="MHL36" s="33"/>
      <c r="MHM36" s="33"/>
      <c r="MHN36" s="33"/>
      <c r="MHO36" s="33"/>
      <c r="MHP36" s="33"/>
      <c r="MHQ36" s="33"/>
      <c r="MHR36" s="33"/>
      <c r="MHS36" s="33"/>
      <c r="MHT36" s="33"/>
      <c r="MHU36" s="33"/>
      <c r="MHV36" s="33"/>
      <c r="MHW36" s="33"/>
      <c r="MHX36" s="33"/>
      <c r="MHY36" s="33"/>
      <c r="MHZ36" s="33"/>
      <c r="MIA36" s="33"/>
      <c r="MIB36" s="33"/>
      <c r="MIC36" s="33"/>
      <c r="MID36" s="33"/>
      <c r="MIE36" s="33"/>
      <c r="MIF36" s="33"/>
      <c r="MIG36" s="33"/>
      <c r="MIH36" s="33"/>
      <c r="MII36" s="33"/>
      <c r="MIJ36" s="33"/>
      <c r="MIK36" s="33"/>
      <c r="MIL36" s="33"/>
      <c r="MIM36" s="33"/>
      <c r="MIN36" s="33"/>
      <c r="MIO36" s="33"/>
      <c r="MIP36" s="33"/>
      <c r="MIQ36" s="33"/>
      <c r="MIR36" s="33"/>
      <c r="MIS36" s="33"/>
      <c r="MIT36" s="33"/>
      <c r="MIU36" s="33"/>
      <c r="MIV36" s="33"/>
      <c r="MIW36" s="33"/>
      <c r="MIX36" s="33"/>
      <c r="MIY36" s="33"/>
      <c r="MIZ36" s="33"/>
      <c r="MJA36" s="33"/>
      <c r="MJB36" s="33"/>
      <c r="MJC36" s="33"/>
      <c r="MJD36" s="33"/>
      <c r="MJE36" s="33"/>
      <c r="MJF36" s="33"/>
      <c r="MJG36" s="33"/>
      <c r="MJH36" s="33"/>
      <c r="MJI36" s="33"/>
      <c r="MJJ36" s="33"/>
      <c r="MJK36" s="33"/>
      <c r="MJL36" s="33"/>
      <c r="MJM36" s="33"/>
      <c r="MJN36" s="33"/>
      <c r="MJO36" s="33"/>
      <c r="MJP36" s="33"/>
      <c r="MJQ36" s="33"/>
      <c r="MJR36" s="33"/>
      <c r="MJS36" s="33"/>
      <c r="MJT36" s="33"/>
      <c r="MJU36" s="33"/>
      <c r="MJV36" s="33"/>
      <c r="MJW36" s="33"/>
      <c r="MJX36" s="33"/>
      <c r="MJY36" s="33"/>
      <c r="MJZ36" s="33"/>
      <c r="MKA36" s="33"/>
      <c r="MKB36" s="33"/>
      <c r="MKC36" s="33"/>
      <c r="MKD36" s="33"/>
      <c r="MKE36" s="33"/>
      <c r="MKF36" s="33"/>
      <c r="MKG36" s="33"/>
      <c r="MKH36" s="33"/>
      <c r="MKI36" s="33"/>
      <c r="MKJ36" s="33"/>
      <c r="MKK36" s="33"/>
      <c r="MKL36" s="33"/>
      <c r="MKM36" s="33"/>
      <c r="MKN36" s="33"/>
      <c r="MKO36" s="33"/>
      <c r="MKP36" s="33"/>
      <c r="MKQ36" s="33"/>
      <c r="MKR36" s="33"/>
      <c r="MKS36" s="33"/>
      <c r="MKT36" s="33"/>
      <c r="MKU36" s="33"/>
      <c r="MKV36" s="33"/>
      <c r="MKW36" s="33"/>
      <c r="MKX36" s="33"/>
      <c r="MKY36" s="33"/>
      <c r="MKZ36" s="33"/>
      <c r="MLA36" s="33"/>
      <c r="MLB36" s="33"/>
      <c r="MLC36" s="33"/>
      <c r="MLD36" s="33"/>
      <c r="MLE36" s="33"/>
      <c r="MLF36" s="33"/>
      <c r="MLG36" s="33"/>
      <c r="MLH36" s="33"/>
      <c r="MLI36" s="33"/>
      <c r="MLJ36" s="33"/>
      <c r="MLK36" s="33"/>
      <c r="MLL36" s="33"/>
      <c r="MLM36" s="33"/>
      <c r="MLN36" s="33"/>
      <c r="MLO36" s="33"/>
      <c r="MLP36" s="33"/>
      <c r="MLQ36" s="33"/>
      <c r="MLR36" s="33"/>
      <c r="MLS36" s="33"/>
      <c r="MLT36" s="33"/>
      <c r="MLU36" s="33"/>
      <c r="MLV36" s="33"/>
      <c r="MLW36" s="33"/>
      <c r="MLX36" s="33"/>
      <c r="MLY36" s="33"/>
      <c r="MLZ36" s="33"/>
      <c r="MMA36" s="33"/>
      <c r="MMB36" s="33"/>
      <c r="MMC36" s="33"/>
      <c r="MMD36" s="33"/>
      <c r="MME36" s="33"/>
      <c r="MMF36" s="33"/>
      <c r="MMG36" s="33"/>
      <c r="MMH36" s="33"/>
      <c r="MMI36" s="33"/>
      <c r="MMJ36" s="33"/>
      <c r="MMK36" s="33"/>
      <c r="MML36" s="33"/>
      <c r="MMM36" s="33"/>
      <c r="MMN36" s="33"/>
      <c r="MMO36" s="33"/>
      <c r="MMP36" s="33"/>
      <c r="MMQ36" s="33"/>
      <c r="MMR36" s="33"/>
      <c r="MMS36" s="33"/>
      <c r="MMT36" s="33"/>
      <c r="MMU36" s="33"/>
      <c r="MMV36" s="33"/>
      <c r="MMW36" s="33"/>
      <c r="MMX36" s="33"/>
      <c r="MMY36" s="33"/>
      <c r="MMZ36" s="33"/>
      <c r="MNA36" s="33"/>
      <c r="MNB36" s="33"/>
      <c r="MNC36" s="33"/>
      <c r="MND36" s="33"/>
      <c r="MNE36" s="33"/>
      <c r="MNF36" s="33"/>
      <c r="MNG36" s="33"/>
      <c r="MNH36" s="33"/>
      <c r="MNI36" s="33"/>
      <c r="MNJ36" s="33"/>
      <c r="MNK36" s="33"/>
      <c r="MNL36" s="33"/>
      <c r="MNM36" s="33"/>
      <c r="MNN36" s="33"/>
      <c r="MNO36" s="33"/>
      <c r="MNP36" s="33"/>
      <c r="MNQ36" s="33"/>
      <c r="MNR36" s="33"/>
      <c r="MNS36" s="33"/>
      <c r="MNT36" s="33"/>
      <c r="MNU36" s="33"/>
      <c r="MNV36" s="33"/>
      <c r="MNW36" s="33"/>
      <c r="MNX36" s="33"/>
      <c r="MNY36" s="33"/>
      <c r="MNZ36" s="33"/>
      <c r="MOA36" s="33"/>
      <c r="MOB36" s="33"/>
      <c r="MOC36" s="33"/>
      <c r="MOD36" s="33"/>
      <c r="MOE36" s="33"/>
      <c r="MOF36" s="33"/>
      <c r="MOG36" s="33"/>
      <c r="MOH36" s="33"/>
      <c r="MOI36" s="33"/>
      <c r="MOJ36" s="33"/>
      <c r="MOK36" s="33"/>
      <c r="MOL36" s="33"/>
      <c r="MOM36" s="33"/>
      <c r="MON36" s="33"/>
      <c r="MOO36" s="33"/>
      <c r="MOP36" s="33"/>
      <c r="MOQ36" s="33"/>
      <c r="MOR36" s="33"/>
      <c r="MOS36" s="33"/>
      <c r="MOT36" s="33"/>
      <c r="MOU36" s="33"/>
      <c r="MOV36" s="33"/>
      <c r="MOW36" s="33"/>
      <c r="MOX36" s="33"/>
      <c r="MOY36" s="33"/>
      <c r="MOZ36" s="33"/>
      <c r="MPA36" s="33"/>
      <c r="MPB36" s="33"/>
      <c r="MPC36" s="33"/>
      <c r="MPD36" s="33"/>
      <c r="MPE36" s="33"/>
      <c r="MPF36" s="33"/>
      <c r="MPG36" s="33"/>
      <c r="MPH36" s="33"/>
      <c r="MPI36" s="33"/>
      <c r="MPJ36" s="33"/>
      <c r="MPK36" s="33"/>
      <c r="MPL36" s="33"/>
      <c r="MPM36" s="33"/>
      <c r="MPN36" s="33"/>
      <c r="MPO36" s="33"/>
      <c r="MPP36" s="33"/>
      <c r="MPQ36" s="33"/>
      <c r="MPR36" s="33"/>
      <c r="MPS36" s="33"/>
      <c r="MPT36" s="33"/>
      <c r="MPU36" s="33"/>
      <c r="MPV36" s="33"/>
      <c r="MPW36" s="33"/>
      <c r="MPX36" s="33"/>
      <c r="MPY36" s="33"/>
      <c r="MPZ36" s="33"/>
      <c r="MQA36" s="33"/>
      <c r="MQB36" s="33"/>
      <c r="MQC36" s="33"/>
      <c r="MQD36" s="33"/>
      <c r="MQE36" s="33"/>
      <c r="MQF36" s="33"/>
      <c r="MQG36" s="33"/>
      <c r="MQH36" s="33"/>
      <c r="MQI36" s="33"/>
      <c r="MQJ36" s="33"/>
      <c r="MQK36" s="33"/>
      <c r="MQL36" s="33"/>
      <c r="MQM36" s="33"/>
      <c r="MQN36" s="33"/>
      <c r="MQO36" s="33"/>
      <c r="MQP36" s="33"/>
      <c r="MQQ36" s="33"/>
      <c r="MQR36" s="33"/>
      <c r="MQS36" s="33"/>
      <c r="MQT36" s="33"/>
      <c r="MQU36" s="33"/>
      <c r="MQV36" s="33"/>
      <c r="MQW36" s="33"/>
      <c r="MQX36" s="33"/>
      <c r="MQY36" s="33"/>
      <c r="MQZ36" s="33"/>
      <c r="MRA36" s="33"/>
      <c r="MRB36" s="33"/>
      <c r="MRC36" s="33"/>
      <c r="MRD36" s="33"/>
      <c r="MRE36" s="33"/>
      <c r="MRF36" s="33"/>
      <c r="MRG36" s="33"/>
      <c r="MRH36" s="33"/>
      <c r="MRI36" s="33"/>
      <c r="MRJ36" s="33"/>
      <c r="MRK36" s="33"/>
      <c r="MRL36" s="33"/>
      <c r="MRM36" s="33"/>
      <c r="MRN36" s="33"/>
      <c r="MRO36" s="33"/>
      <c r="MRP36" s="33"/>
      <c r="MRQ36" s="33"/>
      <c r="MRR36" s="33"/>
      <c r="MRS36" s="33"/>
      <c r="MRT36" s="33"/>
      <c r="MRU36" s="33"/>
      <c r="MRV36" s="33"/>
      <c r="MRW36" s="33"/>
      <c r="MRX36" s="33"/>
      <c r="MRY36" s="33"/>
      <c r="MRZ36" s="33"/>
      <c r="MSA36" s="33"/>
      <c r="MSB36" s="33"/>
      <c r="MSC36" s="33"/>
      <c r="MSD36" s="33"/>
      <c r="MSE36" s="33"/>
      <c r="MSF36" s="33"/>
      <c r="MSG36" s="33"/>
      <c r="MSH36" s="33"/>
      <c r="MSI36" s="33"/>
      <c r="MSJ36" s="33"/>
      <c r="MSK36" s="33"/>
      <c r="MSL36" s="33"/>
      <c r="MSM36" s="33"/>
      <c r="MSN36" s="33"/>
      <c r="MSO36" s="33"/>
      <c r="MSP36" s="33"/>
      <c r="MSQ36" s="33"/>
      <c r="MSR36" s="33"/>
      <c r="MSS36" s="33"/>
      <c r="MST36" s="33"/>
      <c r="MSU36" s="33"/>
      <c r="MSV36" s="33"/>
      <c r="MSW36" s="33"/>
      <c r="MSX36" s="33"/>
      <c r="MSY36" s="33"/>
      <c r="MSZ36" s="33"/>
      <c r="MTA36" s="33"/>
      <c r="MTB36" s="33"/>
      <c r="MTC36" s="33"/>
      <c r="MTD36" s="33"/>
      <c r="MTE36" s="33"/>
      <c r="MTF36" s="33"/>
      <c r="MTG36" s="33"/>
      <c r="MTH36" s="33"/>
      <c r="MTI36" s="33"/>
      <c r="MTJ36" s="33"/>
      <c r="MTK36" s="33"/>
      <c r="MTL36" s="33"/>
      <c r="MTM36" s="33"/>
      <c r="MTN36" s="33"/>
      <c r="MTO36" s="33"/>
      <c r="MTP36" s="33"/>
      <c r="MTQ36" s="33"/>
      <c r="MTR36" s="33"/>
      <c r="MTS36" s="33"/>
      <c r="MTT36" s="33"/>
      <c r="MTU36" s="33"/>
      <c r="MTV36" s="33"/>
      <c r="MTW36" s="33"/>
      <c r="MTX36" s="33"/>
      <c r="MTY36" s="33"/>
      <c r="MTZ36" s="33"/>
      <c r="MUA36" s="33"/>
      <c r="MUB36" s="33"/>
      <c r="MUC36" s="33"/>
      <c r="MUD36" s="33"/>
      <c r="MUE36" s="33"/>
      <c r="MUF36" s="33"/>
      <c r="MUG36" s="33"/>
      <c r="MUH36" s="33"/>
      <c r="MUI36" s="33"/>
      <c r="MUJ36" s="33"/>
      <c r="MUK36" s="33"/>
      <c r="MUL36" s="33"/>
      <c r="MUM36" s="33"/>
      <c r="MUN36" s="33"/>
      <c r="MUO36" s="33"/>
      <c r="MUP36" s="33"/>
      <c r="MUQ36" s="33"/>
      <c r="MUR36" s="33"/>
      <c r="MUS36" s="33"/>
      <c r="MUT36" s="33"/>
      <c r="MUU36" s="33"/>
      <c r="MUV36" s="33"/>
      <c r="MUW36" s="33"/>
      <c r="MUX36" s="33"/>
      <c r="MUY36" s="33"/>
      <c r="MUZ36" s="33"/>
      <c r="MVA36" s="33"/>
      <c r="MVB36" s="33"/>
      <c r="MVC36" s="33"/>
      <c r="MVD36" s="33"/>
      <c r="MVE36" s="33"/>
      <c r="MVF36" s="33"/>
      <c r="MVG36" s="33"/>
      <c r="MVH36" s="33"/>
      <c r="MVI36" s="33"/>
      <c r="MVJ36" s="33"/>
      <c r="MVK36" s="33"/>
      <c r="MVL36" s="33"/>
      <c r="MVM36" s="33"/>
      <c r="MVN36" s="33"/>
      <c r="MVO36" s="33"/>
      <c r="MVP36" s="33"/>
      <c r="MVQ36" s="33"/>
      <c r="MVR36" s="33"/>
      <c r="MVS36" s="33"/>
      <c r="MVT36" s="33"/>
      <c r="MVU36" s="33"/>
      <c r="MVV36" s="33"/>
      <c r="MVW36" s="33"/>
      <c r="MVX36" s="33"/>
      <c r="MVY36" s="33"/>
      <c r="MVZ36" s="33"/>
      <c r="MWA36" s="33"/>
      <c r="MWB36" s="33"/>
      <c r="MWC36" s="33"/>
      <c r="MWD36" s="33"/>
      <c r="MWE36" s="33"/>
      <c r="MWF36" s="33"/>
      <c r="MWG36" s="33"/>
      <c r="MWH36" s="33"/>
      <c r="MWI36" s="33"/>
      <c r="MWJ36" s="33"/>
      <c r="MWK36" s="33"/>
      <c r="MWL36" s="33"/>
      <c r="MWM36" s="33"/>
      <c r="MWN36" s="33"/>
      <c r="MWO36" s="33"/>
      <c r="MWP36" s="33"/>
      <c r="MWQ36" s="33"/>
      <c r="MWR36" s="33"/>
      <c r="MWS36" s="33"/>
      <c r="MWT36" s="33"/>
      <c r="MWU36" s="33"/>
      <c r="MWV36" s="33"/>
      <c r="MWW36" s="33"/>
      <c r="MWX36" s="33"/>
      <c r="MWY36" s="33"/>
      <c r="MWZ36" s="33"/>
      <c r="MXA36" s="33"/>
      <c r="MXB36" s="33"/>
      <c r="MXC36" s="33"/>
      <c r="MXD36" s="33"/>
      <c r="MXE36" s="33"/>
      <c r="MXF36" s="33"/>
      <c r="MXG36" s="33"/>
      <c r="MXH36" s="33"/>
      <c r="MXI36" s="33"/>
      <c r="MXJ36" s="33"/>
      <c r="MXK36" s="33"/>
      <c r="MXL36" s="33"/>
      <c r="MXM36" s="33"/>
      <c r="MXN36" s="33"/>
      <c r="MXO36" s="33"/>
      <c r="MXP36" s="33"/>
      <c r="MXQ36" s="33"/>
      <c r="MXR36" s="33"/>
      <c r="MXS36" s="33"/>
      <c r="MXT36" s="33"/>
      <c r="MXU36" s="33"/>
      <c r="MXV36" s="33"/>
      <c r="MXW36" s="33"/>
      <c r="MXX36" s="33"/>
      <c r="MXY36" s="33"/>
      <c r="MXZ36" s="33"/>
      <c r="MYA36" s="33"/>
      <c r="MYB36" s="33"/>
      <c r="MYC36" s="33"/>
      <c r="MYD36" s="33"/>
      <c r="MYE36" s="33"/>
      <c r="MYF36" s="33"/>
      <c r="MYG36" s="33"/>
      <c r="MYH36" s="33"/>
      <c r="MYI36" s="33"/>
      <c r="MYJ36" s="33"/>
      <c r="MYK36" s="33"/>
      <c r="MYL36" s="33"/>
      <c r="MYM36" s="33"/>
      <c r="MYN36" s="33"/>
      <c r="MYO36" s="33"/>
      <c r="MYP36" s="33"/>
      <c r="MYQ36" s="33"/>
      <c r="MYR36" s="33"/>
      <c r="MYS36" s="33"/>
      <c r="MYT36" s="33"/>
      <c r="MYU36" s="33"/>
      <c r="MYV36" s="33"/>
      <c r="MYW36" s="33"/>
      <c r="MYX36" s="33"/>
      <c r="MYY36" s="33"/>
      <c r="MYZ36" s="33"/>
      <c r="MZA36" s="33"/>
      <c r="MZB36" s="33"/>
      <c r="MZC36" s="33"/>
      <c r="MZD36" s="33"/>
      <c r="MZE36" s="33"/>
      <c r="MZF36" s="33"/>
      <c r="MZG36" s="33"/>
      <c r="MZH36" s="33"/>
      <c r="MZI36" s="33"/>
      <c r="MZJ36" s="33"/>
      <c r="MZK36" s="33"/>
      <c r="MZL36" s="33"/>
      <c r="MZM36" s="33"/>
      <c r="MZN36" s="33"/>
      <c r="MZO36" s="33"/>
      <c r="MZP36" s="33"/>
      <c r="MZQ36" s="33"/>
      <c r="MZR36" s="33"/>
      <c r="MZS36" s="33"/>
      <c r="MZT36" s="33"/>
      <c r="MZU36" s="33"/>
      <c r="MZV36" s="33"/>
      <c r="MZW36" s="33"/>
      <c r="MZX36" s="33"/>
      <c r="MZY36" s="33"/>
      <c r="MZZ36" s="33"/>
      <c r="NAA36" s="33"/>
      <c r="NAB36" s="33"/>
      <c r="NAC36" s="33"/>
      <c r="NAD36" s="33"/>
      <c r="NAE36" s="33"/>
      <c r="NAF36" s="33"/>
      <c r="NAG36" s="33"/>
      <c r="NAH36" s="33"/>
      <c r="NAI36" s="33"/>
      <c r="NAJ36" s="33"/>
      <c r="NAK36" s="33"/>
      <c r="NAL36" s="33"/>
      <c r="NAM36" s="33"/>
      <c r="NAN36" s="33"/>
      <c r="NAO36" s="33"/>
      <c r="NAP36" s="33"/>
      <c r="NAQ36" s="33"/>
      <c r="NAR36" s="33"/>
      <c r="NAS36" s="33"/>
      <c r="NAT36" s="33"/>
      <c r="NAU36" s="33"/>
      <c r="NAV36" s="33"/>
      <c r="NAW36" s="33"/>
      <c r="NAX36" s="33"/>
      <c r="NAY36" s="33"/>
      <c r="NAZ36" s="33"/>
      <c r="NBA36" s="33"/>
      <c r="NBB36" s="33"/>
      <c r="NBC36" s="33"/>
      <c r="NBD36" s="33"/>
      <c r="NBE36" s="33"/>
      <c r="NBF36" s="33"/>
      <c r="NBG36" s="33"/>
      <c r="NBH36" s="33"/>
      <c r="NBI36" s="33"/>
      <c r="NBJ36" s="33"/>
      <c r="NBK36" s="33"/>
      <c r="NBL36" s="33"/>
      <c r="NBM36" s="33"/>
      <c r="NBN36" s="33"/>
      <c r="NBO36" s="33"/>
      <c r="NBP36" s="33"/>
      <c r="NBQ36" s="33"/>
      <c r="NBR36" s="33"/>
      <c r="NBS36" s="33"/>
      <c r="NBT36" s="33"/>
      <c r="NBU36" s="33"/>
      <c r="NBV36" s="33"/>
      <c r="NBW36" s="33"/>
      <c r="NBX36" s="33"/>
      <c r="NBY36" s="33"/>
      <c r="NBZ36" s="33"/>
      <c r="NCA36" s="33"/>
      <c r="NCB36" s="33"/>
      <c r="NCC36" s="33"/>
      <c r="NCD36" s="33"/>
      <c r="NCE36" s="33"/>
      <c r="NCF36" s="33"/>
      <c r="NCG36" s="33"/>
      <c r="NCH36" s="33"/>
      <c r="NCI36" s="33"/>
      <c r="NCJ36" s="33"/>
      <c r="NCK36" s="33"/>
      <c r="NCL36" s="33"/>
      <c r="NCM36" s="33"/>
      <c r="NCN36" s="33"/>
      <c r="NCO36" s="33"/>
      <c r="NCP36" s="33"/>
      <c r="NCQ36" s="33"/>
      <c r="NCR36" s="33"/>
      <c r="NCS36" s="33"/>
      <c r="NCT36" s="33"/>
      <c r="NCU36" s="33"/>
      <c r="NCV36" s="33"/>
      <c r="NCW36" s="33"/>
      <c r="NCX36" s="33"/>
      <c r="NCY36" s="33"/>
      <c r="NCZ36" s="33"/>
      <c r="NDA36" s="33"/>
      <c r="NDB36" s="33"/>
      <c r="NDC36" s="33"/>
      <c r="NDD36" s="33"/>
      <c r="NDE36" s="33"/>
      <c r="NDF36" s="33"/>
      <c r="NDG36" s="33"/>
      <c r="NDH36" s="33"/>
      <c r="NDI36" s="33"/>
      <c r="NDJ36" s="33"/>
      <c r="NDK36" s="33"/>
      <c r="NDL36" s="33"/>
      <c r="NDM36" s="33"/>
      <c r="NDN36" s="33"/>
      <c r="NDO36" s="33"/>
      <c r="NDP36" s="33"/>
      <c r="NDQ36" s="33"/>
      <c r="NDR36" s="33"/>
      <c r="NDS36" s="33"/>
      <c r="NDT36" s="33"/>
      <c r="NDU36" s="33"/>
      <c r="NDV36" s="33"/>
      <c r="NDW36" s="33"/>
      <c r="NDX36" s="33"/>
      <c r="NDY36" s="33"/>
      <c r="NDZ36" s="33"/>
      <c r="NEA36" s="33"/>
      <c r="NEB36" s="33"/>
      <c r="NEC36" s="33"/>
      <c r="NED36" s="33"/>
      <c r="NEE36" s="33"/>
      <c r="NEF36" s="33"/>
      <c r="NEG36" s="33"/>
      <c r="NEH36" s="33"/>
      <c r="NEI36" s="33"/>
      <c r="NEJ36" s="33"/>
      <c r="NEK36" s="33"/>
      <c r="NEL36" s="33"/>
      <c r="NEM36" s="33"/>
      <c r="NEN36" s="33"/>
      <c r="NEO36" s="33"/>
      <c r="NEP36" s="33"/>
      <c r="NEQ36" s="33"/>
      <c r="NER36" s="33"/>
      <c r="NES36" s="33"/>
      <c r="NET36" s="33"/>
      <c r="NEU36" s="33"/>
      <c r="NEV36" s="33"/>
      <c r="NEW36" s="33"/>
      <c r="NEX36" s="33"/>
      <c r="NEY36" s="33"/>
      <c r="NEZ36" s="33"/>
      <c r="NFA36" s="33"/>
      <c r="NFB36" s="33"/>
      <c r="NFC36" s="33"/>
      <c r="NFD36" s="33"/>
      <c r="NFE36" s="33"/>
      <c r="NFF36" s="33"/>
      <c r="NFG36" s="33"/>
      <c r="NFH36" s="33"/>
      <c r="NFI36" s="33"/>
      <c r="NFJ36" s="33"/>
      <c r="NFK36" s="33"/>
      <c r="NFL36" s="33"/>
      <c r="NFM36" s="33"/>
      <c r="NFN36" s="33"/>
      <c r="NFO36" s="33"/>
      <c r="NFP36" s="33"/>
      <c r="NFQ36" s="33"/>
      <c r="NFR36" s="33"/>
      <c r="NFS36" s="33"/>
      <c r="NFT36" s="33"/>
      <c r="NFU36" s="33"/>
      <c r="NFV36" s="33"/>
      <c r="NFW36" s="33"/>
      <c r="NFX36" s="33"/>
      <c r="NFY36" s="33"/>
      <c r="NFZ36" s="33"/>
      <c r="NGA36" s="33"/>
      <c r="NGB36" s="33"/>
      <c r="NGC36" s="33"/>
      <c r="NGD36" s="33"/>
      <c r="NGE36" s="33"/>
      <c r="NGF36" s="33"/>
      <c r="NGG36" s="33"/>
      <c r="NGH36" s="33"/>
      <c r="NGI36" s="33"/>
      <c r="NGJ36" s="33"/>
      <c r="NGK36" s="33"/>
      <c r="NGL36" s="33"/>
      <c r="NGM36" s="33"/>
      <c r="NGN36" s="33"/>
      <c r="NGO36" s="33"/>
      <c r="NGP36" s="33"/>
      <c r="NGQ36" s="33"/>
      <c r="NGR36" s="33"/>
      <c r="NGS36" s="33"/>
      <c r="NGT36" s="33"/>
      <c r="NGU36" s="33"/>
      <c r="NGV36" s="33"/>
      <c r="NGW36" s="33"/>
      <c r="NGX36" s="33"/>
      <c r="NGY36" s="33"/>
      <c r="NGZ36" s="33"/>
      <c r="NHA36" s="33"/>
      <c r="NHB36" s="33"/>
      <c r="NHC36" s="33"/>
      <c r="NHD36" s="33"/>
      <c r="NHE36" s="33"/>
      <c r="NHF36" s="33"/>
      <c r="NHG36" s="33"/>
      <c r="NHH36" s="33"/>
      <c r="NHI36" s="33"/>
      <c r="NHJ36" s="33"/>
      <c r="NHK36" s="33"/>
      <c r="NHL36" s="33"/>
      <c r="NHM36" s="33"/>
      <c r="NHN36" s="33"/>
      <c r="NHO36" s="33"/>
      <c r="NHP36" s="33"/>
      <c r="NHQ36" s="33"/>
      <c r="NHR36" s="33"/>
      <c r="NHS36" s="33"/>
      <c r="NHT36" s="33"/>
      <c r="NHU36" s="33"/>
      <c r="NHV36" s="33"/>
      <c r="NHW36" s="33"/>
      <c r="NHX36" s="33"/>
      <c r="NHY36" s="33"/>
      <c r="NHZ36" s="33"/>
      <c r="NIA36" s="33"/>
      <c r="NIB36" s="33"/>
      <c r="NIC36" s="33"/>
      <c r="NID36" s="33"/>
      <c r="NIE36" s="33"/>
      <c r="NIF36" s="33"/>
      <c r="NIG36" s="33"/>
      <c r="NIH36" s="33"/>
      <c r="NII36" s="33"/>
      <c r="NIJ36" s="33"/>
      <c r="NIK36" s="33"/>
      <c r="NIL36" s="33"/>
      <c r="NIM36" s="33"/>
      <c r="NIN36" s="33"/>
      <c r="NIO36" s="33"/>
      <c r="NIP36" s="33"/>
      <c r="NIQ36" s="33"/>
      <c r="NIR36" s="33"/>
      <c r="NIS36" s="33"/>
      <c r="NIT36" s="33"/>
      <c r="NIU36" s="33"/>
      <c r="NIV36" s="33"/>
      <c r="NIW36" s="33"/>
      <c r="NIX36" s="33"/>
      <c r="NIY36" s="33"/>
      <c r="NIZ36" s="33"/>
      <c r="NJA36" s="33"/>
      <c r="NJB36" s="33"/>
      <c r="NJC36" s="33"/>
      <c r="NJD36" s="33"/>
      <c r="NJE36" s="33"/>
      <c r="NJF36" s="33"/>
      <c r="NJG36" s="33"/>
      <c r="NJH36" s="33"/>
      <c r="NJI36" s="33"/>
      <c r="NJJ36" s="33"/>
      <c r="NJK36" s="33"/>
      <c r="NJL36" s="33"/>
      <c r="NJM36" s="33"/>
      <c r="NJN36" s="33"/>
      <c r="NJO36" s="33"/>
      <c r="NJP36" s="33"/>
      <c r="NJQ36" s="33"/>
      <c r="NJR36" s="33"/>
      <c r="NJS36" s="33"/>
      <c r="NJT36" s="33"/>
      <c r="NJU36" s="33"/>
      <c r="NJV36" s="33"/>
      <c r="NJW36" s="33"/>
      <c r="NJX36" s="33"/>
      <c r="NJY36" s="33"/>
      <c r="NJZ36" s="33"/>
      <c r="NKA36" s="33"/>
      <c r="NKB36" s="33"/>
      <c r="NKC36" s="33"/>
      <c r="NKD36" s="33"/>
      <c r="NKE36" s="33"/>
      <c r="NKF36" s="33"/>
      <c r="NKG36" s="33"/>
      <c r="NKH36" s="33"/>
      <c r="NKI36" s="33"/>
      <c r="NKJ36" s="33"/>
      <c r="NKK36" s="33"/>
      <c r="NKL36" s="33"/>
      <c r="NKM36" s="33"/>
      <c r="NKN36" s="33"/>
      <c r="NKO36" s="33"/>
      <c r="NKP36" s="33"/>
      <c r="NKQ36" s="33"/>
      <c r="NKR36" s="33"/>
      <c r="NKS36" s="33"/>
      <c r="NKT36" s="33"/>
      <c r="NKU36" s="33"/>
      <c r="NKV36" s="33"/>
      <c r="NKW36" s="33"/>
      <c r="NKX36" s="33"/>
      <c r="NKY36" s="33"/>
      <c r="NKZ36" s="33"/>
      <c r="NLA36" s="33"/>
      <c r="NLB36" s="33"/>
      <c r="NLC36" s="33"/>
      <c r="NLD36" s="33"/>
      <c r="NLE36" s="33"/>
      <c r="NLF36" s="33"/>
      <c r="NLG36" s="33"/>
      <c r="NLH36" s="33"/>
      <c r="NLI36" s="33"/>
      <c r="NLJ36" s="33"/>
      <c r="NLK36" s="33"/>
      <c r="NLL36" s="33"/>
      <c r="NLM36" s="33"/>
      <c r="NLN36" s="33"/>
      <c r="NLO36" s="33"/>
      <c r="NLP36" s="33"/>
      <c r="NLQ36" s="33"/>
      <c r="NLR36" s="33"/>
      <c r="NLS36" s="33"/>
      <c r="NLT36" s="33"/>
      <c r="NLU36" s="33"/>
      <c r="NLV36" s="33"/>
      <c r="NLW36" s="33"/>
      <c r="NLX36" s="33"/>
      <c r="NLY36" s="33"/>
      <c r="NLZ36" s="33"/>
      <c r="NMA36" s="33"/>
      <c r="NMB36" s="33"/>
      <c r="NMC36" s="33"/>
      <c r="NMD36" s="33"/>
      <c r="NME36" s="33"/>
      <c r="NMF36" s="33"/>
      <c r="NMG36" s="33"/>
      <c r="NMH36" s="33"/>
      <c r="NMI36" s="33"/>
      <c r="NMJ36" s="33"/>
      <c r="NMK36" s="33"/>
      <c r="NML36" s="33"/>
      <c r="NMM36" s="33"/>
      <c r="NMN36" s="33"/>
      <c r="NMO36" s="33"/>
      <c r="NMP36" s="33"/>
      <c r="NMQ36" s="33"/>
      <c r="NMR36" s="33"/>
      <c r="NMS36" s="33"/>
      <c r="NMT36" s="33"/>
      <c r="NMU36" s="33"/>
      <c r="NMV36" s="33"/>
      <c r="NMW36" s="33"/>
      <c r="NMX36" s="33"/>
      <c r="NMY36" s="33"/>
      <c r="NMZ36" s="33"/>
      <c r="NNA36" s="33"/>
      <c r="NNB36" s="33"/>
      <c r="NNC36" s="33"/>
      <c r="NND36" s="33"/>
      <c r="NNE36" s="33"/>
      <c r="NNF36" s="33"/>
      <c r="NNG36" s="33"/>
      <c r="NNH36" s="33"/>
      <c r="NNI36" s="33"/>
      <c r="NNJ36" s="33"/>
      <c r="NNK36" s="33"/>
      <c r="NNL36" s="33"/>
      <c r="NNM36" s="33"/>
      <c r="NNN36" s="33"/>
      <c r="NNO36" s="33"/>
      <c r="NNP36" s="33"/>
      <c r="NNQ36" s="33"/>
      <c r="NNR36" s="33"/>
      <c r="NNS36" s="33"/>
      <c r="NNT36" s="33"/>
      <c r="NNU36" s="33"/>
      <c r="NNV36" s="33"/>
      <c r="NNW36" s="33"/>
      <c r="NNX36" s="33"/>
      <c r="NNY36" s="33"/>
      <c r="NNZ36" s="33"/>
      <c r="NOA36" s="33"/>
      <c r="NOB36" s="33"/>
      <c r="NOC36" s="33"/>
      <c r="NOD36" s="33"/>
      <c r="NOE36" s="33"/>
      <c r="NOF36" s="33"/>
      <c r="NOG36" s="33"/>
      <c r="NOH36" s="33"/>
      <c r="NOI36" s="33"/>
      <c r="NOJ36" s="33"/>
      <c r="NOK36" s="33"/>
      <c r="NOL36" s="33"/>
      <c r="NOM36" s="33"/>
      <c r="NON36" s="33"/>
      <c r="NOO36" s="33"/>
      <c r="NOP36" s="33"/>
      <c r="NOQ36" s="33"/>
      <c r="NOR36" s="33"/>
      <c r="NOS36" s="33"/>
      <c r="NOT36" s="33"/>
      <c r="NOU36" s="33"/>
      <c r="NOV36" s="33"/>
      <c r="NOW36" s="33"/>
      <c r="NOX36" s="33"/>
      <c r="NOY36" s="33"/>
      <c r="NOZ36" s="33"/>
      <c r="NPA36" s="33"/>
      <c r="NPB36" s="33"/>
      <c r="NPC36" s="33"/>
      <c r="NPD36" s="33"/>
      <c r="NPE36" s="33"/>
      <c r="NPF36" s="33"/>
      <c r="NPG36" s="33"/>
      <c r="NPH36" s="33"/>
      <c r="NPI36" s="33"/>
      <c r="NPJ36" s="33"/>
      <c r="NPK36" s="33"/>
      <c r="NPL36" s="33"/>
      <c r="NPM36" s="33"/>
      <c r="NPN36" s="33"/>
      <c r="NPO36" s="33"/>
      <c r="NPP36" s="33"/>
      <c r="NPQ36" s="33"/>
      <c r="NPR36" s="33"/>
      <c r="NPS36" s="33"/>
      <c r="NPT36" s="33"/>
      <c r="NPU36" s="33"/>
      <c r="NPV36" s="33"/>
      <c r="NPW36" s="33"/>
      <c r="NPX36" s="33"/>
      <c r="NPY36" s="33"/>
      <c r="NPZ36" s="33"/>
      <c r="NQA36" s="33"/>
      <c r="NQB36" s="33"/>
      <c r="NQC36" s="33"/>
      <c r="NQD36" s="33"/>
      <c r="NQE36" s="33"/>
      <c r="NQF36" s="33"/>
      <c r="NQG36" s="33"/>
      <c r="NQH36" s="33"/>
      <c r="NQI36" s="33"/>
      <c r="NQJ36" s="33"/>
      <c r="NQK36" s="33"/>
      <c r="NQL36" s="33"/>
      <c r="NQM36" s="33"/>
      <c r="NQN36" s="33"/>
      <c r="NQO36" s="33"/>
      <c r="NQP36" s="33"/>
      <c r="NQQ36" s="33"/>
      <c r="NQR36" s="33"/>
      <c r="NQS36" s="33"/>
      <c r="NQT36" s="33"/>
      <c r="NQU36" s="33"/>
      <c r="NQV36" s="33"/>
      <c r="NQW36" s="33"/>
      <c r="NQX36" s="33"/>
      <c r="NQY36" s="33"/>
      <c r="NQZ36" s="33"/>
      <c r="NRA36" s="33"/>
      <c r="NRB36" s="33"/>
      <c r="NRC36" s="33"/>
      <c r="NRD36" s="33"/>
      <c r="NRE36" s="33"/>
      <c r="NRF36" s="33"/>
      <c r="NRG36" s="33"/>
      <c r="NRH36" s="33"/>
      <c r="NRI36" s="33"/>
      <c r="NRJ36" s="33"/>
      <c r="NRK36" s="33"/>
      <c r="NRL36" s="33"/>
      <c r="NRM36" s="33"/>
      <c r="NRN36" s="33"/>
      <c r="NRO36" s="33"/>
      <c r="NRP36" s="33"/>
      <c r="NRQ36" s="33"/>
      <c r="NRR36" s="33"/>
      <c r="NRS36" s="33"/>
      <c r="NRT36" s="33"/>
      <c r="NRU36" s="33"/>
      <c r="NRV36" s="33"/>
      <c r="NRW36" s="33"/>
      <c r="NRX36" s="33"/>
      <c r="NRY36" s="33"/>
      <c r="NRZ36" s="33"/>
      <c r="NSA36" s="33"/>
      <c r="NSB36" s="33"/>
      <c r="NSC36" s="33"/>
      <c r="NSD36" s="33"/>
      <c r="NSE36" s="33"/>
      <c r="NSF36" s="33"/>
      <c r="NSG36" s="33"/>
      <c r="NSH36" s="33"/>
      <c r="NSI36" s="33"/>
      <c r="NSJ36" s="33"/>
      <c r="NSK36" s="33"/>
      <c r="NSL36" s="33"/>
      <c r="NSM36" s="33"/>
      <c r="NSN36" s="33"/>
      <c r="NSO36" s="33"/>
      <c r="NSP36" s="33"/>
      <c r="NSQ36" s="33"/>
      <c r="NSR36" s="33"/>
      <c r="NSS36" s="33"/>
      <c r="NST36" s="33"/>
      <c r="NSU36" s="33"/>
      <c r="NSV36" s="33"/>
      <c r="NSW36" s="33"/>
      <c r="NSX36" s="33"/>
      <c r="NSY36" s="33"/>
      <c r="NSZ36" s="33"/>
      <c r="NTA36" s="33"/>
      <c r="NTB36" s="33"/>
      <c r="NTC36" s="33"/>
      <c r="NTD36" s="33"/>
      <c r="NTE36" s="33"/>
      <c r="NTF36" s="33"/>
      <c r="NTG36" s="33"/>
      <c r="NTH36" s="33"/>
      <c r="NTI36" s="33"/>
      <c r="NTJ36" s="33"/>
      <c r="NTK36" s="33"/>
      <c r="NTL36" s="33"/>
      <c r="NTM36" s="33"/>
      <c r="NTN36" s="33"/>
      <c r="NTO36" s="33"/>
      <c r="NTP36" s="33"/>
      <c r="NTQ36" s="33"/>
      <c r="NTR36" s="33"/>
      <c r="NTS36" s="33"/>
      <c r="NTT36" s="33"/>
      <c r="NTU36" s="33"/>
      <c r="NTV36" s="33"/>
      <c r="NTW36" s="33"/>
      <c r="NTX36" s="33"/>
      <c r="NTY36" s="33"/>
      <c r="NTZ36" s="33"/>
      <c r="NUA36" s="33"/>
      <c r="NUB36" s="33"/>
      <c r="NUC36" s="33"/>
      <c r="NUD36" s="33"/>
      <c r="NUE36" s="33"/>
      <c r="NUF36" s="33"/>
      <c r="NUG36" s="33"/>
      <c r="NUH36" s="33"/>
      <c r="NUI36" s="33"/>
      <c r="NUJ36" s="33"/>
      <c r="NUK36" s="33"/>
      <c r="NUL36" s="33"/>
      <c r="NUM36" s="33"/>
      <c r="NUN36" s="33"/>
      <c r="NUO36" s="33"/>
      <c r="NUP36" s="33"/>
      <c r="NUQ36" s="33"/>
      <c r="NUR36" s="33"/>
      <c r="NUS36" s="33"/>
      <c r="NUT36" s="33"/>
      <c r="NUU36" s="33"/>
      <c r="NUV36" s="33"/>
      <c r="NUW36" s="33"/>
      <c r="NUX36" s="33"/>
      <c r="NUY36" s="33"/>
      <c r="NUZ36" s="33"/>
      <c r="NVA36" s="33"/>
      <c r="NVB36" s="33"/>
      <c r="NVC36" s="33"/>
      <c r="NVD36" s="33"/>
      <c r="NVE36" s="33"/>
      <c r="NVF36" s="33"/>
      <c r="NVG36" s="33"/>
      <c r="NVH36" s="33"/>
      <c r="NVI36" s="33"/>
      <c r="NVJ36" s="33"/>
      <c r="NVK36" s="33"/>
      <c r="NVL36" s="33"/>
      <c r="NVM36" s="33"/>
      <c r="NVN36" s="33"/>
      <c r="NVO36" s="33"/>
      <c r="NVP36" s="33"/>
      <c r="NVQ36" s="33"/>
      <c r="NVR36" s="33"/>
      <c r="NVS36" s="33"/>
      <c r="NVT36" s="33"/>
      <c r="NVU36" s="33"/>
      <c r="NVV36" s="33"/>
      <c r="NVW36" s="33"/>
      <c r="NVX36" s="33"/>
      <c r="NVY36" s="33"/>
      <c r="NVZ36" s="33"/>
      <c r="NWA36" s="33"/>
      <c r="NWB36" s="33"/>
      <c r="NWC36" s="33"/>
      <c r="NWD36" s="33"/>
      <c r="NWE36" s="33"/>
      <c r="NWF36" s="33"/>
      <c r="NWG36" s="33"/>
      <c r="NWH36" s="33"/>
      <c r="NWI36" s="33"/>
      <c r="NWJ36" s="33"/>
      <c r="NWK36" s="33"/>
      <c r="NWL36" s="33"/>
      <c r="NWM36" s="33"/>
      <c r="NWN36" s="33"/>
      <c r="NWO36" s="33"/>
      <c r="NWP36" s="33"/>
      <c r="NWQ36" s="33"/>
      <c r="NWR36" s="33"/>
      <c r="NWS36" s="33"/>
      <c r="NWT36" s="33"/>
      <c r="NWU36" s="33"/>
      <c r="NWV36" s="33"/>
      <c r="NWW36" s="33"/>
      <c r="NWX36" s="33"/>
      <c r="NWY36" s="33"/>
      <c r="NWZ36" s="33"/>
      <c r="NXA36" s="33"/>
      <c r="NXB36" s="33"/>
      <c r="NXC36" s="33"/>
      <c r="NXD36" s="33"/>
      <c r="NXE36" s="33"/>
      <c r="NXF36" s="33"/>
      <c r="NXG36" s="33"/>
      <c r="NXH36" s="33"/>
      <c r="NXI36" s="33"/>
      <c r="NXJ36" s="33"/>
      <c r="NXK36" s="33"/>
      <c r="NXL36" s="33"/>
      <c r="NXM36" s="33"/>
      <c r="NXN36" s="33"/>
      <c r="NXO36" s="33"/>
      <c r="NXP36" s="33"/>
      <c r="NXQ36" s="33"/>
      <c r="NXR36" s="33"/>
      <c r="NXS36" s="33"/>
      <c r="NXT36" s="33"/>
      <c r="NXU36" s="33"/>
      <c r="NXV36" s="33"/>
      <c r="NXW36" s="33"/>
      <c r="NXX36" s="33"/>
      <c r="NXY36" s="33"/>
      <c r="NXZ36" s="33"/>
      <c r="NYA36" s="33"/>
      <c r="NYB36" s="33"/>
      <c r="NYC36" s="33"/>
      <c r="NYD36" s="33"/>
      <c r="NYE36" s="33"/>
      <c r="NYF36" s="33"/>
      <c r="NYG36" s="33"/>
      <c r="NYH36" s="33"/>
      <c r="NYI36" s="33"/>
      <c r="NYJ36" s="33"/>
      <c r="NYK36" s="33"/>
      <c r="NYL36" s="33"/>
      <c r="NYM36" s="33"/>
      <c r="NYN36" s="33"/>
      <c r="NYO36" s="33"/>
      <c r="NYP36" s="33"/>
      <c r="NYQ36" s="33"/>
      <c r="NYR36" s="33"/>
      <c r="NYS36" s="33"/>
      <c r="NYT36" s="33"/>
      <c r="NYU36" s="33"/>
      <c r="NYV36" s="33"/>
      <c r="NYW36" s="33"/>
      <c r="NYX36" s="33"/>
      <c r="NYY36" s="33"/>
      <c r="NYZ36" s="33"/>
      <c r="NZA36" s="33"/>
      <c r="NZB36" s="33"/>
      <c r="NZC36" s="33"/>
      <c r="NZD36" s="33"/>
      <c r="NZE36" s="33"/>
      <c r="NZF36" s="33"/>
      <c r="NZG36" s="33"/>
      <c r="NZH36" s="33"/>
      <c r="NZI36" s="33"/>
      <c r="NZJ36" s="33"/>
      <c r="NZK36" s="33"/>
      <c r="NZL36" s="33"/>
      <c r="NZM36" s="33"/>
      <c r="NZN36" s="33"/>
      <c r="NZO36" s="33"/>
      <c r="NZP36" s="33"/>
      <c r="NZQ36" s="33"/>
      <c r="NZR36" s="33"/>
      <c r="NZS36" s="33"/>
      <c r="NZT36" s="33"/>
      <c r="NZU36" s="33"/>
      <c r="NZV36" s="33"/>
      <c r="NZW36" s="33"/>
      <c r="NZX36" s="33"/>
      <c r="NZY36" s="33"/>
      <c r="NZZ36" s="33"/>
      <c r="OAA36" s="33"/>
      <c r="OAB36" s="33"/>
      <c r="OAC36" s="33"/>
      <c r="OAD36" s="33"/>
      <c r="OAE36" s="33"/>
      <c r="OAF36" s="33"/>
      <c r="OAG36" s="33"/>
      <c r="OAH36" s="33"/>
      <c r="OAI36" s="33"/>
      <c r="OAJ36" s="33"/>
      <c r="OAK36" s="33"/>
      <c r="OAL36" s="33"/>
      <c r="OAM36" s="33"/>
      <c r="OAN36" s="33"/>
      <c r="OAO36" s="33"/>
      <c r="OAP36" s="33"/>
      <c r="OAQ36" s="33"/>
      <c r="OAR36" s="33"/>
      <c r="OAS36" s="33"/>
      <c r="OAT36" s="33"/>
      <c r="OAU36" s="33"/>
      <c r="OAV36" s="33"/>
      <c r="OAW36" s="33"/>
      <c r="OAX36" s="33"/>
      <c r="OAY36" s="33"/>
      <c r="OAZ36" s="33"/>
      <c r="OBA36" s="33"/>
      <c r="OBB36" s="33"/>
      <c r="OBC36" s="33"/>
      <c r="OBD36" s="33"/>
      <c r="OBE36" s="33"/>
      <c r="OBF36" s="33"/>
      <c r="OBG36" s="33"/>
      <c r="OBH36" s="33"/>
      <c r="OBI36" s="33"/>
      <c r="OBJ36" s="33"/>
      <c r="OBK36" s="33"/>
      <c r="OBL36" s="33"/>
      <c r="OBM36" s="33"/>
      <c r="OBN36" s="33"/>
      <c r="OBO36" s="33"/>
      <c r="OBP36" s="33"/>
      <c r="OBQ36" s="33"/>
      <c r="OBR36" s="33"/>
      <c r="OBS36" s="33"/>
      <c r="OBT36" s="33"/>
      <c r="OBU36" s="33"/>
      <c r="OBV36" s="33"/>
      <c r="OBW36" s="33"/>
      <c r="OBX36" s="33"/>
      <c r="OBY36" s="33"/>
      <c r="OBZ36" s="33"/>
      <c r="OCA36" s="33"/>
      <c r="OCB36" s="33"/>
      <c r="OCC36" s="33"/>
      <c r="OCD36" s="33"/>
      <c r="OCE36" s="33"/>
      <c r="OCF36" s="33"/>
      <c r="OCG36" s="33"/>
      <c r="OCH36" s="33"/>
      <c r="OCI36" s="33"/>
      <c r="OCJ36" s="33"/>
      <c r="OCK36" s="33"/>
      <c r="OCL36" s="33"/>
      <c r="OCM36" s="33"/>
      <c r="OCN36" s="33"/>
      <c r="OCO36" s="33"/>
      <c r="OCP36" s="33"/>
      <c r="OCQ36" s="33"/>
      <c r="OCR36" s="33"/>
      <c r="OCS36" s="33"/>
      <c r="OCT36" s="33"/>
      <c r="OCU36" s="33"/>
      <c r="OCV36" s="33"/>
      <c r="OCW36" s="33"/>
      <c r="OCX36" s="33"/>
      <c r="OCY36" s="33"/>
      <c r="OCZ36" s="33"/>
      <c r="ODA36" s="33"/>
      <c r="ODB36" s="33"/>
      <c r="ODC36" s="33"/>
      <c r="ODD36" s="33"/>
      <c r="ODE36" s="33"/>
      <c r="ODF36" s="33"/>
      <c r="ODG36" s="33"/>
      <c r="ODH36" s="33"/>
      <c r="ODI36" s="33"/>
      <c r="ODJ36" s="33"/>
      <c r="ODK36" s="33"/>
      <c r="ODL36" s="33"/>
      <c r="ODM36" s="33"/>
      <c r="ODN36" s="33"/>
      <c r="ODO36" s="33"/>
      <c r="ODP36" s="33"/>
      <c r="ODQ36" s="33"/>
      <c r="ODR36" s="33"/>
      <c r="ODS36" s="33"/>
      <c r="ODT36" s="33"/>
      <c r="ODU36" s="33"/>
      <c r="ODV36" s="33"/>
      <c r="ODW36" s="33"/>
      <c r="ODX36" s="33"/>
      <c r="ODY36" s="33"/>
      <c r="ODZ36" s="33"/>
      <c r="OEA36" s="33"/>
      <c r="OEB36" s="33"/>
      <c r="OEC36" s="33"/>
      <c r="OED36" s="33"/>
      <c r="OEE36" s="33"/>
      <c r="OEF36" s="33"/>
      <c r="OEG36" s="33"/>
      <c r="OEH36" s="33"/>
      <c r="OEI36" s="33"/>
      <c r="OEJ36" s="33"/>
      <c r="OEK36" s="33"/>
      <c r="OEL36" s="33"/>
      <c r="OEM36" s="33"/>
      <c r="OEN36" s="33"/>
      <c r="OEO36" s="33"/>
      <c r="OEP36" s="33"/>
      <c r="OEQ36" s="33"/>
      <c r="OER36" s="33"/>
      <c r="OES36" s="33"/>
      <c r="OET36" s="33"/>
      <c r="OEU36" s="33"/>
      <c r="OEV36" s="33"/>
      <c r="OEW36" s="33"/>
      <c r="OEX36" s="33"/>
      <c r="OEY36" s="33"/>
      <c r="OEZ36" s="33"/>
      <c r="OFA36" s="33"/>
      <c r="OFB36" s="33"/>
      <c r="OFC36" s="33"/>
      <c r="OFD36" s="33"/>
      <c r="OFE36" s="33"/>
      <c r="OFF36" s="33"/>
      <c r="OFG36" s="33"/>
      <c r="OFH36" s="33"/>
      <c r="OFI36" s="33"/>
      <c r="OFJ36" s="33"/>
      <c r="OFK36" s="33"/>
      <c r="OFL36" s="33"/>
      <c r="OFM36" s="33"/>
      <c r="OFN36" s="33"/>
      <c r="OFO36" s="33"/>
      <c r="OFP36" s="33"/>
      <c r="OFQ36" s="33"/>
      <c r="OFR36" s="33"/>
      <c r="OFS36" s="33"/>
      <c r="OFT36" s="33"/>
      <c r="OFU36" s="33"/>
      <c r="OFV36" s="33"/>
      <c r="OFW36" s="33"/>
      <c r="OFX36" s="33"/>
      <c r="OFY36" s="33"/>
      <c r="OFZ36" s="33"/>
      <c r="OGA36" s="33"/>
      <c r="OGB36" s="33"/>
      <c r="OGC36" s="33"/>
      <c r="OGD36" s="33"/>
      <c r="OGE36" s="33"/>
      <c r="OGF36" s="33"/>
      <c r="OGG36" s="33"/>
      <c r="OGH36" s="33"/>
      <c r="OGI36" s="33"/>
      <c r="OGJ36" s="33"/>
      <c r="OGK36" s="33"/>
      <c r="OGL36" s="33"/>
      <c r="OGM36" s="33"/>
      <c r="OGN36" s="33"/>
      <c r="OGO36" s="33"/>
      <c r="OGP36" s="33"/>
      <c r="OGQ36" s="33"/>
      <c r="OGR36" s="33"/>
      <c r="OGS36" s="33"/>
      <c r="OGT36" s="33"/>
      <c r="OGU36" s="33"/>
      <c r="OGV36" s="33"/>
      <c r="OGW36" s="33"/>
      <c r="OGX36" s="33"/>
      <c r="OGY36" s="33"/>
      <c r="OGZ36" s="33"/>
      <c r="OHA36" s="33"/>
      <c r="OHB36" s="33"/>
      <c r="OHC36" s="33"/>
      <c r="OHD36" s="33"/>
      <c r="OHE36" s="33"/>
      <c r="OHF36" s="33"/>
      <c r="OHG36" s="33"/>
      <c r="OHH36" s="33"/>
      <c r="OHI36" s="33"/>
      <c r="OHJ36" s="33"/>
      <c r="OHK36" s="33"/>
      <c r="OHL36" s="33"/>
      <c r="OHM36" s="33"/>
      <c r="OHN36" s="33"/>
      <c r="OHO36" s="33"/>
      <c r="OHP36" s="33"/>
      <c r="OHQ36" s="33"/>
      <c r="OHR36" s="33"/>
      <c r="OHS36" s="33"/>
      <c r="OHT36" s="33"/>
      <c r="OHU36" s="33"/>
      <c r="OHV36" s="33"/>
      <c r="OHW36" s="33"/>
      <c r="OHX36" s="33"/>
      <c r="OHY36" s="33"/>
      <c r="OHZ36" s="33"/>
      <c r="OIA36" s="33"/>
      <c r="OIB36" s="33"/>
      <c r="OIC36" s="33"/>
      <c r="OID36" s="33"/>
      <c r="OIE36" s="33"/>
      <c r="OIF36" s="33"/>
      <c r="OIG36" s="33"/>
      <c r="OIH36" s="33"/>
      <c r="OII36" s="33"/>
      <c r="OIJ36" s="33"/>
      <c r="OIK36" s="33"/>
      <c r="OIL36" s="33"/>
      <c r="OIM36" s="33"/>
      <c r="OIN36" s="33"/>
      <c r="OIO36" s="33"/>
      <c r="OIP36" s="33"/>
      <c r="OIQ36" s="33"/>
      <c r="OIR36" s="33"/>
      <c r="OIS36" s="33"/>
      <c r="OIT36" s="33"/>
      <c r="OIU36" s="33"/>
      <c r="OIV36" s="33"/>
      <c r="OIW36" s="33"/>
      <c r="OIX36" s="33"/>
      <c r="OIY36" s="33"/>
      <c r="OIZ36" s="33"/>
      <c r="OJA36" s="33"/>
      <c r="OJB36" s="33"/>
      <c r="OJC36" s="33"/>
      <c r="OJD36" s="33"/>
      <c r="OJE36" s="33"/>
      <c r="OJF36" s="33"/>
      <c r="OJG36" s="33"/>
      <c r="OJH36" s="33"/>
      <c r="OJI36" s="33"/>
      <c r="OJJ36" s="33"/>
      <c r="OJK36" s="33"/>
      <c r="OJL36" s="33"/>
      <c r="OJM36" s="33"/>
      <c r="OJN36" s="33"/>
      <c r="OJO36" s="33"/>
      <c r="OJP36" s="33"/>
      <c r="OJQ36" s="33"/>
      <c r="OJR36" s="33"/>
      <c r="OJS36" s="33"/>
      <c r="OJT36" s="33"/>
      <c r="OJU36" s="33"/>
      <c r="OJV36" s="33"/>
      <c r="OJW36" s="33"/>
      <c r="OJX36" s="33"/>
      <c r="OJY36" s="33"/>
      <c r="OJZ36" s="33"/>
      <c r="OKA36" s="33"/>
      <c r="OKB36" s="33"/>
      <c r="OKC36" s="33"/>
      <c r="OKD36" s="33"/>
      <c r="OKE36" s="33"/>
      <c r="OKF36" s="33"/>
      <c r="OKG36" s="33"/>
      <c r="OKH36" s="33"/>
      <c r="OKI36" s="33"/>
      <c r="OKJ36" s="33"/>
      <c r="OKK36" s="33"/>
      <c r="OKL36" s="33"/>
      <c r="OKM36" s="33"/>
      <c r="OKN36" s="33"/>
      <c r="OKO36" s="33"/>
      <c r="OKP36" s="33"/>
      <c r="OKQ36" s="33"/>
      <c r="OKR36" s="33"/>
      <c r="OKS36" s="33"/>
      <c r="OKT36" s="33"/>
      <c r="OKU36" s="33"/>
      <c r="OKV36" s="33"/>
      <c r="OKW36" s="33"/>
      <c r="OKX36" s="33"/>
      <c r="OKY36" s="33"/>
      <c r="OKZ36" s="33"/>
      <c r="OLA36" s="33"/>
      <c r="OLB36" s="33"/>
      <c r="OLC36" s="33"/>
      <c r="OLD36" s="33"/>
      <c r="OLE36" s="33"/>
      <c r="OLF36" s="33"/>
      <c r="OLG36" s="33"/>
      <c r="OLH36" s="33"/>
      <c r="OLI36" s="33"/>
      <c r="OLJ36" s="33"/>
      <c r="OLK36" s="33"/>
      <c r="OLL36" s="33"/>
      <c r="OLM36" s="33"/>
      <c r="OLN36" s="33"/>
      <c r="OLO36" s="33"/>
      <c r="OLP36" s="33"/>
      <c r="OLQ36" s="33"/>
      <c r="OLR36" s="33"/>
      <c r="OLS36" s="33"/>
      <c r="OLT36" s="33"/>
      <c r="OLU36" s="33"/>
      <c r="OLV36" s="33"/>
      <c r="OLW36" s="33"/>
      <c r="OLX36" s="33"/>
      <c r="OLY36" s="33"/>
      <c r="OLZ36" s="33"/>
      <c r="OMA36" s="33"/>
      <c r="OMB36" s="33"/>
      <c r="OMC36" s="33"/>
      <c r="OMD36" s="33"/>
      <c r="OME36" s="33"/>
      <c r="OMF36" s="33"/>
      <c r="OMG36" s="33"/>
      <c r="OMH36" s="33"/>
      <c r="OMI36" s="33"/>
      <c r="OMJ36" s="33"/>
      <c r="OMK36" s="33"/>
      <c r="OML36" s="33"/>
      <c r="OMM36" s="33"/>
      <c r="OMN36" s="33"/>
      <c r="OMO36" s="33"/>
      <c r="OMP36" s="33"/>
      <c r="OMQ36" s="33"/>
      <c r="OMR36" s="33"/>
      <c r="OMS36" s="33"/>
      <c r="OMT36" s="33"/>
      <c r="OMU36" s="33"/>
      <c r="OMV36" s="33"/>
      <c r="OMW36" s="33"/>
      <c r="OMX36" s="33"/>
      <c r="OMY36" s="33"/>
      <c r="OMZ36" s="33"/>
      <c r="ONA36" s="33"/>
      <c r="ONB36" s="33"/>
      <c r="ONC36" s="33"/>
      <c r="OND36" s="33"/>
      <c r="ONE36" s="33"/>
      <c r="ONF36" s="33"/>
      <c r="ONG36" s="33"/>
      <c r="ONH36" s="33"/>
      <c r="ONI36" s="33"/>
      <c r="ONJ36" s="33"/>
      <c r="ONK36" s="33"/>
      <c r="ONL36" s="33"/>
      <c r="ONM36" s="33"/>
      <c r="ONN36" s="33"/>
      <c r="ONO36" s="33"/>
      <c r="ONP36" s="33"/>
      <c r="ONQ36" s="33"/>
      <c r="ONR36" s="33"/>
      <c r="ONS36" s="33"/>
      <c r="ONT36" s="33"/>
      <c r="ONU36" s="33"/>
      <c r="ONV36" s="33"/>
      <c r="ONW36" s="33"/>
      <c r="ONX36" s="33"/>
      <c r="ONY36" s="33"/>
      <c r="ONZ36" s="33"/>
      <c r="OOA36" s="33"/>
      <c r="OOB36" s="33"/>
      <c r="OOC36" s="33"/>
      <c r="OOD36" s="33"/>
      <c r="OOE36" s="33"/>
      <c r="OOF36" s="33"/>
      <c r="OOG36" s="33"/>
      <c r="OOH36" s="33"/>
      <c r="OOI36" s="33"/>
      <c r="OOJ36" s="33"/>
      <c r="OOK36" s="33"/>
      <c r="OOL36" s="33"/>
      <c r="OOM36" s="33"/>
      <c r="OON36" s="33"/>
      <c r="OOO36" s="33"/>
      <c r="OOP36" s="33"/>
      <c r="OOQ36" s="33"/>
      <c r="OOR36" s="33"/>
      <c r="OOS36" s="33"/>
      <c r="OOT36" s="33"/>
      <c r="OOU36" s="33"/>
      <c r="OOV36" s="33"/>
      <c r="OOW36" s="33"/>
      <c r="OOX36" s="33"/>
      <c r="OOY36" s="33"/>
      <c r="OOZ36" s="33"/>
      <c r="OPA36" s="33"/>
      <c r="OPB36" s="33"/>
      <c r="OPC36" s="33"/>
      <c r="OPD36" s="33"/>
      <c r="OPE36" s="33"/>
      <c r="OPF36" s="33"/>
      <c r="OPG36" s="33"/>
      <c r="OPH36" s="33"/>
      <c r="OPI36" s="33"/>
      <c r="OPJ36" s="33"/>
      <c r="OPK36" s="33"/>
      <c r="OPL36" s="33"/>
      <c r="OPM36" s="33"/>
      <c r="OPN36" s="33"/>
      <c r="OPO36" s="33"/>
      <c r="OPP36" s="33"/>
      <c r="OPQ36" s="33"/>
      <c r="OPR36" s="33"/>
      <c r="OPS36" s="33"/>
      <c r="OPT36" s="33"/>
      <c r="OPU36" s="33"/>
      <c r="OPV36" s="33"/>
      <c r="OPW36" s="33"/>
      <c r="OPX36" s="33"/>
      <c r="OPY36" s="33"/>
      <c r="OPZ36" s="33"/>
      <c r="OQA36" s="33"/>
      <c r="OQB36" s="33"/>
      <c r="OQC36" s="33"/>
      <c r="OQD36" s="33"/>
      <c r="OQE36" s="33"/>
      <c r="OQF36" s="33"/>
      <c r="OQG36" s="33"/>
      <c r="OQH36" s="33"/>
      <c r="OQI36" s="33"/>
      <c r="OQJ36" s="33"/>
      <c r="OQK36" s="33"/>
      <c r="OQL36" s="33"/>
      <c r="OQM36" s="33"/>
      <c r="OQN36" s="33"/>
      <c r="OQO36" s="33"/>
      <c r="OQP36" s="33"/>
      <c r="OQQ36" s="33"/>
      <c r="OQR36" s="33"/>
      <c r="OQS36" s="33"/>
      <c r="OQT36" s="33"/>
      <c r="OQU36" s="33"/>
      <c r="OQV36" s="33"/>
      <c r="OQW36" s="33"/>
      <c r="OQX36" s="33"/>
      <c r="OQY36" s="33"/>
      <c r="OQZ36" s="33"/>
      <c r="ORA36" s="33"/>
      <c r="ORB36" s="33"/>
      <c r="ORC36" s="33"/>
      <c r="ORD36" s="33"/>
      <c r="ORE36" s="33"/>
      <c r="ORF36" s="33"/>
      <c r="ORG36" s="33"/>
      <c r="ORH36" s="33"/>
      <c r="ORI36" s="33"/>
      <c r="ORJ36" s="33"/>
      <c r="ORK36" s="33"/>
      <c r="ORL36" s="33"/>
      <c r="ORM36" s="33"/>
      <c r="ORN36" s="33"/>
      <c r="ORO36" s="33"/>
      <c r="ORP36" s="33"/>
      <c r="ORQ36" s="33"/>
      <c r="ORR36" s="33"/>
      <c r="ORS36" s="33"/>
      <c r="ORT36" s="33"/>
      <c r="ORU36" s="33"/>
      <c r="ORV36" s="33"/>
      <c r="ORW36" s="33"/>
      <c r="ORX36" s="33"/>
      <c r="ORY36" s="33"/>
      <c r="ORZ36" s="33"/>
      <c r="OSA36" s="33"/>
      <c r="OSB36" s="33"/>
      <c r="OSC36" s="33"/>
      <c r="OSD36" s="33"/>
      <c r="OSE36" s="33"/>
      <c r="OSF36" s="33"/>
      <c r="OSG36" s="33"/>
      <c r="OSH36" s="33"/>
      <c r="OSI36" s="33"/>
      <c r="OSJ36" s="33"/>
      <c r="OSK36" s="33"/>
      <c r="OSL36" s="33"/>
      <c r="OSM36" s="33"/>
      <c r="OSN36" s="33"/>
      <c r="OSO36" s="33"/>
      <c r="OSP36" s="33"/>
      <c r="OSQ36" s="33"/>
      <c r="OSR36" s="33"/>
      <c r="OSS36" s="33"/>
      <c r="OST36" s="33"/>
      <c r="OSU36" s="33"/>
      <c r="OSV36" s="33"/>
      <c r="OSW36" s="33"/>
      <c r="OSX36" s="33"/>
      <c r="OSY36" s="33"/>
      <c r="OSZ36" s="33"/>
      <c r="OTA36" s="33"/>
      <c r="OTB36" s="33"/>
      <c r="OTC36" s="33"/>
      <c r="OTD36" s="33"/>
      <c r="OTE36" s="33"/>
      <c r="OTF36" s="33"/>
      <c r="OTG36" s="33"/>
      <c r="OTH36" s="33"/>
      <c r="OTI36" s="33"/>
      <c r="OTJ36" s="33"/>
      <c r="OTK36" s="33"/>
      <c r="OTL36" s="33"/>
      <c r="OTM36" s="33"/>
      <c r="OTN36" s="33"/>
      <c r="OTO36" s="33"/>
      <c r="OTP36" s="33"/>
      <c r="OTQ36" s="33"/>
      <c r="OTR36" s="33"/>
      <c r="OTS36" s="33"/>
      <c r="OTT36" s="33"/>
      <c r="OTU36" s="33"/>
      <c r="OTV36" s="33"/>
      <c r="OTW36" s="33"/>
      <c r="OTX36" s="33"/>
      <c r="OTY36" s="33"/>
      <c r="OTZ36" s="33"/>
      <c r="OUA36" s="33"/>
      <c r="OUB36" s="33"/>
      <c r="OUC36" s="33"/>
      <c r="OUD36" s="33"/>
      <c r="OUE36" s="33"/>
      <c r="OUF36" s="33"/>
      <c r="OUG36" s="33"/>
      <c r="OUH36" s="33"/>
      <c r="OUI36" s="33"/>
      <c r="OUJ36" s="33"/>
      <c r="OUK36" s="33"/>
      <c r="OUL36" s="33"/>
      <c r="OUM36" s="33"/>
      <c r="OUN36" s="33"/>
      <c r="OUO36" s="33"/>
      <c r="OUP36" s="33"/>
      <c r="OUQ36" s="33"/>
      <c r="OUR36" s="33"/>
      <c r="OUS36" s="33"/>
      <c r="OUT36" s="33"/>
      <c r="OUU36" s="33"/>
      <c r="OUV36" s="33"/>
      <c r="OUW36" s="33"/>
      <c r="OUX36" s="33"/>
      <c r="OUY36" s="33"/>
      <c r="OUZ36" s="33"/>
      <c r="OVA36" s="33"/>
      <c r="OVB36" s="33"/>
      <c r="OVC36" s="33"/>
      <c r="OVD36" s="33"/>
      <c r="OVE36" s="33"/>
      <c r="OVF36" s="33"/>
      <c r="OVG36" s="33"/>
      <c r="OVH36" s="33"/>
      <c r="OVI36" s="33"/>
      <c r="OVJ36" s="33"/>
      <c r="OVK36" s="33"/>
      <c r="OVL36" s="33"/>
      <c r="OVM36" s="33"/>
      <c r="OVN36" s="33"/>
      <c r="OVO36" s="33"/>
      <c r="OVP36" s="33"/>
      <c r="OVQ36" s="33"/>
      <c r="OVR36" s="33"/>
      <c r="OVS36" s="33"/>
      <c r="OVT36" s="33"/>
      <c r="OVU36" s="33"/>
      <c r="OVV36" s="33"/>
      <c r="OVW36" s="33"/>
      <c r="OVX36" s="33"/>
      <c r="OVY36" s="33"/>
      <c r="OVZ36" s="33"/>
      <c r="OWA36" s="33"/>
      <c r="OWB36" s="33"/>
      <c r="OWC36" s="33"/>
      <c r="OWD36" s="33"/>
      <c r="OWE36" s="33"/>
      <c r="OWF36" s="33"/>
      <c r="OWG36" s="33"/>
      <c r="OWH36" s="33"/>
      <c r="OWI36" s="33"/>
      <c r="OWJ36" s="33"/>
      <c r="OWK36" s="33"/>
      <c r="OWL36" s="33"/>
      <c r="OWM36" s="33"/>
      <c r="OWN36" s="33"/>
      <c r="OWO36" s="33"/>
      <c r="OWP36" s="33"/>
      <c r="OWQ36" s="33"/>
      <c r="OWR36" s="33"/>
      <c r="OWS36" s="33"/>
      <c r="OWT36" s="33"/>
      <c r="OWU36" s="33"/>
      <c r="OWV36" s="33"/>
      <c r="OWW36" s="33"/>
      <c r="OWX36" s="33"/>
      <c r="OWY36" s="33"/>
      <c r="OWZ36" s="33"/>
      <c r="OXA36" s="33"/>
      <c r="OXB36" s="33"/>
      <c r="OXC36" s="33"/>
      <c r="OXD36" s="33"/>
      <c r="OXE36" s="33"/>
      <c r="OXF36" s="33"/>
      <c r="OXG36" s="33"/>
      <c r="OXH36" s="33"/>
      <c r="OXI36" s="33"/>
      <c r="OXJ36" s="33"/>
      <c r="OXK36" s="33"/>
      <c r="OXL36" s="33"/>
      <c r="OXM36" s="33"/>
      <c r="OXN36" s="33"/>
      <c r="OXO36" s="33"/>
      <c r="OXP36" s="33"/>
      <c r="OXQ36" s="33"/>
      <c r="OXR36" s="33"/>
      <c r="OXS36" s="33"/>
      <c r="OXT36" s="33"/>
      <c r="OXU36" s="33"/>
      <c r="OXV36" s="33"/>
      <c r="OXW36" s="33"/>
      <c r="OXX36" s="33"/>
      <c r="OXY36" s="33"/>
      <c r="OXZ36" s="33"/>
      <c r="OYA36" s="33"/>
      <c r="OYB36" s="33"/>
      <c r="OYC36" s="33"/>
      <c r="OYD36" s="33"/>
      <c r="OYE36" s="33"/>
      <c r="OYF36" s="33"/>
      <c r="OYG36" s="33"/>
      <c r="OYH36" s="33"/>
      <c r="OYI36" s="33"/>
      <c r="OYJ36" s="33"/>
      <c r="OYK36" s="33"/>
      <c r="OYL36" s="33"/>
      <c r="OYM36" s="33"/>
      <c r="OYN36" s="33"/>
      <c r="OYO36" s="33"/>
      <c r="OYP36" s="33"/>
      <c r="OYQ36" s="33"/>
      <c r="OYR36" s="33"/>
      <c r="OYS36" s="33"/>
      <c r="OYT36" s="33"/>
      <c r="OYU36" s="33"/>
      <c r="OYV36" s="33"/>
      <c r="OYW36" s="33"/>
      <c r="OYX36" s="33"/>
      <c r="OYY36" s="33"/>
      <c r="OYZ36" s="33"/>
      <c r="OZA36" s="33"/>
      <c r="OZB36" s="33"/>
      <c r="OZC36" s="33"/>
      <c r="OZD36" s="33"/>
      <c r="OZE36" s="33"/>
      <c r="OZF36" s="33"/>
      <c r="OZG36" s="33"/>
      <c r="OZH36" s="33"/>
      <c r="OZI36" s="33"/>
      <c r="OZJ36" s="33"/>
      <c r="OZK36" s="33"/>
      <c r="OZL36" s="33"/>
      <c r="OZM36" s="33"/>
      <c r="OZN36" s="33"/>
      <c r="OZO36" s="33"/>
      <c r="OZP36" s="33"/>
      <c r="OZQ36" s="33"/>
      <c r="OZR36" s="33"/>
      <c r="OZS36" s="33"/>
      <c r="OZT36" s="33"/>
      <c r="OZU36" s="33"/>
      <c r="OZV36" s="33"/>
      <c r="OZW36" s="33"/>
      <c r="OZX36" s="33"/>
      <c r="OZY36" s="33"/>
      <c r="OZZ36" s="33"/>
      <c r="PAA36" s="33"/>
      <c r="PAB36" s="33"/>
      <c r="PAC36" s="33"/>
      <c r="PAD36" s="33"/>
      <c r="PAE36" s="33"/>
      <c r="PAF36" s="33"/>
      <c r="PAG36" s="33"/>
      <c r="PAH36" s="33"/>
      <c r="PAI36" s="33"/>
      <c r="PAJ36" s="33"/>
      <c r="PAK36" s="33"/>
      <c r="PAL36" s="33"/>
      <c r="PAM36" s="33"/>
      <c r="PAN36" s="33"/>
      <c r="PAO36" s="33"/>
      <c r="PAP36" s="33"/>
      <c r="PAQ36" s="33"/>
      <c r="PAR36" s="33"/>
      <c r="PAS36" s="33"/>
      <c r="PAT36" s="33"/>
      <c r="PAU36" s="33"/>
      <c r="PAV36" s="33"/>
      <c r="PAW36" s="33"/>
      <c r="PAX36" s="33"/>
      <c r="PAY36" s="33"/>
      <c r="PAZ36" s="33"/>
      <c r="PBA36" s="33"/>
      <c r="PBB36" s="33"/>
      <c r="PBC36" s="33"/>
      <c r="PBD36" s="33"/>
      <c r="PBE36" s="33"/>
      <c r="PBF36" s="33"/>
      <c r="PBG36" s="33"/>
      <c r="PBH36" s="33"/>
      <c r="PBI36" s="33"/>
      <c r="PBJ36" s="33"/>
      <c r="PBK36" s="33"/>
      <c r="PBL36" s="33"/>
      <c r="PBM36" s="33"/>
      <c r="PBN36" s="33"/>
      <c r="PBO36" s="33"/>
      <c r="PBP36" s="33"/>
      <c r="PBQ36" s="33"/>
      <c r="PBR36" s="33"/>
      <c r="PBS36" s="33"/>
      <c r="PBT36" s="33"/>
      <c r="PBU36" s="33"/>
      <c r="PBV36" s="33"/>
      <c r="PBW36" s="33"/>
      <c r="PBX36" s="33"/>
      <c r="PBY36" s="33"/>
      <c r="PBZ36" s="33"/>
      <c r="PCA36" s="33"/>
      <c r="PCB36" s="33"/>
      <c r="PCC36" s="33"/>
      <c r="PCD36" s="33"/>
      <c r="PCE36" s="33"/>
      <c r="PCF36" s="33"/>
      <c r="PCG36" s="33"/>
      <c r="PCH36" s="33"/>
      <c r="PCI36" s="33"/>
      <c r="PCJ36" s="33"/>
      <c r="PCK36" s="33"/>
      <c r="PCL36" s="33"/>
      <c r="PCM36" s="33"/>
      <c r="PCN36" s="33"/>
      <c r="PCO36" s="33"/>
      <c r="PCP36" s="33"/>
      <c r="PCQ36" s="33"/>
      <c r="PCR36" s="33"/>
      <c r="PCS36" s="33"/>
      <c r="PCT36" s="33"/>
      <c r="PCU36" s="33"/>
      <c r="PCV36" s="33"/>
      <c r="PCW36" s="33"/>
      <c r="PCX36" s="33"/>
      <c r="PCY36" s="33"/>
      <c r="PCZ36" s="33"/>
      <c r="PDA36" s="33"/>
      <c r="PDB36" s="33"/>
      <c r="PDC36" s="33"/>
      <c r="PDD36" s="33"/>
      <c r="PDE36" s="33"/>
      <c r="PDF36" s="33"/>
      <c r="PDG36" s="33"/>
      <c r="PDH36" s="33"/>
      <c r="PDI36" s="33"/>
      <c r="PDJ36" s="33"/>
      <c r="PDK36" s="33"/>
      <c r="PDL36" s="33"/>
      <c r="PDM36" s="33"/>
      <c r="PDN36" s="33"/>
      <c r="PDO36" s="33"/>
      <c r="PDP36" s="33"/>
      <c r="PDQ36" s="33"/>
      <c r="PDR36" s="33"/>
      <c r="PDS36" s="33"/>
      <c r="PDT36" s="33"/>
      <c r="PDU36" s="33"/>
      <c r="PDV36" s="33"/>
      <c r="PDW36" s="33"/>
      <c r="PDX36" s="33"/>
      <c r="PDY36" s="33"/>
      <c r="PDZ36" s="33"/>
      <c r="PEA36" s="33"/>
      <c r="PEB36" s="33"/>
      <c r="PEC36" s="33"/>
      <c r="PED36" s="33"/>
      <c r="PEE36" s="33"/>
      <c r="PEF36" s="33"/>
      <c r="PEG36" s="33"/>
      <c r="PEH36" s="33"/>
      <c r="PEI36" s="33"/>
      <c r="PEJ36" s="33"/>
      <c r="PEK36" s="33"/>
      <c r="PEL36" s="33"/>
      <c r="PEM36" s="33"/>
      <c r="PEN36" s="33"/>
      <c r="PEO36" s="33"/>
      <c r="PEP36" s="33"/>
      <c r="PEQ36" s="33"/>
      <c r="PER36" s="33"/>
      <c r="PES36" s="33"/>
      <c r="PET36" s="33"/>
      <c r="PEU36" s="33"/>
      <c r="PEV36" s="33"/>
      <c r="PEW36" s="33"/>
      <c r="PEX36" s="33"/>
      <c r="PEY36" s="33"/>
      <c r="PEZ36" s="33"/>
      <c r="PFA36" s="33"/>
      <c r="PFB36" s="33"/>
      <c r="PFC36" s="33"/>
      <c r="PFD36" s="33"/>
      <c r="PFE36" s="33"/>
      <c r="PFF36" s="33"/>
      <c r="PFG36" s="33"/>
      <c r="PFH36" s="33"/>
      <c r="PFI36" s="33"/>
      <c r="PFJ36" s="33"/>
      <c r="PFK36" s="33"/>
      <c r="PFL36" s="33"/>
      <c r="PFM36" s="33"/>
      <c r="PFN36" s="33"/>
      <c r="PFO36" s="33"/>
      <c r="PFP36" s="33"/>
      <c r="PFQ36" s="33"/>
      <c r="PFR36" s="33"/>
      <c r="PFS36" s="33"/>
      <c r="PFT36" s="33"/>
      <c r="PFU36" s="33"/>
      <c r="PFV36" s="33"/>
      <c r="PFW36" s="33"/>
      <c r="PFX36" s="33"/>
      <c r="PFY36" s="33"/>
      <c r="PFZ36" s="33"/>
      <c r="PGA36" s="33"/>
      <c r="PGB36" s="33"/>
      <c r="PGC36" s="33"/>
      <c r="PGD36" s="33"/>
      <c r="PGE36" s="33"/>
      <c r="PGF36" s="33"/>
      <c r="PGG36" s="33"/>
      <c r="PGH36" s="33"/>
      <c r="PGI36" s="33"/>
      <c r="PGJ36" s="33"/>
      <c r="PGK36" s="33"/>
      <c r="PGL36" s="33"/>
      <c r="PGM36" s="33"/>
      <c r="PGN36" s="33"/>
      <c r="PGO36" s="33"/>
      <c r="PGP36" s="33"/>
      <c r="PGQ36" s="33"/>
      <c r="PGR36" s="33"/>
      <c r="PGS36" s="33"/>
      <c r="PGT36" s="33"/>
      <c r="PGU36" s="33"/>
      <c r="PGV36" s="33"/>
      <c r="PGW36" s="33"/>
      <c r="PGX36" s="33"/>
      <c r="PGY36" s="33"/>
      <c r="PGZ36" s="33"/>
      <c r="PHA36" s="33"/>
      <c r="PHB36" s="33"/>
      <c r="PHC36" s="33"/>
      <c r="PHD36" s="33"/>
      <c r="PHE36" s="33"/>
      <c r="PHF36" s="33"/>
      <c r="PHG36" s="33"/>
      <c r="PHH36" s="33"/>
      <c r="PHI36" s="33"/>
      <c r="PHJ36" s="33"/>
      <c r="PHK36" s="33"/>
      <c r="PHL36" s="33"/>
      <c r="PHM36" s="33"/>
      <c r="PHN36" s="33"/>
      <c r="PHO36" s="33"/>
      <c r="PHP36" s="33"/>
      <c r="PHQ36" s="33"/>
      <c r="PHR36" s="33"/>
      <c r="PHS36" s="33"/>
      <c r="PHT36" s="33"/>
      <c r="PHU36" s="33"/>
      <c r="PHV36" s="33"/>
      <c r="PHW36" s="33"/>
      <c r="PHX36" s="33"/>
      <c r="PHY36" s="33"/>
      <c r="PHZ36" s="33"/>
      <c r="PIA36" s="33"/>
      <c r="PIB36" s="33"/>
      <c r="PIC36" s="33"/>
      <c r="PID36" s="33"/>
      <c r="PIE36" s="33"/>
      <c r="PIF36" s="33"/>
      <c r="PIG36" s="33"/>
      <c r="PIH36" s="33"/>
      <c r="PII36" s="33"/>
      <c r="PIJ36" s="33"/>
      <c r="PIK36" s="33"/>
      <c r="PIL36" s="33"/>
      <c r="PIM36" s="33"/>
      <c r="PIN36" s="33"/>
      <c r="PIO36" s="33"/>
      <c r="PIP36" s="33"/>
      <c r="PIQ36" s="33"/>
      <c r="PIR36" s="33"/>
      <c r="PIS36" s="33"/>
      <c r="PIT36" s="33"/>
      <c r="PIU36" s="33"/>
      <c r="PIV36" s="33"/>
      <c r="PIW36" s="33"/>
      <c r="PIX36" s="33"/>
      <c r="PIY36" s="33"/>
      <c r="PIZ36" s="33"/>
      <c r="PJA36" s="33"/>
      <c r="PJB36" s="33"/>
      <c r="PJC36" s="33"/>
      <c r="PJD36" s="33"/>
      <c r="PJE36" s="33"/>
      <c r="PJF36" s="33"/>
      <c r="PJG36" s="33"/>
      <c r="PJH36" s="33"/>
      <c r="PJI36" s="33"/>
      <c r="PJJ36" s="33"/>
      <c r="PJK36" s="33"/>
      <c r="PJL36" s="33"/>
      <c r="PJM36" s="33"/>
      <c r="PJN36" s="33"/>
      <c r="PJO36" s="33"/>
      <c r="PJP36" s="33"/>
      <c r="PJQ36" s="33"/>
      <c r="PJR36" s="33"/>
      <c r="PJS36" s="33"/>
      <c r="PJT36" s="33"/>
      <c r="PJU36" s="33"/>
      <c r="PJV36" s="33"/>
      <c r="PJW36" s="33"/>
      <c r="PJX36" s="33"/>
      <c r="PJY36" s="33"/>
      <c r="PJZ36" s="33"/>
      <c r="PKA36" s="33"/>
      <c r="PKB36" s="33"/>
      <c r="PKC36" s="33"/>
      <c r="PKD36" s="33"/>
      <c r="PKE36" s="33"/>
      <c r="PKF36" s="33"/>
      <c r="PKG36" s="33"/>
      <c r="PKH36" s="33"/>
      <c r="PKI36" s="33"/>
      <c r="PKJ36" s="33"/>
      <c r="PKK36" s="33"/>
      <c r="PKL36" s="33"/>
      <c r="PKM36" s="33"/>
      <c r="PKN36" s="33"/>
      <c r="PKO36" s="33"/>
      <c r="PKP36" s="33"/>
      <c r="PKQ36" s="33"/>
      <c r="PKR36" s="33"/>
      <c r="PKS36" s="33"/>
      <c r="PKT36" s="33"/>
      <c r="PKU36" s="33"/>
      <c r="PKV36" s="33"/>
      <c r="PKW36" s="33"/>
      <c r="PKX36" s="33"/>
      <c r="PKY36" s="33"/>
      <c r="PKZ36" s="33"/>
      <c r="PLA36" s="33"/>
      <c r="PLB36" s="33"/>
      <c r="PLC36" s="33"/>
      <c r="PLD36" s="33"/>
      <c r="PLE36" s="33"/>
      <c r="PLF36" s="33"/>
      <c r="PLG36" s="33"/>
      <c r="PLH36" s="33"/>
      <c r="PLI36" s="33"/>
      <c r="PLJ36" s="33"/>
      <c r="PLK36" s="33"/>
      <c r="PLL36" s="33"/>
      <c r="PLM36" s="33"/>
      <c r="PLN36" s="33"/>
      <c r="PLO36" s="33"/>
      <c r="PLP36" s="33"/>
      <c r="PLQ36" s="33"/>
      <c r="PLR36" s="33"/>
      <c r="PLS36" s="33"/>
      <c r="PLT36" s="33"/>
      <c r="PLU36" s="33"/>
      <c r="PLV36" s="33"/>
      <c r="PLW36" s="33"/>
      <c r="PLX36" s="33"/>
      <c r="PLY36" s="33"/>
      <c r="PLZ36" s="33"/>
      <c r="PMA36" s="33"/>
      <c r="PMB36" s="33"/>
      <c r="PMC36" s="33"/>
      <c r="PMD36" s="33"/>
      <c r="PME36" s="33"/>
      <c r="PMF36" s="33"/>
      <c r="PMG36" s="33"/>
      <c r="PMH36" s="33"/>
      <c r="PMI36" s="33"/>
      <c r="PMJ36" s="33"/>
      <c r="PMK36" s="33"/>
      <c r="PML36" s="33"/>
      <c r="PMM36" s="33"/>
      <c r="PMN36" s="33"/>
      <c r="PMO36" s="33"/>
      <c r="PMP36" s="33"/>
      <c r="PMQ36" s="33"/>
      <c r="PMR36" s="33"/>
      <c r="PMS36" s="33"/>
      <c r="PMT36" s="33"/>
      <c r="PMU36" s="33"/>
      <c r="PMV36" s="33"/>
      <c r="PMW36" s="33"/>
      <c r="PMX36" s="33"/>
      <c r="PMY36" s="33"/>
      <c r="PMZ36" s="33"/>
      <c r="PNA36" s="33"/>
      <c r="PNB36" s="33"/>
      <c r="PNC36" s="33"/>
      <c r="PND36" s="33"/>
      <c r="PNE36" s="33"/>
      <c r="PNF36" s="33"/>
      <c r="PNG36" s="33"/>
      <c r="PNH36" s="33"/>
      <c r="PNI36" s="33"/>
      <c r="PNJ36" s="33"/>
      <c r="PNK36" s="33"/>
      <c r="PNL36" s="33"/>
      <c r="PNM36" s="33"/>
      <c r="PNN36" s="33"/>
      <c r="PNO36" s="33"/>
      <c r="PNP36" s="33"/>
      <c r="PNQ36" s="33"/>
      <c r="PNR36" s="33"/>
      <c r="PNS36" s="33"/>
      <c r="PNT36" s="33"/>
      <c r="PNU36" s="33"/>
      <c r="PNV36" s="33"/>
      <c r="PNW36" s="33"/>
      <c r="PNX36" s="33"/>
      <c r="PNY36" s="33"/>
      <c r="PNZ36" s="33"/>
      <c r="POA36" s="33"/>
      <c r="POB36" s="33"/>
      <c r="POC36" s="33"/>
      <c r="POD36" s="33"/>
      <c r="POE36" s="33"/>
      <c r="POF36" s="33"/>
      <c r="POG36" s="33"/>
      <c r="POH36" s="33"/>
      <c r="POI36" s="33"/>
      <c r="POJ36" s="33"/>
      <c r="POK36" s="33"/>
      <c r="POL36" s="33"/>
      <c r="POM36" s="33"/>
      <c r="PON36" s="33"/>
      <c r="POO36" s="33"/>
      <c r="POP36" s="33"/>
      <c r="POQ36" s="33"/>
      <c r="POR36" s="33"/>
      <c r="POS36" s="33"/>
      <c r="POT36" s="33"/>
      <c r="POU36" s="33"/>
      <c r="POV36" s="33"/>
      <c r="POW36" s="33"/>
      <c r="POX36" s="33"/>
      <c r="POY36" s="33"/>
      <c r="POZ36" s="33"/>
      <c r="PPA36" s="33"/>
      <c r="PPB36" s="33"/>
      <c r="PPC36" s="33"/>
      <c r="PPD36" s="33"/>
      <c r="PPE36" s="33"/>
      <c r="PPF36" s="33"/>
      <c r="PPG36" s="33"/>
      <c r="PPH36" s="33"/>
      <c r="PPI36" s="33"/>
      <c r="PPJ36" s="33"/>
      <c r="PPK36" s="33"/>
      <c r="PPL36" s="33"/>
      <c r="PPM36" s="33"/>
      <c r="PPN36" s="33"/>
      <c r="PPO36" s="33"/>
      <c r="PPP36" s="33"/>
      <c r="PPQ36" s="33"/>
      <c r="PPR36" s="33"/>
      <c r="PPS36" s="33"/>
      <c r="PPT36" s="33"/>
      <c r="PPU36" s="33"/>
      <c r="PPV36" s="33"/>
      <c r="PPW36" s="33"/>
      <c r="PPX36" s="33"/>
      <c r="PPY36" s="33"/>
      <c r="PPZ36" s="33"/>
      <c r="PQA36" s="33"/>
      <c r="PQB36" s="33"/>
      <c r="PQC36" s="33"/>
      <c r="PQD36" s="33"/>
      <c r="PQE36" s="33"/>
      <c r="PQF36" s="33"/>
      <c r="PQG36" s="33"/>
      <c r="PQH36" s="33"/>
      <c r="PQI36" s="33"/>
      <c r="PQJ36" s="33"/>
      <c r="PQK36" s="33"/>
      <c r="PQL36" s="33"/>
      <c r="PQM36" s="33"/>
      <c r="PQN36" s="33"/>
      <c r="PQO36" s="33"/>
      <c r="PQP36" s="33"/>
      <c r="PQQ36" s="33"/>
      <c r="PQR36" s="33"/>
      <c r="PQS36" s="33"/>
      <c r="PQT36" s="33"/>
      <c r="PQU36" s="33"/>
      <c r="PQV36" s="33"/>
      <c r="PQW36" s="33"/>
      <c r="PQX36" s="33"/>
      <c r="PQY36" s="33"/>
      <c r="PQZ36" s="33"/>
      <c r="PRA36" s="33"/>
      <c r="PRB36" s="33"/>
      <c r="PRC36" s="33"/>
      <c r="PRD36" s="33"/>
      <c r="PRE36" s="33"/>
      <c r="PRF36" s="33"/>
      <c r="PRG36" s="33"/>
      <c r="PRH36" s="33"/>
      <c r="PRI36" s="33"/>
      <c r="PRJ36" s="33"/>
      <c r="PRK36" s="33"/>
      <c r="PRL36" s="33"/>
      <c r="PRM36" s="33"/>
      <c r="PRN36" s="33"/>
      <c r="PRO36" s="33"/>
      <c r="PRP36" s="33"/>
      <c r="PRQ36" s="33"/>
      <c r="PRR36" s="33"/>
      <c r="PRS36" s="33"/>
      <c r="PRT36" s="33"/>
      <c r="PRU36" s="33"/>
      <c r="PRV36" s="33"/>
      <c r="PRW36" s="33"/>
      <c r="PRX36" s="33"/>
      <c r="PRY36" s="33"/>
      <c r="PRZ36" s="33"/>
      <c r="PSA36" s="33"/>
      <c r="PSB36" s="33"/>
      <c r="PSC36" s="33"/>
      <c r="PSD36" s="33"/>
      <c r="PSE36" s="33"/>
      <c r="PSF36" s="33"/>
      <c r="PSG36" s="33"/>
      <c r="PSH36" s="33"/>
      <c r="PSI36" s="33"/>
      <c r="PSJ36" s="33"/>
      <c r="PSK36" s="33"/>
      <c r="PSL36" s="33"/>
      <c r="PSM36" s="33"/>
      <c r="PSN36" s="33"/>
      <c r="PSO36" s="33"/>
      <c r="PSP36" s="33"/>
      <c r="PSQ36" s="33"/>
      <c r="PSR36" s="33"/>
      <c r="PSS36" s="33"/>
      <c r="PST36" s="33"/>
      <c r="PSU36" s="33"/>
      <c r="PSV36" s="33"/>
      <c r="PSW36" s="33"/>
      <c r="PSX36" s="33"/>
      <c r="PSY36" s="33"/>
      <c r="PSZ36" s="33"/>
      <c r="PTA36" s="33"/>
      <c r="PTB36" s="33"/>
      <c r="PTC36" s="33"/>
      <c r="PTD36" s="33"/>
      <c r="PTE36" s="33"/>
      <c r="PTF36" s="33"/>
      <c r="PTG36" s="33"/>
      <c r="PTH36" s="33"/>
      <c r="PTI36" s="33"/>
      <c r="PTJ36" s="33"/>
      <c r="PTK36" s="33"/>
      <c r="PTL36" s="33"/>
      <c r="PTM36" s="33"/>
      <c r="PTN36" s="33"/>
      <c r="PTO36" s="33"/>
      <c r="PTP36" s="33"/>
      <c r="PTQ36" s="33"/>
      <c r="PTR36" s="33"/>
      <c r="PTS36" s="33"/>
      <c r="PTT36" s="33"/>
      <c r="PTU36" s="33"/>
      <c r="PTV36" s="33"/>
      <c r="PTW36" s="33"/>
      <c r="PTX36" s="33"/>
      <c r="PTY36" s="33"/>
      <c r="PTZ36" s="33"/>
      <c r="PUA36" s="33"/>
      <c r="PUB36" s="33"/>
      <c r="PUC36" s="33"/>
      <c r="PUD36" s="33"/>
      <c r="PUE36" s="33"/>
      <c r="PUF36" s="33"/>
      <c r="PUG36" s="33"/>
      <c r="PUH36" s="33"/>
      <c r="PUI36" s="33"/>
      <c r="PUJ36" s="33"/>
      <c r="PUK36" s="33"/>
      <c r="PUL36" s="33"/>
      <c r="PUM36" s="33"/>
      <c r="PUN36" s="33"/>
      <c r="PUO36" s="33"/>
      <c r="PUP36" s="33"/>
      <c r="PUQ36" s="33"/>
      <c r="PUR36" s="33"/>
      <c r="PUS36" s="33"/>
      <c r="PUT36" s="33"/>
      <c r="PUU36" s="33"/>
      <c r="PUV36" s="33"/>
      <c r="PUW36" s="33"/>
      <c r="PUX36" s="33"/>
      <c r="PUY36" s="33"/>
      <c r="PUZ36" s="33"/>
      <c r="PVA36" s="33"/>
      <c r="PVB36" s="33"/>
      <c r="PVC36" s="33"/>
      <c r="PVD36" s="33"/>
      <c r="PVE36" s="33"/>
      <c r="PVF36" s="33"/>
      <c r="PVG36" s="33"/>
      <c r="PVH36" s="33"/>
      <c r="PVI36" s="33"/>
      <c r="PVJ36" s="33"/>
      <c r="PVK36" s="33"/>
      <c r="PVL36" s="33"/>
      <c r="PVM36" s="33"/>
      <c r="PVN36" s="33"/>
      <c r="PVO36" s="33"/>
      <c r="PVP36" s="33"/>
      <c r="PVQ36" s="33"/>
      <c r="PVR36" s="33"/>
      <c r="PVS36" s="33"/>
      <c r="PVT36" s="33"/>
      <c r="PVU36" s="33"/>
      <c r="PVV36" s="33"/>
      <c r="PVW36" s="33"/>
      <c r="PVX36" s="33"/>
      <c r="PVY36" s="33"/>
      <c r="PVZ36" s="33"/>
      <c r="PWA36" s="33"/>
      <c r="PWB36" s="33"/>
      <c r="PWC36" s="33"/>
      <c r="PWD36" s="33"/>
      <c r="PWE36" s="33"/>
      <c r="PWF36" s="33"/>
      <c r="PWG36" s="33"/>
      <c r="PWH36" s="33"/>
      <c r="PWI36" s="33"/>
      <c r="PWJ36" s="33"/>
      <c r="PWK36" s="33"/>
      <c r="PWL36" s="33"/>
      <c r="PWM36" s="33"/>
      <c r="PWN36" s="33"/>
      <c r="PWO36" s="33"/>
      <c r="PWP36" s="33"/>
      <c r="PWQ36" s="33"/>
      <c r="PWR36" s="33"/>
      <c r="PWS36" s="33"/>
      <c r="PWT36" s="33"/>
      <c r="PWU36" s="33"/>
      <c r="PWV36" s="33"/>
      <c r="PWW36" s="33"/>
      <c r="PWX36" s="33"/>
      <c r="PWY36" s="33"/>
      <c r="PWZ36" s="33"/>
      <c r="PXA36" s="33"/>
      <c r="PXB36" s="33"/>
      <c r="PXC36" s="33"/>
      <c r="PXD36" s="33"/>
      <c r="PXE36" s="33"/>
      <c r="PXF36" s="33"/>
      <c r="PXG36" s="33"/>
      <c r="PXH36" s="33"/>
      <c r="PXI36" s="33"/>
      <c r="PXJ36" s="33"/>
      <c r="PXK36" s="33"/>
      <c r="PXL36" s="33"/>
      <c r="PXM36" s="33"/>
      <c r="PXN36" s="33"/>
      <c r="PXO36" s="33"/>
      <c r="PXP36" s="33"/>
      <c r="PXQ36" s="33"/>
      <c r="PXR36" s="33"/>
      <c r="PXS36" s="33"/>
      <c r="PXT36" s="33"/>
      <c r="PXU36" s="33"/>
      <c r="PXV36" s="33"/>
      <c r="PXW36" s="33"/>
      <c r="PXX36" s="33"/>
      <c r="PXY36" s="33"/>
      <c r="PXZ36" s="33"/>
      <c r="PYA36" s="33"/>
      <c r="PYB36" s="33"/>
      <c r="PYC36" s="33"/>
      <c r="PYD36" s="33"/>
      <c r="PYE36" s="33"/>
      <c r="PYF36" s="33"/>
      <c r="PYG36" s="33"/>
      <c r="PYH36" s="33"/>
      <c r="PYI36" s="33"/>
      <c r="PYJ36" s="33"/>
      <c r="PYK36" s="33"/>
      <c r="PYL36" s="33"/>
      <c r="PYM36" s="33"/>
      <c r="PYN36" s="33"/>
      <c r="PYO36" s="33"/>
      <c r="PYP36" s="33"/>
      <c r="PYQ36" s="33"/>
      <c r="PYR36" s="33"/>
      <c r="PYS36" s="33"/>
      <c r="PYT36" s="33"/>
      <c r="PYU36" s="33"/>
      <c r="PYV36" s="33"/>
      <c r="PYW36" s="33"/>
      <c r="PYX36" s="33"/>
      <c r="PYY36" s="33"/>
      <c r="PYZ36" s="33"/>
      <c r="PZA36" s="33"/>
      <c r="PZB36" s="33"/>
      <c r="PZC36" s="33"/>
      <c r="PZD36" s="33"/>
      <c r="PZE36" s="33"/>
      <c r="PZF36" s="33"/>
      <c r="PZG36" s="33"/>
      <c r="PZH36" s="33"/>
      <c r="PZI36" s="33"/>
      <c r="PZJ36" s="33"/>
      <c r="PZK36" s="33"/>
      <c r="PZL36" s="33"/>
      <c r="PZM36" s="33"/>
      <c r="PZN36" s="33"/>
      <c r="PZO36" s="33"/>
      <c r="PZP36" s="33"/>
      <c r="PZQ36" s="33"/>
      <c r="PZR36" s="33"/>
      <c r="PZS36" s="33"/>
      <c r="PZT36" s="33"/>
      <c r="PZU36" s="33"/>
      <c r="PZV36" s="33"/>
      <c r="PZW36" s="33"/>
      <c r="PZX36" s="33"/>
      <c r="PZY36" s="33"/>
      <c r="PZZ36" s="33"/>
      <c r="QAA36" s="33"/>
      <c r="QAB36" s="33"/>
      <c r="QAC36" s="33"/>
      <c r="QAD36" s="33"/>
      <c r="QAE36" s="33"/>
      <c r="QAF36" s="33"/>
      <c r="QAG36" s="33"/>
      <c r="QAH36" s="33"/>
      <c r="QAI36" s="33"/>
      <c r="QAJ36" s="33"/>
      <c r="QAK36" s="33"/>
      <c r="QAL36" s="33"/>
      <c r="QAM36" s="33"/>
      <c r="QAN36" s="33"/>
      <c r="QAO36" s="33"/>
      <c r="QAP36" s="33"/>
      <c r="QAQ36" s="33"/>
      <c r="QAR36" s="33"/>
      <c r="QAS36" s="33"/>
      <c r="QAT36" s="33"/>
      <c r="QAU36" s="33"/>
      <c r="QAV36" s="33"/>
      <c r="QAW36" s="33"/>
      <c r="QAX36" s="33"/>
      <c r="QAY36" s="33"/>
      <c r="QAZ36" s="33"/>
      <c r="QBA36" s="33"/>
      <c r="QBB36" s="33"/>
      <c r="QBC36" s="33"/>
      <c r="QBD36" s="33"/>
      <c r="QBE36" s="33"/>
      <c r="QBF36" s="33"/>
      <c r="QBG36" s="33"/>
      <c r="QBH36" s="33"/>
      <c r="QBI36" s="33"/>
      <c r="QBJ36" s="33"/>
      <c r="QBK36" s="33"/>
      <c r="QBL36" s="33"/>
      <c r="QBM36" s="33"/>
      <c r="QBN36" s="33"/>
      <c r="QBO36" s="33"/>
      <c r="QBP36" s="33"/>
      <c r="QBQ36" s="33"/>
      <c r="QBR36" s="33"/>
      <c r="QBS36" s="33"/>
      <c r="QBT36" s="33"/>
      <c r="QBU36" s="33"/>
      <c r="QBV36" s="33"/>
      <c r="QBW36" s="33"/>
      <c r="QBX36" s="33"/>
      <c r="QBY36" s="33"/>
      <c r="QBZ36" s="33"/>
      <c r="QCA36" s="33"/>
      <c r="QCB36" s="33"/>
      <c r="QCC36" s="33"/>
      <c r="QCD36" s="33"/>
      <c r="QCE36" s="33"/>
      <c r="QCF36" s="33"/>
      <c r="QCG36" s="33"/>
      <c r="QCH36" s="33"/>
      <c r="QCI36" s="33"/>
      <c r="QCJ36" s="33"/>
      <c r="QCK36" s="33"/>
      <c r="QCL36" s="33"/>
      <c r="QCM36" s="33"/>
      <c r="QCN36" s="33"/>
      <c r="QCO36" s="33"/>
      <c r="QCP36" s="33"/>
      <c r="QCQ36" s="33"/>
      <c r="QCR36" s="33"/>
      <c r="QCS36" s="33"/>
      <c r="QCT36" s="33"/>
      <c r="QCU36" s="33"/>
      <c r="QCV36" s="33"/>
      <c r="QCW36" s="33"/>
      <c r="QCX36" s="33"/>
      <c r="QCY36" s="33"/>
      <c r="QCZ36" s="33"/>
      <c r="QDA36" s="33"/>
      <c r="QDB36" s="33"/>
      <c r="QDC36" s="33"/>
      <c r="QDD36" s="33"/>
      <c r="QDE36" s="33"/>
      <c r="QDF36" s="33"/>
      <c r="QDG36" s="33"/>
      <c r="QDH36" s="33"/>
      <c r="QDI36" s="33"/>
      <c r="QDJ36" s="33"/>
      <c r="QDK36" s="33"/>
      <c r="QDL36" s="33"/>
      <c r="QDM36" s="33"/>
      <c r="QDN36" s="33"/>
      <c r="QDO36" s="33"/>
      <c r="QDP36" s="33"/>
      <c r="QDQ36" s="33"/>
      <c r="QDR36" s="33"/>
      <c r="QDS36" s="33"/>
      <c r="QDT36" s="33"/>
      <c r="QDU36" s="33"/>
      <c r="QDV36" s="33"/>
      <c r="QDW36" s="33"/>
      <c r="QDX36" s="33"/>
      <c r="QDY36" s="33"/>
      <c r="QDZ36" s="33"/>
      <c r="QEA36" s="33"/>
      <c r="QEB36" s="33"/>
      <c r="QEC36" s="33"/>
      <c r="QED36" s="33"/>
      <c r="QEE36" s="33"/>
      <c r="QEF36" s="33"/>
      <c r="QEG36" s="33"/>
      <c r="QEH36" s="33"/>
      <c r="QEI36" s="33"/>
      <c r="QEJ36" s="33"/>
      <c r="QEK36" s="33"/>
      <c r="QEL36" s="33"/>
      <c r="QEM36" s="33"/>
      <c r="QEN36" s="33"/>
      <c r="QEO36" s="33"/>
      <c r="QEP36" s="33"/>
      <c r="QEQ36" s="33"/>
      <c r="QER36" s="33"/>
      <c r="QES36" s="33"/>
      <c r="QET36" s="33"/>
      <c r="QEU36" s="33"/>
      <c r="QEV36" s="33"/>
      <c r="QEW36" s="33"/>
      <c r="QEX36" s="33"/>
      <c r="QEY36" s="33"/>
      <c r="QEZ36" s="33"/>
      <c r="QFA36" s="33"/>
      <c r="QFB36" s="33"/>
      <c r="QFC36" s="33"/>
      <c r="QFD36" s="33"/>
      <c r="QFE36" s="33"/>
      <c r="QFF36" s="33"/>
      <c r="QFG36" s="33"/>
      <c r="QFH36" s="33"/>
      <c r="QFI36" s="33"/>
      <c r="QFJ36" s="33"/>
      <c r="QFK36" s="33"/>
      <c r="QFL36" s="33"/>
      <c r="QFM36" s="33"/>
      <c r="QFN36" s="33"/>
      <c r="QFO36" s="33"/>
      <c r="QFP36" s="33"/>
      <c r="QFQ36" s="33"/>
      <c r="QFR36" s="33"/>
      <c r="QFS36" s="33"/>
      <c r="QFT36" s="33"/>
      <c r="QFU36" s="33"/>
      <c r="QFV36" s="33"/>
      <c r="QFW36" s="33"/>
      <c r="QFX36" s="33"/>
      <c r="QFY36" s="33"/>
      <c r="QFZ36" s="33"/>
      <c r="QGA36" s="33"/>
      <c r="QGB36" s="33"/>
      <c r="QGC36" s="33"/>
      <c r="QGD36" s="33"/>
      <c r="QGE36" s="33"/>
      <c r="QGF36" s="33"/>
      <c r="QGG36" s="33"/>
      <c r="QGH36" s="33"/>
      <c r="QGI36" s="33"/>
      <c r="QGJ36" s="33"/>
      <c r="QGK36" s="33"/>
      <c r="QGL36" s="33"/>
      <c r="QGM36" s="33"/>
      <c r="QGN36" s="33"/>
      <c r="QGO36" s="33"/>
      <c r="QGP36" s="33"/>
      <c r="QGQ36" s="33"/>
      <c r="QGR36" s="33"/>
      <c r="QGS36" s="33"/>
      <c r="QGT36" s="33"/>
      <c r="QGU36" s="33"/>
      <c r="QGV36" s="33"/>
      <c r="QGW36" s="33"/>
      <c r="QGX36" s="33"/>
      <c r="QGY36" s="33"/>
      <c r="QGZ36" s="33"/>
      <c r="QHA36" s="33"/>
      <c r="QHB36" s="33"/>
      <c r="QHC36" s="33"/>
      <c r="QHD36" s="33"/>
      <c r="QHE36" s="33"/>
      <c r="QHF36" s="33"/>
      <c r="QHG36" s="33"/>
      <c r="QHH36" s="33"/>
      <c r="QHI36" s="33"/>
      <c r="QHJ36" s="33"/>
      <c r="QHK36" s="33"/>
      <c r="QHL36" s="33"/>
      <c r="QHM36" s="33"/>
      <c r="QHN36" s="33"/>
      <c r="QHO36" s="33"/>
      <c r="QHP36" s="33"/>
      <c r="QHQ36" s="33"/>
      <c r="QHR36" s="33"/>
      <c r="QHS36" s="33"/>
      <c r="QHT36" s="33"/>
      <c r="QHU36" s="33"/>
      <c r="QHV36" s="33"/>
      <c r="QHW36" s="33"/>
      <c r="QHX36" s="33"/>
      <c r="QHY36" s="33"/>
      <c r="QHZ36" s="33"/>
      <c r="QIA36" s="33"/>
      <c r="QIB36" s="33"/>
      <c r="QIC36" s="33"/>
      <c r="QID36" s="33"/>
      <c r="QIE36" s="33"/>
      <c r="QIF36" s="33"/>
      <c r="QIG36" s="33"/>
      <c r="QIH36" s="33"/>
      <c r="QII36" s="33"/>
      <c r="QIJ36" s="33"/>
      <c r="QIK36" s="33"/>
      <c r="QIL36" s="33"/>
      <c r="QIM36" s="33"/>
      <c r="QIN36" s="33"/>
      <c r="QIO36" s="33"/>
      <c r="QIP36" s="33"/>
      <c r="QIQ36" s="33"/>
      <c r="QIR36" s="33"/>
      <c r="QIS36" s="33"/>
      <c r="QIT36" s="33"/>
      <c r="QIU36" s="33"/>
      <c r="QIV36" s="33"/>
      <c r="QIW36" s="33"/>
      <c r="QIX36" s="33"/>
      <c r="QIY36" s="33"/>
      <c r="QIZ36" s="33"/>
      <c r="QJA36" s="33"/>
      <c r="QJB36" s="33"/>
      <c r="QJC36" s="33"/>
      <c r="QJD36" s="33"/>
      <c r="QJE36" s="33"/>
      <c r="QJF36" s="33"/>
      <c r="QJG36" s="33"/>
      <c r="QJH36" s="33"/>
      <c r="QJI36" s="33"/>
      <c r="QJJ36" s="33"/>
      <c r="QJK36" s="33"/>
      <c r="QJL36" s="33"/>
      <c r="QJM36" s="33"/>
      <c r="QJN36" s="33"/>
      <c r="QJO36" s="33"/>
      <c r="QJP36" s="33"/>
      <c r="QJQ36" s="33"/>
      <c r="QJR36" s="33"/>
      <c r="QJS36" s="33"/>
      <c r="QJT36" s="33"/>
      <c r="QJU36" s="33"/>
      <c r="QJV36" s="33"/>
      <c r="QJW36" s="33"/>
      <c r="QJX36" s="33"/>
      <c r="QJY36" s="33"/>
      <c r="QJZ36" s="33"/>
      <c r="QKA36" s="33"/>
      <c r="QKB36" s="33"/>
      <c r="QKC36" s="33"/>
      <c r="QKD36" s="33"/>
      <c r="QKE36" s="33"/>
      <c r="QKF36" s="33"/>
      <c r="QKG36" s="33"/>
      <c r="QKH36" s="33"/>
      <c r="QKI36" s="33"/>
      <c r="QKJ36" s="33"/>
      <c r="QKK36" s="33"/>
      <c r="QKL36" s="33"/>
      <c r="QKM36" s="33"/>
      <c r="QKN36" s="33"/>
      <c r="QKO36" s="33"/>
      <c r="QKP36" s="33"/>
      <c r="QKQ36" s="33"/>
      <c r="QKR36" s="33"/>
      <c r="QKS36" s="33"/>
      <c r="QKT36" s="33"/>
      <c r="QKU36" s="33"/>
      <c r="QKV36" s="33"/>
      <c r="QKW36" s="33"/>
      <c r="QKX36" s="33"/>
      <c r="QKY36" s="33"/>
      <c r="QKZ36" s="33"/>
      <c r="QLA36" s="33"/>
      <c r="QLB36" s="33"/>
      <c r="QLC36" s="33"/>
      <c r="QLD36" s="33"/>
      <c r="QLE36" s="33"/>
      <c r="QLF36" s="33"/>
      <c r="QLG36" s="33"/>
      <c r="QLH36" s="33"/>
      <c r="QLI36" s="33"/>
      <c r="QLJ36" s="33"/>
      <c r="QLK36" s="33"/>
      <c r="QLL36" s="33"/>
      <c r="QLM36" s="33"/>
      <c r="QLN36" s="33"/>
      <c r="QLO36" s="33"/>
      <c r="QLP36" s="33"/>
      <c r="QLQ36" s="33"/>
      <c r="QLR36" s="33"/>
      <c r="QLS36" s="33"/>
      <c r="QLT36" s="33"/>
      <c r="QLU36" s="33"/>
      <c r="QLV36" s="33"/>
      <c r="QLW36" s="33"/>
      <c r="QLX36" s="33"/>
      <c r="QLY36" s="33"/>
      <c r="QLZ36" s="33"/>
      <c r="QMA36" s="33"/>
      <c r="QMB36" s="33"/>
      <c r="QMC36" s="33"/>
      <c r="QMD36" s="33"/>
      <c r="QME36" s="33"/>
      <c r="QMF36" s="33"/>
      <c r="QMG36" s="33"/>
      <c r="QMH36" s="33"/>
      <c r="QMI36" s="33"/>
      <c r="QMJ36" s="33"/>
      <c r="QMK36" s="33"/>
      <c r="QML36" s="33"/>
      <c r="QMM36" s="33"/>
      <c r="QMN36" s="33"/>
      <c r="QMO36" s="33"/>
      <c r="QMP36" s="33"/>
      <c r="QMQ36" s="33"/>
      <c r="QMR36" s="33"/>
      <c r="QMS36" s="33"/>
      <c r="QMT36" s="33"/>
      <c r="QMU36" s="33"/>
      <c r="QMV36" s="33"/>
      <c r="QMW36" s="33"/>
      <c r="QMX36" s="33"/>
      <c r="QMY36" s="33"/>
      <c r="QMZ36" s="33"/>
      <c r="QNA36" s="33"/>
      <c r="QNB36" s="33"/>
      <c r="QNC36" s="33"/>
      <c r="QND36" s="33"/>
      <c r="QNE36" s="33"/>
      <c r="QNF36" s="33"/>
      <c r="QNG36" s="33"/>
      <c r="QNH36" s="33"/>
      <c r="QNI36" s="33"/>
      <c r="QNJ36" s="33"/>
      <c r="QNK36" s="33"/>
      <c r="QNL36" s="33"/>
      <c r="QNM36" s="33"/>
      <c r="QNN36" s="33"/>
      <c r="QNO36" s="33"/>
      <c r="QNP36" s="33"/>
      <c r="QNQ36" s="33"/>
      <c r="QNR36" s="33"/>
      <c r="QNS36" s="33"/>
      <c r="QNT36" s="33"/>
      <c r="QNU36" s="33"/>
      <c r="QNV36" s="33"/>
      <c r="QNW36" s="33"/>
      <c r="QNX36" s="33"/>
      <c r="QNY36" s="33"/>
      <c r="QNZ36" s="33"/>
      <c r="QOA36" s="33"/>
      <c r="QOB36" s="33"/>
      <c r="QOC36" s="33"/>
      <c r="QOD36" s="33"/>
      <c r="QOE36" s="33"/>
      <c r="QOF36" s="33"/>
      <c r="QOG36" s="33"/>
      <c r="QOH36" s="33"/>
      <c r="QOI36" s="33"/>
      <c r="QOJ36" s="33"/>
      <c r="QOK36" s="33"/>
      <c r="QOL36" s="33"/>
      <c r="QOM36" s="33"/>
      <c r="QON36" s="33"/>
      <c r="QOO36" s="33"/>
      <c r="QOP36" s="33"/>
      <c r="QOQ36" s="33"/>
      <c r="QOR36" s="33"/>
      <c r="QOS36" s="33"/>
      <c r="QOT36" s="33"/>
      <c r="QOU36" s="33"/>
      <c r="QOV36" s="33"/>
      <c r="QOW36" s="33"/>
      <c r="QOX36" s="33"/>
      <c r="QOY36" s="33"/>
      <c r="QOZ36" s="33"/>
      <c r="QPA36" s="33"/>
      <c r="QPB36" s="33"/>
      <c r="QPC36" s="33"/>
      <c r="QPD36" s="33"/>
      <c r="QPE36" s="33"/>
      <c r="QPF36" s="33"/>
      <c r="QPG36" s="33"/>
      <c r="QPH36" s="33"/>
      <c r="QPI36" s="33"/>
      <c r="QPJ36" s="33"/>
      <c r="QPK36" s="33"/>
      <c r="QPL36" s="33"/>
      <c r="QPM36" s="33"/>
      <c r="QPN36" s="33"/>
      <c r="QPO36" s="33"/>
      <c r="QPP36" s="33"/>
      <c r="QPQ36" s="33"/>
      <c r="QPR36" s="33"/>
      <c r="QPS36" s="33"/>
      <c r="QPT36" s="33"/>
      <c r="QPU36" s="33"/>
      <c r="QPV36" s="33"/>
      <c r="QPW36" s="33"/>
      <c r="QPX36" s="33"/>
      <c r="QPY36" s="33"/>
      <c r="QPZ36" s="33"/>
      <c r="QQA36" s="33"/>
      <c r="QQB36" s="33"/>
      <c r="QQC36" s="33"/>
      <c r="QQD36" s="33"/>
      <c r="QQE36" s="33"/>
      <c r="QQF36" s="33"/>
      <c r="QQG36" s="33"/>
      <c r="QQH36" s="33"/>
      <c r="QQI36" s="33"/>
      <c r="QQJ36" s="33"/>
      <c r="QQK36" s="33"/>
      <c r="QQL36" s="33"/>
      <c r="QQM36" s="33"/>
      <c r="QQN36" s="33"/>
      <c r="QQO36" s="33"/>
      <c r="QQP36" s="33"/>
      <c r="QQQ36" s="33"/>
      <c r="QQR36" s="33"/>
      <c r="QQS36" s="33"/>
      <c r="QQT36" s="33"/>
      <c r="QQU36" s="33"/>
      <c r="QQV36" s="33"/>
      <c r="QQW36" s="33"/>
      <c r="QQX36" s="33"/>
      <c r="QQY36" s="33"/>
      <c r="QQZ36" s="33"/>
      <c r="QRA36" s="33"/>
      <c r="QRB36" s="33"/>
      <c r="QRC36" s="33"/>
      <c r="QRD36" s="33"/>
      <c r="QRE36" s="33"/>
      <c r="QRF36" s="33"/>
      <c r="QRG36" s="33"/>
      <c r="QRH36" s="33"/>
      <c r="QRI36" s="33"/>
      <c r="QRJ36" s="33"/>
      <c r="QRK36" s="33"/>
      <c r="QRL36" s="33"/>
      <c r="QRM36" s="33"/>
      <c r="QRN36" s="33"/>
      <c r="QRO36" s="33"/>
      <c r="QRP36" s="33"/>
      <c r="QRQ36" s="33"/>
      <c r="QRR36" s="33"/>
      <c r="QRS36" s="33"/>
      <c r="QRT36" s="33"/>
      <c r="QRU36" s="33"/>
      <c r="QRV36" s="33"/>
      <c r="QRW36" s="33"/>
      <c r="QRX36" s="33"/>
      <c r="QRY36" s="33"/>
      <c r="QRZ36" s="33"/>
      <c r="QSA36" s="33"/>
      <c r="QSB36" s="33"/>
      <c r="QSC36" s="33"/>
      <c r="QSD36" s="33"/>
      <c r="QSE36" s="33"/>
      <c r="QSF36" s="33"/>
      <c r="QSG36" s="33"/>
      <c r="QSH36" s="33"/>
      <c r="QSI36" s="33"/>
      <c r="QSJ36" s="33"/>
      <c r="QSK36" s="33"/>
      <c r="QSL36" s="33"/>
      <c r="QSM36" s="33"/>
      <c r="QSN36" s="33"/>
      <c r="QSO36" s="33"/>
      <c r="QSP36" s="33"/>
      <c r="QSQ36" s="33"/>
      <c r="QSR36" s="33"/>
      <c r="QSS36" s="33"/>
      <c r="QST36" s="33"/>
      <c r="QSU36" s="33"/>
      <c r="QSV36" s="33"/>
      <c r="QSW36" s="33"/>
      <c r="QSX36" s="33"/>
      <c r="QSY36" s="33"/>
      <c r="QSZ36" s="33"/>
      <c r="QTA36" s="33"/>
      <c r="QTB36" s="33"/>
      <c r="QTC36" s="33"/>
      <c r="QTD36" s="33"/>
      <c r="QTE36" s="33"/>
      <c r="QTF36" s="33"/>
      <c r="QTG36" s="33"/>
      <c r="QTH36" s="33"/>
      <c r="QTI36" s="33"/>
      <c r="QTJ36" s="33"/>
      <c r="QTK36" s="33"/>
      <c r="QTL36" s="33"/>
      <c r="QTM36" s="33"/>
      <c r="QTN36" s="33"/>
      <c r="QTO36" s="33"/>
      <c r="QTP36" s="33"/>
      <c r="QTQ36" s="33"/>
      <c r="QTR36" s="33"/>
      <c r="QTS36" s="33"/>
      <c r="QTT36" s="33"/>
      <c r="QTU36" s="33"/>
      <c r="QTV36" s="33"/>
      <c r="QTW36" s="33"/>
      <c r="QTX36" s="33"/>
      <c r="QTY36" s="33"/>
      <c r="QTZ36" s="33"/>
      <c r="QUA36" s="33"/>
      <c r="QUB36" s="33"/>
      <c r="QUC36" s="33"/>
      <c r="QUD36" s="33"/>
      <c r="QUE36" s="33"/>
      <c r="QUF36" s="33"/>
      <c r="QUG36" s="33"/>
      <c r="QUH36" s="33"/>
      <c r="QUI36" s="33"/>
      <c r="QUJ36" s="33"/>
      <c r="QUK36" s="33"/>
      <c r="QUL36" s="33"/>
      <c r="QUM36" s="33"/>
      <c r="QUN36" s="33"/>
      <c r="QUO36" s="33"/>
      <c r="QUP36" s="33"/>
      <c r="QUQ36" s="33"/>
      <c r="QUR36" s="33"/>
      <c r="QUS36" s="33"/>
      <c r="QUT36" s="33"/>
      <c r="QUU36" s="33"/>
      <c r="QUV36" s="33"/>
      <c r="QUW36" s="33"/>
      <c r="QUX36" s="33"/>
      <c r="QUY36" s="33"/>
      <c r="QUZ36" s="33"/>
      <c r="QVA36" s="33"/>
      <c r="QVB36" s="33"/>
      <c r="QVC36" s="33"/>
      <c r="QVD36" s="33"/>
      <c r="QVE36" s="33"/>
      <c r="QVF36" s="33"/>
      <c r="QVG36" s="33"/>
      <c r="QVH36" s="33"/>
      <c r="QVI36" s="33"/>
      <c r="QVJ36" s="33"/>
      <c r="QVK36" s="33"/>
      <c r="QVL36" s="33"/>
      <c r="QVM36" s="33"/>
      <c r="QVN36" s="33"/>
      <c r="QVO36" s="33"/>
      <c r="QVP36" s="33"/>
      <c r="QVQ36" s="33"/>
      <c r="QVR36" s="33"/>
      <c r="QVS36" s="33"/>
      <c r="QVT36" s="33"/>
      <c r="QVU36" s="33"/>
      <c r="QVV36" s="33"/>
      <c r="QVW36" s="33"/>
      <c r="QVX36" s="33"/>
      <c r="QVY36" s="33"/>
      <c r="QVZ36" s="33"/>
      <c r="QWA36" s="33"/>
      <c r="QWB36" s="33"/>
      <c r="QWC36" s="33"/>
      <c r="QWD36" s="33"/>
      <c r="QWE36" s="33"/>
      <c r="QWF36" s="33"/>
      <c r="QWG36" s="33"/>
      <c r="QWH36" s="33"/>
      <c r="QWI36" s="33"/>
      <c r="QWJ36" s="33"/>
      <c r="QWK36" s="33"/>
      <c r="QWL36" s="33"/>
      <c r="QWM36" s="33"/>
      <c r="QWN36" s="33"/>
      <c r="QWO36" s="33"/>
      <c r="QWP36" s="33"/>
      <c r="QWQ36" s="33"/>
      <c r="QWR36" s="33"/>
      <c r="QWS36" s="33"/>
      <c r="QWT36" s="33"/>
      <c r="QWU36" s="33"/>
      <c r="QWV36" s="33"/>
      <c r="QWW36" s="33"/>
      <c r="QWX36" s="33"/>
      <c r="QWY36" s="33"/>
      <c r="QWZ36" s="33"/>
      <c r="QXA36" s="33"/>
      <c r="QXB36" s="33"/>
      <c r="QXC36" s="33"/>
      <c r="QXD36" s="33"/>
      <c r="QXE36" s="33"/>
      <c r="QXF36" s="33"/>
      <c r="QXG36" s="33"/>
      <c r="QXH36" s="33"/>
      <c r="QXI36" s="33"/>
      <c r="QXJ36" s="33"/>
      <c r="QXK36" s="33"/>
      <c r="QXL36" s="33"/>
      <c r="QXM36" s="33"/>
      <c r="QXN36" s="33"/>
      <c r="QXO36" s="33"/>
      <c r="QXP36" s="33"/>
      <c r="QXQ36" s="33"/>
      <c r="QXR36" s="33"/>
      <c r="QXS36" s="33"/>
      <c r="QXT36" s="33"/>
      <c r="QXU36" s="33"/>
      <c r="QXV36" s="33"/>
      <c r="QXW36" s="33"/>
      <c r="QXX36" s="33"/>
      <c r="QXY36" s="33"/>
      <c r="QXZ36" s="33"/>
      <c r="QYA36" s="33"/>
      <c r="QYB36" s="33"/>
      <c r="QYC36" s="33"/>
      <c r="QYD36" s="33"/>
      <c r="QYE36" s="33"/>
      <c r="QYF36" s="33"/>
      <c r="QYG36" s="33"/>
      <c r="QYH36" s="33"/>
      <c r="QYI36" s="33"/>
      <c r="QYJ36" s="33"/>
      <c r="QYK36" s="33"/>
      <c r="QYL36" s="33"/>
      <c r="QYM36" s="33"/>
      <c r="QYN36" s="33"/>
      <c r="QYO36" s="33"/>
      <c r="QYP36" s="33"/>
      <c r="QYQ36" s="33"/>
      <c r="QYR36" s="33"/>
      <c r="QYS36" s="33"/>
      <c r="QYT36" s="33"/>
      <c r="QYU36" s="33"/>
      <c r="QYV36" s="33"/>
      <c r="QYW36" s="33"/>
      <c r="QYX36" s="33"/>
      <c r="QYY36" s="33"/>
      <c r="QYZ36" s="33"/>
      <c r="QZA36" s="33"/>
      <c r="QZB36" s="33"/>
      <c r="QZC36" s="33"/>
      <c r="QZD36" s="33"/>
      <c r="QZE36" s="33"/>
      <c r="QZF36" s="33"/>
      <c r="QZG36" s="33"/>
      <c r="QZH36" s="33"/>
      <c r="QZI36" s="33"/>
      <c r="QZJ36" s="33"/>
      <c r="QZK36" s="33"/>
      <c r="QZL36" s="33"/>
      <c r="QZM36" s="33"/>
      <c r="QZN36" s="33"/>
      <c r="QZO36" s="33"/>
      <c r="QZP36" s="33"/>
      <c r="QZQ36" s="33"/>
      <c r="QZR36" s="33"/>
      <c r="QZS36" s="33"/>
      <c r="QZT36" s="33"/>
      <c r="QZU36" s="33"/>
      <c r="QZV36" s="33"/>
      <c r="QZW36" s="33"/>
      <c r="QZX36" s="33"/>
      <c r="QZY36" s="33"/>
      <c r="QZZ36" s="33"/>
      <c r="RAA36" s="33"/>
      <c r="RAB36" s="33"/>
      <c r="RAC36" s="33"/>
      <c r="RAD36" s="33"/>
      <c r="RAE36" s="33"/>
      <c r="RAF36" s="33"/>
      <c r="RAG36" s="33"/>
      <c r="RAH36" s="33"/>
      <c r="RAI36" s="33"/>
      <c r="RAJ36" s="33"/>
      <c r="RAK36" s="33"/>
      <c r="RAL36" s="33"/>
      <c r="RAM36" s="33"/>
      <c r="RAN36" s="33"/>
      <c r="RAO36" s="33"/>
      <c r="RAP36" s="33"/>
      <c r="RAQ36" s="33"/>
      <c r="RAR36" s="33"/>
      <c r="RAS36" s="33"/>
      <c r="RAT36" s="33"/>
      <c r="RAU36" s="33"/>
      <c r="RAV36" s="33"/>
      <c r="RAW36" s="33"/>
      <c r="RAX36" s="33"/>
      <c r="RAY36" s="33"/>
      <c r="RAZ36" s="33"/>
      <c r="RBA36" s="33"/>
      <c r="RBB36" s="33"/>
      <c r="RBC36" s="33"/>
      <c r="RBD36" s="33"/>
      <c r="RBE36" s="33"/>
      <c r="RBF36" s="33"/>
      <c r="RBG36" s="33"/>
      <c r="RBH36" s="33"/>
      <c r="RBI36" s="33"/>
      <c r="RBJ36" s="33"/>
      <c r="RBK36" s="33"/>
      <c r="RBL36" s="33"/>
      <c r="RBM36" s="33"/>
      <c r="RBN36" s="33"/>
      <c r="RBO36" s="33"/>
      <c r="RBP36" s="33"/>
      <c r="RBQ36" s="33"/>
      <c r="RBR36" s="33"/>
      <c r="RBS36" s="33"/>
      <c r="RBT36" s="33"/>
      <c r="RBU36" s="33"/>
      <c r="RBV36" s="33"/>
      <c r="RBW36" s="33"/>
      <c r="RBX36" s="33"/>
      <c r="RBY36" s="33"/>
      <c r="RBZ36" s="33"/>
      <c r="RCA36" s="33"/>
      <c r="RCB36" s="33"/>
      <c r="RCC36" s="33"/>
      <c r="RCD36" s="33"/>
      <c r="RCE36" s="33"/>
      <c r="RCF36" s="33"/>
      <c r="RCG36" s="33"/>
      <c r="RCH36" s="33"/>
      <c r="RCI36" s="33"/>
      <c r="RCJ36" s="33"/>
      <c r="RCK36" s="33"/>
      <c r="RCL36" s="33"/>
      <c r="RCM36" s="33"/>
      <c r="RCN36" s="33"/>
      <c r="RCO36" s="33"/>
      <c r="RCP36" s="33"/>
      <c r="RCQ36" s="33"/>
      <c r="RCR36" s="33"/>
      <c r="RCS36" s="33"/>
      <c r="RCT36" s="33"/>
      <c r="RCU36" s="33"/>
      <c r="RCV36" s="33"/>
      <c r="RCW36" s="33"/>
      <c r="RCX36" s="33"/>
      <c r="RCY36" s="33"/>
      <c r="RCZ36" s="33"/>
      <c r="RDA36" s="33"/>
      <c r="RDB36" s="33"/>
      <c r="RDC36" s="33"/>
      <c r="RDD36" s="33"/>
      <c r="RDE36" s="33"/>
      <c r="RDF36" s="33"/>
      <c r="RDG36" s="33"/>
      <c r="RDH36" s="33"/>
      <c r="RDI36" s="33"/>
      <c r="RDJ36" s="33"/>
      <c r="RDK36" s="33"/>
      <c r="RDL36" s="33"/>
      <c r="RDM36" s="33"/>
      <c r="RDN36" s="33"/>
      <c r="RDO36" s="33"/>
      <c r="RDP36" s="33"/>
      <c r="RDQ36" s="33"/>
      <c r="RDR36" s="33"/>
      <c r="RDS36" s="33"/>
      <c r="RDT36" s="33"/>
      <c r="RDU36" s="33"/>
      <c r="RDV36" s="33"/>
      <c r="RDW36" s="33"/>
      <c r="RDX36" s="33"/>
      <c r="RDY36" s="33"/>
      <c r="RDZ36" s="33"/>
      <c r="REA36" s="33"/>
      <c r="REB36" s="33"/>
      <c r="REC36" s="33"/>
      <c r="RED36" s="33"/>
      <c r="REE36" s="33"/>
      <c r="REF36" s="33"/>
      <c r="REG36" s="33"/>
      <c r="REH36" s="33"/>
      <c r="REI36" s="33"/>
      <c r="REJ36" s="33"/>
      <c r="REK36" s="33"/>
      <c r="REL36" s="33"/>
      <c r="REM36" s="33"/>
      <c r="REN36" s="33"/>
      <c r="REO36" s="33"/>
      <c r="REP36" s="33"/>
      <c r="REQ36" s="33"/>
      <c r="RER36" s="33"/>
      <c r="RES36" s="33"/>
      <c r="RET36" s="33"/>
      <c r="REU36" s="33"/>
      <c r="REV36" s="33"/>
      <c r="REW36" s="33"/>
      <c r="REX36" s="33"/>
      <c r="REY36" s="33"/>
      <c r="REZ36" s="33"/>
      <c r="RFA36" s="33"/>
      <c r="RFB36" s="33"/>
      <c r="RFC36" s="33"/>
      <c r="RFD36" s="33"/>
      <c r="RFE36" s="33"/>
      <c r="RFF36" s="33"/>
      <c r="RFG36" s="33"/>
      <c r="RFH36" s="33"/>
      <c r="RFI36" s="33"/>
      <c r="RFJ36" s="33"/>
      <c r="RFK36" s="33"/>
      <c r="RFL36" s="33"/>
      <c r="RFM36" s="33"/>
      <c r="RFN36" s="33"/>
      <c r="RFO36" s="33"/>
      <c r="RFP36" s="33"/>
      <c r="RFQ36" s="33"/>
      <c r="RFR36" s="33"/>
      <c r="RFS36" s="33"/>
      <c r="RFT36" s="33"/>
      <c r="RFU36" s="33"/>
      <c r="RFV36" s="33"/>
      <c r="RFW36" s="33"/>
      <c r="RFX36" s="33"/>
      <c r="RFY36" s="33"/>
      <c r="RFZ36" s="33"/>
      <c r="RGA36" s="33"/>
      <c r="RGB36" s="33"/>
      <c r="RGC36" s="33"/>
      <c r="RGD36" s="33"/>
      <c r="RGE36" s="33"/>
      <c r="RGF36" s="33"/>
      <c r="RGG36" s="33"/>
      <c r="RGH36" s="33"/>
      <c r="RGI36" s="33"/>
      <c r="RGJ36" s="33"/>
      <c r="RGK36" s="33"/>
      <c r="RGL36" s="33"/>
      <c r="RGM36" s="33"/>
      <c r="RGN36" s="33"/>
      <c r="RGO36" s="33"/>
      <c r="RGP36" s="33"/>
      <c r="RGQ36" s="33"/>
      <c r="RGR36" s="33"/>
      <c r="RGS36" s="33"/>
      <c r="RGT36" s="33"/>
      <c r="RGU36" s="33"/>
      <c r="RGV36" s="33"/>
      <c r="RGW36" s="33"/>
      <c r="RGX36" s="33"/>
      <c r="RGY36" s="33"/>
      <c r="RGZ36" s="33"/>
      <c r="RHA36" s="33"/>
      <c r="RHB36" s="33"/>
      <c r="RHC36" s="33"/>
      <c r="RHD36" s="33"/>
      <c r="RHE36" s="33"/>
      <c r="RHF36" s="33"/>
      <c r="RHG36" s="33"/>
      <c r="RHH36" s="33"/>
      <c r="RHI36" s="33"/>
      <c r="RHJ36" s="33"/>
      <c r="RHK36" s="33"/>
      <c r="RHL36" s="33"/>
      <c r="RHM36" s="33"/>
      <c r="RHN36" s="33"/>
      <c r="RHO36" s="33"/>
      <c r="RHP36" s="33"/>
      <c r="RHQ36" s="33"/>
      <c r="RHR36" s="33"/>
      <c r="RHS36" s="33"/>
      <c r="RHT36" s="33"/>
      <c r="RHU36" s="33"/>
      <c r="RHV36" s="33"/>
      <c r="RHW36" s="33"/>
      <c r="RHX36" s="33"/>
      <c r="RHY36" s="33"/>
      <c r="RHZ36" s="33"/>
      <c r="RIA36" s="33"/>
      <c r="RIB36" s="33"/>
      <c r="RIC36" s="33"/>
      <c r="RID36" s="33"/>
      <c r="RIE36" s="33"/>
      <c r="RIF36" s="33"/>
      <c r="RIG36" s="33"/>
      <c r="RIH36" s="33"/>
      <c r="RII36" s="33"/>
      <c r="RIJ36" s="33"/>
      <c r="RIK36" s="33"/>
      <c r="RIL36" s="33"/>
      <c r="RIM36" s="33"/>
      <c r="RIN36" s="33"/>
      <c r="RIO36" s="33"/>
      <c r="RIP36" s="33"/>
      <c r="RIQ36" s="33"/>
      <c r="RIR36" s="33"/>
      <c r="RIS36" s="33"/>
      <c r="RIT36" s="33"/>
      <c r="RIU36" s="33"/>
      <c r="RIV36" s="33"/>
      <c r="RIW36" s="33"/>
      <c r="RIX36" s="33"/>
      <c r="RIY36" s="33"/>
      <c r="RIZ36" s="33"/>
      <c r="RJA36" s="33"/>
      <c r="RJB36" s="33"/>
      <c r="RJC36" s="33"/>
      <c r="RJD36" s="33"/>
      <c r="RJE36" s="33"/>
      <c r="RJF36" s="33"/>
      <c r="RJG36" s="33"/>
      <c r="RJH36" s="33"/>
      <c r="RJI36" s="33"/>
      <c r="RJJ36" s="33"/>
      <c r="RJK36" s="33"/>
      <c r="RJL36" s="33"/>
      <c r="RJM36" s="33"/>
      <c r="RJN36" s="33"/>
      <c r="RJO36" s="33"/>
      <c r="RJP36" s="33"/>
      <c r="RJQ36" s="33"/>
      <c r="RJR36" s="33"/>
      <c r="RJS36" s="33"/>
      <c r="RJT36" s="33"/>
      <c r="RJU36" s="33"/>
      <c r="RJV36" s="33"/>
      <c r="RJW36" s="33"/>
      <c r="RJX36" s="33"/>
      <c r="RJY36" s="33"/>
      <c r="RJZ36" s="33"/>
      <c r="RKA36" s="33"/>
      <c r="RKB36" s="33"/>
      <c r="RKC36" s="33"/>
      <c r="RKD36" s="33"/>
      <c r="RKE36" s="33"/>
      <c r="RKF36" s="33"/>
      <c r="RKG36" s="33"/>
      <c r="RKH36" s="33"/>
      <c r="RKI36" s="33"/>
      <c r="RKJ36" s="33"/>
      <c r="RKK36" s="33"/>
      <c r="RKL36" s="33"/>
      <c r="RKM36" s="33"/>
      <c r="RKN36" s="33"/>
      <c r="RKO36" s="33"/>
      <c r="RKP36" s="33"/>
      <c r="RKQ36" s="33"/>
      <c r="RKR36" s="33"/>
      <c r="RKS36" s="33"/>
      <c r="RKT36" s="33"/>
      <c r="RKU36" s="33"/>
      <c r="RKV36" s="33"/>
      <c r="RKW36" s="33"/>
      <c r="RKX36" s="33"/>
      <c r="RKY36" s="33"/>
      <c r="RKZ36" s="33"/>
      <c r="RLA36" s="33"/>
      <c r="RLB36" s="33"/>
      <c r="RLC36" s="33"/>
      <c r="RLD36" s="33"/>
      <c r="RLE36" s="33"/>
      <c r="RLF36" s="33"/>
      <c r="RLG36" s="33"/>
      <c r="RLH36" s="33"/>
      <c r="RLI36" s="33"/>
      <c r="RLJ36" s="33"/>
      <c r="RLK36" s="33"/>
      <c r="RLL36" s="33"/>
      <c r="RLM36" s="33"/>
      <c r="RLN36" s="33"/>
      <c r="RLO36" s="33"/>
      <c r="RLP36" s="33"/>
      <c r="RLQ36" s="33"/>
      <c r="RLR36" s="33"/>
      <c r="RLS36" s="33"/>
      <c r="RLT36" s="33"/>
      <c r="RLU36" s="33"/>
      <c r="RLV36" s="33"/>
      <c r="RLW36" s="33"/>
      <c r="RLX36" s="33"/>
      <c r="RLY36" s="33"/>
      <c r="RLZ36" s="33"/>
      <c r="RMA36" s="33"/>
      <c r="RMB36" s="33"/>
      <c r="RMC36" s="33"/>
      <c r="RMD36" s="33"/>
      <c r="RME36" s="33"/>
      <c r="RMF36" s="33"/>
      <c r="RMG36" s="33"/>
      <c r="RMH36" s="33"/>
      <c r="RMI36" s="33"/>
      <c r="RMJ36" s="33"/>
      <c r="RMK36" s="33"/>
      <c r="RML36" s="33"/>
      <c r="RMM36" s="33"/>
      <c r="RMN36" s="33"/>
      <c r="RMO36" s="33"/>
      <c r="RMP36" s="33"/>
      <c r="RMQ36" s="33"/>
      <c r="RMR36" s="33"/>
      <c r="RMS36" s="33"/>
      <c r="RMT36" s="33"/>
      <c r="RMU36" s="33"/>
      <c r="RMV36" s="33"/>
      <c r="RMW36" s="33"/>
      <c r="RMX36" s="33"/>
      <c r="RMY36" s="33"/>
      <c r="RMZ36" s="33"/>
      <c r="RNA36" s="33"/>
      <c r="RNB36" s="33"/>
      <c r="RNC36" s="33"/>
      <c r="RND36" s="33"/>
      <c r="RNE36" s="33"/>
      <c r="RNF36" s="33"/>
      <c r="RNG36" s="33"/>
      <c r="RNH36" s="33"/>
      <c r="RNI36" s="33"/>
      <c r="RNJ36" s="33"/>
      <c r="RNK36" s="33"/>
      <c r="RNL36" s="33"/>
      <c r="RNM36" s="33"/>
      <c r="RNN36" s="33"/>
      <c r="RNO36" s="33"/>
      <c r="RNP36" s="33"/>
      <c r="RNQ36" s="33"/>
      <c r="RNR36" s="33"/>
      <c r="RNS36" s="33"/>
      <c r="RNT36" s="33"/>
      <c r="RNU36" s="33"/>
      <c r="RNV36" s="33"/>
      <c r="RNW36" s="33"/>
      <c r="RNX36" s="33"/>
      <c r="RNY36" s="33"/>
      <c r="RNZ36" s="33"/>
      <c r="ROA36" s="33"/>
      <c r="ROB36" s="33"/>
      <c r="ROC36" s="33"/>
      <c r="ROD36" s="33"/>
      <c r="ROE36" s="33"/>
      <c r="ROF36" s="33"/>
      <c r="ROG36" s="33"/>
      <c r="ROH36" s="33"/>
      <c r="ROI36" s="33"/>
      <c r="ROJ36" s="33"/>
      <c r="ROK36" s="33"/>
      <c r="ROL36" s="33"/>
      <c r="ROM36" s="33"/>
      <c r="RON36" s="33"/>
      <c r="ROO36" s="33"/>
      <c r="ROP36" s="33"/>
      <c r="ROQ36" s="33"/>
      <c r="ROR36" s="33"/>
      <c r="ROS36" s="33"/>
      <c r="ROT36" s="33"/>
      <c r="ROU36" s="33"/>
      <c r="ROV36" s="33"/>
      <c r="ROW36" s="33"/>
      <c r="ROX36" s="33"/>
      <c r="ROY36" s="33"/>
      <c r="ROZ36" s="33"/>
      <c r="RPA36" s="33"/>
      <c r="RPB36" s="33"/>
      <c r="RPC36" s="33"/>
      <c r="RPD36" s="33"/>
      <c r="RPE36" s="33"/>
      <c r="RPF36" s="33"/>
      <c r="RPG36" s="33"/>
      <c r="RPH36" s="33"/>
      <c r="RPI36" s="33"/>
      <c r="RPJ36" s="33"/>
      <c r="RPK36" s="33"/>
      <c r="RPL36" s="33"/>
      <c r="RPM36" s="33"/>
      <c r="RPN36" s="33"/>
      <c r="RPO36" s="33"/>
      <c r="RPP36" s="33"/>
      <c r="RPQ36" s="33"/>
      <c r="RPR36" s="33"/>
      <c r="RPS36" s="33"/>
      <c r="RPT36" s="33"/>
      <c r="RPU36" s="33"/>
      <c r="RPV36" s="33"/>
      <c r="RPW36" s="33"/>
      <c r="RPX36" s="33"/>
      <c r="RPY36" s="33"/>
      <c r="RPZ36" s="33"/>
      <c r="RQA36" s="33"/>
      <c r="RQB36" s="33"/>
      <c r="RQC36" s="33"/>
      <c r="RQD36" s="33"/>
      <c r="RQE36" s="33"/>
      <c r="RQF36" s="33"/>
      <c r="RQG36" s="33"/>
      <c r="RQH36" s="33"/>
      <c r="RQI36" s="33"/>
      <c r="RQJ36" s="33"/>
      <c r="RQK36" s="33"/>
      <c r="RQL36" s="33"/>
      <c r="RQM36" s="33"/>
      <c r="RQN36" s="33"/>
      <c r="RQO36" s="33"/>
      <c r="RQP36" s="33"/>
      <c r="RQQ36" s="33"/>
      <c r="RQR36" s="33"/>
      <c r="RQS36" s="33"/>
      <c r="RQT36" s="33"/>
      <c r="RQU36" s="33"/>
      <c r="RQV36" s="33"/>
      <c r="RQW36" s="33"/>
      <c r="RQX36" s="33"/>
      <c r="RQY36" s="33"/>
      <c r="RQZ36" s="33"/>
      <c r="RRA36" s="33"/>
      <c r="RRB36" s="33"/>
      <c r="RRC36" s="33"/>
      <c r="RRD36" s="33"/>
      <c r="RRE36" s="33"/>
      <c r="RRF36" s="33"/>
      <c r="RRG36" s="33"/>
      <c r="RRH36" s="33"/>
      <c r="RRI36" s="33"/>
      <c r="RRJ36" s="33"/>
      <c r="RRK36" s="33"/>
      <c r="RRL36" s="33"/>
      <c r="RRM36" s="33"/>
      <c r="RRN36" s="33"/>
      <c r="RRO36" s="33"/>
      <c r="RRP36" s="33"/>
      <c r="RRQ36" s="33"/>
      <c r="RRR36" s="33"/>
      <c r="RRS36" s="33"/>
      <c r="RRT36" s="33"/>
      <c r="RRU36" s="33"/>
      <c r="RRV36" s="33"/>
      <c r="RRW36" s="33"/>
      <c r="RRX36" s="33"/>
      <c r="RRY36" s="33"/>
      <c r="RRZ36" s="33"/>
      <c r="RSA36" s="33"/>
      <c r="RSB36" s="33"/>
      <c r="RSC36" s="33"/>
      <c r="RSD36" s="33"/>
      <c r="RSE36" s="33"/>
      <c r="RSF36" s="33"/>
      <c r="RSG36" s="33"/>
      <c r="RSH36" s="33"/>
      <c r="RSI36" s="33"/>
      <c r="RSJ36" s="33"/>
      <c r="RSK36" s="33"/>
      <c r="RSL36" s="33"/>
      <c r="RSM36" s="33"/>
      <c r="RSN36" s="33"/>
      <c r="RSO36" s="33"/>
      <c r="RSP36" s="33"/>
      <c r="RSQ36" s="33"/>
      <c r="RSR36" s="33"/>
      <c r="RSS36" s="33"/>
      <c r="RST36" s="33"/>
      <c r="RSU36" s="33"/>
      <c r="RSV36" s="33"/>
      <c r="RSW36" s="33"/>
      <c r="RSX36" s="33"/>
      <c r="RSY36" s="33"/>
      <c r="RSZ36" s="33"/>
      <c r="RTA36" s="33"/>
      <c r="RTB36" s="33"/>
      <c r="RTC36" s="33"/>
      <c r="RTD36" s="33"/>
      <c r="RTE36" s="33"/>
      <c r="RTF36" s="33"/>
      <c r="RTG36" s="33"/>
      <c r="RTH36" s="33"/>
      <c r="RTI36" s="33"/>
      <c r="RTJ36" s="33"/>
      <c r="RTK36" s="33"/>
      <c r="RTL36" s="33"/>
      <c r="RTM36" s="33"/>
      <c r="RTN36" s="33"/>
      <c r="RTO36" s="33"/>
      <c r="RTP36" s="33"/>
      <c r="RTQ36" s="33"/>
      <c r="RTR36" s="33"/>
      <c r="RTS36" s="33"/>
      <c r="RTT36" s="33"/>
      <c r="RTU36" s="33"/>
      <c r="RTV36" s="33"/>
      <c r="RTW36" s="33"/>
      <c r="RTX36" s="33"/>
      <c r="RTY36" s="33"/>
      <c r="RTZ36" s="33"/>
      <c r="RUA36" s="33"/>
      <c r="RUB36" s="33"/>
      <c r="RUC36" s="33"/>
      <c r="RUD36" s="33"/>
      <c r="RUE36" s="33"/>
      <c r="RUF36" s="33"/>
      <c r="RUG36" s="33"/>
      <c r="RUH36" s="33"/>
      <c r="RUI36" s="33"/>
      <c r="RUJ36" s="33"/>
      <c r="RUK36" s="33"/>
      <c r="RUL36" s="33"/>
      <c r="RUM36" s="33"/>
      <c r="RUN36" s="33"/>
      <c r="RUO36" s="33"/>
      <c r="RUP36" s="33"/>
      <c r="RUQ36" s="33"/>
      <c r="RUR36" s="33"/>
      <c r="RUS36" s="33"/>
      <c r="RUT36" s="33"/>
      <c r="RUU36" s="33"/>
      <c r="RUV36" s="33"/>
      <c r="RUW36" s="33"/>
      <c r="RUX36" s="33"/>
      <c r="RUY36" s="33"/>
      <c r="RUZ36" s="33"/>
      <c r="RVA36" s="33"/>
      <c r="RVB36" s="33"/>
      <c r="RVC36" s="33"/>
      <c r="RVD36" s="33"/>
      <c r="RVE36" s="33"/>
      <c r="RVF36" s="33"/>
      <c r="RVG36" s="33"/>
      <c r="RVH36" s="33"/>
      <c r="RVI36" s="33"/>
      <c r="RVJ36" s="33"/>
      <c r="RVK36" s="33"/>
      <c r="RVL36" s="33"/>
      <c r="RVM36" s="33"/>
      <c r="RVN36" s="33"/>
      <c r="RVO36" s="33"/>
      <c r="RVP36" s="33"/>
      <c r="RVQ36" s="33"/>
      <c r="RVR36" s="33"/>
      <c r="RVS36" s="33"/>
      <c r="RVT36" s="33"/>
      <c r="RVU36" s="33"/>
      <c r="RVV36" s="33"/>
      <c r="RVW36" s="33"/>
      <c r="RVX36" s="33"/>
      <c r="RVY36" s="33"/>
      <c r="RVZ36" s="33"/>
      <c r="RWA36" s="33"/>
      <c r="RWB36" s="33"/>
      <c r="RWC36" s="33"/>
      <c r="RWD36" s="33"/>
      <c r="RWE36" s="33"/>
      <c r="RWF36" s="33"/>
      <c r="RWG36" s="33"/>
      <c r="RWH36" s="33"/>
      <c r="RWI36" s="33"/>
      <c r="RWJ36" s="33"/>
      <c r="RWK36" s="33"/>
      <c r="RWL36" s="33"/>
      <c r="RWM36" s="33"/>
      <c r="RWN36" s="33"/>
      <c r="RWO36" s="33"/>
      <c r="RWP36" s="33"/>
      <c r="RWQ36" s="33"/>
      <c r="RWR36" s="33"/>
      <c r="RWS36" s="33"/>
      <c r="RWT36" s="33"/>
      <c r="RWU36" s="33"/>
      <c r="RWV36" s="33"/>
      <c r="RWW36" s="33"/>
      <c r="RWX36" s="33"/>
      <c r="RWY36" s="33"/>
      <c r="RWZ36" s="33"/>
      <c r="RXA36" s="33"/>
      <c r="RXB36" s="33"/>
      <c r="RXC36" s="33"/>
      <c r="RXD36" s="33"/>
      <c r="RXE36" s="33"/>
      <c r="RXF36" s="33"/>
      <c r="RXG36" s="33"/>
      <c r="RXH36" s="33"/>
      <c r="RXI36" s="33"/>
      <c r="RXJ36" s="33"/>
      <c r="RXK36" s="33"/>
      <c r="RXL36" s="33"/>
      <c r="RXM36" s="33"/>
      <c r="RXN36" s="33"/>
      <c r="RXO36" s="33"/>
      <c r="RXP36" s="33"/>
      <c r="RXQ36" s="33"/>
      <c r="RXR36" s="33"/>
      <c r="RXS36" s="33"/>
      <c r="RXT36" s="33"/>
      <c r="RXU36" s="33"/>
      <c r="RXV36" s="33"/>
      <c r="RXW36" s="33"/>
      <c r="RXX36" s="33"/>
      <c r="RXY36" s="33"/>
      <c r="RXZ36" s="33"/>
      <c r="RYA36" s="33"/>
      <c r="RYB36" s="33"/>
      <c r="RYC36" s="33"/>
      <c r="RYD36" s="33"/>
      <c r="RYE36" s="33"/>
      <c r="RYF36" s="33"/>
      <c r="RYG36" s="33"/>
      <c r="RYH36" s="33"/>
      <c r="RYI36" s="33"/>
      <c r="RYJ36" s="33"/>
      <c r="RYK36" s="33"/>
      <c r="RYL36" s="33"/>
      <c r="RYM36" s="33"/>
      <c r="RYN36" s="33"/>
      <c r="RYO36" s="33"/>
      <c r="RYP36" s="33"/>
      <c r="RYQ36" s="33"/>
      <c r="RYR36" s="33"/>
      <c r="RYS36" s="33"/>
      <c r="RYT36" s="33"/>
      <c r="RYU36" s="33"/>
      <c r="RYV36" s="33"/>
      <c r="RYW36" s="33"/>
      <c r="RYX36" s="33"/>
      <c r="RYY36" s="33"/>
      <c r="RYZ36" s="33"/>
      <c r="RZA36" s="33"/>
      <c r="RZB36" s="33"/>
      <c r="RZC36" s="33"/>
      <c r="RZD36" s="33"/>
      <c r="RZE36" s="33"/>
      <c r="RZF36" s="33"/>
      <c r="RZG36" s="33"/>
      <c r="RZH36" s="33"/>
      <c r="RZI36" s="33"/>
      <c r="RZJ36" s="33"/>
      <c r="RZK36" s="33"/>
      <c r="RZL36" s="33"/>
      <c r="RZM36" s="33"/>
      <c r="RZN36" s="33"/>
      <c r="RZO36" s="33"/>
      <c r="RZP36" s="33"/>
      <c r="RZQ36" s="33"/>
      <c r="RZR36" s="33"/>
      <c r="RZS36" s="33"/>
      <c r="RZT36" s="33"/>
      <c r="RZU36" s="33"/>
      <c r="RZV36" s="33"/>
      <c r="RZW36" s="33"/>
      <c r="RZX36" s="33"/>
      <c r="RZY36" s="33"/>
      <c r="RZZ36" s="33"/>
      <c r="SAA36" s="33"/>
      <c r="SAB36" s="33"/>
      <c r="SAC36" s="33"/>
      <c r="SAD36" s="33"/>
      <c r="SAE36" s="33"/>
      <c r="SAF36" s="33"/>
      <c r="SAG36" s="33"/>
      <c r="SAH36" s="33"/>
      <c r="SAI36" s="33"/>
      <c r="SAJ36" s="33"/>
      <c r="SAK36" s="33"/>
      <c r="SAL36" s="33"/>
      <c r="SAM36" s="33"/>
      <c r="SAN36" s="33"/>
      <c r="SAO36" s="33"/>
      <c r="SAP36" s="33"/>
      <c r="SAQ36" s="33"/>
      <c r="SAR36" s="33"/>
      <c r="SAS36" s="33"/>
      <c r="SAT36" s="33"/>
      <c r="SAU36" s="33"/>
      <c r="SAV36" s="33"/>
      <c r="SAW36" s="33"/>
      <c r="SAX36" s="33"/>
      <c r="SAY36" s="33"/>
      <c r="SAZ36" s="33"/>
      <c r="SBA36" s="33"/>
      <c r="SBB36" s="33"/>
      <c r="SBC36" s="33"/>
      <c r="SBD36" s="33"/>
      <c r="SBE36" s="33"/>
      <c r="SBF36" s="33"/>
      <c r="SBG36" s="33"/>
      <c r="SBH36" s="33"/>
      <c r="SBI36" s="33"/>
      <c r="SBJ36" s="33"/>
      <c r="SBK36" s="33"/>
      <c r="SBL36" s="33"/>
      <c r="SBM36" s="33"/>
      <c r="SBN36" s="33"/>
      <c r="SBO36" s="33"/>
      <c r="SBP36" s="33"/>
      <c r="SBQ36" s="33"/>
      <c r="SBR36" s="33"/>
      <c r="SBS36" s="33"/>
      <c r="SBT36" s="33"/>
      <c r="SBU36" s="33"/>
      <c r="SBV36" s="33"/>
      <c r="SBW36" s="33"/>
      <c r="SBX36" s="33"/>
      <c r="SBY36" s="33"/>
      <c r="SBZ36" s="33"/>
      <c r="SCA36" s="33"/>
      <c r="SCB36" s="33"/>
      <c r="SCC36" s="33"/>
      <c r="SCD36" s="33"/>
      <c r="SCE36" s="33"/>
      <c r="SCF36" s="33"/>
      <c r="SCG36" s="33"/>
      <c r="SCH36" s="33"/>
      <c r="SCI36" s="33"/>
      <c r="SCJ36" s="33"/>
      <c r="SCK36" s="33"/>
      <c r="SCL36" s="33"/>
      <c r="SCM36" s="33"/>
      <c r="SCN36" s="33"/>
      <c r="SCO36" s="33"/>
      <c r="SCP36" s="33"/>
      <c r="SCQ36" s="33"/>
      <c r="SCR36" s="33"/>
      <c r="SCS36" s="33"/>
      <c r="SCT36" s="33"/>
      <c r="SCU36" s="33"/>
      <c r="SCV36" s="33"/>
      <c r="SCW36" s="33"/>
      <c r="SCX36" s="33"/>
      <c r="SCY36" s="33"/>
      <c r="SCZ36" s="33"/>
      <c r="SDA36" s="33"/>
      <c r="SDB36" s="33"/>
      <c r="SDC36" s="33"/>
      <c r="SDD36" s="33"/>
      <c r="SDE36" s="33"/>
      <c r="SDF36" s="33"/>
      <c r="SDG36" s="33"/>
      <c r="SDH36" s="33"/>
      <c r="SDI36" s="33"/>
      <c r="SDJ36" s="33"/>
      <c r="SDK36" s="33"/>
      <c r="SDL36" s="33"/>
      <c r="SDM36" s="33"/>
      <c r="SDN36" s="33"/>
      <c r="SDO36" s="33"/>
      <c r="SDP36" s="33"/>
      <c r="SDQ36" s="33"/>
      <c r="SDR36" s="33"/>
      <c r="SDS36" s="33"/>
      <c r="SDT36" s="33"/>
      <c r="SDU36" s="33"/>
      <c r="SDV36" s="33"/>
      <c r="SDW36" s="33"/>
      <c r="SDX36" s="33"/>
      <c r="SDY36" s="33"/>
      <c r="SDZ36" s="33"/>
      <c r="SEA36" s="33"/>
      <c r="SEB36" s="33"/>
      <c r="SEC36" s="33"/>
      <c r="SED36" s="33"/>
      <c r="SEE36" s="33"/>
      <c r="SEF36" s="33"/>
      <c r="SEG36" s="33"/>
      <c r="SEH36" s="33"/>
      <c r="SEI36" s="33"/>
      <c r="SEJ36" s="33"/>
      <c r="SEK36" s="33"/>
      <c r="SEL36" s="33"/>
      <c r="SEM36" s="33"/>
      <c r="SEN36" s="33"/>
      <c r="SEO36" s="33"/>
      <c r="SEP36" s="33"/>
      <c r="SEQ36" s="33"/>
      <c r="SER36" s="33"/>
      <c r="SES36" s="33"/>
      <c r="SET36" s="33"/>
      <c r="SEU36" s="33"/>
      <c r="SEV36" s="33"/>
      <c r="SEW36" s="33"/>
      <c r="SEX36" s="33"/>
      <c r="SEY36" s="33"/>
      <c r="SEZ36" s="33"/>
      <c r="SFA36" s="33"/>
      <c r="SFB36" s="33"/>
      <c r="SFC36" s="33"/>
      <c r="SFD36" s="33"/>
      <c r="SFE36" s="33"/>
      <c r="SFF36" s="33"/>
      <c r="SFG36" s="33"/>
      <c r="SFH36" s="33"/>
      <c r="SFI36" s="33"/>
      <c r="SFJ36" s="33"/>
      <c r="SFK36" s="33"/>
      <c r="SFL36" s="33"/>
      <c r="SFM36" s="33"/>
      <c r="SFN36" s="33"/>
      <c r="SFO36" s="33"/>
      <c r="SFP36" s="33"/>
      <c r="SFQ36" s="33"/>
      <c r="SFR36" s="33"/>
      <c r="SFS36" s="33"/>
      <c r="SFT36" s="33"/>
      <c r="SFU36" s="33"/>
      <c r="SFV36" s="33"/>
      <c r="SFW36" s="33"/>
      <c r="SFX36" s="33"/>
      <c r="SFY36" s="33"/>
      <c r="SFZ36" s="33"/>
      <c r="SGA36" s="33"/>
      <c r="SGB36" s="33"/>
      <c r="SGC36" s="33"/>
      <c r="SGD36" s="33"/>
      <c r="SGE36" s="33"/>
      <c r="SGF36" s="33"/>
      <c r="SGG36" s="33"/>
      <c r="SGH36" s="33"/>
      <c r="SGI36" s="33"/>
      <c r="SGJ36" s="33"/>
      <c r="SGK36" s="33"/>
      <c r="SGL36" s="33"/>
      <c r="SGM36" s="33"/>
      <c r="SGN36" s="33"/>
      <c r="SGO36" s="33"/>
      <c r="SGP36" s="33"/>
      <c r="SGQ36" s="33"/>
      <c r="SGR36" s="33"/>
      <c r="SGS36" s="33"/>
      <c r="SGT36" s="33"/>
      <c r="SGU36" s="33"/>
      <c r="SGV36" s="33"/>
      <c r="SGW36" s="33"/>
      <c r="SGX36" s="33"/>
      <c r="SGY36" s="33"/>
      <c r="SGZ36" s="33"/>
      <c r="SHA36" s="33"/>
      <c r="SHB36" s="33"/>
      <c r="SHC36" s="33"/>
      <c r="SHD36" s="33"/>
      <c r="SHE36" s="33"/>
      <c r="SHF36" s="33"/>
      <c r="SHG36" s="33"/>
      <c r="SHH36" s="33"/>
      <c r="SHI36" s="33"/>
      <c r="SHJ36" s="33"/>
      <c r="SHK36" s="33"/>
      <c r="SHL36" s="33"/>
      <c r="SHM36" s="33"/>
      <c r="SHN36" s="33"/>
      <c r="SHO36" s="33"/>
      <c r="SHP36" s="33"/>
      <c r="SHQ36" s="33"/>
      <c r="SHR36" s="33"/>
      <c r="SHS36" s="33"/>
      <c r="SHT36" s="33"/>
      <c r="SHU36" s="33"/>
      <c r="SHV36" s="33"/>
      <c r="SHW36" s="33"/>
      <c r="SHX36" s="33"/>
      <c r="SHY36" s="33"/>
      <c r="SHZ36" s="33"/>
      <c r="SIA36" s="33"/>
      <c r="SIB36" s="33"/>
      <c r="SIC36" s="33"/>
      <c r="SID36" s="33"/>
      <c r="SIE36" s="33"/>
      <c r="SIF36" s="33"/>
      <c r="SIG36" s="33"/>
      <c r="SIH36" s="33"/>
      <c r="SII36" s="33"/>
      <c r="SIJ36" s="33"/>
      <c r="SIK36" s="33"/>
      <c r="SIL36" s="33"/>
      <c r="SIM36" s="33"/>
      <c r="SIN36" s="33"/>
      <c r="SIO36" s="33"/>
      <c r="SIP36" s="33"/>
      <c r="SIQ36" s="33"/>
      <c r="SIR36" s="33"/>
      <c r="SIS36" s="33"/>
      <c r="SIT36" s="33"/>
      <c r="SIU36" s="33"/>
      <c r="SIV36" s="33"/>
      <c r="SIW36" s="33"/>
      <c r="SIX36" s="33"/>
      <c r="SIY36" s="33"/>
      <c r="SIZ36" s="33"/>
      <c r="SJA36" s="33"/>
      <c r="SJB36" s="33"/>
      <c r="SJC36" s="33"/>
      <c r="SJD36" s="33"/>
      <c r="SJE36" s="33"/>
      <c r="SJF36" s="33"/>
      <c r="SJG36" s="33"/>
      <c r="SJH36" s="33"/>
      <c r="SJI36" s="33"/>
      <c r="SJJ36" s="33"/>
      <c r="SJK36" s="33"/>
      <c r="SJL36" s="33"/>
      <c r="SJM36" s="33"/>
      <c r="SJN36" s="33"/>
      <c r="SJO36" s="33"/>
      <c r="SJP36" s="33"/>
      <c r="SJQ36" s="33"/>
      <c r="SJR36" s="33"/>
      <c r="SJS36" s="33"/>
      <c r="SJT36" s="33"/>
      <c r="SJU36" s="33"/>
      <c r="SJV36" s="33"/>
      <c r="SJW36" s="33"/>
      <c r="SJX36" s="33"/>
      <c r="SJY36" s="33"/>
      <c r="SJZ36" s="33"/>
      <c r="SKA36" s="33"/>
      <c r="SKB36" s="33"/>
      <c r="SKC36" s="33"/>
      <c r="SKD36" s="33"/>
      <c r="SKE36" s="33"/>
      <c r="SKF36" s="33"/>
      <c r="SKG36" s="33"/>
      <c r="SKH36" s="33"/>
      <c r="SKI36" s="33"/>
      <c r="SKJ36" s="33"/>
      <c r="SKK36" s="33"/>
      <c r="SKL36" s="33"/>
      <c r="SKM36" s="33"/>
      <c r="SKN36" s="33"/>
      <c r="SKO36" s="33"/>
      <c r="SKP36" s="33"/>
      <c r="SKQ36" s="33"/>
      <c r="SKR36" s="33"/>
      <c r="SKS36" s="33"/>
      <c r="SKT36" s="33"/>
      <c r="SKU36" s="33"/>
      <c r="SKV36" s="33"/>
      <c r="SKW36" s="33"/>
      <c r="SKX36" s="33"/>
      <c r="SKY36" s="33"/>
      <c r="SKZ36" s="33"/>
      <c r="SLA36" s="33"/>
      <c r="SLB36" s="33"/>
      <c r="SLC36" s="33"/>
      <c r="SLD36" s="33"/>
      <c r="SLE36" s="33"/>
      <c r="SLF36" s="33"/>
      <c r="SLG36" s="33"/>
      <c r="SLH36" s="33"/>
      <c r="SLI36" s="33"/>
      <c r="SLJ36" s="33"/>
      <c r="SLK36" s="33"/>
      <c r="SLL36" s="33"/>
      <c r="SLM36" s="33"/>
      <c r="SLN36" s="33"/>
      <c r="SLO36" s="33"/>
      <c r="SLP36" s="33"/>
      <c r="SLQ36" s="33"/>
      <c r="SLR36" s="33"/>
      <c r="SLS36" s="33"/>
      <c r="SLT36" s="33"/>
      <c r="SLU36" s="33"/>
      <c r="SLV36" s="33"/>
      <c r="SLW36" s="33"/>
      <c r="SLX36" s="33"/>
      <c r="SLY36" s="33"/>
      <c r="SLZ36" s="33"/>
      <c r="SMA36" s="33"/>
      <c r="SMB36" s="33"/>
      <c r="SMC36" s="33"/>
      <c r="SMD36" s="33"/>
      <c r="SME36" s="33"/>
      <c r="SMF36" s="33"/>
      <c r="SMG36" s="33"/>
      <c r="SMH36" s="33"/>
      <c r="SMI36" s="33"/>
      <c r="SMJ36" s="33"/>
      <c r="SMK36" s="33"/>
      <c r="SML36" s="33"/>
      <c r="SMM36" s="33"/>
      <c r="SMN36" s="33"/>
      <c r="SMO36" s="33"/>
      <c r="SMP36" s="33"/>
      <c r="SMQ36" s="33"/>
      <c r="SMR36" s="33"/>
      <c r="SMS36" s="33"/>
      <c r="SMT36" s="33"/>
      <c r="SMU36" s="33"/>
      <c r="SMV36" s="33"/>
      <c r="SMW36" s="33"/>
      <c r="SMX36" s="33"/>
      <c r="SMY36" s="33"/>
      <c r="SMZ36" s="33"/>
      <c r="SNA36" s="33"/>
      <c r="SNB36" s="33"/>
      <c r="SNC36" s="33"/>
      <c r="SND36" s="33"/>
      <c r="SNE36" s="33"/>
      <c r="SNF36" s="33"/>
      <c r="SNG36" s="33"/>
      <c r="SNH36" s="33"/>
      <c r="SNI36" s="33"/>
      <c r="SNJ36" s="33"/>
      <c r="SNK36" s="33"/>
      <c r="SNL36" s="33"/>
      <c r="SNM36" s="33"/>
      <c r="SNN36" s="33"/>
      <c r="SNO36" s="33"/>
      <c r="SNP36" s="33"/>
      <c r="SNQ36" s="33"/>
      <c r="SNR36" s="33"/>
      <c r="SNS36" s="33"/>
      <c r="SNT36" s="33"/>
      <c r="SNU36" s="33"/>
      <c r="SNV36" s="33"/>
      <c r="SNW36" s="33"/>
      <c r="SNX36" s="33"/>
      <c r="SNY36" s="33"/>
      <c r="SNZ36" s="33"/>
      <c r="SOA36" s="33"/>
      <c r="SOB36" s="33"/>
      <c r="SOC36" s="33"/>
      <c r="SOD36" s="33"/>
      <c r="SOE36" s="33"/>
      <c r="SOF36" s="33"/>
      <c r="SOG36" s="33"/>
      <c r="SOH36" s="33"/>
      <c r="SOI36" s="33"/>
      <c r="SOJ36" s="33"/>
      <c r="SOK36" s="33"/>
      <c r="SOL36" s="33"/>
      <c r="SOM36" s="33"/>
      <c r="SON36" s="33"/>
      <c r="SOO36" s="33"/>
      <c r="SOP36" s="33"/>
      <c r="SOQ36" s="33"/>
      <c r="SOR36" s="33"/>
      <c r="SOS36" s="33"/>
      <c r="SOT36" s="33"/>
      <c r="SOU36" s="33"/>
      <c r="SOV36" s="33"/>
      <c r="SOW36" s="33"/>
      <c r="SOX36" s="33"/>
      <c r="SOY36" s="33"/>
      <c r="SOZ36" s="33"/>
      <c r="SPA36" s="33"/>
      <c r="SPB36" s="33"/>
      <c r="SPC36" s="33"/>
      <c r="SPD36" s="33"/>
      <c r="SPE36" s="33"/>
      <c r="SPF36" s="33"/>
      <c r="SPG36" s="33"/>
      <c r="SPH36" s="33"/>
      <c r="SPI36" s="33"/>
      <c r="SPJ36" s="33"/>
      <c r="SPK36" s="33"/>
      <c r="SPL36" s="33"/>
      <c r="SPM36" s="33"/>
      <c r="SPN36" s="33"/>
      <c r="SPO36" s="33"/>
      <c r="SPP36" s="33"/>
      <c r="SPQ36" s="33"/>
      <c r="SPR36" s="33"/>
      <c r="SPS36" s="33"/>
      <c r="SPT36" s="33"/>
      <c r="SPU36" s="33"/>
      <c r="SPV36" s="33"/>
      <c r="SPW36" s="33"/>
      <c r="SPX36" s="33"/>
      <c r="SPY36" s="33"/>
      <c r="SPZ36" s="33"/>
      <c r="SQA36" s="33"/>
      <c r="SQB36" s="33"/>
      <c r="SQC36" s="33"/>
      <c r="SQD36" s="33"/>
      <c r="SQE36" s="33"/>
      <c r="SQF36" s="33"/>
      <c r="SQG36" s="33"/>
      <c r="SQH36" s="33"/>
      <c r="SQI36" s="33"/>
      <c r="SQJ36" s="33"/>
      <c r="SQK36" s="33"/>
      <c r="SQL36" s="33"/>
      <c r="SQM36" s="33"/>
      <c r="SQN36" s="33"/>
      <c r="SQO36" s="33"/>
      <c r="SQP36" s="33"/>
      <c r="SQQ36" s="33"/>
      <c r="SQR36" s="33"/>
      <c r="SQS36" s="33"/>
      <c r="SQT36" s="33"/>
      <c r="SQU36" s="33"/>
      <c r="SQV36" s="33"/>
      <c r="SQW36" s="33"/>
      <c r="SQX36" s="33"/>
      <c r="SQY36" s="33"/>
      <c r="SQZ36" s="33"/>
      <c r="SRA36" s="33"/>
      <c r="SRB36" s="33"/>
      <c r="SRC36" s="33"/>
      <c r="SRD36" s="33"/>
      <c r="SRE36" s="33"/>
      <c r="SRF36" s="33"/>
      <c r="SRG36" s="33"/>
      <c r="SRH36" s="33"/>
      <c r="SRI36" s="33"/>
      <c r="SRJ36" s="33"/>
      <c r="SRK36" s="33"/>
      <c r="SRL36" s="33"/>
      <c r="SRM36" s="33"/>
      <c r="SRN36" s="33"/>
      <c r="SRO36" s="33"/>
      <c r="SRP36" s="33"/>
      <c r="SRQ36" s="33"/>
      <c r="SRR36" s="33"/>
      <c r="SRS36" s="33"/>
      <c r="SRT36" s="33"/>
      <c r="SRU36" s="33"/>
      <c r="SRV36" s="33"/>
      <c r="SRW36" s="33"/>
      <c r="SRX36" s="33"/>
      <c r="SRY36" s="33"/>
      <c r="SRZ36" s="33"/>
      <c r="SSA36" s="33"/>
      <c r="SSB36" s="33"/>
      <c r="SSC36" s="33"/>
      <c r="SSD36" s="33"/>
      <c r="SSE36" s="33"/>
      <c r="SSF36" s="33"/>
      <c r="SSG36" s="33"/>
      <c r="SSH36" s="33"/>
      <c r="SSI36" s="33"/>
      <c r="SSJ36" s="33"/>
      <c r="SSK36" s="33"/>
      <c r="SSL36" s="33"/>
      <c r="SSM36" s="33"/>
      <c r="SSN36" s="33"/>
      <c r="SSO36" s="33"/>
      <c r="SSP36" s="33"/>
      <c r="SSQ36" s="33"/>
      <c r="SSR36" s="33"/>
      <c r="SSS36" s="33"/>
      <c r="SST36" s="33"/>
      <c r="SSU36" s="33"/>
      <c r="SSV36" s="33"/>
      <c r="SSW36" s="33"/>
      <c r="SSX36" s="33"/>
      <c r="SSY36" s="33"/>
      <c r="SSZ36" s="33"/>
      <c r="STA36" s="33"/>
      <c r="STB36" s="33"/>
      <c r="STC36" s="33"/>
      <c r="STD36" s="33"/>
      <c r="STE36" s="33"/>
      <c r="STF36" s="33"/>
      <c r="STG36" s="33"/>
      <c r="STH36" s="33"/>
      <c r="STI36" s="33"/>
      <c r="STJ36" s="33"/>
      <c r="STK36" s="33"/>
      <c r="STL36" s="33"/>
      <c r="STM36" s="33"/>
      <c r="STN36" s="33"/>
      <c r="STO36" s="33"/>
      <c r="STP36" s="33"/>
      <c r="STQ36" s="33"/>
      <c r="STR36" s="33"/>
      <c r="STS36" s="33"/>
      <c r="STT36" s="33"/>
      <c r="STU36" s="33"/>
      <c r="STV36" s="33"/>
      <c r="STW36" s="33"/>
      <c r="STX36" s="33"/>
      <c r="STY36" s="33"/>
      <c r="STZ36" s="33"/>
      <c r="SUA36" s="33"/>
      <c r="SUB36" s="33"/>
      <c r="SUC36" s="33"/>
      <c r="SUD36" s="33"/>
      <c r="SUE36" s="33"/>
      <c r="SUF36" s="33"/>
      <c r="SUG36" s="33"/>
      <c r="SUH36" s="33"/>
      <c r="SUI36" s="33"/>
      <c r="SUJ36" s="33"/>
      <c r="SUK36" s="33"/>
      <c r="SUL36" s="33"/>
      <c r="SUM36" s="33"/>
      <c r="SUN36" s="33"/>
      <c r="SUO36" s="33"/>
      <c r="SUP36" s="33"/>
      <c r="SUQ36" s="33"/>
      <c r="SUR36" s="33"/>
      <c r="SUS36" s="33"/>
      <c r="SUT36" s="33"/>
      <c r="SUU36" s="33"/>
      <c r="SUV36" s="33"/>
      <c r="SUW36" s="33"/>
      <c r="SUX36" s="33"/>
      <c r="SUY36" s="33"/>
      <c r="SUZ36" s="33"/>
      <c r="SVA36" s="33"/>
      <c r="SVB36" s="33"/>
      <c r="SVC36" s="33"/>
      <c r="SVD36" s="33"/>
      <c r="SVE36" s="33"/>
      <c r="SVF36" s="33"/>
      <c r="SVG36" s="33"/>
      <c r="SVH36" s="33"/>
      <c r="SVI36" s="33"/>
      <c r="SVJ36" s="33"/>
      <c r="SVK36" s="33"/>
      <c r="SVL36" s="33"/>
      <c r="SVM36" s="33"/>
      <c r="SVN36" s="33"/>
      <c r="SVO36" s="33"/>
      <c r="SVP36" s="33"/>
      <c r="SVQ36" s="33"/>
      <c r="SVR36" s="33"/>
      <c r="SVS36" s="33"/>
      <c r="SVT36" s="33"/>
      <c r="SVU36" s="33"/>
      <c r="SVV36" s="33"/>
      <c r="SVW36" s="33"/>
      <c r="SVX36" s="33"/>
      <c r="SVY36" s="33"/>
      <c r="SVZ36" s="33"/>
      <c r="SWA36" s="33"/>
      <c r="SWB36" s="33"/>
      <c r="SWC36" s="33"/>
      <c r="SWD36" s="33"/>
      <c r="SWE36" s="33"/>
      <c r="SWF36" s="33"/>
      <c r="SWG36" s="33"/>
      <c r="SWH36" s="33"/>
      <c r="SWI36" s="33"/>
      <c r="SWJ36" s="33"/>
      <c r="SWK36" s="33"/>
      <c r="SWL36" s="33"/>
      <c r="SWM36" s="33"/>
      <c r="SWN36" s="33"/>
      <c r="SWO36" s="33"/>
      <c r="SWP36" s="33"/>
      <c r="SWQ36" s="33"/>
      <c r="SWR36" s="33"/>
      <c r="SWS36" s="33"/>
      <c r="SWT36" s="33"/>
      <c r="SWU36" s="33"/>
      <c r="SWV36" s="33"/>
      <c r="SWW36" s="33"/>
      <c r="SWX36" s="33"/>
      <c r="SWY36" s="33"/>
      <c r="SWZ36" s="33"/>
      <c r="SXA36" s="33"/>
      <c r="SXB36" s="33"/>
      <c r="SXC36" s="33"/>
      <c r="SXD36" s="33"/>
      <c r="SXE36" s="33"/>
      <c r="SXF36" s="33"/>
      <c r="SXG36" s="33"/>
      <c r="SXH36" s="33"/>
      <c r="SXI36" s="33"/>
      <c r="SXJ36" s="33"/>
      <c r="SXK36" s="33"/>
      <c r="SXL36" s="33"/>
      <c r="SXM36" s="33"/>
      <c r="SXN36" s="33"/>
      <c r="SXO36" s="33"/>
      <c r="SXP36" s="33"/>
      <c r="SXQ36" s="33"/>
      <c r="SXR36" s="33"/>
      <c r="SXS36" s="33"/>
      <c r="SXT36" s="33"/>
      <c r="SXU36" s="33"/>
      <c r="SXV36" s="33"/>
      <c r="SXW36" s="33"/>
      <c r="SXX36" s="33"/>
      <c r="SXY36" s="33"/>
      <c r="SXZ36" s="33"/>
      <c r="SYA36" s="33"/>
      <c r="SYB36" s="33"/>
      <c r="SYC36" s="33"/>
      <c r="SYD36" s="33"/>
      <c r="SYE36" s="33"/>
      <c r="SYF36" s="33"/>
      <c r="SYG36" s="33"/>
      <c r="SYH36" s="33"/>
      <c r="SYI36" s="33"/>
      <c r="SYJ36" s="33"/>
      <c r="SYK36" s="33"/>
      <c r="SYL36" s="33"/>
      <c r="SYM36" s="33"/>
      <c r="SYN36" s="33"/>
      <c r="SYO36" s="33"/>
      <c r="SYP36" s="33"/>
      <c r="SYQ36" s="33"/>
      <c r="SYR36" s="33"/>
      <c r="SYS36" s="33"/>
      <c r="SYT36" s="33"/>
      <c r="SYU36" s="33"/>
      <c r="SYV36" s="33"/>
      <c r="SYW36" s="33"/>
      <c r="SYX36" s="33"/>
      <c r="SYY36" s="33"/>
      <c r="SYZ36" s="33"/>
      <c r="SZA36" s="33"/>
      <c r="SZB36" s="33"/>
      <c r="SZC36" s="33"/>
      <c r="SZD36" s="33"/>
      <c r="SZE36" s="33"/>
      <c r="SZF36" s="33"/>
      <c r="SZG36" s="33"/>
      <c r="SZH36" s="33"/>
      <c r="SZI36" s="33"/>
      <c r="SZJ36" s="33"/>
      <c r="SZK36" s="33"/>
      <c r="SZL36" s="33"/>
      <c r="SZM36" s="33"/>
      <c r="SZN36" s="33"/>
      <c r="SZO36" s="33"/>
      <c r="SZP36" s="33"/>
      <c r="SZQ36" s="33"/>
      <c r="SZR36" s="33"/>
      <c r="SZS36" s="33"/>
      <c r="SZT36" s="33"/>
      <c r="SZU36" s="33"/>
      <c r="SZV36" s="33"/>
      <c r="SZW36" s="33"/>
      <c r="SZX36" s="33"/>
      <c r="SZY36" s="33"/>
      <c r="SZZ36" s="33"/>
      <c r="TAA36" s="33"/>
      <c r="TAB36" s="33"/>
      <c r="TAC36" s="33"/>
      <c r="TAD36" s="33"/>
      <c r="TAE36" s="33"/>
      <c r="TAF36" s="33"/>
      <c r="TAG36" s="33"/>
      <c r="TAH36" s="33"/>
      <c r="TAI36" s="33"/>
      <c r="TAJ36" s="33"/>
      <c r="TAK36" s="33"/>
      <c r="TAL36" s="33"/>
      <c r="TAM36" s="33"/>
      <c r="TAN36" s="33"/>
      <c r="TAO36" s="33"/>
      <c r="TAP36" s="33"/>
      <c r="TAQ36" s="33"/>
      <c r="TAR36" s="33"/>
      <c r="TAS36" s="33"/>
      <c r="TAT36" s="33"/>
      <c r="TAU36" s="33"/>
      <c r="TAV36" s="33"/>
      <c r="TAW36" s="33"/>
      <c r="TAX36" s="33"/>
      <c r="TAY36" s="33"/>
      <c r="TAZ36" s="33"/>
      <c r="TBA36" s="33"/>
      <c r="TBB36" s="33"/>
      <c r="TBC36" s="33"/>
      <c r="TBD36" s="33"/>
      <c r="TBE36" s="33"/>
      <c r="TBF36" s="33"/>
      <c r="TBG36" s="33"/>
      <c r="TBH36" s="33"/>
      <c r="TBI36" s="33"/>
      <c r="TBJ36" s="33"/>
      <c r="TBK36" s="33"/>
      <c r="TBL36" s="33"/>
      <c r="TBM36" s="33"/>
      <c r="TBN36" s="33"/>
      <c r="TBO36" s="33"/>
      <c r="TBP36" s="33"/>
      <c r="TBQ36" s="33"/>
      <c r="TBR36" s="33"/>
      <c r="TBS36" s="33"/>
      <c r="TBT36" s="33"/>
      <c r="TBU36" s="33"/>
      <c r="TBV36" s="33"/>
      <c r="TBW36" s="33"/>
      <c r="TBX36" s="33"/>
      <c r="TBY36" s="33"/>
      <c r="TBZ36" s="33"/>
      <c r="TCA36" s="33"/>
      <c r="TCB36" s="33"/>
      <c r="TCC36" s="33"/>
      <c r="TCD36" s="33"/>
      <c r="TCE36" s="33"/>
      <c r="TCF36" s="33"/>
      <c r="TCG36" s="33"/>
      <c r="TCH36" s="33"/>
      <c r="TCI36" s="33"/>
      <c r="TCJ36" s="33"/>
      <c r="TCK36" s="33"/>
      <c r="TCL36" s="33"/>
      <c r="TCM36" s="33"/>
      <c r="TCN36" s="33"/>
      <c r="TCO36" s="33"/>
      <c r="TCP36" s="33"/>
      <c r="TCQ36" s="33"/>
      <c r="TCR36" s="33"/>
      <c r="TCS36" s="33"/>
      <c r="TCT36" s="33"/>
      <c r="TCU36" s="33"/>
      <c r="TCV36" s="33"/>
      <c r="TCW36" s="33"/>
      <c r="TCX36" s="33"/>
      <c r="TCY36" s="33"/>
      <c r="TCZ36" s="33"/>
      <c r="TDA36" s="33"/>
      <c r="TDB36" s="33"/>
      <c r="TDC36" s="33"/>
      <c r="TDD36" s="33"/>
      <c r="TDE36" s="33"/>
      <c r="TDF36" s="33"/>
      <c r="TDG36" s="33"/>
      <c r="TDH36" s="33"/>
      <c r="TDI36" s="33"/>
      <c r="TDJ36" s="33"/>
      <c r="TDK36" s="33"/>
      <c r="TDL36" s="33"/>
      <c r="TDM36" s="33"/>
      <c r="TDN36" s="33"/>
      <c r="TDO36" s="33"/>
      <c r="TDP36" s="33"/>
      <c r="TDQ36" s="33"/>
      <c r="TDR36" s="33"/>
      <c r="TDS36" s="33"/>
      <c r="TDT36" s="33"/>
      <c r="TDU36" s="33"/>
      <c r="TDV36" s="33"/>
      <c r="TDW36" s="33"/>
      <c r="TDX36" s="33"/>
      <c r="TDY36" s="33"/>
      <c r="TDZ36" s="33"/>
      <c r="TEA36" s="33"/>
      <c r="TEB36" s="33"/>
      <c r="TEC36" s="33"/>
      <c r="TED36" s="33"/>
      <c r="TEE36" s="33"/>
      <c r="TEF36" s="33"/>
      <c r="TEG36" s="33"/>
      <c r="TEH36" s="33"/>
      <c r="TEI36" s="33"/>
      <c r="TEJ36" s="33"/>
      <c r="TEK36" s="33"/>
      <c r="TEL36" s="33"/>
      <c r="TEM36" s="33"/>
      <c r="TEN36" s="33"/>
      <c r="TEO36" s="33"/>
      <c r="TEP36" s="33"/>
      <c r="TEQ36" s="33"/>
      <c r="TER36" s="33"/>
      <c r="TES36" s="33"/>
      <c r="TET36" s="33"/>
      <c r="TEU36" s="33"/>
      <c r="TEV36" s="33"/>
      <c r="TEW36" s="33"/>
      <c r="TEX36" s="33"/>
      <c r="TEY36" s="33"/>
      <c r="TEZ36" s="33"/>
      <c r="TFA36" s="33"/>
      <c r="TFB36" s="33"/>
      <c r="TFC36" s="33"/>
      <c r="TFD36" s="33"/>
      <c r="TFE36" s="33"/>
      <c r="TFF36" s="33"/>
      <c r="TFG36" s="33"/>
      <c r="TFH36" s="33"/>
      <c r="TFI36" s="33"/>
      <c r="TFJ36" s="33"/>
      <c r="TFK36" s="33"/>
      <c r="TFL36" s="33"/>
      <c r="TFM36" s="33"/>
      <c r="TFN36" s="33"/>
      <c r="TFO36" s="33"/>
      <c r="TFP36" s="33"/>
      <c r="TFQ36" s="33"/>
      <c r="TFR36" s="33"/>
      <c r="TFS36" s="33"/>
      <c r="TFT36" s="33"/>
      <c r="TFU36" s="33"/>
      <c r="TFV36" s="33"/>
      <c r="TFW36" s="33"/>
      <c r="TFX36" s="33"/>
      <c r="TFY36" s="33"/>
      <c r="TFZ36" s="33"/>
      <c r="TGA36" s="33"/>
      <c r="TGB36" s="33"/>
      <c r="TGC36" s="33"/>
      <c r="TGD36" s="33"/>
      <c r="TGE36" s="33"/>
      <c r="TGF36" s="33"/>
      <c r="TGG36" s="33"/>
      <c r="TGH36" s="33"/>
      <c r="TGI36" s="33"/>
      <c r="TGJ36" s="33"/>
      <c r="TGK36" s="33"/>
      <c r="TGL36" s="33"/>
      <c r="TGM36" s="33"/>
      <c r="TGN36" s="33"/>
      <c r="TGO36" s="33"/>
      <c r="TGP36" s="33"/>
      <c r="TGQ36" s="33"/>
      <c r="TGR36" s="33"/>
      <c r="TGS36" s="33"/>
      <c r="TGT36" s="33"/>
      <c r="TGU36" s="33"/>
      <c r="TGV36" s="33"/>
      <c r="TGW36" s="33"/>
      <c r="TGX36" s="33"/>
      <c r="TGY36" s="33"/>
      <c r="TGZ36" s="33"/>
      <c r="THA36" s="33"/>
      <c r="THB36" s="33"/>
      <c r="THC36" s="33"/>
      <c r="THD36" s="33"/>
      <c r="THE36" s="33"/>
      <c r="THF36" s="33"/>
      <c r="THG36" s="33"/>
      <c r="THH36" s="33"/>
      <c r="THI36" s="33"/>
      <c r="THJ36" s="33"/>
      <c r="THK36" s="33"/>
      <c r="THL36" s="33"/>
      <c r="THM36" s="33"/>
      <c r="THN36" s="33"/>
      <c r="THO36" s="33"/>
      <c r="THP36" s="33"/>
      <c r="THQ36" s="33"/>
      <c r="THR36" s="33"/>
      <c r="THS36" s="33"/>
      <c r="THT36" s="33"/>
      <c r="THU36" s="33"/>
      <c r="THV36" s="33"/>
      <c r="THW36" s="33"/>
      <c r="THX36" s="33"/>
      <c r="THY36" s="33"/>
      <c r="THZ36" s="33"/>
      <c r="TIA36" s="33"/>
      <c r="TIB36" s="33"/>
      <c r="TIC36" s="33"/>
      <c r="TID36" s="33"/>
      <c r="TIE36" s="33"/>
      <c r="TIF36" s="33"/>
      <c r="TIG36" s="33"/>
      <c r="TIH36" s="33"/>
      <c r="TII36" s="33"/>
      <c r="TIJ36" s="33"/>
      <c r="TIK36" s="33"/>
      <c r="TIL36" s="33"/>
      <c r="TIM36" s="33"/>
      <c r="TIN36" s="33"/>
      <c r="TIO36" s="33"/>
      <c r="TIP36" s="33"/>
      <c r="TIQ36" s="33"/>
      <c r="TIR36" s="33"/>
      <c r="TIS36" s="33"/>
      <c r="TIT36" s="33"/>
      <c r="TIU36" s="33"/>
      <c r="TIV36" s="33"/>
      <c r="TIW36" s="33"/>
      <c r="TIX36" s="33"/>
      <c r="TIY36" s="33"/>
      <c r="TIZ36" s="33"/>
      <c r="TJA36" s="33"/>
      <c r="TJB36" s="33"/>
      <c r="TJC36" s="33"/>
      <c r="TJD36" s="33"/>
      <c r="TJE36" s="33"/>
      <c r="TJF36" s="33"/>
      <c r="TJG36" s="33"/>
      <c r="TJH36" s="33"/>
      <c r="TJI36" s="33"/>
      <c r="TJJ36" s="33"/>
      <c r="TJK36" s="33"/>
      <c r="TJL36" s="33"/>
      <c r="TJM36" s="33"/>
      <c r="TJN36" s="33"/>
      <c r="TJO36" s="33"/>
      <c r="TJP36" s="33"/>
      <c r="TJQ36" s="33"/>
      <c r="TJR36" s="33"/>
      <c r="TJS36" s="33"/>
      <c r="TJT36" s="33"/>
      <c r="TJU36" s="33"/>
      <c r="TJV36" s="33"/>
      <c r="TJW36" s="33"/>
      <c r="TJX36" s="33"/>
      <c r="TJY36" s="33"/>
      <c r="TJZ36" s="33"/>
      <c r="TKA36" s="33"/>
      <c r="TKB36" s="33"/>
      <c r="TKC36" s="33"/>
      <c r="TKD36" s="33"/>
      <c r="TKE36" s="33"/>
      <c r="TKF36" s="33"/>
      <c r="TKG36" s="33"/>
      <c r="TKH36" s="33"/>
      <c r="TKI36" s="33"/>
      <c r="TKJ36" s="33"/>
      <c r="TKK36" s="33"/>
      <c r="TKL36" s="33"/>
      <c r="TKM36" s="33"/>
      <c r="TKN36" s="33"/>
      <c r="TKO36" s="33"/>
      <c r="TKP36" s="33"/>
      <c r="TKQ36" s="33"/>
      <c r="TKR36" s="33"/>
      <c r="TKS36" s="33"/>
      <c r="TKT36" s="33"/>
      <c r="TKU36" s="33"/>
      <c r="TKV36" s="33"/>
      <c r="TKW36" s="33"/>
      <c r="TKX36" s="33"/>
      <c r="TKY36" s="33"/>
      <c r="TKZ36" s="33"/>
      <c r="TLA36" s="33"/>
      <c r="TLB36" s="33"/>
      <c r="TLC36" s="33"/>
      <c r="TLD36" s="33"/>
      <c r="TLE36" s="33"/>
      <c r="TLF36" s="33"/>
      <c r="TLG36" s="33"/>
      <c r="TLH36" s="33"/>
      <c r="TLI36" s="33"/>
      <c r="TLJ36" s="33"/>
      <c r="TLK36" s="33"/>
      <c r="TLL36" s="33"/>
      <c r="TLM36" s="33"/>
      <c r="TLN36" s="33"/>
      <c r="TLO36" s="33"/>
      <c r="TLP36" s="33"/>
      <c r="TLQ36" s="33"/>
      <c r="TLR36" s="33"/>
      <c r="TLS36" s="33"/>
      <c r="TLT36" s="33"/>
      <c r="TLU36" s="33"/>
      <c r="TLV36" s="33"/>
      <c r="TLW36" s="33"/>
      <c r="TLX36" s="33"/>
      <c r="TLY36" s="33"/>
      <c r="TLZ36" s="33"/>
      <c r="TMA36" s="33"/>
      <c r="TMB36" s="33"/>
      <c r="TMC36" s="33"/>
      <c r="TMD36" s="33"/>
      <c r="TME36" s="33"/>
      <c r="TMF36" s="33"/>
      <c r="TMG36" s="33"/>
      <c r="TMH36" s="33"/>
      <c r="TMI36" s="33"/>
      <c r="TMJ36" s="33"/>
      <c r="TMK36" s="33"/>
      <c r="TML36" s="33"/>
      <c r="TMM36" s="33"/>
      <c r="TMN36" s="33"/>
      <c r="TMO36" s="33"/>
      <c r="TMP36" s="33"/>
      <c r="TMQ36" s="33"/>
      <c r="TMR36" s="33"/>
      <c r="TMS36" s="33"/>
      <c r="TMT36" s="33"/>
      <c r="TMU36" s="33"/>
      <c r="TMV36" s="33"/>
      <c r="TMW36" s="33"/>
      <c r="TMX36" s="33"/>
      <c r="TMY36" s="33"/>
      <c r="TMZ36" s="33"/>
      <c r="TNA36" s="33"/>
      <c r="TNB36" s="33"/>
      <c r="TNC36" s="33"/>
      <c r="TND36" s="33"/>
      <c r="TNE36" s="33"/>
      <c r="TNF36" s="33"/>
      <c r="TNG36" s="33"/>
      <c r="TNH36" s="33"/>
      <c r="TNI36" s="33"/>
      <c r="TNJ36" s="33"/>
      <c r="TNK36" s="33"/>
      <c r="TNL36" s="33"/>
      <c r="TNM36" s="33"/>
      <c r="TNN36" s="33"/>
      <c r="TNO36" s="33"/>
      <c r="TNP36" s="33"/>
      <c r="TNQ36" s="33"/>
      <c r="TNR36" s="33"/>
      <c r="TNS36" s="33"/>
      <c r="TNT36" s="33"/>
      <c r="TNU36" s="33"/>
      <c r="TNV36" s="33"/>
      <c r="TNW36" s="33"/>
      <c r="TNX36" s="33"/>
      <c r="TNY36" s="33"/>
      <c r="TNZ36" s="33"/>
      <c r="TOA36" s="33"/>
      <c r="TOB36" s="33"/>
      <c r="TOC36" s="33"/>
      <c r="TOD36" s="33"/>
      <c r="TOE36" s="33"/>
      <c r="TOF36" s="33"/>
      <c r="TOG36" s="33"/>
      <c r="TOH36" s="33"/>
      <c r="TOI36" s="33"/>
      <c r="TOJ36" s="33"/>
      <c r="TOK36" s="33"/>
      <c r="TOL36" s="33"/>
      <c r="TOM36" s="33"/>
      <c r="TON36" s="33"/>
      <c r="TOO36" s="33"/>
      <c r="TOP36" s="33"/>
      <c r="TOQ36" s="33"/>
      <c r="TOR36" s="33"/>
      <c r="TOS36" s="33"/>
      <c r="TOT36" s="33"/>
      <c r="TOU36" s="33"/>
      <c r="TOV36" s="33"/>
      <c r="TOW36" s="33"/>
      <c r="TOX36" s="33"/>
      <c r="TOY36" s="33"/>
      <c r="TOZ36" s="33"/>
      <c r="TPA36" s="33"/>
      <c r="TPB36" s="33"/>
      <c r="TPC36" s="33"/>
      <c r="TPD36" s="33"/>
      <c r="TPE36" s="33"/>
      <c r="TPF36" s="33"/>
      <c r="TPG36" s="33"/>
      <c r="TPH36" s="33"/>
      <c r="TPI36" s="33"/>
      <c r="TPJ36" s="33"/>
      <c r="TPK36" s="33"/>
      <c r="TPL36" s="33"/>
      <c r="TPM36" s="33"/>
      <c r="TPN36" s="33"/>
      <c r="TPO36" s="33"/>
      <c r="TPP36" s="33"/>
      <c r="TPQ36" s="33"/>
      <c r="TPR36" s="33"/>
      <c r="TPS36" s="33"/>
      <c r="TPT36" s="33"/>
      <c r="TPU36" s="33"/>
      <c r="TPV36" s="33"/>
      <c r="TPW36" s="33"/>
      <c r="TPX36" s="33"/>
      <c r="TPY36" s="33"/>
      <c r="TPZ36" s="33"/>
      <c r="TQA36" s="33"/>
      <c r="TQB36" s="33"/>
      <c r="TQC36" s="33"/>
      <c r="TQD36" s="33"/>
      <c r="TQE36" s="33"/>
      <c r="TQF36" s="33"/>
      <c r="TQG36" s="33"/>
      <c r="TQH36" s="33"/>
      <c r="TQI36" s="33"/>
      <c r="TQJ36" s="33"/>
      <c r="TQK36" s="33"/>
      <c r="TQL36" s="33"/>
      <c r="TQM36" s="33"/>
      <c r="TQN36" s="33"/>
      <c r="TQO36" s="33"/>
      <c r="TQP36" s="33"/>
      <c r="TQQ36" s="33"/>
      <c r="TQR36" s="33"/>
      <c r="TQS36" s="33"/>
      <c r="TQT36" s="33"/>
      <c r="TQU36" s="33"/>
      <c r="TQV36" s="33"/>
      <c r="TQW36" s="33"/>
      <c r="TQX36" s="33"/>
      <c r="TQY36" s="33"/>
      <c r="TQZ36" s="33"/>
      <c r="TRA36" s="33"/>
      <c r="TRB36" s="33"/>
      <c r="TRC36" s="33"/>
      <c r="TRD36" s="33"/>
      <c r="TRE36" s="33"/>
      <c r="TRF36" s="33"/>
      <c r="TRG36" s="33"/>
      <c r="TRH36" s="33"/>
      <c r="TRI36" s="33"/>
      <c r="TRJ36" s="33"/>
      <c r="TRK36" s="33"/>
      <c r="TRL36" s="33"/>
      <c r="TRM36" s="33"/>
      <c r="TRN36" s="33"/>
      <c r="TRO36" s="33"/>
      <c r="TRP36" s="33"/>
      <c r="TRQ36" s="33"/>
      <c r="TRR36" s="33"/>
      <c r="TRS36" s="33"/>
      <c r="TRT36" s="33"/>
      <c r="TRU36" s="33"/>
      <c r="TRV36" s="33"/>
      <c r="TRW36" s="33"/>
      <c r="TRX36" s="33"/>
      <c r="TRY36" s="33"/>
      <c r="TRZ36" s="33"/>
      <c r="TSA36" s="33"/>
      <c r="TSB36" s="33"/>
      <c r="TSC36" s="33"/>
      <c r="TSD36" s="33"/>
      <c r="TSE36" s="33"/>
      <c r="TSF36" s="33"/>
      <c r="TSG36" s="33"/>
      <c r="TSH36" s="33"/>
      <c r="TSI36" s="33"/>
      <c r="TSJ36" s="33"/>
      <c r="TSK36" s="33"/>
      <c r="TSL36" s="33"/>
      <c r="TSM36" s="33"/>
      <c r="TSN36" s="33"/>
      <c r="TSO36" s="33"/>
      <c r="TSP36" s="33"/>
      <c r="TSQ36" s="33"/>
      <c r="TSR36" s="33"/>
      <c r="TSS36" s="33"/>
      <c r="TST36" s="33"/>
      <c r="TSU36" s="33"/>
      <c r="TSV36" s="33"/>
      <c r="TSW36" s="33"/>
      <c r="TSX36" s="33"/>
      <c r="TSY36" s="33"/>
      <c r="TSZ36" s="33"/>
      <c r="TTA36" s="33"/>
      <c r="TTB36" s="33"/>
      <c r="TTC36" s="33"/>
      <c r="TTD36" s="33"/>
      <c r="TTE36" s="33"/>
      <c r="TTF36" s="33"/>
      <c r="TTG36" s="33"/>
      <c r="TTH36" s="33"/>
      <c r="TTI36" s="33"/>
      <c r="TTJ36" s="33"/>
      <c r="TTK36" s="33"/>
      <c r="TTL36" s="33"/>
      <c r="TTM36" s="33"/>
      <c r="TTN36" s="33"/>
      <c r="TTO36" s="33"/>
      <c r="TTP36" s="33"/>
      <c r="TTQ36" s="33"/>
      <c r="TTR36" s="33"/>
      <c r="TTS36" s="33"/>
      <c r="TTT36" s="33"/>
      <c r="TTU36" s="33"/>
      <c r="TTV36" s="33"/>
      <c r="TTW36" s="33"/>
      <c r="TTX36" s="33"/>
      <c r="TTY36" s="33"/>
      <c r="TTZ36" s="33"/>
      <c r="TUA36" s="33"/>
      <c r="TUB36" s="33"/>
      <c r="TUC36" s="33"/>
      <c r="TUD36" s="33"/>
      <c r="TUE36" s="33"/>
      <c r="TUF36" s="33"/>
      <c r="TUG36" s="33"/>
      <c r="TUH36" s="33"/>
      <c r="TUI36" s="33"/>
      <c r="TUJ36" s="33"/>
      <c r="TUK36" s="33"/>
      <c r="TUL36" s="33"/>
      <c r="TUM36" s="33"/>
      <c r="TUN36" s="33"/>
      <c r="TUO36" s="33"/>
      <c r="TUP36" s="33"/>
      <c r="TUQ36" s="33"/>
      <c r="TUR36" s="33"/>
      <c r="TUS36" s="33"/>
      <c r="TUT36" s="33"/>
      <c r="TUU36" s="33"/>
      <c r="TUV36" s="33"/>
      <c r="TUW36" s="33"/>
      <c r="TUX36" s="33"/>
      <c r="TUY36" s="33"/>
      <c r="TUZ36" s="33"/>
      <c r="TVA36" s="33"/>
      <c r="TVB36" s="33"/>
      <c r="TVC36" s="33"/>
      <c r="TVD36" s="33"/>
      <c r="TVE36" s="33"/>
      <c r="TVF36" s="33"/>
      <c r="TVG36" s="33"/>
      <c r="TVH36" s="33"/>
      <c r="TVI36" s="33"/>
      <c r="TVJ36" s="33"/>
      <c r="TVK36" s="33"/>
      <c r="TVL36" s="33"/>
      <c r="TVM36" s="33"/>
      <c r="TVN36" s="33"/>
      <c r="TVO36" s="33"/>
      <c r="TVP36" s="33"/>
      <c r="TVQ36" s="33"/>
      <c r="TVR36" s="33"/>
      <c r="TVS36" s="33"/>
      <c r="TVT36" s="33"/>
      <c r="TVU36" s="33"/>
      <c r="TVV36" s="33"/>
      <c r="TVW36" s="33"/>
      <c r="TVX36" s="33"/>
      <c r="TVY36" s="33"/>
      <c r="TVZ36" s="33"/>
      <c r="TWA36" s="33"/>
      <c r="TWB36" s="33"/>
      <c r="TWC36" s="33"/>
      <c r="TWD36" s="33"/>
      <c r="TWE36" s="33"/>
      <c r="TWF36" s="33"/>
      <c r="TWG36" s="33"/>
      <c r="TWH36" s="33"/>
      <c r="TWI36" s="33"/>
      <c r="TWJ36" s="33"/>
      <c r="TWK36" s="33"/>
      <c r="TWL36" s="33"/>
      <c r="TWM36" s="33"/>
      <c r="TWN36" s="33"/>
      <c r="TWO36" s="33"/>
      <c r="TWP36" s="33"/>
      <c r="TWQ36" s="33"/>
      <c r="TWR36" s="33"/>
      <c r="TWS36" s="33"/>
      <c r="TWT36" s="33"/>
      <c r="TWU36" s="33"/>
      <c r="TWV36" s="33"/>
      <c r="TWW36" s="33"/>
      <c r="TWX36" s="33"/>
      <c r="TWY36" s="33"/>
      <c r="TWZ36" s="33"/>
      <c r="TXA36" s="33"/>
      <c r="TXB36" s="33"/>
      <c r="TXC36" s="33"/>
      <c r="TXD36" s="33"/>
      <c r="TXE36" s="33"/>
      <c r="TXF36" s="33"/>
      <c r="TXG36" s="33"/>
      <c r="TXH36" s="33"/>
      <c r="TXI36" s="33"/>
      <c r="TXJ36" s="33"/>
      <c r="TXK36" s="33"/>
      <c r="TXL36" s="33"/>
      <c r="TXM36" s="33"/>
      <c r="TXN36" s="33"/>
      <c r="TXO36" s="33"/>
      <c r="TXP36" s="33"/>
      <c r="TXQ36" s="33"/>
      <c r="TXR36" s="33"/>
      <c r="TXS36" s="33"/>
      <c r="TXT36" s="33"/>
      <c r="TXU36" s="33"/>
      <c r="TXV36" s="33"/>
      <c r="TXW36" s="33"/>
      <c r="TXX36" s="33"/>
      <c r="TXY36" s="33"/>
      <c r="TXZ36" s="33"/>
      <c r="TYA36" s="33"/>
      <c r="TYB36" s="33"/>
      <c r="TYC36" s="33"/>
      <c r="TYD36" s="33"/>
      <c r="TYE36" s="33"/>
      <c r="TYF36" s="33"/>
      <c r="TYG36" s="33"/>
      <c r="TYH36" s="33"/>
      <c r="TYI36" s="33"/>
      <c r="TYJ36" s="33"/>
      <c r="TYK36" s="33"/>
      <c r="TYL36" s="33"/>
      <c r="TYM36" s="33"/>
      <c r="TYN36" s="33"/>
      <c r="TYO36" s="33"/>
      <c r="TYP36" s="33"/>
      <c r="TYQ36" s="33"/>
      <c r="TYR36" s="33"/>
      <c r="TYS36" s="33"/>
      <c r="TYT36" s="33"/>
      <c r="TYU36" s="33"/>
      <c r="TYV36" s="33"/>
      <c r="TYW36" s="33"/>
      <c r="TYX36" s="33"/>
      <c r="TYY36" s="33"/>
      <c r="TYZ36" s="33"/>
      <c r="TZA36" s="33"/>
      <c r="TZB36" s="33"/>
      <c r="TZC36" s="33"/>
      <c r="TZD36" s="33"/>
      <c r="TZE36" s="33"/>
      <c r="TZF36" s="33"/>
      <c r="TZG36" s="33"/>
      <c r="TZH36" s="33"/>
      <c r="TZI36" s="33"/>
      <c r="TZJ36" s="33"/>
      <c r="TZK36" s="33"/>
      <c r="TZL36" s="33"/>
      <c r="TZM36" s="33"/>
      <c r="TZN36" s="33"/>
      <c r="TZO36" s="33"/>
      <c r="TZP36" s="33"/>
      <c r="TZQ36" s="33"/>
      <c r="TZR36" s="33"/>
      <c r="TZS36" s="33"/>
      <c r="TZT36" s="33"/>
      <c r="TZU36" s="33"/>
      <c r="TZV36" s="33"/>
      <c r="TZW36" s="33"/>
      <c r="TZX36" s="33"/>
      <c r="TZY36" s="33"/>
      <c r="TZZ36" s="33"/>
      <c r="UAA36" s="33"/>
      <c r="UAB36" s="33"/>
      <c r="UAC36" s="33"/>
      <c r="UAD36" s="33"/>
      <c r="UAE36" s="33"/>
      <c r="UAF36" s="33"/>
      <c r="UAG36" s="33"/>
      <c r="UAH36" s="33"/>
      <c r="UAI36" s="33"/>
      <c r="UAJ36" s="33"/>
      <c r="UAK36" s="33"/>
      <c r="UAL36" s="33"/>
      <c r="UAM36" s="33"/>
      <c r="UAN36" s="33"/>
      <c r="UAO36" s="33"/>
      <c r="UAP36" s="33"/>
      <c r="UAQ36" s="33"/>
      <c r="UAR36" s="33"/>
      <c r="UAS36" s="33"/>
      <c r="UAT36" s="33"/>
      <c r="UAU36" s="33"/>
      <c r="UAV36" s="33"/>
      <c r="UAW36" s="33"/>
      <c r="UAX36" s="33"/>
      <c r="UAY36" s="33"/>
      <c r="UAZ36" s="33"/>
      <c r="UBA36" s="33"/>
      <c r="UBB36" s="33"/>
      <c r="UBC36" s="33"/>
      <c r="UBD36" s="33"/>
      <c r="UBE36" s="33"/>
      <c r="UBF36" s="33"/>
      <c r="UBG36" s="33"/>
      <c r="UBH36" s="33"/>
      <c r="UBI36" s="33"/>
      <c r="UBJ36" s="33"/>
      <c r="UBK36" s="33"/>
      <c r="UBL36" s="33"/>
      <c r="UBM36" s="33"/>
      <c r="UBN36" s="33"/>
      <c r="UBO36" s="33"/>
      <c r="UBP36" s="33"/>
      <c r="UBQ36" s="33"/>
      <c r="UBR36" s="33"/>
      <c r="UBS36" s="33"/>
      <c r="UBT36" s="33"/>
      <c r="UBU36" s="33"/>
      <c r="UBV36" s="33"/>
      <c r="UBW36" s="33"/>
      <c r="UBX36" s="33"/>
      <c r="UBY36" s="33"/>
      <c r="UBZ36" s="33"/>
      <c r="UCA36" s="33"/>
      <c r="UCB36" s="33"/>
      <c r="UCC36" s="33"/>
      <c r="UCD36" s="33"/>
      <c r="UCE36" s="33"/>
      <c r="UCF36" s="33"/>
      <c r="UCG36" s="33"/>
      <c r="UCH36" s="33"/>
      <c r="UCI36" s="33"/>
      <c r="UCJ36" s="33"/>
      <c r="UCK36" s="33"/>
      <c r="UCL36" s="33"/>
      <c r="UCM36" s="33"/>
      <c r="UCN36" s="33"/>
      <c r="UCO36" s="33"/>
      <c r="UCP36" s="33"/>
      <c r="UCQ36" s="33"/>
      <c r="UCR36" s="33"/>
      <c r="UCS36" s="33"/>
      <c r="UCT36" s="33"/>
      <c r="UCU36" s="33"/>
      <c r="UCV36" s="33"/>
      <c r="UCW36" s="33"/>
      <c r="UCX36" s="33"/>
      <c r="UCY36" s="33"/>
      <c r="UCZ36" s="33"/>
      <c r="UDA36" s="33"/>
      <c r="UDB36" s="33"/>
      <c r="UDC36" s="33"/>
      <c r="UDD36" s="33"/>
      <c r="UDE36" s="33"/>
      <c r="UDF36" s="33"/>
      <c r="UDG36" s="33"/>
      <c r="UDH36" s="33"/>
      <c r="UDI36" s="33"/>
      <c r="UDJ36" s="33"/>
      <c r="UDK36" s="33"/>
      <c r="UDL36" s="33"/>
      <c r="UDM36" s="33"/>
      <c r="UDN36" s="33"/>
      <c r="UDO36" s="33"/>
      <c r="UDP36" s="33"/>
      <c r="UDQ36" s="33"/>
      <c r="UDR36" s="33"/>
      <c r="UDS36" s="33"/>
      <c r="UDT36" s="33"/>
      <c r="UDU36" s="33"/>
      <c r="UDV36" s="33"/>
      <c r="UDW36" s="33"/>
      <c r="UDX36" s="33"/>
      <c r="UDY36" s="33"/>
      <c r="UDZ36" s="33"/>
      <c r="UEA36" s="33"/>
      <c r="UEB36" s="33"/>
      <c r="UEC36" s="33"/>
      <c r="UED36" s="33"/>
      <c r="UEE36" s="33"/>
      <c r="UEF36" s="33"/>
      <c r="UEG36" s="33"/>
      <c r="UEH36" s="33"/>
      <c r="UEI36" s="33"/>
      <c r="UEJ36" s="33"/>
      <c r="UEK36" s="33"/>
      <c r="UEL36" s="33"/>
      <c r="UEM36" s="33"/>
      <c r="UEN36" s="33"/>
      <c r="UEO36" s="33"/>
      <c r="UEP36" s="33"/>
      <c r="UEQ36" s="33"/>
      <c r="UER36" s="33"/>
      <c r="UES36" s="33"/>
      <c r="UET36" s="33"/>
      <c r="UEU36" s="33"/>
      <c r="UEV36" s="33"/>
      <c r="UEW36" s="33"/>
      <c r="UEX36" s="33"/>
      <c r="UEY36" s="33"/>
      <c r="UEZ36" s="33"/>
      <c r="UFA36" s="33"/>
      <c r="UFB36" s="33"/>
      <c r="UFC36" s="33"/>
      <c r="UFD36" s="33"/>
      <c r="UFE36" s="33"/>
      <c r="UFF36" s="33"/>
      <c r="UFG36" s="33"/>
      <c r="UFH36" s="33"/>
      <c r="UFI36" s="33"/>
      <c r="UFJ36" s="33"/>
      <c r="UFK36" s="33"/>
      <c r="UFL36" s="33"/>
      <c r="UFM36" s="33"/>
      <c r="UFN36" s="33"/>
      <c r="UFO36" s="33"/>
      <c r="UFP36" s="33"/>
      <c r="UFQ36" s="33"/>
      <c r="UFR36" s="33"/>
      <c r="UFS36" s="33"/>
      <c r="UFT36" s="33"/>
      <c r="UFU36" s="33"/>
      <c r="UFV36" s="33"/>
      <c r="UFW36" s="33"/>
      <c r="UFX36" s="33"/>
      <c r="UFY36" s="33"/>
      <c r="UFZ36" s="33"/>
      <c r="UGA36" s="33"/>
      <c r="UGB36" s="33"/>
      <c r="UGC36" s="33"/>
      <c r="UGD36" s="33"/>
      <c r="UGE36" s="33"/>
      <c r="UGF36" s="33"/>
      <c r="UGG36" s="33"/>
      <c r="UGH36" s="33"/>
      <c r="UGI36" s="33"/>
      <c r="UGJ36" s="33"/>
      <c r="UGK36" s="33"/>
      <c r="UGL36" s="33"/>
      <c r="UGM36" s="33"/>
      <c r="UGN36" s="33"/>
      <c r="UGO36" s="33"/>
      <c r="UGP36" s="33"/>
      <c r="UGQ36" s="33"/>
      <c r="UGR36" s="33"/>
      <c r="UGS36" s="33"/>
      <c r="UGT36" s="33"/>
      <c r="UGU36" s="33"/>
      <c r="UGV36" s="33"/>
      <c r="UGW36" s="33"/>
      <c r="UGX36" s="33"/>
      <c r="UGY36" s="33"/>
      <c r="UGZ36" s="33"/>
      <c r="UHA36" s="33"/>
      <c r="UHB36" s="33"/>
      <c r="UHC36" s="33"/>
      <c r="UHD36" s="33"/>
      <c r="UHE36" s="33"/>
      <c r="UHF36" s="33"/>
      <c r="UHG36" s="33"/>
      <c r="UHH36" s="33"/>
      <c r="UHI36" s="33"/>
      <c r="UHJ36" s="33"/>
      <c r="UHK36" s="33"/>
      <c r="UHL36" s="33"/>
      <c r="UHM36" s="33"/>
      <c r="UHN36" s="33"/>
      <c r="UHO36" s="33"/>
      <c r="UHP36" s="33"/>
      <c r="UHQ36" s="33"/>
      <c r="UHR36" s="33"/>
      <c r="UHS36" s="33"/>
      <c r="UHT36" s="33"/>
      <c r="UHU36" s="33"/>
      <c r="UHV36" s="33"/>
      <c r="UHW36" s="33"/>
      <c r="UHX36" s="33"/>
      <c r="UHY36" s="33"/>
      <c r="UHZ36" s="33"/>
      <c r="UIA36" s="33"/>
      <c r="UIB36" s="33"/>
      <c r="UIC36" s="33"/>
      <c r="UID36" s="33"/>
      <c r="UIE36" s="33"/>
      <c r="UIF36" s="33"/>
      <c r="UIG36" s="33"/>
      <c r="UIH36" s="33"/>
      <c r="UII36" s="33"/>
      <c r="UIJ36" s="33"/>
      <c r="UIK36" s="33"/>
      <c r="UIL36" s="33"/>
      <c r="UIM36" s="33"/>
      <c r="UIN36" s="33"/>
      <c r="UIO36" s="33"/>
      <c r="UIP36" s="33"/>
      <c r="UIQ36" s="33"/>
      <c r="UIR36" s="33"/>
      <c r="UIS36" s="33"/>
      <c r="UIT36" s="33"/>
      <c r="UIU36" s="33"/>
      <c r="UIV36" s="33"/>
      <c r="UIW36" s="33"/>
      <c r="UIX36" s="33"/>
      <c r="UIY36" s="33"/>
      <c r="UIZ36" s="33"/>
      <c r="UJA36" s="33"/>
      <c r="UJB36" s="33"/>
      <c r="UJC36" s="33"/>
      <c r="UJD36" s="33"/>
      <c r="UJE36" s="33"/>
      <c r="UJF36" s="33"/>
      <c r="UJG36" s="33"/>
      <c r="UJH36" s="33"/>
      <c r="UJI36" s="33"/>
      <c r="UJJ36" s="33"/>
      <c r="UJK36" s="33"/>
      <c r="UJL36" s="33"/>
      <c r="UJM36" s="33"/>
      <c r="UJN36" s="33"/>
      <c r="UJO36" s="33"/>
      <c r="UJP36" s="33"/>
      <c r="UJQ36" s="33"/>
      <c r="UJR36" s="33"/>
      <c r="UJS36" s="33"/>
      <c r="UJT36" s="33"/>
      <c r="UJU36" s="33"/>
      <c r="UJV36" s="33"/>
      <c r="UJW36" s="33"/>
      <c r="UJX36" s="33"/>
      <c r="UJY36" s="33"/>
      <c r="UJZ36" s="33"/>
      <c r="UKA36" s="33"/>
      <c r="UKB36" s="33"/>
      <c r="UKC36" s="33"/>
      <c r="UKD36" s="33"/>
      <c r="UKE36" s="33"/>
      <c r="UKF36" s="33"/>
      <c r="UKG36" s="33"/>
      <c r="UKH36" s="33"/>
      <c r="UKI36" s="33"/>
      <c r="UKJ36" s="33"/>
      <c r="UKK36" s="33"/>
      <c r="UKL36" s="33"/>
      <c r="UKM36" s="33"/>
      <c r="UKN36" s="33"/>
      <c r="UKO36" s="33"/>
      <c r="UKP36" s="33"/>
      <c r="UKQ36" s="33"/>
      <c r="UKR36" s="33"/>
      <c r="UKS36" s="33"/>
      <c r="UKT36" s="33"/>
      <c r="UKU36" s="33"/>
      <c r="UKV36" s="33"/>
      <c r="UKW36" s="33"/>
      <c r="UKX36" s="33"/>
      <c r="UKY36" s="33"/>
      <c r="UKZ36" s="33"/>
      <c r="ULA36" s="33"/>
      <c r="ULB36" s="33"/>
      <c r="ULC36" s="33"/>
      <c r="ULD36" s="33"/>
      <c r="ULE36" s="33"/>
      <c r="ULF36" s="33"/>
      <c r="ULG36" s="33"/>
      <c r="ULH36" s="33"/>
      <c r="ULI36" s="33"/>
      <c r="ULJ36" s="33"/>
      <c r="ULK36" s="33"/>
      <c r="ULL36" s="33"/>
      <c r="ULM36" s="33"/>
      <c r="ULN36" s="33"/>
      <c r="ULO36" s="33"/>
      <c r="ULP36" s="33"/>
      <c r="ULQ36" s="33"/>
      <c r="ULR36" s="33"/>
      <c r="ULS36" s="33"/>
      <c r="ULT36" s="33"/>
      <c r="ULU36" s="33"/>
      <c r="ULV36" s="33"/>
      <c r="ULW36" s="33"/>
      <c r="ULX36" s="33"/>
      <c r="ULY36" s="33"/>
      <c r="ULZ36" s="33"/>
      <c r="UMA36" s="33"/>
      <c r="UMB36" s="33"/>
      <c r="UMC36" s="33"/>
      <c r="UMD36" s="33"/>
      <c r="UME36" s="33"/>
      <c r="UMF36" s="33"/>
      <c r="UMG36" s="33"/>
      <c r="UMH36" s="33"/>
      <c r="UMI36" s="33"/>
      <c r="UMJ36" s="33"/>
      <c r="UMK36" s="33"/>
      <c r="UML36" s="33"/>
      <c r="UMM36" s="33"/>
      <c r="UMN36" s="33"/>
      <c r="UMO36" s="33"/>
      <c r="UMP36" s="33"/>
      <c r="UMQ36" s="33"/>
      <c r="UMR36" s="33"/>
      <c r="UMS36" s="33"/>
      <c r="UMT36" s="33"/>
      <c r="UMU36" s="33"/>
      <c r="UMV36" s="33"/>
      <c r="UMW36" s="33"/>
      <c r="UMX36" s="33"/>
      <c r="UMY36" s="33"/>
      <c r="UMZ36" s="33"/>
      <c r="UNA36" s="33"/>
      <c r="UNB36" s="33"/>
      <c r="UNC36" s="33"/>
      <c r="UND36" s="33"/>
      <c r="UNE36" s="33"/>
      <c r="UNF36" s="33"/>
      <c r="UNG36" s="33"/>
      <c r="UNH36" s="33"/>
      <c r="UNI36" s="33"/>
      <c r="UNJ36" s="33"/>
      <c r="UNK36" s="33"/>
      <c r="UNL36" s="33"/>
      <c r="UNM36" s="33"/>
      <c r="UNN36" s="33"/>
      <c r="UNO36" s="33"/>
      <c r="UNP36" s="33"/>
      <c r="UNQ36" s="33"/>
      <c r="UNR36" s="33"/>
      <c r="UNS36" s="33"/>
      <c r="UNT36" s="33"/>
      <c r="UNU36" s="33"/>
      <c r="UNV36" s="33"/>
      <c r="UNW36" s="33"/>
      <c r="UNX36" s="33"/>
      <c r="UNY36" s="33"/>
      <c r="UNZ36" s="33"/>
      <c r="UOA36" s="33"/>
      <c r="UOB36" s="33"/>
      <c r="UOC36" s="33"/>
      <c r="UOD36" s="33"/>
      <c r="UOE36" s="33"/>
      <c r="UOF36" s="33"/>
      <c r="UOG36" s="33"/>
      <c r="UOH36" s="33"/>
      <c r="UOI36" s="33"/>
      <c r="UOJ36" s="33"/>
      <c r="UOK36" s="33"/>
      <c r="UOL36" s="33"/>
      <c r="UOM36" s="33"/>
      <c r="UON36" s="33"/>
      <c r="UOO36" s="33"/>
      <c r="UOP36" s="33"/>
      <c r="UOQ36" s="33"/>
      <c r="UOR36" s="33"/>
      <c r="UOS36" s="33"/>
      <c r="UOT36" s="33"/>
      <c r="UOU36" s="33"/>
      <c r="UOV36" s="33"/>
      <c r="UOW36" s="33"/>
      <c r="UOX36" s="33"/>
      <c r="UOY36" s="33"/>
      <c r="UOZ36" s="33"/>
      <c r="UPA36" s="33"/>
      <c r="UPB36" s="33"/>
      <c r="UPC36" s="33"/>
      <c r="UPD36" s="33"/>
      <c r="UPE36" s="33"/>
      <c r="UPF36" s="33"/>
      <c r="UPG36" s="33"/>
      <c r="UPH36" s="33"/>
      <c r="UPI36" s="33"/>
      <c r="UPJ36" s="33"/>
      <c r="UPK36" s="33"/>
      <c r="UPL36" s="33"/>
      <c r="UPM36" s="33"/>
      <c r="UPN36" s="33"/>
      <c r="UPO36" s="33"/>
      <c r="UPP36" s="33"/>
      <c r="UPQ36" s="33"/>
      <c r="UPR36" s="33"/>
      <c r="UPS36" s="33"/>
      <c r="UPT36" s="33"/>
      <c r="UPU36" s="33"/>
      <c r="UPV36" s="33"/>
      <c r="UPW36" s="33"/>
      <c r="UPX36" s="33"/>
      <c r="UPY36" s="33"/>
      <c r="UPZ36" s="33"/>
      <c r="UQA36" s="33"/>
      <c r="UQB36" s="33"/>
      <c r="UQC36" s="33"/>
      <c r="UQD36" s="33"/>
      <c r="UQE36" s="33"/>
      <c r="UQF36" s="33"/>
      <c r="UQG36" s="33"/>
      <c r="UQH36" s="33"/>
      <c r="UQI36" s="33"/>
      <c r="UQJ36" s="33"/>
      <c r="UQK36" s="33"/>
      <c r="UQL36" s="33"/>
      <c r="UQM36" s="33"/>
      <c r="UQN36" s="33"/>
      <c r="UQO36" s="33"/>
      <c r="UQP36" s="33"/>
      <c r="UQQ36" s="33"/>
      <c r="UQR36" s="33"/>
      <c r="UQS36" s="33"/>
      <c r="UQT36" s="33"/>
      <c r="UQU36" s="33"/>
      <c r="UQV36" s="33"/>
      <c r="UQW36" s="33"/>
      <c r="UQX36" s="33"/>
      <c r="UQY36" s="33"/>
      <c r="UQZ36" s="33"/>
      <c r="URA36" s="33"/>
      <c r="URB36" s="33"/>
      <c r="URC36" s="33"/>
      <c r="URD36" s="33"/>
      <c r="URE36" s="33"/>
      <c r="URF36" s="33"/>
      <c r="URG36" s="33"/>
      <c r="URH36" s="33"/>
      <c r="URI36" s="33"/>
      <c r="URJ36" s="33"/>
      <c r="URK36" s="33"/>
      <c r="URL36" s="33"/>
      <c r="URM36" s="33"/>
      <c r="URN36" s="33"/>
      <c r="URO36" s="33"/>
      <c r="URP36" s="33"/>
      <c r="URQ36" s="33"/>
      <c r="URR36" s="33"/>
      <c r="URS36" s="33"/>
      <c r="URT36" s="33"/>
      <c r="URU36" s="33"/>
      <c r="URV36" s="33"/>
      <c r="URW36" s="33"/>
      <c r="URX36" s="33"/>
      <c r="URY36" s="33"/>
      <c r="URZ36" s="33"/>
      <c r="USA36" s="33"/>
      <c r="USB36" s="33"/>
      <c r="USC36" s="33"/>
      <c r="USD36" s="33"/>
      <c r="USE36" s="33"/>
      <c r="USF36" s="33"/>
      <c r="USG36" s="33"/>
      <c r="USH36" s="33"/>
      <c r="USI36" s="33"/>
      <c r="USJ36" s="33"/>
      <c r="USK36" s="33"/>
      <c r="USL36" s="33"/>
      <c r="USM36" s="33"/>
      <c r="USN36" s="33"/>
      <c r="USO36" s="33"/>
      <c r="USP36" s="33"/>
      <c r="USQ36" s="33"/>
      <c r="USR36" s="33"/>
      <c r="USS36" s="33"/>
      <c r="UST36" s="33"/>
      <c r="USU36" s="33"/>
      <c r="USV36" s="33"/>
      <c r="USW36" s="33"/>
      <c r="USX36" s="33"/>
      <c r="USY36" s="33"/>
      <c r="USZ36" s="33"/>
      <c r="UTA36" s="33"/>
      <c r="UTB36" s="33"/>
      <c r="UTC36" s="33"/>
      <c r="UTD36" s="33"/>
      <c r="UTE36" s="33"/>
      <c r="UTF36" s="33"/>
      <c r="UTG36" s="33"/>
      <c r="UTH36" s="33"/>
      <c r="UTI36" s="33"/>
      <c r="UTJ36" s="33"/>
      <c r="UTK36" s="33"/>
      <c r="UTL36" s="33"/>
      <c r="UTM36" s="33"/>
      <c r="UTN36" s="33"/>
      <c r="UTO36" s="33"/>
      <c r="UTP36" s="33"/>
      <c r="UTQ36" s="33"/>
      <c r="UTR36" s="33"/>
      <c r="UTS36" s="33"/>
      <c r="UTT36" s="33"/>
      <c r="UTU36" s="33"/>
      <c r="UTV36" s="33"/>
      <c r="UTW36" s="33"/>
      <c r="UTX36" s="33"/>
      <c r="UTY36" s="33"/>
      <c r="UTZ36" s="33"/>
      <c r="UUA36" s="33"/>
      <c r="UUB36" s="33"/>
      <c r="UUC36" s="33"/>
      <c r="UUD36" s="33"/>
      <c r="UUE36" s="33"/>
      <c r="UUF36" s="33"/>
      <c r="UUG36" s="33"/>
      <c r="UUH36" s="33"/>
      <c r="UUI36" s="33"/>
      <c r="UUJ36" s="33"/>
      <c r="UUK36" s="33"/>
      <c r="UUL36" s="33"/>
      <c r="UUM36" s="33"/>
      <c r="UUN36" s="33"/>
      <c r="UUO36" s="33"/>
      <c r="UUP36" s="33"/>
      <c r="UUQ36" s="33"/>
      <c r="UUR36" s="33"/>
      <c r="UUS36" s="33"/>
      <c r="UUT36" s="33"/>
      <c r="UUU36" s="33"/>
      <c r="UUV36" s="33"/>
      <c r="UUW36" s="33"/>
      <c r="UUX36" s="33"/>
      <c r="UUY36" s="33"/>
      <c r="UUZ36" s="33"/>
      <c r="UVA36" s="33"/>
      <c r="UVB36" s="33"/>
      <c r="UVC36" s="33"/>
      <c r="UVD36" s="33"/>
      <c r="UVE36" s="33"/>
      <c r="UVF36" s="33"/>
      <c r="UVG36" s="33"/>
      <c r="UVH36" s="33"/>
      <c r="UVI36" s="33"/>
      <c r="UVJ36" s="33"/>
      <c r="UVK36" s="33"/>
      <c r="UVL36" s="33"/>
      <c r="UVM36" s="33"/>
      <c r="UVN36" s="33"/>
      <c r="UVO36" s="33"/>
      <c r="UVP36" s="33"/>
      <c r="UVQ36" s="33"/>
      <c r="UVR36" s="33"/>
      <c r="UVS36" s="33"/>
      <c r="UVT36" s="33"/>
      <c r="UVU36" s="33"/>
      <c r="UVV36" s="33"/>
      <c r="UVW36" s="33"/>
      <c r="UVX36" s="33"/>
      <c r="UVY36" s="33"/>
      <c r="UVZ36" s="33"/>
      <c r="UWA36" s="33"/>
      <c r="UWB36" s="33"/>
      <c r="UWC36" s="33"/>
      <c r="UWD36" s="33"/>
      <c r="UWE36" s="33"/>
      <c r="UWF36" s="33"/>
      <c r="UWG36" s="33"/>
      <c r="UWH36" s="33"/>
      <c r="UWI36" s="33"/>
      <c r="UWJ36" s="33"/>
      <c r="UWK36" s="33"/>
      <c r="UWL36" s="33"/>
      <c r="UWM36" s="33"/>
      <c r="UWN36" s="33"/>
      <c r="UWO36" s="33"/>
      <c r="UWP36" s="33"/>
      <c r="UWQ36" s="33"/>
      <c r="UWR36" s="33"/>
      <c r="UWS36" s="33"/>
      <c r="UWT36" s="33"/>
      <c r="UWU36" s="33"/>
      <c r="UWV36" s="33"/>
      <c r="UWW36" s="33"/>
      <c r="UWX36" s="33"/>
      <c r="UWY36" s="33"/>
      <c r="UWZ36" s="33"/>
      <c r="UXA36" s="33"/>
      <c r="UXB36" s="33"/>
      <c r="UXC36" s="33"/>
      <c r="UXD36" s="33"/>
      <c r="UXE36" s="33"/>
      <c r="UXF36" s="33"/>
      <c r="UXG36" s="33"/>
      <c r="UXH36" s="33"/>
      <c r="UXI36" s="33"/>
      <c r="UXJ36" s="33"/>
      <c r="UXK36" s="33"/>
      <c r="UXL36" s="33"/>
      <c r="UXM36" s="33"/>
      <c r="UXN36" s="33"/>
      <c r="UXO36" s="33"/>
      <c r="UXP36" s="33"/>
      <c r="UXQ36" s="33"/>
      <c r="UXR36" s="33"/>
      <c r="UXS36" s="33"/>
      <c r="UXT36" s="33"/>
      <c r="UXU36" s="33"/>
      <c r="UXV36" s="33"/>
      <c r="UXW36" s="33"/>
      <c r="UXX36" s="33"/>
      <c r="UXY36" s="33"/>
      <c r="UXZ36" s="33"/>
      <c r="UYA36" s="33"/>
      <c r="UYB36" s="33"/>
      <c r="UYC36" s="33"/>
      <c r="UYD36" s="33"/>
      <c r="UYE36" s="33"/>
      <c r="UYF36" s="33"/>
      <c r="UYG36" s="33"/>
      <c r="UYH36" s="33"/>
      <c r="UYI36" s="33"/>
      <c r="UYJ36" s="33"/>
      <c r="UYK36" s="33"/>
      <c r="UYL36" s="33"/>
      <c r="UYM36" s="33"/>
      <c r="UYN36" s="33"/>
      <c r="UYO36" s="33"/>
      <c r="UYP36" s="33"/>
      <c r="UYQ36" s="33"/>
      <c r="UYR36" s="33"/>
      <c r="UYS36" s="33"/>
      <c r="UYT36" s="33"/>
      <c r="UYU36" s="33"/>
      <c r="UYV36" s="33"/>
      <c r="UYW36" s="33"/>
      <c r="UYX36" s="33"/>
      <c r="UYY36" s="33"/>
      <c r="UYZ36" s="33"/>
      <c r="UZA36" s="33"/>
      <c r="UZB36" s="33"/>
      <c r="UZC36" s="33"/>
      <c r="UZD36" s="33"/>
      <c r="UZE36" s="33"/>
      <c r="UZF36" s="33"/>
      <c r="UZG36" s="33"/>
      <c r="UZH36" s="33"/>
      <c r="UZI36" s="33"/>
      <c r="UZJ36" s="33"/>
      <c r="UZK36" s="33"/>
      <c r="UZL36" s="33"/>
      <c r="UZM36" s="33"/>
      <c r="UZN36" s="33"/>
      <c r="UZO36" s="33"/>
      <c r="UZP36" s="33"/>
      <c r="UZQ36" s="33"/>
      <c r="UZR36" s="33"/>
      <c r="UZS36" s="33"/>
      <c r="UZT36" s="33"/>
      <c r="UZU36" s="33"/>
      <c r="UZV36" s="33"/>
      <c r="UZW36" s="33"/>
      <c r="UZX36" s="33"/>
      <c r="UZY36" s="33"/>
      <c r="UZZ36" s="33"/>
      <c r="VAA36" s="33"/>
      <c r="VAB36" s="33"/>
      <c r="VAC36" s="33"/>
      <c r="VAD36" s="33"/>
      <c r="VAE36" s="33"/>
      <c r="VAF36" s="33"/>
      <c r="VAG36" s="33"/>
      <c r="VAH36" s="33"/>
      <c r="VAI36" s="33"/>
      <c r="VAJ36" s="33"/>
      <c r="VAK36" s="33"/>
      <c r="VAL36" s="33"/>
      <c r="VAM36" s="33"/>
      <c r="VAN36" s="33"/>
      <c r="VAO36" s="33"/>
      <c r="VAP36" s="33"/>
      <c r="VAQ36" s="33"/>
      <c r="VAR36" s="33"/>
      <c r="VAS36" s="33"/>
      <c r="VAT36" s="33"/>
      <c r="VAU36" s="33"/>
      <c r="VAV36" s="33"/>
      <c r="VAW36" s="33"/>
      <c r="VAX36" s="33"/>
      <c r="VAY36" s="33"/>
      <c r="VAZ36" s="33"/>
      <c r="VBA36" s="33"/>
      <c r="VBB36" s="33"/>
      <c r="VBC36" s="33"/>
      <c r="VBD36" s="33"/>
      <c r="VBE36" s="33"/>
      <c r="VBF36" s="33"/>
      <c r="VBG36" s="33"/>
      <c r="VBH36" s="33"/>
      <c r="VBI36" s="33"/>
      <c r="VBJ36" s="33"/>
      <c r="VBK36" s="33"/>
      <c r="VBL36" s="33"/>
      <c r="VBM36" s="33"/>
      <c r="VBN36" s="33"/>
      <c r="VBO36" s="33"/>
      <c r="VBP36" s="33"/>
      <c r="VBQ36" s="33"/>
      <c r="VBR36" s="33"/>
      <c r="VBS36" s="33"/>
      <c r="VBT36" s="33"/>
      <c r="VBU36" s="33"/>
      <c r="VBV36" s="33"/>
      <c r="VBW36" s="33"/>
      <c r="VBX36" s="33"/>
      <c r="VBY36" s="33"/>
      <c r="VBZ36" s="33"/>
      <c r="VCA36" s="33"/>
      <c r="VCB36" s="33"/>
      <c r="VCC36" s="33"/>
      <c r="VCD36" s="33"/>
      <c r="VCE36" s="33"/>
      <c r="VCF36" s="33"/>
      <c r="VCG36" s="33"/>
      <c r="VCH36" s="33"/>
      <c r="VCI36" s="33"/>
      <c r="VCJ36" s="33"/>
      <c r="VCK36" s="33"/>
      <c r="VCL36" s="33"/>
      <c r="VCM36" s="33"/>
      <c r="VCN36" s="33"/>
      <c r="VCO36" s="33"/>
      <c r="VCP36" s="33"/>
      <c r="VCQ36" s="33"/>
      <c r="VCR36" s="33"/>
      <c r="VCS36" s="33"/>
      <c r="VCT36" s="33"/>
      <c r="VCU36" s="33"/>
      <c r="VCV36" s="33"/>
      <c r="VCW36" s="33"/>
      <c r="VCX36" s="33"/>
      <c r="VCY36" s="33"/>
      <c r="VCZ36" s="33"/>
      <c r="VDA36" s="33"/>
      <c r="VDB36" s="33"/>
      <c r="VDC36" s="33"/>
      <c r="VDD36" s="33"/>
      <c r="VDE36" s="33"/>
      <c r="VDF36" s="33"/>
      <c r="VDG36" s="33"/>
      <c r="VDH36" s="33"/>
      <c r="VDI36" s="33"/>
      <c r="VDJ36" s="33"/>
      <c r="VDK36" s="33"/>
      <c r="VDL36" s="33"/>
      <c r="VDM36" s="33"/>
      <c r="VDN36" s="33"/>
      <c r="VDO36" s="33"/>
      <c r="VDP36" s="33"/>
      <c r="VDQ36" s="33"/>
      <c r="VDR36" s="33"/>
      <c r="VDS36" s="33"/>
      <c r="VDT36" s="33"/>
      <c r="VDU36" s="33"/>
      <c r="VDV36" s="33"/>
      <c r="VDW36" s="33"/>
      <c r="VDX36" s="33"/>
      <c r="VDY36" s="33"/>
      <c r="VDZ36" s="33"/>
      <c r="VEA36" s="33"/>
      <c r="VEB36" s="33"/>
      <c r="VEC36" s="33"/>
      <c r="VED36" s="33"/>
      <c r="VEE36" s="33"/>
      <c r="VEF36" s="33"/>
      <c r="VEG36" s="33"/>
      <c r="VEH36" s="33"/>
      <c r="VEI36" s="33"/>
      <c r="VEJ36" s="33"/>
      <c r="VEK36" s="33"/>
      <c r="VEL36" s="33"/>
      <c r="VEM36" s="33"/>
      <c r="VEN36" s="33"/>
      <c r="VEO36" s="33"/>
      <c r="VEP36" s="33"/>
      <c r="VEQ36" s="33"/>
      <c r="VER36" s="33"/>
      <c r="VES36" s="33"/>
      <c r="VET36" s="33"/>
      <c r="VEU36" s="33"/>
      <c r="VEV36" s="33"/>
      <c r="VEW36" s="33"/>
      <c r="VEX36" s="33"/>
      <c r="VEY36" s="33"/>
      <c r="VEZ36" s="33"/>
      <c r="VFA36" s="33"/>
      <c r="VFB36" s="33"/>
      <c r="VFC36" s="33"/>
      <c r="VFD36" s="33"/>
      <c r="VFE36" s="33"/>
      <c r="VFF36" s="33"/>
      <c r="VFG36" s="33"/>
      <c r="VFH36" s="33"/>
      <c r="VFI36" s="33"/>
      <c r="VFJ36" s="33"/>
      <c r="VFK36" s="33"/>
      <c r="VFL36" s="33"/>
      <c r="VFM36" s="33"/>
      <c r="VFN36" s="33"/>
      <c r="VFO36" s="33"/>
      <c r="VFP36" s="33"/>
      <c r="VFQ36" s="33"/>
      <c r="VFR36" s="33"/>
      <c r="VFS36" s="33"/>
      <c r="VFT36" s="33"/>
      <c r="VFU36" s="33"/>
      <c r="VFV36" s="33"/>
      <c r="VFW36" s="33"/>
      <c r="VFX36" s="33"/>
      <c r="VFY36" s="33"/>
      <c r="VFZ36" s="33"/>
      <c r="VGA36" s="33"/>
      <c r="VGB36" s="33"/>
      <c r="VGC36" s="33"/>
      <c r="VGD36" s="33"/>
      <c r="VGE36" s="33"/>
      <c r="VGF36" s="33"/>
      <c r="VGG36" s="33"/>
      <c r="VGH36" s="33"/>
      <c r="VGI36" s="33"/>
      <c r="VGJ36" s="33"/>
      <c r="VGK36" s="33"/>
      <c r="VGL36" s="33"/>
      <c r="VGM36" s="33"/>
      <c r="VGN36" s="33"/>
      <c r="VGO36" s="33"/>
      <c r="VGP36" s="33"/>
      <c r="VGQ36" s="33"/>
      <c r="VGR36" s="33"/>
      <c r="VGS36" s="33"/>
      <c r="VGT36" s="33"/>
      <c r="VGU36" s="33"/>
      <c r="VGV36" s="33"/>
      <c r="VGW36" s="33"/>
      <c r="VGX36" s="33"/>
      <c r="VGY36" s="33"/>
      <c r="VGZ36" s="33"/>
      <c r="VHA36" s="33"/>
      <c r="VHB36" s="33"/>
      <c r="VHC36" s="33"/>
      <c r="VHD36" s="33"/>
      <c r="VHE36" s="33"/>
      <c r="VHF36" s="33"/>
      <c r="VHG36" s="33"/>
      <c r="VHH36" s="33"/>
      <c r="VHI36" s="33"/>
      <c r="VHJ36" s="33"/>
      <c r="VHK36" s="33"/>
      <c r="VHL36" s="33"/>
      <c r="VHM36" s="33"/>
      <c r="VHN36" s="33"/>
      <c r="VHO36" s="33"/>
      <c r="VHP36" s="33"/>
      <c r="VHQ36" s="33"/>
      <c r="VHR36" s="33"/>
      <c r="VHS36" s="33"/>
      <c r="VHT36" s="33"/>
      <c r="VHU36" s="33"/>
      <c r="VHV36" s="33"/>
      <c r="VHW36" s="33"/>
      <c r="VHX36" s="33"/>
      <c r="VHY36" s="33"/>
      <c r="VHZ36" s="33"/>
      <c r="VIA36" s="33"/>
      <c r="VIB36" s="33"/>
      <c r="VIC36" s="33"/>
      <c r="VID36" s="33"/>
      <c r="VIE36" s="33"/>
      <c r="VIF36" s="33"/>
      <c r="VIG36" s="33"/>
      <c r="VIH36" s="33"/>
      <c r="VII36" s="33"/>
      <c r="VIJ36" s="33"/>
      <c r="VIK36" s="33"/>
      <c r="VIL36" s="33"/>
      <c r="VIM36" s="33"/>
      <c r="VIN36" s="33"/>
      <c r="VIO36" s="33"/>
      <c r="VIP36" s="33"/>
      <c r="VIQ36" s="33"/>
      <c r="VIR36" s="33"/>
      <c r="VIS36" s="33"/>
      <c r="VIT36" s="33"/>
      <c r="VIU36" s="33"/>
      <c r="VIV36" s="33"/>
      <c r="VIW36" s="33"/>
      <c r="VIX36" s="33"/>
      <c r="VIY36" s="33"/>
      <c r="VIZ36" s="33"/>
      <c r="VJA36" s="33"/>
      <c r="VJB36" s="33"/>
      <c r="VJC36" s="33"/>
      <c r="VJD36" s="33"/>
      <c r="VJE36" s="33"/>
      <c r="VJF36" s="33"/>
      <c r="VJG36" s="33"/>
      <c r="VJH36" s="33"/>
      <c r="VJI36" s="33"/>
      <c r="VJJ36" s="33"/>
      <c r="VJK36" s="33"/>
      <c r="VJL36" s="33"/>
      <c r="VJM36" s="33"/>
      <c r="VJN36" s="33"/>
      <c r="VJO36" s="33"/>
      <c r="VJP36" s="33"/>
      <c r="VJQ36" s="33"/>
      <c r="VJR36" s="33"/>
      <c r="VJS36" s="33"/>
      <c r="VJT36" s="33"/>
      <c r="VJU36" s="33"/>
      <c r="VJV36" s="33"/>
      <c r="VJW36" s="33"/>
      <c r="VJX36" s="33"/>
      <c r="VJY36" s="33"/>
      <c r="VJZ36" s="33"/>
      <c r="VKA36" s="33"/>
      <c r="VKB36" s="33"/>
      <c r="VKC36" s="33"/>
      <c r="VKD36" s="33"/>
      <c r="VKE36" s="33"/>
      <c r="VKF36" s="33"/>
      <c r="VKG36" s="33"/>
      <c r="VKH36" s="33"/>
      <c r="VKI36" s="33"/>
      <c r="VKJ36" s="33"/>
      <c r="VKK36" s="33"/>
      <c r="VKL36" s="33"/>
      <c r="VKM36" s="33"/>
      <c r="VKN36" s="33"/>
      <c r="VKO36" s="33"/>
      <c r="VKP36" s="33"/>
      <c r="VKQ36" s="33"/>
      <c r="VKR36" s="33"/>
      <c r="VKS36" s="33"/>
      <c r="VKT36" s="33"/>
      <c r="VKU36" s="33"/>
      <c r="VKV36" s="33"/>
      <c r="VKW36" s="33"/>
      <c r="VKX36" s="33"/>
      <c r="VKY36" s="33"/>
      <c r="VKZ36" s="33"/>
      <c r="VLA36" s="33"/>
      <c r="VLB36" s="33"/>
      <c r="VLC36" s="33"/>
      <c r="VLD36" s="33"/>
      <c r="VLE36" s="33"/>
      <c r="VLF36" s="33"/>
      <c r="VLG36" s="33"/>
      <c r="VLH36" s="33"/>
      <c r="VLI36" s="33"/>
      <c r="VLJ36" s="33"/>
      <c r="VLK36" s="33"/>
      <c r="VLL36" s="33"/>
      <c r="VLM36" s="33"/>
      <c r="VLN36" s="33"/>
      <c r="VLO36" s="33"/>
      <c r="VLP36" s="33"/>
      <c r="VLQ36" s="33"/>
      <c r="VLR36" s="33"/>
      <c r="VLS36" s="33"/>
      <c r="VLT36" s="33"/>
      <c r="VLU36" s="33"/>
      <c r="VLV36" s="33"/>
      <c r="VLW36" s="33"/>
      <c r="VLX36" s="33"/>
      <c r="VLY36" s="33"/>
      <c r="VLZ36" s="33"/>
      <c r="VMA36" s="33"/>
      <c r="VMB36" s="33"/>
      <c r="VMC36" s="33"/>
      <c r="VMD36" s="33"/>
      <c r="VME36" s="33"/>
      <c r="VMF36" s="33"/>
      <c r="VMG36" s="33"/>
      <c r="VMH36" s="33"/>
      <c r="VMI36" s="33"/>
      <c r="VMJ36" s="33"/>
      <c r="VMK36" s="33"/>
      <c r="VML36" s="33"/>
      <c r="VMM36" s="33"/>
      <c r="VMN36" s="33"/>
      <c r="VMO36" s="33"/>
      <c r="VMP36" s="33"/>
      <c r="VMQ36" s="33"/>
      <c r="VMR36" s="33"/>
      <c r="VMS36" s="33"/>
      <c r="VMT36" s="33"/>
      <c r="VMU36" s="33"/>
      <c r="VMV36" s="33"/>
      <c r="VMW36" s="33"/>
      <c r="VMX36" s="33"/>
      <c r="VMY36" s="33"/>
      <c r="VMZ36" s="33"/>
      <c r="VNA36" s="33"/>
      <c r="VNB36" s="33"/>
      <c r="VNC36" s="33"/>
      <c r="VND36" s="33"/>
      <c r="VNE36" s="33"/>
      <c r="VNF36" s="33"/>
      <c r="VNG36" s="33"/>
      <c r="VNH36" s="33"/>
      <c r="VNI36" s="33"/>
      <c r="VNJ36" s="33"/>
      <c r="VNK36" s="33"/>
      <c r="VNL36" s="33"/>
      <c r="VNM36" s="33"/>
      <c r="VNN36" s="33"/>
      <c r="VNO36" s="33"/>
      <c r="VNP36" s="33"/>
      <c r="VNQ36" s="33"/>
      <c r="VNR36" s="33"/>
      <c r="VNS36" s="33"/>
      <c r="VNT36" s="33"/>
      <c r="VNU36" s="33"/>
      <c r="VNV36" s="33"/>
      <c r="VNW36" s="33"/>
      <c r="VNX36" s="33"/>
      <c r="VNY36" s="33"/>
      <c r="VNZ36" s="33"/>
      <c r="VOA36" s="33"/>
      <c r="VOB36" s="33"/>
      <c r="VOC36" s="33"/>
      <c r="VOD36" s="33"/>
      <c r="VOE36" s="33"/>
      <c r="VOF36" s="33"/>
      <c r="VOG36" s="33"/>
      <c r="VOH36" s="33"/>
      <c r="VOI36" s="33"/>
      <c r="VOJ36" s="33"/>
      <c r="VOK36" s="33"/>
      <c r="VOL36" s="33"/>
      <c r="VOM36" s="33"/>
      <c r="VON36" s="33"/>
      <c r="VOO36" s="33"/>
      <c r="VOP36" s="33"/>
      <c r="VOQ36" s="33"/>
      <c r="VOR36" s="33"/>
      <c r="VOS36" s="33"/>
      <c r="VOT36" s="33"/>
      <c r="VOU36" s="33"/>
      <c r="VOV36" s="33"/>
      <c r="VOW36" s="33"/>
      <c r="VOX36" s="33"/>
      <c r="VOY36" s="33"/>
      <c r="VOZ36" s="33"/>
      <c r="VPA36" s="33"/>
      <c r="VPB36" s="33"/>
      <c r="VPC36" s="33"/>
      <c r="VPD36" s="33"/>
      <c r="VPE36" s="33"/>
      <c r="VPF36" s="33"/>
      <c r="VPG36" s="33"/>
      <c r="VPH36" s="33"/>
      <c r="VPI36" s="33"/>
      <c r="VPJ36" s="33"/>
      <c r="VPK36" s="33"/>
      <c r="VPL36" s="33"/>
      <c r="VPM36" s="33"/>
      <c r="VPN36" s="33"/>
      <c r="VPO36" s="33"/>
      <c r="VPP36" s="33"/>
      <c r="VPQ36" s="33"/>
      <c r="VPR36" s="33"/>
      <c r="VPS36" s="33"/>
      <c r="VPT36" s="33"/>
      <c r="VPU36" s="33"/>
      <c r="VPV36" s="33"/>
      <c r="VPW36" s="33"/>
      <c r="VPX36" s="33"/>
      <c r="VPY36" s="33"/>
      <c r="VPZ36" s="33"/>
      <c r="VQA36" s="33"/>
      <c r="VQB36" s="33"/>
      <c r="VQC36" s="33"/>
      <c r="VQD36" s="33"/>
      <c r="VQE36" s="33"/>
      <c r="VQF36" s="33"/>
      <c r="VQG36" s="33"/>
      <c r="VQH36" s="33"/>
      <c r="VQI36" s="33"/>
      <c r="VQJ36" s="33"/>
      <c r="VQK36" s="33"/>
      <c r="VQL36" s="33"/>
      <c r="VQM36" s="33"/>
      <c r="VQN36" s="33"/>
      <c r="VQO36" s="33"/>
      <c r="VQP36" s="33"/>
      <c r="VQQ36" s="33"/>
      <c r="VQR36" s="33"/>
      <c r="VQS36" s="33"/>
      <c r="VQT36" s="33"/>
      <c r="VQU36" s="33"/>
      <c r="VQV36" s="33"/>
      <c r="VQW36" s="33"/>
      <c r="VQX36" s="33"/>
      <c r="VQY36" s="33"/>
      <c r="VQZ36" s="33"/>
      <c r="VRA36" s="33"/>
      <c r="VRB36" s="33"/>
      <c r="VRC36" s="33"/>
      <c r="VRD36" s="33"/>
      <c r="VRE36" s="33"/>
      <c r="VRF36" s="33"/>
      <c r="VRG36" s="33"/>
      <c r="VRH36" s="33"/>
      <c r="VRI36" s="33"/>
      <c r="VRJ36" s="33"/>
      <c r="VRK36" s="33"/>
      <c r="VRL36" s="33"/>
      <c r="VRM36" s="33"/>
      <c r="VRN36" s="33"/>
      <c r="VRO36" s="33"/>
      <c r="VRP36" s="33"/>
      <c r="VRQ36" s="33"/>
      <c r="VRR36" s="33"/>
      <c r="VRS36" s="33"/>
      <c r="VRT36" s="33"/>
      <c r="VRU36" s="33"/>
      <c r="VRV36" s="33"/>
      <c r="VRW36" s="33"/>
      <c r="VRX36" s="33"/>
      <c r="VRY36" s="33"/>
      <c r="VRZ36" s="33"/>
      <c r="VSA36" s="33"/>
      <c r="VSB36" s="33"/>
      <c r="VSC36" s="33"/>
      <c r="VSD36" s="33"/>
      <c r="VSE36" s="33"/>
      <c r="VSF36" s="33"/>
      <c r="VSG36" s="33"/>
      <c r="VSH36" s="33"/>
      <c r="VSI36" s="33"/>
      <c r="VSJ36" s="33"/>
      <c r="VSK36" s="33"/>
      <c r="VSL36" s="33"/>
      <c r="VSM36" s="33"/>
      <c r="VSN36" s="33"/>
      <c r="VSO36" s="33"/>
      <c r="VSP36" s="33"/>
      <c r="VSQ36" s="33"/>
      <c r="VSR36" s="33"/>
      <c r="VSS36" s="33"/>
      <c r="VST36" s="33"/>
      <c r="VSU36" s="33"/>
      <c r="VSV36" s="33"/>
      <c r="VSW36" s="33"/>
      <c r="VSX36" s="33"/>
      <c r="VSY36" s="33"/>
      <c r="VSZ36" s="33"/>
      <c r="VTA36" s="33"/>
      <c r="VTB36" s="33"/>
      <c r="VTC36" s="33"/>
      <c r="VTD36" s="33"/>
      <c r="VTE36" s="33"/>
      <c r="VTF36" s="33"/>
      <c r="VTG36" s="33"/>
      <c r="VTH36" s="33"/>
      <c r="VTI36" s="33"/>
      <c r="VTJ36" s="33"/>
      <c r="VTK36" s="33"/>
      <c r="VTL36" s="33"/>
      <c r="VTM36" s="33"/>
      <c r="VTN36" s="33"/>
      <c r="VTO36" s="33"/>
      <c r="VTP36" s="33"/>
      <c r="VTQ36" s="33"/>
      <c r="VTR36" s="33"/>
      <c r="VTS36" s="33"/>
      <c r="VTT36" s="33"/>
      <c r="VTU36" s="33"/>
      <c r="VTV36" s="33"/>
      <c r="VTW36" s="33"/>
      <c r="VTX36" s="33"/>
      <c r="VTY36" s="33"/>
      <c r="VTZ36" s="33"/>
      <c r="VUA36" s="33"/>
      <c r="VUB36" s="33"/>
      <c r="VUC36" s="33"/>
      <c r="VUD36" s="33"/>
      <c r="VUE36" s="33"/>
      <c r="VUF36" s="33"/>
      <c r="VUG36" s="33"/>
      <c r="VUH36" s="33"/>
      <c r="VUI36" s="33"/>
      <c r="VUJ36" s="33"/>
      <c r="VUK36" s="33"/>
      <c r="VUL36" s="33"/>
      <c r="VUM36" s="33"/>
      <c r="VUN36" s="33"/>
      <c r="VUO36" s="33"/>
      <c r="VUP36" s="33"/>
      <c r="VUQ36" s="33"/>
      <c r="VUR36" s="33"/>
      <c r="VUS36" s="33"/>
      <c r="VUT36" s="33"/>
      <c r="VUU36" s="33"/>
      <c r="VUV36" s="33"/>
      <c r="VUW36" s="33"/>
      <c r="VUX36" s="33"/>
      <c r="VUY36" s="33"/>
      <c r="VUZ36" s="33"/>
      <c r="VVA36" s="33"/>
      <c r="VVB36" s="33"/>
      <c r="VVC36" s="33"/>
      <c r="VVD36" s="33"/>
      <c r="VVE36" s="33"/>
      <c r="VVF36" s="33"/>
      <c r="VVG36" s="33"/>
      <c r="VVH36" s="33"/>
      <c r="VVI36" s="33"/>
      <c r="VVJ36" s="33"/>
      <c r="VVK36" s="33"/>
      <c r="VVL36" s="33"/>
      <c r="VVM36" s="33"/>
      <c r="VVN36" s="33"/>
      <c r="VVO36" s="33"/>
      <c r="VVP36" s="33"/>
      <c r="VVQ36" s="33"/>
      <c r="VVR36" s="33"/>
      <c r="VVS36" s="33"/>
      <c r="VVT36" s="33"/>
      <c r="VVU36" s="33"/>
      <c r="VVV36" s="33"/>
      <c r="VVW36" s="33"/>
      <c r="VVX36" s="33"/>
      <c r="VVY36" s="33"/>
      <c r="VVZ36" s="33"/>
      <c r="VWA36" s="33"/>
      <c r="VWB36" s="33"/>
      <c r="VWC36" s="33"/>
      <c r="VWD36" s="33"/>
      <c r="VWE36" s="33"/>
      <c r="VWF36" s="33"/>
      <c r="VWG36" s="33"/>
      <c r="VWH36" s="33"/>
      <c r="VWI36" s="33"/>
      <c r="VWJ36" s="33"/>
      <c r="VWK36" s="33"/>
      <c r="VWL36" s="33"/>
      <c r="VWM36" s="33"/>
      <c r="VWN36" s="33"/>
      <c r="VWO36" s="33"/>
      <c r="VWP36" s="33"/>
      <c r="VWQ36" s="33"/>
      <c r="VWR36" s="33"/>
      <c r="VWS36" s="33"/>
      <c r="VWT36" s="33"/>
      <c r="VWU36" s="33"/>
      <c r="VWV36" s="33"/>
      <c r="VWW36" s="33"/>
      <c r="VWX36" s="33"/>
      <c r="VWY36" s="33"/>
      <c r="VWZ36" s="33"/>
      <c r="VXA36" s="33"/>
      <c r="VXB36" s="33"/>
      <c r="VXC36" s="33"/>
      <c r="VXD36" s="33"/>
      <c r="VXE36" s="33"/>
      <c r="VXF36" s="33"/>
      <c r="VXG36" s="33"/>
      <c r="VXH36" s="33"/>
      <c r="VXI36" s="33"/>
      <c r="VXJ36" s="33"/>
      <c r="VXK36" s="33"/>
      <c r="VXL36" s="33"/>
      <c r="VXM36" s="33"/>
      <c r="VXN36" s="33"/>
      <c r="VXO36" s="33"/>
      <c r="VXP36" s="33"/>
      <c r="VXQ36" s="33"/>
      <c r="VXR36" s="33"/>
      <c r="VXS36" s="33"/>
      <c r="VXT36" s="33"/>
      <c r="VXU36" s="33"/>
      <c r="VXV36" s="33"/>
      <c r="VXW36" s="33"/>
      <c r="VXX36" s="33"/>
      <c r="VXY36" s="33"/>
      <c r="VXZ36" s="33"/>
      <c r="VYA36" s="33"/>
      <c r="VYB36" s="33"/>
      <c r="VYC36" s="33"/>
      <c r="VYD36" s="33"/>
      <c r="VYE36" s="33"/>
      <c r="VYF36" s="33"/>
      <c r="VYG36" s="33"/>
      <c r="VYH36" s="33"/>
      <c r="VYI36" s="33"/>
      <c r="VYJ36" s="33"/>
      <c r="VYK36" s="33"/>
      <c r="VYL36" s="33"/>
      <c r="VYM36" s="33"/>
      <c r="VYN36" s="33"/>
      <c r="VYO36" s="33"/>
      <c r="VYP36" s="33"/>
      <c r="VYQ36" s="33"/>
      <c r="VYR36" s="33"/>
      <c r="VYS36" s="33"/>
      <c r="VYT36" s="33"/>
      <c r="VYU36" s="33"/>
      <c r="VYV36" s="33"/>
      <c r="VYW36" s="33"/>
      <c r="VYX36" s="33"/>
      <c r="VYY36" s="33"/>
      <c r="VYZ36" s="33"/>
      <c r="VZA36" s="33"/>
      <c r="VZB36" s="33"/>
      <c r="VZC36" s="33"/>
      <c r="VZD36" s="33"/>
      <c r="VZE36" s="33"/>
      <c r="VZF36" s="33"/>
      <c r="VZG36" s="33"/>
      <c r="VZH36" s="33"/>
      <c r="VZI36" s="33"/>
      <c r="VZJ36" s="33"/>
      <c r="VZK36" s="33"/>
      <c r="VZL36" s="33"/>
      <c r="VZM36" s="33"/>
      <c r="VZN36" s="33"/>
      <c r="VZO36" s="33"/>
      <c r="VZP36" s="33"/>
      <c r="VZQ36" s="33"/>
      <c r="VZR36" s="33"/>
      <c r="VZS36" s="33"/>
      <c r="VZT36" s="33"/>
      <c r="VZU36" s="33"/>
      <c r="VZV36" s="33"/>
      <c r="VZW36" s="33"/>
      <c r="VZX36" s="33"/>
      <c r="VZY36" s="33"/>
      <c r="VZZ36" s="33"/>
      <c r="WAA36" s="33"/>
      <c r="WAB36" s="33"/>
      <c r="WAC36" s="33"/>
      <c r="WAD36" s="33"/>
      <c r="WAE36" s="33"/>
      <c r="WAF36" s="33"/>
      <c r="WAG36" s="33"/>
      <c r="WAH36" s="33"/>
      <c r="WAI36" s="33"/>
      <c r="WAJ36" s="33"/>
      <c r="WAK36" s="33"/>
      <c r="WAL36" s="33"/>
      <c r="WAM36" s="33"/>
      <c r="WAN36" s="33"/>
      <c r="WAO36" s="33"/>
      <c r="WAP36" s="33"/>
      <c r="WAQ36" s="33"/>
      <c r="WAR36" s="33"/>
      <c r="WAS36" s="33"/>
      <c r="WAT36" s="33"/>
      <c r="WAU36" s="33"/>
      <c r="WAV36" s="33"/>
      <c r="WAW36" s="33"/>
      <c r="WAX36" s="33"/>
      <c r="WAY36" s="33"/>
      <c r="WAZ36" s="33"/>
      <c r="WBA36" s="33"/>
      <c r="WBB36" s="33"/>
      <c r="WBC36" s="33"/>
      <c r="WBD36" s="33"/>
      <c r="WBE36" s="33"/>
      <c r="WBF36" s="33"/>
      <c r="WBG36" s="33"/>
      <c r="WBH36" s="33"/>
      <c r="WBI36" s="33"/>
      <c r="WBJ36" s="33"/>
      <c r="WBK36" s="33"/>
      <c r="WBL36" s="33"/>
      <c r="WBM36" s="33"/>
      <c r="WBN36" s="33"/>
      <c r="WBO36" s="33"/>
      <c r="WBP36" s="33"/>
      <c r="WBQ36" s="33"/>
      <c r="WBR36" s="33"/>
      <c r="WBS36" s="33"/>
      <c r="WBT36" s="33"/>
      <c r="WBU36" s="33"/>
      <c r="WBV36" s="33"/>
      <c r="WBW36" s="33"/>
      <c r="WBX36" s="33"/>
      <c r="WBY36" s="33"/>
      <c r="WBZ36" s="33"/>
      <c r="WCA36" s="33"/>
      <c r="WCB36" s="33"/>
      <c r="WCC36" s="33"/>
      <c r="WCD36" s="33"/>
      <c r="WCE36" s="33"/>
      <c r="WCF36" s="33"/>
      <c r="WCG36" s="33"/>
      <c r="WCH36" s="33"/>
      <c r="WCI36" s="33"/>
      <c r="WCJ36" s="33"/>
      <c r="WCK36" s="33"/>
      <c r="WCL36" s="33"/>
      <c r="WCM36" s="33"/>
      <c r="WCN36" s="33"/>
      <c r="WCO36" s="33"/>
      <c r="WCP36" s="33"/>
      <c r="WCQ36" s="33"/>
      <c r="WCR36" s="33"/>
      <c r="WCS36" s="33"/>
      <c r="WCT36" s="33"/>
      <c r="WCU36" s="33"/>
      <c r="WCV36" s="33"/>
      <c r="WCW36" s="33"/>
      <c r="WCX36" s="33"/>
      <c r="WCY36" s="33"/>
      <c r="WCZ36" s="33"/>
      <c r="WDA36" s="33"/>
      <c r="WDB36" s="33"/>
      <c r="WDC36" s="33"/>
      <c r="WDD36" s="33"/>
      <c r="WDE36" s="33"/>
      <c r="WDF36" s="33"/>
      <c r="WDG36" s="33"/>
      <c r="WDH36" s="33"/>
      <c r="WDI36" s="33"/>
      <c r="WDJ36" s="33"/>
      <c r="WDK36" s="33"/>
      <c r="WDL36" s="33"/>
      <c r="WDM36" s="33"/>
      <c r="WDN36" s="33"/>
      <c r="WDO36" s="33"/>
      <c r="WDP36" s="33"/>
      <c r="WDQ36" s="33"/>
      <c r="WDR36" s="33"/>
      <c r="WDS36" s="33"/>
      <c r="WDT36" s="33"/>
      <c r="WDU36" s="33"/>
      <c r="WDV36" s="33"/>
      <c r="WDW36" s="33"/>
      <c r="WDX36" s="33"/>
      <c r="WDY36" s="33"/>
      <c r="WDZ36" s="33"/>
      <c r="WEA36" s="33"/>
      <c r="WEB36" s="33"/>
      <c r="WEC36" s="33"/>
      <c r="WED36" s="33"/>
      <c r="WEE36" s="33"/>
      <c r="WEF36" s="33"/>
      <c r="WEG36" s="33"/>
      <c r="WEH36" s="33"/>
      <c r="WEI36" s="33"/>
      <c r="WEJ36" s="33"/>
      <c r="WEK36" s="33"/>
      <c r="WEL36" s="33"/>
      <c r="WEM36" s="33"/>
      <c r="WEN36" s="33"/>
      <c r="WEO36" s="33"/>
      <c r="WEP36" s="33"/>
      <c r="WEQ36" s="33"/>
      <c r="WER36" s="33"/>
      <c r="WES36" s="33"/>
      <c r="WET36" s="33"/>
      <c r="WEU36" s="33"/>
      <c r="WEV36" s="33"/>
      <c r="WEW36" s="33"/>
      <c r="WEX36" s="33"/>
      <c r="WEY36" s="33"/>
      <c r="WEZ36" s="33"/>
      <c r="WFA36" s="33"/>
      <c r="WFB36" s="33"/>
      <c r="WFC36" s="33"/>
      <c r="WFD36" s="33"/>
      <c r="WFE36" s="33"/>
      <c r="WFF36" s="33"/>
      <c r="WFG36" s="33"/>
      <c r="WFH36" s="33"/>
      <c r="WFI36" s="33"/>
      <c r="WFJ36" s="33"/>
      <c r="WFK36" s="33"/>
      <c r="WFL36" s="33"/>
      <c r="WFM36" s="33"/>
      <c r="WFN36" s="33"/>
      <c r="WFO36" s="33"/>
      <c r="WFP36" s="33"/>
      <c r="WFQ36" s="33"/>
      <c r="WFR36" s="33"/>
      <c r="WFS36" s="33"/>
      <c r="WFT36" s="33"/>
      <c r="WFU36" s="33"/>
      <c r="WFV36" s="33"/>
      <c r="WFW36" s="33"/>
      <c r="WFX36" s="33"/>
      <c r="WFY36" s="33"/>
      <c r="WFZ36" s="33"/>
      <c r="WGA36" s="33"/>
      <c r="WGB36" s="33"/>
      <c r="WGC36" s="33"/>
      <c r="WGD36" s="33"/>
      <c r="WGE36" s="33"/>
      <c r="WGF36" s="33"/>
      <c r="WGG36" s="33"/>
      <c r="WGH36" s="33"/>
      <c r="WGI36" s="33"/>
      <c r="WGJ36" s="33"/>
      <c r="WGK36" s="33"/>
      <c r="WGL36" s="33"/>
      <c r="WGM36" s="33"/>
      <c r="WGN36" s="33"/>
      <c r="WGO36" s="33"/>
      <c r="WGP36" s="33"/>
      <c r="WGQ36" s="33"/>
      <c r="WGR36" s="33"/>
      <c r="WGS36" s="33"/>
      <c r="WGT36" s="33"/>
      <c r="WGU36" s="33"/>
      <c r="WGV36" s="33"/>
      <c r="WGW36" s="33"/>
      <c r="WGX36" s="33"/>
      <c r="WGY36" s="33"/>
      <c r="WGZ36" s="33"/>
      <c r="WHA36" s="33"/>
      <c r="WHB36" s="33"/>
      <c r="WHC36" s="33"/>
      <c r="WHD36" s="33"/>
      <c r="WHE36" s="33"/>
      <c r="WHF36" s="33"/>
      <c r="WHG36" s="33"/>
      <c r="WHH36" s="33"/>
      <c r="WHI36" s="33"/>
      <c r="WHJ36" s="33"/>
      <c r="WHK36" s="33"/>
      <c r="WHL36" s="33"/>
      <c r="WHM36" s="33"/>
      <c r="WHN36" s="33"/>
      <c r="WHO36" s="33"/>
      <c r="WHP36" s="33"/>
      <c r="WHQ36" s="33"/>
      <c r="WHR36" s="33"/>
      <c r="WHS36" s="33"/>
      <c r="WHT36" s="33"/>
      <c r="WHU36" s="33"/>
      <c r="WHV36" s="33"/>
      <c r="WHW36" s="33"/>
      <c r="WHX36" s="33"/>
      <c r="WHY36" s="33"/>
      <c r="WHZ36" s="33"/>
      <c r="WIA36" s="33"/>
      <c r="WIB36" s="33"/>
      <c r="WIC36" s="33"/>
      <c r="WID36" s="33"/>
      <c r="WIE36" s="33"/>
      <c r="WIF36" s="33"/>
      <c r="WIG36" s="33"/>
      <c r="WIH36" s="33"/>
      <c r="WII36" s="33"/>
      <c r="WIJ36" s="33"/>
      <c r="WIK36" s="33"/>
      <c r="WIL36" s="33"/>
      <c r="WIM36" s="33"/>
      <c r="WIN36" s="33"/>
      <c r="WIO36" s="33"/>
      <c r="WIP36" s="33"/>
      <c r="WIQ36" s="33"/>
      <c r="WIR36" s="33"/>
      <c r="WIS36" s="33"/>
      <c r="WIT36" s="33"/>
      <c r="WIU36" s="33"/>
      <c r="WIV36" s="33"/>
      <c r="WIW36" s="33"/>
      <c r="WIX36" s="33"/>
      <c r="WIY36" s="33"/>
      <c r="WIZ36" s="33"/>
      <c r="WJA36" s="33"/>
      <c r="WJB36" s="33"/>
      <c r="WJC36" s="33"/>
      <c r="WJD36" s="33"/>
      <c r="WJE36" s="33"/>
      <c r="WJF36" s="33"/>
      <c r="WJG36" s="33"/>
      <c r="WJH36" s="33"/>
      <c r="WJI36" s="33"/>
      <c r="WJJ36" s="33"/>
      <c r="WJK36" s="33"/>
      <c r="WJL36" s="33"/>
      <c r="WJM36" s="33"/>
      <c r="WJN36" s="33"/>
      <c r="WJO36" s="33"/>
      <c r="WJP36" s="33"/>
      <c r="WJQ36" s="33"/>
      <c r="WJR36" s="33"/>
      <c r="WJS36" s="33"/>
      <c r="WJT36" s="33"/>
      <c r="WJU36" s="33"/>
      <c r="WJV36" s="33"/>
      <c r="WJW36" s="33"/>
      <c r="WJX36" s="33"/>
      <c r="WJY36" s="33"/>
      <c r="WJZ36" s="33"/>
      <c r="WKA36" s="33"/>
      <c r="WKB36" s="33"/>
      <c r="WKC36" s="33"/>
      <c r="WKD36" s="33"/>
      <c r="WKE36" s="33"/>
      <c r="WKF36" s="33"/>
      <c r="WKG36" s="33"/>
      <c r="WKH36" s="33"/>
      <c r="WKI36" s="33"/>
      <c r="WKJ36" s="33"/>
      <c r="WKK36" s="33"/>
      <c r="WKL36" s="33"/>
      <c r="WKM36" s="33"/>
      <c r="WKN36" s="33"/>
      <c r="WKO36" s="33"/>
      <c r="WKP36" s="33"/>
      <c r="WKQ36" s="33"/>
      <c r="WKR36" s="33"/>
      <c r="WKS36" s="33"/>
      <c r="WKT36" s="33"/>
      <c r="WKU36" s="33"/>
      <c r="WKV36" s="33"/>
      <c r="WKW36" s="33"/>
      <c r="WKX36" s="33"/>
      <c r="WKY36" s="33"/>
      <c r="WKZ36" s="33"/>
      <c r="WLA36" s="33"/>
      <c r="WLB36" s="33"/>
      <c r="WLC36" s="33"/>
      <c r="WLD36" s="33"/>
      <c r="WLE36" s="33"/>
      <c r="WLF36" s="33"/>
      <c r="WLG36" s="33"/>
      <c r="WLH36" s="33"/>
      <c r="WLI36" s="33"/>
      <c r="WLJ36" s="33"/>
      <c r="WLK36" s="33"/>
      <c r="WLL36" s="33"/>
      <c r="WLM36" s="33"/>
      <c r="WLN36" s="33"/>
      <c r="WLO36" s="33"/>
      <c r="WLP36" s="33"/>
      <c r="WLQ36" s="33"/>
      <c r="WLR36" s="33"/>
      <c r="WLS36" s="33"/>
      <c r="WLT36" s="33"/>
      <c r="WLU36" s="33"/>
      <c r="WLV36" s="33"/>
      <c r="WLW36" s="33"/>
      <c r="WLX36" s="33"/>
      <c r="WLY36" s="33"/>
      <c r="WLZ36" s="33"/>
      <c r="WMA36" s="33"/>
      <c r="WMB36" s="33"/>
      <c r="WMC36" s="33"/>
      <c r="WMD36" s="33"/>
      <c r="WME36" s="33"/>
      <c r="WMF36" s="33"/>
      <c r="WMG36" s="33"/>
      <c r="WMH36" s="33"/>
      <c r="WMI36" s="33"/>
      <c r="WMJ36" s="33"/>
      <c r="WMK36" s="33"/>
      <c r="WML36" s="33"/>
      <c r="WMM36" s="33"/>
      <c r="WMN36" s="33"/>
      <c r="WMO36" s="33"/>
      <c r="WMP36" s="33"/>
      <c r="WMQ36" s="33"/>
      <c r="WMR36" s="33"/>
      <c r="WMS36" s="33"/>
      <c r="WMT36" s="33"/>
      <c r="WMU36" s="33"/>
      <c r="WMV36" s="33"/>
      <c r="WMW36" s="33"/>
      <c r="WMX36" s="33"/>
      <c r="WMY36" s="33"/>
      <c r="WMZ36" s="33"/>
      <c r="WNA36" s="33"/>
      <c r="WNB36" s="33"/>
      <c r="WNC36" s="33"/>
      <c r="WND36" s="33"/>
      <c r="WNE36" s="33"/>
      <c r="WNF36" s="33"/>
      <c r="WNG36" s="33"/>
      <c r="WNH36" s="33"/>
      <c r="WNI36" s="33"/>
      <c r="WNJ36" s="33"/>
      <c r="WNK36" s="33"/>
      <c r="WNL36" s="33"/>
      <c r="WNM36" s="33"/>
      <c r="WNN36" s="33"/>
      <c r="WNO36" s="33"/>
      <c r="WNP36" s="33"/>
      <c r="WNQ36" s="33"/>
      <c r="WNR36" s="33"/>
      <c r="WNS36" s="33"/>
      <c r="WNT36" s="33"/>
      <c r="WNU36" s="33"/>
      <c r="WNV36" s="33"/>
      <c r="WNW36" s="33"/>
      <c r="WNX36" s="33"/>
      <c r="WNY36" s="33"/>
      <c r="WNZ36" s="33"/>
      <c r="WOA36" s="33"/>
      <c r="WOB36" s="33"/>
      <c r="WOC36" s="33"/>
      <c r="WOD36" s="33"/>
      <c r="WOE36" s="33"/>
      <c r="WOF36" s="33"/>
      <c r="WOG36" s="33"/>
      <c r="WOH36" s="33"/>
      <c r="WOI36" s="33"/>
      <c r="WOJ36" s="33"/>
      <c r="WOK36" s="33"/>
      <c r="WOL36" s="33"/>
      <c r="WOM36" s="33"/>
      <c r="WON36" s="33"/>
      <c r="WOO36" s="33"/>
      <c r="WOP36" s="33"/>
      <c r="WOQ36" s="33"/>
      <c r="WOR36" s="33"/>
      <c r="WOS36" s="33"/>
      <c r="WOT36" s="33"/>
      <c r="WOU36" s="33"/>
      <c r="WOV36" s="33"/>
      <c r="WOW36" s="33"/>
      <c r="WOX36" s="33"/>
      <c r="WOY36" s="33"/>
      <c r="WOZ36" s="33"/>
      <c r="WPA36" s="33"/>
      <c r="WPB36" s="33"/>
      <c r="WPC36" s="33"/>
      <c r="WPD36" s="33"/>
      <c r="WPE36" s="33"/>
      <c r="WPF36" s="33"/>
      <c r="WPG36" s="33"/>
      <c r="WPH36" s="33"/>
      <c r="WPI36" s="33"/>
      <c r="WPJ36" s="33"/>
      <c r="WPK36" s="33"/>
      <c r="WPL36" s="33"/>
      <c r="WPM36" s="33"/>
      <c r="WPN36" s="33"/>
      <c r="WPO36" s="33"/>
      <c r="WPP36" s="33"/>
      <c r="WPQ36" s="33"/>
      <c r="WPR36" s="33"/>
      <c r="WPS36" s="33"/>
      <c r="WPT36" s="33"/>
      <c r="WPU36" s="33"/>
      <c r="WPV36" s="33"/>
      <c r="WPW36" s="33"/>
      <c r="WPX36" s="33"/>
      <c r="WPY36" s="33"/>
      <c r="WPZ36" s="33"/>
      <c r="WQA36" s="33"/>
      <c r="WQB36" s="33"/>
      <c r="WQC36" s="33"/>
      <c r="WQD36" s="33"/>
      <c r="WQE36" s="33"/>
      <c r="WQF36" s="33"/>
      <c r="WQG36" s="33"/>
      <c r="WQH36" s="33"/>
      <c r="WQI36" s="33"/>
      <c r="WQJ36" s="33"/>
      <c r="WQK36" s="33"/>
      <c r="WQL36" s="33"/>
      <c r="WQM36" s="33"/>
      <c r="WQN36" s="33"/>
      <c r="WQO36" s="33"/>
      <c r="WQP36" s="33"/>
      <c r="WQQ36" s="33"/>
      <c r="WQR36" s="33"/>
      <c r="WQS36" s="33"/>
      <c r="WQT36" s="33"/>
      <c r="WQU36" s="33"/>
      <c r="WQV36" s="33"/>
      <c r="WQW36" s="33"/>
      <c r="WQX36" s="33"/>
      <c r="WQY36" s="33"/>
      <c r="WQZ36" s="33"/>
      <c r="WRA36" s="33"/>
      <c r="WRB36" s="33"/>
      <c r="WRC36" s="33"/>
      <c r="WRD36" s="33"/>
      <c r="WRE36" s="33"/>
      <c r="WRF36" s="33"/>
      <c r="WRG36" s="33"/>
      <c r="WRH36" s="33"/>
      <c r="WRI36" s="33"/>
      <c r="WRJ36" s="33"/>
      <c r="WRK36" s="33"/>
      <c r="WRL36" s="33"/>
      <c r="WRM36" s="33"/>
      <c r="WRN36" s="33"/>
      <c r="WRO36" s="33"/>
      <c r="WRP36" s="33"/>
      <c r="WRQ36" s="33"/>
      <c r="WRR36" s="33"/>
      <c r="WRS36" s="33"/>
      <c r="WRT36" s="33"/>
      <c r="WRU36" s="33"/>
      <c r="WRV36" s="33"/>
      <c r="WRW36" s="33"/>
      <c r="WRX36" s="33"/>
      <c r="WRY36" s="33"/>
      <c r="WRZ36" s="33"/>
      <c r="WSA36" s="33"/>
      <c r="WSB36" s="33"/>
      <c r="WSC36" s="33"/>
      <c r="WSD36" s="33"/>
      <c r="WSE36" s="33"/>
      <c r="WSF36" s="33"/>
      <c r="WSG36" s="33"/>
      <c r="WSH36" s="33"/>
      <c r="WSI36" s="33"/>
      <c r="WSJ36" s="33"/>
      <c r="WSK36" s="33"/>
      <c r="WSL36" s="33"/>
      <c r="WSM36" s="33"/>
      <c r="WSN36" s="33"/>
      <c r="WSO36" s="33"/>
      <c r="WSP36" s="33"/>
      <c r="WSQ36" s="33"/>
      <c r="WSR36" s="33"/>
      <c r="WSS36" s="33"/>
      <c r="WST36" s="33"/>
      <c r="WSU36" s="33"/>
      <c r="WSV36" s="33"/>
      <c r="WSW36" s="33"/>
      <c r="WSX36" s="33"/>
      <c r="WSY36" s="33"/>
      <c r="WSZ36" s="33"/>
      <c r="WTA36" s="33"/>
      <c r="WTB36" s="33"/>
      <c r="WTC36" s="33"/>
      <c r="WTD36" s="33"/>
      <c r="WTE36" s="33"/>
      <c r="WTF36" s="33"/>
      <c r="WTG36" s="33"/>
      <c r="WTH36" s="33"/>
      <c r="WTI36" s="33"/>
      <c r="WTJ36" s="33"/>
      <c r="WTK36" s="33"/>
      <c r="WTL36" s="33"/>
      <c r="WTM36" s="33"/>
      <c r="WTN36" s="33"/>
      <c r="WTO36" s="33"/>
      <c r="WTP36" s="33"/>
      <c r="WTQ36" s="33"/>
      <c r="WTR36" s="33"/>
      <c r="WTS36" s="33"/>
      <c r="WTT36" s="33"/>
      <c r="WTU36" s="33"/>
      <c r="WTV36" s="33"/>
      <c r="WTW36" s="33"/>
      <c r="WTX36" s="33"/>
      <c r="WTY36" s="33"/>
      <c r="WTZ36" s="33"/>
      <c r="WUA36" s="33"/>
      <c r="WUB36" s="33"/>
      <c r="WUC36" s="33"/>
      <c r="WUD36" s="33"/>
      <c r="WUE36" s="33"/>
      <c r="WUF36" s="33"/>
      <c r="WUG36" s="33"/>
      <c r="WUH36" s="33"/>
      <c r="WUI36" s="33"/>
      <c r="WUJ36" s="33"/>
      <c r="WUK36" s="33"/>
      <c r="WUL36" s="33"/>
      <c r="WUM36" s="33"/>
      <c r="WUN36" s="33"/>
      <c r="WUO36" s="33"/>
      <c r="WUP36" s="33"/>
      <c r="WUQ36" s="33"/>
      <c r="WUR36" s="33"/>
      <c r="WUS36" s="33"/>
      <c r="WUT36" s="33"/>
      <c r="WUU36" s="33"/>
      <c r="WUV36" s="33"/>
      <c r="WUW36" s="33"/>
      <c r="WUX36" s="33"/>
      <c r="WUY36" s="33"/>
      <c r="WUZ36" s="33"/>
      <c r="WVA36" s="33"/>
      <c r="WVB36" s="33"/>
      <c r="WVC36" s="33"/>
      <c r="WVD36" s="33"/>
      <c r="WVE36" s="33"/>
      <c r="WVF36" s="33"/>
      <c r="WVG36" s="33"/>
      <c r="WVH36" s="33"/>
      <c r="WVI36" s="33"/>
      <c r="WVJ36" s="33"/>
      <c r="WVK36" s="33"/>
      <c r="WVL36" s="33"/>
      <c r="WVM36" s="33"/>
      <c r="WVN36" s="33"/>
      <c r="WVO36" s="33"/>
      <c r="WVP36" s="33"/>
      <c r="WVQ36" s="33"/>
      <c r="WVR36" s="33"/>
      <c r="WVS36" s="33"/>
      <c r="WVT36" s="33"/>
      <c r="WVU36" s="33"/>
      <c r="WVV36" s="33"/>
      <c r="WVW36" s="33"/>
      <c r="WVX36" s="33"/>
      <c r="WVY36" s="33"/>
      <c r="WVZ36" s="33"/>
      <c r="WWA36" s="33"/>
      <c r="WWB36" s="33"/>
      <c r="WWC36" s="33"/>
      <c r="WWD36" s="33"/>
      <c r="WWE36" s="33"/>
      <c r="WWF36" s="33"/>
      <c r="WWG36" s="33"/>
      <c r="WWH36" s="33"/>
      <c r="WWI36" s="33"/>
      <c r="WWJ36" s="33"/>
      <c r="WWK36" s="33"/>
      <c r="WWL36" s="33"/>
      <c r="WWM36" s="33"/>
      <c r="WWN36" s="33"/>
      <c r="WWO36" s="33"/>
      <c r="WWP36" s="33"/>
      <c r="WWQ36" s="33"/>
      <c r="WWR36" s="33"/>
      <c r="WWS36" s="33"/>
      <c r="WWT36" s="33"/>
      <c r="WWU36" s="33"/>
      <c r="WWV36" s="33"/>
      <c r="WWW36" s="33"/>
      <c r="WWX36" s="33"/>
      <c r="WWY36" s="33"/>
      <c r="WWZ36" s="33"/>
      <c r="WXA36" s="33"/>
      <c r="WXB36" s="33"/>
      <c r="WXC36" s="33"/>
      <c r="WXD36" s="33"/>
      <c r="WXE36" s="33"/>
      <c r="WXF36" s="33"/>
      <c r="WXG36" s="33"/>
      <c r="WXH36" s="33"/>
      <c r="WXI36" s="33"/>
      <c r="WXJ36" s="33"/>
      <c r="WXK36" s="33"/>
      <c r="WXL36" s="33"/>
      <c r="WXM36" s="33"/>
      <c r="WXN36" s="33"/>
      <c r="WXO36" s="33"/>
      <c r="WXP36" s="33"/>
      <c r="WXQ36" s="33"/>
      <c r="WXR36" s="33"/>
      <c r="WXS36" s="33"/>
      <c r="WXT36" s="33"/>
      <c r="WXU36" s="33"/>
      <c r="WXV36" s="33"/>
      <c r="WXW36" s="33"/>
      <c r="WXX36" s="33"/>
      <c r="WXY36" s="33"/>
      <c r="WXZ36" s="33"/>
      <c r="WYA36" s="33"/>
      <c r="WYB36" s="33"/>
      <c r="WYC36" s="33"/>
      <c r="WYD36" s="33"/>
      <c r="WYE36" s="33"/>
      <c r="WYF36" s="33"/>
      <c r="WYG36" s="33"/>
      <c r="WYH36" s="33"/>
      <c r="WYI36" s="33"/>
      <c r="WYJ36" s="33"/>
      <c r="WYK36" s="33"/>
      <c r="WYL36" s="33"/>
      <c r="WYM36" s="33"/>
      <c r="WYN36" s="33"/>
      <c r="WYO36" s="33"/>
      <c r="WYP36" s="33"/>
      <c r="WYQ36" s="33"/>
      <c r="WYR36" s="33"/>
      <c r="WYS36" s="33"/>
      <c r="WYT36" s="33"/>
      <c r="WYU36" s="33"/>
      <c r="WYV36" s="33"/>
      <c r="WYW36" s="33"/>
      <c r="WYX36" s="33"/>
      <c r="WYY36" s="33"/>
      <c r="WYZ36" s="33"/>
      <c r="WZA36" s="33"/>
      <c r="WZB36" s="33"/>
      <c r="WZC36" s="33"/>
      <c r="WZD36" s="33"/>
      <c r="WZE36" s="33"/>
      <c r="WZF36" s="33"/>
      <c r="WZG36" s="33"/>
      <c r="WZH36" s="33"/>
      <c r="WZI36" s="33"/>
      <c r="WZJ36" s="33"/>
      <c r="WZK36" s="33"/>
      <c r="WZL36" s="33"/>
      <c r="WZM36" s="33"/>
      <c r="WZN36" s="33"/>
      <c r="WZO36" s="33"/>
      <c r="WZP36" s="33"/>
      <c r="WZQ36" s="33"/>
      <c r="WZR36" s="33"/>
      <c r="WZS36" s="33"/>
      <c r="WZT36" s="33"/>
      <c r="WZU36" s="33"/>
      <c r="WZV36" s="33"/>
      <c r="WZW36" s="33"/>
      <c r="WZX36" s="33"/>
      <c r="WZY36" s="33"/>
      <c r="WZZ36" s="33"/>
      <c r="XAA36" s="33"/>
      <c r="XAB36" s="33"/>
      <c r="XAC36" s="33"/>
      <c r="XAD36" s="33"/>
      <c r="XAE36" s="33"/>
      <c r="XAF36" s="33"/>
      <c r="XAG36" s="33"/>
      <c r="XAH36" s="33"/>
      <c r="XAI36" s="33"/>
      <c r="XAJ36" s="33"/>
      <c r="XAK36" s="33"/>
      <c r="XAL36" s="33"/>
      <c r="XAM36" s="33"/>
      <c r="XAN36" s="33"/>
      <c r="XAO36" s="33"/>
      <c r="XAP36" s="33"/>
      <c r="XAQ36" s="33"/>
      <c r="XAR36" s="33"/>
      <c r="XAS36" s="33"/>
      <c r="XAT36" s="33"/>
      <c r="XAU36" s="33"/>
      <c r="XAV36" s="33"/>
      <c r="XAW36" s="33"/>
      <c r="XAX36" s="33"/>
      <c r="XAY36" s="33"/>
      <c r="XAZ36" s="33"/>
      <c r="XBA36" s="33"/>
      <c r="XBB36" s="33"/>
      <c r="XBC36" s="33"/>
      <c r="XBD36" s="33"/>
      <c r="XBE36" s="33"/>
      <c r="XBF36" s="33"/>
      <c r="XBG36" s="33"/>
      <c r="XBH36" s="33"/>
      <c r="XBI36" s="33"/>
      <c r="XBJ36" s="33"/>
      <c r="XBK36" s="33"/>
      <c r="XBL36" s="33"/>
      <c r="XBM36" s="33"/>
      <c r="XBN36" s="33"/>
      <c r="XBO36" s="33"/>
      <c r="XBP36" s="33"/>
      <c r="XBQ36" s="33"/>
      <c r="XBR36" s="33"/>
      <c r="XBS36" s="33"/>
      <c r="XBT36" s="33"/>
      <c r="XBU36" s="33"/>
      <c r="XBV36" s="33"/>
      <c r="XBW36" s="33"/>
      <c r="XBX36" s="33"/>
      <c r="XBY36" s="33"/>
      <c r="XBZ36" s="33"/>
      <c r="XCA36" s="33"/>
      <c r="XCB36" s="33"/>
      <c r="XCC36" s="33"/>
      <c r="XCD36" s="33"/>
      <c r="XCE36" s="33"/>
      <c r="XCF36" s="33"/>
      <c r="XCG36" s="33"/>
    </row>
    <row r="37" spans="1:16379">
      <c r="A37" s="91"/>
      <c r="B37" s="158"/>
      <c r="C37" s="25">
        <f t="shared" si="16"/>
        <v>57</v>
      </c>
      <c r="D37" s="25">
        <v>32</v>
      </c>
      <c r="E37" s="455">
        <f t="shared" si="7"/>
        <v>9104.8086897143949</v>
      </c>
      <c r="F37" s="455">
        <f t="shared" si="8"/>
        <v>320047.72006168577</v>
      </c>
      <c r="G37" s="289">
        <f t="shared" si="9"/>
        <v>36722.636331909191</v>
      </c>
      <c r="H37" s="289">
        <f ca="1">IF(D37&lt;$B$10,AM37*AN37+AP37,IF(D37=OptimumBenefits!B34,MAX(AM37*AN37+AP37,OptimumBenefits!D34),0))</f>
        <v>984131.76353203307</v>
      </c>
      <c r="I37" s="100">
        <f t="shared" ca="1" si="20"/>
        <v>475371.31340703444</v>
      </c>
      <c r="J37" s="164"/>
      <c r="K37" s="112"/>
      <c r="L37" s="109"/>
      <c r="M37" s="112"/>
      <c r="N37" s="109"/>
      <c r="O37" s="112"/>
      <c r="P37" s="109"/>
      <c r="Q37" s="112"/>
      <c r="R37" s="112"/>
      <c r="S37" s="298">
        <f>$B$46*Salary!$F34</f>
        <v>7658.2502997597712</v>
      </c>
      <c r="T37" s="299">
        <f>$B$45*Salary!$F34</f>
        <v>5105.5001998398475</v>
      </c>
      <c r="U37" s="300">
        <f t="shared" ref="U37:U69" si="21">IF($D37=0,0,U36*(1+$B$48)+S36)</f>
        <v>370321.37019850808</v>
      </c>
      <c r="V37" s="301">
        <f>IF(D37&lt;$B$47,0,U37/(1+$B$6)^($C37-$C$5))</f>
        <v>178878.64476820879</v>
      </c>
      <c r="W37" s="300">
        <f t="shared" ref="W37:W69" si="22">IF($D37=0,0,W36*(1+$B$48)+T36)</f>
        <v>246880.91346567211</v>
      </c>
      <c r="X37" s="302">
        <f t="shared" ref="X37:X68" si="23">V37+(W37/(1+$B$6)^($C37-$C$5))</f>
        <v>298131.07461368135</v>
      </c>
      <c r="Y37" s="298">
        <f t="shared" si="11"/>
        <v>7658.2502997597712</v>
      </c>
      <c r="Z37" s="299">
        <f t="shared" si="12"/>
        <v>5105.5001998398475</v>
      </c>
      <c r="AA37" s="301">
        <f t="shared" ref="AA37:AA69" si="24">IF($D37=0,0,AA36*(1+$B$49)+Y36)</f>
        <v>314806.74772464542</v>
      </c>
      <c r="AB37" s="301">
        <f>IF(D37&lt;$B$47,0,AA37/(1+$B$6)^($C37-$C$5))</f>
        <v>152063.06988626183</v>
      </c>
      <c r="AC37" s="301">
        <f t="shared" ref="AC37:AC69" si="25">IF($D37=0,0,AC36*(1+$B$49)+Z36)</f>
        <v>209871.16514976358</v>
      </c>
      <c r="AD37" s="302">
        <f t="shared" ref="AD37:AD68" si="26">AB37+(AC37/(1+$B$6)^($C37-$C$5))</f>
        <v>253438.44981043634</v>
      </c>
      <c r="AE37" s="298">
        <f t="shared" si="13"/>
        <v>7658.2502997597712</v>
      </c>
      <c r="AF37" s="299">
        <f t="shared" si="14"/>
        <v>5105.5001998398475</v>
      </c>
      <c r="AG37" s="301">
        <f t="shared" ref="AG37:AG69" si="27">IF($D37=0,0,AG36*(1+$B$50)+AE36)</f>
        <v>269199.01687431504</v>
      </c>
      <c r="AH37" s="301">
        <f>IF($D37&lt;$B$47,0,AG37)/(1+$B$6)^($C37-$C$5)</f>
        <v>130032.88275153839</v>
      </c>
      <c r="AI37" s="301">
        <f t="shared" ref="AI37:AI69" si="28">IF($D37=0,0,AI36*(1+$B$50)+AF36)</f>
        <v>179466.01124954337</v>
      </c>
      <c r="AJ37" s="302">
        <f t="shared" ref="AJ37:AJ68" si="29">AH37+(AI37/(1+$B$6)^($C37-$C$5))</f>
        <v>216721.47125256399</v>
      </c>
      <c r="AK37" s="365">
        <f>$B$25*Salary!$F34</f>
        <v>12040.471304622308</v>
      </c>
      <c r="AL37" s="366">
        <f>$B$24*Salary!$F34</f>
        <v>9104.8086897143949</v>
      </c>
      <c r="AM37" s="301">
        <f t="shared" ref="AM37:AM69" si="30">IF($D37=0,0,AM36*(1+$B$23)+AK36)</f>
        <v>423240.67653017322</v>
      </c>
      <c r="AN37" s="303">
        <f t="shared" ref="AN37:AN69" si="31">MIN(MAX(0,(0+$B$26*($D37&gt;=5)+($B$27*(D37-5)))),1)</f>
        <v>0</v>
      </c>
      <c r="AO37" s="301">
        <f t="shared" si="15"/>
        <v>0</v>
      </c>
      <c r="AP37" s="301">
        <f t="shared" ref="AP37:AP68" si="32">IF($D37=0,0,AP36*(1+$B$23)+AL36)</f>
        <v>320047.72006168577</v>
      </c>
      <c r="AQ37" s="102">
        <f t="shared" ref="AQ37:AQ68" si="33">AO37+(AP37/(1+$B$6)^($C37-$C$5))</f>
        <v>154594.6494934957</v>
      </c>
      <c r="AR37" s="350"/>
      <c r="AS37" s="332">
        <f>Retention!$M36-Retention!$M37</f>
        <v>8.4438993706166081E-3</v>
      </c>
      <c r="AT37" s="305">
        <f t="shared" ca="1" si="19"/>
        <v>112920.38839677321</v>
      </c>
      <c r="AU37" s="306">
        <f>VLOOKUP($C37,Salary!$A$2:$J$80, 10,1)/(1+$B$5)^($C37-$C$5)</f>
        <v>558491.03299716557</v>
      </c>
    </row>
    <row r="38" spans="1:16379">
      <c r="A38" s="97" t="s">
        <v>4</v>
      </c>
      <c r="B38" s="288">
        <v>280000</v>
      </c>
      <c r="C38" s="25">
        <f t="shared" si="16"/>
        <v>58</v>
      </c>
      <c r="D38" s="25">
        <v>33</v>
      </c>
      <c r="E38" s="455">
        <f t="shared" si="7"/>
        <v>9377.9529504058264</v>
      </c>
      <c r="F38" s="455">
        <f t="shared" si="8"/>
        <v>341954.43755386764</v>
      </c>
      <c r="G38" s="289">
        <f t="shared" si="9"/>
        <v>36669.381123495899</v>
      </c>
      <c r="H38" s="289">
        <f ca="1">IF(D38&lt;$B$10,AM38*AN38+AP38,IF(D38=OptimumBenefits!B35,MAX(AM38*AN38+AP38,OptimumBenefits!D35),0))</f>
        <v>1033543.6590852074</v>
      </c>
      <c r="I38" s="100">
        <f t="shared" ca="1" si="20"/>
        <v>488014.71161486307</v>
      </c>
      <c r="J38" s="164"/>
      <c r="K38" s="112"/>
      <c r="L38" s="109"/>
      <c r="M38" s="112"/>
      <c r="N38" s="109"/>
      <c r="O38" s="112"/>
      <c r="P38" s="109"/>
      <c r="Q38" s="112"/>
      <c r="R38" s="112"/>
      <c r="S38" s="298">
        <f>$B$46*Salary!$F35</f>
        <v>7887.9978087525651</v>
      </c>
      <c r="T38" s="299">
        <f>$B$45*Salary!$F35</f>
        <v>5258.6652058350437</v>
      </c>
      <c r="U38" s="300">
        <f t="shared" si="21"/>
        <v>400198.9027101784</v>
      </c>
      <c r="V38" s="301">
        <f>IF(D38&lt;$B$47,0,U38/(1+$B$6)^($C38-$C$5))</f>
        <v>188964.39485445208</v>
      </c>
      <c r="W38" s="300">
        <f t="shared" si="22"/>
        <v>266799.26847345231</v>
      </c>
      <c r="X38" s="302">
        <f t="shared" si="23"/>
        <v>314940.65809075348</v>
      </c>
      <c r="Y38" s="298">
        <f t="shared" si="11"/>
        <v>7887.9978087525651</v>
      </c>
      <c r="Z38" s="299">
        <f t="shared" si="12"/>
        <v>5258.6652058350437</v>
      </c>
      <c r="AA38" s="301">
        <f t="shared" si="24"/>
        <v>338205.33541063749</v>
      </c>
      <c r="AB38" s="301">
        <f>IF(D38&lt;$B$47,0,AA38/(1+$B$6)^($C38-$C$5))</f>
        <v>159692.5081743676</v>
      </c>
      <c r="AC38" s="301">
        <f t="shared" si="25"/>
        <v>225470.22360709161</v>
      </c>
      <c r="AD38" s="302">
        <f t="shared" si="26"/>
        <v>266154.18029061262</v>
      </c>
      <c r="AE38" s="298">
        <f t="shared" si="13"/>
        <v>7887.9978087525651</v>
      </c>
      <c r="AF38" s="299">
        <f t="shared" si="14"/>
        <v>5258.6652058350437</v>
      </c>
      <c r="AG38" s="301">
        <f t="shared" si="27"/>
        <v>287625.22784904746</v>
      </c>
      <c r="AH38" s="301">
        <f>IF($D38&lt;$B$47,0,AG38)/(1+$B$6)^($C38-$C$5)</f>
        <v>135809.78547742235</v>
      </c>
      <c r="AI38" s="301">
        <f t="shared" si="28"/>
        <v>191750.15189936495</v>
      </c>
      <c r="AJ38" s="302">
        <f t="shared" si="29"/>
        <v>226349.64246237057</v>
      </c>
      <c r="AK38" s="365">
        <f>$B$25*Salary!$F35</f>
        <v>12401.685443760976</v>
      </c>
      <c r="AL38" s="366">
        <f>$B$24*Salary!$F35</f>
        <v>9377.9529504058264</v>
      </c>
      <c r="AM38" s="301">
        <f t="shared" si="30"/>
        <v>452210.77489600249</v>
      </c>
      <c r="AN38" s="303">
        <f t="shared" si="31"/>
        <v>0</v>
      </c>
      <c r="AO38" s="301">
        <f t="shared" si="15"/>
        <v>0</v>
      </c>
      <c r="AP38" s="301">
        <f t="shared" si="32"/>
        <v>341954.43755386764</v>
      </c>
      <c r="AQ38" s="102">
        <f t="shared" si="33"/>
        <v>161462.74495649108</v>
      </c>
      <c r="AR38" s="350"/>
      <c r="AS38" s="332">
        <f>Retention!$M37-Retention!$M38</f>
        <v>6.9160270742193337E-3</v>
      </c>
      <c r="AT38" s="305">
        <f t="shared" ca="1" si="19"/>
        <v>110831.7430061066</v>
      </c>
      <c r="AU38" s="306">
        <f>VLOOKUP($C38,Salary!$A$2:$J$80, 10,1)/(1+$B$5)^($C38-$C$5)</f>
        <v>567615.81260197866</v>
      </c>
    </row>
    <row r="39" spans="1:16379">
      <c r="A39" s="97" t="s">
        <v>34</v>
      </c>
      <c r="B39" s="107"/>
      <c r="C39" s="25">
        <f t="shared" si="16"/>
        <v>59</v>
      </c>
      <c r="D39" s="25">
        <v>34</v>
      </c>
      <c r="E39" s="455">
        <f t="shared" si="7"/>
        <v>9659.2915389180016</v>
      </c>
      <c r="F39" s="455">
        <f t="shared" si="8"/>
        <v>365010.56800642819</v>
      </c>
      <c r="G39" s="289">
        <f t="shared" si="9"/>
        <v>36581.119933347843</v>
      </c>
      <c r="H39" s="289">
        <f ca="1">IF(D39&lt;$B$10,AM39*AN39+AP39,IF(D39=OptimumBenefits!B36,MAX(AM39*AN39+AP39,OptimumBenefits!D36),0))</f>
        <v>1083790.522017949</v>
      </c>
      <c r="I39" s="100">
        <f t="shared" ca="1" si="20"/>
        <v>500234.68634523923</v>
      </c>
      <c r="J39" s="164"/>
      <c r="K39" s="112"/>
      <c r="L39" s="109"/>
      <c r="M39" s="112"/>
      <c r="N39" s="109"/>
      <c r="O39" s="112"/>
      <c r="P39" s="109"/>
      <c r="Q39" s="112"/>
      <c r="R39" s="112"/>
      <c r="S39" s="298">
        <f>$B$46*Salary!$F36</f>
        <v>8124.6377430151415</v>
      </c>
      <c r="T39" s="299">
        <f>$B$45*Salary!$F36</f>
        <v>5416.4251620100949</v>
      </c>
      <c r="U39" s="300">
        <f t="shared" si="21"/>
        <v>432098.83468154172</v>
      </c>
      <c r="V39" s="301">
        <f>IF(D39&lt;$B$47,0,U39/(1+$B$6)^($C39-$C$5))</f>
        <v>199439.67090116761</v>
      </c>
      <c r="W39" s="300">
        <f t="shared" si="22"/>
        <v>288065.8897876945</v>
      </c>
      <c r="X39" s="302">
        <f t="shared" si="23"/>
        <v>332399.45150194602</v>
      </c>
      <c r="Y39" s="298">
        <f t="shared" si="11"/>
        <v>8124.6377430151415</v>
      </c>
      <c r="Z39" s="299">
        <f t="shared" si="12"/>
        <v>5416.4251620100949</v>
      </c>
      <c r="AA39" s="301">
        <f t="shared" si="24"/>
        <v>363003.59998992196</v>
      </c>
      <c r="AB39" s="301">
        <f>IF(D39&lt;$B$47,0,AA39/(1+$B$6)^($C39-$C$5))</f>
        <v>167548.05314688291</v>
      </c>
      <c r="AC39" s="301">
        <f t="shared" si="25"/>
        <v>242002.39999328126</v>
      </c>
      <c r="AD39" s="302">
        <f t="shared" si="26"/>
        <v>279246.75524480484</v>
      </c>
      <c r="AE39" s="298">
        <f t="shared" si="13"/>
        <v>8124.6377430151415</v>
      </c>
      <c r="AF39" s="299">
        <f t="shared" si="14"/>
        <v>5416.4251620100949</v>
      </c>
      <c r="AG39" s="301">
        <f t="shared" si="27"/>
        <v>307018.23477176193</v>
      </c>
      <c r="AH39" s="301">
        <f>IF($D39&lt;$B$47,0,AG39)/(1+$B$6)^($C39-$C$5)</f>
        <v>141707.43077487239</v>
      </c>
      <c r="AI39" s="301">
        <f t="shared" si="28"/>
        <v>204678.82318117461</v>
      </c>
      <c r="AJ39" s="302">
        <f t="shared" si="29"/>
        <v>236179.051291454</v>
      </c>
      <c r="AK39" s="365">
        <f>$B$25*Salary!$F36</f>
        <v>12773.736007073805</v>
      </c>
      <c r="AL39" s="366">
        <f>$B$24*Salary!$F36</f>
        <v>9659.2915389180016</v>
      </c>
      <c r="AM39" s="301">
        <f t="shared" si="30"/>
        <v>482700.89133560361</v>
      </c>
      <c r="AN39" s="303">
        <f t="shared" si="31"/>
        <v>0</v>
      </c>
      <c r="AO39" s="301">
        <f t="shared" si="15"/>
        <v>0</v>
      </c>
      <c r="AP39" s="301">
        <f t="shared" si="32"/>
        <v>365010.56800642819</v>
      </c>
      <c r="AQ39" s="102">
        <f t="shared" si="33"/>
        <v>168474.38992123725</v>
      </c>
      <c r="AR39" s="350"/>
      <c r="AS39" s="332">
        <f>Retention!$M38-Retention!$M39</f>
        <v>5.5906309619151301E-3</v>
      </c>
      <c r="AT39" s="305">
        <f t="shared" ca="1" si="19"/>
        <v>108616.77590624185</v>
      </c>
      <c r="AU39" s="306">
        <f>VLOOKUP($C39,Salary!$A$2:$J$80, 10,1)/(1+$B$5)^($C39-$C$5)</f>
        <v>576399.47895053716</v>
      </c>
    </row>
    <row r="40" spans="1:16379">
      <c r="A40" s="97" t="s">
        <v>55</v>
      </c>
      <c r="B40" s="107"/>
      <c r="C40" s="25">
        <f t="shared" si="16"/>
        <v>60</v>
      </c>
      <c r="D40" s="25">
        <v>35</v>
      </c>
      <c r="E40" s="455">
        <f t="shared" si="7"/>
        <v>9949.0702850855432</v>
      </c>
      <c r="F40" s="455">
        <f t="shared" si="8"/>
        <v>389270.28226560331</v>
      </c>
      <c r="G40" s="289">
        <f t="shared" si="9"/>
        <v>36460.198690613433</v>
      </c>
      <c r="H40" s="289">
        <f ca="1">IF(D40&lt;$B$10,AM40*AN40+AP40,IF(D40=OptimumBenefits!B37,MAX(AM40*AN40+AP40,OptimumBenefits!D37),0))</f>
        <v>1134756.0286052143</v>
      </c>
      <c r="I40" s="100">
        <f t="shared" ca="1" si="20"/>
        <v>511982.73824553797</v>
      </c>
      <c r="J40" s="164"/>
      <c r="K40" s="112"/>
      <c r="L40" s="109"/>
      <c r="M40" s="112"/>
      <c r="N40" s="109"/>
      <c r="O40" s="112"/>
      <c r="P40" s="109"/>
      <c r="Q40" s="112"/>
      <c r="R40" s="112"/>
      <c r="S40" s="298">
        <f>$B$46*Salary!$F37</f>
        <v>8368.3768753055956</v>
      </c>
      <c r="T40" s="299">
        <f>$B$45*Salary!$F37</f>
        <v>5578.9179168703977</v>
      </c>
      <c r="U40" s="300">
        <f t="shared" si="21"/>
        <v>466149.40250544937</v>
      </c>
      <c r="V40" s="301">
        <f>IF(D40&lt;$B$47,0,U40/(1+$B$6)^($C40-$C$5))</f>
        <v>210318.73064345907</v>
      </c>
      <c r="W40" s="300">
        <f t="shared" si="22"/>
        <v>310766.26833696623</v>
      </c>
      <c r="X40" s="302">
        <f t="shared" si="23"/>
        <v>350531.21773909847</v>
      </c>
      <c r="Y40" s="298">
        <f t="shared" si="11"/>
        <v>8368.3768753055956</v>
      </c>
      <c r="Z40" s="299">
        <f t="shared" si="12"/>
        <v>5578.9179168703977</v>
      </c>
      <c r="AA40" s="301">
        <f t="shared" si="24"/>
        <v>389278.41773243318</v>
      </c>
      <c r="AB40" s="301">
        <f>IF(D40&lt;$B$47,0,AA40/(1+$B$6)^($C40-$C$5))</f>
        <v>175635.84173729035</v>
      </c>
      <c r="AC40" s="301">
        <f t="shared" si="25"/>
        <v>259518.94515495544</v>
      </c>
      <c r="AD40" s="302">
        <f t="shared" si="26"/>
        <v>292726.40289548389</v>
      </c>
      <c r="AE40" s="298">
        <f t="shared" si="13"/>
        <v>8368.3768753055956</v>
      </c>
      <c r="AF40" s="299">
        <f t="shared" si="14"/>
        <v>5578.9179168703977</v>
      </c>
      <c r="AG40" s="301">
        <f t="shared" si="27"/>
        <v>327423.60190564755</v>
      </c>
      <c r="AH40" s="301">
        <f>IF($D40&lt;$B$47,0,AG40)/(1+$B$6)^($C40-$C$5)</f>
        <v>147727.99442706577</v>
      </c>
      <c r="AI40" s="301">
        <f t="shared" si="28"/>
        <v>218282.4012704317</v>
      </c>
      <c r="AJ40" s="302">
        <f t="shared" si="29"/>
        <v>246213.32404510962</v>
      </c>
      <c r="AK40" s="365">
        <f>$B$25*Salary!$F37</f>
        <v>13156.94808728602</v>
      </c>
      <c r="AL40" s="366">
        <f>$B$24*Salary!$F37</f>
        <v>9949.0702850855432</v>
      </c>
      <c r="AM40" s="301">
        <f t="shared" si="30"/>
        <v>514782.66299610154</v>
      </c>
      <c r="AN40" s="303">
        <f t="shared" si="31"/>
        <v>0</v>
      </c>
      <c r="AO40" s="301">
        <f t="shared" si="15"/>
        <v>0</v>
      </c>
      <c r="AP40" s="301">
        <f t="shared" si="32"/>
        <v>389270.28226560331</v>
      </c>
      <c r="AQ40" s="102">
        <f t="shared" si="33"/>
        <v>175632.17115217823</v>
      </c>
      <c r="AR40" s="350"/>
      <c r="AS40" s="332">
        <f>Retention!$M39-Retention!$M40</f>
        <v>4.4601668253402942E-3</v>
      </c>
      <c r="AT40" s="305">
        <f t="shared" ca="1" si="19"/>
        <v>106284.58465290192</v>
      </c>
      <c r="AU40" s="306">
        <f>VLOOKUP($C40,Salary!$A$2:$J$80, 10,1)/(1+$B$5)^($C40-$C$5)</f>
        <v>584854.78394027089</v>
      </c>
      <c r="XCH40" s="33"/>
      <c r="XCI40" s="33"/>
      <c r="XCJ40" s="33"/>
      <c r="XCK40" s="33"/>
      <c r="XCL40" s="33"/>
      <c r="XCM40" s="33"/>
      <c r="XCN40" s="33"/>
      <c r="XCO40" s="33"/>
      <c r="XCP40" s="33"/>
      <c r="XCQ40" s="33"/>
      <c r="XCR40" s="33"/>
      <c r="XCS40" s="33"/>
      <c r="XCT40" s="33"/>
      <c r="XCU40" s="33"/>
      <c r="XCV40" s="33"/>
      <c r="XCW40" s="33"/>
      <c r="XCX40" s="33"/>
      <c r="XCY40" s="33"/>
      <c r="XCZ40" s="33"/>
      <c r="XDA40" s="33"/>
      <c r="XDB40" s="33"/>
      <c r="XDC40" s="33"/>
      <c r="XDD40" s="33"/>
      <c r="XDE40" s="33"/>
      <c r="XDF40" s="33"/>
      <c r="XDG40" s="33"/>
      <c r="XDH40" s="33"/>
      <c r="XDI40" s="33"/>
      <c r="XDJ40" s="33"/>
      <c r="XDK40" s="33"/>
      <c r="XDL40" s="33"/>
      <c r="XDM40" s="33"/>
      <c r="XDN40" s="33"/>
      <c r="XDO40" s="33"/>
      <c r="XDP40" s="33"/>
      <c r="XDQ40" s="33"/>
      <c r="XDR40" s="33"/>
      <c r="XDS40" s="33"/>
      <c r="XDT40" s="33"/>
      <c r="XDU40" s="33"/>
      <c r="XDV40" s="33"/>
      <c r="XDW40" s="33"/>
      <c r="XDX40" s="33"/>
      <c r="XDY40" s="33"/>
      <c r="XDZ40" s="33"/>
      <c r="XEA40" s="33"/>
      <c r="XEB40" s="33"/>
      <c r="XEC40" s="33"/>
      <c r="XED40" s="33"/>
      <c r="XEE40" s="33"/>
      <c r="XEF40" s="33"/>
      <c r="XEG40" s="33"/>
      <c r="XEH40" s="33"/>
      <c r="XEI40" s="33"/>
      <c r="XEJ40" s="33"/>
      <c r="XEK40" s="33"/>
      <c r="XEL40" s="33"/>
      <c r="XEM40" s="33"/>
      <c r="XEN40" s="33"/>
      <c r="XEO40" s="33"/>
      <c r="XEP40" s="33"/>
      <c r="XEQ40" s="33"/>
      <c r="XER40" s="33"/>
      <c r="XES40" s="33"/>
      <c r="XET40" s="33"/>
      <c r="XEU40" s="33"/>
      <c r="XEV40" s="33"/>
      <c r="XEW40" s="33"/>
      <c r="XEX40" s="33"/>
      <c r="XEY40" s="33"/>
    </row>
    <row r="41" spans="1:16379">
      <c r="A41" s="97" t="s">
        <v>35</v>
      </c>
      <c r="B41" s="105"/>
      <c r="C41" s="25">
        <f t="shared" si="16"/>
        <v>61</v>
      </c>
      <c r="D41" s="25">
        <v>36</v>
      </c>
      <c r="E41" s="455">
        <f t="shared" si="7"/>
        <v>10247.54239363811</v>
      </c>
      <c r="F41" s="455">
        <f t="shared" si="8"/>
        <v>414790.16384131298</v>
      </c>
      <c r="G41" s="289">
        <f t="shared" si="9"/>
        <v>36308.846543136948</v>
      </c>
      <c r="H41" s="289">
        <f ca="1">IF(D41&lt;$B$10,AM41*AN41+AP41,IF(D41=OptimumBenefits!B38,MAX(AM41*AN41+AP41,OptimumBenefits!D38),0))</f>
        <v>1186300.3138519824</v>
      </c>
      <c r="I41" s="100">
        <f t="shared" ca="1" si="20"/>
        <v>523204.93494307908</v>
      </c>
      <c r="J41" s="164"/>
      <c r="K41" s="112"/>
      <c r="L41" s="109"/>
      <c r="M41" s="112"/>
      <c r="N41" s="109"/>
      <c r="O41" s="112"/>
      <c r="P41" s="109"/>
      <c r="Q41" s="112"/>
      <c r="R41" s="112"/>
      <c r="S41" s="298">
        <f>$B$46*Salary!$F38</f>
        <v>8619.4281815647646</v>
      </c>
      <c r="T41" s="299">
        <f>$B$45*Salary!$F38</f>
        <v>5746.2854543765097</v>
      </c>
      <c r="U41" s="300">
        <f t="shared" si="21"/>
        <v>502486.74353108194</v>
      </c>
      <c r="V41" s="301">
        <f>IF(D41&lt;$B$47,0,U41/(1+$B$6)^($C41-$C$5))</f>
        <v>221616.34865060193</v>
      </c>
      <c r="W41" s="300">
        <f t="shared" si="22"/>
        <v>334991.16235405463</v>
      </c>
      <c r="X41" s="302">
        <f t="shared" si="23"/>
        <v>369360.5810843365</v>
      </c>
      <c r="Y41" s="298">
        <f t="shared" si="11"/>
        <v>8619.4281815647646</v>
      </c>
      <c r="Z41" s="299">
        <f t="shared" si="12"/>
        <v>5746.2854543765097</v>
      </c>
      <c r="AA41" s="301">
        <f t="shared" si="24"/>
        <v>417110.71549436048</v>
      </c>
      <c r="AB41" s="301">
        <f>IF(D41&lt;$B$47,0,AA41/(1+$B$6)^($C41-$C$5))</f>
        <v>183962.17400943695</v>
      </c>
      <c r="AC41" s="301">
        <f t="shared" si="25"/>
        <v>278073.81032957358</v>
      </c>
      <c r="AD41" s="302">
        <f t="shared" si="26"/>
        <v>306603.62334906153</v>
      </c>
      <c r="AE41" s="298">
        <f t="shared" si="13"/>
        <v>8619.4281815647646</v>
      </c>
      <c r="AF41" s="299">
        <f t="shared" si="14"/>
        <v>5746.2854543765097</v>
      </c>
      <c r="AG41" s="301">
        <f t="shared" si="27"/>
        <v>348888.92285717907</v>
      </c>
      <c r="AH41" s="301">
        <f>IF($D41&lt;$B$47,0,AG41)/(1+$B$6)^($C41-$C$5)</f>
        <v>153873.68953240229</v>
      </c>
      <c r="AI41" s="301">
        <f t="shared" si="28"/>
        <v>232592.61523811935</v>
      </c>
      <c r="AJ41" s="302">
        <f t="shared" si="29"/>
        <v>256456.14922067046</v>
      </c>
      <c r="AK41" s="365">
        <f>$B$25*Salary!$F38</f>
        <v>13551.656529904601</v>
      </c>
      <c r="AL41" s="366">
        <f>$B$24*Salary!$F38</f>
        <v>10247.54239363811</v>
      </c>
      <c r="AM41" s="301">
        <f t="shared" si="30"/>
        <v>548530.91760323162</v>
      </c>
      <c r="AN41" s="303">
        <f t="shared" si="31"/>
        <v>0</v>
      </c>
      <c r="AO41" s="301">
        <f t="shared" si="15"/>
        <v>0</v>
      </c>
      <c r="AP41" s="301">
        <f t="shared" si="32"/>
        <v>414790.16384131298</v>
      </c>
      <c r="AQ41" s="102">
        <f t="shared" si="33"/>
        <v>182938.71977741164</v>
      </c>
      <c r="AR41" s="350"/>
      <c r="AS41" s="332">
        <f>Retention!$M40-Retention!$M41</f>
        <v>3.5116873655946894E-3</v>
      </c>
      <c r="AT41" s="305">
        <f t="shared" ca="1" si="19"/>
        <v>103843.34008991934</v>
      </c>
      <c r="AU41" s="306">
        <f>VLOOKUP($C41,Salary!$A$2:$J$80, 10,1)/(1+$B$5)^($C41-$C$5)</f>
        <v>592994.00276216434</v>
      </c>
    </row>
    <row r="42" spans="1:16379">
      <c r="A42" s="31" t="s">
        <v>16</v>
      </c>
      <c r="B42" s="162" t="s">
        <v>162</v>
      </c>
      <c r="C42" s="25">
        <f t="shared" si="16"/>
        <v>62</v>
      </c>
      <c r="D42" s="25">
        <v>37</v>
      </c>
      <c r="E42" s="455">
        <f t="shared" si="7"/>
        <v>10554.968665447253</v>
      </c>
      <c r="F42" s="455">
        <f t="shared" si="8"/>
        <v>441629.31278860365</v>
      </c>
      <c r="G42" s="289">
        <f t="shared" si="9"/>
        <v>36129.181038526433</v>
      </c>
      <c r="H42" s="289">
        <f ca="1">IF(D42&lt;$B$10,AM42*AN42+AP42,IF(D42=OptimumBenefits!B39,MAX(AM42*AN42+AP42,OptimumBenefits!D39),0))</f>
        <v>1238401.9065464211</v>
      </c>
      <c r="I42" s="100">
        <f t="shared" ca="1" si="20"/>
        <v>533903.98770382162</v>
      </c>
      <c r="J42" s="164"/>
      <c r="K42" s="112"/>
      <c r="L42" s="109"/>
      <c r="M42" s="112"/>
      <c r="N42" s="109"/>
      <c r="O42" s="112"/>
      <c r="P42" s="109"/>
      <c r="Q42" s="112"/>
      <c r="R42" s="112"/>
      <c r="S42" s="298">
        <f>$B$46*Salary!$F39</f>
        <v>8878.0110270117075</v>
      </c>
      <c r="T42" s="299">
        <f>$B$45*Salary!$F39</f>
        <v>5918.674018007805</v>
      </c>
      <c r="U42" s="300">
        <f t="shared" si="21"/>
        <v>541255.37632451172</v>
      </c>
      <c r="V42" s="301">
        <f>IF(D42&lt;$B$47,0,U42/(1+$B$6)^($C42-$C$5))</f>
        <v>233347.83502689734</v>
      </c>
      <c r="W42" s="300">
        <f t="shared" si="22"/>
        <v>360836.9175496744</v>
      </c>
      <c r="X42" s="302">
        <f t="shared" si="23"/>
        <v>388913.05837816221</v>
      </c>
      <c r="Y42" s="298">
        <f t="shared" si="11"/>
        <v>8878.0110270117075</v>
      </c>
      <c r="Z42" s="299">
        <f t="shared" si="12"/>
        <v>5918.674018007805</v>
      </c>
      <c r="AA42" s="301">
        <f t="shared" si="24"/>
        <v>446585.67945064331</v>
      </c>
      <c r="AB42" s="301">
        <f>IF(D42&lt;$B$47,0,AA42/(1+$B$6)^($C42-$C$5))</f>
        <v>192533.51747095477</v>
      </c>
      <c r="AC42" s="301">
        <f t="shared" si="25"/>
        <v>297723.78630042874</v>
      </c>
      <c r="AD42" s="302">
        <f t="shared" si="26"/>
        <v>320889.19578492455</v>
      </c>
      <c r="AE42" s="298">
        <f t="shared" si="13"/>
        <v>8878.0110270117075</v>
      </c>
      <c r="AF42" s="299">
        <f t="shared" si="14"/>
        <v>5918.674018007805</v>
      </c>
      <c r="AG42" s="301">
        <f t="shared" si="27"/>
        <v>371463.90795303101</v>
      </c>
      <c r="AH42" s="301">
        <f>IF($D42&lt;$B$47,0,AG42)/(1+$B$6)^($C42-$C$5)</f>
        <v>160146.76713252816</v>
      </c>
      <c r="AI42" s="301">
        <f t="shared" si="28"/>
        <v>247642.60530202065</v>
      </c>
      <c r="AJ42" s="302">
        <f t="shared" si="29"/>
        <v>266911.27855421358</v>
      </c>
      <c r="AK42" s="365">
        <f>$B$25*Salary!$F39</f>
        <v>13958.206225801739</v>
      </c>
      <c r="AL42" s="366">
        <f>$B$24*Salary!$F39</f>
        <v>10554.968665447253</v>
      </c>
      <c r="AM42" s="301">
        <f t="shared" si="30"/>
        <v>584023.81083726545</v>
      </c>
      <c r="AN42" s="303">
        <f t="shared" si="31"/>
        <v>0</v>
      </c>
      <c r="AO42" s="301">
        <f t="shared" si="15"/>
        <v>0</v>
      </c>
      <c r="AP42" s="301">
        <f t="shared" si="32"/>
        <v>441629.31278860365</v>
      </c>
      <c r="AQ42" s="102">
        <f t="shared" si="33"/>
        <v>190396.71203533906</v>
      </c>
      <c r="AR42" s="350"/>
      <c r="AS42" s="332">
        <f>Retention!$M41-Retention!$M42</f>
        <v>2.7654538004058191E-3</v>
      </c>
      <c r="AT42" s="305">
        <f t="shared" ref="AT42:AT60" ca="1" si="34">$H42/(1+$B$5)^($C42-$C$5)</f>
        <v>101312.22132324576</v>
      </c>
      <c r="AU42" s="306">
        <f>VLOOKUP($C42,Salary!$A$2:$J$80, 10,1)/(1+$B$5)^($C42-$C$5)</f>
        <v>600828.95172155683</v>
      </c>
    </row>
    <row r="43" spans="1:16379">
      <c r="A43" s="108"/>
      <c r="B43" s="104"/>
      <c r="C43" s="25">
        <f t="shared" si="16"/>
        <v>63</v>
      </c>
      <c r="D43" s="25">
        <v>38</v>
      </c>
      <c r="E43" s="455">
        <f t="shared" si="7"/>
        <v>10871.617725410671</v>
      </c>
      <c r="F43" s="455">
        <f t="shared" si="8"/>
        <v>469849.45396559505</v>
      </c>
      <c r="G43" s="289">
        <f t="shared" si="9"/>
        <v>35923.213088674907</v>
      </c>
      <c r="H43" s="289">
        <f ca="1">IF(D43&lt;$B$10,AM43*AN43+AP43,IF(D43=OptimumBenefits!B40,MAX(AM43*AN43+AP43,OptimumBenefits!D40),0))</f>
        <v>1290892.9692969152</v>
      </c>
      <c r="I43" s="100">
        <f t="shared" ca="1" si="20"/>
        <v>544021.61379070499</v>
      </c>
      <c r="J43" s="164"/>
      <c r="K43" s="112"/>
      <c r="L43" s="109"/>
      <c r="M43" s="112"/>
      <c r="N43" s="109"/>
      <c r="O43" s="112"/>
      <c r="P43" s="109"/>
      <c r="Q43" s="112"/>
      <c r="R43" s="112"/>
      <c r="S43" s="298">
        <f>$B$46*Salary!$F40</f>
        <v>9144.3513578220591</v>
      </c>
      <c r="T43" s="299">
        <f>$B$45*Salary!$F40</f>
        <v>6096.2342385480397</v>
      </c>
      <c r="U43" s="300">
        <f t="shared" si="21"/>
        <v>582608.70993099408</v>
      </c>
      <c r="V43" s="301">
        <f>IF(D43&lt;$B$47,0,U43/(1+$B$6)^($C43-$C$5))</f>
        <v>245529.05478895581</v>
      </c>
      <c r="W43" s="300">
        <f t="shared" si="22"/>
        <v>388405.80662066268</v>
      </c>
      <c r="X43" s="302">
        <f t="shared" si="23"/>
        <v>409215.09131492634</v>
      </c>
      <c r="Y43" s="298">
        <f t="shared" si="11"/>
        <v>9144.3513578220591</v>
      </c>
      <c r="Z43" s="299">
        <f t="shared" si="12"/>
        <v>6096.2342385480397</v>
      </c>
      <c r="AA43" s="301">
        <f t="shared" si="24"/>
        <v>477792.97445018723</v>
      </c>
      <c r="AB43" s="301">
        <f>IF(D43&lt;$B$47,0,AA43/(1+$B$6)^($C43-$C$5))</f>
        <v>201356.51150057983</v>
      </c>
      <c r="AC43" s="301">
        <f t="shared" si="25"/>
        <v>318528.649633458</v>
      </c>
      <c r="AD43" s="302">
        <f t="shared" si="26"/>
        <v>335594.18583429966</v>
      </c>
      <c r="AE43" s="298">
        <f t="shared" si="13"/>
        <v>9144.3513578220591</v>
      </c>
      <c r="AF43" s="299">
        <f t="shared" si="14"/>
        <v>6096.2342385480397</v>
      </c>
      <c r="AG43" s="301">
        <f t="shared" si="27"/>
        <v>395200.475298164</v>
      </c>
      <c r="AH43" s="301">
        <f>IF($D43&lt;$B$47,0,AG43)/(1+$B$6)^($C43-$C$5)</f>
        <v>166549.51685085037</v>
      </c>
      <c r="AI43" s="301">
        <f t="shared" si="28"/>
        <v>263466.9835321093</v>
      </c>
      <c r="AJ43" s="302">
        <f t="shared" si="29"/>
        <v>277582.52808475058</v>
      </c>
      <c r="AK43" s="365">
        <f>$B$25*Salary!$F40</f>
        <v>14376.952412575793</v>
      </c>
      <c r="AL43" s="366">
        <f>$B$24*Salary!$F40</f>
        <v>10871.617725410671</v>
      </c>
      <c r="AM43" s="301">
        <f t="shared" si="30"/>
        <v>621342.96949655784</v>
      </c>
      <c r="AN43" s="303">
        <f t="shared" si="31"/>
        <v>0</v>
      </c>
      <c r="AO43" s="301">
        <f t="shared" si="15"/>
        <v>0</v>
      </c>
      <c r="AP43" s="301">
        <f t="shared" si="32"/>
        <v>469849.45396559505</v>
      </c>
      <c r="AQ43" s="102">
        <f t="shared" si="33"/>
        <v>198008.87003378879</v>
      </c>
      <c r="AR43" s="350"/>
      <c r="AS43" s="332">
        <f>Retention!$M42-Retention!$M43</f>
        <v>2.1366422815040191E-3</v>
      </c>
      <c r="AT43" s="305">
        <f t="shared" ca="1" si="34"/>
        <v>98697.62073645198</v>
      </c>
      <c r="AU43" s="306">
        <f>VLOOKUP($C43,Salary!$A$2:$J$80, 10,1)/(1+$B$5)^($C43-$C$5)</f>
        <v>608371.00539274781</v>
      </c>
    </row>
    <row r="44" spans="1:16379">
      <c r="A44" s="110" t="s">
        <v>41</v>
      </c>
      <c r="B44" s="107"/>
      <c r="C44" s="25">
        <f t="shared" si="16"/>
        <v>64</v>
      </c>
      <c r="D44" s="25">
        <v>39</v>
      </c>
      <c r="E44" s="455">
        <f t="shared" si="7"/>
        <v>11197.766257172992</v>
      </c>
      <c r="F44" s="455">
        <f t="shared" si="8"/>
        <v>499515.04984962952</v>
      </c>
      <c r="G44" s="289">
        <f t="shared" si="9"/>
        <v>35692.851726470893</v>
      </c>
      <c r="H44" s="289">
        <f ca="1">IF(D44&lt;$B$10,AM44*AN44+AP44,IF(D44=OptimumBenefits!B41,MAX(AM44*AN44+AP44,OptimumBenefits!D41),0))</f>
        <v>1343575.6377164391</v>
      </c>
      <c r="I44" s="100">
        <f t="shared" ca="1" si="20"/>
        <v>553493.34781098401</v>
      </c>
      <c r="J44" s="164"/>
      <c r="K44" s="112"/>
      <c r="L44" s="109"/>
      <c r="M44" s="112"/>
      <c r="N44" s="109"/>
      <c r="O44" s="112"/>
      <c r="P44" s="109"/>
      <c r="Q44" s="112"/>
      <c r="R44" s="112"/>
      <c r="S44" s="298">
        <f>$B$46*Salary!$F41</f>
        <v>9418.6818985567224</v>
      </c>
      <c r="T44" s="299">
        <f>$B$45*Salary!$F41</f>
        <v>6279.1212657044816</v>
      </c>
      <c r="U44" s="300">
        <f t="shared" si="21"/>
        <v>626709.58388467587</v>
      </c>
      <c r="V44" s="301">
        <f>IF(D44&lt;$B$47,0,U44/(1+$B$6)^($C44-$C$5))</f>
        <v>258176.4479438758</v>
      </c>
      <c r="W44" s="300">
        <f t="shared" si="22"/>
        <v>417806.38925645052</v>
      </c>
      <c r="X44" s="302">
        <f t="shared" si="23"/>
        <v>430294.07990645966</v>
      </c>
      <c r="Y44" s="298">
        <f t="shared" si="11"/>
        <v>9418.6818985567224</v>
      </c>
      <c r="Z44" s="299">
        <f t="shared" si="12"/>
        <v>6279.1212657044816</v>
      </c>
      <c r="AA44" s="301">
        <f t="shared" si="24"/>
        <v>510826.9745305187</v>
      </c>
      <c r="AB44" s="301">
        <f>IF(D44&lt;$B$47,0,AA44/(1+$B$6)^($C44-$C$5))</f>
        <v>210437.97189237591</v>
      </c>
      <c r="AC44" s="301">
        <f t="shared" si="25"/>
        <v>340551.31635367894</v>
      </c>
      <c r="AD44" s="302">
        <f t="shared" si="26"/>
        <v>350729.95315395977</v>
      </c>
      <c r="AE44" s="298">
        <f t="shared" si="13"/>
        <v>9418.6818985567224</v>
      </c>
      <c r="AF44" s="299">
        <f t="shared" si="14"/>
        <v>6279.1212657044816</v>
      </c>
      <c r="AG44" s="301">
        <f t="shared" si="27"/>
        <v>420152.84566791262</v>
      </c>
      <c r="AH44" s="301">
        <f>IF($D44&lt;$B$47,0,AG44)/(1+$B$6)^($C44-$C$5)</f>
        <v>173084.2675417166</v>
      </c>
      <c r="AI44" s="301">
        <f t="shared" si="28"/>
        <v>280101.89711194171</v>
      </c>
      <c r="AJ44" s="302">
        <f t="shared" si="29"/>
        <v>288473.77923619433</v>
      </c>
      <c r="AK44" s="365">
        <f>$B$25*Salary!$F41</f>
        <v>14808.260984953069</v>
      </c>
      <c r="AL44" s="366">
        <f>$B$24*Salary!$F41</f>
        <v>11197.766257172992</v>
      </c>
      <c r="AM44" s="301">
        <f t="shared" si="30"/>
        <v>660573.64068899606</v>
      </c>
      <c r="AN44" s="303">
        <f t="shared" si="31"/>
        <v>0</v>
      </c>
      <c r="AO44" s="301">
        <f t="shared" si="15"/>
        <v>0</v>
      </c>
      <c r="AP44" s="301">
        <f t="shared" si="32"/>
        <v>499515.04984962952</v>
      </c>
      <c r="AQ44" s="102">
        <f t="shared" si="33"/>
        <v>205777.96252181864</v>
      </c>
      <c r="AR44" s="350"/>
      <c r="AS44" s="332">
        <f>Retention!$M43-Retention!$M44</f>
        <v>1.6428545382380696E-3</v>
      </c>
      <c r="AT44" s="305">
        <f t="shared" ca="1" si="34"/>
        <v>96005.207520269483</v>
      </c>
      <c r="AU44" s="306">
        <f>VLOOKUP($C44,Salary!$A$2:$J$80, 10,1)/(1+$B$5)^($C44-$C$5)</f>
        <v>615631.11313230568</v>
      </c>
    </row>
    <row r="45" spans="1:16379">
      <c r="A45" s="111" t="s">
        <v>42</v>
      </c>
      <c r="B45" s="98">
        <v>0.06</v>
      </c>
      <c r="C45" s="25">
        <f t="shared" si="16"/>
        <v>65</v>
      </c>
      <c r="D45" s="25">
        <v>40</v>
      </c>
      <c r="E45" s="455">
        <f t="shared" si="7"/>
        <v>11533.699244888183</v>
      </c>
      <c r="F45" s="455">
        <f t="shared" si="8"/>
        <v>530693.41810078768</v>
      </c>
      <c r="G45" s="289">
        <f t="shared" si="9"/>
        <v>35439.908663090078</v>
      </c>
      <c r="H45" s="289">
        <f ca="1">IF(D45&lt;$B$10,AM45*AN45+AP45,IF(D45=OptimumBenefits!B42,MAX(AM45*AN45+AP45,OptimumBenefits!D42),0))</f>
        <v>1396217.2984335709</v>
      </c>
      <c r="I45" s="100">
        <f t="shared" ca="1" si="20"/>
        <v>562247.67200508993</v>
      </c>
      <c r="J45" s="164"/>
      <c r="K45" s="112"/>
      <c r="L45" s="109"/>
      <c r="M45" s="112"/>
      <c r="N45" s="109"/>
      <c r="O45" s="112"/>
      <c r="P45" s="109"/>
      <c r="Q45" s="112"/>
      <c r="R45" s="112"/>
      <c r="S45" s="298">
        <f>$B$46*Salary!$F42</f>
        <v>9701.2423555134246</v>
      </c>
      <c r="T45" s="299">
        <f>$B$45*Salary!$F42</f>
        <v>6467.4949036756161</v>
      </c>
      <c r="U45" s="300">
        <f t="shared" si="21"/>
        <v>673730.84081631317</v>
      </c>
      <c r="V45" s="301">
        <f>IF(D45&lt;$B$47,0,U45/(1+$B$6)^($C45-$C$5))</f>
        <v>271307.05029366649</v>
      </c>
      <c r="W45" s="300">
        <f t="shared" si="22"/>
        <v>449153.89387754211</v>
      </c>
      <c r="X45" s="302">
        <f t="shared" si="23"/>
        <v>452178.41715611075</v>
      </c>
      <c r="Y45" s="298">
        <f t="shared" si="11"/>
        <v>9701.2423555134246</v>
      </c>
      <c r="Z45" s="299">
        <f t="shared" si="12"/>
        <v>6467.4949036756161</v>
      </c>
      <c r="AA45" s="301">
        <f t="shared" si="24"/>
        <v>545787.00515560142</v>
      </c>
      <c r="AB45" s="301">
        <f>IF(D45&lt;$B$47,0,AA45/(1+$B$6)^($C45-$C$5))</f>
        <v>219784.89551994836</v>
      </c>
      <c r="AC45" s="301">
        <f t="shared" si="25"/>
        <v>363858.00343706738</v>
      </c>
      <c r="AD45" s="302">
        <f t="shared" si="26"/>
        <v>366308.15919991385</v>
      </c>
      <c r="AE45" s="298">
        <f t="shared" si="13"/>
        <v>9701.2423555134246</v>
      </c>
      <c r="AF45" s="299">
        <f t="shared" si="14"/>
        <v>6467.4949036756161</v>
      </c>
      <c r="AG45" s="301">
        <f t="shared" si="27"/>
        <v>446377.64139318583</v>
      </c>
      <c r="AH45" s="301">
        <f>IF($D45&lt;$B$47,0,AG45)/(1+$B$6)^($C45-$C$5)</f>
        <v>179753.38795043764</v>
      </c>
      <c r="AI45" s="301">
        <f t="shared" si="28"/>
        <v>297585.09426212392</v>
      </c>
      <c r="AJ45" s="302">
        <f t="shared" si="29"/>
        <v>299588.97991739609</v>
      </c>
      <c r="AK45" s="365">
        <f>$B$25*Salary!$F42</f>
        <v>15252.50881450166</v>
      </c>
      <c r="AL45" s="366">
        <f>$B$24*Salary!$F42</f>
        <v>11533.699244888183</v>
      </c>
      <c r="AM45" s="301">
        <f t="shared" si="30"/>
        <v>701804.847301509</v>
      </c>
      <c r="AN45" s="303">
        <f t="shared" si="31"/>
        <v>0</v>
      </c>
      <c r="AO45" s="301">
        <f t="shared" si="15"/>
        <v>0</v>
      </c>
      <c r="AP45" s="301">
        <f t="shared" si="32"/>
        <v>530693.41810078768</v>
      </c>
      <c r="AQ45" s="102">
        <f t="shared" si="33"/>
        <v>213706.8056744092</v>
      </c>
      <c r="AR45" s="350"/>
      <c r="AS45" s="332">
        <f>Retention!$M44-Retention!$M45</f>
        <v>1.2301513682469291E-3</v>
      </c>
      <c r="AT45" s="305">
        <f t="shared" ca="1" si="34"/>
        <v>93239.923169566609</v>
      </c>
      <c r="AU45" s="306">
        <f>VLOOKUP($C45,Salary!$A$2:$J$80, 10,1)/(1+$B$5)^($C45-$C$5)</f>
        <v>622619.8149750575</v>
      </c>
    </row>
    <row r="46" spans="1:16379">
      <c r="A46" s="111" t="s">
        <v>43</v>
      </c>
      <c r="B46" s="98">
        <v>0.09</v>
      </c>
      <c r="C46" s="25">
        <f t="shared" si="16"/>
        <v>66</v>
      </c>
      <c r="D46" s="25">
        <v>41</v>
      </c>
      <c r="E46" s="455">
        <f t="shared" si="7"/>
        <v>11879.710222234828</v>
      </c>
      <c r="F46" s="455">
        <f t="shared" si="8"/>
        <v>563454.85406970733</v>
      </c>
      <c r="G46" s="289">
        <f t="shared" si="9"/>
        <v>35166.10265392837</v>
      </c>
      <c r="H46" s="289">
        <f ca="1">IF(D46&lt;$B$10,AM46*AN46+AP46,IF(D46=OptimumBenefits!B43,MAX(AM46*AN46+AP46,OptimumBenefits!D43),0))</f>
        <v>1448555.5778427012</v>
      </c>
      <c r="I46" s="100">
        <f t="shared" ca="1" si="20"/>
        <v>570209.14806835761</v>
      </c>
      <c r="J46" s="164"/>
      <c r="K46" s="112"/>
      <c r="L46" s="109"/>
      <c r="M46" s="112"/>
      <c r="N46" s="109"/>
      <c r="O46" s="112"/>
      <c r="P46" s="109"/>
      <c r="Q46" s="112"/>
      <c r="R46" s="112"/>
      <c r="S46" s="298">
        <f>$B$46*Salary!$F43</f>
        <v>9992.279626178828</v>
      </c>
      <c r="T46" s="299">
        <f>$B$45*Salary!$F43</f>
        <v>6661.5197507858848</v>
      </c>
      <c r="U46" s="300">
        <f t="shared" si="21"/>
        <v>723855.93362080539</v>
      </c>
      <c r="V46" s="301">
        <f>IF(D46&lt;$B$47,0,U46/(1+$B$6)^($C46-$C$5))</f>
        <v>284938.51499218453</v>
      </c>
      <c r="W46" s="300">
        <f t="shared" si="22"/>
        <v>482570.6224138703</v>
      </c>
      <c r="X46" s="302">
        <f t="shared" si="23"/>
        <v>474897.5249869742</v>
      </c>
      <c r="Y46" s="298">
        <f t="shared" si="11"/>
        <v>9992.279626178828</v>
      </c>
      <c r="Z46" s="299">
        <f t="shared" si="12"/>
        <v>6661.5197507858848</v>
      </c>
      <c r="AA46" s="301">
        <f t="shared" si="24"/>
        <v>582777.59776889486</v>
      </c>
      <c r="AB46" s="301">
        <f>IF(D46&lt;$B$47,0,AA46/(1+$B$6)^($C46-$C$5))</f>
        <v>229404.46512381631</v>
      </c>
      <c r="AC46" s="301">
        <f t="shared" si="25"/>
        <v>388518.39851259638</v>
      </c>
      <c r="AD46" s="302">
        <f t="shared" si="26"/>
        <v>382340.77520636044</v>
      </c>
      <c r="AE46" s="298">
        <f t="shared" si="13"/>
        <v>9992.279626178828</v>
      </c>
      <c r="AF46" s="299">
        <f t="shared" si="14"/>
        <v>6661.5197507858848</v>
      </c>
      <c r="AG46" s="301">
        <f t="shared" si="27"/>
        <v>473933.98940442671</v>
      </c>
      <c r="AH46" s="301">
        <f>IF($D46&lt;$B$47,0,AG46)/(1+$B$6)^($C46-$C$5)</f>
        <v>186559.28738433379</v>
      </c>
      <c r="AI46" s="301">
        <f t="shared" si="28"/>
        <v>315955.99293628451</v>
      </c>
      <c r="AJ46" s="302">
        <f t="shared" si="29"/>
        <v>310932.14564055635</v>
      </c>
      <c r="AK46" s="365">
        <f>$B$25*Salary!$F43</f>
        <v>15710.084078936712</v>
      </c>
      <c r="AL46" s="366">
        <f>$B$24*Salary!$F43</f>
        <v>11879.710222234828</v>
      </c>
      <c r="AM46" s="301">
        <f t="shared" si="30"/>
        <v>745129.55000807112</v>
      </c>
      <c r="AN46" s="303">
        <f t="shared" si="31"/>
        <v>0</v>
      </c>
      <c r="AO46" s="301">
        <f t="shared" si="15"/>
        <v>0</v>
      </c>
      <c r="AP46" s="301">
        <f t="shared" si="32"/>
        <v>563454.85406970733</v>
      </c>
      <c r="AQ46" s="102">
        <f t="shared" si="33"/>
        <v>221798.26389026351</v>
      </c>
      <c r="AR46" s="350"/>
      <c r="AS46" s="332">
        <f>Retention!$M45-Retention!$M46</f>
        <v>8.9698703522650132E-4</v>
      </c>
      <c r="AT46" s="305">
        <f t="shared" ca="1" si="34"/>
        <v>90406.629355321784</v>
      </c>
      <c r="AU46" s="306">
        <f>VLOOKUP($C46,Salary!$A$2:$J$80, 10,1)/(1+$B$5)^($C46-$C$5)</f>
        <v>629347.25693583745</v>
      </c>
    </row>
    <row r="47" spans="1:16379">
      <c r="A47" s="111" t="s">
        <v>113</v>
      </c>
      <c r="B47" s="183"/>
      <c r="C47" s="25">
        <f t="shared" si="16"/>
        <v>67</v>
      </c>
      <c r="D47" s="25">
        <v>42</v>
      </c>
      <c r="E47" s="455">
        <f t="shared" si="7"/>
        <v>12236.101528901874</v>
      </c>
      <c r="F47" s="455">
        <f t="shared" si="8"/>
        <v>597872.7584547305</v>
      </c>
      <c r="G47" s="289">
        <f t="shared" si="9"/>
        <v>34873.063680918734</v>
      </c>
      <c r="H47" s="289">
        <f ca="1">IF(D47&lt;$B$10,AM47*AN47+AP47,IF(D47=OptimumBenefits!B44,MAX(AM47*AN47+AP47,OptimumBenefits!D44),0))</f>
        <v>1500187.3512682896</v>
      </c>
      <c r="I47" s="100">
        <f t="shared" ca="1" si="20"/>
        <v>577256.56867088098</v>
      </c>
      <c r="J47" s="164"/>
      <c r="K47" s="112"/>
      <c r="L47" s="109"/>
      <c r="M47" s="112"/>
      <c r="N47" s="109"/>
      <c r="O47" s="112"/>
      <c r="P47" s="109"/>
      <c r="Q47" s="112"/>
      <c r="R47" s="112"/>
      <c r="S47" s="298">
        <f>$B$46*Salary!$F44</f>
        <v>10292.048014964193</v>
      </c>
      <c r="T47" s="299">
        <f>$B$45*Salary!$F44</f>
        <v>6861.3653433094623</v>
      </c>
      <c r="U47" s="300">
        <f t="shared" si="21"/>
        <v>777279.56926423253</v>
      </c>
      <c r="V47" s="301">
        <f>IF(D47&lt;$B$47,0,U47/(1+$B$6)^($C47-$C$5))</f>
        <v>299089.13488179963</v>
      </c>
      <c r="W47" s="300">
        <f t="shared" si="22"/>
        <v>518186.37950948841</v>
      </c>
      <c r="X47" s="302">
        <f t="shared" si="23"/>
        <v>498481.89146966609</v>
      </c>
      <c r="Y47" s="298">
        <f t="shared" si="11"/>
        <v>10292.048014964193</v>
      </c>
      <c r="Z47" s="299">
        <f t="shared" si="12"/>
        <v>6861.3653433094623</v>
      </c>
      <c r="AA47" s="301">
        <f t="shared" si="24"/>
        <v>621908.75728351844</v>
      </c>
      <c r="AB47" s="301">
        <f>IF(D47&lt;$B$47,0,AA47/(1+$B$6)^($C47-$C$5))</f>
        <v>239304.0542251931</v>
      </c>
      <c r="AC47" s="301">
        <f t="shared" si="25"/>
        <v>414605.83818901214</v>
      </c>
      <c r="AD47" s="302">
        <f t="shared" si="26"/>
        <v>398840.0903753218</v>
      </c>
      <c r="AE47" s="298">
        <f t="shared" si="13"/>
        <v>10292.048014964193</v>
      </c>
      <c r="AF47" s="299">
        <f t="shared" si="14"/>
        <v>6861.3653433094623</v>
      </c>
      <c r="AG47" s="301">
        <f t="shared" si="27"/>
        <v>502883.62860678264</v>
      </c>
      <c r="AH47" s="301">
        <f>IF($D47&lt;$B$47,0,AG47)/(1+$B$6)^($C47-$C$5)</f>
        <v>193504.41639498787</v>
      </c>
      <c r="AI47" s="301">
        <f t="shared" si="28"/>
        <v>335255.7524045218</v>
      </c>
      <c r="AJ47" s="302">
        <f t="shared" si="29"/>
        <v>322507.36065831315</v>
      </c>
      <c r="AK47" s="365">
        <f>$B$25*Salary!$F44</f>
        <v>16181.386601304814</v>
      </c>
      <c r="AL47" s="366">
        <f>$B$24*Salary!$F44</f>
        <v>12236.101528901874</v>
      </c>
      <c r="AM47" s="301">
        <f t="shared" si="30"/>
        <v>790644.81608733069</v>
      </c>
      <c r="AN47" s="303">
        <f t="shared" si="31"/>
        <v>0</v>
      </c>
      <c r="AO47" s="301">
        <f t="shared" si="15"/>
        <v>0</v>
      </c>
      <c r="AP47" s="301">
        <f t="shared" si="32"/>
        <v>597872.7584547305</v>
      </c>
      <c r="AQ47" s="102">
        <f t="shared" si="33"/>
        <v>230055.25060293003</v>
      </c>
      <c r="AR47" s="350"/>
      <c r="AS47" s="332">
        <f>Retention!$M46-Retention!$M47</f>
        <v>5.5889192194882018E-4</v>
      </c>
      <c r="AT47" s="305">
        <f t="shared" ca="1" si="34"/>
        <v>87503.784533191967</v>
      </c>
      <c r="AU47" s="306">
        <f>VLOOKUP($C47,Salary!$A$2:$J$80, 10,1)/(1+$B$5)^($C47-$C$5)</f>
        <v>635823.205739205</v>
      </c>
    </row>
    <row r="48" spans="1:16379">
      <c r="A48" s="111" t="s">
        <v>44</v>
      </c>
      <c r="B48" s="98">
        <f>$B$5-1%</f>
        <v>6.0000000000000005E-2</v>
      </c>
      <c r="C48" s="25">
        <f t="shared" si="16"/>
        <v>68</v>
      </c>
      <c r="D48" s="25">
        <v>43</v>
      </c>
      <c r="E48" s="455">
        <f t="shared" si="7"/>
        <v>12603.184574768931</v>
      </c>
      <c r="F48" s="455">
        <f t="shared" si="8"/>
        <v>634023.77032182156</v>
      </c>
      <c r="G48" s="289">
        <f t="shared" si="9"/>
        <v>34562.336958667853</v>
      </c>
      <c r="H48" s="289">
        <f ca="1">IF(D48&lt;$B$10,AM48*AN48+AP48,IF(D48=OptimumBenefits!B45,MAX(AM48*AN48+AP48,OptimumBenefits!D45),0))</f>
        <v>1551223.9381981259</v>
      </c>
      <c r="I48" s="100">
        <f t="shared" ca="1" si="20"/>
        <v>583474.9943201273</v>
      </c>
      <c r="J48" s="164"/>
      <c r="K48" s="112"/>
      <c r="L48" s="109"/>
      <c r="M48" s="112"/>
      <c r="N48" s="109"/>
      <c r="O48" s="112"/>
      <c r="P48" s="109"/>
      <c r="Q48" s="112"/>
      <c r="R48" s="112"/>
      <c r="S48" s="298">
        <f>$B$46*Salary!$F45</f>
        <v>10600.809455413118</v>
      </c>
      <c r="T48" s="299">
        <f>$B$45*Salary!$F45</f>
        <v>7067.2063036087466</v>
      </c>
      <c r="U48" s="300">
        <f t="shared" si="21"/>
        <v>834208.39143505075</v>
      </c>
      <c r="V48" s="301">
        <f>IF(D48&lt;$B$47,0,U48/(1+$B$6)^($C48-$C$5))</f>
        <v>313777.86563799222</v>
      </c>
      <c r="W48" s="300">
        <f t="shared" si="22"/>
        <v>556138.92762336717</v>
      </c>
      <c r="X48" s="302">
        <f t="shared" si="23"/>
        <v>522963.10939665372</v>
      </c>
      <c r="Y48" s="298">
        <f t="shared" si="11"/>
        <v>10600.809455413118</v>
      </c>
      <c r="Z48" s="299">
        <f t="shared" si="12"/>
        <v>7067.2063036087466</v>
      </c>
      <c r="AA48" s="301">
        <f t="shared" si="24"/>
        <v>663296.24316265865</v>
      </c>
      <c r="AB48" s="301">
        <f>IF(D48&lt;$B$47,0,AA48/(1+$B$6)^($C48-$C$5))</f>
        <v>249491.2321695124</v>
      </c>
      <c r="AC48" s="301">
        <f t="shared" si="25"/>
        <v>442197.49544177222</v>
      </c>
      <c r="AD48" s="302">
        <f t="shared" si="26"/>
        <v>415818.72028252057</v>
      </c>
      <c r="AE48" s="298">
        <f t="shared" si="13"/>
        <v>10600.809455413118</v>
      </c>
      <c r="AF48" s="299">
        <f t="shared" si="14"/>
        <v>7067.2063036087466</v>
      </c>
      <c r="AG48" s="301">
        <f t="shared" si="27"/>
        <v>533291.02176601812</v>
      </c>
      <c r="AH48" s="301">
        <f>IF($D48&lt;$B$47,0,AG48)/(1+$B$6)^($C48-$C$5)</f>
        <v>200591.26747189221</v>
      </c>
      <c r="AI48" s="301">
        <f t="shared" si="28"/>
        <v>355527.34784401214</v>
      </c>
      <c r="AJ48" s="302">
        <f t="shared" si="29"/>
        <v>334318.77911982033</v>
      </c>
      <c r="AK48" s="365">
        <f>$B$25*Salary!$F45</f>
        <v>16666.82819934396</v>
      </c>
      <c r="AL48" s="366">
        <f>$B$24*Salary!$F45</f>
        <v>12603.184574768931</v>
      </c>
      <c r="AM48" s="301">
        <f t="shared" si="30"/>
        <v>838451.99533212883</v>
      </c>
      <c r="AN48" s="303">
        <f t="shared" si="31"/>
        <v>0</v>
      </c>
      <c r="AO48" s="301">
        <f t="shared" si="15"/>
        <v>0</v>
      </c>
      <c r="AP48" s="301">
        <f t="shared" si="32"/>
        <v>634023.77032182156</v>
      </c>
      <c r="AQ48" s="102">
        <f t="shared" si="33"/>
        <v>238480.72910547187</v>
      </c>
      <c r="AR48" s="350"/>
      <c r="AS48" s="332">
        <f>Retention!$M47-Retention!$M48</f>
        <v>3.5862231658382617E-4</v>
      </c>
      <c r="AT48" s="305">
        <f t="shared" ca="1" si="34"/>
        <v>84561.37917848365</v>
      </c>
      <c r="AU48" s="306">
        <f>VLOOKUP($C48,Salary!$A$2:$J$80, 10,1)/(1+$B$5)^($C48-$C$5)</f>
        <v>642057.06299852126</v>
      </c>
    </row>
    <row r="49" spans="1:16384">
      <c r="A49" s="111" t="s">
        <v>45</v>
      </c>
      <c r="B49" s="98">
        <f>$B$5-2%</f>
        <v>0.05</v>
      </c>
      <c r="C49" s="25">
        <f t="shared" si="16"/>
        <v>69</v>
      </c>
      <c r="D49" s="25">
        <v>44</v>
      </c>
      <c r="E49" s="455">
        <f t="shared" si="7"/>
        <v>12981.280112011998</v>
      </c>
      <c r="F49" s="455">
        <f t="shared" si="8"/>
        <v>671987.90570946329</v>
      </c>
      <c r="G49" s="289">
        <f t="shared" si="9"/>
        <v>34235.386771554971</v>
      </c>
      <c r="H49" s="289">
        <f ca="1">IF(D49&lt;$B$10,AM49*AN49+AP49,IF(D49=OptimumBenefits!B46,MAX(AM49*AN49+AP49,OptimumBenefits!D46),0))</f>
        <v>1601326.9741260188</v>
      </c>
      <c r="I49" s="100">
        <f t="shared" ca="1" si="20"/>
        <v>588778.76192923065</v>
      </c>
      <c r="J49" s="164"/>
      <c r="K49" s="112"/>
      <c r="L49" s="109"/>
      <c r="M49" s="112"/>
      <c r="N49" s="109"/>
      <c r="O49" s="112"/>
      <c r="P49" s="109"/>
      <c r="Q49" s="112"/>
      <c r="R49" s="112"/>
      <c r="S49" s="298">
        <f>$B$46*Salary!$F46</f>
        <v>10918.833739075513</v>
      </c>
      <c r="T49" s="299">
        <f>$B$45*Salary!$F46</f>
        <v>7279.2224927170082</v>
      </c>
      <c r="U49" s="300">
        <f t="shared" si="21"/>
        <v>894861.70437656704</v>
      </c>
      <c r="V49" s="301">
        <f>IF(D49&lt;$B$47,0,U49/(1+$B$6)^($C49-$C$5))</f>
        <v>329024.34975110408</v>
      </c>
      <c r="W49" s="300">
        <f t="shared" si="22"/>
        <v>596574.46958437795</v>
      </c>
      <c r="X49" s="302">
        <f t="shared" si="23"/>
        <v>548373.91625184007</v>
      </c>
      <c r="Y49" s="298">
        <f t="shared" si="11"/>
        <v>10918.833739075513</v>
      </c>
      <c r="Z49" s="299">
        <f t="shared" si="12"/>
        <v>7279.2224927170082</v>
      </c>
      <c r="AA49" s="301">
        <f t="shared" si="24"/>
        <v>707061.86477620481</v>
      </c>
      <c r="AB49" s="301">
        <f>IF(D49&lt;$B$47,0,AA49/(1+$B$6)^($C49-$C$5))</f>
        <v>259973.76930312385</v>
      </c>
      <c r="AC49" s="301">
        <f t="shared" si="25"/>
        <v>471374.57651746954</v>
      </c>
      <c r="AD49" s="302">
        <f t="shared" si="26"/>
        <v>433289.61550520628</v>
      </c>
      <c r="AE49" s="298">
        <f t="shared" si="13"/>
        <v>10918.833739075513</v>
      </c>
      <c r="AF49" s="299">
        <f t="shared" si="14"/>
        <v>7279.2224927170082</v>
      </c>
      <c r="AG49" s="301">
        <f t="shared" si="27"/>
        <v>565223.47209207201</v>
      </c>
      <c r="AH49" s="301">
        <f>IF($D49&lt;$B$47,0,AG49)/(1+$B$6)^($C49-$C$5)</f>
        <v>207822.37574767895</v>
      </c>
      <c r="AI49" s="301">
        <f t="shared" si="28"/>
        <v>376815.64806138136</v>
      </c>
      <c r="AJ49" s="302">
        <f t="shared" si="29"/>
        <v>346370.62624613161</v>
      </c>
      <c r="AK49" s="365">
        <f>$B$25*Salary!$F46</f>
        <v>17166.833045324278</v>
      </c>
      <c r="AL49" s="366">
        <f>$B$24*Salary!$F46</f>
        <v>12981.280112011998</v>
      </c>
      <c r="AM49" s="301">
        <f t="shared" si="30"/>
        <v>888656.90334475797</v>
      </c>
      <c r="AN49" s="303">
        <f t="shared" si="31"/>
        <v>0</v>
      </c>
      <c r="AO49" s="301">
        <f t="shared" si="15"/>
        <v>0</v>
      </c>
      <c r="AP49" s="301">
        <f t="shared" si="32"/>
        <v>671987.90570946329</v>
      </c>
      <c r="AQ49" s="102">
        <f t="shared" si="33"/>
        <v>247077.71338890714</v>
      </c>
      <c r="AR49" s="350"/>
      <c r="AS49" s="332">
        <f>Retention!$M48-Retention!$M49</f>
        <v>4.8848706455887822E-4</v>
      </c>
      <c r="AT49" s="305">
        <f t="shared" ca="1" si="34"/>
        <v>81581.897294786424</v>
      </c>
      <c r="AU49" s="306">
        <f>VLOOKUP($C49,Salary!$A$2:$J$80, 10,1)/(1+$B$5)^($C49-$C$5)</f>
        <v>648057.8788649661</v>
      </c>
    </row>
    <row r="50" spans="1:16384">
      <c r="A50" s="111" t="s">
        <v>46</v>
      </c>
      <c r="B50" s="98">
        <f>$B$5-3%</f>
        <v>4.0000000000000008E-2</v>
      </c>
      <c r="C50" s="25">
        <f t="shared" si="16"/>
        <v>70</v>
      </c>
      <c r="D50" s="25">
        <v>45</v>
      </c>
      <c r="E50" s="455">
        <f t="shared" si="7"/>
        <v>13370.718515372359</v>
      </c>
      <c r="F50" s="455">
        <f t="shared" si="8"/>
        <v>711848.70204985375</v>
      </c>
      <c r="G50" s="289">
        <f t="shared" si="9"/>
        <v>33893.600148652367</v>
      </c>
      <c r="H50" s="289">
        <f ca="1">IF(D50&lt;$B$10,AM50*AN50+AP50,IF(D50=OptimumBenefits!B47,MAX(AM50*AN50+AP50,OptimumBenefits!D47),0))</f>
        <v>1650115.7915683184</v>
      </c>
      <c r="I50" s="100">
        <f t="shared" ca="1" si="20"/>
        <v>593076.75607690529</v>
      </c>
      <c r="J50" s="164"/>
      <c r="K50" s="112"/>
      <c r="L50" s="109"/>
      <c r="M50" s="112"/>
      <c r="N50" s="109"/>
      <c r="O50" s="112"/>
      <c r="P50" s="109"/>
      <c r="Q50" s="112"/>
      <c r="R50" s="112"/>
      <c r="S50" s="298">
        <f>$B$46*Salary!$F47</f>
        <v>11246.398751247778</v>
      </c>
      <c r="T50" s="299">
        <f>$B$45*Salary!$F47</f>
        <v>7497.5991674985189</v>
      </c>
      <c r="U50" s="300">
        <f t="shared" si="21"/>
        <v>959472.24037823651</v>
      </c>
      <c r="V50" s="301">
        <f>IF(D50&lt;$B$47,0,U50/(1+$B$6)^($C50-$C$5))</f>
        <v>344848.94137552142</v>
      </c>
      <c r="W50" s="300">
        <f t="shared" si="22"/>
        <v>639648.1602521576</v>
      </c>
      <c r="X50" s="302">
        <f t="shared" si="23"/>
        <v>574748.23562586901</v>
      </c>
      <c r="Y50" s="298">
        <f t="shared" si="11"/>
        <v>11246.398751247778</v>
      </c>
      <c r="Z50" s="299">
        <f t="shared" si="12"/>
        <v>7497.5991674985189</v>
      </c>
      <c r="AA50" s="301">
        <f t="shared" si="24"/>
        <v>753333.79175409058</v>
      </c>
      <c r="AB50" s="301">
        <f>IF(D50&lt;$B$47,0,AA50/(1+$B$6)^($C50-$C$5))</f>
        <v>270759.64228667464</v>
      </c>
      <c r="AC50" s="301">
        <f t="shared" si="25"/>
        <v>502222.52783606009</v>
      </c>
      <c r="AD50" s="302">
        <f t="shared" si="26"/>
        <v>451266.07047779101</v>
      </c>
      <c r="AE50" s="298">
        <f t="shared" si="13"/>
        <v>11246.398751247778</v>
      </c>
      <c r="AF50" s="299">
        <f t="shared" si="14"/>
        <v>7497.5991674985189</v>
      </c>
      <c r="AG50" s="301">
        <f t="shared" si="27"/>
        <v>598751.24471483042</v>
      </c>
      <c r="AH50" s="301">
        <f>IF($D50&lt;$B$47,0,AG50)/(1+$B$6)^($C50-$C$5)</f>
        <v>215200.31971512633</v>
      </c>
      <c r="AI50" s="301">
        <f t="shared" si="28"/>
        <v>399167.49647655367</v>
      </c>
      <c r="AJ50" s="302">
        <f t="shared" si="29"/>
        <v>358667.19952521054</v>
      </c>
      <c r="AK50" s="365">
        <f>$B$25*Salary!$F47</f>
        <v>17681.838036684007</v>
      </c>
      <c r="AL50" s="366">
        <f>$B$24*Salary!$F47</f>
        <v>13370.718515372359</v>
      </c>
      <c r="AM50" s="301">
        <f t="shared" si="30"/>
        <v>941370.01252387266</v>
      </c>
      <c r="AN50" s="303">
        <f t="shared" si="31"/>
        <v>0</v>
      </c>
      <c r="AO50" s="301">
        <f t="shared" si="15"/>
        <v>0</v>
      </c>
      <c r="AP50" s="301">
        <f t="shared" si="32"/>
        <v>711848.70204985375</v>
      </c>
      <c r="AQ50" s="102">
        <f t="shared" si="33"/>
        <v>255849.26899465013</v>
      </c>
      <c r="AR50" s="350"/>
      <c r="AS50" s="332">
        <f>Retention!$M49-Retention!$M50</f>
        <v>3.4653692563733337E-4</v>
      </c>
      <c r="AT50" s="305">
        <f t="shared" ca="1" si="34"/>
        <v>78567.769636077355</v>
      </c>
      <c r="AU50" s="306">
        <f>VLOOKUP($C50,Salary!$A$2:$J$80, 10,1)/(1+$B$5)^($C50-$C$5)</f>
        <v>653834.36516630999</v>
      </c>
    </row>
    <row r="51" spans="1:16384">
      <c r="A51" s="175"/>
      <c r="B51" s="176"/>
      <c r="C51" s="25">
        <f t="shared" si="16"/>
        <v>71</v>
      </c>
      <c r="D51" s="25">
        <v>46</v>
      </c>
      <c r="E51" s="455">
        <f t="shared" si="7"/>
        <v>13771.84007083353</v>
      </c>
      <c r="F51" s="455">
        <f t="shared" si="8"/>
        <v>753693.36864722031</v>
      </c>
      <c r="G51" s="289">
        <f t="shared" si="9"/>
        <v>33538.290383055682</v>
      </c>
      <c r="H51" s="289">
        <f ca="1">IF(D51&lt;$B$10,AM51*AN51+AP51,IF(D51=OptimumBenefits!B48,MAX(AM51*AN51+AP51,OptimumBenefits!D48),0))</f>
        <v>1697156.7484190874</v>
      </c>
      <c r="I51" s="100">
        <f t="shared" ca="1" si="20"/>
        <v>596269.78755488049</v>
      </c>
      <c r="J51" s="164"/>
      <c r="L51" s="109"/>
      <c r="N51" s="109"/>
      <c r="P51" s="109"/>
      <c r="S51" s="298">
        <f>$B$46*Salary!$F48</f>
        <v>11583.790713785213</v>
      </c>
      <c r="T51" s="299">
        <f>$B$45*Salary!$F48</f>
        <v>7722.5271425234741</v>
      </c>
      <c r="U51" s="300">
        <f t="shared" si="21"/>
        <v>1028286.9735521786</v>
      </c>
      <c r="V51" s="301">
        <f>IF(D51&lt;$B$47,0,U51/(1+$B$6)^($C51-$C$5))</f>
        <v>361272.73207766406</v>
      </c>
      <c r="W51" s="300">
        <f t="shared" si="22"/>
        <v>685524.64903478557</v>
      </c>
      <c r="X51" s="302">
        <f t="shared" si="23"/>
        <v>602121.22012944007</v>
      </c>
      <c r="Y51" s="298">
        <f t="shared" si="11"/>
        <v>11583.790713785213</v>
      </c>
      <c r="Z51" s="299">
        <f t="shared" si="12"/>
        <v>7722.5271425234741</v>
      </c>
      <c r="AA51" s="301">
        <f t="shared" si="24"/>
        <v>802246.88009304297</v>
      </c>
      <c r="AB51" s="301">
        <f>IF(D51&lt;$B$47,0,AA51/(1+$B$6)^($C51-$C$5))</f>
        <v>281857.03954878403</v>
      </c>
      <c r="AC51" s="301">
        <f t="shared" si="25"/>
        <v>534831.25339536159</v>
      </c>
      <c r="AD51" s="302">
        <f t="shared" si="26"/>
        <v>469761.7325813066</v>
      </c>
      <c r="AE51" s="298">
        <f t="shared" si="13"/>
        <v>11583.790713785213</v>
      </c>
      <c r="AF51" s="299">
        <f t="shared" si="14"/>
        <v>7722.5271425234741</v>
      </c>
      <c r="AG51" s="301">
        <f t="shared" si="27"/>
        <v>633947.69325467141</v>
      </c>
      <c r="AH51" s="301">
        <f>IF($D51&lt;$B$47,0,AG51)/(1+$B$6)^($C51-$C$5)</f>
        <v>222727.72195613783</v>
      </c>
      <c r="AI51" s="301">
        <f t="shared" si="28"/>
        <v>422631.79550311435</v>
      </c>
      <c r="AJ51" s="302">
        <f t="shared" si="29"/>
        <v>371212.86992689641</v>
      </c>
      <c r="AK51" s="365">
        <f>$B$25*Salary!$F48</f>
        <v>18212.293177784526</v>
      </c>
      <c r="AL51" s="366">
        <f>$B$24*Salary!$F48</f>
        <v>13771.84007083353</v>
      </c>
      <c r="AM51" s="301">
        <f t="shared" si="30"/>
        <v>996706.6510615116</v>
      </c>
      <c r="AN51" s="303">
        <f t="shared" si="31"/>
        <v>0</v>
      </c>
      <c r="AO51" s="301">
        <f t="shared" si="15"/>
        <v>0</v>
      </c>
      <c r="AP51" s="301">
        <f t="shared" si="32"/>
        <v>753693.36864722031</v>
      </c>
      <c r="AQ51" s="102">
        <f t="shared" si="33"/>
        <v>264798.51388118602</v>
      </c>
      <c r="AR51" s="350"/>
      <c r="AS51" s="332">
        <f>Retention!$M50-Retention!$M51</f>
        <v>1.1043484443387549E-4</v>
      </c>
      <c r="AT51" s="305">
        <f t="shared" ca="1" si="34"/>
        <v>75521.078228677143</v>
      </c>
      <c r="AU51" s="306">
        <f>VLOOKUP($C51,Salary!$A$2:$J$80, 10,1)/(1+$B$5)^($C51-$C$5)</f>
        <v>659394.90805451956</v>
      </c>
    </row>
    <row r="52" spans="1:16384">
      <c r="B52" s="115"/>
      <c r="C52" s="25">
        <f t="shared" si="16"/>
        <v>72</v>
      </c>
      <c r="D52" s="25">
        <v>47</v>
      </c>
      <c r="E52" s="455">
        <f t="shared" si="7"/>
        <v>14184.995272958537</v>
      </c>
      <c r="F52" s="455">
        <f t="shared" si="8"/>
        <v>797612.94346394273</v>
      </c>
      <c r="G52" s="289">
        <f t="shared" si="9"/>
        <v>33170.700401950926</v>
      </c>
      <c r="H52" s="289">
        <f ca="1">IF(D52&lt;$B$10,AM52*AN52+AP52,IF(D52=OptimumBenefits!B49,MAX(AM52*AN52+AP52,OptimumBenefits!D49),0))</f>
        <v>1743034.1362865968</v>
      </c>
      <c r="I52" s="100">
        <f t="shared" ca="1" si="20"/>
        <v>598619.84220223874</v>
      </c>
      <c r="J52" s="164"/>
      <c r="L52" s="446" t="s">
        <v>189</v>
      </c>
      <c r="N52" s="109"/>
      <c r="P52" s="109"/>
      <c r="S52" s="298">
        <f>$B$46*Salary!$F49</f>
        <v>11931.304435198768</v>
      </c>
      <c r="T52" s="299">
        <f>$B$45*Salary!$F49</f>
        <v>7954.2029567991794</v>
      </c>
      <c r="U52" s="300">
        <f t="shared" si="21"/>
        <v>1101567.9826790947</v>
      </c>
      <c r="V52" s="301">
        <f>IF(D52&lt;$B$47,0,U52/(1+$B$6)^($C52-$C$5))</f>
        <v>378317.57751528826</v>
      </c>
      <c r="W52" s="300">
        <f t="shared" si="22"/>
        <v>734378.65511939616</v>
      </c>
      <c r="X52" s="302">
        <f t="shared" si="23"/>
        <v>630529.29585881368</v>
      </c>
      <c r="Y52" s="298">
        <f t="shared" si="11"/>
        <v>11931.304435198768</v>
      </c>
      <c r="Z52" s="299">
        <f t="shared" si="12"/>
        <v>7954.2029567991794</v>
      </c>
      <c r="AA52" s="301">
        <f t="shared" si="24"/>
        <v>853943.01481148042</v>
      </c>
      <c r="AB52" s="301">
        <f>IF(D52&lt;$B$47,0,AA52/(1+$B$6)^($C52-$C$5))</f>
        <v>293274.36688371375</v>
      </c>
      <c r="AC52" s="301">
        <f t="shared" si="25"/>
        <v>569295.34320765315</v>
      </c>
      <c r="AD52" s="302">
        <f t="shared" si="26"/>
        <v>488790.61147285608</v>
      </c>
      <c r="AE52" s="298">
        <f t="shared" si="13"/>
        <v>11931.304435198768</v>
      </c>
      <c r="AF52" s="299">
        <f t="shared" si="14"/>
        <v>7954.2029567991794</v>
      </c>
      <c r="AG52" s="301">
        <f t="shared" si="27"/>
        <v>670889.39169864345</v>
      </c>
      <c r="AH52" s="301">
        <f>IF($D52&lt;$B$47,0,AG52)/(1+$B$6)^($C52-$C$5)</f>
        <v>230407.24988289268</v>
      </c>
      <c r="AI52" s="301">
        <f t="shared" si="28"/>
        <v>447259.59446576243</v>
      </c>
      <c r="AJ52" s="302">
        <f t="shared" si="29"/>
        <v>384012.08313815447</v>
      </c>
      <c r="AK52" s="365">
        <f>$B$25*Salary!$F49</f>
        <v>18758.661973118065</v>
      </c>
      <c r="AL52" s="366">
        <f>$B$24*Salary!$F49</f>
        <v>14184.995272958537</v>
      </c>
      <c r="AM52" s="301">
        <f t="shared" si="30"/>
        <v>1054787.2102817565</v>
      </c>
      <c r="AN52" s="303">
        <f t="shared" si="31"/>
        <v>0</v>
      </c>
      <c r="AO52" s="301">
        <f t="shared" si="15"/>
        <v>0</v>
      </c>
      <c r="AP52" s="301">
        <f t="shared" si="32"/>
        <v>797612.94346394273</v>
      </c>
      <c r="AQ52" s="102">
        <f t="shared" si="33"/>
        <v>273928.61930521682</v>
      </c>
      <c r="AR52" s="350"/>
      <c r="AS52" s="332">
        <f>Retention!$M51-Retention!$M52</f>
        <v>0</v>
      </c>
      <c r="AT52" s="305">
        <f t="shared" ca="1" si="34"/>
        <v>72488.371206766577</v>
      </c>
      <c r="AU52" s="306">
        <f>VLOOKUP($C52,Salary!$A$2:$J$80, 10,1)/(1+$B$5)^($C52-$C$5)</f>
        <v>664747.58018055325</v>
      </c>
      <c r="XEZ52" s="33"/>
      <c r="XFA52" s="33"/>
      <c r="XFB52" s="33"/>
      <c r="XFC52" s="33"/>
    </row>
    <row r="53" spans="1:16384">
      <c r="A53" s="114"/>
      <c r="B53" s="115"/>
      <c r="C53" s="25">
        <f t="shared" si="16"/>
        <v>73</v>
      </c>
      <c r="D53" s="25">
        <v>48</v>
      </c>
      <c r="E53" s="455">
        <f t="shared" si="7"/>
        <v>14610.545131147293</v>
      </c>
      <c r="F53" s="455">
        <f t="shared" si="8"/>
        <v>843702.45647545904</v>
      </c>
      <c r="G53" s="289">
        <f t="shared" si="9"/>
        <v>32792.005993494509</v>
      </c>
      <c r="H53" s="289">
        <f ca="1">IF(D53&lt;$B$10,AM53*AN53+AP53,IF(D53=OptimumBenefits!B50,MAX(AM53*AN53+AP53,OptimumBenefits!D50),0))</f>
        <v>1788709.3639404927</v>
      </c>
      <c r="I53" s="100">
        <f t="shared" ca="1" si="20"/>
        <v>600494.95400987507</v>
      </c>
      <c r="J53" s="164"/>
      <c r="L53" s="109"/>
      <c r="N53" s="109"/>
      <c r="P53" s="109"/>
      <c r="S53" s="298">
        <f>$B$46*Salary!$F50</f>
        <v>12289.243568254733</v>
      </c>
      <c r="T53" s="299">
        <f>$B$45*Salary!$F50</f>
        <v>8192.8290455031547</v>
      </c>
      <c r="U53" s="300">
        <f t="shared" si="21"/>
        <v>1179593.3660750391</v>
      </c>
      <c r="V53" s="301">
        <f>IF(D53&lt;$B$47,0,U53/(1+$B$6)^($C53-$C$5))</f>
        <v>396006.12508178811</v>
      </c>
      <c r="W53" s="300">
        <f t="shared" si="22"/>
        <v>786395.5773833592</v>
      </c>
      <c r="X53" s="302">
        <f t="shared" si="23"/>
        <v>660010.20846964675</v>
      </c>
      <c r="Y53" s="298">
        <f t="shared" si="11"/>
        <v>12289.243568254733</v>
      </c>
      <c r="Z53" s="299">
        <f t="shared" si="12"/>
        <v>8192.8290455031547</v>
      </c>
      <c r="AA53" s="301">
        <f t="shared" si="24"/>
        <v>908571.46998725331</v>
      </c>
      <c r="AB53" s="301">
        <f>IF(D53&lt;$B$47,0,AA53/(1+$B$6)^($C53-$C$5))</f>
        <v>305020.25319683587</v>
      </c>
      <c r="AC53" s="301">
        <f t="shared" si="25"/>
        <v>605714.31332483504</v>
      </c>
      <c r="AD53" s="302">
        <f t="shared" si="26"/>
        <v>508367.08866139292</v>
      </c>
      <c r="AE53" s="298">
        <f t="shared" si="13"/>
        <v>12289.243568254733</v>
      </c>
      <c r="AF53" s="299">
        <f t="shared" si="14"/>
        <v>8192.8290455031547</v>
      </c>
      <c r="AG53" s="301">
        <f t="shared" si="27"/>
        <v>709656.27180178801</v>
      </c>
      <c r="AH53" s="301">
        <f>IF($D53&lt;$B$47,0,AG53)/(1+$B$6)^($C53-$C$5)</f>
        <v>238241.61649137049</v>
      </c>
      <c r="AI53" s="301">
        <f t="shared" si="28"/>
        <v>473104.18120119214</v>
      </c>
      <c r="AJ53" s="302">
        <f t="shared" si="29"/>
        <v>397069.36081895087</v>
      </c>
      <c r="AK53" s="365">
        <f>$B$25*Salary!$F50</f>
        <v>19321.421832311607</v>
      </c>
      <c r="AL53" s="366">
        <f>$B$24*Salary!$F50</f>
        <v>14610.545131147293</v>
      </c>
      <c r="AM53" s="301">
        <f t="shared" si="30"/>
        <v>1115737.3606661449</v>
      </c>
      <c r="AN53" s="303">
        <f t="shared" si="31"/>
        <v>0</v>
      </c>
      <c r="AO53" s="301">
        <f t="shared" si="15"/>
        <v>0</v>
      </c>
      <c r="AP53" s="301">
        <f t="shared" si="32"/>
        <v>843702.45647545904</v>
      </c>
      <c r="AQ53" s="102">
        <f t="shared" si="33"/>
        <v>283242.81071751821</v>
      </c>
      <c r="AR53" s="350"/>
      <c r="AS53" s="332">
        <f>Retention!$M52-Retention!$M53</f>
        <v>0</v>
      </c>
      <c r="AT53" s="305">
        <f t="shared" ca="1" si="34"/>
        <v>69521.390785072945</v>
      </c>
      <c r="AU53" s="306">
        <f>VLOOKUP($C53,Salary!$A$2:$J$80, 10,1)/(1+$B$5)^($C53-$C$5)</f>
        <v>669900.15241402481</v>
      </c>
      <c r="XFD53" s="33"/>
    </row>
    <row r="54" spans="1:16384" s="33" customFormat="1">
      <c r="A54" s="116"/>
      <c r="B54" s="117"/>
      <c r="C54" s="25">
        <f t="shared" si="16"/>
        <v>74</v>
      </c>
      <c r="D54" s="25">
        <v>49</v>
      </c>
      <c r="E54" s="455">
        <f t="shared" si="7"/>
        <v>15048.861485081712</v>
      </c>
      <c r="F54" s="455">
        <f t="shared" si="8"/>
        <v>892061.09986562468</v>
      </c>
      <c r="G54" s="289">
        <f t="shared" si="9"/>
        <v>32403.318896341298</v>
      </c>
      <c r="H54" s="289">
        <f ca="1">IF(D54&lt;$B$10,AM54*AN54+AP54,IF(D54=OptimumBenefits!B51,MAX(AM54*AN54+AP54,OptimumBenefits!D51),0))</f>
        <v>1833899.1758896804</v>
      </c>
      <c r="I54" s="100">
        <f t="shared" ca="1" si="20"/>
        <v>601823.86221976636</v>
      </c>
      <c r="J54" s="164"/>
      <c r="K54" s="82"/>
      <c r="L54" s="82"/>
      <c r="M54" s="82"/>
      <c r="N54" s="82"/>
      <c r="O54" s="82"/>
      <c r="P54" s="82"/>
      <c r="Q54" s="82"/>
      <c r="R54" s="82"/>
      <c r="S54" s="298">
        <f>$B$46*Salary!$F51</f>
        <v>12657.920875302374</v>
      </c>
      <c r="T54" s="299">
        <f>$B$45*Salary!$F51</f>
        <v>8438.6139168682494</v>
      </c>
      <c r="U54" s="300">
        <f t="shared" si="21"/>
        <v>1262658.2116077961</v>
      </c>
      <c r="V54" s="301">
        <f>IF(D54&lt;$B$47,0,U54/(1+$B$6)^($C54-$C$5))</f>
        <v>414361.84255039936</v>
      </c>
      <c r="W54" s="300">
        <f t="shared" si="22"/>
        <v>841772.14107186394</v>
      </c>
      <c r="X54" s="302">
        <f t="shared" si="23"/>
        <v>690603.0709173322</v>
      </c>
      <c r="Y54" s="298">
        <f t="shared" si="11"/>
        <v>12657.920875302374</v>
      </c>
      <c r="Z54" s="299">
        <f t="shared" si="12"/>
        <v>8438.6139168682494</v>
      </c>
      <c r="AA54" s="301">
        <f t="shared" si="24"/>
        <v>966289.28705487074</v>
      </c>
      <c r="AB54" s="301">
        <f>IF(D54&lt;$B$47,0,AA54/(1+$B$6)^($C54-$C$5))</f>
        <v>317103.55640179943</v>
      </c>
      <c r="AC54" s="301">
        <f t="shared" si="25"/>
        <v>644192.85803658003</v>
      </c>
      <c r="AD54" s="302">
        <f t="shared" si="26"/>
        <v>528505.92733633227</v>
      </c>
      <c r="AE54" s="298">
        <f t="shared" si="13"/>
        <v>12657.920875302374</v>
      </c>
      <c r="AF54" s="299">
        <f t="shared" si="14"/>
        <v>8438.6139168682494</v>
      </c>
      <c r="AG54" s="301">
        <f t="shared" si="27"/>
        <v>750331.76624211436</v>
      </c>
      <c r="AH54" s="301">
        <f>IF($D54&lt;$B$47,0,AG54)/(1+$B$6)^($C54-$C$5)</f>
        <v>246233.581127457</v>
      </c>
      <c r="AI54" s="301">
        <f t="shared" si="28"/>
        <v>500221.17749474302</v>
      </c>
      <c r="AJ54" s="302">
        <f t="shared" si="29"/>
        <v>410389.30187909503</v>
      </c>
      <c r="AK54" s="365">
        <f>$B$25*Salary!$F51</f>
        <v>19901.064487280953</v>
      </c>
      <c r="AL54" s="366">
        <f>$B$24*Salary!$F51</f>
        <v>15048.861485081712</v>
      </c>
      <c r="AM54" s="301">
        <f t="shared" si="30"/>
        <v>1179688.2769251023</v>
      </c>
      <c r="AN54" s="303">
        <f t="shared" si="31"/>
        <v>0</v>
      </c>
      <c r="AO54" s="301">
        <f t="shared" si="15"/>
        <v>0</v>
      </c>
      <c r="AP54" s="301">
        <f t="shared" si="32"/>
        <v>892061.09986562468</v>
      </c>
      <c r="AQ54" s="102">
        <f t="shared" si="33"/>
        <v>292744.36867375439</v>
      </c>
      <c r="AR54" s="350"/>
      <c r="AS54" s="332">
        <f>Retention!$M53-Retention!$M54</f>
        <v>0</v>
      </c>
      <c r="AT54" s="305">
        <f t="shared" ca="1" si="34"/>
        <v>66614.741780627126</v>
      </c>
      <c r="AU54" s="306">
        <f>VLOOKUP($C54,Salary!$A$2:$J$80, 10,1)/(1+$B$5)^($C54-$C$5)</f>
        <v>674860.10512474983</v>
      </c>
      <c r="AV54" s="336"/>
      <c r="AW54" s="24"/>
      <c r="AX54" s="24"/>
      <c r="AY54" s="24"/>
      <c r="AZ54" s="24"/>
      <c r="BA54" s="338"/>
      <c r="BB54" s="24"/>
      <c r="BC54" s="347"/>
      <c r="BD54" s="24"/>
      <c r="BE54" s="24"/>
      <c r="BF54" s="24"/>
      <c r="BG54" s="24"/>
      <c r="BH54" s="24"/>
      <c r="BI54" s="24"/>
      <c r="BJ54" s="24"/>
      <c r="BK54" s="24"/>
      <c r="BL54" s="24"/>
      <c r="BM54" s="24"/>
      <c r="BN54" s="24"/>
      <c r="BO54" s="24"/>
      <c r="BP54" s="24"/>
      <c r="BQ54" s="24"/>
      <c r="BR54" s="24"/>
      <c r="BS54" s="24"/>
      <c r="BT54" s="24"/>
      <c r="BU54" s="24"/>
      <c r="BV54" s="24"/>
      <c r="BW54" s="24"/>
      <c r="BX54" s="24"/>
      <c r="BY54" s="24"/>
      <c r="BZ54" s="24"/>
      <c r="CA54" s="24"/>
      <c r="CB54" s="24"/>
      <c r="CC54" s="24"/>
      <c r="CD54" s="24"/>
      <c r="CE54" s="24"/>
      <c r="CF54" s="24"/>
      <c r="CG54" s="24"/>
      <c r="CH54" s="24"/>
      <c r="CI54" s="24"/>
      <c r="CJ54" s="24"/>
      <c r="CK54" s="24"/>
      <c r="CL54" s="24"/>
      <c r="CM54" s="24"/>
      <c r="CN54" s="24"/>
      <c r="CO54" s="24"/>
      <c r="CP54" s="24"/>
      <c r="CQ54" s="24"/>
      <c r="CR54" s="24"/>
      <c r="CS54" s="24"/>
      <c r="CT54" s="24"/>
      <c r="CU54" s="24"/>
      <c r="CV54" s="24"/>
      <c r="CW54" s="24"/>
      <c r="CX54" s="24"/>
      <c r="CY54" s="24"/>
      <c r="CZ54" s="24"/>
      <c r="DA54" s="24"/>
      <c r="DB54" s="24"/>
      <c r="DC54" s="24"/>
      <c r="DD54" s="24"/>
      <c r="DE54" s="24"/>
      <c r="DF54" s="24"/>
      <c r="DG54" s="24"/>
      <c r="DH54" s="24"/>
      <c r="DI54" s="24"/>
      <c r="DJ54" s="24"/>
      <c r="DK54" s="24"/>
      <c r="DL54" s="24"/>
      <c r="DM54" s="24"/>
      <c r="DN54" s="24"/>
      <c r="DO54" s="24"/>
      <c r="DP54" s="24"/>
      <c r="DQ54" s="24"/>
      <c r="DR54" s="24"/>
      <c r="DS54" s="24"/>
      <c r="DT54" s="24"/>
      <c r="DU54" s="24"/>
      <c r="DV54" s="24"/>
      <c r="DW54" s="24"/>
      <c r="DX54" s="24"/>
      <c r="DY54" s="24"/>
      <c r="DZ54" s="24"/>
      <c r="EA54" s="24"/>
      <c r="EB54" s="24"/>
      <c r="EC54" s="24"/>
      <c r="ED54" s="24"/>
      <c r="EE54" s="24"/>
      <c r="EF54" s="24"/>
      <c r="EG54" s="24"/>
      <c r="EH54" s="24"/>
      <c r="EI54" s="24"/>
      <c r="EJ54" s="24"/>
      <c r="EK54" s="24"/>
      <c r="EL54" s="24"/>
      <c r="EM54" s="24"/>
      <c r="EN54" s="24"/>
      <c r="EO54" s="24"/>
      <c r="EP54" s="24"/>
      <c r="EQ54" s="24"/>
      <c r="ER54" s="24"/>
      <c r="ES54" s="24"/>
      <c r="ET54" s="24"/>
      <c r="EU54" s="24"/>
      <c r="EV54" s="24"/>
      <c r="EW54" s="24"/>
      <c r="EX54" s="24"/>
      <c r="EY54" s="24"/>
      <c r="EZ54" s="24"/>
      <c r="FA54" s="24"/>
      <c r="FB54" s="24"/>
      <c r="FC54" s="24"/>
      <c r="FD54" s="24"/>
      <c r="FE54" s="24"/>
      <c r="FF54" s="24"/>
      <c r="FG54" s="24"/>
      <c r="FH54" s="24"/>
      <c r="FI54" s="24"/>
      <c r="FJ54" s="24"/>
      <c r="FK54" s="24"/>
      <c r="FL54" s="24"/>
      <c r="FM54" s="24"/>
      <c r="FN54" s="24"/>
      <c r="FO54" s="24"/>
      <c r="FP54" s="24"/>
      <c r="FQ54" s="24"/>
      <c r="FR54" s="24"/>
      <c r="FS54" s="24"/>
      <c r="FT54" s="24"/>
      <c r="FU54" s="24"/>
      <c r="FV54" s="24"/>
      <c r="FW54" s="24"/>
      <c r="FX54" s="24"/>
      <c r="FY54" s="24"/>
      <c r="FZ54" s="24"/>
      <c r="GA54" s="24"/>
      <c r="GB54" s="24"/>
      <c r="GC54" s="24"/>
      <c r="GD54" s="24"/>
      <c r="GE54" s="24"/>
      <c r="GF54" s="24"/>
      <c r="GG54" s="24"/>
      <c r="GH54" s="24"/>
      <c r="GI54" s="24"/>
      <c r="GJ54" s="24"/>
      <c r="GK54" s="24"/>
      <c r="GL54" s="24"/>
      <c r="GM54" s="24"/>
      <c r="GN54" s="24"/>
      <c r="GO54" s="24"/>
      <c r="GP54" s="24"/>
      <c r="GQ54" s="24"/>
      <c r="GR54" s="24"/>
      <c r="GS54" s="24"/>
      <c r="GT54" s="24"/>
      <c r="GU54" s="24"/>
      <c r="GV54" s="24"/>
      <c r="GW54" s="24"/>
      <c r="GX54" s="24"/>
      <c r="GY54" s="24"/>
      <c r="GZ54" s="24"/>
      <c r="HA54" s="24"/>
      <c r="HB54" s="24"/>
      <c r="HC54" s="24"/>
      <c r="HD54" s="24"/>
      <c r="HE54" s="24"/>
      <c r="HF54" s="24"/>
      <c r="HG54" s="24"/>
      <c r="HH54" s="24"/>
      <c r="HI54" s="24"/>
      <c r="HJ54" s="24"/>
      <c r="HK54" s="24"/>
      <c r="HL54" s="24"/>
      <c r="HM54" s="24"/>
      <c r="HN54" s="24"/>
      <c r="HO54" s="24"/>
      <c r="HP54" s="24"/>
      <c r="HQ54" s="24"/>
      <c r="HR54" s="24"/>
      <c r="HS54" s="24"/>
      <c r="HT54" s="24"/>
      <c r="HU54" s="24"/>
      <c r="HV54" s="24"/>
      <c r="HW54" s="24"/>
      <c r="HX54" s="24"/>
      <c r="HY54" s="24"/>
      <c r="HZ54" s="24"/>
      <c r="IA54" s="24"/>
      <c r="IB54" s="24"/>
      <c r="IC54" s="24"/>
      <c r="ID54" s="24"/>
      <c r="IE54" s="24"/>
      <c r="IF54" s="24"/>
      <c r="IG54" s="24"/>
      <c r="IH54" s="24"/>
      <c r="II54" s="24"/>
      <c r="IJ54" s="24"/>
      <c r="IK54" s="24"/>
      <c r="IL54" s="24"/>
      <c r="IM54" s="24"/>
      <c r="IN54" s="24"/>
      <c r="IO54" s="24"/>
      <c r="IP54" s="24"/>
      <c r="IQ54" s="24"/>
      <c r="IR54" s="24"/>
      <c r="IS54" s="24"/>
      <c r="IT54" s="24"/>
      <c r="IU54" s="24"/>
      <c r="IV54" s="24"/>
      <c r="IW54" s="24"/>
      <c r="IX54" s="24"/>
      <c r="IY54" s="24"/>
      <c r="IZ54" s="24"/>
      <c r="JA54" s="24"/>
      <c r="JB54" s="24"/>
      <c r="JC54" s="24"/>
      <c r="JD54" s="24"/>
      <c r="JE54" s="24"/>
      <c r="JF54" s="24"/>
      <c r="JG54" s="24"/>
      <c r="JH54" s="24"/>
      <c r="JI54" s="24"/>
      <c r="JJ54" s="24"/>
      <c r="JK54" s="24"/>
      <c r="JL54" s="24"/>
      <c r="JM54" s="24"/>
      <c r="JN54" s="24"/>
      <c r="JO54" s="24"/>
      <c r="JP54" s="24"/>
      <c r="JQ54" s="24"/>
      <c r="JR54" s="24"/>
      <c r="JS54" s="24"/>
      <c r="JT54" s="24"/>
      <c r="JU54" s="24"/>
      <c r="JV54" s="24"/>
      <c r="JW54" s="24"/>
      <c r="JX54" s="24"/>
      <c r="JY54" s="24"/>
      <c r="JZ54" s="24"/>
      <c r="KA54" s="24"/>
      <c r="KB54" s="24"/>
      <c r="KC54" s="24"/>
      <c r="KD54" s="24"/>
      <c r="KE54" s="24"/>
      <c r="KF54" s="24"/>
      <c r="KG54" s="24"/>
      <c r="KH54" s="24"/>
      <c r="KI54" s="24"/>
      <c r="KJ54" s="24"/>
      <c r="KK54" s="24"/>
      <c r="KL54" s="24"/>
      <c r="KM54" s="24"/>
      <c r="KN54" s="24"/>
      <c r="KO54" s="24"/>
      <c r="KP54" s="24"/>
      <c r="KQ54" s="24"/>
      <c r="KR54" s="24"/>
      <c r="KS54" s="24"/>
      <c r="KT54" s="24"/>
      <c r="KU54" s="24"/>
      <c r="KV54" s="24"/>
      <c r="KW54" s="24"/>
      <c r="KX54" s="24"/>
      <c r="KY54" s="24"/>
      <c r="KZ54" s="24"/>
      <c r="LA54" s="24"/>
      <c r="LB54" s="24"/>
      <c r="LC54" s="24"/>
      <c r="LD54" s="24"/>
      <c r="LE54" s="24"/>
      <c r="LF54" s="24"/>
      <c r="LG54" s="24"/>
      <c r="LH54" s="24"/>
      <c r="LI54" s="24"/>
      <c r="LJ54" s="24"/>
      <c r="LK54" s="24"/>
      <c r="LL54" s="24"/>
      <c r="LM54" s="24"/>
      <c r="LN54" s="24"/>
      <c r="LO54" s="24"/>
      <c r="LP54" s="24"/>
      <c r="LQ54" s="24"/>
      <c r="LR54" s="24"/>
      <c r="LS54" s="24"/>
      <c r="LT54" s="24"/>
      <c r="LU54" s="24"/>
      <c r="LV54" s="24"/>
      <c r="LW54" s="24"/>
      <c r="LX54" s="24"/>
      <c r="LY54" s="24"/>
      <c r="LZ54" s="24"/>
      <c r="MA54" s="24"/>
      <c r="MB54" s="24"/>
      <c r="MC54" s="24"/>
      <c r="MD54" s="24"/>
      <c r="ME54" s="24"/>
      <c r="MF54" s="24"/>
      <c r="MG54" s="24"/>
      <c r="MH54" s="24"/>
      <c r="MI54" s="24"/>
      <c r="MJ54" s="24"/>
      <c r="MK54" s="24"/>
      <c r="ML54" s="24"/>
      <c r="MM54" s="24"/>
      <c r="MN54" s="24"/>
      <c r="MO54" s="24"/>
      <c r="MP54" s="24"/>
      <c r="MQ54" s="24"/>
      <c r="MR54" s="24"/>
      <c r="MS54" s="24"/>
      <c r="MT54" s="24"/>
      <c r="MU54" s="24"/>
      <c r="MV54" s="24"/>
      <c r="MW54" s="24"/>
      <c r="MX54" s="24"/>
      <c r="MY54" s="24"/>
      <c r="MZ54" s="24"/>
      <c r="NA54" s="24"/>
      <c r="NB54" s="24"/>
      <c r="NC54" s="24"/>
      <c r="ND54" s="24"/>
      <c r="NE54" s="24"/>
      <c r="NF54" s="24"/>
      <c r="NG54" s="24"/>
      <c r="NH54" s="24"/>
      <c r="NI54" s="24"/>
      <c r="NJ54" s="24"/>
      <c r="NK54" s="24"/>
      <c r="NL54" s="24"/>
      <c r="NM54" s="24"/>
      <c r="NN54" s="24"/>
      <c r="NO54" s="24"/>
      <c r="NP54" s="24"/>
      <c r="NQ54" s="24"/>
      <c r="NR54" s="24"/>
      <c r="NS54" s="24"/>
      <c r="NT54" s="24"/>
      <c r="NU54" s="24"/>
      <c r="NV54" s="24"/>
      <c r="NW54" s="24"/>
      <c r="NX54" s="24"/>
      <c r="NY54" s="24"/>
      <c r="NZ54" s="24"/>
      <c r="OA54" s="24"/>
      <c r="OB54" s="24"/>
      <c r="OC54" s="24"/>
      <c r="OD54" s="24"/>
      <c r="OE54" s="24"/>
      <c r="OF54" s="24"/>
      <c r="OG54" s="24"/>
      <c r="OH54" s="24"/>
      <c r="OI54" s="24"/>
      <c r="OJ54" s="24"/>
      <c r="OK54" s="24"/>
      <c r="OL54" s="24"/>
      <c r="OM54" s="24"/>
      <c r="ON54" s="24"/>
      <c r="OO54" s="24"/>
      <c r="OP54" s="24"/>
      <c r="OQ54" s="24"/>
      <c r="OR54" s="24"/>
      <c r="OS54" s="24"/>
      <c r="OT54" s="24"/>
      <c r="OU54" s="24"/>
      <c r="OV54" s="24"/>
      <c r="OW54" s="24"/>
      <c r="OX54" s="24"/>
      <c r="OY54" s="24"/>
      <c r="OZ54" s="24"/>
      <c r="PA54" s="24"/>
      <c r="PB54" s="24"/>
      <c r="PC54" s="24"/>
      <c r="PD54" s="24"/>
      <c r="PE54" s="24"/>
      <c r="PF54" s="24"/>
      <c r="PG54" s="24"/>
      <c r="PH54" s="24"/>
      <c r="PI54" s="24"/>
      <c r="PJ54" s="24"/>
      <c r="PK54" s="24"/>
      <c r="PL54" s="24"/>
      <c r="PM54" s="24"/>
      <c r="PN54" s="24"/>
      <c r="PO54" s="24"/>
      <c r="PP54" s="24"/>
      <c r="PQ54" s="24"/>
      <c r="PR54" s="24"/>
      <c r="PS54" s="24"/>
      <c r="PT54" s="24"/>
      <c r="PU54" s="24"/>
      <c r="PV54" s="24"/>
      <c r="PW54" s="24"/>
      <c r="PX54" s="24"/>
      <c r="PY54" s="24"/>
      <c r="PZ54" s="24"/>
      <c r="QA54" s="24"/>
      <c r="QB54" s="24"/>
      <c r="QC54" s="24"/>
      <c r="QD54" s="24"/>
      <c r="QE54" s="24"/>
      <c r="QF54" s="24"/>
      <c r="QG54" s="24"/>
      <c r="QH54" s="24"/>
      <c r="QI54" s="24"/>
      <c r="QJ54" s="24"/>
      <c r="QK54" s="24"/>
      <c r="QL54" s="24"/>
      <c r="QM54" s="24"/>
      <c r="QN54" s="24"/>
      <c r="QO54" s="24"/>
      <c r="QP54" s="24"/>
      <c r="QQ54" s="24"/>
      <c r="QR54" s="24"/>
      <c r="QS54" s="24"/>
      <c r="QT54" s="24"/>
      <c r="QU54" s="24"/>
      <c r="QV54" s="24"/>
      <c r="QW54" s="24"/>
      <c r="QX54" s="24"/>
      <c r="QY54" s="24"/>
      <c r="QZ54" s="24"/>
      <c r="RA54" s="24"/>
      <c r="RB54" s="24"/>
      <c r="RC54" s="24"/>
      <c r="RD54" s="24"/>
      <c r="RE54" s="24"/>
      <c r="RF54" s="24"/>
      <c r="RG54" s="24"/>
      <c r="RH54" s="24"/>
      <c r="RI54" s="24"/>
      <c r="RJ54" s="24"/>
      <c r="RK54" s="24"/>
      <c r="RL54" s="24"/>
      <c r="RM54" s="24"/>
      <c r="RN54" s="24"/>
      <c r="RO54" s="24"/>
      <c r="RP54" s="24"/>
      <c r="RQ54" s="24"/>
      <c r="RR54" s="24"/>
      <c r="RS54" s="24"/>
      <c r="RT54" s="24"/>
      <c r="RU54" s="24"/>
      <c r="RV54" s="24"/>
      <c r="RW54" s="24"/>
      <c r="RX54" s="24"/>
      <c r="RY54" s="24"/>
      <c r="RZ54" s="24"/>
      <c r="SA54" s="24"/>
      <c r="SB54" s="24"/>
      <c r="SC54" s="24"/>
      <c r="SD54" s="24"/>
      <c r="SE54" s="24"/>
      <c r="SF54" s="24"/>
      <c r="SG54" s="24"/>
      <c r="SH54" s="24"/>
      <c r="SI54" s="24"/>
      <c r="SJ54" s="24"/>
      <c r="SK54" s="24"/>
      <c r="SL54" s="24"/>
      <c r="SM54" s="24"/>
      <c r="SN54" s="24"/>
      <c r="SO54" s="24"/>
      <c r="SP54" s="24"/>
      <c r="SQ54" s="24"/>
      <c r="SR54" s="24"/>
      <c r="SS54" s="24"/>
      <c r="ST54" s="24"/>
      <c r="SU54" s="24"/>
      <c r="SV54" s="24"/>
      <c r="SW54" s="24"/>
      <c r="SX54" s="24"/>
      <c r="SY54" s="24"/>
      <c r="SZ54" s="24"/>
      <c r="TA54" s="24"/>
      <c r="TB54" s="24"/>
      <c r="TC54" s="24"/>
      <c r="TD54" s="24"/>
      <c r="TE54" s="24"/>
      <c r="TF54" s="24"/>
      <c r="TG54" s="24"/>
      <c r="TH54" s="24"/>
      <c r="TI54" s="24"/>
      <c r="TJ54" s="24"/>
      <c r="TK54" s="24"/>
      <c r="TL54" s="24"/>
      <c r="TM54" s="24"/>
      <c r="TN54" s="24"/>
      <c r="TO54" s="24"/>
      <c r="TP54" s="24"/>
      <c r="TQ54" s="24"/>
      <c r="TR54" s="24"/>
      <c r="TS54" s="24"/>
      <c r="TT54" s="24"/>
      <c r="TU54" s="24"/>
      <c r="TV54" s="24"/>
      <c r="TW54" s="24"/>
      <c r="TX54" s="24"/>
      <c r="TY54" s="24"/>
      <c r="TZ54" s="24"/>
      <c r="UA54" s="24"/>
      <c r="UB54" s="24"/>
      <c r="UC54" s="24"/>
      <c r="UD54" s="24"/>
      <c r="UE54" s="24"/>
      <c r="UF54" s="24"/>
      <c r="UG54" s="24"/>
      <c r="UH54" s="24"/>
      <c r="UI54" s="24"/>
      <c r="UJ54" s="24"/>
      <c r="UK54" s="24"/>
      <c r="UL54" s="24"/>
      <c r="UM54" s="24"/>
      <c r="UN54" s="24"/>
      <c r="UO54" s="24"/>
      <c r="UP54" s="24"/>
      <c r="UQ54" s="24"/>
      <c r="UR54" s="24"/>
      <c r="US54" s="24"/>
      <c r="UT54" s="24"/>
      <c r="UU54" s="24"/>
      <c r="UV54" s="24"/>
      <c r="UW54" s="24"/>
      <c r="UX54" s="24"/>
      <c r="UY54" s="24"/>
      <c r="UZ54" s="24"/>
      <c r="VA54" s="24"/>
      <c r="VB54" s="24"/>
      <c r="VC54" s="24"/>
      <c r="VD54" s="24"/>
      <c r="VE54" s="24"/>
      <c r="VF54" s="24"/>
      <c r="VG54" s="24"/>
      <c r="VH54" s="24"/>
      <c r="VI54" s="24"/>
      <c r="VJ54" s="24"/>
      <c r="VK54" s="24"/>
      <c r="VL54" s="24"/>
      <c r="VM54" s="24"/>
      <c r="VN54" s="24"/>
      <c r="VO54" s="24"/>
      <c r="VP54" s="24"/>
      <c r="VQ54" s="24"/>
      <c r="VR54" s="24"/>
      <c r="VS54" s="24"/>
      <c r="VT54" s="24"/>
      <c r="VU54" s="24"/>
      <c r="VV54" s="24"/>
      <c r="VW54" s="24"/>
      <c r="VX54" s="24"/>
      <c r="VY54" s="24"/>
      <c r="VZ54" s="24"/>
      <c r="WA54" s="24"/>
      <c r="WB54" s="24"/>
      <c r="WC54" s="24"/>
      <c r="WD54" s="24"/>
      <c r="WE54" s="24"/>
      <c r="WF54" s="24"/>
      <c r="WG54" s="24"/>
      <c r="WH54" s="24"/>
      <c r="WI54" s="24"/>
      <c r="WJ54" s="24"/>
      <c r="WK54" s="24"/>
      <c r="WL54" s="24"/>
      <c r="WM54" s="24"/>
      <c r="WN54" s="24"/>
      <c r="WO54" s="24"/>
      <c r="WP54" s="24"/>
      <c r="WQ54" s="24"/>
      <c r="WR54" s="24"/>
      <c r="WS54" s="24"/>
      <c r="WT54" s="24"/>
      <c r="WU54" s="24"/>
      <c r="WV54" s="24"/>
      <c r="WW54" s="24"/>
      <c r="WX54" s="24"/>
      <c r="WY54" s="24"/>
      <c r="WZ54" s="24"/>
      <c r="XA54" s="24"/>
      <c r="XB54" s="24"/>
      <c r="XC54" s="24"/>
      <c r="XD54" s="24"/>
      <c r="XE54" s="24"/>
      <c r="XF54" s="24"/>
      <c r="XG54" s="24"/>
      <c r="XH54" s="24"/>
      <c r="XI54" s="24"/>
      <c r="XJ54" s="24"/>
      <c r="XK54" s="24"/>
      <c r="XL54" s="24"/>
      <c r="XM54" s="24"/>
      <c r="XN54" s="24"/>
      <c r="XO54" s="24"/>
      <c r="XP54" s="24"/>
      <c r="XQ54" s="24"/>
      <c r="XR54" s="24"/>
      <c r="XS54" s="24"/>
      <c r="XT54" s="24"/>
      <c r="XU54" s="24"/>
      <c r="XV54" s="24"/>
      <c r="XW54" s="24"/>
      <c r="XX54" s="24"/>
      <c r="XY54" s="24"/>
      <c r="XZ54" s="24"/>
      <c r="YA54" s="24"/>
      <c r="YB54" s="24"/>
      <c r="YC54" s="24"/>
      <c r="YD54" s="24"/>
      <c r="YE54" s="24"/>
      <c r="YF54" s="24"/>
      <c r="YG54" s="24"/>
      <c r="YH54" s="24"/>
      <c r="YI54" s="24"/>
      <c r="YJ54" s="24"/>
      <c r="YK54" s="24"/>
      <c r="YL54" s="24"/>
      <c r="YM54" s="24"/>
      <c r="YN54" s="24"/>
      <c r="YO54" s="24"/>
      <c r="YP54" s="24"/>
      <c r="YQ54" s="24"/>
      <c r="YR54" s="24"/>
      <c r="YS54" s="24"/>
      <c r="YT54" s="24"/>
      <c r="YU54" s="24"/>
      <c r="YV54" s="24"/>
      <c r="YW54" s="24"/>
      <c r="YX54" s="24"/>
      <c r="YY54" s="24"/>
      <c r="YZ54" s="24"/>
      <c r="ZA54" s="24"/>
      <c r="ZB54" s="24"/>
      <c r="ZC54" s="24"/>
      <c r="ZD54" s="24"/>
      <c r="ZE54" s="24"/>
      <c r="ZF54" s="24"/>
      <c r="ZG54" s="24"/>
      <c r="ZH54" s="24"/>
      <c r="ZI54" s="24"/>
      <c r="ZJ54" s="24"/>
      <c r="ZK54" s="24"/>
      <c r="ZL54" s="24"/>
      <c r="ZM54" s="24"/>
      <c r="ZN54" s="24"/>
      <c r="ZO54" s="24"/>
      <c r="ZP54" s="24"/>
      <c r="ZQ54" s="24"/>
      <c r="ZR54" s="24"/>
      <c r="ZS54" s="24"/>
      <c r="ZT54" s="24"/>
      <c r="ZU54" s="24"/>
      <c r="ZV54" s="24"/>
      <c r="ZW54" s="24"/>
      <c r="ZX54" s="24"/>
      <c r="ZY54" s="24"/>
      <c r="ZZ54" s="24"/>
      <c r="AAA54" s="24"/>
      <c r="AAB54" s="24"/>
      <c r="AAC54" s="24"/>
      <c r="AAD54" s="24"/>
      <c r="AAE54" s="24"/>
      <c r="AAF54" s="24"/>
      <c r="AAG54" s="24"/>
      <c r="AAH54" s="24"/>
      <c r="AAI54" s="24"/>
      <c r="AAJ54" s="24"/>
      <c r="AAK54" s="24"/>
      <c r="AAL54" s="24"/>
      <c r="AAM54" s="24"/>
      <c r="AAN54" s="24"/>
      <c r="AAO54" s="24"/>
      <c r="AAP54" s="24"/>
      <c r="AAQ54" s="24"/>
      <c r="AAR54" s="24"/>
      <c r="AAS54" s="24"/>
      <c r="AAT54" s="24"/>
      <c r="AAU54" s="24"/>
      <c r="AAV54" s="24"/>
      <c r="AAW54" s="24"/>
      <c r="AAX54" s="24"/>
      <c r="AAY54" s="24"/>
      <c r="AAZ54" s="24"/>
      <c r="ABA54" s="24"/>
      <c r="ABB54" s="24"/>
      <c r="ABC54" s="24"/>
      <c r="ABD54" s="24"/>
      <c r="ABE54" s="24"/>
      <c r="ABF54" s="24"/>
      <c r="ABG54" s="24"/>
      <c r="ABH54" s="24"/>
      <c r="ABI54" s="24"/>
      <c r="ABJ54" s="24"/>
      <c r="ABK54" s="24"/>
      <c r="ABL54" s="24"/>
      <c r="ABM54" s="24"/>
      <c r="ABN54" s="24"/>
      <c r="ABO54" s="24"/>
      <c r="ABP54" s="24"/>
      <c r="ABQ54" s="24"/>
      <c r="ABR54" s="24"/>
      <c r="ABS54" s="24"/>
      <c r="ABT54" s="24"/>
      <c r="ABU54" s="24"/>
      <c r="ABV54" s="24"/>
      <c r="ABW54" s="24"/>
      <c r="ABX54" s="24"/>
      <c r="ABY54" s="24"/>
      <c r="ABZ54" s="24"/>
      <c r="ACA54" s="24"/>
      <c r="ACB54" s="24"/>
      <c r="ACC54" s="24"/>
      <c r="ACD54" s="24"/>
      <c r="ACE54" s="24"/>
      <c r="ACF54" s="24"/>
      <c r="ACG54" s="24"/>
      <c r="ACH54" s="24"/>
      <c r="ACI54" s="24"/>
      <c r="ACJ54" s="24"/>
      <c r="ACK54" s="24"/>
      <c r="ACL54" s="24"/>
      <c r="ACM54" s="24"/>
      <c r="ACN54" s="24"/>
      <c r="ACO54" s="24"/>
      <c r="ACP54" s="24"/>
      <c r="ACQ54" s="24"/>
      <c r="ACR54" s="24"/>
      <c r="ACS54" s="24"/>
      <c r="ACT54" s="24"/>
      <c r="ACU54" s="24"/>
      <c r="ACV54" s="24"/>
      <c r="ACW54" s="24"/>
      <c r="ACX54" s="24"/>
      <c r="ACY54" s="24"/>
      <c r="ACZ54" s="24"/>
      <c r="ADA54" s="24"/>
      <c r="ADB54" s="24"/>
      <c r="ADC54" s="24"/>
      <c r="ADD54" s="24"/>
      <c r="ADE54" s="24"/>
      <c r="ADF54" s="24"/>
      <c r="ADG54" s="24"/>
      <c r="ADH54" s="24"/>
      <c r="ADI54" s="24"/>
      <c r="ADJ54" s="24"/>
      <c r="ADK54" s="24"/>
      <c r="ADL54" s="24"/>
      <c r="ADM54" s="24"/>
      <c r="ADN54" s="24"/>
      <c r="ADO54" s="24"/>
      <c r="ADP54" s="24"/>
      <c r="ADQ54" s="24"/>
      <c r="ADR54" s="24"/>
      <c r="ADS54" s="24"/>
      <c r="ADT54" s="24"/>
      <c r="ADU54" s="24"/>
      <c r="ADV54" s="24"/>
      <c r="ADW54" s="24"/>
      <c r="ADX54" s="24"/>
      <c r="ADY54" s="24"/>
      <c r="ADZ54" s="24"/>
      <c r="AEA54" s="24"/>
      <c r="AEB54" s="24"/>
      <c r="AEC54" s="24"/>
      <c r="AED54" s="24"/>
      <c r="AEE54" s="24"/>
      <c r="AEF54" s="24"/>
      <c r="AEG54" s="24"/>
      <c r="AEH54" s="24"/>
      <c r="AEI54" s="24"/>
      <c r="AEJ54" s="24"/>
      <c r="AEK54" s="24"/>
      <c r="AEL54" s="24"/>
      <c r="AEM54" s="24"/>
      <c r="AEN54" s="24"/>
      <c r="AEO54" s="24"/>
      <c r="AEP54" s="24"/>
      <c r="AEQ54" s="24"/>
      <c r="AER54" s="24"/>
      <c r="AES54" s="24"/>
      <c r="AET54" s="24"/>
      <c r="AEU54" s="24"/>
      <c r="AEV54" s="24"/>
      <c r="AEW54" s="24"/>
      <c r="AEX54" s="24"/>
      <c r="AEY54" s="24"/>
      <c r="AEZ54" s="24"/>
      <c r="AFA54" s="24"/>
      <c r="AFB54" s="24"/>
      <c r="AFC54" s="24"/>
      <c r="AFD54" s="24"/>
      <c r="AFE54" s="24"/>
      <c r="AFF54" s="24"/>
      <c r="AFG54" s="24"/>
      <c r="AFH54" s="24"/>
      <c r="AFI54" s="24"/>
      <c r="AFJ54" s="24"/>
      <c r="AFK54" s="24"/>
      <c r="AFL54" s="24"/>
      <c r="AFM54" s="24"/>
      <c r="AFN54" s="24"/>
      <c r="AFO54" s="24"/>
      <c r="AFP54" s="24"/>
      <c r="AFQ54" s="24"/>
      <c r="AFR54" s="24"/>
      <c r="AFS54" s="24"/>
      <c r="AFT54" s="24"/>
      <c r="AFU54" s="24"/>
      <c r="AFV54" s="24"/>
      <c r="AFW54" s="24"/>
      <c r="AFX54" s="24"/>
      <c r="AFY54" s="24"/>
      <c r="AFZ54" s="24"/>
      <c r="AGA54" s="24"/>
      <c r="AGB54" s="24"/>
      <c r="AGC54" s="24"/>
      <c r="AGD54" s="24"/>
      <c r="AGE54" s="24"/>
      <c r="AGF54" s="24"/>
      <c r="AGG54" s="24"/>
      <c r="AGH54" s="24"/>
      <c r="AGI54" s="24"/>
      <c r="AGJ54" s="24"/>
      <c r="AGK54" s="24"/>
      <c r="AGL54" s="24"/>
      <c r="AGM54" s="24"/>
      <c r="AGN54" s="24"/>
      <c r="AGO54" s="24"/>
      <c r="AGP54" s="24"/>
      <c r="AGQ54" s="24"/>
      <c r="AGR54" s="24"/>
      <c r="AGS54" s="24"/>
      <c r="AGT54" s="24"/>
      <c r="AGU54" s="24"/>
      <c r="AGV54" s="24"/>
      <c r="AGW54" s="24"/>
      <c r="AGX54" s="24"/>
      <c r="AGY54" s="24"/>
      <c r="AGZ54" s="24"/>
      <c r="AHA54" s="24"/>
      <c r="AHB54" s="24"/>
      <c r="AHC54" s="24"/>
      <c r="AHD54" s="24"/>
      <c r="AHE54" s="24"/>
      <c r="AHF54" s="24"/>
      <c r="AHG54" s="24"/>
      <c r="AHH54" s="24"/>
      <c r="AHI54" s="24"/>
      <c r="AHJ54" s="24"/>
      <c r="AHK54" s="24"/>
      <c r="AHL54" s="24"/>
      <c r="AHM54" s="24"/>
      <c r="AHN54" s="24"/>
      <c r="AHO54" s="24"/>
      <c r="AHP54" s="24"/>
      <c r="AHQ54" s="24"/>
      <c r="AHR54" s="24"/>
      <c r="AHS54" s="24"/>
      <c r="AHT54" s="24"/>
      <c r="AHU54" s="24"/>
      <c r="AHV54" s="24"/>
      <c r="AHW54" s="24"/>
      <c r="AHX54" s="24"/>
      <c r="AHY54" s="24"/>
      <c r="AHZ54" s="24"/>
      <c r="AIA54" s="24"/>
      <c r="AIB54" s="24"/>
      <c r="AIC54" s="24"/>
      <c r="AID54" s="24"/>
      <c r="AIE54" s="24"/>
      <c r="AIF54" s="24"/>
      <c r="AIG54" s="24"/>
      <c r="AIH54" s="24"/>
      <c r="AII54" s="24"/>
      <c r="AIJ54" s="24"/>
      <c r="AIK54" s="24"/>
      <c r="AIL54" s="24"/>
      <c r="AIM54" s="24"/>
      <c r="AIN54" s="24"/>
      <c r="AIO54" s="24"/>
      <c r="AIP54" s="24"/>
      <c r="AIQ54" s="24"/>
      <c r="AIR54" s="24"/>
      <c r="AIS54" s="24"/>
      <c r="AIT54" s="24"/>
      <c r="AIU54" s="24"/>
      <c r="AIV54" s="24"/>
      <c r="AIW54" s="24"/>
      <c r="AIX54" s="24"/>
      <c r="AIY54" s="24"/>
      <c r="AIZ54" s="24"/>
      <c r="AJA54" s="24"/>
      <c r="AJB54" s="24"/>
      <c r="AJC54" s="24"/>
      <c r="AJD54" s="24"/>
      <c r="AJE54" s="24"/>
      <c r="AJF54" s="24"/>
      <c r="AJG54" s="24"/>
      <c r="AJH54" s="24"/>
      <c r="AJI54" s="24"/>
      <c r="AJJ54" s="24"/>
      <c r="AJK54" s="24"/>
      <c r="AJL54" s="24"/>
      <c r="AJM54" s="24"/>
      <c r="AJN54" s="24"/>
      <c r="AJO54" s="24"/>
      <c r="AJP54" s="24"/>
      <c r="AJQ54" s="24"/>
      <c r="AJR54" s="24"/>
      <c r="AJS54" s="24"/>
      <c r="AJT54" s="24"/>
      <c r="AJU54" s="24"/>
      <c r="AJV54" s="24"/>
      <c r="AJW54" s="24"/>
      <c r="AJX54" s="24"/>
      <c r="AJY54" s="24"/>
      <c r="AJZ54" s="24"/>
      <c r="AKA54" s="24"/>
      <c r="AKB54" s="24"/>
      <c r="AKC54" s="24"/>
      <c r="AKD54" s="24"/>
      <c r="AKE54" s="24"/>
      <c r="AKF54" s="24"/>
      <c r="AKG54" s="24"/>
      <c r="AKH54" s="24"/>
      <c r="AKI54" s="24"/>
      <c r="AKJ54" s="24"/>
      <c r="AKK54" s="24"/>
      <c r="AKL54" s="24"/>
      <c r="AKM54" s="24"/>
      <c r="AKN54" s="24"/>
      <c r="AKO54" s="24"/>
      <c r="AKP54" s="24"/>
      <c r="AKQ54" s="24"/>
      <c r="AKR54" s="24"/>
      <c r="AKS54" s="24"/>
      <c r="AKT54" s="24"/>
      <c r="AKU54" s="24"/>
      <c r="AKV54" s="24"/>
      <c r="AKW54" s="24"/>
      <c r="AKX54" s="24"/>
      <c r="AKY54" s="24"/>
      <c r="AKZ54" s="24"/>
      <c r="ALA54" s="24"/>
      <c r="ALB54" s="24"/>
      <c r="ALC54" s="24"/>
      <c r="ALD54" s="24"/>
      <c r="ALE54" s="24"/>
      <c r="ALF54" s="24"/>
      <c r="ALG54" s="24"/>
      <c r="ALH54" s="24"/>
      <c r="ALI54" s="24"/>
      <c r="ALJ54" s="24"/>
      <c r="ALK54" s="24"/>
      <c r="ALL54" s="24"/>
      <c r="ALM54" s="24"/>
      <c r="ALN54" s="24"/>
      <c r="ALO54" s="24"/>
      <c r="ALP54" s="24"/>
      <c r="ALQ54" s="24"/>
      <c r="ALR54" s="24"/>
      <c r="ALS54" s="24"/>
      <c r="ALT54" s="24"/>
      <c r="ALU54" s="24"/>
      <c r="ALV54" s="24"/>
      <c r="ALW54" s="24"/>
      <c r="ALX54" s="24"/>
      <c r="ALY54" s="24"/>
      <c r="ALZ54" s="24"/>
      <c r="AMA54" s="24"/>
      <c r="AMB54" s="24"/>
      <c r="AMC54" s="24"/>
      <c r="AMD54" s="24"/>
      <c r="AME54" s="24"/>
      <c r="AMF54" s="24"/>
      <c r="AMG54" s="24"/>
      <c r="AMH54" s="24"/>
      <c r="AMI54" s="24"/>
      <c r="AMJ54" s="24"/>
      <c r="AMK54" s="24"/>
      <c r="AML54" s="24"/>
      <c r="AMM54" s="24"/>
      <c r="AMN54" s="24"/>
      <c r="AMO54" s="24"/>
      <c r="AMP54" s="24"/>
      <c r="AMQ54" s="24"/>
      <c r="AMR54" s="24"/>
      <c r="AMS54" s="24"/>
      <c r="AMT54" s="24"/>
      <c r="AMU54" s="24"/>
      <c r="AMV54" s="24"/>
      <c r="AMW54" s="24"/>
      <c r="AMX54" s="24"/>
      <c r="AMY54" s="24"/>
      <c r="AMZ54" s="24"/>
      <c r="ANA54" s="24"/>
      <c r="ANB54" s="24"/>
      <c r="ANC54" s="24"/>
      <c r="AND54" s="24"/>
      <c r="ANE54" s="24"/>
      <c r="ANF54" s="24"/>
      <c r="ANG54" s="24"/>
      <c r="ANH54" s="24"/>
      <c r="ANI54" s="24"/>
      <c r="ANJ54" s="24"/>
      <c r="ANK54" s="24"/>
      <c r="ANL54" s="24"/>
      <c r="ANM54" s="24"/>
      <c r="ANN54" s="24"/>
      <c r="ANO54" s="24"/>
      <c r="ANP54" s="24"/>
      <c r="ANQ54" s="24"/>
      <c r="ANR54" s="24"/>
      <c r="ANS54" s="24"/>
      <c r="ANT54" s="24"/>
      <c r="ANU54" s="24"/>
      <c r="ANV54" s="24"/>
      <c r="ANW54" s="24"/>
      <c r="ANX54" s="24"/>
      <c r="ANY54" s="24"/>
      <c r="ANZ54" s="24"/>
      <c r="AOA54" s="24"/>
      <c r="AOB54" s="24"/>
      <c r="AOC54" s="24"/>
      <c r="AOD54" s="24"/>
      <c r="AOE54" s="24"/>
      <c r="AOF54" s="24"/>
      <c r="AOG54" s="24"/>
      <c r="AOH54" s="24"/>
      <c r="AOI54" s="24"/>
      <c r="AOJ54" s="24"/>
      <c r="AOK54" s="24"/>
      <c r="AOL54" s="24"/>
      <c r="AOM54" s="24"/>
      <c r="AON54" s="24"/>
      <c r="AOO54" s="24"/>
      <c r="AOP54" s="24"/>
      <c r="AOQ54" s="24"/>
      <c r="AOR54" s="24"/>
      <c r="AOS54" s="24"/>
      <c r="AOT54" s="24"/>
      <c r="AOU54" s="24"/>
      <c r="AOV54" s="24"/>
      <c r="AOW54" s="24"/>
      <c r="AOX54" s="24"/>
      <c r="AOY54" s="24"/>
      <c r="AOZ54" s="24"/>
      <c r="APA54" s="24"/>
      <c r="APB54" s="24"/>
      <c r="APC54" s="24"/>
      <c r="APD54" s="24"/>
      <c r="APE54" s="24"/>
      <c r="APF54" s="24"/>
      <c r="APG54" s="24"/>
      <c r="APH54" s="24"/>
      <c r="API54" s="24"/>
      <c r="APJ54" s="24"/>
      <c r="APK54" s="24"/>
      <c r="APL54" s="24"/>
      <c r="APM54" s="24"/>
      <c r="APN54" s="24"/>
      <c r="APO54" s="24"/>
      <c r="APP54" s="24"/>
      <c r="APQ54" s="24"/>
      <c r="APR54" s="24"/>
      <c r="APS54" s="24"/>
      <c r="APT54" s="24"/>
      <c r="APU54" s="24"/>
      <c r="APV54" s="24"/>
      <c r="APW54" s="24"/>
      <c r="APX54" s="24"/>
      <c r="APY54" s="24"/>
      <c r="APZ54" s="24"/>
      <c r="AQA54" s="24"/>
      <c r="AQB54" s="24"/>
      <c r="AQC54" s="24"/>
      <c r="AQD54" s="24"/>
      <c r="AQE54" s="24"/>
      <c r="AQF54" s="24"/>
      <c r="AQG54" s="24"/>
      <c r="AQH54" s="24"/>
      <c r="AQI54" s="24"/>
      <c r="AQJ54" s="24"/>
      <c r="AQK54" s="24"/>
      <c r="AQL54" s="24"/>
      <c r="AQM54" s="24"/>
      <c r="AQN54" s="24"/>
      <c r="AQO54" s="24"/>
      <c r="AQP54" s="24"/>
      <c r="AQQ54" s="24"/>
      <c r="AQR54" s="24"/>
      <c r="AQS54" s="24"/>
      <c r="AQT54" s="24"/>
      <c r="AQU54" s="24"/>
      <c r="AQV54" s="24"/>
      <c r="AQW54" s="24"/>
      <c r="AQX54" s="24"/>
      <c r="AQY54" s="24"/>
      <c r="AQZ54" s="24"/>
      <c r="ARA54" s="24"/>
      <c r="ARB54" s="24"/>
      <c r="ARC54" s="24"/>
      <c r="ARD54" s="24"/>
      <c r="ARE54" s="24"/>
      <c r="ARF54" s="24"/>
      <c r="ARG54" s="24"/>
      <c r="ARH54" s="24"/>
      <c r="ARI54" s="24"/>
      <c r="ARJ54" s="24"/>
      <c r="ARK54" s="24"/>
      <c r="ARL54" s="24"/>
      <c r="ARM54" s="24"/>
      <c r="ARN54" s="24"/>
      <c r="ARO54" s="24"/>
      <c r="ARP54" s="24"/>
      <c r="ARQ54" s="24"/>
      <c r="ARR54" s="24"/>
      <c r="ARS54" s="24"/>
      <c r="ART54" s="24"/>
      <c r="ARU54" s="24"/>
      <c r="ARV54" s="24"/>
      <c r="ARW54" s="24"/>
      <c r="ARX54" s="24"/>
      <c r="ARY54" s="24"/>
      <c r="ARZ54" s="24"/>
      <c r="ASA54" s="24"/>
      <c r="ASB54" s="24"/>
      <c r="ASC54" s="24"/>
      <c r="ASD54" s="24"/>
      <c r="ASE54" s="24"/>
      <c r="ASF54" s="24"/>
      <c r="ASG54" s="24"/>
      <c r="ASH54" s="24"/>
      <c r="ASI54" s="24"/>
      <c r="ASJ54" s="24"/>
      <c r="ASK54" s="24"/>
      <c r="ASL54" s="24"/>
      <c r="ASM54" s="24"/>
      <c r="ASN54" s="24"/>
      <c r="ASO54" s="24"/>
      <c r="ASP54" s="24"/>
      <c r="ASQ54" s="24"/>
      <c r="ASR54" s="24"/>
      <c r="ASS54" s="24"/>
      <c r="AST54" s="24"/>
      <c r="ASU54" s="24"/>
      <c r="ASV54" s="24"/>
      <c r="ASW54" s="24"/>
      <c r="ASX54" s="24"/>
      <c r="ASY54" s="24"/>
      <c r="ASZ54" s="24"/>
      <c r="ATA54" s="24"/>
      <c r="ATB54" s="24"/>
      <c r="ATC54" s="24"/>
      <c r="ATD54" s="24"/>
      <c r="ATE54" s="24"/>
      <c r="ATF54" s="24"/>
      <c r="ATG54" s="24"/>
      <c r="ATH54" s="24"/>
      <c r="ATI54" s="24"/>
      <c r="ATJ54" s="24"/>
      <c r="ATK54" s="24"/>
      <c r="ATL54" s="24"/>
      <c r="ATM54" s="24"/>
      <c r="ATN54" s="24"/>
      <c r="ATO54" s="24"/>
      <c r="ATP54" s="24"/>
      <c r="ATQ54" s="24"/>
      <c r="ATR54" s="24"/>
      <c r="ATS54" s="24"/>
      <c r="ATT54" s="24"/>
      <c r="ATU54" s="24"/>
      <c r="ATV54" s="24"/>
      <c r="ATW54" s="24"/>
      <c r="ATX54" s="24"/>
      <c r="ATY54" s="24"/>
      <c r="ATZ54" s="24"/>
      <c r="AUA54" s="24"/>
      <c r="AUB54" s="24"/>
      <c r="AUC54" s="24"/>
      <c r="AUD54" s="24"/>
      <c r="AUE54" s="24"/>
      <c r="AUF54" s="24"/>
      <c r="AUG54" s="24"/>
      <c r="AUH54" s="24"/>
      <c r="AUI54" s="24"/>
      <c r="AUJ54" s="24"/>
      <c r="AUK54" s="24"/>
      <c r="AUL54" s="24"/>
      <c r="AUM54" s="24"/>
      <c r="AUN54" s="24"/>
      <c r="AUO54" s="24"/>
      <c r="AUP54" s="24"/>
      <c r="AUQ54" s="24"/>
      <c r="AUR54" s="24"/>
      <c r="AUS54" s="24"/>
      <c r="AUT54" s="24"/>
      <c r="AUU54" s="24"/>
      <c r="AUV54" s="24"/>
      <c r="AUW54" s="24"/>
      <c r="AUX54" s="24"/>
      <c r="AUY54" s="24"/>
      <c r="AUZ54" s="24"/>
      <c r="AVA54" s="24"/>
      <c r="AVB54" s="24"/>
      <c r="AVC54" s="24"/>
      <c r="AVD54" s="24"/>
      <c r="AVE54" s="24"/>
      <c r="AVF54" s="24"/>
      <c r="AVG54" s="24"/>
      <c r="AVH54" s="24"/>
      <c r="AVI54" s="24"/>
      <c r="AVJ54" s="24"/>
      <c r="AVK54" s="24"/>
      <c r="AVL54" s="24"/>
      <c r="AVM54" s="24"/>
      <c r="AVN54" s="24"/>
      <c r="AVO54" s="24"/>
      <c r="AVP54" s="24"/>
      <c r="AVQ54" s="24"/>
      <c r="AVR54" s="24"/>
      <c r="AVS54" s="24"/>
      <c r="AVT54" s="24"/>
      <c r="AVU54" s="24"/>
      <c r="AVV54" s="24"/>
      <c r="AVW54" s="24"/>
      <c r="AVX54" s="24"/>
      <c r="AVY54" s="24"/>
      <c r="AVZ54" s="24"/>
      <c r="AWA54" s="24"/>
      <c r="AWB54" s="24"/>
      <c r="AWC54" s="24"/>
      <c r="AWD54" s="24"/>
      <c r="AWE54" s="24"/>
      <c r="AWF54" s="24"/>
      <c r="AWG54" s="24"/>
      <c r="AWH54" s="24"/>
      <c r="AWI54" s="24"/>
      <c r="AWJ54" s="24"/>
      <c r="AWK54" s="24"/>
      <c r="AWL54" s="24"/>
      <c r="AWM54" s="24"/>
      <c r="AWN54" s="24"/>
      <c r="AWO54" s="24"/>
      <c r="AWP54" s="24"/>
      <c r="AWQ54" s="24"/>
      <c r="AWR54" s="24"/>
      <c r="AWS54" s="24"/>
      <c r="AWT54" s="24"/>
      <c r="AWU54" s="24"/>
      <c r="AWV54" s="24"/>
      <c r="AWW54" s="24"/>
      <c r="AWX54" s="24"/>
      <c r="AWY54" s="24"/>
      <c r="AWZ54" s="24"/>
      <c r="AXA54" s="24"/>
      <c r="AXB54" s="24"/>
      <c r="AXC54" s="24"/>
      <c r="AXD54" s="24"/>
      <c r="AXE54" s="24"/>
      <c r="AXF54" s="24"/>
      <c r="AXG54" s="24"/>
      <c r="AXH54" s="24"/>
      <c r="AXI54" s="24"/>
      <c r="AXJ54" s="24"/>
      <c r="AXK54" s="24"/>
      <c r="AXL54" s="24"/>
      <c r="AXM54" s="24"/>
      <c r="AXN54" s="24"/>
      <c r="AXO54" s="24"/>
      <c r="AXP54" s="24"/>
      <c r="AXQ54" s="24"/>
      <c r="AXR54" s="24"/>
      <c r="AXS54" s="24"/>
      <c r="AXT54" s="24"/>
      <c r="AXU54" s="24"/>
      <c r="AXV54" s="24"/>
      <c r="AXW54" s="24"/>
      <c r="AXX54" s="24"/>
      <c r="AXY54" s="24"/>
      <c r="AXZ54" s="24"/>
      <c r="AYA54" s="24"/>
      <c r="AYB54" s="24"/>
      <c r="AYC54" s="24"/>
      <c r="AYD54" s="24"/>
      <c r="AYE54" s="24"/>
      <c r="AYF54" s="24"/>
      <c r="AYG54" s="24"/>
      <c r="AYH54" s="24"/>
      <c r="AYI54" s="24"/>
      <c r="AYJ54" s="24"/>
      <c r="AYK54" s="24"/>
      <c r="AYL54" s="24"/>
      <c r="AYM54" s="24"/>
      <c r="AYN54" s="24"/>
      <c r="AYO54" s="24"/>
      <c r="AYP54" s="24"/>
      <c r="AYQ54" s="24"/>
      <c r="AYR54" s="24"/>
      <c r="AYS54" s="24"/>
      <c r="AYT54" s="24"/>
      <c r="AYU54" s="24"/>
      <c r="AYV54" s="24"/>
      <c r="AYW54" s="24"/>
      <c r="AYX54" s="24"/>
      <c r="AYY54" s="24"/>
      <c r="AYZ54" s="24"/>
      <c r="AZA54" s="24"/>
      <c r="AZB54" s="24"/>
      <c r="AZC54" s="24"/>
      <c r="AZD54" s="24"/>
      <c r="AZE54" s="24"/>
      <c r="AZF54" s="24"/>
      <c r="AZG54" s="24"/>
      <c r="AZH54" s="24"/>
      <c r="AZI54" s="24"/>
      <c r="AZJ54" s="24"/>
      <c r="AZK54" s="24"/>
      <c r="AZL54" s="24"/>
      <c r="AZM54" s="24"/>
      <c r="AZN54" s="24"/>
      <c r="AZO54" s="24"/>
      <c r="AZP54" s="24"/>
      <c r="AZQ54" s="24"/>
      <c r="AZR54" s="24"/>
      <c r="AZS54" s="24"/>
      <c r="AZT54" s="24"/>
      <c r="AZU54" s="24"/>
      <c r="AZV54" s="24"/>
      <c r="AZW54" s="24"/>
      <c r="AZX54" s="24"/>
      <c r="AZY54" s="24"/>
      <c r="AZZ54" s="24"/>
      <c r="BAA54" s="24"/>
      <c r="BAB54" s="24"/>
      <c r="BAC54" s="24"/>
      <c r="BAD54" s="24"/>
      <c r="BAE54" s="24"/>
      <c r="BAF54" s="24"/>
      <c r="BAG54" s="24"/>
      <c r="BAH54" s="24"/>
      <c r="BAI54" s="24"/>
      <c r="BAJ54" s="24"/>
      <c r="BAK54" s="24"/>
      <c r="BAL54" s="24"/>
      <c r="BAM54" s="24"/>
      <c r="BAN54" s="24"/>
      <c r="BAO54" s="24"/>
      <c r="BAP54" s="24"/>
      <c r="BAQ54" s="24"/>
      <c r="BAR54" s="24"/>
      <c r="BAS54" s="24"/>
      <c r="BAT54" s="24"/>
      <c r="BAU54" s="24"/>
      <c r="BAV54" s="24"/>
      <c r="BAW54" s="24"/>
      <c r="BAX54" s="24"/>
      <c r="BAY54" s="24"/>
      <c r="BAZ54" s="24"/>
      <c r="BBA54" s="24"/>
      <c r="BBB54" s="24"/>
      <c r="BBC54" s="24"/>
      <c r="BBD54" s="24"/>
      <c r="BBE54" s="24"/>
      <c r="BBF54" s="24"/>
      <c r="BBG54" s="24"/>
      <c r="BBH54" s="24"/>
      <c r="BBI54" s="24"/>
      <c r="BBJ54" s="24"/>
      <c r="BBK54" s="24"/>
      <c r="BBL54" s="24"/>
      <c r="BBM54" s="24"/>
      <c r="BBN54" s="24"/>
      <c r="BBO54" s="24"/>
      <c r="BBP54" s="24"/>
      <c r="BBQ54" s="24"/>
      <c r="BBR54" s="24"/>
      <c r="BBS54" s="24"/>
      <c r="BBT54" s="24"/>
      <c r="BBU54" s="24"/>
      <c r="BBV54" s="24"/>
      <c r="BBW54" s="24"/>
      <c r="BBX54" s="24"/>
      <c r="BBY54" s="24"/>
      <c r="BBZ54" s="24"/>
      <c r="BCA54" s="24"/>
      <c r="BCB54" s="24"/>
      <c r="BCC54" s="24"/>
      <c r="BCD54" s="24"/>
      <c r="BCE54" s="24"/>
      <c r="BCF54" s="24"/>
      <c r="BCG54" s="24"/>
      <c r="BCH54" s="24"/>
      <c r="BCI54" s="24"/>
      <c r="BCJ54" s="24"/>
      <c r="BCK54" s="24"/>
      <c r="BCL54" s="24"/>
      <c r="BCM54" s="24"/>
      <c r="BCN54" s="24"/>
      <c r="BCO54" s="24"/>
      <c r="BCP54" s="24"/>
      <c r="BCQ54" s="24"/>
      <c r="BCR54" s="24"/>
      <c r="BCS54" s="24"/>
      <c r="BCT54" s="24"/>
      <c r="BCU54" s="24"/>
      <c r="BCV54" s="24"/>
      <c r="BCW54" s="24"/>
      <c r="BCX54" s="24"/>
      <c r="BCY54" s="24"/>
      <c r="BCZ54" s="24"/>
      <c r="BDA54" s="24"/>
      <c r="BDB54" s="24"/>
      <c r="BDC54" s="24"/>
      <c r="BDD54" s="24"/>
      <c r="BDE54" s="24"/>
      <c r="BDF54" s="24"/>
      <c r="BDG54" s="24"/>
      <c r="BDH54" s="24"/>
      <c r="BDI54" s="24"/>
      <c r="BDJ54" s="24"/>
      <c r="BDK54" s="24"/>
      <c r="BDL54" s="24"/>
      <c r="BDM54" s="24"/>
      <c r="BDN54" s="24"/>
      <c r="BDO54" s="24"/>
      <c r="BDP54" s="24"/>
      <c r="BDQ54" s="24"/>
      <c r="BDR54" s="24"/>
      <c r="BDS54" s="24"/>
      <c r="BDT54" s="24"/>
      <c r="BDU54" s="24"/>
      <c r="BDV54" s="24"/>
      <c r="BDW54" s="24"/>
      <c r="BDX54" s="24"/>
      <c r="BDY54" s="24"/>
      <c r="BDZ54" s="24"/>
      <c r="BEA54" s="24"/>
      <c r="BEB54" s="24"/>
      <c r="BEC54" s="24"/>
      <c r="BED54" s="24"/>
      <c r="BEE54" s="24"/>
      <c r="BEF54" s="24"/>
      <c r="BEG54" s="24"/>
      <c r="BEH54" s="24"/>
      <c r="BEI54" s="24"/>
      <c r="BEJ54" s="24"/>
      <c r="BEK54" s="24"/>
      <c r="BEL54" s="24"/>
      <c r="BEM54" s="24"/>
      <c r="BEN54" s="24"/>
      <c r="BEO54" s="24"/>
      <c r="BEP54" s="24"/>
      <c r="BEQ54" s="24"/>
      <c r="BER54" s="24"/>
      <c r="BES54" s="24"/>
      <c r="BET54" s="24"/>
      <c r="BEU54" s="24"/>
      <c r="BEV54" s="24"/>
      <c r="BEW54" s="24"/>
      <c r="BEX54" s="24"/>
      <c r="BEY54" s="24"/>
      <c r="BEZ54" s="24"/>
      <c r="BFA54" s="24"/>
      <c r="BFB54" s="24"/>
      <c r="BFC54" s="24"/>
      <c r="BFD54" s="24"/>
      <c r="BFE54" s="24"/>
      <c r="BFF54" s="24"/>
      <c r="BFG54" s="24"/>
      <c r="BFH54" s="24"/>
      <c r="BFI54" s="24"/>
      <c r="BFJ54" s="24"/>
      <c r="BFK54" s="24"/>
      <c r="BFL54" s="24"/>
      <c r="BFM54" s="24"/>
      <c r="BFN54" s="24"/>
      <c r="BFO54" s="24"/>
      <c r="BFP54" s="24"/>
      <c r="BFQ54" s="24"/>
      <c r="BFR54" s="24"/>
      <c r="BFS54" s="24"/>
      <c r="BFT54" s="24"/>
      <c r="BFU54" s="24"/>
      <c r="BFV54" s="24"/>
      <c r="BFW54" s="24"/>
      <c r="BFX54" s="24"/>
      <c r="BFY54" s="24"/>
      <c r="BFZ54" s="24"/>
      <c r="BGA54" s="24"/>
      <c r="BGB54" s="24"/>
      <c r="BGC54" s="24"/>
      <c r="BGD54" s="24"/>
      <c r="BGE54" s="24"/>
      <c r="BGF54" s="24"/>
      <c r="BGG54" s="24"/>
      <c r="BGH54" s="24"/>
      <c r="BGI54" s="24"/>
      <c r="BGJ54" s="24"/>
      <c r="BGK54" s="24"/>
      <c r="BGL54" s="24"/>
      <c r="BGM54" s="24"/>
      <c r="BGN54" s="24"/>
      <c r="BGO54" s="24"/>
      <c r="BGP54" s="24"/>
      <c r="BGQ54" s="24"/>
      <c r="BGR54" s="24"/>
      <c r="BGS54" s="24"/>
      <c r="BGT54" s="24"/>
      <c r="BGU54" s="24"/>
      <c r="BGV54" s="24"/>
      <c r="BGW54" s="24"/>
      <c r="BGX54" s="24"/>
      <c r="BGY54" s="24"/>
      <c r="BGZ54" s="24"/>
      <c r="BHA54" s="24"/>
      <c r="BHB54" s="24"/>
      <c r="BHC54" s="24"/>
      <c r="BHD54" s="24"/>
      <c r="BHE54" s="24"/>
      <c r="BHF54" s="24"/>
      <c r="BHG54" s="24"/>
      <c r="BHH54" s="24"/>
      <c r="BHI54" s="24"/>
      <c r="BHJ54" s="24"/>
      <c r="BHK54" s="24"/>
      <c r="BHL54" s="24"/>
      <c r="BHM54" s="24"/>
      <c r="BHN54" s="24"/>
      <c r="BHO54" s="24"/>
      <c r="BHP54" s="24"/>
      <c r="BHQ54" s="24"/>
      <c r="BHR54" s="24"/>
      <c r="BHS54" s="24"/>
      <c r="BHT54" s="24"/>
      <c r="BHU54" s="24"/>
      <c r="BHV54" s="24"/>
      <c r="BHW54" s="24"/>
      <c r="BHX54" s="24"/>
      <c r="BHY54" s="24"/>
      <c r="BHZ54" s="24"/>
      <c r="BIA54" s="24"/>
      <c r="BIB54" s="24"/>
      <c r="BIC54" s="24"/>
      <c r="BID54" s="24"/>
      <c r="BIE54" s="24"/>
      <c r="BIF54" s="24"/>
      <c r="BIG54" s="24"/>
      <c r="BIH54" s="24"/>
      <c r="BII54" s="24"/>
      <c r="BIJ54" s="24"/>
      <c r="BIK54" s="24"/>
      <c r="BIL54" s="24"/>
      <c r="BIM54" s="24"/>
      <c r="BIN54" s="24"/>
      <c r="BIO54" s="24"/>
      <c r="BIP54" s="24"/>
      <c r="BIQ54" s="24"/>
      <c r="BIR54" s="24"/>
      <c r="BIS54" s="24"/>
      <c r="BIT54" s="24"/>
      <c r="BIU54" s="24"/>
      <c r="BIV54" s="24"/>
      <c r="BIW54" s="24"/>
      <c r="BIX54" s="24"/>
      <c r="BIY54" s="24"/>
      <c r="BIZ54" s="24"/>
      <c r="BJA54" s="24"/>
      <c r="BJB54" s="24"/>
      <c r="BJC54" s="24"/>
      <c r="BJD54" s="24"/>
      <c r="BJE54" s="24"/>
      <c r="BJF54" s="24"/>
      <c r="BJG54" s="24"/>
      <c r="BJH54" s="24"/>
      <c r="BJI54" s="24"/>
      <c r="BJJ54" s="24"/>
      <c r="BJK54" s="24"/>
      <c r="BJL54" s="24"/>
      <c r="BJM54" s="24"/>
      <c r="BJN54" s="24"/>
      <c r="BJO54" s="24"/>
      <c r="BJP54" s="24"/>
      <c r="BJQ54" s="24"/>
      <c r="BJR54" s="24"/>
      <c r="BJS54" s="24"/>
      <c r="BJT54" s="24"/>
      <c r="BJU54" s="24"/>
      <c r="BJV54" s="24"/>
      <c r="BJW54" s="24"/>
      <c r="BJX54" s="24"/>
      <c r="BJY54" s="24"/>
      <c r="BJZ54" s="24"/>
      <c r="BKA54" s="24"/>
      <c r="BKB54" s="24"/>
      <c r="BKC54" s="24"/>
      <c r="BKD54" s="24"/>
      <c r="BKE54" s="24"/>
      <c r="BKF54" s="24"/>
      <c r="BKG54" s="24"/>
      <c r="BKH54" s="24"/>
      <c r="BKI54" s="24"/>
      <c r="BKJ54" s="24"/>
      <c r="BKK54" s="24"/>
      <c r="BKL54" s="24"/>
      <c r="BKM54" s="24"/>
      <c r="BKN54" s="24"/>
      <c r="BKO54" s="24"/>
      <c r="BKP54" s="24"/>
      <c r="BKQ54" s="24"/>
      <c r="BKR54" s="24"/>
      <c r="BKS54" s="24"/>
      <c r="BKT54" s="24"/>
      <c r="BKU54" s="24"/>
      <c r="BKV54" s="24"/>
      <c r="BKW54" s="24"/>
      <c r="BKX54" s="24"/>
      <c r="BKY54" s="24"/>
      <c r="BKZ54" s="24"/>
      <c r="BLA54" s="24"/>
      <c r="BLB54" s="24"/>
      <c r="BLC54" s="24"/>
      <c r="BLD54" s="24"/>
      <c r="BLE54" s="24"/>
      <c r="BLF54" s="24"/>
      <c r="BLG54" s="24"/>
      <c r="BLH54" s="24"/>
      <c r="BLI54" s="24"/>
      <c r="BLJ54" s="24"/>
      <c r="BLK54" s="24"/>
      <c r="BLL54" s="24"/>
      <c r="BLM54" s="24"/>
      <c r="BLN54" s="24"/>
      <c r="BLO54" s="24"/>
      <c r="BLP54" s="24"/>
      <c r="BLQ54" s="24"/>
      <c r="BLR54" s="24"/>
      <c r="BLS54" s="24"/>
      <c r="BLT54" s="24"/>
      <c r="BLU54" s="24"/>
      <c r="BLV54" s="24"/>
      <c r="BLW54" s="24"/>
      <c r="BLX54" s="24"/>
      <c r="BLY54" s="24"/>
      <c r="BLZ54" s="24"/>
      <c r="BMA54" s="24"/>
      <c r="BMB54" s="24"/>
      <c r="BMC54" s="24"/>
      <c r="BMD54" s="24"/>
      <c r="BME54" s="24"/>
      <c r="BMF54" s="24"/>
      <c r="BMG54" s="24"/>
      <c r="BMH54" s="24"/>
      <c r="BMI54" s="24"/>
      <c r="BMJ54" s="24"/>
      <c r="BMK54" s="24"/>
      <c r="BML54" s="24"/>
      <c r="BMM54" s="24"/>
      <c r="BMN54" s="24"/>
      <c r="BMO54" s="24"/>
      <c r="BMP54" s="24"/>
      <c r="BMQ54" s="24"/>
      <c r="BMR54" s="24"/>
      <c r="BMS54" s="24"/>
      <c r="BMT54" s="24"/>
      <c r="BMU54" s="24"/>
      <c r="BMV54" s="24"/>
      <c r="BMW54" s="24"/>
      <c r="BMX54" s="24"/>
      <c r="BMY54" s="24"/>
      <c r="BMZ54" s="24"/>
      <c r="BNA54" s="24"/>
      <c r="BNB54" s="24"/>
      <c r="BNC54" s="24"/>
      <c r="BND54" s="24"/>
      <c r="BNE54" s="24"/>
      <c r="BNF54" s="24"/>
      <c r="BNG54" s="24"/>
      <c r="BNH54" s="24"/>
      <c r="BNI54" s="24"/>
      <c r="BNJ54" s="24"/>
      <c r="BNK54" s="24"/>
      <c r="BNL54" s="24"/>
      <c r="BNM54" s="24"/>
      <c r="BNN54" s="24"/>
      <c r="BNO54" s="24"/>
      <c r="BNP54" s="24"/>
      <c r="BNQ54" s="24"/>
      <c r="BNR54" s="24"/>
      <c r="BNS54" s="24"/>
      <c r="BNT54" s="24"/>
      <c r="BNU54" s="24"/>
      <c r="BNV54" s="24"/>
      <c r="BNW54" s="24"/>
      <c r="BNX54" s="24"/>
      <c r="BNY54" s="24"/>
      <c r="BNZ54" s="24"/>
      <c r="BOA54" s="24"/>
      <c r="BOB54" s="24"/>
      <c r="BOC54" s="24"/>
      <c r="BOD54" s="24"/>
      <c r="BOE54" s="24"/>
      <c r="BOF54" s="24"/>
      <c r="BOG54" s="24"/>
      <c r="BOH54" s="24"/>
      <c r="BOI54" s="24"/>
      <c r="BOJ54" s="24"/>
      <c r="BOK54" s="24"/>
      <c r="BOL54" s="24"/>
      <c r="BOM54" s="24"/>
      <c r="BON54" s="24"/>
      <c r="BOO54" s="24"/>
      <c r="BOP54" s="24"/>
      <c r="BOQ54" s="24"/>
      <c r="BOR54" s="24"/>
      <c r="BOS54" s="24"/>
      <c r="BOT54" s="24"/>
      <c r="BOU54" s="24"/>
      <c r="BOV54" s="24"/>
      <c r="BOW54" s="24"/>
      <c r="BOX54" s="24"/>
      <c r="BOY54" s="24"/>
      <c r="BOZ54" s="24"/>
      <c r="BPA54" s="24"/>
      <c r="BPB54" s="24"/>
      <c r="BPC54" s="24"/>
      <c r="BPD54" s="24"/>
      <c r="BPE54" s="24"/>
      <c r="BPF54" s="24"/>
      <c r="BPG54" s="24"/>
      <c r="BPH54" s="24"/>
      <c r="BPI54" s="24"/>
      <c r="BPJ54" s="24"/>
      <c r="BPK54" s="24"/>
      <c r="BPL54" s="24"/>
      <c r="BPM54" s="24"/>
      <c r="BPN54" s="24"/>
      <c r="BPO54" s="24"/>
      <c r="BPP54" s="24"/>
      <c r="BPQ54" s="24"/>
      <c r="BPR54" s="24"/>
      <c r="BPS54" s="24"/>
      <c r="BPT54" s="24"/>
      <c r="BPU54" s="24"/>
      <c r="BPV54" s="24"/>
      <c r="BPW54" s="24"/>
      <c r="BPX54" s="24"/>
      <c r="BPY54" s="24"/>
      <c r="BPZ54" s="24"/>
      <c r="BQA54" s="24"/>
      <c r="BQB54" s="24"/>
      <c r="BQC54" s="24"/>
      <c r="BQD54" s="24"/>
      <c r="BQE54" s="24"/>
      <c r="BQF54" s="24"/>
      <c r="BQG54" s="24"/>
      <c r="BQH54" s="24"/>
      <c r="BQI54" s="24"/>
      <c r="BQJ54" s="24"/>
      <c r="BQK54" s="24"/>
      <c r="BQL54" s="24"/>
      <c r="BQM54" s="24"/>
      <c r="BQN54" s="24"/>
      <c r="BQO54" s="24"/>
      <c r="BQP54" s="24"/>
      <c r="BQQ54" s="24"/>
      <c r="BQR54" s="24"/>
      <c r="BQS54" s="24"/>
      <c r="BQT54" s="24"/>
      <c r="BQU54" s="24"/>
      <c r="BQV54" s="24"/>
      <c r="BQW54" s="24"/>
      <c r="BQX54" s="24"/>
      <c r="BQY54" s="24"/>
      <c r="BQZ54" s="24"/>
      <c r="BRA54" s="24"/>
      <c r="BRB54" s="24"/>
      <c r="BRC54" s="24"/>
      <c r="BRD54" s="24"/>
      <c r="BRE54" s="24"/>
      <c r="BRF54" s="24"/>
      <c r="BRG54" s="24"/>
      <c r="BRH54" s="24"/>
      <c r="BRI54" s="24"/>
      <c r="BRJ54" s="24"/>
      <c r="BRK54" s="24"/>
      <c r="BRL54" s="24"/>
      <c r="BRM54" s="24"/>
      <c r="BRN54" s="24"/>
      <c r="BRO54" s="24"/>
      <c r="BRP54" s="24"/>
      <c r="BRQ54" s="24"/>
      <c r="BRR54" s="24"/>
      <c r="BRS54" s="24"/>
      <c r="BRT54" s="24"/>
      <c r="BRU54" s="24"/>
      <c r="BRV54" s="24"/>
      <c r="BRW54" s="24"/>
      <c r="BRX54" s="24"/>
      <c r="BRY54" s="24"/>
      <c r="BRZ54" s="24"/>
      <c r="BSA54" s="24"/>
      <c r="BSB54" s="24"/>
      <c r="BSC54" s="24"/>
      <c r="BSD54" s="24"/>
      <c r="BSE54" s="24"/>
      <c r="BSF54" s="24"/>
      <c r="BSG54" s="24"/>
      <c r="BSH54" s="24"/>
      <c r="BSI54" s="24"/>
      <c r="BSJ54" s="24"/>
      <c r="BSK54" s="24"/>
      <c r="BSL54" s="24"/>
      <c r="BSM54" s="24"/>
      <c r="BSN54" s="24"/>
      <c r="BSO54" s="24"/>
      <c r="BSP54" s="24"/>
      <c r="BSQ54" s="24"/>
      <c r="BSR54" s="24"/>
      <c r="BSS54" s="24"/>
      <c r="BST54" s="24"/>
      <c r="BSU54" s="24"/>
      <c r="BSV54" s="24"/>
      <c r="BSW54" s="24"/>
      <c r="BSX54" s="24"/>
      <c r="BSY54" s="24"/>
      <c r="BSZ54" s="24"/>
      <c r="BTA54" s="24"/>
      <c r="BTB54" s="24"/>
      <c r="BTC54" s="24"/>
      <c r="BTD54" s="24"/>
      <c r="BTE54" s="24"/>
      <c r="BTF54" s="24"/>
      <c r="BTG54" s="24"/>
      <c r="BTH54" s="24"/>
      <c r="BTI54" s="24"/>
      <c r="BTJ54" s="24"/>
      <c r="BTK54" s="24"/>
      <c r="BTL54" s="24"/>
      <c r="BTM54" s="24"/>
      <c r="BTN54" s="24"/>
      <c r="BTO54" s="24"/>
      <c r="BTP54" s="24"/>
      <c r="BTQ54" s="24"/>
      <c r="BTR54" s="24"/>
      <c r="BTS54" s="24"/>
      <c r="BTT54" s="24"/>
      <c r="BTU54" s="24"/>
      <c r="BTV54" s="24"/>
      <c r="BTW54" s="24"/>
      <c r="BTX54" s="24"/>
      <c r="BTY54" s="24"/>
      <c r="BTZ54" s="24"/>
      <c r="BUA54" s="24"/>
      <c r="BUB54" s="24"/>
      <c r="BUC54" s="24"/>
      <c r="BUD54" s="24"/>
      <c r="BUE54" s="24"/>
      <c r="BUF54" s="24"/>
      <c r="BUG54" s="24"/>
      <c r="BUH54" s="24"/>
      <c r="BUI54" s="24"/>
      <c r="BUJ54" s="24"/>
      <c r="BUK54" s="24"/>
      <c r="BUL54" s="24"/>
      <c r="BUM54" s="24"/>
      <c r="BUN54" s="24"/>
      <c r="BUO54" s="24"/>
      <c r="BUP54" s="24"/>
      <c r="BUQ54" s="24"/>
      <c r="BUR54" s="24"/>
      <c r="BUS54" s="24"/>
      <c r="BUT54" s="24"/>
      <c r="BUU54" s="24"/>
      <c r="BUV54" s="24"/>
      <c r="BUW54" s="24"/>
      <c r="BUX54" s="24"/>
      <c r="BUY54" s="24"/>
      <c r="BUZ54" s="24"/>
      <c r="BVA54" s="24"/>
      <c r="BVB54" s="24"/>
      <c r="BVC54" s="24"/>
      <c r="BVD54" s="24"/>
      <c r="BVE54" s="24"/>
      <c r="BVF54" s="24"/>
      <c r="BVG54" s="24"/>
      <c r="BVH54" s="24"/>
      <c r="BVI54" s="24"/>
      <c r="BVJ54" s="24"/>
      <c r="BVK54" s="24"/>
      <c r="BVL54" s="24"/>
      <c r="BVM54" s="24"/>
      <c r="BVN54" s="24"/>
      <c r="BVO54" s="24"/>
      <c r="BVP54" s="24"/>
      <c r="BVQ54" s="24"/>
      <c r="BVR54" s="24"/>
      <c r="BVS54" s="24"/>
      <c r="BVT54" s="24"/>
      <c r="BVU54" s="24"/>
      <c r="BVV54" s="24"/>
      <c r="BVW54" s="24"/>
      <c r="BVX54" s="24"/>
      <c r="BVY54" s="24"/>
      <c r="BVZ54" s="24"/>
      <c r="BWA54" s="24"/>
      <c r="BWB54" s="24"/>
      <c r="BWC54" s="24"/>
      <c r="BWD54" s="24"/>
      <c r="BWE54" s="24"/>
      <c r="BWF54" s="24"/>
      <c r="BWG54" s="24"/>
      <c r="BWH54" s="24"/>
      <c r="BWI54" s="24"/>
      <c r="BWJ54" s="24"/>
      <c r="BWK54" s="24"/>
      <c r="BWL54" s="24"/>
      <c r="BWM54" s="24"/>
      <c r="BWN54" s="24"/>
      <c r="BWO54" s="24"/>
      <c r="BWP54" s="24"/>
      <c r="BWQ54" s="24"/>
      <c r="BWR54" s="24"/>
      <c r="BWS54" s="24"/>
      <c r="BWT54" s="24"/>
      <c r="BWU54" s="24"/>
      <c r="BWV54" s="24"/>
      <c r="BWW54" s="24"/>
      <c r="BWX54" s="24"/>
      <c r="BWY54" s="24"/>
      <c r="BWZ54" s="24"/>
      <c r="BXA54" s="24"/>
      <c r="BXB54" s="24"/>
      <c r="BXC54" s="24"/>
      <c r="BXD54" s="24"/>
      <c r="BXE54" s="24"/>
      <c r="BXF54" s="24"/>
      <c r="BXG54" s="24"/>
      <c r="BXH54" s="24"/>
      <c r="BXI54" s="24"/>
      <c r="BXJ54" s="24"/>
      <c r="BXK54" s="24"/>
      <c r="BXL54" s="24"/>
      <c r="BXM54" s="24"/>
      <c r="BXN54" s="24"/>
      <c r="BXO54" s="24"/>
      <c r="BXP54" s="24"/>
      <c r="BXQ54" s="24"/>
      <c r="BXR54" s="24"/>
      <c r="BXS54" s="24"/>
      <c r="BXT54" s="24"/>
      <c r="BXU54" s="24"/>
      <c r="BXV54" s="24"/>
      <c r="BXW54" s="24"/>
      <c r="BXX54" s="24"/>
      <c r="BXY54" s="24"/>
      <c r="BXZ54" s="24"/>
      <c r="BYA54" s="24"/>
      <c r="BYB54" s="24"/>
      <c r="BYC54" s="24"/>
      <c r="BYD54" s="24"/>
      <c r="BYE54" s="24"/>
      <c r="BYF54" s="24"/>
      <c r="BYG54" s="24"/>
      <c r="BYH54" s="24"/>
      <c r="BYI54" s="24"/>
      <c r="BYJ54" s="24"/>
      <c r="BYK54" s="24"/>
      <c r="BYL54" s="24"/>
      <c r="BYM54" s="24"/>
      <c r="BYN54" s="24"/>
      <c r="BYO54" s="24"/>
      <c r="BYP54" s="24"/>
      <c r="BYQ54" s="24"/>
      <c r="BYR54" s="24"/>
      <c r="BYS54" s="24"/>
      <c r="BYT54" s="24"/>
      <c r="BYU54" s="24"/>
      <c r="BYV54" s="24"/>
      <c r="BYW54" s="24"/>
      <c r="BYX54" s="24"/>
      <c r="BYY54" s="24"/>
      <c r="BYZ54" s="24"/>
      <c r="BZA54" s="24"/>
      <c r="BZB54" s="24"/>
      <c r="BZC54" s="24"/>
      <c r="BZD54" s="24"/>
      <c r="BZE54" s="24"/>
      <c r="BZF54" s="24"/>
      <c r="BZG54" s="24"/>
      <c r="BZH54" s="24"/>
      <c r="BZI54" s="24"/>
      <c r="BZJ54" s="24"/>
      <c r="BZK54" s="24"/>
      <c r="BZL54" s="24"/>
      <c r="BZM54" s="24"/>
      <c r="BZN54" s="24"/>
      <c r="BZO54" s="24"/>
      <c r="BZP54" s="24"/>
      <c r="BZQ54" s="24"/>
      <c r="BZR54" s="24"/>
      <c r="BZS54" s="24"/>
      <c r="BZT54" s="24"/>
      <c r="BZU54" s="24"/>
      <c r="BZV54" s="24"/>
      <c r="BZW54" s="24"/>
      <c r="BZX54" s="24"/>
      <c r="BZY54" s="24"/>
      <c r="BZZ54" s="24"/>
      <c r="CAA54" s="24"/>
      <c r="CAB54" s="24"/>
      <c r="CAC54" s="24"/>
      <c r="CAD54" s="24"/>
      <c r="CAE54" s="24"/>
      <c r="CAF54" s="24"/>
      <c r="CAG54" s="24"/>
      <c r="CAH54" s="24"/>
      <c r="CAI54" s="24"/>
      <c r="CAJ54" s="24"/>
      <c r="CAK54" s="24"/>
      <c r="CAL54" s="24"/>
      <c r="CAM54" s="24"/>
      <c r="CAN54" s="24"/>
      <c r="CAO54" s="24"/>
      <c r="CAP54" s="24"/>
      <c r="CAQ54" s="24"/>
      <c r="CAR54" s="24"/>
      <c r="CAS54" s="24"/>
      <c r="CAT54" s="24"/>
      <c r="CAU54" s="24"/>
      <c r="CAV54" s="24"/>
      <c r="CAW54" s="24"/>
      <c r="CAX54" s="24"/>
      <c r="CAY54" s="24"/>
      <c r="CAZ54" s="24"/>
      <c r="CBA54" s="24"/>
      <c r="CBB54" s="24"/>
      <c r="CBC54" s="24"/>
      <c r="CBD54" s="24"/>
      <c r="CBE54" s="24"/>
      <c r="CBF54" s="24"/>
      <c r="CBG54" s="24"/>
      <c r="CBH54" s="24"/>
      <c r="CBI54" s="24"/>
      <c r="CBJ54" s="24"/>
      <c r="CBK54" s="24"/>
      <c r="CBL54" s="24"/>
      <c r="CBM54" s="24"/>
      <c r="CBN54" s="24"/>
      <c r="CBO54" s="24"/>
      <c r="CBP54" s="24"/>
      <c r="CBQ54" s="24"/>
      <c r="CBR54" s="24"/>
      <c r="CBS54" s="24"/>
      <c r="CBT54" s="24"/>
      <c r="CBU54" s="24"/>
      <c r="CBV54" s="24"/>
      <c r="CBW54" s="24"/>
      <c r="CBX54" s="24"/>
      <c r="CBY54" s="24"/>
      <c r="CBZ54" s="24"/>
      <c r="CCA54" s="24"/>
      <c r="CCB54" s="24"/>
      <c r="CCC54" s="24"/>
      <c r="CCD54" s="24"/>
      <c r="CCE54" s="24"/>
      <c r="CCF54" s="24"/>
      <c r="CCG54" s="24"/>
      <c r="CCH54" s="24"/>
      <c r="CCI54" s="24"/>
      <c r="CCJ54" s="24"/>
      <c r="CCK54" s="24"/>
      <c r="CCL54" s="24"/>
      <c r="CCM54" s="24"/>
      <c r="CCN54" s="24"/>
      <c r="CCO54" s="24"/>
      <c r="CCP54" s="24"/>
      <c r="CCQ54" s="24"/>
      <c r="CCR54" s="24"/>
      <c r="CCS54" s="24"/>
      <c r="CCT54" s="24"/>
      <c r="CCU54" s="24"/>
      <c r="CCV54" s="24"/>
      <c r="CCW54" s="24"/>
      <c r="CCX54" s="24"/>
      <c r="CCY54" s="24"/>
      <c r="CCZ54" s="24"/>
      <c r="CDA54" s="24"/>
      <c r="CDB54" s="24"/>
      <c r="CDC54" s="24"/>
      <c r="CDD54" s="24"/>
      <c r="CDE54" s="24"/>
      <c r="CDF54" s="24"/>
      <c r="CDG54" s="24"/>
      <c r="CDH54" s="24"/>
      <c r="CDI54" s="24"/>
      <c r="CDJ54" s="24"/>
      <c r="CDK54" s="24"/>
      <c r="CDL54" s="24"/>
      <c r="CDM54" s="24"/>
      <c r="CDN54" s="24"/>
      <c r="CDO54" s="24"/>
      <c r="CDP54" s="24"/>
      <c r="CDQ54" s="24"/>
      <c r="CDR54" s="24"/>
      <c r="CDS54" s="24"/>
      <c r="CDT54" s="24"/>
      <c r="CDU54" s="24"/>
      <c r="CDV54" s="24"/>
      <c r="CDW54" s="24"/>
      <c r="CDX54" s="24"/>
      <c r="CDY54" s="24"/>
      <c r="CDZ54" s="24"/>
      <c r="CEA54" s="24"/>
      <c r="CEB54" s="24"/>
      <c r="CEC54" s="24"/>
      <c r="CED54" s="24"/>
      <c r="CEE54" s="24"/>
      <c r="CEF54" s="24"/>
      <c r="CEG54" s="24"/>
      <c r="CEH54" s="24"/>
      <c r="CEI54" s="24"/>
      <c r="CEJ54" s="24"/>
      <c r="CEK54" s="24"/>
      <c r="CEL54" s="24"/>
      <c r="CEM54" s="24"/>
      <c r="CEN54" s="24"/>
      <c r="CEO54" s="24"/>
      <c r="CEP54" s="24"/>
      <c r="CEQ54" s="24"/>
      <c r="CER54" s="24"/>
      <c r="CES54" s="24"/>
      <c r="CET54" s="24"/>
      <c r="CEU54" s="24"/>
      <c r="CEV54" s="24"/>
      <c r="CEW54" s="24"/>
      <c r="CEX54" s="24"/>
      <c r="CEY54" s="24"/>
      <c r="CEZ54" s="24"/>
      <c r="CFA54" s="24"/>
      <c r="CFB54" s="24"/>
      <c r="CFC54" s="24"/>
      <c r="CFD54" s="24"/>
      <c r="CFE54" s="24"/>
      <c r="CFF54" s="24"/>
      <c r="CFG54" s="24"/>
      <c r="CFH54" s="24"/>
      <c r="CFI54" s="24"/>
      <c r="CFJ54" s="24"/>
      <c r="CFK54" s="24"/>
      <c r="CFL54" s="24"/>
      <c r="CFM54" s="24"/>
      <c r="CFN54" s="24"/>
      <c r="CFO54" s="24"/>
      <c r="CFP54" s="24"/>
      <c r="CFQ54" s="24"/>
      <c r="CFR54" s="24"/>
      <c r="CFS54" s="24"/>
      <c r="CFT54" s="24"/>
      <c r="CFU54" s="24"/>
      <c r="CFV54" s="24"/>
      <c r="CFW54" s="24"/>
      <c r="CFX54" s="24"/>
      <c r="CFY54" s="24"/>
      <c r="CFZ54" s="24"/>
      <c r="CGA54" s="24"/>
      <c r="CGB54" s="24"/>
      <c r="CGC54" s="24"/>
      <c r="CGD54" s="24"/>
      <c r="CGE54" s="24"/>
      <c r="CGF54" s="24"/>
      <c r="CGG54" s="24"/>
      <c r="CGH54" s="24"/>
      <c r="CGI54" s="24"/>
      <c r="CGJ54" s="24"/>
      <c r="CGK54" s="24"/>
      <c r="CGL54" s="24"/>
      <c r="CGM54" s="24"/>
      <c r="CGN54" s="24"/>
      <c r="CGO54" s="24"/>
      <c r="CGP54" s="24"/>
      <c r="CGQ54" s="24"/>
      <c r="CGR54" s="24"/>
      <c r="CGS54" s="24"/>
      <c r="CGT54" s="24"/>
      <c r="CGU54" s="24"/>
      <c r="CGV54" s="24"/>
      <c r="CGW54" s="24"/>
      <c r="CGX54" s="24"/>
      <c r="CGY54" s="24"/>
      <c r="CGZ54" s="24"/>
      <c r="CHA54" s="24"/>
      <c r="CHB54" s="24"/>
      <c r="CHC54" s="24"/>
      <c r="CHD54" s="24"/>
      <c r="CHE54" s="24"/>
      <c r="CHF54" s="24"/>
      <c r="CHG54" s="24"/>
      <c r="CHH54" s="24"/>
      <c r="CHI54" s="24"/>
      <c r="CHJ54" s="24"/>
      <c r="CHK54" s="24"/>
      <c r="CHL54" s="24"/>
      <c r="CHM54" s="24"/>
      <c r="CHN54" s="24"/>
      <c r="CHO54" s="24"/>
      <c r="CHP54" s="24"/>
      <c r="CHQ54" s="24"/>
      <c r="CHR54" s="24"/>
      <c r="CHS54" s="24"/>
      <c r="CHT54" s="24"/>
      <c r="CHU54" s="24"/>
      <c r="CHV54" s="24"/>
      <c r="CHW54" s="24"/>
      <c r="CHX54" s="24"/>
      <c r="CHY54" s="24"/>
      <c r="CHZ54" s="24"/>
      <c r="CIA54" s="24"/>
      <c r="CIB54" s="24"/>
      <c r="CIC54" s="24"/>
      <c r="CID54" s="24"/>
      <c r="CIE54" s="24"/>
      <c r="CIF54" s="24"/>
      <c r="CIG54" s="24"/>
      <c r="CIH54" s="24"/>
      <c r="CII54" s="24"/>
      <c r="CIJ54" s="24"/>
      <c r="CIK54" s="24"/>
      <c r="CIL54" s="24"/>
      <c r="CIM54" s="24"/>
      <c r="CIN54" s="24"/>
      <c r="CIO54" s="24"/>
      <c r="CIP54" s="24"/>
      <c r="CIQ54" s="24"/>
      <c r="CIR54" s="24"/>
      <c r="CIS54" s="24"/>
      <c r="CIT54" s="24"/>
      <c r="CIU54" s="24"/>
      <c r="CIV54" s="24"/>
      <c r="CIW54" s="24"/>
      <c r="CIX54" s="24"/>
      <c r="CIY54" s="24"/>
      <c r="CIZ54" s="24"/>
      <c r="CJA54" s="24"/>
      <c r="CJB54" s="24"/>
      <c r="CJC54" s="24"/>
      <c r="CJD54" s="24"/>
      <c r="CJE54" s="24"/>
      <c r="CJF54" s="24"/>
      <c r="CJG54" s="24"/>
      <c r="CJH54" s="24"/>
      <c r="CJI54" s="24"/>
      <c r="CJJ54" s="24"/>
      <c r="CJK54" s="24"/>
      <c r="CJL54" s="24"/>
      <c r="CJM54" s="24"/>
      <c r="CJN54" s="24"/>
      <c r="CJO54" s="24"/>
      <c r="CJP54" s="24"/>
      <c r="CJQ54" s="24"/>
      <c r="CJR54" s="24"/>
      <c r="CJS54" s="24"/>
      <c r="CJT54" s="24"/>
      <c r="CJU54" s="24"/>
      <c r="CJV54" s="24"/>
      <c r="CJW54" s="24"/>
      <c r="CJX54" s="24"/>
      <c r="CJY54" s="24"/>
      <c r="CJZ54" s="24"/>
      <c r="CKA54" s="24"/>
      <c r="CKB54" s="24"/>
      <c r="CKC54" s="24"/>
      <c r="CKD54" s="24"/>
      <c r="CKE54" s="24"/>
      <c r="CKF54" s="24"/>
      <c r="CKG54" s="24"/>
      <c r="CKH54" s="24"/>
      <c r="CKI54" s="24"/>
      <c r="CKJ54" s="24"/>
      <c r="CKK54" s="24"/>
      <c r="CKL54" s="24"/>
      <c r="CKM54" s="24"/>
      <c r="CKN54" s="24"/>
      <c r="CKO54" s="24"/>
      <c r="CKP54" s="24"/>
      <c r="CKQ54" s="24"/>
      <c r="CKR54" s="24"/>
      <c r="CKS54" s="24"/>
      <c r="CKT54" s="24"/>
      <c r="CKU54" s="24"/>
      <c r="CKV54" s="24"/>
      <c r="CKW54" s="24"/>
      <c r="CKX54" s="24"/>
      <c r="CKY54" s="24"/>
      <c r="CKZ54" s="24"/>
      <c r="CLA54" s="24"/>
      <c r="CLB54" s="24"/>
      <c r="CLC54" s="24"/>
      <c r="CLD54" s="24"/>
      <c r="CLE54" s="24"/>
      <c r="CLF54" s="24"/>
      <c r="CLG54" s="24"/>
      <c r="CLH54" s="24"/>
      <c r="CLI54" s="24"/>
      <c r="CLJ54" s="24"/>
      <c r="CLK54" s="24"/>
      <c r="CLL54" s="24"/>
      <c r="CLM54" s="24"/>
      <c r="CLN54" s="24"/>
      <c r="CLO54" s="24"/>
      <c r="CLP54" s="24"/>
      <c r="CLQ54" s="24"/>
      <c r="CLR54" s="24"/>
      <c r="CLS54" s="24"/>
      <c r="CLT54" s="24"/>
      <c r="CLU54" s="24"/>
      <c r="CLV54" s="24"/>
      <c r="CLW54" s="24"/>
      <c r="CLX54" s="24"/>
      <c r="CLY54" s="24"/>
      <c r="CLZ54" s="24"/>
      <c r="CMA54" s="24"/>
      <c r="CMB54" s="24"/>
      <c r="CMC54" s="24"/>
      <c r="CMD54" s="24"/>
      <c r="CME54" s="24"/>
      <c r="CMF54" s="24"/>
      <c r="CMG54" s="24"/>
      <c r="CMH54" s="24"/>
      <c r="CMI54" s="24"/>
      <c r="CMJ54" s="24"/>
      <c r="CMK54" s="24"/>
      <c r="CML54" s="24"/>
      <c r="CMM54" s="24"/>
      <c r="CMN54" s="24"/>
      <c r="CMO54" s="24"/>
      <c r="CMP54" s="24"/>
      <c r="CMQ54" s="24"/>
      <c r="CMR54" s="24"/>
      <c r="CMS54" s="24"/>
      <c r="CMT54" s="24"/>
      <c r="CMU54" s="24"/>
      <c r="CMV54" s="24"/>
      <c r="CMW54" s="24"/>
      <c r="CMX54" s="24"/>
      <c r="CMY54" s="24"/>
      <c r="CMZ54" s="24"/>
      <c r="CNA54" s="24"/>
      <c r="CNB54" s="24"/>
      <c r="CNC54" s="24"/>
      <c r="CND54" s="24"/>
      <c r="CNE54" s="24"/>
      <c r="CNF54" s="24"/>
      <c r="CNG54" s="24"/>
      <c r="CNH54" s="24"/>
      <c r="CNI54" s="24"/>
      <c r="CNJ54" s="24"/>
      <c r="CNK54" s="24"/>
      <c r="CNL54" s="24"/>
      <c r="CNM54" s="24"/>
      <c r="CNN54" s="24"/>
      <c r="CNO54" s="24"/>
      <c r="CNP54" s="24"/>
      <c r="CNQ54" s="24"/>
      <c r="CNR54" s="24"/>
      <c r="CNS54" s="24"/>
      <c r="CNT54" s="24"/>
      <c r="CNU54" s="24"/>
      <c r="CNV54" s="24"/>
      <c r="CNW54" s="24"/>
      <c r="CNX54" s="24"/>
      <c r="CNY54" s="24"/>
      <c r="CNZ54" s="24"/>
      <c r="COA54" s="24"/>
      <c r="COB54" s="24"/>
      <c r="COC54" s="24"/>
      <c r="COD54" s="24"/>
      <c r="COE54" s="24"/>
      <c r="COF54" s="24"/>
      <c r="COG54" s="24"/>
      <c r="COH54" s="24"/>
      <c r="COI54" s="24"/>
      <c r="COJ54" s="24"/>
      <c r="COK54" s="24"/>
      <c r="COL54" s="24"/>
      <c r="COM54" s="24"/>
      <c r="CON54" s="24"/>
      <c r="COO54" s="24"/>
      <c r="COP54" s="24"/>
      <c r="COQ54" s="24"/>
      <c r="COR54" s="24"/>
      <c r="COS54" s="24"/>
      <c r="COT54" s="24"/>
      <c r="COU54" s="24"/>
      <c r="COV54" s="24"/>
      <c r="COW54" s="24"/>
      <c r="COX54" s="24"/>
      <c r="COY54" s="24"/>
      <c r="COZ54" s="24"/>
      <c r="CPA54" s="24"/>
      <c r="CPB54" s="24"/>
      <c r="CPC54" s="24"/>
      <c r="CPD54" s="24"/>
      <c r="CPE54" s="24"/>
      <c r="CPF54" s="24"/>
      <c r="CPG54" s="24"/>
      <c r="CPH54" s="24"/>
      <c r="CPI54" s="24"/>
      <c r="CPJ54" s="24"/>
      <c r="CPK54" s="24"/>
      <c r="CPL54" s="24"/>
      <c r="CPM54" s="24"/>
      <c r="CPN54" s="24"/>
      <c r="CPO54" s="24"/>
      <c r="CPP54" s="24"/>
      <c r="CPQ54" s="24"/>
      <c r="CPR54" s="24"/>
      <c r="CPS54" s="24"/>
      <c r="CPT54" s="24"/>
      <c r="CPU54" s="24"/>
      <c r="CPV54" s="24"/>
      <c r="CPW54" s="24"/>
      <c r="CPX54" s="24"/>
      <c r="CPY54" s="24"/>
      <c r="CPZ54" s="24"/>
      <c r="CQA54" s="24"/>
      <c r="CQB54" s="24"/>
      <c r="CQC54" s="24"/>
      <c r="CQD54" s="24"/>
      <c r="CQE54" s="24"/>
      <c r="CQF54" s="24"/>
      <c r="CQG54" s="24"/>
      <c r="CQH54" s="24"/>
      <c r="CQI54" s="24"/>
      <c r="CQJ54" s="24"/>
      <c r="CQK54" s="24"/>
      <c r="CQL54" s="24"/>
      <c r="CQM54" s="24"/>
      <c r="CQN54" s="24"/>
      <c r="CQO54" s="24"/>
      <c r="CQP54" s="24"/>
      <c r="CQQ54" s="24"/>
      <c r="CQR54" s="24"/>
      <c r="CQS54" s="24"/>
      <c r="CQT54" s="24"/>
      <c r="CQU54" s="24"/>
      <c r="CQV54" s="24"/>
      <c r="CQW54" s="24"/>
      <c r="CQX54" s="24"/>
      <c r="CQY54" s="24"/>
      <c r="CQZ54" s="24"/>
      <c r="CRA54" s="24"/>
      <c r="CRB54" s="24"/>
      <c r="CRC54" s="24"/>
      <c r="CRD54" s="24"/>
      <c r="CRE54" s="24"/>
      <c r="CRF54" s="24"/>
      <c r="CRG54" s="24"/>
      <c r="CRH54" s="24"/>
      <c r="CRI54" s="24"/>
      <c r="CRJ54" s="24"/>
      <c r="CRK54" s="24"/>
      <c r="CRL54" s="24"/>
      <c r="CRM54" s="24"/>
      <c r="CRN54" s="24"/>
      <c r="CRO54" s="24"/>
      <c r="CRP54" s="24"/>
      <c r="CRQ54" s="24"/>
      <c r="CRR54" s="24"/>
      <c r="CRS54" s="24"/>
      <c r="CRT54" s="24"/>
      <c r="CRU54" s="24"/>
      <c r="CRV54" s="24"/>
      <c r="CRW54" s="24"/>
      <c r="CRX54" s="24"/>
      <c r="CRY54" s="24"/>
      <c r="CRZ54" s="24"/>
      <c r="CSA54" s="24"/>
      <c r="CSB54" s="24"/>
      <c r="CSC54" s="24"/>
      <c r="CSD54" s="24"/>
      <c r="CSE54" s="24"/>
      <c r="CSF54" s="24"/>
      <c r="CSG54" s="24"/>
      <c r="CSH54" s="24"/>
      <c r="CSI54" s="24"/>
      <c r="CSJ54" s="24"/>
      <c r="CSK54" s="24"/>
      <c r="CSL54" s="24"/>
      <c r="CSM54" s="24"/>
      <c r="CSN54" s="24"/>
      <c r="CSO54" s="24"/>
      <c r="CSP54" s="24"/>
      <c r="CSQ54" s="24"/>
      <c r="CSR54" s="24"/>
      <c r="CSS54" s="24"/>
      <c r="CST54" s="24"/>
      <c r="CSU54" s="24"/>
      <c r="CSV54" s="24"/>
      <c r="CSW54" s="24"/>
      <c r="CSX54" s="24"/>
      <c r="CSY54" s="24"/>
      <c r="CSZ54" s="24"/>
      <c r="CTA54" s="24"/>
      <c r="CTB54" s="24"/>
      <c r="CTC54" s="24"/>
      <c r="CTD54" s="24"/>
      <c r="CTE54" s="24"/>
      <c r="CTF54" s="24"/>
      <c r="CTG54" s="24"/>
      <c r="CTH54" s="24"/>
      <c r="CTI54" s="24"/>
      <c r="CTJ54" s="24"/>
      <c r="CTK54" s="24"/>
      <c r="CTL54" s="24"/>
      <c r="CTM54" s="24"/>
      <c r="CTN54" s="24"/>
      <c r="CTO54" s="24"/>
      <c r="CTP54" s="24"/>
      <c r="CTQ54" s="24"/>
      <c r="CTR54" s="24"/>
      <c r="CTS54" s="24"/>
      <c r="CTT54" s="24"/>
      <c r="CTU54" s="24"/>
      <c r="CTV54" s="24"/>
      <c r="CTW54" s="24"/>
      <c r="CTX54" s="24"/>
      <c r="CTY54" s="24"/>
      <c r="CTZ54" s="24"/>
      <c r="CUA54" s="24"/>
      <c r="CUB54" s="24"/>
      <c r="CUC54" s="24"/>
      <c r="CUD54" s="24"/>
      <c r="CUE54" s="24"/>
      <c r="CUF54" s="24"/>
      <c r="CUG54" s="24"/>
      <c r="CUH54" s="24"/>
      <c r="CUI54" s="24"/>
      <c r="CUJ54" s="24"/>
      <c r="CUK54" s="24"/>
      <c r="CUL54" s="24"/>
      <c r="CUM54" s="24"/>
      <c r="CUN54" s="24"/>
      <c r="CUO54" s="24"/>
      <c r="CUP54" s="24"/>
      <c r="CUQ54" s="24"/>
      <c r="CUR54" s="24"/>
      <c r="CUS54" s="24"/>
      <c r="CUT54" s="24"/>
      <c r="CUU54" s="24"/>
      <c r="CUV54" s="24"/>
      <c r="CUW54" s="24"/>
      <c r="CUX54" s="24"/>
      <c r="CUY54" s="24"/>
      <c r="CUZ54" s="24"/>
      <c r="CVA54" s="24"/>
      <c r="CVB54" s="24"/>
      <c r="CVC54" s="24"/>
      <c r="CVD54" s="24"/>
      <c r="CVE54" s="24"/>
      <c r="CVF54" s="24"/>
      <c r="CVG54" s="24"/>
      <c r="CVH54" s="24"/>
      <c r="CVI54" s="24"/>
      <c r="CVJ54" s="24"/>
      <c r="CVK54" s="24"/>
      <c r="CVL54" s="24"/>
      <c r="CVM54" s="24"/>
      <c r="CVN54" s="24"/>
      <c r="CVO54" s="24"/>
      <c r="CVP54" s="24"/>
      <c r="CVQ54" s="24"/>
      <c r="CVR54" s="24"/>
      <c r="CVS54" s="24"/>
      <c r="CVT54" s="24"/>
      <c r="CVU54" s="24"/>
      <c r="CVV54" s="24"/>
      <c r="CVW54" s="24"/>
      <c r="CVX54" s="24"/>
      <c r="CVY54" s="24"/>
      <c r="CVZ54" s="24"/>
      <c r="CWA54" s="24"/>
      <c r="CWB54" s="24"/>
      <c r="CWC54" s="24"/>
      <c r="CWD54" s="24"/>
      <c r="CWE54" s="24"/>
      <c r="CWF54" s="24"/>
      <c r="CWG54" s="24"/>
      <c r="CWH54" s="24"/>
      <c r="CWI54" s="24"/>
      <c r="CWJ54" s="24"/>
      <c r="CWK54" s="24"/>
      <c r="CWL54" s="24"/>
      <c r="CWM54" s="24"/>
      <c r="CWN54" s="24"/>
      <c r="CWO54" s="24"/>
      <c r="CWP54" s="24"/>
      <c r="CWQ54" s="24"/>
      <c r="CWR54" s="24"/>
      <c r="CWS54" s="24"/>
      <c r="CWT54" s="24"/>
      <c r="CWU54" s="24"/>
      <c r="CWV54" s="24"/>
      <c r="CWW54" s="24"/>
      <c r="CWX54" s="24"/>
      <c r="CWY54" s="24"/>
      <c r="CWZ54" s="24"/>
      <c r="CXA54" s="24"/>
      <c r="CXB54" s="24"/>
      <c r="CXC54" s="24"/>
      <c r="CXD54" s="24"/>
      <c r="CXE54" s="24"/>
      <c r="CXF54" s="24"/>
      <c r="CXG54" s="24"/>
      <c r="CXH54" s="24"/>
      <c r="CXI54" s="24"/>
      <c r="CXJ54" s="24"/>
      <c r="CXK54" s="24"/>
      <c r="CXL54" s="24"/>
      <c r="CXM54" s="24"/>
      <c r="CXN54" s="24"/>
      <c r="CXO54" s="24"/>
      <c r="CXP54" s="24"/>
      <c r="CXQ54" s="24"/>
      <c r="CXR54" s="24"/>
      <c r="CXS54" s="24"/>
      <c r="CXT54" s="24"/>
      <c r="CXU54" s="24"/>
      <c r="CXV54" s="24"/>
      <c r="CXW54" s="24"/>
      <c r="CXX54" s="24"/>
      <c r="CXY54" s="24"/>
      <c r="CXZ54" s="24"/>
      <c r="CYA54" s="24"/>
      <c r="CYB54" s="24"/>
      <c r="CYC54" s="24"/>
      <c r="CYD54" s="24"/>
      <c r="CYE54" s="24"/>
      <c r="CYF54" s="24"/>
      <c r="CYG54" s="24"/>
      <c r="CYH54" s="24"/>
      <c r="CYI54" s="24"/>
      <c r="CYJ54" s="24"/>
      <c r="CYK54" s="24"/>
      <c r="CYL54" s="24"/>
      <c r="CYM54" s="24"/>
      <c r="CYN54" s="24"/>
      <c r="CYO54" s="24"/>
      <c r="CYP54" s="24"/>
      <c r="CYQ54" s="24"/>
      <c r="CYR54" s="24"/>
      <c r="CYS54" s="24"/>
      <c r="CYT54" s="24"/>
      <c r="CYU54" s="24"/>
      <c r="CYV54" s="24"/>
      <c r="CYW54" s="24"/>
      <c r="CYX54" s="24"/>
      <c r="CYY54" s="24"/>
      <c r="CYZ54" s="24"/>
      <c r="CZA54" s="24"/>
      <c r="CZB54" s="24"/>
      <c r="CZC54" s="24"/>
      <c r="CZD54" s="24"/>
      <c r="CZE54" s="24"/>
      <c r="CZF54" s="24"/>
      <c r="CZG54" s="24"/>
      <c r="CZH54" s="24"/>
      <c r="CZI54" s="24"/>
      <c r="CZJ54" s="24"/>
      <c r="CZK54" s="24"/>
      <c r="CZL54" s="24"/>
      <c r="CZM54" s="24"/>
      <c r="CZN54" s="24"/>
      <c r="CZO54" s="24"/>
      <c r="CZP54" s="24"/>
      <c r="CZQ54" s="24"/>
      <c r="CZR54" s="24"/>
      <c r="CZS54" s="24"/>
      <c r="CZT54" s="24"/>
      <c r="CZU54" s="24"/>
      <c r="CZV54" s="24"/>
      <c r="CZW54" s="24"/>
      <c r="CZX54" s="24"/>
      <c r="CZY54" s="24"/>
      <c r="CZZ54" s="24"/>
      <c r="DAA54" s="24"/>
      <c r="DAB54" s="24"/>
      <c r="DAC54" s="24"/>
      <c r="DAD54" s="24"/>
      <c r="DAE54" s="24"/>
      <c r="DAF54" s="24"/>
      <c r="DAG54" s="24"/>
      <c r="DAH54" s="24"/>
      <c r="DAI54" s="24"/>
      <c r="DAJ54" s="24"/>
      <c r="DAK54" s="24"/>
      <c r="DAL54" s="24"/>
      <c r="DAM54" s="24"/>
      <c r="DAN54" s="24"/>
      <c r="DAO54" s="24"/>
      <c r="DAP54" s="24"/>
      <c r="DAQ54" s="24"/>
      <c r="DAR54" s="24"/>
      <c r="DAS54" s="24"/>
      <c r="DAT54" s="24"/>
      <c r="DAU54" s="24"/>
      <c r="DAV54" s="24"/>
      <c r="DAW54" s="24"/>
      <c r="DAX54" s="24"/>
      <c r="DAY54" s="24"/>
      <c r="DAZ54" s="24"/>
      <c r="DBA54" s="24"/>
      <c r="DBB54" s="24"/>
      <c r="DBC54" s="24"/>
      <c r="DBD54" s="24"/>
      <c r="DBE54" s="24"/>
      <c r="DBF54" s="24"/>
      <c r="DBG54" s="24"/>
      <c r="DBH54" s="24"/>
      <c r="DBI54" s="24"/>
      <c r="DBJ54" s="24"/>
      <c r="DBK54" s="24"/>
      <c r="DBL54" s="24"/>
      <c r="DBM54" s="24"/>
      <c r="DBN54" s="24"/>
      <c r="DBO54" s="24"/>
      <c r="DBP54" s="24"/>
      <c r="DBQ54" s="24"/>
      <c r="DBR54" s="24"/>
      <c r="DBS54" s="24"/>
      <c r="DBT54" s="24"/>
      <c r="DBU54" s="24"/>
      <c r="DBV54" s="24"/>
      <c r="DBW54" s="24"/>
      <c r="DBX54" s="24"/>
      <c r="DBY54" s="24"/>
      <c r="DBZ54" s="24"/>
      <c r="DCA54" s="24"/>
      <c r="DCB54" s="24"/>
      <c r="DCC54" s="24"/>
      <c r="DCD54" s="24"/>
      <c r="DCE54" s="24"/>
      <c r="DCF54" s="24"/>
      <c r="DCG54" s="24"/>
      <c r="DCH54" s="24"/>
      <c r="DCI54" s="24"/>
      <c r="DCJ54" s="24"/>
      <c r="DCK54" s="24"/>
      <c r="DCL54" s="24"/>
      <c r="DCM54" s="24"/>
      <c r="DCN54" s="24"/>
      <c r="DCO54" s="24"/>
      <c r="DCP54" s="24"/>
      <c r="DCQ54" s="24"/>
      <c r="DCR54" s="24"/>
      <c r="DCS54" s="24"/>
      <c r="DCT54" s="24"/>
      <c r="DCU54" s="24"/>
      <c r="DCV54" s="24"/>
      <c r="DCW54" s="24"/>
      <c r="DCX54" s="24"/>
      <c r="DCY54" s="24"/>
      <c r="DCZ54" s="24"/>
      <c r="DDA54" s="24"/>
      <c r="DDB54" s="24"/>
      <c r="DDC54" s="24"/>
      <c r="DDD54" s="24"/>
      <c r="DDE54" s="24"/>
      <c r="DDF54" s="24"/>
      <c r="DDG54" s="24"/>
      <c r="DDH54" s="24"/>
      <c r="DDI54" s="24"/>
      <c r="DDJ54" s="24"/>
      <c r="DDK54" s="24"/>
      <c r="DDL54" s="24"/>
      <c r="DDM54" s="24"/>
      <c r="DDN54" s="24"/>
      <c r="DDO54" s="24"/>
      <c r="DDP54" s="24"/>
      <c r="DDQ54" s="24"/>
      <c r="DDR54" s="24"/>
      <c r="DDS54" s="24"/>
      <c r="DDT54" s="24"/>
      <c r="DDU54" s="24"/>
      <c r="DDV54" s="24"/>
      <c r="DDW54" s="24"/>
      <c r="DDX54" s="24"/>
      <c r="DDY54" s="24"/>
      <c r="DDZ54" s="24"/>
      <c r="DEA54" s="24"/>
      <c r="DEB54" s="24"/>
      <c r="DEC54" s="24"/>
      <c r="DED54" s="24"/>
      <c r="DEE54" s="24"/>
      <c r="DEF54" s="24"/>
      <c r="DEG54" s="24"/>
      <c r="DEH54" s="24"/>
      <c r="DEI54" s="24"/>
      <c r="DEJ54" s="24"/>
      <c r="DEK54" s="24"/>
      <c r="DEL54" s="24"/>
      <c r="DEM54" s="24"/>
      <c r="DEN54" s="24"/>
      <c r="DEO54" s="24"/>
      <c r="DEP54" s="24"/>
      <c r="DEQ54" s="24"/>
      <c r="DER54" s="24"/>
      <c r="DES54" s="24"/>
      <c r="DET54" s="24"/>
      <c r="DEU54" s="24"/>
      <c r="DEV54" s="24"/>
      <c r="DEW54" s="24"/>
      <c r="DEX54" s="24"/>
      <c r="DEY54" s="24"/>
      <c r="DEZ54" s="24"/>
      <c r="DFA54" s="24"/>
      <c r="DFB54" s="24"/>
      <c r="DFC54" s="24"/>
      <c r="DFD54" s="24"/>
      <c r="DFE54" s="24"/>
      <c r="DFF54" s="24"/>
      <c r="DFG54" s="24"/>
      <c r="DFH54" s="24"/>
      <c r="DFI54" s="24"/>
      <c r="DFJ54" s="24"/>
      <c r="DFK54" s="24"/>
      <c r="DFL54" s="24"/>
      <c r="DFM54" s="24"/>
      <c r="DFN54" s="24"/>
      <c r="DFO54" s="24"/>
      <c r="DFP54" s="24"/>
      <c r="DFQ54" s="24"/>
      <c r="DFR54" s="24"/>
      <c r="DFS54" s="24"/>
      <c r="DFT54" s="24"/>
      <c r="DFU54" s="24"/>
      <c r="DFV54" s="24"/>
      <c r="DFW54" s="24"/>
      <c r="DFX54" s="24"/>
      <c r="DFY54" s="24"/>
      <c r="DFZ54" s="24"/>
      <c r="DGA54" s="24"/>
      <c r="DGB54" s="24"/>
      <c r="DGC54" s="24"/>
      <c r="DGD54" s="24"/>
      <c r="DGE54" s="24"/>
      <c r="DGF54" s="24"/>
      <c r="DGG54" s="24"/>
      <c r="DGH54" s="24"/>
      <c r="DGI54" s="24"/>
      <c r="DGJ54" s="24"/>
      <c r="DGK54" s="24"/>
      <c r="DGL54" s="24"/>
      <c r="DGM54" s="24"/>
      <c r="DGN54" s="24"/>
      <c r="DGO54" s="24"/>
      <c r="DGP54" s="24"/>
      <c r="DGQ54" s="24"/>
      <c r="DGR54" s="24"/>
      <c r="DGS54" s="24"/>
      <c r="DGT54" s="24"/>
      <c r="DGU54" s="24"/>
      <c r="DGV54" s="24"/>
      <c r="DGW54" s="24"/>
      <c r="DGX54" s="24"/>
      <c r="DGY54" s="24"/>
      <c r="DGZ54" s="24"/>
      <c r="DHA54" s="24"/>
      <c r="DHB54" s="24"/>
      <c r="DHC54" s="24"/>
      <c r="DHD54" s="24"/>
      <c r="DHE54" s="24"/>
      <c r="DHF54" s="24"/>
      <c r="DHG54" s="24"/>
      <c r="DHH54" s="24"/>
      <c r="DHI54" s="24"/>
      <c r="DHJ54" s="24"/>
      <c r="DHK54" s="24"/>
      <c r="DHL54" s="24"/>
      <c r="DHM54" s="24"/>
      <c r="DHN54" s="24"/>
      <c r="DHO54" s="24"/>
      <c r="DHP54" s="24"/>
      <c r="DHQ54" s="24"/>
      <c r="DHR54" s="24"/>
      <c r="DHS54" s="24"/>
      <c r="DHT54" s="24"/>
      <c r="DHU54" s="24"/>
      <c r="DHV54" s="24"/>
      <c r="DHW54" s="24"/>
      <c r="DHX54" s="24"/>
      <c r="DHY54" s="24"/>
      <c r="DHZ54" s="24"/>
      <c r="DIA54" s="24"/>
      <c r="DIB54" s="24"/>
      <c r="DIC54" s="24"/>
      <c r="DID54" s="24"/>
      <c r="DIE54" s="24"/>
      <c r="DIF54" s="24"/>
      <c r="DIG54" s="24"/>
      <c r="DIH54" s="24"/>
      <c r="DII54" s="24"/>
      <c r="DIJ54" s="24"/>
      <c r="DIK54" s="24"/>
      <c r="DIL54" s="24"/>
      <c r="DIM54" s="24"/>
      <c r="DIN54" s="24"/>
      <c r="DIO54" s="24"/>
      <c r="DIP54" s="24"/>
      <c r="DIQ54" s="24"/>
      <c r="DIR54" s="24"/>
      <c r="DIS54" s="24"/>
      <c r="DIT54" s="24"/>
      <c r="DIU54" s="24"/>
      <c r="DIV54" s="24"/>
      <c r="DIW54" s="24"/>
      <c r="DIX54" s="24"/>
      <c r="DIY54" s="24"/>
      <c r="DIZ54" s="24"/>
      <c r="DJA54" s="24"/>
      <c r="DJB54" s="24"/>
      <c r="DJC54" s="24"/>
      <c r="DJD54" s="24"/>
      <c r="DJE54" s="24"/>
      <c r="DJF54" s="24"/>
      <c r="DJG54" s="24"/>
      <c r="DJH54" s="24"/>
      <c r="DJI54" s="24"/>
      <c r="DJJ54" s="24"/>
      <c r="DJK54" s="24"/>
      <c r="DJL54" s="24"/>
      <c r="DJM54" s="24"/>
      <c r="DJN54" s="24"/>
      <c r="DJO54" s="24"/>
      <c r="DJP54" s="24"/>
      <c r="DJQ54" s="24"/>
      <c r="DJR54" s="24"/>
      <c r="DJS54" s="24"/>
      <c r="DJT54" s="24"/>
      <c r="DJU54" s="24"/>
      <c r="DJV54" s="24"/>
      <c r="DJW54" s="24"/>
      <c r="DJX54" s="24"/>
      <c r="DJY54" s="24"/>
      <c r="DJZ54" s="24"/>
      <c r="DKA54" s="24"/>
      <c r="DKB54" s="24"/>
      <c r="DKC54" s="24"/>
      <c r="DKD54" s="24"/>
      <c r="DKE54" s="24"/>
      <c r="DKF54" s="24"/>
      <c r="DKG54" s="24"/>
      <c r="DKH54" s="24"/>
      <c r="DKI54" s="24"/>
      <c r="DKJ54" s="24"/>
      <c r="DKK54" s="24"/>
      <c r="DKL54" s="24"/>
      <c r="DKM54" s="24"/>
      <c r="DKN54" s="24"/>
      <c r="DKO54" s="24"/>
      <c r="DKP54" s="24"/>
      <c r="DKQ54" s="24"/>
      <c r="DKR54" s="24"/>
      <c r="DKS54" s="24"/>
      <c r="DKT54" s="24"/>
      <c r="DKU54" s="24"/>
      <c r="DKV54" s="24"/>
      <c r="DKW54" s="24"/>
      <c r="DKX54" s="24"/>
      <c r="DKY54" s="24"/>
      <c r="DKZ54" s="24"/>
      <c r="DLA54" s="24"/>
      <c r="DLB54" s="24"/>
      <c r="DLC54" s="24"/>
      <c r="DLD54" s="24"/>
      <c r="DLE54" s="24"/>
      <c r="DLF54" s="24"/>
      <c r="DLG54" s="24"/>
      <c r="DLH54" s="24"/>
      <c r="DLI54" s="24"/>
      <c r="DLJ54" s="24"/>
      <c r="DLK54" s="24"/>
      <c r="DLL54" s="24"/>
      <c r="DLM54" s="24"/>
      <c r="DLN54" s="24"/>
      <c r="DLO54" s="24"/>
      <c r="DLP54" s="24"/>
      <c r="DLQ54" s="24"/>
      <c r="DLR54" s="24"/>
      <c r="DLS54" s="24"/>
      <c r="DLT54" s="24"/>
      <c r="DLU54" s="24"/>
      <c r="DLV54" s="24"/>
      <c r="DLW54" s="24"/>
      <c r="DLX54" s="24"/>
      <c r="DLY54" s="24"/>
      <c r="DLZ54" s="24"/>
      <c r="DMA54" s="24"/>
      <c r="DMB54" s="24"/>
      <c r="DMC54" s="24"/>
      <c r="DMD54" s="24"/>
      <c r="DME54" s="24"/>
      <c r="DMF54" s="24"/>
      <c r="DMG54" s="24"/>
      <c r="DMH54" s="24"/>
      <c r="DMI54" s="24"/>
      <c r="DMJ54" s="24"/>
      <c r="DMK54" s="24"/>
      <c r="DML54" s="24"/>
      <c r="DMM54" s="24"/>
      <c r="DMN54" s="24"/>
      <c r="DMO54" s="24"/>
      <c r="DMP54" s="24"/>
      <c r="DMQ54" s="24"/>
      <c r="DMR54" s="24"/>
      <c r="DMS54" s="24"/>
      <c r="DMT54" s="24"/>
      <c r="DMU54" s="24"/>
      <c r="DMV54" s="24"/>
      <c r="DMW54" s="24"/>
      <c r="DMX54" s="24"/>
      <c r="DMY54" s="24"/>
      <c r="DMZ54" s="24"/>
      <c r="DNA54" s="24"/>
      <c r="DNB54" s="24"/>
      <c r="DNC54" s="24"/>
      <c r="DND54" s="24"/>
      <c r="DNE54" s="24"/>
      <c r="DNF54" s="24"/>
      <c r="DNG54" s="24"/>
      <c r="DNH54" s="24"/>
      <c r="DNI54" s="24"/>
      <c r="DNJ54" s="24"/>
      <c r="DNK54" s="24"/>
      <c r="DNL54" s="24"/>
      <c r="DNM54" s="24"/>
      <c r="DNN54" s="24"/>
      <c r="DNO54" s="24"/>
      <c r="DNP54" s="24"/>
      <c r="DNQ54" s="24"/>
      <c r="DNR54" s="24"/>
      <c r="DNS54" s="24"/>
      <c r="DNT54" s="24"/>
      <c r="DNU54" s="24"/>
      <c r="DNV54" s="24"/>
      <c r="DNW54" s="24"/>
      <c r="DNX54" s="24"/>
      <c r="DNY54" s="24"/>
      <c r="DNZ54" s="24"/>
      <c r="DOA54" s="24"/>
      <c r="DOB54" s="24"/>
      <c r="DOC54" s="24"/>
      <c r="DOD54" s="24"/>
      <c r="DOE54" s="24"/>
      <c r="DOF54" s="24"/>
      <c r="DOG54" s="24"/>
      <c r="DOH54" s="24"/>
      <c r="DOI54" s="24"/>
      <c r="DOJ54" s="24"/>
      <c r="DOK54" s="24"/>
      <c r="DOL54" s="24"/>
      <c r="DOM54" s="24"/>
      <c r="DON54" s="24"/>
      <c r="DOO54" s="24"/>
      <c r="DOP54" s="24"/>
      <c r="DOQ54" s="24"/>
      <c r="DOR54" s="24"/>
      <c r="DOS54" s="24"/>
      <c r="DOT54" s="24"/>
      <c r="DOU54" s="24"/>
      <c r="DOV54" s="24"/>
      <c r="DOW54" s="24"/>
      <c r="DOX54" s="24"/>
      <c r="DOY54" s="24"/>
      <c r="DOZ54" s="24"/>
      <c r="DPA54" s="24"/>
      <c r="DPB54" s="24"/>
      <c r="DPC54" s="24"/>
      <c r="DPD54" s="24"/>
      <c r="DPE54" s="24"/>
      <c r="DPF54" s="24"/>
      <c r="DPG54" s="24"/>
      <c r="DPH54" s="24"/>
      <c r="DPI54" s="24"/>
      <c r="DPJ54" s="24"/>
      <c r="DPK54" s="24"/>
      <c r="DPL54" s="24"/>
      <c r="DPM54" s="24"/>
      <c r="DPN54" s="24"/>
      <c r="DPO54" s="24"/>
      <c r="DPP54" s="24"/>
      <c r="DPQ54" s="24"/>
      <c r="DPR54" s="24"/>
      <c r="DPS54" s="24"/>
      <c r="DPT54" s="24"/>
      <c r="DPU54" s="24"/>
      <c r="DPV54" s="24"/>
      <c r="DPW54" s="24"/>
      <c r="DPX54" s="24"/>
      <c r="DPY54" s="24"/>
      <c r="DPZ54" s="24"/>
      <c r="DQA54" s="24"/>
      <c r="DQB54" s="24"/>
      <c r="DQC54" s="24"/>
      <c r="DQD54" s="24"/>
      <c r="DQE54" s="24"/>
      <c r="DQF54" s="24"/>
      <c r="DQG54" s="24"/>
      <c r="DQH54" s="24"/>
      <c r="DQI54" s="24"/>
      <c r="DQJ54" s="24"/>
      <c r="DQK54" s="24"/>
      <c r="DQL54" s="24"/>
      <c r="DQM54" s="24"/>
      <c r="DQN54" s="24"/>
      <c r="DQO54" s="24"/>
      <c r="DQP54" s="24"/>
      <c r="DQQ54" s="24"/>
      <c r="DQR54" s="24"/>
      <c r="DQS54" s="24"/>
      <c r="DQT54" s="24"/>
      <c r="DQU54" s="24"/>
      <c r="DQV54" s="24"/>
      <c r="DQW54" s="24"/>
      <c r="DQX54" s="24"/>
      <c r="DQY54" s="24"/>
      <c r="DQZ54" s="24"/>
      <c r="DRA54" s="24"/>
      <c r="DRB54" s="24"/>
      <c r="DRC54" s="24"/>
      <c r="DRD54" s="24"/>
      <c r="DRE54" s="24"/>
      <c r="DRF54" s="24"/>
      <c r="DRG54" s="24"/>
      <c r="DRH54" s="24"/>
      <c r="DRI54" s="24"/>
      <c r="DRJ54" s="24"/>
      <c r="DRK54" s="24"/>
      <c r="DRL54" s="24"/>
      <c r="DRM54" s="24"/>
      <c r="DRN54" s="24"/>
      <c r="DRO54" s="24"/>
      <c r="DRP54" s="24"/>
      <c r="DRQ54" s="24"/>
      <c r="DRR54" s="24"/>
      <c r="DRS54" s="24"/>
      <c r="DRT54" s="24"/>
      <c r="DRU54" s="24"/>
      <c r="DRV54" s="24"/>
      <c r="DRW54" s="24"/>
      <c r="DRX54" s="24"/>
      <c r="DRY54" s="24"/>
      <c r="DRZ54" s="24"/>
      <c r="DSA54" s="24"/>
      <c r="DSB54" s="24"/>
      <c r="DSC54" s="24"/>
      <c r="DSD54" s="24"/>
      <c r="DSE54" s="24"/>
      <c r="DSF54" s="24"/>
      <c r="DSG54" s="24"/>
      <c r="DSH54" s="24"/>
      <c r="DSI54" s="24"/>
      <c r="DSJ54" s="24"/>
      <c r="DSK54" s="24"/>
      <c r="DSL54" s="24"/>
      <c r="DSM54" s="24"/>
      <c r="DSN54" s="24"/>
      <c r="DSO54" s="24"/>
      <c r="DSP54" s="24"/>
      <c r="DSQ54" s="24"/>
      <c r="DSR54" s="24"/>
      <c r="DSS54" s="24"/>
      <c r="DST54" s="24"/>
      <c r="DSU54" s="24"/>
      <c r="DSV54" s="24"/>
      <c r="DSW54" s="24"/>
      <c r="DSX54" s="24"/>
      <c r="DSY54" s="24"/>
      <c r="DSZ54" s="24"/>
      <c r="DTA54" s="24"/>
      <c r="DTB54" s="24"/>
      <c r="DTC54" s="24"/>
      <c r="DTD54" s="24"/>
      <c r="DTE54" s="24"/>
      <c r="DTF54" s="24"/>
      <c r="DTG54" s="24"/>
      <c r="DTH54" s="24"/>
      <c r="DTI54" s="24"/>
      <c r="DTJ54" s="24"/>
      <c r="DTK54" s="24"/>
      <c r="DTL54" s="24"/>
      <c r="DTM54" s="24"/>
      <c r="DTN54" s="24"/>
      <c r="DTO54" s="24"/>
      <c r="DTP54" s="24"/>
      <c r="DTQ54" s="24"/>
      <c r="DTR54" s="24"/>
      <c r="DTS54" s="24"/>
      <c r="DTT54" s="24"/>
      <c r="DTU54" s="24"/>
      <c r="DTV54" s="24"/>
      <c r="DTW54" s="24"/>
      <c r="DTX54" s="24"/>
      <c r="DTY54" s="24"/>
      <c r="DTZ54" s="24"/>
      <c r="DUA54" s="24"/>
      <c r="DUB54" s="24"/>
      <c r="DUC54" s="24"/>
      <c r="DUD54" s="24"/>
      <c r="DUE54" s="24"/>
      <c r="DUF54" s="24"/>
      <c r="DUG54" s="24"/>
      <c r="DUH54" s="24"/>
      <c r="DUI54" s="24"/>
      <c r="DUJ54" s="24"/>
      <c r="DUK54" s="24"/>
      <c r="DUL54" s="24"/>
      <c r="DUM54" s="24"/>
      <c r="DUN54" s="24"/>
      <c r="DUO54" s="24"/>
      <c r="DUP54" s="24"/>
      <c r="DUQ54" s="24"/>
      <c r="DUR54" s="24"/>
      <c r="DUS54" s="24"/>
      <c r="DUT54" s="24"/>
      <c r="DUU54" s="24"/>
      <c r="DUV54" s="24"/>
      <c r="DUW54" s="24"/>
      <c r="DUX54" s="24"/>
      <c r="DUY54" s="24"/>
      <c r="DUZ54" s="24"/>
      <c r="DVA54" s="24"/>
      <c r="DVB54" s="24"/>
      <c r="DVC54" s="24"/>
      <c r="DVD54" s="24"/>
      <c r="DVE54" s="24"/>
      <c r="DVF54" s="24"/>
      <c r="DVG54" s="24"/>
      <c r="DVH54" s="24"/>
      <c r="DVI54" s="24"/>
      <c r="DVJ54" s="24"/>
      <c r="DVK54" s="24"/>
      <c r="DVL54" s="24"/>
      <c r="DVM54" s="24"/>
      <c r="DVN54" s="24"/>
      <c r="DVO54" s="24"/>
      <c r="DVP54" s="24"/>
      <c r="DVQ54" s="24"/>
      <c r="DVR54" s="24"/>
      <c r="DVS54" s="24"/>
      <c r="DVT54" s="24"/>
      <c r="DVU54" s="24"/>
      <c r="DVV54" s="24"/>
      <c r="DVW54" s="24"/>
      <c r="DVX54" s="24"/>
      <c r="DVY54" s="24"/>
      <c r="DVZ54" s="24"/>
      <c r="DWA54" s="24"/>
      <c r="DWB54" s="24"/>
      <c r="DWC54" s="24"/>
      <c r="DWD54" s="24"/>
      <c r="DWE54" s="24"/>
      <c r="DWF54" s="24"/>
      <c r="DWG54" s="24"/>
      <c r="DWH54" s="24"/>
      <c r="DWI54" s="24"/>
      <c r="DWJ54" s="24"/>
      <c r="DWK54" s="24"/>
      <c r="DWL54" s="24"/>
      <c r="DWM54" s="24"/>
      <c r="DWN54" s="24"/>
      <c r="DWO54" s="24"/>
      <c r="DWP54" s="24"/>
      <c r="DWQ54" s="24"/>
      <c r="DWR54" s="24"/>
      <c r="DWS54" s="24"/>
      <c r="DWT54" s="24"/>
      <c r="DWU54" s="24"/>
      <c r="DWV54" s="24"/>
      <c r="DWW54" s="24"/>
      <c r="DWX54" s="24"/>
      <c r="DWY54" s="24"/>
      <c r="DWZ54" s="24"/>
      <c r="DXA54" s="24"/>
      <c r="DXB54" s="24"/>
      <c r="DXC54" s="24"/>
      <c r="DXD54" s="24"/>
      <c r="DXE54" s="24"/>
      <c r="DXF54" s="24"/>
      <c r="DXG54" s="24"/>
      <c r="DXH54" s="24"/>
      <c r="DXI54" s="24"/>
      <c r="DXJ54" s="24"/>
      <c r="DXK54" s="24"/>
      <c r="DXL54" s="24"/>
      <c r="DXM54" s="24"/>
      <c r="DXN54" s="24"/>
      <c r="DXO54" s="24"/>
      <c r="DXP54" s="24"/>
      <c r="DXQ54" s="24"/>
      <c r="DXR54" s="24"/>
      <c r="DXS54" s="24"/>
      <c r="DXT54" s="24"/>
      <c r="DXU54" s="24"/>
      <c r="DXV54" s="24"/>
      <c r="DXW54" s="24"/>
      <c r="DXX54" s="24"/>
      <c r="DXY54" s="24"/>
      <c r="DXZ54" s="24"/>
      <c r="DYA54" s="24"/>
      <c r="DYB54" s="24"/>
      <c r="DYC54" s="24"/>
      <c r="DYD54" s="24"/>
      <c r="DYE54" s="24"/>
      <c r="DYF54" s="24"/>
      <c r="DYG54" s="24"/>
      <c r="DYH54" s="24"/>
      <c r="DYI54" s="24"/>
      <c r="DYJ54" s="24"/>
      <c r="DYK54" s="24"/>
      <c r="DYL54" s="24"/>
      <c r="DYM54" s="24"/>
      <c r="DYN54" s="24"/>
      <c r="DYO54" s="24"/>
      <c r="DYP54" s="24"/>
      <c r="DYQ54" s="24"/>
      <c r="DYR54" s="24"/>
      <c r="DYS54" s="24"/>
      <c r="DYT54" s="24"/>
      <c r="DYU54" s="24"/>
      <c r="DYV54" s="24"/>
      <c r="DYW54" s="24"/>
      <c r="DYX54" s="24"/>
      <c r="DYY54" s="24"/>
      <c r="DYZ54" s="24"/>
      <c r="DZA54" s="24"/>
      <c r="DZB54" s="24"/>
      <c r="DZC54" s="24"/>
      <c r="DZD54" s="24"/>
      <c r="DZE54" s="24"/>
      <c r="DZF54" s="24"/>
      <c r="DZG54" s="24"/>
      <c r="DZH54" s="24"/>
      <c r="DZI54" s="24"/>
      <c r="DZJ54" s="24"/>
      <c r="DZK54" s="24"/>
      <c r="DZL54" s="24"/>
      <c r="DZM54" s="24"/>
      <c r="DZN54" s="24"/>
      <c r="DZO54" s="24"/>
      <c r="DZP54" s="24"/>
      <c r="DZQ54" s="24"/>
      <c r="DZR54" s="24"/>
      <c r="DZS54" s="24"/>
      <c r="DZT54" s="24"/>
      <c r="DZU54" s="24"/>
      <c r="DZV54" s="24"/>
      <c r="DZW54" s="24"/>
      <c r="DZX54" s="24"/>
      <c r="DZY54" s="24"/>
      <c r="DZZ54" s="24"/>
      <c r="EAA54" s="24"/>
      <c r="EAB54" s="24"/>
      <c r="EAC54" s="24"/>
      <c r="EAD54" s="24"/>
      <c r="EAE54" s="24"/>
      <c r="EAF54" s="24"/>
      <c r="EAG54" s="24"/>
      <c r="EAH54" s="24"/>
      <c r="EAI54" s="24"/>
      <c r="EAJ54" s="24"/>
      <c r="EAK54" s="24"/>
      <c r="EAL54" s="24"/>
      <c r="EAM54" s="24"/>
      <c r="EAN54" s="24"/>
      <c r="EAO54" s="24"/>
      <c r="EAP54" s="24"/>
      <c r="EAQ54" s="24"/>
      <c r="EAR54" s="24"/>
      <c r="EAS54" s="24"/>
      <c r="EAT54" s="24"/>
      <c r="EAU54" s="24"/>
      <c r="EAV54" s="24"/>
      <c r="EAW54" s="24"/>
      <c r="EAX54" s="24"/>
      <c r="EAY54" s="24"/>
      <c r="EAZ54" s="24"/>
      <c r="EBA54" s="24"/>
      <c r="EBB54" s="24"/>
      <c r="EBC54" s="24"/>
      <c r="EBD54" s="24"/>
      <c r="EBE54" s="24"/>
      <c r="EBF54" s="24"/>
      <c r="EBG54" s="24"/>
      <c r="EBH54" s="24"/>
      <c r="EBI54" s="24"/>
      <c r="EBJ54" s="24"/>
      <c r="EBK54" s="24"/>
      <c r="EBL54" s="24"/>
      <c r="EBM54" s="24"/>
      <c r="EBN54" s="24"/>
      <c r="EBO54" s="24"/>
      <c r="EBP54" s="24"/>
      <c r="EBQ54" s="24"/>
      <c r="EBR54" s="24"/>
      <c r="EBS54" s="24"/>
      <c r="EBT54" s="24"/>
      <c r="EBU54" s="24"/>
      <c r="EBV54" s="24"/>
      <c r="EBW54" s="24"/>
      <c r="EBX54" s="24"/>
      <c r="EBY54" s="24"/>
      <c r="EBZ54" s="24"/>
      <c r="ECA54" s="24"/>
      <c r="ECB54" s="24"/>
      <c r="ECC54" s="24"/>
      <c r="ECD54" s="24"/>
      <c r="ECE54" s="24"/>
      <c r="ECF54" s="24"/>
      <c r="ECG54" s="24"/>
      <c r="ECH54" s="24"/>
      <c r="ECI54" s="24"/>
      <c r="ECJ54" s="24"/>
      <c r="ECK54" s="24"/>
      <c r="ECL54" s="24"/>
      <c r="ECM54" s="24"/>
      <c r="ECN54" s="24"/>
      <c r="ECO54" s="24"/>
      <c r="ECP54" s="24"/>
      <c r="ECQ54" s="24"/>
      <c r="ECR54" s="24"/>
      <c r="ECS54" s="24"/>
      <c r="ECT54" s="24"/>
      <c r="ECU54" s="24"/>
      <c r="ECV54" s="24"/>
      <c r="ECW54" s="24"/>
      <c r="ECX54" s="24"/>
      <c r="ECY54" s="24"/>
      <c r="ECZ54" s="24"/>
      <c r="EDA54" s="24"/>
      <c r="EDB54" s="24"/>
      <c r="EDC54" s="24"/>
      <c r="EDD54" s="24"/>
      <c r="EDE54" s="24"/>
      <c r="EDF54" s="24"/>
      <c r="EDG54" s="24"/>
      <c r="EDH54" s="24"/>
      <c r="EDI54" s="24"/>
      <c r="EDJ54" s="24"/>
      <c r="EDK54" s="24"/>
      <c r="EDL54" s="24"/>
      <c r="EDM54" s="24"/>
      <c r="EDN54" s="24"/>
      <c r="EDO54" s="24"/>
      <c r="EDP54" s="24"/>
      <c r="EDQ54" s="24"/>
      <c r="EDR54" s="24"/>
      <c r="EDS54" s="24"/>
      <c r="EDT54" s="24"/>
      <c r="EDU54" s="24"/>
      <c r="EDV54" s="24"/>
      <c r="EDW54" s="24"/>
      <c r="EDX54" s="24"/>
      <c r="EDY54" s="24"/>
      <c r="EDZ54" s="24"/>
      <c r="EEA54" s="24"/>
      <c r="EEB54" s="24"/>
      <c r="EEC54" s="24"/>
      <c r="EED54" s="24"/>
      <c r="EEE54" s="24"/>
      <c r="EEF54" s="24"/>
      <c r="EEG54" s="24"/>
      <c r="EEH54" s="24"/>
      <c r="EEI54" s="24"/>
      <c r="EEJ54" s="24"/>
      <c r="EEK54" s="24"/>
      <c r="EEL54" s="24"/>
      <c r="EEM54" s="24"/>
      <c r="EEN54" s="24"/>
      <c r="EEO54" s="24"/>
      <c r="EEP54" s="24"/>
      <c r="EEQ54" s="24"/>
      <c r="EER54" s="24"/>
      <c r="EES54" s="24"/>
      <c r="EET54" s="24"/>
      <c r="EEU54" s="24"/>
      <c r="EEV54" s="24"/>
      <c r="EEW54" s="24"/>
      <c r="EEX54" s="24"/>
      <c r="EEY54" s="24"/>
      <c r="EEZ54" s="24"/>
      <c r="EFA54" s="24"/>
      <c r="EFB54" s="24"/>
      <c r="EFC54" s="24"/>
      <c r="EFD54" s="24"/>
      <c r="EFE54" s="24"/>
      <c r="EFF54" s="24"/>
      <c r="EFG54" s="24"/>
      <c r="EFH54" s="24"/>
      <c r="EFI54" s="24"/>
      <c r="EFJ54" s="24"/>
      <c r="EFK54" s="24"/>
      <c r="EFL54" s="24"/>
      <c r="EFM54" s="24"/>
      <c r="EFN54" s="24"/>
      <c r="EFO54" s="24"/>
      <c r="EFP54" s="24"/>
      <c r="EFQ54" s="24"/>
      <c r="EFR54" s="24"/>
      <c r="EFS54" s="24"/>
      <c r="EFT54" s="24"/>
      <c r="EFU54" s="24"/>
      <c r="EFV54" s="24"/>
      <c r="EFW54" s="24"/>
      <c r="EFX54" s="24"/>
      <c r="EFY54" s="24"/>
      <c r="EFZ54" s="24"/>
      <c r="EGA54" s="24"/>
      <c r="EGB54" s="24"/>
      <c r="EGC54" s="24"/>
      <c r="EGD54" s="24"/>
      <c r="EGE54" s="24"/>
      <c r="EGF54" s="24"/>
      <c r="EGG54" s="24"/>
      <c r="EGH54" s="24"/>
      <c r="EGI54" s="24"/>
      <c r="EGJ54" s="24"/>
      <c r="EGK54" s="24"/>
      <c r="EGL54" s="24"/>
      <c r="EGM54" s="24"/>
      <c r="EGN54" s="24"/>
      <c r="EGO54" s="24"/>
      <c r="EGP54" s="24"/>
      <c r="EGQ54" s="24"/>
      <c r="EGR54" s="24"/>
      <c r="EGS54" s="24"/>
      <c r="EGT54" s="24"/>
      <c r="EGU54" s="24"/>
      <c r="EGV54" s="24"/>
      <c r="EGW54" s="24"/>
      <c r="EGX54" s="24"/>
      <c r="EGY54" s="24"/>
      <c r="EGZ54" s="24"/>
      <c r="EHA54" s="24"/>
      <c r="EHB54" s="24"/>
      <c r="EHC54" s="24"/>
      <c r="EHD54" s="24"/>
      <c r="EHE54" s="24"/>
      <c r="EHF54" s="24"/>
      <c r="EHG54" s="24"/>
      <c r="EHH54" s="24"/>
      <c r="EHI54" s="24"/>
      <c r="EHJ54" s="24"/>
      <c r="EHK54" s="24"/>
      <c r="EHL54" s="24"/>
      <c r="EHM54" s="24"/>
      <c r="EHN54" s="24"/>
      <c r="EHO54" s="24"/>
      <c r="EHP54" s="24"/>
      <c r="EHQ54" s="24"/>
      <c r="EHR54" s="24"/>
      <c r="EHS54" s="24"/>
      <c r="EHT54" s="24"/>
      <c r="EHU54" s="24"/>
      <c r="EHV54" s="24"/>
      <c r="EHW54" s="24"/>
      <c r="EHX54" s="24"/>
      <c r="EHY54" s="24"/>
      <c r="EHZ54" s="24"/>
      <c r="EIA54" s="24"/>
      <c r="EIB54" s="24"/>
      <c r="EIC54" s="24"/>
      <c r="EID54" s="24"/>
      <c r="EIE54" s="24"/>
      <c r="EIF54" s="24"/>
      <c r="EIG54" s="24"/>
      <c r="EIH54" s="24"/>
      <c r="EII54" s="24"/>
      <c r="EIJ54" s="24"/>
      <c r="EIK54" s="24"/>
      <c r="EIL54" s="24"/>
      <c r="EIM54" s="24"/>
      <c r="EIN54" s="24"/>
      <c r="EIO54" s="24"/>
      <c r="EIP54" s="24"/>
      <c r="EIQ54" s="24"/>
      <c r="EIR54" s="24"/>
      <c r="EIS54" s="24"/>
      <c r="EIT54" s="24"/>
      <c r="EIU54" s="24"/>
      <c r="EIV54" s="24"/>
      <c r="EIW54" s="24"/>
      <c r="EIX54" s="24"/>
      <c r="EIY54" s="24"/>
      <c r="EIZ54" s="24"/>
      <c r="EJA54" s="24"/>
      <c r="EJB54" s="24"/>
      <c r="EJC54" s="24"/>
      <c r="EJD54" s="24"/>
      <c r="EJE54" s="24"/>
      <c r="EJF54" s="24"/>
      <c r="EJG54" s="24"/>
      <c r="EJH54" s="24"/>
      <c r="EJI54" s="24"/>
      <c r="EJJ54" s="24"/>
      <c r="EJK54" s="24"/>
      <c r="EJL54" s="24"/>
      <c r="EJM54" s="24"/>
      <c r="EJN54" s="24"/>
      <c r="EJO54" s="24"/>
      <c r="EJP54" s="24"/>
      <c r="EJQ54" s="24"/>
      <c r="EJR54" s="24"/>
      <c r="EJS54" s="24"/>
      <c r="EJT54" s="24"/>
      <c r="EJU54" s="24"/>
      <c r="EJV54" s="24"/>
      <c r="EJW54" s="24"/>
      <c r="EJX54" s="24"/>
      <c r="EJY54" s="24"/>
      <c r="EJZ54" s="24"/>
      <c r="EKA54" s="24"/>
      <c r="EKB54" s="24"/>
      <c r="EKC54" s="24"/>
      <c r="EKD54" s="24"/>
      <c r="EKE54" s="24"/>
      <c r="EKF54" s="24"/>
      <c r="EKG54" s="24"/>
      <c r="EKH54" s="24"/>
      <c r="EKI54" s="24"/>
      <c r="EKJ54" s="24"/>
      <c r="EKK54" s="24"/>
      <c r="EKL54" s="24"/>
      <c r="EKM54" s="24"/>
      <c r="EKN54" s="24"/>
      <c r="EKO54" s="24"/>
      <c r="EKP54" s="24"/>
      <c r="EKQ54" s="24"/>
      <c r="EKR54" s="24"/>
      <c r="EKS54" s="24"/>
      <c r="EKT54" s="24"/>
      <c r="EKU54" s="24"/>
      <c r="EKV54" s="24"/>
      <c r="EKW54" s="24"/>
      <c r="EKX54" s="24"/>
      <c r="EKY54" s="24"/>
      <c r="EKZ54" s="24"/>
      <c r="ELA54" s="24"/>
      <c r="ELB54" s="24"/>
      <c r="ELC54" s="24"/>
      <c r="ELD54" s="24"/>
      <c r="ELE54" s="24"/>
      <c r="ELF54" s="24"/>
      <c r="ELG54" s="24"/>
      <c r="ELH54" s="24"/>
      <c r="ELI54" s="24"/>
      <c r="ELJ54" s="24"/>
      <c r="ELK54" s="24"/>
      <c r="ELL54" s="24"/>
      <c r="ELM54" s="24"/>
      <c r="ELN54" s="24"/>
      <c r="ELO54" s="24"/>
      <c r="ELP54" s="24"/>
      <c r="ELQ54" s="24"/>
      <c r="ELR54" s="24"/>
      <c r="ELS54" s="24"/>
      <c r="ELT54" s="24"/>
      <c r="ELU54" s="24"/>
      <c r="ELV54" s="24"/>
      <c r="ELW54" s="24"/>
      <c r="ELX54" s="24"/>
      <c r="ELY54" s="24"/>
      <c r="ELZ54" s="24"/>
      <c r="EMA54" s="24"/>
      <c r="EMB54" s="24"/>
      <c r="EMC54" s="24"/>
      <c r="EMD54" s="24"/>
      <c r="EME54" s="24"/>
      <c r="EMF54" s="24"/>
      <c r="EMG54" s="24"/>
      <c r="EMH54" s="24"/>
      <c r="EMI54" s="24"/>
      <c r="EMJ54" s="24"/>
      <c r="EMK54" s="24"/>
      <c r="EML54" s="24"/>
      <c r="EMM54" s="24"/>
      <c r="EMN54" s="24"/>
      <c r="EMO54" s="24"/>
      <c r="EMP54" s="24"/>
      <c r="EMQ54" s="24"/>
      <c r="EMR54" s="24"/>
      <c r="EMS54" s="24"/>
      <c r="EMT54" s="24"/>
      <c r="EMU54" s="24"/>
      <c r="EMV54" s="24"/>
      <c r="EMW54" s="24"/>
      <c r="EMX54" s="24"/>
      <c r="EMY54" s="24"/>
      <c r="EMZ54" s="24"/>
      <c r="ENA54" s="24"/>
      <c r="ENB54" s="24"/>
      <c r="ENC54" s="24"/>
      <c r="END54" s="24"/>
      <c r="ENE54" s="24"/>
      <c r="ENF54" s="24"/>
      <c r="ENG54" s="24"/>
      <c r="ENH54" s="24"/>
      <c r="ENI54" s="24"/>
      <c r="ENJ54" s="24"/>
      <c r="ENK54" s="24"/>
      <c r="ENL54" s="24"/>
      <c r="ENM54" s="24"/>
      <c r="ENN54" s="24"/>
      <c r="ENO54" s="24"/>
      <c r="ENP54" s="24"/>
      <c r="ENQ54" s="24"/>
      <c r="ENR54" s="24"/>
      <c r="ENS54" s="24"/>
      <c r="ENT54" s="24"/>
      <c r="ENU54" s="24"/>
      <c r="ENV54" s="24"/>
      <c r="ENW54" s="24"/>
      <c r="ENX54" s="24"/>
      <c r="ENY54" s="24"/>
      <c r="ENZ54" s="24"/>
      <c r="EOA54" s="24"/>
      <c r="EOB54" s="24"/>
      <c r="EOC54" s="24"/>
      <c r="EOD54" s="24"/>
      <c r="EOE54" s="24"/>
      <c r="EOF54" s="24"/>
      <c r="EOG54" s="24"/>
      <c r="EOH54" s="24"/>
      <c r="EOI54" s="24"/>
      <c r="EOJ54" s="24"/>
      <c r="EOK54" s="24"/>
      <c r="EOL54" s="24"/>
      <c r="EOM54" s="24"/>
      <c r="EON54" s="24"/>
      <c r="EOO54" s="24"/>
      <c r="EOP54" s="24"/>
      <c r="EOQ54" s="24"/>
      <c r="EOR54" s="24"/>
      <c r="EOS54" s="24"/>
      <c r="EOT54" s="24"/>
      <c r="EOU54" s="24"/>
      <c r="EOV54" s="24"/>
      <c r="EOW54" s="24"/>
      <c r="EOX54" s="24"/>
      <c r="EOY54" s="24"/>
      <c r="EOZ54" s="24"/>
      <c r="EPA54" s="24"/>
      <c r="EPB54" s="24"/>
      <c r="EPC54" s="24"/>
      <c r="EPD54" s="24"/>
      <c r="EPE54" s="24"/>
      <c r="EPF54" s="24"/>
      <c r="EPG54" s="24"/>
      <c r="EPH54" s="24"/>
      <c r="EPI54" s="24"/>
      <c r="EPJ54" s="24"/>
      <c r="EPK54" s="24"/>
      <c r="EPL54" s="24"/>
      <c r="EPM54" s="24"/>
      <c r="EPN54" s="24"/>
      <c r="EPO54" s="24"/>
      <c r="EPP54" s="24"/>
      <c r="EPQ54" s="24"/>
      <c r="EPR54" s="24"/>
      <c r="EPS54" s="24"/>
      <c r="EPT54" s="24"/>
      <c r="EPU54" s="24"/>
      <c r="EPV54" s="24"/>
      <c r="EPW54" s="24"/>
      <c r="EPX54" s="24"/>
      <c r="EPY54" s="24"/>
      <c r="EPZ54" s="24"/>
      <c r="EQA54" s="24"/>
      <c r="EQB54" s="24"/>
      <c r="EQC54" s="24"/>
      <c r="EQD54" s="24"/>
      <c r="EQE54" s="24"/>
      <c r="EQF54" s="24"/>
      <c r="EQG54" s="24"/>
      <c r="EQH54" s="24"/>
      <c r="EQI54" s="24"/>
      <c r="EQJ54" s="24"/>
      <c r="EQK54" s="24"/>
      <c r="EQL54" s="24"/>
      <c r="EQM54" s="24"/>
      <c r="EQN54" s="24"/>
      <c r="EQO54" s="24"/>
      <c r="EQP54" s="24"/>
      <c r="EQQ54" s="24"/>
      <c r="EQR54" s="24"/>
      <c r="EQS54" s="24"/>
      <c r="EQT54" s="24"/>
      <c r="EQU54" s="24"/>
      <c r="EQV54" s="24"/>
      <c r="EQW54" s="24"/>
      <c r="EQX54" s="24"/>
      <c r="EQY54" s="24"/>
      <c r="EQZ54" s="24"/>
      <c r="ERA54" s="24"/>
      <c r="ERB54" s="24"/>
      <c r="ERC54" s="24"/>
      <c r="ERD54" s="24"/>
      <c r="ERE54" s="24"/>
      <c r="ERF54" s="24"/>
      <c r="ERG54" s="24"/>
      <c r="ERH54" s="24"/>
      <c r="ERI54" s="24"/>
      <c r="ERJ54" s="24"/>
      <c r="ERK54" s="24"/>
      <c r="ERL54" s="24"/>
      <c r="ERM54" s="24"/>
      <c r="ERN54" s="24"/>
      <c r="ERO54" s="24"/>
      <c r="ERP54" s="24"/>
      <c r="ERQ54" s="24"/>
      <c r="ERR54" s="24"/>
      <c r="ERS54" s="24"/>
      <c r="ERT54" s="24"/>
      <c r="ERU54" s="24"/>
      <c r="ERV54" s="24"/>
      <c r="ERW54" s="24"/>
      <c r="ERX54" s="24"/>
      <c r="ERY54" s="24"/>
      <c r="ERZ54" s="24"/>
      <c r="ESA54" s="24"/>
      <c r="ESB54" s="24"/>
      <c r="ESC54" s="24"/>
      <c r="ESD54" s="24"/>
      <c r="ESE54" s="24"/>
      <c r="ESF54" s="24"/>
      <c r="ESG54" s="24"/>
      <c r="ESH54" s="24"/>
      <c r="ESI54" s="24"/>
      <c r="ESJ54" s="24"/>
      <c r="ESK54" s="24"/>
      <c r="ESL54" s="24"/>
      <c r="ESM54" s="24"/>
      <c r="ESN54" s="24"/>
      <c r="ESO54" s="24"/>
      <c r="ESP54" s="24"/>
      <c r="ESQ54" s="24"/>
      <c r="ESR54" s="24"/>
      <c r="ESS54" s="24"/>
      <c r="EST54" s="24"/>
      <c r="ESU54" s="24"/>
      <c r="ESV54" s="24"/>
      <c r="ESW54" s="24"/>
      <c r="ESX54" s="24"/>
      <c r="ESY54" s="24"/>
      <c r="ESZ54" s="24"/>
      <c r="ETA54" s="24"/>
      <c r="ETB54" s="24"/>
      <c r="ETC54" s="24"/>
      <c r="ETD54" s="24"/>
      <c r="ETE54" s="24"/>
      <c r="ETF54" s="24"/>
      <c r="ETG54" s="24"/>
      <c r="ETH54" s="24"/>
      <c r="ETI54" s="24"/>
      <c r="ETJ54" s="24"/>
      <c r="ETK54" s="24"/>
      <c r="ETL54" s="24"/>
      <c r="ETM54" s="24"/>
      <c r="ETN54" s="24"/>
      <c r="ETO54" s="24"/>
      <c r="ETP54" s="24"/>
      <c r="ETQ54" s="24"/>
      <c r="ETR54" s="24"/>
      <c r="ETS54" s="24"/>
      <c r="ETT54" s="24"/>
      <c r="ETU54" s="24"/>
      <c r="ETV54" s="24"/>
      <c r="ETW54" s="24"/>
      <c r="ETX54" s="24"/>
      <c r="ETY54" s="24"/>
      <c r="ETZ54" s="24"/>
      <c r="EUA54" s="24"/>
      <c r="EUB54" s="24"/>
      <c r="EUC54" s="24"/>
      <c r="EUD54" s="24"/>
      <c r="EUE54" s="24"/>
      <c r="EUF54" s="24"/>
      <c r="EUG54" s="24"/>
      <c r="EUH54" s="24"/>
      <c r="EUI54" s="24"/>
      <c r="EUJ54" s="24"/>
      <c r="EUK54" s="24"/>
      <c r="EUL54" s="24"/>
      <c r="EUM54" s="24"/>
      <c r="EUN54" s="24"/>
      <c r="EUO54" s="24"/>
      <c r="EUP54" s="24"/>
      <c r="EUQ54" s="24"/>
      <c r="EUR54" s="24"/>
      <c r="EUS54" s="24"/>
      <c r="EUT54" s="24"/>
      <c r="EUU54" s="24"/>
      <c r="EUV54" s="24"/>
      <c r="EUW54" s="24"/>
      <c r="EUX54" s="24"/>
      <c r="EUY54" s="24"/>
      <c r="EUZ54" s="24"/>
      <c r="EVA54" s="24"/>
      <c r="EVB54" s="24"/>
      <c r="EVC54" s="24"/>
      <c r="EVD54" s="24"/>
      <c r="EVE54" s="24"/>
      <c r="EVF54" s="24"/>
      <c r="EVG54" s="24"/>
      <c r="EVH54" s="24"/>
      <c r="EVI54" s="24"/>
      <c r="EVJ54" s="24"/>
      <c r="EVK54" s="24"/>
      <c r="EVL54" s="24"/>
      <c r="EVM54" s="24"/>
      <c r="EVN54" s="24"/>
      <c r="EVO54" s="24"/>
      <c r="EVP54" s="24"/>
      <c r="EVQ54" s="24"/>
      <c r="EVR54" s="24"/>
      <c r="EVS54" s="24"/>
      <c r="EVT54" s="24"/>
      <c r="EVU54" s="24"/>
      <c r="EVV54" s="24"/>
      <c r="EVW54" s="24"/>
      <c r="EVX54" s="24"/>
      <c r="EVY54" s="24"/>
      <c r="EVZ54" s="24"/>
      <c r="EWA54" s="24"/>
      <c r="EWB54" s="24"/>
      <c r="EWC54" s="24"/>
      <c r="EWD54" s="24"/>
      <c r="EWE54" s="24"/>
      <c r="EWF54" s="24"/>
      <c r="EWG54" s="24"/>
      <c r="EWH54" s="24"/>
      <c r="EWI54" s="24"/>
      <c r="EWJ54" s="24"/>
      <c r="EWK54" s="24"/>
      <c r="EWL54" s="24"/>
      <c r="EWM54" s="24"/>
      <c r="EWN54" s="24"/>
      <c r="EWO54" s="24"/>
      <c r="EWP54" s="24"/>
      <c r="EWQ54" s="24"/>
      <c r="EWR54" s="24"/>
      <c r="EWS54" s="24"/>
      <c r="EWT54" s="24"/>
      <c r="EWU54" s="24"/>
      <c r="EWV54" s="24"/>
      <c r="EWW54" s="24"/>
      <c r="EWX54" s="24"/>
      <c r="EWY54" s="24"/>
      <c r="EWZ54" s="24"/>
      <c r="EXA54" s="24"/>
      <c r="EXB54" s="24"/>
      <c r="EXC54" s="24"/>
      <c r="EXD54" s="24"/>
      <c r="EXE54" s="24"/>
      <c r="EXF54" s="24"/>
      <c r="EXG54" s="24"/>
      <c r="EXH54" s="24"/>
      <c r="EXI54" s="24"/>
      <c r="EXJ54" s="24"/>
      <c r="EXK54" s="24"/>
      <c r="EXL54" s="24"/>
      <c r="EXM54" s="24"/>
      <c r="EXN54" s="24"/>
      <c r="EXO54" s="24"/>
      <c r="EXP54" s="24"/>
      <c r="EXQ54" s="24"/>
      <c r="EXR54" s="24"/>
      <c r="EXS54" s="24"/>
      <c r="EXT54" s="24"/>
      <c r="EXU54" s="24"/>
      <c r="EXV54" s="24"/>
      <c r="EXW54" s="24"/>
      <c r="EXX54" s="24"/>
      <c r="EXY54" s="24"/>
      <c r="EXZ54" s="24"/>
      <c r="EYA54" s="24"/>
      <c r="EYB54" s="24"/>
      <c r="EYC54" s="24"/>
      <c r="EYD54" s="24"/>
      <c r="EYE54" s="24"/>
      <c r="EYF54" s="24"/>
      <c r="EYG54" s="24"/>
      <c r="EYH54" s="24"/>
      <c r="EYI54" s="24"/>
      <c r="EYJ54" s="24"/>
      <c r="EYK54" s="24"/>
      <c r="EYL54" s="24"/>
      <c r="EYM54" s="24"/>
      <c r="EYN54" s="24"/>
      <c r="EYO54" s="24"/>
      <c r="EYP54" s="24"/>
      <c r="EYQ54" s="24"/>
      <c r="EYR54" s="24"/>
      <c r="EYS54" s="24"/>
      <c r="EYT54" s="24"/>
      <c r="EYU54" s="24"/>
      <c r="EYV54" s="24"/>
      <c r="EYW54" s="24"/>
      <c r="EYX54" s="24"/>
      <c r="EYY54" s="24"/>
      <c r="EYZ54" s="24"/>
      <c r="EZA54" s="24"/>
      <c r="EZB54" s="24"/>
      <c r="EZC54" s="24"/>
      <c r="EZD54" s="24"/>
      <c r="EZE54" s="24"/>
      <c r="EZF54" s="24"/>
      <c r="EZG54" s="24"/>
      <c r="EZH54" s="24"/>
      <c r="EZI54" s="24"/>
      <c r="EZJ54" s="24"/>
      <c r="EZK54" s="24"/>
      <c r="EZL54" s="24"/>
      <c r="EZM54" s="24"/>
      <c r="EZN54" s="24"/>
      <c r="EZO54" s="24"/>
      <c r="EZP54" s="24"/>
      <c r="EZQ54" s="24"/>
      <c r="EZR54" s="24"/>
      <c r="EZS54" s="24"/>
      <c r="EZT54" s="24"/>
      <c r="EZU54" s="24"/>
      <c r="EZV54" s="24"/>
      <c r="EZW54" s="24"/>
      <c r="EZX54" s="24"/>
      <c r="EZY54" s="24"/>
      <c r="EZZ54" s="24"/>
      <c r="FAA54" s="24"/>
      <c r="FAB54" s="24"/>
      <c r="FAC54" s="24"/>
      <c r="FAD54" s="24"/>
      <c r="FAE54" s="24"/>
      <c r="FAF54" s="24"/>
      <c r="FAG54" s="24"/>
      <c r="FAH54" s="24"/>
      <c r="FAI54" s="24"/>
      <c r="FAJ54" s="24"/>
      <c r="FAK54" s="24"/>
      <c r="FAL54" s="24"/>
      <c r="FAM54" s="24"/>
      <c r="FAN54" s="24"/>
      <c r="FAO54" s="24"/>
      <c r="FAP54" s="24"/>
      <c r="FAQ54" s="24"/>
      <c r="FAR54" s="24"/>
      <c r="FAS54" s="24"/>
      <c r="FAT54" s="24"/>
      <c r="FAU54" s="24"/>
      <c r="FAV54" s="24"/>
      <c r="FAW54" s="24"/>
      <c r="FAX54" s="24"/>
      <c r="FAY54" s="24"/>
      <c r="FAZ54" s="24"/>
      <c r="FBA54" s="24"/>
      <c r="FBB54" s="24"/>
      <c r="FBC54" s="24"/>
      <c r="FBD54" s="24"/>
      <c r="FBE54" s="24"/>
      <c r="FBF54" s="24"/>
      <c r="FBG54" s="24"/>
      <c r="FBH54" s="24"/>
      <c r="FBI54" s="24"/>
      <c r="FBJ54" s="24"/>
      <c r="FBK54" s="24"/>
      <c r="FBL54" s="24"/>
      <c r="FBM54" s="24"/>
      <c r="FBN54" s="24"/>
      <c r="FBO54" s="24"/>
      <c r="FBP54" s="24"/>
      <c r="FBQ54" s="24"/>
      <c r="FBR54" s="24"/>
      <c r="FBS54" s="24"/>
      <c r="FBT54" s="24"/>
      <c r="FBU54" s="24"/>
      <c r="FBV54" s="24"/>
      <c r="FBW54" s="24"/>
      <c r="FBX54" s="24"/>
      <c r="FBY54" s="24"/>
      <c r="FBZ54" s="24"/>
      <c r="FCA54" s="24"/>
      <c r="FCB54" s="24"/>
      <c r="FCC54" s="24"/>
      <c r="FCD54" s="24"/>
      <c r="FCE54" s="24"/>
      <c r="FCF54" s="24"/>
      <c r="FCG54" s="24"/>
      <c r="FCH54" s="24"/>
      <c r="FCI54" s="24"/>
      <c r="FCJ54" s="24"/>
      <c r="FCK54" s="24"/>
      <c r="FCL54" s="24"/>
      <c r="FCM54" s="24"/>
      <c r="FCN54" s="24"/>
      <c r="FCO54" s="24"/>
      <c r="FCP54" s="24"/>
      <c r="FCQ54" s="24"/>
      <c r="FCR54" s="24"/>
      <c r="FCS54" s="24"/>
      <c r="FCT54" s="24"/>
      <c r="FCU54" s="24"/>
      <c r="FCV54" s="24"/>
      <c r="FCW54" s="24"/>
      <c r="FCX54" s="24"/>
      <c r="FCY54" s="24"/>
      <c r="FCZ54" s="24"/>
      <c r="FDA54" s="24"/>
      <c r="FDB54" s="24"/>
      <c r="FDC54" s="24"/>
      <c r="FDD54" s="24"/>
      <c r="FDE54" s="24"/>
      <c r="FDF54" s="24"/>
      <c r="FDG54" s="24"/>
      <c r="FDH54" s="24"/>
      <c r="FDI54" s="24"/>
      <c r="FDJ54" s="24"/>
      <c r="FDK54" s="24"/>
      <c r="FDL54" s="24"/>
      <c r="FDM54" s="24"/>
      <c r="FDN54" s="24"/>
      <c r="FDO54" s="24"/>
      <c r="FDP54" s="24"/>
      <c r="FDQ54" s="24"/>
      <c r="FDR54" s="24"/>
      <c r="FDS54" s="24"/>
      <c r="FDT54" s="24"/>
      <c r="FDU54" s="24"/>
      <c r="FDV54" s="24"/>
      <c r="FDW54" s="24"/>
      <c r="FDX54" s="24"/>
      <c r="FDY54" s="24"/>
      <c r="FDZ54" s="24"/>
      <c r="FEA54" s="24"/>
      <c r="FEB54" s="24"/>
      <c r="FEC54" s="24"/>
      <c r="FED54" s="24"/>
      <c r="FEE54" s="24"/>
      <c r="FEF54" s="24"/>
      <c r="FEG54" s="24"/>
      <c r="FEH54" s="24"/>
      <c r="FEI54" s="24"/>
      <c r="FEJ54" s="24"/>
      <c r="FEK54" s="24"/>
      <c r="FEL54" s="24"/>
      <c r="FEM54" s="24"/>
      <c r="FEN54" s="24"/>
      <c r="FEO54" s="24"/>
      <c r="FEP54" s="24"/>
      <c r="FEQ54" s="24"/>
      <c r="FER54" s="24"/>
      <c r="FES54" s="24"/>
      <c r="FET54" s="24"/>
      <c r="FEU54" s="24"/>
      <c r="FEV54" s="24"/>
      <c r="FEW54" s="24"/>
      <c r="FEX54" s="24"/>
      <c r="FEY54" s="24"/>
      <c r="FEZ54" s="24"/>
      <c r="FFA54" s="24"/>
      <c r="FFB54" s="24"/>
      <c r="FFC54" s="24"/>
      <c r="FFD54" s="24"/>
      <c r="FFE54" s="24"/>
      <c r="FFF54" s="24"/>
      <c r="FFG54" s="24"/>
      <c r="FFH54" s="24"/>
      <c r="FFI54" s="24"/>
      <c r="FFJ54" s="24"/>
      <c r="FFK54" s="24"/>
      <c r="FFL54" s="24"/>
      <c r="FFM54" s="24"/>
      <c r="FFN54" s="24"/>
      <c r="FFO54" s="24"/>
      <c r="FFP54" s="24"/>
      <c r="FFQ54" s="24"/>
      <c r="FFR54" s="24"/>
      <c r="FFS54" s="24"/>
      <c r="FFT54" s="24"/>
      <c r="FFU54" s="24"/>
      <c r="FFV54" s="24"/>
      <c r="FFW54" s="24"/>
      <c r="FFX54" s="24"/>
      <c r="FFY54" s="24"/>
      <c r="FFZ54" s="24"/>
      <c r="FGA54" s="24"/>
      <c r="FGB54" s="24"/>
      <c r="FGC54" s="24"/>
      <c r="FGD54" s="24"/>
      <c r="FGE54" s="24"/>
      <c r="FGF54" s="24"/>
      <c r="FGG54" s="24"/>
      <c r="FGH54" s="24"/>
      <c r="FGI54" s="24"/>
      <c r="FGJ54" s="24"/>
      <c r="FGK54" s="24"/>
      <c r="FGL54" s="24"/>
      <c r="FGM54" s="24"/>
      <c r="FGN54" s="24"/>
      <c r="FGO54" s="24"/>
      <c r="FGP54" s="24"/>
      <c r="FGQ54" s="24"/>
      <c r="FGR54" s="24"/>
      <c r="FGS54" s="24"/>
      <c r="FGT54" s="24"/>
      <c r="FGU54" s="24"/>
      <c r="FGV54" s="24"/>
      <c r="FGW54" s="24"/>
      <c r="FGX54" s="24"/>
      <c r="FGY54" s="24"/>
      <c r="FGZ54" s="24"/>
      <c r="FHA54" s="24"/>
      <c r="FHB54" s="24"/>
      <c r="FHC54" s="24"/>
      <c r="FHD54" s="24"/>
      <c r="FHE54" s="24"/>
      <c r="FHF54" s="24"/>
      <c r="FHG54" s="24"/>
      <c r="FHH54" s="24"/>
      <c r="FHI54" s="24"/>
      <c r="FHJ54" s="24"/>
      <c r="FHK54" s="24"/>
      <c r="FHL54" s="24"/>
      <c r="FHM54" s="24"/>
      <c r="FHN54" s="24"/>
      <c r="FHO54" s="24"/>
      <c r="FHP54" s="24"/>
      <c r="FHQ54" s="24"/>
      <c r="FHR54" s="24"/>
      <c r="FHS54" s="24"/>
      <c r="FHT54" s="24"/>
      <c r="FHU54" s="24"/>
      <c r="FHV54" s="24"/>
      <c r="FHW54" s="24"/>
      <c r="FHX54" s="24"/>
      <c r="FHY54" s="24"/>
      <c r="FHZ54" s="24"/>
      <c r="FIA54" s="24"/>
      <c r="FIB54" s="24"/>
      <c r="FIC54" s="24"/>
      <c r="FID54" s="24"/>
      <c r="FIE54" s="24"/>
      <c r="FIF54" s="24"/>
      <c r="FIG54" s="24"/>
      <c r="FIH54" s="24"/>
      <c r="FII54" s="24"/>
      <c r="FIJ54" s="24"/>
      <c r="FIK54" s="24"/>
      <c r="FIL54" s="24"/>
      <c r="FIM54" s="24"/>
      <c r="FIN54" s="24"/>
      <c r="FIO54" s="24"/>
      <c r="FIP54" s="24"/>
      <c r="FIQ54" s="24"/>
      <c r="FIR54" s="24"/>
      <c r="FIS54" s="24"/>
      <c r="FIT54" s="24"/>
      <c r="FIU54" s="24"/>
      <c r="FIV54" s="24"/>
      <c r="FIW54" s="24"/>
      <c r="FIX54" s="24"/>
      <c r="FIY54" s="24"/>
      <c r="FIZ54" s="24"/>
      <c r="FJA54" s="24"/>
      <c r="FJB54" s="24"/>
      <c r="FJC54" s="24"/>
      <c r="FJD54" s="24"/>
      <c r="FJE54" s="24"/>
      <c r="FJF54" s="24"/>
      <c r="FJG54" s="24"/>
      <c r="FJH54" s="24"/>
      <c r="FJI54" s="24"/>
      <c r="FJJ54" s="24"/>
      <c r="FJK54" s="24"/>
      <c r="FJL54" s="24"/>
      <c r="FJM54" s="24"/>
      <c r="FJN54" s="24"/>
      <c r="FJO54" s="24"/>
      <c r="FJP54" s="24"/>
      <c r="FJQ54" s="24"/>
      <c r="FJR54" s="24"/>
      <c r="FJS54" s="24"/>
      <c r="FJT54" s="24"/>
      <c r="FJU54" s="24"/>
      <c r="FJV54" s="24"/>
      <c r="FJW54" s="24"/>
      <c r="FJX54" s="24"/>
      <c r="FJY54" s="24"/>
      <c r="FJZ54" s="24"/>
      <c r="FKA54" s="24"/>
      <c r="FKB54" s="24"/>
      <c r="FKC54" s="24"/>
      <c r="FKD54" s="24"/>
      <c r="FKE54" s="24"/>
      <c r="FKF54" s="24"/>
      <c r="FKG54" s="24"/>
      <c r="FKH54" s="24"/>
      <c r="FKI54" s="24"/>
      <c r="FKJ54" s="24"/>
      <c r="FKK54" s="24"/>
      <c r="FKL54" s="24"/>
      <c r="FKM54" s="24"/>
      <c r="FKN54" s="24"/>
      <c r="FKO54" s="24"/>
      <c r="FKP54" s="24"/>
      <c r="FKQ54" s="24"/>
      <c r="FKR54" s="24"/>
      <c r="FKS54" s="24"/>
      <c r="FKT54" s="24"/>
      <c r="FKU54" s="24"/>
      <c r="FKV54" s="24"/>
      <c r="FKW54" s="24"/>
      <c r="FKX54" s="24"/>
      <c r="FKY54" s="24"/>
      <c r="FKZ54" s="24"/>
      <c r="FLA54" s="24"/>
      <c r="FLB54" s="24"/>
      <c r="FLC54" s="24"/>
      <c r="FLD54" s="24"/>
      <c r="FLE54" s="24"/>
      <c r="FLF54" s="24"/>
      <c r="FLG54" s="24"/>
      <c r="FLH54" s="24"/>
      <c r="FLI54" s="24"/>
      <c r="FLJ54" s="24"/>
      <c r="FLK54" s="24"/>
      <c r="FLL54" s="24"/>
      <c r="FLM54" s="24"/>
      <c r="FLN54" s="24"/>
      <c r="FLO54" s="24"/>
      <c r="FLP54" s="24"/>
      <c r="FLQ54" s="24"/>
      <c r="FLR54" s="24"/>
      <c r="FLS54" s="24"/>
      <c r="FLT54" s="24"/>
      <c r="FLU54" s="24"/>
      <c r="FLV54" s="24"/>
      <c r="FLW54" s="24"/>
      <c r="FLX54" s="24"/>
      <c r="FLY54" s="24"/>
      <c r="FLZ54" s="24"/>
      <c r="FMA54" s="24"/>
      <c r="FMB54" s="24"/>
      <c r="FMC54" s="24"/>
      <c r="FMD54" s="24"/>
      <c r="FME54" s="24"/>
      <c r="FMF54" s="24"/>
      <c r="FMG54" s="24"/>
      <c r="FMH54" s="24"/>
      <c r="FMI54" s="24"/>
      <c r="FMJ54" s="24"/>
      <c r="FMK54" s="24"/>
      <c r="FML54" s="24"/>
      <c r="FMM54" s="24"/>
      <c r="FMN54" s="24"/>
      <c r="FMO54" s="24"/>
      <c r="FMP54" s="24"/>
      <c r="FMQ54" s="24"/>
      <c r="FMR54" s="24"/>
      <c r="FMS54" s="24"/>
      <c r="FMT54" s="24"/>
      <c r="FMU54" s="24"/>
      <c r="FMV54" s="24"/>
      <c r="FMW54" s="24"/>
      <c r="FMX54" s="24"/>
      <c r="FMY54" s="24"/>
      <c r="FMZ54" s="24"/>
      <c r="FNA54" s="24"/>
      <c r="FNB54" s="24"/>
      <c r="FNC54" s="24"/>
      <c r="FND54" s="24"/>
      <c r="FNE54" s="24"/>
      <c r="FNF54" s="24"/>
      <c r="FNG54" s="24"/>
      <c r="FNH54" s="24"/>
      <c r="FNI54" s="24"/>
      <c r="FNJ54" s="24"/>
      <c r="FNK54" s="24"/>
      <c r="FNL54" s="24"/>
      <c r="FNM54" s="24"/>
      <c r="FNN54" s="24"/>
      <c r="FNO54" s="24"/>
      <c r="FNP54" s="24"/>
      <c r="FNQ54" s="24"/>
      <c r="FNR54" s="24"/>
      <c r="FNS54" s="24"/>
      <c r="FNT54" s="24"/>
      <c r="FNU54" s="24"/>
      <c r="FNV54" s="24"/>
      <c r="FNW54" s="24"/>
      <c r="FNX54" s="24"/>
      <c r="FNY54" s="24"/>
      <c r="FNZ54" s="24"/>
      <c r="FOA54" s="24"/>
      <c r="FOB54" s="24"/>
      <c r="FOC54" s="24"/>
      <c r="FOD54" s="24"/>
      <c r="FOE54" s="24"/>
      <c r="FOF54" s="24"/>
      <c r="FOG54" s="24"/>
      <c r="FOH54" s="24"/>
      <c r="FOI54" s="24"/>
      <c r="FOJ54" s="24"/>
      <c r="FOK54" s="24"/>
      <c r="FOL54" s="24"/>
      <c r="FOM54" s="24"/>
      <c r="FON54" s="24"/>
      <c r="FOO54" s="24"/>
      <c r="FOP54" s="24"/>
      <c r="FOQ54" s="24"/>
      <c r="FOR54" s="24"/>
      <c r="FOS54" s="24"/>
      <c r="FOT54" s="24"/>
      <c r="FOU54" s="24"/>
      <c r="FOV54" s="24"/>
      <c r="FOW54" s="24"/>
      <c r="FOX54" s="24"/>
      <c r="FOY54" s="24"/>
      <c r="FOZ54" s="24"/>
      <c r="FPA54" s="24"/>
      <c r="FPB54" s="24"/>
      <c r="FPC54" s="24"/>
      <c r="FPD54" s="24"/>
      <c r="FPE54" s="24"/>
      <c r="FPF54" s="24"/>
      <c r="FPG54" s="24"/>
      <c r="FPH54" s="24"/>
      <c r="FPI54" s="24"/>
      <c r="FPJ54" s="24"/>
      <c r="FPK54" s="24"/>
      <c r="FPL54" s="24"/>
      <c r="FPM54" s="24"/>
      <c r="FPN54" s="24"/>
      <c r="FPO54" s="24"/>
      <c r="FPP54" s="24"/>
      <c r="FPQ54" s="24"/>
      <c r="FPR54" s="24"/>
      <c r="FPS54" s="24"/>
      <c r="FPT54" s="24"/>
      <c r="FPU54" s="24"/>
      <c r="FPV54" s="24"/>
      <c r="FPW54" s="24"/>
      <c r="FPX54" s="24"/>
      <c r="FPY54" s="24"/>
      <c r="FPZ54" s="24"/>
      <c r="FQA54" s="24"/>
      <c r="FQB54" s="24"/>
      <c r="FQC54" s="24"/>
      <c r="FQD54" s="24"/>
      <c r="FQE54" s="24"/>
      <c r="FQF54" s="24"/>
      <c r="FQG54" s="24"/>
      <c r="FQH54" s="24"/>
      <c r="FQI54" s="24"/>
      <c r="FQJ54" s="24"/>
      <c r="FQK54" s="24"/>
      <c r="FQL54" s="24"/>
      <c r="FQM54" s="24"/>
      <c r="FQN54" s="24"/>
      <c r="FQO54" s="24"/>
      <c r="FQP54" s="24"/>
      <c r="FQQ54" s="24"/>
      <c r="FQR54" s="24"/>
      <c r="FQS54" s="24"/>
      <c r="FQT54" s="24"/>
      <c r="FQU54" s="24"/>
      <c r="FQV54" s="24"/>
      <c r="FQW54" s="24"/>
      <c r="FQX54" s="24"/>
      <c r="FQY54" s="24"/>
      <c r="FQZ54" s="24"/>
      <c r="FRA54" s="24"/>
      <c r="FRB54" s="24"/>
      <c r="FRC54" s="24"/>
      <c r="FRD54" s="24"/>
      <c r="FRE54" s="24"/>
      <c r="FRF54" s="24"/>
      <c r="FRG54" s="24"/>
      <c r="FRH54" s="24"/>
      <c r="FRI54" s="24"/>
      <c r="FRJ54" s="24"/>
      <c r="FRK54" s="24"/>
      <c r="FRL54" s="24"/>
      <c r="FRM54" s="24"/>
      <c r="FRN54" s="24"/>
      <c r="FRO54" s="24"/>
      <c r="FRP54" s="24"/>
      <c r="FRQ54" s="24"/>
      <c r="FRR54" s="24"/>
      <c r="FRS54" s="24"/>
      <c r="FRT54" s="24"/>
      <c r="FRU54" s="24"/>
      <c r="FRV54" s="24"/>
      <c r="FRW54" s="24"/>
      <c r="FRX54" s="24"/>
      <c r="FRY54" s="24"/>
      <c r="FRZ54" s="24"/>
      <c r="FSA54" s="24"/>
      <c r="FSB54" s="24"/>
      <c r="FSC54" s="24"/>
      <c r="FSD54" s="24"/>
      <c r="FSE54" s="24"/>
      <c r="FSF54" s="24"/>
      <c r="FSG54" s="24"/>
      <c r="FSH54" s="24"/>
      <c r="FSI54" s="24"/>
      <c r="FSJ54" s="24"/>
      <c r="FSK54" s="24"/>
      <c r="FSL54" s="24"/>
      <c r="FSM54" s="24"/>
      <c r="FSN54" s="24"/>
      <c r="FSO54" s="24"/>
      <c r="FSP54" s="24"/>
      <c r="FSQ54" s="24"/>
      <c r="FSR54" s="24"/>
      <c r="FSS54" s="24"/>
      <c r="FST54" s="24"/>
      <c r="FSU54" s="24"/>
      <c r="FSV54" s="24"/>
      <c r="FSW54" s="24"/>
      <c r="FSX54" s="24"/>
      <c r="FSY54" s="24"/>
      <c r="FSZ54" s="24"/>
      <c r="FTA54" s="24"/>
      <c r="FTB54" s="24"/>
      <c r="FTC54" s="24"/>
      <c r="FTD54" s="24"/>
      <c r="FTE54" s="24"/>
      <c r="FTF54" s="24"/>
      <c r="FTG54" s="24"/>
      <c r="FTH54" s="24"/>
      <c r="FTI54" s="24"/>
      <c r="FTJ54" s="24"/>
      <c r="FTK54" s="24"/>
      <c r="FTL54" s="24"/>
      <c r="FTM54" s="24"/>
      <c r="FTN54" s="24"/>
      <c r="FTO54" s="24"/>
      <c r="FTP54" s="24"/>
      <c r="FTQ54" s="24"/>
      <c r="FTR54" s="24"/>
      <c r="FTS54" s="24"/>
      <c r="FTT54" s="24"/>
      <c r="FTU54" s="24"/>
      <c r="FTV54" s="24"/>
      <c r="FTW54" s="24"/>
      <c r="FTX54" s="24"/>
      <c r="FTY54" s="24"/>
      <c r="FTZ54" s="24"/>
      <c r="FUA54" s="24"/>
      <c r="FUB54" s="24"/>
      <c r="FUC54" s="24"/>
      <c r="FUD54" s="24"/>
      <c r="FUE54" s="24"/>
      <c r="FUF54" s="24"/>
      <c r="FUG54" s="24"/>
      <c r="FUH54" s="24"/>
      <c r="FUI54" s="24"/>
      <c r="FUJ54" s="24"/>
      <c r="FUK54" s="24"/>
      <c r="FUL54" s="24"/>
      <c r="FUM54" s="24"/>
      <c r="FUN54" s="24"/>
      <c r="FUO54" s="24"/>
      <c r="FUP54" s="24"/>
      <c r="FUQ54" s="24"/>
      <c r="FUR54" s="24"/>
      <c r="FUS54" s="24"/>
      <c r="FUT54" s="24"/>
      <c r="FUU54" s="24"/>
      <c r="FUV54" s="24"/>
      <c r="FUW54" s="24"/>
      <c r="FUX54" s="24"/>
      <c r="FUY54" s="24"/>
      <c r="FUZ54" s="24"/>
      <c r="FVA54" s="24"/>
      <c r="FVB54" s="24"/>
      <c r="FVC54" s="24"/>
      <c r="FVD54" s="24"/>
      <c r="FVE54" s="24"/>
      <c r="FVF54" s="24"/>
      <c r="FVG54" s="24"/>
      <c r="FVH54" s="24"/>
      <c r="FVI54" s="24"/>
      <c r="FVJ54" s="24"/>
      <c r="FVK54" s="24"/>
      <c r="FVL54" s="24"/>
      <c r="FVM54" s="24"/>
      <c r="FVN54" s="24"/>
      <c r="FVO54" s="24"/>
      <c r="FVP54" s="24"/>
      <c r="FVQ54" s="24"/>
      <c r="FVR54" s="24"/>
      <c r="FVS54" s="24"/>
      <c r="FVT54" s="24"/>
      <c r="FVU54" s="24"/>
      <c r="FVV54" s="24"/>
      <c r="FVW54" s="24"/>
      <c r="FVX54" s="24"/>
      <c r="FVY54" s="24"/>
      <c r="FVZ54" s="24"/>
      <c r="FWA54" s="24"/>
      <c r="FWB54" s="24"/>
      <c r="FWC54" s="24"/>
      <c r="FWD54" s="24"/>
      <c r="FWE54" s="24"/>
      <c r="FWF54" s="24"/>
      <c r="FWG54" s="24"/>
      <c r="FWH54" s="24"/>
      <c r="FWI54" s="24"/>
      <c r="FWJ54" s="24"/>
      <c r="FWK54" s="24"/>
      <c r="FWL54" s="24"/>
      <c r="FWM54" s="24"/>
      <c r="FWN54" s="24"/>
      <c r="FWO54" s="24"/>
      <c r="FWP54" s="24"/>
      <c r="FWQ54" s="24"/>
      <c r="FWR54" s="24"/>
      <c r="FWS54" s="24"/>
      <c r="FWT54" s="24"/>
      <c r="FWU54" s="24"/>
      <c r="FWV54" s="24"/>
      <c r="FWW54" s="24"/>
      <c r="FWX54" s="24"/>
      <c r="FWY54" s="24"/>
      <c r="FWZ54" s="24"/>
      <c r="FXA54" s="24"/>
      <c r="FXB54" s="24"/>
      <c r="FXC54" s="24"/>
      <c r="FXD54" s="24"/>
      <c r="FXE54" s="24"/>
      <c r="FXF54" s="24"/>
      <c r="FXG54" s="24"/>
      <c r="FXH54" s="24"/>
      <c r="FXI54" s="24"/>
      <c r="FXJ54" s="24"/>
      <c r="FXK54" s="24"/>
      <c r="FXL54" s="24"/>
      <c r="FXM54" s="24"/>
      <c r="FXN54" s="24"/>
      <c r="FXO54" s="24"/>
      <c r="FXP54" s="24"/>
      <c r="FXQ54" s="24"/>
      <c r="FXR54" s="24"/>
      <c r="FXS54" s="24"/>
      <c r="FXT54" s="24"/>
      <c r="FXU54" s="24"/>
      <c r="FXV54" s="24"/>
      <c r="FXW54" s="24"/>
      <c r="FXX54" s="24"/>
      <c r="FXY54" s="24"/>
      <c r="FXZ54" s="24"/>
      <c r="FYA54" s="24"/>
      <c r="FYB54" s="24"/>
      <c r="FYC54" s="24"/>
      <c r="FYD54" s="24"/>
      <c r="FYE54" s="24"/>
      <c r="FYF54" s="24"/>
      <c r="FYG54" s="24"/>
      <c r="FYH54" s="24"/>
      <c r="FYI54" s="24"/>
      <c r="FYJ54" s="24"/>
      <c r="FYK54" s="24"/>
      <c r="FYL54" s="24"/>
      <c r="FYM54" s="24"/>
      <c r="FYN54" s="24"/>
      <c r="FYO54" s="24"/>
      <c r="FYP54" s="24"/>
      <c r="FYQ54" s="24"/>
      <c r="FYR54" s="24"/>
      <c r="FYS54" s="24"/>
      <c r="FYT54" s="24"/>
      <c r="FYU54" s="24"/>
      <c r="FYV54" s="24"/>
      <c r="FYW54" s="24"/>
      <c r="FYX54" s="24"/>
      <c r="FYY54" s="24"/>
      <c r="FYZ54" s="24"/>
      <c r="FZA54" s="24"/>
      <c r="FZB54" s="24"/>
      <c r="FZC54" s="24"/>
      <c r="FZD54" s="24"/>
      <c r="FZE54" s="24"/>
      <c r="FZF54" s="24"/>
      <c r="FZG54" s="24"/>
      <c r="FZH54" s="24"/>
      <c r="FZI54" s="24"/>
      <c r="FZJ54" s="24"/>
      <c r="FZK54" s="24"/>
      <c r="FZL54" s="24"/>
      <c r="FZM54" s="24"/>
      <c r="FZN54" s="24"/>
      <c r="FZO54" s="24"/>
      <c r="FZP54" s="24"/>
      <c r="FZQ54" s="24"/>
      <c r="FZR54" s="24"/>
      <c r="FZS54" s="24"/>
      <c r="FZT54" s="24"/>
      <c r="FZU54" s="24"/>
      <c r="FZV54" s="24"/>
      <c r="FZW54" s="24"/>
      <c r="FZX54" s="24"/>
      <c r="FZY54" s="24"/>
      <c r="FZZ54" s="24"/>
      <c r="GAA54" s="24"/>
      <c r="GAB54" s="24"/>
      <c r="GAC54" s="24"/>
      <c r="GAD54" s="24"/>
      <c r="GAE54" s="24"/>
      <c r="GAF54" s="24"/>
      <c r="GAG54" s="24"/>
      <c r="GAH54" s="24"/>
      <c r="GAI54" s="24"/>
      <c r="GAJ54" s="24"/>
      <c r="GAK54" s="24"/>
      <c r="GAL54" s="24"/>
      <c r="GAM54" s="24"/>
      <c r="GAN54" s="24"/>
      <c r="GAO54" s="24"/>
      <c r="GAP54" s="24"/>
      <c r="GAQ54" s="24"/>
      <c r="GAR54" s="24"/>
      <c r="GAS54" s="24"/>
      <c r="GAT54" s="24"/>
      <c r="GAU54" s="24"/>
      <c r="GAV54" s="24"/>
      <c r="GAW54" s="24"/>
      <c r="GAX54" s="24"/>
      <c r="GAY54" s="24"/>
      <c r="GAZ54" s="24"/>
      <c r="GBA54" s="24"/>
      <c r="GBB54" s="24"/>
      <c r="GBC54" s="24"/>
      <c r="GBD54" s="24"/>
      <c r="GBE54" s="24"/>
      <c r="GBF54" s="24"/>
      <c r="GBG54" s="24"/>
      <c r="GBH54" s="24"/>
      <c r="GBI54" s="24"/>
      <c r="GBJ54" s="24"/>
      <c r="GBK54" s="24"/>
      <c r="GBL54" s="24"/>
      <c r="GBM54" s="24"/>
      <c r="GBN54" s="24"/>
      <c r="GBO54" s="24"/>
      <c r="GBP54" s="24"/>
      <c r="GBQ54" s="24"/>
      <c r="GBR54" s="24"/>
      <c r="GBS54" s="24"/>
      <c r="GBT54" s="24"/>
      <c r="GBU54" s="24"/>
      <c r="GBV54" s="24"/>
      <c r="GBW54" s="24"/>
      <c r="GBX54" s="24"/>
      <c r="GBY54" s="24"/>
      <c r="GBZ54" s="24"/>
      <c r="GCA54" s="24"/>
      <c r="GCB54" s="24"/>
      <c r="GCC54" s="24"/>
      <c r="GCD54" s="24"/>
      <c r="GCE54" s="24"/>
      <c r="GCF54" s="24"/>
      <c r="GCG54" s="24"/>
      <c r="GCH54" s="24"/>
      <c r="GCI54" s="24"/>
      <c r="GCJ54" s="24"/>
      <c r="GCK54" s="24"/>
      <c r="GCL54" s="24"/>
      <c r="GCM54" s="24"/>
      <c r="GCN54" s="24"/>
      <c r="GCO54" s="24"/>
      <c r="GCP54" s="24"/>
      <c r="GCQ54" s="24"/>
      <c r="GCR54" s="24"/>
      <c r="GCS54" s="24"/>
      <c r="GCT54" s="24"/>
      <c r="GCU54" s="24"/>
      <c r="GCV54" s="24"/>
      <c r="GCW54" s="24"/>
      <c r="GCX54" s="24"/>
      <c r="GCY54" s="24"/>
      <c r="GCZ54" s="24"/>
      <c r="GDA54" s="24"/>
      <c r="GDB54" s="24"/>
      <c r="GDC54" s="24"/>
      <c r="GDD54" s="24"/>
      <c r="GDE54" s="24"/>
      <c r="GDF54" s="24"/>
      <c r="GDG54" s="24"/>
      <c r="GDH54" s="24"/>
      <c r="GDI54" s="24"/>
      <c r="GDJ54" s="24"/>
      <c r="GDK54" s="24"/>
      <c r="GDL54" s="24"/>
      <c r="GDM54" s="24"/>
      <c r="GDN54" s="24"/>
      <c r="GDO54" s="24"/>
      <c r="GDP54" s="24"/>
      <c r="GDQ54" s="24"/>
      <c r="GDR54" s="24"/>
      <c r="GDS54" s="24"/>
      <c r="GDT54" s="24"/>
      <c r="GDU54" s="24"/>
      <c r="GDV54" s="24"/>
      <c r="GDW54" s="24"/>
      <c r="GDX54" s="24"/>
      <c r="GDY54" s="24"/>
      <c r="GDZ54" s="24"/>
      <c r="GEA54" s="24"/>
      <c r="GEB54" s="24"/>
      <c r="GEC54" s="24"/>
      <c r="GED54" s="24"/>
      <c r="GEE54" s="24"/>
      <c r="GEF54" s="24"/>
      <c r="GEG54" s="24"/>
      <c r="GEH54" s="24"/>
      <c r="GEI54" s="24"/>
      <c r="GEJ54" s="24"/>
      <c r="GEK54" s="24"/>
      <c r="GEL54" s="24"/>
      <c r="GEM54" s="24"/>
      <c r="GEN54" s="24"/>
      <c r="GEO54" s="24"/>
      <c r="GEP54" s="24"/>
      <c r="GEQ54" s="24"/>
      <c r="GER54" s="24"/>
      <c r="GES54" s="24"/>
      <c r="GET54" s="24"/>
      <c r="GEU54" s="24"/>
      <c r="GEV54" s="24"/>
      <c r="GEW54" s="24"/>
      <c r="GEX54" s="24"/>
      <c r="GEY54" s="24"/>
      <c r="GEZ54" s="24"/>
      <c r="GFA54" s="24"/>
      <c r="GFB54" s="24"/>
      <c r="GFC54" s="24"/>
      <c r="GFD54" s="24"/>
      <c r="GFE54" s="24"/>
      <c r="GFF54" s="24"/>
      <c r="GFG54" s="24"/>
      <c r="GFH54" s="24"/>
      <c r="GFI54" s="24"/>
      <c r="GFJ54" s="24"/>
      <c r="GFK54" s="24"/>
      <c r="GFL54" s="24"/>
      <c r="GFM54" s="24"/>
      <c r="GFN54" s="24"/>
      <c r="GFO54" s="24"/>
      <c r="GFP54" s="24"/>
      <c r="GFQ54" s="24"/>
      <c r="GFR54" s="24"/>
      <c r="GFS54" s="24"/>
      <c r="GFT54" s="24"/>
      <c r="GFU54" s="24"/>
      <c r="GFV54" s="24"/>
      <c r="GFW54" s="24"/>
      <c r="GFX54" s="24"/>
      <c r="GFY54" s="24"/>
      <c r="GFZ54" s="24"/>
      <c r="GGA54" s="24"/>
      <c r="GGB54" s="24"/>
      <c r="GGC54" s="24"/>
      <c r="GGD54" s="24"/>
      <c r="GGE54" s="24"/>
      <c r="GGF54" s="24"/>
      <c r="GGG54" s="24"/>
      <c r="GGH54" s="24"/>
      <c r="GGI54" s="24"/>
      <c r="GGJ54" s="24"/>
      <c r="GGK54" s="24"/>
      <c r="GGL54" s="24"/>
      <c r="GGM54" s="24"/>
      <c r="GGN54" s="24"/>
      <c r="GGO54" s="24"/>
      <c r="GGP54" s="24"/>
      <c r="GGQ54" s="24"/>
      <c r="GGR54" s="24"/>
      <c r="GGS54" s="24"/>
      <c r="GGT54" s="24"/>
      <c r="GGU54" s="24"/>
      <c r="GGV54" s="24"/>
      <c r="GGW54" s="24"/>
      <c r="GGX54" s="24"/>
      <c r="GGY54" s="24"/>
      <c r="GGZ54" s="24"/>
      <c r="GHA54" s="24"/>
      <c r="GHB54" s="24"/>
      <c r="GHC54" s="24"/>
      <c r="GHD54" s="24"/>
      <c r="GHE54" s="24"/>
      <c r="GHF54" s="24"/>
      <c r="GHG54" s="24"/>
      <c r="GHH54" s="24"/>
      <c r="GHI54" s="24"/>
      <c r="GHJ54" s="24"/>
      <c r="GHK54" s="24"/>
      <c r="GHL54" s="24"/>
      <c r="GHM54" s="24"/>
      <c r="GHN54" s="24"/>
      <c r="GHO54" s="24"/>
      <c r="GHP54" s="24"/>
      <c r="GHQ54" s="24"/>
      <c r="GHR54" s="24"/>
      <c r="GHS54" s="24"/>
      <c r="GHT54" s="24"/>
      <c r="GHU54" s="24"/>
      <c r="GHV54" s="24"/>
      <c r="GHW54" s="24"/>
      <c r="GHX54" s="24"/>
      <c r="GHY54" s="24"/>
      <c r="GHZ54" s="24"/>
      <c r="GIA54" s="24"/>
      <c r="GIB54" s="24"/>
      <c r="GIC54" s="24"/>
      <c r="GID54" s="24"/>
      <c r="GIE54" s="24"/>
      <c r="GIF54" s="24"/>
      <c r="GIG54" s="24"/>
      <c r="GIH54" s="24"/>
      <c r="GII54" s="24"/>
      <c r="GIJ54" s="24"/>
      <c r="GIK54" s="24"/>
      <c r="GIL54" s="24"/>
      <c r="GIM54" s="24"/>
      <c r="GIN54" s="24"/>
      <c r="GIO54" s="24"/>
      <c r="GIP54" s="24"/>
      <c r="GIQ54" s="24"/>
      <c r="GIR54" s="24"/>
      <c r="GIS54" s="24"/>
      <c r="GIT54" s="24"/>
      <c r="GIU54" s="24"/>
      <c r="GIV54" s="24"/>
      <c r="GIW54" s="24"/>
      <c r="GIX54" s="24"/>
      <c r="GIY54" s="24"/>
      <c r="GIZ54" s="24"/>
      <c r="GJA54" s="24"/>
      <c r="GJB54" s="24"/>
      <c r="GJC54" s="24"/>
      <c r="GJD54" s="24"/>
      <c r="GJE54" s="24"/>
      <c r="GJF54" s="24"/>
      <c r="GJG54" s="24"/>
      <c r="GJH54" s="24"/>
      <c r="GJI54" s="24"/>
      <c r="GJJ54" s="24"/>
      <c r="GJK54" s="24"/>
      <c r="GJL54" s="24"/>
      <c r="GJM54" s="24"/>
      <c r="GJN54" s="24"/>
      <c r="GJO54" s="24"/>
      <c r="GJP54" s="24"/>
      <c r="GJQ54" s="24"/>
      <c r="GJR54" s="24"/>
      <c r="GJS54" s="24"/>
      <c r="GJT54" s="24"/>
      <c r="GJU54" s="24"/>
      <c r="GJV54" s="24"/>
      <c r="GJW54" s="24"/>
      <c r="GJX54" s="24"/>
      <c r="GJY54" s="24"/>
      <c r="GJZ54" s="24"/>
      <c r="GKA54" s="24"/>
      <c r="GKB54" s="24"/>
      <c r="GKC54" s="24"/>
      <c r="GKD54" s="24"/>
      <c r="GKE54" s="24"/>
      <c r="GKF54" s="24"/>
      <c r="GKG54" s="24"/>
      <c r="GKH54" s="24"/>
      <c r="GKI54" s="24"/>
      <c r="GKJ54" s="24"/>
      <c r="GKK54" s="24"/>
      <c r="GKL54" s="24"/>
      <c r="GKM54" s="24"/>
      <c r="GKN54" s="24"/>
      <c r="GKO54" s="24"/>
      <c r="GKP54" s="24"/>
      <c r="GKQ54" s="24"/>
      <c r="GKR54" s="24"/>
      <c r="GKS54" s="24"/>
      <c r="GKT54" s="24"/>
      <c r="GKU54" s="24"/>
      <c r="GKV54" s="24"/>
      <c r="GKW54" s="24"/>
      <c r="GKX54" s="24"/>
      <c r="GKY54" s="24"/>
      <c r="GKZ54" s="24"/>
      <c r="GLA54" s="24"/>
      <c r="GLB54" s="24"/>
      <c r="GLC54" s="24"/>
      <c r="GLD54" s="24"/>
      <c r="GLE54" s="24"/>
      <c r="GLF54" s="24"/>
      <c r="GLG54" s="24"/>
      <c r="GLH54" s="24"/>
      <c r="GLI54" s="24"/>
      <c r="GLJ54" s="24"/>
      <c r="GLK54" s="24"/>
      <c r="GLL54" s="24"/>
      <c r="GLM54" s="24"/>
      <c r="GLN54" s="24"/>
      <c r="GLO54" s="24"/>
      <c r="GLP54" s="24"/>
      <c r="GLQ54" s="24"/>
      <c r="GLR54" s="24"/>
      <c r="GLS54" s="24"/>
      <c r="GLT54" s="24"/>
      <c r="GLU54" s="24"/>
      <c r="GLV54" s="24"/>
      <c r="GLW54" s="24"/>
      <c r="GLX54" s="24"/>
      <c r="GLY54" s="24"/>
      <c r="GLZ54" s="24"/>
      <c r="GMA54" s="24"/>
      <c r="GMB54" s="24"/>
      <c r="GMC54" s="24"/>
      <c r="GMD54" s="24"/>
      <c r="GME54" s="24"/>
      <c r="GMF54" s="24"/>
      <c r="GMG54" s="24"/>
      <c r="GMH54" s="24"/>
      <c r="GMI54" s="24"/>
      <c r="GMJ54" s="24"/>
      <c r="GMK54" s="24"/>
      <c r="GML54" s="24"/>
      <c r="GMM54" s="24"/>
      <c r="GMN54" s="24"/>
      <c r="GMO54" s="24"/>
      <c r="GMP54" s="24"/>
      <c r="GMQ54" s="24"/>
      <c r="GMR54" s="24"/>
      <c r="GMS54" s="24"/>
      <c r="GMT54" s="24"/>
      <c r="GMU54" s="24"/>
      <c r="GMV54" s="24"/>
      <c r="GMW54" s="24"/>
      <c r="GMX54" s="24"/>
      <c r="GMY54" s="24"/>
      <c r="GMZ54" s="24"/>
      <c r="GNA54" s="24"/>
      <c r="GNB54" s="24"/>
      <c r="GNC54" s="24"/>
      <c r="GND54" s="24"/>
      <c r="GNE54" s="24"/>
      <c r="GNF54" s="24"/>
      <c r="GNG54" s="24"/>
      <c r="GNH54" s="24"/>
      <c r="GNI54" s="24"/>
      <c r="GNJ54" s="24"/>
      <c r="GNK54" s="24"/>
      <c r="GNL54" s="24"/>
      <c r="GNM54" s="24"/>
      <c r="GNN54" s="24"/>
      <c r="GNO54" s="24"/>
      <c r="GNP54" s="24"/>
      <c r="GNQ54" s="24"/>
      <c r="GNR54" s="24"/>
      <c r="GNS54" s="24"/>
      <c r="GNT54" s="24"/>
      <c r="GNU54" s="24"/>
      <c r="GNV54" s="24"/>
      <c r="GNW54" s="24"/>
      <c r="GNX54" s="24"/>
      <c r="GNY54" s="24"/>
      <c r="GNZ54" s="24"/>
      <c r="GOA54" s="24"/>
      <c r="GOB54" s="24"/>
      <c r="GOC54" s="24"/>
      <c r="GOD54" s="24"/>
      <c r="GOE54" s="24"/>
      <c r="GOF54" s="24"/>
      <c r="GOG54" s="24"/>
      <c r="GOH54" s="24"/>
      <c r="GOI54" s="24"/>
      <c r="GOJ54" s="24"/>
      <c r="GOK54" s="24"/>
      <c r="GOL54" s="24"/>
      <c r="GOM54" s="24"/>
      <c r="GON54" s="24"/>
      <c r="GOO54" s="24"/>
      <c r="GOP54" s="24"/>
      <c r="GOQ54" s="24"/>
      <c r="GOR54" s="24"/>
      <c r="GOS54" s="24"/>
      <c r="GOT54" s="24"/>
      <c r="GOU54" s="24"/>
      <c r="GOV54" s="24"/>
      <c r="GOW54" s="24"/>
      <c r="GOX54" s="24"/>
      <c r="GOY54" s="24"/>
      <c r="GOZ54" s="24"/>
      <c r="GPA54" s="24"/>
      <c r="GPB54" s="24"/>
      <c r="GPC54" s="24"/>
      <c r="GPD54" s="24"/>
      <c r="GPE54" s="24"/>
      <c r="GPF54" s="24"/>
      <c r="GPG54" s="24"/>
      <c r="GPH54" s="24"/>
      <c r="GPI54" s="24"/>
      <c r="GPJ54" s="24"/>
      <c r="GPK54" s="24"/>
      <c r="GPL54" s="24"/>
      <c r="GPM54" s="24"/>
      <c r="GPN54" s="24"/>
      <c r="GPO54" s="24"/>
      <c r="GPP54" s="24"/>
      <c r="GPQ54" s="24"/>
      <c r="GPR54" s="24"/>
      <c r="GPS54" s="24"/>
      <c r="GPT54" s="24"/>
      <c r="GPU54" s="24"/>
      <c r="GPV54" s="24"/>
      <c r="GPW54" s="24"/>
      <c r="GPX54" s="24"/>
      <c r="GPY54" s="24"/>
      <c r="GPZ54" s="24"/>
      <c r="GQA54" s="24"/>
      <c r="GQB54" s="24"/>
      <c r="GQC54" s="24"/>
      <c r="GQD54" s="24"/>
      <c r="GQE54" s="24"/>
      <c r="GQF54" s="24"/>
      <c r="GQG54" s="24"/>
      <c r="GQH54" s="24"/>
      <c r="GQI54" s="24"/>
      <c r="GQJ54" s="24"/>
      <c r="GQK54" s="24"/>
      <c r="GQL54" s="24"/>
      <c r="GQM54" s="24"/>
      <c r="GQN54" s="24"/>
      <c r="GQO54" s="24"/>
      <c r="GQP54" s="24"/>
      <c r="GQQ54" s="24"/>
      <c r="GQR54" s="24"/>
      <c r="GQS54" s="24"/>
      <c r="GQT54" s="24"/>
      <c r="GQU54" s="24"/>
      <c r="GQV54" s="24"/>
      <c r="GQW54" s="24"/>
      <c r="GQX54" s="24"/>
      <c r="GQY54" s="24"/>
      <c r="GQZ54" s="24"/>
      <c r="GRA54" s="24"/>
      <c r="GRB54" s="24"/>
      <c r="GRC54" s="24"/>
      <c r="GRD54" s="24"/>
      <c r="GRE54" s="24"/>
      <c r="GRF54" s="24"/>
      <c r="GRG54" s="24"/>
      <c r="GRH54" s="24"/>
      <c r="GRI54" s="24"/>
      <c r="GRJ54" s="24"/>
      <c r="GRK54" s="24"/>
      <c r="GRL54" s="24"/>
      <c r="GRM54" s="24"/>
      <c r="GRN54" s="24"/>
      <c r="GRO54" s="24"/>
      <c r="GRP54" s="24"/>
      <c r="GRQ54" s="24"/>
      <c r="GRR54" s="24"/>
      <c r="GRS54" s="24"/>
      <c r="GRT54" s="24"/>
      <c r="GRU54" s="24"/>
      <c r="GRV54" s="24"/>
      <c r="GRW54" s="24"/>
      <c r="GRX54" s="24"/>
      <c r="GRY54" s="24"/>
      <c r="GRZ54" s="24"/>
      <c r="GSA54" s="24"/>
      <c r="GSB54" s="24"/>
      <c r="GSC54" s="24"/>
      <c r="GSD54" s="24"/>
      <c r="GSE54" s="24"/>
      <c r="GSF54" s="24"/>
      <c r="GSG54" s="24"/>
      <c r="GSH54" s="24"/>
      <c r="GSI54" s="24"/>
      <c r="GSJ54" s="24"/>
      <c r="GSK54" s="24"/>
      <c r="GSL54" s="24"/>
      <c r="GSM54" s="24"/>
      <c r="GSN54" s="24"/>
      <c r="GSO54" s="24"/>
      <c r="GSP54" s="24"/>
      <c r="GSQ54" s="24"/>
      <c r="GSR54" s="24"/>
      <c r="GSS54" s="24"/>
      <c r="GST54" s="24"/>
      <c r="GSU54" s="24"/>
      <c r="GSV54" s="24"/>
      <c r="GSW54" s="24"/>
      <c r="GSX54" s="24"/>
      <c r="GSY54" s="24"/>
      <c r="GSZ54" s="24"/>
      <c r="GTA54" s="24"/>
      <c r="GTB54" s="24"/>
      <c r="GTC54" s="24"/>
      <c r="GTD54" s="24"/>
      <c r="GTE54" s="24"/>
      <c r="GTF54" s="24"/>
      <c r="GTG54" s="24"/>
      <c r="GTH54" s="24"/>
      <c r="GTI54" s="24"/>
      <c r="GTJ54" s="24"/>
      <c r="GTK54" s="24"/>
      <c r="GTL54" s="24"/>
      <c r="GTM54" s="24"/>
      <c r="GTN54" s="24"/>
      <c r="GTO54" s="24"/>
      <c r="GTP54" s="24"/>
      <c r="GTQ54" s="24"/>
      <c r="GTR54" s="24"/>
      <c r="GTS54" s="24"/>
      <c r="GTT54" s="24"/>
      <c r="GTU54" s="24"/>
      <c r="GTV54" s="24"/>
      <c r="GTW54" s="24"/>
      <c r="GTX54" s="24"/>
      <c r="GTY54" s="24"/>
      <c r="GTZ54" s="24"/>
      <c r="GUA54" s="24"/>
      <c r="GUB54" s="24"/>
      <c r="GUC54" s="24"/>
      <c r="GUD54" s="24"/>
      <c r="GUE54" s="24"/>
      <c r="GUF54" s="24"/>
      <c r="GUG54" s="24"/>
      <c r="GUH54" s="24"/>
      <c r="GUI54" s="24"/>
      <c r="GUJ54" s="24"/>
      <c r="GUK54" s="24"/>
      <c r="GUL54" s="24"/>
      <c r="GUM54" s="24"/>
      <c r="GUN54" s="24"/>
      <c r="GUO54" s="24"/>
      <c r="GUP54" s="24"/>
      <c r="GUQ54" s="24"/>
      <c r="GUR54" s="24"/>
      <c r="GUS54" s="24"/>
      <c r="GUT54" s="24"/>
      <c r="GUU54" s="24"/>
      <c r="GUV54" s="24"/>
      <c r="GUW54" s="24"/>
      <c r="GUX54" s="24"/>
      <c r="GUY54" s="24"/>
      <c r="GUZ54" s="24"/>
      <c r="GVA54" s="24"/>
      <c r="GVB54" s="24"/>
      <c r="GVC54" s="24"/>
      <c r="GVD54" s="24"/>
      <c r="GVE54" s="24"/>
      <c r="GVF54" s="24"/>
      <c r="GVG54" s="24"/>
      <c r="GVH54" s="24"/>
      <c r="GVI54" s="24"/>
      <c r="GVJ54" s="24"/>
      <c r="GVK54" s="24"/>
      <c r="GVL54" s="24"/>
      <c r="GVM54" s="24"/>
      <c r="GVN54" s="24"/>
      <c r="GVO54" s="24"/>
      <c r="GVP54" s="24"/>
      <c r="GVQ54" s="24"/>
      <c r="GVR54" s="24"/>
      <c r="GVS54" s="24"/>
      <c r="GVT54" s="24"/>
      <c r="GVU54" s="24"/>
      <c r="GVV54" s="24"/>
      <c r="GVW54" s="24"/>
      <c r="GVX54" s="24"/>
      <c r="GVY54" s="24"/>
      <c r="GVZ54" s="24"/>
      <c r="GWA54" s="24"/>
      <c r="GWB54" s="24"/>
      <c r="GWC54" s="24"/>
      <c r="GWD54" s="24"/>
      <c r="GWE54" s="24"/>
      <c r="GWF54" s="24"/>
      <c r="GWG54" s="24"/>
      <c r="GWH54" s="24"/>
      <c r="GWI54" s="24"/>
      <c r="GWJ54" s="24"/>
      <c r="GWK54" s="24"/>
      <c r="GWL54" s="24"/>
      <c r="GWM54" s="24"/>
      <c r="GWN54" s="24"/>
      <c r="GWO54" s="24"/>
      <c r="GWP54" s="24"/>
      <c r="GWQ54" s="24"/>
      <c r="GWR54" s="24"/>
      <c r="GWS54" s="24"/>
      <c r="GWT54" s="24"/>
      <c r="GWU54" s="24"/>
      <c r="GWV54" s="24"/>
      <c r="GWW54" s="24"/>
      <c r="GWX54" s="24"/>
      <c r="GWY54" s="24"/>
      <c r="GWZ54" s="24"/>
      <c r="GXA54" s="24"/>
      <c r="GXB54" s="24"/>
      <c r="GXC54" s="24"/>
      <c r="GXD54" s="24"/>
      <c r="GXE54" s="24"/>
      <c r="GXF54" s="24"/>
      <c r="GXG54" s="24"/>
      <c r="GXH54" s="24"/>
      <c r="GXI54" s="24"/>
      <c r="GXJ54" s="24"/>
      <c r="GXK54" s="24"/>
      <c r="GXL54" s="24"/>
      <c r="GXM54" s="24"/>
      <c r="GXN54" s="24"/>
      <c r="GXO54" s="24"/>
      <c r="GXP54" s="24"/>
      <c r="GXQ54" s="24"/>
      <c r="GXR54" s="24"/>
      <c r="GXS54" s="24"/>
      <c r="GXT54" s="24"/>
      <c r="GXU54" s="24"/>
      <c r="GXV54" s="24"/>
      <c r="GXW54" s="24"/>
      <c r="GXX54" s="24"/>
      <c r="GXY54" s="24"/>
      <c r="GXZ54" s="24"/>
      <c r="GYA54" s="24"/>
      <c r="GYB54" s="24"/>
      <c r="GYC54" s="24"/>
      <c r="GYD54" s="24"/>
      <c r="GYE54" s="24"/>
      <c r="GYF54" s="24"/>
      <c r="GYG54" s="24"/>
      <c r="GYH54" s="24"/>
      <c r="GYI54" s="24"/>
      <c r="GYJ54" s="24"/>
      <c r="GYK54" s="24"/>
      <c r="GYL54" s="24"/>
      <c r="GYM54" s="24"/>
      <c r="GYN54" s="24"/>
      <c r="GYO54" s="24"/>
      <c r="GYP54" s="24"/>
      <c r="GYQ54" s="24"/>
      <c r="GYR54" s="24"/>
      <c r="GYS54" s="24"/>
      <c r="GYT54" s="24"/>
      <c r="GYU54" s="24"/>
      <c r="GYV54" s="24"/>
      <c r="GYW54" s="24"/>
      <c r="GYX54" s="24"/>
      <c r="GYY54" s="24"/>
      <c r="GYZ54" s="24"/>
      <c r="GZA54" s="24"/>
      <c r="GZB54" s="24"/>
      <c r="GZC54" s="24"/>
      <c r="GZD54" s="24"/>
      <c r="GZE54" s="24"/>
      <c r="GZF54" s="24"/>
      <c r="GZG54" s="24"/>
      <c r="GZH54" s="24"/>
      <c r="GZI54" s="24"/>
      <c r="GZJ54" s="24"/>
      <c r="GZK54" s="24"/>
      <c r="GZL54" s="24"/>
      <c r="GZM54" s="24"/>
      <c r="GZN54" s="24"/>
      <c r="GZO54" s="24"/>
      <c r="GZP54" s="24"/>
      <c r="GZQ54" s="24"/>
      <c r="GZR54" s="24"/>
      <c r="GZS54" s="24"/>
      <c r="GZT54" s="24"/>
      <c r="GZU54" s="24"/>
      <c r="GZV54" s="24"/>
      <c r="GZW54" s="24"/>
      <c r="GZX54" s="24"/>
      <c r="GZY54" s="24"/>
      <c r="GZZ54" s="24"/>
      <c r="HAA54" s="24"/>
      <c r="HAB54" s="24"/>
      <c r="HAC54" s="24"/>
      <c r="HAD54" s="24"/>
      <c r="HAE54" s="24"/>
      <c r="HAF54" s="24"/>
      <c r="HAG54" s="24"/>
      <c r="HAH54" s="24"/>
      <c r="HAI54" s="24"/>
      <c r="HAJ54" s="24"/>
      <c r="HAK54" s="24"/>
      <c r="HAL54" s="24"/>
      <c r="HAM54" s="24"/>
      <c r="HAN54" s="24"/>
      <c r="HAO54" s="24"/>
      <c r="HAP54" s="24"/>
      <c r="HAQ54" s="24"/>
      <c r="HAR54" s="24"/>
      <c r="HAS54" s="24"/>
      <c r="HAT54" s="24"/>
      <c r="HAU54" s="24"/>
      <c r="HAV54" s="24"/>
      <c r="HAW54" s="24"/>
      <c r="HAX54" s="24"/>
      <c r="HAY54" s="24"/>
      <c r="HAZ54" s="24"/>
      <c r="HBA54" s="24"/>
      <c r="HBB54" s="24"/>
      <c r="HBC54" s="24"/>
      <c r="HBD54" s="24"/>
      <c r="HBE54" s="24"/>
      <c r="HBF54" s="24"/>
      <c r="HBG54" s="24"/>
      <c r="HBH54" s="24"/>
      <c r="HBI54" s="24"/>
      <c r="HBJ54" s="24"/>
      <c r="HBK54" s="24"/>
      <c r="HBL54" s="24"/>
      <c r="HBM54" s="24"/>
      <c r="HBN54" s="24"/>
      <c r="HBO54" s="24"/>
      <c r="HBP54" s="24"/>
      <c r="HBQ54" s="24"/>
      <c r="HBR54" s="24"/>
      <c r="HBS54" s="24"/>
      <c r="HBT54" s="24"/>
      <c r="HBU54" s="24"/>
      <c r="HBV54" s="24"/>
      <c r="HBW54" s="24"/>
      <c r="HBX54" s="24"/>
      <c r="HBY54" s="24"/>
      <c r="HBZ54" s="24"/>
      <c r="HCA54" s="24"/>
      <c r="HCB54" s="24"/>
      <c r="HCC54" s="24"/>
      <c r="HCD54" s="24"/>
      <c r="HCE54" s="24"/>
      <c r="HCF54" s="24"/>
      <c r="HCG54" s="24"/>
      <c r="HCH54" s="24"/>
      <c r="HCI54" s="24"/>
      <c r="HCJ54" s="24"/>
      <c r="HCK54" s="24"/>
      <c r="HCL54" s="24"/>
      <c r="HCM54" s="24"/>
      <c r="HCN54" s="24"/>
      <c r="HCO54" s="24"/>
      <c r="HCP54" s="24"/>
      <c r="HCQ54" s="24"/>
      <c r="HCR54" s="24"/>
      <c r="HCS54" s="24"/>
      <c r="HCT54" s="24"/>
      <c r="HCU54" s="24"/>
      <c r="HCV54" s="24"/>
      <c r="HCW54" s="24"/>
      <c r="HCX54" s="24"/>
      <c r="HCY54" s="24"/>
      <c r="HCZ54" s="24"/>
      <c r="HDA54" s="24"/>
      <c r="HDB54" s="24"/>
      <c r="HDC54" s="24"/>
      <c r="HDD54" s="24"/>
      <c r="HDE54" s="24"/>
      <c r="HDF54" s="24"/>
      <c r="HDG54" s="24"/>
      <c r="HDH54" s="24"/>
      <c r="HDI54" s="24"/>
      <c r="HDJ54" s="24"/>
      <c r="HDK54" s="24"/>
      <c r="HDL54" s="24"/>
      <c r="HDM54" s="24"/>
      <c r="HDN54" s="24"/>
      <c r="HDO54" s="24"/>
      <c r="HDP54" s="24"/>
      <c r="HDQ54" s="24"/>
      <c r="HDR54" s="24"/>
      <c r="HDS54" s="24"/>
      <c r="HDT54" s="24"/>
      <c r="HDU54" s="24"/>
      <c r="HDV54" s="24"/>
      <c r="HDW54" s="24"/>
      <c r="HDX54" s="24"/>
      <c r="HDY54" s="24"/>
      <c r="HDZ54" s="24"/>
      <c r="HEA54" s="24"/>
      <c r="HEB54" s="24"/>
      <c r="HEC54" s="24"/>
      <c r="HED54" s="24"/>
      <c r="HEE54" s="24"/>
      <c r="HEF54" s="24"/>
      <c r="HEG54" s="24"/>
      <c r="HEH54" s="24"/>
      <c r="HEI54" s="24"/>
      <c r="HEJ54" s="24"/>
      <c r="HEK54" s="24"/>
      <c r="HEL54" s="24"/>
      <c r="HEM54" s="24"/>
      <c r="HEN54" s="24"/>
      <c r="HEO54" s="24"/>
      <c r="HEP54" s="24"/>
      <c r="HEQ54" s="24"/>
      <c r="HER54" s="24"/>
      <c r="HES54" s="24"/>
      <c r="HET54" s="24"/>
      <c r="HEU54" s="24"/>
      <c r="HEV54" s="24"/>
      <c r="HEW54" s="24"/>
      <c r="HEX54" s="24"/>
      <c r="HEY54" s="24"/>
      <c r="HEZ54" s="24"/>
      <c r="HFA54" s="24"/>
      <c r="HFB54" s="24"/>
      <c r="HFC54" s="24"/>
      <c r="HFD54" s="24"/>
      <c r="HFE54" s="24"/>
      <c r="HFF54" s="24"/>
      <c r="HFG54" s="24"/>
      <c r="HFH54" s="24"/>
      <c r="HFI54" s="24"/>
      <c r="HFJ54" s="24"/>
      <c r="HFK54" s="24"/>
      <c r="HFL54" s="24"/>
      <c r="HFM54" s="24"/>
      <c r="HFN54" s="24"/>
      <c r="HFO54" s="24"/>
      <c r="HFP54" s="24"/>
      <c r="HFQ54" s="24"/>
      <c r="HFR54" s="24"/>
      <c r="HFS54" s="24"/>
      <c r="HFT54" s="24"/>
      <c r="HFU54" s="24"/>
      <c r="HFV54" s="24"/>
      <c r="HFW54" s="24"/>
      <c r="HFX54" s="24"/>
      <c r="HFY54" s="24"/>
      <c r="HFZ54" s="24"/>
      <c r="HGA54" s="24"/>
      <c r="HGB54" s="24"/>
      <c r="HGC54" s="24"/>
      <c r="HGD54" s="24"/>
      <c r="HGE54" s="24"/>
      <c r="HGF54" s="24"/>
      <c r="HGG54" s="24"/>
      <c r="HGH54" s="24"/>
      <c r="HGI54" s="24"/>
      <c r="HGJ54" s="24"/>
      <c r="HGK54" s="24"/>
      <c r="HGL54" s="24"/>
      <c r="HGM54" s="24"/>
      <c r="HGN54" s="24"/>
      <c r="HGO54" s="24"/>
      <c r="HGP54" s="24"/>
      <c r="HGQ54" s="24"/>
      <c r="HGR54" s="24"/>
      <c r="HGS54" s="24"/>
      <c r="HGT54" s="24"/>
      <c r="HGU54" s="24"/>
      <c r="HGV54" s="24"/>
      <c r="HGW54" s="24"/>
      <c r="HGX54" s="24"/>
      <c r="HGY54" s="24"/>
      <c r="HGZ54" s="24"/>
      <c r="HHA54" s="24"/>
      <c r="HHB54" s="24"/>
      <c r="HHC54" s="24"/>
      <c r="HHD54" s="24"/>
      <c r="HHE54" s="24"/>
      <c r="HHF54" s="24"/>
      <c r="HHG54" s="24"/>
      <c r="HHH54" s="24"/>
      <c r="HHI54" s="24"/>
      <c r="HHJ54" s="24"/>
      <c r="HHK54" s="24"/>
      <c r="HHL54" s="24"/>
      <c r="HHM54" s="24"/>
      <c r="HHN54" s="24"/>
      <c r="HHO54" s="24"/>
      <c r="HHP54" s="24"/>
      <c r="HHQ54" s="24"/>
      <c r="HHR54" s="24"/>
      <c r="HHS54" s="24"/>
      <c r="HHT54" s="24"/>
      <c r="HHU54" s="24"/>
      <c r="HHV54" s="24"/>
      <c r="HHW54" s="24"/>
      <c r="HHX54" s="24"/>
      <c r="HHY54" s="24"/>
      <c r="HHZ54" s="24"/>
      <c r="HIA54" s="24"/>
      <c r="HIB54" s="24"/>
      <c r="HIC54" s="24"/>
      <c r="HID54" s="24"/>
      <c r="HIE54" s="24"/>
      <c r="HIF54" s="24"/>
      <c r="HIG54" s="24"/>
      <c r="HIH54" s="24"/>
      <c r="HII54" s="24"/>
      <c r="HIJ54" s="24"/>
      <c r="HIK54" s="24"/>
      <c r="HIL54" s="24"/>
      <c r="HIM54" s="24"/>
      <c r="HIN54" s="24"/>
      <c r="HIO54" s="24"/>
      <c r="HIP54" s="24"/>
      <c r="HIQ54" s="24"/>
      <c r="HIR54" s="24"/>
      <c r="HIS54" s="24"/>
      <c r="HIT54" s="24"/>
      <c r="HIU54" s="24"/>
      <c r="HIV54" s="24"/>
      <c r="HIW54" s="24"/>
      <c r="HIX54" s="24"/>
      <c r="HIY54" s="24"/>
      <c r="HIZ54" s="24"/>
      <c r="HJA54" s="24"/>
      <c r="HJB54" s="24"/>
      <c r="HJC54" s="24"/>
      <c r="HJD54" s="24"/>
      <c r="HJE54" s="24"/>
      <c r="HJF54" s="24"/>
      <c r="HJG54" s="24"/>
      <c r="HJH54" s="24"/>
      <c r="HJI54" s="24"/>
      <c r="HJJ54" s="24"/>
      <c r="HJK54" s="24"/>
      <c r="HJL54" s="24"/>
      <c r="HJM54" s="24"/>
      <c r="HJN54" s="24"/>
      <c r="HJO54" s="24"/>
      <c r="HJP54" s="24"/>
      <c r="HJQ54" s="24"/>
      <c r="HJR54" s="24"/>
      <c r="HJS54" s="24"/>
      <c r="HJT54" s="24"/>
      <c r="HJU54" s="24"/>
      <c r="HJV54" s="24"/>
      <c r="HJW54" s="24"/>
      <c r="HJX54" s="24"/>
      <c r="HJY54" s="24"/>
      <c r="HJZ54" s="24"/>
      <c r="HKA54" s="24"/>
      <c r="HKB54" s="24"/>
      <c r="HKC54" s="24"/>
      <c r="HKD54" s="24"/>
      <c r="HKE54" s="24"/>
      <c r="HKF54" s="24"/>
      <c r="HKG54" s="24"/>
      <c r="HKH54" s="24"/>
      <c r="HKI54" s="24"/>
      <c r="HKJ54" s="24"/>
      <c r="HKK54" s="24"/>
      <c r="HKL54" s="24"/>
      <c r="HKM54" s="24"/>
      <c r="HKN54" s="24"/>
      <c r="HKO54" s="24"/>
      <c r="HKP54" s="24"/>
      <c r="HKQ54" s="24"/>
      <c r="HKR54" s="24"/>
      <c r="HKS54" s="24"/>
      <c r="HKT54" s="24"/>
      <c r="HKU54" s="24"/>
      <c r="HKV54" s="24"/>
      <c r="HKW54" s="24"/>
      <c r="HKX54" s="24"/>
      <c r="HKY54" s="24"/>
      <c r="HKZ54" s="24"/>
      <c r="HLA54" s="24"/>
      <c r="HLB54" s="24"/>
      <c r="HLC54" s="24"/>
      <c r="HLD54" s="24"/>
      <c r="HLE54" s="24"/>
      <c r="HLF54" s="24"/>
      <c r="HLG54" s="24"/>
      <c r="HLH54" s="24"/>
      <c r="HLI54" s="24"/>
      <c r="HLJ54" s="24"/>
      <c r="HLK54" s="24"/>
      <c r="HLL54" s="24"/>
      <c r="HLM54" s="24"/>
      <c r="HLN54" s="24"/>
      <c r="HLO54" s="24"/>
      <c r="HLP54" s="24"/>
      <c r="HLQ54" s="24"/>
      <c r="HLR54" s="24"/>
      <c r="HLS54" s="24"/>
      <c r="HLT54" s="24"/>
      <c r="HLU54" s="24"/>
      <c r="HLV54" s="24"/>
      <c r="HLW54" s="24"/>
      <c r="HLX54" s="24"/>
      <c r="HLY54" s="24"/>
      <c r="HLZ54" s="24"/>
      <c r="HMA54" s="24"/>
      <c r="HMB54" s="24"/>
      <c r="HMC54" s="24"/>
      <c r="HMD54" s="24"/>
      <c r="HME54" s="24"/>
      <c r="HMF54" s="24"/>
      <c r="HMG54" s="24"/>
      <c r="HMH54" s="24"/>
      <c r="HMI54" s="24"/>
      <c r="HMJ54" s="24"/>
      <c r="HMK54" s="24"/>
      <c r="HML54" s="24"/>
      <c r="HMM54" s="24"/>
      <c r="HMN54" s="24"/>
      <c r="HMO54" s="24"/>
      <c r="HMP54" s="24"/>
      <c r="HMQ54" s="24"/>
      <c r="HMR54" s="24"/>
      <c r="HMS54" s="24"/>
      <c r="HMT54" s="24"/>
      <c r="HMU54" s="24"/>
      <c r="HMV54" s="24"/>
      <c r="HMW54" s="24"/>
      <c r="HMX54" s="24"/>
      <c r="HMY54" s="24"/>
      <c r="HMZ54" s="24"/>
      <c r="HNA54" s="24"/>
      <c r="HNB54" s="24"/>
      <c r="HNC54" s="24"/>
      <c r="HND54" s="24"/>
      <c r="HNE54" s="24"/>
      <c r="HNF54" s="24"/>
      <c r="HNG54" s="24"/>
      <c r="HNH54" s="24"/>
      <c r="HNI54" s="24"/>
      <c r="HNJ54" s="24"/>
      <c r="HNK54" s="24"/>
      <c r="HNL54" s="24"/>
      <c r="HNM54" s="24"/>
      <c r="HNN54" s="24"/>
      <c r="HNO54" s="24"/>
      <c r="HNP54" s="24"/>
      <c r="HNQ54" s="24"/>
      <c r="HNR54" s="24"/>
      <c r="HNS54" s="24"/>
      <c r="HNT54" s="24"/>
      <c r="HNU54" s="24"/>
      <c r="HNV54" s="24"/>
      <c r="HNW54" s="24"/>
      <c r="HNX54" s="24"/>
      <c r="HNY54" s="24"/>
      <c r="HNZ54" s="24"/>
      <c r="HOA54" s="24"/>
      <c r="HOB54" s="24"/>
      <c r="HOC54" s="24"/>
      <c r="HOD54" s="24"/>
      <c r="HOE54" s="24"/>
      <c r="HOF54" s="24"/>
      <c r="HOG54" s="24"/>
      <c r="HOH54" s="24"/>
      <c r="HOI54" s="24"/>
      <c r="HOJ54" s="24"/>
      <c r="HOK54" s="24"/>
      <c r="HOL54" s="24"/>
      <c r="HOM54" s="24"/>
      <c r="HON54" s="24"/>
      <c r="HOO54" s="24"/>
      <c r="HOP54" s="24"/>
      <c r="HOQ54" s="24"/>
      <c r="HOR54" s="24"/>
      <c r="HOS54" s="24"/>
      <c r="HOT54" s="24"/>
      <c r="HOU54" s="24"/>
      <c r="HOV54" s="24"/>
      <c r="HOW54" s="24"/>
      <c r="HOX54" s="24"/>
      <c r="HOY54" s="24"/>
      <c r="HOZ54" s="24"/>
      <c r="HPA54" s="24"/>
      <c r="HPB54" s="24"/>
      <c r="HPC54" s="24"/>
      <c r="HPD54" s="24"/>
      <c r="HPE54" s="24"/>
      <c r="HPF54" s="24"/>
      <c r="HPG54" s="24"/>
      <c r="HPH54" s="24"/>
      <c r="HPI54" s="24"/>
      <c r="HPJ54" s="24"/>
      <c r="HPK54" s="24"/>
      <c r="HPL54" s="24"/>
      <c r="HPM54" s="24"/>
      <c r="HPN54" s="24"/>
      <c r="HPO54" s="24"/>
      <c r="HPP54" s="24"/>
      <c r="HPQ54" s="24"/>
      <c r="HPR54" s="24"/>
      <c r="HPS54" s="24"/>
      <c r="HPT54" s="24"/>
      <c r="HPU54" s="24"/>
      <c r="HPV54" s="24"/>
      <c r="HPW54" s="24"/>
      <c r="HPX54" s="24"/>
      <c r="HPY54" s="24"/>
      <c r="HPZ54" s="24"/>
      <c r="HQA54" s="24"/>
      <c r="HQB54" s="24"/>
      <c r="HQC54" s="24"/>
      <c r="HQD54" s="24"/>
      <c r="HQE54" s="24"/>
      <c r="HQF54" s="24"/>
      <c r="HQG54" s="24"/>
      <c r="HQH54" s="24"/>
      <c r="HQI54" s="24"/>
      <c r="HQJ54" s="24"/>
      <c r="HQK54" s="24"/>
      <c r="HQL54" s="24"/>
      <c r="HQM54" s="24"/>
      <c r="HQN54" s="24"/>
      <c r="HQO54" s="24"/>
      <c r="HQP54" s="24"/>
      <c r="HQQ54" s="24"/>
      <c r="HQR54" s="24"/>
      <c r="HQS54" s="24"/>
      <c r="HQT54" s="24"/>
      <c r="HQU54" s="24"/>
      <c r="HQV54" s="24"/>
      <c r="HQW54" s="24"/>
      <c r="HQX54" s="24"/>
      <c r="HQY54" s="24"/>
      <c r="HQZ54" s="24"/>
      <c r="HRA54" s="24"/>
      <c r="HRB54" s="24"/>
      <c r="HRC54" s="24"/>
      <c r="HRD54" s="24"/>
      <c r="HRE54" s="24"/>
      <c r="HRF54" s="24"/>
      <c r="HRG54" s="24"/>
      <c r="HRH54" s="24"/>
      <c r="HRI54" s="24"/>
      <c r="HRJ54" s="24"/>
      <c r="HRK54" s="24"/>
      <c r="HRL54" s="24"/>
      <c r="HRM54" s="24"/>
      <c r="HRN54" s="24"/>
      <c r="HRO54" s="24"/>
      <c r="HRP54" s="24"/>
      <c r="HRQ54" s="24"/>
      <c r="HRR54" s="24"/>
      <c r="HRS54" s="24"/>
      <c r="HRT54" s="24"/>
      <c r="HRU54" s="24"/>
      <c r="HRV54" s="24"/>
      <c r="HRW54" s="24"/>
      <c r="HRX54" s="24"/>
      <c r="HRY54" s="24"/>
      <c r="HRZ54" s="24"/>
      <c r="HSA54" s="24"/>
      <c r="HSB54" s="24"/>
      <c r="HSC54" s="24"/>
      <c r="HSD54" s="24"/>
      <c r="HSE54" s="24"/>
      <c r="HSF54" s="24"/>
      <c r="HSG54" s="24"/>
      <c r="HSH54" s="24"/>
      <c r="HSI54" s="24"/>
      <c r="HSJ54" s="24"/>
      <c r="HSK54" s="24"/>
      <c r="HSL54" s="24"/>
      <c r="HSM54" s="24"/>
      <c r="HSN54" s="24"/>
      <c r="HSO54" s="24"/>
      <c r="HSP54" s="24"/>
      <c r="HSQ54" s="24"/>
      <c r="HSR54" s="24"/>
      <c r="HSS54" s="24"/>
      <c r="HST54" s="24"/>
      <c r="HSU54" s="24"/>
      <c r="HSV54" s="24"/>
      <c r="HSW54" s="24"/>
      <c r="HSX54" s="24"/>
      <c r="HSY54" s="24"/>
      <c r="HSZ54" s="24"/>
      <c r="HTA54" s="24"/>
      <c r="HTB54" s="24"/>
      <c r="HTC54" s="24"/>
      <c r="HTD54" s="24"/>
      <c r="HTE54" s="24"/>
      <c r="HTF54" s="24"/>
      <c r="HTG54" s="24"/>
      <c r="HTH54" s="24"/>
      <c r="HTI54" s="24"/>
      <c r="HTJ54" s="24"/>
      <c r="HTK54" s="24"/>
      <c r="HTL54" s="24"/>
      <c r="HTM54" s="24"/>
      <c r="HTN54" s="24"/>
      <c r="HTO54" s="24"/>
      <c r="HTP54" s="24"/>
      <c r="HTQ54" s="24"/>
      <c r="HTR54" s="24"/>
      <c r="HTS54" s="24"/>
      <c r="HTT54" s="24"/>
      <c r="HTU54" s="24"/>
      <c r="HTV54" s="24"/>
      <c r="HTW54" s="24"/>
      <c r="HTX54" s="24"/>
      <c r="HTY54" s="24"/>
      <c r="HTZ54" s="24"/>
      <c r="HUA54" s="24"/>
      <c r="HUB54" s="24"/>
      <c r="HUC54" s="24"/>
      <c r="HUD54" s="24"/>
      <c r="HUE54" s="24"/>
      <c r="HUF54" s="24"/>
      <c r="HUG54" s="24"/>
      <c r="HUH54" s="24"/>
      <c r="HUI54" s="24"/>
      <c r="HUJ54" s="24"/>
      <c r="HUK54" s="24"/>
      <c r="HUL54" s="24"/>
      <c r="HUM54" s="24"/>
      <c r="HUN54" s="24"/>
      <c r="HUO54" s="24"/>
      <c r="HUP54" s="24"/>
      <c r="HUQ54" s="24"/>
      <c r="HUR54" s="24"/>
      <c r="HUS54" s="24"/>
      <c r="HUT54" s="24"/>
      <c r="HUU54" s="24"/>
      <c r="HUV54" s="24"/>
      <c r="HUW54" s="24"/>
      <c r="HUX54" s="24"/>
      <c r="HUY54" s="24"/>
      <c r="HUZ54" s="24"/>
      <c r="HVA54" s="24"/>
      <c r="HVB54" s="24"/>
      <c r="HVC54" s="24"/>
      <c r="HVD54" s="24"/>
      <c r="HVE54" s="24"/>
      <c r="HVF54" s="24"/>
      <c r="HVG54" s="24"/>
      <c r="HVH54" s="24"/>
      <c r="HVI54" s="24"/>
      <c r="HVJ54" s="24"/>
      <c r="HVK54" s="24"/>
      <c r="HVL54" s="24"/>
      <c r="HVM54" s="24"/>
      <c r="HVN54" s="24"/>
      <c r="HVO54" s="24"/>
      <c r="HVP54" s="24"/>
      <c r="HVQ54" s="24"/>
      <c r="HVR54" s="24"/>
      <c r="HVS54" s="24"/>
      <c r="HVT54" s="24"/>
      <c r="HVU54" s="24"/>
      <c r="HVV54" s="24"/>
      <c r="HVW54" s="24"/>
      <c r="HVX54" s="24"/>
      <c r="HVY54" s="24"/>
      <c r="HVZ54" s="24"/>
      <c r="HWA54" s="24"/>
      <c r="HWB54" s="24"/>
      <c r="HWC54" s="24"/>
      <c r="HWD54" s="24"/>
      <c r="HWE54" s="24"/>
      <c r="HWF54" s="24"/>
      <c r="HWG54" s="24"/>
      <c r="HWH54" s="24"/>
      <c r="HWI54" s="24"/>
      <c r="HWJ54" s="24"/>
      <c r="HWK54" s="24"/>
      <c r="HWL54" s="24"/>
      <c r="HWM54" s="24"/>
      <c r="HWN54" s="24"/>
      <c r="HWO54" s="24"/>
      <c r="HWP54" s="24"/>
      <c r="HWQ54" s="24"/>
      <c r="HWR54" s="24"/>
      <c r="HWS54" s="24"/>
      <c r="HWT54" s="24"/>
      <c r="HWU54" s="24"/>
      <c r="HWV54" s="24"/>
      <c r="HWW54" s="24"/>
      <c r="HWX54" s="24"/>
      <c r="HWY54" s="24"/>
      <c r="HWZ54" s="24"/>
      <c r="HXA54" s="24"/>
      <c r="HXB54" s="24"/>
      <c r="HXC54" s="24"/>
      <c r="HXD54" s="24"/>
      <c r="HXE54" s="24"/>
      <c r="HXF54" s="24"/>
      <c r="HXG54" s="24"/>
      <c r="HXH54" s="24"/>
      <c r="HXI54" s="24"/>
      <c r="HXJ54" s="24"/>
      <c r="HXK54" s="24"/>
      <c r="HXL54" s="24"/>
      <c r="HXM54" s="24"/>
      <c r="HXN54" s="24"/>
      <c r="HXO54" s="24"/>
      <c r="HXP54" s="24"/>
      <c r="HXQ54" s="24"/>
      <c r="HXR54" s="24"/>
      <c r="HXS54" s="24"/>
      <c r="HXT54" s="24"/>
      <c r="HXU54" s="24"/>
      <c r="HXV54" s="24"/>
      <c r="HXW54" s="24"/>
      <c r="HXX54" s="24"/>
      <c r="HXY54" s="24"/>
      <c r="HXZ54" s="24"/>
      <c r="HYA54" s="24"/>
      <c r="HYB54" s="24"/>
      <c r="HYC54" s="24"/>
      <c r="HYD54" s="24"/>
      <c r="HYE54" s="24"/>
      <c r="HYF54" s="24"/>
      <c r="HYG54" s="24"/>
      <c r="HYH54" s="24"/>
      <c r="HYI54" s="24"/>
      <c r="HYJ54" s="24"/>
      <c r="HYK54" s="24"/>
      <c r="HYL54" s="24"/>
      <c r="HYM54" s="24"/>
      <c r="HYN54" s="24"/>
      <c r="HYO54" s="24"/>
      <c r="HYP54" s="24"/>
      <c r="HYQ54" s="24"/>
      <c r="HYR54" s="24"/>
      <c r="HYS54" s="24"/>
      <c r="HYT54" s="24"/>
      <c r="HYU54" s="24"/>
      <c r="HYV54" s="24"/>
      <c r="HYW54" s="24"/>
      <c r="HYX54" s="24"/>
      <c r="HYY54" s="24"/>
      <c r="HYZ54" s="24"/>
      <c r="HZA54" s="24"/>
      <c r="HZB54" s="24"/>
      <c r="HZC54" s="24"/>
      <c r="HZD54" s="24"/>
      <c r="HZE54" s="24"/>
      <c r="HZF54" s="24"/>
      <c r="HZG54" s="24"/>
      <c r="HZH54" s="24"/>
      <c r="HZI54" s="24"/>
      <c r="HZJ54" s="24"/>
      <c r="HZK54" s="24"/>
      <c r="HZL54" s="24"/>
      <c r="HZM54" s="24"/>
      <c r="HZN54" s="24"/>
      <c r="HZO54" s="24"/>
      <c r="HZP54" s="24"/>
      <c r="HZQ54" s="24"/>
      <c r="HZR54" s="24"/>
      <c r="HZS54" s="24"/>
      <c r="HZT54" s="24"/>
      <c r="HZU54" s="24"/>
      <c r="HZV54" s="24"/>
      <c r="HZW54" s="24"/>
      <c r="HZX54" s="24"/>
      <c r="HZY54" s="24"/>
      <c r="HZZ54" s="24"/>
      <c r="IAA54" s="24"/>
      <c r="IAB54" s="24"/>
      <c r="IAC54" s="24"/>
      <c r="IAD54" s="24"/>
      <c r="IAE54" s="24"/>
      <c r="IAF54" s="24"/>
      <c r="IAG54" s="24"/>
      <c r="IAH54" s="24"/>
      <c r="IAI54" s="24"/>
      <c r="IAJ54" s="24"/>
      <c r="IAK54" s="24"/>
      <c r="IAL54" s="24"/>
      <c r="IAM54" s="24"/>
      <c r="IAN54" s="24"/>
      <c r="IAO54" s="24"/>
      <c r="IAP54" s="24"/>
      <c r="IAQ54" s="24"/>
      <c r="IAR54" s="24"/>
      <c r="IAS54" s="24"/>
      <c r="IAT54" s="24"/>
      <c r="IAU54" s="24"/>
      <c r="IAV54" s="24"/>
      <c r="IAW54" s="24"/>
      <c r="IAX54" s="24"/>
      <c r="IAY54" s="24"/>
      <c r="IAZ54" s="24"/>
      <c r="IBA54" s="24"/>
      <c r="IBB54" s="24"/>
      <c r="IBC54" s="24"/>
      <c r="IBD54" s="24"/>
      <c r="IBE54" s="24"/>
      <c r="IBF54" s="24"/>
      <c r="IBG54" s="24"/>
      <c r="IBH54" s="24"/>
      <c r="IBI54" s="24"/>
      <c r="IBJ54" s="24"/>
      <c r="IBK54" s="24"/>
      <c r="IBL54" s="24"/>
      <c r="IBM54" s="24"/>
      <c r="IBN54" s="24"/>
      <c r="IBO54" s="24"/>
      <c r="IBP54" s="24"/>
      <c r="IBQ54" s="24"/>
      <c r="IBR54" s="24"/>
      <c r="IBS54" s="24"/>
      <c r="IBT54" s="24"/>
      <c r="IBU54" s="24"/>
      <c r="IBV54" s="24"/>
      <c r="IBW54" s="24"/>
      <c r="IBX54" s="24"/>
      <c r="IBY54" s="24"/>
      <c r="IBZ54" s="24"/>
      <c r="ICA54" s="24"/>
      <c r="ICB54" s="24"/>
      <c r="ICC54" s="24"/>
      <c r="ICD54" s="24"/>
      <c r="ICE54" s="24"/>
      <c r="ICF54" s="24"/>
      <c r="ICG54" s="24"/>
      <c r="ICH54" s="24"/>
      <c r="ICI54" s="24"/>
      <c r="ICJ54" s="24"/>
      <c r="ICK54" s="24"/>
      <c r="ICL54" s="24"/>
      <c r="ICM54" s="24"/>
      <c r="ICN54" s="24"/>
      <c r="ICO54" s="24"/>
      <c r="ICP54" s="24"/>
      <c r="ICQ54" s="24"/>
      <c r="ICR54" s="24"/>
      <c r="ICS54" s="24"/>
      <c r="ICT54" s="24"/>
      <c r="ICU54" s="24"/>
      <c r="ICV54" s="24"/>
      <c r="ICW54" s="24"/>
      <c r="ICX54" s="24"/>
      <c r="ICY54" s="24"/>
      <c r="ICZ54" s="24"/>
      <c r="IDA54" s="24"/>
      <c r="IDB54" s="24"/>
      <c r="IDC54" s="24"/>
      <c r="IDD54" s="24"/>
      <c r="IDE54" s="24"/>
      <c r="IDF54" s="24"/>
      <c r="IDG54" s="24"/>
      <c r="IDH54" s="24"/>
      <c r="IDI54" s="24"/>
      <c r="IDJ54" s="24"/>
      <c r="IDK54" s="24"/>
      <c r="IDL54" s="24"/>
      <c r="IDM54" s="24"/>
      <c r="IDN54" s="24"/>
      <c r="IDO54" s="24"/>
      <c r="IDP54" s="24"/>
      <c r="IDQ54" s="24"/>
      <c r="IDR54" s="24"/>
      <c r="IDS54" s="24"/>
      <c r="IDT54" s="24"/>
      <c r="IDU54" s="24"/>
      <c r="IDV54" s="24"/>
      <c r="IDW54" s="24"/>
      <c r="IDX54" s="24"/>
      <c r="IDY54" s="24"/>
      <c r="IDZ54" s="24"/>
      <c r="IEA54" s="24"/>
      <c r="IEB54" s="24"/>
      <c r="IEC54" s="24"/>
      <c r="IED54" s="24"/>
      <c r="IEE54" s="24"/>
      <c r="IEF54" s="24"/>
      <c r="IEG54" s="24"/>
      <c r="IEH54" s="24"/>
      <c r="IEI54" s="24"/>
      <c r="IEJ54" s="24"/>
      <c r="IEK54" s="24"/>
      <c r="IEL54" s="24"/>
      <c r="IEM54" s="24"/>
      <c r="IEN54" s="24"/>
      <c r="IEO54" s="24"/>
      <c r="IEP54" s="24"/>
      <c r="IEQ54" s="24"/>
      <c r="IER54" s="24"/>
      <c r="IES54" s="24"/>
      <c r="IET54" s="24"/>
      <c r="IEU54" s="24"/>
      <c r="IEV54" s="24"/>
      <c r="IEW54" s="24"/>
      <c r="IEX54" s="24"/>
      <c r="IEY54" s="24"/>
      <c r="IEZ54" s="24"/>
      <c r="IFA54" s="24"/>
      <c r="IFB54" s="24"/>
      <c r="IFC54" s="24"/>
      <c r="IFD54" s="24"/>
      <c r="IFE54" s="24"/>
      <c r="IFF54" s="24"/>
      <c r="IFG54" s="24"/>
      <c r="IFH54" s="24"/>
      <c r="IFI54" s="24"/>
      <c r="IFJ54" s="24"/>
      <c r="IFK54" s="24"/>
      <c r="IFL54" s="24"/>
      <c r="IFM54" s="24"/>
      <c r="IFN54" s="24"/>
      <c r="IFO54" s="24"/>
      <c r="IFP54" s="24"/>
      <c r="IFQ54" s="24"/>
      <c r="IFR54" s="24"/>
      <c r="IFS54" s="24"/>
      <c r="IFT54" s="24"/>
      <c r="IFU54" s="24"/>
      <c r="IFV54" s="24"/>
      <c r="IFW54" s="24"/>
      <c r="IFX54" s="24"/>
      <c r="IFY54" s="24"/>
      <c r="IFZ54" s="24"/>
      <c r="IGA54" s="24"/>
      <c r="IGB54" s="24"/>
      <c r="IGC54" s="24"/>
      <c r="IGD54" s="24"/>
      <c r="IGE54" s="24"/>
      <c r="IGF54" s="24"/>
      <c r="IGG54" s="24"/>
      <c r="IGH54" s="24"/>
      <c r="IGI54" s="24"/>
      <c r="IGJ54" s="24"/>
      <c r="IGK54" s="24"/>
      <c r="IGL54" s="24"/>
      <c r="IGM54" s="24"/>
      <c r="IGN54" s="24"/>
      <c r="IGO54" s="24"/>
      <c r="IGP54" s="24"/>
      <c r="IGQ54" s="24"/>
      <c r="IGR54" s="24"/>
      <c r="IGS54" s="24"/>
      <c r="IGT54" s="24"/>
      <c r="IGU54" s="24"/>
      <c r="IGV54" s="24"/>
      <c r="IGW54" s="24"/>
      <c r="IGX54" s="24"/>
      <c r="IGY54" s="24"/>
      <c r="IGZ54" s="24"/>
      <c r="IHA54" s="24"/>
      <c r="IHB54" s="24"/>
      <c r="IHC54" s="24"/>
      <c r="IHD54" s="24"/>
      <c r="IHE54" s="24"/>
      <c r="IHF54" s="24"/>
      <c r="IHG54" s="24"/>
      <c r="IHH54" s="24"/>
      <c r="IHI54" s="24"/>
      <c r="IHJ54" s="24"/>
      <c r="IHK54" s="24"/>
      <c r="IHL54" s="24"/>
      <c r="IHM54" s="24"/>
      <c r="IHN54" s="24"/>
      <c r="IHO54" s="24"/>
      <c r="IHP54" s="24"/>
      <c r="IHQ54" s="24"/>
      <c r="IHR54" s="24"/>
      <c r="IHS54" s="24"/>
      <c r="IHT54" s="24"/>
      <c r="IHU54" s="24"/>
      <c r="IHV54" s="24"/>
      <c r="IHW54" s="24"/>
      <c r="IHX54" s="24"/>
      <c r="IHY54" s="24"/>
      <c r="IHZ54" s="24"/>
      <c r="IIA54" s="24"/>
      <c r="IIB54" s="24"/>
      <c r="IIC54" s="24"/>
      <c r="IID54" s="24"/>
      <c r="IIE54" s="24"/>
      <c r="IIF54" s="24"/>
      <c r="IIG54" s="24"/>
      <c r="IIH54" s="24"/>
      <c r="III54" s="24"/>
      <c r="IIJ54" s="24"/>
      <c r="IIK54" s="24"/>
      <c r="IIL54" s="24"/>
      <c r="IIM54" s="24"/>
      <c r="IIN54" s="24"/>
      <c r="IIO54" s="24"/>
      <c r="IIP54" s="24"/>
      <c r="IIQ54" s="24"/>
      <c r="IIR54" s="24"/>
      <c r="IIS54" s="24"/>
      <c r="IIT54" s="24"/>
      <c r="IIU54" s="24"/>
      <c r="IIV54" s="24"/>
      <c r="IIW54" s="24"/>
      <c r="IIX54" s="24"/>
      <c r="IIY54" s="24"/>
      <c r="IIZ54" s="24"/>
      <c r="IJA54" s="24"/>
      <c r="IJB54" s="24"/>
      <c r="IJC54" s="24"/>
      <c r="IJD54" s="24"/>
      <c r="IJE54" s="24"/>
      <c r="IJF54" s="24"/>
      <c r="IJG54" s="24"/>
      <c r="IJH54" s="24"/>
      <c r="IJI54" s="24"/>
      <c r="IJJ54" s="24"/>
      <c r="IJK54" s="24"/>
      <c r="IJL54" s="24"/>
      <c r="IJM54" s="24"/>
      <c r="IJN54" s="24"/>
      <c r="IJO54" s="24"/>
      <c r="IJP54" s="24"/>
      <c r="IJQ54" s="24"/>
      <c r="IJR54" s="24"/>
      <c r="IJS54" s="24"/>
      <c r="IJT54" s="24"/>
      <c r="IJU54" s="24"/>
      <c r="IJV54" s="24"/>
      <c r="IJW54" s="24"/>
      <c r="IJX54" s="24"/>
      <c r="IJY54" s="24"/>
      <c r="IJZ54" s="24"/>
      <c r="IKA54" s="24"/>
      <c r="IKB54" s="24"/>
      <c r="IKC54" s="24"/>
      <c r="IKD54" s="24"/>
      <c r="IKE54" s="24"/>
      <c r="IKF54" s="24"/>
      <c r="IKG54" s="24"/>
      <c r="IKH54" s="24"/>
      <c r="IKI54" s="24"/>
      <c r="IKJ54" s="24"/>
      <c r="IKK54" s="24"/>
      <c r="IKL54" s="24"/>
      <c r="IKM54" s="24"/>
      <c r="IKN54" s="24"/>
      <c r="IKO54" s="24"/>
      <c r="IKP54" s="24"/>
      <c r="IKQ54" s="24"/>
      <c r="IKR54" s="24"/>
      <c r="IKS54" s="24"/>
      <c r="IKT54" s="24"/>
      <c r="IKU54" s="24"/>
      <c r="IKV54" s="24"/>
      <c r="IKW54" s="24"/>
      <c r="IKX54" s="24"/>
      <c r="IKY54" s="24"/>
      <c r="IKZ54" s="24"/>
      <c r="ILA54" s="24"/>
      <c r="ILB54" s="24"/>
      <c r="ILC54" s="24"/>
      <c r="ILD54" s="24"/>
      <c r="ILE54" s="24"/>
      <c r="ILF54" s="24"/>
      <c r="ILG54" s="24"/>
      <c r="ILH54" s="24"/>
      <c r="ILI54" s="24"/>
      <c r="ILJ54" s="24"/>
      <c r="ILK54" s="24"/>
      <c r="ILL54" s="24"/>
      <c r="ILM54" s="24"/>
      <c r="ILN54" s="24"/>
      <c r="ILO54" s="24"/>
      <c r="ILP54" s="24"/>
      <c r="ILQ54" s="24"/>
      <c r="ILR54" s="24"/>
      <c r="ILS54" s="24"/>
      <c r="ILT54" s="24"/>
      <c r="ILU54" s="24"/>
      <c r="ILV54" s="24"/>
      <c r="ILW54" s="24"/>
      <c r="ILX54" s="24"/>
      <c r="ILY54" s="24"/>
      <c r="ILZ54" s="24"/>
      <c r="IMA54" s="24"/>
      <c r="IMB54" s="24"/>
      <c r="IMC54" s="24"/>
      <c r="IMD54" s="24"/>
      <c r="IME54" s="24"/>
      <c r="IMF54" s="24"/>
      <c r="IMG54" s="24"/>
      <c r="IMH54" s="24"/>
      <c r="IMI54" s="24"/>
      <c r="IMJ54" s="24"/>
      <c r="IMK54" s="24"/>
      <c r="IML54" s="24"/>
      <c r="IMM54" s="24"/>
      <c r="IMN54" s="24"/>
      <c r="IMO54" s="24"/>
      <c r="IMP54" s="24"/>
      <c r="IMQ54" s="24"/>
      <c r="IMR54" s="24"/>
      <c r="IMS54" s="24"/>
      <c r="IMT54" s="24"/>
      <c r="IMU54" s="24"/>
      <c r="IMV54" s="24"/>
      <c r="IMW54" s="24"/>
      <c r="IMX54" s="24"/>
      <c r="IMY54" s="24"/>
      <c r="IMZ54" s="24"/>
      <c r="INA54" s="24"/>
      <c r="INB54" s="24"/>
      <c r="INC54" s="24"/>
      <c r="IND54" s="24"/>
      <c r="INE54" s="24"/>
      <c r="INF54" s="24"/>
      <c r="ING54" s="24"/>
      <c r="INH54" s="24"/>
      <c r="INI54" s="24"/>
      <c r="INJ54" s="24"/>
      <c r="INK54" s="24"/>
      <c r="INL54" s="24"/>
      <c r="INM54" s="24"/>
      <c r="INN54" s="24"/>
      <c r="INO54" s="24"/>
      <c r="INP54" s="24"/>
      <c r="INQ54" s="24"/>
      <c r="INR54" s="24"/>
      <c r="INS54" s="24"/>
      <c r="INT54" s="24"/>
      <c r="INU54" s="24"/>
      <c r="INV54" s="24"/>
      <c r="INW54" s="24"/>
      <c r="INX54" s="24"/>
      <c r="INY54" s="24"/>
      <c r="INZ54" s="24"/>
      <c r="IOA54" s="24"/>
      <c r="IOB54" s="24"/>
      <c r="IOC54" s="24"/>
      <c r="IOD54" s="24"/>
      <c r="IOE54" s="24"/>
      <c r="IOF54" s="24"/>
      <c r="IOG54" s="24"/>
      <c r="IOH54" s="24"/>
      <c r="IOI54" s="24"/>
      <c r="IOJ54" s="24"/>
      <c r="IOK54" s="24"/>
      <c r="IOL54" s="24"/>
      <c r="IOM54" s="24"/>
      <c r="ION54" s="24"/>
      <c r="IOO54" s="24"/>
      <c r="IOP54" s="24"/>
      <c r="IOQ54" s="24"/>
      <c r="IOR54" s="24"/>
      <c r="IOS54" s="24"/>
      <c r="IOT54" s="24"/>
      <c r="IOU54" s="24"/>
      <c r="IOV54" s="24"/>
      <c r="IOW54" s="24"/>
      <c r="IOX54" s="24"/>
      <c r="IOY54" s="24"/>
      <c r="IOZ54" s="24"/>
      <c r="IPA54" s="24"/>
      <c r="IPB54" s="24"/>
      <c r="IPC54" s="24"/>
      <c r="IPD54" s="24"/>
      <c r="IPE54" s="24"/>
      <c r="IPF54" s="24"/>
      <c r="IPG54" s="24"/>
      <c r="IPH54" s="24"/>
      <c r="IPI54" s="24"/>
      <c r="IPJ54" s="24"/>
      <c r="IPK54" s="24"/>
      <c r="IPL54" s="24"/>
      <c r="IPM54" s="24"/>
      <c r="IPN54" s="24"/>
      <c r="IPO54" s="24"/>
      <c r="IPP54" s="24"/>
      <c r="IPQ54" s="24"/>
      <c r="IPR54" s="24"/>
      <c r="IPS54" s="24"/>
      <c r="IPT54" s="24"/>
      <c r="IPU54" s="24"/>
      <c r="IPV54" s="24"/>
      <c r="IPW54" s="24"/>
      <c r="IPX54" s="24"/>
      <c r="IPY54" s="24"/>
      <c r="IPZ54" s="24"/>
      <c r="IQA54" s="24"/>
      <c r="IQB54" s="24"/>
      <c r="IQC54" s="24"/>
      <c r="IQD54" s="24"/>
      <c r="IQE54" s="24"/>
      <c r="IQF54" s="24"/>
      <c r="IQG54" s="24"/>
      <c r="IQH54" s="24"/>
      <c r="IQI54" s="24"/>
      <c r="IQJ54" s="24"/>
      <c r="IQK54" s="24"/>
      <c r="IQL54" s="24"/>
      <c r="IQM54" s="24"/>
      <c r="IQN54" s="24"/>
      <c r="IQO54" s="24"/>
      <c r="IQP54" s="24"/>
      <c r="IQQ54" s="24"/>
      <c r="IQR54" s="24"/>
      <c r="IQS54" s="24"/>
      <c r="IQT54" s="24"/>
      <c r="IQU54" s="24"/>
      <c r="IQV54" s="24"/>
      <c r="IQW54" s="24"/>
      <c r="IQX54" s="24"/>
      <c r="IQY54" s="24"/>
      <c r="IQZ54" s="24"/>
      <c r="IRA54" s="24"/>
      <c r="IRB54" s="24"/>
      <c r="IRC54" s="24"/>
      <c r="IRD54" s="24"/>
      <c r="IRE54" s="24"/>
      <c r="IRF54" s="24"/>
      <c r="IRG54" s="24"/>
      <c r="IRH54" s="24"/>
      <c r="IRI54" s="24"/>
      <c r="IRJ54" s="24"/>
      <c r="IRK54" s="24"/>
      <c r="IRL54" s="24"/>
      <c r="IRM54" s="24"/>
      <c r="IRN54" s="24"/>
      <c r="IRO54" s="24"/>
      <c r="IRP54" s="24"/>
      <c r="IRQ54" s="24"/>
      <c r="IRR54" s="24"/>
      <c r="IRS54" s="24"/>
      <c r="IRT54" s="24"/>
      <c r="IRU54" s="24"/>
      <c r="IRV54" s="24"/>
      <c r="IRW54" s="24"/>
      <c r="IRX54" s="24"/>
      <c r="IRY54" s="24"/>
      <c r="IRZ54" s="24"/>
      <c r="ISA54" s="24"/>
      <c r="ISB54" s="24"/>
      <c r="ISC54" s="24"/>
      <c r="ISD54" s="24"/>
      <c r="ISE54" s="24"/>
      <c r="ISF54" s="24"/>
      <c r="ISG54" s="24"/>
      <c r="ISH54" s="24"/>
      <c r="ISI54" s="24"/>
      <c r="ISJ54" s="24"/>
      <c r="ISK54" s="24"/>
      <c r="ISL54" s="24"/>
      <c r="ISM54" s="24"/>
      <c r="ISN54" s="24"/>
      <c r="ISO54" s="24"/>
      <c r="ISP54" s="24"/>
      <c r="ISQ54" s="24"/>
      <c r="ISR54" s="24"/>
      <c r="ISS54" s="24"/>
      <c r="IST54" s="24"/>
      <c r="ISU54" s="24"/>
      <c r="ISV54" s="24"/>
      <c r="ISW54" s="24"/>
      <c r="ISX54" s="24"/>
      <c r="ISY54" s="24"/>
      <c r="ISZ54" s="24"/>
      <c r="ITA54" s="24"/>
      <c r="ITB54" s="24"/>
      <c r="ITC54" s="24"/>
      <c r="ITD54" s="24"/>
      <c r="ITE54" s="24"/>
      <c r="ITF54" s="24"/>
      <c r="ITG54" s="24"/>
      <c r="ITH54" s="24"/>
      <c r="ITI54" s="24"/>
      <c r="ITJ54" s="24"/>
      <c r="ITK54" s="24"/>
      <c r="ITL54" s="24"/>
      <c r="ITM54" s="24"/>
      <c r="ITN54" s="24"/>
      <c r="ITO54" s="24"/>
      <c r="ITP54" s="24"/>
      <c r="ITQ54" s="24"/>
      <c r="ITR54" s="24"/>
      <c r="ITS54" s="24"/>
      <c r="ITT54" s="24"/>
      <c r="ITU54" s="24"/>
      <c r="ITV54" s="24"/>
      <c r="ITW54" s="24"/>
      <c r="ITX54" s="24"/>
      <c r="ITY54" s="24"/>
      <c r="ITZ54" s="24"/>
      <c r="IUA54" s="24"/>
      <c r="IUB54" s="24"/>
      <c r="IUC54" s="24"/>
      <c r="IUD54" s="24"/>
      <c r="IUE54" s="24"/>
      <c r="IUF54" s="24"/>
      <c r="IUG54" s="24"/>
      <c r="IUH54" s="24"/>
      <c r="IUI54" s="24"/>
      <c r="IUJ54" s="24"/>
      <c r="IUK54" s="24"/>
      <c r="IUL54" s="24"/>
      <c r="IUM54" s="24"/>
      <c r="IUN54" s="24"/>
      <c r="IUO54" s="24"/>
      <c r="IUP54" s="24"/>
      <c r="IUQ54" s="24"/>
      <c r="IUR54" s="24"/>
      <c r="IUS54" s="24"/>
      <c r="IUT54" s="24"/>
      <c r="IUU54" s="24"/>
      <c r="IUV54" s="24"/>
      <c r="IUW54" s="24"/>
      <c r="IUX54" s="24"/>
      <c r="IUY54" s="24"/>
      <c r="IUZ54" s="24"/>
      <c r="IVA54" s="24"/>
      <c r="IVB54" s="24"/>
      <c r="IVC54" s="24"/>
      <c r="IVD54" s="24"/>
      <c r="IVE54" s="24"/>
      <c r="IVF54" s="24"/>
      <c r="IVG54" s="24"/>
      <c r="IVH54" s="24"/>
      <c r="IVI54" s="24"/>
      <c r="IVJ54" s="24"/>
      <c r="IVK54" s="24"/>
      <c r="IVL54" s="24"/>
      <c r="IVM54" s="24"/>
      <c r="IVN54" s="24"/>
      <c r="IVO54" s="24"/>
      <c r="IVP54" s="24"/>
      <c r="IVQ54" s="24"/>
      <c r="IVR54" s="24"/>
      <c r="IVS54" s="24"/>
      <c r="IVT54" s="24"/>
      <c r="IVU54" s="24"/>
      <c r="IVV54" s="24"/>
      <c r="IVW54" s="24"/>
      <c r="IVX54" s="24"/>
      <c r="IVY54" s="24"/>
      <c r="IVZ54" s="24"/>
      <c r="IWA54" s="24"/>
      <c r="IWB54" s="24"/>
      <c r="IWC54" s="24"/>
      <c r="IWD54" s="24"/>
      <c r="IWE54" s="24"/>
      <c r="IWF54" s="24"/>
      <c r="IWG54" s="24"/>
      <c r="IWH54" s="24"/>
      <c r="IWI54" s="24"/>
      <c r="IWJ54" s="24"/>
      <c r="IWK54" s="24"/>
      <c r="IWL54" s="24"/>
      <c r="IWM54" s="24"/>
      <c r="IWN54" s="24"/>
      <c r="IWO54" s="24"/>
      <c r="IWP54" s="24"/>
      <c r="IWQ54" s="24"/>
      <c r="IWR54" s="24"/>
      <c r="IWS54" s="24"/>
      <c r="IWT54" s="24"/>
      <c r="IWU54" s="24"/>
      <c r="IWV54" s="24"/>
      <c r="IWW54" s="24"/>
      <c r="IWX54" s="24"/>
      <c r="IWY54" s="24"/>
      <c r="IWZ54" s="24"/>
      <c r="IXA54" s="24"/>
      <c r="IXB54" s="24"/>
      <c r="IXC54" s="24"/>
      <c r="IXD54" s="24"/>
      <c r="IXE54" s="24"/>
      <c r="IXF54" s="24"/>
      <c r="IXG54" s="24"/>
      <c r="IXH54" s="24"/>
      <c r="IXI54" s="24"/>
      <c r="IXJ54" s="24"/>
      <c r="IXK54" s="24"/>
      <c r="IXL54" s="24"/>
      <c r="IXM54" s="24"/>
      <c r="IXN54" s="24"/>
      <c r="IXO54" s="24"/>
      <c r="IXP54" s="24"/>
      <c r="IXQ54" s="24"/>
      <c r="IXR54" s="24"/>
      <c r="IXS54" s="24"/>
      <c r="IXT54" s="24"/>
      <c r="IXU54" s="24"/>
      <c r="IXV54" s="24"/>
      <c r="IXW54" s="24"/>
      <c r="IXX54" s="24"/>
      <c r="IXY54" s="24"/>
      <c r="IXZ54" s="24"/>
      <c r="IYA54" s="24"/>
      <c r="IYB54" s="24"/>
      <c r="IYC54" s="24"/>
      <c r="IYD54" s="24"/>
      <c r="IYE54" s="24"/>
      <c r="IYF54" s="24"/>
      <c r="IYG54" s="24"/>
      <c r="IYH54" s="24"/>
      <c r="IYI54" s="24"/>
      <c r="IYJ54" s="24"/>
      <c r="IYK54" s="24"/>
      <c r="IYL54" s="24"/>
      <c r="IYM54" s="24"/>
      <c r="IYN54" s="24"/>
      <c r="IYO54" s="24"/>
      <c r="IYP54" s="24"/>
      <c r="IYQ54" s="24"/>
      <c r="IYR54" s="24"/>
      <c r="IYS54" s="24"/>
      <c r="IYT54" s="24"/>
      <c r="IYU54" s="24"/>
      <c r="IYV54" s="24"/>
      <c r="IYW54" s="24"/>
      <c r="IYX54" s="24"/>
      <c r="IYY54" s="24"/>
      <c r="IYZ54" s="24"/>
      <c r="IZA54" s="24"/>
      <c r="IZB54" s="24"/>
      <c r="IZC54" s="24"/>
      <c r="IZD54" s="24"/>
      <c r="IZE54" s="24"/>
      <c r="IZF54" s="24"/>
      <c r="IZG54" s="24"/>
      <c r="IZH54" s="24"/>
      <c r="IZI54" s="24"/>
      <c r="IZJ54" s="24"/>
      <c r="IZK54" s="24"/>
      <c r="IZL54" s="24"/>
      <c r="IZM54" s="24"/>
      <c r="IZN54" s="24"/>
      <c r="IZO54" s="24"/>
      <c r="IZP54" s="24"/>
      <c r="IZQ54" s="24"/>
      <c r="IZR54" s="24"/>
      <c r="IZS54" s="24"/>
      <c r="IZT54" s="24"/>
      <c r="IZU54" s="24"/>
      <c r="IZV54" s="24"/>
      <c r="IZW54" s="24"/>
      <c r="IZX54" s="24"/>
      <c r="IZY54" s="24"/>
      <c r="IZZ54" s="24"/>
      <c r="JAA54" s="24"/>
      <c r="JAB54" s="24"/>
      <c r="JAC54" s="24"/>
      <c r="JAD54" s="24"/>
      <c r="JAE54" s="24"/>
      <c r="JAF54" s="24"/>
      <c r="JAG54" s="24"/>
      <c r="JAH54" s="24"/>
      <c r="JAI54" s="24"/>
      <c r="JAJ54" s="24"/>
      <c r="JAK54" s="24"/>
      <c r="JAL54" s="24"/>
      <c r="JAM54" s="24"/>
      <c r="JAN54" s="24"/>
      <c r="JAO54" s="24"/>
      <c r="JAP54" s="24"/>
      <c r="JAQ54" s="24"/>
      <c r="JAR54" s="24"/>
      <c r="JAS54" s="24"/>
      <c r="JAT54" s="24"/>
      <c r="JAU54" s="24"/>
      <c r="JAV54" s="24"/>
      <c r="JAW54" s="24"/>
      <c r="JAX54" s="24"/>
      <c r="JAY54" s="24"/>
      <c r="JAZ54" s="24"/>
      <c r="JBA54" s="24"/>
      <c r="JBB54" s="24"/>
      <c r="JBC54" s="24"/>
      <c r="JBD54" s="24"/>
      <c r="JBE54" s="24"/>
      <c r="JBF54" s="24"/>
      <c r="JBG54" s="24"/>
      <c r="JBH54" s="24"/>
      <c r="JBI54" s="24"/>
      <c r="JBJ54" s="24"/>
      <c r="JBK54" s="24"/>
      <c r="JBL54" s="24"/>
      <c r="JBM54" s="24"/>
      <c r="JBN54" s="24"/>
      <c r="JBO54" s="24"/>
      <c r="JBP54" s="24"/>
      <c r="JBQ54" s="24"/>
      <c r="JBR54" s="24"/>
      <c r="JBS54" s="24"/>
      <c r="JBT54" s="24"/>
      <c r="JBU54" s="24"/>
      <c r="JBV54" s="24"/>
      <c r="JBW54" s="24"/>
      <c r="JBX54" s="24"/>
      <c r="JBY54" s="24"/>
      <c r="JBZ54" s="24"/>
      <c r="JCA54" s="24"/>
      <c r="JCB54" s="24"/>
      <c r="JCC54" s="24"/>
      <c r="JCD54" s="24"/>
      <c r="JCE54" s="24"/>
      <c r="JCF54" s="24"/>
      <c r="JCG54" s="24"/>
      <c r="JCH54" s="24"/>
      <c r="JCI54" s="24"/>
      <c r="JCJ54" s="24"/>
      <c r="JCK54" s="24"/>
      <c r="JCL54" s="24"/>
      <c r="JCM54" s="24"/>
      <c r="JCN54" s="24"/>
      <c r="JCO54" s="24"/>
      <c r="JCP54" s="24"/>
      <c r="JCQ54" s="24"/>
      <c r="JCR54" s="24"/>
      <c r="JCS54" s="24"/>
      <c r="JCT54" s="24"/>
      <c r="JCU54" s="24"/>
      <c r="JCV54" s="24"/>
      <c r="JCW54" s="24"/>
      <c r="JCX54" s="24"/>
      <c r="JCY54" s="24"/>
      <c r="JCZ54" s="24"/>
      <c r="JDA54" s="24"/>
      <c r="JDB54" s="24"/>
      <c r="JDC54" s="24"/>
      <c r="JDD54" s="24"/>
      <c r="JDE54" s="24"/>
      <c r="JDF54" s="24"/>
      <c r="JDG54" s="24"/>
      <c r="JDH54" s="24"/>
      <c r="JDI54" s="24"/>
      <c r="JDJ54" s="24"/>
      <c r="JDK54" s="24"/>
      <c r="JDL54" s="24"/>
      <c r="JDM54" s="24"/>
      <c r="JDN54" s="24"/>
      <c r="JDO54" s="24"/>
      <c r="JDP54" s="24"/>
      <c r="JDQ54" s="24"/>
      <c r="JDR54" s="24"/>
      <c r="JDS54" s="24"/>
      <c r="JDT54" s="24"/>
      <c r="JDU54" s="24"/>
      <c r="JDV54" s="24"/>
      <c r="JDW54" s="24"/>
      <c r="JDX54" s="24"/>
      <c r="JDY54" s="24"/>
      <c r="JDZ54" s="24"/>
      <c r="JEA54" s="24"/>
      <c r="JEB54" s="24"/>
      <c r="JEC54" s="24"/>
      <c r="JED54" s="24"/>
      <c r="JEE54" s="24"/>
      <c r="JEF54" s="24"/>
      <c r="JEG54" s="24"/>
      <c r="JEH54" s="24"/>
      <c r="JEI54" s="24"/>
      <c r="JEJ54" s="24"/>
      <c r="JEK54" s="24"/>
      <c r="JEL54" s="24"/>
      <c r="JEM54" s="24"/>
      <c r="JEN54" s="24"/>
      <c r="JEO54" s="24"/>
      <c r="JEP54" s="24"/>
      <c r="JEQ54" s="24"/>
      <c r="JER54" s="24"/>
      <c r="JES54" s="24"/>
      <c r="JET54" s="24"/>
      <c r="JEU54" s="24"/>
      <c r="JEV54" s="24"/>
      <c r="JEW54" s="24"/>
      <c r="JEX54" s="24"/>
      <c r="JEY54" s="24"/>
      <c r="JEZ54" s="24"/>
      <c r="JFA54" s="24"/>
      <c r="JFB54" s="24"/>
      <c r="JFC54" s="24"/>
      <c r="JFD54" s="24"/>
      <c r="JFE54" s="24"/>
      <c r="JFF54" s="24"/>
      <c r="JFG54" s="24"/>
      <c r="JFH54" s="24"/>
      <c r="JFI54" s="24"/>
      <c r="JFJ54" s="24"/>
      <c r="JFK54" s="24"/>
      <c r="JFL54" s="24"/>
      <c r="JFM54" s="24"/>
      <c r="JFN54" s="24"/>
      <c r="JFO54" s="24"/>
      <c r="JFP54" s="24"/>
      <c r="JFQ54" s="24"/>
      <c r="JFR54" s="24"/>
      <c r="JFS54" s="24"/>
      <c r="JFT54" s="24"/>
      <c r="JFU54" s="24"/>
      <c r="JFV54" s="24"/>
      <c r="JFW54" s="24"/>
      <c r="JFX54" s="24"/>
      <c r="JFY54" s="24"/>
      <c r="JFZ54" s="24"/>
      <c r="JGA54" s="24"/>
      <c r="JGB54" s="24"/>
      <c r="JGC54" s="24"/>
      <c r="JGD54" s="24"/>
      <c r="JGE54" s="24"/>
      <c r="JGF54" s="24"/>
      <c r="JGG54" s="24"/>
      <c r="JGH54" s="24"/>
      <c r="JGI54" s="24"/>
      <c r="JGJ54" s="24"/>
      <c r="JGK54" s="24"/>
      <c r="JGL54" s="24"/>
      <c r="JGM54" s="24"/>
      <c r="JGN54" s="24"/>
      <c r="JGO54" s="24"/>
      <c r="JGP54" s="24"/>
      <c r="JGQ54" s="24"/>
      <c r="JGR54" s="24"/>
      <c r="JGS54" s="24"/>
      <c r="JGT54" s="24"/>
      <c r="JGU54" s="24"/>
      <c r="JGV54" s="24"/>
      <c r="JGW54" s="24"/>
      <c r="JGX54" s="24"/>
      <c r="JGY54" s="24"/>
      <c r="JGZ54" s="24"/>
      <c r="JHA54" s="24"/>
      <c r="JHB54" s="24"/>
      <c r="JHC54" s="24"/>
      <c r="JHD54" s="24"/>
      <c r="JHE54" s="24"/>
      <c r="JHF54" s="24"/>
      <c r="JHG54" s="24"/>
      <c r="JHH54" s="24"/>
      <c r="JHI54" s="24"/>
      <c r="JHJ54" s="24"/>
      <c r="JHK54" s="24"/>
      <c r="JHL54" s="24"/>
      <c r="JHM54" s="24"/>
      <c r="JHN54" s="24"/>
      <c r="JHO54" s="24"/>
      <c r="JHP54" s="24"/>
      <c r="JHQ54" s="24"/>
      <c r="JHR54" s="24"/>
      <c r="JHS54" s="24"/>
      <c r="JHT54" s="24"/>
      <c r="JHU54" s="24"/>
      <c r="JHV54" s="24"/>
      <c r="JHW54" s="24"/>
      <c r="JHX54" s="24"/>
      <c r="JHY54" s="24"/>
      <c r="JHZ54" s="24"/>
      <c r="JIA54" s="24"/>
      <c r="JIB54" s="24"/>
      <c r="JIC54" s="24"/>
      <c r="JID54" s="24"/>
      <c r="JIE54" s="24"/>
      <c r="JIF54" s="24"/>
      <c r="JIG54" s="24"/>
      <c r="JIH54" s="24"/>
      <c r="JII54" s="24"/>
      <c r="JIJ54" s="24"/>
      <c r="JIK54" s="24"/>
      <c r="JIL54" s="24"/>
      <c r="JIM54" s="24"/>
      <c r="JIN54" s="24"/>
      <c r="JIO54" s="24"/>
      <c r="JIP54" s="24"/>
      <c r="JIQ54" s="24"/>
      <c r="JIR54" s="24"/>
      <c r="JIS54" s="24"/>
      <c r="JIT54" s="24"/>
      <c r="JIU54" s="24"/>
      <c r="JIV54" s="24"/>
      <c r="JIW54" s="24"/>
      <c r="JIX54" s="24"/>
      <c r="JIY54" s="24"/>
      <c r="JIZ54" s="24"/>
      <c r="JJA54" s="24"/>
      <c r="JJB54" s="24"/>
      <c r="JJC54" s="24"/>
      <c r="JJD54" s="24"/>
      <c r="JJE54" s="24"/>
      <c r="JJF54" s="24"/>
      <c r="JJG54" s="24"/>
      <c r="JJH54" s="24"/>
      <c r="JJI54" s="24"/>
      <c r="JJJ54" s="24"/>
      <c r="JJK54" s="24"/>
      <c r="JJL54" s="24"/>
      <c r="JJM54" s="24"/>
      <c r="JJN54" s="24"/>
      <c r="JJO54" s="24"/>
      <c r="JJP54" s="24"/>
      <c r="JJQ54" s="24"/>
      <c r="JJR54" s="24"/>
      <c r="JJS54" s="24"/>
      <c r="JJT54" s="24"/>
      <c r="JJU54" s="24"/>
      <c r="JJV54" s="24"/>
      <c r="JJW54" s="24"/>
      <c r="JJX54" s="24"/>
      <c r="JJY54" s="24"/>
      <c r="JJZ54" s="24"/>
      <c r="JKA54" s="24"/>
      <c r="JKB54" s="24"/>
      <c r="JKC54" s="24"/>
      <c r="JKD54" s="24"/>
      <c r="JKE54" s="24"/>
      <c r="JKF54" s="24"/>
      <c r="JKG54" s="24"/>
      <c r="JKH54" s="24"/>
      <c r="JKI54" s="24"/>
      <c r="JKJ54" s="24"/>
      <c r="JKK54" s="24"/>
      <c r="JKL54" s="24"/>
      <c r="JKM54" s="24"/>
      <c r="JKN54" s="24"/>
      <c r="JKO54" s="24"/>
      <c r="JKP54" s="24"/>
      <c r="JKQ54" s="24"/>
      <c r="JKR54" s="24"/>
      <c r="JKS54" s="24"/>
      <c r="JKT54" s="24"/>
      <c r="JKU54" s="24"/>
      <c r="JKV54" s="24"/>
      <c r="JKW54" s="24"/>
      <c r="JKX54" s="24"/>
      <c r="JKY54" s="24"/>
      <c r="JKZ54" s="24"/>
      <c r="JLA54" s="24"/>
      <c r="JLB54" s="24"/>
      <c r="JLC54" s="24"/>
      <c r="JLD54" s="24"/>
      <c r="JLE54" s="24"/>
      <c r="JLF54" s="24"/>
      <c r="JLG54" s="24"/>
      <c r="JLH54" s="24"/>
      <c r="JLI54" s="24"/>
      <c r="JLJ54" s="24"/>
      <c r="JLK54" s="24"/>
      <c r="JLL54" s="24"/>
      <c r="JLM54" s="24"/>
      <c r="JLN54" s="24"/>
      <c r="JLO54" s="24"/>
      <c r="JLP54" s="24"/>
      <c r="JLQ54" s="24"/>
      <c r="JLR54" s="24"/>
      <c r="JLS54" s="24"/>
      <c r="JLT54" s="24"/>
      <c r="JLU54" s="24"/>
      <c r="JLV54" s="24"/>
      <c r="JLW54" s="24"/>
      <c r="JLX54" s="24"/>
      <c r="JLY54" s="24"/>
      <c r="JLZ54" s="24"/>
      <c r="JMA54" s="24"/>
      <c r="JMB54" s="24"/>
      <c r="JMC54" s="24"/>
      <c r="JMD54" s="24"/>
      <c r="JME54" s="24"/>
      <c r="JMF54" s="24"/>
      <c r="JMG54" s="24"/>
      <c r="JMH54" s="24"/>
      <c r="JMI54" s="24"/>
      <c r="JMJ54" s="24"/>
      <c r="JMK54" s="24"/>
      <c r="JML54" s="24"/>
      <c r="JMM54" s="24"/>
      <c r="JMN54" s="24"/>
      <c r="JMO54" s="24"/>
      <c r="JMP54" s="24"/>
      <c r="JMQ54" s="24"/>
      <c r="JMR54" s="24"/>
      <c r="JMS54" s="24"/>
      <c r="JMT54" s="24"/>
      <c r="JMU54" s="24"/>
      <c r="JMV54" s="24"/>
      <c r="JMW54" s="24"/>
      <c r="JMX54" s="24"/>
      <c r="JMY54" s="24"/>
      <c r="JMZ54" s="24"/>
      <c r="JNA54" s="24"/>
      <c r="JNB54" s="24"/>
      <c r="JNC54" s="24"/>
      <c r="JND54" s="24"/>
      <c r="JNE54" s="24"/>
      <c r="JNF54" s="24"/>
      <c r="JNG54" s="24"/>
      <c r="JNH54" s="24"/>
      <c r="JNI54" s="24"/>
      <c r="JNJ54" s="24"/>
      <c r="JNK54" s="24"/>
      <c r="JNL54" s="24"/>
      <c r="JNM54" s="24"/>
      <c r="JNN54" s="24"/>
      <c r="JNO54" s="24"/>
      <c r="JNP54" s="24"/>
      <c r="JNQ54" s="24"/>
      <c r="JNR54" s="24"/>
      <c r="JNS54" s="24"/>
      <c r="JNT54" s="24"/>
      <c r="JNU54" s="24"/>
      <c r="JNV54" s="24"/>
      <c r="JNW54" s="24"/>
      <c r="JNX54" s="24"/>
      <c r="JNY54" s="24"/>
      <c r="JNZ54" s="24"/>
      <c r="JOA54" s="24"/>
      <c r="JOB54" s="24"/>
      <c r="JOC54" s="24"/>
      <c r="JOD54" s="24"/>
      <c r="JOE54" s="24"/>
      <c r="JOF54" s="24"/>
      <c r="JOG54" s="24"/>
      <c r="JOH54" s="24"/>
      <c r="JOI54" s="24"/>
      <c r="JOJ54" s="24"/>
      <c r="JOK54" s="24"/>
      <c r="JOL54" s="24"/>
      <c r="JOM54" s="24"/>
      <c r="JON54" s="24"/>
      <c r="JOO54" s="24"/>
      <c r="JOP54" s="24"/>
      <c r="JOQ54" s="24"/>
      <c r="JOR54" s="24"/>
      <c r="JOS54" s="24"/>
      <c r="JOT54" s="24"/>
      <c r="JOU54" s="24"/>
      <c r="JOV54" s="24"/>
      <c r="JOW54" s="24"/>
      <c r="JOX54" s="24"/>
      <c r="JOY54" s="24"/>
      <c r="JOZ54" s="24"/>
      <c r="JPA54" s="24"/>
      <c r="JPB54" s="24"/>
      <c r="JPC54" s="24"/>
      <c r="JPD54" s="24"/>
      <c r="JPE54" s="24"/>
      <c r="JPF54" s="24"/>
      <c r="JPG54" s="24"/>
      <c r="JPH54" s="24"/>
      <c r="JPI54" s="24"/>
      <c r="JPJ54" s="24"/>
      <c r="JPK54" s="24"/>
      <c r="JPL54" s="24"/>
      <c r="JPM54" s="24"/>
      <c r="JPN54" s="24"/>
      <c r="JPO54" s="24"/>
      <c r="JPP54" s="24"/>
      <c r="JPQ54" s="24"/>
      <c r="JPR54" s="24"/>
      <c r="JPS54" s="24"/>
      <c r="JPT54" s="24"/>
      <c r="JPU54" s="24"/>
      <c r="JPV54" s="24"/>
      <c r="JPW54" s="24"/>
      <c r="JPX54" s="24"/>
      <c r="JPY54" s="24"/>
      <c r="JPZ54" s="24"/>
      <c r="JQA54" s="24"/>
      <c r="JQB54" s="24"/>
      <c r="JQC54" s="24"/>
      <c r="JQD54" s="24"/>
      <c r="JQE54" s="24"/>
      <c r="JQF54" s="24"/>
      <c r="JQG54" s="24"/>
      <c r="JQH54" s="24"/>
      <c r="JQI54" s="24"/>
      <c r="JQJ54" s="24"/>
      <c r="JQK54" s="24"/>
      <c r="JQL54" s="24"/>
      <c r="JQM54" s="24"/>
      <c r="JQN54" s="24"/>
      <c r="JQO54" s="24"/>
      <c r="JQP54" s="24"/>
      <c r="JQQ54" s="24"/>
      <c r="JQR54" s="24"/>
      <c r="JQS54" s="24"/>
      <c r="JQT54" s="24"/>
      <c r="JQU54" s="24"/>
      <c r="JQV54" s="24"/>
      <c r="JQW54" s="24"/>
      <c r="JQX54" s="24"/>
      <c r="JQY54" s="24"/>
      <c r="JQZ54" s="24"/>
      <c r="JRA54" s="24"/>
      <c r="JRB54" s="24"/>
      <c r="JRC54" s="24"/>
      <c r="JRD54" s="24"/>
      <c r="JRE54" s="24"/>
      <c r="JRF54" s="24"/>
      <c r="JRG54" s="24"/>
      <c r="JRH54" s="24"/>
      <c r="JRI54" s="24"/>
      <c r="JRJ54" s="24"/>
      <c r="JRK54" s="24"/>
      <c r="JRL54" s="24"/>
      <c r="JRM54" s="24"/>
      <c r="JRN54" s="24"/>
      <c r="JRO54" s="24"/>
      <c r="JRP54" s="24"/>
      <c r="JRQ54" s="24"/>
      <c r="JRR54" s="24"/>
      <c r="JRS54" s="24"/>
      <c r="JRT54" s="24"/>
      <c r="JRU54" s="24"/>
      <c r="JRV54" s="24"/>
      <c r="JRW54" s="24"/>
      <c r="JRX54" s="24"/>
      <c r="JRY54" s="24"/>
      <c r="JRZ54" s="24"/>
      <c r="JSA54" s="24"/>
      <c r="JSB54" s="24"/>
      <c r="JSC54" s="24"/>
      <c r="JSD54" s="24"/>
      <c r="JSE54" s="24"/>
      <c r="JSF54" s="24"/>
      <c r="JSG54" s="24"/>
      <c r="JSH54" s="24"/>
      <c r="JSI54" s="24"/>
      <c r="JSJ54" s="24"/>
      <c r="JSK54" s="24"/>
      <c r="JSL54" s="24"/>
      <c r="JSM54" s="24"/>
      <c r="JSN54" s="24"/>
      <c r="JSO54" s="24"/>
      <c r="JSP54" s="24"/>
      <c r="JSQ54" s="24"/>
      <c r="JSR54" s="24"/>
      <c r="JSS54" s="24"/>
      <c r="JST54" s="24"/>
      <c r="JSU54" s="24"/>
      <c r="JSV54" s="24"/>
      <c r="JSW54" s="24"/>
      <c r="JSX54" s="24"/>
      <c r="JSY54" s="24"/>
      <c r="JSZ54" s="24"/>
      <c r="JTA54" s="24"/>
      <c r="JTB54" s="24"/>
      <c r="JTC54" s="24"/>
      <c r="JTD54" s="24"/>
      <c r="JTE54" s="24"/>
      <c r="JTF54" s="24"/>
      <c r="JTG54" s="24"/>
      <c r="JTH54" s="24"/>
      <c r="JTI54" s="24"/>
      <c r="JTJ54" s="24"/>
      <c r="JTK54" s="24"/>
      <c r="JTL54" s="24"/>
      <c r="JTM54" s="24"/>
      <c r="JTN54" s="24"/>
      <c r="JTO54" s="24"/>
      <c r="JTP54" s="24"/>
      <c r="JTQ54" s="24"/>
      <c r="JTR54" s="24"/>
      <c r="JTS54" s="24"/>
      <c r="JTT54" s="24"/>
      <c r="JTU54" s="24"/>
      <c r="JTV54" s="24"/>
      <c r="JTW54" s="24"/>
      <c r="JTX54" s="24"/>
      <c r="JTY54" s="24"/>
      <c r="JTZ54" s="24"/>
      <c r="JUA54" s="24"/>
      <c r="JUB54" s="24"/>
      <c r="JUC54" s="24"/>
      <c r="JUD54" s="24"/>
      <c r="JUE54" s="24"/>
      <c r="JUF54" s="24"/>
      <c r="JUG54" s="24"/>
      <c r="JUH54" s="24"/>
      <c r="JUI54" s="24"/>
      <c r="JUJ54" s="24"/>
      <c r="JUK54" s="24"/>
      <c r="JUL54" s="24"/>
      <c r="JUM54" s="24"/>
      <c r="JUN54" s="24"/>
      <c r="JUO54" s="24"/>
      <c r="JUP54" s="24"/>
      <c r="JUQ54" s="24"/>
      <c r="JUR54" s="24"/>
      <c r="JUS54" s="24"/>
      <c r="JUT54" s="24"/>
      <c r="JUU54" s="24"/>
      <c r="JUV54" s="24"/>
      <c r="JUW54" s="24"/>
      <c r="JUX54" s="24"/>
      <c r="JUY54" s="24"/>
      <c r="JUZ54" s="24"/>
      <c r="JVA54" s="24"/>
      <c r="JVB54" s="24"/>
      <c r="JVC54" s="24"/>
      <c r="JVD54" s="24"/>
      <c r="JVE54" s="24"/>
      <c r="JVF54" s="24"/>
      <c r="JVG54" s="24"/>
      <c r="JVH54" s="24"/>
      <c r="JVI54" s="24"/>
      <c r="JVJ54" s="24"/>
      <c r="JVK54" s="24"/>
      <c r="JVL54" s="24"/>
      <c r="JVM54" s="24"/>
      <c r="JVN54" s="24"/>
      <c r="JVO54" s="24"/>
      <c r="JVP54" s="24"/>
      <c r="JVQ54" s="24"/>
      <c r="JVR54" s="24"/>
      <c r="JVS54" s="24"/>
      <c r="JVT54" s="24"/>
      <c r="JVU54" s="24"/>
      <c r="JVV54" s="24"/>
      <c r="JVW54" s="24"/>
      <c r="JVX54" s="24"/>
      <c r="JVY54" s="24"/>
      <c r="JVZ54" s="24"/>
      <c r="JWA54" s="24"/>
      <c r="JWB54" s="24"/>
      <c r="JWC54" s="24"/>
      <c r="JWD54" s="24"/>
      <c r="JWE54" s="24"/>
      <c r="JWF54" s="24"/>
      <c r="JWG54" s="24"/>
      <c r="JWH54" s="24"/>
      <c r="JWI54" s="24"/>
      <c r="JWJ54" s="24"/>
      <c r="JWK54" s="24"/>
      <c r="JWL54" s="24"/>
      <c r="JWM54" s="24"/>
      <c r="JWN54" s="24"/>
      <c r="JWO54" s="24"/>
      <c r="JWP54" s="24"/>
      <c r="JWQ54" s="24"/>
      <c r="JWR54" s="24"/>
      <c r="JWS54" s="24"/>
      <c r="JWT54" s="24"/>
      <c r="JWU54" s="24"/>
      <c r="JWV54" s="24"/>
      <c r="JWW54" s="24"/>
      <c r="JWX54" s="24"/>
      <c r="JWY54" s="24"/>
      <c r="JWZ54" s="24"/>
      <c r="JXA54" s="24"/>
      <c r="JXB54" s="24"/>
      <c r="JXC54" s="24"/>
      <c r="JXD54" s="24"/>
      <c r="JXE54" s="24"/>
      <c r="JXF54" s="24"/>
      <c r="JXG54" s="24"/>
      <c r="JXH54" s="24"/>
      <c r="JXI54" s="24"/>
      <c r="JXJ54" s="24"/>
      <c r="JXK54" s="24"/>
      <c r="JXL54" s="24"/>
      <c r="JXM54" s="24"/>
      <c r="JXN54" s="24"/>
      <c r="JXO54" s="24"/>
      <c r="JXP54" s="24"/>
      <c r="JXQ54" s="24"/>
      <c r="JXR54" s="24"/>
      <c r="JXS54" s="24"/>
      <c r="JXT54" s="24"/>
      <c r="JXU54" s="24"/>
      <c r="JXV54" s="24"/>
      <c r="JXW54" s="24"/>
      <c r="JXX54" s="24"/>
      <c r="JXY54" s="24"/>
      <c r="JXZ54" s="24"/>
      <c r="JYA54" s="24"/>
      <c r="JYB54" s="24"/>
      <c r="JYC54" s="24"/>
      <c r="JYD54" s="24"/>
      <c r="JYE54" s="24"/>
      <c r="JYF54" s="24"/>
      <c r="JYG54" s="24"/>
      <c r="JYH54" s="24"/>
      <c r="JYI54" s="24"/>
      <c r="JYJ54" s="24"/>
      <c r="JYK54" s="24"/>
      <c r="JYL54" s="24"/>
      <c r="JYM54" s="24"/>
      <c r="JYN54" s="24"/>
      <c r="JYO54" s="24"/>
      <c r="JYP54" s="24"/>
      <c r="JYQ54" s="24"/>
      <c r="JYR54" s="24"/>
      <c r="JYS54" s="24"/>
      <c r="JYT54" s="24"/>
      <c r="JYU54" s="24"/>
      <c r="JYV54" s="24"/>
      <c r="JYW54" s="24"/>
      <c r="JYX54" s="24"/>
      <c r="JYY54" s="24"/>
      <c r="JYZ54" s="24"/>
      <c r="JZA54" s="24"/>
      <c r="JZB54" s="24"/>
      <c r="JZC54" s="24"/>
      <c r="JZD54" s="24"/>
      <c r="JZE54" s="24"/>
      <c r="JZF54" s="24"/>
      <c r="JZG54" s="24"/>
      <c r="JZH54" s="24"/>
      <c r="JZI54" s="24"/>
      <c r="JZJ54" s="24"/>
      <c r="JZK54" s="24"/>
      <c r="JZL54" s="24"/>
      <c r="JZM54" s="24"/>
      <c r="JZN54" s="24"/>
      <c r="JZO54" s="24"/>
      <c r="JZP54" s="24"/>
      <c r="JZQ54" s="24"/>
      <c r="JZR54" s="24"/>
      <c r="JZS54" s="24"/>
      <c r="JZT54" s="24"/>
      <c r="JZU54" s="24"/>
      <c r="JZV54" s="24"/>
      <c r="JZW54" s="24"/>
      <c r="JZX54" s="24"/>
      <c r="JZY54" s="24"/>
      <c r="JZZ54" s="24"/>
      <c r="KAA54" s="24"/>
      <c r="KAB54" s="24"/>
      <c r="KAC54" s="24"/>
      <c r="KAD54" s="24"/>
      <c r="KAE54" s="24"/>
      <c r="KAF54" s="24"/>
      <c r="KAG54" s="24"/>
      <c r="KAH54" s="24"/>
      <c r="KAI54" s="24"/>
      <c r="KAJ54" s="24"/>
      <c r="KAK54" s="24"/>
      <c r="KAL54" s="24"/>
      <c r="KAM54" s="24"/>
      <c r="KAN54" s="24"/>
      <c r="KAO54" s="24"/>
      <c r="KAP54" s="24"/>
      <c r="KAQ54" s="24"/>
      <c r="KAR54" s="24"/>
      <c r="KAS54" s="24"/>
      <c r="KAT54" s="24"/>
      <c r="KAU54" s="24"/>
      <c r="KAV54" s="24"/>
      <c r="KAW54" s="24"/>
      <c r="KAX54" s="24"/>
      <c r="KAY54" s="24"/>
      <c r="KAZ54" s="24"/>
      <c r="KBA54" s="24"/>
      <c r="KBB54" s="24"/>
      <c r="KBC54" s="24"/>
      <c r="KBD54" s="24"/>
      <c r="KBE54" s="24"/>
      <c r="KBF54" s="24"/>
      <c r="KBG54" s="24"/>
      <c r="KBH54" s="24"/>
      <c r="KBI54" s="24"/>
      <c r="KBJ54" s="24"/>
      <c r="KBK54" s="24"/>
      <c r="KBL54" s="24"/>
      <c r="KBM54" s="24"/>
      <c r="KBN54" s="24"/>
      <c r="KBO54" s="24"/>
      <c r="KBP54" s="24"/>
      <c r="KBQ54" s="24"/>
      <c r="KBR54" s="24"/>
      <c r="KBS54" s="24"/>
      <c r="KBT54" s="24"/>
      <c r="KBU54" s="24"/>
      <c r="KBV54" s="24"/>
      <c r="KBW54" s="24"/>
      <c r="KBX54" s="24"/>
      <c r="KBY54" s="24"/>
      <c r="KBZ54" s="24"/>
      <c r="KCA54" s="24"/>
      <c r="KCB54" s="24"/>
      <c r="KCC54" s="24"/>
      <c r="KCD54" s="24"/>
      <c r="KCE54" s="24"/>
      <c r="KCF54" s="24"/>
      <c r="KCG54" s="24"/>
      <c r="KCH54" s="24"/>
      <c r="KCI54" s="24"/>
      <c r="KCJ54" s="24"/>
      <c r="KCK54" s="24"/>
      <c r="KCL54" s="24"/>
      <c r="KCM54" s="24"/>
      <c r="KCN54" s="24"/>
      <c r="KCO54" s="24"/>
      <c r="KCP54" s="24"/>
      <c r="KCQ54" s="24"/>
      <c r="KCR54" s="24"/>
      <c r="KCS54" s="24"/>
      <c r="KCT54" s="24"/>
      <c r="KCU54" s="24"/>
      <c r="KCV54" s="24"/>
      <c r="KCW54" s="24"/>
      <c r="KCX54" s="24"/>
      <c r="KCY54" s="24"/>
      <c r="KCZ54" s="24"/>
      <c r="KDA54" s="24"/>
      <c r="KDB54" s="24"/>
      <c r="KDC54" s="24"/>
      <c r="KDD54" s="24"/>
      <c r="KDE54" s="24"/>
      <c r="KDF54" s="24"/>
      <c r="KDG54" s="24"/>
      <c r="KDH54" s="24"/>
      <c r="KDI54" s="24"/>
      <c r="KDJ54" s="24"/>
      <c r="KDK54" s="24"/>
      <c r="KDL54" s="24"/>
      <c r="KDM54" s="24"/>
      <c r="KDN54" s="24"/>
      <c r="KDO54" s="24"/>
      <c r="KDP54" s="24"/>
      <c r="KDQ54" s="24"/>
      <c r="KDR54" s="24"/>
      <c r="KDS54" s="24"/>
      <c r="KDT54" s="24"/>
      <c r="KDU54" s="24"/>
      <c r="KDV54" s="24"/>
      <c r="KDW54" s="24"/>
      <c r="KDX54" s="24"/>
      <c r="KDY54" s="24"/>
      <c r="KDZ54" s="24"/>
      <c r="KEA54" s="24"/>
      <c r="KEB54" s="24"/>
      <c r="KEC54" s="24"/>
      <c r="KED54" s="24"/>
      <c r="KEE54" s="24"/>
      <c r="KEF54" s="24"/>
      <c r="KEG54" s="24"/>
      <c r="KEH54" s="24"/>
      <c r="KEI54" s="24"/>
      <c r="KEJ54" s="24"/>
      <c r="KEK54" s="24"/>
      <c r="KEL54" s="24"/>
      <c r="KEM54" s="24"/>
      <c r="KEN54" s="24"/>
      <c r="KEO54" s="24"/>
      <c r="KEP54" s="24"/>
      <c r="KEQ54" s="24"/>
      <c r="KER54" s="24"/>
      <c r="KES54" s="24"/>
      <c r="KET54" s="24"/>
      <c r="KEU54" s="24"/>
      <c r="KEV54" s="24"/>
      <c r="KEW54" s="24"/>
      <c r="KEX54" s="24"/>
      <c r="KEY54" s="24"/>
      <c r="KEZ54" s="24"/>
      <c r="KFA54" s="24"/>
      <c r="KFB54" s="24"/>
      <c r="KFC54" s="24"/>
      <c r="KFD54" s="24"/>
      <c r="KFE54" s="24"/>
      <c r="KFF54" s="24"/>
      <c r="KFG54" s="24"/>
      <c r="KFH54" s="24"/>
      <c r="KFI54" s="24"/>
      <c r="KFJ54" s="24"/>
      <c r="KFK54" s="24"/>
      <c r="KFL54" s="24"/>
      <c r="KFM54" s="24"/>
      <c r="KFN54" s="24"/>
      <c r="KFO54" s="24"/>
      <c r="KFP54" s="24"/>
      <c r="KFQ54" s="24"/>
      <c r="KFR54" s="24"/>
      <c r="KFS54" s="24"/>
      <c r="KFT54" s="24"/>
      <c r="KFU54" s="24"/>
      <c r="KFV54" s="24"/>
      <c r="KFW54" s="24"/>
      <c r="KFX54" s="24"/>
      <c r="KFY54" s="24"/>
      <c r="KFZ54" s="24"/>
      <c r="KGA54" s="24"/>
      <c r="KGB54" s="24"/>
      <c r="KGC54" s="24"/>
      <c r="KGD54" s="24"/>
      <c r="KGE54" s="24"/>
      <c r="KGF54" s="24"/>
      <c r="KGG54" s="24"/>
      <c r="KGH54" s="24"/>
      <c r="KGI54" s="24"/>
      <c r="KGJ54" s="24"/>
      <c r="KGK54" s="24"/>
      <c r="KGL54" s="24"/>
      <c r="KGM54" s="24"/>
      <c r="KGN54" s="24"/>
      <c r="KGO54" s="24"/>
      <c r="KGP54" s="24"/>
      <c r="KGQ54" s="24"/>
      <c r="KGR54" s="24"/>
      <c r="KGS54" s="24"/>
      <c r="KGT54" s="24"/>
      <c r="KGU54" s="24"/>
      <c r="KGV54" s="24"/>
      <c r="KGW54" s="24"/>
      <c r="KGX54" s="24"/>
      <c r="KGY54" s="24"/>
      <c r="KGZ54" s="24"/>
      <c r="KHA54" s="24"/>
      <c r="KHB54" s="24"/>
      <c r="KHC54" s="24"/>
      <c r="KHD54" s="24"/>
      <c r="KHE54" s="24"/>
      <c r="KHF54" s="24"/>
      <c r="KHG54" s="24"/>
      <c r="KHH54" s="24"/>
      <c r="KHI54" s="24"/>
      <c r="KHJ54" s="24"/>
      <c r="KHK54" s="24"/>
      <c r="KHL54" s="24"/>
      <c r="KHM54" s="24"/>
      <c r="KHN54" s="24"/>
      <c r="KHO54" s="24"/>
      <c r="KHP54" s="24"/>
      <c r="KHQ54" s="24"/>
      <c r="KHR54" s="24"/>
      <c r="KHS54" s="24"/>
      <c r="KHT54" s="24"/>
      <c r="KHU54" s="24"/>
      <c r="KHV54" s="24"/>
      <c r="KHW54" s="24"/>
      <c r="KHX54" s="24"/>
      <c r="KHY54" s="24"/>
      <c r="KHZ54" s="24"/>
      <c r="KIA54" s="24"/>
      <c r="KIB54" s="24"/>
      <c r="KIC54" s="24"/>
      <c r="KID54" s="24"/>
      <c r="KIE54" s="24"/>
      <c r="KIF54" s="24"/>
      <c r="KIG54" s="24"/>
      <c r="KIH54" s="24"/>
      <c r="KII54" s="24"/>
      <c r="KIJ54" s="24"/>
      <c r="KIK54" s="24"/>
      <c r="KIL54" s="24"/>
      <c r="KIM54" s="24"/>
      <c r="KIN54" s="24"/>
      <c r="KIO54" s="24"/>
      <c r="KIP54" s="24"/>
      <c r="KIQ54" s="24"/>
      <c r="KIR54" s="24"/>
      <c r="KIS54" s="24"/>
      <c r="KIT54" s="24"/>
      <c r="KIU54" s="24"/>
      <c r="KIV54" s="24"/>
      <c r="KIW54" s="24"/>
      <c r="KIX54" s="24"/>
      <c r="KIY54" s="24"/>
      <c r="KIZ54" s="24"/>
      <c r="KJA54" s="24"/>
      <c r="KJB54" s="24"/>
      <c r="KJC54" s="24"/>
      <c r="KJD54" s="24"/>
      <c r="KJE54" s="24"/>
      <c r="KJF54" s="24"/>
      <c r="KJG54" s="24"/>
      <c r="KJH54" s="24"/>
      <c r="KJI54" s="24"/>
      <c r="KJJ54" s="24"/>
      <c r="KJK54" s="24"/>
      <c r="KJL54" s="24"/>
      <c r="KJM54" s="24"/>
      <c r="KJN54" s="24"/>
      <c r="KJO54" s="24"/>
      <c r="KJP54" s="24"/>
      <c r="KJQ54" s="24"/>
      <c r="KJR54" s="24"/>
      <c r="KJS54" s="24"/>
      <c r="KJT54" s="24"/>
      <c r="KJU54" s="24"/>
      <c r="KJV54" s="24"/>
      <c r="KJW54" s="24"/>
      <c r="KJX54" s="24"/>
      <c r="KJY54" s="24"/>
      <c r="KJZ54" s="24"/>
      <c r="KKA54" s="24"/>
      <c r="KKB54" s="24"/>
      <c r="KKC54" s="24"/>
      <c r="KKD54" s="24"/>
      <c r="KKE54" s="24"/>
      <c r="KKF54" s="24"/>
      <c r="KKG54" s="24"/>
      <c r="KKH54" s="24"/>
      <c r="KKI54" s="24"/>
      <c r="KKJ54" s="24"/>
      <c r="KKK54" s="24"/>
      <c r="KKL54" s="24"/>
      <c r="KKM54" s="24"/>
      <c r="KKN54" s="24"/>
      <c r="KKO54" s="24"/>
      <c r="KKP54" s="24"/>
      <c r="KKQ54" s="24"/>
      <c r="KKR54" s="24"/>
      <c r="KKS54" s="24"/>
      <c r="KKT54" s="24"/>
      <c r="KKU54" s="24"/>
      <c r="KKV54" s="24"/>
      <c r="KKW54" s="24"/>
      <c r="KKX54" s="24"/>
      <c r="KKY54" s="24"/>
      <c r="KKZ54" s="24"/>
      <c r="KLA54" s="24"/>
      <c r="KLB54" s="24"/>
      <c r="KLC54" s="24"/>
      <c r="KLD54" s="24"/>
      <c r="KLE54" s="24"/>
      <c r="KLF54" s="24"/>
      <c r="KLG54" s="24"/>
      <c r="KLH54" s="24"/>
      <c r="KLI54" s="24"/>
      <c r="KLJ54" s="24"/>
      <c r="KLK54" s="24"/>
      <c r="KLL54" s="24"/>
      <c r="KLM54" s="24"/>
      <c r="KLN54" s="24"/>
      <c r="KLO54" s="24"/>
      <c r="KLP54" s="24"/>
      <c r="KLQ54" s="24"/>
      <c r="KLR54" s="24"/>
      <c r="KLS54" s="24"/>
      <c r="KLT54" s="24"/>
      <c r="KLU54" s="24"/>
      <c r="KLV54" s="24"/>
      <c r="KLW54" s="24"/>
      <c r="KLX54" s="24"/>
      <c r="KLY54" s="24"/>
      <c r="KLZ54" s="24"/>
      <c r="KMA54" s="24"/>
      <c r="KMB54" s="24"/>
      <c r="KMC54" s="24"/>
      <c r="KMD54" s="24"/>
      <c r="KME54" s="24"/>
      <c r="KMF54" s="24"/>
      <c r="KMG54" s="24"/>
      <c r="KMH54" s="24"/>
      <c r="KMI54" s="24"/>
      <c r="KMJ54" s="24"/>
      <c r="KMK54" s="24"/>
      <c r="KML54" s="24"/>
      <c r="KMM54" s="24"/>
      <c r="KMN54" s="24"/>
      <c r="KMO54" s="24"/>
      <c r="KMP54" s="24"/>
      <c r="KMQ54" s="24"/>
      <c r="KMR54" s="24"/>
      <c r="KMS54" s="24"/>
      <c r="KMT54" s="24"/>
      <c r="KMU54" s="24"/>
      <c r="KMV54" s="24"/>
      <c r="KMW54" s="24"/>
      <c r="KMX54" s="24"/>
      <c r="KMY54" s="24"/>
      <c r="KMZ54" s="24"/>
      <c r="KNA54" s="24"/>
      <c r="KNB54" s="24"/>
      <c r="KNC54" s="24"/>
      <c r="KND54" s="24"/>
      <c r="KNE54" s="24"/>
      <c r="KNF54" s="24"/>
      <c r="KNG54" s="24"/>
      <c r="KNH54" s="24"/>
      <c r="KNI54" s="24"/>
      <c r="KNJ54" s="24"/>
      <c r="KNK54" s="24"/>
      <c r="KNL54" s="24"/>
      <c r="KNM54" s="24"/>
      <c r="KNN54" s="24"/>
      <c r="KNO54" s="24"/>
      <c r="KNP54" s="24"/>
      <c r="KNQ54" s="24"/>
      <c r="KNR54" s="24"/>
      <c r="KNS54" s="24"/>
      <c r="KNT54" s="24"/>
      <c r="KNU54" s="24"/>
      <c r="KNV54" s="24"/>
      <c r="KNW54" s="24"/>
      <c r="KNX54" s="24"/>
      <c r="KNY54" s="24"/>
      <c r="KNZ54" s="24"/>
      <c r="KOA54" s="24"/>
      <c r="KOB54" s="24"/>
      <c r="KOC54" s="24"/>
      <c r="KOD54" s="24"/>
      <c r="KOE54" s="24"/>
      <c r="KOF54" s="24"/>
      <c r="KOG54" s="24"/>
      <c r="KOH54" s="24"/>
      <c r="KOI54" s="24"/>
      <c r="KOJ54" s="24"/>
      <c r="KOK54" s="24"/>
      <c r="KOL54" s="24"/>
      <c r="KOM54" s="24"/>
      <c r="KON54" s="24"/>
      <c r="KOO54" s="24"/>
      <c r="KOP54" s="24"/>
      <c r="KOQ54" s="24"/>
      <c r="KOR54" s="24"/>
      <c r="KOS54" s="24"/>
      <c r="KOT54" s="24"/>
      <c r="KOU54" s="24"/>
      <c r="KOV54" s="24"/>
      <c r="KOW54" s="24"/>
      <c r="KOX54" s="24"/>
      <c r="KOY54" s="24"/>
      <c r="KOZ54" s="24"/>
      <c r="KPA54" s="24"/>
      <c r="KPB54" s="24"/>
      <c r="KPC54" s="24"/>
      <c r="KPD54" s="24"/>
      <c r="KPE54" s="24"/>
      <c r="KPF54" s="24"/>
      <c r="KPG54" s="24"/>
      <c r="KPH54" s="24"/>
      <c r="KPI54" s="24"/>
      <c r="KPJ54" s="24"/>
      <c r="KPK54" s="24"/>
      <c r="KPL54" s="24"/>
      <c r="KPM54" s="24"/>
      <c r="KPN54" s="24"/>
      <c r="KPO54" s="24"/>
      <c r="KPP54" s="24"/>
      <c r="KPQ54" s="24"/>
      <c r="KPR54" s="24"/>
      <c r="KPS54" s="24"/>
      <c r="KPT54" s="24"/>
      <c r="KPU54" s="24"/>
      <c r="KPV54" s="24"/>
      <c r="KPW54" s="24"/>
      <c r="KPX54" s="24"/>
      <c r="KPY54" s="24"/>
      <c r="KPZ54" s="24"/>
      <c r="KQA54" s="24"/>
      <c r="KQB54" s="24"/>
      <c r="KQC54" s="24"/>
      <c r="KQD54" s="24"/>
      <c r="KQE54" s="24"/>
      <c r="KQF54" s="24"/>
      <c r="KQG54" s="24"/>
      <c r="KQH54" s="24"/>
      <c r="KQI54" s="24"/>
      <c r="KQJ54" s="24"/>
      <c r="KQK54" s="24"/>
      <c r="KQL54" s="24"/>
      <c r="KQM54" s="24"/>
      <c r="KQN54" s="24"/>
      <c r="KQO54" s="24"/>
      <c r="KQP54" s="24"/>
      <c r="KQQ54" s="24"/>
      <c r="KQR54" s="24"/>
      <c r="KQS54" s="24"/>
      <c r="KQT54" s="24"/>
      <c r="KQU54" s="24"/>
      <c r="KQV54" s="24"/>
      <c r="KQW54" s="24"/>
      <c r="KQX54" s="24"/>
      <c r="KQY54" s="24"/>
      <c r="KQZ54" s="24"/>
      <c r="KRA54" s="24"/>
      <c r="KRB54" s="24"/>
      <c r="KRC54" s="24"/>
      <c r="KRD54" s="24"/>
      <c r="KRE54" s="24"/>
      <c r="KRF54" s="24"/>
      <c r="KRG54" s="24"/>
      <c r="KRH54" s="24"/>
      <c r="KRI54" s="24"/>
      <c r="KRJ54" s="24"/>
      <c r="KRK54" s="24"/>
      <c r="KRL54" s="24"/>
      <c r="KRM54" s="24"/>
      <c r="KRN54" s="24"/>
      <c r="KRO54" s="24"/>
      <c r="KRP54" s="24"/>
      <c r="KRQ54" s="24"/>
      <c r="KRR54" s="24"/>
      <c r="KRS54" s="24"/>
      <c r="KRT54" s="24"/>
      <c r="KRU54" s="24"/>
      <c r="KRV54" s="24"/>
      <c r="KRW54" s="24"/>
      <c r="KRX54" s="24"/>
      <c r="KRY54" s="24"/>
      <c r="KRZ54" s="24"/>
      <c r="KSA54" s="24"/>
      <c r="KSB54" s="24"/>
      <c r="KSC54" s="24"/>
      <c r="KSD54" s="24"/>
      <c r="KSE54" s="24"/>
      <c r="KSF54" s="24"/>
      <c r="KSG54" s="24"/>
      <c r="KSH54" s="24"/>
      <c r="KSI54" s="24"/>
      <c r="KSJ54" s="24"/>
      <c r="KSK54" s="24"/>
      <c r="KSL54" s="24"/>
      <c r="KSM54" s="24"/>
      <c r="KSN54" s="24"/>
      <c r="KSO54" s="24"/>
      <c r="KSP54" s="24"/>
      <c r="KSQ54" s="24"/>
      <c r="KSR54" s="24"/>
      <c r="KSS54" s="24"/>
      <c r="KST54" s="24"/>
      <c r="KSU54" s="24"/>
      <c r="KSV54" s="24"/>
      <c r="KSW54" s="24"/>
      <c r="KSX54" s="24"/>
      <c r="KSY54" s="24"/>
      <c r="KSZ54" s="24"/>
      <c r="KTA54" s="24"/>
      <c r="KTB54" s="24"/>
      <c r="KTC54" s="24"/>
      <c r="KTD54" s="24"/>
      <c r="KTE54" s="24"/>
      <c r="KTF54" s="24"/>
      <c r="KTG54" s="24"/>
      <c r="KTH54" s="24"/>
      <c r="KTI54" s="24"/>
      <c r="KTJ54" s="24"/>
      <c r="KTK54" s="24"/>
      <c r="KTL54" s="24"/>
      <c r="KTM54" s="24"/>
      <c r="KTN54" s="24"/>
      <c r="KTO54" s="24"/>
      <c r="KTP54" s="24"/>
      <c r="KTQ54" s="24"/>
      <c r="KTR54" s="24"/>
      <c r="KTS54" s="24"/>
      <c r="KTT54" s="24"/>
      <c r="KTU54" s="24"/>
      <c r="KTV54" s="24"/>
      <c r="KTW54" s="24"/>
      <c r="KTX54" s="24"/>
      <c r="KTY54" s="24"/>
      <c r="KTZ54" s="24"/>
      <c r="KUA54" s="24"/>
      <c r="KUB54" s="24"/>
      <c r="KUC54" s="24"/>
      <c r="KUD54" s="24"/>
      <c r="KUE54" s="24"/>
      <c r="KUF54" s="24"/>
      <c r="KUG54" s="24"/>
      <c r="KUH54" s="24"/>
      <c r="KUI54" s="24"/>
      <c r="KUJ54" s="24"/>
      <c r="KUK54" s="24"/>
      <c r="KUL54" s="24"/>
      <c r="KUM54" s="24"/>
      <c r="KUN54" s="24"/>
      <c r="KUO54" s="24"/>
      <c r="KUP54" s="24"/>
      <c r="KUQ54" s="24"/>
      <c r="KUR54" s="24"/>
      <c r="KUS54" s="24"/>
      <c r="KUT54" s="24"/>
      <c r="KUU54" s="24"/>
      <c r="KUV54" s="24"/>
      <c r="KUW54" s="24"/>
      <c r="KUX54" s="24"/>
      <c r="KUY54" s="24"/>
      <c r="KUZ54" s="24"/>
      <c r="KVA54" s="24"/>
      <c r="KVB54" s="24"/>
      <c r="KVC54" s="24"/>
      <c r="KVD54" s="24"/>
      <c r="KVE54" s="24"/>
      <c r="KVF54" s="24"/>
      <c r="KVG54" s="24"/>
      <c r="KVH54" s="24"/>
      <c r="KVI54" s="24"/>
      <c r="KVJ54" s="24"/>
      <c r="KVK54" s="24"/>
      <c r="KVL54" s="24"/>
      <c r="KVM54" s="24"/>
      <c r="KVN54" s="24"/>
      <c r="KVO54" s="24"/>
      <c r="KVP54" s="24"/>
      <c r="KVQ54" s="24"/>
      <c r="KVR54" s="24"/>
      <c r="KVS54" s="24"/>
      <c r="KVT54" s="24"/>
      <c r="KVU54" s="24"/>
      <c r="KVV54" s="24"/>
      <c r="KVW54" s="24"/>
      <c r="KVX54" s="24"/>
      <c r="KVY54" s="24"/>
      <c r="KVZ54" s="24"/>
      <c r="KWA54" s="24"/>
      <c r="KWB54" s="24"/>
      <c r="KWC54" s="24"/>
      <c r="KWD54" s="24"/>
      <c r="KWE54" s="24"/>
      <c r="KWF54" s="24"/>
      <c r="KWG54" s="24"/>
      <c r="KWH54" s="24"/>
      <c r="KWI54" s="24"/>
      <c r="KWJ54" s="24"/>
      <c r="KWK54" s="24"/>
      <c r="KWL54" s="24"/>
      <c r="KWM54" s="24"/>
      <c r="KWN54" s="24"/>
      <c r="KWO54" s="24"/>
      <c r="KWP54" s="24"/>
      <c r="KWQ54" s="24"/>
      <c r="KWR54" s="24"/>
      <c r="KWS54" s="24"/>
      <c r="KWT54" s="24"/>
      <c r="KWU54" s="24"/>
      <c r="KWV54" s="24"/>
      <c r="KWW54" s="24"/>
      <c r="KWX54" s="24"/>
      <c r="KWY54" s="24"/>
      <c r="KWZ54" s="24"/>
      <c r="KXA54" s="24"/>
      <c r="KXB54" s="24"/>
      <c r="KXC54" s="24"/>
      <c r="KXD54" s="24"/>
      <c r="KXE54" s="24"/>
      <c r="KXF54" s="24"/>
      <c r="KXG54" s="24"/>
      <c r="KXH54" s="24"/>
      <c r="KXI54" s="24"/>
      <c r="KXJ54" s="24"/>
      <c r="KXK54" s="24"/>
      <c r="KXL54" s="24"/>
      <c r="KXM54" s="24"/>
      <c r="KXN54" s="24"/>
      <c r="KXO54" s="24"/>
      <c r="KXP54" s="24"/>
      <c r="KXQ54" s="24"/>
      <c r="KXR54" s="24"/>
      <c r="KXS54" s="24"/>
      <c r="KXT54" s="24"/>
      <c r="KXU54" s="24"/>
      <c r="KXV54" s="24"/>
      <c r="KXW54" s="24"/>
      <c r="KXX54" s="24"/>
      <c r="KXY54" s="24"/>
      <c r="KXZ54" s="24"/>
      <c r="KYA54" s="24"/>
      <c r="KYB54" s="24"/>
      <c r="KYC54" s="24"/>
      <c r="KYD54" s="24"/>
      <c r="KYE54" s="24"/>
      <c r="KYF54" s="24"/>
      <c r="KYG54" s="24"/>
      <c r="KYH54" s="24"/>
      <c r="KYI54" s="24"/>
      <c r="KYJ54" s="24"/>
      <c r="KYK54" s="24"/>
      <c r="KYL54" s="24"/>
      <c r="KYM54" s="24"/>
      <c r="KYN54" s="24"/>
      <c r="KYO54" s="24"/>
      <c r="KYP54" s="24"/>
      <c r="KYQ54" s="24"/>
      <c r="KYR54" s="24"/>
      <c r="KYS54" s="24"/>
      <c r="KYT54" s="24"/>
      <c r="KYU54" s="24"/>
      <c r="KYV54" s="24"/>
      <c r="KYW54" s="24"/>
      <c r="KYX54" s="24"/>
      <c r="KYY54" s="24"/>
      <c r="KYZ54" s="24"/>
      <c r="KZA54" s="24"/>
      <c r="KZB54" s="24"/>
      <c r="KZC54" s="24"/>
      <c r="KZD54" s="24"/>
      <c r="KZE54" s="24"/>
      <c r="KZF54" s="24"/>
      <c r="KZG54" s="24"/>
      <c r="KZH54" s="24"/>
      <c r="KZI54" s="24"/>
      <c r="KZJ54" s="24"/>
      <c r="KZK54" s="24"/>
      <c r="KZL54" s="24"/>
      <c r="KZM54" s="24"/>
      <c r="KZN54" s="24"/>
      <c r="KZO54" s="24"/>
      <c r="KZP54" s="24"/>
      <c r="KZQ54" s="24"/>
      <c r="KZR54" s="24"/>
      <c r="KZS54" s="24"/>
      <c r="KZT54" s="24"/>
      <c r="KZU54" s="24"/>
      <c r="KZV54" s="24"/>
      <c r="KZW54" s="24"/>
      <c r="KZX54" s="24"/>
      <c r="KZY54" s="24"/>
      <c r="KZZ54" s="24"/>
      <c r="LAA54" s="24"/>
      <c r="LAB54" s="24"/>
      <c r="LAC54" s="24"/>
      <c r="LAD54" s="24"/>
      <c r="LAE54" s="24"/>
      <c r="LAF54" s="24"/>
      <c r="LAG54" s="24"/>
      <c r="LAH54" s="24"/>
      <c r="LAI54" s="24"/>
      <c r="LAJ54" s="24"/>
      <c r="LAK54" s="24"/>
      <c r="LAL54" s="24"/>
      <c r="LAM54" s="24"/>
      <c r="LAN54" s="24"/>
      <c r="LAO54" s="24"/>
      <c r="LAP54" s="24"/>
      <c r="LAQ54" s="24"/>
      <c r="LAR54" s="24"/>
      <c r="LAS54" s="24"/>
      <c r="LAT54" s="24"/>
      <c r="LAU54" s="24"/>
      <c r="LAV54" s="24"/>
      <c r="LAW54" s="24"/>
      <c r="LAX54" s="24"/>
      <c r="LAY54" s="24"/>
      <c r="LAZ54" s="24"/>
      <c r="LBA54" s="24"/>
      <c r="LBB54" s="24"/>
      <c r="LBC54" s="24"/>
      <c r="LBD54" s="24"/>
      <c r="LBE54" s="24"/>
      <c r="LBF54" s="24"/>
      <c r="LBG54" s="24"/>
      <c r="LBH54" s="24"/>
      <c r="LBI54" s="24"/>
      <c r="LBJ54" s="24"/>
      <c r="LBK54" s="24"/>
      <c r="LBL54" s="24"/>
      <c r="LBM54" s="24"/>
      <c r="LBN54" s="24"/>
      <c r="LBO54" s="24"/>
      <c r="LBP54" s="24"/>
      <c r="LBQ54" s="24"/>
      <c r="LBR54" s="24"/>
      <c r="LBS54" s="24"/>
      <c r="LBT54" s="24"/>
      <c r="LBU54" s="24"/>
      <c r="LBV54" s="24"/>
      <c r="LBW54" s="24"/>
      <c r="LBX54" s="24"/>
      <c r="LBY54" s="24"/>
      <c r="LBZ54" s="24"/>
      <c r="LCA54" s="24"/>
      <c r="LCB54" s="24"/>
      <c r="LCC54" s="24"/>
      <c r="LCD54" s="24"/>
      <c r="LCE54" s="24"/>
      <c r="LCF54" s="24"/>
      <c r="LCG54" s="24"/>
      <c r="LCH54" s="24"/>
      <c r="LCI54" s="24"/>
      <c r="LCJ54" s="24"/>
      <c r="LCK54" s="24"/>
      <c r="LCL54" s="24"/>
      <c r="LCM54" s="24"/>
      <c r="LCN54" s="24"/>
      <c r="LCO54" s="24"/>
      <c r="LCP54" s="24"/>
      <c r="LCQ54" s="24"/>
      <c r="LCR54" s="24"/>
      <c r="LCS54" s="24"/>
      <c r="LCT54" s="24"/>
      <c r="LCU54" s="24"/>
      <c r="LCV54" s="24"/>
      <c r="LCW54" s="24"/>
      <c r="LCX54" s="24"/>
      <c r="LCY54" s="24"/>
      <c r="LCZ54" s="24"/>
      <c r="LDA54" s="24"/>
      <c r="LDB54" s="24"/>
      <c r="LDC54" s="24"/>
      <c r="LDD54" s="24"/>
      <c r="LDE54" s="24"/>
      <c r="LDF54" s="24"/>
      <c r="LDG54" s="24"/>
      <c r="LDH54" s="24"/>
      <c r="LDI54" s="24"/>
      <c r="LDJ54" s="24"/>
      <c r="LDK54" s="24"/>
      <c r="LDL54" s="24"/>
      <c r="LDM54" s="24"/>
      <c r="LDN54" s="24"/>
      <c r="LDO54" s="24"/>
      <c r="LDP54" s="24"/>
      <c r="LDQ54" s="24"/>
      <c r="LDR54" s="24"/>
      <c r="LDS54" s="24"/>
      <c r="LDT54" s="24"/>
      <c r="LDU54" s="24"/>
      <c r="LDV54" s="24"/>
      <c r="LDW54" s="24"/>
      <c r="LDX54" s="24"/>
      <c r="LDY54" s="24"/>
      <c r="LDZ54" s="24"/>
      <c r="LEA54" s="24"/>
      <c r="LEB54" s="24"/>
      <c r="LEC54" s="24"/>
      <c r="LED54" s="24"/>
      <c r="LEE54" s="24"/>
      <c r="LEF54" s="24"/>
      <c r="LEG54" s="24"/>
      <c r="LEH54" s="24"/>
      <c r="LEI54" s="24"/>
      <c r="LEJ54" s="24"/>
      <c r="LEK54" s="24"/>
      <c r="LEL54" s="24"/>
      <c r="LEM54" s="24"/>
      <c r="LEN54" s="24"/>
      <c r="LEO54" s="24"/>
      <c r="LEP54" s="24"/>
      <c r="LEQ54" s="24"/>
      <c r="LER54" s="24"/>
      <c r="LES54" s="24"/>
      <c r="LET54" s="24"/>
      <c r="LEU54" s="24"/>
      <c r="LEV54" s="24"/>
      <c r="LEW54" s="24"/>
      <c r="LEX54" s="24"/>
      <c r="LEY54" s="24"/>
      <c r="LEZ54" s="24"/>
      <c r="LFA54" s="24"/>
      <c r="LFB54" s="24"/>
      <c r="LFC54" s="24"/>
      <c r="LFD54" s="24"/>
      <c r="LFE54" s="24"/>
      <c r="LFF54" s="24"/>
      <c r="LFG54" s="24"/>
      <c r="LFH54" s="24"/>
      <c r="LFI54" s="24"/>
      <c r="LFJ54" s="24"/>
      <c r="LFK54" s="24"/>
      <c r="LFL54" s="24"/>
      <c r="LFM54" s="24"/>
      <c r="LFN54" s="24"/>
      <c r="LFO54" s="24"/>
      <c r="LFP54" s="24"/>
      <c r="LFQ54" s="24"/>
      <c r="LFR54" s="24"/>
      <c r="LFS54" s="24"/>
      <c r="LFT54" s="24"/>
      <c r="LFU54" s="24"/>
      <c r="LFV54" s="24"/>
      <c r="LFW54" s="24"/>
      <c r="LFX54" s="24"/>
      <c r="LFY54" s="24"/>
      <c r="LFZ54" s="24"/>
      <c r="LGA54" s="24"/>
      <c r="LGB54" s="24"/>
      <c r="LGC54" s="24"/>
      <c r="LGD54" s="24"/>
      <c r="LGE54" s="24"/>
      <c r="LGF54" s="24"/>
      <c r="LGG54" s="24"/>
      <c r="LGH54" s="24"/>
      <c r="LGI54" s="24"/>
      <c r="LGJ54" s="24"/>
      <c r="LGK54" s="24"/>
      <c r="LGL54" s="24"/>
      <c r="LGM54" s="24"/>
      <c r="LGN54" s="24"/>
      <c r="LGO54" s="24"/>
      <c r="LGP54" s="24"/>
      <c r="LGQ54" s="24"/>
      <c r="LGR54" s="24"/>
      <c r="LGS54" s="24"/>
      <c r="LGT54" s="24"/>
      <c r="LGU54" s="24"/>
      <c r="LGV54" s="24"/>
      <c r="LGW54" s="24"/>
      <c r="LGX54" s="24"/>
      <c r="LGY54" s="24"/>
      <c r="LGZ54" s="24"/>
      <c r="LHA54" s="24"/>
      <c r="LHB54" s="24"/>
      <c r="LHC54" s="24"/>
      <c r="LHD54" s="24"/>
      <c r="LHE54" s="24"/>
      <c r="LHF54" s="24"/>
      <c r="LHG54" s="24"/>
      <c r="LHH54" s="24"/>
      <c r="LHI54" s="24"/>
      <c r="LHJ54" s="24"/>
      <c r="LHK54" s="24"/>
      <c r="LHL54" s="24"/>
      <c r="LHM54" s="24"/>
      <c r="LHN54" s="24"/>
      <c r="LHO54" s="24"/>
      <c r="LHP54" s="24"/>
      <c r="LHQ54" s="24"/>
      <c r="LHR54" s="24"/>
      <c r="LHS54" s="24"/>
      <c r="LHT54" s="24"/>
      <c r="LHU54" s="24"/>
      <c r="LHV54" s="24"/>
      <c r="LHW54" s="24"/>
      <c r="LHX54" s="24"/>
      <c r="LHY54" s="24"/>
      <c r="LHZ54" s="24"/>
      <c r="LIA54" s="24"/>
      <c r="LIB54" s="24"/>
      <c r="LIC54" s="24"/>
      <c r="LID54" s="24"/>
      <c r="LIE54" s="24"/>
      <c r="LIF54" s="24"/>
      <c r="LIG54" s="24"/>
      <c r="LIH54" s="24"/>
      <c r="LII54" s="24"/>
      <c r="LIJ54" s="24"/>
      <c r="LIK54" s="24"/>
      <c r="LIL54" s="24"/>
      <c r="LIM54" s="24"/>
      <c r="LIN54" s="24"/>
      <c r="LIO54" s="24"/>
      <c r="LIP54" s="24"/>
      <c r="LIQ54" s="24"/>
      <c r="LIR54" s="24"/>
      <c r="LIS54" s="24"/>
      <c r="LIT54" s="24"/>
      <c r="LIU54" s="24"/>
      <c r="LIV54" s="24"/>
      <c r="LIW54" s="24"/>
      <c r="LIX54" s="24"/>
      <c r="LIY54" s="24"/>
      <c r="LIZ54" s="24"/>
      <c r="LJA54" s="24"/>
      <c r="LJB54" s="24"/>
      <c r="LJC54" s="24"/>
      <c r="LJD54" s="24"/>
      <c r="LJE54" s="24"/>
      <c r="LJF54" s="24"/>
      <c r="LJG54" s="24"/>
      <c r="LJH54" s="24"/>
      <c r="LJI54" s="24"/>
      <c r="LJJ54" s="24"/>
      <c r="LJK54" s="24"/>
      <c r="LJL54" s="24"/>
      <c r="LJM54" s="24"/>
      <c r="LJN54" s="24"/>
      <c r="LJO54" s="24"/>
      <c r="LJP54" s="24"/>
      <c r="LJQ54" s="24"/>
      <c r="LJR54" s="24"/>
      <c r="LJS54" s="24"/>
      <c r="LJT54" s="24"/>
      <c r="LJU54" s="24"/>
      <c r="LJV54" s="24"/>
      <c r="LJW54" s="24"/>
      <c r="LJX54" s="24"/>
      <c r="LJY54" s="24"/>
      <c r="LJZ54" s="24"/>
      <c r="LKA54" s="24"/>
      <c r="LKB54" s="24"/>
      <c r="LKC54" s="24"/>
      <c r="LKD54" s="24"/>
      <c r="LKE54" s="24"/>
      <c r="LKF54" s="24"/>
      <c r="LKG54" s="24"/>
      <c r="LKH54" s="24"/>
      <c r="LKI54" s="24"/>
      <c r="LKJ54" s="24"/>
      <c r="LKK54" s="24"/>
      <c r="LKL54" s="24"/>
      <c r="LKM54" s="24"/>
      <c r="LKN54" s="24"/>
      <c r="LKO54" s="24"/>
      <c r="LKP54" s="24"/>
      <c r="LKQ54" s="24"/>
      <c r="LKR54" s="24"/>
      <c r="LKS54" s="24"/>
      <c r="LKT54" s="24"/>
      <c r="LKU54" s="24"/>
      <c r="LKV54" s="24"/>
      <c r="LKW54" s="24"/>
      <c r="LKX54" s="24"/>
      <c r="LKY54" s="24"/>
      <c r="LKZ54" s="24"/>
      <c r="LLA54" s="24"/>
      <c r="LLB54" s="24"/>
      <c r="LLC54" s="24"/>
      <c r="LLD54" s="24"/>
      <c r="LLE54" s="24"/>
      <c r="LLF54" s="24"/>
      <c r="LLG54" s="24"/>
      <c r="LLH54" s="24"/>
      <c r="LLI54" s="24"/>
      <c r="LLJ54" s="24"/>
      <c r="LLK54" s="24"/>
      <c r="LLL54" s="24"/>
      <c r="LLM54" s="24"/>
      <c r="LLN54" s="24"/>
      <c r="LLO54" s="24"/>
      <c r="LLP54" s="24"/>
      <c r="LLQ54" s="24"/>
      <c r="LLR54" s="24"/>
      <c r="LLS54" s="24"/>
      <c r="LLT54" s="24"/>
      <c r="LLU54" s="24"/>
      <c r="LLV54" s="24"/>
      <c r="LLW54" s="24"/>
      <c r="LLX54" s="24"/>
      <c r="LLY54" s="24"/>
      <c r="LLZ54" s="24"/>
      <c r="LMA54" s="24"/>
      <c r="LMB54" s="24"/>
      <c r="LMC54" s="24"/>
      <c r="LMD54" s="24"/>
      <c r="LME54" s="24"/>
      <c r="LMF54" s="24"/>
      <c r="LMG54" s="24"/>
      <c r="LMH54" s="24"/>
      <c r="LMI54" s="24"/>
      <c r="LMJ54" s="24"/>
      <c r="LMK54" s="24"/>
      <c r="LML54" s="24"/>
      <c r="LMM54" s="24"/>
      <c r="LMN54" s="24"/>
      <c r="LMO54" s="24"/>
      <c r="LMP54" s="24"/>
      <c r="LMQ54" s="24"/>
      <c r="LMR54" s="24"/>
      <c r="LMS54" s="24"/>
      <c r="LMT54" s="24"/>
      <c r="LMU54" s="24"/>
      <c r="LMV54" s="24"/>
      <c r="LMW54" s="24"/>
      <c r="LMX54" s="24"/>
      <c r="LMY54" s="24"/>
      <c r="LMZ54" s="24"/>
      <c r="LNA54" s="24"/>
      <c r="LNB54" s="24"/>
      <c r="LNC54" s="24"/>
      <c r="LND54" s="24"/>
      <c r="LNE54" s="24"/>
      <c r="LNF54" s="24"/>
      <c r="LNG54" s="24"/>
      <c r="LNH54" s="24"/>
      <c r="LNI54" s="24"/>
      <c r="LNJ54" s="24"/>
      <c r="LNK54" s="24"/>
      <c r="LNL54" s="24"/>
      <c r="LNM54" s="24"/>
      <c r="LNN54" s="24"/>
      <c r="LNO54" s="24"/>
      <c r="LNP54" s="24"/>
      <c r="LNQ54" s="24"/>
      <c r="LNR54" s="24"/>
      <c r="LNS54" s="24"/>
      <c r="LNT54" s="24"/>
      <c r="LNU54" s="24"/>
      <c r="LNV54" s="24"/>
      <c r="LNW54" s="24"/>
      <c r="LNX54" s="24"/>
      <c r="LNY54" s="24"/>
      <c r="LNZ54" s="24"/>
      <c r="LOA54" s="24"/>
      <c r="LOB54" s="24"/>
      <c r="LOC54" s="24"/>
      <c r="LOD54" s="24"/>
      <c r="LOE54" s="24"/>
      <c r="LOF54" s="24"/>
      <c r="LOG54" s="24"/>
      <c r="LOH54" s="24"/>
      <c r="LOI54" s="24"/>
      <c r="LOJ54" s="24"/>
      <c r="LOK54" s="24"/>
      <c r="LOL54" s="24"/>
      <c r="LOM54" s="24"/>
      <c r="LON54" s="24"/>
      <c r="LOO54" s="24"/>
      <c r="LOP54" s="24"/>
      <c r="LOQ54" s="24"/>
      <c r="LOR54" s="24"/>
      <c r="LOS54" s="24"/>
      <c r="LOT54" s="24"/>
      <c r="LOU54" s="24"/>
      <c r="LOV54" s="24"/>
      <c r="LOW54" s="24"/>
      <c r="LOX54" s="24"/>
      <c r="LOY54" s="24"/>
      <c r="LOZ54" s="24"/>
      <c r="LPA54" s="24"/>
      <c r="LPB54" s="24"/>
      <c r="LPC54" s="24"/>
      <c r="LPD54" s="24"/>
      <c r="LPE54" s="24"/>
      <c r="LPF54" s="24"/>
      <c r="LPG54" s="24"/>
      <c r="LPH54" s="24"/>
      <c r="LPI54" s="24"/>
      <c r="LPJ54" s="24"/>
      <c r="LPK54" s="24"/>
      <c r="LPL54" s="24"/>
      <c r="LPM54" s="24"/>
      <c r="LPN54" s="24"/>
      <c r="LPO54" s="24"/>
      <c r="LPP54" s="24"/>
      <c r="LPQ54" s="24"/>
      <c r="LPR54" s="24"/>
      <c r="LPS54" s="24"/>
      <c r="LPT54" s="24"/>
      <c r="LPU54" s="24"/>
      <c r="LPV54" s="24"/>
      <c r="LPW54" s="24"/>
      <c r="LPX54" s="24"/>
      <c r="LPY54" s="24"/>
      <c r="LPZ54" s="24"/>
      <c r="LQA54" s="24"/>
      <c r="LQB54" s="24"/>
      <c r="LQC54" s="24"/>
      <c r="LQD54" s="24"/>
      <c r="LQE54" s="24"/>
      <c r="LQF54" s="24"/>
      <c r="LQG54" s="24"/>
      <c r="LQH54" s="24"/>
      <c r="LQI54" s="24"/>
      <c r="LQJ54" s="24"/>
      <c r="LQK54" s="24"/>
      <c r="LQL54" s="24"/>
      <c r="LQM54" s="24"/>
      <c r="LQN54" s="24"/>
      <c r="LQO54" s="24"/>
      <c r="LQP54" s="24"/>
      <c r="LQQ54" s="24"/>
      <c r="LQR54" s="24"/>
      <c r="LQS54" s="24"/>
      <c r="LQT54" s="24"/>
      <c r="LQU54" s="24"/>
      <c r="LQV54" s="24"/>
      <c r="LQW54" s="24"/>
      <c r="LQX54" s="24"/>
      <c r="LQY54" s="24"/>
      <c r="LQZ54" s="24"/>
      <c r="LRA54" s="24"/>
      <c r="LRB54" s="24"/>
      <c r="LRC54" s="24"/>
      <c r="LRD54" s="24"/>
      <c r="LRE54" s="24"/>
      <c r="LRF54" s="24"/>
      <c r="LRG54" s="24"/>
      <c r="LRH54" s="24"/>
      <c r="LRI54" s="24"/>
      <c r="LRJ54" s="24"/>
      <c r="LRK54" s="24"/>
      <c r="LRL54" s="24"/>
      <c r="LRM54" s="24"/>
      <c r="LRN54" s="24"/>
      <c r="LRO54" s="24"/>
      <c r="LRP54" s="24"/>
      <c r="LRQ54" s="24"/>
      <c r="LRR54" s="24"/>
      <c r="LRS54" s="24"/>
      <c r="LRT54" s="24"/>
      <c r="LRU54" s="24"/>
      <c r="LRV54" s="24"/>
      <c r="LRW54" s="24"/>
      <c r="LRX54" s="24"/>
      <c r="LRY54" s="24"/>
      <c r="LRZ54" s="24"/>
      <c r="LSA54" s="24"/>
      <c r="LSB54" s="24"/>
      <c r="LSC54" s="24"/>
      <c r="LSD54" s="24"/>
      <c r="LSE54" s="24"/>
      <c r="LSF54" s="24"/>
      <c r="LSG54" s="24"/>
      <c r="LSH54" s="24"/>
      <c r="LSI54" s="24"/>
      <c r="LSJ54" s="24"/>
      <c r="LSK54" s="24"/>
      <c r="LSL54" s="24"/>
      <c r="LSM54" s="24"/>
      <c r="LSN54" s="24"/>
      <c r="LSO54" s="24"/>
      <c r="LSP54" s="24"/>
      <c r="LSQ54" s="24"/>
      <c r="LSR54" s="24"/>
      <c r="LSS54" s="24"/>
      <c r="LST54" s="24"/>
      <c r="LSU54" s="24"/>
      <c r="LSV54" s="24"/>
      <c r="LSW54" s="24"/>
      <c r="LSX54" s="24"/>
      <c r="LSY54" s="24"/>
      <c r="LSZ54" s="24"/>
      <c r="LTA54" s="24"/>
      <c r="LTB54" s="24"/>
      <c r="LTC54" s="24"/>
      <c r="LTD54" s="24"/>
      <c r="LTE54" s="24"/>
      <c r="LTF54" s="24"/>
      <c r="LTG54" s="24"/>
      <c r="LTH54" s="24"/>
      <c r="LTI54" s="24"/>
      <c r="LTJ54" s="24"/>
      <c r="LTK54" s="24"/>
      <c r="LTL54" s="24"/>
      <c r="LTM54" s="24"/>
      <c r="LTN54" s="24"/>
      <c r="LTO54" s="24"/>
      <c r="LTP54" s="24"/>
      <c r="LTQ54" s="24"/>
      <c r="LTR54" s="24"/>
      <c r="LTS54" s="24"/>
      <c r="LTT54" s="24"/>
      <c r="LTU54" s="24"/>
      <c r="LTV54" s="24"/>
      <c r="LTW54" s="24"/>
      <c r="LTX54" s="24"/>
      <c r="LTY54" s="24"/>
      <c r="LTZ54" s="24"/>
      <c r="LUA54" s="24"/>
      <c r="LUB54" s="24"/>
      <c r="LUC54" s="24"/>
      <c r="LUD54" s="24"/>
      <c r="LUE54" s="24"/>
      <c r="LUF54" s="24"/>
      <c r="LUG54" s="24"/>
      <c r="LUH54" s="24"/>
      <c r="LUI54" s="24"/>
      <c r="LUJ54" s="24"/>
      <c r="LUK54" s="24"/>
      <c r="LUL54" s="24"/>
      <c r="LUM54" s="24"/>
      <c r="LUN54" s="24"/>
      <c r="LUO54" s="24"/>
      <c r="LUP54" s="24"/>
      <c r="LUQ54" s="24"/>
      <c r="LUR54" s="24"/>
      <c r="LUS54" s="24"/>
      <c r="LUT54" s="24"/>
      <c r="LUU54" s="24"/>
      <c r="LUV54" s="24"/>
      <c r="LUW54" s="24"/>
      <c r="LUX54" s="24"/>
      <c r="LUY54" s="24"/>
      <c r="LUZ54" s="24"/>
      <c r="LVA54" s="24"/>
      <c r="LVB54" s="24"/>
      <c r="LVC54" s="24"/>
      <c r="LVD54" s="24"/>
      <c r="LVE54" s="24"/>
      <c r="LVF54" s="24"/>
      <c r="LVG54" s="24"/>
      <c r="LVH54" s="24"/>
      <c r="LVI54" s="24"/>
      <c r="LVJ54" s="24"/>
      <c r="LVK54" s="24"/>
      <c r="LVL54" s="24"/>
      <c r="LVM54" s="24"/>
      <c r="LVN54" s="24"/>
      <c r="LVO54" s="24"/>
      <c r="LVP54" s="24"/>
      <c r="LVQ54" s="24"/>
      <c r="LVR54" s="24"/>
      <c r="LVS54" s="24"/>
      <c r="LVT54" s="24"/>
      <c r="LVU54" s="24"/>
      <c r="LVV54" s="24"/>
      <c r="LVW54" s="24"/>
      <c r="LVX54" s="24"/>
      <c r="LVY54" s="24"/>
      <c r="LVZ54" s="24"/>
      <c r="LWA54" s="24"/>
      <c r="LWB54" s="24"/>
      <c r="LWC54" s="24"/>
      <c r="LWD54" s="24"/>
      <c r="LWE54" s="24"/>
      <c r="LWF54" s="24"/>
      <c r="LWG54" s="24"/>
      <c r="LWH54" s="24"/>
      <c r="LWI54" s="24"/>
      <c r="LWJ54" s="24"/>
      <c r="LWK54" s="24"/>
      <c r="LWL54" s="24"/>
      <c r="LWM54" s="24"/>
      <c r="LWN54" s="24"/>
      <c r="LWO54" s="24"/>
      <c r="LWP54" s="24"/>
      <c r="LWQ54" s="24"/>
      <c r="LWR54" s="24"/>
      <c r="LWS54" s="24"/>
      <c r="LWT54" s="24"/>
      <c r="LWU54" s="24"/>
      <c r="LWV54" s="24"/>
      <c r="LWW54" s="24"/>
      <c r="LWX54" s="24"/>
      <c r="LWY54" s="24"/>
      <c r="LWZ54" s="24"/>
      <c r="LXA54" s="24"/>
      <c r="LXB54" s="24"/>
      <c r="LXC54" s="24"/>
      <c r="LXD54" s="24"/>
      <c r="LXE54" s="24"/>
      <c r="LXF54" s="24"/>
      <c r="LXG54" s="24"/>
      <c r="LXH54" s="24"/>
      <c r="LXI54" s="24"/>
      <c r="LXJ54" s="24"/>
      <c r="LXK54" s="24"/>
      <c r="LXL54" s="24"/>
      <c r="LXM54" s="24"/>
      <c r="LXN54" s="24"/>
      <c r="LXO54" s="24"/>
      <c r="LXP54" s="24"/>
      <c r="LXQ54" s="24"/>
      <c r="LXR54" s="24"/>
      <c r="LXS54" s="24"/>
      <c r="LXT54" s="24"/>
      <c r="LXU54" s="24"/>
      <c r="LXV54" s="24"/>
      <c r="LXW54" s="24"/>
      <c r="LXX54" s="24"/>
      <c r="LXY54" s="24"/>
      <c r="LXZ54" s="24"/>
      <c r="LYA54" s="24"/>
      <c r="LYB54" s="24"/>
      <c r="LYC54" s="24"/>
      <c r="LYD54" s="24"/>
      <c r="LYE54" s="24"/>
      <c r="LYF54" s="24"/>
      <c r="LYG54" s="24"/>
      <c r="LYH54" s="24"/>
      <c r="LYI54" s="24"/>
      <c r="LYJ54" s="24"/>
      <c r="LYK54" s="24"/>
      <c r="LYL54" s="24"/>
      <c r="LYM54" s="24"/>
      <c r="LYN54" s="24"/>
      <c r="LYO54" s="24"/>
      <c r="LYP54" s="24"/>
      <c r="LYQ54" s="24"/>
      <c r="LYR54" s="24"/>
      <c r="LYS54" s="24"/>
      <c r="LYT54" s="24"/>
      <c r="LYU54" s="24"/>
      <c r="LYV54" s="24"/>
      <c r="LYW54" s="24"/>
      <c r="LYX54" s="24"/>
      <c r="LYY54" s="24"/>
      <c r="LYZ54" s="24"/>
      <c r="LZA54" s="24"/>
      <c r="LZB54" s="24"/>
      <c r="LZC54" s="24"/>
      <c r="LZD54" s="24"/>
      <c r="LZE54" s="24"/>
      <c r="LZF54" s="24"/>
      <c r="LZG54" s="24"/>
      <c r="LZH54" s="24"/>
      <c r="LZI54" s="24"/>
      <c r="LZJ54" s="24"/>
      <c r="LZK54" s="24"/>
      <c r="LZL54" s="24"/>
      <c r="LZM54" s="24"/>
      <c r="LZN54" s="24"/>
      <c r="LZO54" s="24"/>
      <c r="LZP54" s="24"/>
      <c r="LZQ54" s="24"/>
      <c r="LZR54" s="24"/>
      <c r="LZS54" s="24"/>
      <c r="LZT54" s="24"/>
      <c r="LZU54" s="24"/>
      <c r="LZV54" s="24"/>
      <c r="LZW54" s="24"/>
      <c r="LZX54" s="24"/>
      <c r="LZY54" s="24"/>
      <c r="LZZ54" s="24"/>
      <c r="MAA54" s="24"/>
      <c r="MAB54" s="24"/>
      <c r="MAC54" s="24"/>
      <c r="MAD54" s="24"/>
      <c r="MAE54" s="24"/>
      <c r="MAF54" s="24"/>
      <c r="MAG54" s="24"/>
      <c r="MAH54" s="24"/>
      <c r="MAI54" s="24"/>
      <c r="MAJ54" s="24"/>
      <c r="MAK54" s="24"/>
      <c r="MAL54" s="24"/>
      <c r="MAM54" s="24"/>
      <c r="MAN54" s="24"/>
      <c r="MAO54" s="24"/>
      <c r="MAP54" s="24"/>
      <c r="MAQ54" s="24"/>
      <c r="MAR54" s="24"/>
      <c r="MAS54" s="24"/>
      <c r="MAT54" s="24"/>
      <c r="MAU54" s="24"/>
      <c r="MAV54" s="24"/>
      <c r="MAW54" s="24"/>
      <c r="MAX54" s="24"/>
      <c r="MAY54" s="24"/>
      <c r="MAZ54" s="24"/>
      <c r="MBA54" s="24"/>
      <c r="MBB54" s="24"/>
      <c r="MBC54" s="24"/>
      <c r="MBD54" s="24"/>
      <c r="MBE54" s="24"/>
      <c r="MBF54" s="24"/>
      <c r="MBG54" s="24"/>
      <c r="MBH54" s="24"/>
      <c r="MBI54" s="24"/>
      <c r="MBJ54" s="24"/>
      <c r="MBK54" s="24"/>
      <c r="MBL54" s="24"/>
      <c r="MBM54" s="24"/>
      <c r="MBN54" s="24"/>
      <c r="MBO54" s="24"/>
      <c r="MBP54" s="24"/>
      <c r="MBQ54" s="24"/>
      <c r="MBR54" s="24"/>
      <c r="MBS54" s="24"/>
      <c r="MBT54" s="24"/>
      <c r="MBU54" s="24"/>
      <c r="MBV54" s="24"/>
      <c r="MBW54" s="24"/>
      <c r="MBX54" s="24"/>
      <c r="MBY54" s="24"/>
      <c r="MBZ54" s="24"/>
      <c r="MCA54" s="24"/>
      <c r="MCB54" s="24"/>
      <c r="MCC54" s="24"/>
      <c r="MCD54" s="24"/>
      <c r="MCE54" s="24"/>
      <c r="MCF54" s="24"/>
      <c r="MCG54" s="24"/>
      <c r="MCH54" s="24"/>
      <c r="MCI54" s="24"/>
      <c r="MCJ54" s="24"/>
      <c r="MCK54" s="24"/>
      <c r="MCL54" s="24"/>
      <c r="MCM54" s="24"/>
      <c r="MCN54" s="24"/>
      <c r="MCO54" s="24"/>
      <c r="MCP54" s="24"/>
      <c r="MCQ54" s="24"/>
      <c r="MCR54" s="24"/>
      <c r="MCS54" s="24"/>
      <c r="MCT54" s="24"/>
      <c r="MCU54" s="24"/>
      <c r="MCV54" s="24"/>
      <c r="MCW54" s="24"/>
      <c r="MCX54" s="24"/>
      <c r="MCY54" s="24"/>
      <c r="MCZ54" s="24"/>
      <c r="MDA54" s="24"/>
      <c r="MDB54" s="24"/>
      <c r="MDC54" s="24"/>
      <c r="MDD54" s="24"/>
      <c r="MDE54" s="24"/>
      <c r="MDF54" s="24"/>
      <c r="MDG54" s="24"/>
      <c r="MDH54" s="24"/>
      <c r="MDI54" s="24"/>
      <c r="MDJ54" s="24"/>
      <c r="MDK54" s="24"/>
      <c r="MDL54" s="24"/>
      <c r="MDM54" s="24"/>
      <c r="MDN54" s="24"/>
      <c r="MDO54" s="24"/>
      <c r="MDP54" s="24"/>
      <c r="MDQ54" s="24"/>
      <c r="MDR54" s="24"/>
      <c r="MDS54" s="24"/>
      <c r="MDT54" s="24"/>
      <c r="MDU54" s="24"/>
      <c r="MDV54" s="24"/>
      <c r="MDW54" s="24"/>
      <c r="MDX54" s="24"/>
      <c r="MDY54" s="24"/>
      <c r="MDZ54" s="24"/>
      <c r="MEA54" s="24"/>
      <c r="MEB54" s="24"/>
      <c r="MEC54" s="24"/>
      <c r="MED54" s="24"/>
      <c r="MEE54" s="24"/>
      <c r="MEF54" s="24"/>
      <c r="MEG54" s="24"/>
      <c r="MEH54" s="24"/>
      <c r="MEI54" s="24"/>
      <c r="MEJ54" s="24"/>
      <c r="MEK54" s="24"/>
      <c r="MEL54" s="24"/>
      <c r="MEM54" s="24"/>
      <c r="MEN54" s="24"/>
      <c r="MEO54" s="24"/>
      <c r="MEP54" s="24"/>
      <c r="MEQ54" s="24"/>
      <c r="MER54" s="24"/>
      <c r="MES54" s="24"/>
      <c r="MET54" s="24"/>
      <c r="MEU54" s="24"/>
      <c r="MEV54" s="24"/>
      <c r="MEW54" s="24"/>
      <c r="MEX54" s="24"/>
      <c r="MEY54" s="24"/>
      <c r="MEZ54" s="24"/>
      <c r="MFA54" s="24"/>
      <c r="MFB54" s="24"/>
      <c r="MFC54" s="24"/>
      <c r="MFD54" s="24"/>
      <c r="MFE54" s="24"/>
      <c r="MFF54" s="24"/>
      <c r="MFG54" s="24"/>
      <c r="MFH54" s="24"/>
      <c r="MFI54" s="24"/>
      <c r="MFJ54" s="24"/>
      <c r="MFK54" s="24"/>
      <c r="MFL54" s="24"/>
      <c r="MFM54" s="24"/>
      <c r="MFN54" s="24"/>
      <c r="MFO54" s="24"/>
      <c r="MFP54" s="24"/>
      <c r="MFQ54" s="24"/>
      <c r="MFR54" s="24"/>
      <c r="MFS54" s="24"/>
      <c r="MFT54" s="24"/>
      <c r="MFU54" s="24"/>
      <c r="MFV54" s="24"/>
      <c r="MFW54" s="24"/>
      <c r="MFX54" s="24"/>
      <c r="MFY54" s="24"/>
      <c r="MFZ54" s="24"/>
      <c r="MGA54" s="24"/>
      <c r="MGB54" s="24"/>
      <c r="MGC54" s="24"/>
      <c r="MGD54" s="24"/>
      <c r="MGE54" s="24"/>
      <c r="MGF54" s="24"/>
      <c r="MGG54" s="24"/>
      <c r="MGH54" s="24"/>
      <c r="MGI54" s="24"/>
      <c r="MGJ54" s="24"/>
      <c r="MGK54" s="24"/>
      <c r="MGL54" s="24"/>
      <c r="MGM54" s="24"/>
      <c r="MGN54" s="24"/>
      <c r="MGO54" s="24"/>
      <c r="MGP54" s="24"/>
      <c r="MGQ54" s="24"/>
      <c r="MGR54" s="24"/>
      <c r="MGS54" s="24"/>
      <c r="MGT54" s="24"/>
      <c r="MGU54" s="24"/>
      <c r="MGV54" s="24"/>
      <c r="MGW54" s="24"/>
      <c r="MGX54" s="24"/>
      <c r="MGY54" s="24"/>
      <c r="MGZ54" s="24"/>
      <c r="MHA54" s="24"/>
      <c r="MHB54" s="24"/>
      <c r="MHC54" s="24"/>
      <c r="MHD54" s="24"/>
      <c r="MHE54" s="24"/>
      <c r="MHF54" s="24"/>
      <c r="MHG54" s="24"/>
      <c r="MHH54" s="24"/>
      <c r="MHI54" s="24"/>
      <c r="MHJ54" s="24"/>
      <c r="MHK54" s="24"/>
      <c r="MHL54" s="24"/>
      <c r="MHM54" s="24"/>
      <c r="MHN54" s="24"/>
      <c r="MHO54" s="24"/>
      <c r="MHP54" s="24"/>
      <c r="MHQ54" s="24"/>
      <c r="MHR54" s="24"/>
      <c r="MHS54" s="24"/>
      <c r="MHT54" s="24"/>
      <c r="MHU54" s="24"/>
      <c r="MHV54" s="24"/>
      <c r="MHW54" s="24"/>
      <c r="MHX54" s="24"/>
      <c r="MHY54" s="24"/>
      <c r="MHZ54" s="24"/>
      <c r="MIA54" s="24"/>
      <c r="MIB54" s="24"/>
      <c r="MIC54" s="24"/>
      <c r="MID54" s="24"/>
      <c r="MIE54" s="24"/>
      <c r="MIF54" s="24"/>
      <c r="MIG54" s="24"/>
      <c r="MIH54" s="24"/>
      <c r="MII54" s="24"/>
      <c r="MIJ54" s="24"/>
      <c r="MIK54" s="24"/>
      <c r="MIL54" s="24"/>
      <c r="MIM54" s="24"/>
      <c r="MIN54" s="24"/>
      <c r="MIO54" s="24"/>
      <c r="MIP54" s="24"/>
      <c r="MIQ54" s="24"/>
      <c r="MIR54" s="24"/>
      <c r="MIS54" s="24"/>
      <c r="MIT54" s="24"/>
      <c r="MIU54" s="24"/>
      <c r="MIV54" s="24"/>
      <c r="MIW54" s="24"/>
      <c r="MIX54" s="24"/>
      <c r="MIY54" s="24"/>
      <c r="MIZ54" s="24"/>
      <c r="MJA54" s="24"/>
      <c r="MJB54" s="24"/>
      <c r="MJC54" s="24"/>
      <c r="MJD54" s="24"/>
      <c r="MJE54" s="24"/>
      <c r="MJF54" s="24"/>
      <c r="MJG54" s="24"/>
      <c r="MJH54" s="24"/>
      <c r="MJI54" s="24"/>
      <c r="MJJ54" s="24"/>
      <c r="MJK54" s="24"/>
      <c r="MJL54" s="24"/>
      <c r="MJM54" s="24"/>
      <c r="MJN54" s="24"/>
      <c r="MJO54" s="24"/>
      <c r="MJP54" s="24"/>
      <c r="MJQ54" s="24"/>
      <c r="MJR54" s="24"/>
      <c r="MJS54" s="24"/>
      <c r="MJT54" s="24"/>
      <c r="MJU54" s="24"/>
      <c r="MJV54" s="24"/>
      <c r="MJW54" s="24"/>
      <c r="MJX54" s="24"/>
      <c r="MJY54" s="24"/>
      <c r="MJZ54" s="24"/>
      <c r="MKA54" s="24"/>
      <c r="MKB54" s="24"/>
      <c r="MKC54" s="24"/>
      <c r="MKD54" s="24"/>
      <c r="MKE54" s="24"/>
      <c r="MKF54" s="24"/>
      <c r="MKG54" s="24"/>
      <c r="MKH54" s="24"/>
      <c r="MKI54" s="24"/>
      <c r="MKJ54" s="24"/>
      <c r="MKK54" s="24"/>
      <c r="MKL54" s="24"/>
      <c r="MKM54" s="24"/>
      <c r="MKN54" s="24"/>
      <c r="MKO54" s="24"/>
      <c r="MKP54" s="24"/>
      <c r="MKQ54" s="24"/>
      <c r="MKR54" s="24"/>
      <c r="MKS54" s="24"/>
      <c r="MKT54" s="24"/>
      <c r="MKU54" s="24"/>
      <c r="MKV54" s="24"/>
      <c r="MKW54" s="24"/>
      <c r="MKX54" s="24"/>
      <c r="MKY54" s="24"/>
      <c r="MKZ54" s="24"/>
      <c r="MLA54" s="24"/>
      <c r="MLB54" s="24"/>
      <c r="MLC54" s="24"/>
      <c r="MLD54" s="24"/>
      <c r="MLE54" s="24"/>
      <c r="MLF54" s="24"/>
      <c r="MLG54" s="24"/>
      <c r="MLH54" s="24"/>
      <c r="MLI54" s="24"/>
      <c r="MLJ54" s="24"/>
      <c r="MLK54" s="24"/>
      <c r="MLL54" s="24"/>
      <c r="MLM54" s="24"/>
      <c r="MLN54" s="24"/>
      <c r="MLO54" s="24"/>
      <c r="MLP54" s="24"/>
      <c r="MLQ54" s="24"/>
      <c r="MLR54" s="24"/>
      <c r="MLS54" s="24"/>
      <c r="MLT54" s="24"/>
      <c r="MLU54" s="24"/>
      <c r="MLV54" s="24"/>
      <c r="MLW54" s="24"/>
      <c r="MLX54" s="24"/>
      <c r="MLY54" s="24"/>
      <c r="MLZ54" s="24"/>
      <c r="MMA54" s="24"/>
      <c r="MMB54" s="24"/>
      <c r="MMC54" s="24"/>
      <c r="MMD54" s="24"/>
      <c r="MME54" s="24"/>
      <c r="MMF54" s="24"/>
      <c r="MMG54" s="24"/>
      <c r="MMH54" s="24"/>
      <c r="MMI54" s="24"/>
      <c r="MMJ54" s="24"/>
      <c r="MMK54" s="24"/>
      <c r="MML54" s="24"/>
      <c r="MMM54" s="24"/>
      <c r="MMN54" s="24"/>
      <c r="MMO54" s="24"/>
      <c r="MMP54" s="24"/>
      <c r="MMQ54" s="24"/>
      <c r="MMR54" s="24"/>
      <c r="MMS54" s="24"/>
      <c r="MMT54" s="24"/>
      <c r="MMU54" s="24"/>
      <c r="MMV54" s="24"/>
      <c r="MMW54" s="24"/>
      <c r="MMX54" s="24"/>
      <c r="MMY54" s="24"/>
      <c r="MMZ54" s="24"/>
      <c r="MNA54" s="24"/>
      <c r="MNB54" s="24"/>
      <c r="MNC54" s="24"/>
      <c r="MND54" s="24"/>
      <c r="MNE54" s="24"/>
      <c r="MNF54" s="24"/>
      <c r="MNG54" s="24"/>
      <c r="MNH54" s="24"/>
      <c r="MNI54" s="24"/>
      <c r="MNJ54" s="24"/>
      <c r="MNK54" s="24"/>
      <c r="MNL54" s="24"/>
      <c r="MNM54" s="24"/>
      <c r="MNN54" s="24"/>
      <c r="MNO54" s="24"/>
      <c r="MNP54" s="24"/>
      <c r="MNQ54" s="24"/>
      <c r="MNR54" s="24"/>
      <c r="MNS54" s="24"/>
      <c r="MNT54" s="24"/>
      <c r="MNU54" s="24"/>
      <c r="MNV54" s="24"/>
      <c r="MNW54" s="24"/>
      <c r="MNX54" s="24"/>
      <c r="MNY54" s="24"/>
      <c r="MNZ54" s="24"/>
      <c r="MOA54" s="24"/>
      <c r="MOB54" s="24"/>
      <c r="MOC54" s="24"/>
      <c r="MOD54" s="24"/>
      <c r="MOE54" s="24"/>
      <c r="MOF54" s="24"/>
      <c r="MOG54" s="24"/>
      <c r="MOH54" s="24"/>
      <c r="MOI54" s="24"/>
      <c r="MOJ54" s="24"/>
      <c r="MOK54" s="24"/>
      <c r="MOL54" s="24"/>
      <c r="MOM54" s="24"/>
      <c r="MON54" s="24"/>
      <c r="MOO54" s="24"/>
      <c r="MOP54" s="24"/>
      <c r="MOQ54" s="24"/>
      <c r="MOR54" s="24"/>
      <c r="MOS54" s="24"/>
      <c r="MOT54" s="24"/>
      <c r="MOU54" s="24"/>
      <c r="MOV54" s="24"/>
      <c r="MOW54" s="24"/>
      <c r="MOX54" s="24"/>
      <c r="MOY54" s="24"/>
      <c r="MOZ54" s="24"/>
      <c r="MPA54" s="24"/>
      <c r="MPB54" s="24"/>
      <c r="MPC54" s="24"/>
      <c r="MPD54" s="24"/>
      <c r="MPE54" s="24"/>
      <c r="MPF54" s="24"/>
      <c r="MPG54" s="24"/>
      <c r="MPH54" s="24"/>
      <c r="MPI54" s="24"/>
      <c r="MPJ54" s="24"/>
      <c r="MPK54" s="24"/>
      <c r="MPL54" s="24"/>
      <c r="MPM54" s="24"/>
      <c r="MPN54" s="24"/>
      <c r="MPO54" s="24"/>
      <c r="MPP54" s="24"/>
      <c r="MPQ54" s="24"/>
      <c r="MPR54" s="24"/>
      <c r="MPS54" s="24"/>
      <c r="MPT54" s="24"/>
      <c r="MPU54" s="24"/>
      <c r="MPV54" s="24"/>
      <c r="MPW54" s="24"/>
      <c r="MPX54" s="24"/>
      <c r="MPY54" s="24"/>
      <c r="MPZ54" s="24"/>
      <c r="MQA54" s="24"/>
      <c r="MQB54" s="24"/>
      <c r="MQC54" s="24"/>
      <c r="MQD54" s="24"/>
      <c r="MQE54" s="24"/>
      <c r="MQF54" s="24"/>
      <c r="MQG54" s="24"/>
      <c r="MQH54" s="24"/>
      <c r="MQI54" s="24"/>
      <c r="MQJ54" s="24"/>
      <c r="MQK54" s="24"/>
      <c r="MQL54" s="24"/>
      <c r="MQM54" s="24"/>
      <c r="MQN54" s="24"/>
      <c r="MQO54" s="24"/>
      <c r="MQP54" s="24"/>
      <c r="MQQ54" s="24"/>
      <c r="MQR54" s="24"/>
      <c r="MQS54" s="24"/>
      <c r="MQT54" s="24"/>
      <c r="MQU54" s="24"/>
      <c r="MQV54" s="24"/>
      <c r="MQW54" s="24"/>
      <c r="MQX54" s="24"/>
      <c r="MQY54" s="24"/>
      <c r="MQZ54" s="24"/>
      <c r="MRA54" s="24"/>
      <c r="MRB54" s="24"/>
      <c r="MRC54" s="24"/>
      <c r="MRD54" s="24"/>
      <c r="MRE54" s="24"/>
      <c r="MRF54" s="24"/>
      <c r="MRG54" s="24"/>
      <c r="MRH54" s="24"/>
      <c r="MRI54" s="24"/>
      <c r="MRJ54" s="24"/>
      <c r="MRK54" s="24"/>
      <c r="MRL54" s="24"/>
      <c r="MRM54" s="24"/>
      <c r="MRN54" s="24"/>
      <c r="MRO54" s="24"/>
      <c r="MRP54" s="24"/>
      <c r="MRQ54" s="24"/>
      <c r="MRR54" s="24"/>
      <c r="MRS54" s="24"/>
      <c r="MRT54" s="24"/>
      <c r="MRU54" s="24"/>
      <c r="MRV54" s="24"/>
      <c r="MRW54" s="24"/>
      <c r="MRX54" s="24"/>
      <c r="MRY54" s="24"/>
      <c r="MRZ54" s="24"/>
      <c r="MSA54" s="24"/>
      <c r="MSB54" s="24"/>
      <c r="MSC54" s="24"/>
      <c r="MSD54" s="24"/>
      <c r="MSE54" s="24"/>
      <c r="MSF54" s="24"/>
      <c r="MSG54" s="24"/>
      <c r="MSH54" s="24"/>
      <c r="MSI54" s="24"/>
      <c r="MSJ54" s="24"/>
      <c r="MSK54" s="24"/>
      <c r="MSL54" s="24"/>
      <c r="MSM54" s="24"/>
      <c r="MSN54" s="24"/>
      <c r="MSO54" s="24"/>
      <c r="MSP54" s="24"/>
      <c r="MSQ54" s="24"/>
      <c r="MSR54" s="24"/>
      <c r="MSS54" s="24"/>
      <c r="MST54" s="24"/>
      <c r="MSU54" s="24"/>
      <c r="MSV54" s="24"/>
      <c r="MSW54" s="24"/>
      <c r="MSX54" s="24"/>
      <c r="MSY54" s="24"/>
      <c r="MSZ54" s="24"/>
      <c r="MTA54" s="24"/>
      <c r="MTB54" s="24"/>
      <c r="MTC54" s="24"/>
      <c r="MTD54" s="24"/>
      <c r="MTE54" s="24"/>
      <c r="MTF54" s="24"/>
      <c r="MTG54" s="24"/>
      <c r="MTH54" s="24"/>
      <c r="MTI54" s="24"/>
      <c r="MTJ54" s="24"/>
      <c r="MTK54" s="24"/>
      <c r="MTL54" s="24"/>
      <c r="MTM54" s="24"/>
      <c r="MTN54" s="24"/>
      <c r="MTO54" s="24"/>
      <c r="MTP54" s="24"/>
      <c r="MTQ54" s="24"/>
      <c r="MTR54" s="24"/>
      <c r="MTS54" s="24"/>
      <c r="MTT54" s="24"/>
      <c r="MTU54" s="24"/>
      <c r="MTV54" s="24"/>
      <c r="MTW54" s="24"/>
      <c r="MTX54" s="24"/>
      <c r="MTY54" s="24"/>
      <c r="MTZ54" s="24"/>
      <c r="MUA54" s="24"/>
      <c r="MUB54" s="24"/>
      <c r="MUC54" s="24"/>
      <c r="MUD54" s="24"/>
      <c r="MUE54" s="24"/>
      <c r="MUF54" s="24"/>
      <c r="MUG54" s="24"/>
      <c r="MUH54" s="24"/>
      <c r="MUI54" s="24"/>
      <c r="MUJ54" s="24"/>
      <c r="MUK54" s="24"/>
      <c r="MUL54" s="24"/>
      <c r="MUM54" s="24"/>
      <c r="MUN54" s="24"/>
      <c r="MUO54" s="24"/>
      <c r="MUP54" s="24"/>
      <c r="MUQ54" s="24"/>
      <c r="MUR54" s="24"/>
      <c r="MUS54" s="24"/>
      <c r="MUT54" s="24"/>
      <c r="MUU54" s="24"/>
      <c r="MUV54" s="24"/>
      <c r="MUW54" s="24"/>
      <c r="MUX54" s="24"/>
      <c r="MUY54" s="24"/>
      <c r="MUZ54" s="24"/>
      <c r="MVA54" s="24"/>
      <c r="MVB54" s="24"/>
      <c r="MVC54" s="24"/>
      <c r="MVD54" s="24"/>
      <c r="MVE54" s="24"/>
      <c r="MVF54" s="24"/>
      <c r="MVG54" s="24"/>
      <c r="MVH54" s="24"/>
      <c r="MVI54" s="24"/>
      <c r="MVJ54" s="24"/>
      <c r="MVK54" s="24"/>
      <c r="MVL54" s="24"/>
      <c r="MVM54" s="24"/>
      <c r="MVN54" s="24"/>
      <c r="MVO54" s="24"/>
      <c r="MVP54" s="24"/>
      <c r="MVQ54" s="24"/>
      <c r="MVR54" s="24"/>
      <c r="MVS54" s="24"/>
      <c r="MVT54" s="24"/>
      <c r="MVU54" s="24"/>
      <c r="MVV54" s="24"/>
      <c r="MVW54" s="24"/>
      <c r="MVX54" s="24"/>
      <c r="MVY54" s="24"/>
      <c r="MVZ54" s="24"/>
      <c r="MWA54" s="24"/>
      <c r="MWB54" s="24"/>
      <c r="MWC54" s="24"/>
      <c r="MWD54" s="24"/>
      <c r="MWE54" s="24"/>
      <c r="MWF54" s="24"/>
      <c r="MWG54" s="24"/>
      <c r="MWH54" s="24"/>
      <c r="MWI54" s="24"/>
      <c r="MWJ54" s="24"/>
      <c r="MWK54" s="24"/>
      <c r="MWL54" s="24"/>
      <c r="MWM54" s="24"/>
      <c r="MWN54" s="24"/>
      <c r="MWO54" s="24"/>
      <c r="MWP54" s="24"/>
      <c r="MWQ54" s="24"/>
      <c r="MWR54" s="24"/>
      <c r="MWS54" s="24"/>
      <c r="MWT54" s="24"/>
      <c r="MWU54" s="24"/>
      <c r="MWV54" s="24"/>
      <c r="MWW54" s="24"/>
      <c r="MWX54" s="24"/>
      <c r="MWY54" s="24"/>
      <c r="MWZ54" s="24"/>
      <c r="MXA54" s="24"/>
      <c r="MXB54" s="24"/>
      <c r="MXC54" s="24"/>
      <c r="MXD54" s="24"/>
      <c r="MXE54" s="24"/>
      <c r="MXF54" s="24"/>
      <c r="MXG54" s="24"/>
      <c r="MXH54" s="24"/>
      <c r="MXI54" s="24"/>
      <c r="MXJ54" s="24"/>
      <c r="MXK54" s="24"/>
      <c r="MXL54" s="24"/>
      <c r="MXM54" s="24"/>
      <c r="MXN54" s="24"/>
      <c r="MXO54" s="24"/>
      <c r="MXP54" s="24"/>
      <c r="MXQ54" s="24"/>
      <c r="MXR54" s="24"/>
      <c r="MXS54" s="24"/>
      <c r="MXT54" s="24"/>
      <c r="MXU54" s="24"/>
      <c r="MXV54" s="24"/>
      <c r="MXW54" s="24"/>
      <c r="MXX54" s="24"/>
      <c r="MXY54" s="24"/>
      <c r="MXZ54" s="24"/>
      <c r="MYA54" s="24"/>
      <c r="MYB54" s="24"/>
      <c r="MYC54" s="24"/>
      <c r="MYD54" s="24"/>
      <c r="MYE54" s="24"/>
      <c r="MYF54" s="24"/>
      <c r="MYG54" s="24"/>
      <c r="MYH54" s="24"/>
      <c r="MYI54" s="24"/>
      <c r="MYJ54" s="24"/>
      <c r="MYK54" s="24"/>
      <c r="MYL54" s="24"/>
      <c r="MYM54" s="24"/>
      <c r="MYN54" s="24"/>
      <c r="MYO54" s="24"/>
      <c r="MYP54" s="24"/>
      <c r="MYQ54" s="24"/>
      <c r="MYR54" s="24"/>
      <c r="MYS54" s="24"/>
      <c r="MYT54" s="24"/>
      <c r="MYU54" s="24"/>
      <c r="MYV54" s="24"/>
      <c r="MYW54" s="24"/>
      <c r="MYX54" s="24"/>
      <c r="MYY54" s="24"/>
      <c r="MYZ54" s="24"/>
      <c r="MZA54" s="24"/>
      <c r="MZB54" s="24"/>
      <c r="MZC54" s="24"/>
      <c r="MZD54" s="24"/>
      <c r="MZE54" s="24"/>
      <c r="MZF54" s="24"/>
      <c r="MZG54" s="24"/>
      <c r="MZH54" s="24"/>
      <c r="MZI54" s="24"/>
      <c r="MZJ54" s="24"/>
      <c r="MZK54" s="24"/>
      <c r="MZL54" s="24"/>
      <c r="MZM54" s="24"/>
      <c r="MZN54" s="24"/>
      <c r="MZO54" s="24"/>
      <c r="MZP54" s="24"/>
      <c r="MZQ54" s="24"/>
      <c r="MZR54" s="24"/>
      <c r="MZS54" s="24"/>
      <c r="MZT54" s="24"/>
      <c r="MZU54" s="24"/>
      <c r="MZV54" s="24"/>
      <c r="MZW54" s="24"/>
      <c r="MZX54" s="24"/>
      <c r="MZY54" s="24"/>
      <c r="MZZ54" s="24"/>
      <c r="NAA54" s="24"/>
      <c r="NAB54" s="24"/>
      <c r="NAC54" s="24"/>
      <c r="NAD54" s="24"/>
      <c r="NAE54" s="24"/>
      <c r="NAF54" s="24"/>
      <c r="NAG54" s="24"/>
      <c r="NAH54" s="24"/>
      <c r="NAI54" s="24"/>
      <c r="NAJ54" s="24"/>
      <c r="NAK54" s="24"/>
      <c r="NAL54" s="24"/>
      <c r="NAM54" s="24"/>
      <c r="NAN54" s="24"/>
      <c r="NAO54" s="24"/>
      <c r="NAP54" s="24"/>
      <c r="NAQ54" s="24"/>
      <c r="NAR54" s="24"/>
      <c r="NAS54" s="24"/>
      <c r="NAT54" s="24"/>
      <c r="NAU54" s="24"/>
      <c r="NAV54" s="24"/>
      <c r="NAW54" s="24"/>
      <c r="NAX54" s="24"/>
      <c r="NAY54" s="24"/>
      <c r="NAZ54" s="24"/>
      <c r="NBA54" s="24"/>
      <c r="NBB54" s="24"/>
      <c r="NBC54" s="24"/>
      <c r="NBD54" s="24"/>
      <c r="NBE54" s="24"/>
      <c r="NBF54" s="24"/>
      <c r="NBG54" s="24"/>
      <c r="NBH54" s="24"/>
      <c r="NBI54" s="24"/>
      <c r="NBJ54" s="24"/>
      <c r="NBK54" s="24"/>
      <c r="NBL54" s="24"/>
      <c r="NBM54" s="24"/>
      <c r="NBN54" s="24"/>
      <c r="NBO54" s="24"/>
      <c r="NBP54" s="24"/>
      <c r="NBQ54" s="24"/>
      <c r="NBR54" s="24"/>
      <c r="NBS54" s="24"/>
      <c r="NBT54" s="24"/>
      <c r="NBU54" s="24"/>
      <c r="NBV54" s="24"/>
      <c r="NBW54" s="24"/>
      <c r="NBX54" s="24"/>
      <c r="NBY54" s="24"/>
      <c r="NBZ54" s="24"/>
      <c r="NCA54" s="24"/>
      <c r="NCB54" s="24"/>
      <c r="NCC54" s="24"/>
      <c r="NCD54" s="24"/>
      <c r="NCE54" s="24"/>
      <c r="NCF54" s="24"/>
      <c r="NCG54" s="24"/>
      <c r="NCH54" s="24"/>
      <c r="NCI54" s="24"/>
      <c r="NCJ54" s="24"/>
      <c r="NCK54" s="24"/>
      <c r="NCL54" s="24"/>
      <c r="NCM54" s="24"/>
      <c r="NCN54" s="24"/>
      <c r="NCO54" s="24"/>
      <c r="NCP54" s="24"/>
      <c r="NCQ54" s="24"/>
      <c r="NCR54" s="24"/>
      <c r="NCS54" s="24"/>
      <c r="NCT54" s="24"/>
      <c r="NCU54" s="24"/>
      <c r="NCV54" s="24"/>
      <c r="NCW54" s="24"/>
      <c r="NCX54" s="24"/>
      <c r="NCY54" s="24"/>
      <c r="NCZ54" s="24"/>
      <c r="NDA54" s="24"/>
      <c r="NDB54" s="24"/>
      <c r="NDC54" s="24"/>
      <c r="NDD54" s="24"/>
      <c r="NDE54" s="24"/>
      <c r="NDF54" s="24"/>
      <c r="NDG54" s="24"/>
      <c r="NDH54" s="24"/>
      <c r="NDI54" s="24"/>
      <c r="NDJ54" s="24"/>
      <c r="NDK54" s="24"/>
      <c r="NDL54" s="24"/>
      <c r="NDM54" s="24"/>
      <c r="NDN54" s="24"/>
      <c r="NDO54" s="24"/>
      <c r="NDP54" s="24"/>
      <c r="NDQ54" s="24"/>
      <c r="NDR54" s="24"/>
      <c r="NDS54" s="24"/>
      <c r="NDT54" s="24"/>
      <c r="NDU54" s="24"/>
      <c r="NDV54" s="24"/>
      <c r="NDW54" s="24"/>
      <c r="NDX54" s="24"/>
      <c r="NDY54" s="24"/>
      <c r="NDZ54" s="24"/>
      <c r="NEA54" s="24"/>
      <c r="NEB54" s="24"/>
      <c r="NEC54" s="24"/>
      <c r="NED54" s="24"/>
      <c r="NEE54" s="24"/>
      <c r="NEF54" s="24"/>
      <c r="NEG54" s="24"/>
      <c r="NEH54" s="24"/>
      <c r="NEI54" s="24"/>
      <c r="NEJ54" s="24"/>
      <c r="NEK54" s="24"/>
      <c r="NEL54" s="24"/>
      <c r="NEM54" s="24"/>
      <c r="NEN54" s="24"/>
      <c r="NEO54" s="24"/>
      <c r="NEP54" s="24"/>
      <c r="NEQ54" s="24"/>
      <c r="NER54" s="24"/>
      <c r="NES54" s="24"/>
      <c r="NET54" s="24"/>
      <c r="NEU54" s="24"/>
      <c r="NEV54" s="24"/>
      <c r="NEW54" s="24"/>
      <c r="NEX54" s="24"/>
      <c r="NEY54" s="24"/>
      <c r="NEZ54" s="24"/>
      <c r="NFA54" s="24"/>
      <c r="NFB54" s="24"/>
      <c r="NFC54" s="24"/>
      <c r="NFD54" s="24"/>
      <c r="NFE54" s="24"/>
      <c r="NFF54" s="24"/>
      <c r="NFG54" s="24"/>
      <c r="NFH54" s="24"/>
      <c r="NFI54" s="24"/>
      <c r="NFJ54" s="24"/>
      <c r="NFK54" s="24"/>
      <c r="NFL54" s="24"/>
      <c r="NFM54" s="24"/>
      <c r="NFN54" s="24"/>
      <c r="NFO54" s="24"/>
      <c r="NFP54" s="24"/>
      <c r="NFQ54" s="24"/>
      <c r="NFR54" s="24"/>
      <c r="NFS54" s="24"/>
      <c r="NFT54" s="24"/>
      <c r="NFU54" s="24"/>
      <c r="NFV54" s="24"/>
      <c r="NFW54" s="24"/>
      <c r="NFX54" s="24"/>
      <c r="NFY54" s="24"/>
      <c r="NFZ54" s="24"/>
      <c r="NGA54" s="24"/>
      <c r="NGB54" s="24"/>
      <c r="NGC54" s="24"/>
      <c r="NGD54" s="24"/>
      <c r="NGE54" s="24"/>
      <c r="NGF54" s="24"/>
      <c r="NGG54" s="24"/>
      <c r="NGH54" s="24"/>
      <c r="NGI54" s="24"/>
      <c r="NGJ54" s="24"/>
      <c r="NGK54" s="24"/>
      <c r="NGL54" s="24"/>
      <c r="NGM54" s="24"/>
      <c r="NGN54" s="24"/>
      <c r="NGO54" s="24"/>
      <c r="NGP54" s="24"/>
      <c r="NGQ54" s="24"/>
      <c r="NGR54" s="24"/>
      <c r="NGS54" s="24"/>
      <c r="NGT54" s="24"/>
      <c r="NGU54" s="24"/>
      <c r="NGV54" s="24"/>
      <c r="NGW54" s="24"/>
      <c r="NGX54" s="24"/>
      <c r="NGY54" s="24"/>
      <c r="NGZ54" s="24"/>
      <c r="NHA54" s="24"/>
      <c r="NHB54" s="24"/>
      <c r="NHC54" s="24"/>
      <c r="NHD54" s="24"/>
      <c r="NHE54" s="24"/>
      <c r="NHF54" s="24"/>
      <c r="NHG54" s="24"/>
      <c r="NHH54" s="24"/>
      <c r="NHI54" s="24"/>
      <c r="NHJ54" s="24"/>
      <c r="NHK54" s="24"/>
      <c r="NHL54" s="24"/>
      <c r="NHM54" s="24"/>
      <c r="NHN54" s="24"/>
      <c r="NHO54" s="24"/>
      <c r="NHP54" s="24"/>
      <c r="NHQ54" s="24"/>
      <c r="NHR54" s="24"/>
      <c r="NHS54" s="24"/>
      <c r="NHT54" s="24"/>
      <c r="NHU54" s="24"/>
      <c r="NHV54" s="24"/>
      <c r="NHW54" s="24"/>
      <c r="NHX54" s="24"/>
      <c r="NHY54" s="24"/>
      <c r="NHZ54" s="24"/>
      <c r="NIA54" s="24"/>
      <c r="NIB54" s="24"/>
      <c r="NIC54" s="24"/>
      <c r="NID54" s="24"/>
      <c r="NIE54" s="24"/>
      <c r="NIF54" s="24"/>
      <c r="NIG54" s="24"/>
      <c r="NIH54" s="24"/>
      <c r="NII54" s="24"/>
      <c r="NIJ54" s="24"/>
      <c r="NIK54" s="24"/>
      <c r="NIL54" s="24"/>
      <c r="NIM54" s="24"/>
      <c r="NIN54" s="24"/>
      <c r="NIO54" s="24"/>
      <c r="NIP54" s="24"/>
      <c r="NIQ54" s="24"/>
      <c r="NIR54" s="24"/>
      <c r="NIS54" s="24"/>
      <c r="NIT54" s="24"/>
      <c r="NIU54" s="24"/>
      <c r="NIV54" s="24"/>
      <c r="NIW54" s="24"/>
      <c r="NIX54" s="24"/>
      <c r="NIY54" s="24"/>
      <c r="NIZ54" s="24"/>
      <c r="NJA54" s="24"/>
      <c r="NJB54" s="24"/>
      <c r="NJC54" s="24"/>
      <c r="NJD54" s="24"/>
      <c r="NJE54" s="24"/>
      <c r="NJF54" s="24"/>
      <c r="NJG54" s="24"/>
      <c r="NJH54" s="24"/>
      <c r="NJI54" s="24"/>
      <c r="NJJ54" s="24"/>
      <c r="NJK54" s="24"/>
      <c r="NJL54" s="24"/>
      <c r="NJM54" s="24"/>
      <c r="NJN54" s="24"/>
      <c r="NJO54" s="24"/>
      <c r="NJP54" s="24"/>
      <c r="NJQ54" s="24"/>
      <c r="NJR54" s="24"/>
      <c r="NJS54" s="24"/>
      <c r="NJT54" s="24"/>
      <c r="NJU54" s="24"/>
      <c r="NJV54" s="24"/>
      <c r="NJW54" s="24"/>
      <c r="NJX54" s="24"/>
      <c r="NJY54" s="24"/>
      <c r="NJZ54" s="24"/>
      <c r="NKA54" s="24"/>
      <c r="NKB54" s="24"/>
      <c r="NKC54" s="24"/>
      <c r="NKD54" s="24"/>
      <c r="NKE54" s="24"/>
      <c r="NKF54" s="24"/>
      <c r="NKG54" s="24"/>
      <c r="NKH54" s="24"/>
      <c r="NKI54" s="24"/>
      <c r="NKJ54" s="24"/>
      <c r="NKK54" s="24"/>
      <c r="NKL54" s="24"/>
      <c r="NKM54" s="24"/>
      <c r="NKN54" s="24"/>
      <c r="NKO54" s="24"/>
      <c r="NKP54" s="24"/>
      <c r="NKQ54" s="24"/>
      <c r="NKR54" s="24"/>
      <c r="NKS54" s="24"/>
      <c r="NKT54" s="24"/>
      <c r="NKU54" s="24"/>
      <c r="NKV54" s="24"/>
      <c r="NKW54" s="24"/>
      <c r="NKX54" s="24"/>
      <c r="NKY54" s="24"/>
      <c r="NKZ54" s="24"/>
      <c r="NLA54" s="24"/>
      <c r="NLB54" s="24"/>
      <c r="NLC54" s="24"/>
      <c r="NLD54" s="24"/>
      <c r="NLE54" s="24"/>
      <c r="NLF54" s="24"/>
      <c r="NLG54" s="24"/>
      <c r="NLH54" s="24"/>
      <c r="NLI54" s="24"/>
      <c r="NLJ54" s="24"/>
      <c r="NLK54" s="24"/>
      <c r="NLL54" s="24"/>
      <c r="NLM54" s="24"/>
      <c r="NLN54" s="24"/>
      <c r="NLO54" s="24"/>
      <c r="NLP54" s="24"/>
      <c r="NLQ54" s="24"/>
      <c r="NLR54" s="24"/>
      <c r="NLS54" s="24"/>
      <c r="NLT54" s="24"/>
      <c r="NLU54" s="24"/>
      <c r="NLV54" s="24"/>
      <c r="NLW54" s="24"/>
      <c r="NLX54" s="24"/>
      <c r="NLY54" s="24"/>
      <c r="NLZ54" s="24"/>
      <c r="NMA54" s="24"/>
      <c r="NMB54" s="24"/>
      <c r="NMC54" s="24"/>
      <c r="NMD54" s="24"/>
      <c r="NME54" s="24"/>
      <c r="NMF54" s="24"/>
      <c r="NMG54" s="24"/>
      <c r="NMH54" s="24"/>
      <c r="NMI54" s="24"/>
      <c r="NMJ54" s="24"/>
      <c r="NMK54" s="24"/>
      <c r="NML54" s="24"/>
      <c r="NMM54" s="24"/>
      <c r="NMN54" s="24"/>
      <c r="NMO54" s="24"/>
      <c r="NMP54" s="24"/>
      <c r="NMQ54" s="24"/>
      <c r="NMR54" s="24"/>
      <c r="NMS54" s="24"/>
      <c r="NMT54" s="24"/>
      <c r="NMU54" s="24"/>
      <c r="NMV54" s="24"/>
      <c r="NMW54" s="24"/>
      <c r="NMX54" s="24"/>
      <c r="NMY54" s="24"/>
      <c r="NMZ54" s="24"/>
      <c r="NNA54" s="24"/>
      <c r="NNB54" s="24"/>
      <c r="NNC54" s="24"/>
      <c r="NND54" s="24"/>
      <c r="NNE54" s="24"/>
      <c r="NNF54" s="24"/>
      <c r="NNG54" s="24"/>
      <c r="NNH54" s="24"/>
      <c r="NNI54" s="24"/>
      <c r="NNJ54" s="24"/>
      <c r="NNK54" s="24"/>
      <c r="NNL54" s="24"/>
      <c r="NNM54" s="24"/>
      <c r="NNN54" s="24"/>
      <c r="NNO54" s="24"/>
      <c r="NNP54" s="24"/>
      <c r="NNQ54" s="24"/>
      <c r="NNR54" s="24"/>
      <c r="NNS54" s="24"/>
      <c r="NNT54" s="24"/>
      <c r="NNU54" s="24"/>
      <c r="NNV54" s="24"/>
      <c r="NNW54" s="24"/>
      <c r="NNX54" s="24"/>
      <c r="NNY54" s="24"/>
      <c r="NNZ54" s="24"/>
      <c r="NOA54" s="24"/>
      <c r="NOB54" s="24"/>
      <c r="NOC54" s="24"/>
      <c r="NOD54" s="24"/>
      <c r="NOE54" s="24"/>
      <c r="NOF54" s="24"/>
      <c r="NOG54" s="24"/>
      <c r="NOH54" s="24"/>
      <c r="NOI54" s="24"/>
      <c r="NOJ54" s="24"/>
      <c r="NOK54" s="24"/>
      <c r="NOL54" s="24"/>
      <c r="NOM54" s="24"/>
      <c r="NON54" s="24"/>
      <c r="NOO54" s="24"/>
      <c r="NOP54" s="24"/>
      <c r="NOQ54" s="24"/>
      <c r="NOR54" s="24"/>
      <c r="NOS54" s="24"/>
      <c r="NOT54" s="24"/>
      <c r="NOU54" s="24"/>
      <c r="NOV54" s="24"/>
      <c r="NOW54" s="24"/>
      <c r="NOX54" s="24"/>
      <c r="NOY54" s="24"/>
      <c r="NOZ54" s="24"/>
      <c r="NPA54" s="24"/>
      <c r="NPB54" s="24"/>
      <c r="NPC54" s="24"/>
      <c r="NPD54" s="24"/>
      <c r="NPE54" s="24"/>
      <c r="NPF54" s="24"/>
      <c r="NPG54" s="24"/>
      <c r="NPH54" s="24"/>
      <c r="NPI54" s="24"/>
      <c r="NPJ54" s="24"/>
      <c r="NPK54" s="24"/>
      <c r="NPL54" s="24"/>
      <c r="NPM54" s="24"/>
      <c r="NPN54" s="24"/>
      <c r="NPO54" s="24"/>
      <c r="NPP54" s="24"/>
      <c r="NPQ54" s="24"/>
      <c r="NPR54" s="24"/>
      <c r="NPS54" s="24"/>
      <c r="NPT54" s="24"/>
      <c r="NPU54" s="24"/>
      <c r="NPV54" s="24"/>
      <c r="NPW54" s="24"/>
      <c r="NPX54" s="24"/>
      <c r="NPY54" s="24"/>
      <c r="NPZ54" s="24"/>
      <c r="NQA54" s="24"/>
      <c r="NQB54" s="24"/>
      <c r="NQC54" s="24"/>
      <c r="NQD54" s="24"/>
      <c r="NQE54" s="24"/>
      <c r="NQF54" s="24"/>
      <c r="NQG54" s="24"/>
      <c r="NQH54" s="24"/>
      <c r="NQI54" s="24"/>
      <c r="NQJ54" s="24"/>
      <c r="NQK54" s="24"/>
      <c r="NQL54" s="24"/>
      <c r="NQM54" s="24"/>
      <c r="NQN54" s="24"/>
      <c r="NQO54" s="24"/>
      <c r="NQP54" s="24"/>
      <c r="NQQ54" s="24"/>
      <c r="NQR54" s="24"/>
      <c r="NQS54" s="24"/>
      <c r="NQT54" s="24"/>
      <c r="NQU54" s="24"/>
      <c r="NQV54" s="24"/>
      <c r="NQW54" s="24"/>
      <c r="NQX54" s="24"/>
      <c r="NQY54" s="24"/>
      <c r="NQZ54" s="24"/>
      <c r="NRA54" s="24"/>
      <c r="NRB54" s="24"/>
      <c r="NRC54" s="24"/>
      <c r="NRD54" s="24"/>
      <c r="NRE54" s="24"/>
      <c r="NRF54" s="24"/>
      <c r="NRG54" s="24"/>
      <c r="NRH54" s="24"/>
      <c r="NRI54" s="24"/>
      <c r="NRJ54" s="24"/>
      <c r="NRK54" s="24"/>
      <c r="NRL54" s="24"/>
      <c r="NRM54" s="24"/>
      <c r="NRN54" s="24"/>
      <c r="NRO54" s="24"/>
      <c r="NRP54" s="24"/>
      <c r="NRQ54" s="24"/>
      <c r="NRR54" s="24"/>
      <c r="NRS54" s="24"/>
      <c r="NRT54" s="24"/>
      <c r="NRU54" s="24"/>
      <c r="NRV54" s="24"/>
      <c r="NRW54" s="24"/>
      <c r="NRX54" s="24"/>
      <c r="NRY54" s="24"/>
      <c r="NRZ54" s="24"/>
      <c r="NSA54" s="24"/>
      <c r="NSB54" s="24"/>
      <c r="NSC54" s="24"/>
      <c r="NSD54" s="24"/>
      <c r="NSE54" s="24"/>
      <c r="NSF54" s="24"/>
      <c r="NSG54" s="24"/>
      <c r="NSH54" s="24"/>
      <c r="NSI54" s="24"/>
      <c r="NSJ54" s="24"/>
      <c r="NSK54" s="24"/>
      <c r="NSL54" s="24"/>
      <c r="NSM54" s="24"/>
      <c r="NSN54" s="24"/>
      <c r="NSO54" s="24"/>
      <c r="NSP54" s="24"/>
      <c r="NSQ54" s="24"/>
      <c r="NSR54" s="24"/>
      <c r="NSS54" s="24"/>
      <c r="NST54" s="24"/>
      <c r="NSU54" s="24"/>
      <c r="NSV54" s="24"/>
      <c r="NSW54" s="24"/>
      <c r="NSX54" s="24"/>
      <c r="NSY54" s="24"/>
      <c r="NSZ54" s="24"/>
      <c r="NTA54" s="24"/>
      <c r="NTB54" s="24"/>
      <c r="NTC54" s="24"/>
      <c r="NTD54" s="24"/>
      <c r="NTE54" s="24"/>
      <c r="NTF54" s="24"/>
      <c r="NTG54" s="24"/>
      <c r="NTH54" s="24"/>
      <c r="NTI54" s="24"/>
      <c r="NTJ54" s="24"/>
      <c r="NTK54" s="24"/>
      <c r="NTL54" s="24"/>
      <c r="NTM54" s="24"/>
      <c r="NTN54" s="24"/>
      <c r="NTO54" s="24"/>
      <c r="NTP54" s="24"/>
      <c r="NTQ54" s="24"/>
      <c r="NTR54" s="24"/>
      <c r="NTS54" s="24"/>
      <c r="NTT54" s="24"/>
      <c r="NTU54" s="24"/>
      <c r="NTV54" s="24"/>
      <c r="NTW54" s="24"/>
      <c r="NTX54" s="24"/>
      <c r="NTY54" s="24"/>
      <c r="NTZ54" s="24"/>
      <c r="NUA54" s="24"/>
      <c r="NUB54" s="24"/>
      <c r="NUC54" s="24"/>
      <c r="NUD54" s="24"/>
      <c r="NUE54" s="24"/>
      <c r="NUF54" s="24"/>
      <c r="NUG54" s="24"/>
      <c r="NUH54" s="24"/>
      <c r="NUI54" s="24"/>
      <c r="NUJ54" s="24"/>
      <c r="NUK54" s="24"/>
      <c r="NUL54" s="24"/>
      <c r="NUM54" s="24"/>
      <c r="NUN54" s="24"/>
      <c r="NUO54" s="24"/>
      <c r="NUP54" s="24"/>
      <c r="NUQ54" s="24"/>
      <c r="NUR54" s="24"/>
      <c r="NUS54" s="24"/>
      <c r="NUT54" s="24"/>
      <c r="NUU54" s="24"/>
      <c r="NUV54" s="24"/>
      <c r="NUW54" s="24"/>
      <c r="NUX54" s="24"/>
      <c r="NUY54" s="24"/>
      <c r="NUZ54" s="24"/>
      <c r="NVA54" s="24"/>
      <c r="NVB54" s="24"/>
      <c r="NVC54" s="24"/>
      <c r="NVD54" s="24"/>
      <c r="NVE54" s="24"/>
      <c r="NVF54" s="24"/>
      <c r="NVG54" s="24"/>
      <c r="NVH54" s="24"/>
      <c r="NVI54" s="24"/>
      <c r="NVJ54" s="24"/>
      <c r="NVK54" s="24"/>
      <c r="NVL54" s="24"/>
      <c r="NVM54" s="24"/>
      <c r="NVN54" s="24"/>
      <c r="NVO54" s="24"/>
      <c r="NVP54" s="24"/>
      <c r="NVQ54" s="24"/>
      <c r="NVR54" s="24"/>
      <c r="NVS54" s="24"/>
      <c r="NVT54" s="24"/>
      <c r="NVU54" s="24"/>
      <c r="NVV54" s="24"/>
      <c r="NVW54" s="24"/>
      <c r="NVX54" s="24"/>
      <c r="NVY54" s="24"/>
      <c r="NVZ54" s="24"/>
      <c r="NWA54" s="24"/>
      <c r="NWB54" s="24"/>
      <c r="NWC54" s="24"/>
      <c r="NWD54" s="24"/>
      <c r="NWE54" s="24"/>
      <c r="NWF54" s="24"/>
      <c r="NWG54" s="24"/>
      <c r="NWH54" s="24"/>
      <c r="NWI54" s="24"/>
      <c r="NWJ54" s="24"/>
      <c r="NWK54" s="24"/>
      <c r="NWL54" s="24"/>
      <c r="NWM54" s="24"/>
      <c r="NWN54" s="24"/>
      <c r="NWO54" s="24"/>
      <c r="NWP54" s="24"/>
      <c r="NWQ54" s="24"/>
      <c r="NWR54" s="24"/>
      <c r="NWS54" s="24"/>
      <c r="NWT54" s="24"/>
      <c r="NWU54" s="24"/>
      <c r="NWV54" s="24"/>
      <c r="NWW54" s="24"/>
      <c r="NWX54" s="24"/>
      <c r="NWY54" s="24"/>
      <c r="NWZ54" s="24"/>
      <c r="NXA54" s="24"/>
      <c r="NXB54" s="24"/>
      <c r="NXC54" s="24"/>
      <c r="NXD54" s="24"/>
      <c r="NXE54" s="24"/>
      <c r="NXF54" s="24"/>
      <c r="NXG54" s="24"/>
      <c r="NXH54" s="24"/>
      <c r="NXI54" s="24"/>
      <c r="NXJ54" s="24"/>
      <c r="NXK54" s="24"/>
      <c r="NXL54" s="24"/>
      <c r="NXM54" s="24"/>
      <c r="NXN54" s="24"/>
      <c r="NXO54" s="24"/>
      <c r="NXP54" s="24"/>
      <c r="NXQ54" s="24"/>
      <c r="NXR54" s="24"/>
      <c r="NXS54" s="24"/>
      <c r="NXT54" s="24"/>
      <c r="NXU54" s="24"/>
      <c r="NXV54" s="24"/>
      <c r="NXW54" s="24"/>
      <c r="NXX54" s="24"/>
      <c r="NXY54" s="24"/>
      <c r="NXZ54" s="24"/>
      <c r="NYA54" s="24"/>
      <c r="NYB54" s="24"/>
      <c r="NYC54" s="24"/>
      <c r="NYD54" s="24"/>
      <c r="NYE54" s="24"/>
      <c r="NYF54" s="24"/>
      <c r="NYG54" s="24"/>
      <c r="NYH54" s="24"/>
      <c r="NYI54" s="24"/>
      <c r="NYJ54" s="24"/>
      <c r="NYK54" s="24"/>
      <c r="NYL54" s="24"/>
      <c r="NYM54" s="24"/>
      <c r="NYN54" s="24"/>
      <c r="NYO54" s="24"/>
      <c r="NYP54" s="24"/>
      <c r="NYQ54" s="24"/>
      <c r="NYR54" s="24"/>
      <c r="NYS54" s="24"/>
      <c r="NYT54" s="24"/>
      <c r="NYU54" s="24"/>
      <c r="NYV54" s="24"/>
      <c r="NYW54" s="24"/>
      <c r="NYX54" s="24"/>
      <c r="NYY54" s="24"/>
      <c r="NYZ54" s="24"/>
      <c r="NZA54" s="24"/>
      <c r="NZB54" s="24"/>
      <c r="NZC54" s="24"/>
      <c r="NZD54" s="24"/>
      <c r="NZE54" s="24"/>
      <c r="NZF54" s="24"/>
      <c r="NZG54" s="24"/>
      <c r="NZH54" s="24"/>
      <c r="NZI54" s="24"/>
      <c r="NZJ54" s="24"/>
      <c r="NZK54" s="24"/>
      <c r="NZL54" s="24"/>
      <c r="NZM54" s="24"/>
      <c r="NZN54" s="24"/>
      <c r="NZO54" s="24"/>
      <c r="NZP54" s="24"/>
      <c r="NZQ54" s="24"/>
      <c r="NZR54" s="24"/>
      <c r="NZS54" s="24"/>
      <c r="NZT54" s="24"/>
      <c r="NZU54" s="24"/>
      <c r="NZV54" s="24"/>
      <c r="NZW54" s="24"/>
      <c r="NZX54" s="24"/>
      <c r="NZY54" s="24"/>
      <c r="NZZ54" s="24"/>
      <c r="OAA54" s="24"/>
      <c r="OAB54" s="24"/>
      <c r="OAC54" s="24"/>
      <c r="OAD54" s="24"/>
      <c r="OAE54" s="24"/>
      <c r="OAF54" s="24"/>
      <c r="OAG54" s="24"/>
      <c r="OAH54" s="24"/>
      <c r="OAI54" s="24"/>
      <c r="OAJ54" s="24"/>
      <c r="OAK54" s="24"/>
      <c r="OAL54" s="24"/>
      <c r="OAM54" s="24"/>
      <c r="OAN54" s="24"/>
      <c r="OAO54" s="24"/>
      <c r="OAP54" s="24"/>
      <c r="OAQ54" s="24"/>
      <c r="OAR54" s="24"/>
      <c r="OAS54" s="24"/>
      <c r="OAT54" s="24"/>
      <c r="OAU54" s="24"/>
      <c r="OAV54" s="24"/>
      <c r="OAW54" s="24"/>
      <c r="OAX54" s="24"/>
      <c r="OAY54" s="24"/>
      <c r="OAZ54" s="24"/>
      <c r="OBA54" s="24"/>
      <c r="OBB54" s="24"/>
      <c r="OBC54" s="24"/>
      <c r="OBD54" s="24"/>
      <c r="OBE54" s="24"/>
      <c r="OBF54" s="24"/>
      <c r="OBG54" s="24"/>
      <c r="OBH54" s="24"/>
      <c r="OBI54" s="24"/>
      <c r="OBJ54" s="24"/>
      <c r="OBK54" s="24"/>
      <c r="OBL54" s="24"/>
      <c r="OBM54" s="24"/>
      <c r="OBN54" s="24"/>
      <c r="OBO54" s="24"/>
      <c r="OBP54" s="24"/>
      <c r="OBQ54" s="24"/>
      <c r="OBR54" s="24"/>
      <c r="OBS54" s="24"/>
      <c r="OBT54" s="24"/>
      <c r="OBU54" s="24"/>
      <c r="OBV54" s="24"/>
      <c r="OBW54" s="24"/>
      <c r="OBX54" s="24"/>
      <c r="OBY54" s="24"/>
      <c r="OBZ54" s="24"/>
      <c r="OCA54" s="24"/>
      <c r="OCB54" s="24"/>
      <c r="OCC54" s="24"/>
      <c r="OCD54" s="24"/>
      <c r="OCE54" s="24"/>
      <c r="OCF54" s="24"/>
      <c r="OCG54" s="24"/>
      <c r="OCH54" s="24"/>
      <c r="OCI54" s="24"/>
      <c r="OCJ54" s="24"/>
      <c r="OCK54" s="24"/>
      <c r="OCL54" s="24"/>
      <c r="OCM54" s="24"/>
      <c r="OCN54" s="24"/>
      <c r="OCO54" s="24"/>
      <c r="OCP54" s="24"/>
      <c r="OCQ54" s="24"/>
      <c r="OCR54" s="24"/>
      <c r="OCS54" s="24"/>
      <c r="OCT54" s="24"/>
      <c r="OCU54" s="24"/>
      <c r="OCV54" s="24"/>
      <c r="OCW54" s="24"/>
      <c r="OCX54" s="24"/>
      <c r="OCY54" s="24"/>
      <c r="OCZ54" s="24"/>
      <c r="ODA54" s="24"/>
      <c r="ODB54" s="24"/>
      <c r="ODC54" s="24"/>
      <c r="ODD54" s="24"/>
      <c r="ODE54" s="24"/>
      <c r="ODF54" s="24"/>
      <c r="ODG54" s="24"/>
      <c r="ODH54" s="24"/>
      <c r="ODI54" s="24"/>
      <c r="ODJ54" s="24"/>
      <c r="ODK54" s="24"/>
      <c r="ODL54" s="24"/>
      <c r="ODM54" s="24"/>
      <c r="ODN54" s="24"/>
      <c r="ODO54" s="24"/>
      <c r="ODP54" s="24"/>
      <c r="ODQ54" s="24"/>
      <c r="ODR54" s="24"/>
      <c r="ODS54" s="24"/>
      <c r="ODT54" s="24"/>
      <c r="ODU54" s="24"/>
      <c r="ODV54" s="24"/>
      <c r="ODW54" s="24"/>
      <c r="ODX54" s="24"/>
      <c r="ODY54" s="24"/>
      <c r="ODZ54" s="24"/>
      <c r="OEA54" s="24"/>
      <c r="OEB54" s="24"/>
      <c r="OEC54" s="24"/>
      <c r="OED54" s="24"/>
      <c r="OEE54" s="24"/>
      <c r="OEF54" s="24"/>
      <c r="OEG54" s="24"/>
      <c r="OEH54" s="24"/>
      <c r="OEI54" s="24"/>
      <c r="OEJ54" s="24"/>
      <c r="OEK54" s="24"/>
      <c r="OEL54" s="24"/>
      <c r="OEM54" s="24"/>
      <c r="OEN54" s="24"/>
      <c r="OEO54" s="24"/>
      <c r="OEP54" s="24"/>
      <c r="OEQ54" s="24"/>
      <c r="OER54" s="24"/>
      <c r="OES54" s="24"/>
      <c r="OET54" s="24"/>
      <c r="OEU54" s="24"/>
      <c r="OEV54" s="24"/>
      <c r="OEW54" s="24"/>
      <c r="OEX54" s="24"/>
      <c r="OEY54" s="24"/>
      <c r="OEZ54" s="24"/>
      <c r="OFA54" s="24"/>
      <c r="OFB54" s="24"/>
      <c r="OFC54" s="24"/>
      <c r="OFD54" s="24"/>
      <c r="OFE54" s="24"/>
      <c r="OFF54" s="24"/>
      <c r="OFG54" s="24"/>
      <c r="OFH54" s="24"/>
      <c r="OFI54" s="24"/>
      <c r="OFJ54" s="24"/>
      <c r="OFK54" s="24"/>
      <c r="OFL54" s="24"/>
      <c r="OFM54" s="24"/>
      <c r="OFN54" s="24"/>
      <c r="OFO54" s="24"/>
      <c r="OFP54" s="24"/>
      <c r="OFQ54" s="24"/>
      <c r="OFR54" s="24"/>
      <c r="OFS54" s="24"/>
      <c r="OFT54" s="24"/>
      <c r="OFU54" s="24"/>
      <c r="OFV54" s="24"/>
      <c r="OFW54" s="24"/>
      <c r="OFX54" s="24"/>
      <c r="OFY54" s="24"/>
      <c r="OFZ54" s="24"/>
      <c r="OGA54" s="24"/>
      <c r="OGB54" s="24"/>
      <c r="OGC54" s="24"/>
      <c r="OGD54" s="24"/>
      <c r="OGE54" s="24"/>
      <c r="OGF54" s="24"/>
      <c r="OGG54" s="24"/>
      <c r="OGH54" s="24"/>
      <c r="OGI54" s="24"/>
      <c r="OGJ54" s="24"/>
      <c r="OGK54" s="24"/>
      <c r="OGL54" s="24"/>
      <c r="OGM54" s="24"/>
      <c r="OGN54" s="24"/>
      <c r="OGO54" s="24"/>
      <c r="OGP54" s="24"/>
      <c r="OGQ54" s="24"/>
      <c r="OGR54" s="24"/>
      <c r="OGS54" s="24"/>
      <c r="OGT54" s="24"/>
      <c r="OGU54" s="24"/>
      <c r="OGV54" s="24"/>
      <c r="OGW54" s="24"/>
      <c r="OGX54" s="24"/>
      <c r="OGY54" s="24"/>
      <c r="OGZ54" s="24"/>
      <c r="OHA54" s="24"/>
      <c r="OHB54" s="24"/>
      <c r="OHC54" s="24"/>
      <c r="OHD54" s="24"/>
      <c r="OHE54" s="24"/>
      <c r="OHF54" s="24"/>
      <c r="OHG54" s="24"/>
      <c r="OHH54" s="24"/>
      <c r="OHI54" s="24"/>
      <c r="OHJ54" s="24"/>
      <c r="OHK54" s="24"/>
      <c r="OHL54" s="24"/>
      <c r="OHM54" s="24"/>
      <c r="OHN54" s="24"/>
      <c r="OHO54" s="24"/>
      <c r="OHP54" s="24"/>
      <c r="OHQ54" s="24"/>
      <c r="OHR54" s="24"/>
      <c r="OHS54" s="24"/>
      <c r="OHT54" s="24"/>
      <c r="OHU54" s="24"/>
      <c r="OHV54" s="24"/>
      <c r="OHW54" s="24"/>
      <c r="OHX54" s="24"/>
      <c r="OHY54" s="24"/>
      <c r="OHZ54" s="24"/>
      <c r="OIA54" s="24"/>
      <c r="OIB54" s="24"/>
      <c r="OIC54" s="24"/>
      <c r="OID54" s="24"/>
      <c r="OIE54" s="24"/>
      <c r="OIF54" s="24"/>
      <c r="OIG54" s="24"/>
      <c r="OIH54" s="24"/>
      <c r="OII54" s="24"/>
      <c r="OIJ54" s="24"/>
      <c r="OIK54" s="24"/>
      <c r="OIL54" s="24"/>
      <c r="OIM54" s="24"/>
      <c r="OIN54" s="24"/>
      <c r="OIO54" s="24"/>
      <c r="OIP54" s="24"/>
      <c r="OIQ54" s="24"/>
      <c r="OIR54" s="24"/>
      <c r="OIS54" s="24"/>
      <c r="OIT54" s="24"/>
      <c r="OIU54" s="24"/>
      <c r="OIV54" s="24"/>
      <c r="OIW54" s="24"/>
      <c r="OIX54" s="24"/>
      <c r="OIY54" s="24"/>
      <c r="OIZ54" s="24"/>
      <c r="OJA54" s="24"/>
      <c r="OJB54" s="24"/>
      <c r="OJC54" s="24"/>
      <c r="OJD54" s="24"/>
      <c r="OJE54" s="24"/>
      <c r="OJF54" s="24"/>
      <c r="OJG54" s="24"/>
      <c r="OJH54" s="24"/>
      <c r="OJI54" s="24"/>
      <c r="OJJ54" s="24"/>
      <c r="OJK54" s="24"/>
      <c r="OJL54" s="24"/>
      <c r="OJM54" s="24"/>
      <c r="OJN54" s="24"/>
      <c r="OJO54" s="24"/>
      <c r="OJP54" s="24"/>
      <c r="OJQ54" s="24"/>
      <c r="OJR54" s="24"/>
      <c r="OJS54" s="24"/>
      <c r="OJT54" s="24"/>
      <c r="OJU54" s="24"/>
      <c r="OJV54" s="24"/>
      <c r="OJW54" s="24"/>
      <c r="OJX54" s="24"/>
      <c r="OJY54" s="24"/>
      <c r="OJZ54" s="24"/>
      <c r="OKA54" s="24"/>
      <c r="OKB54" s="24"/>
      <c r="OKC54" s="24"/>
      <c r="OKD54" s="24"/>
      <c r="OKE54" s="24"/>
      <c r="OKF54" s="24"/>
      <c r="OKG54" s="24"/>
      <c r="OKH54" s="24"/>
      <c r="OKI54" s="24"/>
      <c r="OKJ54" s="24"/>
      <c r="OKK54" s="24"/>
      <c r="OKL54" s="24"/>
      <c r="OKM54" s="24"/>
      <c r="OKN54" s="24"/>
      <c r="OKO54" s="24"/>
      <c r="OKP54" s="24"/>
      <c r="OKQ54" s="24"/>
      <c r="OKR54" s="24"/>
      <c r="OKS54" s="24"/>
      <c r="OKT54" s="24"/>
      <c r="OKU54" s="24"/>
      <c r="OKV54" s="24"/>
      <c r="OKW54" s="24"/>
      <c r="OKX54" s="24"/>
      <c r="OKY54" s="24"/>
      <c r="OKZ54" s="24"/>
      <c r="OLA54" s="24"/>
      <c r="OLB54" s="24"/>
      <c r="OLC54" s="24"/>
      <c r="OLD54" s="24"/>
      <c r="OLE54" s="24"/>
      <c r="OLF54" s="24"/>
      <c r="OLG54" s="24"/>
      <c r="OLH54" s="24"/>
      <c r="OLI54" s="24"/>
      <c r="OLJ54" s="24"/>
      <c r="OLK54" s="24"/>
      <c r="OLL54" s="24"/>
      <c r="OLM54" s="24"/>
      <c r="OLN54" s="24"/>
      <c r="OLO54" s="24"/>
      <c r="OLP54" s="24"/>
      <c r="OLQ54" s="24"/>
      <c r="OLR54" s="24"/>
      <c r="OLS54" s="24"/>
      <c r="OLT54" s="24"/>
      <c r="OLU54" s="24"/>
      <c r="OLV54" s="24"/>
      <c r="OLW54" s="24"/>
      <c r="OLX54" s="24"/>
      <c r="OLY54" s="24"/>
      <c r="OLZ54" s="24"/>
      <c r="OMA54" s="24"/>
      <c r="OMB54" s="24"/>
      <c r="OMC54" s="24"/>
      <c r="OMD54" s="24"/>
      <c r="OME54" s="24"/>
      <c r="OMF54" s="24"/>
      <c r="OMG54" s="24"/>
      <c r="OMH54" s="24"/>
      <c r="OMI54" s="24"/>
      <c r="OMJ54" s="24"/>
      <c r="OMK54" s="24"/>
      <c r="OML54" s="24"/>
      <c r="OMM54" s="24"/>
      <c r="OMN54" s="24"/>
      <c r="OMO54" s="24"/>
      <c r="OMP54" s="24"/>
      <c r="OMQ54" s="24"/>
      <c r="OMR54" s="24"/>
      <c r="OMS54" s="24"/>
      <c r="OMT54" s="24"/>
      <c r="OMU54" s="24"/>
      <c r="OMV54" s="24"/>
      <c r="OMW54" s="24"/>
      <c r="OMX54" s="24"/>
      <c r="OMY54" s="24"/>
      <c r="OMZ54" s="24"/>
      <c r="ONA54" s="24"/>
      <c r="ONB54" s="24"/>
      <c r="ONC54" s="24"/>
      <c r="OND54" s="24"/>
      <c r="ONE54" s="24"/>
      <c r="ONF54" s="24"/>
      <c r="ONG54" s="24"/>
      <c r="ONH54" s="24"/>
      <c r="ONI54" s="24"/>
      <c r="ONJ54" s="24"/>
      <c r="ONK54" s="24"/>
      <c r="ONL54" s="24"/>
      <c r="ONM54" s="24"/>
      <c r="ONN54" s="24"/>
      <c r="ONO54" s="24"/>
      <c r="ONP54" s="24"/>
      <c r="ONQ54" s="24"/>
      <c r="ONR54" s="24"/>
      <c r="ONS54" s="24"/>
      <c r="ONT54" s="24"/>
      <c r="ONU54" s="24"/>
      <c r="ONV54" s="24"/>
      <c r="ONW54" s="24"/>
      <c r="ONX54" s="24"/>
      <c r="ONY54" s="24"/>
      <c r="ONZ54" s="24"/>
      <c r="OOA54" s="24"/>
      <c r="OOB54" s="24"/>
      <c r="OOC54" s="24"/>
      <c r="OOD54" s="24"/>
      <c r="OOE54" s="24"/>
      <c r="OOF54" s="24"/>
      <c r="OOG54" s="24"/>
      <c r="OOH54" s="24"/>
      <c r="OOI54" s="24"/>
      <c r="OOJ54" s="24"/>
      <c r="OOK54" s="24"/>
      <c r="OOL54" s="24"/>
      <c r="OOM54" s="24"/>
      <c r="OON54" s="24"/>
      <c r="OOO54" s="24"/>
      <c r="OOP54" s="24"/>
      <c r="OOQ54" s="24"/>
      <c r="OOR54" s="24"/>
      <c r="OOS54" s="24"/>
      <c r="OOT54" s="24"/>
      <c r="OOU54" s="24"/>
      <c r="OOV54" s="24"/>
      <c r="OOW54" s="24"/>
      <c r="OOX54" s="24"/>
      <c r="OOY54" s="24"/>
      <c r="OOZ54" s="24"/>
      <c r="OPA54" s="24"/>
      <c r="OPB54" s="24"/>
      <c r="OPC54" s="24"/>
      <c r="OPD54" s="24"/>
      <c r="OPE54" s="24"/>
      <c r="OPF54" s="24"/>
      <c r="OPG54" s="24"/>
      <c r="OPH54" s="24"/>
      <c r="OPI54" s="24"/>
      <c r="OPJ54" s="24"/>
      <c r="OPK54" s="24"/>
      <c r="OPL54" s="24"/>
      <c r="OPM54" s="24"/>
      <c r="OPN54" s="24"/>
      <c r="OPO54" s="24"/>
      <c r="OPP54" s="24"/>
      <c r="OPQ54" s="24"/>
      <c r="OPR54" s="24"/>
      <c r="OPS54" s="24"/>
      <c r="OPT54" s="24"/>
      <c r="OPU54" s="24"/>
      <c r="OPV54" s="24"/>
      <c r="OPW54" s="24"/>
      <c r="OPX54" s="24"/>
      <c r="OPY54" s="24"/>
      <c r="OPZ54" s="24"/>
      <c r="OQA54" s="24"/>
      <c r="OQB54" s="24"/>
      <c r="OQC54" s="24"/>
      <c r="OQD54" s="24"/>
      <c r="OQE54" s="24"/>
      <c r="OQF54" s="24"/>
      <c r="OQG54" s="24"/>
      <c r="OQH54" s="24"/>
      <c r="OQI54" s="24"/>
      <c r="OQJ54" s="24"/>
      <c r="OQK54" s="24"/>
      <c r="OQL54" s="24"/>
      <c r="OQM54" s="24"/>
      <c r="OQN54" s="24"/>
      <c r="OQO54" s="24"/>
      <c r="OQP54" s="24"/>
      <c r="OQQ54" s="24"/>
      <c r="OQR54" s="24"/>
      <c r="OQS54" s="24"/>
      <c r="OQT54" s="24"/>
      <c r="OQU54" s="24"/>
      <c r="OQV54" s="24"/>
      <c r="OQW54" s="24"/>
      <c r="OQX54" s="24"/>
      <c r="OQY54" s="24"/>
      <c r="OQZ54" s="24"/>
      <c r="ORA54" s="24"/>
      <c r="ORB54" s="24"/>
      <c r="ORC54" s="24"/>
      <c r="ORD54" s="24"/>
      <c r="ORE54" s="24"/>
      <c r="ORF54" s="24"/>
      <c r="ORG54" s="24"/>
      <c r="ORH54" s="24"/>
      <c r="ORI54" s="24"/>
      <c r="ORJ54" s="24"/>
      <c r="ORK54" s="24"/>
      <c r="ORL54" s="24"/>
      <c r="ORM54" s="24"/>
      <c r="ORN54" s="24"/>
      <c r="ORO54" s="24"/>
      <c r="ORP54" s="24"/>
      <c r="ORQ54" s="24"/>
      <c r="ORR54" s="24"/>
      <c r="ORS54" s="24"/>
      <c r="ORT54" s="24"/>
      <c r="ORU54" s="24"/>
      <c r="ORV54" s="24"/>
      <c r="ORW54" s="24"/>
      <c r="ORX54" s="24"/>
      <c r="ORY54" s="24"/>
      <c r="ORZ54" s="24"/>
      <c r="OSA54" s="24"/>
      <c r="OSB54" s="24"/>
      <c r="OSC54" s="24"/>
      <c r="OSD54" s="24"/>
      <c r="OSE54" s="24"/>
      <c r="OSF54" s="24"/>
      <c r="OSG54" s="24"/>
      <c r="OSH54" s="24"/>
      <c r="OSI54" s="24"/>
      <c r="OSJ54" s="24"/>
      <c r="OSK54" s="24"/>
      <c r="OSL54" s="24"/>
      <c r="OSM54" s="24"/>
      <c r="OSN54" s="24"/>
      <c r="OSO54" s="24"/>
      <c r="OSP54" s="24"/>
      <c r="OSQ54" s="24"/>
      <c r="OSR54" s="24"/>
      <c r="OSS54" s="24"/>
      <c r="OST54" s="24"/>
      <c r="OSU54" s="24"/>
      <c r="OSV54" s="24"/>
      <c r="OSW54" s="24"/>
      <c r="OSX54" s="24"/>
      <c r="OSY54" s="24"/>
      <c r="OSZ54" s="24"/>
      <c r="OTA54" s="24"/>
      <c r="OTB54" s="24"/>
      <c r="OTC54" s="24"/>
      <c r="OTD54" s="24"/>
      <c r="OTE54" s="24"/>
      <c r="OTF54" s="24"/>
      <c r="OTG54" s="24"/>
      <c r="OTH54" s="24"/>
      <c r="OTI54" s="24"/>
      <c r="OTJ54" s="24"/>
      <c r="OTK54" s="24"/>
      <c r="OTL54" s="24"/>
      <c r="OTM54" s="24"/>
      <c r="OTN54" s="24"/>
      <c r="OTO54" s="24"/>
      <c r="OTP54" s="24"/>
      <c r="OTQ54" s="24"/>
      <c r="OTR54" s="24"/>
      <c r="OTS54" s="24"/>
      <c r="OTT54" s="24"/>
      <c r="OTU54" s="24"/>
      <c r="OTV54" s="24"/>
      <c r="OTW54" s="24"/>
      <c r="OTX54" s="24"/>
      <c r="OTY54" s="24"/>
      <c r="OTZ54" s="24"/>
      <c r="OUA54" s="24"/>
      <c r="OUB54" s="24"/>
      <c r="OUC54" s="24"/>
      <c r="OUD54" s="24"/>
      <c r="OUE54" s="24"/>
      <c r="OUF54" s="24"/>
      <c r="OUG54" s="24"/>
      <c r="OUH54" s="24"/>
      <c r="OUI54" s="24"/>
      <c r="OUJ54" s="24"/>
      <c r="OUK54" s="24"/>
      <c r="OUL54" s="24"/>
      <c r="OUM54" s="24"/>
      <c r="OUN54" s="24"/>
      <c r="OUO54" s="24"/>
      <c r="OUP54" s="24"/>
      <c r="OUQ54" s="24"/>
      <c r="OUR54" s="24"/>
      <c r="OUS54" s="24"/>
      <c r="OUT54" s="24"/>
      <c r="OUU54" s="24"/>
      <c r="OUV54" s="24"/>
      <c r="OUW54" s="24"/>
      <c r="OUX54" s="24"/>
      <c r="OUY54" s="24"/>
      <c r="OUZ54" s="24"/>
      <c r="OVA54" s="24"/>
      <c r="OVB54" s="24"/>
      <c r="OVC54" s="24"/>
      <c r="OVD54" s="24"/>
      <c r="OVE54" s="24"/>
      <c r="OVF54" s="24"/>
      <c r="OVG54" s="24"/>
      <c r="OVH54" s="24"/>
      <c r="OVI54" s="24"/>
      <c r="OVJ54" s="24"/>
      <c r="OVK54" s="24"/>
      <c r="OVL54" s="24"/>
      <c r="OVM54" s="24"/>
      <c r="OVN54" s="24"/>
      <c r="OVO54" s="24"/>
      <c r="OVP54" s="24"/>
      <c r="OVQ54" s="24"/>
      <c r="OVR54" s="24"/>
      <c r="OVS54" s="24"/>
      <c r="OVT54" s="24"/>
      <c r="OVU54" s="24"/>
      <c r="OVV54" s="24"/>
      <c r="OVW54" s="24"/>
      <c r="OVX54" s="24"/>
      <c r="OVY54" s="24"/>
      <c r="OVZ54" s="24"/>
      <c r="OWA54" s="24"/>
      <c r="OWB54" s="24"/>
      <c r="OWC54" s="24"/>
      <c r="OWD54" s="24"/>
      <c r="OWE54" s="24"/>
      <c r="OWF54" s="24"/>
      <c r="OWG54" s="24"/>
      <c r="OWH54" s="24"/>
      <c r="OWI54" s="24"/>
      <c r="OWJ54" s="24"/>
      <c r="OWK54" s="24"/>
      <c r="OWL54" s="24"/>
      <c r="OWM54" s="24"/>
      <c r="OWN54" s="24"/>
      <c r="OWO54" s="24"/>
      <c r="OWP54" s="24"/>
      <c r="OWQ54" s="24"/>
      <c r="OWR54" s="24"/>
      <c r="OWS54" s="24"/>
      <c r="OWT54" s="24"/>
      <c r="OWU54" s="24"/>
      <c r="OWV54" s="24"/>
      <c r="OWW54" s="24"/>
      <c r="OWX54" s="24"/>
      <c r="OWY54" s="24"/>
      <c r="OWZ54" s="24"/>
      <c r="OXA54" s="24"/>
      <c r="OXB54" s="24"/>
      <c r="OXC54" s="24"/>
      <c r="OXD54" s="24"/>
      <c r="OXE54" s="24"/>
      <c r="OXF54" s="24"/>
      <c r="OXG54" s="24"/>
      <c r="OXH54" s="24"/>
      <c r="OXI54" s="24"/>
      <c r="OXJ54" s="24"/>
      <c r="OXK54" s="24"/>
      <c r="OXL54" s="24"/>
      <c r="OXM54" s="24"/>
      <c r="OXN54" s="24"/>
      <c r="OXO54" s="24"/>
      <c r="OXP54" s="24"/>
      <c r="OXQ54" s="24"/>
      <c r="OXR54" s="24"/>
      <c r="OXS54" s="24"/>
      <c r="OXT54" s="24"/>
      <c r="OXU54" s="24"/>
      <c r="OXV54" s="24"/>
      <c r="OXW54" s="24"/>
      <c r="OXX54" s="24"/>
      <c r="OXY54" s="24"/>
      <c r="OXZ54" s="24"/>
      <c r="OYA54" s="24"/>
      <c r="OYB54" s="24"/>
      <c r="OYC54" s="24"/>
      <c r="OYD54" s="24"/>
      <c r="OYE54" s="24"/>
      <c r="OYF54" s="24"/>
      <c r="OYG54" s="24"/>
      <c r="OYH54" s="24"/>
      <c r="OYI54" s="24"/>
      <c r="OYJ54" s="24"/>
      <c r="OYK54" s="24"/>
      <c r="OYL54" s="24"/>
      <c r="OYM54" s="24"/>
      <c r="OYN54" s="24"/>
      <c r="OYO54" s="24"/>
      <c r="OYP54" s="24"/>
      <c r="OYQ54" s="24"/>
      <c r="OYR54" s="24"/>
      <c r="OYS54" s="24"/>
      <c r="OYT54" s="24"/>
      <c r="OYU54" s="24"/>
      <c r="OYV54" s="24"/>
      <c r="OYW54" s="24"/>
      <c r="OYX54" s="24"/>
      <c r="OYY54" s="24"/>
      <c r="OYZ54" s="24"/>
      <c r="OZA54" s="24"/>
      <c r="OZB54" s="24"/>
      <c r="OZC54" s="24"/>
      <c r="OZD54" s="24"/>
      <c r="OZE54" s="24"/>
      <c r="OZF54" s="24"/>
      <c r="OZG54" s="24"/>
      <c r="OZH54" s="24"/>
      <c r="OZI54" s="24"/>
      <c r="OZJ54" s="24"/>
      <c r="OZK54" s="24"/>
      <c r="OZL54" s="24"/>
      <c r="OZM54" s="24"/>
      <c r="OZN54" s="24"/>
      <c r="OZO54" s="24"/>
      <c r="OZP54" s="24"/>
      <c r="OZQ54" s="24"/>
      <c r="OZR54" s="24"/>
      <c r="OZS54" s="24"/>
      <c r="OZT54" s="24"/>
      <c r="OZU54" s="24"/>
      <c r="OZV54" s="24"/>
      <c r="OZW54" s="24"/>
      <c r="OZX54" s="24"/>
      <c r="OZY54" s="24"/>
      <c r="OZZ54" s="24"/>
      <c r="PAA54" s="24"/>
      <c r="PAB54" s="24"/>
      <c r="PAC54" s="24"/>
      <c r="PAD54" s="24"/>
      <c r="PAE54" s="24"/>
      <c r="PAF54" s="24"/>
      <c r="PAG54" s="24"/>
      <c r="PAH54" s="24"/>
      <c r="PAI54" s="24"/>
      <c r="PAJ54" s="24"/>
      <c r="PAK54" s="24"/>
      <c r="PAL54" s="24"/>
      <c r="PAM54" s="24"/>
      <c r="PAN54" s="24"/>
      <c r="PAO54" s="24"/>
      <c r="PAP54" s="24"/>
      <c r="PAQ54" s="24"/>
      <c r="PAR54" s="24"/>
      <c r="PAS54" s="24"/>
      <c r="PAT54" s="24"/>
      <c r="PAU54" s="24"/>
      <c r="PAV54" s="24"/>
      <c r="PAW54" s="24"/>
      <c r="PAX54" s="24"/>
      <c r="PAY54" s="24"/>
      <c r="PAZ54" s="24"/>
      <c r="PBA54" s="24"/>
      <c r="PBB54" s="24"/>
      <c r="PBC54" s="24"/>
      <c r="PBD54" s="24"/>
      <c r="PBE54" s="24"/>
      <c r="PBF54" s="24"/>
      <c r="PBG54" s="24"/>
      <c r="PBH54" s="24"/>
      <c r="PBI54" s="24"/>
      <c r="PBJ54" s="24"/>
      <c r="PBK54" s="24"/>
      <c r="PBL54" s="24"/>
      <c r="PBM54" s="24"/>
      <c r="PBN54" s="24"/>
      <c r="PBO54" s="24"/>
      <c r="PBP54" s="24"/>
      <c r="PBQ54" s="24"/>
      <c r="PBR54" s="24"/>
      <c r="PBS54" s="24"/>
      <c r="PBT54" s="24"/>
      <c r="PBU54" s="24"/>
      <c r="PBV54" s="24"/>
      <c r="PBW54" s="24"/>
      <c r="PBX54" s="24"/>
      <c r="PBY54" s="24"/>
      <c r="PBZ54" s="24"/>
      <c r="PCA54" s="24"/>
      <c r="PCB54" s="24"/>
      <c r="PCC54" s="24"/>
      <c r="PCD54" s="24"/>
      <c r="PCE54" s="24"/>
      <c r="PCF54" s="24"/>
      <c r="PCG54" s="24"/>
      <c r="PCH54" s="24"/>
      <c r="PCI54" s="24"/>
      <c r="PCJ54" s="24"/>
      <c r="PCK54" s="24"/>
      <c r="PCL54" s="24"/>
      <c r="PCM54" s="24"/>
      <c r="PCN54" s="24"/>
      <c r="PCO54" s="24"/>
      <c r="PCP54" s="24"/>
      <c r="PCQ54" s="24"/>
      <c r="PCR54" s="24"/>
      <c r="PCS54" s="24"/>
      <c r="PCT54" s="24"/>
      <c r="PCU54" s="24"/>
      <c r="PCV54" s="24"/>
      <c r="PCW54" s="24"/>
      <c r="PCX54" s="24"/>
      <c r="PCY54" s="24"/>
      <c r="PCZ54" s="24"/>
      <c r="PDA54" s="24"/>
      <c r="PDB54" s="24"/>
      <c r="PDC54" s="24"/>
      <c r="PDD54" s="24"/>
      <c r="PDE54" s="24"/>
      <c r="PDF54" s="24"/>
      <c r="PDG54" s="24"/>
      <c r="PDH54" s="24"/>
      <c r="PDI54" s="24"/>
      <c r="PDJ54" s="24"/>
      <c r="PDK54" s="24"/>
      <c r="PDL54" s="24"/>
      <c r="PDM54" s="24"/>
      <c r="PDN54" s="24"/>
      <c r="PDO54" s="24"/>
      <c r="PDP54" s="24"/>
      <c r="PDQ54" s="24"/>
      <c r="PDR54" s="24"/>
      <c r="PDS54" s="24"/>
      <c r="PDT54" s="24"/>
      <c r="PDU54" s="24"/>
      <c r="PDV54" s="24"/>
      <c r="PDW54" s="24"/>
      <c r="PDX54" s="24"/>
      <c r="PDY54" s="24"/>
      <c r="PDZ54" s="24"/>
      <c r="PEA54" s="24"/>
      <c r="PEB54" s="24"/>
      <c r="PEC54" s="24"/>
      <c r="PED54" s="24"/>
      <c r="PEE54" s="24"/>
      <c r="PEF54" s="24"/>
      <c r="PEG54" s="24"/>
      <c r="PEH54" s="24"/>
      <c r="PEI54" s="24"/>
      <c r="PEJ54" s="24"/>
      <c r="PEK54" s="24"/>
      <c r="PEL54" s="24"/>
      <c r="PEM54" s="24"/>
      <c r="PEN54" s="24"/>
      <c r="PEO54" s="24"/>
      <c r="PEP54" s="24"/>
      <c r="PEQ54" s="24"/>
      <c r="PER54" s="24"/>
      <c r="PES54" s="24"/>
      <c r="PET54" s="24"/>
      <c r="PEU54" s="24"/>
      <c r="PEV54" s="24"/>
      <c r="PEW54" s="24"/>
      <c r="PEX54" s="24"/>
      <c r="PEY54" s="24"/>
      <c r="PEZ54" s="24"/>
      <c r="PFA54" s="24"/>
      <c r="PFB54" s="24"/>
      <c r="PFC54" s="24"/>
      <c r="PFD54" s="24"/>
      <c r="PFE54" s="24"/>
      <c r="PFF54" s="24"/>
      <c r="PFG54" s="24"/>
      <c r="PFH54" s="24"/>
      <c r="PFI54" s="24"/>
      <c r="PFJ54" s="24"/>
      <c r="PFK54" s="24"/>
      <c r="PFL54" s="24"/>
      <c r="PFM54" s="24"/>
      <c r="PFN54" s="24"/>
      <c r="PFO54" s="24"/>
      <c r="PFP54" s="24"/>
      <c r="PFQ54" s="24"/>
      <c r="PFR54" s="24"/>
      <c r="PFS54" s="24"/>
      <c r="PFT54" s="24"/>
      <c r="PFU54" s="24"/>
      <c r="PFV54" s="24"/>
      <c r="PFW54" s="24"/>
      <c r="PFX54" s="24"/>
      <c r="PFY54" s="24"/>
      <c r="PFZ54" s="24"/>
      <c r="PGA54" s="24"/>
      <c r="PGB54" s="24"/>
      <c r="PGC54" s="24"/>
      <c r="PGD54" s="24"/>
      <c r="PGE54" s="24"/>
      <c r="PGF54" s="24"/>
      <c r="PGG54" s="24"/>
      <c r="PGH54" s="24"/>
      <c r="PGI54" s="24"/>
      <c r="PGJ54" s="24"/>
      <c r="PGK54" s="24"/>
      <c r="PGL54" s="24"/>
      <c r="PGM54" s="24"/>
      <c r="PGN54" s="24"/>
      <c r="PGO54" s="24"/>
      <c r="PGP54" s="24"/>
      <c r="PGQ54" s="24"/>
      <c r="PGR54" s="24"/>
      <c r="PGS54" s="24"/>
      <c r="PGT54" s="24"/>
      <c r="PGU54" s="24"/>
      <c r="PGV54" s="24"/>
      <c r="PGW54" s="24"/>
      <c r="PGX54" s="24"/>
      <c r="PGY54" s="24"/>
      <c r="PGZ54" s="24"/>
      <c r="PHA54" s="24"/>
      <c r="PHB54" s="24"/>
      <c r="PHC54" s="24"/>
      <c r="PHD54" s="24"/>
      <c r="PHE54" s="24"/>
      <c r="PHF54" s="24"/>
      <c r="PHG54" s="24"/>
      <c r="PHH54" s="24"/>
      <c r="PHI54" s="24"/>
      <c r="PHJ54" s="24"/>
      <c r="PHK54" s="24"/>
      <c r="PHL54" s="24"/>
      <c r="PHM54" s="24"/>
      <c r="PHN54" s="24"/>
      <c r="PHO54" s="24"/>
      <c r="PHP54" s="24"/>
      <c r="PHQ54" s="24"/>
      <c r="PHR54" s="24"/>
      <c r="PHS54" s="24"/>
      <c r="PHT54" s="24"/>
      <c r="PHU54" s="24"/>
      <c r="PHV54" s="24"/>
      <c r="PHW54" s="24"/>
      <c r="PHX54" s="24"/>
      <c r="PHY54" s="24"/>
      <c r="PHZ54" s="24"/>
      <c r="PIA54" s="24"/>
      <c r="PIB54" s="24"/>
      <c r="PIC54" s="24"/>
      <c r="PID54" s="24"/>
      <c r="PIE54" s="24"/>
      <c r="PIF54" s="24"/>
      <c r="PIG54" s="24"/>
      <c r="PIH54" s="24"/>
      <c r="PII54" s="24"/>
      <c r="PIJ54" s="24"/>
      <c r="PIK54" s="24"/>
      <c r="PIL54" s="24"/>
      <c r="PIM54" s="24"/>
      <c r="PIN54" s="24"/>
      <c r="PIO54" s="24"/>
      <c r="PIP54" s="24"/>
      <c r="PIQ54" s="24"/>
      <c r="PIR54" s="24"/>
      <c r="PIS54" s="24"/>
      <c r="PIT54" s="24"/>
      <c r="PIU54" s="24"/>
      <c r="PIV54" s="24"/>
      <c r="PIW54" s="24"/>
      <c r="PIX54" s="24"/>
      <c r="PIY54" s="24"/>
      <c r="PIZ54" s="24"/>
      <c r="PJA54" s="24"/>
      <c r="PJB54" s="24"/>
      <c r="PJC54" s="24"/>
      <c r="PJD54" s="24"/>
      <c r="PJE54" s="24"/>
      <c r="PJF54" s="24"/>
      <c r="PJG54" s="24"/>
      <c r="PJH54" s="24"/>
      <c r="PJI54" s="24"/>
      <c r="PJJ54" s="24"/>
      <c r="PJK54" s="24"/>
      <c r="PJL54" s="24"/>
      <c r="PJM54" s="24"/>
      <c r="PJN54" s="24"/>
      <c r="PJO54" s="24"/>
      <c r="PJP54" s="24"/>
      <c r="PJQ54" s="24"/>
      <c r="PJR54" s="24"/>
      <c r="PJS54" s="24"/>
      <c r="PJT54" s="24"/>
      <c r="PJU54" s="24"/>
      <c r="PJV54" s="24"/>
      <c r="PJW54" s="24"/>
      <c r="PJX54" s="24"/>
      <c r="PJY54" s="24"/>
      <c r="PJZ54" s="24"/>
      <c r="PKA54" s="24"/>
      <c r="PKB54" s="24"/>
      <c r="PKC54" s="24"/>
      <c r="PKD54" s="24"/>
      <c r="PKE54" s="24"/>
      <c r="PKF54" s="24"/>
      <c r="PKG54" s="24"/>
      <c r="PKH54" s="24"/>
      <c r="PKI54" s="24"/>
      <c r="PKJ54" s="24"/>
      <c r="PKK54" s="24"/>
      <c r="PKL54" s="24"/>
      <c r="PKM54" s="24"/>
      <c r="PKN54" s="24"/>
      <c r="PKO54" s="24"/>
      <c r="PKP54" s="24"/>
      <c r="PKQ54" s="24"/>
      <c r="PKR54" s="24"/>
      <c r="PKS54" s="24"/>
      <c r="PKT54" s="24"/>
      <c r="PKU54" s="24"/>
      <c r="PKV54" s="24"/>
      <c r="PKW54" s="24"/>
      <c r="PKX54" s="24"/>
      <c r="PKY54" s="24"/>
      <c r="PKZ54" s="24"/>
      <c r="PLA54" s="24"/>
      <c r="PLB54" s="24"/>
      <c r="PLC54" s="24"/>
      <c r="PLD54" s="24"/>
      <c r="PLE54" s="24"/>
      <c r="PLF54" s="24"/>
      <c r="PLG54" s="24"/>
      <c r="PLH54" s="24"/>
      <c r="PLI54" s="24"/>
      <c r="PLJ54" s="24"/>
      <c r="PLK54" s="24"/>
      <c r="PLL54" s="24"/>
      <c r="PLM54" s="24"/>
      <c r="PLN54" s="24"/>
      <c r="PLO54" s="24"/>
      <c r="PLP54" s="24"/>
      <c r="PLQ54" s="24"/>
      <c r="PLR54" s="24"/>
      <c r="PLS54" s="24"/>
      <c r="PLT54" s="24"/>
      <c r="PLU54" s="24"/>
      <c r="PLV54" s="24"/>
      <c r="PLW54" s="24"/>
      <c r="PLX54" s="24"/>
      <c r="PLY54" s="24"/>
      <c r="PLZ54" s="24"/>
      <c r="PMA54" s="24"/>
      <c r="PMB54" s="24"/>
      <c r="PMC54" s="24"/>
      <c r="PMD54" s="24"/>
      <c r="PME54" s="24"/>
      <c r="PMF54" s="24"/>
      <c r="PMG54" s="24"/>
      <c r="PMH54" s="24"/>
      <c r="PMI54" s="24"/>
      <c r="PMJ54" s="24"/>
      <c r="PMK54" s="24"/>
      <c r="PML54" s="24"/>
      <c r="PMM54" s="24"/>
      <c r="PMN54" s="24"/>
      <c r="PMO54" s="24"/>
      <c r="PMP54" s="24"/>
      <c r="PMQ54" s="24"/>
      <c r="PMR54" s="24"/>
      <c r="PMS54" s="24"/>
      <c r="PMT54" s="24"/>
      <c r="PMU54" s="24"/>
      <c r="PMV54" s="24"/>
      <c r="PMW54" s="24"/>
      <c r="PMX54" s="24"/>
      <c r="PMY54" s="24"/>
      <c r="PMZ54" s="24"/>
      <c r="PNA54" s="24"/>
      <c r="PNB54" s="24"/>
      <c r="PNC54" s="24"/>
      <c r="PND54" s="24"/>
      <c r="PNE54" s="24"/>
      <c r="PNF54" s="24"/>
      <c r="PNG54" s="24"/>
      <c r="PNH54" s="24"/>
      <c r="PNI54" s="24"/>
      <c r="PNJ54" s="24"/>
      <c r="PNK54" s="24"/>
      <c r="PNL54" s="24"/>
      <c r="PNM54" s="24"/>
      <c r="PNN54" s="24"/>
      <c r="PNO54" s="24"/>
      <c r="PNP54" s="24"/>
      <c r="PNQ54" s="24"/>
      <c r="PNR54" s="24"/>
      <c r="PNS54" s="24"/>
      <c r="PNT54" s="24"/>
      <c r="PNU54" s="24"/>
      <c r="PNV54" s="24"/>
      <c r="PNW54" s="24"/>
      <c r="PNX54" s="24"/>
      <c r="PNY54" s="24"/>
      <c r="PNZ54" s="24"/>
      <c r="POA54" s="24"/>
      <c r="POB54" s="24"/>
      <c r="POC54" s="24"/>
      <c r="POD54" s="24"/>
      <c r="POE54" s="24"/>
      <c r="POF54" s="24"/>
      <c r="POG54" s="24"/>
      <c r="POH54" s="24"/>
      <c r="POI54" s="24"/>
      <c r="POJ54" s="24"/>
      <c r="POK54" s="24"/>
      <c r="POL54" s="24"/>
      <c r="POM54" s="24"/>
      <c r="PON54" s="24"/>
      <c r="POO54" s="24"/>
      <c r="POP54" s="24"/>
      <c r="POQ54" s="24"/>
      <c r="POR54" s="24"/>
      <c r="POS54" s="24"/>
      <c r="POT54" s="24"/>
      <c r="POU54" s="24"/>
      <c r="POV54" s="24"/>
      <c r="POW54" s="24"/>
      <c r="POX54" s="24"/>
      <c r="POY54" s="24"/>
      <c r="POZ54" s="24"/>
      <c r="PPA54" s="24"/>
      <c r="PPB54" s="24"/>
      <c r="PPC54" s="24"/>
      <c r="PPD54" s="24"/>
      <c r="PPE54" s="24"/>
      <c r="PPF54" s="24"/>
      <c r="PPG54" s="24"/>
      <c r="PPH54" s="24"/>
      <c r="PPI54" s="24"/>
      <c r="PPJ54" s="24"/>
      <c r="PPK54" s="24"/>
      <c r="PPL54" s="24"/>
      <c r="PPM54" s="24"/>
      <c r="PPN54" s="24"/>
      <c r="PPO54" s="24"/>
      <c r="PPP54" s="24"/>
      <c r="PPQ54" s="24"/>
      <c r="PPR54" s="24"/>
      <c r="PPS54" s="24"/>
      <c r="PPT54" s="24"/>
      <c r="PPU54" s="24"/>
      <c r="PPV54" s="24"/>
      <c r="PPW54" s="24"/>
      <c r="PPX54" s="24"/>
      <c r="PPY54" s="24"/>
      <c r="PPZ54" s="24"/>
      <c r="PQA54" s="24"/>
      <c r="PQB54" s="24"/>
      <c r="PQC54" s="24"/>
      <c r="PQD54" s="24"/>
      <c r="PQE54" s="24"/>
      <c r="PQF54" s="24"/>
      <c r="PQG54" s="24"/>
      <c r="PQH54" s="24"/>
      <c r="PQI54" s="24"/>
      <c r="PQJ54" s="24"/>
      <c r="PQK54" s="24"/>
      <c r="PQL54" s="24"/>
      <c r="PQM54" s="24"/>
      <c r="PQN54" s="24"/>
      <c r="PQO54" s="24"/>
      <c r="PQP54" s="24"/>
      <c r="PQQ54" s="24"/>
      <c r="PQR54" s="24"/>
      <c r="PQS54" s="24"/>
      <c r="PQT54" s="24"/>
      <c r="PQU54" s="24"/>
      <c r="PQV54" s="24"/>
      <c r="PQW54" s="24"/>
      <c r="PQX54" s="24"/>
      <c r="PQY54" s="24"/>
      <c r="PQZ54" s="24"/>
      <c r="PRA54" s="24"/>
      <c r="PRB54" s="24"/>
      <c r="PRC54" s="24"/>
      <c r="PRD54" s="24"/>
      <c r="PRE54" s="24"/>
      <c r="PRF54" s="24"/>
      <c r="PRG54" s="24"/>
      <c r="PRH54" s="24"/>
      <c r="PRI54" s="24"/>
      <c r="PRJ54" s="24"/>
      <c r="PRK54" s="24"/>
      <c r="PRL54" s="24"/>
      <c r="PRM54" s="24"/>
      <c r="PRN54" s="24"/>
      <c r="PRO54" s="24"/>
      <c r="PRP54" s="24"/>
      <c r="PRQ54" s="24"/>
      <c r="PRR54" s="24"/>
      <c r="PRS54" s="24"/>
      <c r="PRT54" s="24"/>
      <c r="PRU54" s="24"/>
      <c r="PRV54" s="24"/>
      <c r="PRW54" s="24"/>
      <c r="PRX54" s="24"/>
      <c r="PRY54" s="24"/>
      <c r="PRZ54" s="24"/>
      <c r="PSA54" s="24"/>
      <c r="PSB54" s="24"/>
      <c r="PSC54" s="24"/>
      <c r="PSD54" s="24"/>
      <c r="PSE54" s="24"/>
      <c r="PSF54" s="24"/>
      <c r="PSG54" s="24"/>
      <c r="PSH54" s="24"/>
      <c r="PSI54" s="24"/>
      <c r="PSJ54" s="24"/>
      <c r="PSK54" s="24"/>
      <c r="PSL54" s="24"/>
      <c r="PSM54" s="24"/>
      <c r="PSN54" s="24"/>
      <c r="PSO54" s="24"/>
      <c r="PSP54" s="24"/>
      <c r="PSQ54" s="24"/>
      <c r="PSR54" s="24"/>
      <c r="PSS54" s="24"/>
      <c r="PST54" s="24"/>
      <c r="PSU54" s="24"/>
      <c r="PSV54" s="24"/>
      <c r="PSW54" s="24"/>
      <c r="PSX54" s="24"/>
      <c r="PSY54" s="24"/>
      <c r="PSZ54" s="24"/>
      <c r="PTA54" s="24"/>
      <c r="PTB54" s="24"/>
      <c r="PTC54" s="24"/>
      <c r="PTD54" s="24"/>
      <c r="PTE54" s="24"/>
      <c r="PTF54" s="24"/>
      <c r="PTG54" s="24"/>
      <c r="PTH54" s="24"/>
      <c r="PTI54" s="24"/>
      <c r="PTJ54" s="24"/>
      <c r="PTK54" s="24"/>
      <c r="PTL54" s="24"/>
      <c r="PTM54" s="24"/>
      <c r="PTN54" s="24"/>
      <c r="PTO54" s="24"/>
      <c r="PTP54" s="24"/>
      <c r="PTQ54" s="24"/>
      <c r="PTR54" s="24"/>
      <c r="PTS54" s="24"/>
      <c r="PTT54" s="24"/>
      <c r="PTU54" s="24"/>
      <c r="PTV54" s="24"/>
      <c r="PTW54" s="24"/>
      <c r="PTX54" s="24"/>
      <c r="PTY54" s="24"/>
      <c r="PTZ54" s="24"/>
      <c r="PUA54" s="24"/>
      <c r="PUB54" s="24"/>
      <c r="PUC54" s="24"/>
      <c r="PUD54" s="24"/>
      <c r="PUE54" s="24"/>
      <c r="PUF54" s="24"/>
      <c r="PUG54" s="24"/>
      <c r="PUH54" s="24"/>
      <c r="PUI54" s="24"/>
      <c r="PUJ54" s="24"/>
      <c r="PUK54" s="24"/>
      <c r="PUL54" s="24"/>
      <c r="PUM54" s="24"/>
      <c r="PUN54" s="24"/>
      <c r="PUO54" s="24"/>
      <c r="PUP54" s="24"/>
      <c r="PUQ54" s="24"/>
      <c r="PUR54" s="24"/>
      <c r="PUS54" s="24"/>
      <c r="PUT54" s="24"/>
      <c r="PUU54" s="24"/>
      <c r="PUV54" s="24"/>
      <c r="PUW54" s="24"/>
      <c r="PUX54" s="24"/>
      <c r="PUY54" s="24"/>
      <c r="PUZ54" s="24"/>
      <c r="PVA54" s="24"/>
      <c r="PVB54" s="24"/>
      <c r="PVC54" s="24"/>
      <c r="PVD54" s="24"/>
      <c r="PVE54" s="24"/>
      <c r="PVF54" s="24"/>
      <c r="PVG54" s="24"/>
      <c r="PVH54" s="24"/>
      <c r="PVI54" s="24"/>
      <c r="PVJ54" s="24"/>
      <c r="PVK54" s="24"/>
      <c r="PVL54" s="24"/>
      <c r="PVM54" s="24"/>
      <c r="PVN54" s="24"/>
      <c r="PVO54" s="24"/>
      <c r="PVP54" s="24"/>
      <c r="PVQ54" s="24"/>
      <c r="PVR54" s="24"/>
      <c r="PVS54" s="24"/>
      <c r="PVT54" s="24"/>
      <c r="PVU54" s="24"/>
      <c r="PVV54" s="24"/>
      <c r="PVW54" s="24"/>
      <c r="PVX54" s="24"/>
      <c r="PVY54" s="24"/>
      <c r="PVZ54" s="24"/>
      <c r="PWA54" s="24"/>
      <c r="PWB54" s="24"/>
      <c r="PWC54" s="24"/>
      <c r="PWD54" s="24"/>
      <c r="PWE54" s="24"/>
      <c r="PWF54" s="24"/>
      <c r="PWG54" s="24"/>
      <c r="PWH54" s="24"/>
      <c r="PWI54" s="24"/>
      <c r="PWJ54" s="24"/>
      <c r="PWK54" s="24"/>
      <c r="PWL54" s="24"/>
      <c r="PWM54" s="24"/>
      <c r="PWN54" s="24"/>
      <c r="PWO54" s="24"/>
      <c r="PWP54" s="24"/>
      <c r="PWQ54" s="24"/>
      <c r="PWR54" s="24"/>
      <c r="PWS54" s="24"/>
      <c r="PWT54" s="24"/>
      <c r="PWU54" s="24"/>
      <c r="PWV54" s="24"/>
      <c r="PWW54" s="24"/>
      <c r="PWX54" s="24"/>
      <c r="PWY54" s="24"/>
      <c r="PWZ54" s="24"/>
      <c r="PXA54" s="24"/>
      <c r="PXB54" s="24"/>
      <c r="PXC54" s="24"/>
      <c r="PXD54" s="24"/>
      <c r="PXE54" s="24"/>
      <c r="PXF54" s="24"/>
      <c r="PXG54" s="24"/>
      <c r="PXH54" s="24"/>
      <c r="PXI54" s="24"/>
      <c r="PXJ54" s="24"/>
      <c r="PXK54" s="24"/>
      <c r="PXL54" s="24"/>
      <c r="PXM54" s="24"/>
      <c r="PXN54" s="24"/>
      <c r="PXO54" s="24"/>
      <c r="PXP54" s="24"/>
      <c r="PXQ54" s="24"/>
      <c r="PXR54" s="24"/>
      <c r="PXS54" s="24"/>
      <c r="PXT54" s="24"/>
      <c r="PXU54" s="24"/>
      <c r="PXV54" s="24"/>
      <c r="PXW54" s="24"/>
      <c r="PXX54" s="24"/>
      <c r="PXY54" s="24"/>
      <c r="PXZ54" s="24"/>
      <c r="PYA54" s="24"/>
      <c r="PYB54" s="24"/>
      <c r="PYC54" s="24"/>
      <c r="PYD54" s="24"/>
      <c r="PYE54" s="24"/>
      <c r="PYF54" s="24"/>
      <c r="PYG54" s="24"/>
      <c r="PYH54" s="24"/>
      <c r="PYI54" s="24"/>
      <c r="PYJ54" s="24"/>
      <c r="PYK54" s="24"/>
      <c r="PYL54" s="24"/>
      <c r="PYM54" s="24"/>
      <c r="PYN54" s="24"/>
      <c r="PYO54" s="24"/>
      <c r="PYP54" s="24"/>
      <c r="PYQ54" s="24"/>
      <c r="PYR54" s="24"/>
      <c r="PYS54" s="24"/>
      <c r="PYT54" s="24"/>
      <c r="PYU54" s="24"/>
      <c r="PYV54" s="24"/>
      <c r="PYW54" s="24"/>
      <c r="PYX54" s="24"/>
      <c r="PYY54" s="24"/>
      <c r="PYZ54" s="24"/>
      <c r="PZA54" s="24"/>
      <c r="PZB54" s="24"/>
      <c r="PZC54" s="24"/>
      <c r="PZD54" s="24"/>
      <c r="PZE54" s="24"/>
      <c r="PZF54" s="24"/>
      <c r="PZG54" s="24"/>
      <c r="PZH54" s="24"/>
      <c r="PZI54" s="24"/>
      <c r="PZJ54" s="24"/>
      <c r="PZK54" s="24"/>
      <c r="PZL54" s="24"/>
      <c r="PZM54" s="24"/>
      <c r="PZN54" s="24"/>
      <c r="PZO54" s="24"/>
      <c r="PZP54" s="24"/>
      <c r="PZQ54" s="24"/>
      <c r="PZR54" s="24"/>
      <c r="PZS54" s="24"/>
      <c r="PZT54" s="24"/>
      <c r="PZU54" s="24"/>
      <c r="PZV54" s="24"/>
      <c r="PZW54" s="24"/>
      <c r="PZX54" s="24"/>
      <c r="PZY54" s="24"/>
      <c r="PZZ54" s="24"/>
      <c r="QAA54" s="24"/>
      <c r="QAB54" s="24"/>
      <c r="QAC54" s="24"/>
      <c r="QAD54" s="24"/>
      <c r="QAE54" s="24"/>
      <c r="QAF54" s="24"/>
      <c r="QAG54" s="24"/>
      <c r="QAH54" s="24"/>
      <c r="QAI54" s="24"/>
      <c r="QAJ54" s="24"/>
      <c r="QAK54" s="24"/>
      <c r="QAL54" s="24"/>
      <c r="QAM54" s="24"/>
      <c r="QAN54" s="24"/>
      <c r="QAO54" s="24"/>
      <c r="QAP54" s="24"/>
      <c r="QAQ54" s="24"/>
      <c r="QAR54" s="24"/>
      <c r="QAS54" s="24"/>
      <c r="QAT54" s="24"/>
      <c r="QAU54" s="24"/>
      <c r="QAV54" s="24"/>
      <c r="QAW54" s="24"/>
      <c r="QAX54" s="24"/>
      <c r="QAY54" s="24"/>
      <c r="QAZ54" s="24"/>
      <c r="QBA54" s="24"/>
      <c r="QBB54" s="24"/>
      <c r="QBC54" s="24"/>
      <c r="QBD54" s="24"/>
      <c r="QBE54" s="24"/>
      <c r="QBF54" s="24"/>
      <c r="QBG54" s="24"/>
      <c r="QBH54" s="24"/>
      <c r="QBI54" s="24"/>
      <c r="QBJ54" s="24"/>
      <c r="QBK54" s="24"/>
      <c r="QBL54" s="24"/>
      <c r="QBM54" s="24"/>
      <c r="QBN54" s="24"/>
      <c r="QBO54" s="24"/>
      <c r="QBP54" s="24"/>
      <c r="QBQ54" s="24"/>
      <c r="QBR54" s="24"/>
      <c r="QBS54" s="24"/>
      <c r="QBT54" s="24"/>
      <c r="QBU54" s="24"/>
      <c r="QBV54" s="24"/>
      <c r="QBW54" s="24"/>
      <c r="QBX54" s="24"/>
      <c r="QBY54" s="24"/>
      <c r="QBZ54" s="24"/>
      <c r="QCA54" s="24"/>
      <c r="QCB54" s="24"/>
      <c r="QCC54" s="24"/>
      <c r="QCD54" s="24"/>
      <c r="QCE54" s="24"/>
      <c r="QCF54" s="24"/>
      <c r="QCG54" s="24"/>
      <c r="QCH54" s="24"/>
      <c r="QCI54" s="24"/>
      <c r="QCJ54" s="24"/>
      <c r="QCK54" s="24"/>
      <c r="QCL54" s="24"/>
      <c r="QCM54" s="24"/>
      <c r="QCN54" s="24"/>
      <c r="QCO54" s="24"/>
      <c r="QCP54" s="24"/>
      <c r="QCQ54" s="24"/>
      <c r="QCR54" s="24"/>
      <c r="QCS54" s="24"/>
      <c r="QCT54" s="24"/>
      <c r="QCU54" s="24"/>
      <c r="QCV54" s="24"/>
      <c r="QCW54" s="24"/>
      <c r="QCX54" s="24"/>
      <c r="QCY54" s="24"/>
      <c r="QCZ54" s="24"/>
      <c r="QDA54" s="24"/>
      <c r="QDB54" s="24"/>
      <c r="QDC54" s="24"/>
      <c r="QDD54" s="24"/>
      <c r="QDE54" s="24"/>
      <c r="QDF54" s="24"/>
      <c r="QDG54" s="24"/>
      <c r="QDH54" s="24"/>
      <c r="QDI54" s="24"/>
      <c r="QDJ54" s="24"/>
      <c r="QDK54" s="24"/>
      <c r="QDL54" s="24"/>
      <c r="QDM54" s="24"/>
      <c r="QDN54" s="24"/>
      <c r="QDO54" s="24"/>
      <c r="QDP54" s="24"/>
      <c r="QDQ54" s="24"/>
      <c r="QDR54" s="24"/>
      <c r="QDS54" s="24"/>
      <c r="QDT54" s="24"/>
      <c r="QDU54" s="24"/>
      <c r="QDV54" s="24"/>
      <c r="QDW54" s="24"/>
      <c r="QDX54" s="24"/>
      <c r="QDY54" s="24"/>
      <c r="QDZ54" s="24"/>
      <c r="QEA54" s="24"/>
      <c r="QEB54" s="24"/>
      <c r="QEC54" s="24"/>
      <c r="QED54" s="24"/>
      <c r="QEE54" s="24"/>
      <c r="QEF54" s="24"/>
      <c r="QEG54" s="24"/>
      <c r="QEH54" s="24"/>
      <c r="QEI54" s="24"/>
      <c r="QEJ54" s="24"/>
      <c r="QEK54" s="24"/>
      <c r="QEL54" s="24"/>
      <c r="QEM54" s="24"/>
      <c r="QEN54" s="24"/>
      <c r="QEO54" s="24"/>
      <c r="QEP54" s="24"/>
      <c r="QEQ54" s="24"/>
      <c r="QER54" s="24"/>
      <c r="QES54" s="24"/>
      <c r="QET54" s="24"/>
      <c r="QEU54" s="24"/>
      <c r="QEV54" s="24"/>
      <c r="QEW54" s="24"/>
      <c r="QEX54" s="24"/>
      <c r="QEY54" s="24"/>
      <c r="QEZ54" s="24"/>
      <c r="QFA54" s="24"/>
      <c r="QFB54" s="24"/>
      <c r="QFC54" s="24"/>
      <c r="QFD54" s="24"/>
      <c r="QFE54" s="24"/>
      <c r="QFF54" s="24"/>
      <c r="QFG54" s="24"/>
      <c r="QFH54" s="24"/>
      <c r="QFI54" s="24"/>
      <c r="QFJ54" s="24"/>
      <c r="QFK54" s="24"/>
      <c r="QFL54" s="24"/>
      <c r="QFM54" s="24"/>
      <c r="QFN54" s="24"/>
      <c r="QFO54" s="24"/>
      <c r="QFP54" s="24"/>
      <c r="QFQ54" s="24"/>
      <c r="QFR54" s="24"/>
      <c r="QFS54" s="24"/>
      <c r="QFT54" s="24"/>
      <c r="QFU54" s="24"/>
      <c r="QFV54" s="24"/>
      <c r="QFW54" s="24"/>
      <c r="QFX54" s="24"/>
      <c r="QFY54" s="24"/>
      <c r="QFZ54" s="24"/>
      <c r="QGA54" s="24"/>
      <c r="QGB54" s="24"/>
      <c r="QGC54" s="24"/>
      <c r="QGD54" s="24"/>
      <c r="QGE54" s="24"/>
      <c r="QGF54" s="24"/>
      <c r="QGG54" s="24"/>
      <c r="QGH54" s="24"/>
      <c r="QGI54" s="24"/>
      <c r="QGJ54" s="24"/>
      <c r="QGK54" s="24"/>
      <c r="QGL54" s="24"/>
      <c r="QGM54" s="24"/>
      <c r="QGN54" s="24"/>
      <c r="QGO54" s="24"/>
      <c r="QGP54" s="24"/>
      <c r="QGQ54" s="24"/>
      <c r="QGR54" s="24"/>
      <c r="QGS54" s="24"/>
      <c r="QGT54" s="24"/>
      <c r="QGU54" s="24"/>
      <c r="QGV54" s="24"/>
      <c r="QGW54" s="24"/>
      <c r="QGX54" s="24"/>
      <c r="QGY54" s="24"/>
      <c r="QGZ54" s="24"/>
      <c r="QHA54" s="24"/>
      <c r="QHB54" s="24"/>
      <c r="QHC54" s="24"/>
      <c r="QHD54" s="24"/>
      <c r="QHE54" s="24"/>
      <c r="QHF54" s="24"/>
      <c r="QHG54" s="24"/>
      <c r="QHH54" s="24"/>
      <c r="QHI54" s="24"/>
      <c r="QHJ54" s="24"/>
      <c r="QHK54" s="24"/>
      <c r="QHL54" s="24"/>
      <c r="QHM54" s="24"/>
      <c r="QHN54" s="24"/>
      <c r="QHO54" s="24"/>
      <c r="QHP54" s="24"/>
      <c r="QHQ54" s="24"/>
      <c r="QHR54" s="24"/>
      <c r="QHS54" s="24"/>
      <c r="QHT54" s="24"/>
      <c r="QHU54" s="24"/>
      <c r="QHV54" s="24"/>
      <c r="QHW54" s="24"/>
      <c r="QHX54" s="24"/>
      <c r="QHY54" s="24"/>
      <c r="QHZ54" s="24"/>
      <c r="QIA54" s="24"/>
      <c r="QIB54" s="24"/>
      <c r="QIC54" s="24"/>
      <c r="QID54" s="24"/>
      <c r="QIE54" s="24"/>
      <c r="QIF54" s="24"/>
      <c r="QIG54" s="24"/>
      <c r="QIH54" s="24"/>
      <c r="QII54" s="24"/>
      <c r="QIJ54" s="24"/>
      <c r="QIK54" s="24"/>
      <c r="QIL54" s="24"/>
      <c r="QIM54" s="24"/>
      <c r="QIN54" s="24"/>
      <c r="QIO54" s="24"/>
      <c r="QIP54" s="24"/>
      <c r="QIQ54" s="24"/>
      <c r="QIR54" s="24"/>
      <c r="QIS54" s="24"/>
      <c r="QIT54" s="24"/>
      <c r="QIU54" s="24"/>
      <c r="QIV54" s="24"/>
      <c r="QIW54" s="24"/>
      <c r="QIX54" s="24"/>
      <c r="QIY54" s="24"/>
      <c r="QIZ54" s="24"/>
      <c r="QJA54" s="24"/>
      <c r="QJB54" s="24"/>
      <c r="QJC54" s="24"/>
      <c r="QJD54" s="24"/>
      <c r="QJE54" s="24"/>
      <c r="QJF54" s="24"/>
      <c r="QJG54" s="24"/>
      <c r="QJH54" s="24"/>
      <c r="QJI54" s="24"/>
      <c r="QJJ54" s="24"/>
      <c r="QJK54" s="24"/>
      <c r="QJL54" s="24"/>
      <c r="QJM54" s="24"/>
      <c r="QJN54" s="24"/>
      <c r="QJO54" s="24"/>
      <c r="QJP54" s="24"/>
      <c r="QJQ54" s="24"/>
      <c r="QJR54" s="24"/>
      <c r="QJS54" s="24"/>
      <c r="QJT54" s="24"/>
      <c r="QJU54" s="24"/>
      <c r="QJV54" s="24"/>
      <c r="QJW54" s="24"/>
      <c r="QJX54" s="24"/>
      <c r="QJY54" s="24"/>
      <c r="QJZ54" s="24"/>
      <c r="QKA54" s="24"/>
      <c r="QKB54" s="24"/>
      <c r="QKC54" s="24"/>
      <c r="QKD54" s="24"/>
      <c r="QKE54" s="24"/>
      <c r="QKF54" s="24"/>
      <c r="QKG54" s="24"/>
      <c r="QKH54" s="24"/>
      <c r="QKI54" s="24"/>
      <c r="QKJ54" s="24"/>
      <c r="QKK54" s="24"/>
      <c r="QKL54" s="24"/>
      <c r="QKM54" s="24"/>
      <c r="QKN54" s="24"/>
      <c r="QKO54" s="24"/>
      <c r="QKP54" s="24"/>
      <c r="QKQ54" s="24"/>
      <c r="QKR54" s="24"/>
      <c r="QKS54" s="24"/>
      <c r="QKT54" s="24"/>
      <c r="QKU54" s="24"/>
      <c r="QKV54" s="24"/>
      <c r="QKW54" s="24"/>
      <c r="QKX54" s="24"/>
      <c r="QKY54" s="24"/>
      <c r="QKZ54" s="24"/>
      <c r="QLA54" s="24"/>
      <c r="QLB54" s="24"/>
      <c r="QLC54" s="24"/>
      <c r="QLD54" s="24"/>
      <c r="QLE54" s="24"/>
      <c r="QLF54" s="24"/>
      <c r="QLG54" s="24"/>
      <c r="QLH54" s="24"/>
      <c r="QLI54" s="24"/>
      <c r="QLJ54" s="24"/>
      <c r="QLK54" s="24"/>
      <c r="QLL54" s="24"/>
      <c r="QLM54" s="24"/>
      <c r="QLN54" s="24"/>
      <c r="QLO54" s="24"/>
      <c r="QLP54" s="24"/>
      <c r="QLQ54" s="24"/>
      <c r="QLR54" s="24"/>
      <c r="QLS54" s="24"/>
      <c r="QLT54" s="24"/>
      <c r="QLU54" s="24"/>
      <c r="QLV54" s="24"/>
      <c r="QLW54" s="24"/>
      <c r="QLX54" s="24"/>
      <c r="QLY54" s="24"/>
      <c r="QLZ54" s="24"/>
      <c r="QMA54" s="24"/>
      <c r="QMB54" s="24"/>
      <c r="QMC54" s="24"/>
      <c r="QMD54" s="24"/>
      <c r="QME54" s="24"/>
      <c r="QMF54" s="24"/>
      <c r="QMG54" s="24"/>
      <c r="QMH54" s="24"/>
      <c r="QMI54" s="24"/>
      <c r="QMJ54" s="24"/>
      <c r="QMK54" s="24"/>
      <c r="QML54" s="24"/>
      <c r="QMM54" s="24"/>
      <c r="QMN54" s="24"/>
      <c r="QMO54" s="24"/>
      <c r="QMP54" s="24"/>
      <c r="QMQ54" s="24"/>
      <c r="QMR54" s="24"/>
      <c r="QMS54" s="24"/>
      <c r="QMT54" s="24"/>
      <c r="QMU54" s="24"/>
      <c r="QMV54" s="24"/>
      <c r="QMW54" s="24"/>
      <c r="QMX54" s="24"/>
      <c r="QMY54" s="24"/>
      <c r="QMZ54" s="24"/>
      <c r="QNA54" s="24"/>
      <c r="QNB54" s="24"/>
      <c r="QNC54" s="24"/>
      <c r="QND54" s="24"/>
      <c r="QNE54" s="24"/>
      <c r="QNF54" s="24"/>
      <c r="QNG54" s="24"/>
      <c r="QNH54" s="24"/>
      <c r="QNI54" s="24"/>
      <c r="QNJ54" s="24"/>
      <c r="QNK54" s="24"/>
      <c r="QNL54" s="24"/>
      <c r="QNM54" s="24"/>
      <c r="QNN54" s="24"/>
      <c r="QNO54" s="24"/>
      <c r="QNP54" s="24"/>
      <c r="QNQ54" s="24"/>
      <c r="QNR54" s="24"/>
      <c r="QNS54" s="24"/>
      <c r="QNT54" s="24"/>
      <c r="QNU54" s="24"/>
      <c r="QNV54" s="24"/>
      <c r="QNW54" s="24"/>
      <c r="QNX54" s="24"/>
      <c r="QNY54" s="24"/>
      <c r="QNZ54" s="24"/>
      <c r="QOA54" s="24"/>
      <c r="QOB54" s="24"/>
      <c r="QOC54" s="24"/>
      <c r="QOD54" s="24"/>
      <c r="QOE54" s="24"/>
      <c r="QOF54" s="24"/>
      <c r="QOG54" s="24"/>
      <c r="QOH54" s="24"/>
      <c r="QOI54" s="24"/>
      <c r="QOJ54" s="24"/>
      <c r="QOK54" s="24"/>
      <c r="QOL54" s="24"/>
      <c r="QOM54" s="24"/>
      <c r="QON54" s="24"/>
      <c r="QOO54" s="24"/>
      <c r="QOP54" s="24"/>
      <c r="QOQ54" s="24"/>
      <c r="QOR54" s="24"/>
      <c r="QOS54" s="24"/>
      <c r="QOT54" s="24"/>
      <c r="QOU54" s="24"/>
      <c r="QOV54" s="24"/>
      <c r="QOW54" s="24"/>
      <c r="QOX54" s="24"/>
      <c r="QOY54" s="24"/>
      <c r="QOZ54" s="24"/>
      <c r="QPA54" s="24"/>
      <c r="QPB54" s="24"/>
      <c r="QPC54" s="24"/>
      <c r="QPD54" s="24"/>
      <c r="QPE54" s="24"/>
      <c r="QPF54" s="24"/>
      <c r="QPG54" s="24"/>
      <c r="QPH54" s="24"/>
      <c r="QPI54" s="24"/>
      <c r="QPJ54" s="24"/>
      <c r="QPK54" s="24"/>
      <c r="QPL54" s="24"/>
      <c r="QPM54" s="24"/>
      <c r="QPN54" s="24"/>
      <c r="QPO54" s="24"/>
      <c r="QPP54" s="24"/>
      <c r="QPQ54" s="24"/>
      <c r="QPR54" s="24"/>
      <c r="QPS54" s="24"/>
      <c r="QPT54" s="24"/>
      <c r="QPU54" s="24"/>
      <c r="QPV54" s="24"/>
      <c r="QPW54" s="24"/>
      <c r="QPX54" s="24"/>
      <c r="QPY54" s="24"/>
      <c r="QPZ54" s="24"/>
      <c r="QQA54" s="24"/>
      <c r="QQB54" s="24"/>
      <c r="QQC54" s="24"/>
      <c r="QQD54" s="24"/>
      <c r="QQE54" s="24"/>
      <c r="QQF54" s="24"/>
      <c r="QQG54" s="24"/>
      <c r="QQH54" s="24"/>
      <c r="QQI54" s="24"/>
      <c r="QQJ54" s="24"/>
      <c r="QQK54" s="24"/>
      <c r="QQL54" s="24"/>
      <c r="QQM54" s="24"/>
      <c r="QQN54" s="24"/>
      <c r="QQO54" s="24"/>
      <c r="QQP54" s="24"/>
      <c r="QQQ54" s="24"/>
      <c r="QQR54" s="24"/>
      <c r="QQS54" s="24"/>
      <c r="QQT54" s="24"/>
      <c r="QQU54" s="24"/>
      <c r="QQV54" s="24"/>
      <c r="QQW54" s="24"/>
      <c r="QQX54" s="24"/>
      <c r="QQY54" s="24"/>
      <c r="QQZ54" s="24"/>
      <c r="QRA54" s="24"/>
      <c r="QRB54" s="24"/>
      <c r="QRC54" s="24"/>
      <c r="QRD54" s="24"/>
      <c r="QRE54" s="24"/>
      <c r="QRF54" s="24"/>
      <c r="QRG54" s="24"/>
      <c r="QRH54" s="24"/>
      <c r="QRI54" s="24"/>
      <c r="QRJ54" s="24"/>
      <c r="QRK54" s="24"/>
      <c r="QRL54" s="24"/>
      <c r="QRM54" s="24"/>
      <c r="QRN54" s="24"/>
      <c r="QRO54" s="24"/>
      <c r="QRP54" s="24"/>
      <c r="QRQ54" s="24"/>
      <c r="QRR54" s="24"/>
      <c r="QRS54" s="24"/>
      <c r="QRT54" s="24"/>
      <c r="QRU54" s="24"/>
      <c r="QRV54" s="24"/>
      <c r="QRW54" s="24"/>
      <c r="QRX54" s="24"/>
      <c r="QRY54" s="24"/>
      <c r="QRZ54" s="24"/>
      <c r="QSA54" s="24"/>
      <c r="QSB54" s="24"/>
      <c r="QSC54" s="24"/>
      <c r="QSD54" s="24"/>
      <c r="QSE54" s="24"/>
      <c r="QSF54" s="24"/>
      <c r="QSG54" s="24"/>
      <c r="QSH54" s="24"/>
      <c r="QSI54" s="24"/>
      <c r="QSJ54" s="24"/>
      <c r="QSK54" s="24"/>
      <c r="QSL54" s="24"/>
      <c r="QSM54" s="24"/>
      <c r="QSN54" s="24"/>
      <c r="QSO54" s="24"/>
      <c r="QSP54" s="24"/>
      <c r="QSQ54" s="24"/>
      <c r="QSR54" s="24"/>
      <c r="QSS54" s="24"/>
      <c r="QST54" s="24"/>
      <c r="QSU54" s="24"/>
      <c r="QSV54" s="24"/>
      <c r="QSW54" s="24"/>
      <c r="QSX54" s="24"/>
      <c r="QSY54" s="24"/>
      <c r="QSZ54" s="24"/>
      <c r="QTA54" s="24"/>
      <c r="QTB54" s="24"/>
      <c r="QTC54" s="24"/>
      <c r="QTD54" s="24"/>
      <c r="QTE54" s="24"/>
      <c r="QTF54" s="24"/>
      <c r="QTG54" s="24"/>
      <c r="QTH54" s="24"/>
      <c r="QTI54" s="24"/>
      <c r="QTJ54" s="24"/>
      <c r="QTK54" s="24"/>
      <c r="QTL54" s="24"/>
      <c r="QTM54" s="24"/>
      <c r="QTN54" s="24"/>
      <c r="QTO54" s="24"/>
      <c r="QTP54" s="24"/>
      <c r="QTQ54" s="24"/>
      <c r="QTR54" s="24"/>
      <c r="QTS54" s="24"/>
      <c r="QTT54" s="24"/>
      <c r="QTU54" s="24"/>
      <c r="QTV54" s="24"/>
      <c r="QTW54" s="24"/>
      <c r="QTX54" s="24"/>
      <c r="QTY54" s="24"/>
      <c r="QTZ54" s="24"/>
      <c r="QUA54" s="24"/>
      <c r="QUB54" s="24"/>
      <c r="QUC54" s="24"/>
      <c r="QUD54" s="24"/>
      <c r="QUE54" s="24"/>
      <c r="QUF54" s="24"/>
      <c r="QUG54" s="24"/>
      <c r="QUH54" s="24"/>
      <c r="QUI54" s="24"/>
      <c r="QUJ54" s="24"/>
      <c r="QUK54" s="24"/>
      <c r="QUL54" s="24"/>
      <c r="QUM54" s="24"/>
      <c r="QUN54" s="24"/>
      <c r="QUO54" s="24"/>
      <c r="QUP54" s="24"/>
      <c r="QUQ54" s="24"/>
      <c r="QUR54" s="24"/>
      <c r="QUS54" s="24"/>
      <c r="QUT54" s="24"/>
      <c r="QUU54" s="24"/>
      <c r="QUV54" s="24"/>
      <c r="QUW54" s="24"/>
      <c r="QUX54" s="24"/>
      <c r="QUY54" s="24"/>
      <c r="QUZ54" s="24"/>
      <c r="QVA54" s="24"/>
      <c r="QVB54" s="24"/>
      <c r="QVC54" s="24"/>
      <c r="QVD54" s="24"/>
      <c r="QVE54" s="24"/>
      <c r="QVF54" s="24"/>
      <c r="QVG54" s="24"/>
      <c r="QVH54" s="24"/>
      <c r="QVI54" s="24"/>
      <c r="QVJ54" s="24"/>
      <c r="QVK54" s="24"/>
      <c r="QVL54" s="24"/>
      <c r="QVM54" s="24"/>
      <c r="QVN54" s="24"/>
      <c r="QVO54" s="24"/>
      <c r="QVP54" s="24"/>
      <c r="QVQ54" s="24"/>
      <c r="QVR54" s="24"/>
      <c r="QVS54" s="24"/>
      <c r="QVT54" s="24"/>
      <c r="QVU54" s="24"/>
      <c r="QVV54" s="24"/>
      <c r="QVW54" s="24"/>
      <c r="QVX54" s="24"/>
      <c r="QVY54" s="24"/>
      <c r="QVZ54" s="24"/>
      <c r="QWA54" s="24"/>
      <c r="QWB54" s="24"/>
      <c r="QWC54" s="24"/>
      <c r="QWD54" s="24"/>
      <c r="QWE54" s="24"/>
      <c r="QWF54" s="24"/>
      <c r="QWG54" s="24"/>
      <c r="QWH54" s="24"/>
      <c r="QWI54" s="24"/>
      <c r="QWJ54" s="24"/>
      <c r="QWK54" s="24"/>
      <c r="QWL54" s="24"/>
      <c r="QWM54" s="24"/>
      <c r="QWN54" s="24"/>
      <c r="QWO54" s="24"/>
      <c r="QWP54" s="24"/>
      <c r="QWQ54" s="24"/>
      <c r="QWR54" s="24"/>
      <c r="QWS54" s="24"/>
      <c r="QWT54" s="24"/>
      <c r="QWU54" s="24"/>
      <c r="QWV54" s="24"/>
      <c r="QWW54" s="24"/>
      <c r="QWX54" s="24"/>
      <c r="QWY54" s="24"/>
      <c r="QWZ54" s="24"/>
      <c r="QXA54" s="24"/>
      <c r="QXB54" s="24"/>
      <c r="QXC54" s="24"/>
      <c r="QXD54" s="24"/>
      <c r="QXE54" s="24"/>
      <c r="QXF54" s="24"/>
      <c r="QXG54" s="24"/>
      <c r="QXH54" s="24"/>
      <c r="QXI54" s="24"/>
      <c r="QXJ54" s="24"/>
      <c r="QXK54" s="24"/>
      <c r="QXL54" s="24"/>
      <c r="QXM54" s="24"/>
      <c r="QXN54" s="24"/>
      <c r="QXO54" s="24"/>
      <c r="QXP54" s="24"/>
      <c r="QXQ54" s="24"/>
      <c r="QXR54" s="24"/>
      <c r="QXS54" s="24"/>
      <c r="QXT54" s="24"/>
      <c r="QXU54" s="24"/>
      <c r="QXV54" s="24"/>
      <c r="QXW54" s="24"/>
      <c r="QXX54" s="24"/>
      <c r="QXY54" s="24"/>
      <c r="QXZ54" s="24"/>
      <c r="QYA54" s="24"/>
      <c r="QYB54" s="24"/>
      <c r="QYC54" s="24"/>
      <c r="QYD54" s="24"/>
      <c r="QYE54" s="24"/>
      <c r="QYF54" s="24"/>
      <c r="QYG54" s="24"/>
      <c r="QYH54" s="24"/>
      <c r="QYI54" s="24"/>
      <c r="QYJ54" s="24"/>
      <c r="QYK54" s="24"/>
      <c r="QYL54" s="24"/>
      <c r="QYM54" s="24"/>
      <c r="QYN54" s="24"/>
      <c r="QYO54" s="24"/>
      <c r="QYP54" s="24"/>
      <c r="QYQ54" s="24"/>
      <c r="QYR54" s="24"/>
      <c r="QYS54" s="24"/>
      <c r="QYT54" s="24"/>
      <c r="QYU54" s="24"/>
      <c r="QYV54" s="24"/>
      <c r="QYW54" s="24"/>
      <c r="QYX54" s="24"/>
      <c r="QYY54" s="24"/>
      <c r="QYZ54" s="24"/>
      <c r="QZA54" s="24"/>
      <c r="QZB54" s="24"/>
      <c r="QZC54" s="24"/>
      <c r="QZD54" s="24"/>
      <c r="QZE54" s="24"/>
      <c r="QZF54" s="24"/>
      <c r="QZG54" s="24"/>
      <c r="QZH54" s="24"/>
      <c r="QZI54" s="24"/>
      <c r="QZJ54" s="24"/>
      <c r="QZK54" s="24"/>
      <c r="QZL54" s="24"/>
      <c r="QZM54" s="24"/>
      <c r="QZN54" s="24"/>
      <c r="QZO54" s="24"/>
      <c r="QZP54" s="24"/>
      <c r="QZQ54" s="24"/>
      <c r="QZR54" s="24"/>
      <c r="QZS54" s="24"/>
      <c r="QZT54" s="24"/>
      <c r="QZU54" s="24"/>
      <c r="QZV54" s="24"/>
      <c r="QZW54" s="24"/>
      <c r="QZX54" s="24"/>
      <c r="QZY54" s="24"/>
      <c r="QZZ54" s="24"/>
      <c r="RAA54" s="24"/>
      <c r="RAB54" s="24"/>
      <c r="RAC54" s="24"/>
      <c r="RAD54" s="24"/>
      <c r="RAE54" s="24"/>
      <c r="RAF54" s="24"/>
      <c r="RAG54" s="24"/>
      <c r="RAH54" s="24"/>
      <c r="RAI54" s="24"/>
      <c r="RAJ54" s="24"/>
      <c r="RAK54" s="24"/>
      <c r="RAL54" s="24"/>
      <c r="RAM54" s="24"/>
      <c r="RAN54" s="24"/>
      <c r="RAO54" s="24"/>
      <c r="RAP54" s="24"/>
      <c r="RAQ54" s="24"/>
      <c r="RAR54" s="24"/>
      <c r="RAS54" s="24"/>
      <c r="RAT54" s="24"/>
      <c r="RAU54" s="24"/>
      <c r="RAV54" s="24"/>
      <c r="RAW54" s="24"/>
      <c r="RAX54" s="24"/>
      <c r="RAY54" s="24"/>
      <c r="RAZ54" s="24"/>
      <c r="RBA54" s="24"/>
      <c r="RBB54" s="24"/>
      <c r="RBC54" s="24"/>
      <c r="RBD54" s="24"/>
      <c r="RBE54" s="24"/>
      <c r="RBF54" s="24"/>
      <c r="RBG54" s="24"/>
      <c r="RBH54" s="24"/>
      <c r="RBI54" s="24"/>
      <c r="RBJ54" s="24"/>
      <c r="RBK54" s="24"/>
      <c r="RBL54" s="24"/>
      <c r="RBM54" s="24"/>
      <c r="RBN54" s="24"/>
      <c r="RBO54" s="24"/>
      <c r="RBP54" s="24"/>
      <c r="RBQ54" s="24"/>
      <c r="RBR54" s="24"/>
      <c r="RBS54" s="24"/>
      <c r="RBT54" s="24"/>
      <c r="RBU54" s="24"/>
      <c r="RBV54" s="24"/>
      <c r="RBW54" s="24"/>
      <c r="RBX54" s="24"/>
      <c r="RBY54" s="24"/>
      <c r="RBZ54" s="24"/>
      <c r="RCA54" s="24"/>
      <c r="RCB54" s="24"/>
      <c r="RCC54" s="24"/>
      <c r="RCD54" s="24"/>
      <c r="RCE54" s="24"/>
      <c r="RCF54" s="24"/>
      <c r="RCG54" s="24"/>
      <c r="RCH54" s="24"/>
      <c r="RCI54" s="24"/>
      <c r="RCJ54" s="24"/>
      <c r="RCK54" s="24"/>
      <c r="RCL54" s="24"/>
      <c r="RCM54" s="24"/>
      <c r="RCN54" s="24"/>
      <c r="RCO54" s="24"/>
      <c r="RCP54" s="24"/>
      <c r="RCQ54" s="24"/>
      <c r="RCR54" s="24"/>
      <c r="RCS54" s="24"/>
      <c r="RCT54" s="24"/>
      <c r="RCU54" s="24"/>
      <c r="RCV54" s="24"/>
      <c r="RCW54" s="24"/>
      <c r="RCX54" s="24"/>
      <c r="RCY54" s="24"/>
      <c r="RCZ54" s="24"/>
      <c r="RDA54" s="24"/>
      <c r="RDB54" s="24"/>
      <c r="RDC54" s="24"/>
      <c r="RDD54" s="24"/>
      <c r="RDE54" s="24"/>
      <c r="RDF54" s="24"/>
      <c r="RDG54" s="24"/>
      <c r="RDH54" s="24"/>
      <c r="RDI54" s="24"/>
      <c r="RDJ54" s="24"/>
      <c r="RDK54" s="24"/>
      <c r="RDL54" s="24"/>
      <c r="RDM54" s="24"/>
      <c r="RDN54" s="24"/>
      <c r="RDO54" s="24"/>
      <c r="RDP54" s="24"/>
      <c r="RDQ54" s="24"/>
      <c r="RDR54" s="24"/>
      <c r="RDS54" s="24"/>
      <c r="RDT54" s="24"/>
      <c r="RDU54" s="24"/>
      <c r="RDV54" s="24"/>
      <c r="RDW54" s="24"/>
      <c r="RDX54" s="24"/>
      <c r="RDY54" s="24"/>
      <c r="RDZ54" s="24"/>
      <c r="REA54" s="24"/>
      <c r="REB54" s="24"/>
      <c r="REC54" s="24"/>
      <c r="RED54" s="24"/>
      <c r="REE54" s="24"/>
      <c r="REF54" s="24"/>
      <c r="REG54" s="24"/>
      <c r="REH54" s="24"/>
      <c r="REI54" s="24"/>
      <c r="REJ54" s="24"/>
      <c r="REK54" s="24"/>
      <c r="REL54" s="24"/>
      <c r="REM54" s="24"/>
      <c r="REN54" s="24"/>
      <c r="REO54" s="24"/>
      <c r="REP54" s="24"/>
      <c r="REQ54" s="24"/>
      <c r="RER54" s="24"/>
      <c r="RES54" s="24"/>
      <c r="RET54" s="24"/>
      <c r="REU54" s="24"/>
      <c r="REV54" s="24"/>
      <c r="REW54" s="24"/>
      <c r="REX54" s="24"/>
      <c r="REY54" s="24"/>
      <c r="REZ54" s="24"/>
      <c r="RFA54" s="24"/>
      <c r="RFB54" s="24"/>
      <c r="RFC54" s="24"/>
      <c r="RFD54" s="24"/>
      <c r="RFE54" s="24"/>
      <c r="RFF54" s="24"/>
      <c r="RFG54" s="24"/>
      <c r="RFH54" s="24"/>
      <c r="RFI54" s="24"/>
      <c r="RFJ54" s="24"/>
      <c r="RFK54" s="24"/>
      <c r="RFL54" s="24"/>
      <c r="RFM54" s="24"/>
      <c r="RFN54" s="24"/>
      <c r="RFO54" s="24"/>
      <c r="RFP54" s="24"/>
      <c r="RFQ54" s="24"/>
      <c r="RFR54" s="24"/>
      <c r="RFS54" s="24"/>
      <c r="RFT54" s="24"/>
      <c r="RFU54" s="24"/>
      <c r="RFV54" s="24"/>
      <c r="RFW54" s="24"/>
      <c r="RFX54" s="24"/>
      <c r="RFY54" s="24"/>
      <c r="RFZ54" s="24"/>
      <c r="RGA54" s="24"/>
      <c r="RGB54" s="24"/>
      <c r="RGC54" s="24"/>
      <c r="RGD54" s="24"/>
      <c r="RGE54" s="24"/>
      <c r="RGF54" s="24"/>
      <c r="RGG54" s="24"/>
      <c r="RGH54" s="24"/>
      <c r="RGI54" s="24"/>
      <c r="RGJ54" s="24"/>
      <c r="RGK54" s="24"/>
      <c r="RGL54" s="24"/>
      <c r="RGM54" s="24"/>
      <c r="RGN54" s="24"/>
      <c r="RGO54" s="24"/>
      <c r="RGP54" s="24"/>
      <c r="RGQ54" s="24"/>
      <c r="RGR54" s="24"/>
      <c r="RGS54" s="24"/>
      <c r="RGT54" s="24"/>
      <c r="RGU54" s="24"/>
      <c r="RGV54" s="24"/>
      <c r="RGW54" s="24"/>
      <c r="RGX54" s="24"/>
      <c r="RGY54" s="24"/>
      <c r="RGZ54" s="24"/>
      <c r="RHA54" s="24"/>
      <c r="RHB54" s="24"/>
      <c r="RHC54" s="24"/>
      <c r="RHD54" s="24"/>
      <c r="RHE54" s="24"/>
      <c r="RHF54" s="24"/>
      <c r="RHG54" s="24"/>
      <c r="RHH54" s="24"/>
      <c r="RHI54" s="24"/>
      <c r="RHJ54" s="24"/>
      <c r="RHK54" s="24"/>
      <c r="RHL54" s="24"/>
      <c r="RHM54" s="24"/>
      <c r="RHN54" s="24"/>
      <c r="RHO54" s="24"/>
      <c r="RHP54" s="24"/>
      <c r="RHQ54" s="24"/>
      <c r="RHR54" s="24"/>
      <c r="RHS54" s="24"/>
      <c r="RHT54" s="24"/>
      <c r="RHU54" s="24"/>
      <c r="RHV54" s="24"/>
      <c r="RHW54" s="24"/>
      <c r="RHX54" s="24"/>
      <c r="RHY54" s="24"/>
      <c r="RHZ54" s="24"/>
      <c r="RIA54" s="24"/>
      <c r="RIB54" s="24"/>
      <c r="RIC54" s="24"/>
      <c r="RID54" s="24"/>
      <c r="RIE54" s="24"/>
      <c r="RIF54" s="24"/>
      <c r="RIG54" s="24"/>
      <c r="RIH54" s="24"/>
      <c r="RII54" s="24"/>
      <c r="RIJ54" s="24"/>
      <c r="RIK54" s="24"/>
      <c r="RIL54" s="24"/>
      <c r="RIM54" s="24"/>
      <c r="RIN54" s="24"/>
      <c r="RIO54" s="24"/>
      <c r="RIP54" s="24"/>
      <c r="RIQ54" s="24"/>
      <c r="RIR54" s="24"/>
      <c r="RIS54" s="24"/>
      <c r="RIT54" s="24"/>
      <c r="RIU54" s="24"/>
      <c r="RIV54" s="24"/>
      <c r="RIW54" s="24"/>
      <c r="RIX54" s="24"/>
      <c r="RIY54" s="24"/>
      <c r="RIZ54" s="24"/>
      <c r="RJA54" s="24"/>
      <c r="RJB54" s="24"/>
      <c r="RJC54" s="24"/>
      <c r="RJD54" s="24"/>
      <c r="RJE54" s="24"/>
      <c r="RJF54" s="24"/>
      <c r="RJG54" s="24"/>
      <c r="RJH54" s="24"/>
      <c r="RJI54" s="24"/>
      <c r="RJJ54" s="24"/>
      <c r="RJK54" s="24"/>
      <c r="RJL54" s="24"/>
      <c r="RJM54" s="24"/>
      <c r="RJN54" s="24"/>
      <c r="RJO54" s="24"/>
      <c r="RJP54" s="24"/>
      <c r="RJQ54" s="24"/>
      <c r="RJR54" s="24"/>
      <c r="RJS54" s="24"/>
      <c r="RJT54" s="24"/>
      <c r="RJU54" s="24"/>
      <c r="RJV54" s="24"/>
      <c r="RJW54" s="24"/>
      <c r="RJX54" s="24"/>
      <c r="RJY54" s="24"/>
      <c r="RJZ54" s="24"/>
      <c r="RKA54" s="24"/>
      <c r="RKB54" s="24"/>
      <c r="RKC54" s="24"/>
      <c r="RKD54" s="24"/>
      <c r="RKE54" s="24"/>
      <c r="RKF54" s="24"/>
      <c r="RKG54" s="24"/>
      <c r="RKH54" s="24"/>
      <c r="RKI54" s="24"/>
      <c r="RKJ54" s="24"/>
      <c r="RKK54" s="24"/>
      <c r="RKL54" s="24"/>
      <c r="RKM54" s="24"/>
      <c r="RKN54" s="24"/>
      <c r="RKO54" s="24"/>
      <c r="RKP54" s="24"/>
      <c r="RKQ54" s="24"/>
      <c r="RKR54" s="24"/>
      <c r="RKS54" s="24"/>
      <c r="RKT54" s="24"/>
      <c r="RKU54" s="24"/>
      <c r="RKV54" s="24"/>
      <c r="RKW54" s="24"/>
      <c r="RKX54" s="24"/>
      <c r="RKY54" s="24"/>
      <c r="RKZ54" s="24"/>
      <c r="RLA54" s="24"/>
      <c r="RLB54" s="24"/>
      <c r="RLC54" s="24"/>
      <c r="RLD54" s="24"/>
      <c r="RLE54" s="24"/>
      <c r="RLF54" s="24"/>
      <c r="RLG54" s="24"/>
      <c r="RLH54" s="24"/>
      <c r="RLI54" s="24"/>
      <c r="RLJ54" s="24"/>
      <c r="RLK54" s="24"/>
      <c r="RLL54" s="24"/>
      <c r="RLM54" s="24"/>
      <c r="RLN54" s="24"/>
      <c r="RLO54" s="24"/>
      <c r="RLP54" s="24"/>
      <c r="RLQ54" s="24"/>
      <c r="RLR54" s="24"/>
      <c r="RLS54" s="24"/>
      <c r="RLT54" s="24"/>
      <c r="RLU54" s="24"/>
      <c r="RLV54" s="24"/>
      <c r="RLW54" s="24"/>
      <c r="RLX54" s="24"/>
      <c r="RLY54" s="24"/>
      <c r="RLZ54" s="24"/>
      <c r="RMA54" s="24"/>
      <c r="RMB54" s="24"/>
      <c r="RMC54" s="24"/>
      <c r="RMD54" s="24"/>
      <c r="RME54" s="24"/>
      <c r="RMF54" s="24"/>
      <c r="RMG54" s="24"/>
      <c r="RMH54" s="24"/>
      <c r="RMI54" s="24"/>
      <c r="RMJ54" s="24"/>
      <c r="RMK54" s="24"/>
      <c r="RML54" s="24"/>
      <c r="RMM54" s="24"/>
      <c r="RMN54" s="24"/>
      <c r="RMO54" s="24"/>
      <c r="RMP54" s="24"/>
      <c r="RMQ54" s="24"/>
      <c r="RMR54" s="24"/>
      <c r="RMS54" s="24"/>
      <c r="RMT54" s="24"/>
      <c r="RMU54" s="24"/>
      <c r="RMV54" s="24"/>
      <c r="RMW54" s="24"/>
      <c r="RMX54" s="24"/>
      <c r="RMY54" s="24"/>
      <c r="RMZ54" s="24"/>
      <c r="RNA54" s="24"/>
      <c r="RNB54" s="24"/>
      <c r="RNC54" s="24"/>
      <c r="RND54" s="24"/>
      <c r="RNE54" s="24"/>
      <c r="RNF54" s="24"/>
      <c r="RNG54" s="24"/>
      <c r="RNH54" s="24"/>
      <c r="RNI54" s="24"/>
      <c r="RNJ54" s="24"/>
      <c r="RNK54" s="24"/>
      <c r="RNL54" s="24"/>
      <c r="RNM54" s="24"/>
      <c r="RNN54" s="24"/>
      <c r="RNO54" s="24"/>
      <c r="RNP54" s="24"/>
      <c r="RNQ54" s="24"/>
      <c r="RNR54" s="24"/>
      <c r="RNS54" s="24"/>
      <c r="RNT54" s="24"/>
      <c r="RNU54" s="24"/>
      <c r="RNV54" s="24"/>
      <c r="RNW54" s="24"/>
      <c r="RNX54" s="24"/>
      <c r="RNY54" s="24"/>
      <c r="RNZ54" s="24"/>
      <c r="ROA54" s="24"/>
      <c r="ROB54" s="24"/>
      <c r="ROC54" s="24"/>
      <c r="ROD54" s="24"/>
      <c r="ROE54" s="24"/>
      <c r="ROF54" s="24"/>
      <c r="ROG54" s="24"/>
      <c r="ROH54" s="24"/>
      <c r="ROI54" s="24"/>
      <c r="ROJ54" s="24"/>
      <c r="ROK54" s="24"/>
      <c r="ROL54" s="24"/>
      <c r="ROM54" s="24"/>
      <c r="RON54" s="24"/>
      <c r="ROO54" s="24"/>
      <c r="ROP54" s="24"/>
      <c r="ROQ54" s="24"/>
      <c r="ROR54" s="24"/>
      <c r="ROS54" s="24"/>
      <c r="ROT54" s="24"/>
      <c r="ROU54" s="24"/>
      <c r="ROV54" s="24"/>
      <c r="ROW54" s="24"/>
      <c r="ROX54" s="24"/>
      <c r="ROY54" s="24"/>
      <c r="ROZ54" s="24"/>
      <c r="RPA54" s="24"/>
      <c r="RPB54" s="24"/>
      <c r="RPC54" s="24"/>
      <c r="RPD54" s="24"/>
      <c r="RPE54" s="24"/>
      <c r="RPF54" s="24"/>
      <c r="RPG54" s="24"/>
      <c r="RPH54" s="24"/>
      <c r="RPI54" s="24"/>
      <c r="RPJ54" s="24"/>
      <c r="RPK54" s="24"/>
      <c r="RPL54" s="24"/>
      <c r="RPM54" s="24"/>
      <c r="RPN54" s="24"/>
      <c r="RPO54" s="24"/>
      <c r="RPP54" s="24"/>
      <c r="RPQ54" s="24"/>
      <c r="RPR54" s="24"/>
      <c r="RPS54" s="24"/>
      <c r="RPT54" s="24"/>
      <c r="RPU54" s="24"/>
      <c r="RPV54" s="24"/>
      <c r="RPW54" s="24"/>
      <c r="RPX54" s="24"/>
      <c r="RPY54" s="24"/>
      <c r="RPZ54" s="24"/>
      <c r="RQA54" s="24"/>
      <c r="RQB54" s="24"/>
      <c r="RQC54" s="24"/>
      <c r="RQD54" s="24"/>
      <c r="RQE54" s="24"/>
      <c r="RQF54" s="24"/>
      <c r="RQG54" s="24"/>
      <c r="RQH54" s="24"/>
      <c r="RQI54" s="24"/>
      <c r="RQJ54" s="24"/>
      <c r="RQK54" s="24"/>
      <c r="RQL54" s="24"/>
      <c r="RQM54" s="24"/>
      <c r="RQN54" s="24"/>
      <c r="RQO54" s="24"/>
      <c r="RQP54" s="24"/>
      <c r="RQQ54" s="24"/>
      <c r="RQR54" s="24"/>
      <c r="RQS54" s="24"/>
      <c r="RQT54" s="24"/>
      <c r="RQU54" s="24"/>
      <c r="RQV54" s="24"/>
      <c r="RQW54" s="24"/>
      <c r="RQX54" s="24"/>
      <c r="RQY54" s="24"/>
      <c r="RQZ54" s="24"/>
      <c r="RRA54" s="24"/>
      <c r="RRB54" s="24"/>
      <c r="RRC54" s="24"/>
      <c r="RRD54" s="24"/>
      <c r="RRE54" s="24"/>
      <c r="RRF54" s="24"/>
      <c r="RRG54" s="24"/>
      <c r="RRH54" s="24"/>
      <c r="RRI54" s="24"/>
      <c r="RRJ54" s="24"/>
      <c r="RRK54" s="24"/>
      <c r="RRL54" s="24"/>
      <c r="RRM54" s="24"/>
      <c r="RRN54" s="24"/>
      <c r="RRO54" s="24"/>
      <c r="RRP54" s="24"/>
      <c r="RRQ54" s="24"/>
      <c r="RRR54" s="24"/>
      <c r="RRS54" s="24"/>
      <c r="RRT54" s="24"/>
      <c r="RRU54" s="24"/>
      <c r="RRV54" s="24"/>
      <c r="RRW54" s="24"/>
      <c r="RRX54" s="24"/>
      <c r="RRY54" s="24"/>
      <c r="RRZ54" s="24"/>
      <c r="RSA54" s="24"/>
      <c r="RSB54" s="24"/>
      <c r="RSC54" s="24"/>
      <c r="RSD54" s="24"/>
      <c r="RSE54" s="24"/>
      <c r="RSF54" s="24"/>
      <c r="RSG54" s="24"/>
      <c r="RSH54" s="24"/>
      <c r="RSI54" s="24"/>
      <c r="RSJ54" s="24"/>
      <c r="RSK54" s="24"/>
      <c r="RSL54" s="24"/>
      <c r="RSM54" s="24"/>
      <c r="RSN54" s="24"/>
      <c r="RSO54" s="24"/>
      <c r="RSP54" s="24"/>
      <c r="RSQ54" s="24"/>
      <c r="RSR54" s="24"/>
      <c r="RSS54" s="24"/>
      <c r="RST54" s="24"/>
      <c r="RSU54" s="24"/>
      <c r="RSV54" s="24"/>
      <c r="RSW54" s="24"/>
      <c r="RSX54" s="24"/>
      <c r="RSY54" s="24"/>
      <c r="RSZ54" s="24"/>
      <c r="RTA54" s="24"/>
      <c r="RTB54" s="24"/>
      <c r="RTC54" s="24"/>
      <c r="RTD54" s="24"/>
      <c r="RTE54" s="24"/>
      <c r="RTF54" s="24"/>
      <c r="RTG54" s="24"/>
      <c r="RTH54" s="24"/>
      <c r="RTI54" s="24"/>
      <c r="RTJ54" s="24"/>
      <c r="RTK54" s="24"/>
      <c r="RTL54" s="24"/>
      <c r="RTM54" s="24"/>
      <c r="RTN54" s="24"/>
      <c r="RTO54" s="24"/>
      <c r="RTP54" s="24"/>
      <c r="RTQ54" s="24"/>
      <c r="RTR54" s="24"/>
      <c r="RTS54" s="24"/>
      <c r="RTT54" s="24"/>
      <c r="RTU54" s="24"/>
      <c r="RTV54" s="24"/>
      <c r="RTW54" s="24"/>
      <c r="RTX54" s="24"/>
      <c r="RTY54" s="24"/>
      <c r="RTZ54" s="24"/>
      <c r="RUA54" s="24"/>
      <c r="RUB54" s="24"/>
      <c r="RUC54" s="24"/>
      <c r="RUD54" s="24"/>
      <c r="RUE54" s="24"/>
      <c r="RUF54" s="24"/>
      <c r="RUG54" s="24"/>
      <c r="RUH54" s="24"/>
      <c r="RUI54" s="24"/>
      <c r="RUJ54" s="24"/>
      <c r="RUK54" s="24"/>
      <c r="RUL54" s="24"/>
      <c r="RUM54" s="24"/>
      <c r="RUN54" s="24"/>
      <c r="RUO54" s="24"/>
      <c r="RUP54" s="24"/>
      <c r="RUQ54" s="24"/>
      <c r="RUR54" s="24"/>
      <c r="RUS54" s="24"/>
      <c r="RUT54" s="24"/>
      <c r="RUU54" s="24"/>
      <c r="RUV54" s="24"/>
      <c r="RUW54" s="24"/>
      <c r="RUX54" s="24"/>
      <c r="RUY54" s="24"/>
      <c r="RUZ54" s="24"/>
      <c r="RVA54" s="24"/>
      <c r="RVB54" s="24"/>
      <c r="RVC54" s="24"/>
      <c r="RVD54" s="24"/>
      <c r="RVE54" s="24"/>
      <c r="RVF54" s="24"/>
      <c r="RVG54" s="24"/>
      <c r="RVH54" s="24"/>
      <c r="RVI54" s="24"/>
      <c r="RVJ54" s="24"/>
      <c r="RVK54" s="24"/>
      <c r="RVL54" s="24"/>
      <c r="RVM54" s="24"/>
      <c r="RVN54" s="24"/>
      <c r="RVO54" s="24"/>
      <c r="RVP54" s="24"/>
      <c r="RVQ54" s="24"/>
      <c r="RVR54" s="24"/>
      <c r="RVS54" s="24"/>
      <c r="RVT54" s="24"/>
      <c r="RVU54" s="24"/>
      <c r="RVV54" s="24"/>
      <c r="RVW54" s="24"/>
      <c r="RVX54" s="24"/>
      <c r="RVY54" s="24"/>
      <c r="RVZ54" s="24"/>
      <c r="RWA54" s="24"/>
      <c r="RWB54" s="24"/>
      <c r="RWC54" s="24"/>
      <c r="RWD54" s="24"/>
      <c r="RWE54" s="24"/>
      <c r="RWF54" s="24"/>
      <c r="RWG54" s="24"/>
      <c r="RWH54" s="24"/>
      <c r="RWI54" s="24"/>
      <c r="RWJ54" s="24"/>
      <c r="RWK54" s="24"/>
      <c r="RWL54" s="24"/>
      <c r="RWM54" s="24"/>
      <c r="RWN54" s="24"/>
      <c r="RWO54" s="24"/>
      <c r="RWP54" s="24"/>
      <c r="RWQ54" s="24"/>
      <c r="RWR54" s="24"/>
      <c r="RWS54" s="24"/>
      <c r="RWT54" s="24"/>
      <c r="RWU54" s="24"/>
      <c r="RWV54" s="24"/>
      <c r="RWW54" s="24"/>
      <c r="RWX54" s="24"/>
      <c r="RWY54" s="24"/>
      <c r="RWZ54" s="24"/>
      <c r="RXA54" s="24"/>
      <c r="RXB54" s="24"/>
      <c r="RXC54" s="24"/>
      <c r="RXD54" s="24"/>
      <c r="RXE54" s="24"/>
      <c r="RXF54" s="24"/>
      <c r="RXG54" s="24"/>
      <c r="RXH54" s="24"/>
      <c r="RXI54" s="24"/>
      <c r="RXJ54" s="24"/>
      <c r="RXK54" s="24"/>
      <c r="RXL54" s="24"/>
      <c r="RXM54" s="24"/>
      <c r="RXN54" s="24"/>
      <c r="RXO54" s="24"/>
      <c r="RXP54" s="24"/>
      <c r="RXQ54" s="24"/>
      <c r="RXR54" s="24"/>
      <c r="RXS54" s="24"/>
      <c r="RXT54" s="24"/>
      <c r="RXU54" s="24"/>
      <c r="RXV54" s="24"/>
      <c r="RXW54" s="24"/>
      <c r="RXX54" s="24"/>
      <c r="RXY54" s="24"/>
      <c r="RXZ54" s="24"/>
      <c r="RYA54" s="24"/>
      <c r="RYB54" s="24"/>
      <c r="RYC54" s="24"/>
      <c r="RYD54" s="24"/>
      <c r="RYE54" s="24"/>
      <c r="RYF54" s="24"/>
      <c r="RYG54" s="24"/>
      <c r="RYH54" s="24"/>
      <c r="RYI54" s="24"/>
      <c r="RYJ54" s="24"/>
      <c r="RYK54" s="24"/>
      <c r="RYL54" s="24"/>
      <c r="RYM54" s="24"/>
      <c r="RYN54" s="24"/>
      <c r="RYO54" s="24"/>
      <c r="RYP54" s="24"/>
      <c r="RYQ54" s="24"/>
      <c r="RYR54" s="24"/>
      <c r="RYS54" s="24"/>
      <c r="RYT54" s="24"/>
      <c r="RYU54" s="24"/>
      <c r="RYV54" s="24"/>
      <c r="RYW54" s="24"/>
      <c r="RYX54" s="24"/>
      <c r="RYY54" s="24"/>
      <c r="RYZ54" s="24"/>
      <c r="RZA54" s="24"/>
      <c r="RZB54" s="24"/>
      <c r="RZC54" s="24"/>
      <c r="RZD54" s="24"/>
      <c r="RZE54" s="24"/>
      <c r="RZF54" s="24"/>
      <c r="RZG54" s="24"/>
      <c r="RZH54" s="24"/>
      <c r="RZI54" s="24"/>
      <c r="RZJ54" s="24"/>
      <c r="RZK54" s="24"/>
      <c r="RZL54" s="24"/>
      <c r="RZM54" s="24"/>
      <c r="RZN54" s="24"/>
      <c r="RZO54" s="24"/>
      <c r="RZP54" s="24"/>
      <c r="RZQ54" s="24"/>
      <c r="RZR54" s="24"/>
      <c r="RZS54" s="24"/>
      <c r="RZT54" s="24"/>
      <c r="RZU54" s="24"/>
      <c r="RZV54" s="24"/>
      <c r="RZW54" s="24"/>
      <c r="RZX54" s="24"/>
      <c r="RZY54" s="24"/>
      <c r="RZZ54" s="24"/>
      <c r="SAA54" s="24"/>
      <c r="SAB54" s="24"/>
      <c r="SAC54" s="24"/>
      <c r="SAD54" s="24"/>
      <c r="SAE54" s="24"/>
      <c r="SAF54" s="24"/>
      <c r="SAG54" s="24"/>
      <c r="SAH54" s="24"/>
      <c r="SAI54" s="24"/>
      <c r="SAJ54" s="24"/>
      <c r="SAK54" s="24"/>
      <c r="SAL54" s="24"/>
      <c r="SAM54" s="24"/>
      <c r="SAN54" s="24"/>
      <c r="SAO54" s="24"/>
      <c r="SAP54" s="24"/>
      <c r="SAQ54" s="24"/>
      <c r="SAR54" s="24"/>
      <c r="SAS54" s="24"/>
      <c r="SAT54" s="24"/>
      <c r="SAU54" s="24"/>
      <c r="SAV54" s="24"/>
      <c r="SAW54" s="24"/>
      <c r="SAX54" s="24"/>
      <c r="SAY54" s="24"/>
      <c r="SAZ54" s="24"/>
      <c r="SBA54" s="24"/>
      <c r="SBB54" s="24"/>
      <c r="SBC54" s="24"/>
      <c r="SBD54" s="24"/>
      <c r="SBE54" s="24"/>
      <c r="SBF54" s="24"/>
      <c r="SBG54" s="24"/>
      <c r="SBH54" s="24"/>
      <c r="SBI54" s="24"/>
      <c r="SBJ54" s="24"/>
      <c r="SBK54" s="24"/>
      <c r="SBL54" s="24"/>
      <c r="SBM54" s="24"/>
      <c r="SBN54" s="24"/>
      <c r="SBO54" s="24"/>
      <c r="SBP54" s="24"/>
      <c r="SBQ54" s="24"/>
      <c r="SBR54" s="24"/>
      <c r="SBS54" s="24"/>
      <c r="SBT54" s="24"/>
      <c r="SBU54" s="24"/>
      <c r="SBV54" s="24"/>
      <c r="SBW54" s="24"/>
      <c r="SBX54" s="24"/>
      <c r="SBY54" s="24"/>
      <c r="SBZ54" s="24"/>
      <c r="SCA54" s="24"/>
      <c r="SCB54" s="24"/>
      <c r="SCC54" s="24"/>
      <c r="SCD54" s="24"/>
      <c r="SCE54" s="24"/>
      <c r="SCF54" s="24"/>
      <c r="SCG54" s="24"/>
      <c r="SCH54" s="24"/>
      <c r="SCI54" s="24"/>
      <c r="SCJ54" s="24"/>
      <c r="SCK54" s="24"/>
      <c r="SCL54" s="24"/>
      <c r="SCM54" s="24"/>
      <c r="SCN54" s="24"/>
      <c r="SCO54" s="24"/>
      <c r="SCP54" s="24"/>
      <c r="SCQ54" s="24"/>
      <c r="SCR54" s="24"/>
      <c r="SCS54" s="24"/>
      <c r="SCT54" s="24"/>
      <c r="SCU54" s="24"/>
      <c r="SCV54" s="24"/>
      <c r="SCW54" s="24"/>
      <c r="SCX54" s="24"/>
      <c r="SCY54" s="24"/>
      <c r="SCZ54" s="24"/>
      <c r="SDA54" s="24"/>
      <c r="SDB54" s="24"/>
      <c r="SDC54" s="24"/>
      <c r="SDD54" s="24"/>
      <c r="SDE54" s="24"/>
      <c r="SDF54" s="24"/>
      <c r="SDG54" s="24"/>
      <c r="SDH54" s="24"/>
      <c r="SDI54" s="24"/>
      <c r="SDJ54" s="24"/>
      <c r="SDK54" s="24"/>
      <c r="SDL54" s="24"/>
      <c r="SDM54" s="24"/>
      <c r="SDN54" s="24"/>
      <c r="SDO54" s="24"/>
      <c r="SDP54" s="24"/>
      <c r="SDQ54" s="24"/>
      <c r="SDR54" s="24"/>
      <c r="SDS54" s="24"/>
      <c r="SDT54" s="24"/>
      <c r="SDU54" s="24"/>
      <c r="SDV54" s="24"/>
      <c r="SDW54" s="24"/>
      <c r="SDX54" s="24"/>
      <c r="SDY54" s="24"/>
      <c r="SDZ54" s="24"/>
      <c r="SEA54" s="24"/>
      <c r="SEB54" s="24"/>
      <c r="SEC54" s="24"/>
      <c r="SED54" s="24"/>
      <c r="SEE54" s="24"/>
      <c r="SEF54" s="24"/>
      <c r="SEG54" s="24"/>
      <c r="SEH54" s="24"/>
      <c r="SEI54" s="24"/>
      <c r="SEJ54" s="24"/>
      <c r="SEK54" s="24"/>
      <c r="SEL54" s="24"/>
      <c r="SEM54" s="24"/>
      <c r="SEN54" s="24"/>
      <c r="SEO54" s="24"/>
      <c r="SEP54" s="24"/>
      <c r="SEQ54" s="24"/>
      <c r="SER54" s="24"/>
      <c r="SES54" s="24"/>
      <c r="SET54" s="24"/>
      <c r="SEU54" s="24"/>
      <c r="SEV54" s="24"/>
      <c r="SEW54" s="24"/>
      <c r="SEX54" s="24"/>
      <c r="SEY54" s="24"/>
      <c r="SEZ54" s="24"/>
      <c r="SFA54" s="24"/>
      <c r="SFB54" s="24"/>
      <c r="SFC54" s="24"/>
      <c r="SFD54" s="24"/>
      <c r="SFE54" s="24"/>
      <c r="SFF54" s="24"/>
      <c r="SFG54" s="24"/>
      <c r="SFH54" s="24"/>
      <c r="SFI54" s="24"/>
      <c r="SFJ54" s="24"/>
      <c r="SFK54" s="24"/>
      <c r="SFL54" s="24"/>
      <c r="SFM54" s="24"/>
      <c r="SFN54" s="24"/>
      <c r="SFO54" s="24"/>
      <c r="SFP54" s="24"/>
      <c r="SFQ54" s="24"/>
      <c r="SFR54" s="24"/>
      <c r="SFS54" s="24"/>
      <c r="SFT54" s="24"/>
      <c r="SFU54" s="24"/>
      <c r="SFV54" s="24"/>
      <c r="SFW54" s="24"/>
      <c r="SFX54" s="24"/>
      <c r="SFY54" s="24"/>
      <c r="SFZ54" s="24"/>
      <c r="SGA54" s="24"/>
      <c r="SGB54" s="24"/>
      <c r="SGC54" s="24"/>
      <c r="SGD54" s="24"/>
      <c r="SGE54" s="24"/>
      <c r="SGF54" s="24"/>
      <c r="SGG54" s="24"/>
      <c r="SGH54" s="24"/>
      <c r="SGI54" s="24"/>
      <c r="SGJ54" s="24"/>
      <c r="SGK54" s="24"/>
      <c r="SGL54" s="24"/>
      <c r="SGM54" s="24"/>
      <c r="SGN54" s="24"/>
      <c r="SGO54" s="24"/>
      <c r="SGP54" s="24"/>
      <c r="SGQ54" s="24"/>
      <c r="SGR54" s="24"/>
      <c r="SGS54" s="24"/>
      <c r="SGT54" s="24"/>
      <c r="SGU54" s="24"/>
      <c r="SGV54" s="24"/>
      <c r="SGW54" s="24"/>
      <c r="SGX54" s="24"/>
      <c r="SGY54" s="24"/>
      <c r="SGZ54" s="24"/>
      <c r="SHA54" s="24"/>
      <c r="SHB54" s="24"/>
      <c r="SHC54" s="24"/>
      <c r="SHD54" s="24"/>
      <c r="SHE54" s="24"/>
      <c r="SHF54" s="24"/>
      <c r="SHG54" s="24"/>
      <c r="SHH54" s="24"/>
      <c r="SHI54" s="24"/>
      <c r="SHJ54" s="24"/>
      <c r="SHK54" s="24"/>
      <c r="SHL54" s="24"/>
      <c r="SHM54" s="24"/>
      <c r="SHN54" s="24"/>
      <c r="SHO54" s="24"/>
      <c r="SHP54" s="24"/>
      <c r="SHQ54" s="24"/>
      <c r="SHR54" s="24"/>
      <c r="SHS54" s="24"/>
      <c r="SHT54" s="24"/>
      <c r="SHU54" s="24"/>
      <c r="SHV54" s="24"/>
      <c r="SHW54" s="24"/>
      <c r="SHX54" s="24"/>
      <c r="SHY54" s="24"/>
      <c r="SHZ54" s="24"/>
      <c r="SIA54" s="24"/>
      <c r="SIB54" s="24"/>
      <c r="SIC54" s="24"/>
      <c r="SID54" s="24"/>
      <c r="SIE54" s="24"/>
      <c r="SIF54" s="24"/>
      <c r="SIG54" s="24"/>
      <c r="SIH54" s="24"/>
      <c r="SII54" s="24"/>
      <c r="SIJ54" s="24"/>
      <c r="SIK54" s="24"/>
      <c r="SIL54" s="24"/>
      <c r="SIM54" s="24"/>
      <c r="SIN54" s="24"/>
      <c r="SIO54" s="24"/>
      <c r="SIP54" s="24"/>
      <c r="SIQ54" s="24"/>
      <c r="SIR54" s="24"/>
      <c r="SIS54" s="24"/>
      <c r="SIT54" s="24"/>
      <c r="SIU54" s="24"/>
      <c r="SIV54" s="24"/>
      <c r="SIW54" s="24"/>
      <c r="SIX54" s="24"/>
      <c r="SIY54" s="24"/>
      <c r="SIZ54" s="24"/>
      <c r="SJA54" s="24"/>
      <c r="SJB54" s="24"/>
      <c r="SJC54" s="24"/>
      <c r="SJD54" s="24"/>
      <c r="SJE54" s="24"/>
      <c r="SJF54" s="24"/>
      <c r="SJG54" s="24"/>
      <c r="SJH54" s="24"/>
      <c r="SJI54" s="24"/>
      <c r="SJJ54" s="24"/>
      <c r="SJK54" s="24"/>
      <c r="SJL54" s="24"/>
      <c r="SJM54" s="24"/>
      <c r="SJN54" s="24"/>
      <c r="SJO54" s="24"/>
      <c r="SJP54" s="24"/>
      <c r="SJQ54" s="24"/>
      <c r="SJR54" s="24"/>
      <c r="SJS54" s="24"/>
      <c r="SJT54" s="24"/>
      <c r="SJU54" s="24"/>
      <c r="SJV54" s="24"/>
      <c r="SJW54" s="24"/>
      <c r="SJX54" s="24"/>
      <c r="SJY54" s="24"/>
      <c r="SJZ54" s="24"/>
      <c r="SKA54" s="24"/>
      <c r="SKB54" s="24"/>
      <c r="SKC54" s="24"/>
      <c r="SKD54" s="24"/>
      <c r="SKE54" s="24"/>
      <c r="SKF54" s="24"/>
      <c r="SKG54" s="24"/>
      <c r="SKH54" s="24"/>
      <c r="SKI54" s="24"/>
      <c r="SKJ54" s="24"/>
      <c r="SKK54" s="24"/>
      <c r="SKL54" s="24"/>
      <c r="SKM54" s="24"/>
      <c r="SKN54" s="24"/>
      <c r="SKO54" s="24"/>
      <c r="SKP54" s="24"/>
      <c r="SKQ54" s="24"/>
      <c r="SKR54" s="24"/>
      <c r="SKS54" s="24"/>
      <c r="SKT54" s="24"/>
      <c r="SKU54" s="24"/>
      <c r="SKV54" s="24"/>
      <c r="SKW54" s="24"/>
      <c r="SKX54" s="24"/>
      <c r="SKY54" s="24"/>
      <c r="SKZ54" s="24"/>
      <c r="SLA54" s="24"/>
      <c r="SLB54" s="24"/>
      <c r="SLC54" s="24"/>
      <c r="SLD54" s="24"/>
      <c r="SLE54" s="24"/>
      <c r="SLF54" s="24"/>
      <c r="SLG54" s="24"/>
      <c r="SLH54" s="24"/>
      <c r="SLI54" s="24"/>
      <c r="SLJ54" s="24"/>
      <c r="SLK54" s="24"/>
      <c r="SLL54" s="24"/>
      <c r="SLM54" s="24"/>
      <c r="SLN54" s="24"/>
      <c r="SLO54" s="24"/>
      <c r="SLP54" s="24"/>
      <c r="SLQ54" s="24"/>
      <c r="SLR54" s="24"/>
      <c r="SLS54" s="24"/>
      <c r="SLT54" s="24"/>
      <c r="SLU54" s="24"/>
      <c r="SLV54" s="24"/>
      <c r="SLW54" s="24"/>
      <c r="SLX54" s="24"/>
      <c r="SLY54" s="24"/>
      <c r="SLZ54" s="24"/>
      <c r="SMA54" s="24"/>
      <c r="SMB54" s="24"/>
      <c r="SMC54" s="24"/>
      <c r="SMD54" s="24"/>
      <c r="SME54" s="24"/>
      <c r="SMF54" s="24"/>
      <c r="SMG54" s="24"/>
      <c r="SMH54" s="24"/>
      <c r="SMI54" s="24"/>
      <c r="SMJ54" s="24"/>
      <c r="SMK54" s="24"/>
      <c r="SML54" s="24"/>
      <c r="SMM54" s="24"/>
      <c r="SMN54" s="24"/>
      <c r="SMO54" s="24"/>
      <c r="SMP54" s="24"/>
      <c r="SMQ54" s="24"/>
      <c r="SMR54" s="24"/>
      <c r="SMS54" s="24"/>
      <c r="SMT54" s="24"/>
      <c r="SMU54" s="24"/>
      <c r="SMV54" s="24"/>
      <c r="SMW54" s="24"/>
      <c r="SMX54" s="24"/>
      <c r="SMY54" s="24"/>
      <c r="SMZ54" s="24"/>
      <c r="SNA54" s="24"/>
      <c r="SNB54" s="24"/>
      <c r="SNC54" s="24"/>
      <c r="SND54" s="24"/>
      <c r="SNE54" s="24"/>
      <c r="SNF54" s="24"/>
      <c r="SNG54" s="24"/>
      <c r="SNH54" s="24"/>
      <c r="SNI54" s="24"/>
      <c r="SNJ54" s="24"/>
      <c r="SNK54" s="24"/>
      <c r="SNL54" s="24"/>
      <c r="SNM54" s="24"/>
      <c r="SNN54" s="24"/>
      <c r="SNO54" s="24"/>
      <c r="SNP54" s="24"/>
      <c r="SNQ54" s="24"/>
      <c r="SNR54" s="24"/>
      <c r="SNS54" s="24"/>
      <c r="SNT54" s="24"/>
      <c r="SNU54" s="24"/>
      <c r="SNV54" s="24"/>
      <c r="SNW54" s="24"/>
      <c r="SNX54" s="24"/>
      <c r="SNY54" s="24"/>
      <c r="SNZ54" s="24"/>
      <c r="SOA54" s="24"/>
      <c r="SOB54" s="24"/>
      <c r="SOC54" s="24"/>
      <c r="SOD54" s="24"/>
      <c r="SOE54" s="24"/>
      <c r="SOF54" s="24"/>
      <c r="SOG54" s="24"/>
      <c r="SOH54" s="24"/>
      <c r="SOI54" s="24"/>
      <c r="SOJ54" s="24"/>
      <c r="SOK54" s="24"/>
      <c r="SOL54" s="24"/>
      <c r="SOM54" s="24"/>
      <c r="SON54" s="24"/>
      <c r="SOO54" s="24"/>
      <c r="SOP54" s="24"/>
      <c r="SOQ54" s="24"/>
      <c r="SOR54" s="24"/>
      <c r="SOS54" s="24"/>
      <c r="SOT54" s="24"/>
      <c r="SOU54" s="24"/>
      <c r="SOV54" s="24"/>
      <c r="SOW54" s="24"/>
      <c r="SOX54" s="24"/>
      <c r="SOY54" s="24"/>
      <c r="SOZ54" s="24"/>
      <c r="SPA54" s="24"/>
      <c r="SPB54" s="24"/>
      <c r="SPC54" s="24"/>
      <c r="SPD54" s="24"/>
      <c r="SPE54" s="24"/>
      <c r="SPF54" s="24"/>
      <c r="SPG54" s="24"/>
      <c r="SPH54" s="24"/>
      <c r="SPI54" s="24"/>
      <c r="SPJ54" s="24"/>
      <c r="SPK54" s="24"/>
      <c r="SPL54" s="24"/>
      <c r="SPM54" s="24"/>
      <c r="SPN54" s="24"/>
      <c r="SPO54" s="24"/>
      <c r="SPP54" s="24"/>
      <c r="SPQ54" s="24"/>
      <c r="SPR54" s="24"/>
      <c r="SPS54" s="24"/>
      <c r="SPT54" s="24"/>
      <c r="SPU54" s="24"/>
      <c r="SPV54" s="24"/>
      <c r="SPW54" s="24"/>
      <c r="SPX54" s="24"/>
      <c r="SPY54" s="24"/>
      <c r="SPZ54" s="24"/>
      <c r="SQA54" s="24"/>
      <c r="SQB54" s="24"/>
      <c r="SQC54" s="24"/>
      <c r="SQD54" s="24"/>
      <c r="SQE54" s="24"/>
      <c r="SQF54" s="24"/>
      <c r="SQG54" s="24"/>
      <c r="SQH54" s="24"/>
      <c r="SQI54" s="24"/>
      <c r="SQJ54" s="24"/>
      <c r="SQK54" s="24"/>
      <c r="SQL54" s="24"/>
      <c r="SQM54" s="24"/>
      <c r="SQN54" s="24"/>
      <c r="SQO54" s="24"/>
      <c r="SQP54" s="24"/>
      <c r="SQQ54" s="24"/>
      <c r="SQR54" s="24"/>
      <c r="SQS54" s="24"/>
      <c r="SQT54" s="24"/>
      <c r="SQU54" s="24"/>
      <c r="SQV54" s="24"/>
      <c r="SQW54" s="24"/>
      <c r="SQX54" s="24"/>
      <c r="SQY54" s="24"/>
      <c r="SQZ54" s="24"/>
      <c r="SRA54" s="24"/>
      <c r="SRB54" s="24"/>
      <c r="SRC54" s="24"/>
      <c r="SRD54" s="24"/>
      <c r="SRE54" s="24"/>
      <c r="SRF54" s="24"/>
      <c r="SRG54" s="24"/>
      <c r="SRH54" s="24"/>
      <c r="SRI54" s="24"/>
      <c r="SRJ54" s="24"/>
      <c r="SRK54" s="24"/>
      <c r="SRL54" s="24"/>
      <c r="SRM54" s="24"/>
      <c r="SRN54" s="24"/>
      <c r="SRO54" s="24"/>
      <c r="SRP54" s="24"/>
      <c r="SRQ54" s="24"/>
      <c r="SRR54" s="24"/>
      <c r="SRS54" s="24"/>
      <c r="SRT54" s="24"/>
      <c r="SRU54" s="24"/>
      <c r="SRV54" s="24"/>
      <c r="SRW54" s="24"/>
      <c r="SRX54" s="24"/>
      <c r="SRY54" s="24"/>
      <c r="SRZ54" s="24"/>
      <c r="SSA54" s="24"/>
      <c r="SSB54" s="24"/>
      <c r="SSC54" s="24"/>
      <c r="SSD54" s="24"/>
      <c r="SSE54" s="24"/>
      <c r="SSF54" s="24"/>
      <c r="SSG54" s="24"/>
      <c r="SSH54" s="24"/>
      <c r="SSI54" s="24"/>
      <c r="SSJ54" s="24"/>
      <c r="SSK54" s="24"/>
      <c r="SSL54" s="24"/>
      <c r="SSM54" s="24"/>
      <c r="SSN54" s="24"/>
      <c r="SSO54" s="24"/>
      <c r="SSP54" s="24"/>
      <c r="SSQ54" s="24"/>
      <c r="SSR54" s="24"/>
      <c r="SSS54" s="24"/>
      <c r="SST54" s="24"/>
      <c r="SSU54" s="24"/>
      <c r="SSV54" s="24"/>
      <c r="SSW54" s="24"/>
      <c r="SSX54" s="24"/>
      <c r="SSY54" s="24"/>
      <c r="SSZ54" s="24"/>
      <c r="STA54" s="24"/>
      <c r="STB54" s="24"/>
      <c r="STC54" s="24"/>
      <c r="STD54" s="24"/>
      <c r="STE54" s="24"/>
      <c r="STF54" s="24"/>
      <c r="STG54" s="24"/>
      <c r="STH54" s="24"/>
      <c r="STI54" s="24"/>
      <c r="STJ54" s="24"/>
      <c r="STK54" s="24"/>
      <c r="STL54" s="24"/>
      <c r="STM54" s="24"/>
      <c r="STN54" s="24"/>
      <c r="STO54" s="24"/>
      <c r="STP54" s="24"/>
      <c r="STQ54" s="24"/>
      <c r="STR54" s="24"/>
      <c r="STS54" s="24"/>
      <c r="STT54" s="24"/>
      <c r="STU54" s="24"/>
      <c r="STV54" s="24"/>
      <c r="STW54" s="24"/>
      <c r="STX54" s="24"/>
      <c r="STY54" s="24"/>
      <c r="STZ54" s="24"/>
      <c r="SUA54" s="24"/>
      <c r="SUB54" s="24"/>
      <c r="SUC54" s="24"/>
      <c r="SUD54" s="24"/>
      <c r="SUE54" s="24"/>
      <c r="SUF54" s="24"/>
      <c r="SUG54" s="24"/>
      <c r="SUH54" s="24"/>
      <c r="SUI54" s="24"/>
      <c r="SUJ54" s="24"/>
      <c r="SUK54" s="24"/>
      <c r="SUL54" s="24"/>
      <c r="SUM54" s="24"/>
      <c r="SUN54" s="24"/>
      <c r="SUO54" s="24"/>
      <c r="SUP54" s="24"/>
      <c r="SUQ54" s="24"/>
      <c r="SUR54" s="24"/>
      <c r="SUS54" s="24"/>
      <c r="SUT54" s="24"/>
      <c r="SUU54" s="24"/>
      <c r="SUV54" s="24"/>
      <c r="SUW54" s="24"/>
      <c r="SUX54" s="24"/>
      <c r="SUY54" s="24"/>
      <c r="SUZ54" s="24"/>
      <c r="SVA54" s="24"/>
      <c r="SVB54" s="24"/>
      <c r="SVC54" s="24"/>
      <c r="SVD54" s="24"/>
      <c r="SVE54" s="24"/>
      <c r="SVF54" s="24"/>
      <c r="SVG54" s="24"/>
      <c r="SVH54" s="24"/>
      <c r="SVI54" s="24"/>
      <c r="SVJ54" s="24"/>
      <c r="SVK54" s="24"/>
      <c r="SVL54" s="24"/>
      <c r="SVM54" s="24"/>
      <c r="SVN54" s="24"/>
      <c r="SVO54" s="24"/>
      <c r="SVP54" s="24"/>
      <c r="SVQ54" s="24"/>
      <c r="SVR54" s="24"/>
      <c r="SVS54" s="24"/>
      <c r="SVT54" s="24"/>
      <c r="SVU54" s="24"/>
      <c r="SVV54" s="24"/>
      <c r="SVW54" s="24"/>
      <c r="SVX54" s="24"/>
      <c r="SVY54" s="24"/>
      <c r="SVZ54" s="24"/>
      <c r="SWA54" s="24"/>
      <c r="SWB54" s="24"/>
      <c r="SWC54" s="24"/>
      <c r="SWD54" s="24"/>
      <c r="SWE54" s="24"/>
      <c r="SWF54" s="24"/>
      <c r="SWG54" s="24"/>
      <c r="SWH54" s="24"/>
      <c r="SWI54" s="24"/>
      <c r="SWJ54" s="24"/>
      <c r="SWK54" s="24"/>
      <c r="SWL54" s="24"/>
      <c r="SWM54" s="24"/>
      <c r="SWN54" s="24"/>
      <c r="SWO54" s="24"/>
      <c r="SWP54" s="24"/>
      <c r="SWQ54" s="24"/>
      <c r="SWR54" s="24"/>
      <c r="SWS54" s="24"/>
      <c r="SWT54" s="24"/>
      <c r="SWU54" s="24"/>
      <c r="SWV54" s="24"/>
      <c r="SWW54" s="24"/>
      <c r="SWX54" s="24"/>
      <c r="SWY54" s="24"/>
      <c r="SWZ54" s="24"/>
      <c r="SXA54" s="24"/>
      <c r="SXB54" s="24"/>
      <c r="SXC54" s="24"/>
      <c r="SXD54" s="24"/>
      <c r="SXE54" s="24"/>
      <c r="SXF54" s="24"/>
      <c r="SXG54" s="24"/>
      <c r="SXH54" s="24"/>
      <c r="SXI54" s="24"/>
      <c r="SXJ54" s="24"/>
      <c r="SXK54" s="24"/>
      <c r="SXL54" s="24"/>
      <c r="SXM54" s="24"/>
      <c r="SXN54" s="24"/>
      <c r="SXO54" s="24"/>
      <c r="SXP54" s="24"/>
      <c r="SXQ54" s="24"/>
      <c r="SXR54" s="24"/>
      <c r="SXS54" s="24"/>
      <c r="SXT54" s="24"/>
      <c r="SXU54" s="24"/>
      <c r="SXV54" s="24"/>
      <c r="SXW54" s="24"/>
      <c r="SXX54" s="24"/>
      <c r="SXY54" s="24"/>
      <c r="SXZ54" s="24"/>
      <c r="SYA54" s="24"/>
      <c r="SYB54" s="24"/>
      <c r="SYC54" s="24"/>
      <c r="SYD54" s="24"/>
      <c r="SYE54" s="24"/>
      <c r="SYF54" s="24"/>
      <c r="SYG54" s="24"/>
      <c r="SYH54" s="24"/>
      <c r="SYI54" s="24"/>
      <c r="SYJ54" s="24"/>
      <c r="SYK54" s="24"/>
      <c r="SYL54" s="24"/>
      <c r="SYM54" s="24"/>
      <c r="SYN54" s="24"/>
      <c r="SYO54" s="24"/>
      <c r="SYP54" s="24"/>
      <c r="SYQ54" s="24"/>
      <c r="SYR54" s="24"/>
      <c r="SYS54" s="24"/>
      <c r="SYT54" s="24"/>
      <c r="SYU54" s="24"/>
      <c r="SYV54" s="24"/>
      <c r="SYW54" s="24"/>
      <c r="SYX54" s="24"/>
      <c r="SYY54" s="24"/>
      <c r="SYZ54" s="24"/>
      <c r="SZA54" s="24"/>
      <c r="SZB54" s="24"/>
      <c r="SZC54" s="24"/>
      <c r="SZD54" s="24"/>
      <c r="SZE54" s="24"/>
      <c r="SZF54" s="24"/>
      <c r="SZG54" s="24"/>
      <c r="SZH54" s="24"/>
      <c r="SZI54" s="24"/>
      <c r="SZJ54" s="24"/>
      <c r="SZK54" s="24"/>
      <c r="SZL54" s="24"/>
      <c r="SZM54" s="24"/>
      <c r="SZN54" s="24"/>
      <c r="SZO54" s="24"/>
      <c r="SZP54" s="24"/>
      <c r="SZQ54" s="24"/>
      <c r="SZR54" s="24"/>
      <c r="SZS54" s="24"/>
      <c r="SZT54" s="24"/>
      <c r="SZU54" s="24"/>
      <c r="SZV54" s="24"/>
      <c r="SZW54" s="24"/>
      <c r="SZX54" s="24"/>
      <c r="SZY54" s="24"/>
      <c r="SZZ54" s="24"/>
      <c r="TAA54" s="24"/>
      <c r="TAB54" s="24"/>
      <c r="TAC54" s="24"/>
      <c r="TAD54" s="24"/>
      <c r="TAE54" s="24"/>
      <c r="TAF54" s="24"/>
      <c r="TAG54" s="24"/>
      <c r="TAH54" s="24"/>
      <c r="TAI54" s="24"/>
      <c r="TAJ54" s="24"/>
      <c r="TAK54" s="24"/>
      <c r="TAL54" s="24"/>
      <c r="TAM54" s="24"/>
      <c r="TAN54" s="24"/>
      <c r="TAO54" s="24"/>
      <c r="TAP54" s="24"/>
      <c r="TAQ54" s="24"/>
      <c r="TAR54" s="24"/>
      <c r="TAS54" s="24"/>
      <c r="TAT54" s="24"/>
      <c r="TAU54" s="24"/>
      <c r="TAV54" s="24"/>
      <c r="TAW54" s="24"/>
      <c r="TAX54" s="24"/>
      <c r="TAY54" s="24"/>
      <c r="TAZ54" s="24"/>
      <c r="TBA54" s="24"/>
      <c r="TBB54" s="24"/>
      <c r="TBC54" s="24"/>
      <c r="TBD54" s="24"/>
      <c r="TBE54" s="24"/>
      <c r="TBF54" s="24"/>
      <c r="TBG54" s="24"/>
      <c r="TBH54" s="24"/>
      <c r="TBI54" s="24"/>
      <c r="TBJ54" s="24"/>
      <c r="TBK54" s="24"/>
      <c r="TBL54" s="24"/>
      <c r="TBM54" s="24"/>
      <c r="TBN54" s="24"/>
      <c r="TBO54" s="24"/>
      <c r="TBP54" s="24"/>
      <c r="TBQ54" s="24"/>
      <c r="TBR54" s="24"/>
      <c r="TBS54" s="24"/>
      <c r="TBT54" s="24"/>
      <c r="TBU54" s="24"/>
      <c r="TBV54" s="24"/>
      <c r="TBW54" s="24"/>
      <c r="TBX54" s="24"/>
      <c r="TBY54" s="24"/>
      <c r="TBZ54" s="24"/>
      <c r="TCA54" s="24"/>
      <c r="TCB54" s="24"/>
      <c r="TCC54" s="24"/>
      <c r="TCD54" s="24"/>
      <c r="TCE54" s="24"/>
      <c r="TCF54" s="24"/>
      <c r="TCG54" s="24"/>
      <c r="TCH54" s="24"/>
      <c r="TCI54" s="24"/>
      <c r="TCJ54" s="24"/>
      <c r="TCK54" s="24"/>
      <c r="TCL54" s="24"/>
      <c r="TCM54" s="24"/>
      <c r="TCN54" s="24"/>
      <c r="TCO54" s="24"/>
      <c r="TCP54" s="24"/>
      <c r="TCQ54" s="24"/>
      <c r="TCR54" s="24"/>
      <c r="TCS54" s="24"/>
      <c r="TCT54" s="24"/>
      <c r="TCU54" s="24"/>
      <c r="TCV54" s="24"/>
      <c r="TCW54" s="24"/>
      <c r="TCX54" s="24"/>
      <c r="TCY54" s="24"/>
      <c r="TCZ54" s="24"/>
      <c r="TDA54" s="24"/>
      <c r="TDB54" s="24"/>
      <c r="TDC54" s="24"/>
      <c r="TDD54" s="24"/>
      <c r="TDE54" s="24"/>
      <c r="TDF54" s="24"/>
      <c r="TDG54" s="24"/>
      <c r="TDH54" s="24"/>
      <c r="TDI54" s="24"/>
      <c r="TDJ54" s="24"/>
      <c r="TDK54" s="24"/>
      <c r="TDL54" s="24"/>
      <c r="TDM54" s="24"/>
      <c r="TDN54" s="24"/>
      <c r="TDO54" s="24"/>
      <c r="TDP54" s="24"/>
      <c r="TDQ54" s="24"/>
      <c r="TDR54" s="24"/>
      <c r="TDS54" s="24"/>
      <c r="TDT54" s="24"/>
      <c r="TDU54" s="24"/>
      <c r="TDV54" s="24"/>
      <c r="TDW54" s="24"/>
      <c r="TDX54" s="24"/>
      <c r="TDY54" s="24"/>
      <c r="TDZ54" s="24"/>
      <c r="TEA54" s="24"/>
      <c r="TEB54" s="24"/>
      <c r="TEC54" s="24"/>
      <c r="TED54" s="24"/>
      <c r="TEE54" s="24"/>
      <c r="TEF54" s="24"/>
      <c r="TEG54" s="24"/>
      <c r="TEH54" s="24"/>
      <c r="TEI54" s="24"/>
      <c r="TEJ54" s="24"/>
      <c r="TEK54" s="24"/>
      <c r="TEL54" s="24"/>
      <c r="TEM54" s="24"/>
      <c r="TEN54" s="24"/>
      <c r="TEO54" s="24"/>
      <c r="TEP54" s="24"/>
      <c r="TEQ54" s="24"/>
      <c r="TER54" s="24"/>
      <c r="TES54" s="24"/>
      <c r="TET54" s="24"/>
      <c r="TEU54" s="24"/>
      <c r="TEV54" s="24"/>
      <c r="TEW54" s="24"/>
      <c r="TEX54" s="24"/>
      <c r="TEY54" s="24"/>
      <c r="TEZ54" s="24"/>
      <c r="TFA54" s="24"/>
      <c r="TFB54" s="24"/>
      <c r="TFC54" s="24"/>
      <c r="TFD54" s="24"/>
      <c r="TFE54" s="24"/>
      <c r="TFF54" s="24"/>
      <c r="TFG54" s="24"/>
      <c r="TFH54" s="24"/>
      <c r="TFI54" s="24"/>
      <c r="TFJ54" s="24"/>
      <c r="TFK54" s="24"/>
      <c r="TFL54" s="24"/>
      <c r="TFM54" s="24"/>
      <c r="TFN54" s="24"/>
      <c r="TFO54" s="24"/>
      <c r="TFP54" s="24"/>
      <c r="TFQ54" s="24"/>
      <c r="TFR54" s="24"/>
      <c r="TFS54" s="24"/>
      <c r="TFT54" s="24"/>
      <c r="TFU54" s="24"/>
      <c r="TFV54" s="24"/>
      <c r="TFW54" s="24"/>
      <c r="TFX54" s="24"/>
      <c r="TFY54" s="24"/>
      <c r="TFZ54" s="24"/>
      <c r="TGA54" s="24"/>
      <c r="TGB54" s="24"/>
      <c r="TGC54" s="24"/>
      <c r="TGD54" s="24"/>
      <c r="TGE54" s="24"/>
      <c r="TGF54" s="24"/>
      <c r="TGG54" s="24"/>
      <c r="TGH54" s="24"/>
      <c r="TGI54" s="24"/>
      <c r="TGJ54" s="24"/>
      <c r="TGK54" s="24"/>
      <c r="TGL54" s="24"/>
      <c r="TGM54" s="24"/>
      <c r="TGN54" s="24"/>
      <c r="TGO54" s="24"/>
      <c r="TGP54" s="24"/>
      <c r="TGQ54" s="24"/>
      <c r="TGR54" s="24"/>
      <c r="TGS54" s="24"/>
      <c r="TGT54" s="24"/>
      <c r="TGU54" s="24"/>
      <c r="TGV54" s="24"/>
      <c r="TGW54" s="24"/>
      <c r="TGX54" s="24"/>
      <c r="TGY54" s="24"/>
      <c r="TGZ54" s="24"/>
      <c r="THA54" s="24"/>
      <c r="THB54" s="24"/>
      <c r="THC54" s="24"/>
      <c r="THD54" s="24"/>
      <c r="THE54" s="24"/>
      <c r="THF54" s="24"/>
      <c r="THG54" s="24"/>
      <c r="THH54" s="24"/>
      <c r="THI54" s="24"/>
      <c r="THJ54" s="24"/>
      <c r="THK54" s="24"/>
      <c r="THL54" s="24"/>
      <c r="THM54" s="24"/>
      <c r="THN54" s="24"/>
      <c r="THO54" s="24"/>
      <c r="THP54" s="24"/>
      <c r="THQ54" s="24"/>
      <c r="THR54" s="24"/>
      <c r="THS54" s="24"/>
      <c r="THT54" s="24"/>
      <c r="THU54" s="24"/>
      <c r="THV54" s="24"/>
      <c r="THW54" s="24"/>
      <c r="THX54" s="24"/>
      <c r="THY54" s="24"/>
      <c r="THZ54" s="24"/>
      <c r="TIA54" s="24"/>
      <c r="TIB54" s="24"/>
      <c r="TIC54" s="24"/>
      <c r="TID54" s="24"/>
      <c r="TIE54" s="24"/>
      <c r="TIF54" s="24"/>
      <c r="TIG54" s="24"/>
      <c r="TIH54" s="24"/>
      <c r="TII54" s="24"/>
      <c r="TIJ54" s="24"/>
      <c r="TIK54" s="24"/>
      <c r="TIL54" s="24"/>
      <c r="TIM54" s="24"/>
      <c r="TIN54" s="24"/>
      <c r="TIO54" s="24"/>
      <c r="TIP54" s="24"/>
      <c r="TIQ54" s="24"/>
      <c r="TIR54" s="24"/>
      <c r="TIS54" s="24"/>
      <c r="TIT54" s="24"/>
      <c r="TIU54" s="24"/>
      <c r="TIV54" s="24"/>
      <c r="TIW54" s="24"/>
      <c r="TIX54" s="24"/>
      <c r="TIY54" s="24"/>
      <c r="TIZ54" s="24"/>
      <c r="TJA54" s="24"/>
      <c r="TJB54" s="24"/>
      <c r="TJC54" s="24"/>
      <c r="TJD54" s="24"/>
      <c r="TJE54" s="24"/>
      <c r="TJF54" s="24"/>
      <c r="TJG54" s="24"/>
      <c r="TJH54" s="24"/>
      <c r="TJI54" s="24"/>
      <c r="TJJ54" s="24"/>
      <c r="TJK54" s="24"/>
      <c r="TJL54" s="24"/>
      <c r="TJM54" s="24"/>
      <c r="TJN54" s="24"/>
      <c r="TJO54" s="24"/>
      <c r="TJP54" s="24"/>
      <c r="TJQ54" s="24"/>
      <c r="TJR54" s="24"/>
      <c r="TJS54" s="24"/>
      <c r="TJT54" s="24"/>
      <c r="TJU54" s="24"/>
      <c r="TJV54" s="24"/>
      <c r="TJW54" s="24"/>
      <c r="TJX54" s="24"/>
      <c r="TJY54" s="24"/>
      <c r="TJZ54" s="24"/>
      <c r="TKA54" s="24"/>
      <c r="TKB54" s="24"/>
      <c r="TKC54" s="24"/>
      <c r="TKD54" s="24"/>
      <c r="TKE54" s="24"/>
      <c r="TKF54" s="24"/>
      <c r="TKG54" s="24"/>
      <c r="TKH54" s="24"/>
      <c r="TKI54" s="24"/>
      <c r="TKJ54" s="24"/>
      <c r="TKK54" s="24"/>
      <c r="TKL54" s="24"/>
      <c r="TKM54" s="24"/>
      <c r="TKN54" s="24"/>
      <c r="TKO54" s="24"/>
      <c r="TKP54" s="24"/>
      <c r="TKQ54" s="24"/>
      <c r="TKR54" s="24"/>
      <c r="TKS54" s="24"/>
      <c r="TKT54" s="24"/>
      <c r="TKU54" s="24"/>
      <c r="TKV54" s="24"/>
      <c r="TKW54" s="24"/>
      <c r="TKX54" s="24"/>
      <c r="TKY54" s="24"/>
      <c r="TKZ54" s="24"/>
      <c r="TLA54" s="24"/>
      <c r="TLB54" s="24"/>
      <c r="TLC54" s="24"/>
      <c r="TLD54" s="24"/>
      <c r="TLE54" s="24"/>
      <c r="TLF54" s="24"/>
      <c r="TLG54" s="24"/>
      <c r="TLH54" s="24"/>
      <c r="TLI54" s="24"/>
      <c r="TLJ54" s="24"/>
      <c r="TLK54" s="24"/>
      <c r="TLL54" s="24"/>
      <c r="TLM54" s="24"/>
      <c r="TLN54" s="24"/>
      <c r="TLO54" s="24"/>
      <c r="TLP54" s="24"/>
      <c r="TLQ54" s="24"/>
      <c r="TLR54" s="24"/>
      <c r="TLS54" s="24"/>
      <c r="TLT54" s="24"/>
      <c r="TLU54" s="24"/>
      <c r="TLV54" s="24"/>
      <c r="TLW54" s="24"/>
      <c r="TLX54" s="24"/>
      <c r="TLY54" s="24"/>
      <c r="TLZ54" s="24"/>
      <c r="TMA54" s="24"/>
      <c r="TMB54" s="24"/>
      <c r="TMC54" s="24"/>
      <c r="TMD54" s="24"/>
      <c r="TME54" s="24"/>
      <c r="TMF54" s="24"/>
      <c r="TMG54" s="24"/>
      <c r="TMH54" s="24"/>
      <c r="TMI54" s="24"/>
      <c r="TMJ54" s="24"/>
      <c r="TMK54" s="24"/>
      <c r="TML54" s="24"/>
      <c r="TMM54" s="24"/>
      <c r="TMN54" s="24"/>
      <c r="TMO54" s="24"/>
      <c r="TMP54" s="24"/>
      <c r="TMQ54" s="24"/>
      <c r="TMR54" s="24"/>
      <c r="TMS54" s="24"/>
      <c r="TMT54" s="24"/>
      <c r="TMU54" s="24"/>
      <c r="TMV54" s="24"/>
      <c r="TMW54" s="24"/>
      <c r="TMX54" s="24"/>
      <c r="TMY54" s="24"/>
      <c r="TMZ54" s="24"/>
      <c r="TNA54" s="24"/>
      <c r="TNB54" s="24"/>
      <c r="TNC54" s="24"/>
      <c r="TND54" s="24"/>
      <c r="TNE54" s="24"/>
      <c r="TNF54" s="24"/>
      <c r="TNG54" s="24"/>
      <c r="TNH54" s="24"/>
      <c r="TNI54" s="24"/>
      <c r="TNJ54" s="24"/>
      <c r="TNK54" s="24"/>
      <c r="TNL54" s="24"/>
      <c r="TNM54" s="24"/>
      <c r="TNN54" s="24"/>
      <c r="TNO54" s="24"/>
      <c r="TNP54" s="24"/>
      <c r="TNQ54" s="24"/>
      <c r="TNR54" s="24"/>
      <c r="TNS54" s="24"/>
      <c r="TNT54" s="24"/>
      <c r="TNU54" s="24"/>
      <c r="TNV54" s="24"/>
      <c r="TNW54" s="24"/>
      <c r="TNX54" s="24"/>
      <c r="TNY54" s="24"/>
      <c r="TNZ54" s="24"/>
      <c r="TOA54" s="24"/>
      <c r="TOB54" s="24"/>
      <c r="TOC54" s="24"/>
      <c r="TOD54" s="24"/>
      <c r="TOE54" s="24"/>
      <c r="TOF54" s="24"/>
      <c r="TOG54" s="24"/>
      <c r="TOH54" s="24"/>
      <c r="TOI54" s="24"/>
      <c r="TOJ54" s="24"/>
      <c r="TOK54" s="24"/>
      <c r="TOL54" s="24"/>
      <c r="TOM54" s="24"/>
      <c r="TON54" s="24"/>
      <c r="TOO54" s="24"/>
      <c r="TOP54" s="24"/>
      <c r="TOQ54" s="24"/>
      <c r="TOR54" s="24"/>
      <c r="TOS54" s="24"/>
      <c r="TOT54" s="24"/>
      <c r="TOU54" s="24"/>
      <c r="TOV54" s="24"/>
      <c r="TOW54" s="24"/>
      <c r="TOX54" s="24"/>
      <c r="TOY54" s="24"/>
      <c r="TOZ54" s="24"/>
      <c r="TPA54" s="24"/>
      <c r="TPB54" s="24"/>
      <c r="TPC54" s="24"/>
      <c r="TPD54" s="24"/>
      <c r="TPE54" s="24"/>
      <c r="TPF54" s="24"/>
      <c r="TPG54" s="24"/>
      <c r="TPH54" s="24"/>
      <c r="TPI54" s="24"/>
      <c r="TPJ54" s="24"/>
      <c r="TPK54" s="24"/>
      <c r="TPL54" s="24"/>
      <c r="TPM54" s="24"/>
      <c r="TPN54" s="24"/>
      <c r="TPO54" s="24"/>
      <c r="TPP54" s="24"/>
      <c r="TPQ54" s="24"/>
      <c r="TPR54" s="24"/>
      <c r="TPS54" s="24"/>
      <c r="TPT54" s="24"/>
      <c r="TPU54" s="24"/>
      <c r="TPV54" s="24"/>
      <c r="TPW54" s="24"/>
      <c r="TPX54" s="24"/>
      <c r="TPY54" s="24"/>
      <c r="TPZ54" s="24"/>
      <c r="TQA54" s="24"/>
      <c r="TQB54" s="24"/>
      <c r="TQC54" s="24"/>
      <c r="TQD54" s="24"/>
      <c r="TQE54" s="24"/>
      <c r="TQF54" s="24"/>
      <c r="TQG54" s="24"/>
      <c r="TQH54" s="24"/>
      <c r="TQI54" s="24"/>
      <c r="TQJ54" s="24"/>
      <c r="TQK54" s="24"/>
      <c r="TQL54" s="24"/>
      <c r="TQM54" s="24"/>
      <c r="TQN54" s="24"/>
      <c r="TQO54" s="24"/>
      <c r="TQP54" s="24"/>
      <c r="TQQ54" s="24"/>
      <c r="TQR54" s="24"/>
      <c r="TQS54" s="24"/>
      <c r="TQT54" s="24"/>
      <c r="TQU54" s="24"/>
      <c r="TQV54" s="24"/>
      <c r="TQW54" s="24"/>
      <c r="TQX54" s="24"/>
      <c r="TQY54" s="24"/>
      <c r="TQZ54" s="24"/>
      <c r="TRA54" s="24"/>
      <c r="TRB54" s="24"/>
      <c r="TRC54" s="24"/>
      <c r="TRD54" s="24"/>
      <c r="TRE54" s="24"/>
      <c r="TRF54" s="24"/>
      <c r="TRG54" s="24"/>
      <c r="TRH54" s="24"/>
      <c r="TRI54" s="24"/>
      <c r="TRJ54" s="24"/>
      <c r="TRK54" s="24"/>
      <c r="TRL54" s="24"/>
      <c r="TRM54" s="24"/>
      <c r="TRN54" s="24"/>
      <c r="TRO54" s="24"/>
      <c r="TRP54" s="24"/>
      <c r="TRQ54" s="24"/>
      <c r="TRR54" s="24"/>
      <c r="TRS54" s="24"/>
      <c r="TRT54" s="24"/>
      <c r="TRU54" s="24"/>
      <c r="TRV54" s="24"/>
      <c r="TRW54" s="24"/>
      <c r="TRX54" s="24"/>
      <c r="TRY54" s="24"/>
      <c r="TRZ54" s="24"/>
      <c r="TSA54" s="24"/>
      <c r="TSB54" s="24"/>
      <c r="TSC54" s="24"/>
      <c r="TSD54" s="24"/>
      <c r="TSE54" s="24"/>
      <c r="TSF54" s="24"/>
      <c r="TSG54" s="24"/>
      <c r="TSH54" s="24"/>
      <c r="TSI54" s="24"/>
      <c r="TSJ54" s="24"/>
      <c r="TSK54" s="24"/>
      <c r="TSL54" s="24"/>
      <c r="TSM54" s="24"/>
      <c r="TSN54" s="24"/>
      <c r="TSO54" s="24"/>
      <c r="TSP54" s="24"/>
      <c r="TSQ54" s="24"/>
      <c r="TSR54" s="24"/>
      <c r="TSS54" s="24"/>
      <c r="TST54" s="24"/>
      <c r="TSU54" s="24"/>
      <c r="TSV54" s="24"/>
      <c r="TSW54" s="24"/>
      <c r="TSX54" s="24"/>
      <c r="TSY54" s="24"/>
      <c r="TSZ54" s="24"/>
      <c r="TTA54" s="24"/>
      <c r="TTB54" s="24"/>
      <c r="TTC54" s="24"/>
      <c r="TTD54" s="24"/>
      <c r="TTE54" s="24"/>
      <c r="TTF54" s="24"/>
      <c r="TTG54" s="24"/>
      <c r="TTH54" s="24"/>
      <c r="TTI54" s="24"/>
      <c r="TTJ54" s="24"/>
      <c r="TTK54" s="24"/>
      <c r="TTL54" s="24"/>
      <c r="TTM54" s="24"/>
      <c r="TTN54" s="24"/>
      <c r="TTO54" s="24"/>
      <c r="TTP54" s="24"/>
      <c r="TTQ54" s="24"/>
      <c r="TTR54" s="24"/>
      <c r="TTS54" s="24"/>
      <c r="TTT54" s="24"/>
      <c r="TTU54" s="24"/>
      <c r="TTV54" s="24"/>
      <c r="TTW54" s="24"/>
      <c r="TTX54" s="24"/>
      <c r="TTY54" s="24"/>
      <c r="TTZ54" s="24"/>
      <c r="TUA54" s="24"/>
      <c r="TUB54" s="24"/>
      <c r="TUC54" s="24"/>
      <c r="TUD54" s="24"/>
      <c r="TUE54" s="24"/>
      <c r="TUF54" s="24"/>
      <c r="TUG54" s="24"/>
      <c r="TUH54" s="24"/>
      <c r="TUI54" s="24"/>
      <c r="TUJ54" s="24"/>
      <c r="TUK54" s="24"/>
      <c r="TUL54" s="24"/>
      <c r="TUM54" s="24"/>
      <c r="TUN54" s="24"/>
      <c r="TUO54" s="24"/>
      <c r="TUP54" s="24"/>
      <c r="TUQ54" s="24"/>
      <c r="TUR54" s="24"/>
      <c r="TUS54" s="24"/>
      <c r="TUT54" s="24"/>
      <c r="TUU54" s="24"/>
      <c r="TUV54" s="24"/>
      <c r="TUW54" s="24"/>
      <c r="TUX54" s="24"/>
      <c r="TUY54" s="24"/>
      <c r="TUZ54" s="24"/>
      <c r="TVA54" s="24"/>
      <c r="TVB54" s="24"/>
      <c r="TVC54" s="24"/>
      <c r="TVD54" s="24"/>
      <c r="TVE54" s="24"/>
      <c r="TVF54" s="24"/>
      <c r="TVG54" s="24"/>
      <c r="TVH54" s="24"/>
      <c r="TVI54" s="24"/>
      <c r="TVJ54" s="24"/>
      <c r="TVK54" s="24"/>
      <c r="TVL54" s="24"/>
      <c r="TVM54" s="24"/>
      <c r="TVN54" s="24"/>
      <c r="TVO54" s="24"/>
      <c r="TVP54" s="24"/>
      <c r="TVQ54" s="24"/>
      <c r="TVR54" s="24"/>
      <c r="TVS54" s="24"/>
      <c r="TVT54" s="24"/>
      <c r="TVU54" s="24"/>
      <c r="TVV54" s="24"/>
      <c r="TVW54" s="24"/>
      <c r="TVX54" s="24"/>
      <c r="TVY54" s="24"/>
      <c r="TVZ54" s="24"/>
      <c r="TWA54" s="24"/>
      <c r="TWB54" s="24"/>
      <c r="TWC54" s="24"/>
      <c r="TWD54" s="24"/>
      <c r="TWE54" s="24"/>
      <c r="TWF54" s="24"/>
      <c r="TWG54" s="24"/>
      <c r="TWH54" s="24"/>
      <c r="TWI54" s="24"/>
      <c r="TWJ54" s="24"/>
      <c r="TWK54" s="24"/>
      <c r="TWL54" s="24"/>
      <c r="TWM54" s="24"/>
      <c r="TWN54" s="24"/>
      <c r="TWO54" s="24"/>
      <c r="TWP54" s="24"/>
      <c r="TWQ54" s="24"/>
      <c r="TWR54" s="24"/>
      <c r="TWS54" s="24"/>
      <c r="TWT54" s="24"/>
      <c r="TWU54" s="24"/>
      <c r="TWV54" s="24"/>
      <c r="TWW54" s="24"/>
      <c r="TWX54" s="24"/>
      <c r="TWY54" s="24"/>
      <c r="TWZ54" s="24"/>
      <c r="TXA54" s="24"/>
      <c r="TXB54" s="24"/>
      <c r="TXC54" s="24"/>
      <c r="TXD54" s="24"/>
      <c r="TXE54" s="24"/>
      <c r="TXF54" s="24"/>
      <c r="TXG54" s="24"/>
      <c r="TXH54" s="24"/>
      <c r="TXI54" s="24"/>
      <c r="TXJ54" s="24"/>
      <c r="TXK54" s="24"/>
      <c r="TXL54" s="24"/>
      <c r="TXM54" s="24"/>
      <c r="TXN54" s="24"/>
      <c r="TXO54" s="24"/>
      <c r="TXP54" s="24"/>
      <c r="TXQ54" s="24"/>
      <c r="TXR54" s="24"/>
      <c r="TXS54" s="24"/>
      <c r="TXT54" s="24"/>
      <c r="TXU54" s="24"/>
      <c r="TXV54" s="24"/>
      <c r="TXW54" s="24"/>
      <c r="TXX54" s="24"/>
      <c r="TXY54" s="24"/>
      <c r="TXZ54" s="24"/>
      <c r="TYA54" s="24"/>
      <c r="TYB54" s="24"/>
      <c r="TYC54" s="24"/>
      <c r="TYD54" s="24"/>
      <c r="TYE54" s="24"/>
      <c r="TYF54" s="24"/>
      <c r="TYG54" s="24"/>
      <c r="TYH54" s="24"/>
      <c r="TYI54" s="24"/>
      <c r="TYJ54" s="24"/>
      <c r="TYK54" s="24"/>
      <c r="TYL54" s="24"/>
      <c r="TYM54" s="24"/>
      <c r="TYN54" s="24"/>
      <c r="TYO54" s="24"/>
      <c r="TYP54" s="24"/>
      <c r="TYQ54" s="24"/>
      <c r="TYR54" s="24"/>
      <c r="TYS54" s="24"/>
      <c r="TYT54" s="24"/>
      <c r="TYU54" s="24"/>
      <c r="TYV54" s="24"/>
      <c r="TYW54" s="24"/>
      <c r="TYX54" s="24"/>
      <c r="TYY54" s="24"/>
      <c r="TYZ54" s="24"/>
      <c r="TZA54" s="24"/>
      <c r="TZB54" s="24"/>
      <c r="TZC54" s="24"/>
      <c r="TZD54" s="24"/>
      <c r="TZE54" s="24"/>
      <c r="TZF54" s="24"/>
      <c r="TZG54" s="24"/>
      <c r="TZH54" s="24"/>
      <c r="TZI54" s="24"/>
      <c r="TZJ54" s="24"/>
      <c r="TZK54" s="24"/>
      <c r="TZL54" s="24"/>
      <c r="TZM54" s="24"/>
      <c r="TZN54" s="24"/>
      <c r="TZO54" s="24"/>
      <c r="TZP54" s="24"/>
      <c r="TZQ54" s="24"/>
      <c r="TZR54" s="24"/>
      <c r="TZS54" s="24"/>
      <c r="TZT54" s="24"/>
      <c r="TZU54" s="24"/>
      <c r="TZV54" s="24"/>
      <c r="TZW54" s="24"/>
      <c r="TZX54" s="24"/>
      <c r="TZY54" s="24"/>
      <c r="TZZ54" s="24"/>
      <c r="UAA54" s="24"/>
      <c r="UAB54" s="24"/>
      <c r="UAC54" s="24"/>
      <c r="UAD54" s="24"/>
      <c r="UAE54" s="24"/>
      <c r="UAF54" s="24"/>
      <c r="UAG54" s="24"/>
      <c r="UAH54" s="24"/>
      <c r="UAI54" s="24"/>
      <c r="UAJ54" s="24"/>
      <c r="UAK54" s="24"/>
      <c r="UAL54" s="24"/>
      <c r="UAM54" s="24"/>
      <c r="UAN54" s="24"/>
      <c r="UAO54" s="24"/>
      <c r="UAP54" s="24"/>
      <c r="UAQ54" s="24"/>
      <c r="UAR54" s="24"/>
      <c r="UAS54" s="24"/>
      <c r="UAT54" s="24"/>
      <c r="UAU54" s="24"/>
      <c r="UAV54" s="24"/>
      <c r="UAW54" s="24"/>
      <c r="UAX54" s="24"/>
      <c r="UAY54" s="24"/>
      <c r="UAZ54" s="24"/>
      <c r="UBA54" s="24"/>
      <c r="UBB54" s="24"/>
      <c r="UBC54" s="24"/>
      <c r="UBD54" s="24"/>
      <c r="UBE54" s="24"/>
      <c r="UBF54" s="24"/>
      <c r="UBG54" s="24"/>
      <c r="UBH54" s="24"/>
      <c r="UBI54" s="24"/>
      <c r="UBJ54" s="24"/>
      <c r="UBK54" s="24"/>
      <c r="UBL54" s="24"/>
      <c r="UBM54" s="24"/>
      <c r="UBN54" s="24"/>
      <c r="UBO54" s="24"/>
      <c r="UBP54" s="24"/>
      <c r="UBQ54" s="24"/>
      <c r="UBR54" s="24"/>
      <c r="UBS54" s="24"/>
      <c r="UBT54" s="24"/>
      <c r="UBU54" s="24"/>
      <c r="UBV54" s="24"/>
      <c r="UBW54" s="24"/>
      <c r="UBX54" s="24"/>
      <c r="UBY54" s="24"/>
      <c r="UBZ54" s="24"/>
      <c r="UCA54" s="24"/>
      <c r="UCB54" s="24"/>
      <c r="UCC54" s="24"/>
      <c r="UCD54" s="24"/>
      <c r="UCE54" s="24"/>
      <c r="UCF54" s="24"/>
      <c r="UCG54" s="24"/>
      <c r="UCH54" s="24"/>
      <c r="UCI54" s="24"/>
      <c r="UCJ54" s="24"/>
      <c r="UCK54" s="24"/>
      <c r="UCL54" s="24"/>
      <c r="UCM54" s="24"/>
      <c r="UCN54" s="24"/>
      <c r="UCO54" s="24"/>
      <c r="UCP54" s="24"/>
      <c r="UCQ54" s="24"/>
      <c r="UCR54" s="24"/>
      <c r="UCS54" s="24"/>
      <c r="UCT54" s="24"/>
      <c r="UCU54" s="24"/>
      <c r="UCV54" s="24"/>
      <c r="UCW54" s="24"/>
      <c r="UCX54" s="24"/>
      <c r="UCY54" s="24"/>
      <c r="UCZ54" s="24"/>
      <c r="UDA54" s="24"/>
      <c r="UDB54" s="24"/>
      <c r="UDC54" s="24"/>
      <c r="UDD54" s="24"/>
      <c r="UDE54" s="24"/>
      <c r="UDF54" s="24"/>
      <c r="UDG54" s="24"/>
      <c r="UDH54" s="24"/>
      <c r="UDI54" s="24"/>
      <c r="UDJ54" s="24"/>
      <c r="UDK54" s="24"/>
      <c r="UDL54" s="24"/>
      <c r="UDM54" s="24"/>
      <c r="UDN54" s="24"/>
      <c r="UDO54" s="24"/>
      <c r="UDP54" s="24"/>
      <c r="UDQ54" s="24"/>
      <c r="UDR54" s="24"/>
      <c r="UDS54" s="24"/>
      <c r="UDT54" s="24"/>
      <c r="UDU54" s="24"/>
      <c r="UDV54" s="24"/>
      <c r="UDW54" s="24"/>
      <c r="UDX54" s="24"/>
      <c r="UDY54" s="24"/>
      <c r="UDZ54" s="24"/>
      <c r="UEA54" s="24"/>
      <c r="UEB54" s="24"/>
      <c r="UEC54" s="24"/>
      <c r="UED54" s="24"/>
      <c r="UEE54" s="24"/>
      <c r="UEF54" s="24"/>
      <c r="UEG54" s="24"/>
      <c r="UEH54" s="24"/>
      <c r="UEI54" s="24"/>
      <c r="UEJ54" s="24"/>
      <c r="UEK54" s="24"/>
      <c r="UEL54" s="24"/>
      <c r="UEM54" s="24"/>
      <c r="UEN54" s="24"/>
      <c r="UEO54" s="24"/>
      <c r="UEP54" s="24"/>
      <c r="UEQ54" s="24"/>
      <c r="UER54" s="24"/>
      <c r="UES54" s="24"/>
      <c r="UET54" s="24"/>
      <c r="UEU54" s="24"/>
      <c r="UEV54" s="24"/>
      <c r="UEW54" s="24"/>
      <c r="UEX54" s="24"/>
      <c r="UEY54" s="24"/>
      <c r="UEZ54" s="24"/>
      <c r="UFA54" s="24"/>
      <c r="UFB54" s="24"/>
      <c r="UFC54" s="24"/>
      <c r="UFD54" s="24"/>
      <c r="UFE54" s="24"/>
      <c r="UFF54" s="24"/>
      <c r="UFG54" s="24"/>
      <c r="UFH54" s="24"/>
      <c r="UFI54" s="24"/>
      <c r="UFJ54" s="24"/>
      <c r="UFK54" s="24"/>
      <c r="UFL54" s="24"/>
      <c r="UFM54" s="24"/>
      <c r="UFN54" s="24"/>
      <c r="UFO54" s="24"/>
      <c r="UFP54" s="24"/>
      <c r="UFQ54" s="24"/>
      <c r="UFR54" s="24"/>
      <c r="UFS54" s="24"/>
      <c r="UFT54" s="24"/>
      <c r="UFU54" s="24"/>
      <c r="UFV54" s="24"/>
      <c r="UFW54" s="24"/>
      <c r="UFX54" s="24"/>
      <c r="UFY54" s="24"/>
      <c r="UFZ54" s="24"/>
      <c r="UGA54" s="24"/>
      <c r="UGB54" s="24"/>
      <c r="UGC54" s="24"/>
      <c r="UGD54" s="24"/>
      <c r="UGE54" s="24"/>
      <c r="UGF54" s="24"/>
      <c r="UGG54" s="24"/>
      <c r="UGH54" s="24"/>
      <c r="UGI54" s="24"/>
      <c r="UGJ54" s="24"/>
      <c r="UGK54" s="24"/>
      <c r="UGL54" s="24"/>
      <c r="UGM54" s="24"/>
      <c r="UGN54" s="24"/>
      <c r="UGO54" s="24"/>
      <c r="UGP54" s="24"/>
      <c r="UGQ54" s="24"/>
      <c r="UGR54" s="24"/>
      <c r="UGS54" s="24"/>
      <c r="UGT54" s="24"/>
      <c r="UGU54" s="24"/>
      <c r="UGV54" s="24"/>
      <c r="UGW54" s="24"/>
      <c r="UGX54" s="24"/>
      <c r="UGY54" s="24"/>
      <c r="UGZ54" s="24"/>
      <c r="UHA54" s="24"/>
      <c r="UHB54" s="24"/>
      <c r="UHC54" s="24"/>
      <c r="UHD54" s="24"/>
      <c r="UHE54" s="24"/>
      <c r="UHF54" s="24"/>
      <c r="UHG54" s="24"/>
      <c r="UHH54" s="24"/>
      <c r="UHI54" s="24"/>
      <c r="UHJ54" s="24"/>
      <c r="UHK54" s="24"/>
      <c r="UHL54" s="24"/>
      <c r="UHM54" s="24"/>
      <c r="UHN54" s="24"/>
      <c r="UHO54" s="24"/>
      <c r="UHP54" s="24"/>
      <c r="UHQ54" s="24"/>
      <c r="UHR54" s="24"/>
      <c r="UHS54" s="24"/>
      <c r="UHT54" s="24"/>
      <c r="UHU54" s="24"/>
      <c r="UHV54" s="24"/>
      <c r="UHW54" s="24"/>
      <c r="UHX54" s="24"/>
      <c r="UHY54" s="24"/>
      <c r="UHZ54" s="24"/>
      <c r="UIA54" s="24"/>
      <c r="UIB54" s="24"/>
      <c r="UIC54" s="24"/>
      <c r="UID54" s="24"/>
      <c r="UIE54" s="24"/>
      <c r="UIF54" s="24"/>
      <c r="UIG54" s="24"/>
      <c r="UIH54" s="24"/>
      <c r="UII54" s="24"/>
      <c r="UIJ54" s="24"/>
      <c r="UIK54" s="24"/>
      <c r="UIL54" s="24"/>
      <c r="UIM54" s="24"/>
      <c r="UIN54" s="24"/>
      <c r="UIO54" s="24"/>
      <c r="UIP54" s="24"/>
      <c r="UIQ54" s="24"/>
      <c r="UIR54" s="24"/>
      <c r="UIS54" s="24"/>
      <c r="UIT54" s="24"/>
      <c r="UIU54" s="24"/>
      <c r="UIV54" s="24"/>
      <c r="UIW54" s="24"/>
      <c r="UIX54" s="24"/>
      <c r="UIY54" s="24"/>
      <c r="UIZ54" s="24"/>
      <c r="UJA54" s="24"/>
      <c r="UJB54" s="24"/>
      <c r="UJC54" s="24"/>
      <c r="UJD54" s="24"/>
      <c r="UJE54" s="24"/>
      <c r="UJF54" s="24"/>
      <c r="UJG54" s="24"/>
      <c r="UJH54" s="24"/>
      <c r="UJI54" s="24"/>
      <c r="UJJ54" s="24"/>
      <c r="UJK54" s="24"/>
      <c r="UJL54" s="24"/>
      <c r="UJM54" s="24"/>
      <c r="UJN54" s="24"/>
      <c r="UJO54" s="24"/>
      <c r="UJP54" s="24"/>
      <c r="UJQ54" s="24"/>
      <c r="UJR54" s="24"/>
      <c r="UJS54" s="24"/>
      <c r="UJT54" s="24"/>
      <c r="UJU54" s="24"/>
      <c r="UJV54" s="24"/>
      <c r="UJW54" s="24"/>
      <c r="UJX54" s="24"/>
      <c r="UJY54" s="24"/>
      <c r="UJZ54" s="24"/>
      <c r="UKA54" s="24"/>
      <c r="UKB54" s="24"/>
      <c r="UKC54" s="24"/>
      <c r="UKD54" s="24"/>
      <c r="UKE54" s="24"/>
      <c r="UKF54" s="24"/>
      <c r="UKG54" s="24"/>
      <c r="UKH54" s="24"/>
      <c r="UKI54" s="24"/>
      <c r="UKJ54" s="24"/>
      <c r="UKK54" s="24"/>
      <c r="UKL54" s="24"/>
      <c r="UKM54" s="24"/>
      <c r="UKN54" s="24"/>
      <c r="UKO54" s="24"/>
      <c r="UKP54" s="24"/>
      <c r="UKQ54" s="24"/>
      <c r="UKR54" s="24"/>
      <c r="UKS54" s="24"/>
      <c r="UKT54" s="24"/>
      <c r="UKU54" s="24"/>
      <c r="UKV54" s="24"/>
      <c r="UKW54" s="24"/>
      <c r="UKX54" s="24"/>
      <c r="UKY54" s="24"/>
      <c r="UKZ54" s="24"/>
      <c r="ULA54" s="24"/>
      <c r="ULB54" s="24"/>
      <c r="ULC54" s="24"/>
      <c r="ULD54" s="24"/>
      <c r="ULE54" s="24"/>
      <c r="ULF54" s="24"/>
      <c r="ULG54" s="24"/>
      <c r="ULH54" s="24"/>
      <c r="ULI54" s="24"/>
      <c r="ULJ54" s="24"/>
      <c r="ULK54" s="24"/>
      <c r="ULL54" s="24"/>
      <c r="ULM54" s="24"/>
      <c r="ULN54" s="24"/>
      <c r="ULO54" s="24"/>
      <c r="ULP54" s="24"/>
      <c r="ULQ54" s="24"/>
      <c r="ULR54" s="24"/>
      <c r="ULS54" s="24"/>
      <c r="ULT54" s="24"/>
      <c r="ULU54" s="24"/>
      <c r="ULV54" s="24"/>
      <c r="ULW54" s="24"/>
      <c r="ULX54" s="24"/>
      <c r="ULY54" s="24"/>
      <c r="ULZ54" s="24"/>
      <c r="UMA54" s="24"/>
      <c r="UMB54" s="24"/>
      <c r="UMC54" s="24"/>
      <c r="UMD54" s="24"/>
      <c r="UME54" s="24"/>
      <c r="UMF54" s="24"/>
      <c r="UMG54" s="24"/>
      <c r="UMH54" s="24"/>
      <c r="UMI54" s="24"/>
      <c r="UMJ54" s="24"/>
      <c r="UMK54" s="24"/>
      <c r="UML54" s="24"/>
      <c r="UMM54" s="24"/>
      <c r="UMN54" s="24"/>
      <c r="UMO54" s="24"/>
      <c r="UMP54" s="24"/>
      <c r="UMQ54" s="24"/>
      <c r="UMR54" s="24"/>
      <c r="UMS54" s="24"/>
      <c r="UMT54" s="24"/>
      <c r="UMU54" s="24"/>
      <c r="UMV54" s="24"/>
      <c r="UMW54" s="24"/>
      <c r="UMX54" s="24"/>
      <c r="UMY54" s="24"/>
      <c r="UMZ54" s="24"/>
      <c r="UNA54" s="24"/>
      <c r="UNB54" s="24"/>
      <c r="UNC54" s="24"/>
      <c r="UND54" s="24"/>
      <c r="UNE54" s="24"/>
      <c r="UNF54" s="24"/>
      <c r="UNG54" s="24"/>
      <c r="UNH54" s="24"/>
      <c r="UNI54" s="24"/>
      <c r="UNJ54" s="24"/>
      <c r="UNK54" s="24"/>
      <c r="UNL54" s="24"/>
      <c r="UNM54" s="24"/>
      <c r="UNN54" s="24"/>
      <c r="UNO54" s="24"/>
      <c r="UNP54" s="24"/>
      <c r="UNQ54" s="24"/>
      <c r="UNR54" s="24"/>
      <c r="UNS54" s="24"/>
      <c r="UNT54" s="24"/>
      <c r="UNU54" s="24"/>
      <c r="UNV54" s="24"/>
      <c r="UNW54" s="24"/>
      <c r="UNX54" s="24"/>
      <c r="UNY54" s="24"/>
      <c r="UNZ54" s="24"/>
      <c r="UOA54" s="24"/>
      <c r="UOB54" s="24"/>
      <c r="UOC54" s="24"/>
      <c r="UOD54" s="24"/>
      <c r="UOE54" s="24"/>
      <c r="UOF54" s="24"/>
      <c r="UOG54" s="24"/>
      <c r="UOH54" s="24"/>
      <c r="UOI54" s="24"/>
      <c r="UOJ54" s="24"/>
      <c r="UOK54" s="24"/>
      <c r="UOL54" s="24"/>
      <c r="UOM54" s="24"/>
      <c r="UON54" s="24"/>
      <c r="UOO54" s="24"/>
      <c r="UOP54" s="24"/>
      <c r="UOQ54" s="24"/>
      <c r="UOR54" s="24"/>
      <c r="UOS54" s="24"/>
      <c r="UOT54" s="24"/>
      <c r="UOU54" s="24"/>
      <c r="UOV54" s="24"/>
      <c r="UOW54" s="24"/>
      <c r="UOX54" s="24"/>
      <c r="UOY54" s="24"/>
      <c r="UOZ54" s="24"/>
      <c r="UPA54" s="24"/>
      <c r="UPB54" s="24"/>
      <c r="UPC54" s="24"/>
      <c r="UPD54" s="24"/>
      <c r="UPE54" s="24"/>
      <c r="UPF54" s="24"/>
      <c r="UPG54" s="24"/>
      <c r="UPH54" s="24"/>
      <c r="UPI54" s="24"/>
      <c r="UPJ54" s="24"/>
      <c r="UPK54" s="24"/>
      <c r="UPL54" s="24"/>
      <c r="UPM54" s="24"/>
      <c r="UPN54" s="24"/>
      <c r="UPO54" s="24"/>
      <c r="UPP54" s="24"/>
      <c r="UPQ54" s="24"/>
      <c r="UPR54" s="24"/>
      <c r="UPS54" s="24"/>
      <c r="UPT54" s="24"/>
      <c r="UPU54" s="24"/>
      <c r="UPV54" s="24"/>
      <c r="UPW54" s="24"/>
      <c r="UPX54" s="24"/>
      <c r="UPY54" s="24"/>
      <c r="UPZ54" s="24"/>
      <c r="UQA54" s="24"/>
      <c r="UQB54" s="24"/>
      <c r="UQC54" s="24"/>
      <c r="UQD54" s="24"/>
      <c r="UQE54" s="24"/>
      <c r="UQF54" s="24"/>
      <c r="UQG54" s="24"/>
      <c r="UQH54" s="24"/>
      <c r="UQI54" s="24"/>
      <c r="UQJ54" s="24"/>
      <c r="UQK54" s="24"/>
      <c r="UQL54" s="24"/>
      <c r="UQM54" s="24"/>
      <c r="UQN54" s="24"/>
      <c r="UQO54" s="24"/>
      <c r="UQP54" s="24"/>
      <c r="UQQ54" s="24"/>
      <c r="UQR54" s="24"/>
      <c r="UQS54" s="24"/>
      <c r="UQT54" s="24"/>
      <c r="UQU54" s="24"/>
      <c r="UQV54" s="24"/>
      <c r="UQW54" s="24"/>
      <c r="UQX54" s="24"/>
      <c r="UQY54" s="24"/>
      <c r="UQZ54" s="24"/>
      <c r="URA54" s="24"/>
      <c r="URB54" s="24"/>
      <c r="URC54" s="24"/>
      <c r="URD54" s="24"/>
      <c r="URE54" s="24"/>
      <c r="URF54" s="24"/>
      <c r="URG54" s="24"/>
      <c r="URH54" s="24"/>
      <c r="URI54" s="24"/>
      <c r="URJ54" s="24"/>
      <c r="URK54" s="24"/>
      <c r="URL54" s="24"/>
      <c r="URM54" s="24"/>
      <c r="URN54" s="24"/>
      <c r="URO54" s="24"/>
      <c r="URP54" s="24"/>
      <c r="URQ54" s="24"/>
      <c r="URR54" s="24"/>
      <c r="URS54" s="24"/>
      <c r="URT54" s="24"/>
      <c r="URU54" s="24"/>
      <c r="URV54" s="24"/>
      <c r="URW54" s="24"/>
      <c r="URX54" s="24"/>
      <c r="URY54" s="24"/>
      <c r="URZ54" s="24"/>
      <c r="USA54" s="24"/>
      <c r="USB54" s="24"/>
      <c r="USC54" s="24"/>
      <c r="USD54" s="24"/>
      <c r="USE54" s="24"/>
      <c r="USF54" s="24"/>
      <c r="USG54" s="24"/>
      <c r="USH54" s="24"/>
      <c r="USI54" s="24"/>
      <c r="USJ54" s="24"/>
      <c r="USK54" s="24"/>
      <c r="USL54" s="24"/>
      <c r="USM54" s="24"/>
      <c r="USN54" s="24"/>
      <c r="USO54" s="24"/>
      <c r="USP54" s="24"/>
      <c r="USQ54" s="24"/>
      <c r="USR54" s="24"/>
      <c r="USS54" s="24"/>
      <c r="UST54" s="24"/>
      <c r="USU54" s="24"/>
      <c r="USV54" s="24"/>
      <c r="USW54" s="24"/>
      <c r="USX54" s="24"/>
      <c r="USY54" s="24"/>
      <c r="USZ54" s="24"/>
      <c r="UTA54" s="24"/>
      <c r="UTB54" s="24"/>
      <c r="UTC54" s="24"/>
      <c r="UTD54" s="24"/>
      <c r="UTE54" s="24"/>
      <c r="UTF54" s="24"/>
      <c r="UTG54" s="24"/>
      <c r="UTH54" s="24"/>
      <c r="UTI54" s="24"/>
      <c r="UTJ54" s="24"/>
      <c r="UTK54" s="24"/>
      <c r="UTL54" s="24"/>
      <c r="UTM54" s="24"/>
      <c r="UTN54" s="24"/>
      <c r="UTO54" s="24"/>
      <c r="UTP54" s="24"/>
      <c r="UTQ54" s="24"/>
      <c r="UTR54" s="24"/>
      <c r="UTS54" s="24"/>
      <c r="UTT54" s="24"/>
      <c r="UTU54" s="24"/>
      <c r="UTV54" s="24"/>
      <c r="UTW54" s="24"/>
      <c r="UTX54" s="24"/>
      <c r="UTY54" s="24"/>
      <c r="UTZ54" s="24"/>
      <c r="UUA54" s="24"/>
      <c r="UUB54" s="24"/>
      <c r="UUC54" s="24"/>
      <c r="UUD54" s="24"/>
      <c r="UUE54" s="24"/>
      <c r="UUF54" s="24"/>
      <c r="UUG54" s="24"/>
      <c r="UUH54" s="24"/>
      <c r="UUI54" s="24"/>
      <c r="UUJ54" s="24"/>
      <c r="UUK54" s="24"/>
      <c r="UUL54" s="24"/>
      <c r="UUM54" s="24"/>
      <c r="UUN54" s="24"/>
      <c r="UUO54" s="24"/>
      <c r="UUP54" s="24"/>
      <c r="UUQ54" s="24"/>
      <c r="UUR54" s="24"/>
      <c r="UUS54" s="24"/>
      <c r="UUT54" s="24"/>
      <c r="UUU54" s="24"/>
      <c r="UUV54" s="24"/>
      <c r="UUW54" s="24"/>
      <c r="UUX54" s="24"/>
      <c r="UUY54" s="24"/>
      <c r="UUZ54" s="24"/>
      <c r="UVA54" s="24"/>
      <c r="UVB54" s="24"/>
      <c r="UVC54" s="24"/>
      <c r="UVD54" s="24"/>
      <c r="UVE54" s="24"/>
      <c r="UVF54" s="24"/>
      <c r="UVG54" s="24"/>
      <c r="UVH54" s="24"/>
      <c r="UVI54" s="24"/>
      <c r="UVJ54" s="24"/>
      <c r="UVK54" s="24"/>
      <c r="UVL54" s="24"/>
      <c r="UVM54" s="24"/>
      <c r="UVN54" s="24"/>
      <c r="UVO54" s="24"/>
      <c r="UVP54" s="24"/>
      <c r="UVQ54" s="24"/>
      <c r="UVR54" s="24"/>
      <c r="UVS54" s="24"/>
      <c r="UVT54" s="24"/>
      <c r="UVU54" s="24"/>
      <c r="UVV54" s="24"/>
      <c r="UVW54" s="24"/>
      <c r="UVX54" s="24"/>
      <c r="UVY54" s="24"/>
      <c r="UVZ54" s="24"/>
      <c r="UWA54" s="24"/>
      <c r="UWB54" s="24"/>
      <c r="UWC54" s="24"/>
      <c r="UWD54" s="24"/>
      <c r="UWE54" s="24"/>
      <c r="UWF54" s="24"/>
      <c r="UWG54" s="24"/>
      <c r="UWH54" s="24"/>
      <c r="UWI54" s="24"/>
      <c r="UWJ54" s="24"/>
      <c r="UWK54" s="24"/>
      <c r="UWL54" s="24"/>
      <c r="UWM54" s="24"/>
      <c r="UWN54" s="24"/>
      <c r="UWO54" s="24"/>
      <c r="UWP54" s="24"/>
      <c r="UWQ54" s="24"/>
      <c r="UWR54" s="24"/>
      <c r="UWS54" s="24"/>
      <c r="UWT54" s="24"/>
      <c r="UWU54" s="24"/>
      <c r="UWV54" s="24"/>
      <c r="UWW54" s="24"/>
      <c r="UWX54" s="24"/>
      <c r="UWY54" s="24"/>
      <c r="UWZ54" s="24"/>
      <c r="UXA54" s="24"/>
      <c r="UXB54" s="24"/>
      <c r="UXC54" s="24"/>
      <c r="UXD54" s="24"/>
      <c r="UXE54" s="24"/>
      <c r="UXF54" s="24"/>
      <c r="UXG54" s="24"/>
      <c r="UXH54" s="24"/>
      <c r="UXI54" s="24"/>
      <c r="UXJ54" s="24"/>
      <c r="UXK54" s="24"/>
      <c r="UXL54" s="24"/>
      <c r="UXM54" s="24"/>
      <c r="UXN54" s="24"/>
      <c r="UXO54" s="24"/>
      <c r="UXP54" s="24"/>
      <c r="UXQ54" s="24"/>
      <c r="UXR54" s="24"/>
      <c r="UXS54" s="24"/>
      <c r="UXT54" s="24"/>
      <c r="UXU54" s="24"/>
      <c r="UXV54" s="24"/>
      <c r="UXW54" s="24"/>
      <c r="UXX54" s="24"/>
      <c r="UXY54" s="24"/>
      <c r="UXZ54" s="24"/>
      <c r="UYA54" s="24"/>
      <c r="UYB54" s="24"/>
      <c r="UYC54" s="24"/>
      <c r="UYD54" s="24"/>
      <c r="UYE54" s="24"/>
      <c r="UYF54" s="24"/>
      <c r="UYG54" s="24"/>
      <c r="UYH54" s="24"/>
      <c r="UYI54" s="24"/>
      <c r="UYJ54" s="24"/>
      <c r="UYK54" s="24"/>
      <c r="UYL54" s="24"/>
      <c r="UYM54" s="24"/>
      <c r="UYN54" s="24"/>
      <c r="UYO54" s="24"/>
      <c r="UYP54" s="24"/>
      <c r="UYQ54" s="24"/>
      <c r="UYR54" s="24"/>
      <c r="UYS54" s="24"/>
      <c r="UYT54" s="24"/>
      <c r="UYU54" s="24"/>
      <c r="UYV54" s="24"/>
      <c r="UYW54" s="24"/>
      <c r="UYX54" s="24"/>
      <c r="UYY54" s="24"/>
      <c r="UYZ54" s="24"/>
      <c r="UZA54" s="24"/>
      <c r="UZB54" s="24"/>
      <c r="UZC54" s="24"/>
      <c r="UZD54" s="24"/>
      <c r="UZE54" s="24"/>
      <c r="UZF54" s="24"/>
      <c r="UZG54" s="24"/>
      <c r="UZH54" s="24"/>
      <c r="UZI54" s="24"/>
      <c r="UZJ54" s="24"/>
      <c r="UZK54" s="24"/>
      <c r="UZL54" s="24"/>
      <c r="UZM54" s="24"/>
      <c r="UZN54" s="24"/>
      <c r="UZO54" s="24"/>
      <c r="UZP54" s="24"/>
      <c r="UZQ54" s="24"/>
      <c r="UZR54" s="24"/>
      <c r="UZS54" s="24"/>
      <c r="UZT54" s="24"/>
      <c r="UZU54" s="24"/>
      <c r="UZV54" s="24"/>
      <c r="UZW54" s="24"/>
      <c r="UZX54" s="24"/>
      <c r="UZY54" s="24"/>
      <c r="UZZ54" s="24"/>
      <c r="VAA54" s="24"/>
      <c r="VAB54" s="24"/>
      <c r="VAC54" s="24"/>
      <c r="VAD54" s="24"/>
      <c r="VAE54" s="24"/>
      <c r="VAF54" s="24"/>
      <c r="VAG54" s="24"/>
      <c r="VAH54" s="24"/>
      <c r="VAI54" s="24"/>
      <c r="VAJ54" s="24"/>
      <c r="VAK54" s="24"/>
      <c r="VAL54" s="24"/>
      <c r="VAM54" s="24"/>
      <c r="VAN54" s="24"/>
      <c r="VAO54" s="24"/>
      <c r="VAP54" s="24"/>
      <c r="VAQ54" s="24"/>
      <c r="VAR54" s="24"/>
      <c r="VAS54" s="24"/>
      <c r="VAT54" s="24"/>
      <c r="VAU54" s="24"/>
      <c r="VAV54" s="24"/>
      <c r="VAW54" s="24"/>
      <c r="VAX54" s="24"/>
      <c r="VAY54" s="24"/>
      <c r="VAZ54" s="24"/>
      <c r="VBA54" s="24"/>
      <c r="VBB54" s="24"/>
      <c r="VBC54" s="24"/>
      <c r="VBD54" s="24"/>
      <c r="VBE54" s="24"/>
      <c r="VBF54" s="24"/>
      <c r="VBG54" s="24"/>
      <c r="VBH54" s="24"/>
      <c r="VBI54" s="24"/>
      <c r="VBJ54" s="24"/>
      <c r="VBK54" s="24"/>
      <c r="VBL54" s="24"/>
      <c r="VBM54" s="24"/>
      <c r="VBN54" s="24"/>
      <c r="VBO54" s="24"/>
      <c r="VBP54" s="24"/>
      <c r="VBQ54" s="24"/>
      <c r="VBR54" s="24"/>
      <c r="VBS54" s="24"/>
      <c r="VBT54" s="24"/>
      <c r="VBU54" s="24"/>
      <c r="VBV54" s="24"/>
      <c r="VBW54" s="24"/>
      <c r="VBX54" s="24"/>
      <c r="VBY54" s="24"/>
      <c r="VBZ54" s="24"/>
      <c r="VCA54" s="24"/>
      <c r="VCB54" s="24"/>
      <c r="VCC54" s="24"/>
      <c r="VCD54" s="24"/>
      <c r="VCE54" s="24"/>
      <c r="VCF54" s="24"/>
      <c r="VCG54" s="24"/>
      <c r="VCH54" s="24"/>
      <c r="VCI54" s="24"/>
      <c r="VCJ54" s="24"/>
      <c r="VCK54" s="24"/>
      <c r="VCL54" s="24"/>
      <c r="VCM54" s="24"/>
      <c r="VCN54" s="24"/>
      <c r="VCO54" s="24"/>
      <c r="VCP54" s="24"/>
      <c r="VCQ54" s="24"/>
      <c r="VCR54" s="24"/>
      <c r="VCS54" s="24"/>
      <c r="VCT54" s="24"/>
      <c r="VCU54" s="24"/>
      <c r="VCV54" s="24"/>
      <c r="VCW54" s="24"/>
      <c r="VCX54" s="24"/>
      <c r="VCY54" s="24"/>
      <c r="VCZ54" s="24"/>
      <c r="VDA54" s="24"/>
      <c r="VDB54" s="24"/>
      <c r="VDC54" s="24"/>
      <c r="VDD54" s="24"/>
      <c r="VDE54" s="24"/>
      <c r="VDF54" s="24"/>
      <c r="VDG54" s="24"/>
      <c r="VDH54" s="24"/>
      <c r="VDI54" s="24"/>
      <c r="VDJ54" s="24"/>
      <c r="VDK54" s="24"/>
      <c r="VDL54" s="24"/>
      <c r="VDM54" s="24"/>
      <c r="VDN54" s="24"/>
      <c r="VDO54" s="24"/>
      <c r="VDP54" s="24"/>
      <c r="VDQ54" s="24"/>
      <c r="VDR54" s="24"/>
      <c r="VDS54" s="24"/>
      <c r="VDT54" s="24"/>
      <c r="VDU54" s="24"/>
      <c r="VDV54" s="24"/>
      <c r="VDW54" s="24"/>
      <c r="VDX54" s="24"/>
      <c r="VDY54" s="24"/>
      <c r="VDZ54" s="24"/>
      <c r="VEA54" s="24"/>
      <c r="VEB54" s="24"/>
      <c r="VEC54" s="24"/>
      <c r="VED54" s="24"/>
      <c r="VEE54" s="24"/>
      <c r="VEF54" s="24"/>
      <c r="VEG54" s="24"/>
      <c r="VEH54" s="24"/>
      <c r="VEI54" s="24"/>
      <c r="VEJ54" s="24"/>
      <c r="VEK54" s="24"/>
      <c r="VEL54" s="24"/>
      <c r="VEM54" s="24"/>
      <c r="VEN54" s="24"/>
      <c r="VEO54" s="24"/>
      <c r="VEP54" s="24"/>
      <c r="VEQ54" s="24"/>
      <c r="VER54" s="24"/>
      <c r="VES54" s="24"/>
      <c r="VET54" s="24"/>
      <c r="VEU54" s="24"/>
      <c r="VEV54" s="24"/>
      <c r="VEW54" s="24"/>
      <c r="VEX54" s="24"/>
      <c r="VEY54" s="24"/>
      <c r="VEZ54" s="24"/>
      <c r="VFA54" s="24"/>
      <c r="VFB54" s="24"/>
      <c r="VFC54" s="24"/>
      <c r="VFD54" s="24"/>
      <c r="VFE54" s="24"/>
      <c r="VFF54" s="24"/>
      <c r="VFG54" s="24"/>
      <c r="VFH54" s="24"/>
      <c r="VFI54" s="24"/>
      <c r="VFJ54" s="24"/>
      <c r="VFK54" s="24"/>
      <c r="VFL54" s="24"/>
      <c r="VFM54" s="24"/>
      <c r="VFN54" s="24"/>
      <c r="VFO54" s="24"/>
      <c r="VFP54" s="24"/>
      <c r="VFQ54" s="24"/>
      <c r="VFR54" s="24"/>
      <c r="VFS54" s="24"/>
      <c r="VFT54" s="24"/>
      <c r="VFU54" s="24"/>
      <c r="VFV54" s="24"/>
      <c r="VFW54" s="24"/>
      <c r="VFX54" s="24"/>
      <c r="VFY54" s="24"/>
      <c r="VFZ54" s="24"/>
      <c r="VGA54" s="24"/>
      <c r="VGB54" s="24"/>
      <c r="VGC54" s="24"/>
      <c r="VGD54" s="24"/>
      <c r="VGE54" s="24"/>
      <c r="VGF54" s="24"/>
      <c r="VGG54" s="24"/>
      <c r="VGH54" s="24"/>
      <c r="VGI54" s="24"/>
      <c r="VGJ54" s="24"/>
      <c r="VGK54" s="24"/>
      <c r="VGL54" s="24"/>
      <c r="VGM54" s="24"/>
      <c r="VGN54" s="24"/>
      <c r="VGO54" s="24"/>
      <c r="VGP54" s="24"/>
      <c r="VGQ54" s="24"/>
      <c r="VGR54" s="24"/>
      <c r="VGS54" s="24"/>
      <c r="VGT54" s="24"/>
      <c r="VGU54" s="24"/>
      <c r="VGV54" s="24"/>
      <c r="VGW54" s="24"/>
      <c r="VGX54" s="24"/>
      <c r="VGY54" s="24"/>
      <c r="VGZ54" s="24"/>
      <c r="VHA54" s="24"/>
      <c r="VHB54" s="24"/>
      <c r="VHC54" s="24"/>
      <c r="VHD54" s="24"/>
      <c r="VHE54" s="24"/>
      <c r="VHF54" s="24"/>
      <c r="VHG54" s="24"/>
      <c r="VHH54" s="24"/>
      <c r="VHI54" s="24"/>
      <c r="VHJ54" s="24"/>
      <c r="VHK54" s="24"/>
      <c r="VHL54" s="24"/>
      <c r="VHM54" s="24"/>
      <c r="VHN54" s="24"/>
      <c r="VHO54" s="24"/>
      <c r="VHP54" s="24"/>
      <c r="VHQ54" s="24"/>
      <c r="VHR54" s="24"/>
      <c r="VHS54" s="24"/>
      <c r="VHT54" s="24"/>
      <c r="VHU54" s="24"/>
      <c r="VHV54" s="24"/>
      <c r="VHW54" s="24"/>
      <c r="VHX54" s="24"/>
      <c r="VHY54" s="24"/>
      <c r="VHZ54" s="24"/>
      <c r="VIA54" s="24"/>
      <c r="VIB54" s="24"/>
      <c r="VIC54" s="24"/>
      <c r="VID54" s="24"/>
      <c r="VIE54" s="24"/>
      <c r="VIF54" s="24"/>
      <c r="VIG54" s="24"/>
      <c r="VIH54" s="24"/>
      <c r="VII54" s="24"/>
      <c r="VIJ54" s="24"/>
      <c r="VIK54" s="24"/>
      <c r="VIL54" s="24"/>
      <c r="VIM54" s="24"/>
      <c r="VIN54" s="24"/>
      <c r="VIO54" s="24"/>
      <c r="VIP54" s="24"/>
      <c r="VIQ54" s="24"/>
      <c r="VIR54" s="24"/>
      <c r="VIS54" s="24"/>
      <c r="VIT54" s="24"/>
      <c r="VIU54" s="24"/>
      <c r="VIV54" s="24"/>
      <c r="VIW54" s="24"/>
      <c r="VIX54" s="24"/>
      <c r="VIY54" s="24"/>
      <c r="VIZ54" s="24"/>
      <c r="VJA54" s="24"/>
      <c r="VJB54" s="24"/>
      <c r="VJC54" s="24"/>
      <c r="VJD54" s="24"/>
      <c r="VJE54" s="24"/>
      <c r="VJF54" s="24"/>
      <c r="VJG54" s="24"/>
      <c r="VJH54" s="24"/>
      <c r="VJI54" s="24"/>
      <c r="VJJ54" s="24"/>
      <c r="VJK54" s="24"/>
      <c r="VJL54" s="24"/>
      <c r="VJM54" s="24"/>
      <c r="VJN54" s="24"/>
      <c r="VJO54" s="24"/>
      <c r="VJP54" s="24"/>
      <c r="VJQ54" s="24"/>
      <c r="VJR54" s="24"/>
      <c r="VJS54" s="24"/>
      <c r="VJT54" s="24"/>
      <c r="VJU54" s="24"/>
      <c r="VJV54" s="24"/>
      <c r="VJW54" s="24"/>
      <c r="VJX54" s="24"/>
      <c r="VJY54" s="24"/>
      <c r="VJZ54" s="24"/>
      <c r="VKA54" s="24"/>
      <c r="VKB54" s="24"/>
      <c r="VKC54" s="24"/>
      <c r="VKD54" s="24"/>
      <c r="VKE54" s="24"/>
      <c r="VKF54" s="24"/>
      <c r="VKG54" s="24"/>
      <c r="VKH54" s="24"/>
      <c r="VKI54" s="24"/>
      <c r="VKJ54" s="24"/>
      <c r="VKK54" s="24"/>
      <c r="VKL54" s="24"/>
      <c r="VKM54" s="24"/>
      <c r="VKN54" s="24"/>
      <c r="VKO54" s="24"/>
      <c r="VKP54" s="24"/>
      <c r="VKQ54" s="24"/>
      <c r="VKR54" s="24"/>
      <c r="VKS54" s="24"/>
      <c r="VKT54" s="24"/>
      <c r="VKU54" s="24"/>
      <c r="VKV54" s="24"/>
      <c r="VKW54" s="24"/>
      <c r="VKX54" s="24"/>
      <c r="VKY54" s="24"/>
      <c r="VKZ54" s="24"/>
      <c r="VLA54" s="24"/>
      <c r="VLB54" s="24"/>
      <c r="VLC54" s="24"/>
      <c r="VLD54" s="24"/>
      <c r="VLE54" s="24"/>
      <c r="VLF54" s="24"/>
      <c r="VLG54" s="24"/>
      <c r="VLH54" s="24"/>
      <c r="VLI54" s="24"/>
      <c r="VLJ54" s="24"/>
      <c r="VLK54" s="24"/>
      <c r="VLL54" s="24"/>
      <c r="VLM54" s="24"/>
      <c r="VLN54" s="24"/>
      <c r="VLO54" s="24"/>
      <c r="VLP54" s="24"/>
      <c r="VLQ54" s="24"/>
      <c r="VLR54" s="24"/>
      <c r="VLS54" s="24"/>
      <c r="VLT54" s="24"/>
      <c r="VLU54" s="24"/>
      <c r="VLV54" s="24"/>
      <c r="VLW54" s="24"/>
      <c r="VLX54" s="24"/>
      <c r="VLY54" s="24"/>
      <c r="VLZ54" s="24"/>
      <c r="VMA54" s="24"/>
      <c r="VMB54" s="24"/>
      <c r="VMC54" s="24"/>
      <c r="VMD54" s="24"/>
      <c r="VME54" s="24"/>
      <c r="VMF54" s="24"/>
      <c r="VMG54" s="24"/>
      <c r="VMH54" s="24"/>
      <c r="VMI54" s="24"/>
      <c r="VMJ54" s="24"/>
      <c r="VMK54" s="24"/>
      <c r="VML54" s="24"/>
      <c r="VMM54" s="24"/>
      <c r="VMN54" s="24"/>
      <c r="VMO54" s="24"/>
      <c r="VMP54" s="24"/>
      <c r="VMQ54" s="24"/>
      <c r="VMR54" s="24"/>
      <c r="VMS54" s="24"/>
      <c r="VMT54" s="24"/>
      <c r="VMU54" s="24"/>
      <c r="VMV54" s="24"/>
      <c r="VMW54" s="24"/>
      <c r="VMX54" s="24"/>
      <c r="VMY54" s="24"/>
      <c r="VMZ54" s="24"/>
      <c r="VNA54" s="24"/>
      <c r="VNB54" s="24"/>
      <c r="VNC54" s="24"/>
      <c r="VND54" s="24"/>
      <c r="VNE54" s="24"/>
      <c r="VNF54" s="24"/>
      <c r="VNG54" s="24"/>
      <c r="VNH54" s="24"/>
      <c r="VNI54" s="24"/>
      <c r="VNJ54" s="24"/>
      <c r="VNK54" s="24"/>
      <c r="VNL54" s="24"/>
      <c r="VNM54" s="24"/>
      <c r="VNN54" s="24"/>
      <c r="VNO54" s="24"/>
      <c r="VNP54" s="24"/>
      <c r="VNQ54" s="24"/>
      <c r="VNR54" s="24"/>
      <c r="VNS54" s="24"/>
      <c r="VNT54" s="24"/>
      <c r="VNU54" s="24"/>
      <c r="VNV54" s="24"/>
      <c r="VNW54" s="24"/>
      <c r="VNX54" s="24"/>
      <c r="VNY54" s="24"/>
      <c r="VNZ54" s="24"/>
      <c r="VOA54" s="24"/>
      <c r="VOB54" s="24"/>
      <c r="VOC54" s="24"/>
      <c r="VOD54" s="24"/>
      <c r="VOE54" s="24"/>
      <c r="VOF54" s="24"/>
      <c r="VOG54" s="24"/>
      <c r="VOH54" s="24"/>
      <c r="VOI54" s="24"/>
      <c r="VOJ54" s="24"/>
      <c r="VOK54" s="24"/>
      <c r="VOL54" s="24"/>
      <c r="VOM54" s="24"/>
      <c r="VON54" s="24"/>
      <c r="VOO54" s="24"/>
      <c r="VOP54" s="24"/>
      <c r="VOQ54" s="24"/>
      <c r="VOR54" s="24"/>
      <c r="VOS54" s="24"/>
      <c r="VOT54" s="24"/>
      <c r="VOU54" s="24"/>
      <c r="VOV54" s="24"/>
      <c r="VOW54" s="24"/>
      <c r="VOX54" s="24"/>
      <c r="VOY54" s="24"/>
      <c r="VOZ54" s="24"/>
      <c r="VPA54" s="24"/>
      <c r="VPB54" s="24"/>
      <c r="VPC54" s="24"/>
      <c r="VPD54" s="24"/>
      <c r="VPE54" s="24"/>
      <c r="VPF54" s="24"/>
      <c r="VPG54" s="24"/>
      <c r="VPH54" s="24"/>
      <c r="VPI54" s="24"/>
      <c r="VPJ54" s="24"/>
      <c r="VPK54" s="24"/>
      <c r="VPL54" s="24"/>
      <c r="VPM54" s="24"/>
      <c r="VPN54" s="24"/>
      <c r="VPO54" s="24"/>
      <c r="VPP54" s="24"/>
      <c r="VPQ54" s="24"/>
      <c r="VPR54" s="24"/>
      <c r="VPS54" s="24"/>
      <c r="VPT54" s="24"/>
      <c r="VPU54" s="24"/>
      <c r="VPV54" s="24"/>
      <c r="VPW54" s="24"/>
      <c r="VPX54" s="24"/>
      <c r="VPY54" s="24"/>
      <c r="VPZ54" s="24"/>
      <c r="VQA54" s="24"/>
      <c r="VQB54" s="24"/>
      <c r="VQC54" s="24"/>
      <c r="VQD54" s="24"/>
      <c r="VQE54" s="24"/>
      <c r="VQF54" s="24"/>
      <c r="VQG54" s="24"/>
      <c r="VQH54" s="24"/>
      <c r="VQI54" s="24"/>
      <c r="VQJ54" s="24"/>
      <c r="VQK54" s="24"/>
      <c r="VQL54" s="24"/>
      <c r="VQM54" s="24"/>
      <c r="VQN54" s="24"/>
      <c r="VQO54" s="24"/>
      <c r="VQP54" s="24"/>
      <c r="VQQ54" s="24"/>
      <c r="VQR54" s="24"/>
      <c r="VQS54" s="24"/>
      <c r="VQT54" s="24"/>
      <c r="VQU54" s="24"/>
      <c r="VQV54" s="24"/>
      <c r="VQW54" s="24"/>
      <c r="VQX54" s="24"/>
      <c r="VQY54" s="24"/>
      <c r="VQZ54" s="24"/>
      <c r="VRA54" s="24"/>
      <c r="VRB54" s="24"/>
      <c r="VRC54" s="24"/>
      <c r="VRD54" s="24"/>
      <c r="VRE54" s="24"/>
      <c r="VRF54" s="24"/>
      <c r="VRG54" s="24"/>
      <c r="VRH54" s="24"/>
      <c r="VRI54" s="24"/>
      <c r="VRJ54" s="24"/>
      <c r="VRK54" s="24"/>
      <c r="VRL54" s="24"/>
      <c r="VRM54" s="24"/>
      <c r="VRN54" s="24"/>
      <c r="VRO54" s="24"/>
      <c r="VRP54" s="24"/>
      <c r="VRQ54" s="24"/>
      <c r="VRR54" s="24"/>
      <c r="VRS54" s="24"/>
      <c r="VRT54" s="24"/>
      <c r="VRU54" s="24"/>
      <c r="VRV54" s="24"/>
      <c r="VRW54" s="24"/>
      <c r="VRX54" s="24"/>
      <c r="VRY54" s="24"/>
      <c r="VRZ54" s="24"/>
      <c r="VSA54" s="24"/>
      <c r="VSB54" s="24"/>
      <c r="VSC54" s="24"/>
      <c r="VSD54" s="24"/>
      <c r="VSE54" s="24"/>
      <c r="VSF54" s="24"/>
      <c r="VSG54" s="24"/>
      <c r="VSH54" s="24"/>
      <c r="VSI54" s="24"/>
      <c r="VSJ54" s="24"/>
      <c r="VSK54" s="24"/>
      <c r="VSL54" s="24"/>
      <c r="VSM54" s="24"/>
      <c r="VSN54" s="24"/>
      <c r="VSO54" s="24"/>
      <c r="VSP54" s="24"/>
      <c r="VSQ54" s="24"/>
      <c r="VSR54" s="24"/>
      <c r="VSS54" s="24"/>
      <c r="VST54" s="24"/>
      <c r="VSU54" s="24"/>
      <c r="VSV54" s="24"/>
      <c r="VSW54" s="24"/>
      <c r="VSX54" s="24"/>
      <c r="VSY54" s="24"/>
      <c r="VSZ54" s="24"/>
      <c r="VTA54" s="24"/>
      <c r="VTB54" s="24"/>
      <c r="VTC54" s="24"/>
      <c r="VTD54" s="24"/>
      <c r="VTE54" s="24"/>
      <c r="VTF54" s="24"/>
      <c r="VTG54" s="24"/>
      <c r="VTH54" s="24"/>
      <c r="VTI54" s="24"/>
      <c r="VTJ54" s="24"/>
      <c r="VTK54" s="24"/>
      <c r="VTL54" s="24"/>
      <c r="VTM54" s="24"/>
      <c r="VTN54" s="24"/>
      <c r="VTO54" s="24"/>
      <c r="VTP54" s="24"/>
      <c r="VTQ54" s="24"/>
      <c r="VTR54" s="24"/>
      <c r="VTS54" s="24"/>
      <c r="VTT54" s="24"/>
      <c r="VTU54" s="24"/>
      <c r="VTV54" s="24"/>
      <c r="VTW54" s="24"/>
      <c r="VTX54" s="24"/>
      <c r="VTY54" s="24"/>
      <c r="VTZ54" s="24"/>
      <c r="VUA54" s="24"/>
      <c r="VUB54" s="24"/>
      <c r="VUC54" s="24"/>
      <c r="VUD54" s="24"/>
      <c r="VUE54" s="24"/>
      <c r="VUF54" s="24"/>
      <c r="VUG54" s="24"/>
      <c r="VUH54" s="24"/>
      <c r="VUI54" s="24"/>
      <c r="VUJ54" s="24"/>
      <c r="VUK54" s="24"/>
      <c r="VUL54" s="24"/>
      <c r="VUM54" s="24"/>
      <c r="VUN54" s="24"/>
      <c r="VUO54" s="24"/>
      <c r="VUP54" s="24"/>
      <c r="VUQ54" s="24"/>
      <c r="VUR54" s="24"/>
      <c r="VUS54" s="24"/>
      <c r="VUT54" s="24"/>
      <c r="VUU54" s="24"/>
      <c r="VUV54" s="24"/>
      <c r="VUW54" s="24"/>
      <c r="VUX54" s="24"/>
      <c r="VUY54" s="24"/>
      <c r="VUZ54" s="24"/>
      <c r="VVA54" s="24"/>
      <c r="VVB54" s="24"/>
      <c r="VVC54" s="24"/>
      <c r="VVD54" s="24"/>
      <c r="VVE54" s="24"/>
      <c r="VVF54" s="24"/>
      <c r="VVG54" s="24"/>
      <c r="VVH54" s="24"/>
      <c r="VVI54" s="24"/>
      <c r="VVJ54" s="24"/>
      <c r="VVK54" s="24"/>
      <c r="VVL54" s="24"/>
      <c r="VVM54" s="24"/>
      <c r="VVN54" s="24"/>
      <c r="VVO54" s="24"/>
      <c r="VVP54" s="24"/>
      <c r="VVQ54" s="24"/>
      <c r="VVR54" s="24"/>
      <c r="VVS54" s="24"/>
      <c r="VVT54" s="24"/>
      <c r="VVU54" s="24"/>
      <c r="VVV54" s="24"/>
      <c r="VVW54" s="24"/>
      <c r="VVX54" s="24"/>
      <c r="VVY54" s="24"/>
      <c r="VVZ54" s="24"/>
      <c r="VWA54" s="24"/>
      <c r="VWB54" s="24"/>
      <c r="VWC54" s="24"/>
      <c r="VWD54" s="24"/>
      <c r="VWE54" s="24"/>
      <c r="VWF54" s="24"/>
      <c r="VWG54" s="24"/>
      <c r="VWH54" s="24"/>
      <c r="VWI54" s="24"/>
      <c r="VWJ54" s="24"/>
      <c r="VWK54" s="24"/>
      <c r="VWL54" s="24"/>
      <c r="VWM54" s="24"/>
      <c r="VWN54" s="24"/>
      <c r="VWO54" s="24"/>
      <c r="VWP54" s="24"/>
      <c r="VWQ54" s="24"/>
      <c r="VWR54" s="24"/>
      <c r="VWS54" s="24"/>
      <c r="VWT54" s="24"/>
      <c r="VWU54" s="24"/>
      <c r="VWV54" s="24"/>
      <c r="VWW54" s="24"/>
      <c r="VWX54" s="24"/>
      <c r="VWY54" s="24"/>
      <c r="VWZ54" s="24"/>
      <c r="VXA54" s="24"/>
      <c r="VXB54" s="24"/>
      <c r="VXC54" s="24"/>
      <c r="VXD54" s="24"/>
      <c r="VXE54" s="24"/>
      <c r="VXF54" s="24"/>
      <c r="VXG54" s="24"/>
      <c r="VXH54" s="24"/>
      <c r="VXI54" s="24"/>
      <c r="VXJ54" s="24"/>
      <c r="VXK54" s="24"/>
      <c r="VXL54" s="24"/>
      <c r="VXM54" s="24"/>
      <c r="VXN54" s="24"/>
      <c r="VXO54" s="24"/>
      <c r="VXP54" s="24"/>
      <c r="VXQ54" s="24"/>
      <c r="VXR54" s="24"/>
      <c r="VXS54" s="24"/>
      <c r="VXT54" s="24"/>
      <c r="VXU54" s="24"/>
      <c r="VXV54" s="24"/>
      <c r="VXW54" s="24"/>
      <c r="VXX54" s="24"/>
      <c r="VXY54" s="24"/>
      <c r="VXZ54" s="24"/>
      <c r="VYA54" s="24"/>
      <c r="VYB54" s="24"/>
      <c r="VYC54" s="24"/>
      <c r="VYD54" s="24"/>
      <c r="VYE54" s="24"/>
      <c r="VYF54" s="24"/>
      <c r="VYG54" s="24"/>
      <c r="VYH54" s="24"/>
      <c r="VYI54" s="24"/>
      <c r="VYJ54" s="24"/>
      <c r="VYK54" s="24"/>
      <c r="VYL54" s="24"/>
      <c r="VYM54" s="24"/>
      <c r="VYN54" s="24"/>
      <c r="VYO54" s="24"/>
      <c r="VYP54" s="24"/>
      <c r="VYQ54" s="24"/>
      <c r="VYR54" s="24"/>
      <c r="VYS54" s="24"/>
      <c r="VYT54" s="24"/>
      <c r="VYU54" s="24"/>
      <c r="VYV54" s="24"/>
      <c r="VYW54" s="24"/>
      <c r="VYX54" s="24"/>
      <c r="VYY54" s="24"/>
      <c r="VYZ54" s="24"/>
      <c r="VZA54" s="24"/>
      <c r="VZB54" s="24"/>
      <c r="VZC54" s="24"/>
      <c r="VZD54" s="24"/>
      <c r="VZE54" s="24"/>
      <c r="VZF54" s="24"/>
      <c r="VZG54" s="24"/>
      <c r="VZH54" s="24"/>
      <c r="VZI54" s="24"/>
      <c r="VZJ54" s="24"/>
      <c r="VZK54" s="24"/>
      <c r="VZL54" s="24"/>
      <c r="VZM54" s="24"/>
      <c r="VZN54" s="24"/>
      <c r="VZO54" s="24"/>
      <c r="VZP54" s="24"/>
      <c r="VZQ54" s="24"/>
      <c r="VZR54" s="24"/>
      <c r="VZS54" s="24"/>
      <c r="VZT54" s="24"/>
      <c r="VZU54" s="24"/>
      <c r="VZV54" s="24"/>
      <c r="VZW54" s="24"/>
      <c r="VZX54" s="24"/>
      <c r="VZY54" s="24"/>
      <c r="VZZ54" s="24"/>
      <c r="WAA54" s="24"/>
      <c r="WAB54" s="24"/>
      <c r="WAC54" s="24"/>
      <c r="WAD54" s="24"/>
      <c r="WAE54" s="24"/>
      <c r="WAF54" s="24"/>
      <c r="WAG54" s="24"/>
      <c r="WAH54" s="24"/>
      <c r="WAI54" s="24"/>
      <c r="WAJ54" s="24"/>
      <c r="WAK54" s="24"/>
      <c r="WAL54" s="24"/>
      <c r="WAM54" s="24"/>
      <c r="WAN54" s="24"/>
      <c r="WAO54" s="24"/>
      <c r="WAP54" s="24"/>
      <c r="WAQ54" s="24"/>
      <c r="WAR54" s="24"/>
      <c r="WAS54" s="24"/>
      <c r="WAT54" s="24"/>
      <c r="WAU54" s="24"/>
      <c r="WAV54" s="24"/>
      <c r="WAW54" s="24"/>
      <c r="WAX54" s="24"/>
      <c r="WAY54" s="24"/>
      <c r="WAZ54" s="24"/>
      <c r="WBA54" s="24"/>
      <c r="WBB54" s="24"/>
      <c r="WBC54" s="24"/>
      <c r="WBD54" s="24"/>
      <c r="WBE54" s="24"/>
      <c r="WBF54" s="24"/>
      <c r="WBG54" s="24"/>
      <c r="WBH54" s="24"/>
      <c r="WBI54" s="24"/>
      <c r="WBJ54" s="24"/>
      <c r="WBK54" s="24"/>
      <c r="WBL54" s="24"/>
      <c r="WBM54" s="24"/>
      <c r="WBN54" s="24"/>
      <c r="WBO54" s="24"/>
      <c r="WBP54" s="24"/>
      <c r="WBQ54" s="24"/>
      <c r="WBR54" s="24"/>
      <c r="WBS54" s="24"/>
      <c r="WBT54" s="24"/>
      <c r="WBU54" s="24"/>
      <c r="WBV54" s="24"/>
      <c r="WBW54" s="24"/>
      <c r="WBX54" s="24"/>
      <c r="WBY54" s="24"/>
      <c r="WBZ54" s="24"/>
      <c r="WCA54" s="24"/>
      <c r="WCB54" s="24"/>
      <c r="WCC54" s="24"/>
      <c r="WCD54" s="24"/>
      <c r="WCE54" s="24"/>
      <c r="WCF54" s="24"/>
      <c r="WCG54" s="24"/>
      <c r="WCH54" s="24"/>
      <c r="WCI54" s="24"/>
      <c r="WCJ54" s="24"/>
      <c r="WCK54" s="24"/>
      <c r="WCL54" s="24"/>
      <c r="WCM54" s="24"/>
      <c r="WCN54" s="24"/>
      <c r="WCO54" s="24"/>
      <c r="WCP54" s="24"/>
      <c r="WCQ54" s="24"/>
      <c r="WCR54" s="24"/>
      <c r="WCS54" s="24"/>
      <c r="WCT54" s="24"/>
      <c r="WCU54" s="24"/>
      <c r="WCV54" s="24"/>
      <c r="WCW54" s="24"/>
      <c r="WCX54" s="24"/>
      <c r="WCY54" s="24"/>
      <c r="WCZ54" s="24"/>
      <c r="WDA54" s="24"/>
      <c r="WDB54" s="24"/>
      <c r="WDC54" s="24"/>
      <c r="WDD54" s="24"/>
      <c r="WDE54" s="24"/>
      <c r="WDF54" s="24"/>
      <c r="WDG54" s="24"/>
      <c r="WDH54" s="24"/>
      <c r="WDI54" s="24"/>
      <c r="WDJ54" s="24"/>
      <c r="WDK54" s="24"/>
      <c r="WDL54" s="24"/>
      <c r="WDM54" s="24"/>
      <c r="WDN54" s="24"/>
      <c r="WDO54" s="24"/>
      <c r="WDP54" s="24"/>
      <c r="WDQ54" s="24"/>
      <c r="WDR54" s="24"/>
      <c r="WDS54" s="24"/>
      <c r="WDT54" s="24"/>
      <c r="WDU54" s="24"/>
      <c r="WDV54" s="24"/>
      <c r="WDW54" s="24"/>
      <c r="WDX54" s="24"/>
      <c r="WDY54" s="24"/>
      <c r="WDZ54" s="24"/>
      <c r="WEA54" s="24"/>
      <c r="WEB54" s="24"/>
      <c r="WEC54" s="24"/>
      <c r="WED54" s="24"/>
      <c r="WEE54" s="24"/>
      <c r="WEF54" s="24"/>
      <c r="WEG54" s="24"/>
      <c r="WEH54" s="24"/>
      <c r="WEI54" s="24"/>
      <c r="WEJ54" s="24"/>
      <c r="WEK54" s="24"/>
      <c r="WEL54" s="24"/>
      <c r="WEM54" s="24"/>
      <c r="WEN54" s="24"/>
      <c r="WEO54" s="24"/>
      <c r="WEP54" s="24"/>
      <c r="WEQ54" s="24"/>
      <c r="WER54" s="24"/>
      <c r="WES54" s="24"/>
      <c r="WET54" s="24"/>
      <c r="WEU54" s="24"/>
      <c r="WEV54" s="24"/>
      <c r="WEW54" s="24"/>
      <c r="WEX54" s="24"/>
      <c r="WEY54" s="24"/>
      <c r="WEZ54" s="24"/>
      <c r="WFA54" s="24"/>
      <c r="WFB54" s="24"/>
      <c r="WFC54" s="24"/>
      <c r="WFD54" s="24"/>
      <c r="WFE54" s="24"/>
      <c r="WFF54" s="24"/>
      <c r="WFG54" s="24"/>
      <c r="WFH54" s="24"/>
      <c r="WFI54" s="24"/>
      <c r="WFJ54" s="24"/>
      <c r="WFK54" s="24"/>
      <c r="WFL54" s="24"/>
      <c r="WFM54" s="24"/>
      <c r="WFN54" s="24"/>
      <c r="WFO54" s="24"/>
      <c r="WFP54" s="24"/>
      <c r="WFQ54" s="24"/>
      <c r="WFR54" s="24"/>
      <c r="WFS54" s="24"/>
      <c r="WFT54" s="24"/>
      <c r="WFU54" s="24"/>
      <c r="WFV54" s="24"/>
      <c r="WFW54" s="24"/>
      <c r="WFX54" s="24"/>
      <c r="WFY54" s="24"/>
      <c r="WFZ54" s="24"/>
      <c r="WGA54" s="24"/>
      <c r="WGB54" s="24"/>
      <c r="WGC54" s="24"/>
      <c r="WGD54" s="24"/>
      <c r="WGE54" s="24"/>
      <c r="WGF54" s="24"/>
      <c r="WGG54" s="24"/>
      <c r="WGH54" s="24"/>
      <c r="WGI54" s="24"/>
      <c r="WGJ54" s="24"/>
      <c r="WGK54" s="24"/>
      <c r="WGL54" s="24"/>
      <c r="WGM54" s="24"/>
      <c r="WGN54" s="24"/>
      <c r="WGO54" s="24"/>
      <c r="WGP54" s="24"/>
      <c r="WGQ54" s="24"/>
      <c r="WGR54" s="24"/>
      <c r="WGS54" s="24"/>
      <c r="WGT54" s="24"/>
      <c r="WGU54" s="24"/>
      <c r="WGV54" s="24"/>
      <c r="WGW54" s="24"/>
      <c r="WGX54" s="24"/>
      <c r="WGY54" s="24"/>
      <c r="WGZ54" s="24"/>
      <c r="WHA54" s="24"/>
      <c r="WHB54" s="24"/>
      <c r="WHC54" s="24"/>
      <c r="WHD54" s="24"/>
      <c r="WHE54" s="24"/>
      <c r="WHF54" s="24"/>
      <c r="WHG54" s="24"/>
      <c r="WHH54" s="24"/>
      <c r="WHI54" s="24"/>
      <c r="WHJ54" s="24"/>
      <c r="WHK54" s="24"/>
      <c r="WHL54" s="24"/>
      <c r="WHM54" s="24"/>
      <c r="WHN54" s="24"/>
      <c r="WHO54" s="24"/>
      <c r="WHP54" s="24"/>
      <c r="WHQ54" s="24"/>
      <c r="WHR54" s="24"/>
      <c r="WHS54" s="24"/>
      <c r="WHT54" s="24"/>
      <c r="WHU54" s="24"/>
      <c r="WHV54" s="24"/>
      <c r="WHW54" s="24"/>
      <c r="WHX54" s="24"/>
      <c r="WHY54" s="24"/>
      <c r="WHZ54" s="24"/>
      <c r="WIA54" s="24"/>
      <c r="WIB54" s="24"/>
      <c r="WIC54" s="24"/>
      <c r="WID54" s="24"/>
      <c r="WIE54" s="24"/>
      <c r="WIF54" s="24"/>
      <c r="WIG54" s="24"/>
      <c r="WIH54" s="24"/>
      <c r="WII54" s="24"/>
      <c r="WIJ54" s="24"/>
      <c r="WIK54" s="24"/>
      <c r="WIL54" s="24"/>
      <c r="WIM54" s="24"/>
      <c r="WIN54" s="24"/>
      <c r="WIO54" s="24"/>
      <c r="WIP54" s="24"/>
      <c r="WIQ54" s="24"/>
      <c r="WIR54" s="24"/>
      <c r="WIS54" s="24"/>
      <c r="WIT54" s="24"/>
      <c r="WIU54" s="24"/>
      <c r="WIV54" s="24"/>
      <c r="WIW54" s="24"/>
      <c r="WIX54" s="24"/>
      <c r="WIY54" s="24"/>
      <c r="WIZ54" s="24"/>
      <c r="WJA54" s="24"/>
      <c r="WJB54" s="24"/>
      <c r="WJC54" s="24"/>
      <c r="WJD54" s="24"/>
      <c r="WJE54" s="24"/>
      <c r="WJF54" s="24"/>
      <c r="WJG54" s="24"/>
      <c r="WJH54" s="24"/>
      <c r="WJI54" s="24"/>
      <c r="WJJ54" s="24"/>
      <c r="WJK54" s="24"/>
      <c r="WJL54" s="24"/>
      <c r="WJM54" s="24"/>
      <c r="WJN54" s="24"/>
      <c r="WJO54" s="24"/>
      <c r="WJP54" s="24"/>
      <c r="WJQ54" s="24"/>
      <c r="WJR54" s="24"/>
      <c r="WJS54" s="24"/>
      <c r="WJT54" s="24"/>
      <c r="WJU54" s="24"/>
      <c r="WJV54" s="24"/>
      <c r="WJW54" s="24"/>
      <c r="WJX54" s="24"/>
      <c r="WJY54" s="24"/>
      <c r="WJZ54" s="24"/>
      <c r="WKA54" s="24"/>
      <c r="WKB54" s="24"/>
      <c r="WKC54" s="24"/>
      <c r="WKD54" s="24"/>
      <c r="WKE54" s="24"/>
      <c r="WKF54" s="24"/>
      <c r="WKG54" s="24"/>
      <c r="WKH54" s="24"/>
      <c r="WKI54" s="24"/>
      <c r="WKJ54" s="24"/>
      <c r="WKK54" s="24"/>
      <c r="WKL54" s="24"/>
      <c r="WKM54" s="24"/>
      <c r="WKN54" s="24"/>
      <c r="WKO54" s="24"/>
      <c r="WKP54" s="24"/>
      <c r="WKQ54" s="24"/>
      <c r="WKR54" s="24"/>
      <c r="WKS54" s="24"/>
      <c r="WKT54" s="24"/>
      <c r="WKU54" s="24"/>
      <c r="WKV54" s="24"/>
      <c r="WKW54" s="24"/>
      <c r="WKX54" s="24"/>
      <c r="WKY54" s="24"/>
      <c r="WKZ54" s="24"/>
      <c r="WLA54" s="24"/>
      <c r="WLB54" s="24"/>
      <c r="WLC54" s="24"/>
      <c r="WLD54" s="24"/>
      <c r="WLE54" s="24"/>
      <c r="WLF54" s="24"/>
      <c r="WLG54" s="24"/>
      <c r="WLH54" s="24"/>
      <c r="WLI54" s="24"/>
      <c r="WLJ54" s="24"/>
      <c r="WLK54" s="24"/>
      <c r="WLL54" s="24"/>
      <c r="WLM54" s="24"/>
      <c r="WLN54" s="24"/>
      <c r="WLO54" s="24"/>
      <c r="WLP54" s="24"/>
      <c r="WLQ54" s="24"/>
      <c r="WLR54" s="24"/>
      <c r="WLS54" s="24"/>
      <c r="WLT54" s="24"/>
      <c r="WLU54" s="24"/>
      <c r="WLV54" s="24"/>
      <c r="WLW54" s="24"/>
      <c r="WLX54" s="24"/>
      <c r="WLY54" s="24"/>
      <c r="WLZ54" s="24"/>
      <c r="WMA54" s="24"/>
      <c r="WMB54" s="24"/>
      <c r="WMC54" s="24"/>
      <c r="WMD54" s="24"/>
      <c r="WME54" s="24"/>
      <c r="WMF54" s="24"/>
      <c r="WMG54" s="24"/>
      <c r="WMH54" s="24"/>
      <c r="WMI54" s="24"/>
      <c r="WMJ54" s="24"/>
      <c r="WMK54" s="24"/>
      <c r="WML54" s="24"/>
      <c r="WMM54" s="24"/>
      <c r="WMN54" s="24"/>
      <c r="WMO54" s="24"/>
      <c r="WMP54" s="24"/>
      <c r="WMQ54" s="24"/>
      <c r="WMR54" s="24"/>
      <c r="WMS54" s="24"/>
      <c r="WMT54" s="24"/>
      <c r="WMU54" s="24"/>
      <c r="WMV54" s="24"/>
      <c r="WMW54" s="24"/>
      <c r="WMX54" s="24"/>
      <c r="WMY54" s="24"/>
      <c r="WMZ54" s="24"/>
      <c r="WNA54" s="24"/>
      <c r="WNB54" s="24"/>
      <c r="WNC54" s="24"/>
      <c r="WND54" s="24"/>
      <c r="WNE54" s="24"/>
      <c r="WNF54" s="24"/>
      <c r="WNG54" s="24"/>
      <c r="WNH54" s="24"/>
      <c r="WNI54" s="24"/>
      <c r="WNJ54" s="24"/>
      <c r="WNK54" s="24"/>
      <c r="WNL54" s="24"/>
      <c r="WNM54" s="24"/>
      <c r="WNN54" s="24"/>
      <c r="WNO54" s="24"/>
      <c r="WNP54" s="24"/>
      <c r="WNQ54" s="24"/>
      <c r="WNR54" s="24"/>
      <c r="WNS54" s="24"/>
      <c r="WNT54" s="24"/>
      <c r="WNU54" s="24"/>
      <c r="WNV54" s="24"/>
      <c r="WNW54" s="24"/>
      <c r="WNX54" s="24"/>
      <c r="WNY54" s="24"/>
      <c r="WNZ54" s="24"/>
      <c r="WOA54" s="24"/>
      <c r="WOB54" s="24"/>
      <c r="WOC54" s="24"/>
      <c r="WOD54" s="24"/>
      <c r="WOE54" s="24"/>
      <c r="WOF54" s="24"/>
      <c r="WOG54" s="24"/>
      <c r="WOH54" s="24"/>
      <c r="WOI54" s="24"/>
      <c r="WOJ54" s="24"/>
      <c r="WOK54" s="24"/>
      <c r="WOL54" s="24"/>
      <c r="WOM54" s="24"/>
      <c r="WON54" s="24"/>
      <c r="WOO54" s="24"/>
      <c r="WOP54" s="24"/>
      <c r="WOQ54" s="24"/>
      <c r="WOR54" s="24"/>
      <c r="WOS54" s="24"/>
      <c r="WOT54" s="24"/>
      <c r="WOU54" s="24"/>
      <c r="WOV54" s="24"/>
      <c r="WOW54" s="24"/>
      <c r="WOX54" s="24"/>
      <c r="WOY54" s="24"/>
      <c r="WOZ54" s="24"/>
      <c r="WPA54" s="24"/>
      <c r="WPB54" s="24"/>
      <c r="WPC54" s="24"/>
      <c r="WPD54" s="24"/>
      <c r="WPE54" s="24"/>
      <c r="WPF54" s="24"/>
      <c r="WPG54" s="24"/>
      <c r="WPH54" s="24"/>
      <c r="WPI54" s="24"/>
      <c r="WPJ54" s="24"/>
      <c r="WPK54" s="24"/>
      <c r="WPL54" s="24"/>
      <c r="WPM54" s="24"/>
      <c r="WPN54" s="24"/>
      <c r="WPO54" s="24"/>
      <c r="WPP54" s="24"/>
      <c r="WPQ54" s="24"/>
      <c r="WPR54" s="24"/>
      <c r="WPS54" s="24"/>
      <c r="WPT54" s="24"/>
      <c r="WPU54" s="24"/>
      <c r="WPV54" s="24"/>
      <c r="WPW54" s="24"/>
      <c r="WPX54" s="24"/>
      <c r="WPY54" s="24"/>
      <c r="WPZ54" s="24"/>
      <c r="WQA54" s="24"/>
      <c r="WQB54" s="24"/>
      <c r="WQC54" s="24"/>
      <c r="WQD54" s="24"/>
      <c r="WQE54" s="24"/>
      <c r="WQF54" s="24"/>
      <c r="WQG54" s="24"/>
      <c r="WQH54" s="24"/>
      <c r="WQI54" s="24"/>
      <c r="WQJ54" s="24"/>
      <c r="WQK54" s="24"/>
      <c r="WQL54" s="24"/>
      <c r="WQM54" s="24"/>
      <c r="WQN54" s="24"/>
      <c r="WQO54" s="24"/>
      <c r="WQP54" s="24"/>
      <c r="WQQ54" s="24"/>
      <c r="WQR54" s="24"/>
      <c r="WQS54" s="24"/>
      <c r="WQT54" s="24"/>
      <c r="WQU54" s="24"/>
      <c r="WQV54" s="24"/>
      <c r="WQW54" s="24"/>
      <c r="WQX54" s="24"/>
      <c r="WQY54" s="24"/>
      <c r="WQZ54" s="24"/>
      <c r="WRA54" s="24"/>
      <c r="WRB54" s="24"/>
      <c r="WRC54" s="24"/>
      <c r="WRD54" s="24"/>
      <c r="WRE54" s="24"/>
      <c r="WRF54" s="24"/>
      <c r="WRG54" s="24"/>
      <c r="WRH54" s="24"/>
      <c r="WRI54" s="24"/>
      <c r="WRJ54" s="24"/>
      <c r="WRK54" s="24"/>
      <c r="WRL54" s="24"/>
      <c r="WRM54" s="24"/>
      <c r="WRN54" s="24"/>
      <c r="WRO54" s="24"/>
      <c r="WRP54" s="24"/>
      <c r="WRQ54" s="24"/>
      <c r="WRR54" s="24"/>
      <c r="WRS54" s="24"/>
      <c r="WRT54" s="24"/>
      <c r="WRU54" s="24"/>
      <c r="WRV54" s="24"/>
      <c r="WRW54" s="24"/>
      <c r="WRX54" s="24"/>
      <c r="WRY54" s="24"/>
      <c r="WRZ54" s="24"/>
      <c r="WSA54" s="24"/>
      <c r="WSB54" s="24"/>
      <c r="WSC54" s="24"/>
      <c r="WSD54" s="24"/>
      <c r="WSE54" s="24"/>
      <c r="WSF54" s="24"/>
      <c r="WSG54" s="24"/>
      <c r="WSH54" s="24"/>
      <c r="WSI54" s="24"/>
      <c r="WSJ54" s="24"/>
      <c r="WSK54" s="24"/>
      <c r="WSL54" s="24"/>
      <c r="WSM54" s="24"/>
      <c r="WSN54" s="24"/>
      <c r="WSO54" s="24"/>
      <c r="WSP54" s="24"/>
      <c r="WSQ54" s="24"/>
      <c r="WSR54" s="24"/>
      <c r="WSS54" s="24"/>
      <c r="WST54" s="24"/>
      <c r="WSU54" s="24"/>
      <c r="WSV54" s="24"/>
      <c r="WSW54" s="24"/>
      <c r="WSX54" s="24"/>
      <c r="WSY54" s="24"/>
      <c r="WSZ54" s="24"/>
      <c r="WTA54" s="24"/>
      <c r="WTB54" s="24"/>
      <c r="WTC54" s="24"/>
      <c r="WTD54" s="24"/>
      <c r="WTE54" s="24"/>
      <c r="WTF54" s="24"/>
      <c r="WTG54" s="24"/>
      <c r="WTH54" s="24"/>
      <c r="WTI54" s="24"/>
      <c r="WTJ54" s="24"/>
      <c r="WTK54" s="24"/>
      <c r="WTL54" s="24"/>
      <c r="WTM54" s="24"/>
      <c r="WTN54" s="24"/>
      <c r="WTO54" s="24"/>
      <c r="WTP54" s="24"/>
      <c r="WTQ54" s="24"/>
      <c r="WTR54" s="24"/>
      <c r="WTS54" s="24"/>
      <c r="WTT54" s="24"/>
      <c r="WTU54" s="24"/>
      <c r="WTV54" s="24"/>
      <c r="WTW54" s="24"/>
      <c r="WTX54" s="24"/>
      <c r="WTY54" s="24"/>
      <c r="WTZ54" s="24"/>
      <c r="WUA54" s="24"/>
      <c r="WUB54" s="24"/>
      <c r="WUC54" s="24"/>
      <c r="WUD54" s="24"/>
      <c r="WUE54" s="24"/>
      <c r="WUF54" s="24"/>
      <c r="WUG54" s="24"/>
      <c r="WUH54" s="24"/>
      <c r="WUI54" s="24"/>
      <c r="WUJ54" s="24"/>
      <c r="WUK54" s="24"/>
      <c r="WUL54" s="24"/>
      <c r="WUM54" s="24"/>
      <c r="WUN54" s="24"/>
      <c r="WUO54" s="24"/>
      <c r="WUP54" s="24"/>
      <c r="WUQ54" s="24"/>
      <c r="WUR54" s="24"/>
      <c r="WUS54" s="24"/>
      <c r="WUT54" s="24"/>
      <c r="WUU54" s="24"/>
      <c r="WUV54" s="24"/>
      <c r="WUW54" s="24"/>
      <c r="WUX54" s="24"/>
      <c r="WUY54" s="24"/>
      <c r="WUZ54" s="24"/>
      <c r="WVA54" s="24"/>
      <c r="WVB54" s="24"/>
      <c r="WVC54" s="24"/>
      <c r="WVD54" s="24"/>
      <c r="WVE54" s="24"/>
      <c r="WVF54" s="24"/>
      <c r="WVG54" s="24"/>
      <c r="WVH54" s="24"/>
      <c r="WVI54" s="24"/>
      <c r="WVJ54" s="24"/>
      <c r="WVK54" s="24"/>
      <c r="WVL54" s="24"/>
      <c r="WVM54" s="24"/>
      <c r="WVN54" s="24"/>
      <c r="WVO54" s="24"/>
      <c r="WVP54" s="24"/>
      <c r="WVQ54" s="24"/>
      <c r="WVR54" s="24"/>
      <c r="WVS54" s="24"/>
      <c r="WVT54" s="24"/>
      <c r="WVU54" s="24"/>
      <c r="WVV54" s="24"/>
      <c r="WVW54" s="24"/>
      <c r="WVX54" s="24"/>
      <c r="WVY54" s="24"/>
      <c r="WVZ54" s="24"/>
      <c r="WWA54" s="24"/>
      <c r="WWB54" s="24"/>
      <c r="WWC54" s="24"/>
      <c r="WWD54" s="24"/>
      <c r="WWE54" s="24"/>
      <c r="WWF54" s="24"/>
      <c r="WWG54" s="24"/>
      <c r="WWH54" s="24"/>
      <c r="WWI54" s="24"/>
      <c r="WWJ54" s="24"/>
      <c r="WWK54" s="24"/>
      <c r="WWL54" s="24"/>
      <c r="WWM54" s="24"/>
      <c r="WWN54" s="24"/>
      <c r="WWO54" s="24"/>
      <c r="WWP54" s="24"/>
      <c r="WWQ54" s="24"/>
      <c r="WWR54" s="24"/>
      <c r="WWS54" s="24"/>
      <c r="WWT54" s="24"/>
      <c r="WWU54" s="24"/>
      <c r="WWV54" s="24"/>
      <c r="WWW54" s="24"/>
      <c r="WWX54" s="24"/>
      <c r="WWY54" s="24"/>
      <c r="WWZ54" s="24"/>
      <c r="WXA54" s="24"/>
      <c r="WXB54" s="24"/>
      <c r="WXC54" s="24"/>
      <c r="WXD54" s="24"/>
      <c r="WXE54" s="24"/>
      <c r="WXF54" s="24"/>
      <c r="WXG54" s="24"/>
      <c r="WXH54" s="24"/>
      <c r="WXI54" s="24"/>
      <c r="WXJ54" s="24"/>
      <c r="WXK54" s="24"/>
      <c r="WXL54" s="24"/>
      <c r="WXM54" s="24"/>
      <c r="WXN54" s="24"/>
      <c r="WXO54" s="24"/>
      <c r="WXP54" s="24"/>
      <c r="WXQ54" s="24"/>
      <c r="WXR54" s="24"/>
      <c r="WXS54" s="24"/>
      <c r="WXT54" s="24"/>
      <c r="WXU54" s="24"/>
      <c r="WXV54" s="24"/>
      <c r="WXW54" s="24"/>
      <c r="WXX54" s="24"/>
      <c r="WXY54" s="24"/>
      <c r="WXZ54" s="24"/>
      <c r="WYA54" s="24"/>
      <c r="WYB54" s="24"/>
      <c r="WYC54" s="24"/>
      <c r="WYD54" s="24"/>
      <c r="WYE54" s="24"/>
      <c r="WYF54" s="24"/>
      <c r="WYG54" s="24"/>
      <c r="WYH54" s="24"/>
      <c r="WYI54" s="24"/>
      <c r="WYJ54" s="24"/>
      <c r="WYK54" s="24"/>
      <c r="WYL54" s="24"/>
      <c r="WYM54" s="24"/>
      <c r="WYN54" s="24"/>
      <c r="WYO54" s="24"/>
      <c r="WYP54" s="24"/>
      <c r="WYQ54" s="24"/>
      <c r="WYR54" s="24"/>
      <c r="WYS54" s="24"/>
      <c r="WYT54" s="24"/>
      <c r="WYU54" s="24"/>
      <c r="WYV54" s="24"/>
      <c r="WYW54" s="24"/>
      <c r="WYX54" s="24"/>
      <c r="WYY54" s="24"/>
      <c r="WYZ54" s="24"/>
      <c r="WZA54" s="24"/>
      <c r="WZB54" s="24"/>
      <c r="WZC54" s="24"/>
      <c r="WZD54" s="24"/>
      <c r="WZE54" s="24"/>
      <c r="WZF54" s="24"/>
      <c r="WZG54" s="24"/>
      <c r="WZH54" s="24"/>
      <c r="WZI54" s="24"/>
      <c r="WZJ54" s="24"/>
      <c r="WZK54" s="24"/>
      <c r="WZL54" s="24"/>
      <c r="WZM54" s="24"/>
      <c r="WZN54" s="24"/>
      <c r="WZO54" s="24"/>
      <c r="WZP54" s="24"/>
      <c r="WZQ54" s="24"/>
      <c r="WZR54" s="24"/>
      <c r="WZS54" s="24"/>
      <c r="WZT54" s="24"/>
      <c r="WZU54" s="24"/>
      <c r="WZV54" s="24"/>
      <c r="WZW54" s="24"/>
      <c r="WZX54" s="24"/>
      <c r="WZY54" s="24"/>
      <c r="WZZ54" s="24"/>
      <c r="XAA54" s="24"/>
      <c r="XAB54" s="24"/>
      <c r="XAC54" s="24"/>
      <c r="XAD54" s="24"/>
      <c r="XAE54" s="24"/>
      <c r="XAF54" s="24"/>
      <c r="XAG54" s="24"/>
      <c r="XAH54" s="24"/>
      <c r="XAI54" s="24"/>
      <c r="XAJ54" s="24"/>
      <c r="XAK54" s="24"/>
      <c r="XAL54" s="24"/>
      <c r="XAM54" s="24"/>
      <c r="XAN54" s="24"/>
      <c r="XAO54" s="24"/>
      <c r="XAP54" s="24"/>
      <c r="XAQ54" s="24"/>
      <c r="XAR54" s="24"/>
      <c r="XAS54" s="24"/>
      <c r="XAT54" s="24"/>
      <c r="XAU54" s="24"/>
      <c r="XAV54" s="24"/>
      <c r="XAW54" s="24"/>
      <c r="XAX54" s="24"/>
      <c r="XAY54" s="24"/>
      <c r="XAZ54" s="24"/>
      <c r="XBA54" s="24"/>
      <c r="XBB54" s="24"/>
      <c r="XBC54" s="24"/>
      <c r="XBD54" s="24"/>
      <c r="XBE54" s="24"/>
      <c r="XBF54" s="24"/>
      <c r="XBG54" s="24"/>
      <c r="XBH54" s="24"/>
      <c r="XBI54" s="24"/>
      <c r="XBJ54" s="24"/>
      <c r="XBK54" s="24"/>
      <c r="XBL54" s="24"/>
      <c r="XBM54" s="24"/>
      <c r="XBN54" s="24"/>
      <c r="XBO54" s="24"/>
      <c r="XBP54" s="24"/>
      <c r="XBQ54" s="24"/>
      <c r="XBR54" s="24"/>
      <c r="XBS54" s="24"/>
      <c r="XBT54" s="24"/>
      <c r="XBU54" s="24"/>
      <c r="XBV54" s="24"/>
      <c r="XBW54" s="24"/>
      <c r="XBX54" s="24"/>
      <c r="XBY54" s="24"/>
      <c r="XBZ54" s="24"/>
      <c r="XCA54" s="24"/>
      <c r="XCB54" s="24"/>
      <c r="XCC54" s="24"/>
      <c r="XCD54" s="24"/>
      <c r="XCE54" s="24"/>
      <c r="XCF54" s="24"/>
      <c r="XCG54" s="24"/>
      <c r="XCH54" s="24"/>
      <c r="XCI54" s="24"/>
      <c r="XCJ54" s="24"/>
      <c r="XCK54" s="24"/>
      <c r="XCL54" s="24"/>
      <c r="XCM54" s="24"/>
      <c r="XCN54" s="24"/>
      <c r="XCO54" s="24"/>
      <c r="XCP54" s="24"/>
      <c r="XCQ54" s="24"/>
      <c r="XCR54" s="24"/>
      <c r="XCS54" s="24"/>
      <c r="XCT54" s="24"/>
      <c r="XCU54" s="24"/>
      <c r="XCV54" s="24"/>
      <c r="XCW54" s="24"/>
      <c r="XCX54" s="24"/>
      <c r="XCY54" s="24"/>
      <c r="XCZ54" s="24"/>
      <c r="XDA54" s="24"/>
      <c r="XDB54" s="24"/>
      <c r="XDC54" s="24"/>
      <c r="XDD54" s="24"/>
      <c r="XDE54" s="24"/>
      <c r="XDF54" s="24"/>
      <c r="XDG54" s="24"/>
      <c r="XDH54" s="24"/>
      <c r="XDI54" s="24"/>
      <c r="XDJ54" s="24"/>
      <c r="XDK54" s="24"/>
      <c r="XDL54" s="24"/>
      <c r="XDM54" s="24"/>
      <c r="XDN54" s="24"/>
      <c r="XDO54" s="24"/>
      <c r="XDP54" s="24"/>
      <c r="XDQ54" s="24"/>
      <c r="XDR54" s="24"/>
      <c r="XDS54" s="24"/>
      <c r="XDT54" s="24"/>
      <c r="XDU54" s="24"/>
      <c r="XDV54" s="24"/>
      <c r="XDW54" s="24"/>
      <c r="XDX54" s="24"/>
      <c r="XDY54" s="24"/>
      <c r="XDZ54" s="24"/>
      <c r="XEA54" s="24"/>
      <c r="XEB54" s="24"/>
      <c r="XEC54" s="24"/>
      <c r="XED54" s="24"/>
      <c r="XEE54" s="24"/>
      <c r="XEF54" s="24"/>
      <c r="XEG54" s="24"/>
      <c r="XEH54" s="24"/>
      <c r="XEI54" s="24"/>
      <c r="XEJ54" s="24"/>
      <c r="XEK54" s="24"/>
      <c r="XEL54" s="24"/>
      <c r="XEM54" s="24"/>
      <c r="XEN54" s="24"/>
      <c r="XEO54" s="24"/>
      <c r="XEP54" s="24"/>
      <c r="XEQ54" s="24"/>
      <c r="XER54" s="24"/>
      <c r="XES54" s="24"/>
      <c r="XET54" s="24"/>
      <c r="XEU54" s="24"/>
      <c r="XEV54" s="24"/>
      <c r="XEW54" s="24"/>
      <c r="XEX54" s="24"/>
      <c r="XEY54" s="24"/>
      <c r="XEZ54" s="24"/>
      <c r="XFA54" s="24"/>
      <c r="XFB54" s="24"/>
      <c r="XFC54" s="24"/>
      <c r="XFD54" s="24"/>
    </row>
    <row r="55" spans="1:16384">
      <c r="A55" s="111"/>
      <c r="B55" s="181"/>
      <c r="C55" s="25">
        <f t="shared" si="16"/>
        <v>75</v>
      </c>
      <c r="D55" s="25">
        <v>50</v>
      </c>
      <c r="E55" s="455">
        <f t="shared" si="7"/>
        <v>15500.327329634167</v>
      </c>
      <c r="F55" s="455">
        <f t="shared" si="8"/>
        <v>942792.40534533141</v>
      </c>
      <c r="G55" s="289">
        <f t="shared" si="9"/>
        <v>32005.689757424247</v>
      </c>
      <c r="H55" s="289">
        <f ca="1">IF(D55&lt;$B$10,AM55*AN55+AP55,IF(D55=OptimumBenefits!B52,MAX(AM55*AN55+AP55,OptimumBenefits!D52),0))</f>
        <v>1878273.1836409678</v>
      </c>
      <c r="I55" s="100">
        <f t="shared" ca="1" si="20"/>
        <v>602527.77622007055</v>
      </c>
      <c r="J55" s="164"/>
      <c r="S55" s="298">
        <f>$B$46*Salary!$F52</f>
        <v>13037.658501561447</v>
      </c>
      <c r="T55" s="299">
        <f>$B$45*Salary!$F52</f>
        <v>8691.7723343742982</v>
      </c>
      <c r="U55" s="300">
        <f t="shared" si="21"/>
        <v>1351075.6251795662</v>
      </c>
      <c r="V55" s="301">
        <f>IF(D55&lt;$B$47,0,U55/(1+$B$6)^($C55-$C$5))</f>
        <v>433409.0477544684</v>
      </c>
      <c r="W55" s="300">
        <f t="shared" si="22"/>
        <v>900717.08345304406</v>
      </c>
      <c r="X55" s="302">
        <f t="shared" si="23"/>
        <v>722348.41292411392</v>
      </c>
      <c r="Y55" s="298">
        <f t="shared" si="11"/>
        <v>13037.658501561447</v>
      </c>
      <c r="Z55" s="299">
        <f t="shared" si="12"/>
        <v>8691.7723343742982</v>
      </c>
      <c r="AA55" s="301">
        <f t="shared" si="24"/>
        <v>1027261.6722829167</v>
      </c>
      <c r="AB55" s="301">
        <f>IF(D55&lt;$B$47,0,AA55/(1+$B$6)^($C55-$C$5))</f>
        <v>329533.36947339913</v>
      </c>
      <c r="AC55" s="301">
        <f t="shared" si="25"/>
        <v>684841.11485527724</v>
      </c>
      <c r="AD55" s="302">
        <f t="shared" si="26"/>
        <v>549222.28245566506</v>
      </c>
      <c r="AE55" s="298">
        <f t="shared" si="13"/>
        <v>13037.658501561447</v>
      </c>
      <c r="AF55" s="299">
        <f t="shared" si="14"/>
        <v>8691.7723343742982</v>
      </c>
      <c r="AG55" s="301">
        <f t="shared" si="27"/>
        <v>793002.95776710135</v>
      </c>
      <c r="AH55" s="301">
        <f>IF($D55&lt;$B$47,0,AG55)/(1+$B$6)^($C55-$C$5)</f>
        <v>254385.95026583888</v>
      </c>
      <c r="AI55" s="301">
        <f t="shared" si="28"/>
        <v>528668.63851140102</v>
      </c>
      <c r="AJ55" s="302">
        <f t="shared" si="29"/>
        <v>423976.58377639821</v>
      </c>
      <c r="AK55" s="365">
        <f>$B$25*Salary!$F52</f>
        <v>20498.096421899387</v>
      </c>
      <c r="AL55" s="366">
        <f>$B$24*Salary!$F52</f>
        <v>15500.327329634167</v>
      </c>
      <c r="AM55" s="301">
        <f t="shared" si="30"/>
        <v>1246776.8724893874</v>
      </c>
      <c r="AN55" s="303">
        <f t="shared" si="31"/>
        <v>0</v>
      </c>
      <c r="AO55" s="301">
        <f t="shared" si="15"/>
        <v>0</v>
      </c>
      <c r="AP55" s="301">
        <f t="shared" si="32"/>
        <v>942792.40534533141</v>
      </c>
      <c r="AQ55" s="102">
        <f t="shared" si="33"/>
        <v>302436.62976049725</v>
      </c>
      <c r="AR55" s="350"/>
      <c r="AS55" s="332">
        <f>Retention!$M54-Retention!$M55</f>
        <v>0</v>
      </c>
      <c r="AT55" s="305">
        <f t="shared" ca="1" si="34"/>
        <v>63763.166158814071</v>
      </c>
      <c r="AU55" s="306">
        <f>VLOOKUP($C55,Salary!$A$2:$J$80, 10,1)/(1+$B$5)^($C55-$C$5)</f>
        <v>679634.63904255047</v>
      </c>
    </row>
    <row r="56" spans="1:16384">
      <c r="A56" s="111"/>
      <c r="B56" s="182"/>
      <c r="C56" s="25">
        <f t="shared" si="16"/>
        <v>76</v>
      </c>
      <c r="D56" s="25">
        <v>51</v>
      </c>
      <c r="E56" s="455">
        <f t="shared" si="7"/>
        <v>15965.337149523191</v>
      </c>
      <c r="F56" s="455">
        <f t="shared" si="8"/>
        <v>996004.4288887789</v>
      </c>
      <c r="G56" s="289">
        <f t="shared" si="9"/>
        <v>31600.110963366376</v>
      </c>
      <c r="H56" s="289">
        <f ca="1">IF(D56&lt;$B$10,AM56*AN56+AP56,IF(D56=OptimumBenefits!B53,MAX(AM56*AN56+AP56,OptimumBenefits!D53),0))</f>
        <v>1921462.9959133528</v>
      </c>
      <c r="I56" s="100">
        <f t="shared" ca="1" si="20"/>
        <v>602524.49278205028</v>
      </c>
      <c r="J56" s="164"/>
      <c r="S56" s="298">
        <f>$B$46*Salary!$F53</f>
        <v>13428.788256608292</v>
      </c>
      <c r="T56" s="299">
        <f>$B$45*Salary!$F53</f>
        <v>8952.5255044055284</v>
      </c>
      <c r="U56" s="300">
        <f t="shared" si="21"/>
        <v>1445177.8211919018</v>
      </c>
      <c r="V56" s="301">
        <f>IF(D56&lt;$B$47,0,U56/(1+$B$6)^($C56-$C$5))</f>
        <v>453172.93934126088</v>
      </c>
      <c r="W56" s="300">
        <f t="shared" si="22"/>
        <v>963451.88079460105</v>
      </c>
      <c r="X56" s="302">
        <f t="shared" si="23"/>
        <v>755288.2322354347</v>
      </c>
      <c r="Y56" s="298">
        <f t="shared" si="11"/>
        <v>13428.788256608292</v>
      </c>
      <c r="Z56" s="299">
        <f t="shared" si="12"/>
        <v>8952.5255044055284</v>
      </c>
      <c r="AA56" s="301">
        <f t="shared" si="24"/>
        <v>1091662.4143986241</v>
      </c>
      <c r="AB56" s="301">
        <f>IF(D56&lt;$B$47,0,AA56/(1+$B$6)^($C56-$C$5))</f>
        <v>342319.02666025655</v>
      </c>
      <c r="AC56" s="301">
        <f t="shared" si="25"/>
        <v>727774.9429324154</v>
      </c>
      <c r="AD56" s="302">
        <f t="shared" si="26"/>
        <v>570531.71110042743</v>
      </c>
      <c r="AE56" s="298">
        <f t="shared" si="13"/>
        <v>13428.788256608292</v>
      </c>
      <c r="AF56" s="299">
        <f t="shared" si="14"/>
        <v>8952.5255044055284</v>
      </c>
      <c r="AG56" s="301">
        <f t="shared" si="27"/>
        <v>837760.73457934696</v>
      </c>
      <c r="AH56" s="301">
        <f>IF($D56&lt;$B$47,0,AG56)/(1+$B$6)^($C56-$C$5)</f>
        <v>262701.57830190205</v>
      </c>
      <c r="AI56" s="301">
        <f t="shared" si="28"/>
        <v>558507.15638623131</v>
      </c>
      <c r="AJ56" s="302">
        <f t="shared" si="29"/>
        <v>437835.96383650339</v>
      </c>
      <c r="AK56" s="365">
        <f>$B$25*Salary!$F53</f>
        <v>21113.039314556368</v>
      </c>
      <c r="AL56" s="366">
        <f>$B$24*Salary!$F53</f>
        <v>15965.337149523191</v>
      </c>
      <c r="AM56" s="301">
        <f t="shared" si="30"/>
        <v>1317146.0438108621</v>
      </c>
      <c r="AN56" s="303">
        <f t="shared" si="31"/>
        <v>0</v>
      </c>
      <c r="AO56" s="301">
        <f t="shared" si="15"/>
        <v>0</v>
      </c>
      <c r="AP56" s="301">
        <f t="shared" si="32"/>
        <v>996004.4288887789</v>
      </c>
      <c r="AQ56" s="102">
        <f t="shared" si="33"/>
        <v>312322.98753670568</v>
      </c>
      <c r="AR56" s="350"/>
      <c r="AS56" s="332">
        <f>Retention!$M55-Retention!$M56</f>
        <v>0</v>
      </c>
      <c r="AT56" s="305">
        <f t="shared" ca="1" si="34"/>
        <v>60962.021976756296</v>
      </c>
      <c r="AU56" s="306">
        <f>VLOOKUP($C56,Salary!$A$2:$J$80, 10,1)/(1+$B$5)^($C56-$C$5)</f>
        <v>684230.68571108743</v>
      </c>
    </row>
    <row r="57" spans="1:16384">
      <c r="A57" s="118"/>
      <c r="B57" s="181"/>
      <c r="C57" s="25">
        <f t="shared" si="16"/>
        <v>77</v>
      </c>
      <c r="D57" s="25">
        <v>52</v>
      </c>
      <c r="E57" s="455">
        <f t="shared" si="7"/>
        <v>16444.297264008888</v>
      </c>
      <c r="F57" s="455">
        <f t="shared" si="8"/>
        <v>1051809.9431938531</v>
      </c>
      <c r="G57" s="289">
        <f t="shared" si="9"/>
        <v>31187.519350692055</v>
      </c>
      <c r="H57" s="289">
        <f ca="1">IF(D57&lt;$B$10,AM57*AN57+AP57,IF(D57=OptimumBenefits!B54,MAX(AM57*AN57+AP57,OptimumBenefits!D54),0))</f>
        <v>1963336.3857669572</v>
      </c>
      <c r="I57" s="100">
        <f t="shared" ca="1" si="20"/>
        <v>601813.27349949849</v>
      </c>
      <c r="J57" s="164"/>
      <c r="S57" s="298">
        <f>$B$46*Salary!$F54</f>
        <v>13831.651904306542</v>
      </c>
      <c r="T57" s="299">
        <f>$B$45*Salary!$F54</f>
        <v>9221.101269537694</v>
      </c>
      <c r="U57" s="300">
        <f t="shared" si="21"/>
        <v>1545317.2787200243</v>
      </c>
      <c r="V57" s="301">
        <f>IF(D57&lt;$B$47,0,U57/(1+$B$6)^($C57-$C$5))</f>
        <v>473679.62863813713</v>
      </c>
      <c r="W57" s="300">
        <f t="shared" si="22"/>
        <v>1030211.5191466827</v>
      </c>
      <c r="X57" s="302">
        <f t="shared" si="23"/>
        <v>789466.04773022851</v>
      </c>
      <c r="Y57" s="298">
        <f t="shared" si="11"/>
        <v>13831.651904306542</v>
      </c>
      <c r="Z57" s="299">
        <f t="shared" si="12"/>
        <v>9221.101269537694</v>
      </c>
      <c r="AA57" s="301">
        <f t="shared" si="24"/>
        <v>1159674.3233751636</v>
      </c>
      <c r="AB57" s="301">
        <f>IF(D57&lt;$B$47,0,AA57/(1+$B$6)^($C57-$C$5))</f>
        <v>355470.10986153182</v>
      </c>
      <c r="AC57" s="301">
        <f t="shared" si="25"/>
        <v>773116.21558344166</v>
      </c>
      <c r="AD57" s="302">
        <f t="shared" si="26"/>
        <v>592450.18310255278</v>
      </c>
      <c r="AE57" s="298">
        <f t="shared" si="13"/>
        <v>13831.651904306542</v>
      </c>
      <c r="AF57" s="299">
        <f t="shared" si="14"/>
        <v>9221.101269537694</v>
      </c>
      <c r="AG57" s="301">
        <f t="shared" si="27"/>
        <v>884699.95221912919</v>
      </c>
      <c r="AH57" s="301">
        <f>IF($D57&lt;$B$47,0,AG57)/(1+$B$6)^($C57-$C$5)</f>
        <v>271183.36835684831</v>
      </c>
      <c r="AI57" s="301">
        <f t="shared" si="28"/>
        <v>589799.96814608609</v>
      </c>
      <c r="AJ57" s="302">
        <f t="shared" si="29"/>
        <v>451972.28059474716</v>
      </c>
      <c r="AK57" s="365">
        <f>$B$25*Salary!$F54</f>
        <v>21746.430493993063</v>
      </c>
      <c r="AL57" s="366">
        <f>$B$24*Salary!$F54</f>
        <v>16444.297264008888</v>
      </c>
      <c r="AM57" s="301">
        <f t="shared" si="30"/>
        <v>1390944.9248778531</v>
      </c>
      <c r="AN57" s="303">
        <f t="shared" si="31"/>
        <v>0</v>
      </c>
      <c r="AO57" s="301">
        <f t="shared" si="15"/>
        <v>0</v>
      </c>
      <c r="AP57" s="301">
        <f t="shared" si="32"/>
        <v>1051809.9431938531</v>
      </c>
      <c r="AQ57" s="102">
        <f t="shared" si="33"/>
        <v>322406.89349091955</v>
      </c>
      <c r="AR57" s="350"/>
      <c r="AS57" s="332">
        <f>Retention!$M56-Retention!$M57</f>
        <v>0</v>
      </c>
      <c r="AT57" s="305">
        <f t="shared" ca="1" si="34"/>
        <v>58215.452248999638</v>
      </c>
      <c r="AU57" s="306">
        <f>VLOOKUP($C57,Salary!$A$2:$J$80, 10,1)/(1+$B$5)^($C57-$C$5)</f>
        <v>688654.9175508942</v>
      </c>
    </row>
    <row r="58" spans="1:16384">
      <c r="A58" s="111"/>
      <c r="B58" s="183"/>
      <c r="C58" s="25">
        <f t="shared" si="16"/>
        <v>78</v>
      </c>
      <c r="D58" s="25">
        <v>53</v>
      </c>
      <c r="E58" s="455">
        <f t="shared" si="7"/>
        <v>16937.626181929154</v>
      </c>
      <c r="F58" s="455">
        <f t="shared" si="8"/>
        <v>1110326.6381856161</v>
      </c>
      <c r="G58" s="289">
        <f t="shared" si="9"/>
        <v>30768.798799798908</v>
      </c>
      <c r="H58" s="289">
        <f ca="1">IF(D58&lt;$B$10,AM58*AN58+AP58,IF(D58=OptimumBenefits!B55,MAX(AM58*AN58+AP58,OptimumBenefits!D55),0))</f>
        <v>2003342.085665283</v>
      </c>
      <c r="I58" s="100">
        <f ca="1">H58/(1+$B$5)^($C58-$C$5)</f>
        <v>55515.582028844394</v>
      </c>
      <c r="J58" s="164"/>
      <c r="S58" s="298">
        <f>$B$46*Salary!$F55</f>
        <v>14246.601461435737</v>
      </c>
      <c r="T58" s="299">
        <f>$B$45*Salary!$F55</f>
        <v>9497.7343076238249</v>
      </c>
      <c r="U58" s="300">
        <f t="shared" si="21"/>
        <v>1651867.9673475325</v>
      </c>
      <c r="V58" s="301">
        <f>IF(D58&lt;$B$47,0,U58/(1+$B$6)^($C58-$C$5))</f>
        <v>494956.17267132906</v>
      </c>
      <c r="W58" s="300">
        <f t="shared" si="22"/>
        <v>1101245.3115650213</v>
      </c>
      <c r="X58" s="302">
        <f t="shared" si="23"/>
        <v>824926.954452215</v>
      </c>
      <c r="Y58" s="298">
        <f t="shared" si="11"/>
        <v>14246.601461435737</v>
      </c>
      <c r="Z58" s="299">
        <f t="shared" si="12"/>
        <v>9497.7343076238249</v>
      </c>
      <c r="AA58" s="301">
        <f t="shared" si="24"/>
        <v>1231489.6914482284</v>
      </c>
      <c r="AB58" s="301">
        <f>IF(D58&lt;$B$47,0,AA58/(1+$B$6)^($C58-$C$5))</f>
        <v>368996.45517199667</v>
      </c>
      <c r="AC58" s="301">
        <f t="shared" si="25"/>
        <v>820993.12763215147</v>
      </c>
      <c r="AD58" s="302">
        <f t="shared" si="26"/>
        <v>614994.09195332753</v>
      </c>
      <c r="AE58" s="298">
        <f t="shared" si="13"/>
        <v>14246.601461435737</v>
      </c>
      <c r="AF58" s="299">
        <f t="shared" si="14"/>
        <v>9497.7343076238249</v>
      </c>
      <c r="AG58" s="301">
        <f t="shared" si="27"/>
        <v>933919.60221220087</v>
      </c>
      <c r="AH58" s="301">
        <f>IF($D58&lt;$B$47,0,AG58)/(1+$B$6)^($C58-$C$5)</f>
        <v>279834.27309625258</v>
      </c>
      <c r="AI58" s="301">
        <f t="shared" si="28"/>
        <v>622613.06814146729</v>
      </c>
      <c r="AJ58" s="302">
        <f t="shared" si="29"/>
        <v>466390.45516042097</v>
      </c>
      <c r="AK58" s="365">
        <f>$B$25*Salary!$F55</f>
        <v>22398.823408812852</v>
      </c>
      <c r="AL58" s="366">
        <f>$B$24*Salary!$F55</f>
        <v>16937.626181929154</v>
      </c>
      <c r="AM58" s="301">
        <f t="shared" si="30"/>
        <v>1468329.1523669602</v>
      </c>
      <c r="AN58" s="303">
        <f t="shared" si="31"/>
        <v>0</v>
      </c>
      <c r="AO58" s="301">
        <f t="shared" si="15"/>
        <v>0</v>
      </c>
      <c r="AP58" s="301">
        <f t="shared" si="32"/>
        <v>1110326.6381856161</v>
      </c>
      <c r="AQ58" s="102">
        <f t="shared" si="33"/>
        <v>332691.85801443347</v>
      </c>
      <c r="AR58" s="350"/>
      <c r="AS58" s="332">
        <f>Retention!$M57-Retention!$M58</f>
        <v>0</v>
      </c>
      <c r="AT58" s="305">
        <f t="shared" ca="1" si="34"/>
        <v>55515.582028844394</v>
      </c>
      <c r="AU58" s="306">
        <f>VLOOKUP($C58,Salary!$A$2:$J$80, 10,1)/(1+$B$5)^($C58-$C$5)</f>
        <v>692913.75754622207</v>
      </c>
    </row>
    <row r="59" spans="1:16384">
      <c r="A59" s="111"/>
      <c r="B59" s="183"/>
      <c r="C59" s="25">
        <f t="shared" si="16"/>
        <v>79</v>
      </c>
      <c r="D59" s="25">
        <v>54</v>
      </c>
      <c r="E59" s="455">
        <f t="shared" si="7"/>
        <v>17445.754967387031</v>
      </c>
      <c r="F59" s="455">
        <f t="shared" si="8"/>
        <v>1171677.3298949699</v>
      </c>
      <c r="G59" s="289">
        <f t="shared" si="9"/>
        <v>30344.782717454171</v>
      </c>
      <c r="H59" s="289">
        <f ca="1">IF(D59&lt;$B$10,AM59*AN59+AP59,IF(D59=OptimumBenefits!B56,MAX(AM59*AN59+AP59,OptimumBenefits!D56),0))</f>
        <v>2040563.3485149592</v>
      </c>
      <c r="I59" s="100">
        <f ca="1">H59/(1+$B$5)^($C59-$C$5)</f>
        <v>52847.69949200753</v>
      </c>
      <c r="J59" s="164"/>
      <c r="S59" s="298">
        <f>$B$46*Salary!$F56</f>
        <v>14673.999505278809</v>
      </c>
      <c r="T59" s="299">
        <f>$B$45*Salary!$F56</f>
        <v>9782.6663368525406</v>
      </c>
      <c r="U59" s="300">
        <f t="shared" si="21"/>
        <v>1765226.6468498202</v>
      </c>
      <c r="V59" s="301">
        <f>IF(D59&lt;$B$47,0,U59/(1+$B$6)^($C59-$C$5))</f>
        <v>517030.60837900348</v>
      </c>
      <c r="W59" s="300">
        <f t="shared" si="22"/>
        <v>1176817.7645665465</v>
      </c>
      <c r="X59" s="302">
        <f t="shared" si="23"/>
        <v>861717.68063167238</v>
      </c>
      <c r="Y59" s="298">
        <f t="shared" si="11"/>
        <v>14673.999505278809</v>
      </c>
      <c r="Z59" s="299">
        <f t="shared" si="12"/>
        <v>9782.6663368525406</v>
      </c>
      <c r="AA59" s="301">
        <f t="shared" si="24"/>
        <v>1307310.7774820756</v>
      </c>
      <c r="AB59" s="301">
        <f>IF(D59&lt;$B$47,0,AA59/(1+$B$6)^($C59-$C$5))</f>
        <v>382908.15959991037</v>
      </c>
      <c r="AC59" s="301">
        <f t="shared" si="25"/>
        <v>871540.51832138293</v>
      </c>
      <c r="AD59" s="302">
        <f t="shared" si="26"/>
        <v>638180.26599985035</v>
      </c>
      <c r="AE59" s="298">
        <f t="shared" si="13"/>
        <v>14673.999505278809</v>
      </c>
      <c r="AF59" s="299">
        <f t="shared" si="14"/>
        <v>9782.6663368525406</v>
      </c>
      <c r="AG59" s="301">
        <f t="shared" si="27"/>
        <v>985522.98776212474</v>
      </c>
      <c r="AH59" s="301">
        <f>IF($D59&lt;$B$47,0,AG59)/(1+$B$6)^($C59-$C$5)</f>
        <v>288657.29556228203</v>
      </c>
      <c r="AI59" s="301">
        <f t="shared" si="28"/>
        <v>657015.32517474983</v>
      </c>
      <c r="AJ59" s="302">
        <f t="shared" si="29"/>
        <v>481095.4926038034</v>
      </c>
      <c r="AK59" s="365">
        <f>$B$25*Salary!$F56</f>
        <v>23070.78811107724</v>
      </c>
      <c r="AL59" s="366">
        <f>$B$24*Salary!$F56</f>
        <v>17445.754967387031</v>
      </c>
      <c r="AM59" s="301">
        <f t="shared" si="30"/>
        <v>1549461.1418704514</v>
      </c>
      <c r="AN59" s="303">
        <f t="shared" si="31"/>
        <v>0</v>
      </c>
      <c r="AO59" s="301">
        <f t="shared" si="15"/>
        <v>0</v>
      </c>
      <c r="AP59" s="301">
        <f t="shared" si="32"/>
        <v>1171677.3298949699</v>
      </c>
      <c r="AQ59" s="102">
        <f t="shared" si="33"/>
        <v>343181.45139071287</v>
      </c>
      <c r="AR59" s="350"/>
      <c r="AS59" s="332">
        <f>Retention!$M58-Retention!$M59</f>
        <v>0</v>
      </c>
      <c r="AT59" s="305">
        <f t="shared" ca="1" si="34"/>
        <v>52847.69949200753</v>
      </c>
      <c r="AU59" s="306">
        <f>VLOOKUP($C59,Salary!$A$2:$J$80, 10,1)/(1+$B$5)^($C59-$C$5)</f>
        <v>697013.38856976223</v>
      </c>
    </row>
    <row r="60" spans="1:16384" ht="15" customHeight="1">
      <c r="A60" s="111"/>
      <c r="B60" s="184"/>
      <c r="C60" s="25">
        <f t="shared" si="16"/>
        <v>80</v>
      </c>
      <c r="D60" s="25">
        <v>55</v>
      </c>
      <c r="E60" s="455">
        <f t="shared" si="7"/>
        <v>17969.127616408641</v>
      </c>
      <c r="F60" s="455">
        <f t="shared" si="8"/>
        <v>1235990.1780581558</v>
      </c>
      <c r="G60" s="289">
        <f t="shared" si="9"/>
        <v>29916.256412389419</v>
      </c>
      <c r="H60" s="289">
        <f ca="1">IF(D60&lt;$B$10,AM60*AN60+AP60,IF(D60=OptimumBenefits!B57,MAX(AM60*AN60+AP60,OptimumBenefits!D57),0))</f>
        <v>2074719.993610421</v>
      </c>
      <c r="I60" s="100">
        <f ca="1">H60/(1+$B$5)^($C60-$C$5)</f>
        <v>50217.110471115629</v>
      </c>
      <c r="J60" s="164"/>
      <c r="S60" s="298">
        <f>$B$46*Salary!$F57</f>
        <v>15114.219490437174</v>
      </c>
      <c r="T60" s="299">
        <f>$B$45*Salary!$F57</f>
        <v>10076.146326958116</v>
      </c>
      <c r="U60" s="300">
        <f t="shared" si="21"/>
        <v>1885814.2451660885</v>
      </c>
      <c r="V60" s="301">
        <f>IF(D60&lt;$B$47,0,U60/(1+$B$6)^($C60-$C$5))</f>
        <v>539931.98806181119</v>
      </c>
      <c r="W60" s="300">
        <f t="shared" si="22"/>
        <v>1257209.496777392</v>
      </c>
      <c r="X60" s="302">
        <f t="shared" si="23"/>
        <v>899886.64676968521</v>
      </c>
      <c r="Y60" s="298">
        <f t="shared" si="11"/>
        <v>15114.219490437174</v>
      </c>
      <c r="Z60" s="299">
        <f t="shared" si="12"/>
        <v>10076.146326958116</v>
      </c>
      <c r="AA60" s="301">
        <f t="shared" si="24"/>
        <v>1387350.3158614584</v>
      </c>
      <c r="AB60" s="301">
        <f>IF(D60&lt;$B$47,0,AA60/(1+$B$6)^($C60-$C$5))</f>
        <v>397215.58796226297</v>
      </c>
      <c r="AC60" s="301">
        <f t="shared" si="25"/>
        <v>924900.21057430468</v>
      </c>
      <c r="AD60" s="302">
        <f t="shared" si="26"/>
        <v>662025.97993710474</v>
      </c>
      <c r="AE60" s="298">
        <f t="shared" si="13"/>
        <v>15114.219490437174</v>
      </c>
      <c r="AF60" s="299">
        <f t="shared" si="14"/>
        <v>10076.146326958116</v>
      </c>
      <c r="AG60" s="301">
        <f t="shared" si="27"/>
        <v>1039617.9067778885</v>
      </c>
      <c r="AH60" s="301">
        <f>IF($D60&lt;$B$47,0,AG60)/(1+$B$6)^($C60-$C$5)</f>
        <v>297655.49001980678</v>
      </c>
      <c r="AI60" s="301">
        <f t="shared" si="28"/>
        <v>693078.60451859247</v>
      </c>
      <c r="AJ60" s="302">
        <f t="shared" si="29"/>
        <v>496092.48336634465</v>
      </c>
      <c r="AK60" s="365">
        <f>$B$25*Salary!$F57</f>
        <v>23762.911754409557</v>
      </c>
      <c r="AL60" s="366">
        <f>$B$24*Salary!$F57</f>
        <v>17969.127616408641</v>
      </c>
      <c r="AM60" s="301">
        <f t="shared" si="30"/>
        <v>1634510.3756563466</v>
      </c>
      <c r="AN60" s="303">
        <f t="shared" si="31"/>
        <v>0</v>
      </c>
      <c r="AO60" s="301">
        <f t="shared" si="15"/>
        <v>0</v>
      </c>
      <c r="AP60" s="301">
        <f t="shared" si="32"/>
        <v>1235990.1780581558</v>
      </c>
      <c r="AQ60" s="102">
        <f t="shared" si="33"/>
        <v>353879.30480132566</v>
      </c>
      <c r="AR60" s="350"/>
      <c r="AS60" s="332">
        <f>Retention!$M59-Retention!$M60</f>
        <v>0</v>
      </c>
      <c r="AT60" s="305">
        <f t="shared" ca="1" si="34"/>
        <v>50217.110471115629</v>
      </c>
      <c r="AU60" s="306">
        <f>VLOOKUP($C60,Salary!$A$2:$J$80, 10,1)/(1+$B$5)^($C60-$C$5)</f>
        <v>700959.76235877734</v>
      </c>
    </row>
    <row r="61" spans="1:16384">
      <c r="A61" s="119"/>
      <c r="B61" s="304"/>
      <c r="C61" s="25">
        <f t="shared" si="16"/>
        <v>81</v>
      </c>
      <c r="D61" s="25">
        <v>56</v>
      </c>
      <c r="E61" s="455">
        <f t="shared" si="7"/>
        <v>18508.2014449009</v>
      </c>
      <c r="F61" s="455">
        <f t="shared" si="8"/>
        <v>1303398.9127968908</v>
      </c>
      <c r="G61" s="289">
        <f t="shared" si="9"/>
        <v>29483.959368385378</v>
      </c>
      <c r="H61" s="289">
        <f>IF(D61&lt;$B$10,AM61*AN61+AP61,IF(D61=OptimumBenefits!B58,MAX(AM61*AN61+AP61,OptimumBenefits!D58),0))</f>
        <v>0</v>
      </c>
      <c r="I61" s="100">
        <f t="shared" ref="I61:I83" si="35">H61/(1+$B$5)^($C61-$C$5)</f>
        <v>0</v>
      </c>
      <c r="J61" s="164"/>
      <c r="S61" s="298">
        <f>$B$46*Salary!$F58</f>
        <v>15567.646075150291</v>
      </c>
      <c r="T61" s="299">
        <f>$B$45*Salary!$F58</f>
        <v>10378.430716766859</v>
      </c>
      <c r="U61" s="300">
        <f t="shared" si="21"/>
        <v>2014077.3193664909</v>
      </c>
      <c r="V61" s="301">
        <f>IF(D61&lt;$B$47,0,U61/(1+$B$6)^($C61-$C$5))</f>
        <v>563690.41611567419</v>
      </c>
      <c r="W61" s="300">
        <f t="shared" si="22"/>
        <v>1342718.2129109937</v>
      </c>
      <c r="X61" s="302">
        <f t="shared" si="23"/>
        <v>939484.02685945691</v>
      </c>
      <c r="Y61" s="298">
        <f t="shared" si="11"/>
        <v>15567.646075150291</v>
      </c>
      <c r="Z61" s="299">
        <f t="shared" si="12"/>
        <v>10378.430716766859</v>
      </c>
      <c r="AA61" s="301">
        <f t="shared" si="24"/>
        <v>1471832.0511449685</v>
      </c>
      <c r="AB61" s="301">
        <f>IF(D61&lt;$B$47,0,AA61/(1+$B$6)^($C61-$C$5))</f>
        <v>411929.37996206351</v>
      </c>
      <c r="AC61" s="301">
        <f t="shared" si="25"/>
        <v>981221.3674299781</v>
      </c>
      <c r="AD61" s="302">
        <f t="shared" si="26"/>
        <v>686548.96660343884</v>
      </c>
      <c r="AE61" s="298">
        <f t="shared" si="13"/>
        <v>15567.646075150291</v>
      </c>
      <c r="AF61" s="299">
        <f t="shared" si="14"/>
        <v>10378.430716766859</v>
      </c>
      <c r="AG61" s="301">
        <f t="shared" si="27"/>
        <v>1096316.8425394411</v>
      </c>
      <c r="AH61" s="301">
        <f>IF($D61&lt;$B$47,0,AG61)/(1+$B$6)^($C61-$C$5)</f>
        <v>306831.96281663131</v>
      </c>
      <c r="AI61" s="301">
        <f t="shared" si="28"/>
        <v>730877.89502629428</v>
      </c>
      <c r="AJ61" s="302">
        <f t="shared" si="29"/>
        <v>511386.60469438555</v>
      </c>
      <c r="AK61" s="365">
        <f>$B$25*Salary!$F58</f>
        <v>24475.799107041843</v>
      </c>
      <c r="AL61" s="366">
        <f>$B$24*Salary!$F58</f>
        <v>18508.2014449009</v>
      </c>
      <c r="AM61" s="301">
        <f t="shared" si="30"/>
        <v>1723653.7024370101</v>
      </c>
      <c r="AN61" s="303">
        <f t="shared" si="31"/>
        <v>0</v>
      </c>
      <c r="AO61" s="301">
        <f t="shared" si="15"/>
        <v>0</v>
      </c>
      <c r="AP61" s="301">
        <f t="shared" si="32"/>
        <v>1303398.9127968908</v>
      </c>
      <c r="AQ61" s="102">
        <f t="shared" si="33"/>
        <v>364789.11134866159</v>
      </c>
      <c r="AR61" s="350"/>
      <c r="AS61" s="332">
        <f>Retention!$M60-Retention!$M61</f>
        <v>0</v>
      </c>
      <c r="AT61" s="305">
        <f t="shared" si="18"/>
        <v>0</v>
      </c>
      <c r="AU61" s="306">
        <f>VLOOKUP($C61,Salary!$A$2:$J$80, 10,1)/(1+$B$5)^($C61-$C$5)</f>
        <v>704758.60815567977</v>
      </c>
    </row>
    <row r="62" spans="1:16384">
      <c r="A62" s="120"/>
      <c r="C62" s="25">
        <f t="shared" si="16"/>
        <v>82</v>
      </c>
      <c r="D62" s="25">
        <v>57</v>
      </c>
      <c r="E62" s="455">
        <f t="shared" si="7"/>
        <v>19063.447488247926</v>
      </c>
      <c r="F62" s="455">
        <f t="shared" si="8"/>
        <v>1374043.0707536673</v>
      </c>
      <c r="G62" s="289">
        <f t="shared" si="9"/>
        <v>29048.587419062995</v>
      </c>
      <c r="H62" s="289">
        <f>IF(D62&lt;$B$10,AM62*AN62+AP62,IF(D62=OptimumBenefits!B59,MAX(AM62*AN62+AP62,OptimumBenefits!D59),0))</f>
        <v>0</v>
      </c>
      <c r="I62" s="100">
        <f t="shared" si="35"/>
        <v>0</v>
      </c>
      <c r="J62" s="164"/>
      <c r="S62" s="298">
        <f>$B$46*Salary!$F59</f>
        <v>16034.675457404799</v>
      </c>
      <c r="T62" s="299">
        <f>$B$45*Salary!$F59</f>
        <v>10689.783638269866</v>
      </c>
      <c r="U62" s="300">
        <f t="shared" si="21"/>
        <v>2150489.604603631</v>
      </c>
      <c r="V62" s="301">
        <f>IF(D62&lt;$B$47,0,U62/(1+$B$6)^($C62-$C$5))</f>
        <v>588337.08709319495</v>
      </c>
      <c r="W62" s="300">
        <f t="shared" si="22"/>
        <v>1433659.7364024203</v>
      </c>
      <c r="X62" s="302">
        <f t="shared" si="23"/>
        <v>980561.81182199158</v>
      </c>
      <c r="Y62" s="298">
        <f t="shared" si="11"/>
        <v>16034.675457404799</v>
      </c>
      <c r="Z62" s="299">
        <f t="shared" si="12"/>
        <v>10689.783638269866</v>
      </c>
      <c r="AA62" s="301">
        <f t="shared" si="24"/>
        <v>1560991.2997773672</v>
      </c>
      <c r="AB62" s="301">
        <f>IF(D62&lt;$B$47,0,AA62/(1+$B$6)^($C62-$C$5))</f>
        <v>427060.45745248324</v>
      </c>
      <c r="AC62" s="301">
        <f t="shared" si="25"/>
        <v>1040660.8665182439</v>
      </c>
      <c r="AD62" s="302">
        <f t="shared" si="26"/>
        <v>711767.42908747192</v>
      </c>
      <c r="AE62" s="298">
        <f t="shared" si="13"/>
        <v>16034.675457404799</v>
      </c>
      <c r="AF62" s="299">
        <f t="shared" si="14"/>
        <v>10689.783638269866</v>
      </c>
      <c r="AG62" s="301">
        <f t="shared" si="27"/>
        <v>1155737.1623161689</v>
      </c>
      <c r="AH62" s="301">
        <f>IF($D62&lt;$B$47,0,AG62)/(1+$B$6)^($C62-$C$5)</f>
        <v>316189.87325808429</v>
      </c>
      <c r="AI62" s="301">
        <f t="shared" si="28"/>
        <v>770491.44154411298</v>
      </c>
      <c r="AJ62" s="302">
        <f t="shared" si="29"/>
        <v>526983.12209680723</v>
      </c>
      <c r="AK62" s="365">
        <f>$B$25*Salary!$F59</f>
        <v>25210.0730802531</v>
      </c>
      <c r="AL62" s="366">
        <f>$B$24*Salary!$F59</f>
        <v>19063.447488247926</v>
      </c>
      <c r="AM62" s="301">
        <f t="shared" si="30"/>
        <v>1817075.6496415325</v>
      </c>
      <c r="AN62" s="303">
        <f t="shared" si="31"/>
        <v>0</v>
      </c>
      <c r="AO62" s="301">
        <f t="shared" si="15"/>
        <v>0</v>
      </c>
      <c r="AP62" s="301">
        <f t="shared" si="32"/>
        <v>1374043.0707536673</v>
      </c>
      <c r="AQ62" s="102">
        <f t="shared" si="33"/>
        <v>375914.62709572236</v>
      </c>
      <c r="AR62" s="350"/>
      <c r="AS62" s="332">
        <f>Retention!$M61-Retention!$M62</f>
        <v>0</v>
      </c>
      <c r="AT62" s="305">
        <f t="shared" si="18"/>
        <v>0</v>
      </c>
      <c r="AU62" s="306">
        <f>VLOOKUP($C62,Salary!$A$2:$J$80, 10,1)/(1+$B$5)^($C62-$C$5)</f>
        <v>708415.44102559506</v>
      </c>
    </row>
    <row r="63" spans="1:16384" ht="16" customHeight="1">
      <c r="C63" s="25">
        <f t="shared" si="16"/>
        <v>83</v>
      </c>
      <c r="D63" s="25">
        <v>58</v>
      </c>
      <c r="E63" s="455">
        <f t="shared" si="7"/>
        <v>19635.350912895366</v>
      </c>
      <c r="F63" s="455">
        <f t="shared" si="8"/>
        <v>1448068.2410720619</v>
      </c>
      <c r="G63" s="289">
        <f t="shared" si="9"/>
        <v>28610.794828428876</v>
      </c>
      <c r="H63" s="289">
        <f>IF(D63&lt;$B$10,AM63*AN63+AP63,IF(D63=OptimumBenefits!B60,MAX(AM63*AN63+AP63,OptimumBenefits!D60),0))</f>
        <v>0</v>
      </c>
      <c r="I63" s="100">
        <f t="shared" si="35"/>
        <v>0</v>
      </c>
      <c r="J63" s="164"/>
      <c r="S63" s="298">
        <f>$B$46*Salary!$F60</f>
        <v>16515.715721126944</v>
      </c>
      <c r="T63" s="299">
        <f>$B$45*Salary!$F60</f>
        <v>11010.477147417962</v>
      </c>
      <c r="U63" s="300">
        <f t="shared" si="21"/>
        <v>2295553.6563372537</v>
      </c>
      <c r="V63" s="301">
        <f>IF(D63&lt;$B$47,0,U63/(1+$B$6)^($C63-$C$5))</f>
        <v>613904.32514173456</v>
      </c>
      <c r="W63" s="300">
        <f t="shared" si="22"/>
        <v>1530369.1042248355</v>
      </c>
      <c r="X63" s="302">
        <f t="shared" si="23"/>
        <v>1023173.8752362242</v>
      </c>
      <c r="Y63" s="298">
        <f t="shared" si="11"/>
        <v>16515.715721126944</v>
      </c>
      <c r="Z63" s="299">
        <f t="shared" si="12"/>
        <v>11010.477147417962</v>
      </c>
      <c r="AA63" s="301">
        <f t="shared" si="24"/>
        <v>1655075.5402236402</v>
      </c>
      <c r="AB63" s="301">
        <f>IF(D63&lt;$B$47,0,AA63/(1+$B$6)^($C63-$C$5))</f>
        <v>442620.03189278109</v>
      </c>
      <c r="AC63" s="301">
        <f t="shared" si="25"/>
        <v>1103383.693482426</v>
      </c>
      <c r="AD63" s="302">
        <f t="shared" si="26"/>
        <v>737700.05315463501</v>
      </c>
      <c r="AE63" s="298">
        <f t="shared" si="13"/>
        <v>16515.715721126944</v>
      </c>
      <c r="AF63" s="299">
        <f t="shared" si="14"/>
        <v>11010.477147417962</v>
      </c>
      <c r="AG63" s="301">
        <f t="shared" si="27"/>
        <v>1218001.3242662204</v>
      </c>
      <c r="AH63" s="301">
        <f>IF($D63&lt;$B$47,0,AG63)/(1+$B$6)^($C63-$C$5)</f>
        <v>325732.43449620268</v>
      </c>
      <c r="AI63" s="301">
        <f t="shared" si="28"/>
        <v>812000.88284414739</v>
      </c>
      <c r="AJ63" s="302">
        <f t="shared" si="29"/>
        <v>542887.39082700456</v>
      </c>
      <c r="AK63" s="365">
        <f>$B$25*Salary!$F60</f>
        <v>25966.375272660691</v>
      </c>
      <c r="AL63" s="366">
        <f>$B$24*Salary!$F60</f>
        <v>19635.350912895366</v>
      </c>
      <c r="AM63" s="301">
        <f t="shared" si="30"/>
        <v>1914968.748707447</v>
      </c>
      <c r="AN63" s="303">
        <f t="shared" si="31"/>
        <v>0</v>
      </c>
      <c r="AO63" s="301">
        <f t="shared" si="15"/>
        <v>0</v>
      </c>
      <c r="AP63" s="301">
        <f t="shared" si="32"/>
        <v>1448068.2410720619</v>
      </c>
      <c r="AQ63" s="102">
        <f t="shared" si="33"/>
        <v>387259.67212326312</v>
      </c>
      <c r="AR63" s="350"/>
      <c r="AS63" s="332">
        <f>Retention!$M62-Retention!$M63</f>
        <v>0</v>
      </c>
      <c r="AT63" s="305">
        <f t="shared" si="18"/>
        <v>0</v>
      </c>
      <c r="AU63" s="306">
        <f>VLOOKUP($C63,Salary!$A$2:$J$80, 10,1)/(1+$B$5)^($C63-$C$5)</f>
        <v>711935.56986299052</v>
      </c>
    </row>
    <row r="64" spans="1:16384">
      <c r="C64" s="25">
        <f t="shared" si="16"/>
        <v>84</v>
      </c>
      <c r="D64" s="25">
        <v>59</v>
      </c>
      <c r="E64" s="455">
        <f t="shared" si="7"/>
        <v>20224.411440282227</v>
      </c>
      <c r="F64" s="455">
        <f t="shared" si="8"/>
        <v>1525626.3216278397</v>
      </c>
      <c r="G64" s="289">
        <f t="shared" si="9"/>
        <v>28171.196281061075</v>
      </c>
      <c r="H64" s="289">
        <f>IF(D64&lt;$B$10,AM64*AN64+AP64,IF(D64=OptimumBenefits!B61,MAX(AM64*AN64+AP64,OptimumBenefits!D61),0))</f>
        <v>0</v>
      </c>
      <c r="I64" s="100">
        <f t="shared" si="35"/>
        <v>0</v>
      </c>
      <c r="J64" s="164"/>
      <c r="S64" s="298">
        <f>$B$46*Salary!$F61</f>
        <v>17011.18719276075</v>
      </c>
      <c r="T64" s="299">
        <f>$B$45*Salary!$F61</f>
        <v>11340.791461840501</v>
      </c>
      <c r="U64" s="300">
        <f t="shared" si="21"/>
        <v>2449802.5914386162</v>
      </c>
      <c r="V64" s="301">
        <f>IF(D64&lt;$B$47,0,U64/(1+$B$6)^($C64-$C$5))</f>
        <v>640425.62486795685</v>
      </c>
      <c r="W64" s="300">
        <f t="shared" si="22"/>
        <v>1633201.7276257437</v>
      </c>
      <c r="X64" s="302">
        <f t="shared" si="23"/>
        <v>1067376.0414465945</v>
      </c>
      <c r="Y64" s="298">
        <f t="shared" si="11"/>
        <v>17011.18719276075</v>
      </c>
      <c r="Z64" s="299">
        <f t="shared" si="12"/>
        <v>11340.791461840501</v>
      </c>
      <c r="AA64" s="301">
        <f t="shared" si="24"/>
        <v>1754345.0329559492</v>
      </c>
      <c r="AB64" s="301">
        <f>IF(D64&lt;$B$47,0,AA64/(1+$B$6)^($C64-$C$5))</f>
        <v>458619.61200107657</v>
      </c>
      <c r="AC64" s="301">
        <f t="shared" si="25"/>
        <v>1169563.3553039655</v>
      </c>
      <c r="AD64" s="302">
        <f t="shared" si="26"/>
        <v>764366.02000179421</v>
      </c>
      <c r="AE64" s="298">
        <f t="shared" si="13"/>
        <v>17011.18719276075</v>
      </c>
      <c r="AF64" s="299">
        <f t="shared" si="14"/>
        <v>11340.791461840501</v>
      </c>
      <c r="AG64" s="301">
        <f t="shared" si="27"/>
        <v>1283237.0929579963</v>
      </c>
      <c r="AH64" s="301">
        <f>IF($D64&lt;$B$47,0,AG64)/(1+$B$6)^($C64-$C$5)</f>
        <v>335462.91443375562</v>
      </c>
      <c r="AI64" s="301">
        <f t="shared" si="28"/>
        <v>855491.39530533121</v>
      </c>
      <c r="AJ64" s="302">
        <f t="shared" si="29"/>
        <v>559104.8573895928</v>
      </c>
      <c r="AK64" s="365">
        <f>$B$25*Salary!$F61</f>
        <v>26745.366530840514</v>
      </c>
      <c r="AL64" s="366">
        <f>$B$24*Salary!$F61</f>
        <v>20224.411440282227</v>
      </c>
      <c r="AM64" s="301">
        <f t="shared" si="30"/>
        <v>2017533.8739284056</v>
      </c>
      <c r="AN64" s="303">
        <f t="shared" si="31"/>
        <v>0</v>
      </c>
      <c r="AO64" s="301">
        <f t="shared" si="15"/>
        <v>0</v>
      </c>
      <c r="AP64" s="301">
        <f t="shared" si="32"/>
        <v>1525626.3216278397</v>
      </c>
      <c r="AQ64" s="102">
        <f t="shared" si="33"/>
        <v>398828.13160457602</v>
      </c>
      <c r="AR64" s="350"/>
      <c r="AS64" s="332">
        <f>Retention!$M63-Retention!$M64</f>
        <v>0</v>
      </c>
      <c r="AT64" s="305">
        <f t="shared" si="18"/>
        <v>0</v>
      </c>
      <c r="AU64" s="306">
        <f>VLOOKUP($C64,Salary!$A$2:$J$80, 10,1)/(1+$B$5)^($C64-$C$5)</f>
        <v>715324.10509898758</v>
      </c>
    </row>
    <row r="65" spans="1:55">
      <c r="A65" s="24"/>
      <c r="B65" s="24"/>
      <c r="C65" s="25">
        <f t="shared" si="16"/>
        <v>85</v>
      </c>
      <c r="D65" s="25">
        <v>60</v>
      </c>
      <c r="E65" s="455">
        <f t="shared" si="7"/>
        <v>20831.143783490694</v>
      </c>
      <c r="F65" s="455">
        <f t="shared" si="8"/>
        <v>1606875.7859332354</v>
      </c>
      <c r="G65" s="289">
        <f t="shared" si="9"/>
        <v>27730.368785666145</v>
      </c>
      <c r="H65" s="289">
        <f>IF(D65&lt;$B$10,AM65*AN65+AP65,IF(D65=OptimumBenefits!B62,MAX(AM65*AN65+AP65,OptimumBenefits!D62),0))</f>
        <v>0</v>
      </c>
      <c r="I65" s="100">
        <f t="shared" si="35"/>
        <v>0</v>
      </c>
      <c r="J65" s="164"/>
      <c r="S65" s="298">
        <f>$B$46*Salary!$F62</f>
        <v>17521.522808543574</v>
      </c>
      <c r="T65" s="299">
        <f>$B$45*Salary!$F62</f>
        <v>11681.015205695716</v>
      </c>
      <c r="U65" s="300">
        <f t="shared" si="21"/>
        <v>2613801.9341176939</v>
      </c>
      <c r="V65" s="301">
        <f>IF(D65&lt;$B$47,0,U65/(1+$B$6)^($C65-$C$5))</f>
        <v>667935.69368043006</v>
      </c>
      <c r="W65" s="300">
        <f t="shared" si="22"/>
        <v>1742534.622745129</v>
      </c>
      <c r="X65" s="302">
        <f t="shared" si="23"/>
        <v>1113226.1561340499</v>
      </c>
      <c r="Y65" s="298">
        <f t="shared" si="11"/>
        <v>17521.522808543574</v>
      </c>
      <c r="Z65" s="299">
        <f t="shared" si="12"/>
        <v>11681.015205695716</v>
      </c>
      <c r="AA65" s="301">
        <f t="shared" si="24"/>
        <v>1859073.4717965075</v>
      </c>
      <c r="AB65" s="301">
        <f>IF(D65&lt;$B$47,0,AA65/(1+$B$6)^($C65-$C$5))</f>
        <v>475071.01160916523</v>
      </c>
      <c r="AC65" s="301">
        <f t="shared" si="25"/>
        <v>1239382.3145310043</v>
      </c>
      <c r="AD65" s="302">
        <f t="shared" si="26"/>
        <v>791785.01934860856</v>
      </c>
      <c r="AE65" s="298">
        <f t="shared" si="13"/>
        <v>17521.522808543574</v>
      </c>
      <c r="AF65" s="299">
        <f t="shared" si="14"/>
        <v>11681.015205695716</v>
      </c>
      <c r="AG65" s="301">
        <f t="shared" si="27"/>
        <v>1351577.7638690767</v>
      </c>
      <c r="AH65" s="301">
        <f>IF($D65&lt;$B$47,0,AG65)/(1+$B$6)^($C65-$C$5)</f>
        <v>345384.6366433542</v>
      </c>
      <c r="AI65" s="301">
        <f t="shared" si="28"/>
        <v>901051.84257938503</v>
      </c>
      <c r="AJ65" s="302">
        <f t="shared" si="29"/>
        <v>575641.06107225711</v>
      </c>
      <c r="AK65" s="365">
        <f>$B$25*Salary!$F62</f>
        <v>27547.727526765728</v>
      </c>
      <c r="AL65" s="366">
        <f>$B$24*Salary!$F62</f>
        <v>20831.143783490694</v>
      </c>
      <c r="AM65" s="301">
        <f t="shared" si="30"/>
        <v>2124980.595416382</v>
      </c>
      <c r="AN65" s="303">
        <f t="shared" si="31"/>
        <v>0</v>
      </c>
      <c r="AO65" s="301">
        <f t="shared" si="15"/>
        <v>0</v>
      </c>
      <c r="AP65" s="301">
        <f t="shared" si="32"/>
        <v>1606875.7859332354</v>
      </c>
      <c r="AQ65" s="102">
        <f t="shared" si="33"/>
        <v>410623.95689820993</v>
      </c>
      <c r="AR65" s="350"/>
      <c r="AS65" s="332">
        <f>Retention!$M64-Retention!$M65</f>
        <v>0</v>
      </c>
      <c r="AT65" s="305">
        <f t="shared" si="18"/>
        <v>0</v>
      </c>
      <c r="AU65" s="306">
        <f>VLOOKUP($C65,Salary!$A$2:$J$80, 10,1)/(1+$B$5)^($C65-$C$5)</f>
        <v>718585.96612055518</v>
      </c>
      <c r="AV65" s="24"/>
      <c r="BA65" s="24"/>
      <c r="BC65" s="24"/>
    </row>
    <row r="66" spans="1:55">
      <c r="A66" s="24"/>
      <c r="B66" s="24"/>
      <c r="C66" s="25">
        <f t="shared" si="16"/>
        <v>86</v>
      </c>
      <c r="D66" s="25">
        <v>61</v>
      </c>
      <c r="E66" s="455">
        <f t="shared" si="7"/>
        <v>21456.078096995414</v>
      </c>
      <c r="F66" s="455">
        <f t="shared" si="8"/>
        <v>1691981.9611540555</v>
      </c>
      <c r="G66" s="289">
        <f t="shared" si="9"/>
        <v>27288.853495588541</v>
      </c>
      <c r="H66" s="289">
        <f>IF(D66&lt;$B$10,AM66*AN66+AP66,IF(D66=OptimumBenefits!B63,MAX(AM66*AN66+AP66,OptimumBenefits!D63),0))</f>
        <v>0</v>
      </c>
      <c r="I66" s="100">
        <f t="shared" si="35"/>
        <v>0</v>
      </c>
      <c r="J66" s="164"/>
      <c r="S66" s="298">
        <f>$B$46*Salary!$F63</f>
        <v>18047.168492799879</v>
      </c>
      <c r="T66" s="299">
        <f>$B$45*Salary!$F63</f>
        <v>12031.445661866586</v>
      </c>
      <c r="U66" s="300">
        <f t="shared" si="21"/>
        <v>2788151.5729732993</v>
      </c>
      <c r="V66" s="301">
        <f>IF(D66&lt;$B$47,0,U66/(1+$B$6)^($C66-$C$5))</f>
        <v>696470.49566374335</v>
      </c>
      <c r="W66" s="300">
        <f t="shared" si="22"/>
        <v>1858767.7153155326</v>
      </c>
      <c r="X66" s="302">
        <f t="shared" si="23"/>
        <v>1160784.1594395721</v>
      </c>
      <c r="Y66" s="298">
        <f t="shared" si="11"/>
        <v>18047.168492799879</v>
      </c>
      <c r="Z66" s="299">
        <f t="shared" si="12"/>
        <v>12031.445661866586</v>
      </c>
      <c r="AA66" s="301">
        <f t="shared" si="24"/>
        <v>1969548.6681948765</v>
      </c>
      <c r="AB66" s="301">
        <f>IF(D66&lt;$B$47,0,AA66/(1+$B$6)^($C66-$C$5))</f>
        <v>491986.35772470885</v>
      </c>
      <c r="AC66" s="301">
        <f t="shared" si="25"/>
        <v>1313032.4454632504</v>
      </c>
      <c r="AD66" s="302">
        <f t="shared" si="26"/>
        <v>819977.26287451456</v>
      </c>
      <c r="AE66" s="298">
        <f t="shared" si="13"/>
        <v>18047.168492799879</v>
      </c>
      <c r="AF66" s="299">
        <f t="shared" si="14"/>
        <v>12031.445661866586</v>
      </c>
      <c r="AG66" s="301">
        <f t="shared" si="27"/>
        <v>1423162.3972323835</v>
      </c>
      <c r="AH66" s="301">
        <f>IF($D66&lt;$B$47,0,AG66)/(1+$B$6)^($C66-$C$5)</f>
        <v>355500.98130189837</v>
      </c>
      <c r="AI66" s="301">
        <f t="shared" si="28"/>
        <v>948774.9314882562</v>
      </c>
      <c r="AJ66" s="302">
        <f t="shared" si="29"/>
        <v>592501.63550316403</v>
      </c>
      <c r="AK66" s="365">
        <f>$B$25*Salary!$F63</f>
        <v>28374.159352568699</v>
      </c>
      <c r="AL66" s="366">
        <f>$B$24*Salary!$F63</f>
        <v>21456.078096995414</v>
      </c>
      <c r="AM66" s="301">
        <f t="shared" si="30"/>
        <v>2237527.5467598033</v>
      </c>
      <c r="AN66" s="303">
        <f t="shared" si="31"/>
        <v>0</v>
      </c>
      <c r="AO66" s="301">
        <f t="shared" si="15"/>
        <v>0</v>
      </c>
      <c r="AP66" s="301">
        <f t="shared" si="32"/>
        <v>1691981.9611540555</v>
      </c>
      <c r="AQ66" s="102">
        <f t="shared" si="33"/>
        <v>422651.1666589235</v>
      </c>
      <c r="AR66" s="350"/>
      <c r="AV66" s="24"/>
      <c r="BA66" s="24"/>
      <c r="BC66" s="24"/>
    </row>
    <row r="67" spans="1:55" ht="16" customHeight="1">
      <c r="A67" s="24"/>
      <c r="B67" s="24"/>
      <c r="C67" s="25">
        <f t="shared" si="16"/>
        <v>87</v>
      </c>
      <c r="D67" s="25">
        <v>62</v>
      </c>
      <c r="E67" s="455">
        <f t="shared" si="7"/>
        <v>22099.760439905276</v>
      </c>
      <c r="F67" s="455">
        <f t="shared" si="8"/>
        <v>1781117.3176972133</v>
      </c>
      <c r="G67" s="289">
        <f t="shared" si="9"/>
        <v>26847.157449710448</v>
      </c>
      <c r="H67" s="289">
        <f>IF(D67&lt;$B$10,AM67*AN67+AP67,IF(D67=OptimumBenefits!B64,MAX(AM67*AN67+AP67,OptimumBenefits!D64),0))</f>
        <v>0</v>
      </c>
      <c r="I67" s="100">
        <f t="shared" si="35"/>
        <v>0</v>
      </c>
      <c r="J67" s="164"/>
      <c r="S67" s="298">
        <f>$B$46*Salary!$F64</f>
        <v>18588.583547583876</v>
      </c>
      <c r="T67" s="299">
        <f>$B$45*Salary!$F64</f>
        <v>12392.389031722585</v>
      </c>
      <c r="U67" s="300">
        <f t="shared" si="21"/>
        <v>2973487.8358444977</v>
      </c>
      <c r="V67" s="301">
        <f>IF(D67&lt;$B$47,0,U67/(1+$B$6)^($C67-$C$5))</f>
        <v>726067.29703953397</v>
      </c>
      <c r="W67" s="300">
        <f t="shared" si="22"/>
        <v>1982325.2238963312</v>
      </c>
      <c r="X67" s="302">
        <f t="shared" si="23"/>
        <v>1210112.1617325565</v>
      </c>
      <c r="Y67" s="298">
        <f t="shared" si="11"/>
        <v>18588.583547583876</v>
      </c>
      <c r="Z67" s="299">
        <f t="shared" si="12"/>
        <v>12392.389031722585</v>
      </c>
      <c r="AA67" s="301">
        <f t="shared" si="24"/>
        <v>2086073.2700974203</v>
      </c>
      <c r="AB67" s="301">
        <f>IF(D67&lt;$B$47,0,AA67/(1+$B$6)^($C67-$C$5))</f>
        <v>509378.09880627511</v>
      </c>
      <c r="AC67" s="301">
        <f t="shared" si="25"/>
        <v>1390715.5133982794</v>
      </c>
      <c r="AD67" s="302">
        <f t="shared" si="26"/>
        <v>848963.49801045831</v>
      </c>
      <c r="AE67" s="298">
        <f t="shared" si="13"/>
        <v>18588.583547583876</v>
      </c>
      <c r="AF67" s="299">
        <f t="shared" si="14"/>
        <v>12392.389031722585</v>
      </c>
      <c r="AG67" s="301">
        <f t="shared" si="27"/>
        <v>1498136.0616144787</v>
      </c>
      <c r="AH67" s="301">
        <f>IF($D67&lt;$B$47,0,AG67)/(1+$B$6)^($C67-$C$5)</f>
        <v>365815.38614061521</v>
      </c>
      <c r="AI67" s="301">
        <f t="shared" si="28"/>
        <v>998757.37440965301</v>
      </c>
      <c r="AJ67" s="302">
        <f t="shared" si="29"/>
        <v>609692.31023435888</v>
      </c>
      <c r="AK67" s="365">
        <f>$B$25*Salary!$F64</f>
        <v>29225.384133145759</v>
      </c>
      <c r="AL67" s="366">
        <f>$B$24*Salary!$F64</f>
        <v>22099.760439905276</v>
      </c>
      <c r="AM67" s="301">
        <f t="shared" si="30"/>
        <v>2355402.8079827642</v>
      </c>
      <c r="AN67" s="303">
        <f t="shared" si="31"/>
        <v>0</v>
      </c>
      <c r="AO67" s="301">
        <f t="shared" si="15"/>
        <v>0</v>
      </c>
      <c r="AP67" s="301">
        <f t="shared" si="32"/>
        <v>1781117.3176972133</v>
      </c>
      <c r="AQ67" s="102">
        <f t="shared" si="33"/>
        <v>434913.84796717583</v>
      </c>
      <c r="AR67" s="350"/>
      <c r="AV67" s="24"/>
      <c r="BA67" s="24"/>
      <c r="BC67" s="24"/>
    </row>
    <row r="68" spans="1:55">
      <c r="A68" s="24"/>
      <c r="B68" s="24"/>
      <c r="C68" s="25">
        <f t="shared" si="16"/>
        <v>88</v>
      </c>
      <c r="D68" s="25">
        <v>63</v>
      </c>
      <c r="E68" s="455">
        <f t="shared" si="7"/>
        <v>22762.753253102437</v>
      </c>
      <c r="F68" s="455">
        <f t="shared" si="8"/>
        <v>1874461.7708450072</v>
      </c>
      <c r="G68" s="289">
        <f t="shared" si="9"/>
        <v>26405.755237041853</v>
      </c>
      <c r="H68" s="289">
        <f>IF(D68&lt;$B$10,AM68*AN68+AP68,IF(D68=OptimumBenefits!B65,MAX(AM68*AN68+AP68,OptimumBenefits!D65),0))</f>
        <v>0</v>
      </c>
      <c r="I68" s="100">
        <f t="shared" si="35"/>
        <v>0</v>
      </c>
      <c r="J68" s="164"/>
      <c r="S68" s="298">
        <f>$B$46*Salary!$F65</f>
        <v>19146.241054011392</v>
      </c>
      <c r="T68" s="299">
        <f>$B$45*Salary!$F65</f>
        <v>12764.160702674262</v>
      </c>
      <c r="U68" s="300">
        <f t="shared" si="21"/>
        <v>3170485.6895427513</v>
      </c>
      <c r="V68" s="301">
        <f>IF(D68&lt;$B$47,0,U68/(1+$B$6)^($C68-$C$5))</f>
        <v>756764.71327181708</v>
      </c>
      <c r="W68" s="300">
        <f t="shared" si="22"/>
        <v>2113657.1263618339</v>
      </c>
      <c r="X68" s="302">
        <f t="shared" si="23"/>
        <v>1261274.5221196951</v>
      </c>
      <c r="Y68" s="298">
        <f t="shared" si="11"/>
        <v>19146.241054011392</v>
      </c>
      <c r="Z68" s="299">
        <f t="shared" si="12"/>
        <v>12764.160702674262</v>
      </c>
      <c r="AA68" s="301">
        <f t="shared" si="24"/>
        <v>2208965.5171498754</v>
      </c>
      <c r="AB68" s="301">
        <f>IF(D68&lt;$B$47,0,AA68/(1+$B$6)^($C68-$C$5))</f>
        <v>527259.01325684425</v>
      </c>
      <c r="AC68" s="301">
        <f t="shared" si="25"/>
        <v>1472643.6780999161</v>
      </c>
      <c r="AD68" s="302">
        <f t="shared" si="26"/>
        <v>878765.0220947403</v>
      </c>
      <c r="AE68" s="298">
        <f t="shared" si="13"/>
        <v>19146.241054011392</v>
      </c>
      <c r="AF68" s="299">
        <f t="shared" si="14"/>
        <v>12764.160702674262</v>
      </c>
      <c r="AG68" s="301">
        <f t="shared" si="27"/>
        <v>1576650.0876266416</v>
      </c>
      <c r="AH68" s="301">
        <f>IF($D68&lt;$B$47,0,AG68)/(1+$B$6)^($C68-$C$5)</f>
        <v>376331.34741095069</v>
      </c>
      <c r="AI68" s="301">
        <f t="shared" si="28"/>
        <v>1051100.0584177617</v>
      </c>
      <c r="AJ68" s="302">
        <f t="shared" si="29"/>
        <v>627218.91235158464</v>
      </c>
      <c r="AK68" s="365">
        <f>$B$25*Salary!$F65</f>
        <v>30102.145657140136</v>
      </c>
      <c r="AL68" s="366">
        <f>$B$24*Salary!$F65</f>
        <v>22762.753253102437</v>
      </c>
      <c r="AM68" s="301">
        <f t="shared" si="30"/>
        <v>2478844.3044352205</v>
      </c>
      <c r="AN68" s="303">
        <f t="shared" si="31"/>
        <v>0</v>
      </c>
      <c r="AO68" s="301">
        <f t="shared" si="15"/>
        <v>0</v>
      </c>
      <c r="AP68" s="301">
        <f t="shared" si="32"/>
        <v>1874461.7708450072</v>
      </c>
      <c r="AQ68" s="102">
        <f t="shared" si="33"/>
        <v>447416.1574774636</v>
      </c>
      <c r="AR68" s="350"/>
      <c r="AV68" s="24"/>
      <c r="BA68" s="24"/>
      <c r="BC68" s="24"/>
    </row>
    <row r="69" spans="1:55">
      <c r="A69" s="24"/>
      <c r="B69" s="24"/>
      <c r="C69" s="25">
        <f t="shared" si="16"/>
        <v>89</v>
      </c>
      <c r="D69" s="25">
        <v>64</v>
      </c>
      <c r="E69" s="455">
        <f t="shared" si="7"/>
        <v>23445.635850695511</v>
      </c>
      <c r="F69" s="455">
        <f t="shared" si="8"/>
        <v>1972202.99493191</v>
      </c>
      <c r="G69" s="289">
        <f t="shared" si="9"/>
        <v>25965.09058816855</v>
      </c>
      <c r="H69" s="289">
        <f>IF(D69&lt;$B$10,AM69*AN69+AP69,IF(D69=OptimumBenefits!B66,MAX(AM69*AN69+AP69,OptimumBenefits!D66),0))</f>
        <v>0</v>
      </c>
      <c r="I69" s="100">
        <f t="shared" si="35"/>
        <v>0</v>
      </c>
      <c r="J69" s="164"/>
      <c r="S69" s="298">
        <f>$B$46*Salary!$F66</f>
        <v>19720.628285631738</v>
      </c>
      <c r="T69" s="299">
        <f>$B$45*Salary!$F66</f>
        <v>13147.085523754491</v>
      </c>
      <c r="U69" s="300">
        <f t="shared" si="21"/>
        <v>3379861.071969328</v>
      </c>
      <c r="V69" s="301">
        <f>IF(D69&lt;$B$47,0,U69/(1+$B$6)^($C69-$C$5))</f>
        <v>788602.75787609362</v>
      </c>
      <c r="W69" s="300">
        <f t="shared" si="22"/>
        <v>2253240.7146462183</v>
      </c>
      <c r="X69" s="302">
        <f t="shared" ref="X69:X83" si="36">V69+(W69/(1+$B$6)^($C69-$C$5))</f>
        <v>1314337.9297934892</v>
      </c>
      <c r="Y69" s="298">
        <f t="shared" si="11"/>
        <v>19720.628285631738</v>
      </c>
      <c r="Z69" s="299">
        <f t="shared" si="12"/>
        <v>13147.085523754491</v>
      </c>
      <c r="AA69" s="301">
        <f t="shared" si="24"/>
        <v>2338560.0340613807</v>
      </c>
      <c r="AB69" s="301">
        <f>IF(D69&lt;$B$47,0,AA69/(1+$B$6)^($C69-$C$5))</f>
        <v>545642.21814154857</v>
      </c>
      <c r="AC69" s="301">
        <f t="shared" si="25"/>
        <v>1559040.0227075862</v>
      </c>
      <c r="AD69" s="302">
        <f t="shared" ref="AD69:AD83" si="37">AB69+(AC69/(1+$B$6)^($C69-$C$5))</f>
        <v>909403.69690258079</v>
      </c>
      <c r="AE69" s="298">
        <f t="shared" si="13"/>
        <v>19720.628285631738</v>
      </c>
      <c r="AF69" s="299">
        <f t="shared" si="14"/>
        <v>13147.085523754491</v>
      </c>
      <c r="AG69" s="301">
        <f t="shared" si="27"/>
        <v>1658862.3321857187</v>
      </c>
      <c r="AH69" s="301">
        <f>IF($D69&lt;$B$47,0,AG69)/(1+$B$6)^($C69-$C$5)</f>
        <v>387052.42086657521</v>
      </c>
      <c r="AI69" s="301">
        <f t="shared" si="28"/>
        <v>1105908.2214571463</v>
      </c>
      <c r="AJ69" s="302">
        <f t="shared" ref="AJ69:AJ83" si="38">AH69+(AI69/(1+$B$6)^($C69-$C$5))</f>
        <v>645087.36811095884</v>
      </c>
      <c r="AK69" s="365">
        <f>$B$25*Salary!$F66</f>
        <v>31005.21002685434</v>
      </c>
      <c r="AL69" s="366">
        <f>$B$24*Salary!$F66</f>
        <v>23445.635850695511</v>
      </c>
      <c r="AM69" s="301">
        <f t="shared" si="30"/>
        <v>2608100.2222697698</v>
      </c>
      <c r="AN69" s="303">
        <f t="shared" si="31"/>
        <v>0</v>
      </c>
      <c r="AO69" s="301">
        <f t="shared" si="15"/>
        <v>0</v>
      </c>
      <c r="AP69" s="301">
        <f t="shared" ref="AP69:AP83" si="39">IF($D69=0,0,AP68*(1+$B$23)+AL68)</f>
        <v>1972202.99493191</v>
      </c>
      <c r="AQ69" s="102">
        <f t="shared" ref="AQ69:AQ83" si="40">AO69+(AP69/(1+$B$6)^($C69-$C$5))</f>
        <v>460162.32258581714</v>
      </c>
      <c r="AR69" s="350"/>
      <c r="AV69" s="24"/>
      <c r="BA69" s="24"/>
      <c r="BC69" s="24"/>
    </row>
    <row r="70" spans="1:55">
      <c r="A70" s="24"/>
      <c r="B70" s="24"/>
      <c r="C70" s="25">
        <f t="shared" si="16"/>
        <v>90</v>
      </c>
      <c r="D70" s="25">
        <v>65</v>
      </c>
      <c r="E70" s="455">
        <f t="shared" ref="E70:E83" si="41">AL70</f>
        <v>24149.004926216377</v>
      </c>
      <c r="F70" s="455">
        <f t="shared" ref="F70:F83" si="42">AP70</f>
        <v>2074536.7505798819</v>
      </c>
      <c r="G70" s="289">
        <f t="shared" ref="G70:G83" si="43">(AM70*AN70+AP70)/((1+$B$5)^(D70-$D$5))</f>
        <v>25525.577896598206</v>
      </c>
      <c r="H70" s="289">
        <f>IF(D70&lt;$B$10,AM70*AN70+AP70,IF(D70=OptimumBenefits!B67,MAX(AM70*AN70+AP70,OptimumBenefits!D67),0))</f>
        <v>0</v>
      </c>
      <c r="I70" s="100">
        <f t="shared" si="35"/>
        <v>0</v>
      </c>
      <c r="J70" s="164"/>
      <c r="S70" s="298">
        <f>$B$46*Salary!$F67</f>
        <v>20312.24713420069</v>
      </c>
      <c r="T70" s="299">
        <f>$B$45*Salary!$F67</f>
        <v>13541.498089467128</v>
      </c>
      <c r="U70" s="300">
        <f t="shared" ref="U70:U83" si="44">IF($D70=0,0,U69*(1+$B$48)+S69)</f>
        <v>3602373.3645731192</v>
      </c>
      <c r="V70" s="301">
        <f>IF(D70&lt;$B$47,0,U70/(1+$B$6)^($C70-$C$5))</f>
        <v>821622.89299385855</v>
      </c>
      <c r="W70" s="300">
        <f t="shared" ref="W70:W83" si="45">IF($D70=0,0,W69*(1+$B$48)+T69)</f>
        <v>2401582.2430487461</v>
      </c>
      <c r="X70" s="302">
        <f t="shared" si="36"/>
        <v>1369371.4883230976</v>
      </c>
      <c r="Y70" s="298">
        <f t="shared" ref="Y70:Y83" si="46">S70</f>
        <v>20312.24713420069</v>
      </c>
      <c r="Z70" s="299">
        <f t="shared" ref="Z70:Z83" si="47">T70</f>
        <v>13541.498089467128</v>
      </c>
      <c r="AA70" s="301">
        <f t="shared" ref="AA70:AA83" si="48">IF($D70=0,0,AA69*(1+$B$49)+Y69)</f>
        <v>2475208.6640500813</v>
      </c>
      <c r="AB70" s="301">
        <f>IF(D70&lt;$B$47,0,AA70/(1+$B$6)^($C70-$C$5))</f>
        <v>564541.17813556595</v>
      </c>
      <c r="AC70" s="301">
        <f t="shared" ref="AC70:AC83" si="49">IF($D70=0,0,AC69*(1+$B$49)+Z69)</f>
        <v>1650139.1093667201</v>
      </c>
      <c r="AD70" s="302">
        <f t="shared" si="37"/>
        <v>940901.96355927642</v>
      </c>
      <c r="AE70" s="298">
        <f t="shared" ref="AE70:AE83" si="50">S70</f>
        <v>20312.24713420069</v>
      </c>
      <c r="AF70" s="299">
        <f t="shared" ref="AF70:AF83" si="51">T70</f>
        <v>13541.498089467128</v>
      </c>
      <c r="AG70" s="301">
        <f t="shared" ref="AG70:AG83" si="52">IF($D70=0,0,AG69*(1+$B$50)+AE69)</f>
        <v>1744937.4537587792</v>
      </c>
      <c r="AH70" s="301">
        <f>IF($D70&lt;$B$47,0,AG70)/(1+$B$6)^($C70-$C$5)</f>
        <v>397982.22276177537</v>
      </c>
      <c r="AI70" s="301">
        <f t="shared" ref="AI70:AI83" si="53">IF($D70=0,0,AI69*(1+$B$50)+AF69)</f>
        <v>1163291.6358391868</v>
      </c>
      <c r="AJ70" s="302">
        <f t="shared" si="38"/>
        <v>663303.7046029591</v>
      </c>
      <c r="AK70" s="365">
        <f>$B$25*Salary!$F67</f>
        <v>31935.366327659973</v>
      </c>
      <c r="AL70" s="366">
        <f>$B$24*Salary!$F67</f>
        <v>24149.004926216377</v>
      </c>
      <c r="AM70" s="301">
        <f t="shared" ref="AM70:AM83" si="54">IF($D70=0,0,AM69*(1+$B$23)+AK69)</f>
        <v>2743429.4411874148</v>
      </c>
      <c r="AN70" s="303">
        <f t="shared" ref="AN70:AN83" si="55">MIN(MAX(0,(0+$B$26*($D70&gt;=5)+($B$27*(D70-5)))),1)</f>
        <v>0</v>
      </c>
      <c r="AO70" s="301">
        <f t="shared" ref="AO70:AO83" si="56">(AM70*AN70)/(1+$B$6)^($C70-$C$5)</f>
        <v>0</v>
      </c>
      <c r="AP70" s="301">
        <f t="shared" si="39"/>
        <v>2074536.7505798819</v>
      </c>
      <c r="AQ70" s="102">
        <f t="shared" si="40"/>
        <v>473156.64261677739</v>
      </c>
      <c r="AR70" s="350"/>
      <c r="AV70" s="24"/>
      <c r="BA70" s="24"/>
      <c r="BC70" s="24"/>
    </row>
    <row r="71" spans="1:55">
      <c r="A71" s="24"/>
      <c r="B71" s="24"/>
      <c r="C71" s="25">
        <f t="shared" ref="C71:C83" si="57">C70+1</f>
        <v>91</v>
      </c>
      <c r="D71" s="25">
        <v>66</v>
      </c>
      <c r="E71" s="455">
        <f t="shared" si="41"/>
        <v>24873.475074002868</v>
      </c>
      <c r="F71" s="455">
        <f t="shared" si="42"/>
        <v>2181667.2255292935</v>
      </c>
      <c r="G71" s="289">
        <f t="shared" si="43"/>
        <v>25087.603672922716</v>
      </c>
      <c r="H71" s="289">
        <f>IF(D71&lt;$B$10,AM71*AN71+AP71,IF(D71=OptimumBenefits!B68,MAX(AM71*AN71+AP71,OptimumBenefits!D68),0))</f>
        <v>0</v>
      </c>
      <c r="I71" s="100">
        <f t="shared" si="35"/>
        <v>0</v>
      </c>
      <c r="J71" s="164"/>
      <c r="S71" s="298">
        <f>$B$46*Salary!$F68</f>
        <v>20921.614548226713</v>
      </c>
      <c r="T71" s="299">
        <f>$B$45*Salary!$F68</f>
        <v>13947.743032151142</v>
      </c>
      <c r="U71" s="300">
        <f t="shared" si="44"/>
        <v>3838828.0135817071</v>
      </c>
      <c r="V71" s="301">
        <f>IF(D71&lt;$B$47,0,U71/(1+$B$6)^($C71-$C$5))</f>
        <v>855868.08179635741</v>
      </c>
      <c r="W71" s="300">
        <f t="shared" si="45"/>
        <v>2559218.6757211383</v>
      </c>
      <c r="X71" s="302">
        <f t="shared" si="36"/>
        <v>1426446.802993929</v>
      </c>
      <c r="Y71" s="298">
        <f t="shared" si="46"/>
        <v>20921.614548226713</v>
      </c>
      <c r="Z71" s="299">
        <f t="shared" si="47"/>
        <v>13947.743032151142</v>
      </c>
      <c r="AA71" s="301">
        <f t="shared" si="48"/>
        <v>2619281.3443867862</v>
      </c>
      <c r="AB71" s="301">
        <f>IF(D71&lt;$B$47,0,AA71/(1+$B$6)^($C71-$C$5))</f>
        <v>583969.71470823837</v>
      </c>
      <c r="AC71" s="301">
        <f t="shared" si="49"/>
        <v>1746187.5629245234</v>
      </c>
      <c r="AD71" s="302">
        <f t="shared" si="37"/>
        <v>973282.8578470638</v>
      </c>
      <c r="AE71" s="298">
        <f t="shared" si="50"/>
        <v>20921.614548226713</v>
      </c>
      <c r="AF71" s="299">
        <f t="shared" si="51"/>
        <v>13947.743032151142</v>
      </c>
      <c r="AG71" s="301">
        <f t="shared" si="52"/>
        <v>1835047.1990433312</v>
      </c>
      <c r="AH71" s="301">
        <f>IF($D71&lt;$B$47,0,AG71)/(1+$B$6)^($C71-$C$5)</f>
        <v>409124.43086650042</v>
      </c>
      <c r="AI71" s="301">
        <f t="shared" si="53"/>
        <v>1223364.7993622215</v>
      </c>
      <c r="AJ71" s="302">
        <f t="shared" si="38"/>
        <v>681874.0514441675</v>
      </c>
      <c r="AK71" s="365">
        <f>$B$25*Salary!$F68</f>
        <v>32893.427317489775</v>
      </c>
      <c r="AL71" s="366">
        <f>$B$24*Salary!$F68</f>
        <v>24873.475074002868</v>
      </c>
      <c r="AM71" s="301">
        <f t="shared" si="54"/>
        <v>2885101.9851625715</v>
      </c>
      <c r="AN71" s="303">
        <f t="shared" si="55"/>
        <v>0</v>
      </c>
      <c r="AO71" s="301">
        <f t="shared" si="56"/>
        <v>0</v>
      </c>
      <c r="AP71" s="301">
        <f t="shared" si="39"/>
        <v>2181667.2255292935</v>
      </c>
      <c r="AQ71" s="102">
        <f t="shared" si="40"/>
        <v>486403.49003017263</v>
      </c>
      <c r="AR71" s="350"/>
      <c r="AV71" s="24"/>
      <c r="BA71" s="24"/>
      <c r="BC71" s="24"/>
    </row>
    <row r="72" spans="1:55">
      <c r="A72" s="24"/>
      <c r="B72" s="24"/>
      <c r="C72" s="25">
        <f t="shared" si="57"/>
        <v>92</v>
      </c>
      <c r="D72" s="25">
        <v>67</v>
      </c>
      <c r="E72" s="455">
        <f t="shared" si="41"/>
        <v>25619.679326222955</v>
      </c>
      <c r="F72" s="455">
        <f t="shared" si="42"/>
        <v>2293807.3896244685</v>
      </c>
      <c r="G72" s="289">
        <f t="shared" si="43"/>
        <v>24651.527934597369</v>
      </c>
      <c r="H72" s="289">
        <f>IF(D72&lt;$B$10,AM72*AN72+AP72,IF(D72=OptimumBenefits!B69,MAX(AM72*AN72+AP72,OptimumBenefits!D69),0))</f>
        <v>0</v>
      </c>
      <c r="I72" s="100">
        <f t="shared" si="35"/>
        <v>0</v>
      </c>
      <c r="J72" s="164"/>
      <c r="S72" s="298">
        <f>$B$46*Salary!$F69</f>
        <v>21549.262984673514</v>
      </c>
      <c r="T72" s="299">
        <f>$B$45*Salary!$F69</f>
        <v>14366.175323115674</v>
      </c>
      <c r="U72" s="300">
        <f t="shared" si="44"/>
        <v>4090079.3089448367</v>
      </c>
      <c r="V72" s="301">
        <f>IF(D72&lt;$B$47,0,U72/(1+$B$6)^($C72-$C$5))</f>
        <v>891382.84278375772</v>
      </c>
      <c r="W72" s="300">
        <f t="shared" si="45"/>
        <v>2726719.5392965581</v>
      </c>
      <c r="X72" s="302">
        <f t="shared" si="36"/>
        <v>1485638.0713062631</v>
      </c>
      <c r="Y72" s="298">
        <f t="shared" si="46"/>
        <v>21549.262984673514</v>
      </c>
      <c r="Z72" s="299">
        <f t="shared" si="47"/>
        <v>14366.175323115674</v>
      </c>
      <c r="AA72" s="301">
        <f t="shared" si="48"/>
        <v>2771167.0261543524</v>
      </c>
      <c r="AB72" s="301">
        <f>IF(D72&lt;$B$47,0,AA72/(1+$B$6)^($C72-$C$5))</f>
        <v>603942.01554965344</v>
      </c>
      <c r="AC72" s="301">
        <f t="shared" si="49"/>
        <v>1847444.6841029008</v>
      </c>
      <c r="AD72" s="302">
        <f t="shared" si="37"/>
        <v>1006570.0259160888</v>
      </c>
      <c r="AE72" s="298">
        <f t="shared" si="50"/>
        <v>21549.262984673514</v>
      </c>
      <c r="AF72" s="299">
        <f t="shared" si="51"/>
        <v>14366.175323115674</v>
      </c>
      <c r="AG72" s="301">
        <f t="shared" si="52"/>
        <v>1929370.7015532914</v>
      </c>
      <c r="AH72" s="301">
        <f>IF($D72&lt;$B$47,0,AG72)/(1+$B$6)^($C72-$C$5)</f>
        <v>420482.78549834376</v>
      </c>
      <c r="AI72" s="301">
        <f t="shared" si="53"/>
        <v>1286247.1343688616</v>
      </c>
      <c r="AJ72" s="302">
        <f t="shared" si="38"/>
        <v>700804.64249723975</v>
      </c>
      <c r="AK72" s="365">
        <f>$B$25*Salary!$F69</f>
        <v>33880.230137014463</v>
      </c>
      <c r="AL72" s="366">
        <f>$B$24*Salary!$F69</f>
        <v>25619.679326222955</v>
      </c>
      <c r="AM72" s="301">
        <f t="shared" si="54"/>
        <v>3033399.4918865645</v>
      </c>
      <c r="AN72" s="303">
        <f t="shared" si="55"/>
        <v>0</v>
      </c>
      <c r="AO72" s="301">
        <f t="shared" si="56"/>
        <v>0</v>
      </c>
      <c r="AP72" s="301">
        <f t="shared" si="39"/>
        <v>2293807.3896244685</v>
      </c>
      <c r="AQ72" s="102">
        <f t="shared" si="40"/>
        <v>499907.31164803088</v>
      </c>
      <c r="AR72" s="350"/>
      <c r="AV72" s="24"/>
      <c r="BA72" s="24"/>
      <c r="BC72" s="24"/>
    </row>
    <row r="73" spans="1:55">
      <c r="A73" s="24"/>
      <c r="B73" s="24"/>
      <c r="C73" s="25">
        <f t="shared" si="57"/>
        <v>93</v>
      </c>
      <c r="D73" s="25">
        <v>68</v>
      </c>
      <c r="E73" s="455">
        <f t="shared" si="41"/>
        <v>26388.269706009643</v>
      </c>
      <c r="F73" s="455">
        <f t="shared" si="42"/>
        <v>2411179.3645356703</v>
      </c>
      <c r="G73" s="289">
        <f t="shared" si="43"/>
        <v>24217.685534024717</v>
      </c>
      <c r="H73" s="289">
        <f>IF(D73&lt;$B$10,AM73*AN73+AP73,IF(D73=OptimumBenefits!B70,MAX(AM73*AN73+AP73,OptimumBenefits!D70),0))</f>
        <v>0</v>
      </c>
      <c r="I73" s="100">
        <f t="shared" si="35"/>
        <v>0</v>
      </c>
      <c r="J73" s="164"/>
      <c r="S73" s="298">
        <f>$B$46*Salary!$F70</f>
        <v>22195.740874213716</v>
      </c>
      <c r="T73" s="299">
        <f>$B$45*Salary!$F70</f>
        <v>14797.160582809145</v>
      </c>
      <c r="U73" s="300">
        <f t="shared" si="44"/>
        <v>4357033.3304662006</v>
      </c>
      <c r="V73" s="301">
        <f>IF(D73&lt;$B$47,0,U73/(1+$B$6)^($C73-$C$5))</f>
        <v>928213.30604828522</v>
      </c>
      <c r="W73" s="300">
        <f t="shared" si="45"/>
        <v>2904688.8869774672</v>
      </c>
      <c r="X73" s="302">
        <f t="shared" si="36"/>
        <v>1547022.1767471419</v>
      </c>
      <c r="Y73" s="298">
        <f t="shared" si="46"/>
        <v>22195.740874213716</v>
      </c>
      <c r="Z73" s="299">
        <f t="shared" si="47"/>
        <v>14797.160582809145</v>
      </c>
      <c r="AA73" s="301">
        <f t="shared" si="48"/>
        <v>2931274.6404467435</v>
      </c>
      <c r="AB73" s="301">
        <f>IF(D73&lt;$B$47,0,AA73/(1+$B$6)^($C73-$C$5))</f>
        <v>624472.64424608857</v>
      </c>
      <c r="AC73" s="301">
        <f t="shared" si="49"/>
        <v>1954183.0936311616</v>
      </c>
      <c r="AD73" s="302">
        <f t="shared" si="37"/>
        <v>1040787.7404101475</v>
      </c>
      <c r="AE73" s="298">
        <f t="shared" si="50"/>
        <v>22195.740874213716</v>
      </c>
      <c r="AF73" s="299">
        <f t="shared" si="51"/>
        <v>14797.160582809145</v>
      </c>
      <c r="AG73" s="301">
        <f t="shared" si="52"/>
        <v>2028094.7926000967</v>
      </c>
      <c r="AH73" s="301">
        <f>IF($D73&lt;$B$47,0,AG73)/(1+$B$6)^($C73-$C$5)</f>
        <v>432061.09057174</v>
      </c>
      <c r="AI73" s="301">
        <f t="shared" si="53"/>
        <v>1352063.1950667317</v>
      </c>
      <c r="AJ73" s="302">
        <f t="shared" si="38"/>
        <v>720101.81761956681</v>
      </c>
      <c r="AK73" s="365">
        <f>$B$25*Salary!$F70</f>
        <v>34896.637041124901</v>
      </c>
      <c r="AL73" s="366">
        <f>$B$24*Salary!$F70</f>
        <v>26388.269706009643</v>
      </c>
      <c r="AM73" s="301">
        <f t="shared" si="54"/>
        <v>3188615.7016990413</v>
      </c>
      <c r="AN73" s="303">
        <f t="shared" si="55"/>
        <v>0</v>
      </c>
      <c r="AO73" s="301">
        <f t="shared" si="56"/>
        <v>0</v>
      </c>
      <c r="AP73" s="301">
        <f t="shared" si="39"/>
        <v>2411179.3645356703</v>
      </c>
      <c r="AQ73" s="102">
        <f t="shared" si="40"/>
        <v>513672.62990195747</v>
      </c>
      <c r="AR73" s="350"/>
      <c r="AV73" s="24"/>
      <c r="BA73" s="24"/>
      <c r="BC73" s="24"/>
    </row>
    <row r="74" spans="1:55">
      <c r="A74" s="24"/>
      <c r="B74" s="24"/>
      <c r="C74" s="25">
        <f t="shared" si="57"/>
        <v>94</v>
      </c>
      <c r="D74" s="25">
        <v>69</v>
      </c>
      <c r="E74" s="455">
        <f t="shared" si="41"/>
        <v>27179.917797189933</v>
      </c>
      <c r="F74" s="455">
        <f t="shared" si="42"/>
        <v>2534014.8088231068</v>
      </c>
      <c r="G74" s="289">
        <f t="shared" si="43"/>
        <v>23786.387427522612</v>
      </c>
      <c r="H74" s="289">
        <f>IF(D74&lt;$B$10,AM74*AN74+AP74,IF(D74=OptimumBenefits!B71,MAX(AM74*AN74+AP74,OptimumBenefits!D71),0))</f>
        <v>0</v>
      </c>
      <c r="I74" s="100">
        <f t="shared" si="35"/>
        <v>0</v>
      </c>
      <c r="J74" s="164"/>
      <c r="S74" s="298">
        <f>$B$46*Salary!$F71</f>
        <v>22861.613100440132</v>
      </c>
      <c r="T74" s="299">
        <f>$B$45*Salary!$F71</f>
        <v>15241.075400293421</v>
      </c>
      <c r="U74" s="300">
        <f t="shared" si="44"/>
        <v>4640651.0711683873</v>
      </c>
      <c r="V74" s="301">
        <f>IF(D74&lt;$B$47,0,U74/(1+$B$6)^($C74-$C$5))</f>
        <v>966407.2715723603</v>
      </c>
      <c r="W74" s="300">
        <f t="shared" si="45"/>
        <v>3093767.3807789246</v>
      </c>
      <c r="X74" s="302">
        <f t="shared" si="36"/>
        <v>1610678.7859539338</v>
      </c>
      <c r="Y74" s="298">
        <f t="shared" si="46"/>
        <v>22861.613100440132</v>
      </c>
      <c r="Z74" s="299">
        <f t="shared" si="47"/>
        <v>15241.075400293421</v>
      </c>
      <c r="AA74" s="301">
        <f t="shared" si="48"/>
        <v>3100034.1133432942</v>
      </c>
      <c r="AB74" s="301">
        <f>IF(D74&lt;$B$47,0,AA74/(1+$B$6)^($C74-$C$5))</f>
        <v>645576.55021088466</v>
      </c>
      <c r="AC74" s="301">
        <f t="shared" si="49"/>
        <v>2066689.4088955291</v>
      </c>
      <c r="AD74" s="302">
        <f t="shared" si="37"/>
        <v>1075960.9170181411</v>
      </c>
      <c r="AE74" s="298">
        <f t="shared" si="50"/>
        <v>22861.613100440132</v>
      </c>
      <c r="AF74" s="299">
        <f t="shared" si="51"/>
        <v>15241.075400293421</v>
      </c>
      <c r="AG74" s="301">
        <f t="shared" si="52"/>
        <v>2131414.3251783145</v>
      </c>
      <c r="AH74" s="301">
        <f>IF($D74&lt;$B$47,0,AG74)/(1+$B$6)^($C74-$C$5)</f>
        <v>443863.21466466435</v>
      </c>
      <c r="AI74" s="301">
        <f t="shared" si="53"/>
        <v>1420942.8834522101</v>
      </c>
      <c r="AJ74" s="302">
        <f t="shared" si="38"/>
        <v>739772.02444110741</v>
      </c>
      <c r="AK74" s="365">
        <f>$B$25*Salary!$F71</f>
        <v>35943.536152358647</v>
      </c>
      <c r="AL74" s="366">
        <f>$B$24*Salary!$F71</f>
        <v>27179.917797189933</v>
      </c>
      <c r="AM74" s="301">
        <f t="shared" si="54"/>
        <v>3351056.9668081282</v>
      </c>
      <c r="AN74" s="303">
        <f t="shared" si="55"/>
        <v>0</v>
      </c>
      <c r="AO74" s="301">
        <f t="shared" si="56"/>
        <v>0</v>
      </c>
      <c r="AP74" s="301">
        <f t="shared" si="39"/>
        <v>2534014.8088231068</v>
      </c>
      <c r="AQ74" s="102">
        <f t="shared" si="40"/>
        <v>527704.04410132312</v>
      </c>
      <c r="AR74" s="350"/>
      <c r="AV74" s="24"/>
      <c r="BA74" s="24"/>
      <c r="BC74" s="24"/>
    </row>
    <row r="75" spans="1:55">
      <c r="A75" s="24"/>
      <c r="B75" s="24"/>
      <c r="C75" s="25">
        <f t="shared" si="57"/>
        <v>95</v>
      </c>
      <c r="D75" s="25">
        <v>70</v>
      </c>
      <c r="E75" s="455">
        <f t="shared" si="41"/>
        <v>27995.315331105634</v>
      </c>
      <c r="F75" s="455">
        <f t="shared" si="42"/>
        <v>2662555.3189732214</v>
      </c>
      <c r="G75" s="289">
        <f t="shared" si="43"/>
        <v>23357.921887651813</v>
      </c>
      <c r="H75" s="289">
        <f>IF(D75&lt;$B$10,AM75*AN75+AP75,IF(D75=OptimumBenefits!B72,MAX(AM75*AN75+AP75,OptimumBenefits!D72),0))</f>
        <v>0</v>
      </c>
      <c r="I75" s="100">
        <f t="shared" si="35"/>
        <v>0</v>
      </c>
      <c r="J75" s="164"/>
      <c r="S75" s="298">
        <f>$B$46*Salary!$F72</f>
        <v>23547.461493453335</v>
      </c>
      <c r="T75" s="299">
        <f>$B$45*Salary!$F72</f>
        <v>15698.307662302224</v>
      </c>
      <c r="U75" s="300">
        <f t="shared" si="44"/>
        <v>4941951.7485389309</v>
      </c>
      <c r="V75" s="301">
        <f>IF(D75&lt;$B$47,0,U75/(1+$B$6)^($C75-$C$5))</f>
        <v>1006014.2696353355</v>
      </c>
      <c r="W75" s="300">
        <f t="shared" si="45"/>
        <v>3294634.4990259535</v>
      </c>
      <c r="X75" s="302">
        <f t="shared" si="36"/>
        <v>1676690.4493922258</v>
      </c>
      <c r="Y75" s="298">
        <f t="shared" si="46"/>
        <v>23547.461493453335</v>
      </c>
      <c r="Z75" s="299">
        <f t="shared" si="47"/>
        <v>15698.307662302224</v>
      </c>
      <c r="AA75" s="301">
        <f t="shared" si="48"/>
        <v>3277897.4321108991</v>
      </c>
      <c r="AB75" s="301">
        <f>IF(D75&lt;$B$47,0,AA75/(1+$B$6)^($C75-$C$5))</f>
        <v>667269.07887749292</v>
      </c>
      <c r="AC75" s="301">
        <f t="shared" si="49"/>
        <v>2185264.9547405988</v>
      </c>
      <c r="AD75" s="302">
        <f t="shared" si="37"/>
        <v>1112115.1314624881</v>
      </c>
      <c r="AE75" s="298">
        <f t="shared" si="50"/>
        <v>23547.461493453335</v>
      </c>
      <c r="AF75" s="299">
        <f t="shared" si="51"/>
        <v>15698.307662302224</v>
      </c>
      <c r="AG75" s="301">
        <f t="shared" si="52"/>
        <v>2239532.5112858876</v>
      </c>
      <c r="AH75" s="301">
        <f>IF($D75&lt;$B$47,0,AG75)/(1+$B$6)^($C75-$C$5)</f>
        <v>455893.09210312553</v>
      </c>
      <c r="AI75" s="301">
        <f t="shared" si="53"/>
        <v>1493021.6741905918</v>
      </c>
      <c r="AJ75" s="302">
        <f t="shared" si="38"/>
        <v>759821.82017187588</v>
      </c>
      <c r="AK75" s="365">
        <f>$B$25*Salary!$F72</f>
        <v>37021.842236929413</v>
      </c>
      <c r="AL75" s="366">
        <f>$B$24*Salary!$F72</f>
        <v>27995.315331105634</v>
      </c>
      <c r="AM75" s="301">
        <f t="shared" si="54"/>
        <v>3521042.7816328122</v>
      </c>
      <c r="AN75" s="303">
        <f t="shared" si="55"/>
        <v>0</v>
      </c>
      <c r="AO75" s="301">
        <f t="shared" si="56"/>
        <v>0</v>
      </c>
      <c r="AP75" s="301">
        <f t="shared" si="39"/>
        <v>2662555.3189732214</v>
      </c>
      <c r="AQ75" s="102">
        <f t="shared" si="40"/>
        <v>542006.23172260472</v>
      </c>
      <c r="AR75" s="350"/>
      <c r="AV75" s="24"/>
      <c r="BA75" s="24"/>
      <c r="BC75" s="24"/>
    </row>
    <row r="76" spans="1:55">
      <c r="A76" s="24"/>
      <c r="B76" s="24"/>
      <c r="C76" s="25">
        <f t="shared" si="57"/>
        <v>96</v>
      </c>
      <c r="D76" s="25">
        <v>71</v>
      </c>
      <c r="E76" s="455">
        <f t="shared" si="41"/>
        <v>28835.174791038804</v>
      </c>
      <c r="F76" s="455">
        <f t="shared" si="42"/>
        <v>2797052.847063256</v>
      </c>
      <c r="G76" s="289">
        <f t="shared" si="43"/>
        <v>22932.555661278522</v>
      </c>
      <c r="H76" s="289">
        <f>IF(D76&lt;$B$10,AM76*AN76+AP76,IF(D76=OptimumBenefits!B73,MAX(AM76*AN76+AP76,OptimumBenefits!D73),0))</f>
        <v>0</v>
      </c>
      <c r="I76" s="100">
        <f t="shared" si="35"/>
        <v>0</v>
      </c>
      <c r="J76" s="164"/>
      <c r="S76" s="298">
        <f>$B$46*Salary!$F73</f>
        <v>24253.885338256936</v>
      </c>
      <c r="T76" s="299">
        <f>$B$45*Salary!$F73</f>
        <v>16169.25689217129</v>
      </c>
      <c r="U76" s="300">
        <f t="shared" si="44"/>
        <v>5262016.3149447199</v>
      </c>
      <c r="V76" s="301">
        <f>IF(D76&lt;$B$47,0,U76/(1+$B$6)^($C76-$C$5))</f>
        <v>1047085.6234051033</v>
      </c>
      <c r="W76" s="300">
        <f t="shared" si="45"/>
        <v>3508010.8766298131</v>
      </c>
      <c r="X76" s="302">
        <f t="shared" si="36"/>
        <v>1745142.7056751722</v>
      </c>
      <c r="Y76" s="298">
        <f t="shared" si="46"/>
        <v>24253.885338256936</v>
      </c>
      <c r="Z76" s="299">
        <f t="shared" si="47"/>
        <v>16169.25689217129</v>
      </c>
      <c r="AA76" s="301">
        <f t="shared" si="48"/>
        <v>3465339.7652098979</v>
      </c>
      <c r="AB76" s="301">
        <f>IF(D76&lt;$B$47,0,AA76/(1+$B$6)^($C76-$C$5))</f>
        <v>689565.98216161551</v>
      </c>
      <c r="AC76" s="301">
        <f t="shared" si="49"/>
        <v>2310226.510139931</v>
      </c>
      <c r="AD76" s="302">
        <f t="shared" si="37"/>
        <v>1149276.6369360257</v>
      </c>
      <c r="AE76" s="298">
        <f t="shared" si="50"/>
        <v>24253.885338256936</v>
      </c>
      <c r="AF76" s="299">
        <f t="shared" si="51"/>
        <v>16169.25689217129</v>
      </c>
      <c r="AG76" s="301">
        <f t="shared" si="52"/>
        <v>2352661.2732307767</v>
      </c>
      <c r="AH76" s="301">
        <f>IF($D76&lt;$B$47,0,AG76)/(1+$B$6)^($C76-$C$5)</f>
        <v>468154.72406374925</v>
      </c>
      <c r="AI76" s="301">
        <f t="shared" si="53"/>
        <v>1568440.8488205178</v>
      </c>
      <c r="AJ76" s="302">
        <f t="shared" si="38"/>
        <v>780257.87343958206</v>
      </c>
      <c r="AK76" s="365">
        <f>$B$25*Salary!$F73</f>
        <v>38132.497504037296</v>
      </c>
      <c r="AL76" s="366">
        <f>$B$24*Salary!$F73</f>
        <v>28835.174791038804</v>
      </c>
      <c r="AM76" s="301">
        <f t="shared" si="54"/>
        <v>3698906.3351350543</v>
      </c>
      <c r="AN76" s="303">
        <f t="shared" si="55"/>
        <v>0</v>
      </c>
      <c r="AO76" s="301">
        <f t="shared" si="56"/>
        <v>0</v>
      </c>
      <c r="AP76" s="301">
        <f t="shared" si="39"/>
        <v>2797052.847063256</v>
      </c>
      <c r="AQ76" s="102">
        <f t="shared" si="40"/>
        <v>556583.94972023508</v>
      </c>
      <c r="AR76" s="350"/>
      <c r="AV76" s="24"/>
      <c r="BA76" s="24"/>
      <c r="BC76" s="24"/>
    </row>
    <row r="77" spans="1:55">
      <c r="A77" s="24"/>
      <c r="B77" s="24"/>
      <c r="C77" s="25">
        <f t="shared" si="57"/>
        <v>97</v>
      </c>
      <c r="D77" s="25">
        <v>72</v>
      </c>
      <c r="E77" s="455">
        <f t="shared" si="41"/>
        <v>29700.230034769967</v>
      </c>
      <c r="F77" s="455">
        <f t="shared" si="42"/>
        <v>2937770.1357368254</v>
      </c>
      <c r="G77" s="289">
        <f t="shared" si="43"/>
        <v>22510.535075651303</v>
      </c>
      <c r="H77" s="289">
        <f>IF(D77&lt;$B$10,AM77*AN77+AP77,IF(D77=OptimumBenefits!B74,MAX(AM77*AN77+AP77,OptimumBenefits!D74),0))</f>
        <v>0</v>
      </c>
      <c r="I77" s="100">
        <f t="shared" si="35"/>
        <v>0</v>
      </c>
      <c r="J77" s="164"/>
      <c r="S77" s="298">
        <f>$B$46*Salary!$F74</f>
        <v>24981.501898404647</v>
      </c>
      <c r="T77" s="299">
        <f>$B$45*Salary!$F74</f>
        <v>16654.334598936432</v>
      </c>
      <c r="U77" s="300">
        <f t="shared" si="44"/>
        <v>5601991.17917966</v>
      </c>
      <c r="V77" s="301">
        <f>IF(D77&lt;$B$47,0,U77/(1+$B$6)^($C77-$C$5))</f>
        <v>1089674.5137935877</v>
      </c>
      <c r="W77" s="300">
        <f t="shared" si="45"/>
        <v>3734660.7861197735</v>
      </c>
      <c r="X77" s="302">
        <f t="shared" si="36"/>
        <v>1816124.1896559796</v>
      </c>
      <c r="Y77" s="298">
        <f t="shared" si="46"/>
        <v>24981.501898404647</v>
      </c>
      <c r="Z77" s="299">
        <f t="shared" si="47"/>
        <v>16654.334598936432</v>
      </c>
      <c r="AA77" s="301">
        <f t="shared" si="48"/>
        <v>3662860.63880865</v>
      </c>
      <c r="AB77" s="301">
        <f>IF(D77&lt;$B$47,0,AA77/(1+$B$6)^($C77-$C$5))</f>
        <v>712483.42919953773</v>
      </c>
      <c r="AC77" s="301">
        <f t="shared" si="49"/>
        <v>2441907.092539099</v>
      </c>
      <c r="AD77" s="302">
        <f t="shared" si="37"/>
        <v>1187472.3819992293</v>
      </c>
      <c r="AE77" s="298">
        <f t="shared" si="50"/>
        <v>24981.501898404647</v>
      </c>
      <c r="AF77" s="299">
        <f t="shared" si="51"/>
        <v>16654.334598936432</v>
      </c>
      <c r="AG77" s="301">
        <f t="shared" si="52"/>
        <v>2471021.6094982647</v>
      </c>
      <c r="AH77" s="301">
        <f>IF($D77&lt;$B$47,0,AG77)/(1+$B$6)^($C77-$C$5)</f>
        <v>480652.1796947507</v>
      </c>
      <c r="AI77" s="301">
        <f t="shared" si="53"/>
        <v>1647347.7396655097</v>
      </c>
      <c r="AJ77" s="302">
        <f t="shared" si="38"/>
        <v>801086.96615791786</v>
      </c>
      <c r="AK77" s="365">
        <f>$B$25*Salary!$F74</f>
        <v>39276.472429158413</v>
      </c>
      <c r="AL77" s="366">
        <f>$B$24*Salary!$F74</f>
        <v>29700.230034769967</v>
      </c>
      <c r="AM77" s="301">
        <f t="shared" si="54"/>
        <v>3884995.0860444941</v>
      </c>
      <c r="AN77" s="303">
        <f t="shared" si="55"/>
        <v>0</v>
      </c>
      <c r="AO77" s="301">
        <f t="shared" si="56"/>
        <v>0</v>
      </c>
      <c r="AP77" s="301">
        <f t="shared" si="39"/>
        <v>2937770.1357368254</v>
      </c>
      <c r="AQ77" s="102">
        <f t="shared" si="40"/>
        <v>571442.03585931461</v>
      </c>
      <c r="AR77" s="350"/>
      <c r="AV77" s="24"/>
      <c r="BA77" s="24"/>
      <c r="BC77" s="24"/>
    </row>
    <row r="78" spans="1:55">
      <c r="A78" s="24"/>
      <c r="B78" s="24"/>
      <c r="C78" s="25">
        <f t="shared" si="57"/>
        <v>98</v>
      </c>
      <c r="D78" s="25">
        <v>73</v>
      </c>
      <c r="E78" s="455">
        <f t="shared" si="41"/>
        <v>30591.236935813071</v>
      </c>
      <c r="F78" s="455">
        <f t="shared" si="42"/>
        <v>3084981.1712010684</v>
      </c>
      <c r="G78" s="289">
        <f t="shared" si="43"/>
        <v>22092.08709467946</v>
      </c>
      <c r="H78" s="289">
        <f>IF(D78&lt;$B$10,AM78*AN78+AP78,IF(D78=OptimumBenefits!B75,MAX(AM78*AN78+AP78,OptimumBenefits!D75),0))</f>
        <v>0</v>
      </c>
      <c r="I78" s="100">
        <f t="shared" si="35"/>
        <v>0</v>
      </c>
      <c r="J78" s="164"/>
      <c r="S78" s="298">
        <f>$B$46*Salary!$F75</f>
        <v>25730.946955356787</v>
      </c>
      <c r="T78" s="299">
        <f>$B$45*Salary!$F75</f>
        <v>17153.964636904526</v>
      </c>
      <c r="U78" s="300">
        <f t="shared" si="44"/>
        <v>5963092.1518288441</v>
      </c>
      <c r="V78" s="301">
        <f>IF(D78&lt;$B$47,0,U78/(1+$B$6)^($C78-$C$5))</f>
        <v>1133836.0466580137</v>
      </c>
      <c r="W78" s="300">
        <f t="shared" si="45"/>
        <v>3975394.7678858968</v>
      </c>
      <c r="X78" s="302">
        <f t="shared" si="36"/>
        <v>1889726.7444300232</v>
      </c>
      <c r="Y78" s="298">
        <f t="shared" si="46"/>
        <v>25730.946955356787</v>
      </c>
      <c r="Z78" s="299">
        <f t="shared" si="47"/>
        <v>17153.964636904526</v>
      </c>
      <c r="AA78" s="301">
        <f t="shared" si="48"/>
        <v>3870985.1726474874</v>
      </c>
      <c r="AB78" s="301">
        <f>IF(D78&lt;$B$47,0,AA78/(1+$B$6)^($C78-$C$5))</f>
        <v>736038.01736995077</v>
      </c>
      <c r="AC78" s="301">
        <f t="shared" si="49"/>
        <v>2580656.7817649907</v>
      </c>
      <c r="AD78" s="302">
        <f t="shared" si="37"/>
        <v>1226730.0289499178</v>
      </c>
      <c r="AE78" s="298">
        <f t="shared" si="50"/>
        <v>25730.946955356787</v>
      </c>
      <c r="AF78" s="299">
        <f t="shared" si="51"/>
        <v>17153.964636904526</v>
      </c>
      <c r="AG78" s="301">
        <f t="shared" si="52"/>
        <v>2594843.9757766002</v>
      </c>
      <c r="AH78" s="301">
        <f>IF($D78&lt;$B$47,0,AG78)/(1+$B$6)^($C78-$C$5)</f>
        <v>493389.59725560684</v>
      </c>
      <c r="AI78" s="301">
        <f t="shared" si="53"/>
        <v>1729895.9838510666</v>
      </c>
      <c r="AJ78" s="302">
        <f t="shared" si="38"/>
        <v>822315.99542601139</v>
      </c>
      <c r="AK78" s="365">
        <f>$B$25*Salary!$F75</f>
        <v>40454.766602033167</v>
      </c>
      <c r="AL78" s="366">
        <f>$B$24*Salary!$F75</f>
        <v>30591.236935813071</v>
      </c>
      <c r="AM78" s="301">
        <f t="shared" si="54"/>
        <v>4079671.3619154324</v>
      </c>
      <c r="AN78" s="303">
        <f t="shared" si="55"/>
        <v>0</v>
      </c>
      <c r="AO78" s="301">
        <f t="shared" si="56"/>
        <v>0</v>
      </c>
      <c r="AP78" s="301">
        <f t="shared" si="39"/>
        <v>3084981.1712010684</v>
      </c>
      <c r="AQ78" s="102">
        <f t="shared" si="40"/>
        <v>586585.4100705547</v>
      </c>
      <c r="AR78" s="350"/>
      <c r="AV78" s="24"/>
      <c r="BA78" s="24"/>
      <c r="BC78" s="24"/>
    </row>
    <row r="79" spans="1:55">
      <c r="A79" s="24"/>
      <c r="B79" s="24"/>
      <c r="C79" s="25">
        <f t="shared" si="57"/>
        <v>99</v>
      </c>
      <c r="D79" s="25">
        <v>74</v>
      </c>
      <c r="E79" s="455">
        <f t="shared" si="41"/>
        <v>31508.974043887465</v>
      </c>
      <c r="F79" s="455">
        <f t="shared" si="42"/>
        <v>3238971.6549849245</v>
      </c>
      <c r="G79" s="289">
        <f t="shared" si="43"/>
        <v>21677.420327511456</v>
      </c>
      <c r="H79" s="289">
        <f>IF(D79&lt;$B$10,AM79*AN79+AP79,IF(D79=OptimumBenefits!B76,MAX(AM79*AN79+AP79,OptimumBenefits!D76),0))</f>
        <v>0</v>
      </c>
      <c r="I79" s="100">
        <f t="shared" si="35"/>
        <v>0</v>
      </c>
      <c r="J79" s="164"/>
      <c r="S79" s="298">
        <f>$B$46*Salary!$F76</f>
        <v>26502.875364017491</v>
      </c>
      <c r="T79" s="299">
        <f>$B$45*Salary!$F76</f>
        <v>17668.583576011661</v>
      </c>
      <c r="U79" s="300">
        <f t="shared" si="44"/>
        <v>6346608.6278939322</v>
      </c>
      <c r="V79" s="301">
        <f>IF(D79&lt;$B$47,0,U79/(1+$B$6)^($C79-$C$5))</f>
        <v>1179627.3224327853</v>
      </c>
      <c r="W79" s="300">
        <f t="shared" si="45"/>
        <v>4231072.4185959548</v>
      </c>
      <c r="X79" s="302">
        <f t="shared" si="36"/>
        <v>1966045.5373879755</v>
      </c>
      <c r="Y79" s="298">
        <f t="shared" si="46"/>
        <v>26502.875364017491</v>
      </c>
      <c r="Z79" s="299">
        <f t="shared" si="47"/>
        <v>17668.583576011661</v>
      </c>
      <c r="AA79" s="301">
        <f t="shared" si="48"/>
        <v>4090265.3782352186</v>
      </c>
      <c r="AB79" s="301">
        <f>IF(D79&lt;$B$47,0,AA79/(1+$B$6)^($C79-$C$5))</f>
        <v>760246.78360673808</v>
      </c>
      <c r="AC79" s="301">
        <f t="shared" si="49"/>
        <v>2726843.5854901448</v>
      </c>
      <c r="AD79" s="302">
        <f t="shared" si="37"/>
        <v>1267077.9726778967</v>
      </c>
      <c r="AE79" s="298">
        <f t="shared" si="50"/>
        <v>26502.875364017491</v>
      </c>
      <c r="AF79" s="299">
        <f t="shared" si="51"/>
        <v>17668.583576011661</v>
      </c>
      <c r="AG79" s="301">
        <f t="shared" si="52"/>
        <v>2724368.6817630208</v>
      </c>
      <c r="AH79" s="301">
        <f>IF($D79&lt;$B$47,0,AG79)/(1+$B$6)^($C79-$C$5)</f>
        <v>506371.18527573388</v>
      </c>
      <c r="AI79" s="301">
        <f t="shared" si="53"/>
        <v>1816245.7878420136</v>
      </c>
      <c r="AJ79" s="302">
        <f t="shared" si="38"/>
        <v>843951.97545955633</v>
      </c>
      <c r="AK79" s="365">
        <f>$B$25*Salary!$F76</f>
        <v>41668.409600094164</v>
      </c>
      <c r="AL79" s="366">
        <f>$B$24*Salary!$F76</f>
        <v>31508.974043887465</v>
      </c>
      <c r="AM79" s="301">
        <f t="shared" si="54"/>
        <v>4283312.9829940824</v>
      </c>
      <c r="AN79" s="303">
        <f t="shared" si="55"/>
        <v>0</v>
      </c>
      <c r="AO79" s="301">
        <f t="shared" si="56"/>
        <v>0</v>
      </c>
      <c r="AP79" s="301">
        <f t="shared" si="39"/>
        <v>3238971.6549849245</v>
      </c>
      <c r="AQ79" s="102">
        <f t="shared" si="40"/>
        <v>602019.07582781685</v>
      </c>
      <c r="AR79" s="350"/>
      <c r="AV79" s="24"/>
      <c r="BA79" s="24"/>
      <c r="BC79" s="24"/>
    </row>
    <row r="80" spans="1:55">
      <c r="A80" s="24"/>
      <c r="B80" s="24"/>
      <c r="C80" s="25">
        <f t="shared" si="57"/>
        <v>100</v>
      </c>
      <c r="D80" s="25">
        <v>75</v>
      </c>
      <c r="E80" s="455">
        <f t="shared" si="41"/>
        <v>32454.243265204092</v>
      </c>
      <c r="F80" s="455">
        <f t="shared" si="42"/>
        <v>3400039.4952282091</v>
      </c>
      <c r="G80" s="289">
        <f t="shared" si="43"/>
        <v>21266.725991426742</v>
      </c>
      <c r="H80" s="289">
        <f>IF(D80&lt;$B$10,AM80*AN80+AP80,IF(D80=OptimumBenefits!B77,MAX(AM80*AN80+AP80,OptimumBenefits!D77),0))</f>
        <v>0</v>
      </c>
      <c r="I80" s="100">
        <f t="shared" si="35"/>
        <v>0</v>
      </c>
      <c r="J80" s="164"/>
      <c r="S80" s="298">
        <f>$B$46*Salary!$F77</f>
        <v>27297.96162493802</v>
      </c>
      <c r="T80" s="299">
        <f>$B$45*Salary!$F77</f>
        <v>18198.641083292012</v>
      </c>
      <c r="U80" s="300">
        <f t="shared" si="44"/>
        <v>6753908.0209315857</v>
      </c>
      <c r="V80" s="301">
        <f>IF(D80&lt;$B$47,0,U80/(1+$B$6)^($C80-$C$5))</f>
        <v>1227107.508279891</v>
      </c>
      <c r="W80" s="300">
        <f t="shared" si="45"/>
        <v>4502605.3472877238</v>
      </c>
      <c r="X80" s="302">
        <f t="shared" si="36"/>
        <v>2045179.180466485</v>
      </c>
      <c r="Y80" s="298">
        <f t="shared" si="46"/>
        <v>27297.96162493802</v>
      </c>
      <c r="Z80" s="299">
        <f t="shared" si="47"/>
        <v>18198.641083292012</v>
      </c>
      <c r="AA80" s="301">
        <f t="shared" si="48"/>
        <v>4321281.522510997</v>
      </c>
      <c r="AB80" s="301">
        <f>IF(D80&lt;$B$47,0,AA80/(1+$B$6)^($C80-$C$5))</f>
        <v>785127.21601041139</v>
      </c>
      <c r="AC80" s="301">
        <f t="shared" si="49"/>
        <v>2880854.3483406636</v>
      </c>
      <c r="AD80" s="302">
        <f t="shared" si="37"/>
        <v>1308545.360017352</v>
      </c>
      <c r="AE80" s="298">
        <f t="shared" si="50"/>
        <v>27297.96162493802</v>
      </c>
      <c r="AF80" s="299">
        <f t="shared" si="51"/>
        <v>18198.641083292012</v>
      </c>
      <c r="AG80" s="301">
        <f t="shared" si="52"/>
        <v>2859846.3043975593</v>
      </c>
      <c r="AH80" s="301">
        <f>IF($D80&lt;$B$47,0,AG80)/(1+$B$6)^($C80-$C$5)</f>
        <v>519601.22373249178</v>
      </c>
      <c r="AI80" s="301">
        <f t="shared" si="53"/>
        <v>1906564.2029317059</v>
      </c>
      <c r="AJ80" s="302">
        <f t="shared" si="38"/>
        <v>866002.03955415287</v>
      </c>
      <c r="AK80" s="365">
        <f>$B$25*Salary!$F77</f>
        <v>42918.461888096994</v>
      </c>
      <c r="AL80" s="366">
        <f>$B$24*Salary!$F77</f>
        <v>32454.243265204092</v>
      </c>
      <c r="AM80" s="301">
        <f t="shared" si="54"/>
        <v>4496313.9119139398</v>
      </c>
      <c r="AN80" s="303">
        <f t="shared" si="55"/>
        <v>0</v>
      </c>
      <c r="AO80" s="301">
        <f t="shared" si="56"/>
        <v>0</v>
      </c>
      <c r="AP80" s="301">
        <f t="shared" si="39"/>
        <v>3400039.4952282091</v>
      </c>
      <c r="AQ80" s="102">
        <f t="shared" si="40"/>
        <v>617748.12154862902</v>
      </c>
      <c r="AR80" s="350"/>
      <c r="AV80" s="24"/>
      <c r="BA80" s="24"/>
      <c r="BC80" s="24"/>
    </row>
    <row r="81" spans="1:55">
      <c r="C81" s="25">
        <f t="shared" si="57"/>
        <v>101</v>
      </c>
      <c r="D81" s="25">
        <v>76</v>
      </c>
      <c r="E81" s="455">
        <f t="shared" si="41"/>
        <v>33427.870563160213</v>
      </c>
      <c r="F81" s="455">
        <f t="shared" si="42"/>
        <v>3568495.3183025415</v>
      </c>
      <c r="G81" s="289">
        <f t="shared" si="43"/>
        <v>20860.178830972862</v>
      </c>
      <c r="H81" s="289">
        <f>IF(D81&lt;$B$10,AM81*AN81+AP81,IF(D81=OptimumBenefits!B78,MAX(AM81*AN81+AP81,OptimumBenefits!D78),0))</f>
        <v>0</v>
      </c>
      <c r="I81" s="100">
        <f t="shared" si="35"/>
        <v>0</v>
      </c>
      <c r="J81" s="164"/>
      <c r="S81" s="298">
        <f>$B$46*Salary!$F78</f>
        <v>28116.900473686164</v>
      </c>
      <c r="T81" s="299">
        <f>$B$45*Salary!$F78</f>
        <v>18744.600315790776</v>
      </c>
      <c r="U81" s="300">
        <f t="shared" si="44"/>
        <v>7186440.4638124192</v>
      </c>
      <c r="V81" s="301">
        <f>IF(D81&lt;$B$47,0,U81/(1+$B$6)^($C81-$C$5))</f>
        <v>1276337.9128489238</v>
      </c>
      <c r="W81" s="300">
        <f t="shared" si="45"/>
        <v>4790960.3092082795</v>
      </c>
      <c r="X81" s="302">
        <f t="shared" si="36"/>
        <v>2127229.8547482062</v>
      </c>
      <c r="Y81" s="298">
        <f t="shared" si="46"/>
        <v>28116.900473686164</v>
      </c>
      <c r="Z81" s="299">
        <f t="shared" si="47"/>
        <v>18744.600315790776</v>
      </c>
      <c r="AA81" s="301">
        <f t="shared" si="48"/>
        <v>4564643.5602614852</v>
      </c>
      <c r="AB81" s="301">
        <f>IF(D81&lt;$B$47,0,AA81/(1+$B$6)^($C81-$C$5))</f>
        <v>810697.26576607674</v>
      </c>
      <c r="AC81" s="301">
        <f t="shared" si="49"/>
        <v>3043095.7068409892</v>
      </c>
      <c r="AD81" s="302">
        <f t="shared" si="37"/>
        <v>1351162.1096101278</v>
      </c>
      <c r="AE81" s="298">
        <f t="shared" si="50"/>
        <v>28116.900473686164</v>
      </c>
      <c r="AF81" s="299">
        <f t="shared" si="51"/>
        <v>18744.600315790776</v>
      </c>
      <c r="AG81" s="301">
        <f t="shared" si="52"/>
        <v>3001538.1181983999</v>
      </c>
      <c r="AH81" s="301">
        <f>IF($D81&lt;$B$47,0,AG81)/(1+$B$6)^($C81-$C$5)</f>
        <v>533084.06524883281</v>
      </c>
      <c r="AI81" s="301">
        <f t="shared" si="53"/>
        <v>2001025.4121322662</v>
      </c>
      <c r="AJ81" s="302">
        <f t="shared" si="38"/>
        <v>888473.44208138797</v>
      </c>
      <c r="AK81" s="365">
        <f>$B$25*Salary!$F78</f>
        <v>44206.015744739911</v>
      </c>
      <c r="AL81" s="366">
        <f>$B$24*Salary!$F78</f>
        <v>33427.870563160213</v>
      </c>
      <c r="AM81" s="301">
        <f t="shared" si="54"/>
        <v>4719084.9302785946</v>
      </c>
      <c r="AN81" s="303">
        <f t="shared" si="55"/>
        <v>0</v>
      </c>
      <c r="AO81" s="301">
        <f t="shared" si="56"/>
        <v>0</v>
      </c>
      <c r="AP81" s="301">
        <f t="shared" si="39"/>
        <v>3568495.3183025415</v>
      </c>
      <c r="AQ81" s="102">
        <f t="shared" si="40"/>
        <v>633777.72201805667</v>
      </c>
      <c r="AR81" s="350"/>
      <c r="BA81" s="24"/>
      <c r="BC81" s="24"/>
    </row>
    <row r="82" spans="1:55">
      <c r="C82" s="25">
        <f t="shared" si="57"/>
        <v>102</v>
      </c>
      <c r="D82" s="25">
        <v>77</v>
      </c>
      <c r="E82" s="455">
        <f t="shared" si="41"/>
        <v>34430.706680055024</v>
      </c>
      <c r="F82" s="455">
        <f t="shared" si="42"/>
        <v>3744663.0015978036</v>
      </c>
      <c r="G82" s="289">
        <f t="shared" si="43"/>
        <v>20457.937995200857</v>
      </c>
      <c r="H82" s="289">
        <f>IF(D82&lt;$B$10,AM82*AN82+AP82,IF(D82=OptimumBenefits!B79,MAX(AM82*AN82+AP82,OptimumBenefits!D79),0))</f>
        <v>0</v>
      </c>
      <c r="I82" s="100">
        <f t="shared" si="35"/>
        <v>0</v>
      </c>
      <c r="J82" s="164"/>
      <c r="S82" s="298">
        <f>$B$46*Salary!$F79</f>
        <v>28960.407487896748</v>
      </c>
      <c r="T82" s="299">
        <f>$B$45*Salary!$F79</f>
        <v>19306.938325264498</v>
      </c>
      <c r="U82" s="300">
        <f t="shared" si="44"/>
        <v>7645743.7921148511</v>
      </c>
      <c r="V82" s="301">
        <f>IF(D82&lt;$B$47,0,U82/(1+$B$6)^($C82-$C$5))</f>
        <v>1327382.0637411037</v>
      </c>
      <c r="W82" s="300">
        <f t="shared" si="45"/>
        <v>5097162.5280765668</v>
      </c>
      <c r="X82" s="302">
        <f t="shared" si="36"/>
        <v>2212303.4395685061</v>
      </c>
      <c r="Y82" s="298">
        <f t="shared" si="46"/>
        <v>28960.407487896748</v>
      </c>
      <c r="Z82" s="299">
        <f t="shared" si="47"/>
        <v>19306.938325264498</v>
      </c>
      <c r="AA82" s="301">
        <f t="shared" si="48"/>
        <v>4820992.6387482453</v>
      </c>
      <c r="AB82" s="301">
        <f>IF(D82&lt;$B$47,0,AA82/(1+$B$6)^($C82-$C$5))</f>
        <v>836975.35937602178</v>
      </c>
      <c r="AC82" s="301">
        <f t="shared" si="49"/>
        <v>3213995.0924988296</v>
      </c>
      <c r="AD82" s="302">
        <f t="shared" si="37"/>
        <v>1394958.9322933694</v>
      </c>
      <c r="AE82" s="298">
        <f t="shared" si="50"/>
        <v>28960.407487896748</v>
      </c>
      <c r="AF82" s="299">
        <f t="shared" si="51"/>
        <v>19306.938325264498</v>
      </c>
      <c r="AG82" s="301">
        <f t="shared" si="52"/>
        <v>3149716.5434000217</v>
      </c>
      <c r="AH82" s="301">
        <f>IF($D82&lt;$B$47,0,AG82)/(1+$B$6)^($C82-$C$5)</f>
        <v>546824.13631092454</v>
      </c>
      <c r="AI82" s="301">
        <f t="shared" si="53"/>
        <v>2099811.0289333477</v>
      </c>
      <c r="AJ82" s="302">
        <f t="shared" si="38"/>
        <v>911373.56051820749</v>
      </c>
      <c r="AK82" s="365">
        <f>$B$25*Salary!$F79</f>
        <v>45532.196217082106</v>
      </c>
      <c r="AL82" s="366">
        <f>$B$24*Salary!$F79</f>
        <v>34430.706680055024</v>
      </c>
      <c r="AM82" s="301">
        <f t="shared" si="54"/>
        <v>4952054.3432344785</v>
      </c>
      <c r="AN82" s="303">
        <f t="shared" si="55"/>
        <v>0</v>
      </c>
      <c r="AO82" s="301">
        <f t="shared" si="56"/>
        <v>0</v>
      </c>
      <c r="AP82" s="301">
        <f t="shared" si="39"/>
        <v>3744663.0015978036</v>
      </c>
      <c r="AQ82" s="102">
        <f t="shared" si="40"/>
        <v>650113.13983632147</v>
      </c>
      <c r="AR82" s="350"/>
      <c r="BA82" s="24"/>
      <c r="BC82" s="24"/>
    </row>
    <row r="83" spans="1:55">
      <c r="C83" s="25">
        <f t="shared" si="57"/>
        <v>103</v>
      </c>
      <c r="D83" s="25">
        <v>78</v>
      </c>
      <c r="E83" s="455">
        <f t="shared" si="41"/>
        <v>35463.627880456668</v>
      </c>
      <c r="F83" s="455">
        <f t="shared" si="42"/>
        <v>3928880.2283417713</v>
      </c>
      <c r="G83" s="289">
        <f t="shared" si="43"/>
        <v>20060.147874777056</v>
      </c>
      <c r="H83" s="289">
        <f>IF(D83&lt;$B$10,AM83*AN83+AP83,IF(D83=OptimumBenefits!B80,MAX(AM83*AN83+AP83,OptimumBenefits!D80),0))</f>
        <v>0</v>
      </c>
      <c r="I83" s="100">
        <f t="shared" si="35"/>
        <v>0</v>
      </c>
      <c r="J83" s="164"/>
      <c r="S83" s="298">
        <f>$B$46*Salary!$F80</f>
        <v>29829.21971253365</v>
      </c>
      <c r="T83" s="299">
        <f>$B$45*Salary!$F80</f>
        <v>19886.146475022433</v>
      </c>
      <c r="U83" s="300">
        <f t="shared" si="44"/>
        <v>8133448.8271296397</v>
      </c>
      <c r="V83" s="301">
        <f>IF(D83&lt;$B$47,0,U83/(1+$B$6)^($C83-$C$5))</f>
        <v>1380305.787775099</v>
      </c>
      <c r="W83" s="300">
        <f t="shared" si="45"/>
        <v>5422299.2180864252</v>
      </c>
      <c r="X83" s="302">
        <f t="shared" si="36"/>
        <v>2300509.6462918315</v>
      </c>
      <c r="Y83" s="298">
        <f t="shared" si="46"/>
        <v>29829.21971253365</v>
      </c>
      <c r="Z83" s="299">
        <f t="shared" si="47"/>
        <v>19886.146475022433</v>
      </c>
      <c r="AA83" s="301">
        <f t="shared" si="48"/>
        <v>5091002.6781735551</v>
      </c>
      <c r="AB83" s="301">
        <f>IF(D83&lt;$B$47,0,AA83/(1+$B$6)^($C83-$C$5))</f>
        <v>863980.41121522908</v>
      </c>
      <c r="AC83" s="301">
        <f t="shared" si="49"/>
        <v>3394001.7854490359</v>
      </c>
      <c r="AD83" s="302">
        <f t="shared" si="37"/>
        <v>1439967.3520253818</v>
      </c>
      <c r="AE83" s="298">
        <f t="shared" si="50"/>
        <v>29829.21971253365</v>
      </c>
      <c r="AF83" s="299">
        <f t="shared" si="51"/>
        <v>19886.146475022433</v>
      </c>
      <c r="AG83" s="301">
        <f t="shared" si="52"/>
        <v>3304665.6126239193</v>
      </c>
      <c r="AH83" s="301">
        <f>IF($D83&lt;$B$47,0,AG83)/(1+$B$6)^($C83-$C$5)</f>
        <v>560825.93850607798</v>
      </c>
      <c r="AI83" s="301">
        <f t="shared" si="53"/>
        <v>2203110.4084159462</v>
      </c>
      <c r="AJ83" s="302">
        <f t="shared" si="38"/>
        <v>934709.89751012996</v>
      </c>
      <c r="AK83" s="365">
        <f>$B$25*Salary!$F80</f>
        <v>46898.162103594565</v>
      </c>
      <c r="AL83" s="366">
        <f>$B$24*Salary!$F80</f>
        <v>35463.627880456668</v>
      </c>
      <c r="AM83" s="301">
        <f t="shared" si="54"/>
        <v>5195668.7131809406</v>
      </c>
      <c r="AN83" s="303">
        <f t="shared" si="55"/>
        <v>0</v>
      </c>
      <c r="AO83" s="301">
        <f t="shared" si="56"/>
        <v>0</v>
      </c>
      <c r="AP83" s="301">
        <f t="shared" si="39"/>
        <v>3928880.2283417713</v>
      </c>
      <c r="AQ83" s="102">
        <f t="shared" si="40"/>
        <v>666759.72689055954</v>
      </c>
      <c r="AR83" s="350"/>
      <c r="BA83" s="24"/>
      <c r="BC83" s="24"/>
    </row>
    <row r="84" spans="1:55">
      <c r="C84" s="25"/>
      <c r="BA84" s="24"/>
      <c r="BC84" s="24"/>
    </row>
    <row r="85" spans="1:55">
      <c r="C85" s="25"/>
      <c r="BA85" s="24"/>
      <c r="BC85" s="24"/>
    </row>
    <row r="86" spans="1:55">
      <c r="C86" s="25"/>
      <c r="BA86" s="24"/>
      <c r="BC86" s="24"/>
    </row>
    <row r="87" spans="1:55">
      <c r="A87" s="114"/>
      <c r="C87" s="79"/>
      <c r="D87" s="74"/>
      <c r="T87" s="24">
        <f>0.0335*75000*30</f>
        <v>75375</v>
      </c>
      <c r="BA87" s="24"/>
      <c r="BC87" s="24"/>
    </row>
    <row r="88" spans="1:55">
      <c r="A88" s="160"/>
      <c r="B88" s="115"/>
      <c r="C88" s="26"/>
      <c r="D88" s="26"/>
      <c r="BA88" s="24"/>
      <c r="BC88" s="24"/>
    </row>
    <row r="89" spans="1:55">
      <c r="A89" s="159"/>
      <c r="B89" s="121"/>
      <c r="C89" s="26"/>
      <c r="D89" s="26"/>
      <c r="BA89" s="24"/>
      <c r="BC89" s="24"/>
    </row>
    <row r="90" spans="1:55">
      <c r="B90" s="121"/>
      <c r="C90" s="26"/>
      <c r="D90" s="26"/>
      <c r="X90" s="75"/>
      <c r="AQ90" s="75"/>
      <c r="AY90" s="76"/>
      <c r="BA90" s="24"/>
      <c r="BC90" s="24"/>
    </row>
    <row r="91" spans="1:55">
      <c r="B91" s="121"/>
      <c r="C91" s="125"/>
      <c r="D91" s="26"/>
      <c r="BA91" s="24"/>
      <c r="BC91" s="24"/>
    </row>
    <row r="92" spans="1:55">
      <c r="B92" s="121"/>
      <c r="C92" s="26"/>
      <c r="D92" s="26"/>
      <c r="BA92" s="24"/>
      <c r="BC92" s="24"/>
    </row>
    <row r="93" spans="1:55">
      <c r="C93" s="26"/>
      <c r="D93" s="26"/>
      <c r="BA93" s="24"/>
      <c r="BC93" s="24"/>
    </row>
    <row r="94" spans="1:55">
      <c r="C94" s="26"/>
      <c r="D94" s="26"/>
      <c r="BA94" s="24"/>
      <c r="BC94" s="24"/>
    </row>
    <row r="95" spans="1:55">
      <c r="A95" s="124"/>
      <c r="C95" s="126"/>
      <c r="D95" s="126"/>
      <c r="BA95" s="24"/>
      <c r="BC95" s="24"/>
    </row>
    <row r="96" spans="1:55">
      <c r="B96" s="123"/>
      <c r="C96" s="126"/>
      <c r="D96" s="126"/>
      <c r="BA96" s="24"/>
      <c r="BC96" s="24"/>
    </row>
    <row r="97" spans="1:55">
      <c r="A97" s="24"/>
      <c r="B97" s="115"/>
      <c r="C97" s="26"/>
      <c r="D97" s="26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X97" s="24"/>
      <c r="Y97" s="24"/>
      <c r="AD97" s="24"/>
      <c r="AE97" s="24"/>
      <c r="AJ97" s="24"/>
      <c r="AK97" s="24"/>
      <c r="AN97" s="24"/>
      <c r="AQ97" s="24"/>
      <c r="AR97" s="24"/>
      <c r="AS97" s="24"/>
      <c r="AT97" s="24"/>
      <c r="AU97" s="24"/>
      <c r="AV97" s="24"/>
      <c r="BA97" s="24"/>
      <c r="BC97" s="24"/>
    </row>
    <row r="98" spans="1:55">
      <c r="A98" s="24"/>
      <c r="B98" s="121"/>
      <c r="C98" s="26"/>
      <c r="D98" s="26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X98" s="24"/>
      <c r="Y98" s="24"/>
      <c r="AD98" s="24"/>
      <c r="AE98" s="24"/>
      <c r="AJ98" s="24"/>
      <c r="AK98" s="24"/>
      <c r="AN98" s="24"/>
      <c r="AQ98" s="24"/>
      <c r="AR98" s="24"/>
      <c r="AS98" s="24"/>
      <c r="AT98" s="24"/>
      <c r="AU98" s="24"/>
      <c r="AV98" s="24"/>
      <c r="BA98" s="24"/>
      <c r="BC98" s="24"/>
    </row>
    <row r="99" spans="1:55">
      <c r="A99" s="24"/>
      <c r="B99" s="121"/>
      <c r="C99" s="26"/>
      <c r="D99" s="26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X99" s="24"/>
      <c r="Y99" s="24"/>
      <c r="AD99" s="24"/>
      <c r="AE99" s="24"/>
      <c r="AJ99" s="24"/>
      <c r="AK99" s="24"/>
      <c r="AN99" s="24"/>
      <c r="AQ99" s="24"/>
      <c r="AR99" s="24"/>
      <c r="AS99" s="24"/>
      <c r="AT99" s="24"/>
      <c r="AU99" s="24"/>
      <c r="AV99" s="24"/>
      <c r="BA99" s="24"/>
      <c r="BC99" s="24"/>
    </row>
    <row r="100" spans="1:55">
      <c r="A100" s="24"/>
      <c r="C100" s="127"/>
      <c r="D100" s="351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X100" s="24"/>
      <c r="Y100" s="24"/>
      <c r="AD100" s="24"/>
      <c r="AE100" s="24"/>
      <c r="AJ100" s="24"/>
      <c r="AK100" s="24"/>
      <c r="AN100" s="24"/>
      <c r="AQ100" s="24"/>
      <c r="AR100" s="24"/>
      <c r="AS100" s="24"/>
      <c r="AT100" s="24"/>
      <c r="AU100" s="24"/>
      <c r="AV100" s="24"/>
      <c r="BA100" s="24"/>
      <c r="BC100" s="24"/>
    </row>
    <row r="101" spans="1:55">
      <c r="A101" s="24"/>
      <c r="B101" s="115"/>
      <c r="C101" s="26"/>
      <c r="D101" s="351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X101" s="24"/>
      <c r="Y101" s="24"/>
      <c r="AD101" s="24"/>
      <c r="AE101" s="24"/>
      <c r="AJ101" s="24"/>
      <c r="AK101" s="24"/>
      <c r="AN101" s="24"/>
      <c r="AQ101" s="24"/>
      <c r="AR101" s="24"/>
      <c r="AS101" s="24"/>
      <c r="AT101" s="24"/>
      <c r="AU101" s="24"/>
      <c r="AV101" s="24"/>
      <c r="BA101" s="24"/>
      <c r="BC101" s="24"/>
    </row>
    <row r="102" spans="1:55">
      <c r="A102" s="24"/>
      <c r="B102" s="115"/>
      <c r="C102" s="26"/>
      <c r="D102" s="352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X102" s="24"/>
      <c r="Y102" s="24"/>
      <c r="AD102" s="24"/>
      <c r="AE102" s="24"/>
      <c r="AJ102" s="24"/>
      <c r="AK102" s="24"/>
      <c r="AN102" s="24"/>
      <c r="AQ102" s="24"/>
      <c r="AR102" s="24"/>
      <c r="AS102" s="24"/>
      <c r="AT102" s="24"/>
      <c r="AU102" s="24"/>
      <c r="AV102" s="24"/>
      <c r="BA102" s="24"/>
      <c r="BC102" s="24"/>
    </row>
    <row r="103" spans="1:55">
      <c r="A103" s="24"/>
      <c r="B103" s="115"/>
      <c r="C103" s="25"/>
      <c r="D103" s="35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X103" s="24"/>
      <c r="Y103" s="24"/>
      <c r="AD103" s="24"/>
      <c r="AE103" s="24"/>
      <c r="AJ103" s="24"/>
      <c r="AK103" s="24"/>
      <c r="AN103" s="24"/>
      <c r="AQ103" s="24"/>
      <c r="AR103" s="24"/>
      <c r="AS103" s="24"/>
      <c r="AT103" s="24"/>
      <c r="AU103" s="24"/>
      <c r="AV103" s="24"/>
      <c r="BA103" s="24"/>
      <c r="BC103" s="24"/>
    </row>
    <row r="104" spans="1:55">
      <c r="A104" s="24"/>
      <c r="B104" s="115"/>
      <c r="C104" s="25"/>
      <c r="D104" s="353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X104" s="24"/>
      <c r="Y104" s="24"/>
      <c r="AD104" s="24"/>
      <c r="AE104" s="24"/>
      <c r="AJ104" s="24"/>
      <c r="AK104" s="24"/>
      <c r="AN104" s="24"/>
      <c r="AQ104" s="24"/>
      <c r="AR104" s="24"/>
      <c r="AS104" s="24"/>
      <c r="AT104" s="24"/>
      <c r="AU104" s="24"/>
      <c r="AV104" s="24"/>
      <c r="BA104" s="24"/>
      <c r="BC104" s="24"/>
    </row>
    <row r="105" spans="1:55">
      <c r="A105" s="24"/>
      <c r="B105" s="115"/>
      <c r="C105" s="25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X105" s="24"/>
      <c r="Y105" s="24"/>
      <c r="AD105" s="24"/>
      <c r="AE105" s="24"/>
      <c r="AJ105" s="24"/>
      <c r="AK105" s="24"/>
      <c r="AN105" s="24"/>
      <c r="AQ105" s="24"/>
      <c r="AR105" s="24"/>
      <c r="AS105" s="24"/>
      <c r="AT105" s="24"/>
      <c r="AU105" s="24"/>
      <c r="AV105" s="24"/>
      <c r="BA105" s="24"/>
      <c r="BC105" s="24"/>
    </row>
    <row r="106" spans="1:55">
      <c r="A106" s="24"/>
      <c r="B106" s="115"/>
      <c r="C106" s="25"/>
      <c r="D106" s="35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X106" s="24"/>
      <c r="Y106" s="24"/>
      <c r="AD106" s="24"/>
      <c r="AE106" s="24"/>
      <c r="AJ106" s="24"/>
      <c r="AK106" s="24"/>
      <c r="AN106" s="24"/>
      <c r="AQ106" s="24"/>
      <c r="AR106" s="24"/>
      <c r="AS106" s="24"/>
      <c r="AT106" s="24"/>
      <c r="AU106" s="24"/>
      <c r="AV106" s="24"/>
      <c r="BA106" s="24"/>
      <c r="BC106" s="24"/>
    </row>
    <row r="107" spans="1:55">
      <c r="A107" s="24"/>
      <c r="B107" s="115"/>
      <c r="C107" s="25"/>
      <c r="D107" s="35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X107" s="24"/>
      <c r="Y107" s="24"/>
      <c r="AD107" s="24"/>
      <c r="AE107" s="24"/>
      <c r="AJ107" s="24"/>
      <c r="AK107" s="24"/>
      <c r="AN107" s="24"/>
      <c r="AQ107" s="24"/>
      <c r="AR107" s="24"/>
      <c r="AS107" s="24"/>
      <c r="AT107" s="24"/>
      <c r="AU107" s="24"/>
      <c r="AV107" s="24"/>
      <c r="BA107" s="24"/>
      <c r="BC107" s="24"/>
    </row>
    <row r="108" spans="1:55">
      <c r="A108" s="24"/>
      <c r="B108" s="115"/>
      <c r="C108" s="25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X108" s="24"/>
      <c r="Y108" s="24"/>
      <c r="AD108" s="24"/>
      <c r="AE108" s="24"/>
      <c r="AJ108" s="24"/>
      <c r="AK108" s="24"/>
      <c r="AN108" s="24"/>
      <c r="AQ108" s="24"/>
      <c r="AR108" s="24"/>
      <c r="AS108" s="24"/>
      <c r="AT108" s="24"/>
      <c r="AU108" s="24"/>
      <c r="AV108" s="24"/>
      <c r="BA108" s="24"/>
      <c r="BC108" s="24"/>
    </row>
    <row r="109" spans="1:55">
      <c r="A109" s="24"/>
      <c r="C109" s="25"/>
      <c r="D109" s="35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X109" s="24"/>
      <c r="Y109" s="24"/>
      <c r="AD109" s="24"/>
      <c r="AE109" s="24"/>
      <c r="AJ109" s="24"/>
      <c r="AK109" s="24"/>
      <c r="AN109" s="24"/>
      <c r="AQ109" s="24"/>
      <c r="AR109" s="24"/>
      <c r="AS109" s="24"/>
      <c r="AT109" s="24"/>
      <c r="AU109" s="24"/>
      <c r="AV109" s="24"/>
      <c r="BA109" s="24"/>
      <c r="BC109" s="24"/>
    </row>
    <row r="110" spans="1:55">
      <c r="A110" s="24"/>
      <c r="C110" s="25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X110" s="24"/>
      <c r="Y110" s="24"/>
      <c r="AD110" s="24"/>
      <c r="AE110" s="24"/>
      <c r="AJ110" s="24"/>
      <c r="AK110" s="24"/>
      <c r="AN110" s="24"/>
      <c r="AQ110" s="24"/>
      <c r="AR110" s="24"/>
      <c r="AS110" s="24"/>
      <c r="AT110" s="24"/>
      <c r="AU110" s="24"/>
      <c r="AV110" s="24"/>
      <c r="BA110" s="24"/>
      <c r="BC110" s="24"/>
    </row>
    <row r="111" spans="1:55">
      <c r="A111" s="24"/>
      <c r="C111" s="25"/>
      <c r="D111" s="35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X111" s="24"/>
      <c r="Y111" s="24"/>
      <c r="AD111" s="24"/>
      <c r="AE111" s="24"/>
      <c r="AJ111" s="24"/>
      <c r="AK111" s="24"/>
      <c r="AN111" s="24"/>
      <c r="AQ111" s="24"/>
      <c r="AR111" s="24"/>
      <c r="AS111" s="24"/>
      <c r="AT111" s="24"/>
      <c r="AU111" s="24"/>
      <c r="AV111" s="24"/>
      <c r="BA111" s="24"/>
      <c r="BC111" s="24"/>
    </row>
    <row r="112" spans="1:55">
      <c r="A112" s="24"/>
      <c r="C112" s="25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X112" s="24"/>
      <c r="Y112" s="24"/>
      <c r="AD112" s="24"/>
      <c r="AE112" s="24"/>
      <c r="AJ112" s="24"/>
      <c r="AK112" s="24"/>
      <c r="AN112" s="24"/>
      <c r="AQ112" s="24"/>
      <c r="AR112" s="24"/>
      <c r="AS112" s="24"/>
      <c r="AT112" s="24"/>
      <c r="AU112" s="24"/>
      <c r="AV112" s="24"/>
      <c r="BA112" s="24"/>
      <c r="BC112" s="24"/>
    </row>
    <row r="113" spans="1:55">
      <c r="A113" s="24"/>
      <c r="B113" s="24"/>
      <c r="C113" s="25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X113" s="24"/>
      <c r="Y113" s="24"/>
      <c r="AD113" s="24"/>
      <c r="AE113" s="24"/>
      <c r="AJ113" s="24"/>
      <c r="AK113" s="24"/>
      <c r="AN113" s="24"/>
      <c r="AQ113" s="24"/>
      <c r="AR113" s="24"/>
      <c r="AS113" s="24"/>
      <c r="AT113" s="24"/>
      <c r="AU113" s="24"/>
      <c r="AV113" s="24"/>
      <c r="BA113" s="24"/>
      <c r="BC113" s="24"/>
    </row>
    <row r="114" spans="1:55">
      <c r="A114" s="24"/>
      <c r="B114" s="24"/>
      <c r="C114" s="25"/>
      <c r="D114" s="35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X114" s="24"/>
      <c r="Y114" s="24"/>
      <c r="AD114" s="24"/>
      <c r="AE114" s="24"/>
      <c r="AJ114" s="24"/>
      <c r="AK114" s="24"/>
      <c r="AN114" s="24"/>
      <c r="AQ114" s="24"/>
      <c r="AR114" s="24"/>
      <c r="AS114" s="24"/>
      <c r="AT114" s="24"/>
      <c r="AU114" s="24"/>
      <c r="AV114" s="24"/>
      <c r="BA114" s="24"/>
      <c r="BC114" s="24"/>
    </row>
    <row r="115" spans="1:55">
      <c r="A115" s="24"/>
      <c r="B115" s="24"/>
      <c r="C115" s="25"/>
      <c r="D115" s="355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X115" s="24"/>
      <c r="Y115" s="24"/>
      <c r="AD115" s="24"/>
      <c r="AE115" s="24"/>
      <c r="AJ115" s="24"/>
      <c r="AK115" s="24"/>
      <c r="AN115" s="24"/>
      <c r="AQ115" s="24"/>
      <c r="AR115" s="24"/>
      <c r="AS115" s="24"/>
      <c r="AT115" s="24"/>
      <c r="AU115" s="24"/>
      <c r="AV115" s="24"/>
      <c r="BA115" s="24"/>
      <c r="BC115" s="24"/>
    </row>
    <row r="116" spans="1:55">
      <c r="A116" s="24"/>
      <c r="B116" s="24"/>
      <c r="C116" s="25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X116" s="24"/>
      <c r="Y116" s="24"/>
      <c r="AD116" s="24"/>
      <c r="AE116" s="24"/>
      <c r="AJ116" s="24"/>
      <c r="AK116" s="24"/>
      <c r="AN116" s="24"/>
      <c r="AQ116" s="24"/>
      <c r="AR116" s="24"/>
      <c r="AS116" s="24"/>
      <c r="AT116" s="24"/>
      <c r="AU116" s="24"/>
      <c r="AV116" s="24"/>
      <c r="BA116" s="24"/>
      <c r="BC116" s="24"/>
    </row>
    <row r="117" spans="1:55">
      <c r="A117" s="24"/>
      <c r="B117" s="24"/>
      <c r="C117" s="25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X117" s="24"/>
      <c r="Y117" s="24"/>
      <c r="AD117" s="24"/>
      <c r="AE117" s="24"/>
      <c r="AJ117" s="24"/>
      <c r="AK117" s="24"/>
      <c r="AN117" s="24"/>
      <c r="AQ117" s="24"/>
      <c r="AR117" s="24"/>
      <c r="AS117" s="24"/>
      <c r="AT117" s="24"/>
      <c r="AU117" s="24"/>
      <c r="AV117" s="24"/>
      <c r="BA117" s="24"/>
      <c r="BC117" s="24"/>
    </row>
    <row r="118" spans="1:55">
      <c r="A118" s="24"/>
      <c r="B118" s="24"/>
      <c r="C118" s="25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X118" s="24"/>
      <c r="Y118" s="24"/>
      <c r="AD118" s="24"/>
      <c r="AE118" s="24"/>
      <c r="AJ118" s="24"/>
      <c r="AK118" s="24"/>
      <c r="AN118" s="24"/>
      <c r="AQ118" s="24"/>
      <c r="AR118" s="24"/>
      <c r="AS118" s="24"/>
      <c r="AT118" s="24"/>
      <c r="AU118" s="24"/>
      <c r="AV118" s="24"/>
      <c r="BA118" s="24"/>
      <c r="BC118" s="24"/>
    </row>
    <row r="119" spans="1:55">
      <c r="A119" s="24"/>
      <c r="B119" s="24"/>
      <c r="C119" s="25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X119" s="24"/>
      <c r="Y119" s="24"/>
      <c r="AD119" s="24"/>
      <c r="AE119" s="24"/>
      <c r="AJ119" s="24"/>
      <c r="AK119" s="24"/>
      <c r="AN119" s="24"/>
      <c r="AQ119" s="24"/>
      <c r="AR119" s="24"/>
      <c r="AS119" s="24"/>
      <c r="AT119" s="24"/>
      <c r="AU119" s="24"/>
      <c r="AV119" s="24"/>
      <c r="BA119" s="24"/>
      <c r="BC119" s="24"/>
    </row>
    <row r="120" spans="1:55">
      <c r="A120" s="24"/>
      <c r="B120" s="24"/>
      <c r="C120" s="25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X120" s="24"/>
      <c r="Y120" s="24"/>
      <c r="AD120" s="24"/>
      <c r="AE120" s="24"/>
      <c r="AJ120" s="24"/>
      <c r="AK120" s="24"/>
      <c r="AN120" s="24"/>
      <c r="AQ120" s="24"/>
      <c r="AR120" s="24"/>
      <c r="AS120" s="24"/>
      <c r="AT120" s="24"/>
      <c r="AU120" s="24"/>
      <c r="AV120" s="24"/>
      <c r="BA120" s="24"/>
      <c r="BC120" s="24"/>
    </row>
    <row r="121" spans="1:55">
      <c r="A121" s="24"/>
      <c r="B121" s="24"/>
      <c r="C121" s="25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X121" s="24"/>
      <c r="Y121" s="24"/>
      <c r="AD121" s="24"/>
      <c r="AE121" s="24"/>
      <c r="AJ121" s="24"/>
      <c r="AK121" s="24"/>
      <c r="AN121" s="24"/>
      <c r="AQ121" s="24"/>
      <c r="AR121" s="24"/>
      <c r="AS121" s="24"/>
      <c r="AT121" s="24"/>
      <c r="AU121" s="24"/>
      <c r="AV121" s="24"/>
      <c r="BA121" s="24"/>
      <c r="BC121" s="24"/>
    </row>
    <row r="122" spans="1:55">
      <c r="A122" s="24"/>
      <c r="B122" s="24"/>
      <c r="C122" s="25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X122" s="24"/>
      <c r="Y122" s="24"/>
      <c r="AD122" s="24"/>
      <c r="AE122" s="24"/>
      <c r="AJ122" s="24"/>
      <c r="AK122" s="24"/>
      <c r="AN122" s="24"/>
      <c r="AQ122" s="24"/>
      <c r="AR122" s="24"/>
      <c r="AS122" s="24"/>
      <c r="AT122" s="24"/>
      <c r="AU122" s="24"/>
      <c r="AV122" s="24"/>
      <c r="BA122" s="24"/>
      <c r="BC122" s="24"/>
    </row>
    <row r="123" spans="1:55">
      <c r="A123" s="24"/>
      <c r="B123" s="24"/>
      <c r="C123" s="25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X123" s="24"/>
      <c r="Y123" s="24"/>
      <c r="AD123" s="24"/>
      <c r="AE123" s="24"/>
      <c r="AJ123" s="24"/>
      <c r="AK123" s="24"/>
      <c r="AN123" s="24"/>
      <c r="AQ123" s="24"/>
      <c r="AR123" s="24"/>
      <c r="AS123" s="24"/>
      <c r="AT123" s="24"/>
      <c r="AU123" s="24"/>
      <c r="AV123" s="24"/>
      <c r="BA123" s="24"/>
      <c r="BC123" s="24"/>
    </row>
    <row r="124" spans="1:55">
      <c r="A124" s="24"/>
      <c r="B124" s="24"/>
      <c r="C124" s="25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X124" s="24"/>
      <c r="Y124" s="24"/>
      <c r="AD124" s="24"/>
      <c r="AE124" s="24"/>
      <c r="AJ124" s="24"/>
      <c r="AK124" s="24"/>
      <c r="AN124" s="24"/>
      <c r="AQ124" s="24"/>
      <c r="AR124" s="24"/>
      <c r="AS124" s="24"/>
      <c r="AT124" s="24"/>
      <c r="AU124" s="24"/>
      <c r="AV124" s="24"/>
      <c r="BA124" s="24"/>
      <c r="BC124" s="24"/>
    </row>
    <row r="125" spans="1:55" ht="16" customHeight="1">
      <c r="A125" s="24"/>
      <c r="B125" s="24"/>
      <c r="C125" s="25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X125" s="24"/>
      <c r="Y125" s="24"/>
      <c r="AD125" s="24"/>
      <c r="AE125" s="24"/>
      <c r="AJ125" s="24"/>
      <c r="AK125" s="24"/>
      <c r="AN125" s="24"/>
      <c r="AQ125" s="24"/>
      <c r="AR125" s="24"/>
      <c r="AS125" s="24"/>
      <c r="AT125" s="24"/>
      <c r="AU125" s="24"/>
      <c r="AV125" s="24"/>
      <c r="BA125" s="24"/>
      <c r="BC125" s="24"/>
    </row>
    <row r="126" spans="1:55">
      <c r="A126" s="24"/>
      <c r="B126" s="24"/>
      <c r="C126" s="25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X126" s="24"/>
      <c r="Y126" s="24"/>
      <c r="AD126" s="24"/>
      <c r="AE126" s="24"/>
      <c r="AJ126" s="24"/>
      <c r="AK126" s="24"/>
      <c r="AN126" s="24"/>
      <c r="AQ126" s="24"/>
      <c r="AR126" s="24"/>
      <c r="AS126" s="24"/>
      <c r="AT126" s="24"/>
      <c r="AU126" s="24"/>
      <c r="AV126" s="24"/>
      <c r="BA126" s="24"/>
      <c r="BC126" s="24"/>
    </row>
    <row r="127" spans="1:55">
      <c r="A127" s="24"/>
      <c r="B127" s="24"/>
      <c r="C127" s="25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X127" s="24"/>
      <c r="Y127" s="24"/>
      <c r="AD127" s="24"/>
      <c r="AE127" s="24"/>
      <c r="AJ127" s="24"/>
      <c r="AK127" s="24"/>
      <c r="AN127" s="24"/>
      <c r="AQ127" s="24"/>
      <c r="AR127" s="24"/>
      <c r="AS127" s="24"/>
      <c r="AT127" s="24"/>
      <c r="AU127" s="24"/>
      <c r="AV127" s="24"/>
      <c r="BA127" s="24"/>
      <c r="BC127" s="24"/>
    </row>
    <row r="128" spans="1:55">
      <c r="A128" s="24"/>
      <c r="B128" s="24"/>
      <c r="C128" s="25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X128" s="24"/>
      <c r="Y128" s="24"/>
      <c r="AD128" s="24"/>
      <c r="AE128" s="24"/>
      <c r="AJ128" s="24"/>
      <c r="AK128" s="24"/>
      <c r="AN128" s="24"/>
      <c r="AQ128" s="24"/>
      <c r="AR128" s="24"/>
      <c r="AS128" s="24"/>
      <c r="AT128" s="24"/>
      <c r="AU128" s="24"/>
      <c r="AV128" s="24"/>
      <c r="BA128" s="24"/>
      <c r="BC128" s="24"/>
    </row>
    <row r="129" spans="1:55">
      <c r="A129" s="24"/>
      <c r="B129" s="24"/>
      <c r="C129" s="25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X129" s="24"/>
      <c r="Y129" s="24"/>
      <c r="AD129" s="24"/>
      <c r="AE129" s="24"/>
      <c r="AJ129" s="24"/>
      <c r="AK129" s="24"/>
      <c r="AN129" s="24"/>
      <c r="AQ129" s="24"/>
      <c r="AR129" s="24"/>
      <c r="AS129" s="24"/>
      <c r="AT129" s="24"/>
      <c r="AU129" s="24"/>
      <c r="AV129" s="24"/>
      <c r="BA129" s="24"/>
      <c r="BC129" s="24"/>
    </row>
    <row r="130" spans="1:55">
      <c r="A130" s="24"/>
      <c r="B130" s="24"/>
      <c r="C130" s="25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X130" s="24"/>
      <c r="Y130" s="24"/>
      <c r="AD130" s="24"/>
      <c r="AE130" s="24"/>
      <c r="AJ130" s="24"/>
      <c r="AK130" s="24"/>
      <c r="AN130" s="24"/>
      <c r="AQ130" s="24"/>
      <c r="AR130" s="24"/>
      <c r="AS130" s="24"/>
      <c r="AT130" s="24"/>
      <c r="AU130" s="24"/>
      <c r="AV130" s="24"/>
      <c r="BA130" s="24"/>
      <c r="BC130" s="24"/>
    </row>
    <row r="131" spans="1:55">
      <c r="A131" s="24"/>
      <c r="B131" s="24"/>
      <c r="C131" s="25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X131" s="24"/>
      <c r="Y131" s="24"/>
      <c r="AD131" s="24"/>
      <c r="AE131" s="24"/>
      <c r="AJ131" s="24"/>
      <c r="AK131" s="24"/>
      <c r="AN131" s="24"/>
      <c r="AQ131" s="24"/>
      <c r="AR131" s="24"/>
      <c r="AS131" s="24"/>
      <c r="AT131" s="24"/>
      <c r="AU131" s="24"/>
      <c r="AV131" s="24"/>
      <c r="BA131" s="24"/>
      <c r="BC131" s="24"/>
    </row>
    <row r="132" spans="1:55">
      <c r="A132" s="24"/>
      <c r="B132" s="24"/>
      <c r="C132" s="25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X132" s="24"/>
      <c r="Y132" s="24"/>
      <c r="AD132" s="24"/>
      <c r="AE132" s="24"/>
      <c r="AJ132" s="24"/>
      <c r="AK132" s="24"/>
      <c r="AN132" s="24"/>
      <c r="AQ132" s="24"/>
      <c r="AR132" s="24"/>
      <c r="AS132" s="24"/>
      <c r="AT132" s="24"/>
      <c r="AU132" s="24"/>
      <c r="AV132" s="24"/>
      <c r="BA132" s="24"/>
      <c r="BC132" s="24"/>
    </row>
    <row r="133" spans="1:55">
      <c r="A133" s="24"/>
      <c r="B133" s="24"/>
      <c r="C133" s="25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X133" s="24"/>
      <c r="Y133" s="24"/>
      <c r="AD133" s="24"/>
      <c r="AE133" s="24"/>
      <c r="AJ133" s="24"/>
      <c r="AK133" s="24"/>
      <c r="AN133" s="24"/>
      <c r="AQ133" s="24"/>
      <c r="AR133" s="24"/>
      <c r="AS133" s="24"/>
      <c r="AT133" s="24"/>
      <c r="AU133" s="24"/>
      <c r="AV133" s="24"/>
      <c r="BA133" s="24"/>
      <c r="BC133" s="24"/>
    </row>
    <row r="134" spans="1:55">
      <c r="A134" s="24"/>
      <c r="B134" s="24"/>
      <c r="C134" s="25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X134" s="24"/>
      <c r="Y134" s="24"/>
      <c r="AD134" s="24"/>
      <c r="AE134" s="24"/>
      <c r="AJ134" s="24"/>
      <c r="AK134" s="24"/>
      <c r="AN134" s="24"/>
      <c r="AQ134" s="24"/>
      <c r="AR134" s="24"/>
      <c r="AS134" s="24"/>
      <c r="AT134" s="24"/>
      <c r="AU134" s="24"/>
      <c r="AV134" s="24"/>
      <c r="BA134" s="24"/>
      <c r="BC134" s="24"/>
    </row>
    <row r="135" spans="1:55">
      <c r="A135" s="24"/>
      <c r="B135" s="24"/>
      <c r="C135" s="25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X135" s="24"/>
      <c r="Y135" s="24"/>
      <c r="AD135" s="24"/>
      <c r="AE135" s="24"/>
      <c r="AJ135" s="24"/>
      <c r="AK135" s="24"/>
      <c r="AN135" s="24"/>
      <c r="AQ135" s="24"/>
      <c r="AR135" s="24"/>
      <c r="AS135" s="24"/>
      <c r="AT135" s="24"/>
      <c r="AU135" s="24"/>
      <c r="AV135" s="24"/>
      <c r="BA135" s="24"/>
      <c r="BC135" s="24"/>
    </row>
    <row r="136" spans="1:55">
      <c r="A136" s="24"/>
      <c r="B136" s="24"/>
      <c r="C136" s="25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X136" s="24"/>
      <c r="Y136" s="24"/>
      <c r="AD136" s="24"/>
      <c r="AE136" s="24"/>
      <c r="AJ136" s="24"/>
      <c r="AK136" s="24"/>
      <c r="AN136" s="24"/>
      <c r="AQ136" s="24"/>
      <c r="AR136" s="24"/>
      <c r="AS136" s="24"/>
      <c r="AT136" s="24"/>
      <c r="AU136" s="24"/>
      <c r="AV136" s="24"/>
      <c r="BA136" s="24"/>
      <c r="BC136" s="24"/>
    </row>
    <row r="137" spans="1:55">
      <c r="A137" s="24"/>
      <c r="B137" s="24"/>
      <c r="C137" s="25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X137" s="24"/>
      <c r="Y137" s="24"/>
      <c r="AD137" s="24"/>
      <c r="AE137" s="24"/>
      <c r="AJ137" s="24"/>
      <c r="AK137" s="24"/>
      <c r="AN137" s="24"/>
      <c r="AQ137" s="24"/>
      <c r="AR137" s="24"/>
      <c r="AS137" s="24"/>
      <c r="AT137" s="24"/>
      <c r="AU137" s="24"/>
      <c r="AV137" s="24"/>
      <c r="BA137" s="24"/>
      <c r="BC137" s="24"/>
    </row>
    <row r="138" spans="1:55">
      <c r="A138" s="24"/>
      <c r="B138" s="24"/>
      <c r="C138" s="25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X138" s="24"/>
      <c r="Y138" s="24"/>
      <c r="AD138" s="24"/>
      <c r="AE138" s="24"/>
      <c r="AJ138" s="24"/>
      <c r="AK138" s="24"/>
      <c r="AN138" s="24"/>
      <c r="AQ138" s="24"/>
      <c r="AR138" s="24"/>
      <c r="AS138" s="24"/>
      <c r="AT138" s="24"/>
      <c r="AU138" s="24"/>
      <c r="AV138" s="24"/>
      <c r="BA138" s="24"/>
      <c r="BC138" s="24"/>
    </row>
    <row r="139" spans="1:55">
      <c r="A139" s="24"/>
      <c r="B139" s="24"/>
      <c r="C139" s="25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X139" s="24"/>
      <c r="Y139" s="24"/>
      <c r="AD139" s="24"/>
      <c r="AE139" s="24"/>
      <c r="AJ139" s="24"/>
      <c r="AK139" s="24"/>
      <c r="AN139" s="24"/>
      <c r="AQ139" s="24"/>
      <c r="AR139" s="24"/>
      <c r="AS139" s="24"/>
      <c r="AT139" s="24"/>
      <c r="AU139" s="24"/>
      <c r="AV139" s="24"/>
      <c r="BA139" s="24"/>
      <c r="BC139" s="24"/>
    </row>
    <row r="140" spans="1:55">
      <c r="A140" s="24"/>
      <c r="B140" s="24"/>
      <c r="C140" s="25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X140" s="24"/>
      <c r="Y140" s="24"/>
      <c r="AD140" s="24"/>
      <c r="AE140" s="24"/>
      <c r="AJ140" s="24"/>
      <c r="AK140" s="24"/>
      <c r="AN140" s="24"/>
      <c r="AQ140" s="24"/>
      <c r="AR140" s="24"/>
      <c r="AS140" s="24"/>
      <c r="AT140" s="24"/>
      <c r="AU140" s="24"/>
      <c r="AV140" s="24"/>
      <c r="BA140" s="24"/>
      <c r="BC140" s="24"/>
    </row>
    <row r="141" spans="1:55">
      <c r="A141" s="24"/>
      <c r="B141" s="24"/>
      <c r="C141" s="25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X141" s="24"/>
      <c r="Y141" s="24"/>
      <c r="AD141" s="24"/>
      <c r="AE141" s="24"/>
      <c r="AJ141" s="24"/>
      <c r="AK141" s="24"/>
      <c r="AN141" s="24"/>
      <c r="AQ141" s="24"/>
      <c r="AR141" s="24"/>
      <c r="AS141" s="24"/>
      <c r="AT141" s="24"/>
      <c r="AU141" s="24"/>
      <c r="AV141" s="24"/>
      <c r="BA141" s="24"/>
      <c r="BC141" s="24"/>
    </row>
    <row r="142" spans="1:55">
      <c r="A142" s="24"/>
      <c r="B142" s="24"/>
      <c r="C142" s="25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X142" s="24"/>
      <c r="Y142" s="24"/>
      <c r="AD142" s="24"/>
      <c r="AE142" s="24"/>
      <c r="AJ142" s="24"/>
      <c r="AK142" s="24"/>
      <c r="AN142" s="24"/>
      <c r="AQ142" s="24"/>
      <c r="AR142" s="24"/>
      <c r="AS142" s="24"/>
      <c r="AT142" s="24"/>
      <c r="AU142" s="24"/>
      <c r="AV142" s="24"/>
      <c r="BA142" s="24"/>
      <c r="BC142" s="24"/>
    </row>
    <row r="143" spans="1:55">
      <c r="A143" s="24"/>
      <c r="B143" s="24"/>
      <c r="C143" s="25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X143" s="24"/>
      <c r="Y143" s="24"/>
      <c r="AD143" s="24"/>
      <c r="AE143" s="24"/>
      <c r="AJ143" s="24"/>
      <c r="AK143" s="24"/>
      <c r="AN143" s="24"/>
      <c r="AQ143" s="24"/>
      <c r="AR143" s="24"/>
      <c r="AS143" s="24"/>
      <c r="AT143" s="24"/>
      <c r="AU143" s="24"/>
      <c r="AV143" s="24"/>
      <c r="BA143" s="24"/>
      <c r="BC143" s="24"/>
    </row>
    <row r="144" spans="1:55">
      <c r="A144" s="24"/>
      <c r="B144" s="24"/>
      <c r="C144" s="25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X144" s="24"/>
      <c r="Y144" s="24"/>
      <c r="AD144" s="24"/>
      <c r="AE144" s="24"/>
      <c r="AJ144" s="24"/>
      <c r="AK144" s="24"/>
      <c r="AN144" s="24"/>
      <c r="AQ144" s="24"/>
      <c r="AR144" s="24"/>
      <c r="AS144" s="24"/>
      <c r="AT144" s="24"/>
      <c r="AU144" s="24"/>
      <c r="AV144" s="24"/>
      <c r="BA144" s="24"/>
      <c r="BC144" s="24"/>
    </row>
    <row r="145" spans="1:55">
      <c r="A145" s="24"/>
      <c r="B145" s="24"/>
      <c r="C145" s="25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X145" s="24"/>
      <c r="Y145" s="24"/>
      <c r="AD145" s="24"/>
      <c r="AE145" s="24"/>
      <c r="AJ145" s="24"/>
      <c r="AK145" s="24"/>
      <c r="AN145" s="24"/>
      <c r="AQ145" s="24"/>
      <c r="AR145" s="24"/>
      <c r="AS145" s="24"/>
      <c r="AT145" s="24"/>
      <c r="AU145" s="24"/>
      <c r="AV145" s="24"/>
      <c r="BA145" s="24"/>
      <c r="BC145" s="24"/>
    </row>
    <row r="146" spans="1:55">
      <c r="A146" s="24"/>
      <c r="B146" s="24"/>
      <c r="C146" s="25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X146" s="24"/>
      <c r="Y146" s="24"/>
      <c r="AD146" s="24"/>
      <c r="AE146" s="24"/>
      <c r="AJ146" s="24"/>
      <c r="AK146" s="24"/>
      <c r="AN146" s="24"/>
      <c r="AQ146" s="24"/>
      <c r="AR146" s="24"/>
      <c r="AS146" s="24"/>
      <c r="AT146" s="24"/>
      <c r="AU146" s="24"/>
      <c r="AV146" s="24"/>
      <c r="BA146" s="24"/>
      <c r="BC146" s="24"/>
    </row>
    <row r="147" spans="1:55">
      <c r="A147" s="24"/>
      <c r="B147" s="24"/>
      <c r="C147" s="25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X147" s="24"/>
      <c r="Y147" s="24"/>
      <c r="AD147" s="24"/>
      <c r="AE147" s="24"/>
      <c r="AJ147" s="24"/>
      <c r="AK147" s="24"/>
      <c r="AN147" s="24"/>
      <c r="AQ147" s="24"/>
      <c r="AR147" s="24"/>
      <c r="AS147" s="24"/>
      <c r="AT147" s="24"/>
      <c r="AU147" s="24"/>
      <c r="AV147" s="24"/>
      <c r="BA147" s="24"/>
      <c r="BC147" s="24"/>
    </row>
    <row r="148" spans="1:55">
      <c r="A148" s="24"/>
      <c r="B148" s="24"/>
      <c r="C148" s="25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X148" s="24"/>
      <c r="Y148" s="24"/>
      <c r="AD148" s="24"/>
      <c r="AE148" s="24"/>
      <c r="AJ148" s="24"/>
      <c r="AK148" s="24"/>
      <c r="AN148" s="24"/>
      <c r="AQ148" s="24"/>
      <c r="AR148" s="24"/>
      <c r="AS148" s="24"/>
      <c r="AT148" s="24"/>
      <c r="AU148" s="24"/>
      <c r="AV148" s="24"/>
      <c r="BA148" s="24"/>
      <c r="BC148" s="24"/>
    </row>
    <row r="149" spans="1:55">
      <c r="A149" s="24"/>
      <c r="B149" s="24"/>
      <c r="C149" s="25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X149" s="24"/>
      <c r="Y149" s="24"/>
      <c r="AD149" s="24"/>
      <c r="AE149" s="24"/>
      <c r="AJ149" s="24"/>
      <c r="AK149" s="24"/>
      <c r="AN149" s="24"/>
      <c r="AQ149" s="24"/>
      <c r="AR149" s="24"/>
      <c r="AS149" s="24"/>
      <c r="AT149" s="24"/>
      <c r="AU149" s="24"/>
      <c r="AV149" s="24"/>
      <c r="BA149" s="24"/>
      <c r="BC149" s="24"/>
    </row>
    <row r="150" spans="1:55">
      <c r="A150" s="24"/>
      <c r="B150" s="24"/>
      <c r="C150" s="25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X150" s="24"/>
      <c r="Y150" s="24"/>
      <c r="AD150" s="24"/>
      <c r="AE150" s="24"/>
      <c r="AJ150" s="24"/>
      <c r="AK150" s="24"/>
      <c r="AN150" s="24"/>
      <c r="AQ150" s="24"/>
      <c r="AR150" s="24"/>
      <c r="AS150" s="24"/>
      <c r="AT150" s="24"/>
      <c r="AU150" s="24"/>
      <c r="AV150" s="24"/>
      <c r="BA150" s="24"/>
      <c r="BC150" s="24"/>
    </row>
    <row r="151" spans="1:55">
      <c r="A151" s="24"/>
      <c r="B151" s="24"/>
      <c r="C151" s="25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X151" s="24"/>
      <c r="Y151" s="24"/>
      <c r="AD151" s="24"/>
      <c r="AE151" s="24"/>
      <c r="AJ151" s="24"/>
      <c r="AK151" s="24"/>
      <c r="AN151" s="24"/>
      <c r="AQ151" s="24"/>
      <c r="AR151" s="24"/>
      <c r="AS151" s="24"/>
      <c r="AT151" s="24"/>
      <c r="AU151" s="24"/>
      <c r="AV151" s="24"/>
      <c r="BA151" s="24"/>
      <c r="BC151" s="24"/>
    </row>
    <row r="152" spans="1:55">
      <c r="A152" s="24"/>
      <c r="B152" s="24"/>
      <c r="C152" s="25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X152" s="24"/>
      <c r="Y152" s="24"/>
      <c r="AD152" s="24"/>
      <c r="AE152" s="24"/>
      <c r="AJ152" s="24"/>
      <c r="AK152" s="24"/>
      <c r="AN152" s="24"/>
      <c r="AQ152" s="24"/>
      <c r="AR152" s="24"/>
      <c r="AS152" s="24"/>
      <c r="AT152" s="24"/>
      <c r="AU152" s="24"/>
      <c r="AV152" s="24"/>
      <c r="BA152" s="24"/>
      <c r="BC152" s="24"/>
    </row>
    <row r="153" spans="1:55">
      <c r="A153" s="24"/>
      <c r="B153" s="24"/>
      <c r="C153" s="25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X153" s="24"/>
      <c r="Y153" s="24"/>
      <c r="AD153" s="24"/>
      <c r="AE153" s="24"/>
      <c r="AJ153" s="24"/>
      <c r="AK153" s="24"/>
      <c r="AN153" s="24"/>
      <c r="AQ153" s="24"/>
      <c r="AR153" s="24"/>
      <c r="AS153" s="24"/>
      <c r="AT153" s="24"/>
      <c r="AU153" s="24"/>
      <c r="AV153" s="24"/>
      <c r="BA153" s="24"/>
      <c r="BC153" s="24"/>
    </row>
    <row r="154" spans="1:55">
      <c r="A154" s="24"/>
      <c r="B154" s="24"/>
      <c r="C154" s="25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X154" s="24"/>
      <c r="Y154" s="24"/>
      <c r="AD154" s="24"/>
      <c r="AE154" s="24"/>
      <c r="AJ154" s="24"/>
      <c r="AK154" s="24"/>
      <c r="AN154" s="24"/>
      <c r="AQ154" s="24"/>
      <c r="AR154" s="24"/>
      <c r="AS154" s="24"/>
      <c r="AT154" s="24"/>
      <c r="AU154" s="24"/>
      <c r="AV154" s="24"/>
      <c r="BA154" s="24"/>
      <c r="BC154" s="24"/>
    </row>
    <row r="155" spans="1:55">
      <c r="A155" s="24"/>
      <c r="B155" s="24"/>
      <c r="C155" s="25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X155" s="24"/>
      <c r="Y155" s="24"/>
      <c r="AD155" s="24"/>
      <c r="AE155" s="24"/>
      <c r="AJ155" s="24"/>
      <c r="AK155" s="24"/>
      <c r="AN155" s="24"/>
      <c r="AQ155" s="24"/>
      <c r="AR155" s="24"/>
      <c r="AS155" s="24"/>
      <c r="AT155" s="24"/>
      <c r="AU155" s="24"/>
      <c r="AV155" s="24"/>
      <c r="BA155" s="24"/>
      <c r="BC155" s="24"/>
    </row>
    <row r="156" spans="1:55">
      <c r="A156" s="24"/>
      <c r="B156" s="24"/>
      <c r="C156" s="25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X156" s="24"/>
      <c r="Y156" s="24"/>
      <c r="AD156" s="24"/>
      <c r="AE156" s="24"/>
      <c r="AJ156" s="24"/>
      <c r="AK156" s="24"/>
      <c r="AN156" s="24"/>
      <c r="AQ156" s="24"/>
      <c r="AR156" s="24"/>
      <c r="AS156" s="24"/>
      <c r="AT156" s="24"/>
      <c r="AU156" s="24"/>
      <c r="AV156" s="24"/>
      <c r="BA156" s="24"/>
      <c r="BC156" s="24"/>
    </row>
    <row r="157" spans="1:55">
      <c r="A157" s="24"/>
      <c r="B157" s="24"/>
      <c r="C157" s="25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X157" s="24"/>
      <c r="Y157" s="24"/>
      <c r="AD157" s="24"/>
      <c r="AE157" s="24"/>
      <c r="AJ157" s="24"/>
      <c r="AK157" s="24"/>
      <c r="AN157" s="24"/>
      <c r="AQ157" s="24"/>
      <c r="AR157" s="24"/>
      <c r="AS157" s="24"/>
      <c r="AT157" s="24"/>
      <c r="AU157" s="24"/>
      <c r="AV157" s="24"/>
      <c r="BA157" s="24"/>
      <c r="BC157" s="24"/>
    </row>
    <row r="158" spans="1:55">
      <c r="A158" s="24"/>
      <c r="B158" s="24"/>
      <c r="C158" s="25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X158" s="24"/>
      <c r="Y158" s="24"/>
      <c r="AD158" s="24"/>
      <c r="AE158" s="24"/>
      <c r="AJ158" s="24"/>
      <c r="AK158" s="24"/>
      <c r="AN158" s="24"/>
      <c r="AQ158" s="24"/>
      <c r="AR158" s="24"/>
      <c r="AS158" s="24"/>
      <c r="AT158" s="24"/>
      <c r="AU158" s="24"/>
      <c r="AV158" s="24"/>
      <c r="BA158" s="24"/>
      <c r="BC158" s="24"/>
    </row>
    <row r="159" spans="1:55">
      <c r="A159" s="24"/>
      <c r="B159" s="24"/>
      <c r="C159" s="25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X159" s="24"/>
      <c r="Y159" s="24"/>
      <c r="AD159" s="24"/>
      <c r="AE159" s="24"/>
      <c r="AJ159" s="24"/>
      <c r="AK159" s="24"/>
      <c r="AN159" s="24"/>
      <c r="AQ159" s="24"/>
      <c r="AR159" s="24"/>
      <c r="AS159" s="24"/>
      <c r="AT159" s="24"/>
      <c r="AU159" s="24"/>
      <c r="AV159" s="24"/>
      <c r="BA159" s="24"/>
      <c r="BC159" s="24"/>
    </row>
    <row r="160" spans="1:55">
      <c r="A160" s="24"/>
      <c r="B160" s="24"/>
      <c r="C160" s="25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X160" s="24"/>
      <c r="Y160" s="24"/>
      <c r="AD160" s="24"/>
      <c r="AE160" s="24"/>
      <c r="AJ160" s="24"/>
      <c r="AK160" s="24"/>
      <c r="AN160" s="24"/>
      <c r="AQ160" s="24"/>
      <c r="AR160" s="24"/>
      <c r="AS160" s="24"/>
      <c r="AT160" s="24"/>
      <c r="AU160" s="24"/>
      <c r="AV160" s="24"/>
      <c r="BA160" s="24"/>
      <c r="BC160" s="24"/>
    </row>
    <row r="161" spans="1:55">
      <c r="A161" s="24"/>
      <c r="B161" s="24"/>
      <c r="C161" s="25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X161" s="24"/>
      <c r="Y161" s="24"/>
      <c r="AD161" s="24"/>
      <c r="AE161" s="24"/>
      <c r="AJ161" s="24"/>
      <c r="AK161" s="24"/>
      <c r="AN161" s="24"/>
      <c r="AQ161" s="24"/>
      <c r="AR161" s="24"/>
      <c r="AS161" s="24"/>
      <c r="AT161" s="24"/>
      <c r="AU161" s="24"/>
      <c r="AV161" s="24"/>
      <c r="BA161" s="24"/>
      <c r="BC161" s="24"/>
    </row>
    <row r="162" spans="1:55">
      <c r="A162" s="24"/>
      <c r="B162" s="24"/>
      <c r="C162" s="25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X162" s="24"/>
      <c r="Y162" s="24"/>
      <c r="AD162" s="24"/>
      <c r="AE162" s="24"/>
      <c r="AJ162" s="24"/>
      <c r="AK162" s="24"/>
      <c r="AN162" s="24"/>
      <c r="AQ162" s="24"/>
      <c r="AR162" s="24"/>
      <c r="AS162" s="24"/>
      <c r="AT162" s="24"/>
      <c r="AU162" s="24"/>
      <c r="AV162" s="24"/>
      <c r="BA162" s="24"/>
      <c r="BC162" s="24"/>
    </row>
    <row r="163" spans="1:55">
      <c r="A163" s="24"/>
      <c r="B163" s="24"/>
      <c r="C163" s="25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X163" s="24"/>
      <c r="Y163" s="24"/>
      <c r="AD163" s="24"/>
      <c r="AE163" s="24"/>
      <c r="AJ163" s="24"/>
      <c r="AK163" s="24"/>
      <c r="AN163" s="24"/>
      <c r="AQ163" s="24"/>
      <c r="AR163" s="24"/>
      <c r="AS163" s="24"/>
      <c r="AT163" s="24"/>
      <c r="AU163" s="24"/>
      <c r="AV163" s="24"/>
      <c r="BA163" s="24"/>
      <c r="BC163" s="24"/>
    </row>
    <row r="164" spans="1:55">
      <c r="A164" s="24"/>
      <c r="B164" s="24"/>
      <c r="C164" s="25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X164" s="24"/>
      <c r="Y164" s="24"/>
      <c r="AD164" s="24"/>
      <c r="AE164" s="24"/>
      <c r="AJ164" s="24"/>
      <c r="AK164" s="24"/>
      <c r="AN164" s="24"/>
      <c r="AQ164" s="24"/>
      <c r="AR164" s="24"/>
      <c r="AS164" s="24"/>
      <c r="AT164" s="24"/>
      <c r="AU164" s="24"/>
      <c r="AV164" s="24"/>
      <c r="BA164" s="24"/>
      <c r="BC164" s="24"/>
    </row>
    <row r="165" spans="1:55">
      <c r="A165" s="24"/>
      <c r="B165" s="24"/>
      <c r="C165" s="25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X165" s="24"/>
      <c r="Y165" s="24"/>
      <c r="AD165" s="24"/>
      <c r="AE165" s="24"/>
      <c r="AJ165" s="24"/>
      <c r="AK165" s="24"/>
      <c r="AN165" s="24"/>
      <c r="AQ165" s="24"/>
      <c r="AR165" s="24"/>
      <c r="AS165" s="24"/>
      <c r="AT165" s="24"/>
      <c r="AU165" s="24"/>
      <c r="AV165" s="24"/>
      <c r="BA165" s="24"/>
      <c r="BC165" s="24"/>
    </row>
    <row r="166" spans="1:55">
      <c r="A166" s="24"/>
      <c r="B166" s="24"/>
      <c r="C166" s="25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X166" s="24"/>
      <c r="Y166" s="24"/>
      <c r="AD166" s="24"/>
      <c r="AE166" s="24"/>
      <c r="AJ166" s="24"/>
      <c r="AK166" s="24"/>
      <c r="AN166" s="24"/>
      <c r="AQ166" s="24"/>
      <c r="AR166" s="24"/>
      <c r="AS166" s="24"/>
      <c r="AT166" s="24"/>
      <c r="AU166" s="24"/>
      <c r="AV166" s="24"/>
      <c r="BA166" s="24"/>
      <c r="BC166" s="24"/>
    </row>
    <row r="167" spans="1:55">
      <c r="A167" s="24"/>
      <c r="B167" s="24"/>
      <c r="C167" s="25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X167" s="24"/>
      <c r="Y167" s="24"/>
      <c r="AD167" s="24"/>
      <c r="AE167" s="24"/>
      <c r="AJ167" s="24"/>
      <c r="AK167" s="24"/>
      <c r="AN167" s="24"/>
      <c r="AQ167" s="24"/>
      <c r="AR167" s="24"/>
      <c r="AS167" s="24"/>
      <c r="AT167" s="24"/>
      <c r="AU167" s="24"/>
      <c r="AV167" s="24"/>
      <c r="BA167" s="24"/>
      <c r="BC167" s="24"/>
    </row>
    <row r="168" spans="1:55">
      <c r="A168" s="24"/>
      <c r="B168" s="24"/>
      <c r="C168" s="25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X168" s="24"/>
      <c r="Y168" s="24"/>
      <c r="AD168" s="24"/>
      <c r="AE168" s="24"/>
      <c r="AJ168" s="24"/>
      <c r="AK168" s="24"/>
      <c r="AN168" s="24"/>
      <c r="AQ168" s="24"/>
      <c r="AR168" s="24"/>
      <c r="AS168" s="24"/>
      <c r="AT168" s="24"/>
      <c r="AU168" s="24"/>
      <c r="AV168" s="24"/>
      <c r="BA168" s="24"/>
      <c r="BC168" s="24"/>
    </row>
    <row r="169" spans="1:55">
      <c r="A169" s="24"/>
      <c r="B169" s="24"/>
      <c r="C169" s="25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X169" s="24"/>
      <c r="Y169" s="24"/>
      <c r="AD169" s="24"/>
      <c r="AE169" s="24"/>
      <c r="AJ169" s="24"/>
      <c r="AK169" s="24"/>
      <c r="AN169" s="24"/>
      <c r="AQ169" s="24"/>
      <c r="AR169" s="24"/>
      <c r="AS169" s="24"/>
      <c r="AT169" s="24"/>
      <c r="AU169" s="24"/>
      <c r="AV169" s="24"/>
      <c r="BA169" s="24"/>
      <c r="BC169" s="24"/>
    </row>
    <row r="170" spans="1:55">
      <c r="A170" s="24"/>
      <c r="B170" s="24"/>
      <c r="C170" s="25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X170" s="24"/>
      <c r="Y170" s="24"/>
      <c r="AD170" s="24"/>
      <c r="AE170" s="24"/>
      <c r="AJ170" s="24"/>
      <c r="AK170" s="24"/>
      <c r="AN170" s="24"/>
      <c r="AQ170" s="24"/>
      <c r="AR170" s="24"/>
      <c r="AS170" s="24"/>
      <c r="AT170" s="24"/>
      <c r="AU170" s="24"/>
      <c r="AV170" s="24"/>
      <c r="BA170" s="24"/>
      <c r="BC170" s="24"/>
    </row>
    <row r="171" spans="1:55">
      <c r="A171" s="24"/>
      <c r="B171" s="24"/>
      <c r="C171" s="25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X171" s="24"/>
      <c r="Y171" s="24"/>
      <c r="AD171" s="24"/>
      <c r="AE171" s="24"/>
      <c r="AJ171" s="24"/>
      <c r="AK171" s="24"/>
      <c r="AN171" s="24"/>
      <c r="AQ171" s="24"/>
      <c r="AR171" s="24"/>
      <c r="AS171" s="24"/>
      <c r="AT171" s="24"/>
      <c r="AU171" s="24"/>
      <c r="AV171" s="24"/>
      <c r="BA171" s="24"/>
      <c r="BC171" s="24"/>
    </row>
    <row r="172" spans="1:55">
      <c r="A172" s="24"/>
      <c r="B172" s="24"/>
      <c r="C172" s="25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X172" s="24"/>
      <c r="Y172" s="24"/>
      <c r="AD172" s="24"/>
      <c r="AE172" s="24"/>
      <c r="AJ172" s="24"/>
      <c r="AK172" s="24"/>
      <c r="AN172" s="24"/>
      <c r="AQ172" s="24"/>
      <c r="AR172" s="24"/>
      <c r="AS172" s="24"/>
      <c r="AT172" s="24"/>
      <c r="AU172" s="24"/>
      <c r="AV172" s="24"/>
      <c r="BA172" s="24"/>
      <c r="BC172" s="24"/>
    </row>
    <row r="173" spans="1:55">
      <c r="A173" s="24"/>
      <c r="B173" s="24"/>
      <c r="C173" s="25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X173" s="24"/>
      <c r="Y173" s="24"/>
      <c r="AD173" s="24"/>
      <c r="AE173" s="24"/>
      <c r="AJ173" s="24"/>
      <c r="AK173" s="24"/>
      <c r="AN173" s="24"/>
      <c r="AQ173" s="24"/>
      <c r="AR173" s="24"/>
      <c r="AS173" s="24"/>
      <c r="AT173" s="24"/>
      <c r="AU173" s="24"/>
      <c r="AV173" s="24"/>
      <c r="BA173" s="24"/>
      <c r="BC173" s="24"/>
    </row>
    <row r="174" spans="1:55">
      <c r="A174" s="24"/>
      <c r="B174" s="24"/>
      <c r="C174" s="25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X174" s="24"/>
      <c r="Y174" s="24"/>
      <c r="AD174" s="24"/>
      <c r="AE174" s="24"/>
      <c r="AJ174" s="24"/>
      <c r="AK174" s="24"/>
      <c r="AN174" s="24"/>
      <c r="AQ174" s="24"/>
      <c r="AR174" s="24"/>
      <c r="AS174" s="24"/>
      <c r="AT174" s="24"/>
      <c r="AU174" s="24"/>
      <c r="AV174" s="24"/>
      <c r="BA174" s="24"/>
      <c r="BC174" s="24"/>
    </row>
    <row r="175" spans="1:55">
      <c r="A175" s="24"/>
      <c r="B175" s="24"/>
      <c r="C175" s="25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X175" s="24"/>
      <c r="Y175" s="24"/>
      <c r="AD175" s="24"/>
      <c r="AE175" s="24"/>
      <c r="AJ175" s="24"/>
      <c r="AK175" s="24"/>
      <c r="AN175" s="24"/>
      <c r="AQ175" s="24"/>
      <c r="AR175" s="24"/>
      <c r="AS175" s="24"/>
      <c r="AT175" s="24"/>
      <c r="AU175" s="24"/>
      <c r="AV175" s="24"/>
      <c r="BA175" s="24"/>
      <c r="BC175" s="24"/>
    </row>
    <row r="176" spans="1:55">
      <c r="A176" s="24"/>
      <c r="B176" s="24"/>
      <c r="C176" s="25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X176" s="24"/>
      <c r="Y176" s="24"/>
      <c r="AD176" s="24"/>
      <c r="AE176" s="24"/>
      <c r="AJ176" s="24"/>
      <c r="AK176" s="24"/>
      <c r="AN176" s="24"/>
      <c r="AQ176" s="24"/>
      <c r="AR176" s="24"/>
      <c r="AS176" s="24"/>
      <c r="AT176" s="24"/>
      <c r="AU176" s="24"/>
      <c r="AV176" s="24"/>
      <c r="BA176" s="24"/>
      <c r="BC176" s="24"/>
    </row>
    <row r="177" spans="1:55">
      <c r="A177" s="24"/>
      <c r="B177" s="24"/>
      <c r="C177" s="25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X177" s="24"/>
      <c r="Y177" s="24"/>
      <c r="AD177" s="24"/>
      <c r="AE177" s="24"/>
      <c r="AJ177" s="24"/>
      <c r="AK177" s="24"/>
      <c r="AN177" s="24"/>
      <c r="AQ177" s="24"/>
      <c r="AR177" s="24"/>
      <c r="AS177" s="24"/>
      <c r="AT177" s="24"/>
      <c r="AU177" s="24"/>
      <c r="AV177" s="24"/>
      <c r="BA177" s="24"/>
      <c r="BC177" s="24"/>
    </row>
    <row r="178" spans="1:55">
      <c r="A178" s="24"/>
      <c r="B178" s="24"/>
      <c r="C178" s="25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X178" s="24"/>
      <c r="Y178" s="24"/>
      <c r="AD178" s="24"/>
      <c r="AE178" s="24"/>
      <c r="AJ178" s="24"/>
      <c r="AK178" s="24"/>
      <c r="AN178" s="24"/>
      <c r="AQ178" s="24"/>
      <c r="AR178" s="24"/>
      <c r="AS178" s="24"/>
      <c r="AT178" s="24"/>
      <c r="AU178" s="24"/>
      <c r="AV178" s="24"/>
      <c r="BA178" s="24"/>
      <c r="BC178" s="24"/>
    </row>
    <row r="179" spans="1:55">
      <c r="A179" s="24"/>
      <c r="B179" s="24"/>
      <c r="C179" s="25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X179" s="24"/>
      <c r="Y179" s="24"/>
      <c r="AD179" s="24"/>
      <c r="AE179" s="24"/>
      <c r="AJ179" s="24"/>
      <c r="AK179" s="24"/>
      <c r="AN179" s="24"/>
      <c r="AQ179" s="24"/>
      <c r="AR179" s="24"/>
      <c r="AS179" s="24"/>
      <c r="AT179" s="24"/>
      <c r="AU179" s="24"/>
      <c r="AV179" s="24"/>
      <c r="BA179" s="24"/>
      <c r="BC179" s="24"/>
    </row>
    <row r="180" spans="1:55">
      <c r="A180" s="24"/>
      <c r="B180" s="24"/>
      <c r="C180" s="25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X180" s="24"/>
      <c r="Y180" s="24"/>
      <c r="AD180" s="24"/>
      <c r="AE180" s="24"/>
      <c r="AJ180" s="24"/>
      <c r="AK180" s="24"/>
      <c r="AN180" s="24"/>
      <c r="AQ180" s="24"/>
      <c r="AR180" s="24"/>
      <c r="AS180" s="24"/>
      <c r="AT180" s="24"/>
      <c r="AU180" s="24"/>
      <c r="AV180" s="24"/>
      <c r="BA180" s="24"/>
      <c r="BC180" s="24"/>
    </row>
    <row r="181" spans="1:55">
      <c r="A181" s="24"/>
      <c r="B181" s="24"/>
      <c r="C181" s="25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X181" s="24"/>
      <c r="Y181" s="24"/>
      <c r="AD181" s="24"/>
      <c r="AE181" s="24"/>
      <c r="AJ181" s="24"/>
      <c r="AK181" s="24"/>
      <c r="AN181" s="24"/>
      <c r="AQ181" s="24"/>
      <c r="AR181" s="24"/>
      <c r="AS181" s="24"/>
      <c r="AT181" s="24"/>
      <c r="AU181" s="24"/>
      <c r="AV181" s="24"/>
      <c r="BA181" s="24"/>
      <c r="BC181" s="24"/>
    </row>
    <row r="182" spans="1:55">
      <c r="A182" s="24"/>
      <c r="B182" s="24"/>
      <c r="C182" s="25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X182" s="24"/>
      <c r="Y182" s="24"/>
      <c r="AD182" s="24"/>
      <c r="AE182" s="24"/>
      <c r="AJ182" s="24"/>
      <c r="AK182" s="24"/>
      <c r="AN182" s="24"/>
      <c r="AQ182" s="24"/>
      <c r="AR182" s="24"/>
      <c r="AS182" s="24"/>
      <c r="AT182" s="24"/>
      <c r="AU182" s="24"/>
      <c r="AV182" s="24"/>
      <c r="BA182" s="24"/>
      <c r="BC182" s="24"/>
    </row>
    <row r="183" spans="1:55">
      <c r="A183" s="24"/>
      <c r="B183" s="24"/>
      <c r="C183" s="25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X183" s="24"/>
      <c r="Y183" s="24"/>
      <c r="AD183" s="24"/>
      <c r="AE183" s="24"/>
      <c r="AJ183" s="24"/>
      <c r="AK183" s="24"/>
      <c r="AN183" s="24"/>
      <c r="AQ183" s="24"/>
      <c r="AR183" s="24"/>
      <c r="AS183" s="24"/>
      <c r="AT183" s="24"/>
      <c r="AU183" s="24"/>
      <c r="AV183" s="24"/>
      <c r="BA183" s="24"/>
      <c r="BC183" s="24"/>
    </row>
    <row r="184" spans="1:55">
      <c r="A184" s="24"/>
      <c r="B184" s="24"/>
      <c r="C184" s="25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X184" s="24"/>
      <c r="Y184" s="24"/>
      <c r="AD184" s="24"/>
      <c r="AE184" s="24"/>
      <c r="AJ184" s="24"/>
      <c r="AK184" s="24"/>
      <c r="AN184" s="24"/>
      <c r="AQ184" s="24"/>
      <c r="AR184" s="24"/>
      <c r="AS184" s="24"/>
      <c r="AT184" s="24"/>
      <c r="AU184" s="24"/>
      <c r="AV184" s="24"/>
      <c r="BA184" s="24"/>
      <c r="BC184" s="24"/>
    </row>
    <row r="185" spans="1:55">
      <c r="A185" s="24"/>
      <c r="B185" s="24"/>
      <c r="C185" s="25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X185" s="24"/>
      <c r="Y185" s="24"/>
      <c r="AD185" s="24"/>
      <c r="AE185" s="24"/>
      <c r="AJ185" s="24"/>
      <c r="AK185" s="24"/>
      <c r="AN185" s="24"/>
      <c r="AQ185" s="24"/>
      <c r="AR185" s="24"/>
      <c r="AS185" s="24"/>
      <c r="AT185" s="24"/>
      <c r="AU185" s="24"/>
      <c r="AV185" s="24"/>
      <c r="BA185" s="24"/>
      <c r="BC185" s="24"/>
    </row>
  </sheetData>
  <mergeCells count="6">
    <mergeCell ref="AS1:BT1"/>
    <mergeCell ref="S1:AE1"/>
    <mergeCell ref="S2:X2"/>
    <mergeCell ref="Y2:AD2"/>
    <mergeCell ref="AE2:AJ2"/>
    <mergeCell ref="AS2:BA2"/>
  </mergeCells>
  <hyperlinks>
    <hyperlink ref="L19" r:id="rId1" xr:uid="{00000000-0004-0000-0000-000000000000}"/>
    <hyperlink ref="A2" r:id="rId2" xr:uid="{0C8871E0-8D5F-754E-9013-974AEE89DE12}"/>
  </hyperlinks>
  <pageMargins left="0.7" right="0.7" top="0.75" bottom="0.75" header="0.3" footer="0.3"/>
  <pageSetup orientation="portrait" r:id="rId3"/>
  <drawing r:id="rId4"/>
  <legacy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FD73"/>
  <sheetViews>
    <sheetView zoomScaleNormal="100" workbookViewId="0">
      <pane xSplit="2" topLeftCell="D1" activePane="topRight" state="frozen"/>
      <selection pane="topRight" activeCell="F2" sqref="F2:F57"/>
    </sheetView>
  </sheetViews>
  <sheetFormatPr baseColWidth="10" defaultColWidth="10.6640625" defaultRowHeight="16"/>
  <cols>
    <col min="1" max="2" width="10.6640625" style="69"/>
    <col min="3" max="3" width="14" style="69" customWidth="1"/>
    <col min="4" max="4" width="20.33203125" style="71" customWidth="1"/>
    <col min="5" max="5" width="10.6640625" style="73"/>
    <col min="6" max="6" width="12.6640625" style="146" customWidth="1"/>
    <col min="7" max="7" width="10.6640625" style="146"/>
    <col min="8" max="8" width="10.83203125" style="146" customWidth="1"/>
    <col min="9" max="9" width="10.6640625" style="134" customWidth="1"/>
    <col min="10" max="10" width="10.6640625" style="146"/>
    <col min="11" max="11" width="12.5" style="69" customWidth="1"/>
    <col min="12" max="12" width="10.6640625" style="69"/>
    <col min="13" max="13" width="10.83203125" style="69" customWidth="1"/>
    <col min="14" max="14" width="10.6640625" style="69"/>
    <col min="15" max="15" width="10.6640625" style="146"/>
    <col min="16" max="16" width="12.5" style="69" customWidth="1"/>
    <col min="17" max="17" width="10.6640625" style="69"/>
    <col min="18" max="18" width="10.83203125" style="69" customWidth="1"/>
    <col min="19" max="19" width="10.6640625" style="69"/>
    <col min="20" max="20" width="10.6640625" style="146"/>
    <col min="21" max="21" width="12.5" style="69" customWidth="1"/>
    <col min="22" max="22" width="10.6640625" style="69"/>
    <col min="23" max="23" width="10.83203125" style="69" customWidth="1"/>
    <col min="24" max="24" width="10.6640625" style="69"/>
    <col min="25" max="25" width="10.6640625" style="146"/>
    <col min="26" max="26" width="12.5" style="69" customWidth="1"/>
    <col min="27" max="27" width="10.6640625" style="69"/>
    <col min="28" max="28" width="10.83203125" style="69" customWidth="1"/>
    <col min="29" max="29" width="10.6640625" style="69"/>
    <col min="30" max="30" width="10.6640625" style="146"/>
    <col min="31" max="31" width="12.5" style="69" customWidth="1"/>
    <col min="32" max="32" width="10.6640625" style="69"/>
    <col min="33" max="33" width="10.83203125" style="69" customWidth="1"/>
    <col min="34" max="34" width="10.6640625" style="69"/>
    <col min="35" max="35" width="10.6640625" style="146"/>
    <col min="36" max="36" width="12.5" style="69" customWidth="1"/>
    <col min="37" max="37" width="10.6640625" style="69"/>
    <col min="38" max="38" width="10.83203125" style="69" customWidth="1"/>
    <col min="39" max="39" width="10.6640625" style="69"/>
    <col min="40" max="40" width="10.6640625" style="146"/>
    <col min="41" max="41" width="12.5" style="69" customWidth="1"/>
    <col min="42" max="42" width="10.6640625" style="69"/>
    <col min="43" max="43" width="10.83203125" style="69" customWidth="1"/>
    <col min="44" max="44" width="10.6640625" style="69"/>
    <col min="45" max="45" width="10.6640625" style="146"/>
    <col min="46" max="46" width="12.5" style="69" customWidth="1"/>
    <col min="47" max="47" width="10.6640625" style="69"/>
    <col min="48" max="48" width="10.83203125" style="69" customWidth="1"/>
    <col min="49" max="49" width="10.6640625" style="69"/>
    <col min="50" max="50" width="10.6640625" style="146"/>
    <col min="51" max="51" width="12.5" style="69" customWidth="1"/>
    <col min="52" max="52" width="10.6640625" style="69"/>
    <col min="53" max="53" width="10.83203125" style="69" customWidth="1"/>
    <col min="54" max="54" width="10.6640625" style="69"/>
    <col min="55" max="55" width="10.6640625" style="146"/>
    <col min="56" max="56" width="12.5" style="69" customWidth="1"/>
    <col min="57" max="57" width="10.6640625" style="69"/>
    <col min="58" max="58" width="10.83203125" style="69" customWidth="1"/>
    <col min="59" max="59" width="10.6640625" style="69"/>
    <col min="60" max="60" width="10.6640625" style="146"/>
    <col min="61" max="61" width="12.5" style="69" customWidth="1"/>
    <col min="62" max="62" width="10.6640625" style="69"/>
    <col min="63" max="63" width="10.83203125" style="69" customWidth="1"/>
    <col min="64" max="64" width="10.6640625" style="69"/>
    <col min="65" max="65" width="10.6640625" style="146"/>
    <col min="66" max="66" width="12.5" style="69" customWidth="1"/>
    <col min="67" max="67" width="10.6640625" style="69"/>
    <col min="68" max="68" width="10.83203125" style="69" customWidth="1"/>
    <col min="69" max="69" width="10.6640625" style="69"/>
    <col min="70" max="70" width="10.6640625" style="146"/>
    <col min="71" max="71" width="12.5" style="69" customWidth="1"/>
    <col min="72" max="72" width="10.6640625" style="69"/>
    <col min="73" max="73" width="10.83203125" style="69" customWidth="1"/>
    <col min="74" max="74" width="10.6640625" style="69"/>
    <col min="75" max="75" width="10.6640625" style="146"/>
    <col min="76" max="76" width="12.5" style="69" customWidth="1"/>
    <col min="77" max="77" width="10.6640625" style="69"/>
    <col min="78" max="78" width="10.83203125" style="69" customWidth="1"/>
    <col min="79" max="79" width="10.6640625" style="69"/>
    <col min="80" max="80" width="10.6640625" style="146"/>
    <col min="81" max="81" width="12.5" style="69" customWidth="1"/>
    <col min="82" max="82" width="10.6640625" style="69"/>
    <col min="83" max="83" width="10.83203125" style="69" customWidth="1"/>
    <col min="84" max="84" width="10.6640625" style="69"/>
    <col min="85" max="85" width="10.6640625" style="146"/>
    <col min="86" max="86" width="12.5" style="69" customWidth="1"/>
    <col min="87" max="87" width="10.6640625" style="69"/>
    <col min="88" max="88" width="10.83203125" style="69" customWidth="1"/>
    <col min="89" max="89" width="10.6640625" style="69"/>
    <col min="90" max="90" width="10.6640625" style="146"/>
    <col min="91" max="91" width="12.5" style="69" customWidth="1"/>
    <col min="92" max="92" width="10.6640625" style="69"/>
    <col min="93" max="93" width="10.83203125" style="69" customWidth="1"/>
    <col min="94" max="94" width="10.6640625" style="69"/>
    <col min="95" max="95" width="10.6640625" style="146"/>
    <col min="96" max="96" width="12.5" style="69" customWidth="1"/>
    <col min="97" max="97" width="10.6640625" style="69"/>
    <col min="98" max="98" width="10.83203125" style="69" customWidth="1"/>
    <col min="99" max="99" width="10.6640625" style="69"/>
    <col min="100" max="100" width="10.6640625" style="146"/>
    <col min="101" max="101" width="12.5" style="69" customWidth="1"/>
    <col min="102" max="102" width="10.6640625" style="69"/>
    <col min="103" max="103" width="10.83203125" style="69" customWidth="1"/>
    <col min="104" max="104" width="10.6640625" style="69"/>
    <col min="105" max="105" width="10.6640625" style="146"/>
    <col min="106" max="106" width="12.5" style="69" customWidth="1"/>
    <col min="107" max="107" width="10.6640625" style="69"/>
    <col min="108" max="108" width="10.83203125" style="69" customWidth="1"/>
    <col min="109" max="109" width="10.6640625" style="69"/>
    <col min="110" max="110" width="10.6640625" style="146"/>
    <col min="111" max="111" width="12.5" style="69" customWidth="1"/>
    <col min="112" max="112" width="10.6640625" style="69"/>
    <col min="113" max="113" width="10.83203125" style="69" customWidth="1"/>
    <col min="114" max="114" width="10.6640625" style="69"/>
    <col min="115" max="115" width="10.6640625" style="146"/>
    <col min="116" max="116" width="12.5" style="69" customWidth="1"/>
    <col min="117" max="117" width="10.6640625" style="69"/>
    <col min="118" max="118" width="10.83203125" style="69" customWidth="1"/>
    <col min="119" max="119" width="10.6640625" style="69"/>
    <col min="120" max="120" width="10.6640625" style="146"/>
    <col min="121" max="121" width="12.5" style="69" customWidth="1"/>
    <col min="122" max="122" width="10.6640625" style="69"/>
    <col min="123" max="123" width="10.83203125" style="69" customWidth="1"/>
    <col min="124" max="124" width="10.6640625" style="69"/>
    <col min="125" max="125" width="10.6640625" style="146"/>
    <col min="126" max="126" width="12.5" style="69" customWidth="1"/>
    <col min="127" max="127" width="10.6640625" style="69"/>
    <col min="128" max="128" width="10.83203125" style="69" customWidth="1"/>
    <col min="129" max="129" width="10.6640625" style="69"/>
    <col min="130" max="130" width="10.6640625" style="146"/>
    <col min="131" max="131" width="12.5" style="69" customWidth="1"/>
    <col min="132" max="132" width="10.6640625" style="69"/>
    <col min="133" max="133" width="10.83203125" style="69" customWidth="1"/>
    <col min="134" max="134" width="10.6640625" style="69"/>
    <col min="135" max="135" width="10.6640625" style="146"/>
    <col min="136" max="136" width="12.5" style="69" customWidth="1"/>
    <col min="137" max="137" width="10.6640625" style="69"/>
    <col min="138" max="138" width="10.83203125" style="69" customWidth="1"/>
    <col min="139" max="139" width="10.6640625" style="69"/>
    <col min="140" max="140" width="10.6640625" style="146"/>
    <col min="141" max="141" width="12.5" style="69" customWidth="1"/>
    <col min="142" max="142" width="10.6640625" style="69"/>
    <col min="143" max="143" width="10.83203125" style="69" customWidth="1"/>
    <col min="144" max="144" width="10.6640625" style="69"/>
    <col min="145" max="145" width="10.6640625" style="146"/>
    <col min="146" max="146" width="12.5" style="69" customWidth="1"/>
    <col min="147" max="147" width="10.6640625" style="69"/>
    <col min="148" max="148" width="10.83203125" style="69" customWidth="1"/>
    <col min="149" max="149" width="10.6640625" style="69"/>
    <col min="150" max="150" width="10.6640625" style="146"/>
    <col min="151" max="151" width="12.5" style="69" customWidth="1"/>
    <col min="152" max="152" width="10.6640625" style="69"/>
    <col min="153" max="153" width="10.83203125" style="69" customWidth="1"/>
    <col min="154" max="154" width="10.6640625" style="69"/>
    <col min="155" max="155" width="10.6640625" style="146"/>
    <col min="156" max="156" width="12.5" style="69" customWidth="1"/>
    <col min="157" max="157" width="10.6640625" style="69"/>
    <col min="158" max="158" width="10.83203125" style="69" customWidth="1"/>
    <col min="159" max="159" width="10.6640625" style="69"/>
    <col min="160" max="160" width="10.6640625" style="146"/>
    <col min="161" max="283" width="10.6640625" style="69"/>
    <col min="284" max="284" width="14.83203125" style="69" customWidth="1"/>
    <col min="285" max="16384" width="10.6640625" style="69"/>
  </cols>
  <sheetData>
    <row r="1" spans="1:302" s="50" customFormat="1" ht="119">
      <c r="A1" s="267" t="s">
        <v>0</v>
      </c>
      <c r="B1" s="268" t="s">
        <v>18</v>
      </c>
      <c r="C1" s="268" t="s">
        <v>38</v>
      </c>
      <c r="D1" s="269" t="s">
        <v>37</v>
      </c>
      <c r="E1" s="267" t="s">
        <v>0</v>
      </c>
      <c r="F1" s="270" t="s">
        <v>36</v>
      </c>
      <c r="G1" s="270" t="s">
        <v>30</v>
      </c>
      <c r="H1" s="270" t="s">
        <v>31</v>
      </c>
      <c r="I1" s="281" t="s">
        <v>99</v>
      </c>
      <c r="J1" s="268" t="s">
        <v>0</v>
      </c>
      <c r="K1" s="270" t="s">
        <v>36</v>
      </c>
      <c r="L1" s="270" t="s">
        <v>30</v>
      </c>
      <c r="M1" s="270" t="s">
        <v>31</v>
      </c>
      <c r="N1" s="269" t="s">
        <v>99</v>
      </c>
      <c r="O1" s="268" t="s">
        <v>0</v>
      </c>
      <c r="P1" s="270" t="s">
        <v>36</v>
      </c>
      <c r="Q1" s="270" t="s">
        <v>30</v>
      </c>
      <c r="R1" s="270" t="s">
        <v>31</v>
      </c>
      <c r="S1" s="269" t="s">
        <v>99</v>
      </c>
      <c r="T1" s="268" t="s">
        <v>0</v>
      </c>
      <c r="U1" s="270" t="s">
        <v>36</v>
      </c>
      <c r="V1" s="270" t="s">
        <v>30</v>
      </c>
      <c r="W1" s="270" t="s">
        <v>31</v>
      </c>
      <c r="X1" s="269" t="s">
        <v>99</v>
      </c>
      <c r="Y1" s="268" t="s">
        <v>0</v>
      </c>
      <c r="Z1" s="270" t="s">
        <v>36</v>
      </c>
      <c r="AA1" s="270" t="s">
        <v>30</v>
      </c>
      <c r="AB1" s="270" t="s">
        <v>31</v>
      </c>
      <c r="AC1" s="269" t="s">
        <v>99</v>
      </c>
      <c r="AD1" s="268" t="s">
        <v>0</v>
      </c>
      <c r="AE1" s="270" t="s">
        <v>36</v>
      </c>
      <c r="AF1" s="270" t="s">
        <v>30</v>
      </c>
      <c r="AG1" s="270" t="s">
        <v>31</v>
      </c>
      <c r="AH1" s="269" t="s">
        <v>99</v>
      </c>
      <c r="AI1" s="268" t="s">
        <v>0</v>
      </c>
      <c r="AJ1" s="270" t="s">
        <v>36</v>
      </c>
      <c r="AK1" s="270" t="s">
        <v>30</v>
      </c>
      <c r="AL1" s="270" t="s">
        <v>31</v>
      </c>
      <c r="AM1" s="269" t="s">
        <v>99</v>
      </c>
      <c r="AN1" s="268" t="s">
        <v>0</v>
      </c>
      <c r="AO1" s="270" t="s">
        <v>36</v>
      </c>
      <c r="AP1" s="270" t="s">
        <v>30</v>
      </c>
      <c r="AQ1" s="270" t="s">
        <v>31</v>
      </c>
      <c r="AR1" s="269" t="s">
        <v>99</v>
      </c>
      <c r="AS1" s="268" t="s">
        <v>0</v>
      </c>
      <c r="AT1" s="270" t="s">
        <v>36</v>
      </c>
      <c r="AU1" s="270" t="s">
        <v>30</v>
      </c>
      <c r="AV1" s="270" t="s">
        <v>31</v>
      </c>
      <c r="AW1" s="269" t="s">
        <v>99</v>
      </c>
      <c r="AX1" s="268" t="s">
        <v>0</v>
      </c>
      <c r="AY1" s="270" t="s">
        <v>36</v>
      </c>
      <c r="AZ1" s="270" t="s">
        <v>30</v>
      </c>
      <c r="BA1" s="270" t="s">
        <v>31</v>
      </c>
      <c r="BB1" s="269" t="s">
        <v>99</v>
      </c>
      <c r="BC1" s="268" t="s">
        <v>0</v>
      </c>
      <c r="BD1" s="270" t="s">
        <v>36</v>
      </c>
      <c r="BE1" s="270" t="s">
        <v>30</v>
      </c>
      <c r="BF1" s="270" t="s">
        <v>31</v>
      </c>
      <c r="BG1" s="269" t="s">
        <v>99</v>
      </c>
      <c r="BH1" s="268" t="s">
        <v>0</v>
      </c>
      <c r="BI1" s="270" t="s">
        <v>36</v>
      </c>
      <c r="BJ1" s="270" t="s">
        <v>30</v>
      </c>
      <c r="BK1" s="270" t="s">
        <v>31</v>
      </c>
      <c r="BL1" s="269" t="s">
        <v>99</v>
      </c>
      <c r="BM1" s="268" t="s">
        <v>0</v>
      </c>
      <c r="BN1" s="270" t="s">
        <v>36</v>
      </c>
      <c r="BO1" s="270" t="s">
        <v>30</v>
      </c>
      <c r="BP1" s="270" t="s">
        <v>31</v>
      </c>
      <c r="BQ1" s="269" t="s">
        <v>99</v>
      </c>
      <c r="BR1" s="268" t="s">
        <v>0</v>
      </c>
      <c r="BS1" s="270" t="s">
        <v>36</v>
      </c>
      <c r="BT1" s="270" t="s">
        <v>30</v>
      </c>
      <c r="BU1" s="270" t="s">
        <v>31</v>
      </c>
      <c r="BV1" s="269" t="s">
        <v>99</v>
      </c>
      <c r="BW1" s="268" t="s">
        <v>0</v>
      </c>
      <c r="BX1" s="270" t="s">
        <v>36</v>
      </c>
      <c r="BY1" s="270" t="s">
        <v>30</v>
      </c>
      <c r="BZ1" s="270" t="s">
        <v>31</v>
      </c>
      <c r="CA1" s="269" t="s">
        <v>99</v>
      </c>
      <c r="CB1" s="268" t="s">
        <v>0</v>
      </c>
      <c r="CC1" s="270" t="s">
        <v>36</v>
      </c>
      <c r="CD1" s="270" t="s">
        <v>30</v>
      </c>
      <c r="CE1" s="270" t="s">
        <v>31</v>
      </c>
      <c r="CF1" s="269" t="s">
        <v>99</v>
      </c>
      <c r="CG1" s="268" t="s">
        <v>0</v>
      </c>
      <c r="CH1" s="270" t="s">
        <v>36</v>
      </c>
      <c r="CI1" s="270" t="s">
        <v>30</v>
      </c>
      <c r="CJ1" s="270" t="s">
        <v>31</v>
      </c>
      <c r="CK1" s="269" t="s">
        <v>99</v>
      </c>
      <c r="CL1" s="268" t="s">
        <v>0</v>
      </c>
      <c r="CM1" s="270" t="s">
        <v>36</v>
      </c>
      <c r="CN1" s="270" t="s">
        <v>30</v>
      </c>
      <c r="CO1" s="270" t="s">
        <v>31</v>
      </c>
      <c r="CP1" s="269" t="s">
        <v>99</v>
      </c>
      <c r="CQ1" s="268" t="s">
        <v>0</v>
      </c>
      <c r="CR1" s="270" t="s">
        <v>36</v>
      </c>
      <c r="CS1" s="270" t="s">
        <v>30</v>
      </c>
      <c r="CT1" s="270" t="s">
        <v>31</v>
      </c>
      <c r="CU1" s="269" t="s">
        <v>99</v>
      </c>
      <c r="CV1" s="268" t="s">
        <v>0</v>
      </c>
      <c r="CW1" s="270" t="s">
        <v>36</v>
      </c>
      <c r="CX1" s="270" t="s">
        <v>30</v>
      </c>
      <c r="CY1" s="270" t="s">
        <v>31</v>
      </c>
      <c r="CZ1" s="269" t="s">
        <v>99</v>
      </c>
      <c r="DA1" s="268" t="s">
        <v>0</v>
      </c>
      <c r="DB1" s="270" t="s">
        <v>36</v>
      </c>
      <c r="DC1" s="270" t="s">
        <v>30</v>
      </c>
      <c r="DD1" s="270" t="s">
        <v>31</v>
      </c>
      <c r="DE1" s="269" t="s">
        <v>99</v>
      </c>
      <c r="DF1" s="268" t="s">
        <v>0</v>
      </c>
      <c r="DG1" s="270" t="s">
        <v>36</v>
      </c>
      <c r="DH1" s="270" t="s">
        <v>30</v>
      </c>
      <c r="DI1" s="270" t="s">
        <v>31</v>
      </c>
      <c r="DJ1" s="269" t="s">
        <v>99</v>
      </c>
      <c r="DK1" s="268" t="s">
        <v>0</v>
      </c>
      <c r="DL1" s="270" t="s">
        <v>36</v>
      </c>
      <c r="DM1" s="270" t="s">
        <v>30</v>
      </c>
      <c r="DN1" s="270" t="s">
        <v>31</v>
      </c>
      <c r="DO1" s="269" t="s">
        <v>99</v>
      </c>
      <c r="DP1" s="268" t="s">
        <v>0</v>
      </c>
      <c r="DQ1" s="270" t="s">
        <v>36</v>
      </c>
      <c r="DR1" s="270" t="s">
        <v>30</v>
      </c>
      <c r="DS1" s="270" t="s">
        <v>31</v>
      </c>
      <c r="DT1" s="269" t="s">
        <v>99</v>
      </c>
      <c r="DU1" s="268" t="s">
        <v>0</v>
      </c>
      <c r="DV1" s="270" t="s">
        <v>36</v>
      </c>
      <c r="DW1" s="270" t="s">
        <v>30</v>
      </c>
      <c r="DX1" s="270" t="s">
        <v>31</v>
      </c>
      <c r="DY1" s="269" t="s">
        <v>99</v>
      </c>
      <c r="DZ1" s="268" t="s">
        <v>0</v>
      </c>
      <c r="EA1" s="270" t="s">
        <v>36</v>
      </c>
      <c r="EB1" s="270" t="s">
        <v>30</v>
      </c>
      <c r="EC1" s="270" t="s">
        <v>31</v>
      </c>
      <c r="ED1" s="269" t="s">
        <v>99</v>
      </c>
      <c r="EE1" s="268" t="s">
        <v>0</v>
      </c>
      <c r="EF1" s="270" t="s">
        <v>36</v>
      </c>
      <c r="EG1" s="270" t="s">
        <v>30</v>
      </c>
      <c r="EH1" s="270" t="s">
        <v>31</v>
      </c>
      <c r="EI1" s="269" t="s">
        <v>99</v>
      </c>
      <c r="EJ1" s="268" t="s">
        <v>0</v>
      </c>
      <c r="EK1" s="270" t="s">
        <v>36</v>
      </c>
      <c r="EL1" s="270" t="s">
        <v>30</v>
      </c>
      <c r="EM1" s="270" t="s">
        <v>31</v>
      </c>
      <c r="EN1" s="269" t="s">
        <v>99</v>
      </c>
      <c r="EO1" s="268" t="s">
        <v>0</v>
      </c>
      <c r="EP1" s="270" t="s">
        <v>36</v>
      </c>
      <c r="EQ1" s="270" t="s">
        <v>30</v>
      </c>
      <c r="ER1" s="270" t="s">
        <v>31</v>
      </c>
      <c r="ES1" s="269" t="s">
        <v>99</v>
      </c>
      <c r="ET1" s="268" t="s">
        <v>0</v>
      </c>
      <c r="EU1" s="270" t="s">
        <v>36</v>
      </c>
      <c r="EV1" s="270" t="s">
        <v>30</v>
      </c>
      <c r="EW1" s="270" t="s">
        <v>31</v>
      </c>
      <c r="EX1" s="269" t="s">
        <v>99</v>
      </c>
      <c r="EY1" s="268" t="s">
        <v>0</v>
      </c>
      <c r="EZ1" s="270" t="s">
        <v>36</v>
      </c>
      <c r="FA1" s="270" t="s">
        <v>30</v>
      </c>
      <c r="FB1" s="270" t="s">
        <v>31</v>
      </c>
      <c r="FC1" s="269" t="s">
        <v>99</v>
      </c>
      <c r="FD1" s="268" t="s">
        <v>0</v>
      </c>
      <c r="FE1" s="270" t="s">
        <v>36</v>
      </c>
      <c r="FF1" s="270" t="s">
        <v>30</v>
      </c>
      <c r="FG1" s="270" t="s">
        <v>31</v>
      </c>
      <c r="FH1" s="269" t="s">
        <v>99</v>
      </c>
      <c r="FI1" s="268" t="s">
        <v>0</v>
      </c>
      <c r="FJ1" s="270" t="s">
        <v>36</v>
      </c>
      <c r="FK1" s="270" t="s">
        <v>30</v>
      </c>
      <c r="FL1" s="270" t="s">
        <v>31</v>
      </c>
      <c r="FM1" s="269" t="s">
        <v>99</v>
      </c>
      <c r="FN1" s="268" t="s">
        <v>0</v>
      </c>
      <c r="FO1" s="270" t="s">
        <v>36</v>
      </c>
      <c r="FP1" s="270" t="s">
        <v>30</v>
      </c>
      <c r="FQ1" s="270" t="s">
        <v>31</v>
      </c>
      <c r="FR1" s="269" t="s">
        <v>99</v>
      </c>
      <c r="FS1" s="268" t="s">
        <v>0</v>
      </c>
      <c r="FT1" s="270" t="s">
        <v>36</v>
      </c>
      <c r="FU1" s="270" t="s">
        <v>30</v>
      </c>
      <c r="FV1" s="270" t="s">
        <v>31</v>
      </c>
      <c r="FW1" s="269" t="s">
        <v>99</v>
      </c>
      <c r="FX1" s="268" t="s">
        <v>0</v>
      </c>
      <c r="FY1" s="270" t="s">
        <v>36</v>
      </c>
      <c r="FZ1" s="270" t="s">
        <v>30</v>
      </c>
      <c r="GA1" s="270" t="s">
        <v>31</v>
      </c>
      <c r="GB1" s="269" t="s">
        <v>99</v>
      </c>
      <c r="GC1" s="268" t="s">
        <v>0</v>
      </c>
      <c r="GD1" s="270" t="s">
        <v>36</v>
      </c>
      <c r="GE1" s="270" t="s">
        <v>30</v>
      </c>
      <c r="GF1" s="270" t="s">
        <v>31</v>
      </c>
      <c r="GG1" s="269" t="s">
        <v>99</v>
      </c>
      <c r="GH1" s="268" t="s">
        <v>0</v>
      </c>
      <c r="GI1" s="270" t="s">
        <v>36</v>
      </c>
      <c r="GJ1" s="270" t="s">
        <v>30</v>
      </c>
      <c r="GK1" s="270" t="s">
        <v>31</v>
      </c>
      <c r="GL1" s="269" t="s">
        <v>99</v>
      </c>
      <c r="GM1" s="268" t="s">
        <v>0</v>
      </c>
      <c r="GN1" s="270" t="s">
        <v>36</v>
      </c>
      <c r="GO1" s="270" t="s">
        <v>30</v>
      </c>
      <c r="GP1" s="270" t="s">
        <v>31</v>
      </c>
      <c r="GQ1" s="269" t="s">
        <v>99</v>
      </c>
      <c r="GR1" s="268" t="s">
        <v>0</v>
      </c>
      <c r="GS1" s="270" t="s">
        <v>36</v>
      </c>
      <c r="GT1" s="270" t="s">
        <v>30</v>
      </c>
      <c r="GU1" s="270" t="s">
        <v>31</v>
      </c>
      <c r="GV1" s="269" t="s">
        <v>99</v>
      </c>
      <c r="GW1" s="268" t="s">
        <v>0</v>
      </c>
      <c r="GX1" s="270" t="s">
        <v>36</v>
      </c>
      <c r="GY1" s="270" t="s">
        <v>30</v>
      </c>
      <c r="GZ1" s="270" t="s">
        <v>31</v>
      </c>
      <c r="HA1" s="269" t="s">
        <v>99</v>
      </c>
      <c r="HB1" s="268" t="s">
        <v>0</v>
      </c>
      <c r="HC1" s="270" t="s">
        <v>36</v>
      </c>
      <c r="HD1" s="270" t="s">
        <v>30</v>
      </c>
      <c r="HE1" s="270" t="s">
        <v>31</v>
      </c>
      <c r="HF1" s="269" t="s">
        <v>99</v>
      </c>
      <c r="HG1" s="268" t="s">
        <v>0</v>
      </c>
      <c r="HH1" s="270" t="s">
        <v>36</v>
      </c>
      <c r="HI1" s="270" t="s">
        <v>30</v>
      </c>
      <c r="HJ1" s="270" t="s">
        <v>31</v>
      </c>
      <c r="HK1" s="269" t="s">
        <v>99</v>
      </c>
      <c r="HL1" s="268" t="s">
        <v>0</v>
      </c>
      <c r="HM1" s="270" t="s">
        <v>36</v>
      </c>
      <c r="HN1" s="270" t="s">
        <v>30</v>
      </c>
      <c r="HO1" s="270" t="s">
        <v>31</v>
      </c>
      <c r="HP1" s="269" t="s">
        <v>99</v>
      </c>
      <c r="HQ1" s="268" t="s">
        <v>0</v>
      </c>
      <c r="HR1" s="270" t="s">
        <v>36</v>
      </c>
      <c r="HS1" s="270" t="s">
        <v>30</v>
      </c>
      <c r="HT1" s="270" t="s">
        <v>31</v>
      </c>
      <c r="HU1" s="269" t="s">
        <v>99</v>
      </c>
      <c r="HV1" s="268" t="s">
        <v>0</v>
      </c>
      <c r="HW1" s="270" t="s">
        <v>36</v>
      </c>
      <c r="HX1" s="270" t="s">
        <v>30</v>
      </c>
      <c r="HY1" s="270" t="s">
        <v>31</v>
      </c>
      <c r="HZ1" s="269" t="s">
        <v>99</v>
      </c>
      <c r="IA1" s="268" t="s">
        <v>0</v>
      </c>
      <c r="IB1" s="270" t="s">
        <v>36</v>
      </c>
      <c r="IC1" s="270" t="s">
        <v>30</v>
      </c>
      <c r="ID1" s="270" t="s">
        <v>31</v>
      </c>
      <c r="IE1" s="269" t="s">
        <v>99</v>
      </c>
      <c r="IF1" s="268" t="s">
        <v>0</v>
      </c>
      <c r="IG1" s="270" t="s">
        <v>36</v>
      </c>
      <c r="IH1" s="270" t="s">
        <v>30</v>
      </c>
      <c r="II1" s="270" t="s">
        <v>31</v>
      </c>
      <c r="IJ1" s="269" t="s">
        <v>99</v>
      </c>
      <c r="IK1" s="268" t="s">
        <v>0</v>
      </c>
      <c r="IL1" s="270" t="s">
        <v>36</v>
      </c>
      <c r="IM1" s="270" t="s">
        <v>30</v>
      </c>
      <c r="IN1" s="270" t="s">
        <v>31</v>
      </c>
      <c r="IO1" s="269" t="s">
        <v>99</v>
      </c>
      <c r="IP1" s="268" t="s">
        <v>0</v>
      </c>
      <c r="IQ1" s="270" t="s">
        <v>36</v>
      </c>
      <c r="IR1" s="270" t="s">
        <v>30</v>
      </c>
      <c r="IS1" s="270" t="s">
        <v>31</v>
      </c>
      <c r="IT1" s="269" t="s">
        <v>99</v>
      </c>
      <c r="IU1" s="268" t="s">
        <v>0</v>
      </c>
      <c r="IV1" s="270" t="s">
        <v>36</v>
      </c>
      <c r="IW1" s="270" t="s">
        <v>30</v>
      </c>
      <c r="IX1" s="270" t="s">
        <v>31</v>
      </c>
      <c r="IY1" s="269" t="s">
        <v>99</v>
      </c>
      <c r="IZ1" s="268" t="s">
        <v>0</v>
      </c>
      <c r="JA1" s="270" t="s">
        <v>36</v>
      </c>
      <c r="JB1" s="270" t="s">
        <v>30</v>
      </c>
      <c r="JC1" s="270" t="s">
        <v>31</v>
      </c>
      <c r="JD1" s="269" t="s">
        <v>99</v>
      </c>
      <c r="JE1" s="268" t="s">
        <v>0</v>
      </c>
      <c r="JF1" s="270" t="s">
        <v>36</v>
      </c>
      <c r="JG1" s="270" t="s">
        <v>30</v>
      </c>
      <c r="JH1" s="270" t="s">
        <v>31</v>
      </c>
      <c r="JI1" s="269" t="s">
        <v>99</v>
      </c>
      <c r="JJ1" s="268" t="s">
        <v>0</v>
      </c>
      <c r="JK1" s="270" t="s">
        <v>36</v>
      </c>
      <c r="JL1" s="270" t="s">
        <v>30</v>
      </c>
      <c r="JM1" s="270" t="s">
        <v>31</v>
      </c>
      <c r="JN1" s="269" t="s">
        <v>99</v>
      </c>
      <c r="JO1" s="268" t="s">
        <v>0</v>
      </c>
      <c r="JP1" s="270" t="s">
        <v>36</v>
      </c>
      <c r="JQ1" s="270" t="s">
        <v>30</v>
      </c>
      <c r="JR1" s="270" t="s">
        <v>31</v>
      </c>
      <c r="JS1" s="269" t="s">
        <v>99</v>
      </c>
      <c r="JT1" s="268" t="s">
        <v>0</v>
      </c>
      <c r="JU1" s="270" t="s">
        <v>36</v>
      </c>
      <c r="JV1" s="270" t="s">
        <v>30</v>
      </c>
      <c r="JW1" s="270" t="s">
        <v>31</v>
      </c>
      <c r="JX1" s="269" t="s">
        <v>99</v>
      </c>
    </row>
    <row r="2" spans="1:302">
      <c r="A2" s="205">
        <f>Main!B11</f>
        <v>25</v>
      </c>
      <c r="B2" s="205">
        <v>0</v>
      </c>
      <c r="C2" s="205"/>
      <c r="D2" s="271">
        <f t="shared" ref="D2:D6" ca="1" si="0">MAX(I2, N2, S2, X2, AC2, AH2, AM2, AR2, AW2, BB2,BG2,BL2,BQ2,BV2,CA2,CF2,CK2,CP2,CU2,CZ2,DE2,DJ2,DO2,DT2,DY2,ED2,EI2,EN2,ES2,EX2,FC2)</f>
        <v>0</v>
      </c>
      <c r="E2" s="201">
        <f>MIN(Main!$B$12, Main!$B$15+Main!$B$11)</f>
        <v>25</v>
      </c>
      <c r="F2" s="200">
        <f>IF($B2&lt;Main!$B$10,0,HLOOKUP(E2,ReplacementRates!$V$3:$AZ$54,ReplacementRates!$A1-4,1)*((IF(OptimumBenefits!#REF!&lt;20,Main!$B$31,IF(OptimumBenefits!#REF!&lt;25,Main!$B$32,IF(OptimumBenefits!#REF!&lt;30,Main!$B$33,Main!$B$34))))*OptimumBenefits!$B2))</f>
        <v>0</v>
      </c>
      <c r="G2" s="273">
        <f ca="1">F2*IF($B2=Salary!$B2,Salary!$I2,"")</f>
        <v>0</v>
      </c>
      <c r="H2" s="272">
        <f>IF($B2&lt;Main!$B$10,0,(VLOOKUP(E2,'Survival Probability'!$A$3:$F$98,6)/(1+Main!$B$5)^(OptimumBenefits!E2-OptimumBenefits!$A2))*(VLOOKUP(E2,'Survival Probability'!$A$3:$F$98,3)/VLOOKUP($A2,'Survival Probability'!$A$3:$F$98,3)))</f>
        <v>0</v>
      </c>
      <c r="I2" s="282">
        <f ca="1">IF($A2&gt;E2,0,H2*G2)</f>
        <v>0</v>
      </c>
      <c r="J2" s="200">
        <f t="shared" ref="J2" si="1">E2+1</f>
        <v>26</v>
      </c>
      <c r="K2" s="200">
        <f>IF($B2&lt;Main!$B$10,0,HLOOKUP(J2,ReplacementRates!$V$3:$AZ$54,ReplacementRates!$A1-4,1)*((IF(OptimumBenefits!#REF!&lt;20,Main!$B$31,IF(OptimumBenefits!#REF!&lt;25,Main!$B$32,IF(OptimumBenefits!#REF!&lt;30,Main!$B$33,Main!$B$34))))*OptimumBenefits!$B2))</f>
        <v>0</v>
      </c>
      <c r="L2" s="273">
        <f ca="1">K2*IF($B2=Salary!$B2,Salary!$I2,"")</f>
        <v>0</v>
      </c>
      <c r="M2" s="272">
        <f>IF($B2&lt;Main!$B$10,0,(VLOOKUP(J2,'Survival Probability'!$A$3:$F$98,6)/(1+Main!$B$5)^(OptimumBenefits!J2-OptimumBenefits!$A2))*(VLOOKUP(J2,'Survival Probability'!$A$3:$F$98,3)/VLOOKUP($A2,'Survival Probability'!$A$3:$F$98,3)))</f>
        <v>0</v>
      </c>
      <c r="N2" s="282">
        <f t="shared" ref="N2:N57" ca="1" si="2">IF($A2&gt;J2,0,M2*L2)</f>
        <v>0</v>
      </c>
      <c r="O2" s="200">
        <f t="shared" ref="O2" si="3">J2+1</f>
        <v>27</v>
      </c>
      <c r="P2" s="200">
        <f>IF($B2&lt;Main!$B$10,0,HLOOKUP(O2,ReplacementRates!$V$3:$AZ$54,ReplacementRates!$A1-4,1)*((IF(OptimumBenefits!#REF!&lt;20,Main!$B$31,IF(OptimumBenefits!#REF!&lt;25,Main!$B$32,IF(OptimumBenefits!#REF!&lt;30,Main!$B$33,Main!$B$34))))*OptimumBenefits!$B2))</f>
        <v>0</v>
      </c>
      <c r="Q2" s="273">
        <f ca="1">P2*IF($B2=Salary!$B2,Salary!$I2,"")</f>
        <v>0</v>
      </c>
      <c r="R2" s="272">
        <f>IF($B2&lt;Main!$B$10,0,(VLOOKUP(O2,'Survival Probability'!$A$3:$F$98,6)/(1+Main!$B$5)^(OptimumBenefits!O2-OptimumBenefits!$A2))*(VLOOKUP(O2,'Survival Probability'!$A$3:$F$98,3)/VLOOKUP($A2,'Survival Probability'!$A$3:$F$98,3)))</f>
        <v>0</v>
      </c>
      <c r="S2" s="282">
        <f t="shared" ref="S2:S57" ca="1" si="4">IF($A2&gt;O2,0,R2*Q2)</f>
        <v>0</v>
      </c>
      <c r="T2" s="200">
        <f t="shared" ref="T2" si="5">O2+1</f>
        <v>28</v>
      </c>
      <c r="U2" s="200">
        <f>IF($B2&lt;Main!$B$10,0,HLOOKUP(T2,ReplacementRates!$V$3:$AZ$54,ReplacementRates!$A1-4,1)*((IF(OptimumBenefits!#REF!&lt;20,Main!$B$31,IF(OptimumBenefits!#REF!&lt;25,Main!$B$32,IF(OptimumBenefits!#REF!&lt;30,Main!$B$33,Main!$B$34))))*OptimumBenefits!$B2))</f>
        <v>0</v>
      </c>
      <c r="V2" s="273">
        <f ca="1">U2*IF($B2=Salary!$B2,Salary!$I2,"")</f>
        <v>0</v>
      </c>
      <c r="W2" s="272">
        <f>IF($B2&lt;Main!$B$10,0,(VLOOKUP(T2,'Survival Probability'!$A$3:$F$98,6)/(1+Main!$B$5)^(OptimumBenefits!T2-OptimumBenefits!$A2))*(VLOOKUP(T2,'Survival Probability'!$A$3:$F$98,3)/VLOOKUP($A2,'Survival Probability'!$A$3:$F$98,3)))</f>
        <v>0</v>
      </c>
      <c r="X2" s="282">
        <f t="shared" ref="X2:X57" ca="1" si="6">IF($A2&gt;T2,0,W2*V2)</f>
        <v>0</v>
      </c>
      <c r="Y2" s="200">
        <f t="shared" ref="Y2" si="7">T2+1</f>
        <v>29</v>
      </c>
      <c r="Z2" s="200">
        <f>IF($B2&lt;Main!$B$10,0,HLOOKUP(Y2,ReplacementRates!$V$3:$AZ$54,ReplacementRates!$A1-4,1)*((IF(OptimumBenefits!#REF!&lt;20,Main!$B$31,IF(OptimumBenefits!#REF!&lt;25,Main!$B$32,IF(OptimumBenefits!#REF!&lt;30,Main!$B$33,Main!$B$34))))*OptimumBenefits!$B2))</f>
        <v>0</v>
      </c>
      <c r="AA2" s="273">
        <f ca="1">Z2*IF($B2=Salary!$B2,Salary!$I2,"")</f>
        <v>0</v>
      </c>
      <c r="AB2" s="272">
        <f>IF($B2&lt;Main!$B$10,0,(VLOOKUP(Y2,'Survival Probability'!$A$3:$F$98,6)/(1+Main!$B$5)^(OptimumBenefits!Y2-OptimumBenefits!$A2))*(VLOOKUP(Y2,'Survival Probability'!$A$3:$F$98,3)/VLOOKUP($A2,'Survival Probability'!$A$3:$F$98,3)))</f>
        <v>0</v>
      </c>
      <c r="AC2" s="282">
        <f t="shared" ref="AC2:AC57" ca="1" si="8">IF($A2&gt;Y2,0,AB2*AA2)</f>
        <v>0</v>
      </c>
      <c r="AD2" s="200">
        <f t="shared" ref="AD2" si="9">Y2+1</f>
        <v>30</v>
      </c>
      <c r="AE2" s="200">
        <f>IF($B2&lt;Main!$B$10,0,HLOOKUP(AD2,ReplacementRates!$V$3:$AZ$54,ReplacementRates!$A1-4,1)*((IF(OptimumBenefits!#REF!&lt;20,Main!$B$31,IF(OptimumBenefits!#REF!&lt;25,Main!$B$32,IF(OptimumBenefits!#REF!&lt;30,Main!$B$33,Main!$B$34))))*OptimumBenefits!$B2))</f>
        <v>0</v>
      </c>
      <c r="AF2" s="273">
        <f ca="1">AE2*IF($B2=Salary!$B2,Salary!$I2,"")</f>
        <v>0</v>
      </c>
      <c r="AG2" s="272">
        <f>IF($B2&lt;Main!$B$10,0,(VLOOKUP(AD2,'Survival Probability'!$A$3:$F$98,6)/(1+Main!$B$5)^(OptimumBenefits!AD2-OptimumBenefits!$A2))*(VLOOKUP(AD2,'Survival Probability'!$A$3:$F$98,3)/VLOOKUP($A2,'Survival Probability'!$A$3:$F$98,3)))</f>
        <v>0</v>
      </c>
      <c r="AH2" s="282">
        <f t="shared" ref="AH2:AH57" ca="1" si="10">IF($A2&gt;AD2,0,AG2*AF2)</f>
        <v>0</v>
      </c>
      <c r="AI2" s="200">
        <f t="shared" ref="AI2" si="11">AD2+1</f>
        <v>31</v>
      </c>
      <c r="AJ2" s="200">
        <f>IF($B2&lt;Main!$B$10,0,HLOOKUP(AI2,ReplacementRates!$V$3:$AZ$54,ReplacementRates!$A1-4,1)*((IF(OptimumBenefits!#REF!&lt;20,Main!$B$31,IF(OptimumBenefits!#REF!&lt;25,Main!$B$32,IF(OptimumBenefits!#REF!&lt;30,Main!$B$33,Main!$B$34))))*OptimumBenefits!$B2))</f>
        <v>0</v>
      </c>
      <c r="AK2" s="273">
        <f ca="1">AJ2*IF($B2=Salary!$B2,Salary!$I2,"")</f>
        <v>0</v>
      </c>
      <c r="AL2" s="272">
        <f>IF($B2&lt;Main!$B$10,0,(VLOOKUP(AI2,'Survival Probability'!$A$3:$F$98,6)/(1+Main!$B$5)^(OptimumBenefits!AI2-OptimumBenefits!$A2))*(VLOOKUP(AI2,'Survival Probability'!$A$3:$F$98,3)/VLOOKUP($A2,'Survival Probability'!$A$3:$F$98,3)))</f>
        <v>0</v>
      </c>
      <c r="AM2" s="282">
        <f t="shared" ref="AM2:AM57" ca="1" si="12">IF($A2&gt;AI2,0,AL2*AK2)</f>
        <v>0</v>
      </c>
      <c r="AN2" s="200">
        <f t="shared" ref="AN2" si="13">AI2+1</f>
        <v>32</v>
      </c>
      <c r="AO2" s="200">
        <f>IF($B2&lt;Main!$B$10,0,HLOOKUP(AN2,ReplacementRates!$V$3:$AZ$54,ReplacementRates!$A1-4,1)*((IF(OptimumBenefits!#REF!&lt;20,Main!$B$31,IF(OptimumBenefits!#REF!&lt;25,Main!$B$32,IF(OptimumBenefits!#REF!&lt;30,Main!$B$33,Main!$B$34))))*OptimumBenefits!$B2))</f>
        <v>0</v>
      </c>
      <c r="AP2" s="273">
        <f ca="1">AO2*IF($B2=Salary!$B2,Salary!$I2,"")</f>
        <v>0</v>
      </c>
      <c r="AQ2" s="272">
        <f>IF($B2&lt;Main!$B$10,0,(VLOOKUP(AN2,'Survival Probability'!$A$3:$F$98,6)/(1+Main!$B$5)^(OptimumBenefits!AN2-OptimumBenefits!$A2))*(VLOOKUP(AN2,'Survival Probability'!$A$3:$F$98,3)/VLOOKUP($A2,'Survival Probability'!$A$3:$F$98,3)))</f>
        <v>0</v>
      </c>
      <c r="AR2" s="282">
        <f t="shared" ref="AR2:AR57" ca="1" si="14">IF($A2&gt;AN2,0,AQ2*AP2)</f>
        <v>0</v>
      </c>
      <c r="AS2" s="200">
        <f t="shared" ref="AS2" si="15">AN2+1</f>
        <v>33</v>
      </c>
      <c r="AT2" s="200">
        <f>IF($B2&lt;Main!$B$10,0,HLOOKUP(AS2,ReplacementRates!$V$3:$AZ$54,ReplacementRates!$A1-4,1)*((IF(OptimumBenefits!#REF!&lt;20,Main!$B$31,IF(OptimumBenefits!#REF!&lt;25,Main!$B$32,IF(OptimumBenefits!#REF!&lt;30,Main!$B$33,Main!$B$34))))*OptimumBenefits!$B2))</f>
        <v>0</v>
      </c>
      <c r="AU2" s="273">
        <f ca="1">AT2*IF($B2=Salary!$B2,Salary!$I2,"")</f>
        <v>0</v>
      </c>
      <c r="AV2" s="272">
        <f>IF($B2&lt;Main!$B$10,0,(VLOOKUP(AS2,'Survival Probability'!$A$3:$F$98,6)/(1+Main!$B$5)^(OptimumBenefits!AS2-OptimumBenefits!$A2))*(VLOOKUP(AS2,'Survival Probability'!$A$3:$F$98,3)/VLOOKUP($A2,'Survival Probability'!$A$3:$F$98,3)))</f>
        <v>0</v>
      </c>
      <c r="AW2" s="282">
        <f t="shared" ref="AW2:AW57" ca="1" si="16">IF($A2&gt;AS2,0,AV2*AU2)</f>
        <v>0</v>
      </c>
      <c r="AX2" s="200">
        <f t="shared" ref="AX2" si="17">AS2+1</f>
        <v>34</v>
      </c>
      <c r="AY2" s="200">
        <f>IF($B2&lt;Main!$B$10,0,HLOOKUP(AX2,ReplacementRates!$V$3:$AZ$54,ReplacementRates!$A1-4,1)*((IF(OptimumBenefits!#REF!&lt;20,Main!$B$31,IF(OptimumBenefits!#REF!&lt;25,Main!$B$32,IF(OptimumBenefits!#REF!&lt;30,Main!$B$33,Main!$B$34))))*OptimumBenefits!$B2))</f>
        <v>0</v>
      </c>
      <c r="AZ2" s="273">
        <f ca="1">AY2*IF($B2=Salary!$B2,Salary!$I2,"")</f>
        <v>0</v>
      </c>
      <c r="BA2" s="272">
        <f>IF($B2&lt;Main!$B$10,0,(VLOOKUP(AX2,'Survival Probability'!$A$3:$F$98,6)/(1+Main!$B$5)^(OptimumBenefits!AX2-OptimumBenefits!$A2))*(VLOOKUP(AX2,'Survival Probability'!$A$3:$F$98,3)/VLOOKUP($A2,'Survival Probability'!$A$3:$F$98,3)))</f>
        <v>0</v>
      </c>
      <c r="BB2" s="282">
        <f t="shared" ref="BB2:BB57" ca="1" si="18">IF($A2&gt;AX2,0,BA2*AZ2)</f>
        <v>0</v>
      </c>
      <c r="BC2" s="200">
        <f t="shared" ref="BC2" si="19">AX2+1</f>
        <v>35</v>
      </c>
      <c r="BD2" s="200">
        <f>IF($B2&lt;Main!$B$10,0,HLOOKUP(BC2,ReplacementRates!$V$3:$AZ$54,ReplacementRates!$A1-4,1)*((IF(OptimumBenefits!#REF!&lt;20,Main!$B$31,IF(OptimumBenefits!#REF!&lt;25,Main!$B$32,IF(OptimumBenefits!#REF!&lt;30,Main!$B$33,Main!$B$34))))*OptimumBenefits!$B2))</f>
        <v>0</v>
      </c>
      <c r="BE2" s="273">
        <f ca="1">BD2*IF($B2=Salary!$B2,Salary!$I2,"")</f>
        <v>0</v>
      </c>
      <c r="BF2" s="272">
        <f>IF($B2&lt;Main!$B$10,0,(VLOOKUP(BC2,'Survival Probability'!$A$3:$F$98,6)/(1+Main!$B$5)^(OptimumBenefits!BC2-OptimumBenefits!$A2))*(VLOOKUP(BC2,'Survival Probability'!$A$3:$F$98,3)/VLOOKUP($A2,'Survival Probability'!$A$3:$F$98,3)))</f>
        <v>0</v>
      </c>
      <c r="BG2" s="282">
        <f t="shared" ref="BG2:BG57" ca="1" si="20">IF($A2&gt;BC2,0,BF2*BE2)</f>
        <v>0</v>
      </c>
      <c r="BH2" s="200">
        <f t="shared" ref="BH2" si="21">BC2+1</f>
        <v>36</v>
      </c>
      <c r="BI2" s="200">
        <f>IF($B2&lt;Main!$B$10,0,HLOOKUP(BH2,ReplacementRates!$V$3:$AZ$54,ReplacementRates!$A1-4,1)*((IF(OptimumBenefits!#REF!&lt;20,Main!$B$31,IF(OptimumBenefits!#REF!&lt;25,Main!$B$32,IF(OptimumBenefits!#REF!&lt;30,Main!$B$33,Main!$B$34))))*OptimumBenefits!$B2))</f>
        <v>0</v>
      </c>
      <c r="BJ2" s="273">
        <f ca="1">BI2*IF($B2=Salary!$B2,Salary!$I2,"")</f>
        <v>0</v>
      </c>
      <c r="BK2" s="272">
        <f>IF($B2&lt;Main!$B$10,0,(VLOOKUP(BH2,'Survival Probability'!$A$3:$F$98,6)/(1+Main!$B$5)^(OptimumBenefits!BH2-OptimumBenefits!$A2))*(VLOOKUP(BH2,'Survival Probability'!$A$3:$F$98,3)/VLOOKUP($A2,'Survival Probability'!$A$3:$F$98,3)))</f>
        <v>0</v>
      </c>
      <c r="BL2" s="282">
        <f t="shared" ref="BL2:BL57" ca="1" si="22">IF($A2&gt;BH2,0,BK2*BJ2)</f>
        <v>0</v>
      </c>
      <c r="BM2" s="200">
        <f t="shared" ref="BM2" si="23">BH2+1</f>
        <v>37</v>
      </c>
      <c r="BN2" s="200">
        <f>IF($B2&lt;Main!$B$10,0,HLOOKUP(BM2,ReplacementRates!$V$3:$AZ$54,ReplacementRates!$A1-4,1)*((IF(OptimumBenefits!#REF!&lt;20,Main!$B$31,IF(OptimumBenefits!#REF!&lt;25,Main!$B$32,IF(OptimumBenefits!#REF!&lt;30,Main!$B$33,Main!$B$34))))*OptimumBenefits!$B2))</f>
        <v>0</v>
      </c>
      <c r="BO2" s="273">
        <f ca="1">BN2*IF($B2=Salary!$B2,Salary!$I2,"")</f>
        <v>0</v>
      </c>
      <c r="BP2" s="272">
        <f>IF($B2&lt;Main!$B$10,0,(VLOOKUP(BM2,'Survival Probability'!$A$3:$F$98,6)/(1+Main!$B$5)^(OptimumBenefits!BM2-OptimumBenefits!$A2))*(VLOOKUP(BM2,'Survival Probability'!$A$3:$F$98,3)/VLOOKUP($A2,'Survival Probability'!$A$3:$F$98,3)))</f>
        <v>0</v>
      </c>
      <c r="BQ2" s="282">
        <f t="shared" ref="BQ2:BQ57" ca="1" si="24">IF($A2&gt;BM2,0,BP2*BO2)</f>
        <v>0</v>
      </c>
      <c r="BR2" s="200">
        <f t="shared" ref="BR2" si="25">BM2+1</f>
        <v>38</v>
      </c>
      <c r="BS2" s="200">
        <f>IF($B2&lt;Main!$B$10,0,HLOOKUP(BR2,ReplacementRates!$V$3:$AZ$54,ReplacementRates!$A1-4,1)*((IF(OptimumBenefits!#REF!&lt;20,Main!$B$31,IF(OptimumBenefits!#REF!&lt;25,Main!$B$32,IF(OptimumBenefits!#REF!&lt;30,Main!$B$33,Main!$B$34))))*OptimumBenefits!$B2))</f>
        <v>0</v>
      </c>
      <c r="BT2" s="273">
        <f ca="1">BS2*IF($B2=Salary!$B2,Salary!$I2,"")</f>
        <v>0</v>
      </c>
      <c r="BU2" s="272">
        <f>IF($B2&lt;Main!$B$10,0,(VLOOKUP(BR2,'Survival Probability'!$A$3:$F$98,6)/(1+Main!$B$5)^(OptimumBenefits!BR2-OptimumBenefits!$A2))*(VLOOKUP(BR2,'Survival Probability'!$A$3:$F$98,3)/VLOOKUP($A2,'Survival Probability'!$A$3:$F$98,3)))</f>
        <v>0</v>
      </c>
      <c r="BV2" s="282">
        <f t="shared" ref="BV2:BV57" ca="1" si="26">IF($A2&gt;BR2,0,BU2*BT2)</f>
        <v>0</v>
      </c>
      <c r="BW2" s="200">
        <f t="shared" ref="BW2" si="27">BR2+1</f>
        <v>39</v>
      </c>
      <c r="BX2" s="200">
        <f>IF($B2&lt;Main!$B$10,0,HLOOKUP(BW2,ReplacementRates!$V$3:$AZ$54,ReplacementRates!$A1-4,1)*((IF(OptimumBenefits!#REF!&lt;20,Main!$B$31,IF(OptimumBenefits!#REF!&lt;25,Main!$B$32,IF(OptimumBenefits!#REF!&lt;30,Main!$B$33,Main!$B$34))))*OptimumBenefits!$B2))</f>
        <v>0</v>
      </c>
      <c r="BY2" s="273">
        <f ca="1">BX2*IF($B2=Salary!$B2,Salary!$I2,"")</f>
        <v>0</v>
      </c>
      <c r="BZ2" s="272">
        <f>IF($B2&lt;Main!$B$10,0,(VLOOKUP(BW2,'Survival Probability'!$A$3:$F$98,6)/(1+Main!$B$5)^(OptimumBenefits!BW2-OptimumBenefits!$A2))*(VLOOKUP(BW2,'Survival Probability'!$A$3:$F$98,3)/VLOOKUP($A2,'Survival Probability'!$A$3:$F$98,3)))</f>
        <v>0</v>
      </c>
      <c r="CA2" s="282">
        <f t="shared" ref="CA2:CA57" ca="1" si="28">IF($A2&gt;BW2,0,BZ2*BY2)</f>
        <v>0</v>
      </c>
      <c r="CB2" s="200">
        <f t="shared" ref="CB2" si="29">BW2+1</f>
        <v>40</v>
      </c>
      <c r="CC2" s="200">
        <f>IF($B2&lt;Main!$B$10,0,HLOOKUP(CB2,ReplacementRates!$V$3:$AZ$54,ReplacementRates!$A1-4,1)*((IF(OptimumBenefits!#REF!&lt;20,Main!$B$31,IF(OptimumBenefits!#REF!&lt;25,Main!$B$32,IF(OptimumBenefits!#REF!&lt;30,Main!$B$33,Main!$B$34))))*OptimumBenefits!$B2))</f>
        <v>0</v>
      </c>
      <c r="CD2" s="273">
        <f ca="1">CC2*IF($B2=Salary!$B2,Salary!$I2,"")</f>
        <v>0</v>
      </c>
      <c r="CE2" s="272">
        <f>IF($B2&lt;Main!$B$10,0,(VLOOKUP(CB2,'Survival Probability'!$A$3:$F$98,6)/(1+Main!$B$5)^(OptimumBenefits!CB2-OptimumBenefits!$A2))*(VLOOKUP(CB2,'Survival Probability'!$A$3:$F$98,3)/VLOOKUP($A2,'Survival Probability'!$A$3:$F$98,3)))</f>
        <v>0</v>
      </c>
      <c r="CF2" s="282">
        <f t="shared" ref="CF2:CF57" ca="1" si="30">IF($A2&gt;CB2,0,CE2*CD2)</f>
        <v>0</v>
      </c>
      <c r="CG2" s="200">
        <f t="shared" ref="CG2" si="31">CB2+1</f>
        <v>41</v>
      </c>
      <c r="CH2" s="200">
        <f>IF($B2&lt;Main!$B$10,0,HLOOKUP(CG2,ReplacementRates!$V$3:$AZ$54,ReplacementRates!$A1-4,1)*((IF(OptimumBenefits!#REF!&lt;20,Main!$B$31,IF(OptimumBenefits!#REF!&lt;25,Main!$B$32,IF(OptimumBenefits!#REF!&lt;30,Main!$B$33,Main!$B$34))))*OptimumBenefits!$B2))</f>
        <v>0</v>
      </c>
      <c r="CI2" s="273">
        <f ca="1">CH2*IF($B2=Salary!$B2,Salary!$I2,"")</f>
        <v>0</v>
      </c>
      <c r="CJ2" s="272">
        <f>IF($B2&lt;Main!$B$10,0,(VLOOKUP(CG2,'Survival Probability'!$A$3:$F$98,6)/(1+Main!$B$5)^(OptimumBenefits!CG2-OptimumBenefits!$A2))*(VLOOKUP(CG2,'Survival Probability'!$A$3:$F$98,3)/VLOOKUP($A2,'Survival Probability'!$A$3:$F$98,3)))</f>
        <v>0</v>
      </c>
      <c r="CK2" s="282">
        <f t="shared" ref="CK2:CK57" ca="1" si="32">IF($A2&gt;CG2,0,CJ2*CI2)</f>
        <v>0</v>
      </c>
      <c r="CL2" s="200">
        <f t="shared" ref="CL2" si="33">CG2+1</f>
        <v>42</v>
      </c>
      <c r="CM2" s="200">
        <f>IF($B2&lt;Main!$B$10,0,HLOOKUP(CL2,ReplacementRates!$V$3:$AZ$54,ReplacementRates!$A1-4,1)*((IF(OptimumBenefits!#REF!&lt;20,Main!$B$31,IF(OptimumBenefits!#REF!&lt;25,Main!$B$32,IF(OptimumBenefits!#REF!&lt;30,Main!$B$33,Main!$B$34))))*OptimumBenefits!$B2))</f>
        <v>0</v>
      </c>
      <c r="CN2" s="273">
        <f ca="1">CM2*IF($B2=Salary!$B2,Salary!$I2,"")</f>
        <v>0</v>
      </c>
      <c r="CO2" s="272">
        <f>IF($B2&lt;Main!$B$10,0,(VLOOKUP(CL2,'Survival Probability'!$A$3:$F$98,6)/(1+Main!$B$5)^(OptimumBenefits!CL2-OptimumBenefits!$A2))*(VLOOKUP(CL2,'Survival Probability'!$A$3:$F$98,3)/VLOOKUP($A2,'Survival Probability'!$A$3:$F$98,3)))</f>
        <v>0</v>
      </c>
      <c r="CP2" s="282">
        <f t="shared" ref="CP2:CP57" ca="1" si="34">IF($A2&gt;CL2,0,CO2*CN2)</f>
        <v>0</v>
      </c>
      <c r="CQ2" s="200">
        <f t="shared" ref="CQ2" si="35">CL2+1</f>
        <v>43</v>
      </c>
      <c r="CR2" s="200">
        <f>IF($B2&lt;Main!$B$10,0,HLOOKUP(CQ2,ReplacementRates!$V$3:$AZ$54,ReplacementRates!$A1-4,1)*((IF(OptimumBenefits!#REF!&lt;20,Main!$B$31,IF(OptimumBenefits!#REF!&lt;25,Main!$B$32,IF(OptimumBenefits!#REF!&lt;30,Main!$B$33,Main!$B$34))))*OptimumBenefits!$B2))</f>
        <v>0</v>
      </c>
      <c r="CS2" s="273">
        <f ca="1">CR2*IF($B2=Salary!$B2,Salary!$I2,"")</f>
        <v>0</v>
      </c>
      <c r="CT2" s="272">
        <f>IF($B2&lt;Main!$B$10,0,(VLOOKUP(CQ2,'Survival Probability'!$A$3:$F$98,6)/(1+Main!$B$5)^(OptimumBenefits!CQ2-OptimumBenefits!$A2))*(VLOOKUP(CQ2,'Survival Probability'!$A$3:$F$98,3)/VLOOKUP($A2,'Survival Probability'!$A$3:$F$98,3)))</f>
        <v>0</v>
      </c>
      <c r="CU2" s="282">
        <f t="shared" ref="CU2:CU57" ca="1" si="36">IF($A2&gt;CQ2,0,CT2*CS2)</f>
        <v>0</v>
      </c>
      <c r="CV2" s="200">
        <f t="shared" ref="CV2" si="37">CQ2+1</f>
        <v>44</v>
      </c>
      <c r="CW2" s="200">
        <f>IF($B2&lt;Main!$B$10,0,HLOOKUP(CV2,ReplacementRates!$V$3:$AZ$54,ReplacementRates!$A1-4,1)*((IF(OptimumBenefits!#REF!&lt;20,Main!$B$31,IF(OptimumBenefits!#REF!&lt;25,Main!$B$32,IF(OptimumBenefits!#REF!&lt;30,Main!$B$33,Main!$B$34))))*OptimumBenefits!$B2))</f>
        <v>0</v>
      </c>
      <c r="CX2" s="273">
        <f ca="1">CW2*IF($B2=Salary!$B2,Salary!$I2,"")</f>
        <v>0</v>
      </c>
      <c r="CY2" s="272">
        <f>IF($B2&lt;Main!$B$10,0,(VLOOKUP(CV2,'Survival Probability'!$A$3:$F$98,6)/(1+Main!$B$5)^(OptimumBenefits!CV2-OptimumBenefits!$A2))*(VLOOKUP(CV2,'Survival Probability'!$A$3:$F$98,3)/VLOOKUP($A2,'Survival Probability'!$A$3:$F$98,3)))</f>
        <v>0</v>
      </c>
      <c r="CZ2" s="282">
        <f t="shared" ref="CZ2:CZ57" ca="1" si="38">IF($A2&gt;CV2,0,CY2*CX2)</f>
        <v>0</v>
      </c>
      <c r="DA2" s="200">
        <f t="shared" ref="DA2" si="39">CV2+1</f>
        <v>45</v>
      </c>
      <c r="DB2" s="200">
        <f>IF($B2&lt;Main!$B$10,0,HLOOKUP(DA2,ReplacementRates!$V$3:$AZ$54,ReplacementRates!$A1-4,1)*((IF(OptimumBenefits!#REF!&lt;20,Main!$B$31,IF(OptimumBenefits!#REF!&lt;25,Main!$B$32,IF(OptimumBenefits!#REF!&lt;30,Main!$B$33,Main!$B$34))))*OptimumBenefits!$B2))</f>
        <v>0</v>
      </c>
      <c r="DC2" s="273">
        <f ca="1">DB2*IF($B2=Salary!$B2,Salary!$I2,"")</f>
        <v>0</v>
      </c>
      <c r="DD2" s="272">
        <f>IF($B2&lt;Main!$B$10,0,(VLOOKUP(DA2,'Survival Probability'!$A$3:$F$98,6)/(1+Main!$B$5)^(OptimumBenefits!DA2-OptimumBenefits!$A2))*(VLOOKUP(DA2,'Survival Probability'!$A$3:$F$98,3)/VLOOKUP($A2,'Survival Probability'!$A$3:$F$98,3)))</f>
        <v>0</v>
      </c>
      <c r="DE2" s="282">
        <f t="shared" ref="DE2:DE57" ca="1" si="40">IF($A2&gt;DA2,0,DD2*DC2)</f>
        <v>0</v>
      </c>
      <c r="DF2" s="200">
        <f t="shared" ref="DF2" si="41">DA2+1</f>
        <v>46</v>
      </c>
      <c r="DG2" s="200">
        <f>IF($B2&lt;Main!$B$10,0,HLOOKUP(DF2,ReplacementRates!$V$3:$AZ$54,ReplacementRates!$A1-4,1)*((IF(OptimumBenefits!#REF!&lt;20,Main!$B$31,IF(OptimumBenefits!#REF!&lt;25,Main!$B$32,IF(OptimumBenefits!#REF!&lt;30,Main!$B$33,Main!$B$34))))*OptimumBenefits!$B2))</f>
        <v>0</v>
      </c>
      <c r="DH2" s="273">
        <f ca="1">DG2*IF($B2=Salary!$B2,Salary!$I2,"")</f>
        <v>0</v>
      </c>
      <c r="DI2" s="272">
        <f>IF($B2&lt;Main!$B$10,0,(VLOOKUP(DF2,'Survival Probability'!$A$3:$F$98,6)/(1+Main!$B$5)^(OptimumBenefits!DF2-OptimumBenefits!$A2))*(VLOOKUP(DF2,'Survival Probability'!$A$3:$F$98,3)/VLOOKUP($A2,'Survival Probability'!$A$3:$F$98,3)))</f>
        <v>0</v>
      </c>
      <c r="DJ2" s="282">
        <f t="shared" ref="DJ2:DJ57" ca="1" si="42">IF($A2&gt;DF2,0,DI2*DH2)</f>
        <v>0</v>
      </c>
      <c r="DK2" s="200">
        <f t="shared" ref="DK2" si="43">DF2+1</f>
        <v>47</v>
      </c>
      <c r="DL2" s="200">
        <f>IF($B2&lt;Main!$B$10,0,HLOOKUP(DK2,ReplacementRates!$V$3:$AZ$54,ReplacementRates!$A1-4,1)*((IF(OptimumBenefits!#REF!&lt;20,Main!$B$31,IF(OptimumBenefits!#REF!&lt;25,Main!$B$32,IF(OptimumBenefits!#REF!&lt;30,Main!$B$33,Main!$B$34))))*OptimumBenefits!$B2))</f>
        <v>0</v>
      </c>
      <c r="DM2" s="273">
        <f ca="1">DL2*IF($B2=Salary!$B2,Salary!$I2,"")</f>
        <v>0</v>
      </c>
      <c r="DN2" s="272">
        <f>IF($B2&lt;Main!$B$10,0,(VLOOKUP(DK2,'Survival Probability'!$A$3:$F$98,6)/(1+Main!$B$5)^(OptimumBenefits!DK2-OptimumBenefits!$A2))*(VLOOKUP(DK2,'Survival Probability'!$A$3:$F$98,3)/VLOOKUP($A2,'Survival Probability'!$A$3:$F$98,3)))</f>
        <v>0</v>
      </c>
      <c r="DO2" s="282">
        <f t="shared" ref="DO2:DO57" ca="1" si="44">IF($A2&gt;DK2,0,DN2*DM2)</f>
        <v>0</v>
      </c>
      <c r="DP2" s="200">
        <f t="shared" ref="DP2" si="45">DK2+1</f>
        <v>48</v>
      </c>
      <c r="DQ2" s="200">
        <f>IF($B2&lt;Main!$B$10,0,HLOOKUP(DP2,ReplacementRates!$V$3:$AZ$54,ReplacementRates!$A1-4,1)*((IF(OptimumBenefits!#REF!&lt;20,Main!$B$31,IF(OptimumBenefits!#REF!&lt;25,Main!$B$32,IF(OptimumBenefits!#REF!&lt;30,Main!$B$33,Main!$B$34))))*OptimumBenefits!$B2))</f>
        <v>0</v>
      </c>
      <c r="DR2" s="273">
        <f ca="1">DQ2*IF($B2=Salary!$B2,Salary!$I2,"")</f>
        <v>0</v>
      </c>
      <c r="DS2" s="272">
        <f>IF($B2&lt;Main!$B$10,0,(VLOOKUP(DP2,'Survival Probability'!$A$3:$F$98,6)/(1+Main!$B$5)^(OptimumBenefits!DP2-OptimumBenefits!$A2))*(VLOOKUP(DP2,'Survival Probability'!$A$3:$F$98,3)/VLOOKUP($A2,'Survival Probability'!$A$3:$F$98,3)))</f>
        <v>0</v>
      </c>
      <c r="DT2" s="282">
        <f t="shared" ref="DT2:DT57" ca="1" si="46">IF($A2&gt;DP2,0,DS2*DR2)</f>
        <v>0</v>
      </c>
      <c r="DU2" s="200">
        <f t="shared" ref="DU2" si="47">DP2+1</f>
        <v>49</v>
      </c>
      <c r="DV2" s="200">
        <f>IF($B2&lt;Main!$B$10,0,HLOOKUP(DU2,ReplacementRates!$V$3:$AZ$54,ReplacementRates!$A1-4,1)*((IF(OptimumBenefits!#REF!&lt;20,Main!$B$31,IF(OptimumBenefits!#REF!&lt;25,Main!$B$32,IF(OptimumBenefits!#REF!&lt;30,Main!$B$33,Main!$B$34))))*OptimumBenefits!$B2))</f>
        <v>0</v>
      </c>
      <c r="DW2" s="273">
        <f ca="1">DV2*IF($B2=Salary!$B2,Salary!$I2,"")</f>
        <v>0</v>
      </c>
      <c r="DX2" s="272">
        <f>IF($B2&lt;Main!$B$10,0,(VLOOKUP(DU2,'Survival Probability'!$A$3:$F$98,6)/(1+Main!$B$5)^(OptimumBenefits!DU2-OptimumBenefits!$A2))*(VLOOKUP(DU2,'Survival Probability'!$A$3:$F$98,3)/VLOOKUP($A2,'Survival Probability'!$A$3:$F$98,3)))</f>
        <v>0</v>
      </c>
      <c r="DY2" s="282">
        <f t="shared" ref="DY2:DY57" ca="1" si="48">IF($A2&gt;DU2,0,DX2*DW2)</f>
        <v>0</v>
      </c>
      <c r="DZ2" s="200">
        <f t="shared" ref="DZ2" si="49">DU2+1</f>
        <v>50</v>
      </c>
      <c r="EA2" s="200">
        <f>IF($B2&lt;Main!$B$10,0,HLOOKUP(DZ2,ReplacementRates!$V$3:$AZ$54,ReplacementRates!$A1-4,1)*((IF(OptimumBenefits!#REF!&lt;20,Main!$B$31,IF(OptimumBenefits!#REF!&lt;25,Main!$B$32,IF(OptimumBenefits!#REF!&lt;30,Main!$B$33,Main!$B$34))))*OptimumBenefits!$B2))</f>
        <v>0</v>
      </c>
      <c r="EB2" s="273">
        <f ca="1">EA2*IF($B2=Salary!$B2,Salary!$I2,"")</f>
        <v>0</v>
      </c>
      <c r="EC2" s="272">
        <f>IF($B2&lt;Main!$B$10,0,(VLOOKUP(DZ2,'Survival Probability'!$A$3:$F$98,6)/(1+Main!$B$5)^(OptimumBenefits!DZ2-OptimumBenefits!$A2))*(VLOOKUP(DZ2,'Survival Probability'!$A$3:$F$98,3)/VLOOKUP($A2,'Survival Probability'!$A$3:$F$98,3)))</f>
        <v>0</v>
      </c>
      <c r="ED2" s="282">
        <f t="shared" ref="ED2:ED57" ca="1" si="50">IF($A2&gt;DZ2,0,EC2*EB2)</f>
        <v>0</v>
      </c>
      <c r="EE2" s="200">
        <f t="shared" ref="EE2" si="51">DZ2+1</f>
        <v>51</v>
      </c>
      <c r="EF2" s="200">
        <f>IF($B2&lt;Main!$B$10,0,HLOOKUP(EE2,ReplacementRates!$V$3:$AZ$54,ReplacementRates!$A1-4,1)*((IF(OptimumBenefits!#REF!&lt;20,Main!$B$31,IF(OptimumBenefits!#REF!&lt;25,Main!$B$32,IF(OptimumBenefits!#REF!&lt;30,Main!$B$33,Main!$B$34))))*OptimumBenefits!$B2))</f>
        <v>0</v>
      </c>
      <c r="EG2" s="273">
        <f ca="1">EF2*IF($B2=Salary!$B2,Salary!$I2,"")</f>
        <v>0</v>
      </c>
      <c r="EH2" s="272">
        <f>IF($B2&lt;Main!$B$10,0,(VLOOKUP(EE2,'Survival Probability'!$A$3:$F$98,6)/(1+Main!$B$5)^(OptimumBenefits!EE2-OptimumBenefits!$A2))*(VLOOKUP(EE2,'Survival Probability'!$A$3:$F$98,3)/VLOOKUP($A2,'Survival Probability'!$A$3:$F$98,3)))</f>
        <v>0</v>
      </c>
      <c r="EI2" s="282">
        <f t="shared" ref="EI2:EI57" ca="1" si="52">IF($A2&gt;EE2,0,EH2*EG2)</f>
        <v>0</v>
      </c>
      <c r="EJ2" s="200">
        <f t="shared" ref="EJ2" si="53">EE2+1</f>
        <v>52</v>
      </c>
      <c r="EK2" s="200">
        <f>IF($B2&lt;Main!$B$10,0,HLOOKUP(EJ2,ReplacementRates!$V$3:$AZ$54,ReplacementRates!$A1-4,1)*((IF(OptimumBenefits!#REF!&lt;20,Main!$B$31,IF(OptimumBenefits!#REF!&lt;25,Main!$B$32,IF(OptimumBenefits!#REF!&lt;30,Main!$B$33,Main!$B$34))))*OptimumBenefits!$B2))</f>
        <v>0</v>
      </c>
      <c r="EL2" s="273">
        <f ca="1">EK2*IF($B2=Salary!$B2,Salary!$I2,"")</f>
        <v>0</v>
      </c>
      <c r="EM2" s="272">
        <f>IF($B2&lt;Main!$B$10,0,(VLOOKUP(EJ2,'Survival Probability'!$A$3:$F$98,6)/(1+Main!$B$5)^(OptimumBenefits!EJ2-OptimumBenefits!$A2))*(VLOOKUP(EJ2,'Survival Probability'!$A$3:$F$98,3)/VLOOKUP($A2,'Survival Probability'!$A$3:$F$98,3)))</f>
        <v>0</v>
      </c>
      <c r="EN2" s="282">
        <f t="shared" ref="EN2:EN57" ca="1" si="54">IF($A2&gt;EJ2,0,EM2*EL2)</f>
        <v>0</v>
      </c>
      <c r="EO2" s="200">
        <f t="shared" ref="EO2" si="55">EJ2+1</f>
        <v>53</v>
      </c>
      <c r="EP2" s="200">
        <f>IF($B2&lt;Main!$B$10,0,HLOOKUP(EO2,ReplacementRates!$V$3:$AZ$54,ReplacementRates!$A1-4,1)*((IF(OptimumBenefits!#REF!&lt;20,Main!$B$31,IF(OptimumBenefits!#REF!&lt;25,Main!$B$32,IF(OptimumBenefits!#REF!&lt;30,Main!$B$33,Main!$B$34))))*OptimumBenefits!$B2))</f>
        <v>0</v>
      </c>
      <c r="EQ2" s="273">
        <f ca="1">EP2*IF($B2=Salary!$B2,Salary!$I2,"")</f>
        <v>0</v>
      </c>
      <c r="ER2" s="272">
        <f>IF($B2&lt;Main!$B$10,0,(VLOOKUP(EO2,'Survival Probability'!$A$3:$F$98,6)/(1+Main!$B$5)^(OptimumBenefits!EO2-OptimumBenefits!$A2))*(VLOOKUP(EO2,'Survival Probability'!$A$3:$F$98,3)/VLOOKUP($A2,'Survival Probability'!$A$3:$F$98,3)))</f>
        <v>0</v>
      </c>
      <c r="ES2" s="282">
        <f t="shared" ref="ES2:ES57" ca="1" si="56">IF($A2&gt;EO2,0,ER2*EQ2)</f>
        <v>0</v>
      </c>
      <c r="ET2" s="200">
        <f t="shared" ref="ET2" si="57">EO2+1</f>
        <v>54</v>
      </c>
      <c r="EU2" s="200">
        <f>IF($B2&lt;Main!$B$10,0,HLOOKUP(ET2,ReplacementRates!$V$3:$AZ$54,ReplacementRates!$A1-4,1)*((IF(OptimumBenefits!#REF!&lt;20,Main!$B$31,IF(OptimumBenefits!#REF!&lt;25,Main!$B$32,IF(OptimumBenefits!#REF!&lt;30,Main!$B$33,Main!$B$34))))*OptimumBenefits!$B2))</f>
        <v>0</v>
      </c>
      <c r="EV2" s="273">
        <f ca="1">EU2*IF($B2=Salary!$B2,Salary!$I2,"")</f>
        <v>0</v>
      </c>
      <c r="EW2" s="272">
        <f>IF($B2&lt;Main!$B$10,0,(VLOOKUP(ET2,'Survival Probability'!$A$3:$F$98,6)/(1+Main!$B$5)^(OptimumBenefits!ET2-OptimumBenefits!$A2))*(VLOOKUP(ET2,'Survival Probability'!$A$3:$F$98,3)/VLOOKUP($A2,'Survival Probability'!$A$3:$F$98,3)))</f>
        <v>0</v>
      </c>
      <c r="EX2" s="282">
        <f t="shared" ref="EX2:EX57" ca="1" si="58">IF($A2&gt;ET2,0,EW2*EV2)</f>
        <v>0</v>
      </c>
      <c r="EY2" s="200">
        <f t="shared" ref="EY2" si="59">ET2+1</f>
        <v>55</v>
      </c>
      <c r="EZ2" s="200">
        <f>IF($B2&lt;Main!$B$10,0,HLOOKUP(EY2,ReplacementRates!$V$3:$AZ$54,ReplacementRates!$A1-4,1)*((IF(OptimumBenefits!#REF!&lt;20,Main!$B$31,IF(OptimumBenefits!#REF!&lt;25,Main!$B$32,IF(OptimumBenefits!#REF!&lt;30,Main!$B$33,Main!$B$34))))*OptimumBenefits!$B2))</f>
        <v>0</v>
      </c>
      <c r="FA2" s="273">
        <f ca="1">EZ2*IF($B2=Salary!$B2,Salary!$I2,"")</f>
        <v>0</v>
      </c>
      <c r="FB2" s="272">
        <f>IF($B2&lt;Main!$B$10,0,(VLOOKUP(EY2,'Survival Probability'!$A$3:$F$98,6)/(1+Main!$B$5)^(OptimumBenefits!EY2-OptimumBenefits!$A2))*(VLOOKUP(EY2,'Survival Probability'!$A$3:$F$98,3)/VLOOKUP($A2,'Survival Probability'!$A$3:$F$98,3)))</f>
        <v>0</v>
      </c>
      <c r="FC2" s="282">
        <f t="shared" ref="FC2:FC57" ca="1" si="60">IF($A2&gt;EY2,0,FB2*FA2)</f>
        <v>0</v>
      </c>
      <c r="FD2" s="200">
        <f t="shared" ref="FD2" si="61">EY2+1</f>
        <v>56</v>
      </c>
      <c r="FE2" s="200">
        <f>IF($B2&lt;Main!$B$10,0,HLOOKUP(FD2,ReplacementRates!$V$3:$AZ$54,ReplacementRates!$A1-4,1)*((IF(OptimumBenefits!#REF!&lt;20,Main!$B$31,IF(OptimumBenefits!#REF!&lt;25,Main!$B$32,IF(OptimumBenefits!#REF!&lt;30,Main!$B$33,Main!$B$34))))*OptimumBenefits!$B2))</f>
        <v>0</v>
      </c>
      <c r="FF2" s="273">
        <f ca="1">FE2*IF($B2=Salary!$B2,Salary!$I2,"")</f>
        <v>0</v>
      </c>
      <c r="FG2" s="272">
        <f>IF($B2&lt;Main!$B$10,0,(VLOOKUP(FD2,'Survival Probability'!$A$3:$F$98,6)/(1+Main!$B$5)^(OptimumBenefits!FD2-OptimumBenefits!$A2))*(VLOOKUP(FD2,'Survival Probability'!$A$3:$F$98,3)/VLOOKUP($A2,'Survival Probability'!$A$3:$F$98,3)))</f>
        <v>0</v>
      </c>
      <c r="FH2" s="282">
        <f t="shared" ref="FH2:FH57" ca="1" si="62">IF($A2&gt;FD2,0,FG2*FF2)</f>
        <v>0</v>
      </c>
      <c r="FI2" s="200">
        <f t="shared" ref="FI2" si="63">FD2+1</f>
        <v>57</v>
      </c>
      <c r="FJ2" s="200">
        <f>IF($B2&lt;Main!$B$10,0,HLOOKUP(FI2,ReplacementRates!$V$3:$AZ$54,ReplacementRates!$A1-4,1)*((IF(OptimumBenefits!#REF!&lt;20,Main!$B$31,IF(OptimumBenefits!#REF!&lt;25,Main!$B$32,IF(OptimumBenefits!#REF!&lt;30,Main!$B$33,Main!$B$34))))*OptimumBenefits!$B2))</f>
        <v>0</v>
      </c>
      <c r="FK2" s="273">
        <f ca="1">FJ2*IF($B2=Salary!$B2,Salary!$I2,"")</f>
        <v>0</v>
      </c>
      <c r="FL2" s="272">
        <f>IF($B2&lt;Main!$B$10,0,(VLOOKUP(FI2,'Survival Probability'!$A$3:$F$98,6)/(1+Main!$B$5)^(OptimumBenefits!FI2-OptimumBenefits!$A2))*(VLOOKUP(FI2,'Survival Probability'!$A$3:$F$98,3)/VLOOKUP($A2,'Survival Probability'!$A$3:$F$98,3)))</f>
        <v>0</v>
      </c>
      <c r="FM2" s="282">
        <f t="shared" ref="FM2:FM57" ca="1" si="64">IF($A2&gt;FI2,0,FL2*FK2)</f>
        <v>0</v>
      </c>
      <c r="FN2" s="200">
        <f t="shared" ref="FN2" si="65">FI2+1</f>
        <v>58</v>
      </c>
      <c r="FO2" s="200">
        <f>IF($B2&lt;Main!$B$10,0,HLOOKUP(FN2,ReplacementRates!$V$3:$AZ$54,ReplacementRates!$A1-4,1)*((IF(OptimumBenefits!#REF!&lt;20,Main!$B$31,IF(OptimumBenefits!#REF!&lt;25,Main!$B$32,IF(OptimumBenefits!#REF!&lt;30,Main!$B$33,Main!$B$34))))*OptimumBenefits!$B2))</f>
        <v>0</v>
      </c>
      <c r="FP2" s="273">
        <f ca="1">FO2*IF($B2=Salary!$B2,Salary!$I2,"")</f>
        <v>0</v>
      </c>
      <c r="FQ2" s="272">
        <f>IF($B2&lt;Main!$B$10,0,(VLOOKUP(FN2,'Survival Probability'!$A$3:$F$98,6)/(1+Main!$B$5)^(OptimumBenefits!FN2-OptimumBenefits!$A2))*(VLOOKUP(FN2,'Survival Probability'!$A$3:$F$98,3)/VLOOKUP($A2,'Survival Probability'!$A$3:$F$98,3)))</f>
        <v>0</v>
      </c>
      <c r="FR2" s="282">
        <f t="shared" ref="FR2:FR57" ca="1" si="66">IF($A2&gt;FN2,0,FQ2*FP2)</f>
        <v>0</v>
      </c>
      <c r="FS2" s="200">
        <f t="shared" ref="FS2" si="67">FN2+1</f>
        <v>59</v>
      </c>
      <c r="FT2" s="200">
        <f>IF($B2&lt;Main!$B$10,0,HLOOKUP(FS2,ReplacementRates!$V$3:$AZ$54,ReplacementRates!$A1-4,1)*((IF(OptimumBenefits!#REF!&lt;20,Main!$B$31,IF(OptimumBenefits!#REF!&lt;25,Main!$B$32,IF(OptimumBenefits!#REF!&lt;30,Main!$B$33,Main!$B$34))))*OptimumBenefits!$B2))</f>
        <v>0</v>
      </c>
      <c r="FU2" s="273">
        <f ca="1">FT2*IF($B2=Salary!$B2,Salary!$I2,"")</f>
        <v>0</v>
      </c>
      <c r="FV2" s="272">
        <f>IF($B2&lt;Main!$B$10,0,(VLOOKUP(FS2,'Survival Probability'!$A$3:$F$98,6)/(1+Main!$B$5)^(OptimumBenefits!FS2-OptimumBenefits!$A2))*(VLOOKUP(FS2,'Survival Probability'!$A$3:$F$98,3)/VLOOKUP($A2,'Survival Probability'!$A$3:$F$98,3)))</f>
        <v>0</v>
      </c>
      <c r="FW2" s="282">
        <f t="shared" ref="FW2:FW57" ca="1" si="68">IF($A2&gt;FS2,0,FV2*FU2)</f>
        <v>0</v>
      </c>
      <c r="FX2" s="200">
        <f t="shared" ref="FX2" si="69">FS2+1</f>
        <v>60</v>
      </c>
      <c r="FY2" s="200">
        <f>IF($B2&lt;Main!$B$10,0,HLOOKUP(FX2,ReplacementRates!$V$3:$AZ$54,ReplacementRates!$A1-4,1)*((IF(OptimumBenefits!#REF!&lt;20,Main!$B$31,IF(OptimumBenefits!#REF!&lt;25,Main!$B$32,IF(OptimumBenefits!#REF!&lt;30,Main!$B$33,Main!$B$34))))*OptimumBenefits!$B2))</f>
        <v>0</v>
      </c>
      <c r="FZ2" s="273">
        <f ca="1">FY2*IF($B2=Salary!$B2,Salary!$I2,"")</f>
        <v>0</v>
      </c>
      <c r="GA2" s="272">
        <f>IF($B2&lt;Main!$B$10,0,(VLOOKUP(FX2,'Survival Probability'!$A$3:$F$98,6)/(1+Main!$B$5)^(OptimumBenefits!FX2-OptimumBenefits!$A2))*(VLOOKUP(FX2,'Survival Probability'!$A$3:$F$98,3)/VLOOKUP($A2,'Survival Probability'!$A$3:$F$98,3)))</f>
        <v>0</v>
      </c>
      <c r="GB2" s="282">
        <f t="shared" ref="GB2:GB57" ca="1" si="70">IF($A2&gt;FX2,0,GA2*FZ2)</f>
        <v>0</v>
      </c>
      <c r="GC2" s="200">
        <f t="shared" ref="GC2" si="71">FX2+1</f>
        <v>61</v>
      </c>
      <c r="GD2" s="200">
        <f>IF($B2&lt;Main!$B$10,0,HLOOKUP(GC2,ReplacementRates!$V$3:$AZ$54,ReplacementRates!$A1-4,1)*((IF(OptimumBenefits!#REF!&lt;20,Main!$B$31,IF(OptimumBenefits!#REF!&lt;25,Main!$B$32,IF(OptimumBenefits!#REF!&lt;30,Main!$B$33,Main!$B$34))))*OptimumBenefits!$B2))</f>
        <v>0</v>
      </c>
      <c r="GE2" s="273">
        <f ca="1">GD2*IF($B2=Salary!$B2,Salary!$I2,"")</f>
        <v>0</v>
      </c>
      <c r="GF2" s="272">
        <f>IF($B2&lt;Main!$B$10,0,(VLOOKUP(GC2,'Survival Probability'!$A$3:$F$98,6)/(1+Main!$B$5)^(OptimumBenefits!GC2-OptimumBenefits!$A2))*(VLOOKUP(GC2,'Survival Probability'!$A$3:$F$98,3)/VLOOKUP($A2,'Survival Probability'!$A$3:$F$98,3)))</f>
        <v>0</v>
      </c>
      <c r="GG2" s="282">
        <f t="shared" ref="GG2:GG57" ca="1" si="72">IF($A2&gt;GC2,0,GF2*GE2)</f>
        <v>0</v>
      </c>
      <c r="GH2" s="200">
        <f t="shared" ref="GH2" si="73">GC2+1</f>
        <v>62</v>
      </c>
      <c r="GI2" s="200">
        <f>IF($B2&lt;Main!$B$10,0,HLOOKUP(GH2,ReplacementRates!$V$3:$AZ$54,ReplacementRates!$A1-4,1)*((IF(OptimumBenefits!#REF!&lt;20,Main!$B$31,IF(OptimumBenefits!#REF!&lt;25,Main!$B$32,IF(OptimumBenefits!#REF!&lt;30,Main!$B$33,Main!$B$34))))*OptimumBenefits!$B2))</f>
        <v>0</v>
      </c>
      <c r="GJ2" s="273">
        <f ca="1">GI2*IF($B2=Salary!$B2,Salary!$I2,"")</f>
        <v>0</v>
      </c>
      <c r="GK2" s="272">
        <f>IF($B2&lt;Main!$B$10,0,(VLOOKUP(GH2,'Survival Probability'!$A$3:$F$98,6)/(1+Main!$B$5)^(OptimumBenefits!GH2-OptimumBenefits!$A2))*(VLOOKUP(GH2,'Survival Probability'!$A$3:$F$98,3)/VLOOKUP($A2,'Survival Probability'!$A$3:$F$98,3)))</f>
        <v>0</v>
      </c>
      <c r="GL2" s="282">
        <f t="shared" ref="GL2:GL57" ca="1" si="74">IF($A2&gt;GH2,0,GK2*GJ2)</f>
        <v>0</v>
      </c>
      <c r="GM2" s="200">
        <f t="shared" ref="GM2" si="75">GH2+1</f>
        <v>63</v>
      </c>
      <c r="GN2" s="200">
        <f>IF($B2&lt;Main!$B$10,0,HLOOKUP(GM2,ReplacementRates!$V$3:$AZ$54,ReplacementRates!$A1-4,1)*((IF(OptimumBenefits!#REF!&lt;20,Main!$B$31,IF(OptimumBenefits!#REF!&lt;25,Main!$B$32,IF(OptimumBenefits!#REF!&lt;30,Main!$B$33,Main!$B$34))))*OptimumBenefits!$B2))</f>
        <v>0</v>
      </c>
      <c r="GO2" s="273">
        <f ca="1">GN2*IF($B2=Salary!$B2,Salary!$I2,"")</f>
        <v>0</v>
      </c>
      <c r="GP2" s="272">
        <f>IF($B2&lt;Main!$B$10,0,(VLOOKUP(GM2,'Survival Probability'!$A$3:$F$98,6)/(1+Main!$B$5)^(OptimumBenefits!GM2-OptimumBenefits!$A2))*(VLOOKUP(GM2,'Survival Probability'!$A$3:$F$98,3)/VLOOKUP($A2,'Survival Probability'!$A$3:$F$98,3)))</f>
        <v>0</v>
      </c>
      <c r="GQ2" s="282">
        <f t="shared" ref="GQ2:GQ57" ca="1" si="76">IF($A2&gt;GM2,0,GP2*GO2)</f>
        <v>0</v>
      </c>
      <c r="GR2" s="200">
        <f t="shared" ref="GR2" si="77">GM2+1</f>
        <v>64</v>
      </c>
      <c r="GS2" s="200">
        <f>IF($B2&lt;Main!$B$10,0,HLOOKUP(GR2,ReplacementRates!$V$3:$AZ$54,ReplacementRates!$A1-4,1)*((IF(OptimumBenefits!#REF!&lt;20,Main!$B$31,IF(OptimumBenefits!#REF!&lt;25,Main!$B$32,IF(OptimumBenefits!#REF!&lt;30,Main!$B$33,Main!$B$34))))*OptimumBenefits!$B2))</f>
        <v>0</v>
      </c>
      <c r="GT2" s="273">
        <f ca="1">GS2*IF($B2=Salary!$B2,Salary!$I2,"")</f>
        <v>0</v>
      </c>
      <c r="GU2" s="272">
        <f>IF($B2&lt;Main!$B$10,0,(VLOOKUP(GR2,'Survival Probability'!$A$3:$F$98,6)/(1+Main!$B$5)^(OptimumBenefits!GR2-OptimumBenefits!$A2))*(VLOOKUP(GR2,'Survival Probability'!$A$3:$F$98,3)/VLOOKUP($A2,'Survival Probability'!$A$3:$F$98,3)))</f>
        <v>0</v>
      </c>
      <c r="GV2" s="282">
        <f t="shared" ref="GV2:GV57" ca="1" si="78">IF($A2&gt;GR2,0,GU2*GT2)</f>
        <v>0</v>
      </c>
      <c r="GW2" s="200">
        <f t="shared" ref="GW2" si="79">GR2+1</f>
        <v>65</v>
      </c>
      <c r="GX2" s="200">
        <f>IF($B2&lt;Main!$B$10,0,HLOOKUP(GW2,ReplacementRates!$V$3:$AZ$54,ReplacementRates!$A1-4,1)*((IF(OptimumBenefits!#REF!&lt;20,Main!$B$31,IF(OptimumBenefits!#REF!&lt;25,Main!$B$32,IF(OptimumBenefits!#REF!&lt;30,Main!$B$33,Main!$B$34))))*OptimumBenefits!$B2))</f>
        <v>0</v>
      </c>
      <c r="GY2" s="273">
        <f ca="1">GX2*IF($B2=Salary!$B2,Salary!$I2,"")</f>
        <v>0</v>
      </c>
      <c r="GZ2" s="272">
        <f>IF($B2&lt;Main!$B$10,0,(VLOOKUP(GW2,'Survival Probability'!$A$3:$F$98,6)/(1+Main!$B$5)^(OptimumBenefits!GW2-OptimumBenefits!$A2))*(VLOOKUP(GW2,'Survival Probability'!$A$3:$F$98,3)/VLOOKUP($A2,'Survival Probability'!$A$3:$F$98,3)))</f>
        <v>0</v>
      </c>
      <c r="HA2" s="282">
        <f t="shared" ref="HA2:HA57" ca="1" si="80">IF($A2&gt;GW2,0,GZ2*GY2)</f>
        <v>0</v>
      </c>
      <c r="HB2" s="200">
        <f t="shared" ref="HB2" si="81">GW2+1</f>
        <v>66</v>
      </c>
      <c r="HC2" s="200">
        <f>IF($B2&lt;Main!$B$10,0,HLOOKUP(HB2,ReplacementRates!$V$3:$AZ$54,ReplacementRates!$A1-4,1)*((IF(OptimumBenefits!#REF!&lt;20,Main!$B$31,IF(OptimumBenefits!#REF!&lt;25,Main!$B$32,IF(OptimumBenefits!#REF!&lt;30,Main!$B$33,Main!$B$34))))*OptimumBenefits!$B2))</f>
        <v>0</v>
      </c>
      <c r="HD2" s="273">
        <f ca="1">HC2*IF($B2=Salary!$B2,Salary!$I2,"")</f>
        <v>0</v>
      </c>
      <c r="HE2" s="272">
        <f>IF($B2&lt;Main!$B$10,0,(VLOOKUP(HB2,'Survival Probability'!$A$3:$F$98,6)/(1+Main!$B$5)^(OptimumBenefits!HB2-OptimumBenefits!$A2))*(VLOOKUP(HB2,'Survival Probability'!$A$3:$F$98,3)/VLOOKUP($A2,'Survival Probability'!$A$3:$F$98,3)))</f>
        <v>0</v>
      </c>
      <c r="HF2" s="282">
        <f t="shared" ref="HF2:HF57" ca="1" si="82">IF($A2&gt;HB2,0,HE2*HD2)</f>
        <v>0</v>
      </c>
      <c r="HG2" s="200">
        <f t="shared" ref="HG2" si="83">HB2+1</f>
        <v>67</v>
      </c>
      <c r="HH2" s="200">
        <f>IF($B2&lt;Main!$B$10,0,HLOOKUP(HG2,ReplacementRates!$V$3:$AZ$54,ReplacementRates!$A1-4,1)*((IF(OptimumBenefits!#REF!&lt;20,Main!$B$31,IF(OptimumBenefits!#REF!&lt;25,Main!$B$32,IF(OptimumBenefits!#REF!&lt;30,Main!$B$33,Main!$B$34))))*OptimumBenefits!$B2))</f>
        <v>0</v>
      </c>
      <c r="HI2" s="273">
        <f ca="1">HH2*IF($B2=Salary!$B2,Salary!$I2,"")</f>
        <v>0</v>
      </c>
      <c r="HJ2" s="272">
        <f>IF($B2&lt;Main!$B$10,0,(VLOOKUP(HG2,'Survival Probability'!$A$3:$F$98,6)/(1+Main!$B$5)^(OptimumBenefits!HG2-OptimumBenefits!$A2))*(VLOOKUP(HG2,'Survival Probability'!$A$3:$F$98,3)/VLOOKUP($A2,'Survival Probability'!$A$3:$F$98,3)))</f>
        <v>0</v>
      </c>
      <c r="HK2" s="282">
        <f t="shared" ref="HK2:HK57" ca="1" si="84">IF($A2&gt;HG2,0,HJ2*HI2)</f>
        <v>0</v>
      </c>
      <c r="HL2" s="200">
        <f t="shared" ref="HL2" si="85">HG2+1</f>
        <v>68</v>
      </c>
      <c r="HM2" s="200">
        <f>IF($B2&lt;Main!$B$10,0,HLOOKUP(HL2,ReplacementRates!$V$3:$AZ$54,ReplacementRates!$A1-4,1)*((IF(OptimumBenefits!#REF!&lt;20,Main!$B$31,IF(OptimumBenefits!#REF!&lt;25,Main!$B$32,IF(OptimumBenefits!#REF!&lt;30,Main!$B$33,Main!$B$34))))*OptimumBenefits!$B2))</f>
        <v>0</v>
      </c>
      <c r="HN2" s="273">
        <f ca="1">HM2*IF($B2=Salary!$B2,Salary!$I2,"")</f>
        <v>0</v>
      </c>
      <c r="HO2" s="272">
        <f>IF($B2&lt;Main!$B$10,0,(VLOOKUP(HL2,'Survival Probability'!$A$3:$F$98,6)/(1+Main!$B$5)^(OptimumBenefits!HL2-OptimumBenefits!$A2))*(VLOOKUP(HL2,'Survival Probability'!$A$3:$F$98,3)/VLOOKUP($A2,'Survival Probability'!$A$3:$F$98,3)))</f>
        <v>0</v>
      </c>
      <c r="HP2" s="282">
        <f t="shared" ref="HP2:HP57" ca="1" si="86">IF($A2&gt;HL2,0,HO2*HN2)</f>
        <v>0</v>
      </c>
      <c r="HQ2" s="200">
        <f t="shared" ref="HQ2" si="87">HL2+1</f>
        <v>69</v>
      </c>
      <c r="HR2" s="200">
        <f>IF($B2&lt;Main!$B$10,0,HLOOKUP(HQ2,ReplacementRates!$V$3:$AZ$54,ReplacementRates!$A1-4,1)*((IF(OptimumBenefits!#REF!&lt;20,Main!$B$31,IF(OptimumBenefits!#REF!&lt;25,Main!$B$32,IF(OptimumBenefits!#REF!&lt;30,Main!$B$33,Main!$B$34))))*OptimumBenefits!$B2))</f>
        <v>0</v>
      </c>
      <c r="HS2" s="273">
        <f ca="1">HR2*IF($B2=Salary!$B2,Salary!$I2,"")</f>
        <v>0</v>
      </c>
      <c r="HT2" s="272">
        <f>IF($B2&lt;Main!$B$10,0,(VLOOKUP(HQ2,'Survival Probability'!$A$3:$F$98,6)/(1+Main!$B$5)^(OptimumBenefits!HQ2-OptimumBenefits!$A2))*(VLOOKUP(HQ2,'Survival Probability'!$A$3:$F$98,3)/VLOOKUP($A2,'Survival Probability'!$A$3:$F$98,3)))</f>
        <v>0</v>
      </c>
      <c r="HU2" s="282">
        <f t="shared" ref="HU2:HU57" ca="1" si="88">IF($A2&gt;HQ2,0,HT2*HS2)</f>
        <v>0</v>
      </c>
      <c r="HV2" s="200">
        <f t="shared" ref="HV2" si="89">HQ2+1</f>
        <v>70</v>
      </c>
      <c r="HW2" s="200">
        <f>IF($B2&lt;Main!$B$10,0,HLOOKUP(HV2,ReplacementRates!$V$3:$AZ$54,ReplacementRates!$A1-4,1)*((IF(OptimumBenefits!#REF!&lt;20,Main!$B$31,IF(OptimumBenefits!#REF!&lt;25,Main!$B$32,IF(OptimumBenefits!#REF!&lt;30,Main!$B$33,Main!$B$34))))*OptimumBenefits!$B2))</f>
        <v>0</v>
      </c>
      <c r="HX2" s="273">
        <f ca="1">HW2*IF($B2=Salary!$B2,Salary!$I2,"")</f>
        <v>0</v>
      </c>
      <c r="HY2" s="272">
        <f>IF($B2&lt;Main!$B$10,0,(VLOOKUP(HV2,'Survival Probability'!$A$3:$F$98,6)/(1+Main!$B$5)^(OptimumBenefits!HV2-OptimumBenefits!$A2))*(VLOOKUP(HV2,'Survival Probability'!$A$3:$F$98,3)/VLOOKUP($A2,'Survival Probability'!$A$3:$F$98,3)))</f>
        <v>0</v>
      </c>
      <c r="HZ2" s="282">
        <f t="shared" ref="HZ2:HZ57" ca="1" si="90">IF($A2&gt;HV2,0,HY2*HX2)</f>
        <v>0</v>
      </c>
      <c r="IA2" s="200">
        <f t="shared" ref="IA2" si="91">HV2+1</f>
        <v>71</v>
      </c>
      <c r="IB2" s="200">
        <f>IF($B2&lt;Main!$B$10,0,HLOOKUP(IA2,ReplacementRates!$V$3:$AZ$54,ReplacementRates!$A1-4,1)*((IF(OptimumBenefits!#REF!&lt;20,Main!$B$31,IF(OptimumBenefits!#REF!&lt;25,Main!$B$32,IF(OptimumBenefits!#REF!&lt;30,Main!$B$33,Main!$B$34))))*OptimumBenefits!$B2))</f>
        <v>0</v>
      </c>
      <c r="IC2" s="273">
        <f ca="1">IB2*IF($B2=Salary!$B2,Salary!$I2,"")</f>
        <v>0</v>
      </c>
      <c r="ID2" s="272">
        <f>IF($B2&lt;Main!$B$10,0,(VLOOKUP(IA2,'Survival Probability'!$A$3:$F$98,6)/(1+Main!$B$5)^(OptimumBenefits!IA2-OptimumBenefits!$A2))*(VLOOKUP(IA2,'Survival Probability'!$A$3:$F$98,3)/VLOOKUP($A2,'Survival Probability'!$A$3:$F$98,3)))</f>
        <v>0</v>
      </c>
      <c r="IE2" s="282">
        <f t="shared" ref="IE2:IE57" ca="1" si="92">IF($A2&gt;IA2,0,ID2*IC2)</f>
        <v>0</v>
      </c>
      <c r="IF2" s="200">
        <f t="shared" ref="IF2" si="93">IA2+1</f>
        <v>72</v>
      </c>
      <c r="IG2" s="200">
        <f>IF($B2&lt;Main!$B$10,0,HLOOKUP(IF2,ReplacementRates!$V$3:$AZ$54,ReplacementRates!$A1-4,1)*((IF(OptimumBenefits!#REF!&lt;20,Main!$B$31,IF(OptimumBenefits!#REF!&lt;25,Main!$B$32,IF(OptimumBenefits!#REF!&lt;30,Main!$B$33,Main!$B$34))))*OptimumBenefits!$B2))</f>
        <v>0</v>
      </c>
      <c r="IH2" s="273">
        <f ca="1">IG2*IF($B2=Salary!$B2,Salary!$I2,"")</f>
        <v>0</v>
      </c>
      <c r="II2" s="272">
        <f>IF($B2&lt;Main!$B$10,0,(VLOOKUP(IF2,'Survival Probability'!$A$3:$F$98,6)/(1+Main!$B$5)^(OptimumBenefits!IF2-OptimumBenefits!$A2))*(VLOOKUP(IF2,'Survival Probability'!$A$3:$F$98,3)/VLOOKUP($A2,'Survival Probability'!$A$3:$F$98,3)))</f>
        <v>0</v>
      </c>
      <c r="IJ2" s="282">
        <f t="shared" ref="IJ2:IJ57" ca="1" si="94">IF($A2&gt;IF2,0,II2*IH2)</f>
        <v>0</v>
      </c>
      <c r="IK2" s="200">
        <f t="shared" ref="IK2" si="95">IF2+1</f>
        <v>73</v>
      </c>
      <c r="IL2" s="200">
        <f>IF($B2&lt;Main!$B$10,0,HLOOKUP(IK2,ReplacementRates!$V$3:$AZ$54,ReplacementRates!$A1-4,1)*((IF(OptimumBenefits!#REF!&lt;20,Main!$B$31,IF(OptimumBenefits!#REF!&lt;25,Main!$B$32,IF(OptimumBenefits!#REF!&lt;30,Main!$B$33,Main!$B$34))))*OptimumBenefits!$B2))</f>
        <v>0</v>
      </c>
      <c r="IM2" s="273">
        <f ca="1">IL2*IF($B2=Salary!$B2,Salary!$I2,"")</f>
        <v>0</v>
      </c>
      <c r="IN2" s="272">
        <f>IF($B2&lt;Main!$B$10,0,(VLOOKUP(IK2,'Survival Probability'!$A$3:$F$98,6)/(1+Main!$B$5)^(OptimumBenefits!IK2-OptimumBenefits!$A2))*(VLOOKUP(IK2,'Survival Probability'!$A$3:$F$98,3)/VLOOKUP($A2,'Survival Probability'!$A$3:$F$98,3)))</f>
        <v>0</v>
      </c>
      <c r="IO2" s="282">
        <f t="shared" ref="IO2:IO57" ca="1" si="96">IF($A2&gt;IK2,0,IN2*IM2)</f>
        <v>0</v>
      </c>
      <c r="IP2" s="200">
        <f t="shared" ref="IP2" si="97">IK2+1</f>
        <v>74</v>
      </c>
      <c r="IQ2" s="200">
        <f>IF($B2&lt;Main!$B$10,0,HLOOKUP(IP2,ReplacementRates!$V$3:$AZ$54,ReplacementRates!$A1-4,1)*((IF(OptimumBenefits!#REF!&lt;20,Main!$B$31,IF(OptimumBenefits!#REF!&lt;25,Main!$B$32,IF(OptimumBenefits!#REF!&lt;30,Main!$B$33,Main!$B$34))))*OptimumBenefits!$B2))</f>
        <v>0</v>
      </c>
      <c r="IR2" s="273">
        <f ca="1">IQ2*IF($B2=Salary!$B2,Salary!$I2,"")</f>
        <v>0</v>
      </c>
      <c r="IS2" s="272">
        <f>IF($B2&lt;Main!$B$10,0,(VLOOKUP(IP2,'Survival Probability'!$A$3:$F$98,6)/(1+Main!$B$5)^(OptimumBenefits!IP2-OptimumBenefits!$A2))*(VLOOKUP(IP2,'Survival Probability'!$A$3:$F$98,3)/VLOOKUP($A2,'Survival Probability'!$A$3:$F$98,3)))</f>
        <v>0</v>
      </c>
      <c r="IT2" s="282">
        <f t="shared" ref="IT2:IT57" ca="1" si="98">IF($A2&gt;IP2,0,IS2*IR2)</f>
        <v>0</v>
      </c>
      <c r="IU2" s="200">
        <f t="shared" ref="IU2" si="99">IP2+1</f>
        <v>75</v>
      </c>
      <c r="IV2" s="200">
        <f>IF($B2&lt;Main!$B$10,0,HLOOKUP(IU2,ReplacementRates!$V$3:$AZ$54,ReplacementRates!$A1-4,1)*((IF(OptimumBenefits!#REF!&lt;20,Main!$B$31,IF(OptimumBenefits!#REF!&lt;25,Main!$B$32,IF(OptimumBenefits!#REF!&lt;30,Main!$B$33,Main!$B$34))))*OptimumBenefits!$B2))</f>
        <v>0</v>
      </c>
      <c r="IW2" s="273">
        <f ca="1">IV2*IF($B2=Salary!$B2,Salary!$I2,"")</f>
        <v>0</v>
      </c>
      <c r="IX2" s="272">
        <f>IF($B2&lt;Main!$B$10,0,(VLOOKUP(IU2,'Survival Probability'!$A$3:$F$98,6)/(1+Main!$B$5)^(OptimumBenefits!IU2-OptimumBenefits!$A2))*(VLOOKUP(IU2,'Survival Probability'!$A$3:$F$98,3)/VLOOKUP($A2,'Survival Probability'!$A$3:$F$98,3)))</f>
        <v>0</v>
      </c>
      <c r="IY2" s="282">
        <f t="shared" ref="IY2:IY57" ca="1" si="100">IF($A2&gt;IU2,0,IX2*IW2)</f>
        <v>0</v>
      </c>
      <c r="IZ2" s="200">
        <f t="shared" ref="IZ2" si="101">IU2+1</f>
        <v>76</v>
      </c>
      <c r="JA2" s="200">
        <f>IF($B2&lt;Main!$B$10,0,HLOOKUP(IZ2,ReplacementRates!$V$3:$AZ$54,ReplacementRates!$A1-4,1)*((IF(OptimumBenefits!#REF!&lt;20,Main!$B$31,IF(OptimumBenefits!#REF!&lt;25,Main!$B$32,IF(OptimumBenefits!#REF!&lt;30,Main!$B$33,Main!$B$34))))*OptimumBenefits!$B2))</f>
        <v>0</v>
      </c>
      <c r="JB2" s="273">
        <f ca="1">JA2*IF($B2=Salary!$B2,Salary!$I2,"")</f>
        <v>0</v>
      </c>
      <c r="JC2" s="272">
        <f>IF($B2&lt;Main!$B$10,0,(VLOOKUP(IZ2,'Survival Probability'!$A$3:$F$98,6)/(1+Main!$B$5)^(OptimumBenefits!IZ2-OptimumBenefits!$A2))*(VLOOKUP(IZ2,'Survival Probability'!$A$3:$F$98,3)/VLOOKUP($A2,'Survival Probability'!$A$3:$F$98,3)))</f>
        <v>0</v>
      </c>
      <c r="JD2" s="282">
        <f t="shared" ref="JD2:JD57" ca="1" si="102">IF($A2&gt;IZ2,0,JC2*JB2)</f>
        <v>0</v>
      </c>
      <c r="JE2" s="200">
        <f t="shared" ref="JE2" si="103">IZ2+1</f>
        <v>77</v>
      </c>
      <c r="JF2" s="200">
        <f>IF($B2&lt;Main!$B$10,0,HLOOKUP(JE2,ReplacementRates!$V$3:$AZ$54,ReplacementRates!$A1-4,1)*((IF(OptimumBenefits!#REF!&lt;20,Main!$B$31,IF(OptimumBenefits!#REF!&lt;25,Main!$B$32,IF(OptimumBenefits!#REF!&lt;30,Main!$B$33,Main!$B$34))))*OptimumBenefits!$B2))</f>
        <v>0</v>
      </c>
      <c r="JG2" s="273">
        <f ca="1">JF2*IF($B2=Salary!$B2,Salary!$I2,"")</f>
        <v>0</v>
      </c>
      <c r="JH2" s="272">
        <f>IF($B2&lt;Main!$B$10,0,(VLOOKUP(JE2,'Survival Probability'!$A$3:$F$98,6)/(1+Main!$B$5)^(OptimumBenefits!JE2-OptimumBenefits!$A2))*(VLOOKUP(JE2,'Survival Probability'!$A$3:$F$98,3)/VLOOKUP($A2,'Survival Probability'!$A$3:$F$98,3)))</f>
        <v>0</v>
      </c>
      <c r="JI2" s="282">
        <f t="shared" ref="JI2:JI57" ca="1" si="104">IF($A2&gt;JE2,0,JH2*JG2)</f>
        <v>0</v>
      </c>
      <c r="JJ2" s="200">
        <f t="shared" ref="JJ2" si="105">JE2+1</f>
        <v>78</v>
      </c>
      <c r="JK2" s="200">
        <f>IF($B2&lt;Main!$B$10,0,HLOOKUP(JJ2,ReplacementRates!$V$3:$AZ$54,ReplacementRates!$A1-4,1)*((IF(OptimumBenefits!#REF!&lt;20,Main!$B$31,IF(OptimumBenefits!#REF!&lt;25,Main!$B$32,IF(OptimumBenefits!#REF!&lt;30,Main!$B$33,Main!$B$34))))*OptimumBenefits!$B2))</f>
        <v>0</v>
      </c>
      <c r="JL2" s="273">
        <f ca="1">JK2*IF($B2=Salary!$B2,Salary!$I2,"")</f>
        <v>0</v>
      </c>
      <c r="JM2" s="272">
        <f>IF($B2&lt;Main!$B$10,0,(VLOOKUP(JJ2,'Survival Probability'!$A$3:$F$98,6)/(1+Main!$B$5)^(OptimumBenefits!JJ2-OptimumBenefits!$A2))*(VLOOKUP(JJ2,'Survival Probability'!$A$3:$F$98,3)/VLOOKUP($A2,'Survival Probability'!$A$3:$F$98,3)))</f>
        <v>0</v>
      </c>
      <c r="JN2" s="282">
        <f t="shared" ref="JN2:JN57" ca="1" si="106">IF($A2&gt;JJ2,0,JM2*JL2)</f>
        <v>0</v>
      </c>
      <c r="JO2" s="200">
        <f t="shared" ref="JO2" si="107">JJ2+1</f>
        <v>79</v>
      </c>
      <c r="JP2" s="200">
        <f>IF($B2&lt;Main!$B$10,0,HLOOKUP(JO2,ReplacementRates!$V$3:$AZ$54,ReplacementRates!$A1-4,1)*((IF(OptimumBenefits!#REF!&lt;20,Main!$B$31,IF(OptimumBenefits!#REF!&lt;25,Main!$B$32,IF(OptimumBenefits!#REF!&lt;30,Main!$B$33,Main!$B$34))))*OptimumBenefits!$B2))</f>
        <v>0</v>
      </c>
      <c r="JQ2" s="273">
        <f ca="1">JP2*IF($B2=Salary!$B2,Salary!$I2,"")</f>
        <v>0</v>
      </c>
      <c r="JR2" s="272">
        <f>IF($B2&lt;Main!$B$10,0,(VLOOKUP(JO2,'Survival Probability'!$A$3:$F$98,6)/(1+Main!$B$5)^(OptimumBenefits!JO2-OptimumBenefits!$A2))*(VLOOKUP(JO2,'Survival Probability'!$A$3:$F$98,3)/VLOOKUP($A2,'Survival Probability'!$A$3:$F$98,3)))</f>
        <v>0</v>
      </c>
      <c r="JS2" s="282">
        <f t="shared" ref="JS2:JS57" ca="1" si="108">IF($A2&gt;JO2,0,JR2*JQ2)</f>
        <v>0</v>
      </c>
      <c r="JT2" s="200">
        <f t="shared" ref="JT2" si="109">JO2+1</f>
        <v>80</v>
      </c>
      <c r="JU2" s="200">
        <f>IF($B2&lt;Main!$B$10,0,HLOOKUP(JT2,ReplacementRates!$V$3:$AZ$54,ReplacementRates!$A1-4,1)*((IF(OptimumBenefits!#REF!&lt;20,Main!$B$31,IF(OptimumBenefits!#REF!&lt;25,Main!$B$32,IF(OptimumBenefits!#REF!&lt;30,Main!$B$33,Main!$B$34))))*OptimumBenefits!$B2))</f>
        <v>0</v>
      </c>
      <c r="JV2" s="273">
        <f ca="1">JU2*IF($B2=Salary!$B2,Salary!$I2,"")</f>
        <v>0</v>
      </c>
      <c r="JW2" s="272">
        <f>IF($B2&lt;Main!$B$10,0,(VLOOKUP(JT2,'Survival Probability'!$A$3:$F$98,6)/(1+Main!$B$5)^(OptimumBenefits!JT2-OptimumBenefits!$A2))*(VLOOKUP(JT2,'Survival Probability'!$A$3:$F$98,3)/VLOOKUP($A2,'Survival Probability'!$A$3:$F$98,3)))</f>
        <v>0</v>
      </c>
      <c r="JX2" s="282">
        <f t="shared" ref="JX2:JX57" ca="1" si="110">IF($A2&gt;JT2,0,JW2*JV2)</f>
        <v>0</v>
      </c>
      <c r="JY2" s="200">
        <f t="shared" ref="JY2" si="111">JT2+1</f>
        <v>81</v>
      </c>
      <c r="JZ2" s="200">
        <f>IF($B2&lt;Main!$B$10,0,HLOOKUP(JY2,ReplacementRates!$V$3:$AZ$54,ReplacementRates!$A1-4,1)*((IF(OptimumBenefits!#REF!&lt;20,Main!$B$31,IF(OptimumBenefits!#REF!&lt;25,Main!$B$32,IF(OptimumBenefits!#REF!&lt;30,Main!$B$33,Main!$B$34))))*OptimumBenefits!$B2))</f>
        <v>0</v>
      </c>
      <c r="KA2" s="273">
        <f ca="1">JZ2*IF($B2=Salary!$B2,Salary!$I2,"")</f>
        <v>0</v>
      </c>
      <c r="KB2" s="272">
        <f>IF($B2&lt;Main!$B$10,0,(VLOOKUP(JY2,'Survival Probability'!$A$3:$F$98,6)/(1+Main!$B$5)^(OptimumBenefits!JY2-OptimumBenefits!$A2))*(VLOOKUP(JY2,'Survival Probability'!$A$3:$F$98,3)/VLOOKUP($A2,'Survival Probability'!$A$3:$F$98,3)))</f>
        <v>0</v>
      </c>
      <c r="KC2" s="282">
        <f t="shared" ref="KC2:KC57" ca="1" si="112">IF($A2&gt;JY2,0,KB2*KA2)</f>
        <v>0</v>
      </c>
      <c r="KD2" s="200">
        <f t="shared" ref="KD2" si="113">JY2+1</f>
        <v>82</v>
      </c>
      <c r="KE2" s="200">
        <f>IF($B2&lt;Main!$B$10,0,HLOOKUP(KD2,ReplacementRates!$V$3:$AZ$54,ReplacementRates!$A1-4,1)*((IF(OptimumBenefits!#REF!&lt;20,Main!$B$31,IF(OptimumBenefits!#REF!&lt;25,Main!$B$32,IF(OptimumBenefits!#REF!&lt;30,Main!$B$33,Main!$B$34))))*OptimumBenefits!$B2))</f>
        <v>0</v>
      </c>
      <c r="KF2" s="273">
        <f ca="1">KE2*IF($B2=Salary!$B2,Salary!$I2,"")</f>
        <v>0</v>
      </c>
      <c r="KG2" s="272">
        <f>IF($B2&lt;Main!$B$10,0,(VLOOKUP(KD2,'Survival Probability'!$A$3:$F$98,6)/(1+Main!$B$5)^(OptimumBenefits!KD2-OptimumBenefits!$A2))*(VLOOKUP(KD2,'Survival Probability'!$A$3:$F$98,3)/VLOOKUP($A2,'Survival Probability'!$A$3:$F$98,3)))</f>
        <v>0</v>
      </c>
      <c r="KH2" s="282">
        <f t="shared" ref="KH2:KH57" ca="1" si="114">IF($A2&gt;KD2,0,KG2*KF2)</f>
        <v>0</v>
      </c>
      <c r="KI2" s="200">
        <f t="shared" ref="KI2" si="115">KD2+1</f>
        <v>83</v>
      </c>
      <c r="KJ2" s="200">
        <f>IF($B2&lt;Main!$B$10,0,HLOOKUP(KI2,ReplacementRates!$V$3:$AZ$54,ReplacementRates!$A1-4,1)*((IF(OptimumBenefits!#REF!&lt;20,Main!$B$31,IF(OptimumBenefits!#REF!&lt;25,Main!$B$32,IF(OptimumBenefits!#REF!&lt;30,Main!$B$33,Main!$B$34))))*OptimumBenefits!$B2))</f>
        <v>0</v>
      </c>
      <c r="KK2" s="273">
        <f ca="1">KJ2*IF($B2=Salary!$B2,Salary!$I2,"")</f>
        <v>0</v>
      </c>
      <c r="KL2" s="272">
        <f>IF($B2&lt;Main!$B$10,0,(VLOOKUP(KI2,'Survival Probability'!$A$3:$F$98,6)/(1+Main!$B$5)^(OptimumBenefits!KI2-OptimumBenefits!$A2))*(VLOOKUP(KI2,'Survival Probability'!$A$3:$F$98,3)/VLOOKUP($A2,'Survival Probability'!$A$3:$F$98,3)))</f>
        <v>0</v>
      </c>
      <c r="KM2" s="282">
        <f t="shared" ref="KM2:KM57" ca="1" si="116">IF($A2&gt;KI2,0,KL2*KK2)</f>
        <v>0</v>
      </c>
      <c r="KN2" s="200">
        <f t="shared" ref="KN2" si="117">KI2+1</f>
        <v>84</v>
      </c>
      <c r="KO2" s="200">
        <f>IF($B2&lt;Main!$B$10,0,HLOOKUP(KN2,ReplacementRates!$V$3:$AZ$54,ReplacementRates!$A1-4,1)*((IF(OptimumBenefits!#REF!&lt;20,Main!$B$31,IF(OptimumBenefits!#REF!&lt;25,Main!$B$32,IF(OptimumBenefits!#REF!&lt;30,Main!$B$33,Main!$B$34))))*OptimumBenefits!$B2))</f>
        <v>0</v>
      </c>
      <c r="KP2" s="273">
        <f ca="1">KO2*IF($B2=Salary!$B2,Salary!$I2,"")</f>
        <v>0</v>
      </c>
    </row>
    <row r="3" spans="1:302">
      <c r="A3" s="205">
        <f>A2+1</f>
        <v>26</v>
      </c>
      <c r="B3" s="205">
        <v>1</v>
      </c>
      <c r="C3" s="205"/>
      <c r="D3" s="271">
        <f t="shared" ca="1" si="0"/>
        <v>0</v>
      </c>
      <c r="E3" s="201">
        <f>E2</f>
        <v>25</v>
      </c>
      <c r="F3" s="200">
        <f>IF($B3&lt;Main!$B$10,0,HLOOKUP(E3,ReplacementRates!$V$3:$AZ$54,ReplacementRates!$A1-4,1)*((IF(OptimumBenefits!#REF!&lt;20,Main!$B$31,IF(OptimumBenefits!#REF!&lt;25,Main!$B$32,IF(OptimumBenefits!#REF!&lt;30,Main!$B$33,Main!$B$34))))*OptimumBenefits!$B3))</f>
        <v>0</v>
      </c>
      <c r="G3" s="273">
        <f ca="1">F3*IF($B3=Salary!$B3,Salary!$I3,"")</f>
        <v>0</v>
      </c>
      <c r="H3" s="272">
        <f>IF($B3&lt;Main!$B$10,0,(VLOOKUP(E3,'Survival Probability'!$A$3:$F$98,6)/(1+Main!$B$5)^(OptimumBenefits!E3-OptimumBenefits!$A3))*(VLOOKUP(E3,'Survival Probability'!$A$3:$F$98,3)/VLOOKUP($A3,'Survival Probability'!$A$3:$F$98,3)))</f>
        <v>0</v>
      </c>
      <c r="I3" s="282">
        <f t="shared" ref="I3:I6" si="118">IF($A3&gt;E3,0,H3*G3)</f>
        <v>0</v>
      </c>
      <c r="J3" s="200">
        <f t="shared" ref="J3:N3" si="119">J2</f>
        <v>26</v>
      </c>
      <c r="K3" s="200">
        <f>IF($B3&lt;Main!$B$10,0,HLOOKUP(J3,ReplacementRates!$V$3:$AZ$54,ReplacementRates!$A1-4,1)*((IF(OptimumBenefits!#REF!&lt;20,Main!$B$31,IF(OptimumBenefits!#REF!&lt;25,Main!$B$32,IF(OptimumBenefits!#REF!&lt;30,Main!$B$33,Main!$B$34))))*OptimumBenefits!$B3))</f>
        <v>0</v>
      </c>
      <c r="L3" s="273">
        <f ca="1">K3*IF($B3=Salary!$B3,Salary!$I3,"")</f>
        <v>0</v>
      </c>
      <c r="M3" s="272">
        <f>IF($B3&lt;Main!$B$10,0,(VLOOKUP(J3,'Survival Probability'!$A$3:$F$98,6)/(1+Main!$B$5)^(OptimumBenefits!J3-OptimumBenefits!$A3))*(VLOOKUP(J3,'Survival Probability'!$A$3:$F$98,3)/VLOOKUP($A3,'Survival Probability'!$A$3:$F$98,3)))</f>
        <v>0</v>
      </c>
      <c r="N3" s="282">
        <f t="shared" ca="1" si="2"/>
        <v>0</v>
      </c>
      <c r="O3" s="200">
        <f t="shared" ref="O3:BZ3" si="120">O2</f>
        <v>27</v>
      </c>
      <c r="P3" s="200">
        <f>IF($B3&lt;Main!$B$10,0,HLOOKUP(O3,ReplacementRates!$V$3:$AZ$54,ReplacementRates!$A1-4,1)*((IF(OptimumBenefits!#REF!&lt;20,Main!$B$31,IF(OptimumBenefits!#REF!&lt;25,Main!$B$32,IF(OptimumBenefits!#REF!&lt;30,Main!$B$33,Main!$B$34))))*OptimumBenefits!$B3))</f>
        <v>0</v>
      </c>
      <c r="Q3" s="273">
        <f ca="1">P3*IF($B3=Salary!$B3,Salary!$I3,"")</f>
        <v>0</v>
      </c>
      <c r="R3" s="272">
        <f>IF($B3&lt;Main!$B$10,0,(VLOOKUP(O3,'Survival Probability'!$A$3:$F$98,6)/(1+Main!$B$5)^(OptimumBenefits!O3-OptimumBenefits!$A3))*(VLOOKUP(O3,'Survival Probability'!$A$3:$F$98,3)/VLOOKUP($A3,'Survival Probability'!$A$3:$F$98,3)))</f>
        <v>0</v>
      </c>
      <c r="S3" s="282">
        <f t="shared" ca="1" si="4"/>
        <v>0</v>
      </c>
      <c r="T3" s="200">
        <f t="shared" ref="T3:CE3" si="121">T2</f>
        <v>28</v>
      </c>
      <c r="U3" s="200">
        <f>IF($B3&lt;Main!$B$10,0,HLOOKUP(T3,ReplacementRates!$V$3:$AZ$54,ReplacementRates!$A1-4,1)*((IF(OptimumBenefits!#REF!&lt;20,Main!$B$31,IF(OptimumBenefits!#REF!&lt;25,Main!$B$32,IF(OptimumBenefits!#REF!&lt;30,Main!$B$33,Main!$B$34))))*OptimumBenefits!$B3))</f>
        <v>0</v>
      </c>
      <c r="V3" s="273">
        <f ca="1">U3*IF($B3=Salary!$B3,Salary!$I3,"")</f>
        <v>0</v>
      </c>
      <c r="W3" s="272">
        <f>IF($B3&lt;Main!$B$10,0,(VLOOKUP(T3,'Survival Probability'!$A$3:$F$98,6)/(1+Main!$B$5)^(OptimumBenefits!T3-OptimumBenefits!$A3))*(VLOOKUP(T3,'Survival Probability'!$A$3:$F$98,3)/VLOOKUP($A3,'Survival Probability'!$A$3:$F$98,3)))</f>
        <v>0</v>
      </c>
      <c r="X3" s="282">
        <f t="shared" ca="1" si="6"/>
        <v>0</v>
      </c>
      <c r="Y3" s="200">
        <f t="shared" ref="Y3:CJ3" si="122">Y2</f>
        <v>29</v>
      </c>
      <c r="Z3" s="200">
        <f>IF($B3&lt;Main!$B$10,0,HLOOKUP(Y3,ReplacementRates!$V$3:$AZ$54,ReplacementRates!$A1-4,1)*((IF(OptimumBenefits!#REF!&lt;20,Main!$B$31,IF(OptimumBenefits!#REF!&lt;25,Main!$B$32,IF(OptimumBenefits!#REF!&lt;30,Main!$B$33,Main!$B$34))))*OptimumBenefits!$B3))</f>
        <v>0</v>
      </c>
      <c r="AA3" s="273">
        <f ca="1">Z3*IF($B3=Salary!$B3,Salary!$I3,"")</f>
        <v>0</v>
      </c>
      <c r="AB3" s="272">
        <f>IF($B3&lt;Main!$B$10,0,(VLOOKUP(Y3,'Survival Probability'!$A$3:$F$98,6)/(1+Main!$B$5)^(OptimumBenefits!Y3-OptimumBenefits!$A3))*(VLOOKUP(Y3,'Survival Probability'!$A$3:$F$98,3)/VLOOKUP($A3,'Survival Probability'!$A$3:$F$98,3)))</f>
        <v>0</v>
      </c>
      <c r="AC3" s="282">
        <f t="shared" ca="1" si="8"/>
        <v>0</v>
      </c>
      <c r="AD3" s="200">
        <f t="shared" ref="AD3:CO3" si="123">AD2</f>
        <v>30</v>
      </c>
      <c r="AE3" s="200">
        <f>IF($B3&lt;Main!$B$10,0,HLOOKUP(AD3,ReplacementRates!$V$3:$AZ$54,ReplacementRates!$A1-4,1)*((IF(OptimumBenefits!#REF!&lt;20,Main!$B$31,IF(OptimumBenefits!#REF!&lt;25,Main!$B$32,IF(OptimumBenefits!#REF!&lt;30,Main!$B$33,Main!$B$34))))*OptimumBenefits!$B3))</f>
        <v>0</v>
      </c>
      <c r="AF3" s="273">
        <f ca="1">AE3*IF($B3=Salary!$B3,Salary!$I3,"")</f>
        <v>0</v>
      </c>
      <c r="AG3" s="272">
        <f>IF($B3&lt;Main!$B$10,0,(VLOOKUP(AD3,'Survival Probability'!$A$3:$F$98,6)/(1+Main!$B$5)^(OptimumBenefits!AD3-OptimumBenefits!$A3))*(VLOOKUP(AD3,'Survival Probability'!$A$3:$F$98,3)/VLOOKUP($A3,'Survival Probability'!$A$3:$F$98,3)))</f>
        <v>0</v>
      </c>
      <c r="AH3" s="282">
        <f t="shared" ca="1" si="10"/>
        <v>0</v>
      </c>
      <c r="AI3" s="200">
        <f t="shared" ref="AI3:CT3" si="124">AI2</f>
        <v>31</v>
      </c>
      <c r="AJ3" s="200">
        <f>IF($B3&lt;Main!$B$10,0,HLOOKUP(AI3,ReplacementRates!$V$3:$AZ$54,ReplacementRates!$A1-4,1)*((IF(OptimumBenefits!#REF!&lt;20,Main!$B$31,IF(OptimumBenefits!#REF!&lt;25,Main!$B$32,IF(OptimumBenefits!#REF!&lt;30,Main!$B$33,Main!$B$34))))*OptimumBenefits!$B3))</f>
        <v>0</v>
      </c>
      <c r="AK3" s="273">
        <f ca="1">AJ3*IF($B3=Salary!$B3,Salary!$I3,"")</f>
        <v>0</v>
      </c>
      <c r="AL3" s="272">
        <f>IF($B3&lt;Main!$B$10,0,(VLOOKUP(AI3,'Survival Probability'!$A$3:$F$98,6)/(1+Main!$B$5)^(OptimumBenefits!AI3-OptimumBenefits!$A3))*(VLOOKUP(AI3,'Survival Probability'!$A$3:$F$98,3)/VLOOKUP($A3,'Survival Probability'!$A$3:$F$98,3)))</f>
        <v>0</v>
      </c>
      <c r="AM3" s="282">
        <f t="shared" ca="1" si="12"/>
        <v>0</v>
      </c>
      <c r="AN3" s="200">
        <f t="shared" ref="AN3:CY3" si="125">AN2</f>
        <v>32</v>
      </c>
      <c r="AO3" s="200">
        <f>IF($B3&lt;Main!$B$10,0,HLOOKUP(AN3,ReplacementRates!$V$3:$AZ$54,ReplacementRates!$A1-4,1)*((IF(OptimumBenefits!#REF!&lt;20,Main!$B$31,IF(OptimumBenefits!#REF!&lt;25,Main!$B$32,IF(OptimumBenefits!#REF!&lt;30,Main!$B$33,Main!$B$34))))*OptimumBenefits!$B3))</f>
        <v>0</v>
      </c>
      <c r="AP3" s="273">
        <f ca="1">AO3*IF($B3=Salary!$B3,Salary!$I3,"")</f>
        <v>0</v>
      </c>
      <c r="AQ3" s="272">
        <f>IF($B3&lt;Main!$B$10,0,(VLOOKUP(AN3,'Survival Probability'!$A$3:$F$98,6)/(1+Main!$B$5)^(OptimumBenefits!AN3-OptimumBenefits!$A3))*(VLOOKUP(AN3,'Survival Probability'!$A$3:$F$98,3)/VLOOKUP($A3,'Survival Probability'!$A$3:$F$98,3)))</f>
        <v>0</v>
      </c>
      <c r="AR3" s="282">
        <f t="shared" ca="1" si="14"/>
        <v>0</v>
      </c>
      <c r="AS3" s="200">
        <f t="shared" ref="AS3:DD3" si="126">AS2</f>
        <v>33</v>
      </c>
      <c r="AT3" s="200">
        <f>IF($B3&lt;Main!$B$10,0,HLOOKUP(AS3,ReplacementRates!$V$3:$AZ$54,ReplacementRates!$A1-4,1)*((IF(OptimumBenefits!#REF!&lt;20,Main!$B$31,IF(OptimumBenefits!#REF!&lt;25,Main!$B$32,IF(OptimumBenefits!#REF!&lt;30,Main!$B$33,Main!$B$34))))*OptimumBenefits!$B3))</f>
        <v>0</v>
      </c>
      <c r="AU3" s="273">
        <f ca="1">AT3*IF($B3=Salary!$B3,Salary!$I3,"")</f>
        <v>0</v>
      </c>
      <c r="AV3" s="272">
        <f>IF($B3&lt;Main!$B$10,0,(VLOOKUP(AS3,'Survival Probability'!$A$3:$F$98,6)/(1+Main!$B$5)^(OptimumBenefits!AS3-OptimumBenefits!$A3))*(VLOOKUP(AS3,'Survival Probability'!$A$3:$F$98,3)/VLOOKUP($A3,'Survival Probability'!$A$3:$F$98,3)))</f>
        <v>0</v>
      </c>
      <c r="AW3" s="282">
        <f t="shared" ca="1" si="16"/>
        <v>0</v>
      </c>
      <c r="AX3" s="200">
        <f t="shared" ref="AX3:DI3" si="127">AX2</f>
        <v>34</v>
      </c>
      <c r="AY3" s="200">
        <f>IF($B3&lt;Main!$B$10,0,HLOOKUP(AX3,ReplacementRates!$V$3:$AZ$54,ReplacementRates!$A1-4,1)*((IF(OptimumBenefits!#REF!&lt;20,Main!$B$31,IF(OptimumBenefits!#REF!&lt;25,Main!$B$32,IF(OptimumBenefits!#REF!&lt;30,Main!$B$33,Main!$B$34))))*OptimumBenefits!$B3))</f>
        <v>0</v>
      </c>
      <c r="AZ3" s="273">
        <f ca="1">AY3*IF($B3=Salary!$B3,Salary!$I3,"")</f>
        <v>0</v>
      </c>
      <c r="BA3" s="272">
        <f>IF($B3&lt;Main!$B$10,0,(VLOOKUP(AX3,'Survival Probability'!$A$3:$F$98,6)/(1+Main!$B$5)^(OptimumBenefits!AX3-OptimumBenefits!$A3))*(VLOOKUP(AX3,'Survival Probability'!$A$3:$F$98,3)/VLOOKUP($A3,'Survival Probability'!$A$3:$F$98,3)))</f>
        <v>0</v>
      </c>
      <c r="BB3" s="282">
        <f t="shared" ca="1" si="18"/>
        <v>0</v>
      </c>
      <c r="BC3" s="200">
        <f t="shared" ref="BC3:DN3" si="128">BC2</f>
        <v>35</v>
      </c>
      <c r="BD3" s="200">
        <f>IF($B3&lt;Main!$B$10,0,HLOOKUP(BC3,ReplacementRates!$V$3:$AZ$54,ReplacementRates!$A1-4,1)*((IF(OptimumBenefits!#REF!&lt;20,Main!$B$31,IF(OptimumBenefits!#REF!&lt;25,Main!$B$32,IF(OptimumBenefits!#REF!&lt;30,Main!$B$33,Main!$B$34))))*OptimumBenefits!$B3))</f>
        <v>0</v>
      </c>
      <c r="BE3" s="273">
        <f ca="1">BD3*IF($B3=Salary!$B3,Salary!$I3,"")</f>
        <v>0</v>
      </c>
      <c r="BF3" s="272">
        <f>IF($B3&lt;Main!$B$10,0,(VLOOKUP(BC3,'Survival Probability'!$A$3:$F$98,6)/(1+Main!$B$5)^(OptimumBenefits!BC3-OptimumBenefits!$A3))*(VLOOKUP(BC3,'Survival Probability'!$A$3:$F$98,3)/VLOOKUP($A3,'Survival Probability'!$A$3:$F$98,3)))</f>
        <v>0</v>
      </c>
      <c r="BG3" s="282">
        <f t="shared" ca="1" si="20"/>
        <v>0</v>
      </c>
      <c r="BH3" s="200">
        <f t="shared" ref="BH3:DS3" si="129">BH2</f>
        <v>36</v>
      </c>
      <c r="BI3" s="200">
        <f>IF($B3&lt;Main!$B$10,0,HLOOKUP(BH3,ReplacementRates!$V$3:$AZ$54,ReplacementRates!$A1-4,1)*((IF(OptimumBenefits!#REF!&lt;20,Main!$B$31,IF(OptimumBenefits!#REF!&lt;25,Main!$B$32,IF(OptimumBenefits!#REF!&lt;30,Main!$B$33,Main!$B$34))))*OptimumBenefits!$B3))</f>
        <v>0</v>
      </c>
      <c r="BJ3" s="273">
        <f ca="1">BI3*IF($B3=Salary!$B3,Salary!$I3,"")</f>
        <v>0</v>
      </c>
      <c r="BK3" s="272">
        <f>IF($B3&lt;Main!$B$10,0,(VLOOKUP(BH3,'Survival Probability'!$A$3:$F$98,6)/(1+Main!$B$5)^(OptimumBenefits!BH3-OptimumBenefits!$A3))*(VLOOKUP(BH3,'Survival Probability'!$A$3:$F$98,3)/VLOOKUP($A3,'Survival Probability'!$A$3:$F$98,3)))</f>
        <v>0</v>
      </c>
      <c r="BL3" s="282">
        <f t="shared" ca="1" si="22"/>
        <v>0</v>
      </c>
      <c r="BM3" s="200">
        <f t="shared" ref="BM3:DX3" si="130">BM2</f>
        <v>37</v>
      </c>
      <c r="BN3" s="200">
        <f>IF($B3&lt;Main!$B$10,0,HLOOKUP(BM3,ReplacementRates!$V$3:$AZ$54,ReplacementRates!$A1-4,1)*((IF(OptimumBenefits!#REF!&lt;20,Main!$B$31,IF(OptimumBenefits!#REF!&lt;25,Main!$B$32,IF(OptimumBenefits!#REF!&lt;30,Main!$B$33,Main!$B$34))))*OptimumBenefits!$B3))</f>
        <v>0</v>
      </c>
      <c r="BO3" s="273">
        <f ca="1">BN3*IF($B3=Salary!$B3,Salary!$I3,"")</f>
        <v>0</v>
      </c>
      <c r="BP3" s="272">
        <f>IF($B3&lt;Main!$B$10,0,(VLOOKUP(BM3,'Survival Probability'!$A$3:$F$98,6)/(1+Main!$B$5)^(OptimumBenefits!BM3-OptimumBenefits!$A3))*(VLOOKUP(BM3,'Survival Probability'!$A$3:$F$98,3)/VLOOKUP($A3,'Survival Probability'!$A$3:$F$98,3)))</f>
        <v>0</v>
      </c>
      <c r="BQ3" s="282">
        <f t="shared" ca="1" si="24"/>
        <v>0</v>
      </c>
      <c r="BR3" s="200">
        <f t="shared" ref="BR3:EC3" si="131">BR2</f>
        <v>38</v>
      </c>
      <c r="BS3" s="200">
        <f>IF($B3&lt;Main!$B$10,0,HLOOKUP(BR3,ReplacementRates!$V$3:$AZ$54,ReplacementRates!$A1-4,1)*((IF(OptimumBenefits!#REF!&lt;20,Main!$B$31,IF(OptimumBenefits!#REF!&lt;25,Main!$B$32,IF(OptimumBenefits!#REF!&lt;30,Main!$B$33,Main!$B$34))))*OptimumBenefits!$B3))</f>
        <v>0</v>
      </c>
      <c r="BT3" s="273">
        <f ca="1">BS3*IF($B3=Salary!$B3,Salary!$I3,"")</f>
        <v>0</v>
      </c>
      <c r="BU3" s="272">
        <f>IF($B3&lt;Main!$B$10,0,(VLOOKUP(BR3,'Survival Probability'!$A$3:$F$98,6)/(1+Main!$B$5)^(OptimumBenefits!BR3-OptimumBenefits!$A3))*(VLOOKUP(BR3,'Survival Probability'!$A$3:$F$98,3)/VLOOKUP($A3,'Survival Probability'!$A$3:$F$98,3)))</f>
        <v>0</v>
      </c>
      <c r="BV3" s="282">
        <f t="shared" ca="1" si="26"/>
        <v>0</v>
      </c>
      <c r="BW3" s="200">
        <f t="shared" ref="BW3:EH3" si="132">BW2</f>
        <v>39</v>
      </c>
      <c r="BX3" s="200">
        <f>IF($B3&lt;Main!$B$10,0,HLOOKUP(BW3,ReplacementRates!$V$3:$AZ$54,ReplacementRates!$A1-4,1)*((IF(OptimumBenefits!#REF!&lt;20,Main!$B$31,IF(OptimumBenefits!#REF!&lt;25,Main!$B$32,IF(OptimumBenefits!#REF!&lt;30,Main!$B$33,Main!$B$34))))*OptimumBenefits!$B3))</f>
        <v>0</v>
      </c>
      <c r="BY3" s="273">
        <f ca="1">BX3*IF($B3=Salary!$B3,Salary!$I3,"")</f>
        <v>0</v>
      </c>
      <c r="BZ3" s="272">
        <f>IF($B3&lt;Main!$B$10,0,(VLOOKUP(BW3,'Survival Probability'!$A$3:$F$98,6)/(1+Main!$B$5)^(OptimumBenefits!BW3-OptimumBenefits!$A3))*(VLOOKUP(BW3,'Survival Probability'!$A$3:$F$98,3)/VLOOKUP($A3,'Survival Probability'!$A$3:$F$98,3)))</f>
        <v>0</v>
      </c>
      <c r="CA3" s="282">
        <f t="shared" ca="1" si="28"/>
        <v>0</v>
      </c>
      <c r="CB3" s="200">
        <f t="shared" ref="CB3:EM3" si="133">CB2</f>
        <v>40</v>
      </c>
      <c r="CC3" s="200">
        <f>IF($B3&lt;Main!$B$10,0,HLOOKUP(CB3,ReplacementRates!$V$3:$AZ$54,ReplacementRates!$A1-4,1)*((IF(OptimumBenefits!#REF!&lt;20,Main!$B$31,IF(OptimumBenefits!#REF!&lt;25,Main!$B$32,IF(OptimumBenefits!#REF!&lt;30,Main!$B$33,Main!$B$34))))*OptimumBenefits!$B3))</f>
        <v>0</v>
      </c>
      <c r="CD3" s="273">
        <f ca="1">CC3*IF($B3=Salary!$B3,Salary!$I3,"")</f>
        <v>0</v>
      </c>
      <c r="CE3" s="272">
        <f>IF($B3&lt;Main!$B$10,0,(VLOOKUP(CB3,'Survival Probability'!$A$3:$F$98,6)/(1+Main!$B$5)^(OptimumBenefits!CB3-OptimumBenefits!$A3))*(VLOOKUP(CB3,'Survival Probability'!$A$3:$F$98,3)/VLOOKUP($A3,'Survival Probability'!$A$3:$F$98,3)))</f>
        <v>0</v>
      </c>
      <c r="CF3" s="282">
        <f t="shared" ca="1" si="30"/>
        <v>0</v>
      </c>
      <c r="CG3" s="200">
        <f t="shared" ref="CG3:ER3" si="134">CG2</f>
        <v>41</v>
      </c>
      <c r="CH3" s="200">
        <f>IF($B3&lt;Main!$B$10,0,HLOOKUP(CG3,ReplacementRates!$V$3:$AZ$54,ReplacementRates!$A1-4,1)*((IF(OptimumBenefits!#REF!&lt;20,Main!$B$31,IF(OptimumBenefits!#REF!&lt;25,Main!$B$32,IF(OptimumBenefits!#REF!&lt;30,Main!$B$33,Main!$B$34))))*OptimumBenefits!$B3))</f>
        <v>0</v>
      </c>
      <c r="CI3" s="273">
        <f ca="1">CH3*IF($B3=Salary!$B3,Salary!$I3,"")</f>
        <v>0</v>
      </c>
      <c r="CJ3" s="272">
        <f>IF($B3&lt;Main!$B$10,0,(VLOOKUP(CG3,'Survival Probability'!$A$3:$F$98,6)/(1+Main!$B$5)^(OptimumBenefits!CG3-OptimumBenefits!$A3))*(VLOOKUP(CG3,'Survival Probability'!$A$3:$F$98,3)/VLOOKUP($A3,'Survival Probability'!$A$3:$F$98,3)))</f>
        <v>0</v>
      </c>
      <c r="CK3" s="282">
        <f t="shared" ca="1" si="32"/>
        <v>0</v>
      </c>
      <c r="CL3" s="200">
        <f t="shared" ref="CL3:EW3" si="135">CL2</f>
        <v>42</v>
      </c>
      <c r="CM3" s="200">
        <f>IF($B3&lt;Main!$B$10,0,HLOOKUP(CL3,ReplacementRates!$V$3:$AZ$54,ReplacementRates!$A1-4,1)*((IF(OptimumBenefits!#REF!&lt;20,Main!$B$31,IF(OptimumBenefits!#REF!&lt;25,Main!$B$32,IF(OptimumBenefits!#REF!&lt;30,Main!$B$33,Main!$B$34))))*OptimumBenefits!$B3))</f>
        <v>0</v>
      </c>
      <c r="CN3" s="273">
        <f ca="1">CM3*IF($B3=Salary!$B3,Salary!$I3,"")</f>
        <v>0</v>
      </c>
      <c r="CO3" s="272">
        <f>IF($B3&lt;Main!$B$10,0,(VLOOKUP(CL3,'Survival Probability'!$A$3:$F$98,6)/(1+Main!$B$5)^(OptimumBenefits!CL3-OptimumBenefits!$A3))*(VLOOKUP(CL3,'Survival Probability'!$A$3:$F$98,3)/VLOOKUP($A3,'Survival Probability'!$A$3:$F$98,3)))</f>
        <v>0</v>
      </c>
      <c r="CP3" s="282">
        <f t="shared" ca="1" si="34"/>
        <v>0</v>
      </c>
      <c r="CQ3" s="200">
        <f t="shared" ref="CQ3:FB3" si="136">CQ2</f>
        <v>43</v>
      </c>
      <c r="CR3" s="200">
        <f>IF($B3&lt;Main!$B$10,0,HLOOKUP(CQ3,ReplacementRates!$V$3:$AZ$54,ReplacementRates!$A1-4,1)*((IF(OptimumBenefits!#REF!&lt;20,Main!$B$31,IF(OptimumBenefits!#REF!&lt;25,Main!$B$32,IF(OptimumBenefits!#REF!&lt;30,Main!$B$33,Main!$B$34))))*OptimumBenefits!$B3))</f>
        <v>0</v>
      </c>
      <c r="CS3" s="273">
        <f ca="1">CR3*IF($B3=Salary!$B3,Salary!$I3,"")</f>
        <v>0</v>
      </c>
      <c r="CT3" s="272">
        <f>IF($B3&lt;Main!$B$10,0,(VLOOKUP(CQ3,'Survival Probability'!$A$3:$F$98,6)/(1+Main!$B$5)^(OptimumBenefits!CQ3-OptimumBenefits!$A3))*(VLOOKUP(CQ3,'Survival Probability'!$A$3:$F$98,3)/VLOOKUP($A3,'Survival Probability'!$A$3:$F$98,3)))</f>
        <v>0</v>
      </c>
      <c r="CU3" s="282">
        <f t="shared" ca="1" si="36"/>
        <v>0</v>
      </c>
      <c r="CV3" s="200">
        <f t="shared" ref="CV3:FG3" si="137">CV2</f>
        <v>44</v>
      </c>
      <c r="CW3" s="200">
        <f>IF($B3&lt;Main!$B$10,0,HLOOKUP(CV3,ReplacementRates!$V$3:$AZ$54,ReplacementRates!$A1-4,1)*((IF(OptimumBenefits!#REF!&lt;20,Main!$B$31,IF(OptimumBenefits!#REF!&lt;25,Main!$B$32,IF(OptimumBenefits!#REF!&lt;30,Main!$B$33,Main!$B$34))))*OptimumBenefits!$B3))</f>
        <v>0</v>
      </c>
      <c r="CX3" s="273">
        <f ca="1">CW3*IF($B3=Salary!$B3,Salary!$I3,"")</f>
        <v>0</v>
      </c>
      <c r="CY3" s="272">
        <f>IF($B3&lt;Main!$B$10,0,(VLOOKUP(CV3,'Survival Probability'!$A$3:$F$98,6)/(1+Main!$B$5)^(OptimumBenefits!CV3-OptimumBenefits!$A3))*(VLOOKUP(CV3,'Survival Probability'!$A$3:$F$98,3)/VLOOKUP($A3,'Survival Probability'!$A$3:$F$98,3)))</f>
        <v>0</v>
      </c>
      <c r="CZ3" s="282">
        <f t="shared" ca="1" si="38"/>
        <v>0</v>
      </c>
      <c r="DA3" s="200">
        <f t="shared" ref="DA3:FL3" si="138">DA2</f>
        <v>45</v>
      </c>
      <c r="DB3" s="200">
        <f>IF($B3&lt;Main!$B$10,0,HLOOKUP(DA3,ReplacementRates!$V$3:$AZ$54,ReplacementRates!$A1-4,1)*((IF(OptimumBenefits!#REF!&lt;20,Main!$B$31,IF(OptimumBenefits!#REF!&lt;25,Main!$B$32,IF(OptimumBenefits!#REF!&lt;30,Main!$B$33,Main!$B$34))))*OptimumBenefits!$B3))</f>
        <v>0</v>
      </c>
      <c r="DC3" s="273">
        <f ca="1">DB3*IF($B3=Salary!$B3,Salary!$I3,"")</f>
        <v>0</v>
      </c>
      <c r="DD3" s="272">
        <f>IF($B3&lt;Main!$B$10,0,(VLOOKUP(DA3,'Survival Probability'!$A$3:$F$98,6)/(1+Main!$B$5)^(OptimumBenefits!DA3-OptimumBenefits!$A3))*(VLOOKUP(DA3,'Survival Probability'!$A$3:$F$98,3)/VLOOKUP($A3,'Survival Probability'!$A$3:$F$98,3)))</f>
        <v>0</v>
      </c>
      <c r="DE3" s="282">
        <f t="shared" ca="1" si="40"/>
        <v>0</v>
      </c>
      <c r="DF3" s="200">
        <f t="shared" ref="DF3:FQ3" si="139">DF2</f>
        <v>46</v>
      </c>
      <c r="DG3" s="200">
        <f>IF($B3&lt;Main!$B$10,0,HLOOKUP(DF3,ReplacementRates!$V$3:$AZ$54,ReplacementRates!$A1-4,1)*((IF(OptimumBenefits!#REF!&lt;20,Main!$B$31,IF(OptimumBenefits!#REF!&lt;25,Main!$B$32,IF(OptimumBenefits!#REF!&lt;30,Main!$B$33,Main!$B$34))))*OptimumBenefits!$B3))</f>
        <v>0</v>
      </c>
      <c r="DH3" s="273">
        <f ca="1">DG3*IF($B3=Salary!$B3,Salary!$I3,"")</f>
        <v>0</v>
      </c>
      <c r="DI3" s="272">
        <f>IF($B3&lt;Main!$B$10,0,(VLOOKUP(DF3,'Survival Probability'!$A$3:$F$98,6)/(1+Main!$B$5)^(OptimumBenefits!DF3-OptimumBenefits!$A3))*(VLOOKUP(DF3,'Survival Probability'!$A$3:$F$98,3)/VLOOKUP($A3,'Survival Probability'!$A$3:$F$98,3)))</f>
        <v>0</v>
      </c>
      <c r="DJ3" s="282">
        <f t="shared" ca="1" si="42"/>
        <v>0</v>
      </c>
      <c r="DK3" s="200">
        <f t="shared" ref="DK3:FV3" si="140">DK2</f>
        <v>47</v>
      </c>
      <c r="DL3" s="200">
        <f>IF($B3&lt;Main!$B$10,0,HLOOKUP(DK3,ReplacementRates!$V$3:$AZ$54,ReplacementRates!$A1-4,1)*((IF(OptimumBenefits!#REF!&lt;20,Main!$B$31,IF(OptimumBenefits!#REF!&lt;25,Main!$B$32,IF(OptimumBenefits!#REF!&lt;30,Main!$B$33,Main!$B$34))))*OptimumBenefits!$B3))</f>
        <v>0</v>
      </c>
      <c r="DM3" s="273">
        <f ca="1">DL3*IF($B3=Salary!$B3,Salary!$I3,"")</f>
        <v>0</v>
      </c>
      <c r="DN3" s="272">
        <f>IF($B3&lt;Main!$B$10,0,(VLOOKUP(DK3,'Survival Probability'!$A$3:$F$98,6)/(1+Main!$B$5)^(OptimumBenefits!DK3-OptimumBenefits!$A3))*(VLOOKUP(DK3,'Survival Probability'!$A$3:$F$98,3)/VLOOKUP($A3,'Survival Probability'!$A$3:$F$98,3)))</f>
        <v>0</v>
      </c>
      <c r="DO3" s="282">
        <f t="shared" ca="1" si="44"/>
        <v>0</v>
      </c>
      <c r="DP3" s="200">
        <f t="shared" ref="DP3:GA3" si="141">DP2</f>
        <v>48</v>
      </c>
      <c r="DQ3" s="200">
        <f>IF($B3&lt;Main!$B$10,0,HLOOKUP(DP3,ReplacementRates!$V$3:$AZ$54,ReplacementRates!$A1-4,1)*((IF(OptimumBenefits!#REF!&lt;20,Main!$B$31,IF(OptimumBenefits!#REF!&lt;25,Main!$B$32,IF(OptimumBenefits!#REF!&lt;30,Main!$B$33,Main!$B$34))))*OptimumBenefits!$B3))</f>
        <v>0</v>
      </c>
      <c r="DR3" s="273">
        <f ca="1">DQ3*IF($B3=Salary!$B3,Salary!$I3,"")</f>
        <v>0</v>
      </c>
      <c r="DS3" s="272">
        <f>IF($B3&lt;Main!$B$10,0,(VLOOKUP(DP3,'Survival Probability'!$A$3:$F$98,6)/(1+Main!$B$5)^(OptimumBenefits!DP3-OptimumBenefits!$A3))*(VLOOKUP(DP3,'Survival Probability'!$A$3:$F$98,3)/VLOOKUP($A3,'Survival Probability'!$A$3:$F$98,3)))</f>
        <v>0</v>
      </c>
      <c r="DT3" s="282">
        <f t="shared" ca="1" si="46"/>
        <v>0</v>
      </c>
      <c r="DU3" s="200">
        <f t="shared" ref="DU3:GF3" si="142">DU2</f>
        <v>49</v>
      </c>
      <c r="DV3" s="200">
        <f>IF($B3&lt;Main!$B$10,0,HLOOKUP(DU3,ReplacementRates!$V$3:$AZ$54,ReplacementRates!$A1-4,1)*((IF(OptimumBenefits!#REF!&lt;20,Main!$B$31,IF(OptimumBenefits!#REF!&lt;25,Main!$B$32,IF(OptimumBenefits!#REF!&lt;30,Main!$B$33,Main!$B$34))))*OptimumBenefits!$B3))</f>
        <v>0</v>
      </c>
      <c r="DW3" s="273">
        <f ca="1">DV3*IF($B3=Salary!$B3,Salary!$I3,"")</f>
        <v>0</v>
      </c>
      <c r="DX3" s="272">
        <f>IF($B3&lt;Main!$B$10,0,(VLOOKUP(DU3,'Survival Probability'!$A$3:$F$98,6)/(1+Main!$B$5)^(OptimumBenefits!DU3-OptimumBenefits!$A3))*(VLOOKUP(DU3,'Survival Probability'!$A$3:$F$98,3)/VLOOKUP($A3,'Survival Probability'!$A$3:$F$98,3)))</f>
        <v>0</v>
      </c>
      <c r="DY3" s="282">
        <f t="shared" ca="1" si="48"/>
        <v>0</v>
      </c>
      <c r="DZ3" s="200">
        <f t="shared" ref="DZ3:GK3" si="143">DZ2</f>
        <v>50</v>
      </c>
      <c r="EA3" s="200">
        <f>IF($B3&lt;Main!$B$10,0,HLOOKUP(DZ3,ReplacementRates!$V$3:$AZ$54,ReplacementRates!$A1-4,1)*((IF(OptimumBenefits!#REF!&lt;20,Main!$B$31,IF(OptimumBenefits!#REF!&lt;25,Main!$B$32,IF(OptimumBenefits!#REF!&lt;30,Main!$B$33,Main!$B$34))))*OptimumBenefits!$B3))</f>
        <v>0</v>
      </c>
      <c r="EB3" s="273">
        <f ca="1">EA3*IF($B3=Salary!$B3,Salary!$I3,"")</f>
        <v>0</v>
      </c>
      <c r="EC3" s="272">
        <f>IF($B3&lt;Main!$B$10,0,(VLOOKUP(DZ3,'Survival Probability'!$A$3:$F$98,6)/(1+Main!$B$5)^(OptimumBenefits!DZ3-OptimumBenefits!$A3))*(VLOOKUP(DZ3,'Survival Probability'!$A$3:$F$98,3)/VLOOKUP($A3,'Survival Probability'!$A$3:$F$98,3)))</f>
        <v>0</v>
      </c>
      <c r="ED3" s="282">
        <f t="shared" ca="1" si="50"/>
        <v>0</v>
      </c>
      <c r="EE3" s="200">
        <f t="shared" ref="EE3:GP3" si="144">EE2</f>
        <v>51</v>
      </c>
      <c r="EF3" s="200">
        <f>IF($B3&lt;Main!$B$10,0,HLOOKUP(EE3,ReplacementRates!$V$3:$AZ$54,ReplacementRates!$A1-4,1)*((IF(OptimumBenefits!#REF!&lt;20,Main!$B$31,IF(OptimumBenefits!#REF!&lt;25,Main!$B$32,IF(OptimumBenefits!#REF!&lt;30,Main!$B$33,Main!$B$34))))*OptimumBenefits!$B3))</f>
        <v>0</v>
      </c>
      <c r="EG3" s="273">
        <f ca="1">EF3*IF($B3=Salary!$B3,Salary!$I3,"")</f>
        <v>0</v>
      </c>
      <c r="EH3" s="272">
        <f>IF($B3&lt;Main!$B$10,0,(VLOOKUP(EE3,'Survival Probability'!$A$3:$F$98,6)/(1+Main!$B$5)^(OptimumBenefits!EE3-OptimumBenefits!$A3))*(VLOOKUP(EE3,'Survival Probability'!$A$3:$F$98,3)/VLOOKUP($A3,'Survival Probability'!$A$3:$F$98,3)))</f>
        <v>0</v>
      </c>
      <c r="EI3" s="282">
        <f t="shared" ca="1" si="52"/>
        <v>0</v>
      </c>
      <c r="EJ3" s="200">
        <f t="shared" ref="EJ3:GU3" si="145">EJ2</f>
        <v>52</v>
      </c>
      <c r="EK3" s="200">
        <f>IF($B3&lt;Main!$B$10,0,HLOOKUP(EJ3,ReplacementRates!$V$3:$AZ$54,ReplacementRates!$A1-4,1)*((IF(OptimumBenefits!#REF!&lt;20,Main!$B$31,IF(OptimumBenefits!#REF!&lt;25,Main!$B$32,IF(OptimumBenefits!#REF!&lt;30,Main!$B$33,Main!$B$34))))*OptimumBenefits!$B3))</f>
        <v>0</v>
      </c>
      <c r="EL3" s="273">
        <f ca="1">EK3*IF($B3=Salary!$B3,Salary!$I3,"")</f>
        <v>0</v>
      </c>
      <c r="EM3" s="272">
        <f>IF($B3&lt;Main!$B$10,0,(VLOOKUP(EJ3,'Survival Probability'!$A$3:$F$98,6)/(1+Main!$B$5)^(OptimumBenefits!EJ3-OptimumBenefits!$A3))*(VLOOKUP(EJ3,'Survival Probability'!$A$3:$F$98,3)/VLOOKUP($A3,'Survival Probability'!$A$3:$F$98,3)))</f>
        <v>0</v>
      </c>
      <c r="EN3" s="282">
        <f t="shared" ca="1" si="54"/>
        <v>0</v>
      </c>
      <c r="EO3" s="200">
        <f t="shared" ref="EO3:GZ3" si="146">EO2</f>
        <v>53</v>
      </c>
      <c r="EP3" s="200">
        <f>IF($B3&lt;Main!$B$10,0,HLOOKUP(EO3,ReplacementRates!$V$3:$AZ$54,ReplacementRates!$A1-4,1)*((IF(OptimumBenefits!#REF!&lt;20,Main!$B$31,IF(OptimumBenefits!#REF!&lt;25,Main!$B$32,IF(OptimumBenefits!#REF!&lt;30,Main!$B$33,Main!$B$34))))*OptimumBenefits!$B3))</f>
        <v>0</v>
      </c>
      <c r="EQ3" s="273">
        <f ca="1">EP3*IF($B3=Salary!$B3,Salary!$I3,"")</f>
        <v>0</v>
      </c>
      <c r="ER3" s="272">
        <f>IF($B3&lt;Main!$B$10,0,(VLOOKUP(EO3,'Survival Probability'!$A$3:$F$98,6)/(1+Main!$B$5)^(OptimumBenefits!EO3-OptimumBenefits!$A3))*(VLOOKUP(EO3,'Survival Probability'!$A$3:$F$98,3)/VLOOKUP($A3,'Survival Probability'!$A$3:$F$98,3)))</f>
        <v>0</v>
      </c>
      <c r="ES3" s="282">
        <f t="shared" ca="1" si="56"/>
        <v>0</v>
      </c>
      <c r="ET3" s="200">
        <f t="shared" ref="ET3:HE3" si="147">ET2</f>
        <v>54</v>
      </c>
      <c r="EU3" s="200">
        <f>IF($B3&lt;Main!$B$10,0,HLOOKUP(ET3,ReplacementRates!$V$3:$AZ$54,ReplacementRates!$A1-4,1)*((IF(OptimumBenefits!#REF!&lt;20,Main!$B$31,IF(OptimumBenefits!#REF!&lt;25,Main!$B$32,IF(OptimumBenefits!#REF!&lt;30,Main!$B$33,Main!$B$34))))*OptimumBenefits!$B3))</f>
        <v>0</v>
      </c>
      <c r="EV3" s="273">
        <f ca="1">EU3*IF($B3=Salary!$B3,Salary!$I3,"")</f>
        <v>0</v>
      </c>
      <c r="EW3" s="272">
        <f>IF($B3&lt;Main!$B$10,0,(VLOOKUP(ET3,'Survival Probability'!$A$3:$F$98,6)/(1+Main!$B$5)^(OptimumBenefits!ET3-OptimumBenefits!$A3))*(VLOOKUP(ET3,'Survival Probability'!$A$3:$F$98,3)/VLOOKUP($A3,'Survival Probability'!$A$3:$F$98,3)))</f>
        <v>0</v>
      </c>
      <c r="EX3" s="282">
        <f t="shared" ca="1" si="58"/>
        <v>0</v>
      </c>
      <c r="EY3" s="200">
        <f t="shared" ref="EY3:HJ3" si="148">EY2</f>
        <v>55</v>
      </c>
      <c r="EZ3" s="200">
        <f>IF($B3&lt;Main!$B$10,0,HLOOKUP(EY3,ReplacementRates!$V$3:$AZ$54,ReplacementRates!$A1-4,1)*((IF(OptimumBenefits!#REF!&lt;20,Main!$B$31,IF(OptimumBenefits!#REF!&lt;25,Main!$B$32,IF(OptimumBenefits!#REF!&lt;30,Main!$B$33,Main!$B$34))))*OptimumBenefits!$B3))</f>
        <v>0</v>
      </c>
      <c r="FA3" s="273">
        <f ca="1">EZ3*IF($B3=Salary!$B3,Salary!$I3,"")</f>
        <v>0</v>
      </c>
      <c r="FB3" s="272">
        <f>IF($B3&lt;Main!$B$10,0,(VLOOKUP(EY3,'Survival Probability'!$A$3:$F$98,6)/(1+Main!$B$5)^(OptimumBenefits!EY3-OptimumBenefits!$A3))*(VLOOKUP(EY3,'Survival Probability'!$A$3:$F$98,3)/VLOOKUP($A3,'Survival Probability'!$A$3:$F$98,3)))</f>
        <v>0</v>
      </c>
      <c r="FC3" s="282">
        <f t="shared" ca="1" si="60"/>
        <v>0</v>
      </c>
      <c r="FD3" s="200">
        <f t="shared" ref="FD3:HO3" si="149">FD2</f>
        <v>56</v>
      </c>
      <c r="FE3" s="200">
        <f>IF($B3&lt;Main!$B$10,0,HLOOKUP(FD3,ReplacementRates!$V$3:$AZ$54,ReplacementRates!$A1-4,1)*((IF(OptimumBenefits!#REF!&lt;20,Main!$B$31,IF(OptimumBenefits!#REF!&lt;25,Main!$B$32,IF(OptimumBenefits!#REF!&lt;30,Main!$B$33,Main!$B$34))))*OptimumBenefits!$B3))</f>
        <v>0</v>
      </c>
      <c r="FF3" s="273">
        <f ca="1">FE3*IF($B3=Salary!$B3,Salary!$I3,"")</f>
        <v>0</v>
      </c>
      <c r="FG3" s="272">
        <f>IF($B3&lt;Main!$B$10,0,(VLOOKUP(FD3,'Survival Probability'!$A$3:$F$98,6)/(1+Main!$B$5)^(OptimumBenefits!FD3-OptimumBenefits!$A3))*(VLOOKUP(FD3,'Survival Probability'!$A$3:$F$98,3)/VLOOKUP($A3,'Survival Probability'!$A$3:$F$98,3)))</f>
        <v>0</v>
      </c>
      <c r="FH3" s="282">
        <f t="shared" ca="1" si="62"/>
        <v>0</v>
      </c>
      <c r="FI3" s="200">
        <f t="shared" ref="FI3:HT3" si="150">FI2</f>
        <v>57</v>
      </c>
      <c r="FJ3" s="200">
        <f>IF($B3&lt;Main!$B$10,0,HLOOKUP(FI3,ReplacementRates!$V$3:$AZ$54,ReplacementRates!$A1-4,1)*((IF(OptimumBenefits!#REF!&lt;20,Main!$B$31,IF(OptimumBenefits!#REF!&lt;25,Main!$B$32,IF(OptimumBenefits!#REF!&lt;30,Main!$B$33,Main!$B$34))))*OptimumBenefits!$B3))</f>
        <v>0</v>
      </c>
      <c r="FK3" s="273">
        <f ca="1">FJ3*IF($B3=Salary!$B3,Salary!$I3,"")</f>
        <v>0</v>
      </c>
      <c r="FL3" s="272">
        <f>IF($B3&lt;Main!$B$10,0,(VLOOKUP(FI3,'Survival Probability'!$A$3:$F$98,6)/(1+Main!$B$5)^(OptimumBenefits!FI3-OptimumBenefits!$A3))*(VLOOKUP(FI3,'Survival Probability'!$A$3:$F$98,3)/VLOOKUP($A3,'Survival Probability'!$A$3:$F$98,3)))</f>
        <v>0</v>
      </c>
      <c r="FM3" s="282">
        <f t="shared" ca="1" si="64"/>
        <v>0</v>
      </c>
      <c r="FN3" s="200">
        <f t="shared" ref="FN3:HY3" si="151">FN2</f>
        <v>58</v>
      </c>
      <c r="FO3" s="200">
        <f>IF($B3&lt;Main!$B$10,0,HLOOKUP(FN3,ReplacementRates!$V$3:$AZ$54,ReplacementRates!$A1-4,1)*((IF(OptimumBenefits!#REF!&lt;20,Main!$B$31,IF(OptimumBenefits!#REF!&lt;25,Main!$B$32,IF(OptimumBenefits!#REF!&lt;30,Main!$B$33,Main!$B$34))))*OptimumBenefits!$B3))</f>
        <v>0</v>
      </c>
      <c r="FP3" s="273">
        <f ca="1">FO3*IF($B3=Salary!$B3,Salary!$I3,"")</f>
        <v>0</v>
      </c>
      <c r="FQ3" s="272">
        <f>IF($B3&lt;Main!$B$10,0,(VLOOKUP(FN3,'Survival Probability'!$A$3:$F$98,6)/(1+Main!$B$5)^(OptimumBenefits!FN3-OptimumBenefits!$A3))*(VLOOKUP(FN3,'Survival Probability'!$A$3:$F$98,3)/VLOOKUP($A3,'Survival Probability'!$A$3:$F$98,3)))</f>
        <v>0</v>
      </c>
      <c r="FR3" s="282">
        <f t="shared" ca="1" si="66"/>
        <v>0</v>
      </c>
      <c r="FS3" s="200">
        <f t="shared" ref="FS3:ID3" si="152">FS2</f>
        <v>59</v>
      </c>
      <c r="FT3" s="200">
        <f>IF($B3&lt;Main!$B$10,0,HLOOKUP(FS3,ReplacementRates!$V$3:$AZ$54,ReplacementRates!$A1-4,1)*((IF(OptimumBenefits!#REF!&lt;20,Main!$B$31,IF(OptimumBenefits!#REF!&lt;25,Main!$B$32,IF(OptimumBenefits!#REF!&lt;30,Main!$B$33,Main!$B$34))))*OptimumBenefits!$B3))</f>
        <v>0</v>
      </c>
      <c r="FU3" s="273">
        <f ca="1">FT3*IF($B3=Salary!$B3,Salary!$I3,"")</f>
        <v>0</v>
      </c>
      <c r="FV3" s="272">
        <f>IF($B3&lt;Main!$B$10,0,(VLOOKUP(FS3,'Survival Probability'!$A$3:$F$98,6)/(1+Main!$B$5)^(OptimumBenefits!FS3-OptimumBenefits!$A3))*(VLOOKUP(FS3,'Survival Probability'!$A$3:$F$98,3)/VLOOKUP($A3,'Survival Probability'!$A$3:$F$98,3)))</f>
        <v>0</v>
      </c>
      <c r="FW3" s="282">
        <f t="shared" ca="1" si="68"/>
        <v>0</v>
      </c>
      <c r="FX3" s="200">
        <f t="shared" ref="FX3:II3" si="153">FX2</f>
        <v>60</v>
      </c>
      <c r="FY3" s="200">
        <f>IF($B3&lt;Main!$B$10,0,HLOOKUP(FX3,ReplacementRates!$V$3:$AZ$54,ReplacementRates!$A1-4,1)*((IF(OptimumBenefits!#REF!&lt;20,Main!$B$31,IF(OptimumBenefits!#REF!&lt;25,Main!$B$32,IF(OptimumBenefits!#REF!&lt;30,Main!$B$33,Main!$B$34))))*OptimumBenefits!$B3))</f>
        <v>0</v>
      </c>
      <c r="FZ3" s="273">
        <f ca="1">FY3*IF($B3=Salary!$B3,Salary!$I3,"")</f>
        <v>0</v>
      </c>
      <c r="GA3" s="272">
        <f>IF($B3&lt;Main!$B$10,0,(VLOOKUP(FX3,'Survival Probability'!$A$3:$F$98,6)/(1+Main!$B$5)^(OptimumBenefits!FX3-OptimumBenefits!$A3))*(VLOOKUP(FX3,'Survival Probability'!$A$3:$F$98,3)/VLOOKUP($A3,'Survival Probability'!$A$3:$F$98,3)))</f>
        <v>0</v>
      </c>
      <c r="GB3" s="282">
        <f t="shared" ca="1" si="70"/>
        <v>0</v>
      </c>
      <c r="GC3" s="200">
        <f t="shared" ref="GC3:IN3" si="154">GC2</f>
        <v>61</v>
      </c>
      <c r="GD3" s="200">
        <f>IF($B3&lt;Main!$B$10,0,HLOOKUP(GC3,ReplacementRates!$V$3:$AZ$54,ReplacementRates!$A1-4,1)*((IF(OptimumBenefits!#REF!&lt;20,Main!$B$31,IF(OptimumBenefits!#REF!&lt;25,Main!$B$32,IF(OptimumBenefits!#REF!&lt;30,Main!$B$33,Main!$B$34))))*OptimumBenefits!$B3))</f>
        <v>0</v>
      </c>
      <c r="GE3" s="273">
        <f ca="1">GD3*IF($B3=Salary!$B3,Salary!$I3,"")</f>
        <v>0</v>
      </c>
      <c r="GF3" s="272">
        <f>IF($B3&lt;Main!$B$10,0,(VLOOKUP(GC3,'Survival Probability'!$A$3:$F$98,6)/(1+Main!$B$5)^(OptimumBenefits!GC3-OptimumBenefits!$A3))*(VLOOKUP(GC3,'Survival Probability'!$A$3:$F$98,3)/VLOOKUP($A3,'Survival Probability'!$A$3:$F$98,3)))</f>
        <v>0</v>
      </c>
      <c r="GG3" s="282">
        <f t="shared" ca="1" si="72"/>
        <v>0</v>
      </c>
      <c r="GH3" s="200">
        <f t="shared" ref="GH3:IS3" si="155">GH2</f>
        <v>62</v>
      </c>
      <c r="GI3" s="200">
        <f>IF($B3&lt;Main!$B$10,0,HLOOKUP(GH3,ReplacementRates!$V$3:$AZ$54,ReplacementRates!$A1-4,1)*((IF(OptimumBenefits!#REF!&lt;20,Main!$B$31,IF(OptimumBenefits!#REF!&lt;25,Main!$B$32,IF(OptimumBenefits!#REF!&lt;30,Main!$B$33,Main!$B$34))))*OptimumBenefits!$B3))</f>
        <v>0</v>
      </c>
      <c r="GJ3" s="273">
        <f ca="1">GI3*IF($B3=Salary!$B3,Salary!$I3,"")</f>
        <v>0</v>
      </c>
      <c r="GK3" s="272">
        <f>IF($B3&lt;Main!$B$10,0,(VLOOKUP(GH3,'Survival Probability'!$A$3:$F$98,6)/(1+Main!$B$5)^(OptimumBenefits!GH3-OptimumBenefits!$A3))*(VLOOKUP(GH3,'Survival Probability'!$A$3:$F$98,3)/VLOOKUP($A3,'Survival Probability'!$A$3:$F$98,3)))</f>
        <v>0</v>
      </c>
      <c r="GL3" s="282">
        <f t="shared" ca="1" si="74"/>
        <v>0</v>
      </c>
      <c r="GM3" s="200">
        <f t="shared" ref="GM3:IX3" si="156">GM2</f>
        <v>63</v>
      </c>
      <c r="GN3" s="200">
        <f>IF($B3&lt;Main!$B$10,0,HLOOKUP(GM3,ReplacementRates!$V$3:$AZ$54,ReplacementRates!$A1-4,1)*((IF(OptimumBenefits!#REF!&lt;20,Main!$B$31,IF(OptimumBenefits!#REF!&lt;25,Main!$B$32,IF(OptimumBenefits!#REF!&lt;30,Main!$B$33,Main!$B$34))))*OptimumBenefits!$B3))</f>
        <v>0</v>
      </c>
      <c r="GO3" s="273">
        <f ca="1">GN3*IF($B3=Salary!$B3,Salary!$I3,"")</f>
        <v>0</v>
      </c>
      <c r="GP3" s="272">
        <f>IF($B3&lt;Main!$B$10,0,(VLOOKUP(GM3,'Survival Probability'!$A$3:$F$98,6)/(1+Main!$B$5)^(OptimumBenefits!GM3-OptimumBenefits!$A3))*(VLOOKUP(GM3,'Survival Probability'!$A$3:$F$98,3)/VLOOKUP($A3,'Survival Probability'!$A$3:$F$98,3)))</f>
        <v>0</v>
      </c>
      <c r="GQ3" s="282">
        <f t="shared" ca="1" si="76"/>
        <v>0</v>
      </c>
      <c r="GR3" s="200">
        <f t="shared" ref="GR3:JC3" si="157">GR2</f>
        <v>64</v>
      </c>
      <c r="GS3" s="200">
        <f>IF($B3&lt;Main!$B$10,0,HLOOKUP(GR3,ReplacementRates!$V$3:$AZ$54,ReplacementRates!$A1-4,1)*((IF(OptimumBenefits!#REF!&lt;20,Main!$B$31,IF(OptimumBenefits!#REF!&lt;25,Main!$B$32,IF(OptimumBenefits!#REF!&lt;30,Main!$B$33,Main!$B$34))))*OptimumBenefits!$B3))</f>
        <v>0</v>
      </c>
      <c r="GT3" s="273">
        <f ca="1">GS3*IF($B3=Salary!$B3,Salary!$I3,"")</f>
        <v>0</v>
      </c>
      <c r="GU3" s="272">
        <f>IF($B3&lt;Main!$B$10,0,(VLOOKUP(GR3,'Survival Probability'!$A$3:$F$98,6)/(1+Main!$B$5)^(OptimumBenefits!GR3-OptimumBenefits!$A3))*(VLOOKUP(GR3,'Survival Probability'!$A$3:$F$98,3)/VLOOKUP($A3,'Survival Probability'!$A$3:$F$98,3)))</f>
        <v>0</v>
      </c>
      <c r="GV3" s="282">
        <f t="shared" ca="1" si="78"/>
        <v>0</v>
      </c>
      <c r="GW3" s="200">
        <f t="shared" ref="GW3:JH3" si="158">GW2</f>
        <v>65</v>
      </c>
      <c r="GX3" s="200">
        <f>IF($B3&lt;Main!$B$10,0,HLOOKUP(GW3,ReplacementRates!$V$3:$AZ$54,ReplacementRates!$A1-4,1)*((IF(OptimumBenefits!#REF!&lt;20,Main!$B$31,IF(OptimumBenefits!#REF!&lt;25,Main!$B$32,IF(OptimumBenefits!#REF!&lt;30,Main!$B$33,Main!$B$34))))*OptimumBenefits!$B3))</f>
        <v>0</v>
      </c>
      <c r="GY3" s="273">
        <f ca="1">GX3*IF($B3=Salary!$B3,Salary!$I3,"")</f>
        <v>0</v>
      </c>
      <c r="GZ3" s="272">
        <f>IF($B3&lt;Main!$B$10,0,(VLOOKUP(GW3,'Survival Probability'!$A$3:$F$98,6)/(1+Main!$B$5)^(OptimumBenefits!GW3-OptimumBenefits!$A3))*(VLOOKUP(GW3,'Survival Probability'!$A$3:$F$98,3)/VLOOKUP($A3,'Survival Probability'!$A$3:$F$98,3)))</f>
        <v>0</v>
      </c>
      <c r="HA3" s="282">
        <f t="shared" ca="1" si="80"/>
        <v>0</v>
      </c>
      <c r="HB3" s="200">
        <f t="shared" ref="HB3:JM3" si="159">HB2</f>
        <v>66</v>
      </c>
      <c r="HC3" s="200">
        <f>IF($B3&lt;Main!$B$10,0,HLOOKUP(HB3,ReplacementRates!$V$3:$AZ$54,ReplacementRates!$A1-4,1)*((IF(OptimumBenefits!#REF!&lt;20,Main!$B$31,IF(OptimumBenefits!#REF!&lt;25,Main!$B$32,IF(OptimumBenefits!#REF!&lt;30,Main!$B$33,Main!$B$34))))*OptimumBenefits!$B3))</f>
        <v>0</v>
      </c>
      <c r="HD3" s="273">
        <f ca="1">HC3*IF($B3=Salary!$B3,Salary!$I3,"")</f>
        <v>0</v>
      </c>
      <c r="HE3" s="272">
        <f>IF($B3&lt;Main!$B$10,0,(VLOOKUP(HB3,'Survival Probability'!$A$3:$F$98,6)/(1+Main!$B$5)^(OptimumBenefits!HB3-OptimumBenefits!$A3))*(VLOOKUP(HB3,'Survival Probability'!$A$3:$F$98,3)/VLOOKUP($A3,'Survival Probability'!$A$3:$F$98,3)))</f>
        <v>0</v>
      </c>
      <c r="HF3" s="282">
        <f t="shared" ca="1" si="82"/>
        <v>0</v>
      </c>
      <c r="HG3" s="200">
        <f t="shared" ref="HG3:JR3" si="160">HG2</f>
        <v>67</v>
      </c>
      <c r="HH3" s="200">
        <f>IF($B3&lt;Main!$B$10,0,HLOOKUP(HG3,ReplacementRates!$V$3:$AZ$54,ReplacementRates!$A1-4,1)*((IF(OptimumBenefits!#REF!&lt;20,Main!$B$31,IF(OptimumBenefits!#REF!&lt;25,Main!$B$32,IF(OptimumBenefits!#REF!&lt;30,Main!$B$33,Main!$B$34))))*OptimumBenefits!$B3))</f>
        <v>0</v>
      </c>
      <c r="HI3" s="273">
        <f ca="1">HH3*IF($B3=Salary!$B3,Salary!$I3,"")</f>
        <v>0</v>
      </c>
      <c r="HJ3" s="272">
        <f>IF($B3&lt;Main!$B$10,0,(VLOOKUP(HG3,'Survival Probability'!$A$3:$F$98,6)/(1+Main!$B$5)^(OptimumBenefits!HG3-OptimumBenefits!$A3))*(VLOOKUP(HG3,'Survival Probability'!$A$3:$F$98,3)/VLOOKUP($A3,'Survival Probability'!$A$3:$F$98,3)))</f>
        <v>0</v>
      </c>
      <c r="HK3" s="282">
        <f t="shared" ca="1" si="84"/>
        <v>0</v>
      </c>
      <c r="HL3" s="200">
        <f t="shared" ref="HL3:JW3" si="161">HL2</f>
        <v>68</v>
      </c>
      <c r="HM3" s="200">
        <f>IF($B3&lt;Main!$B$10,0,HLOOKUP(HL3,ReplacementRates!$V$3:$AZ$54,ReplacementRates!$A1-4,1)*((IF(OptimumBenefits!#REF!&lt;20,Main!$B$31,IF(OptimumBenefits!#REF!&lt;25,Main!$B$32,IF(OptimumBenefits!#REF!&lt;30,Main!$B$33,Main!$B$34))))*OptimumBenefits!$B3))</f>
        <v>0</v>
      </c>
      <c r="HN3" s="273">
        <f ca="1">HM3*IF($B3=Salary!$B3,Salary!$I3,"")</f>
        <v>0</v>
      </c>
      <c r="HO3" s="272">
        <f>IF($B3&lt;Main!$B$10,0,(VLOOKUP(HL3,'Survival Probability'!$A$3:$F$98,6)/(1+Main!$B$5)^(OptimumBenefits!HL3-OptimumBenefits!$A3))*(VLOOKUP(HL3,'Survival Probability'!$A$3:$F$98,3)/VLOOKUP($A3,'Survival Probability'!$A$3:$F$98,3)))</f>
        <v>0</v>
      </c>
      <c r="HP3" s="282">
        <f t="shared" ca="1" si="86"/>
        <v>0</v>
      </c>
      <c r="HQ3" s="200">
        <f t="shared" ref="HQ3:KB3" si="162">HQ2</f>
        <v>69</v>
      </c>
      <c r="HR3" s="200">
        <f>IF($B3&lt;Main!$B$10,0,HLOOKUP(HQ3,ReplacementRates!$V$3:$AZ$54,ReplacementRates!$A1-4,1)*((IF(OptimumBenefits!#REF!&lt;20,Main!$B$31,IF(OptimumBenefits!#REF!&lt;25,Main!$B$32,IF(OptimumBenefits!#REF!&lt;30,Main!$B$33,Main!$B$34))))*OptimumBenefits!$B3))</f>
        <v>0</v>
      </c>
      <c r="HS3" s="273">
        <f ca="1">HR3*IF($B3=Salary!$B3,Salary!$I3,"")</f>
        <v>0</v>
      </c>
      <c r="HT3" s="272">
        <f>IF($B3&lt;Main!$B$10,0,(VLOOKUP(HQ3,'Survival Probability'!$A$3:$F$98,6)/(1+Main!$B$5)^(OptimumBenefits!HQ3-OptimumBenefits!$A3))*(VLOOKUP(HQ3,'Survival Probability'!$A$3:$F$98,3)/VLOOKUP($A3,'Survival Probability'!$A$3:$F$98,3)))</f>
        <v>0</v>
      </c>
      <c r="HU3" s="282">
        <f t="shared" ca="1" si="88"/>
        <v>0</v>
      </c>
      <c r="HV3" s="200">
        <f t="shared" ref="HV3:KG3" si="163">HV2</f>
        <v>70</v>
      </c>
      <c r="HW3" s="200">
        <f>IF($B3&lt;Main!$B$10,0,HLOOKUP(HV3,ReplacementRates!$V$3:$AZ$54,ReplacementRates!$A1-4,1)*((IF(OptimumBenefits!#REF!&lt;20,Main!$B$31,IF(OptimumBenefits!#REF!&lt;25,Main!$B$32,IF(OptimumBenefits!#REF!&lt;30,Main!$B$33,Main!$B$34))))*OptimumBenefits!$B3))</f>
        <v>0</v>
      </c>
      <c r="HX3" s="273">
        <f ca="1">HW3*IF($B3=Salary!$B3,Salary!$I3,"")</f>
        <v>0</v>
      </c>
      <c r="HY3" s="272">
        <f>IF($B3&lt;Main!$B$10,0,(VLOOKUP(HV3,'Survival Probability'!$A$3:$F$98,6)/(1+Main!$B$5)^(OptimumBenefits!HV3-OptimumBenefits!$A3))*(VLOOKUP(HV3,'Survival Probability'!$A$3:$F$98,3)/VLOOKUP($A3,'Survival Probability'!$A$3:$F$98,3)))</f>
        <v>0</v>
      </c>
      <c r="HZ3" s="282">
        <f t="shared" ca="1" si="90"/>
        <v>0</v>
      </c>
      <c r="IA3" s="200">
        <f t="shared" ref="IA3:KL3" si="164">IA2</f>
        <v>71</v>
      </c>
      <c r="IB3" s="200">
        <f>IF($B3&lt;Main!$B$10,0,HLOOKUP(IA3,ReplacementRates!$V$3:$AZ$54,ReplacementRates!$A1-4,1)*((IF(OptimumBenefits!#REF!&lt;20,Main!$B$31,IF(OptimumBenefits!#REF!&lt;25,Main!$B$32,IF(OptimumBenefits!#REF!&lt;30,Main!$B$33,Main!$B$34))))*OptimumBenefits!$B3))</f>
        <v>0</v>
      </c>
      <c r="IC3" s="273">
        <f ca="1">IB3*IF($B3=Salary!$B3,Salary!$I3,"")</f>
        <v>0</v>
      </c>
      <c r="ID3" s="272">
        <f>IF($B3&lt;Main!$B$10,0,(VLOOKUP(IA3,'Survival Probability'!$A$3:$F$98,6)/(1+Main!$B$5)^(OptimumBenefits!IA3-OptimumBenefits!$A3))*(VLOOKUP(IA3,'Survival Probability'!$A$3:$F$98,3)/VLOOKUP($A3,'Survival Probability'!$A$3:$F$98,3)))</f>
        <v>0</v>
      </c>
      <c r="IE3" s="282">
        <f t="shared" ca="1" si="92"/>
        <v>0</v>
      </c>
      <c r="IF3" s="200">
        <f t="shared" ref="IF3:KP3" si="165">IF2</f>
        <v>72</v>
      </c>
      <c r="IG3" s="200">
        <f>IF($B3&lt;Main!$B$10,0,HLOOKUP(IF3,ReplacementRates!$V$3:$AZ$54,ReplacementRates!$A1-4,1)*((IF(OptimumBenefits!#REF!&lt;20,Main!$B$31,IF(OptimumBenefits!#REF!&lt;25,Main!$B$32,IF(OptimumBenefits!#REF!&lt;30,Main!$B$33,Main!$B$34))))*OptimumBenefits!$B3))</f>
        <v>0</v>
      </c>
      <c r="IH3" s="273">
        <f ca="1">IG3*IF($B3=Salary!$B3,Salary!$I3,"")</f>
        <v>0</v>
      </c>
      <c r="II3" s="272">
        <f>IF($B3&lt;Main!$B$10,0,(VLOOKUP(IF3,'Survival Probability'!$A$3:$F$98,6)/(1+Main!$B$5)^(OptimumBenefits!IF3-OptimumBenefits!$A3))*(VLOOKUP(IF3,'Survival Probability'!$A$3:$F$98,3)/VLOOKUP($A3,'Survival Probability'!$A$3:$F$98,3)))</f>
        <v>0</v>
      </c>
      <c r="IJ3" s="282">
        <f t="shared" ca="1" si="94"/>
        <v>0</v>
      </c>
      <c r="IK3" s="200">
        <f t="shared" ref="IK3:KP3" si="166">IK2</f>
        <v>73</v>
      </c>
      <c r="IL3" s="200">
        <f>IF($B3&lt;Main!$B$10,0,HLOOKUP(IK3,ReplacementRates!$V$3:$AZ$54,ReplacementRates!$A1-4,1)*((IF(OptimumBenefits!#REF!&lt;20,Main!$B$31,IF(OptimumBenefits!#REF!&lt;25,Main!$B$32,IF(OptimumBenefits!#REF!&lt;30,Main!$B$33,Main!$B$34))))*OptimumBenefits!$B3))</f>
        <v>0</v>
      </c>
      <c r="IM3" s="273">
        <f ca="1">IL3*IF($B3=Salary!$B3,Salary!$I3,"")</f>
        <v>0</v>
      </c>
      <c r="IN3" s="272">
        <f>IF($B3&lt;Main!$B$10,0,(VLOOKUP(IK3,'Survival Probability'!$A$3:$F$98,6)/(1+Main!$B$5)^(OptimumBenefits!IK3-OptimumBenefits!$A3))*(VLOOKUP(IK3,'Survival Probability'!$A$3:$F$98,3)/VLOOKUP($A3,'Survival Probability'!$A$3:$F$98,3)))</f>
        <v>0</v>
      </c>
      <c r="IO3" s="282">
        <f t="shared" ca="1" si="96"/>
        <v>0</v>
      </c>
      <c r="IP3" s="200">
        <f t="shared" ref="IP3:KP3" si="167">IP2</f>
        <v>74</v>
      </c>
      <c r="IQ3" s="200">
        <f>IF($B3&lt;Main!$B$10,0,HLOOKUP(IP3,ReplacementRates!$V$3:$AZ$54,ReplacementRates!$A1-4,1)*((IF(OptimumBenefits!#REF!&lt;20,Main!$B$31,IF(OptimumBenefits!#REF!&lt;25,Main!$B$32,IF(OptimumBenefits!#REF!&lt;30,Main!$B$33,Main!$B$34))))*OptimumBenefits!$B3))</f>
        <v>0</v>
      </c>
      <c r="IR3" s="273">
        <f ca="1">IQ3*IF($B3=Salary!$B3,Salary!$I3,"")</f>
        <v>0</v>
      </c>
      <c r="IS3" s="272">
        <f>IF($B3&lt;Main!$B$10,0,(VLOOKUP(IP3,'Survival Probability'!$A$3:$F$98,6)/(1+Main!$B$5)^(OptimumBenefits!IP3-OptimumBenefits!$A3))*(VLOOKUP(IP3,'Survival Probability'!$A$3:$F$98,3)/VLOOKUP($A3,'Survival Probability'!$A$3:$F$98,3)))</f>
        <v>0</v>
      </c>
      <c r="IT3" s="282">
        <f t="shared" ca="1" si="98"/>
        <v>0</v>
      </c>
      <c r="IU3" s="200">
        <f t="shared" ref="IU3:KP3" si="168">IU2</f>
        <v>75</v>
      </c>
      <c r="IV3" s="200">
        <f>IF($B3&lt;Main!$B$10,0,HLOOKUP(IU3,ReplacementRates!$V$3:$AZ$54,ReplacementRates!$A1-4,1)*((IF(OptimumBenefits!#REF!&lt;20,Main!$B$31,IF(OptimumBenefits!#REF!&lt;25,Main!$B$32,IF(OptimumBenefits!#REF!&lt;30,Main!$B$33,Main!$B$34))))*OptimumBenefits!$B3))</f>
        <v>0</v>
      </c>
      <c r="IW3" s="273">
        <f ca="1">IV3*IF($B3=Salary!$B3,Salary!$I3,"")</f>
        <v>0</v>
      </c>
      <c r="IX3" s="272">
        <f>IF($B3&lt;Main!$B$10,0,(VLOOKUP(IU3,'Survival Probability'!$A$3:$F$98,6)/(1+Main!$B$5)^(OptimumBenefits!IU3-OptimumBenefits!$A3))*(VLOOKUP(IU3,'Survival Probability'!$A$3:$F$98,3)/VLOOKUP($A3,'Survival Probability'!$A$3:$F$98,3)))</f>
        <v>0</v>
      </c>
      <c r="IY3" s="282">
        <f t="shared" ca="1" si="100"/>
        <v>0</v>
      </c>
      <c r="IZ3" s="200">
        <f t="shared" ref="IZ3:KP3" si="169">IZ2</f>
        <v>76</v>
      </c>
      <c r="JA3" s="200">
        <f>IF($B3&lt;Main!$B$10,0,HLOOKUP(IZ3,ReplacementRates!$V$3:$AZ$54,ReplacementRates!$A1-4,1)*((IF(OptimumBenefits!#REF!&lt;20,Main!$B$31,IF(OptimumBenefits!#REF!&lt;25,Main!$B$32,IF(OptimumBenefits!#REF!&lt;30,Main!$B$33,Main!$B$34))))*OptimumBenefits!$B3))</f>
        <v>0</v>
      </c>
      <c r="JB3" s="273">
        <f ca="1">JA3*IF($B3=Salary!$B3,Salary!$I3,"")</f>
        <v>0</v>
      </c>
      <c r="JC3" s="272">
        <f>IF($B3&lt;Main!$B$10,0,(VLOOKUP(IZ3,'Survival Probability'!$A$3:$F$98,6)/(1+Main!$B$5)^(OptimumBenefits!IZ3-OptimumBenefits!$A3))*(VLOOKUP(IZ3,'Survival Probability'!$A$3:$F$98,3)/VLOOKUP($A3,'Survival Probability'!$A$3:$F$98,3)))</f>
        <v>0</v>
      </c>
      <c r="JD3" s="282">
        <f t="shared" ca="1" si="102"/>
        <v>0</v>
      </c>
      <c r="JE3" s="200">
        <f t="shared" ref="JE3:KP3" si="170">JE2</f>
        <v>77</v>
      </c>
      <c r="JF3" s="200">
        <f>IF($B3&lt;Main!$B$10,0,HLOOKUP(JE3,ReplacementRates!$V$3:$AZ$54,ReplacementRates!$A1-4,1)*((IF(OptimumBenefits!#REF!&lt;20,Main!$B$31,IF(OptimumBenefits!#REF!&lt;25,Main!$B$32,IF(OptimumBenefits!#REF!&lt;30,Main!$B$33,Main!$B$34))))*OptimumBenefits!$B3))</f>
        <v>0</v>
      </c>
      <c r="JG3" s="273">
        <f ca="1">JF3*IF($B3=Salary!$B3,Salary!$I3,"")</f>
        <v>0</v>
      </c>
      <c r="JH3" s="272">
        <f>IF($B3&lt;Main!$B$10,0,(VLOOKUP(JE3,'Survival Probability'!$A$3:$F$98,6)/(1+Main!$B$5)^(OptimumBenefits!JE3-OptimumBenefits!$A3))*(VLOOKUP(JE3,'Survival Probability'!$A$3:$F$98,3)/VLOOKUP($A3,'Survival Probability'!$A$3:$F$98,3)))</f>
        <v>0</v>
      </c>
      <c r="JI3" s="282">
        <f t="shared" ca="1" si="104"/>
        <v>0</v>
      </c>
      <c r="JJ3" s="200">
        <f t="shared" ref="JJ3:KP3" si="171">JJ2</f>
        <v>78</v>
      </c>
      <c r="JK3" s="200">
        <f>IF($B3&lt;Main!$B$10,0,HLOOKUP(JJ3,ReplacementRates!$V$3:$AZ$54,ReplacementRates!$A1-4,1)*((IF(OptimumBenefits!#REF!&lt;20,Main!$B$31,IF(OptimumBenefits!#REF!&lt;25,Main!$B$32,IF(OptimumBenefits!#REF!&lt;30,Main!$B$33,Main!$B$34))))*OptimumBenefits!$B3))</f>
        <v>0</v>
      </c>
      <c r="JL3" s="273">
        <f ca="1">JK3*IF($B3=Salary!$B3,Salary!$I3,"")</f>
        <v>0</v>
      </c>
      <c r="JM3" s="272">
        <f>IF($B3&lt;Main!$B$10,0,(VLOOKUP(JJ3,'Survival Probability'!$A$3:$F$98,6)/(1+Main!$B$5)^(OptimumBenefits!JJ3-OptimumBenefits!$A3))*(VLOOKUP(JJ3,'Survival Probability'!$A$3:$F$98,3)/VLOOKUP($A3,'Survival Probability'!$A$3:$F$98,3)))</f>
        <v>0</v>
      </c>
      <c r="JN3" s="282">
        <f t="shared" ca="1" si="106"/>
        <v>0</v>
      </c>
      <c r="JO3" s="200">
        <f t="shared" ref="JO3:KP3" si="172">JO2</f>
        <v>79</v>
      </c>
      <c r="JP3" s="200">
        <f>IF($B3&lt;Main!$B$10,0,HLOOKUP(JO3,ReplacementRates!$V$3:$AZ$54,ReplacementRates!$A1-4,1)*((IF(OptimumBenefits!#REF!&lt;20,Main!$B$31,IF(OptimumBenefits!#REF!&lt;25,Main!$B$32,IF(OptimumBenefits!#REF!&lt;30,Main!$B$33,Main!$B$34))))*OptimumBenefits!$B3))</f>
        <v>0</v>
      </c>
      <c r="JQ3" s="273">
        <f ca="1">JP3*IF($B3=Salary!$B3,Salary!$I3,"")</f>
        <v>0</v>
      </c>
      <c r="JR3" s="272">
        <f>IF($B3&lt;Main!$B$10,0,(VLOOKUP(JO3,'Survival Probability'!$A$3:$F$98,6)/(1+Main!$B$5)^(OptimumBenefits!JO3-OptimumBenefits!$A3))*(VLOOKUP(JO3,'Survival Probability'!$A$3:$F$98,3)/VLOOKUP($A3,'Survival Probability'!$A$3:$F$98,3)))</f>
        <v>0</v>
      </c>
      <c r="JS3" s="282">
        <f t="shared" ca="1" si="108"/>
        <v>0</v>
      </c>
      <c r="JT3" s="200">
        <f t="shared" ref="JT3:KP3" si="173">JT2</f>
        <v>80</v>
      </c>
      <c r="JU3" s="200">
        <f>IF($B3&lt;Main!$B$10,0,HLOOKUP(JT3,ReplacementRates!$V$3:$AZ$54,ReplacementRates!$A1-4,1)*((IF(OptimumBenefits!#REF!&lt;20,Main!$B$31,IF(OptimumBenefits!#REF!&lt;25,Main!$B$32,IF(OptimumBenefits!#REF!&lt;30,Main!$B$33,Main!$B$34))))*OptimumBenefits!$B3))</f>
        <v>0</v>
      </c>
      <c r="JV3" s="273">
        <f ca="1">JU3*IF($B3=Salary!$B3,Salary!$I3,"")</f>
        <v>0</v>
      </c>
      <c r="JW3" s="272">
        <f>IF($B3&lt;Main!$B$10,0,(VLOOKUP(JT3,'Survival Probability'!$A$3:$F$98,6)/(1+Main!$B$5)^(OptimumBenefits!JT3-OptimumBenefits!$A3))*(VLOOKUP(JT3,'Survival Probability'!$A$3:$F$98,3)/VLOOKUP($A3,'Survival Probability'!$A$3:$F$98,3)))</f>
        <v>0</v>
      </c>
      <c r="JX3" s="282">
        <f t="shared" ca="1" si="110"/>
        <v>0</v>
      </c>
      <c r="JY3" s="200">
        <f t="shared" ref="JY3:KP3" si="174">JY2</f>
        <v>81</v>
      </c>
      <c r="JZ3" s="200">
        <f>IF($B3&lt;Main!$B$10,0,HLOOKUP(JY3,ReplacementRates!$V$3:$AZ$54,ReplacementRates!$A1-4,1)*((IF(OptimumBenefits!#REF!&lt;20,Main!$B$31,IF(OptimumBenefits!#REF!&lt;25,Main!$B$32,IF(OptimumBenefits!#REF!&lt;30,Main!$B$33,Main!$B$34))))*OptimumBenefits!$B3))</f>
        <v>0</v>
      </c>
      <c r="KA3" s="273">
        <f ca="1">JZ3*IF($B3=Salary!$B3,Salary!$I3,"")</f>
        <v>0</v>
      </c>
      <c r="KB3" s="272">
        <f>IF($B3&lt;Main!$B$10,0,(VLOOKUP(JY3,'Survival Probability'!$A$3:$F$98,6)/(1+Main!$B$5)^(OptimumBenefits!JY3-OptimumBenefits!$A3))*(VLOOKUP(JY3,'Survival Probability'!$A$3:$F$98,3)/VLOOKUP($A3,'Survival Probability'!$A$3:$F$98,3)))</f>
        <v>0</v>
      </c>
      <c r="KC3" s="282">
        <f t="shared" ca="1" si="112"/>
        <v>0</v>
      </c>
      <c r="KD3" s="200">
        <f t="shared" ref="KD3:KP3" si="175">KD2</f>
        <v>82</v>
      </c>
      <c r="KE3" s="200">
        <f>IF($B3&lt;Main!$B$10,0,HLOOKUP(KD3,ReplacementRates!$V$3:$AZ$54,ReplacementRates!$A1-4,1)*((IF(OptimumBenefits!#REF!&lt;20,Main!$B$31,IF(OptimumBenefits!#REF!&lt;25,Main!$B$32,IF(OptimumBenefits!#REF!&lt;30,Main!$B$33,Main!$B$34))))*OptimumBenefits!$B3))</f>
        <v>0</v>
      </c>
      <c r="KF3" s="273">
        <f ca="1">KE3*IF($B3=Salary!$B3,Salary!$I3,"")</f>
        <v>0</v>
      </c>
      <c r="KG3" s="272">
        <f>IF($B3&lt;Main!$B$10,0,(VLOOKUP(KD3,'Survival Probability'!$A$3:$F$98,6)/(1+Main!$B$5)^(OptimumBenefits!KD3-OptimumBenefits!$A3))*(VLOOKUP(KD3,'Survival Probability'!$A$3:$F$98,3)/VLOOKUP($A3,'Survival Probability'!$A$3:$F$98,3)))</f>
        <v>0</v>
      </c>
      <c r="KH3" s="282">
        <f t="shared" ca="1" si="114"/>
        <v>0</v>
      </c>
      <c r="KI3" s="200">
        <f t="shared" ref="KI3:KP3" si="176">KI2</f>
        <v>83</v>
      </c>
      <c r="KJ3" s="200">
        <f>IF($B3&lt;Main!$B$10,0,HLOOKUP(KI3,ReplacementRates!$V$3:$AZ$54,ReplacementRates!$A1-4,1)*((IF(OptimumBenefits!#REF!&lt;20,Main!$B$31,IF(OptimumBenefits!#REF!&lt;25,Main!$B$32,IF(OptimumBenefits!#REF!&lt;30,Main!$B$33,Main!$B$34))))*OptimumBenefits!$B3))</f>
        <v>0</v>
      </c>
      <c r="KK3" s="273">
        <f ca="1">KJ3*IF($B3=Salary!$B3,Salary!$I3,"")</f>
        <v>0</v>
      </c>
      <c r="KL3" s="272">
        <f>IF($B3&lt;Main!$B$10,0,(VLOOKUP(KI3,'Survival Probability'!$A$3:$F$98,6)/(1+Main!$B$5)^(OptimumBenefits!KI3-OptimumBenefits!$A3))*(VLOOKUP(KI3,'Survival Probability'!$A$3:$F$98,3)/VLOOKUP($A3,'Survival Probability'!$A$3:$F$98,3)))</f>
        <v>0</v>
      </c>
      <c r="KM3" s="282">
        <f t="shared" ca="1" si="116"/>
        <v>0</v>
      </c>
      <c r="KN3" s="200">
        <f t="shared" ref="KN3:KP3" si="177">KN2</f>
        <v>84</v>
      </c>
      <c r="KO3" s="200">
        <f>IF($B3&lt;Main!$B$10,0,HLOOKUP(KN3,ReplacementRates!$V$3:$AZ$54,ReplacementRates!$A1-4,1)*((IF(OptimumBenefits!#REF!&lt;20,Main!$B$31,IF(OptimumBenefits!#REF!&lt;25,Main!$B$32,IF(OptimumBenefits!#REF!&lt;30,Main!$B$33,Main!$B$34))))*OptimumBenefits!$B3))</f>
        <v>0</v>
      </c>
      <c r="KP3" s="273">
        <f ca="1">KO3*IF($B3=Salary!$B3,Salary!$I3,"")</f>
        <v>0</v>
      </c>
    </row>
    <row r="4" spans="1:302">
      <c r="A4" s="205">
        <f t="shared" ref="A4:A57" si="178">A3+1</f>
        <v>27</v>
      </c>
      <c r="B4" s="205">
        <v>2</v>
      </c>
      <c r="C4" s="205"/>
      <c r="D4" s="271">
        <f t="shared" ca="1" si="0"/>
        <v>0</v>
      </c>
      <c r="E4" s="201">
        <f t="shared" ref="E4:E57" si="179">E3</f>
        <v>25</v>
      </c>
      <c r="F4" s="200">
        <f>IF($B4&lt;Main!$B$10,0,HLOOKUP(E4,ReplacementRates!$V$3:$AZ$54,ReplacementRates!$A2-4,1)*((IF(OptimumBenefits!#REF!&lt;20,Main!$B$31,IF(OptimumBenefits!#REF!&lt;25,Main!$B$32,IF(OptimumBenefits!#REF!&lt;30,Main!$B$33,Main!$B$34))))*OptimumBenefits!$B4))</f>
        <v>0</v>
      </c>
      <c r="G4" s="273">
        <f ca="1">F4*IF($B4=Salary!$B4,Salary!$I4,"")</f>
        <v>0</v>
      </c>
      <c r="H4" s="272">
        <f>IF($B4&lt;Main!$B$10,0,(VLOOKUP(E4,'Survival Probability'!$A$3:$F$98,6)/(1+Main!$B$5)^(OptimumBenefits!E4-OptimumBenefits!$A4))*(VLOOKUP(E4,'Survival Probability'!$A$3:$F$98,3)/VLOOKUP($A4,'Survival Probability'!$A$3:$F$98,3)))</f>
        <v>0</v>
      </c>
      <c r="I4" s="282">
        <f t="shared" si="118"/>
        <v>0</v>
      </c>
      <c r="J4" s="200">
        <f t="shared" ref="J4:N4" si="180">J3</f>
        <v>26</v>
      </c>
      <c r="K4" s="200">
        <f>IF($B4&lt;Main!$B$10,0,HLOOKUP(J4,ReplacementRates!$V$3:$AZ$54,ReplacementRates!$A2-4,1)*((IF(OptimumBenefits!#REF!&lt;20,Main!$B$31,IF(OptimumBenefits!#REF!&lt;25,Main!$B$32,IF(OptimumBenefits!#REF!&lt;30,Main!$B$33,Main!$B$34))))*OptimumBenefits!$B4))</f>
        <v>0</v>
      </c>
      <c r="L4" s="273">
        <f ca="1">K4*IF($B4=Salary!$B4,Salary!$I4,"")</f>
        <v>0</v>
      </c>
      <c r="M4" s="272">
        <f>IF($B4&lt;Main!$B$10,0,(VLOOKUP(J4,'Survival Probability'!$A$3:$F$98,6)/(1+Main!$B$5)^(OptimumBenefits!J4-OptimumBenefits!$A4))*(VLOOKUP(J4,'Survival Probability'!$A$3:$F$98,3)/VLOOKUP($A4,'Survival Probability'!$A$3:$F$98,3)))</f>
        <v>0</v>
      </c>
      <c r="N4" s="282">
        <f t="shared" si="2"/>
        <v>0</v>
      </c>
      <c r="O4" s="200">
        <f t="shared" ref="O4:BZ4" si="181">O3</f>
        <v>27</v>
      </c>
      <c r="P4" s="200">
        <f>IF($B4&lt;Main!$B$10,0,HLOOKUP(O4,ReplacementRates!$V$3:$AZ$54,ReplacementRates!$A2-4,1)*((IF(OptimumBenefits!#REF!&lt;20,Main!$B$31,IF(OptimumBenefits!#REF!&lt;25,Main!$B$32,IF(OptimumBenefits!#REF!&lt;30,Main!$B$33,Main!$B$34))))*OptimumBenefits!$B4))</f>
        <v>0</v>
      </c>
      <c r="Q4" s="273">
        <f ca="1">P4*IF($B4=Salary!$B4,Salary!$I4,"")</f>
        <v>0</v>
      </c>
      <c r="R4" s="272">
        <f>IF($B4&lt;Main!$B$10,0,(VLOOKUP(O4,'Survival Probability'!$A$3:$F$98,6)/(1+Main!$B$5)^(OptimumBenefits!O4-OptimumBenefits!$A4))*(VLOOKUP(O4,'Survival Probability'!$A$3:$F$98,3)/VLOOKUP($A4,'Survival Probability'!$A$3:$F$98,3)))</f>
        <v>0</v>
      </c>
      <c r="S4" s="282">
        <f t="shared" ca="1" si="4"/>
        <v>0</v>
      </c>
      <c r="T4" s="200">
        <f t="shared" ref="T4:CE4" si="182">T3</f>
        <v>28</v>
      </c>
      <c r="U4" s="200">
        <f>IF($B4&lt;Main!$B$10,0,HLOOKUP(T4,ReplacementRates!$V$3:$AZ$54,ReplacementRates!$A2-4,1)*((IF(OptimumBenefits!#REF!&lt;20,Main!$B$31,IF(OptimumBenefits!#REF!&lt;25,Main!$B$32,IF(OptimumBenefits!#REF!&lt;30,Main!$B$33,Main!$B$34))))*OptimumBenefits!$B4))</f>
        <v>0</v>
      </c>
      <c r="V4" s="273">
        <f ca="1">U4*IF($B4=Salary!$B4,Salary!$I4,"")</f>
        <v>0</v>
      </c>
      <c r="W4" s="272">
        <f>IF($B4&lt;Main!$B$10,0,(VLOOKUP(T4,'Survival Probability'!$A$3:$F$98,6)/(1+Main!$B$5)^(OptimumBenefits!T4-OptimumBenefits!$A4))*(VLOOKUP(T4,'Survival Probability'!$A$3:$F$98,3)/VLOOKUP($A4,'Survival Probability'!$A$3:$F$98,3)))</f>
        <v>0</v>
      </c>
      <c r="X4" s="282">
        <f t="shared" ca="1" si="6"/>
        <v>0</v>
      </c>
      <c r="Y4" s="200">
        <f t="shared" ref="Y4:CJ4" si="183">Y3</f>
        <v>29</v>
      </c>
      <c r="Z4" s="200">
        <f>IF($B4&lt;Main!$B$10,0,HLOOKUP(Y4,ReplacementRates!$V$3:$AZ$54,ReplacementRates!$A2-4,1)*((IF(OptimumBenefits!#REF!&lt;20,Main!$B$31,IF(OptimumBenefits!#REF!&lt;25,Main!$B$32,IF(OptimumBenefits!#REF!&lt;30,Main!$B$33,Main!$B$34))))*OptimumBenefits!$B4))</f>
        <v>0</v>
      </c>
      <c r="AA4" s="273">
        <f ca="1">Z4*IF($B4=Salary!$B4,Salary!$I4,"")</f>
        <v>0</v>
      </c>
      <c r="AB4" s="272">
        <f>IF($B4&lt;Main!$B$10,0,(VLOOKUP(Y4,'Survival Probability'!$A$3:$F$98,6)/(1+Main!$B$5)^(OptimumBenefits!Y4-OptimumBenefits!$A4))*(VLOOKUP(Y4,'Survival Probability'!$A$3:$F$98,3)/VLOOKUP($A4,'Survival Probability'!$A$3:$F$98,3)))</f>
        <v>0</v>
      </c>
      <c r="AC4" s="282">
        <f t="shared" ca="1" si="8"/>
        <v>0</v>
      </c>
      <c r="AD4" s="200">
        <f t="shared" ref="AD4:CO4" si="184">AD3</f>
        <v>30</v>
      </c>
      <c r="AE4" s="200">
        <f>IF($B4&lt;Main!$B$10,0,HLOOKUP(AD4,ReplacementRates!$V$3:$AZ$54,ReplacementRates!$A2-4,1)*((IF(OptimumBenefits!#REF!&lt;20,Main!$B$31,IF(OptimumBenefits!#REF!&lt;25,Main!$B$32,IF(OptimumBenefits!#REF!&lt;30,Main!$B$33,Main!$B$34))))*OptimumBenefits!$B4))</f>
        <v>0</v>
      </c>
      <c r="AF4" s="273">
        <f ca="1">AE4*IF($B4=Salary!$B4,Salary!$I4,"")</f>
        <v>0</v>
      </c>
      <c r="AG4" s="272">
        <f>IF($B4&lt;Main!$B$10,0,(VLOOKUP(AD4,'Survival Probability'!$A$3:$F$98,6)/(1+Main!$B$5)^(OptimumBenefits!AD4-OptimumBenefits!$A4))*(VLOOKUP(AD4,'Survival Probability'!$A$3:$F$98,3)/VLOOKUP($A4,'Survival Probability'!$A$3:$F$98,3)))</f>
        <v>0</v>
      </c>
      <c r="AH4" s="282">
        <f t="shared" ca="1" si="10"/>
        <v>0</v>
      </c>
      <c r="AI4" s="200">
        <f t="shared" ref="AI4:CT4" si="185">AI3</f>
        <v>31</v>
      </c>
      <c r="AJ4" s="200">
        <f>IF($B4&lt;Main!$B$10,0,HLOOKUP(AI4,ReplacementRates!$V$3:$AZ$54,ReplacementRates!$A2-4,1)*((IF(OptimumBenefits!#REF!&lt;20,Main!$B$31,IF(OptimumBenefits!#REF!&lt;25,Main!$B$32,IF(OptimumBenefits!#REF!&lt;30,Main!$B$33,Main!$B$34))))*OptimumBenefits!$B4))</f>
        <v>0</v>
      </c>
      <c r="AK4" s="273">
        <f ca="1">AJ4*IF($B4=Salary!$B4,Salary!$I4,"")</f>
        <v>0</v>
      </c>
      <c r="AL4" s="272">
        <f>IF($B4&lt;Main!$B$10,0,(VLOOKUP(AI4,'Survival Probability'!$A$3:$F$98,6)/(1+Main!$B$5)^(OptimumBenefits!AI4-OptimumBenefits!$A4))*(VLOOKUP(AI4,'Survival Probability'!$A$3:$F$98,3)/VLOOKUP($A4,'Survival Probability'!$A$3:$F$98,3)))</f>
        <v>0</v>
      </c>
      <c r="AM4" s="282">
        <f t="shared" ca="1" si="12"/>
        <v>0</v>
      </c>
      <c r="AN4" s="200">
        <f t="shared" ref="AN4:CY4" si="186">AN3</f>
        <v>32</v>
      </c>
      <c r="AO4" s="200">
        <f>IF($B4&lt;Main!$B$10,0,HLOOKUP(AN4,ReplacementRates!$V$3:$AZ$54,ReplacementRates!$A2-4,1)*((IF(OptimumBenefits!#REF!&lt;20,Main!$B$31,IF(OptimumBenefits!#REF!&lt;25,Main!$B$32,IF(OptimumBenefits!#REF!&lt;30,Main!$B$33,Main!$B$34))))*OptimumBenefits!$B4))</f>
        <v>0</v>
      </c>
      <c r="AP4" s="273">
        <f ca="1">AO4*IF($B4=Salary!$B4,Salary!$I4,"")</f>
        <v>0</v>
      </c>
      <c r="AQ4" s="272">
        <f>IF($B4&lt;Main!$B$10,0,(VLOOKUP(AN4,'Survival Probability'!$A$3:$F$98,6)/(1+Main!$B$5)^(OptimumBenefits!AN4-OptimumBenefits!$A4))*(VLOOKUP(AN4,'Survival Probability'!$A$3:$F$98,3)/VLOOKUP($A4,'Survival Probability'!$A$3:$F$98,3)))</f>
        <v>0</v>
      </c>
      <c r="AR4" s="282">
        <f t="shared" ca="1" si="14"/>
        <v>0</v>
      </c>
      <c r="AS4" s="200">
        <f t="shared" ref="AS4:DD4" si="187">AS3</f>
        <v>33</v>
      </c>
      <c r="AT4" s="200">
        <f>IF($B4&lt;Main!$B$10,0,HLOOKUP(AS4,ReplacementRates!$V$3:$AZ$54,ReplacementRates!$A2-4,1)*((IF(OptimumBenefits!#REF!&lt;20,Main!$B$31,IF(OptimumBenefits!#REF!&lt;25,Main!$B$32,IF(OptimumBenefits!#REF!&lt;30,Main!$B$33,Main!$B$34))))*OptimumBenefits!$B4))</f>
        <v>0</v>
      </c>
      <c r="AU4" s="273">
        <f ca="1">AT4*IF($B4=Salary!$B4,Salary!$I4,"")</f>
        <v>0</v>
      </c>
      <c r="AV4" s="272">
        <f>IF($B4&lt;Main!$B$10,0,(VLOOKUP(AS4,'Survival Probability'!$A$3:$F$98,6)/(1+Main!$B$5)^(OptimumBenefits!AS4-OptimumBenefits!$A4))*(VLOOKUP(AS4,'Survival Probability'!$A$3:$F$98,3)/VLOOKUP($A4,'Survival Probability'!$A$3:$F$98,3)))</f>
        <v>0</v>
      </c>
      <c r="AW4" s="282">
        <f t="shared" ca="1" si="16"/>
        <v>0</v>
      </c>
      <c r="AX4" s="200">
        <f t="shared" ref="AX4:DI4" si="188">AX3</f>
        <v>34</v>
      </c>
      <c r="AY4" s="200">
        <f>IF($B4&lt;Main!$B$10,0,HLOOKUP(AX4,ReplacementRates!$V$3:$AZ$54,ReplacementRates!$A2-4,1)*((IF(OptimumBenefits!#REF!&lt;20,Main!$B$31,IF(OptimumBenefits!#REF!&lt;25,Main!$B$32,IF(OptimumBenefits!#REF!&lt;30,Main!$B$33,Main!$B$34))))*OptimumBenefits!$B4))</f>
        <v>0</v>
      </c>
      <c r="AZ4" s="273">
        <f ca="1">AY4*IF($B4=Salary!$B4,Salary!$I4,"")</f>
        <v>0</v>
      </c>
      <c r="BA4" s="272">
        <f>IF($B4&lt;Main!$B$10,0,(VLOOKUP(AX4,'Survival Probability'!$A$3:$F$98,6)/(1+Main!$B$5)^(OptimumBenefits!AX4-OptimumBenefits!$A4))*(VLOOKUP(AX4,'Survival Probability'!$A$3:$F$98,3)/VLOOKUP($A4,'Survival Probability'!$A$3:$F$98,3)))</f>
        <v>0</v>
      </c>
      <c r="BB4" s="282">
        <f t="shared" ca="1" si="18"/>
        <v>0</v>
      </c>
      <c r="BC4" s="200">
        <f t="shared" ref="BC4:DN4" si="189">BC3</f>
        <v>35</v>
      </c>
      <c r="BD4" s="200">
        <f>IF($B4&lt;Main!$B$10,0,HLOOKUP(BC4,ReplacementRates!$V$3:$AZ$54,ReplacementRates!$A2-4,1)*((IF(OptimumBenefits!#REF!&lt;20,Main!$B$31,IF(OptimumBenefits!#REF!&lt;25,Main!$B$32,IF(OptimumBenefits!#REF!&lt;30,Main!$B$33,Main!$B$34))))*OptimumBenefits!$B4))</f>
        <v>0</v>
      </c>
      <c r="BE4" s="273">
        <f ca="1">BD4*IF($B4=Salary!$B4,Salary!$I4,"")</f>
        <v>0</v>
      </c>
      <c r="BF4" s="272">
        <f>IF($B4&lt;Main!$B$10,0,(VLOOKUP(BC4,'Survival Probability'!$A$3:$F$98,6)/(1+Main!$B$5)^(OptimumBenefits!BC4-OptimumBenefits!$A4))*(VLOOKUP(BC4,'Survival Probability'!$A$3:$F$98,3)/VLOOKUP($A4,'Survival Probability'!$A$3:$F$98,3)))</f>
        <v>0</v>
      </c>
      <c r="BG4" s="282">
        <f t="shared" ca="1" si="20"/>
        <v>0</v>
      </c>
      <c r="BH4" s="200">
        <f t="shared" ref="BH4:DS4" si="190">BH3</f>
        <v>36</v>
      </c>
      <c r="BI4" s="200">
        <f>IF($B4&lt;Main!$B$10,0,HLOOKUP(BH4,ReplacementRates!$V$3:$AZ$54,ReplacementRates!$A2-4,1)*((IF(OptimumBenefits!#REF!&lt;20,Main!$B$31,IF(OptimumBenefits!#REF!&lt;25,Main!$B$32,IF(OptimumBenefits!#REF!&lt;30,Main!$B$33,Main!$B$34))))*OptimumBenefits!$B4))</f>
        <v>0</v>
      </c>
      <c r="BJ4" s="273">
        <f ca="1">BI4*IF($B4=Salary!$B4,Salary!$I4,"")</f>
        <v>0</v>
      </c>
      <c r="BK4" s="272">
        <f>IF($B4&lt;Main!$B$10,0,(VLOOKUP(BH4,'Survival Probability'!$A$3:$F$98,6)/(1+Main!$B$5)^(OptimumBenefits!BH4-OptimumBenefits!$A4))*(VLOOKUP(BH4,'Survival Probability'!$A$3:$F$98,3)/VLOOKUP($A4,'Survival Probability'!$A$3:$F$98,3)))</f>
        <v>0</v>
      </c>
      <c r="BL4" s="282">
        <f t="shared" ca="1" si="22"/>
        <v>0</v>
      </c>
      <c r="BM4" s="200">
        <f t="shared" ref="BM4:DX4" si="191">BM3</f>
        <v>37</v>
      </c>
      <c r="BN4" s="200">
        <f>IF($B4&lt;Main!$B$10,0,HLOOKUP(BM4,ReplacementRates!$V$3:$AZ$54,ReplacementRates!$A2-4,1)*((IF(OptimumBenefits!#REF!&lt;20,Main!$B$31,IF(OptimumBenefits!#REF!&lt;25,Main!$B$32,IF(OptimumBenefits!#REF!&lt;30,Main!$B$33,Main!$B$34))))*OptimumBenefits!$B4))</f>
        <v>0</v>
      </c>
      <c r="BO4" s="273">
        <f ca="1">BN4*IF($B4=Salary!$B4,Salary!$I4,"")</f>
        <v>0</v>
      </c>
      <c r="BP4" s="272">
        <f>IF($B4&lt;Main!$B$10,0,(VLOOKUP(BM4,'Survival Probability'!$A$3:$F$98,6)/(1+Main!$B$5)^(OptimumBenefits!BM4-OptimumBenefits!$A4))*(VLOOKUP(BM4,'Survival Probability'!$A$3:$F$98,3)/VLOOKUP($A4,'Survival Probability'!$A$3:$F$98,3)))</f>
        <v>0</v>
      </c>
      <c r="BQ4" s="282">
        <f t="shared" ca="1" si="24"/>
        <v>0</v>
      </c>
      <c r="BR4" s="200">
        <f t="shared" ref="BR4:EC4" si="192">BR3</f>
        <v>38</v>
      </c>
      <c r="BS4" s="200">
        <f>IF($B4&lt;Main!$B$10,0,HLOOKUP(BR4,ReplacementRates!$V$3:$AZ$54,ReplacementRates!$A2-4,1)*((IF(OptimumBenefits!#REF!&lt;20,Main!$B$31,IF(OptimumBenefits!#REF!&lt;25,Main!$B$32,IF(OptimumBenefits!#REF!&lt;30,Main!$B$33,Main!$B$34))))*OptimumBenefits!$B4))</f>
        <v>0</v>
      </c>
      <c r="BT4" s="273">
        <f ca="1">BS4*IF($B4=Salary!$B4,Salary!$I4,"")</f>
        <v>0</v>
      </c>
      <c r="BU4" s="272">
        <f>IF($B4&lt;Main!$B$10,0,(VLOOKUP(BR4,'Survival Probability'!$A$3:$F$98,6)/(1+Main!$B$5)^(OptimumBenefits!BR4-OptimumBenefits!$A4))*(VLOOKUP(BR4,'Survival Probability'!$A$3:$F$98,3)/VLOOKUP($A4,'Survival Probability'!$A$3:$F$98,3)))</f>
        <v>0</v>
      </c>
      <c r="BV4" s="282">
        <f t="shared" ca="1" si="26"/>
        <v>0</v>
      </c>
      <c r="BW4" s="200">
        <f t="shared" ref="BW4:EH4" si="193">BW3</f>
        <v>39</v>
      </c>
      <c r="BX4" s="200">
        <f>IF($B4&lt;Main!$B$10,0,HLOOKUP(BW4,ReplacementRates!$V$3:$AZ$54,ReplacementRates!$A2-4,1)*((IF(OptimumBenefits!#REF!&lt;20,Main!$B$31,IF(OptimumBenefits!#REF!&lt;25,Main!$B$32,IF(OptimumBenefits!#REF!&lt;30,Main!$B$33,Main!$B$34))))*OptimumBenefits!$B4))</f>
        <v>0</v>
      </c>
      <c r="BY4" s="273">
        <f ca="1">BX4*IF($B4=Salary!$B4,Salary!$I4,"")</f>
        <v>0</v>
      </c>
      <c r="BZ4" s="272">
        <f>IF($B4&lt;Main!$B$10,0,(VLOOKUP(BW4,'Survival Probability'!$A$3:$F$98,6)/(1+Main!$B$5)^(OptimumBenefits!BW4-OptimumBenefits!$A4))*(VLOOKUP(BW4,'Survival Probability'!$A$3:$F$98,3)/VLOOKUP($A4,'Survival Probability'!$A$3:$F$98,3)))</f>
        <v>0</v>
      </c>
      <c r="CA4" s="282">
        <f t="shared" ca="1" si="28"/>
        <v>0</v>
      </c>
      <c r="CB4" s="200">
        <f t="shared" ref="CB4:EM4" si="194">CB3</f>
        <v>40</v>
      </c>
      <c r="CC4" s="200">
        <f>IF($B4&lt;Main!$B$10,0,HLOOKUP(CB4,ReplacementRates!$V$3:$AZ$54,ReplacementRates!$A2-4,1)*((IF(OptimumBenefits!#REF!&lt;20,Main!$B$31,IF(OptimumBenefits!#REF!&lt;25,Main!$B$32,IF(OptimumBenefits!#REF!&lt;30,Main!$B$33,Main!$B$34))))*OptimumBenefits!$B4))</f>
        <v>0</v>
      </c>
      <c r="CD4" s="273">
        <f ca="1">CC4*IF($B4=Salary!$B4,Salary!$I4,"")</f>
        <v>0</v>
      </c>
      <c r="CE4" s="272">
        <f>IF($B4&lt;Main!$B$10,0,(VLOOKUP(CB4,'Survival Probability'!$A$3:$F$98,6)/(1+Main!$B$5)^(OptimumBenefits!CB4-OptimumBenefits!$A4))*(VLOOKUP(CB4,'Survival Probability'!$A$3:$F$98,3)/VLOOKUP($A4,'Survival Probability'!$A$3:$F$98,3)))</f>
        <v>0</v>
      </c>
      <c r="CF4" s="282">
        <f t="shared" ca="1" si="30"/>
        <v>0</v>
      </c>
      <c r="CG4" s="200">
        <f t="shared" ref="CG4:ER4" si="195">CG3</f>
        <v>41</v>
      </c>
      <c r="CH4" s="200">
        <f>IF($B4&lt;Main!$B$10,0,HLOOKUP(CG4,ReplacementRates!$V$3:$AZ$54,ReplacementRates!$A2-4,1)*((IF(OptimumBenefits!#REF!&lt;20,Main!$B$31,IF(OptimumBenefits!#REF!&lt;25,Main!$B$32,IF(OptimumBenefits!#REF!&lt;30,Main!$B$33,Main!$B$34))))*OptimumBenefits!$B4))</f>
        <v>0</v>
      </c>
      <c r="CI4" s="273">
        <f ca="1">CH4*IF($B4=Salary!$B4,Salary!$I4,"")</f>
        <v>0</v>
      </c>
      <c r="CJ4" s="272">
        <f>IF($B4&lt;Main!$B$10,0,(VLOOKUP(CG4,'Survival Probability'!$A$3:$F$98,6)/(1+Main!$B$5)^(OptimumBenefits!CG4-OptimumBenefits!$A4))*(VLOOKUP(CG4,'Survival Probability'!$A$3:$F$98,3)/VLOOKUP($A4,'Survival Probability'!$A$3:$F$98,3)))</f>
        <v>0</v>
      </c>
      <c r="CK4" s="282">
        <f t="shared" ca="1" si="32"/>
        <v>0</v>
      </c>
      <c r="CL4" s="200">
        <f t="shared" ref="CL4:EW4" si="196">CL3</f>
        <v>42</v>
      </c>
      <c r="CM4" s="200">
        <f>IF($B4&lt;Main!$B$10,0,HLOOKUP(CL4,ReplacementRates!$V$3:$AZ$54,ReplacementRates!$A2-4,1)*((IF(OptimumBenefits!#REF!&lt;20,Main!$B$31,IF(OptimumBenefits!#REF!&lt;25,Main!$B$32,IF(OptimumBenefits!#REF!&lt;30,Main!$B$33,Main!$B$34))))*OptimumBenefits!$B4))</f>
        <v>0</v>
      </c>
      <c r="CN4" s="273">
        <f ca="1">CM4*IF($B4=Salary!$B4,Salary!$I4,"")</f>
        <v>0</v>
      </c>
      <c r="CO4" s="272">
        <f>IF($B4&lt;Main!$B$10,0,(VLOOKUP(CL4,'Survival Probability'!$A$3:$F$98,6)/(1+Main!$B$5)^(OptimumBenefits!CL4-OptimumBenefits!$A4))*(VLOOKUP(CL4,'Survival Probability'!$A$3:$F$98,3)/VLOOKUP($A4,'Survival Probability'!$A$3:$F$98,3)))</f>
        <v>0</v>
      </c>
      <c r="CP4" s="282">
        <f t="shared" ca="1" si="34"/>
        <v>0</v>
      </c>
      <c r="CQ4" s="200">
        <f t="shared" ref="CQ4:FB4" si="197">CQ3</f>
        <v>43</v>
      </c>
      <c r="CR4" s="200">
        <f>IF($B4&lt;Main!$B$10,0,HLOOKUP(CQ4,ReplacementRates!$V$3:$AZ$54,ReplacementRates!$A2-4,1)*((IF(OptimumBenefits!#REF!&lt;20,Main!$B$31,IF(OptimumBenefits!#REF!&lt;25,Main!$B$32,IF(OptimumBenefits!#REF!&lt;30,Main!$B$33,Main!$B$34))))*OptimumBenefits!$B4))</f>
        <v>0</v>
      </c>
      <c r="CS4" s="273">
        <f ca="1">CR4*IF($B4=Salary!$B4,Salary!$I4,"")</f>
        <v>0</v>
      </c>
      <c r="CT4" s="272">
        <f>IF($B4&lt;Main!$B$10,0,(VLOOKUP(CQ4,'Survival Probability'!$A$3:$F$98,6)/(1+Main!$B$5)^(OptimumBenefits!CQ4-OptimumBenefits!$A4))*(VLOOKUP(CQ4,'Survival Probability'!$A$3:$F$98,3)/VLOOKUP($A4,'Survival Probability'!$A$3:$F$98,3)))</f>
        <v>0</v>
      </c>
      <c r="CU4" s="282">
        <f t="shared" ca="1" si="36"/>
        <v>0</v>
      </c>
      <c r="CV4" s="200">
        <f t="shared" ref="CV4:FG4" si="198">CV3</f>
        <v>44</v>
      </c>
      <c r="CW4" s="200">
        <f>IF($B4&lt;Main!$B$10,0,HLOOKUP(CV4,ReplacementRates!$V$3:$AZ$54,ReplacementRates!$A2-4,1)*((IF(OptimumBenefits!#REF!&lt;20,Main!$B$31,IF(OptimumBenefits!#REF!&lt;25,Main!$B$32,IF(OptimumBenefits!#REF!&lt;30,Main!$B$33,Main!$B$34))))*OptimumBenefits!$B4))</f>
        <v>0</v>
      </c>
      <c r="CX4" s="273">
        <f ca="1">CW4*IF($B4=Salary!$B4,Salary!$I4,"")</f>
        <v>0</v>
      </c>
      <c r="CY4" s="272">
        <f>IF($B4&lt;Main!$B$10,0,(VLOOKUP(CV4,'Survival Probability'!$A$3:$F$98,6)/(1+Main!$B$5)^(OptimumBenefits!CV4-OptimumBenefits!$A4))*(VLOOKUP(CV4,'Survival Probability'!$A$3:$F$98,3)/VLOOKUP($A4,'Survival Probability'!$A$3:$F$98,3)))</f>
        <v>0</v>
      </c>
      <c r="CZ4" s="282">
        <f t="shared" ca="1" si="38"/>
        <v>0</v>
      </c>
      <c r="DA4" s="200">
        <f t="shared" ref="DA4:FL4" si="199">DA3</f>
        <v>45</v>
      </c>
      <c r="DB4" s="200">
        <f>IF($B4&lt;Main!$B$10,0,HLOOKUP(DA4,ReplacementRates!$V$3:$AZ$54,ReplacementRates!$A2-4,1)*((IF(OptimumBenefits!#REF!&lt;20,Main!$B$31,IF(OptimumBenefits!#REF!&lt;25,Main!$B$32,IF(OptimumBenefits!#REF!&lt;30,Main!$B$33,Main!$B$34))))*OptimumBenefits!$B4))</f>
        <v>0</v>
      </c>
      <c r="DC4" s="273">
        <f ca="1">DB4*IF($B4=Salary!$B4,Salary!$I4,"")</f>
        <v>0</v>
      </c>
      <c r="DD4" s="272">
        <f>IF($B4&lt;Main!$B$10,0,(VLOOKUP(DA4,'Survival Probability'!$A$3:$F$98,6)/(1+Main!$B$5)^(OptimumBenefits!DA4-OptimumBenefits!$A4))*(VLOOKUP(DA4,'Survival Probability'!$A$3:$F$98,3)/VLOOKUP($A4,'Survival Probability'!$A$3:$F$98,3)))</f>
        <v>0</v>
      </c>
      <c r="DE4" s="282">
        <f t="shared" ca="1" si="40"/>
        <v>0</v>
      </c>
      <c r="DF4" s="200">
        <f t="shared" ref="DF4:FQ4" si="200">DF3</f>
        <v>46</v>
      </c>
      <c r="DG4" s="200">
        <f>IF($B4&lt;Main!$B$10,0,HLOOKUP(DF4,ReplacementRates!$V$3:$AZ$54,ReplacementRates!$A2-4,1)*((IF(OptimumBenefits!#REF!&lt;20,Main!$B$31,IF(OptimumBenefits!#REF!&lt;25,Main!$B$32,IF(OptimumBenefits!#REF!&lt;30,Main!$B$33,Main!$B$34))))*OptimumBenefits!$B4))</f>
        <v>0</v>
      </c>
      <c r="DH4" s="273">
        <f ca="1">DG4*IF($B4=Salary!$B4,Salary!$I4,"")</f>
        <v>0</v>
      </c>
      <c r="DI4" s="272">
        <f>IF($B4&lt;Main!$B$10,0,(VLOOKUP(DF4,'Survival Probability'!$A$3:$F$98,6)/(1+Main!$B$5)^(OptimumBenefits!DF4-OptimumBenefits!$A4))*(VLOOKUP(DF4,'Survival Probability'!$A$3:$F$98,3)/VLOOKUP($A4,'Survival Probability'!$A$3:$F$98,3)))</f>
        <v>0</v>
      </c>
      <c r="DJ4" s="282">
        <f t="shared" ca="1" si="42"/>
        <v>0</v>
      </c>
      <c r="DK4" s="200">
        <f t="shared" ref="DK4:FV4" si="201">DK3</f>
        <v>47</v>
      </c>
      <c r="DL4" s="200">
        <f>IF($B4&lt;Main!$B$10,0,HLOOKUP(DK4,ReplacementRates!$V$3:$AZ$54,ReplacementRates!$A2-4,1)*((IF(OptimumBenefits!#REF!&lt;20,Main!$B$31,IF(OptimumBenefits!#REF!&lt;25,Main!$B$32,IF(OptimumBenefits!#REF!&lt;30,Main!$B$33,Main!$B$34))))*OptimumBenefits!$B4))</f>
        <v>0</v>
      </c>
      <c r="DM4" s="273">
        <f ca="1">DL4*IF($B4=Salary!$B4,Salary!$I4,"")</f>
        <v>0</v>
      </c>
      <c r="DN4" s="272">
        <f>IF($B4&lt;Main!$B$10,0,(VLOOKUP(DK4,'Survival Probability'!$A$3:$F$98,6)/(1+Main!$B$5)^(OptimumBenefits!DK4-OptimumBenefits!$A4))*(VLOOKUP(DK4,'Survival Probability'!$A$3:$F$98,3)/VLOOKUP($A4,'Survival Probability'!$A$3:$F$98,3)))</f>
        <v>0</v>
      </c>
      <c r="DO4" s="282">
        <f t="shared" ca="1" si="44"/>
        <v>0</v>
      </c>
      <c r="DP4" s="200">
        <f t="shared" ref="DP4:GA4" si="202">DP3</f>
        <v>48</v>
      </c>
      <c r="DQ4" s="200">
        <f>IF($B4&lt;Main!$B$10,0,HLOOKUP(DP4,ReplacementRates!$V$3:$AZ$54,ReplacementRates!$A2-4,1)*((IF(OptimumBenefits!#REF!&lt;20,Main!$B$31,IF(OptimumBenefits!#REF!&lt;25,Main!$B$32,IF(OptimumBenefits!#REF!&lt;30,Main!$B$33,Main!$B$34))))*OptimumBenefits!$B4))</f>
        <v>0</v>
      </c>
      <c r="DR4" s="273">
        <f ca="1">DQ4*IF($B4=Salary!$B4,Salary!$I4,"")</f>
        <v>0</v>
      </c>
      <c r="DS4" s="272">
        <f>IF($B4&lt;Main!$B$10,0,(VLOOKUP(DP4,'Survival Probability'!$A$3:$F$98,6)/(1+Main!$B$5)^(OptimumBenefits!DP4-OptimumBenefits!$A4))*(VLOOKUP(DP4,'Survival Probability'!$A$3:$F$98,3)/VLOOKUP($A4,'Survival Probability'!$A$3:$F$98,3)))</f>
        <v>0</v>
      </c>
      <c r="DT4" s="282">
        <f t="shared" ca="1" si="46"/>
        <v>0</v>
      </c>
      <c r="DU4" s="200">
        <f t="shared" ref="DU4:GF4" si="203">DU3</f>
        <v>49</v>
      </c>
      <c r="DV4" s="200">
        <f>IF($B4&lt;Main!$B$10,0,HLOOKUP(DU4,ReplacementRates!$V$3:$AZ$54,ReplacementRates!$A2-4,1)*((IF(OptimumBenefits!#REF!&lt;20,Main!$B$31,IF(OptimumBenefits!#REF!&lt;25,Main!$B$32,IF(OptimumBenefits!#REF!&lt;30,Main!$B$33,Main!$B$34))))*OptimumBenefits!$B4))</f>
        <v>0</v>
      </c>
      <c r="DW4" s="273">
        <f ca="1">DV4*IF($B4=Salary!$B4,Salary!$I4,"")</f>
        <v>0</v>
      </c>
      <c r="DX4" s="272">
        <f>IF($B4&lt;Main!$B$10,0,(VLOOKUP(DU4,'Survival Probability'!$A$3:$F$98,6)/(1+Main!$B$5)^(OptimumBenefits!DU4-OptimumBenefits!$A4))*(VLOOKUP(DU4,'Survival Probability'!$A$3:$F$98,3)/VLOOKUP($A4,'Survival Probability'!$A$3:$F$98,3)))</f>
        <v>0</v>
      </c>
      <c r="DY4" s="282">
        <f t="shared" ca="1" si="48"/>
        <v>0</v>
      </c>
      <c r="DZ4" s="200">
        <f t="shared" ref="DZ4:GK4" si="204">DZ3</f>
        <v>50</v>
      </c>
      <c r="EA4" s="200">
        <f>IF($B4&lt;Main!$B$10,0,HLOOKUP(DZ4,ReplacementRates!$V$3:$AZ$54,ReplacementRates!$A2-4,1)*((IF(OptimumBenefits!#REF!&lt;20,Main!$B$31,IF(OptimumBenefits!#REF!&lt;25,Main!$B$32,IF(OptimumBenefits!#REF!&lt;30,Main!$B$33,Main!$B$34))))*OptimumBenefits!$B4))</f>
        <v>0</v>
      </c>
      <c r="EB4" s="273">
        <f ca="1">EA4*IF($B4=Salary!$B4,Salary!$I4,"")</f>
        <v>0</v>
      </c>
      <c r="EC4" s="272">
        <f>IF($B4&lt;Main!$B$10,0,(VLOOKUP(DZ4,'Survival Probability'!$A$3:$F$98,6)/(1+Main!$B$5)^(OptimumBenefits!DZ4-OptimumBenefits!$A4))*(VLOOKUP(DZ4,'Survival Probability'!$A$3:$F$98,3)/VLOOKUP($A4,'Survival Probability'!$A$3:$F$98,3)))</f>
        <v>0</v>
      </c>
      <c r="ED4" s="282">
        <f t="shared" ca="1" si="50"/>
        <v>0</v>
      </c>
      <c r="EE4" s="200">
        <f t="shared" ref="EE4:GP4" si="205">EE3</f>
        <v>51</v>
      </c>
      <c r="EF4" s="200">
        <f>IF($B4&lt;Main!$B$10,0,HLOOKUP(EE4,ReplacementRates!$V$3:$AZ$54,ReplacementRates!$A2-4,1)*((IF(OptimumBenefits!#REF!&lt;20,Main!$B$31,IF(OptimumBenefits!#REF!&lt;25,Main!$B$32,IF(OptimumBenefits!#REF!&lt;30,Main!$B$33,Main!$B$34))))*OptimumBenefits!$B4))</f>
        <v>0</v>
      </c>
      <c r="EG4" s="273">
        <f ca="1">EF4*IF($B4=Salary!$B4,Salary!$I4,"")</f>
        <v>0</v>
      </c>
      <c r="EH4" s="272">
        <f>IF($B4&lt;Main!$B$10,0,(VLOOKUP(EE4,'Survival Probability'!$A$3:$F$98,6)/(1+Main!$B$5)^(OptimumBenefits!EE4-OptimumBenefits!$A4))*(VLOOKUP(EE4,'Survival Probability'!$A$3:$F$98,3)/VLOOKUP($A4,'Survival Probability'!$A$3:$F$98,3)))</f>
        <v>0</v>
      </c>
      <c r="EI4" s="282">
        <f t="shared" ca="1" si="52"/>
        <v>0</v>
      </c>
      <c r="EJ4" s="200">
        <f t="shared" ref="EJ4:GU4" si="206">EJ3</f>
        <v>52</v>
      </c>
      <c r="EK4" s="200">
        <f>IF($B4&lt;Main!$B$10,0,HLOOKUP(EJ4,ReplacementRates!$V$3:$AZ$54,ReplacementRates!$A2-4,1)*((IF(OptimumBenefits!#REF!&lt;20,Main!$B$31,IF(OptimumBenefits!#REF!&lt;25,Main!$B$32,IF(OptimumBenefits!#REF!&lt;30,Main!$B$33,Main!$B$34))))*OptimumBenefits!$B4))</f>
        <v>0</v>
      </c>
      <c r="EL4" s="273">
        <f ca="1">EK4*IF($B4=Salary!$B4,Salary!$I4,"")</f>
        <v>0</v>
      </c>
      <c r="EM4" s="272">
        <f>IF($B4&lt;Main!$B$10,0,(VLOOKUP(EJ4,'Survival Probability'!$A$3:$F$98,6)/(1+Main!$B$5)^(OptimumBenefits!EJ4-OptimumBenefits!$A4))*(VLOOKUP(EJ4,'Survival Probability'!$A$3:$F$98,3)/VLOOKUP($A4,'Survival Probability'!$A$3:$F$98,3)))</f>
        <v>0</v>
      </c>
      <c r="EN4" s="282">
        <f t="shared" ca="1" si="54"/>
        <v>0</v>
      </c>
      <c r="EO4" s="200">
        <f t="shared" ref="EO4:GZ4" si="207">EO3</f>
        <v>53</v>
      </c>
      <c r="EP4" s="200">
        <f>IF($B4&lt;Main!$B$10,0,HLOOKUP(EO4,ReplacementRates!$V$3:$AZ$54,ReplacementRates!$A2-4,1)*((IF(OptimumBenefits!#REF!&lt;20,Main!$B$31,IF(OptimumBenefits!#REF!&lt;25,Main!$B$32,IF(OptimumBenefits!#REF!&lt;30,Main!$B$33,Main!$B$34))))*OptimumBenefits!$B4))</f>
        <v>0</v>
      </c>
      <c r="EQ4" s="273">
        <f ca="1">EP4*IF($B4=Salary!$B4,Salary!$I4,"")</f>
        <v>0</v>
      </c>
      <c r="ER4" s="272">
        <f>IF($B4&lt;Main!$B$10,0,(VLOOKUP(EO4,'Survival Probability'!$A$3:$F$98,6)/(1+Main!$B$5)^(OptimumBenefits!EO4-OptimumBenefits!$A4))*(VLOOKUP(EO4,'Survival Probability'!$A$3:$F$98,3)/VLOOKUP($A4,'Survival Probability'!$A$3:$F$98,3)))</f>
        <v>0</v>
      </c>
      <c r="ES4" s="282">
        <f t="shared" ca="1" si="56"/>
        <v>0</v>
      </c>
      <c r="ET4" s="200">
        <f t="shared" ref="ET4:HE4" si="208">ET3</f>
        <v>54</v>
      </c>
      <c r="EU4" s="200">
        <f>IF($B4&lt;Main!$B$10,0,HLOOKUP(ET4,ReplacementRates!$V$3:$AZ$54,ReplacementRates!$A2-4,1)*((IF(OptimumBenefits!#REF!&lt;20,Main!$B$31,IF(OptimumBenefits!#REF!&lt;25,Main!$B$32,IF(OptimumBenefits!#REF!&lt;30,Main!$B$33,Main!$B$34))))*OptimumBenefits!$B4))</f>
        <v>0</v>
      </c>
      <c r="EV4" s="273">
        <f ca="1">EU4*IF($B4=Salary!$B4,Salary!$I4,"")</f>
        <v>0</v>
      </c>
      <c r="EW4" s="272">
        <f>IF($B4&lt;Main!$B$10,0,(VLOOKUP(ET4,'Survival Probability'!$A$3:$F$98,6)/(1+Main!$B$5)^(OptimumBenefits!ET4-OptimumBenefits!$A4))*(VLOOKUP(ET4,'Survival Probability'!$A$3:$F$98,3)/VLOOKUP($A4,'Survival Probability'!$A$3:$F$98,3)))</f>
        <v>0</v>
      </c>
      <c r="EX4" s="282">
        <f t="shared" ca="1" si="58"/>
        <v>0</v>
      </c>
      <c r="EY4" s="200">
        <f t="shared" ref="EY4:HJ4" si="209">EY3</f>
        <v>55</v>
      </c>
      <c r="EZ4" s="200">
        <f>IF($B4&lt;Main!$B$10,0,HLOOKUP(EY4,ReplacementRates!$V$3:$AZ$54,ReplacementRates!$A2-4,1)*((IF(OptimumBenefits!#REF!&lt;20,Main!$B$31,IF(OptimumBenefits!#REF!&lt;25,Main!$B$32,IF(OptimumBenefits!#REF!&lt;30,Main!$B$33,Main!$B$34))))*OptimumBenefits!$B4))</f>
        <v>0</v>
      </c>
      <c r="FA4" s="273">
        <f ca="1">EZ4*IF($B4=Salary!$B4,Salary!$I4,"")</f>
        <v>0</v>
      </c>
      <c r="FB4" s="272">
        <f>IF($B4&lt;Main!$B$10,0,(VLOOKUP(EY4,'Survival Probability'!$A$3:$F$98,6)/(1+Main!$B$5)^(OptimumBenefits!EY4-OptimumBenefits!$A4))*(VLOOKUP(EY4,'Survival Probability'!$A$3:$F$98,3)/VLOOKUP($A4,'Survival Probability'!$A$3:$F$98,3)))</f>
        <v>0</v>
      </c>
      <c r="FC4" s="282">
        <f t="shared" ca="1" si="60"/>
        <v>0</v>
      </c>
      <c r="FD4" s="200">
        <f t="shared" ref="FD4:HO4" si="210">FD3</f>
        <v>56</v>
      </c>
      <c r="FE4" s="200">
        <f>IF($B4&lt;Main!$B$10,0,HLOOKUP(FD4,ReplacementRates!$V$3:$AZ$54,ReplacementRates!$A2-4,1)*((IF(OptimumBenefits!#REF!&lt;20,Main!$B$31,IF(OptimumBenefits!#REF!&lt;25,Main!$B$32,IF(OptimumBenefits!#REF!&lt;30,Main!$B$33,Main!$B$34))))*OptimumBenefits!$B4))</f>
        <v>0</v>
      </c>
      <c r="FF4" s="273">
        <f ca="1">FE4*IF($B4=Salary!$B4,Salary!$I4,"")</f>
        <v>0</v>
      </c>
      <c r="FG4" s="272">
        <f>IF($B4&lt;Main!$B$10,0,(VLOOKUP(FD4,'Survival Probability'!$A$3:$F$98,6)/(1+Main!$B$5)^(OptimumBenefits!FD4-OptimumBenefits!$A4))*(VLOOKUP(FD4,'Survival Probability'!$A$3:$F$98,3)/VLOOKUP($A4,'Survival Probability'!$A$3:$F$98,3)))</f>
        <v>0</v>
      </c>
      <c r="FH4" s="282">
        <f t="shared" ca="1" si="62"/>
        <v>0</v>
      </c>
      <c r="FI4" s="200">
        <f t="shared" ref="FI4:HT4" si="211">FI3</f>
        <v>57</v>
      </c>
      <c r="FJ4" s="200">
        <f>IF($B4&lt;Main!$B$10,0,HLOOKUP(FI4,ReplacementRates!$V$3:$AZ$54,ReplacementRates!$A2-4,1)*((IF(OptimumBenefits!#REF!&lt;20,Main!$B$31,IF(OptimumBenefits!#REF!&lt;25,Main!$B$32,IF(OptimumBenefits!#REF!&lt;30,Main!$B$33,Main!$B$34))))*OptimumBenefits!$B4))</f>
        <v>0</v>
      </c>
      <c r="FK4" s="273">
        <f ca="1">FJ4*IF($B4=Salary!$B4,Salary!$I4,"")</f>
        <v>0</v>
      </c>
      <c r="FL4" s="272">
        <f>IF($B4&lt;Main!$B$10,0,(VLOOKUP(FI4,'Survival Probability'!$A$3:$F$98,6)/(1+Main!$B$5)^(OptimumBenefits!FI4-OptimumBenefits!$A4))*(VLOOKUP(FI4,'Survival Probability'!$A$3:$F$98,3)/VLOOKUP($A4,'Survival Probability'!$A$3:$F$98,3)))</f>
        <v>0</v>
      </c>
      <c r="FM4" s="282">
        <f t="shared" ca="1" si="64"/>
        <v>0</v>
      </c>
      <c r="FN4" s="200">
        <f t="shared" ref="FN4:HY4" si="212">FN3</f>
        <v>58</v>
      </c>
      <c r="FO4" s="200">
        <f>IF($B4&lt;Main!$B$10,0,HLOOKUP(FN4,ReplacementRates!$V$3:$AZ$54,ReplacementRates!$A2-4,1)*((IF(OptimumBenefits!#REF!&lt;20,Main!$B$31,IF(OptimumBenefits!#REF!&lt;25,Main!$B$32,IF(OptimumBenefits!#REF!&lt;30,Main!$B$33,Main!$B$34))))*OptimumBenefits!$B4))</f>
        <v>0</v>
      </c>
      <c r="FP4" s="273">
        <f ca="1">FO4*IF($B4=Salary!$B4,Salary!$I4,"")</f>
        <v>0</v>
      </c>
      <c r="FQ4" s="272">
        <f>IF($B4&lt;Main!$B$10,0,(VLOOKUP(FN4,'Survival Probability'!$A$3:$F$98,6)/(1+Main!$B$5)^(OptimumBenefits!FN4-OptimumBenefits!$A4))*(VLOOKUP(FN4,'Survival Probability'!$A$3:$F$98,3)/VLOOKUP($A4,'Survival Probability'!$A$3:$F$98,3)))</f>
        <v>0</v>
      </c>
      <c r="FR4" s="282">
        <f t="shared" ca="1" si="66"/>
        <v>0</v>
      </c>
      <c r="FS4" s="200">
        <f t="shared" ref="FS4:ID4" si="213">FS3</f>
        <v>59</v>
      </c>
      <c r="FT4" s="200">
        <f>IF($B4&lt;Main!$B$10,0,HLOOKUP(FS4,ReplacementRates!$V$3:$AZ$54,ReplacementRates!$A2-4,1)*((IF(OptimumBenefits!#REF!&lt;20,Main!$B$31,IF(OptimumBenefits!#REF!&lt;25,Main!$B$32,IF(OptimumBenefits!#REF!&lt;30,Main!$B$33,Main!$B$34))))*OptimumBenefits!$B4))</f>
        <v>0</v>
      </c>
      <c r="FU4" s="273">
        <f ca="1">FT4*IF($B4=Salary!$B4,Salary!$I4,"")</f>
        <v>0</v>
      </c>
      <c r="FV4" s="272">
        <f>IF($B4&lt;Main!$B$10,0,(VLOOKUP(FS4,'Survival Probability'!$A$3:$F$98,6)/(1+Main!$B$5)^(OptimumBenefits!FS4-OptimumBenefits!$A4))*(VLOOKUP(FS4,'Survival Probability'!$A$3:$F$98,3)/VLOOKUP($A4,'Survival Probability'!$A$3:$F$98,3)))</f>
        <v>0</v>
      </c>
      <c r="FW4" s="282">
        <f t="shared" ca="1" si="68"/>
        <v>0</v>
      </c>
      <c r="FX4" s="200">
        <f t="shared" ref="FX4:II4" si="214">FX3</f>
        <v>60</v>
      </c>
      <c r="FY4" s="200">
        <f>IF($B4&lt;Main!$B$10,0,HLOOKUP(FX4,ReplacementRates!$V$3:$AZ$54,ReplacementRates!$A2-4,1)*((IF(OptimumBenefits!#REF!&lt;20,Main!$B$31,IF(OptimumBenefits!#REF!&lt;25,Main!$B$32,IF(OptimumBenefits!#REF!&lt;30,Main!$B$33,Main!$B$34))))*OptimumBenefits!$B4))</f>
        <v>0</v>
      </c>
      <c r="FZ4" s="273">
        <f ca="1">FY4*IF($B4=Salary!$B4,Salary!$I4,"")</f>
        <v>0</v>
      </c>
      <c r="GA4" s="272">
        <f>IF($B4&lt;Main!$B$10,0,(VLOOKUP(FX4,'Survival Probability'!$A$3:$F$98,6)/(1+Main!$B$5)^(OptimumBenefits!FX4-OptimumBenefits!$A4))*(VLOOKUP(FX4,'Survival Probability'!$A$3:$F$98,3)/VLOOKUP($A4,'Survival Probability'!$A$3:$F$98,3)))</f>
        <v>0</v>
      </c>
      <c r="GB4" s="282">
        <f t="shared" ca="1" si="70"/>
        <v>0</v>
      </c>
      <c r="GC4" s="200">
        <f t="shared" ref="GC4:IN4" si="215">GC3</f>
        <v>61</v>
      </c>
      <c r="GD4" s="200">
        <f>IF($B4&lt;Main!$B$10,0,HLOOKUP(GC4,ReplacementRates!$V$3:$AZ$54,ReplacementRates!$A2-4,1)*((IF(OptimumBenefits!#REF!&lt;20,Main!$B$31,IF(OptimumBenefits!#REF!&lt;25,Main!$B$32,IF(OptimumBenefits!#REF!&lt;30,Main!$B$33,Main!$B$34))))*OptimumBenefits!$B4))</f>
        <v>0</v>
      </c>
      <c r="GE4" s="273">
        <f ca="1">GD4*IF($B4=Salary!$B4,Salary!$I4,"")</f>
        <v>0</v>
      </c>
      <c r="GF4" s="272">
        <f>IF($B4&lt;Main!$B$10,0,(VLOOKUP(GC4,'Survival Probability'!$A$3:$F$98,6)/(1+Main!$B$5)^(OptimumBenefits!GC4-OptimumBenefits!$A4))*(VLOOKUP(GC4,'Survival Probability'!$A$3:$F$98,3)/VLOOKUP($A4,'Survival Probability'!$A$3:$F$98,3)))</f>
        <v>0</v>
      </c>
      <c r="GG4" s="282">
        <f t="shared" ca="1" si="72"/>
        <v>0</v>
      </c>
      <c r="GH4" s="200">
        <f t="shared" ref="GH4:IS4" si="216">GH3</f>
        <v>62</v>
      </c>
      <c r="GI4" s="200">
        <f>IF($B4&lt;Main!$B$10,0,HLOOKUP(GH4,ReplacementRates!$V$3:$AZ$54,ReplacementRates!$A2-4,1)*((IF(OptimumBenefits!#REF!&lt;20,Main!$B$31,IF(OptimumBenefits!#REF!&lt;25,Main!$B$32,IF(OptimumBenefits!#REF!&lt;30,Main!$B$33,Main!$B$34))))*OptimumBenefits!$B4))</f>
        <v>0</v>
      </c>
      <c r="GJ4" s="273">
        <f ca="1">GI4*IF($B4=Salary!$B4,Salary!$I4,"")</f>
        <v>0</v>
      </c>
      <c r="GK4" s="272">
        <f>IF($B4&lt;Main!$B$10,0,(VLOOKUP(GH4,'Survival Probability'!$A$3:$F$98,6)/(1+Main!$B$5)^(OptimumBenefits!GH4-OptimumBenefits!$A4))*(VLOOKUP(GH4,'Survival Probability'!$A$3:$F$98,3)/VLOOKUP($A4,'Survival Probability'!$A$3:$F$98,3)))</f>
        <v>0</v>
      </c>
      <c r="GL4" s="282">
        <f t="shared" ca="1" si="74"/>
        <v>0</v>
      </c>
      <c r="GM4" s="200">
        <f t="shared" ref="GM4:IX4" si="217">GM3</f>
        <v>63</v>
      </c>
      <c r="GN4" s="200">
        <f>IF($B4&lt;Main!$B$10,0,HLOOKUP(GM4,ReplacementRates!$V$3:$AZ$54,ReplacementRates!$A2-4,1)*((IF(OptimumBenefits!#REF!&lt;20,Main!$B$31,IF(OptimumBenefits!#REF!&lt;25,Main!$B$32,IF(OptimumBenefits!#REF!&lt;30,Main!$B$33,Main!$B$34))))*OptimumBenefits!$B4))</f>
        <v>0</v>
      </c>
      <c r="GO4" s="273">
        <f ca="1">GN4*IF($B4=Salary!$B4,Salary!$I4,"")</f>
        <v>0</v>
      </c>
      <c r="GP4" s="272">
        <f>IF($B4&lt;Main!$B$10,0,(VLOOKUP(GM4,'Survival Probability'!$A$3:$F$98,6)/(1+Main!$B$5)^(OptimumBenefits!GM4-OptimumBenefits!$A4))*(VLOOKUP(GM4,'Survival Probability'!$A$3:$F$98,3)/VLOOKUP($A4,'Survival Probability'!$A$3:$F$98,3)))</f>
        <v>0</v>
      </c>
      <c r="GQ4" s="282">
        <f t="shared" ca="1" si="76"/>
        <v>0</v>
      </c>
      <c r="GR4" s="200">
        <f t="shared" ref="GR4:JC4" si="218">GR3</f>
        <v>64</v>
      </c>
      <c r="GS4" s="200">
        <f>IF($B4&lt;Main!$B$10,0,HLOOKUP(GR4,ReplacementRates!$V$3:$AZ$54,ReplacementRates!$A2-4,1)*((IF(OptimumBenefits!#REF!&lt;20,Main!$B$31,IF(OptimumBenefits!#REF!&lt;25,Main!$B$32,IF(OptimumBenefits!#REF!&lt;30,Main!$B$33,Main!$B$34))))*OptimumBenefits!$B4))</f>
        <v>0</v>
      </c>
      <c r="GT4" s="273">
        <f ca="1">GS4*IF($B4=Salary!$B4,Salary!$I4,"")</f>
        <v>0</v>
      </c>
      <c r="GU4" s="272">
        <f>IF($B4&lt;Main!$B$10,0,(VLOOKUP(GR4,'Survival Probability'!$A$3:$F$98,6)/(1+Main!$B$5)^(OptimumBenefits!GR4-OptimumBenefits!$A4))*(VLOOKUP(GR4,'Survival Probability'!$A$3:$F$98,3)/VLOOKUP($A4,'Survival Probability'!$A$3:$F$98,3)))</f>
        <v>0</v>
      </c>
      <c r="GV4" s="282">
        <f t="shared" ca="1" si="78"/>
        <v>0</v>
      </c>
      <c r="GW4" s="200">
        <f t="shared" ref="GW4:JH4" si="219">GW3</f>
        <v>65</v>
      </c>
      <c r="GX4" s="200">
        <f>IF($B4&lt;Main!$B$10,0,HLOOKUP(GW4,ReplacementRates!$V$3:$AZ$54,ReplacementRates!$A2-4,1)*((IF(OptimumBenefits!#REF!&lt;20,Main!$B$31,IF(OptimumBenefits!#REF!&lt;25,Main!$B$32,IF(OptimumBenefits!#REF!&lt;30,Main!$B$33,Main!$B$34))))*OptimumBenefits!$B4))</f>
        <v>0</v>
      </c>
      <c r="GY4" s="273">
        <f ca="1">GX4*IF($B4=Salary!$B4,Salary!$I4,"")</f>
        <v>0</v>
      </c>
      <c r="GZ4" s="272">
        <f>IF($B4&lt;Main!$B$10,0,(VLOOKUP(GW4,'Survival Probability'!$A$3:$F$98,6)/(1+Main!$B$5)^(OptimumBenefits!GW4-OptimumBenefits!$A4))*(VLOOKUP(GW4,'Survival Probability'!$A$3:$F$98,3)/VLOOKUP($A4,'Survival Probability'!$A$3:$F$98,3)))</f>
        <v>0</v>
      </c>
      <c r="HA4" s="282">
        <f t="shared" ca="1" si="80"/>
        <v>0</v>
      </c>
      <c r="HB4" s="200">
        <f t="shared" ref="HB4:JM4" si="220">HB3</f>
        <v>66</v>
      </c>
      <c r="HC4" s="200">
        <f>IF($B4&lt;Main!$B$10,0,HLOOKUP(HB4,ReplacementRates!$V$3:$AZ$54,ReplacementRates!$A2-4,1)*((IF(OptimumBenefits!#REF!&lt;20,Main!$B$31,IF(OptimumBenefits!#REF!&lt;25,Main!$B$32,IF(OptimumBenefits!#REF!&lt;30,Main!$B$33,Main!$B$34))))*OptimumBenefits!$B4))</f>
        <v>0</v>
      </c>
      <c r="HD4" s="273">
        <f ca="1">HC4*IF($B4=Salary!$B4,Salary!$I4,"")</f>
        <v>0</v>
      </c>
      <c r="HE4" s="272">
        <f>IF($B4&lt;Main!$B$10,0,(VLOOKUP(HB4,'Survival Probability'!$A$3:$F$98,6)/(1+Main!$B$5)^(OptimumBenefits!HB4-OptimumBenefits!$A4))*(VLOOKUP(HB4,'Survival Probability'!$A$3:$F$98,3)/VLOOKUP($A4,'Survival Probability'!$A$3:$F$98,3)))</f>
        <v>0</v>
      </c>
      <c r="HF4" s="282">
        <f t="shared" ca="1" si="82"/>
        <v>0</v>
      </c>
      <c r="HG4" s="200">
        <f t="shared" ref="HG4:JR4" si="221">HG3</f>
        <v>67</v>
      </c>
      <c r="HH4" s="200">
        <f>IF($B4&lt;Main!$B$10,0,HLOOKUP(HG4,ReplacementRates!$V$3:$AZ$54,ReplacementRates!$A2-4,1)*((IF(OptimumBenefits!#REF!&lt;20,Main!$B$31,IF(OptimumBenefits!#REF!&lt;25,Main!$B$32,IF(OptimumBenefits!#REF!&lt;30,Main!$B$33,Main!$B$34))))*OptimumBenefits!$B4))</f>
        <v>0</v>
      </c>
      <c r="HI4" s="273">
        <f ca="1">HH4*IF($B4=Salary!$B4,Salary!$I4,"")</f>
        <v>0</v>
      </c>
      <c r="HJ4" s="272">
        <f>IF($B4&lt;Main!$B$10,0,(VLOOKUP(HG4,'Survival Probability'!$A$3:$F$98,6)/(1+Main!$B$5)^(OptimumBenefits!HG4-OptimumBenefits!$A4))*(VLOOKUP(HG4,'Survival Probability'!$A$3:$F$98,3)/VLOOKUP($A4,'Survival Probability'!$A$3:$F$98,3)))</f>
        <v>0</v>
      </c>
      <c r="HK4" s="282">
        <f t="shared" ca="1" si="84"/>
        <v>0</v>
      </c>
      <c r="HL4" s="200">
        <f t="shared" ref="HL4:JW4" si="222">HL3</f>
        <v>68</v>
      </c>
      <c r="HM4" s="200">
        <f>IF($B4&lt;Main!$B$10,0,HLOOKUP(HL4,ReplacementRates!$V$3:$AZ$54,ReplacementRates!$A2-4,1)*((IF(OptimumBenefits!#REF!&lt;20,Main!$B$31,IF(OptimumBenefits!#REF!&lt;25,Main!$B$32,IF(OptimumBenefits!#REF!&lt;30,Main!$B$33,Main!$B$34))))*OptimumBenefits!$B4))</f>
        <v>0</v>
      </c>
      <c r="HN4" s="273">
        <f ca="1">HM4*IF($B4=Salary!$B4,Salary!$I4,"")</f>
        <v>0</v>
      </c>
      <c r="HO4" s="272">
        <f>IF($B4&lt;Main!$B$10,0,(VLOOKUP(HL4,'Survival Probability'!$A$3:$F$98,6)/(1+Main!$B$5)^(OptimumBenefits!HL4-OptimumBenefits!$A4))*(VLOOKUP(HL4,'Survival Probability'!$A$3:$F$98,3)/VLOOKUP($A4,'Survival Probability'!$A$3:$F$98,3)))</f>
        <v>0</v>
      </c>
      <c r="HP4" s="282">
        <f t="shared" ca="1" si="86"/>
        <v>0</v>
      </c>
      <c r="HQ4" s="200">
        <f t="shared" ref="HQ4:KB4" si="223">HQ3</f>
        <v>69</v>
      </c>
      <c r="HR4" s="200">
        <f>IF($B4&lt;Main!$B$10,0,HLOOKUP(HQ4,ReplacementRates!$V$3:$AZ$54,ReplacementRates!$A2-4,1)*((IF(OptimumBenefits!#REF!&lt;20,Main!$B$31,IF(OptimumBenefits!#REF!&lt;25,Main!$B$32,IF(OptimumBenefits!#REF!&lt;30,Main!$B$33,Main!$B$34))))*OptimumBenefits!$B4))</f>
        <v>0</v>
      </c>
      <c r="HS4" s="273">
        <f ca="1">HR4*IF($B4=Salary!$B4,Salary!$I4,"")</f>
        <v>0</v>
      </c>
      <c r="HT4" s="272">
        <f>IF($B4&lt;Main!$B$10,0,(VLOOKUP(HQ4,'Survival Probability'!$A$3:$F$98,6)/(1+Main!$B$5)^(OptimumBenefits!HQ4-OptimumBenefits!$A4))*(VLOOKUP(HQ4,'Survival Probability'!$A$3:$F$98,3)/VLOOKUP($A4,'Survival Probability'!$A$3:$F$98,3)))</f>
        <v>0</v>
      </c>
      <c r="HU4" s="282">
        <f t="shared" ca="1" si="88"/>
        <v>0</v>
      </c>
      <c r="HV4" s="200">
        <f t="shared" ref="HV4:KG4" si="224">HV3</f>
        <v>70</v>
      </c>
      <c r="HW4" s="200">
        <f>IF($B4&lt;Main!$B$10,0,HLOOKUP(HV4,ReplacementRates!$V$3:$AZ$54,ReplacementRates!$A2-4,1)*((IF(OptimumBenefits!#REF!&lt;20,Main!$B$31,IF(OptimumBenefits!#REF!&lt;25,Main!$B$32,IF(OptimumBenefits!#REF!&lt;30,Main!$B$33,Main!$B$34))))*OptimumBenefits!$B4))</f>
        <v>0</v>
      </c>
      <c r="HX4" s="273">
        <f ca="1">HW4*IF($B4=Salary!$B4,Salary!$I4,"")</f>
        <v>0</v>
      </c>
      <c r="HY4" s="272">
        <f>IF($B4&lt;Main!$B$10,0,(VLOOKUP(HV4,'Survival Probability'!$A$3:$F$98,6)/(1+Main!$B$5)^(OptimumBenefits!HV4-OptimumBenefits!$A4))*(VLOOKUP(HV4,'Survival Probability'!$A$3:$F$98,3)/VLOOKUP($A4,'Survival Probability'!$A$3:$F$98,3)))</f>
        <v>0</v>
      </c>
      <c r="HZ4" s="282">
        <f t="shared" ca="1" si="90"/>
        <v>0</v>
      </c>
      <c r="IA4" s="200">
        <f t="shared" ref="IA4:KL4" si="225">IA3</f>
        <v>71</v>
      </c>
      <c r="IB4" s="200">
        <f>IF($B4&lt;Main!$B$10,0,HLOOKUP(IA4,ReplacementRates!$V$3:$AZ$54,ReplacementRates!$A2-4,1)*((IF(OptimumBenefits!#REF!&lt;20,Main!$B$31,IF(OptimumBenefits!#REF!&lt;25,Main!$B$32,IF(OptimumBenefits!#REF!&lt;30,Main!$B$33,Main!$B$34))))*OptimumBenefits!$B4))</f>
        <v>0</v>
      </c>
      <c r="IC4" s="273">
        <f ca="1">IB4*IF($B4=Salary!$B4,Salary!$I4,"")</f>
        <v>0</v>
      </c>
      <c r="ID4" s="272">
        <f>IF($B4&lt;Main!$B$10,0,(VLOOKUP(IA4,'Survival Probability'!$A$3:$F$98,6)/(1+Main!$B$5)^(OptimumBenefits!IA4-OptimumBenefits!$A4))*(VLOOKUP(IA4,'Survival Probability'!$A$3:$F$98,3)/VLOOKUP($A4,'Survival Probability'!$A$3:$F$98,3)))</f>
        <v>0</v>
      </c>
      <c r="IE4" s="282">
        <f t="shared" ca="1" si="92"/>
        <v>0</v>
      </c>
      <c r="IF4" s="200">
        <f t="shared" ref="IF4:KP4" si="226">IF3</f>
        <v>72</v>
      </c>
      <c r="IG4" s="200">
        <f>IF($B4&lt;Main!$B$10,0,HLOOKUP(IF4,ReplacementRates!$V$3:$AZ$54,ReplacementRates!$A2-4,1)*((IF(OptimumBenefits!#REF!&lt;20,Main!$B$31,IF(OptimumBenefits!#REF!&lt;25,Main!$B$32,IF(OptimumBenefits!#REF!&lt;30,Main!$B$33,Main!$B$34))))*OptimumBenefits!$B4))</f>
        <v>0</v>
      </c>
      <c r="IH4" s="273">
        <f ca="1">IG4*IF($B4=Salary!$B4,Salary!$I4,"")</f>
        <v>0</v>
      </c>
      <c r="II4" s="272">
        <f>IF($B4&lt;Main!$B$10,0,(VLOOKUP(IF4,'Survival Probability'!$A$3:$F$98,6)/(1+Main!$B$5)^(OptimumBenefits!IF4-OptimumBenefits!$A4))*(VLOOKUP(IF4,'Survival Probability'!$A$3:$F$98,3)/VLOOKUP($A4,'Survival Probability'!$A$3:$F$98,3)))</f>
        <v>0</v>
      </c>
      <c r="IJ4" s="282">
        <f t="shared" ca="1" si="94"/>
        <v>0</v>
      </c>
      <c r="IK4" s="200">
        <f t="shared" ref="IK4:KP4" si="227">IK3</f>
        <v>73</v>
      </c>
      <c r="IL4" s="200">
        <f>IF($B4&lt;Main!$B$10,0,HLOOKUP(IK4,ReplacementRates!$V$3:$AZ$54,ReplacementRates!$A2-4,1)*((IF(OptimumBenefits!#REF!&lt;20,Main!$B$31,IF(OptimumBenefits!#REF!&lt;25,Main!$B$32,IF(OptimumBenefits!#REF!&lt;30,Main!$B$33,Main!$B$34))))*OptimumBenefits!$B4))</f>
        <v>0</v>
      </c>
      <c r="IM4" s="273">
        <f ca="1">IL4*IF($B4=Salary!$B4,Salary!$I4,"")</f>
        <v>0</v>
      </c>
      <c r="IN4" s="272">
        <f>IF($B4&lt;Main!$B$10,0,(VLOOKUP(IK4,'Survival Probability'!$A$3:$F$98,6)/(1+Main!$B$5)^(OptimumBenefits!IK4-OptimumBenefits!$A4))*(VLOOKUP(IK4,'Survival Probability'!$A$3:$F$98,3)/VLOOKUP($A4,'Survival Probability'!$A$3:$F$98,3)))</f>
        <v>0</v>
      </c>
      <c r="IO4" s="282">
        <f t="shared" ca="1" si="96"/>
        <v>0</v>
      </c>
      <c r="IP4" s="200">
        <f t="shared" ref="IP4:KP4" si="228">IP3</f>
        <v>74</v>
      </c>
      <c r="IQ4" s="200">
        <f>IF($B4&lt;Main!$B$10,0,HLOOKUP(IP4,ReplacementRates!$V$3:$AZ$54,ReplacementRates!$A2-4,1)*((IF(OptimumBenefits!#REF!&lt;20,Main!$B$31,IF(OptimumBenefits!#REF!&lt;25,Main!$B$32,IF(OptimumBenefits!#REF!&lt;30,Main!$B$33,Main!$B$34))))*OptimumBenefits!$B4))</f>
        <v>0</v>
      </c>
      <c r="IR4" s="273">
        <f ca="1">IQ4*IF($B4=Salary!$B4,Salary!$I4,"")</f>
        <v>0</v>
      </c>
      <c r="IS4" s="272">
        <f>IF($B4&lt;Main!$B$10,0,(VLOOKUP(IP4,'Survival Probability'!$A$3:$F$98,6)/(1+Main!$B$5)^(OptimumBenefits!IP4-OptimumBenefits!$A4))*(VLOOKUP(IP4,'Survival Probability'!$A$3:$F$98,3)/VLOOKUP($A4,'Survival Probability'!$A$3:$F$98,3)))</f>
        <v>0</v>
      </c>
      <c r="IT4" s="282">
        <f t="shared" ca="1" si="98"/>
        <v>0</v>
      </c>
      <c r="IU4" s="200">
        <f t="shared" ref="IU4:KP4" si="229">IU3</f>
        <v>75</v>
      </c>
      <c r="IV4" s="200">
        <f>IF($B4&lt;Main!$B$10,0,HLOOKUP(IU4,ReplacementRates!$V$3:$AZ$54,ReplacementRates!$A2-4,1)*((IF(OptimumBenefits!#REF!&lt;20,Main!$B$31,IF(OptimumBenefits!#REF!&lt;25,Main!$B$32,IF(OptimumBenefits!#REF!&lt;30,Main!$B$33,Main!$B$34))))*OptimumBenefits!$B4))</f>
        <v>0</v>
      </c>
      <c r="IW4" s="273">
        <f ca="1">IV4*IF($B4=Salary!$B4,Salary!$I4,"")</f>
        <v>0</v>
      </c>
      <c r="IX4" s="272">
        <f>IF($B4&lt;Main!$B$10,0,(VLOOKUP(IU4,'Survival Probability'!$A$3:$F$98,6)/(1+Main!$B$5)^(OptimumBenefits!IU4-OptimumBenefits!$A4))*(VLOOKUP(IU4,'Survival Probability'!$A$3:$F$98,3)/VLOOKUP($A4,'Survival Probability'!$A$3:$F$98,3)))</f>
        <v>0</v>
      </c>
      <c r="IY4" s="282">
        <f t="shared" ca="1" si="100"/>
        <v>0</v>
      </c>
      <c r="IZ4" s="200">
        <f t="shared" ref="IZ4:KP4" si="230">IZ3</f>
        <v>76</v>
      </c>
      <c r="JA4" s="200">
        <f>IF($B4&lt;Main!$B$10,0,HLOOKUP(IZ4,ReplacementRates!$V$3:$AZ$54,ReplacementRates!$A2-4,1)*((IF(OptimumBenefits!#REF!&lt;20,Main!$B$31,IF(OptimumBenefits!#REF!&lt;25,Main!$B$32,IF(OptimumBenefits!#REF!&lt;30,Main!$B$33,Main!$B$34))))*OptimumBenefits!$B4))</f>
        <v>0</v>
      </c>
      <c r="JB4" s="273">
        <f ca="1">JA4*IF($B4=Salary!$B4,Salary!$I4,"")</f>
        <v>0</v>
      </c>
      <c r="JC4" s="272">
        <f>IF($B4&lt;Main!$B$10,0,(VLOOKUP(IZ4,'Survival Probability'!$A$3:$F$98,6)/(1+Main!$B$5)^(OptimumBenefits!IZ4-OptimumBenefits!$A4))*(VLOOKUP(IZ4,'Survival Probability'!$A$3:$F$98,3)/VLOOKUP($A4,'Survival Probability'!$A$3:$F$98,3)))</f>
        <v>0</v>
      </c>
      <c r="JD4" s="282">
        <f t="shared" ca="1" si="102"/>
        <v>0</v>
      </c>
      <c r="JE4" s="200">
        <f t="shared" ref="JE4:KP4" si="231">JE3</f>
        <v>77</v>
      </c>
      <c r="JF4" s="200">
        <f>IF($B4&lt;Main!$B$10,0,HLOOKUP(JE4,ReplacementRates!$V$3:$AZ$54,ReplacementRates!$A2-4,1)*((IF(OptimumBenefits!#REF!&lt;20,Main!$B$31,IF(OptimumBenefits!#REF!&lt;25,Main!$B$32,IF(OptimumBenefits!#REF!&lt;30,Main!$B$33,Main!$B$34))))*OptimumBenefits!$B4))</f>
        <v>0</v>
      </c>
      <c r="JG4" s="273">
        <f ca="1">JF4*IF($B4=Salary!$B4,Salary!$I4,"")</f>
        <v>0</v>
      </c>
      <c r="JH4" s="272">
        <f>IF($B4&lt;Main!$B$10,0,(VLOOKUP(JE4,'Survival Probability'!$A$3:$F$98,6)/(1+Main!$B$5)^(OptimumBenefits!JE4-OptimumBenefits!$A4))*(VLOOKUP(JE4,'Survival Probability'!$A$3:$F$98,3)/VLOOKUP($A4,'Survival Probability'!$A$3:$F$98,3)))</f>
        <v>0</v>
      </c>
      <c r="JI4" s="282">
        <f t="shared" ca="1" si="104"/>
        <v>0</v>
      </c>
      <c r="JJ4" s="200">
        <f t="shared" ref="JJ4:KP4" si="232">JJ3</f>
        <v>78</v>
      </c>
      <c r="JK4" s="200">
        <f>IF($B4&lt;Main!$B$10,0,HLOOKUP(JJ4,ReplacementRates!$V$3:$AZ$54,ReplacementRates!$A2-4,1)*((IF(OptimumBenefits!#REF!&lt;20,Main!$B$31,IF(OptimumBenefits!#REF!&lt;25,Main!$B$32,IF(OptimumBenefits!#REF!&lt;30,Main!$B$33,Main!$B$34))))*OptimumBenefits!$B4))</f>
        <v>0</v>
      </c>
      <c r="JL4" s="273">
        <f ca="1">JK4*IF($B4=Salary!$B4,Salary!$I4,"")</f>
        <v>0</v>
      </c>
      <c r="JM4" s="272">
        <f>IF($B4&lt;Main!$B$10,0,(VLOOKUP(JJ4,'Survival Probability'!$A$3:$F$98,6)/(1+Main!$B$5)^(OptimumBenefits!JJ4-OptimumBenefits!$A4))*(VLOOKUP(JJ4,'Survival Probability'!$A$3:$F$98,3)/VLOOKUP($A4,'Survival Probability'!$A$3:$F$98,3)))</f>
        <v>0</v>
      </c>
      <c r="JN4" s="282">
        <f t="shared" ca="1" si="106"/>
        <v>0</v>
      </c>
      <c r="JO4" s="200">
        <f t="shared" ref="JO4:KP4" si="233">JO3</f>
        <v>79</v>
      </c>
      <c r="JP4" s="200">
        <f>IF($B4&lt;Main!$B$10,0,HLOOKUP(JO4,ReplacementRates!$V$3:$AZ$54,ReplacementRates!$A2-4,1)*((IF(OptimumBenefits!#REF!&lt;20,Main!$B$31,IF(OptimumBenefits!#REF!&lt;25,Main!$B$32,IF(OptimumBenefits!#REF!&lt;30,Main!$B$33,Main!$B$34))))*OptimumBenefits!$B4))</f>
        <v>0</v>
      </c>
      <c r="JQ4" s="273">
        <f ca="1">JP4*IF($B4=Salary!$B4,Salary!$I4,"")</f>
        <v>0</v>
      </c>
      <c r="JR4" s="272">
        <f>IF($B4&lt;Main!$B$10,0,(VLOOKUP(JO4,'Survival Probability'!$A$3:$F$98,6)/(1+Main!$B$5)^(OptimumBenefits!JO4-OptimumBenefits!$A4))*(VLOOKUP(JO4,'Survival Probability'!$A$3:$F$98,3)/VLOOKUP($A4,'Survival Probability'!$A$3:$F$98,3)))</f>
        <v>0</v>
      </c>
      <c r="JS4" s="282">
        <f t="shared" ca="1" si="108"/>
        <v>0</v>
      </c>
      <c r="JT4" s="200">
        <f t="shared" ref="JT4:KP4" si="234">JT3</f>
        <v>80</v>
      </c>
      <c r="JU4" s="200">
        <f>IF($B4&lt;Main!$B$10,0,HLOOKUP(JT4,ReplacementRates!$V$3:$AZ$54,ReplacementRates!$A2-4,1)*((IF(OptimumBenefits!#REF!&lt;20,Main!$B$31,IF(OptimumBenefits!#REF!&lt;25,Main!$B$32,IF(OptimumBenefits!#REF!&lt;30,Main!$B$33,Main!$B$34))))*OptimumBenefits!$B4))</f>
        <v>0</v>
      </c>
      <c r="JV4" s="273">
        <f ca="1">JU4*IF($B4=Salary!$B4,Salary!$I4,"")</f>
        <v>0</v>
      </c>
      <c r="JW4" s="272">
        <f>IF($B4&lt;Main!$B$10,0,(VLOOKUP(JT4,'Survival Probability'!$A$3:$F$98,6)/(1+Main!$B$5)^(OptimumBenefits!JT4-OptimumBenefits!$A4))*(VLOOKUP(JT4,'Survival Probability'!$A$3:$F$98,3)/VLOOKUP($A4,'Survival Probability'!$A$3:$F$98,3)))</f>
        <v>0</v>
      </c>
      <c r="JX4" s="282">
        <f t="shared" ca="1" si="110"/>
        <v>0</v>
      </c>
      <c r="JY4" s="200">
        <f t="shared" ref="JY4:KP4" si="235">JY3</f>
        <v>81</v>
      </c>
      <c r="JZ4" s="200">
        <f>IF($B4&lt;Main!$B$10,0,HLOOKUP(JY4,ReplacementRates!$V$3:$AZ$54,ReplacementRates!$A2-4,1)*((IF(OptimumBenefits!#REF!&lt;20,Main!$B$31,IF(OptimumBenefits!#REF!&lt;25,Main!$B$32,IF(OptimumBenefits!#REF!&lt;30,Main!$B$33,Main!$B$34))))*OptimumBenefits!$B4))</f>
        <v>0</v>
      </c>
      <c r="KA4" s="273">
        <f ca="1">JZ4*IF($B4=Salary!$B4,Salary!$I4,"")</f>
        <v>0</v>
      </c>
      <c r="KB4" s="272">
        <f>IF($B4&lt;Main!$B$10,0,(VLOOKUP(JY4,'Survival Probability'!$A$3:$F$98,6)/(1+Main!$B$5)^(OptimumBenefits!JY4-OptimumBenefits!$A4))*(VLOOKUP(JY4,'Survival Probability'!$A$3:$F$98,3)/VLOOKUP($A4,'Survival Probability'!$A$3:$F$98,3)))</f>
        <v>0</v>
      </c>
      <c r="KC4" s="282">
        <f t="shared" ca="1" si="112"/>
        <v>0</v>
      </c>
      <c r="KD4" s="200">
        <f t="shared" ref="KD4:KP4" si="236">KD3</f>
        <v>82</v>
      </c>
      <c r="KE4" s="200">
        <f>IF($B4&lt;Main!$B$10,0,HLOOKUP(KD4,ReplacementRates!$V$3:$AZ$54,ReplacementRates!$A2-4,1)*((IF(OptimumBenefits!#REF!&lt;20,Main!$B$31,IF(OptimumBenefits!#REF!&lt;25,Main!$B$32,IF(OptimumBenefits!#REF!&lt;30,Main!$B$33,Main!$B$34))))*OptimumBenefits!$B4))</f>
        <v>0</v>
      </c>
      <c r="KF4" s="273">
        <f ca="1">KE4*IF($B4=Salary!$B4,Salary!$I4,"")</f>
        <v>0</v>
      </c>
      <c r="KG4" s="272">
        <f>IF($B4&lt;Main!$B$10,0,(VLOOKUP(KD4,'Survival Probability'!$A$3:$F$98,6)/(1+Main!$B$5)^(OptimumBenefits!KD4-OptimumBenefits!$A4))*(VLOOKUP(KD4,'Survival Probability'!$A$3:$F$98,3)/VLOOKUP($A4,'Survival Probability'!$A$3:$F$98,3)))</f>
        <v>0</v>
      </c>
      <c r="KH4" s="282">
        <f t="shared" ca="1" si="114"/>
        <v>0</v>
      </c>
      <c r="KI4" s="200">
        <f t="shared" ref="KI4:KP4" si="237">KI3</f>
        <v>83</v>
      </c>
      <c r="KJ4" s="200">
        <f>IF($B4&lt;Main!$B$10,0,HLOOKUP(KI4,ReplacementRates!$V$3:$AZ$54,ReplacementRates!$A2-4,1)*((IF(OptimumBenefits!#REF!&lt;20,Main!$B$31,IF(OptimumBenefits!#REF!&lt;25,Main!$B$32,IF(OptimumBenefits!#REF!&lt;30,Main!$B$33,Main!$B$34))))*OptimumBenefits!$B4))</f>
        <v>0</v>
      </c>
      <c r="KK4" s="273">
        <f ca="1">KJ4*IF($B4=Salary!$B4,Salary!$I4,"")</f>
        <v>0</v>
      </c>
      <c r="KL4" s="272">
        <f>IF($B4&lt;Main!$B$10,0,(VLOOKUP(KI4,'Survival Probability'!$A$3:$F$98,6)/(1+Main!$B$5)^(OptimumBenefits!KI4-OptimumBenefits!$A4))*(VLOOKUP(KI4,'Survival Probability'!$A$3:$F$98,3)/VLOOKUP($A4,'Survival Probability'!$A$3:$F$98,3)))</f>
        <v>0</v>
      </c>
      <c r="KM4" s="282">
        <f t="shared" ca="1" si="116"/>
        <v>0</v>
      </c>
      <c r="KN4" s="200">
        <f t="shared" ref="KN4:KP4" si="238">KN3</f>
        <v>84</v>
      </c>
      <c r="KO4" s="200">
        <f>IF($B4&lt;Main!$B$10,0,HLOOKUP(KN4,ReplacementRates!$V$3:$AZ$54,ReplacementRates!$A2-4,1)*((IF(OptimumBenefits!#REF!&lt;20,Main!$B$31,IF(OptimumBenefits!#REF!&lt;25,Main!$B$32,IF(OptimumBenefits!#REF!&lt;30,Main!$B$33,Main!$B$34))))*OptimumBenefits!$B4))</f>
        <v>0</v>
      </c>
      <c r="KP4" s="273">
        <f ca="1">KO4*IF($B4=Salary!$B4,Salary!$I4,"")</f>
        <v>0</v>
      </c>
    </row>
    <row r="5" spans="1:302">
      <c r="A5" s="205">
        <f t="shared" si="178"/>
        <v>28</v>
      </c>
      <c r="B5" s="205">
        <v>3</v>
      </c>
      <c r="C5" s="205"/>
      <c r="D5" s="271">
        <f t="shared" ca="1" si="0"/>
        <v>0</v>
      </c>
      <c r="E5" s="201">
        <f t="shared" si="179"/>
        <v>25</v>
      </c>
      <c r="F5" s="356">
        <f>IF($B5&lt;Main!$B$10,0,HLOOKUP(E5,ReplacementRates!$V$3:$AZ$54,ReplacementRates!$A3-4,1)*((IF(OptimumBenefits!#REF!&lt;20,Main!$B$31,IF(OptimumBenefits!#REF!&lt;25,Main!$B$32,IF(OptimumBenefits!#REF!&lt;30,Main!$B$33,Main!$B$34))))*OptimumBenefits!$B5))</f>
        <v>0</v>
      </c>
      <c r="G5" s="273">
        <f ca="1">F5*IF($B5=Salary!$B5,Salary!$I5,"")</f>
        <v>0</v>
      </c>
      <c r="H5" s="272">
        <f>IF($B5&lt;Main!$B$10,0,(VLOOKUP(E5,'Survival Probability'!$A$3:$F$98,6)/(1+Main!$B$5)^(OptimumBenefits!E5-OptimumBenefits!$A5))*(VLOOKUP(E5,'Survival Probability'!$A$3:$F$98,3)/VLOOKUP($A5,'Survival Probability'!$A$3:$F$98,3)))</f>
        <v>0</v>
      </c>
      <c r="I5" s="282">
        <f t="shared" si="118"/>
        <v>0</v>
      </c>
      <c r="J5" s="200">
        <f t="shared" ref="J5:N5" si="239">J4</f>
        <v>26</v>
      </c>
      <c r="K5" s="356">
        <f>IF($B5&lt;Main!$B$10,0,HLOOKUP(J5,ReplacementRates!$V$3:$AZ$54,ReplacementRates!$A3-4,1)*((IF(OptimumBenefits!#REF!&lt;20,Main!$B$31,IF(OptimumBenefits!#REF!&lt;25,Main!$B$32,IF(OptimumBenefits!#REF!&lt;30,Main!$B$33,Main!$B$34))))*OptimumBenefits!$B5))</f>
        <v>0</v>
      </c>
      <c r="L5" s="273">
        <f ca="1">K5*IF($B5=Salary!$B5,Salary!$I5,"")</f>
        <v>0</v>
      </c>
      <c r="M5" s="272">
        <f>IF($B5&lt;Main!$B$10,0,(VLOOKUP(J5,'Survival Probability'!$A$3:$F$98,6)/(1+Main!$B$5)^(OptimumBenefits!J5-OptimumBenefits!$A5))*(VLOOKUP(J5,'Survival Probability'!$A$3:$F$98,3)/VLOOKUP($A5,'Survival Probability'!$A$3:$F$98,3)))</f>
        <v>0</v>
      </c>
      <c r="N5" s="282">
        <f t="shared" si="2"/>
        <v>0</v>
      </c>
      <c r="O5" s="200">
        <f t="shared" ref="O5:BZ5" si="240">O4</f>
        <v>27</v>
      </c>
      <c r="P5" s="356">
        <f>IF($B5&lt;Main!$B$10,0,HLOOKUP(O5,ReplacementRates!$V$3:$AZ$54,ReplacementRates!$A3-4,1)*((IF(OptimumBenefits!#REF!&lt;20,Main!$B$31,IF(OptimumBenefits!#REF!&lt;25,Main!$B$32,IF(OptimumBenefits!#REF!&lt;30,Main!$B$33,Main!$B$34))))*OptimumBenefits!$B5))</f>
        <v>0</v>
      </c>
      <c r="Q5" s="273">
        <f ca="1">P5*IF($B5=Salary!$B5,Salary!$I5,"")</f>
        <v>0</v>
      </c>
      <c r="R5" s="272">
        <f>IF($B5&lt;Main!$B$10,0,(VLOOKUP(O5,'Survival Probability'!$A$3:$F$98,6)/(1+Main!$B$5)^(OptimumBenefits!O5-OptimumBenefits!$A5))*(VLOOKUP(O5,'Survival Probability'!$A$3:$F$98,3)/VLOOKUP($A5,'Survival Probability'!$A$3:$F$98,3)))</f>
        <v>0</v>
      </c>
      <c r="S5" s="282">
        <f t="shared" si="4"/>
        <v>0</v>
      </c>
      <c r="T5" s="200">
        <f t="shared" ref="T5:CE5" si="241">T4</f>
        <v>28</v>
      </c>
      <c r="U5" s="356">
        <f>IF($B5&lt;Main!$B$10,0,HLOOKUP(T5,ReplacementRates!$V$3:$AZ$54,ReplacementRates!$A3-4,1)*((IF(OptimumBenefits!#REF!&lt;20,Main!$B$31,IF(OptimumBenefits!#REF!&lt;25,Main!$B$32,IF(OptimumBenefits!#REF!&lt;30,Main!$B$33,Main!$B$34))))*OptimumBenefits!$B5))</f>
        <v>0</v>
      </c>
      <c r="V5" s="273">
        <f ca="1">U5*IF($B5=Salary!$B5,Salary!$I5,"")</f>
        <v>0</v>
      </c>
      <c r="W5" s="272">
        <f>IF($B5&lt;Main!$B$10,0,(VLOOKUP(T5,'Survival Probability'!$A$3:$F$98,6)/(1+Main!$B$5)^(OptimumBenefits!T5-OptimumBenefits!$A5))*(VLOOKUP(T5,'Survival Probability'!$A$3:$F$98,3)/VLOOKUP($A5,'Survival Probability'!$A$3:$F$98,3)))</f>
        <v>0</v>
      </c>
      <c r="X5" s="282">
        <f t="shared" ca="1" si="6"/>
        <v>0</v>
      </c>
      <c r="Y5" s="200">
        <f t="shared" ref="Y5:CJ5" si="242">Y4</f>
        <v>29</v>
      </c>
      <c r="Z5" s="356">
        <f>IF($B5&lt;Main!$B$10,0,HLOOKUP(Y5,ReplacementRates!$V$3:$AZ$54,ReplacementRates!$A3-4,1)*((IF(OptimumBenefits!#REF!&lt;20,Main!$B$31,IF(OptimumBenefits!#REF!&lt;25,Main!$B$32,IF(OptimumBenefits!#REF!&lt;30,Main!$B$33,Main!$B$34))))*OptimumBenefits!$B5))</f>
        <v>0</v>
      </c>
      <c r="AA5" s="273">
        <f ca="1">Z5*IF($B5=Salary!$B5,Salary!$I5,"")</f>
        <v>0</v>
      </c>
      <c r="AB5" s="272">
        <f>IF($B5&lt;Main!$B$10,0,(VLOOKUP(Y5,'Survival Probability'!$A$3:$F$98,6)/(1+Main!$B$5)^(OptimumBenefits!Y5-OptimumBenefits!$A5))*(VLOOKUP(Y5,'Survival Probability'!$A$3:$F$98,3)/VLOOKUP($A5,'Survival Probability'!$A$3:$F$98,3)))</f>
        <v>0</v>
      </c>
      <c r="AC5" s="282">
        <f t="shared" ca="1" si="8"/>
        <v>0</v>
      </c>
      <c r="AD5" s="200">
        <f t="shared" ref="AD5:CO5" si="243">AD4</f>
        <v>30</v>
      </c>
      <c r="AE5" s="356">
        <f>IF($B5&lt;Main!$B$10,0,HLOOKUP(AD5,ReplacementRates!$V$3:$AZ$54,ReplacementRates!$A3-4,1)*((IF(OptimumBenefits!#REF!&lt;20,Main!$B$31,IF(OptimumBenefits!#REF!&lt;25,Main!$B$32,IF(OptimumBenefits!#REF!&lt;30,Main!$B$33,Main!$B$34))))*OptimumBenefits!$B5))</f>
        <v>0</v>
      </c>
      <c r="AF5" s="273">
        <f ca="1">AE5*IF($B5=Salary!$B5,Salary!$I5,"")</f>
        <v>0</v>
      </c>
      <c r="AG5" s="272">
        <f>IF($B5&lt;Main!$B$10,0,(VLOOKUP(AD5,'Survival Probability'!$A$3:$F$98,6)/(1+Main!$B$5)^(OptimumBenefits!AD5-OptimumBenefits!$A5))*(VLOOKUP(AD5,'Survival Probability'!$A$3:$F$98,3)/VLOOKUP($A5,'Survival Probability'!$A$3:$F$98,3)))</f>
        <v>0</v>
      </c>
      <c r="AH5" s="282">
        <f t="shared" ca="1" si="10"/>
        <v>0</v>
      </c>
      <c r="AI5" s="200">
        <f t="shared" ref="AI5:CT5" si="244">AI4</f>
        <v>31</v>
      </c>
      <c r="AJ5" s="356">
        <f>IF($B5&lt;Main!$B$10,0,HLOOKUP(AI5,ReplacementRates!$V$3:$AZ$54,ReplacementRates!$A3-4,1)*((IF(OptimumBenefits!#REF!&lt;20,Main!$B$31,IF(OptimumBenefits!#REF!&lt;25,Main!$B$32,IF(OptimumBenefits!#REF!&lt;30,Main!$B$33,Main!$B$34))))*OptimumBenefits!$B5))</f>
        <v>0</v>
      </c>
      <c r="AK5" s="273">
        <f ca="1">AJ5*IF($B5=Salary!$B5,Salary!$I5,"")</f>
        <v>0</v>
      </c>
      <c r="AL5" s="272">
        <f>IF($B5&lt;Main!$B$10,0,(VLOOKUP(AI5,'Survival Probability'!$A$3:$F$98,6)/(1+Main!$B$5)^(OptimumBenefits!AI5-OptimumBenefits!$A5))*(VLOOKUP(AI5,'Survival Probability'!$A$3:$F$98,3)/VLOOKUP($A5,'Survival Probability'!$A$3:$F$98,3)))</f>
        <v>0</v>
      </c>
      <c r="AM5" s="282">
        <f t="shared" ca="1" si="12"/>
        <v>0</v>
      </c>
      <c r="AN5" s="200">
        <f t="shared" ref="AN5:CY5" si="245">AN4</f>
        <v>32</v>
      </c>
      <c r="AO5" s="356">
        <f>IF($B5&lt;Main!$B$10,0,HLOOKUP(AN5,ReplacementRates!$V$3:$AZ$54,ReplacementRates!$A3-4,1)*((IF(OptimumBenefits!#REF!&lt;20,Main!$B$31,IF(OptimumBenefits!#REF!&lt;25,Main!$B$32,IF(OptimumBenefits!#REF!&lt;30,Main!$B$33,Main!$B$34))))*OptimumBenefits!$B5))</f>
        <v>0</v>
      </c>
      <c r="AP5" s="273">
        <f ca="1">AO5*IF($B5=Salary!$B5,Salary!$I5,"")</f>
        <v>0</v>
      </c>
      <c r="AQ5" s="272">
        <f>IF($B5&lt;Main!$B$10,0,(VLOOKUP(AN5,'Survival Probability'!$A$3:$F$98,6)/(1+Main!$B$5)^(OptimumBenefits!AN5-OptimumBenefits!$A5))*(VLOOKUP(AN5,'Survival Probability'!$A$3:$F$98,3)/VLOOKUP($A5,'Survival Probability'!$A$3:$F$98,3)))</f>
        <v>0</v>
      </c>
      <c r="AR5" s="282">
        <f t="shared" ca="1" si="14"/>
        <v>0</v>
      </c>
      <c r="AS5" s="200">
        <f t="shared" ref="AS5:DD5" si="246">AS4</f>
        <v>33</v>
      </c>
      <c r="AT5" s="356">
        <f>IF($B5&lt;Main!$B$10,0,HLOOKUP(AS5,ReplacementRates!$V$3:$AZ$54,ReplacementRates!$A3-4,1)*((IF(OptimumBenefits!#REF!&lt;20,Main!$B$31,IF(OptimumBenefits!#REF!&lt;25,Main!$B$32,IF(OptimumBenefits!#REF!&lt;30,Main!$B$33,Main!$B$34))))*OptimumBenefits!$B5))</f>
        <v>0</v>
      </c>
      <c r="AU5" s="273">
        <f ca="1">AT5*IF($B5=Salary!$B5,Salary!$I5,"")</f>
        <v>0</v>
      </c>
      <c r="AV5" s="272">
        <f>IF($B5&lt;Main!$B$10,0,(VLOOKUP(AS5,'Survival Probability'!$A$3:$F$98,6)/(1+Main!$B$5)^(OptimumBenefits!AS5-OptimumBenefits!$A5))*(VLOOKUP(AS5,'Survival Probability'!$A$3:$F$98,3)/VLOOKUP($A5,'Survival Probability'!$A$3:$F$98,3)))</f>
        <v>0</v>
      </c>
      <c r="AW5" s="282">
        <f t="shared" ca="1" si="16"/>
        <v>0</v>
      </c>
      <c r="AX5" s="200">
        <f t="shared" ref="AX5:DI5" si="247">AX4</f>
        <v>34</v>
      </c>
      <c r="AY5" s="356">
        <f>IF($B5&lt;Main!$B$10,0,HLOOKUP(AX5,ReplacementRates!$V$3:$AZ$54,ReplacementRates!$A3-4,1)*((IF(OptimumBenefits!#REF!&lt;20,Main!$B$31,IF(OptimumBenefits!#REF!&lt;25,Main!$B$32,IF(OptimumBenefits!#REF!&lt;30,Main!$B$33,Main!$B$34))))*OptimumBenefits!$B5))</f>
        <v>0</v>
      </c>
      <c r="AZ5" s="273">
        <f ca="1">AY5*IF($B5=Salary!$B5,Salary!$I5,"")</f>
        <v>0</v>
      </c>
      <c r="BA5" s="272">
        <f>IF($B5&lt;Main!$B$10,0,(VLOOKUP(AX5,'Survival Probability'!$A$3:$F$98,6)/(1+Main!$B$5)^(OptimumBenefits!AX5-OptimumBenefits!$A5))*(VLOOKUP(AX5,'Survival Probability'!$A$3:$F$98,3)/VLOOKUP($A5,'Survival Probability'!$A$3:$F$98,3)))</f>
        <v>0</v>
      </c>
      <c r="BB5" s="282">
        <f t="shared" ca="1" si="18"/>
        <v>0</v>
      </c>
      <c r="BC5" s="200">
        <f t="shared" ref="BC5:DN5" si="248">BC4</f>
        <v>35</v>
      </c>
      <c r="BD5" s="356">
        <f>IF($B5&lt;Main!$B$10,0,HLOOKUP(BC5,ReplacementRates!$V$3:$AZ$54,ReplacementRates!$A3-4,1)*((IF(OptimumBenefits!#REF!&lt;20,Main!$B$31,IF(OptimumBenefits!#REF!&lt;25,Main!$B$32,IF(OptimumBenefits!#REF!&lt;30,Main!$B$33,Main!$B$34))))*OptimumBenefits!$B5))</f>
        <v>0</v>
      </c>
      <c r="BE5" s="273">
        <f ca="1">BD5*IF($B5=Salary!$B5,Salary!$I5,"")</f>
        <v>0</v>
      </c>
      <c r="BF5" s="272">
        <f>IF($B5&lt;Main!$B$10,0,(VLOOKUP(BC5,'Survival Probability'!$A$3:$F$98,6)/(1+Main!$B$5)^(OptimumBenefits!BC5-OptimumBenefits!$A5))*(VLOOKUP(BC5,'Survival Probability'!$A$3:$F$98,3)/VLOOKUP($A5,'Survival Probability'!$A$3:$F$98,3)))</f>
        <v>0</v>
      </c>
      <c r="BG5" s="282">
        <f t="shared" ca="1" si="20"/>
        <v>0</v>
      </c>
      <c r="BH5" s="200">
        <f t="shared" ref="BH5:DS5" si="249">BH4</f>
        <v>36</v>
      </c>
      <c r="BI5" s="356">
        <f>IF($B5&lt;Main!$B$10,0,HLOOKUP(BH5,ReplacementRates!$V$3:$AZ$54,ReplacementRates!$A3-4,1)*((IF(OptimumBenefits!#REF!&lt;20,Main!$B$31,IF(OptimumBenefits!#REF!&lt;25,Main!$B$32,IF(OptimumBenefits!#REF!&lt;30,Main!$B$33,Main!$B$34))))*OptimumBenefits!$B5))</f>
        <v>0</v>
      </c>
      <c r="BJ5" s="273">
        <f ca="1">BI5*IF($B5=Salary!$B5,Salary!$I5,"")</f>
        <v>0</v>
      </c>
      <c r="BK5" s="272">
        <f>IF($B5&lt;Main!$B$10,0,(VLOOKUP(BH5,'Survival Probability'!$A$3:$F$98,6)/(1+Main!$B$5)^(OptimumBenefits!BH5-OptimumBenefits!$A5))*(VLOOKUP(BH5,'Survival Probability'!$A$3:$F$98,3)/VLOOKUP($A5,'Survival Probability'!$A$3:$F$98,3)))</f>
        <v>0</v>
      </c>
      <c r="BL5" s="282">
        <f t="shared" ca="1" si="22"/>
        <v>0</v>
      </c>
      <c r="BM5" s="200">
        <f t="shared" ref="BM5:DX5" si="250">BM4</f>
        <v>37</v>
      </c>
      <c r="BN5" s="356">
        <f>IF($B5&lt;Main!$B$10,0,HLOOKUP(BM5,ReplacementRates!$V$3:$AZ$54,ReplacementRates!$A3-4,1)*((IF(OptimumBenefits!#REF!&lt;20,Main!$B$31,IF(OptimumBenefits!#REF!&lt;25,Main!$B$32,IF(OptimumBenefits!#REF!&lt;30,Main!$B$33,Main!$B$34))))*OptimumBenefits!$B5))</f>
        <v>0</v>
      </c>
      <c r="BO5" s="273">
        <f ca="1">BN5*IF($B5=Salary!$B5,Salary!$I5,"")</f>
        <v>0</v>
      </c>
      <c r="BP5" s="272">
        <f>IF($B5&lt;Main!$B$10,0,(VLOOKUP(BM5,'Survival Probability'!$A$3:$F$98,6)/(1+Main!$B$5)^(OptimumBenefits!BM5-OptimumBenefits!$A5))*(VLOOKUP(BM5,'Survival Probability'!$A$3:$F$98,3)/VLOOKUP($A5,'Survival Probability'!$A$3:$F$98,3)))</f>
        <v>0</v>
      </c>
      <c r="BQ5" s="282">
        <f t="shared" ca="1" si="24"/>
        <v>0</v>
      </c>
      <c r="BR5" s="200">
        <f t="shared" ref="BR5:EC5" si="251">BR4</f>
        <v>38</v>
      </c>
      <c r="BS5" s="356">
        <f>IF($B5&lt;Main!$B$10,0,HLOOKUP(BR5,ReplacementRates!$V$3:$AZ$54,ReplacementRates!$A3-4,1)*((IF(OptimumBenefits!#REF!&lt;20,Main!$B$31,IF(OptimumBenefits!#REF!&lt;25,Main!$B$32,IF(OptimumBenefits!#REF!&lt;30,Main!$B$33,Main!$B$34))))*OptimumBenefits!$B5))</f>
        <v>0</v>
      </c>
      <c r="BT5" s="273">
        <f ca="1">BS5*IF($B5=Salary!$B5,Salary!$I5,"")</f>
        <v>0</v>
      </c>
      <c r="BU5" s="272">
        <f>IF($B5&lt;Main!$B$10,0,(VLOOKUP(BR5,'Survival Probability'!$A$3:$F$98,6)/(1+Main!$B$5)^(OptimumBenefits!BR5-OptimumBenefits!$A5))*(VLOOKUP(BR5,'Survival Probability'!$A$3:$F$98,3)/VLOOKUP($A5,'Survival Probability'!$A$3:$F$98,3)))</f>
        <v>0</v>
      </c>
      <c r="BV5" s="282">
        <f t="shared" ca="1" si="26"/>
        <v>0</v>
      </c>
      <c r="BW5" s="200">
        <f t="shared" ref="BW5:EH5" si="252">BW4</f>
        <v>39</v>
      </c>
      <c r="BX5" s="356">
        <f>IF($B5&lt;Main!$B$10,0,HLOOKUP(BW5,ReplacementRates!$V$3:$AZ$54,ReplacementRates!$A3-4,1)*((IF(OptimumBenefits!#REF!&lt;20,Main!$B$31,IF(OptimumBenefits!#REF!&lt;25,Main!$B$32,IF(OptimumBenefits!#REF!&lt;30,Main!$B$33,Main!$B$34))))*OptimumBenefits!$B5))</f>
        <v>0</v>
      </c>
      <c r="BY5" s="273">
        <f ca="1">BX5*IF($B5=Salary!$B5,Salary!$I5,"")</f>
        <v>0</v>
      </c>
      <c r="BZ5" s="272">
        <f>IF($B5&lt;Main!$B$10,0,(VLOOKUP(BW5,'Survival Probability'!$A$3:$F$98,6)/(1+Main!$B$5)^(OptimumBenefits!BW5-OptimumBenefits!$A5))*(VLOOKUP(BW5,'Survival Probability'!$A$3:$F$98,3)/VLOOKUP($A5,'Survival Probability'!$A$3:$F$98,3)))</f>
        <v>0</v>
      </c>
      <c r="CA5" s="282">
        <f t="shared" ca="1" si="28"/>
        <v>0</v>
      </c>
      <c r="CB5" s="200">
        <f t="shared" ref="CB5:EM5" si="253">CB4</f>
        <v>40</v>
      </c>
      <c r="CC5" s="356">
        <f>IF($B5&lt;Main!$B$10,0,HLOOKUP(CB5,ReplacementRates!$V$3:$AZ$54,ReplacementRates!$A3-4,1)*((IF(OptimumBenefits!#REF!&lt;20,Main!$B$31,IF(OptimumBenefits!#REF!&lt;25,Main!$B$32,IF(OptimumBenefits!#REF!&lt;30,Main!$B$33,Main!$B$34))))*OptimumBenefits!$B5))</f>
        <v>0</v>
      </c>
      <c r="CD5" s="273">
        <f ca="1">CC5*IF($B5=Salary!$B5,Salary!$I5,"")</f>
        <v>0</v>
      </c>
      <c r="CE5" s="272">
        <f>IF($B5&lt;Main!$B$10,0,(VLOOKUP(CB5,'Survival Probability'!$A$3:$F$98,6)/(1+Main!$B$5)^(OptimumBenefits!CB5-OptimumBenefits!$A5))*(VLOOKUP(CB5,'Survival Probability'!$A$3:$F$98,3)/VLOOKUP($A5,'Survival Probability'!$A$3:$F$98,3)))</f>
        <v>0</v>
      </c>
      <c r="CF5" s="282">
        <f t="shared" ca="1" si="30"/>
        <v>0</v>
      </c>
      <c r="CG5" s="200">
        <f t="shared" ref="CG5:ER5" si="254">CG4</f>
        <v>41</v>
      </c>
      <c r="CH5" s="356">
        <f>IF($B5&lt;Main!$B$10,0,HLOOKUP(CG5,ReplacementRates!$V$3:$AZ$54,ReplacementRates!$A3-4,1)*((IF(OptimumBenefits!#REF!&lt;20,Main!$B$31,IF(OptimumBenefits!#REF!&lt;25,Main!$B$32,IF(OptimumBenefits!#REF!&lt;30,Main!$B$33,Main!$B$34))))*OptimumBenefits!$B5))</f>
        <v>0</v>
      </c>
      <c r="CI5" s="273">
        <f ca="1">CH5*IF($B5=Salary!$B5,Salary!$I5,"")</f>
        <v>0</v>
      </c>
      <c r="CJ5" s="272">
        <f>IF($B5&lt;Main!$B$10,0,(VLOOKUP(CG5,'Survival Probability'!$A$3:$F$98,6)/(1+Main!$B$5)^(OptimumBenefits!CG5-OptimumBenefits!$A5))*(VLOOKUP(CG5,'Survival Probability'!$A$3:$F$98,3)/VLOOKUP($A5,'Survival Probability'!$A$3:$F$98,3)))</f>
        <v>0</v>
      </c>
      <c r="CK5" s="282">
        <f t="shared" ca="1" si="32"/>
        <v>0</v>
      </c>
      <c r="CL5" s="200">
        <f t="shared" ref="CL5:EW5" si="255">CL4</f>
        <v>42</v>
      </c>
      <c r="CM5" s="356">
        <f>IF($B5&lt;Main!$B$10,0,HLOOKUP(CL5,ReplacementRates!$V$3:$AZ$54,ReplacementRates!$A3-4,1)*((IF(OptimumBenefits!#REF!&lt;20,Main!$B$31,IF(OptimumBenefits!#REF!&lt;25,Main!$B$32,IF(OptimumBenefits!#REF!&lt;30,Main!$B$33,Main!$B$34))))*OptimumBenefits!$B5))</f>
        <v>0</v>
      </c>
      <c r="CN5" s="273">
        <f ca="1">CM5*IF($B5=Salary!$B5,Salary!$I5,"")</f>
        <v>0</v>
      </c>
      <c r="CO5" s="272">
        <f>IF($B5&lt;Main!$B$10,0,(VLOOKUP(CL5,'Survival Probability'!$A$3:$F$98,6)/(1+Main!$B$5)^(OptimumBenefits!CL5-OptimumBenefits!$A5))*(VLOOKUP(CL5,'Survival Probability'!$A$3:$F$98,3)/VLOOKUP($A5,'Survival Probability'!$A$3:$F$98,3)))</f>
        <v>0</v>
      </c>
      <c r="CP5" s="282">
        <f t="shared" ca="1" si="34"/>
        <v>0</v>
      </c>
      <c r="CQ5" s="200">
        <f t="shared" ref="CQ5:FB5" si="256">CQ4</f>
        <v>43</v>
      </c>
      <c r="CR5" s="356">
        <f>IF($B5&lt;Main!$B$10,0,HLOOKUP(CQ5,ReplacementRates!$V$3:$AZ$54,ReplacementRates!$A3-4,1)*((IF(OptimumBenefits!#REF!&lt;20,Main!$B$31,IF(OptimumBenefits!#REF!&lt;25,Main!$B$32,IF(OptimumBenefits!#REF!&lt;30,Main!$B$33,Main!$B$34))))*OptimumBenefits!$B5))</f>
        <v>0</v>
      </c>
      <c r="CS5" s="273">
        <f ca="1">CR5*IF($B5=Salary!$B5,Salary!$I5,"")</f>
        <v>0</v>
      </c>
      <c r="CT5" s="272">
        <f>IF($B5&lt;Main!$B$10,0,(VLOOKUP(CQ5,'Survival Probability'!$A$3:$F$98,6)/(1+Main!$B$5)^(OptimumBenefits!CQ5-OptimumBenefits!$A5))*(VLOOKUP(CQ5,'Survival Probability'!$A$3:$F$98,3)/VLOOKUP($A5,'Survival Probability'!$A$3:$F$98,3)))</f>
        <v>0</v>
      </c>
      <c r="CU5" s="282">
        <f t="shared" ca="1" si="36"/>
        <v>0</v>
      </c>
      <c r="CV5" s="200">
        <f t="shared" ref="CV5:FG5" si="257">CV4</f>
        <v>44</v>
      </c>
      <c r="CW5" s="356">
        <f>IF($B5&lt;Main!$B$10,0,HLOOKUP(CV5,ReplacementRates!$V$3:$AZ$54,ReplacementRates!$A3-4,1)*((IF(OptimumBenefits!#REF!&lt;20,Main!$B$31,IF(OptimumBenefits!#REF!&lt;25,Main!$B$32,IF(OptimumBenefits!#REF!&lt;30,Main!$B$33,Main!$B$34))))*OptimumBenefits!$B5))</f>
        <v>0</v>
      </c>
      <c r="CX5" s="273">
        <f ca="1">CW5*IF($B5=Salary!$B5,Salary!$I5,"")</f>
        <v>0</v>
      </c>
      <c r="CY5" s="272">
        <f>IF($B5&lt;Main!$B$10,0,(VLOOKUP(CV5,'Survival Probability'!$A$3:$F$98,6)/(1+Main!$B$5)^(OptimumBenefits!CV5-OptimumBenefits!$A5))*(VLOOKUP(CV5,'Survival Probability'!$A$3:$F$98,3)/VLOOKUP($A5,'Survival Probability'!$A$3:$F$98,3)))</f>
        <v>0</v>
      </c>
      <c r="CZ5" s="282">
        <f t="shared" ca="1" si="38"/>
        <v>0</v>
      </c>
      <c r="DA5" s="200">
        <f t="shared" ref="DA5:FL5" si="258">DA4</f>
        <v>45</v>
      </c>
      <c r="DB5" s="356">
        <f>IF($B5&lt;Main!$B$10,0,HLOOKUP(DA5,ReplacementRates!$V$3:$AZ$54,ReplacementRates!$A3-4,1)*((IF(OptimumBenefits!#REF!&lt;20,Main!$B$31,IF(OptimumBenefits!#REF!&lt;25,Main!$B$32,IF(OptimumBenefits!#REF!&lt;30,Main!$B$33,Main!$B$34))))*OptimumBenefits!$B5))</f>
        <v>0</v>
      </c>
      <c r="DC5" s="273">
        <f ca="1">DB5*IF($B5=Salary!$B5,Salary!$I5,"")</f>
        <v>0</v>
      </c>
      <c r="DD5" s="272">
        <f>IF($B5&lt;Main!$B$10,0,(VLOOKUP(DA5,'Survival Probability'!$A$3:$F$98,6)/(1+Main!$B$5)^(OptimumBenefits!DA5-OptimumBenefits!$A5))*(VLOOKUP(DA5,'Survival Probability'!$A$3:$F$98,3)/VLOOKUP($A5,'Survival Probability'!$A$3:$F$98,3)))</f>
        <v>0</v>
      </c>
      <c r="DE5" s="282">
        <f t="shared" ca="1" si="40"/>
        <v>0</v>
      </c>
      <c r="DF5" s="200">
        <f t="shared" ref="DF5:FQ5" si="259">DF4</f>
        <v>46</v>
      </c>
      <c r="DG5" s="356">
        <f>IF($B5&lt;Main!$B$10,0,HLOOKUP(DF5,ReplacementRates!$V$3:$AZ$54,ReplacementRates!$A3-4,1)*((IF(OptimumBenefits!#REF!&lt;20,Main!$B$31,IF(OptimumBenefits!#REF!&lt;25,Main!$B$32,IF(OptimumBenefits!#REF!&lt;30,Main!$B$33,Main!$B$34))))*OptimumBenefits!$B5))</f>
        <v>0</v>
      </c>
      <c r="DH5" s="273">
        <f ca="1">DG5*IF($B5=Salary!$B5,Salary!$I5,"")</f>
        <v>0</v>
      </c>
      <c r="DI5" s="272">
        <f>IF($B5&lt;Main!$B$10,0,(VLOOKUP(DF5,'Survival Probability'!$A$3:$F$98,6)/(1+Main!$B$5)^(OptimumBenefits!DF5-OptimumBenefits!$A5))*(VLOOKUP(DF5,'Survival Probability'!$A$3:$F$98,3)/VLOOKUP($A5,'Survival Probability'!$A$3:$F$98,3)))</f>
        <v>0</v>
      </c>
      <c r="DJ5" s="282">
        <f t="shared" ca="1" si="42"/>
        <v>0</v>
      </c>
      <c r="DK5" s="200">
        <f t="shared" ref="DK5:FV5" si="260">DK4</f>
        <v>47</v>
      </c>
      <c r="DL5" s="356">
        <f>IF($B5&lt;Main!$B$10,0,HLOOKUP(DK5,ReplacementRates!$V$3:$AZ$54,ReplacementRates!$A3-4,1)*((IF(OptimumBenefits!#REF!&lt;20,Main!$B$31,IF(OptimumBenefits!#REF!&lt;25,Main!$B$32,IF(OptimumBenefits!#REF!&lt;30,Main!$B$33,Main!$B$34))))*OptimumBenefits!$B5))</f>
        <v>0</v>
      </c>
      <c r="DM5" s="273">
        <f ca="1">DL5*IF($B5=Salary!$B5,Salary!$I5,"")</f>
        <v>0</v>
      </c>
      <c r="DN5" s="272">
        <f>IF($B5&lt;Main!$B$10,0,(VLOOKUP(DK5,'Survival Probability'!$A$3:$F$98,6)/(1+Main!$B$5)^(OptimumBenefits!DK5-OptimumBenefits!$A5))*(VLOOKUP(DK5,'Survival Probability'!$A$3:$F$98,3)/VLOOKUP($A5,'Survival Probability'!$A$3:$F$98,3)))</f>
        <v>0</v>
      </c>
      <c r="DO5" s="282">
        <f t="shared" ca="1" si="44"/>
        <v>0</v>
      </c>
      <c r="DP5" s="200">
        <f t="shared" ref="DP5:GA5" si="261">DP4</f>
        <v>48</v>
      </c>
      <c r="DQ5" s="356">
        <f>IF($B5&lt;Main!$B$10,0,HLOOKUP(DP5,ReplacementRates!$V$3:$AZ$54,ReplacementRates!$A3-4,1)*((IF(OptimumBenefits!#REF!&lt;20,Main!$B$31,IF(OptimumBenefits!#REF!&lt;25,Main!$B$32,IF(OptimumBenefits!#REF!&lt;30,Main!$B$33,Main!$B$34))))*OptimumBenefits!$B5))</f>
        <v>0</v>
      </c>
      <c r="DR5" s="273">
        <f ca="1">DQ5*IF($B5=Salary!$B5,Salary!$I5,"")</f>
        <v>0</v>
      </c>
      <c r="DS5" s="272">
        <f>IF($B5&lt;Main!$B$10,0,(VLOOKUP(DP5,'Survival Probability'!$A$3:$F$98,6)/(1+Main!$B$5)^(OptimumBenefits!DP5-OptimumBenefits!$A5))*(VLOOKUP(DP5,'Survival Probability'!$A$3:$F$98,3)/VLOOKUP($A5,'Survival Probability'!$A$3:$F$98,3)))</f>
        <v>0</v>
      </c>
      <c r="DT5" s="282">
        <f t="shared" ca="1" si="46"/>
        <v>0</v>
      </c>
      <c r="DU5" s="200">
        <f t="shared" ref="DU5:GF5" si="262">DU4</f>
        <v>49</v>
      </c>
      <c r="DV5" s="356">
        <f>IF($B5&lt;Main!$B$10,0,HLOOKUP(DU5,ReplacementRates!$V$3:$AZ$54,ReplacementRates!$A3-4,1)*((IF(OptimumBenefits!#REF!&lt;20,Main!$B$31,IF(OptimumBenefits!#REF!&lt;25,Main!$B$32,IF(OptimumBenefits!#REF!&lt;30,Main!$B$33,Main!$B$34))))*OptimumBenefits!$B5))</f>
        <v>0</v>
      </c>
      <c r="DW5" s="273">
        <f ca="1">DV5*IF($B5=Salary!$B5,Salary!$I5,"")</f>
        <v>0</v>
      </c>
      <c r="DX5" s="272">
        <f>IF($B5&lt;Main!$B$10,0,(VLOOKUP(DU5,'Survival Probability'!$A$3:$F$98,6)/(1+Main!$B$5)^(OptimumBenefits!DU5-OptimumBenefits!$A5))*(VLOOKUP(DU5,'Survival Probability'!$A$3:$F$98,3)/VLOOKUP($A5,'Survival Probability'!$A$3:$F$98,3)))</f>
        <v>0</v>
      </c>
      <c r="DY5" s="282">
        <f t="shared" ca="1" si="48"/>
        <v>0</v>
      </c>
      <c r="DZ5" s="200">
        <f t="shared" ref="DZ5:GK5" si="263">DZ4</f>
        <v>50</v>
      </c>
      <c r="EA5" s="356">
        <f>IF($B5&lt;Main!$B$10,0,HLOOKUP(DZ5,ReplacementRates!$V$3:$AZ$54,ReplacementRates!$A3-4,1)*((IF(OptimumBenefits!#REF!&lt;20,Main!$B$31,IF(OptimumBenefits!#REF!&lt;25,Main!$B$32,IF(OptimumBenefits!#REF!&lt;30,Main!$B$33,Main!$B$34))))*OptimumBenefits!$B5))</f>
        <v>0</v>
      </c>
      <c r="EB5" s="273">
        <f ca="1">EA5*IF($B5=Salary!$B5,Salary!$I5,"")</f>
        <v>0</v>
      </c>
      <c r="EC5" s="272">
        <f>IF($B5&lt;Main!$B$10,0,(VLOOKUP(DZ5,'Survival Probability'!$A$3:$F$98,6)/(1+Main!$B$5)^(OptimumBenefits!DZ5-OptimumBenefits!$A5))*(VLOOKUP(DZ5,'Survival Probability'!$A$3:$F$98,3)/VLOOKUP($A5,'Survival Probability'!$A$3:$F$98,3)))</f>
        <v>0</v>
      </c>
      <c r="ED5" s="282">
        <f t="shared" ca="1" si="50"/>
        <v>0</v>
      </c>
      <c r="EE5" s="200">
        <f t="shared" ref="EE5:GP5" si="264">EE4</f>
        <v>51</v>
      </c>
      <c r="EF5" s="356">
        <f>IF($B5&lt;Main!$B$10,0,HLOOKUP(EE5,ReplacementRates!$V$3:$AZ$54,ReplacementRates!$A3-4,1)*((IF(OptimumBenefits!#REF!&lt;20,Main!$B$31,IF(OptimumBenefits!#REF!&lt;25,Main!$B$32,IF(OptimumBenefits!#REF!&lt;30,Main!$B$33,Main!$B$34))))*OptimumBenefits!$B5))</f>
        <v>0</v>
      </c>
      <c r="EG5" s="273">
        <f ca="1">EF5*IF($B5=Salary!$B5,Salary!$I5,"")</f>
        <v>0</v>
      </c>
      <c r="EH5" s="272">
        <f>IF($B5&lt;Main!$B$10,0,(VLOOKUP(EE5,'Survival Probability'!$A$3:$F$98,6)/(1+Main!$B$5)^(OptimumBenefits!EE5-OptimumBenefits!$A5))*(VLOOKUP(EE5,'Survival Probability'!$A$3:$F$98,3)/VLOOKUP($A5,'Survival Probability'!$A$3:$F$98,3)))</f>
        <v>0</v>
      </c>
      <c r="EI5" s="282">
        <f t="shared" ca="1" si="52"/>
        <v>0</v>
      </c>
      <c r="EJ5" s="200">
        <f t="shared" ref="EJ5:GU5" si="265">EJ4</f>
        <v>52</v>
      </c>
      <c r="EK5" s="356">
        <f>IF($B5&lt;Main!$B$10,0,HLOOKUP(EJ5,ReplacementRates!$V$3:$AZ$54,ReplacementRates!$A3-4,1)*((IF(OptimumBenefits!#REF!&lt;20,Main!$B$31,IF(OptimumBenefits!#REF!&lt;25,Main!$B$32,IF(OptimumBenefits!#REF!&lt;30,Main!$B$33,Main!$B$34))))*OptimumBenefits!$B5))</f>
        <v>0</v>
      </c>
      <c r="EL5" s="273">
        <f ca="1">EK5*IF($B5=Salary!$B5,Salary!$I5,"")</f>
        <v>0</v>
      </c>
      <c r="EM5" s="272">
        <f>IF($B5&lt;Main!$B$10,0,(VLOOKUP(EJ5,'Survival Probability'!$A$3:$F$98,6)/(1+Main!$B$5)^(OptimumBenefits!EJ5-OptimumBenefits!$A5))*(VLOOKUP(EJ5,'Survival Probability'!$A$3:$F$98,3)/VLOOKUP($A5,'Survival Probability'!$A$3:$F$98,3)))</f>
        <v>0</v>
      </c>
      <c r="EN5" s="282">
        <f t="shared" ca="1" si="54"/>
        <v>0</v>
      </c>
      <c r="EO5" s="200">
        <f t="shared" ref="EO5:GZ5" si="266">EO4</f>
        <v>53</v>
      </c>
      <c r="EP5" s="356">
        <f>IF($B5&lt;Main!$B$10,0,HLOOKUP(EO5,ReplacementRates!$V$3:$AZ$54,ReplacementRates!$A3-4,1)*((IF(OptimumBenefits!#REF!&lt;20,Main!$B$31,IF(OptimumBenefits!#REF!&lt;25,Main!$B$32,IF(OptimumBenefits!#REF!&lt;30,Main!$B$33,Main!$B$34))))*OptimumBenefits!$B5))</f>
        <v>0</v>
      </c>
      <c r="EQ5" s="273">
        <f ca="1">EP5*IF($B5=Salary!$B5,Salary!$I5,"")</f>
        <v>0</v>
      </c>
      <c r="ER5" s="272">
        <f>IF($B5&lt;Main!$B$10,0,(VLOOKUP(EO5,'Survival Probability'!$A$3:$F$98,6)/(1+Main!$B$5)^(OptimumBenefits!EO5-OptimumBenefits!$A5))*(VLOOKUP(EO5,'Survival Probability'!$A$3:$F$98,3)/VLOOKUP($A5,'Survival Probability'!$A$3:$F$98,3)))</f>
        <v>0</v>
      </c>
      <c r="ES5" s="282">
        <f t="shared" ca="1" si="56"/>
        <v>0</v>
      </c>
      <c r="ET5" s="200">
        <f t="shared" ref="ET5:HE5" si="267">ET4</f>
        <v>54</v>
      </c>
      <c r="EU5" s="356">
        <f>IF($B5&lt;Main!$B$10,0,HLOOKUP(ET5,ReplacementRates!$V$3:$AZ$54,ReplacementRates!$A3-4,1)*((IF(OptimumBenefits!#REF!&lt;20,Main!$B$31,IF(OptimumBenefits!#REF!&lt;25,Main!$B$32,IF(OptimumBenefits!#REF!&lt;30,Main!$B$33,Main!$B$34))))*OptimumBenefits!$B5))</f>
        <v>0</v>
      </c>
      <c r="EV5" s="273">
        <f ca="1">EU5*IF($B5=Salary!$B5,Salary!$I5,"")</f>
        <v>0</v>
      </c>
      <c r="EW5" s="272">
        <f>IF($B5&lt;Main!$B$10,0,(VLOOKUP(ET5,'Survival Probability'!$A$3:$F$98,6)/(1+Main!$B$5)^(OptimumBenefits!ET5-OptimumBenefits!$A5))*(VLOOKUP(ET5,'Survival Probability'!$A$3:$F$98,3)/VLOOKUP($A5,'Survival Probability'!$A$3:$F$98,3)))</f>
        <v>0</v>
      </c>
      <c r="EX5" s="282">
        <f t="shared" ca="1" si="58"/>
        <v>0</v>
      </c>
      <c r="EY5" s="200">
        <f t="shared" ref="EY5:HJ5" si="268">EY4</f>
        <v>55</v>
      </c>
      <c r="EZ5" s="356">
        <f>IF($B5&lt;Main!$B$10,0,HLOOKUP(EY5,ReplacementRates!$V$3:$AZ$54,ReplacementRates!$A3-4,1)*((IF(OptimumBenefits!#REF!&lt;20,Main!$B$31,IF(OptimumBenefits!#REF!&lt;25,Main!$B$32,IF(OptimumBenefits!#REF!&lt;30,Main!$B$33,Main!$B$34))))*OptimumBenefits!$B5))</f>
        <v>0</v>
      </c>
      <c r="FA5" s="273">
        <f ca="1">EZ5*IF($B5=Salary!$B5,Salary!$I5,"")</f>
        <v>0</v>
      </c>
      <c r="FB5" s="272">
        <f>IF($B5&lt;Main!$B$10,0,(VLOOKUP(EY5,'Survival Probability'!$A$3:$F$98,6)/(1+Main!$B$5)^(OptimumBenefits!EY5-OptimumBenefits!$A5))*(VLOOKUP(EY5,'Survival Probability'!$A$3:$F$98,3)/VLOOKUP($A5,'Survival Probability'!$A$3:$F$98,3)))</f>
        <v>0</v>
      </c>
      <c r="FC5" s="282">
        <f t="shared" ca="1" si="60"/>
        <v>0</v>
      </c>
      <c r="FD5" s="200">
        <f t="shared" ref="FD5:HO5" si="269">FD4</f>
        <v>56</v>
      </c>
      <c r="FE5" s="356">
        <f>IF($B5&lt;Main!$B$10,0,HLOOKUP(FD5,ReplacementRates!$V$3:$AZ$54,ReplacementRates!$A3-4,1)*((IF(OptimumBenefits!#REF!&lt;20,Main!$B$31,IF(OptimumBenefits!#REF!&lt;25,Main!$B$32,IF(OptimumBenefits!#REF!&lt;30,Main!$B$33,Main!$B$34))))*OptimumBenefits!$B5))</f>
        <v>0</v>
      </c>
      <c r="FF5" s="273">
        <f ca="1">FE5*IF($B5=Salary!$B5,Salary!$I5,"")</f>
        <v>0</v>
      </c>
      <c r="FG5" s="272">
        <f>IF($B5&lt;Main!$B$10,0,(VLOOKUP(FD5,'Survival Probability'!$A$3:$F$98,6)/(1+Main!$B$5)^(OptimumBenefits!FD5-OptimumBenefits!$A5))*(VLOOKUP(FD5,'Survival Probability'!$A$3:$F$98,3)/VLOOKUP($A5,'Survival Probability'!$A$3:$F$98,3)))</f>
        <v>0</v>
      </c>
      <c r="FH5" s="282">
        <f t="shared" ca="1" si="62"/>
        <v>0</v>
      </c>
      <c r="FI5" s="200">
        <f t="shared" ref="FI5:HT5" si="270">FI4</f>
        <v>57</v>
      </c>
      <c r="FJ5" s="356">
        <f>IF($B5&lt;Main!$B$10,0,HLOOKUP(FI5,ReplacementRates!$V$3:$AZ$54,ReplacementRates!$A3-4,1)*((IF(OptimumBenefits!#REF!&lt;20,Main!$B$31,IF(OptimumBenefits!#REF!&lt;25,Main!$B$32,IF(OptimumBenefits!#REF!&lt;30,Main!$B$33,Main!$B$34))))*OptimumBenefits!$B5))</f>
        <v>0</v>
      </c>
      <c r="FK5" s="273">
        <f ca="1">FJ5*IF($B5=Salary!$B5,Salary!$I5,"")</f>
        <v>0</v>
      </c>
      <c r="FL5" s="272">
        <f>IF($B5&lt;Main!$B$10,0,(VLOOKUP(FI5,'Survival Probability'!$A$3:$F$98,6)/(1+Main!$B$5)^(OptimumBenefits!FI5-OptimumBenefits!$A5))*(VLOOKUP(FI5,'Survival Probability'!$A$3:$F$98,3)/VLOOKUP($A5,'Survival Probability'!$A$3:$F$98,3)))</f>
        <v>0</v>
      </c>
      <c r="FM5" s="282">
        <f t="shared" ca="1" si="64"/>
        <v>0</v>
      </c>
      <c r="FN5" s="200">
        <f t="shared" ref="FN5:HY5" si="271">FN4</f>
        <v>58</v>
      </c>
      <c r="FO5" s="356">
        <f>IF($B5&lt;Main!$B$10,0,HLOOKUP(FN5,ReplacementRates!$V$3:$AZ$54,ReplacementRates!$A3-4,1)*((IF(OptimumBenefits!#REF!&lt;20,Main!$B$31,IF(OptimumBenefits!#REF!&lt;25,Main!$B$32,IF(OptimumBenefits!#REF!&lt;30,Main!$B$33,Main!$B$34))))*OptimumBenefits!$B5))</f>
        <v>0</v>
      </c>
      <c r="FP5" s="273">
        <f ca="1">FO5*IF($B5=Salary!$B5,Salary!$I5,"")</f>
        <v>0</v>
      </c>
      <c r="FQ5" s="272">
        <f>IF($B5&lt;Main!$B$10,0,(VLOOKUP(FN5,'Survival Probability'!$A$3:$F$98,6)/(1+Main!$B$5)^(OptimumBenefits!FN5-OptimumBenefits!$A5))*(VLOOKUP(FN5,'Survival Probability'!$A$3:$F$98,3)/VLOOKUP($A5,'Survival Probability'!$A$3:$F$98,3)))</f>
        <v>0</v>
      </c>
      <c r="FR5" s="282">
        <f t="shared" ca="1" si="66"/>
        <v>0</v>
      </c>
      <c r="FS5" s="200">
        <f t="shared" ref="FS5:ID5" si="272">FS4</f>
        <v>59</v>
      </c>
      <c r="FT5" s="356">
        <f>IF($B5&lt;Main!$B$10,0,HLOOKUP(FS5,ReplacementRates!$V$3:$AZ$54,ReplacementRates!$A3-4,1)*((IF(OptimumBenefits!#REF!&lt;20,Main!$B$31,IF(OptimumBenefits!#REF!&lt;25,Main!$B$32,IF(OptimumBenefits!#REF!&lt;30,Main!$B$33,Main!$B$34))))*OptimumBenefits!$B5))</f>
        <v>0</v>
      </c>
      <c r="FU5" s="273">
        <f ca="1">FT5*IF($B5=Salary!$B5,Salary!$I5,"")</f>
        <v>0</v>
      </c>
      <c r="FV5" s="272">
        <f>IF($B5&lt;Main!$B$10,0,(VLOOKUP(FS5,'Survival Probability'!$A$3:$F$98,6)/(1+Main!$B$5)^(OptimumBenefits!FS5-OptimumBenefits!$A5))*(VLOOKUP(FS5,'Survival Probability'!$A$3:$F$98,3)/VLOOKUP($A5,'Survival Probability'!$A$3:$F$98,3)))</f>
        <v>0</v>
      </c>
      <c r="FW5" s="282">
        <f t="shared" ca="1" si="68"/>
        <v>0</v>
      </c>
      <c r="FX5" s="200">
        <f t="shared" ref="FX5:II5" si="273">FX4</f>
        <v>60</v>
      </c>
      <c r="FY5" s="356">
        <f>IF($B5&lt;Main!$B$10,0,HLOOKUP(FX5,ReplacementRates!$V$3:$AZ$54,ReplacementRates!$A3-4,1)*((IF(OptimumBenefits!#REF!&lt;20,Main!$B$31,IF(OptimumBenefits!#REF!&lt;25,Main!$B$32,IF(OptimumBenefits!#REF!&lt;30,Main!$B$33,Main!$B$34))))*OptimumBenefits!$B5))</f>
        <v>0</v>
      </c>
      <c r="FZ5" s="273">
        <f ca="1">FY5*IF($B5=Salary!$B5,Salary!$I5,"")</f>
        <v>0</v>
      </c>
      <c r="GA5" s="272">
        <f>IF($B5&lt;Main!$B$10,0,(VLOOKUP(FX5,'Survival Probability'!$A$3:$F$98,6)/(1+Main!$B$5)^(OptimumBenefits!FX5-OptimumBenefits!$A5))*(VLOOKUP(FX5,'Survival Probability'!$A$3:$F$98,3)/VLOOKUP($A5,'Survival Probability'!$A$3:$F$98,3)))</f>
        <v>0</v>
      </c>
      <c r="GB5" s="282">
        <f t="shared" ca="1" si="70"/>
        <v>0</v>
      </c>
      <c r="GC5" s="200">
        <f t="shared" ref="GC5:IN5" si="274">GC4</f>
        <v>61</v>
      </c>
      <c r="GD5" s="356">
        <f>IF($B5&lt;Main!$B$10,0,HLOOKUP(GC5,ReplacementRates!$V$3:$AZ$54,ReplacementRates!$A3-4,1)*((IF(OptimumBenefits!#REF!&lt;20,Main!$B$31,IF(OptimumBenefits!#REF!&lt;25,Main!$B$32,IF(OptimumBenefits!#REF!&lt;30,Main!$B$33,Main!$B$34))))*OptimumBenefits!$B5))</f>
        <v>0</v>
      </c>
      <c r="GE5" s="273">
        <f ca="1">GD5*IF($B5=Salary!$B5,Salary!$I5,"")</f>
        <v>0</v>
      </c>
      <c r="GF5" s="272">
        <f>IF($B5&lt;Main!$B$10,0,(VLOOKUP(GC5,'Survival Probability'!$A$3:$F$98,6)/(1+Main!$B$5)^(OptimumBenefits!GC5-OptimumBenefits!$A5))*(VLOOKUP(GC5,'Survival Probability'!$A$3:$F$98,3)/VLOOKUP($A5,'Survival Probability'!$A$3:$F$98,3)))</f>
        <v>0</v>
      </c>
      <c r="GG5" s="282">
        <f t="shared" ca="1" si="72"/>
        <v>0</v>
      </c>
      <c r="GH5" s="200">
        <f t="shared" ref="GH5:IS5" si="275">GH4</f>
        <v>62</v>
      </c>
      <c r="GI5" s="356">
        <f>IF($B5&lt;Main!$B$10,0,HLOOKUP(GH5,ReplacementRates!$V$3:$AZ$54,ReplacementRates!$A3-4,1)*((IF(OptimumBenefits!#REF!&lt;20,Main!$B$31,IF(OptimumBenefits!#REF!&lt;25,Main!$B$32,IF(OptimumBenefits!#REF!&lt;30,Main!$B$33,Main!$B$34))))*OptimumBenefits!$B5))</f>
        <v>0</v>
      </c>
      <c r="GJ5" s="273">
        <f ca="1">GI5*IF($B5=Salary!$B5,Salary!$I5,"")</f>
        <v>0</v>
      </c>
      <c r="GK5" s="272">
        <f>IF($B5&lt;Main!$B$10,0,(VLOOKUP(GH5,'Survival Probability'!$A$3:$F$98,6)/(1+Main!$B$5)^(OptimumBenefits!GH5-OptimumBenefits!$A5))*(VLOOKUP(GH5,'Survival Probability'!$A$3:$F$98,3)/VLOOKUP($A5,'Survival Probability'!$A$3:$F$98,3)))</f>
        <v>0</v>
      </c>
      <c r="GL5" s="282">
        <f t="shared" ca="1" si="74"/>
        <v>0</v>
      </c>
      <c r="GM5" s="200">
        <f t="shared" ref="GM5:IX5" si="276">GM4</f>
        <v>63</v>
      </c>
      <c r="GN5" s="356">
        <f>IF($B5&lt;Main!$B$10,0,HLOOKUP(GM5,ReplacementRates!$V$3:$AZ$54,ReplacementRates!$A3-4,1)*((IF(OptimumBenefits!#REF!&lt;20,Main!$B$31,IF(OptimumBenefits!#REF!&lt;25,Main!$B$32,IF(OptimumBenefits!#REF!&lt;30,Main!$B$33,Main!$B$34))))*OptimumBenefits!$B5))</f>
        <v>0</v>
      </c>
      <c r="GO5" s="273">
        <f ca="1">GN5*IF($B5=Salary!$B5,Salary!$I5,"")</f>
        <v>0</v>
      </c>
      <c r="GP5" s="272">
        <f>IF($B5&lt;Main!$B$10,0,(VLOOKUP(GM5,'Survival Probability'!$A$3:$F$98,6)/(1+Main!$B$5)^(OptimumBenefits!GM5-OptimumBenefits!$A5))*(VLOOKUP(GM5,'Survival Probability'!$A$3:$F$98,3)/VLOOKUP($A5,'Survival Probability'!$A$3:$F$98,3)))</f>
        <v>0</v>
      </c>
      <c r="GQ5" s="282">
        <f t="shared" ca="1" si="76"/>
        <v>0</v>
      </c>
      <c r="GR5" s="200">
        <f t="shared" ref="GR5:JC5" si="277">GR4</f>
        <v>64</v>
      </c>
      <c r="GS5" s="356">
        <f>IF($B5&lt;Main!$B$10,0,HLOOKUP(GR5,ReplacementRates!$V$3:$AZ$54,ReplacementRates!$A3-4,1)*((IF(OptimumBenefits!#REF!&lt;20,Main!$B$31,IF(OptimumBenefits!#REF!&lt;25,Main!$B$32,IF(OptimumBenefits!#REF!&lt;30,Main!$B$33,Main!$B$34))))*OptimumBenefits!$B5))</f>
        <v>0</v>
      </c>
      <c r="GT5" s="273">
        <f ca="1">GS5*IF($B5=Salary!$B5,Salary!$I5,"")</f>
        <v>0</v>
      </c>
      <c r="GU5" s="272">
        <f>IF($B5&lt;Main!$B$10,0,(VLOOKUP(GR5,'Survival Probability'!$A$3:$F$98,6)/(1+Main!$B$5)^(OptimumBenefits!GR5-OptimumBenefits!$A5))*(VLOOKUP(GR5,'Survival Probability'!$A$3:$F$98,3)/VLOOKUP($A5,'Survival Probability'!$A$3:$F$98,3)))</f>
        <v>0</v>
      </c>
      <c r="GV5" s="282">
        <f t="shared" ca="1" si="78"/>
        <v>0</v>
      </c>
      <c r="GW5" s="200">
        <f t="shared" ref="GW5:JH5" si="278">GW4</f>
        <v>65</v>
      </c>
      <c r="GX5" s="356">
        <f>IF($B5&lt;Main!$B$10,0,HLOOKUP(GW5,ReplacementRates!$V$3:$AZ$54,ReplacementRates!$A3-4,1)*((IF(OptimumBenefits!#REF!&lt;20,Main!$B$31,IF(OptimumBenefits!#REF!&lt;25,Main!$B$32,IF(OptimumBenefits!#REF!&lt;30,Main!$B$33,Main!$B$34))))*OptimumBenefits!$B5))</f>
        <v>0</v>
      </c>
      <c r="GY5" s="273">
        <f ca="1">GX5*IF($B5=Salary!$B5,Salary!$I5,"")</f>
        <v>0</v>
      </c>
      <c r="GZ5" s="272">
        <f>IF($B5&lt;Main!$B$10,0,(VLOOKUP(GW5,'Survival Probability'!$A$3:$F$98,6)/(1+Main!$B$5)^(OptimumBenefits!GW5-OptimumBenefits!$A5))*(VLOOKUP(GW5,'Survival Probability'!$A$3:$F$98,3)/VLOOKUP($A5,'Survival Probability'!$A$3:$F$98,3)))</f>
        <v>0</v>
      </c>
      <c r="HA5" s="282">
        <f t="shared" ca="1" si="80"/>
        <v>0</v>
      </c>
      <c r="HB5" s="200">
        <f t="shared" ref="HB5:JM5" si="279">HB4</f>
        <v>66</v>
      </c>
      <c r="HC5" s="356">
        <f>IF($B5&lt;Main!$B$10,0,HLOOKUP(HB5,ReplacementRates!$V$3:$AZ$54,ReplacementRates!$A3-4,1)*((IF(OptimumBenefits!#REF!&lt;20,Main!$B$31,IF(OptimumBenefits!#REF!&lt;25,Main!$B$32,IF(OptimumBenefits!#REF!&lt;30,Main!$B$33,Main!$B$34))))*OptimumBenefits!$B5))</f>
        <v>0</v>
      </c>
      <c r="HD5" s="273">
        <f ca="1">HC5*IF($B5=Salary!$B5,Salary!$I5,"")</f>
        <v>0</v>
      </c>
      <c r="HE5" s="272">
        <f>IF($B5&lt;Main!$B$10,0,(VLOOKUP(HB5,'Survival Probability'!$A$3:$F$98,6)/(1+Main!$B$5)^(OptimumBenefits!HB5-OptimumBenefits!$A5))*(VLOOKUP(HB5,'Survival Probability'!$A$3:$F$98,3)/VLOOKUP($A5,'Survival Probability'!$A$3:$F$98,3)))</f>
        <v>0</v>
      </c>
      <c r="HF5" s="282">
        <f t="shared" ca="1" si="82"/>
        <v>0</v>
      </c>
      <c r="HG5" s="200">
        <f t="shared" ref="HG5:JR5" si="280">HG4</f>
        <v>67</v>
      </c>
      <c r="HH5" s="356">
        <f>IF($B5&lt;Main!$B$10,0,HLOOKUP(HG5,ReplacementRates!$V$3:$AZ$54,ReplacementRates!$A3-4,1)*((IF(OptimumBenefits!#REF!&lt;20,Main!$B$31,IF(OptimumBenefits!#REF!&lt;25,Main!$B$32,IF(OptimumBenefits!#REF!&lt;30,Main!$B$33,Main!$B$34))))*OptimumBenefits!$B5))</f>
        <v>0</v>
      </c>
      <c r="HI5" s="273">
        <f ca="1">HH5*IF($B5=Salary!$B5,Salary!$I5,"")</f>
        <v>0</v>
      </c>
      <c r="HJ5" s="272">
        <f>IF($B5&lt;Main!$B$10,0,(VLOOKUP(HG5,'Survival Probability'!$A$3:$F$98,6)/(1+Main!$B$5)^(OptimumBenefits!HG5-OptimumBenefits!$A5))*(VLOOKUP(HG5,'Survival Probability'!$A$3:$F$98,3)/VLOOKUP($A5,'Survival Probability'!$A$3:$F$98,3)))</f>
        <v>0</v>
      </c>
      <c r="HK5" s="282">
        <f t="shared" ca="1" si="84"/>
        <v>0</v>
      </c>
      <c r="HL5" s="200">
        <f t="shared" ref="HL5:JW5" si="281">HL4</f>
        <v>68</v>
      </c>
      <c r="HM5" s="356">
        <f>IF($B5&lt;Main!$B$10,0,HLOOKUP(HL5,ReplacementRates!$V$3:$AZ$54,ReplacementRates!$A3-4,1)*((IF(OptimumBenefits!#REF!&lt;20,Main!$B$31,IF(OptimumBenefits!#REF!&lt;25,Main!$B$32,IF(OptimumBenefits!#REF!&lt;30,Main!$B$33,Main!$B$34))))*OptimumBenefits!$B5))</f>
        <v>0</v>
      </c>
      <c r="HN5" s="273">
        <f ca="1">HM5*IF($B5=Salary!$B5,Salary!$I5,"")</f>
        <v>0</v>
      </c>
      <c r="HO5" s="272">
        <f>IF($B5&lt;Main!$B$10,0,(VLOOKUP(HL5,'Survival Probability'!$A$3:$F$98,6)/(1+Main!$B$5)^(OptimumBenefits!HL5-OptimumBenefits!$A5))*(VLOOKUP(HL5,'Survival Probability'!$A$3:$F$98,3)/VLOOKUP($A5,'Survival Probability'!$A$3:$F$98,3)))</f>
        <v>0</v>
      </c>
      <c r="HP5" s="282">
        <f t="shared" ca="1" si="86"/>
        <v>0</v>
      </c>
      <c r="HQ5" s="200">
        <f t="shared" ref="HQ5:KB5" si="282">HQ4</f>
        <v>69</v>
      </c>
      <c r="HR5" s="356">
        <f>IF($B5&lt;Main!$B$10,0,HLOOKUP(HQ5,ReplacementRates!$V$3:$AZ$54,ReplacementRates!$A3-4,1)*((IF(OptimumBenefits!#REF!&lt;20,Main!$B$31,IF(OptimumBenefits!#REF!&lt;25,Main!$B$32,IF(OptimumBenefits!#REF!&lt;30,Main!$B$33,Main!$B$34))))*OptimumBenefits!$B5))</f>
        <v>0</v>
      </c>
      <c r="HS5" s="273">
        <f ca="1">HR5*IF($B5=Salary!$B5,Salary!$I5,"")</f>
        <v>0</v>
      </c>
      <c r="HT5" s="272">
        <f>IF($B5&lt;Main!$B$10,0,(VLOOKUP(HQ5,'Survival Probability'!$A$3:$F$98,6)/(1+Main!$B$5)^(OptimumBenefits!HQ5-OptimumBenefits!$A5))*(VLOOKUP(HQ5,'Survival Probability'!$A$3:$F$98,3)/VLOOKUP($A5,'Survival Probability'!$A$3:$F$98,3)))</f>
        <v>0</v>
      </c>
      <c r="HU5" s="282">
        <f t="shared" ca="1" si="88"/>
        <v>0</v>
      </c>
      <c r="HV5" s="200">
        <f t="shared" ref="HV5:KG5" si="283">HV4</f>
        <v>70</v>
      </c>
      <c r="HW5" s="356">
        <f>IF($B5&lt;Main!$B$10,0,HLOOKUP(HV5,ReplacementRates!$V$3:$AZ$54,ReplacementRates!$A3-4,1)*((IF(OptimumBenefits!#REF!&lt;20,Main!$B$31,IF(OptimumBenefits!#REF!&lt;25,Main!$B$32,IF(OptimumBenefits!#REF!&lt;30,Main!$B$33,Main!$B$34))))*OptimumBenefits!$B5))</f>
        <v>0</v>
      </c>
      <c r="HX5" s="273">
        <f ca="1">HW5*IF($B5=Salary!$B5,Salary!$I5,"")</f>
        <v>0</v>
      </c>
      <c r="HY5" s="272">
        <f>IF($B5&lt;Main!$B$10,0,(VLOOKUP(HV5,'Survival Probability'!$A$3:$F$98,6)/(1+Main!$B$5)^(OptimumBenefits!HV5-OptimumBenefits!$A5))*(VLOOKUP(HV5,'Survival Probability'!$A$3:$F$98,3)/VLOOKUP($A5,'Survival Probability'!$A$3:$F$98,3)))</f>
        <v>0</v>
      </c>
      <c r="HZ5" s="282">
        <f t="shared" ca="1" si="90"/>
        <v>0</v>
      </c>
      <c r="IA5" s="200">
        <f t="shared" ref="IA5:KL5" si="284">IA4</f>
        <v>71</v>
      </c>
      <c r="IB5" s="356">
        <f>IF($B5&lt;Main!$B$10,0,HLOOKUP(IA5,ReplacementRates!$V$3:$AZ$54,ReplacementRates!$A3-4,1)*((IF(OptimumBenefits!#REF!&lt;20,Main!$B$31,IF(OptimumBenefits!#REF!&lt;25,Main!$B$32,IF(OptimumBenefits!#REF!&lt;30,Main!$B$33,Main!$B$34))))*OptimumBenefits!$B5))</f>
        <v>0</v>
      </c>
      <c r="IC5" s="273">
        <f ca="1">IB5*IF($B5=Salary!$B5,Salary!$I5,"")</f>
        <v>0</v>
      </c>
      <c r="ID5" s="272">
        <f>IF($B5&lt;Main!$B$10,0,(VLOOKUP(IA5,'Survival Probability'!$A$3:$F$98,6)/(1+Main!$B$5)^(OptimumBenefits!IA5-OptimumBenefits!$A5))*(VLOOKUP(IA5,'Survival Probability'!$A$3:$F$98,3)/VLOOKUP($A5,'Survival Probability'!$A$3:$F$98,3)))</f>
        <v>0</v>
      </c>
      <c r="IE5" s="282">
        <f t="shared" ca="1" si="92"/>
        <v>0</v>
      </c>
      <c r="IF5" s="200">
        <f t="shared" ref="IF5:KP5" si="285">IF4</f>
        <v>72</v>
      </c>
      <c r="IG5" s="356">
        <f>IF($B5&lt;Main!$B$10,0,HLOOKUP(IF5,ReplacementRates!$V$3:$AZ$54,ReplacementRates!$A3-4,1)*((IF(OptimumBenefits!#REF!&lt;20,Main!$B$31,IF(OptimumBenefits!#REF!&lt;25,Main!$B$32,IF(OptimumBenefits!#REF!&lt;30,Main!$B$33,Main!$B$34))))*OptimumBenefits!$B5))</f>
        <v>0</v>
      </c>
      <c r="IH5" s="273">
        <f ca="1">IG5*IF($B5=Salary!$B5,Salary!$I5,"")</f>
        <v>0</v>
      </c>
      <c r="II5" s="272">
        <f>IF($B5&lt;Main!$B$10,0,(VLOOKUP(IF5,'Survival Probability'!$A$3:$F$98,6)/(1+Main!$B$5)^(OptimumBenefits!IF5-OptimumBenefits!$A5))*(VLOOKUP(IF5,'Survival Probability'!$A$3:$F$98,3)/VLOOKUP($A5,'Survival Probability'!$A$3:$F$98,3)))</f>
        <v>0</v>
      </c>
      <c r="IJ5" s="282">
        <f t="shared" ca="1" si="94"/>
        <v>0</v>
      </c>
      <c r="IK5" s="200">
        <f t="shared" ref="IK5:KP5" si="286">IK4</f>
        <v>73</v>
      </c>
      <c r="IL5" s="356">
        <f>IF($B5&lt;Main!$B$10,0,HLOOKUP(IK5,ReplacementRates!$V$3:$AZ$54,ReplacementRates!$A3-4,1)*((IF(OptimumBenefits!#REF!&lt;20,Main!$B$31,IF(OptimumBenefits!#REF!&lt;25,Main!$B$32,IF(OptimumBenefits!#REF!&lt;30,Main!$B$33,Main!$B$34))))*OptimumBenefits!$B5))</f>
        <v>0</v>
      </c>
      <c r="IM5" s="273">
        <f ca="1">IL5*IF($B5=Salary!$B5,Salary!$I5,"")</f>
        <v>0</v>
      </c>
      <c r="IN5" s="272">
        <f>IF($B5&lt;Main!$B$10,0,(VLOOKUP(IK5,'Survival Probability'!$A$3:$F$98,6)/(1+Main!$B$5)^(OptimumBenefits!IK5-OptimumBenefits!$A5))*(VLOOKUP(IK5,'Survival Probability'!$A$3:$F$98,3)/VLOOKUP($A5,'Survival Probability'!$A$3:$F$98,3)))</f>
        <v>0</v>
      </c>
      <c r="IO5" s="282">
        <f t="shared" ca="1" si="96"/>
        <v>0</v>
      </c>
      <c r="IP5" s="200">
        <f t="shared" ref="IP5:KP5" si="287">IP4</f>
        <v>74</v>
      </c>
      <c r="IQ5" s="356">
        <f>IF($B5&lt;Main!$B$10,0,HLOOKUP(IP5,ReplacementRates!$V$3:$AZ$54,ReplacementRates!$A3-4,1)*((IF(OptimumBenefits!#REF!&lt;20,Main!$B$31,IF(OptimumBenefits!#REF!&lt;25,Main!$B$32,IF(OptimumBenefits!#REF!&lt;30,Main!$B$33,Main!$B$34))))*OptimumBenefits!$B5))</f>
        <v>0</v>
      </c>
      <c r="IR5" s="273">
        <f ca="1">IQ5*IF($B5=Salary!$B5,Salary!$I5,"")</f>
        <v>0</v>
      </c>
      <c r="IS5" s="272">
        <f>IF($B5&lt;Main!$B$10,0,(VLOOKUP(IP5,'Survival Probability'!$A$3:$F$98,6)/(1+Main!$B$5)^(OptimumBenefits!IP5-OptimumBenefits!$A5))*(VLOOKUP(IP5,'Survival Probability'!$A$3:$F$98,3)/VLOOKUP($A5,'Survival Probability'!$A$3:$F$98,3)))</f>
        <v>0</v>
      </c>
      <c r="IT5" s="282">
        <f t="shared" ca="1" si="98"/>
        <v>0</v>
      </c>
      <c r="IU5" s="200">
        <f t="shared" ref="IU5:KP5" si="288">IU4</f>
        <v>75</v>
      </c>
      <c r="IV5" s="356">
        <f>IF($B5&lt;Main!$B$10,0,HLOOKUP(IU5,ReplacementRates!$V$3:$AZ$54,ReplacementRates!$A3-4,1)*((IF(OptimumBenefits!#REF!&lt;20,Main!$B$31,IF(OptimumBenefits!#REF!&lt;25,Main!$B$32,IF(OptimumBenefits!#REF!&lt;30,Main!$B$33,Main!$B$34))))*OptimumBenefits!$B5))</f>
        <v>0</v>
      </c>
      <c r="IW5" s="273">
        <f ca="1">IV5*IF($B5=Salary!$B5,Salary!$I5,"")</f>
        <v>0</v>
      </c>
      <c r="IX5" s="272">
        <f>IF($B5&lt;Main!$B$10,0,(VLOOKUP(IU5,'Survival Probability'!$A$3:$F$98,6)/(1+Main!$B$5)^(OptimumBenefits!IU5-OptimumBenefits!$A5))*(VLOOKUP(IU5,'Survival Probability'!$A$3:$F$98,3)/VLOOKUP($A5,'Survival Probability'!$A$3:$F$98,3)))</f>
        <v>0</v>
      </c>
      <c r="IY5" s="282">
        <f t="shared" ca="1" si="100"/>
        <v>0</v>
      </c>
      <c r="IZ5" s="200">
        <f t="shared" ref="IZ5:KP5" si="289">IZ4</f>
        <v>76</v>
      </c>
      <c r="JA5" s="356">
        <f>IF($B5&lt;Main!$B$10,0,HLOOKUP(IZ5,ReplacementRates!$V$3:$AZ$54,ReplacementRates!$A3-4,1)*((IF(OptimumBenefits!#REF!&lt;20,Main!$B$31,IF(OptimumBenefits!#REF!&lt;25,Main!$B$32,IF(OptimumBenefits!#REF!&lt;30,Main!$B$33,Main!$B$34))))*OptimumBenefits!$B5))</f>
        <v>0</v>
      </c>
      <c r="JB5" s="273">
        <f ca="1">JA5*IF($B5=Salary!$B5,Salary!$I5,"")</f>
        <v>0</v>
      </c>
      <c r="JC5" s="272">
        <f>IF($B5&lt;Main!$B$10,0,(VLOOKUP(IZ5,'Survival Probability'!$A$3:$F$98,6)/(1+Main!$B$5)^(OptimumBenefits!IZ5-OptimumBenefits!$A5))*(VLOOKUP(IZ5,'Survival Probability'!$A$3:$F$98,3)/VLOOKUP($A5,'Survival Probability'!$A$3:$F$98,3)))</f>
        <v>0</v>
      </c>
      <c r="JD5" s="282">
        <f t="shared" ca="1" si="102"/>
        <v>0</v>
      </c>
      <c r="JE5" s="200">
        <f t="shared" ref="JE5:KP5" si="290">JE4</f>
        <v>77</v>
      </c>
      <c r="JF5" s="356">
        <f>IF($B5&lt;Main!$B$10,0,HLOOKUP(JE5,ReplacementRates!$V$3:$AZ$54,ReplacementRates!$A3-4,1)*((IF(OptimumBenefits!#REF!&lt;20,Main!$B$31,IF(OptimumBenefits!#REF!&lt;25,Main!$B$32,IF(OptimumBenefits!#REF!&lt;30,Main!$B$33,Main!$B$34))))*OptimumBenefits!$B5))</f>
        <v>0</v>
      </c>
      <c r="JG5" s="273">
        <f ca="1">JF5*IF($B5=Salary!$B5,Salary!$I5,"")</f>
        <v>0</v>
      </c>
      <c r="JH5" s="272">
        <f>IF($B5&lt;Main!$B$10,0,(VLOOKUP(JE5,'Survival Probability'!$A$3:$F$98,6)/(1+Main!$B$5)^(OptimumBenefits!JE5-OptimumBenefits!$A5))*(VLOOKUP(JE5,'Survival Probability'!$A$3:$F$98,3)/VLOOKUP($A5,'Survival Probability'!$A$3:$F$98,3)))</f>
        <v>0</v>
      </c>
      <c r="JI5" s="282">
        <f t="shared" ca="1" si="104"/>
        <v>0</v>
      </c>
      <c r="JJ5" s="200">
        <f t="shared" ref="JJ5:KP5" si="291">JJ4</f>
        <v>78</v>
      </c>
      <c r="JK5" s="356">
        <f>IF($B5&lt;Main!$B$10,0,HLOOKUP(JJ5,ReplacementRates!$V$3:$AZ$54,ReplacementRates!$A3-4,1)*((IF(OptimumBenefits!#REF!&lt;20,Main!$B$31,IF(OptimumBenefits!#REF!&lt;25,Main!$B$32,IF(OptimumBenefits!#REF!&lt;30,Main!$B$33,Main!$B$34))))*OptimumBenefits!$B5))</f>
        <v>0</v>
      </c>
      <c r="JL5" s="273">
        <f ca="1">JK5*IF($B5=Salary!$B5,Salary!$I5,"")</f>
        <v>0</v>
      </c>
      <c r="JM5" s="272">
        <f>IF($B5&lt;Main!$B$10,0,(VLOOKUP(JJ5,'Survival Probability'!$A$3:$F$98,6)/(1+Main!$B$5)^(OptimumBenefits!JJ5-OptimumBenefits!$A5))*(VLOOKUP(JJ5,'Survival Probability'!$A$3:$F$98,3)/VLOOKUP($A5,'Survival Probability'!$A$3:$F$98,3)))</f>
        <v>0</v>
      </c>
      <c r="JN5" s="282">
        <f t="shared" ca="1" si="106"/>
        <v>0</v>
      </c>
      <c r="JO5" s="200">
        <f t="shared" ref="JO5:KP5" si="292">JO4</f>
        <v>79</v>
      </c>
      <c r="JP5" s="356">
        <f>IF($B5&lt;Main!$B$10,0,HLOOKUP(JO5,ReplacementRates!$V$3:$AZ$54,ReplacementRates!$A3-4,1)*((IF(OptimumBenefits!#REF!&lt;20,Main!$B$31,IF(OptimumBenefits!#REF!&lt;25,Main!$B$32,IF(OptimumBenefits!#REF!&lt;30,Main!$B$33,Main!$B$34))))*OptimumBenefits!$B5))</f>
        <v>0</v>
      </c>
      <c r="JQ5" s="273">
        <f ca="1">JP5*IF($B5=Salary!$B5,Salary!$I5,"")</f>
        <v>0</v>
      </c>
      <c r="JR5" s="272">
        <f>IF($B5&lt;Main!$B$10,0,(VLOOKUP(JO5,'Survival Probability'!$A$3:$F$98,6)/(1+Main!$B$5)^(OptimumBenefits!JO5-OptimumBenefits!$A5))*(VLOOKUP(JO5,'Survival Probability'!$A$3:$F$98,3)/VLOOKUP($A5,'Survival Probability'!$A$3:$F$98,3)))</f>
        <v>0</v>
      </c>
      <c r="JS5" s="282">
        <f t="shared" ca="1" si="108"/>
        <v>0</v>
      </c>
      <c r="JT5" s="200">
        <f t="shared" ref="JT5:KP5" si="293">JT4</f>
        <v>80</v>
      </c>
      <c r="JU5" s="356">
        <f>IF($B5&lt;Main!$B$10,0,HLOOKUP(JT5,ReplacementRates!$V$3:$AZ$54,ReplacementRates!$A3-4,1)*((IF(OptimumBenefits!#REF!&lt;20,Main!$B$31,IF(OptimumBenefits!#REF!&lt;25,Main!$B$32,IF(OptimumBenefits!#REF!&lt;30,Main!$B$33,Main!$B$34))))*OptimumBenefits!$B5))</f>
        <v>0</v>
      </c>
      <c r="JV5" s="273">
        <f ca="1">JU5*IF($B5=Salary!$B5,Salary!$I5,"")</f>
        <v>0</v>
      </c>
      <c r="JW5" s="272">
        <f>IF($B5&lt;Main!$B$10,0,(VLOOKUP(JT5,'Survival Probability'!$A$3:$F$98,6)/(1+Main!$B$5)^(OptimumBenefits!JT5-OptimumBenefits!$A5))*(VLOOKUP(JT5,'Survival Probability'!$A$3:$F$98,3)/VLOOKUP($A5,'Survival Probability'!$A$3:$F$98,3)))</f>
        <v>0</v>
      </c>
      <c r="JX5" s="282">
        <f t="shared" ca="1" si="110"/>
        <v>0</v>
      </c>
      <c r="JY5" s="200">
        <f t="shared" ref="JY5:KP5" si="294">JY4</f>
        <v>81</v>
      </c>
      <c r="JZ5" s="356">
        <f>IF($B5&lt;Main!$B$10,0,HLOOKUP(JY5,ReplacementRates!$V$3:$AZ$54,ReplacementRates!$A3-4,1)*((IF(OptimumBenefits!#REF!&lt;20,Main!$B$31,IF(OptimumBenefits!#REF!&lt;25,Main!$B$32,IF(OptimumBenefits!#REF!&lt;30,Main!$B$33,Main!$B$34))))*OptimumBenefits!$B5))</f>
        <v>0</v>
      </c>
      <c r="KA5" s="273">
        <f ca="1">JZ5*IF($B5=Salary!$B5,Salary!$I5,"")</f>
        <v>0</v>
      </c>
      <c r="KB5" s="272">
        <f>IF($B5&lt;Main!$B$10,0,(VLOOKUP(JY5,'Survival Probability'!$A$3:$F$98,6)/(1+Main!$B$5)^(OptimumBenefits!JY5-OptimumBenefits!$A5))*(VLOOKUP(JY5,'Survival Probability'!$A$3:$F$98,3)/VLOOKUP($A5,'Survival Probability'!$A$3:$F$98,3)))</f>
        <v>0</v>
      </c>
      <c r="KC5" s="282">
        <f t="shared" ca="1" si="112"/>
        <v>0</v>
      </c>
      <c r="KD5" s="200">
        <f t="shared" ref="KD5:KP5" si="295">KD4</f>
        <v>82</v>
      </c>
      <c r="KE5" s="356">
        <f>IF($B5&lt;Main!$B$10,0,HLOOKUP(KD5,ReplacementRates!$V$3:$AZ$54,ReplacementRates!$A3-4,1)*((IF(OptimumBenefits!#REF!&lt;20,Main!$B$31,IF(OptimumBenefits!#REF!&lt;25,Main!$B$32,IF(OptimumBenefits!#REF!&lt;30,Main!$B$33,Main!$B$34))))*OptimumBenefits!$B5))</f>
        <v>0</v>
      </c>
      <c r="KF5" s="273">
        <f ca="1">KE5*IF($B5=Salary!$B5,Salary!$I5,"")</f>
        <v>0</v>
      </c>
      <c r="KG5" s="272">
        <f>IF($B5&lt;Main!$B$10,0,(VLOOKUP(KD5,'Survival Probability'!$A$3:$F$98,6)/(1+Main!$B$5)^(OptimumBenefits!KD5-OptimumBenefits!$A5))*(VLOOKUP(KD5,'Survival Probability'!$A$3:$F$98,3)/VLOOKUP($A5,'Survival Probability'!$A$3:$F$98,3)))</f>
        <v>0</v>
      </c>
      <c r="KH5" s="282">
        <f t="shared" ca="1" si="114"/>
        <v>0</v>
      </c>
      <c r="KI5" s="200">
        <f t="shared" ref="KI5:KP5" si="296">KI4</f>
        <v>83</v>
      </c>
      <c r="KJ5" s="356">
        <f>IF($B5&lt;Main!$B$10,0,HLOOKUP(KI5,ReplacementRates!$V$3:$AZ$54,ReplacementRates!$A3-4,1)*((IF(OptimumBenefits!#REF!&lt;20,Main!$B$31,IF(OptimumBenefits!#REF!&lt;25,Main!$B$32,IF(OptimumBenefits!#REF!&lt;30,Main!$B$33,Main!$B$34))))*OptimumBenefits!$B5))</f>
        <v>0</v>
      </c>
      <c r="KK5" s="273">
        <f ca="1">KJ5*IF($B5=Salary!$B5,Salary!$I5,"")</f>
        <v>0</v>
      </c>
      <c r="KL5" s="272">
        <f>IF($B5&lt;Main!$B$10,0,(VLOOKUP(KI5,'Survival Probability'!$A$3:$F$98,6)/(1+Main!$B$5)^(OptimumBenefits!KI5-OptimumBenefits!$A5))*(VLOOKUP(KI5,'Survival Probability'!$A$3:$F$98,3)/VLOOKUP($A5,'Survival Probability'!$A$3:$F$98,3)))</f>
        <v>0</v>
      </c>
      <c r="KM5" s="282">
        <f t="shared" ca="1" si="116"/>
        <v>0</v>
      </c>
      <c r="KN5" s="200">
        <f t="shared" ref="KN5:KP5" si="297">KN4</f>
        <v>84</v>
      </c>
      <c r="KO5" s="356">
        <f>IF($B5&lt;Main!$B$10,0,HLOOKUP(KN5,ReplacementRates!$V$3:$AZ$54,ReplacementRates!$A3-4,1)*((IF(OptimumBenefits!#REF!&lt;20,Main!$B$31,IF(OptimumBenefits!#REF!&lt;25,Main!$B$32,IF(OptimumBenefits!#REF!&lt;30,Main!$B$33,Main!$B$34))))*OptimumBenefits!$B5))</f>
        <v>0</v>
      </c>
      <c r="KP5" s="273">
        <f ca="1">KO5*IF($B5=Salary!$B5,Salary!$I5,"")</f>
        <v>0</v>
      </c>
    </row>
    <row r="6" spans="1:302">
      <c r="A6" s="205">
        <f t="shared" si="178"/>
        <v>29</v>
      </c>
      <c r="B6" s="205">
        <v>4</v>
      </c>
      <c r="C6" s="205"/>
      <c r="D6" s="271">
        <f t="shared" ca="1" si="0"/>
        <v>0</v>
      </c>
      <c r="E6" s="201">
        <f t="shared" si="179"/>
        <v>25</v>
      </c>
      <c r="F6" s="357">
        <f>IF($B6&lt;Main!$B$10,0,HLOOKUP(E6,ReplacementRates!$V$3:$AZ$54,ReplacementRates!$A4-4,1)*((IF(OptimumBenefits!#REF!&lt;20,Main!$B$31,IF(OptimumBenefits!#REF!&lt;25,Main!$B$32,IF(OptimumBenefits!#REF!&lt;30,Main!$B$33,Main!$B$34))))*OptimumBenefits!$B6))</f>
        <v>0</v>
      </c>
      <c r="G6" s="273">
        <f ca="1">F6*IF($B6=Salary!$B6,Salary!$I6,"")</f>
        <v>0</v>
      </c>
      <c r="H6" s="272">
        <f>IF($B6&lt;Main!$B$10,0,(VLOOKUP(E6,'Survival Probability'!$A$3:$F$98,6)/(1+Main!$B$5)^(OptimumBenefits!E6-OptimumBenefits!$A6))*(VLOOKUP(E6,'Survival Probability'!$A$3:$F$98,3)/VLOOKUP($A6,'Survival Probability'!$A$3:$F$98,3)))</f>
        <v>0</v>
      </c>
      <c r="I6" s="282">
        <f t="shared" si="118"/>
        <v>0</v>
      </c>
      <c r="J6" s="200">
        <f t="shared" ref="J6:N6" si="298">J5</f>
        <v>26</v>
      </c>
      <c r="K6" s="357">
        <f>IF($B6&lt;Main!$B$10,0,HLOOKUP(J6,ReplacementRates!$V$3:$AZ$54,ReplacementRates!$A4-4,1)*((IF(OptimumBenefits!#REF!&lt;20,Main!$B$31,IF(OptimumBenefits!#REF!&lt;25,Main!$B$32,IF(OptimumBenefits!#REF!&lt;30,Main!$B$33,Main!$B$34))))*OptimumBenefits!$B6))</f>
        <v>0</v>
      </c>
      <c r="L6" s="273">
        <f ca="1">K6*IF($B6=Salary!$B6,Salary!$I6,"")</f>
        <v>0</v>
      </c>
      <c r="M6" s="272">
        <f>IF($B6&lt;Main!$B$10,0,(VLOOKUP(J6,'Survival Probability'!$A$3:$F$98,6)/(1+Main!$B$5)^(OptimumBenefits!J6-OptimumBenefits!$A6))*(VLOOKUP(J6,'Survival Probability'!$A$3:$F$98,3)/VLOOKUP($A6,'Survival Probability'!$A$3:$F$98,3)))</f>
        <v>0</v>
      </c>
      <c r="N6" s="282">
        <f t="shared" si="2"/>
        <v>0</v>
      </c>
      <c r="O6" s="200">
        <f t="shared" ref="O6:BZ6" si="299">O5</f>
        <v>27</v>
      </c>
      <c r="P6" s="357">
        <f>IF($B6&lt;Main!$B$10,0,HLOOKUP(O6,ReplacementRates!$V$3:$AZ$54,ReplacementRates!$A4-4,1)*((IF(OptimumBenefits!#REF!&lt;20,Main!$B$31,IF(OptimumBenefits!#REF!&lt;25,Main!$B$32,IF(OptimumBenefits!#REF!&lt;30,Main!$B$33,Main!$B$34))))*OptimumBenefits!$B6))</f>
        <v>0</v>
      </c>
      <c r="Q6" s="273">
        <f ca="1">P6*IF($B6=Salary!$B6,Salary!$I6,"")</f>
        <v>0</v>
      </c>
      <c r="R6" s="272">
        <f>IF($B6&lt;Main!$B$10,0,(VLOOKUP(O6,'Survival Probability'!$A$3:$F$98,6)/(1+Main!$B$5)^(OptimumBenefits!O6-OptimumBenefits!$A6))*(VLOOKUP(O6,'Survival Probability'!$A$3:$F$98,3)/VLOOKUP($A6,'Survival Probability'!$A$3:$F$98,3)))</f>
        <v>0</v>
      </c>
      <c r="S6" s="282">
        <f t="shared" si="4"/>
        <v>0</v>
      </c>
      <c r="T6" s="200">
        <f t="shared" ref="T6:CE6" si="300">T5</f>
        <v>28</v>
      </c>
      <c r="U6" s="357">
        <f>IF($B6&lt;Main!$B$10,0,HLOOKUP(T6,ReplacementRates!$V$3:$AZ$54,ReplacementRates!$A4-4,1)*((IF(OptimumBenefits!#REF!&lt;20,Main!$B$31,IF(OptimumBenefits!#REF!&lt;25,Main!$B$32,IF(OptimumBenefits!#REF!&lt;30,Main!$B$33,Main!$B$34))))*OptimumBenefits!$B6))</f>
        <v>0</v>
      </c>
      <c r="V6" s="273">
        <f ca="1">U6*IF($B6=Salary!$B6,Salary!$I6,"")</f>
        <v>0</v>
      </c>
      <c r="W6" s="272">
        <f>IF($B6&lt;Main!$B$10,0,(VLOOKUP(T6,'Survival Probability'!$A$3:$F$98,6)/(1+Main!$B$5)^(OptimumBenefits!T6-OptimumBenefits!$A6))*(VLOOKUP(T6,'Survival Probability'!$A$3:$F$98,3)/VLOOKUP($A6,'Survival Probability'!$A$3:$F$98,3)))</f>
        <v>0</v>
      </c>
      <c r="X6" s="282">
        <f t="shared" si="6"/>
        <v>0</v>
      </c>
      <c r="Y6" s="200">
        <f t="shared" ref="Y6:CJ6" si="301">Y5</f>
        <v>29</v>
      </c>
      <c r="Z6" s="357">
        <f>IF($B6&lt;Main!$B$10,0,HLOOKUP(Y6,ReplacementRates!$V$3:$AZ$54,ReplacementRates!$A4-4,1)*((IF(OptimumBenefits!#REF!&lt;20,Main!$B$31,IF(OptimumBenefits!#REF!&lt;25,Main!$B$32,IF(OptimumBenefits!#REF!&lt;30,Main!$B$33,Main!$B$34))))*OptimumBenefits!$B6))</f>
        <v>0</v>
      </c>
      <c r="AA6" s="273">
        <f ca="1">Z6*IF($B6=Salary!$B6,Salary!$I6,"")</f>
        <v>0</v>
      </c>
      <c r="AB6" s="272">
        <f>IF($B6&lt;Main!$B$10,0,(VLOOKUP(Y6,'Survival Probability'!$A$3:$F$98,6)/(1+Main!$B$5)^(OptimumBenefits!Y6-OptimumBenefits!$A6))*(VLOOKUP(Y6,'Survival Probability'!$A$3:$F$98,3)/VLOOKUP($A6,'Survival Probability'!$A$3:$F$98,3)))</f>
        <v>0</v>
      </c>
      <c r="AC6" s="282">
        <f t="shared" ca="1" si="8"/>
        <v>0</v>
      </c>
      <c r="AD6" s="200">
        <f t="shared" ref="AD6:CO6" si="302">AD5</f>
        <v>30</v>
      </c>
      <c r="AE6" s="357">
        <f>IF($B6&lt;Main!$B$10,0,HLOOKUP(AD6,ReplacementRates!$V$3:$AZ$54,ReplacementRates!$A4-4,1)*((IF(OptimumBenefits!#REF!&lt;20,Main!$B$31,IF(OptimumBenefits!#REF!&lt;25,Main!$B$32,IF(OptimumBenefits!#REF!&lt;30,Main!$B$33,Main!$B$34))))*OptimumBenefits!$B6))</f>
        <v>0</v>
      </c>
      <c r="AF6" s="273">
        <f ca="1">AE6*IF($B6=Salary!$B6,Salary!$I6,"")</f>
        <v>0</v>
      </c>
      <c r="AG6" s="272">
        <f>IF($B6&lt;Main!$B$10,0,(VLOOKUP(AD6,'Survival Probability'!$A$3:$F$98,6)/(1+Main!$B$5)^(OptimumBenefits!AD6-OptimumBenefits!$A6))*(VLOOKUP(AD6,'Survival Probability'!$A$3:$F$98,3)/VLOOKUP($A6,'Survival Probability'!$A$3:$F$98,3)))</f>
        <v>0</v>
      </c>
      <c r="AH6" s="282">
        <f t="shared" ca="1" si="10"/>
        <v>0</v>
      </c>
      <c r="AI6" s="200">
        <f t="shared" ref="AI6:CT6" si="303">AI5</f>
        <v>31</v>
      </c>
      <c r="AJ6" s="357">
        <f>IF($B6&lt;Main!$B$10,0,HLOOKUP(AI6,ReplacementRates!$V$3:$AZ$54,ReplacementRates!$A4-4,1)*((IF(OptimumBenefits!#REF!&lt;20,Main!$B$31,IF(OptimumBenefits!#REF!&lt;25,Main!$B$32,IF(OptimumBenefits!#REF!&lt;30,Main!$B$33,Main!$B$34))))*OptimumBenefits!$B6))</f>
        <v>0</v>
      </c>
      <c r="AK6" s="273">
        <f ca="1">AJ6*IF($B6=Salary!$B6,Salary!$I6,"")</f>
        <v>0</v>
      </c>
      <c r="AL6" s="272">
        <f>IF($B6&lt;Main!$B$10,0,(VLOOKUP(AI6,'Survival Probability'!$A$3:$F$98,6)/(1+Main!$B$5)^(OptimumBenefits!AI6-OptimumBenefits!$A6))*(VLOOKUP(AI6,'Survival Probability'!$A$3:$F$98,3)/VLOOKUP($A6,'Survival Probability'!$A$3:$F$98,3)))</f>
        <v>0</v>
      </c>
      <c r="AM6" s="282">
        <f t="shared" ca="1" si="12"/>
        <v>0</v>
      </c>
      <c r="AN6" s="200">
        <f t="shared" ref="AN6:CY6" si="304">AN5</f>
        <v>32</v>
      </c>
      <c r="AO6" s="357">
        <f>IF($B6&lt;Main!$B$10,0,HLOOKUP(AN6,ReplacementRates!$V$3:$AZ$54,ReplacementRates!$A4-4,1)*((IF(OptimumBenefits!#REF!&lt;20,Main!$B$31,IF(OptimumBenefits!#REF!&lt;25,Main!$B$32,IF(OptimumBenefits!#REF!&lt;30,Main!$B$33,Main!$B$34))))*OptimumBenefits!$B6))</f>
        <v>0</v>
      </c>
      <c r="AP6" s="273">
        <f ca="1">AO6*IF($B6=Salary!$B6,Salary!$I6,"")</f>
        <v>0</v>
      </c>
      <c r="AQ6" s="272">
        <f>IF($B6&lt;Main!$B$10,0,(VLOOKUP(AN6,'Survival Probability'!$A$3:$F$98,6)/(1+Main!$B$5)^(OptimumBenefits!AN6-OptimumBenefits!$A6))*(VLOOKUP(AN6,'Survival Probability'!$A$3:$F$98,3)/VLOOKUP($A6,'Survival Probability'!$A$3:$F$98,3)))</f>
        <v>0</v>
      </c>
      <c r="AR6" s="282">
        <f t="shared" ca="1" si="14"/>
        <v>0</v>
      </c>
      <c r="AS6" s="200">
        <f t="shared" ref="AS6:DD6" si="305">AS5</f>
        <v>33</v>
      </c>
      <c r="AT6" s="357">
        <f>IF($B6&lt;Main!$B$10,0,HLOOKUP(AS6,ReplacementRates!$V$3:$AZ$54,ReplacementRates!$A4-4,1)*((IF(OptimumBenefits!#REF!&lt;20,Main!$B$31,IF(OptimumBenefits!#REF!&lt;25,Main!$B$32,IF(OptimumBenefits!#REF!&lt;30,Main!$B$33,Main!$B$34))))*OptimumBenefits!$B6))</f>
        <v>0</v>
      </c>
      <c r="AU6" s="273">
        <f ca="1">AT6*IF($B6=Salary!$B6,Salary!$I6,"")</f>
        <v>0</v>
      </c>
      <c r="AV6" s="272">
        <f>IF($B6&lt;Main!$B$10,0,(VLOOKUP(AS6,'Survival Probability'!$A$3:$F$98,6)/(1+Main!$B$5)^(OptimumBenefits!AS6-OptimumBenefits!$A6))*(VLOOKUP(AS6,'Survival Probability'!$A$3:$F$98,3)/VLOOKUP($A6,'Survival Probability'!$A$3:$F$98,3)))</f>
        <v>0</v>
      </c>
      <c r="AW6" s="282">
        <f t="shared" ca="1" si="16"/>
        <v>0</v>
      </c>
      <c r="AX6" s="200">
        <f t="shared" ref="AX6:DI6" si="306">AX5</f>
        <v>34</v>
      </c>
      <c r="AY6" s="357">
        <f>IF($B6&lt;Main!$B$10,0,HLOOKUP(AX6,ReplacementRates!$V$3:$AZ$54,ReplacementRates!$A4-4,1)*((IF(OptimumBenefits!#REF!&lt;20,Main!$B$31,IF(OptimumBenefits!#REF!&lt;25,Main!$B$32,IF(OptimumBenefits!#REF!&lt;30,Main!$B$33,Main!$B$34))))*OptimumBenefits!$B6))</f>
        <v>0</v>
      </c>
      <c r="AZ6" s="273">
        <f ca="1">AY6*IF($B6=Salary!$B6,Salary!$I6,"")</f>
        <v>0</v>
      </c>
      <c r="BA6" s="272">
        <f>IF($B6&lt;Main!$B$10,0,(VLOOKUP(AX6,'Survival Probability'!$A$3:$F$98,6)/(1+Main!$B$5)^(OptimumBenefits!AX6-OptimumBenefits!$A6))*(VLOOKUP(AX6,'Survival Probability'!$A$3:$F$98,3)/VLOOKUP($A6,'Survival Probability'!$A$3:$F$98,3)))</f>
        <v>0</v>
      </c>
      <c r="BB6" s="282">
        <f t="shared" ca="1" si="18"/>
        <v>0</v>
      </c>
      <c r="BC6" s="200">
        <f t="shared" ref="BC6:DN6" si="307">BC5</f>
        <v>35</v>
      </c>
      <c r="BD6" s="357">
        <f>IF($B6&lt;Main!$B$10,0,HLOOKUP(BC6,ReplacementRates!$V$3:$AZ$54,ReplacementRates!$A4-4,1)*((IF(OptimumBenefits!#REF!&lt;20,Main!$B$31,IF(OptimumBenefits!#REF!&lt;25,Main!$B$32,IF(OptimumBenefits!#REF!&lt;30,Main!$B$33,Main!$B$34))))*OptimumBenefits!$B6))</f>
        <v>0</v>
      </c>
      <c r="BE6" s="273">
        <f ca="1">BD6*IF($B6=Salary!$B6,Salary!$I6,"")</f>
        <v>0</v>
      </c>
      <c r="BF6" s="272">
        <f>IF($B6&lt;Main!$B$10,0,(VLOOKUP(BC6,'Survival Probability'!$A$3:$F$98,6)/(1+Main!$B$5)^(OptimumBenefits!BC6-OptimumBenefits!$A6))*(VLOOKUP(BC6,'Survival Probability'!$A$3:$F$98,3)/VLOOKUP($A6,'Survival Probability'!$A$3:$F$98,3)))</f>
        <v>0</v>
      </c>
      <c r="BG6" s="282">
        <f t="shared" ca="1" si="20"/>
        <v>0</v>
      </c>
      <c r="BH6" s="200">
        <f t="shared" ref="BH6:DS6" si="308">BH5</f>
        <v>36</v>
      </c>
      <c r="BI6" s="357">
        <f>IF($B6&lt;Main!$B$10,0,HLOOKUP(BH6,ReplacementRates!$V$3:$AZ$54,ReplacementRates!$A4-4,1)*((IF(OptimumBenefits!#REF!&lt;20,Main!$B$31,IF(OptimumBenefits!#REF!&lt;25,Main!$B$32,IF(OptimumBenefits!#REF!&lt;30,Main!$B$33,Main!$B$34))))*OptimumBenefits!$B6))</f>
        <v>0</v>
      </c>
      <c r="BJ6" s="273">
        <f ca="1">BI6*IF($B6=Salary!$B6,Salary!$I6,"")</f>
        <v>0</v>
      </c>
      <c r="BK6" s="272">
        <f>IF($B6&lt;Main!$B$10,0,(VLOOKUP(BH6,'Survival Probability'!$A$3:$F$98,6)/(1+Main!$B$5)^(OptimumBenefits!BH6-OptimumBenefits!$A6))*(VLOOKUP(BH6,'Survival Probability'!$A$3:$F$98,3)/VLOOKUP($A6,'Survival Probability'!$A$3:$F$98,3)))</f>
        <v>0</v>
      </c>
      <c r="BL6" s="282">
        <f t="shared" ca="1" si="22"/>
        <v>0</v>
      </c>
      <c r="BM6" s="200">
        <f t="shared" ref="BM6:DX6" si="309">BM5</f>
        <v>37</v>
      </c>
      <c r="BN6" s="357">
        <f>IF($B6&lt;Main!$B$10,0,HLOOKUP(BM6,ReplacementRates!$V$3:$AZ$54,ReplacementRates!$A4-4,1)*((IF(OptimumBenefits!#REF!&lt;20,Main!$B$31,IF(OptimumBenefits!#REF!&lt;25,Main!$B$32,IF(OptimumBenefits!#REF!&lt;30,Main!$B$33,Main!$B$34))))*OptimumBenefits!$B6))</f>
        <v>0</v>
      </c>
      <c r="BO6" s="273">
        <f ca="1">BN6*IF($B6=Salary!$B6,Salary!$I6,"")</f>
        <v>0</v>
      </c>
      <c r="BP6" s="272">
        <f>IF($B6&lt;Main!$B$10,0,(VLOOKUP(BM6,'Survival Probability'!$A$3:$F$98,6)/(1+Main!$B$5)^(OptimumBenefits!BM6-OptimumBenefits!$A6))*(VLOOKUP(BM6,'Survival Probability'!$A$3:$F$98,3)/VLOOKUP($A6,'Survival Probability'!$A$3:$F$98,3)))</f>
        <v>0</v>
      </c>
      <c r="BQ6" s="282">
        <f t="shared" ca="1" si="24"/>
        <v>0</v>
      </c>
      <c r="BR6" s="200">
        <f t="shared" ref="BR6:EC6" si="310">BR5</f>
        <v>38</v>
      </c>
      <c r="BS6" s="357">
        <f>IF($B6&lt;Main!$B$10,0,HLOOKUP(BR6,ReplacementRates!$V$3:$AZ$54,ReplacementRates!$A4-4,1)*((IF(OptimumBenefits!#REF!&lt;20,Main!$B$31,IF(OptimumBenefits!#REF!&lt;25,Main!$B$32,IF(OptimumBenefits!#REF!&lt;30,Main!$B$33,Main!$B$34))))*OptimumBenefits!$B6))</f>
        <v>0</v>
      </c>
      <c r="BT6" s="273">
        <f ca="1">BS6*IF($B6=Salary!$B6,Salary!$I6,"")</f>
        <v>0</v>
      </c>
      <c r="BU6" s="272">
        <f>IF($B6&lt;Main!$B$10,0,(VLOOKUP(BR6,'Survival Probability'!$A$3:$F$98,6)/(1+Main!$B$5)^(OptimumBenefits!BR6-OptimumBenefits!$A6))*(VLOOKUP(BR6,'Survival Probability'!$A$3:$F$98,3)/VLOOKUP($A6,'Survival Probability'!$A$3:$F$98,3)))</f>
        <v>0</v>
      </c>
      <c r="BV6" s="282">
        <f t="shared" ca="1" si="26"/>
        <v>0</v>
      </c>
      <c r="BW6" s="200">
        <f t="shared" ref="BW6:EH6" si="311">BW5</f>
        <v>39</v>
      </c>
      <c r="BX6" s="357">
        <f>IF($B6&lt;Main!$B$10,0,HLOOKUP(BW6,ReplacementRates!$V$3:$AZ$54,ReplacementRates!$A4-4,1)*((IF(OptimumBenefits!#REF!&lt;20,Main!$B$31,IF(OptimumBenefits!#REF!&lt;25,Main!$B$32,IF(OptimumBenefits!#REF!&lt;30,Main!$B$33,Main!$B$34))))*OptimumBenefits!$B6))</f>
        <v>0</v>
      </c>
      <c r="BY6" s="273">
        <f ca="1">BX6*IF($B6=Salary!$B6,Salary!$I6,"")</f>
        <v>0</v>
      </c>
      <c r="BZ6" s="272">
        <f>IF($B6&lt;Main!$B$10,0,(VLOOKUP(BW6,'Survival Probability'!$A$3:$F$98,6)/(1+Main!$B$5)^(OptimumBenefits!BW6-OptimumBenefits!$A6))*(VLOOKUP(BW6,'Survival Probability'!$A$3:$F$98,3)/VLOOKUP($A6,'Survival Probability'!$A$3:$F$98,3)))</f>
        <v>0</v>
      </c>
      <c r="CA6" s="282">
        <f t="shared" ca="1" si="28"/>
        <v>0</v>
      </c>
      <c r="CB6" s="200">
        <f t="shared" ref="CB6:EM6" si="312">CB5</f>
        <v>40</v>
      </c>
      <c r="CC6" s="357">
        <f>IF($B6&lt;Main!$B$10,0,HLOOKUP(CB6,ReplacementRates!$V$3:$AZ$54,ReplacementRates!$A4-4,1)*((IF(OptimumBenefits!#REF!&lt;20,Main!$B$31,IF(OptimumBenefits!#REF!&lt;25,Main!$B$32,IF(OptimumBenefits!#REF!&lt;30,Main!$B$33,Main!$B$34))))*OptimumBenefits!$B6))</f>
        <v>0</v>
      </c>
      <c r="CD6" s="273">
        <f ca="1">CC6*IF($B6=Salary!$B6,Salary!$I6,"")</f>
        <v>0</v>
      </c>
      <c r="CE6" s="272">
        <f>IF($B6&lt;Main!$B$10,0,(VLOOKUP(CB6,'Survival Probability'!$A$3:$F$98,6)/(1+Main!$B$5)^(OptimumBenefits!CB6-OptimumBenefits!$A6))*(VLOOKUP(CB6,'Survival Probability'!$A$3:$F$98,3)/VLOOKUP($A6,'Survival Probability'!$A$3:$F$98,3)))</f>
        <v>0</v>
      </c>
      <c r="CF6" s="282">
        <f t="shared" ca="1" si="30"/>
        <v>0</v>
      </c>
      <c r="CG6" s="200">
        <f t="shared" ref="CG6:ER6" si="313">CG5</f>
        <v>41</v>
      </c>
      <c r="CH6" s="357">
        <f>IF($B6&lt;Main!$B$10,0,HLOOKUP(CG6,ReplacementRates!$V$3:$AZ$54,ReplacementRates!$A4-4,1)*((IF(OptimumBenefits!#REF!&lt;20,Main!$B$31,IF(OptimumBenefits!#REF!&lt;25,Main!$B$32,IF(OptimumBenefits!#REF!&lt;30,Main!$B$33,Main!$B$34))))*OptimumBenefits!$B6))</f>
        <v>0</v>
      </c>
      <c r="CI6" s="273">
        <f ca="1">CH6*IF($B6=Salary!$B6,Salary!$I6,"")</f>
        <v>0</v>
      </c>
      <c r="CJ6" s="272">
        <f>IF($B6&lt;Main!$B$10,0,(VLOOKUP(CG6,'Survival Probability'!$A$3:$F$98,6)/(1+Main!$B$5)^(OptimumBenefits!CG6-OptimumBenefits!$A6))*(VLOOKUP(CG6,'Survival Probability'!$A$3:$F$98,3)/VLOOKUP($A6,'Survival Probability'!$A$3:$F$98,3)))</f>
        <v>0</v>
      </c>
      <c r="CK6" s="282">
        <f t="shared" ca="1" si="32"/>
        <v>0</v>
      </c>
      <c r="CL6" s="200">
        <f t="shared" ref="CL6:EW6" si="314">CL5</f>
        <v>42</v>
      </c>
      <c r="CM6" s="357">
        <f>IF($B6&lt;Main!$B$10,0,HLOOKUP(CL6,ReplacementRates!$V$3:$AZ$54,ReplacementRates!$A4-4,1)*((IF(OptimumBenefits!#REF!&lt;20,Main!$B$31,IF(OptimumBenefits!#REF!&lt;25,Main!$B$32,IF(OptimumBenefits!#REF!&lt;30,Main!$B$33,Main!$B$34))))*OptimumBenefits!$B6))</f>
        <v>0</v>
      </c>
      <c r="CN6" s="273">
        <f ca="1">CM6*IF($B6=Salary!$B6,Salary!$I6,"")</f>
        <v>0</v>
      </c>
      <c r="CO6" s="272">
        <f>IF($B6&lt;Main!$B$10,0,(VLOOKUP(CL6,'Survival Probability'!$A$3:$F$98,6)/(1+Main!$B$5)^(OptimumBenefits!CL6-OptimumBenefits!$A6))*(VLOOKUP(CL6,'Survival Probability'!$A$3:$F$98,3)/VLOOKUP($A6,'Survival Probability'!$A$3:$F$98,3)))</f>
        <v>0</v>
      </c>
      <c r="CP6" s="282">
        <f t="shared" ca="1" si="34"/>
        <v>0</v>
      </c>
      <c r="CQ6" s="200">
        <f t="shared" ref="CQ6:FB6" si="315">CQ5</f>
        <v>43</v>
      </c>
      <c r="CR6" s="357">
        <f>IF($B6&lt;Main!$B$10,0,HLOOKUP(CQ6,ReplacementRates!$V$3:$AZ$54,ReplacementRates!$A4-4,1)*((IF(OptimumBenefits!#REF!&lt;20,Main!$B$31,IF(OptimumBenefits!#REF!&lt;25,Main!$B$32,IF(OptimumBenefits!#REF!&lt;30,Main!$B$33,Main!$B$34))))*OptimumBenefits!$B6))</f>
        <v>0</v>
      </c>
      <c r="CS6" s="273">
        <f ca="1">CR6*IF($B6=Salary!$B6,Salary!$I6,"")</f>
        <v>0</v>
      </c>
      <c r="CT6" s="272">
        <f>IF($B6&lt;Main!$B$10,0,(VLOOKUP(CQ6,'Survival Probability'!$A$3:$F$98,6)/(1+Main!$B$5)^(OptimumBenefits!CQ6-OptimumBenefits!$A6))*(VLOOKUP(CQ6,'Survival Probability'!$A$3:$F$98,3)/VLOOKUP($A6,'Survival Probability'!$A$3:$F$98,3)))</f>
        <v>0</v>
      </c>
      <c r="CU6" s="282">
        <f t="shared" ca="1" si="36"/>
        <v>0</v>
      </c>
      <c r="CV6" s="200">
        <f t="shared" ref="CV6:FG6" si="316">CV5</f>
        <v>44</v>
      </c>
      <c r="CW6" s="357">
        <f>IF($B6&lt;Main!$B$10,0,HLOOKUP(CV6,ReplacementRates!$V$3:$AZ$54,ReplacementRates!$A4-4,1)*((IF(OptimumBenefits!#REF!&lt;20,Main!$B$31,IF(OptimumBenefits!#REF!&lt;25,Main!$B$32,IF(OptimumBenefits!#REF!&lt;30,Main!$B$33,Main!$B$34))))*OptimumBenefits!$B6))</f>
        <v>0</v>
      </c>
      <c r="CX6" s="273">
        <f ca="1">CW6*IF($B6=Salary!$B6,Salary!$I6,"")</f>
        <v>0</v>
      </c>
      <c r="CY6" s="272">
        <f>IF($B6&lt;Main!$B$10,0,(VLOOKUP(CV6,'Survival Probability'!$A$3:$F$98,6)/(1+Main!$B$5)^(OptimumBenefits!CV6-OptimumBenefits!$A6))*(VLOOKUP(CV6,'Survival Probability'!$A$3:$F$98,3)/VLOOKUP($A6,'Survival Probability'!$A$3:$F$98,3)))</f>
        <v>0</v>
      </c>
      <c r="CZ6" s="282">
        <f t="shared" ca="1" si="38"/>
        <v>0</v>
      </c>
      <c r="DA6" s="200">
        <f t="shared" ref="DA6:FL6" si="317">DA5</f>
        <v>45</v>
      </c>
      <c r="DB6" s="357">
        <f>IF($B6&lt;Main!$B$10,0,HLOOKUP(DA6,ReplacementRates!$V$3:$AZ$54,ReplacementRates!$A4-4,1)*((IF(OptimumBenefits!#REF!&lt;20,Main!$B$31,IF(OptimumBenefits!#REF!&lt;25,Main!$B$32,IF(OptimumBenefits!#REF!&lt;30,Main!$B$33,Main!$B$34))))*OptimumBenefits!$B6))</f>
        <v>0</v>
      </c>
      <c r="DC6" s="273">
        <f ca="1">DB6*IF($B6=Salary!$B6,Salary!$I6,"")</f>
        <v>0</v>
      </c>
      <c r="DD6" s="272">
        <f>IF($B6&lt;Main!$B$10,0,(VLOOKUP(DA6,'Survival Probability'!$A$3:$F$98,6)/(1+Main!$B$5)^(OptimumBenefits!DA6-OptimumBenefits!$A6))*(VLOOKUP(DA6,'Survival Probability'!$A$3:$F$98,3)/VLOOKUP($A6,'Survival Probability'!$A$3:$F$98,3)))</f>
        <v>0</v>
      </c>
      <c r="DE6" s="282">
        <f t="shared" ca="1" si="40"/>
        <v>0</v>
      </c>
      <c r="DF6" s="200">
        <f t="shared" ref="DF6:FQ6" si="318">DF5</f>
        <v>46</v>
      </c>
      <c r="DG6" s="357">
        <f>IF($B6&lt;Main!$B$10,0,HLOOKUP(DF6,ReplacementRates!$V$3:$AZ$54,ReplacementRates!$A4-4,1)*((IF(OptimumBenefits!#REF!&lt;20,Main!$B$31,IF(OptimumBenefits!#REF!&lt;25,Main!$B$32,IF(OptimumBenefits!#REF!&lt;30,Main!$B$33,Main!$B$34))))*OptimumBenefits!$B6))</f>
        <v>0</v>
      </c>
      <c r="DH6" s="273">
        <f ca="1">DG6*IF($B6=Salary!$B6,Salary!$I6,"")</f>
        <v>0</v>
      </c>
      <c r="DI6" s="272">
        <f>IF($B6&lt;Main!$B$10,0,(VLOOKUP(DF6,'Survival Probability'!$A$3:$F$98,6)/(1+Main!$B$5)^(OptimumBenefits!DF6-OptimumBenefits!$A6))*(VLOOKUP(DF6,'Survival Probability'!$A$3:$F$98,3)/VLOOKUP($A6,'Survival Probability'!$A$3:$F$98,3)))</f>
        <v>0</v>
      </c>
      <c r="DJ6" s="282">
        <f t="shared" ca="1" si="42"/>
        <v>0</v>
      </c>
      <c r="DK6" s="200">
        <f t="shared" ref="DK6:FV6" si="319">DK5</f>
        <v>47</v>
      </c>
      <c r="DL6" s="357">
        <f>IF($B6&lt;Main!$B$10,0,HLOOKUP(DK6,ReplacementRates!$V$3:$AZ$54,ReplacementRates!$A4-4,1)*((IF(OptimumBenefits!#REF!&lt;20,Main!$B$31,IF(OptimumBenefits!#REF!&lt;25,Main!$B$32,IF(OptimumBenefits!#REF!&lt;30,Main!$B$33,Main!$B$34))))*OptimumBenefits!$B6))</f>
        <v>0</v>
      </c>
      <c r="DM6" s="273">
        <f ca="1">DL6*IF($B6=Salary!$B6,Salary!$I6,"")</f>
        <v>0</v>
      </c>
      <c r="DN6" s="272">
        <f>IF($B6&lt;Main!$B$10,0,(VLOOKUP(DK6,'Survival Probability'!$A$3:$F$98,6)/(1+Main!$B$5)^(OptimumBenefits!DK6-OptimumBenefits!$A6))*(VLOOKUP(DK6,'Survival Probability'!$A$3:$F$98,3)/VLOOKUP($A6,'Survival Probability'!$A$3:$F$98,3)))</f>
        <v>0</v>
      </c>
      <c r="DO6" s="282">
        <f t="shared" ca="1" si="44"/>
        <v>0</v>
      </c>
      <c r="DP6" s="200">
        <f t="shared" ref="DP6:GA6" si="320">DP5</f>
        <v>48</v>
      </c>
      <c r="DQ6" s="357">
        <f>IF($B6&lt;Main!$B$10,0,HLOOKUP(DP6,ReplacementRates!$V$3:$AZ$54,ReplacementRates!$A4-4,1)*((IF(OptimumBenefits!#REF!&lt;20,Main!$B$31,IF(OptimumBenefits!#REF!&lt;25,Main!$B$32,IF(OptimumBenefits!#REF!&lt;30,Main!$B$33,Main!$B$34))))*OptimumBenefits!$B6))</f>
        <v>0</v>
      </c>
      <c r="DR6" s="273">
        <f ca="1">DQ6*IF($B6=Salary!$B6,Salary!$I6,"")</f>
        <v>0</v>
      </c>
      <c r="DS6" s="272">
        <f>IF($B6&lt;Main!$B$10,0,(VLOOKUP(DP6,'Survival Probability'!$A$3:$F$98,6)/(1+Main!$B$5)^(OptimumBenefits!DP6-OptimumBenefits!$A6))*(VLOOKUP(DP6,'Survival Probability'!$A$3:$F$98,3)/VLOOKUP($A6,'Survival Probability'!$A$3:$F$98,3)))</f>
        <v>0</v>
      </c>
      <c r="DT6" s="282">
        <f t="shared" ca="1" si="46"/>
        <v>0</v>
      </c>
      <c r="DU6" s="200">
        <f t="shared" ref="DU6:GF6" si="321">DU5</f>
        <v>49</v>
      </c>
      <c r="DV6" s="357">
        <f>IF($B6&lt;Main!$B$10,0,HLOOKUP(DU6,ReplacementRates!$V$3:$AZ$54,ReplacementRates!$A4-4,1)*((IF(OptimumBenefits!#REF!&lt;20,Main!$B$31,IF(OptimumBenefits!#REF!&lt;25,Main!$B$32,IF(OptimumBenefits!#REF!&lt;30,Main!$B$33,Main!$B$34))))*OptimumBenefits!$B6))</f>
        <v>0</v>
      </c>
      <c r="DW6" s="273">
        <f ca="1">DV6*IF($B6=Salary!$B6,Salary!$I6,"")</f>
        <v>0</v>
      </c>
      <c r="DX6" s="272">
        <f>IF($B6&lt;Main!$B$10,0,(VLOOKUP(DU6,'Survival Probability'!$A$3:$F$98,6)/(1+Main!$B$5)^(OptimumBenefits!DU6-OptimumBenefits!$A6))*(VLOOKUP(DU6,'Survival Probability'!$A$3:$F$98,3)/VLOOKUP($A6,'Survival Probability'!$A$3:$F$98,3)))</f>
        <v>0</v>
      </c>
      <c r="DY6" s="282">
        <f t="shared" ca="1" si="48"/>
        <v>0</v>
      </c>
      <c r="DZ6" s="200">
        <f t="shared" ref="DZ6:GK6" si="322">DZ5</f>
        <v>50</v>
      </c>
      <c r="EA6" s="357">
        <f>IF($B6&lt;Main!$B$10,0,HLOOKUP(DZ6,ReplacementRates!$V$3:$AZ$54,ReplacementRates!$A4-4,1)*((IF(OptimumBenefits!#REF!&lt;20,Main!$B$31,IF(OptimumBenefits!#REF!&lt;25,Main!$B$32,IF(OptimumBenefits!#REF!&lt;30,Main!$B$33,Main!$B$34))))*OptimumBenefits!$B6))</f>
        <v>0</v>
      </c>
      <c r="EB6" s="273">
        <f ca="1">EA6*IF($B6=Salary!$B6,Salary!$I6,"")</f>
        <v>0</v>
      </c>
      <c r="EC6" s="272">
        <f>IF($B6&lt;Main!$B$10,0,(VLOOKUP(DZ6,'Survival Probability'!$A$3:$F$98,6)/(1+Main!$B$5)^(OptimumBenefits!DZ6-OptimumBenefits!$A6))*(VLOOKUP(DZ6,'Survival Probability'!$A$3:$F$98,3)/VLOOKUP($A6,'Survival Probability'!$A$3:$F$98,3)))</f>
        <v>0</v>
      </c>
      <c r="ED6" s="282">
        <f t="shared" ca="1" si="50"/>
        <v>0</v>
      </c>
      <c r="EE6" s="200">
        <f t="shared" ref="EE6:GP6" si="323">EE5</f>
        <v>51</v>
      </c>
      <c r="EF6" s="357">
        <f>IF($B6&lt;Main!$B$10,0,HLOOKUP(EE6,ReplacementRates!$V$3:$AZ$54,ReplacementRates!$A4-4,1)*((IF(OptimumBenefits!#REF!&lt;20,Main!$B$31,IF(OptimumBenefits!#REF!&lt;25,Main!$B$32,IF(OptimumBenefits!#REF!&lt;30,Main!$B$33,Main!$B$34))))*OptimumBenefits!$B6))</f>
        <v>0</v>
      </c>
      <c r="EG6" s="273">
        <f ca="1">EF6*IF($B6=Salary!$B6,Salary!$I6,"")</f>
        <v>0</v>
      </c>
      <c r="EH6" s="272">
        <f>IF($B6&lt;Main!$B$10,0,(VLOOKUP(EE6,'Survival Probability'!$A$3:$F$98,6)/(1+Main!$B$5)^(OptimumBenefits!EE6-OptimumBenefits!$A6))*(VLOOKUP(EE6,'Survival Probability'!$A$3:$F$98,3)/VLOOKUP($A6,'Survival Probability'!$A$3:$F$98,3)))</f>
        <v>0</v>
      </c>
      <c r="EI6" s="282">
        <f t="shared" ca="1" si="52"/>
        <v>0</v>
      </c>
      <c r="EJ6" s="200">
        <f t="shared" ref="EJ6:GU6" si="324">EJ5</f>
        <v>52</v>
      </c>
      <c r="EK6" s="357">
        <f>IF($B6&lt;Main!$B$10,0,HLOOKUP(EJ6,ReplacementRates!$V$3:$AZ$54,ReplacementRates!$A4-4,1)*((IF(OptimumBenefits!#REF!&lt;20,Main!$B$31,IF(OptimumBenefits!#REF!&lt;25,Main!$B$32,IF(OptimumBenefits!#REF!&lt;30,Main!$B$33,Main!$B$34))))*OptimumBenefits!$B6))</f>
        <v>0</v>
      </c>
      <c r="EL6" s="273">
        <f ca="1">EK6*IF($B6=Salary!$B6,Salary!$I6,"")</f>
        <v>0</v>
      </c>
      <c r="EM6" s="272">
        <f>IF($B6&lt;Main!$B$10,0,(VLOOKUP(EJ6,'Survival Probability'!$A$3:$F$98,6)/(1+Main!$B$5)^(OptimumBenefits!EJ6-OptimumBenefits!$A6))*(VLOOKUP(EJ6,'Survival Probability'!$A$3:$F$98,3)/VLOOKUP($A6,'Survival Probability'!$A$3:$F$98,3)))</f>
        <v>0</v>
      </c>
      <c r="EN6" s="282">
        <f t="shared" ca="1" si="54"/>
        <v>0</v>
      </c>
      <c r="EO6" s="200">
        <f t="shared" ref="EO6:GZ6" si="325">EO5</f>
        <v>53</v>
      </c>
      <c r="EP6" s="357">
        <f>IF($B6&lt;Main!$B$10,0,HLOOKUP(EO6,ReplacementRates!$V$3:$AZ$54,ReplacementRates!$A4-4,1)*((IF(OptimumBenefits!#REF!&lt;20,Main!$B$31,IF(OptimumBenefits!#REF!&lt;25,Main!$B$32,IF(OptimumBenefits!#REF!&lt;30,Main!$B$33,Main!$B$34))))*OptimumBenefits!$B6))</f>
        <v>0</v>
      </c>
      <c r="EQ6" s="273">
        <f ca="1">EP6*IF($B6=Salary!$B6,Salary!$I6,"")</f>
        <v>0</v>
      </c>
      <c r="ER6" s="272">
        <f>IF($B6&lt;Main!$B$10,0,(VLOOKUP(EO6,'Survival Probability'!$A$3:$F$98,6)/(1+Main!$B$5)^(OptimumBenefits!EO6-OptimumBenefits!$A6))*(VLOOKUP(EO6,'Survival Probability'!$A$3:$F$98,3)/VLOOKUP($A6,'Survival Probability'!$A$3:$F$98,3)))</f>
        <v>0</v>
      </c>
      <c r="ES6" s="282">
        <f t="shared" ca="1" si="56"/>
        <v>0</v>
      </c>
      <c r="ET6" s="200">
        <f t="shared" ref="ET6:HE6" si="326">ET5</f>
        <v>54</v>
      </c>
      <c r="EU6" s="357">
        <f>IF($B6&lt;Main!$B$10,0,HLOOKUP(ET6,ReplacementRates!$V$3:$AZ$54,ReplacementRates!$A4-4,1)*((IF(OptimumBenefits!#REF!&lt;20,Main!$B$31,IF(OptimumBenefits!#REF!&lt;25,Main!$B$32,IF(OptimumBenefits!#REF!&lt;30,Main!$B$33,Main!$B$34))))*OptimumBenefits!$B6))</f>
        <v>0</v>
      </c>
      <c r="EV6" s="273">
        <f ca="1">EU6*IF($B6=Salary!$B6,Salary!$I6,"")</f>
        <v>0</v>
      </c>
      <c r="EW6" s="272">
        <f>IF($B6&lt;Main!$B$10,0,(VLOOKUP(ET6,'Survival Probability'!$A$3:$F$98,6)/(1+Main!$B$5)^(OptimumBenefits!ET6-OptimumBenefits!$A6))*(VLOOKUP(ET6,'Survival Probability'!$A$3:$F$98,3)/VLOOKUP($A6,'Survival Probability'!$A$3:$F$98,3)))</f>
        <v>0</v>
      </c>
      <c r="EX6" s="282">
        <f t="shared" ca="1" si="58"/>
        <v>0</v>
      </c>
      <c r="EY6" s="200">
        <f t="shared" ref="EY6:HJ6" si="327">EY5</f>
        <v>55</v>
      </c>
      <c r="EZ6" s="357">
        <f>IF($B6&lt;Main!$B$10,0,HLOOKUP(EY6,ReplacementRates!$V$3:$AZ$54,ReplacementRates!$A4-4,1)*((IF(OptimumBenefits!#REF!&lt;20,Main!$B$31,IF(OptimumBenefits!#REF!&lt;25,Main!$B$32,IF(OptimumBenefits!#REF!&lt;30,Main!$B$33,Main!$B$34))))*OptimumBenefits!$B6))</f>
        <v>0</v>
      </c>
      <c r="FA6" s="273">
        <f ca="1">EZ6*IF($B6=Salary!$B6,Salary!$I6,"")</f>
        <v>0</v>
      </c>
      <c r="FB6" s="272">
        <f>IF($B6&lt;Main!$B$10,0,(VLOOKUP(EY6,'Survival Probability'!$A$3:$F$98,6)/(1+Main!$B$5)^(OptimumBenefits!EY6-OptimumBenefits!$A6))*(VLOOKUP(EY6,'Survival Probability'!$A$3:$F$98,3)/VLOOKUP($A6,'Survival Probability'!$A$3:$F$98,3)))</f>
        <v>0</v>
      </c>
      <c r="FC6" s="282">
        <f t="shared" ca="1" si="60"/>
        <v>0</v>
      </c>
      <c r="FD6" s="200">
        <f t="shared" ref="FD6:HO6" si="328">FD5</f>
        <v>56</v>
      </c>
      <c r="FE6" s="357">
        <f>IF($B6&lt;Main!$B$10,0,HLOOKUP(FD6,ReplacementRates!$V$3:$AZ$54,ReplacementRates!$A4-4,1)*((IF(OptimumBenefits!#REF!&lt;20,Main!$B$31,IF(OptimumBenefits!#REF!&lt;25,Main!$B$32,IF(OptimumBenefits!#REF!&lt;30,Main!$B$33,Main!$B$34))))*OptimumBenefits!$B6))</f>
        <v>0</v>
      </c>
      <c r="FF6" s="273">
        <f ca="1">FE6*IF($B6=Salary!$B6,Salary!$I6,"")</f>
        <v>0</v>
      </c>
      <c r="FG6" s="272">
        <f>IF($B6&lt;Main!$B$10,0,(VLOOKUP(FD6,'Survival Probability'!$A$3:$F$98,6)/(1+Main!$B$5)^(OptimumBenefits!FD6-OptimumBenefits!$A6))*(VLOOKUP(FD6,'Survival Probability'!$A$3:$F$98,3)/VLOOKUP($A6,'Survival Probability'!$A$3:$F$98,3)))</f>
        <v>0</v>
      </c>
      <c r="FH6" s="282">
        <f t="shared" ca="1" si="62"/>
        <v>0</v>
      </c>
      <c r="FI6" s="200">
        <f t="shared" ref="FI6:HT6" si="329">FI5</f>
        <v>57</v>
      </c>
      <c r="FJ6" s="357">
        <f>IF($B6&lt;Main!$B$10,0,HLOOKUP(FI6,ReplacementRates!$V$3:$AZ$54,ReplacementRates!$A4-4,1)*((IF(OptimumBenefits!#REF!&lt;20,Main!$B$31,IF(OptimumBenefits!#REF!&lt;25,Main!$B$32,IF(OptimumBenefits!#REF!&lt;30,Main!$B$33,Main!$B$34))))*OptimumBenefits!$B6))</f>
        <v>0</v>
      </c>
      <c r="FK6" s="273">
        <f ca="1">FJ6*IF($B6=Salary!$B6,Salary!$I6,"")</f>
        <v>0</v>
      </c>
      <c r="FL6" s="272">
        <f>IF($B6&lt;Main!$B$10,0,(VLOOKUP(FI6,'Survival Probability'!$A$3:$F$98,6)/(1+Main!$B$5)^(OptimumBenefits!FI6-OptimumBenefits!$A6))*(VLOOKUP(FI6,'Survival Probability'!$A$3:$F$98,3)/VLOOKUP($A6,'Survival Probability'!$A$3:$F$98,3)))</f>
        <v>0</v>
      </c>
      <c r="FM6" s="282">
        <f t="shared" ca="1" si="64"/>
        <v>0</v>
      </c>
      <c r="FN6" s="200">
        <f t="shared" ref="FN6:HY6" si="330">FN5</f>
        <v>58</v>
      </c>
      <c r="FO6" s="357">
        <f>IF($B6&lt;Main!$B$10,0,HLOOKUP(FN6,ReplacementRates!$V$3:$AZ$54,ReplacementRates!$A4-4,1)*((IF(OptimumBenefits!#REF!&lt;20,Main!$B$31,IF(OptimumBenefits!#REF!&lt;25,Main!$B$32,IF(OptimumBenefits!#REF!&lt;30,Main!$B$33,Main!$B$34))))*OptimumBenefits!$B6))</f>
        <v>0</v>
      </c>
      <c r="FP6" s="273">
        <f ca="1">FO6*IF($B6=Salary!$B6,Salary!$I6,"")</f>
        <v>0</v>
      </c>
      <c r="FQ6" s="272">
        <f>IF($B6&lt;Main!$B$10,0,(VLOOKUP(FN6,'Survival Probability'!$A$3:$F$98,6)/(1+Main!$B$5)^(OptimumBenefits!FN6-OptimumBenefits!$A6))*(VLOOKUP(FN6,'Survival Probability'!$A$3:$F$98,3)/VLOOKUP($A6,'Survival Probability'!$A$3:$F$98,3)))</f>
        <v>0</v>
      </c>
      <c r="FR6" s="282">
        <f t="shared" ca="1" si="66"/>
        <v>0</v>
      </c>
      <c r="FS6" s="200">
        <f t="shared" ref="FS6:ID6" si="331">FS5</f>
        <v>59</v>
      </c>
      <c r="FT6" s="357">
        <f>IF($B6&lt;Main!$B$10,0,HLOOKUP(FS6,ReplacementRates!$V$3:$AZ$54,ReplacementRates!$A4-4,1)*((IF(OptimumBenefits!#REF!&lt;20,Main!$B$31,IF(OptimumBenefits!#REF!&lt;25,Main!$B$32,IF(OptimumBenefits!#REF!&lt;30,Main!$B$33,Main!$B$34))))*OptimumBenefits!$B6))</f>
        <v>0</v>
      </c>
      <c r="FU6" s="273">
        <f ca="1">FT6*IF($B6=Salary!$B6,Salary!$I6,"")</f>
        <v>0</v>
      </c>
      <c r="FV6" s="272">
        <f>IF($B6&lt;Main!$B$10,0,(VLOOKUP(FS6,'Survival Probability'!$A$3:$F$98,6)/(1+Main!$B$5)^(OptimumBenefits!FS6-OptimumBenefits!$A6))*(VLOOKUP(FS6,'Survival Probability'!$A$3:$F$98,3)/VLOOKUP($A6,'Survival Probability'!$A$3:$F$98,3)))</f>
        <v>0</v>
      </c>
      <c r="FW6" s="282">
        <f t="shared" ca="1" si="68"/>
        <v>0</v>
      </c>
      <c r="FX6" s="200">
        <f t="shared" ref="FX6:II6" si="332">FX5</f>
        <v>60</v>
      </c>
      <c r="FY6" s="357">
        <f>IF($B6&lt;Main!$B$10,0,HLOOKUP(FX6,ReplacementRates!$V$3:$AZ$54,ReplacementRates!$A4-4,1)*((IF(OptimumBenefits!#REF!&lt;20,Main!$B$31,IF(OptimumBenefits!#REF!&lt;25,Main!$B$32,IF(OptimumBenefits!#REF!&lt;30,Main!$B$33,Main!$B$34))))*OptimumBenefits!$B6))</f>
        <v>0</v>
      </c>
      <c r="FZ6" s="273">
        <f ca="1">FY6*IF($B6=Salary!$B6,Salary!$I6,"")</f>
        <v>0</v>
      </c>
      <c r="GA6" s="272">
        <f>IF($B6&lt;Main!$B$10,0,(VLOOKUP(FX6,'Survival Probability'!$A$3:$F$98,6)/(1+Main!$B$5)^(OptimumBenefits!FX6-OptimumBenefits!$A6))*(VLOOKUP(FX6,'Survival Probability'!$A$3:$F$98,3)/VLOOKUP($A6,'Survival Probability'!$A$3:$F$98,3)))</f>
        <v>0</v>
      </c>
      <c r="GB6" s="282">
        <f t="shared" ca="1" si="70"/>
        <v>0</v>
      </c>
      <c r="GC6" s="200">
        <f t="shared" ref="GC6:IN6" si="333">GC5</f>
        <v>61</v>
      </c>
      <c r="GD6" s="357">
        <f>IF($B6&lt;Main!$B$10,0,HLOOKUP(GC6,ReplacementRates!$V$3:$AZ$54,ReplacementRates!$A4-4,1)*((IF(OptimumBenefits!#REF!&lt;20,Main!$B$31,IF(OptimumBenefits!#REF!&lt;25,Main!$B$32,IF(OptimumBenefits!#REF!&lt;30,Main!$B$33,Main!$B$34))))*OptimumBenefits!$B6))</f>
        <v>0</v>
      </c>
      <c r="GE6" s="273">
        <f ca="1">GD6*IF($B6=Salary!$B6,Salary!$I6,"")</f>
        <v>0</v>
      </c>
      <c r="GF6" s="272">
        <f>IF($B6&lt;Main!$B$10,0,(VLOOKUP(GC6,'Survival Probability'!$A$3:$F$98,6)/(1+Main!$B$5)^(OptimumBenefits!GC6-OptimumBenefits!$A6))*(VLOOKUP(GC6,'Survival Probability'!$A$3:$F$98,3)/VLOOKUP($A6,'Survival Probability'!$A$3:$F$98,3)))</f>
        <v>0</v>
      </c>
      <c r="GG6" s="282">
        <f t="shared" ca="1" si="72"/>
        <v>0</v>
      </c>
      <c r="GH6" s="200">
        <f t="shared" ref="GH6:IS6" si="334">GH5</f>
        <v>62</v>
      </c>
      <c r="GI6" s="357">
        <f>IF($B6&lt;Main!$B$10,0,HLOOKUP(GH6,ReplacementRates!$V$3:$AZ$54,ReplacementRates!$A4-4,1)*((IF(OptimumBenefits!#REF!&lt;20,Main!$B$31,IF(OptimumBenefits!#REF!&lt;25,Main!$B$32,IF(OptimumBenefits!#REF!&lt;30,Main!$B$33,Main!$B$34))))*OptimumBenefits!$B6))</f>
        <v>0</v>
      </c>
      <c r="GJ6" s="273">
        <f ca="1">GI6*IF($B6=Salary!$B6,Salary!$I6,"")</f>
        <v>0</v>
      </c>
      <c r="GK6" s="272">
        <f>IF($B6&lt;Main!$B$10,0,(VLOOKUP(GH6,'Survival Probability'!$A$3:$F$98,6)/(1+Main!$B$5)^(OptimumBenefits!GH6-OptimumBenefits!$A6))*(VLOOKUP(GH6,'Survival Probability'!$A$3:$F$98,3)/VLOOKUP($A6,'Survival Probability'!$A$3:$F$98,3)))</f>
        <v>0</v>
      </c>
      <c r="GL6" s="282">
        <f t="shared" ca="1" si="74"/>
        <v>0</v>
      </c>
      <c r="GM6" s="200">
        <f t="shared" ref="GM6:IX6" si="335">GM5</f>
        <v>63</v>
      </c>
      <c r="GN6" s="357">
        <f>IF($B6&lt;Main!$B$10,0,HLOOKUP(GM6,ReplacementRates!$V$3:$AZ$54,ReplacementRates!$A4-4,1)*((IF(OptimumBenefits!#REF!&lt;20,Main!$B$31,IF(OptimumBenefits!#REF!&lt;25,Main!$B$32,IF(OptimumBenefits!#REF!&lt;30,Main!$B$33,Main!$B$34))))*OptimumBenefits!$B6))</f>
        <v>0</v>
      </c>
      <c r="GO6" s="273">
        <f ca="1">GN6*IF($B6=Salary!$B6,Salary!$I6,"")</f>
        <v>0</v>
      </c>
      <c r="GP6" s="272">
        <f>IF($B6&lt;Main!$B$10,0,(VLOOKUP(GM6,'Survival Probability'!$A$3:$F$98,6)/(1+Main!$B$5)^(OptimumBenefits!GM6-OptimumBenefits!$A6))*(VLOOKUP(GM6,'Survival Probability'!$A$3:$F$98,3)/VLOOKUP($A6,'Survival Probability'!$A$3:$F$98,3)))</f>
        <v>0</v>
      </c>
      <c r="GQ6" s="282">
        <f t="shared" ca="1" si="76"/>
        <v>0</v>
      </c>
      <c r="GR6" s="200">
        <f t="shared" ref="GR6:JC6" si="336">GR5</f>
        <v>64</v>
      </c>
      <c r="GS6" s="357">
        <f>IF($B6&lt;Main!$B$10,0,HLOOKUP(GR6,ReplacementRates!$V$3:$AZ$54,ReplacementRates!$A4-4,1)*((IF(OptimumBenefits!#REF!&lt;20,Main!$B$31,IF(OptimumBenefits!#REF!&lt;25,Main!$B$32,IF(OptimumBenefits!#REF!&lt;30,Main!$B$33,Main!$B$34))))*OptimumBenefits!$B6))</f>
        <v>0</v>
      </c>
      <c r="GT6" s="273">
        <f ca="1">GS6*IF($B6=Salary!$B6,Salary!$I6,"")</f>
        <v>0</v>
      </c>
      <c r="GU6" s="272">
        <f>IF($B6&lt;Main!$B$10,0,(VLOOKUP(GR6,'Survival Probability'!$A$3:$F$98,6)/(1+Main!$B$5)^(OptimumBenefits!GR6-OptimumBenefits!$A6))*(VLOOKUP(GR6,'Survival Probability'!$A$3:$F$98,3)/VLOOKUP($A6,'Survival Probability'!$A$3:$F$98,3)))</f>
        <v>0</v>
      </c>
      <c r="GV6" s="282">
        <f t="shared" ca="1" si="78"/>
        <v>0</v>
      </c>
      <c r="GW6" s="200">
        <f t="shared" ref="GW6:JH6" si="337">GW5</f>
        <v>65</v>
      </c>
      <c r="GX6" s="357">
        <f>IF($B6&lt;Main!$B$10,0,HLOOKUP(GW6,ReplacementRates!$V$3:$AZ$54,ReplacementRates!$A4-4,1)*((IF(OptimumBenefits!#REF!&lt;20,Main!$B$31,IF(OptimumBenefits!#REF!&lt;25,Main!$B$32,IF(OptimumBenefits!#REF!&lt;30,Main!$B$33,Main!$B$34))))*OptimumBenefits!$B6))</f>
        <v>0</v>
      </c>
      <c r="GY6" s="273">
        <f ca="1">GX6*IF($B6=Salary!$B6,Salary!$I6,"")</f>
        <v>0</v>
      </c>
      <c r="GZ6" s="272">
        <f>IF($B6&lt;Main!$B$10,0,(VLOOKUP(GW6,'Survival Probability'!$A$3:$F$98,6)/(1+Main!$B$5)^(OptimumBenefits!GW6-OptimumBenefits!$A6))*(VLOOKUP(GW6,'Survival Probability'!$A$3:$F$98,3)/VLOOKUP($A6,'Survival Probability'!$A$3:$F$98,3)))</f>
        <v>0</v>
      </c>
      <c r="HA6" s="282">
        <f t="shared" ca="1" si="80"/>
        <v>0</v>
      </c>
      <c r="HB6" s="200">
        <f t="shared" ref="HB6:JM6" si="338">HB5</f>
        <v>66</v>
      </c>
      <c r="HC6" s="357">
        <f>IF($B6&lt;Main!$B$10,0,HLOOKUP(HB6,ReplacementRates!$V$3:$AZ$54,ReplacementRates!$A4-4,1)*((IF(OptimumBenefits!#REF!&lt;20,Main!$B$31,IF(OptimumBenefits!#REF!&lt;25,Main!$B$32,IF(OptimumBenefits!#REF!&lt;30,Main!$B$33,Main!$B$34))))*OptimumBenefits!$B6))</f>
        <v>0</v>
      </c>
      <c r="HD6" s="273">
        <f ca="1">HC6*IF($B6=Salary!$B6,Salary!$I6,"")</f>
        <v>0</v>
      </c>
      <c r="HE6" s="272">
        <f>IF($B6&lt;Main!$B$10,0,(VLOOKUP(HB6,'Survival Probability'!$A$3:$F$98,6)/(1+Main!$B$5)^(OptimumBenefits!HB6-OptimumBenefits!$A6))*(VLOOKUP(HB6,'Survival Probability'!$A$3:$F$98,3)/VLOOKUP($A6,'Survival Probability'!$A$3:$F$98,3)))</f>
        <v>0</v>
      </c>
      <c r="HF6" s="282">
        <f t="shared" ca="1" si="82"/>
        <v>0</v>
      </c>
      <c r="HG6" s="200">
        <f t="shared" ref="HG6:JR6" si="339">HG5</f>
        <v>67</v>
      </c>
      <c r="HH6" s="357">
        <f>IF($B6&lt;Main!$B$10,0,HLOOKUP(HG6,ReplacementRates!$V$3:$AZ$54,ReplacementRates!$A4-4,1)*((IF(OptimumBenefits!#REF!&lt;20,Main!$B$31,IF(OptimumBenefits!#REF!&lt;25,Main!$B$32,IF(OptimumBenefits!#REF!&lt;30,Main!$B$33,Main!$B$34))))*OptimumBenefits!$B6))</f>
        <v>0</v>
      </c>
      <c r="HI6" s="273">
        <f ca="1">HH6*IF($B6=Salary!$B6,Salary!$I6,"")</f>
        <v>0</v>
      </c>
      <c r="HJ6" s="272">
        <f>IF($B6&lt;Main!$B$10,0,(VLOOKUP(HG6,'Survival Probability'!$A$3:$F$98,6)/(1+Main!$B$5)^(OptimumBenefits!HG6-OptimumBenefits!$A6))*(VLOOKUP(HG6,'Survival Probability'!$A$3:$F$98,3)/VLOOKUP($A6,'Survival Probability'!$A$3:$F$98,3)))</f>
        <v>0</v>
      </c>
      <c r="HK6" s="282">
        <f t="shared" ca="1" si="84"/>
        <v>0</v>
      </c>
      <c r="HL6" s="200">
        <f t="shared" ref="HL6:JW6" si="340">HL5</f>
        <v>68</v>
      </c>
      <c r="HM6" s="357">
        <f>IF($B6&lt;Main!$B$10,0,HLOOKUP(HL6,ReplacementRates!$V$3:$AZ$54,ReplacementRates!$A4-4,1)*((IF(OptimumBenefits!#REF!&lt;20,Main!$B$31,IF(OptimumBenefits!#REF!&lt;25,Main!$B$32,IF(OptimumBenefits!#REF!&lt;30,Main!$B$33,Main!$B$34))))*OptimumBenefits!$B6))</f>
        <v>0</v>
      </c>
      <c r="HN6" s="273">
        <f ca="1">HM6*IF($B6=Salary!$B6,Salary!$I6,"")</f>
        <v>0</v>
      </c>
      <c r="HO6" s="272">
        <f>IF($B6&lt;Main!$B$10,0,(VLOOKUP(HL6,'Survival Probability'!$A$3:$F$98,6)/(1+Main!$B$5)^(OptimumBenefits!HL6-OptimumBenefits!$A6))*(VLOOKUP(HL6,'Survival Probability'!$A$3:$F$98,3)/VLOOKUP($A6,'Survival Probability'!$A$3:$F$98,3)))</f>
        <v>0</v>
      </c>
      <c r="HP6" s="282">
        <f t="shared" ca="1" si="86"/>
        <v>0</v>
      </c>
      <c r="HQ6" s="200">
        <f t="shared" ref="HQ6:KB6" si="341">HQ5</f>
        <v>69</v>
      </c>
      <c r="HR6" s="357">
        <f>IF($B6&lt;Main!$B$10,0,HLOOKUP(HQ6,ReplacementRates!$V$3:$AZ$54,ReplacementRates!$A4-4,1)*((IF(OptimumBenefits!#REF!&lt;20,Main!$B$31,IF(OptimumBenefits!#REF!&lt;25,Main!$B$32,IF(OptimumBenefits!#REF!&lt;30,Main!$B$33,Main!$B$34))))*OptimumBenefits!$B6))</f>
        <v>0</v>
      </c>
      <c r="HS6" s="273">
        <f ca="1">HR6*IF($B6=Salary!$B6,Salary!$I6,"")</f>
        <v>0</v>
      </c>
      <c r="HT6" s="272">
        <f>IF($B6&lt;Main!$B$10,0,(VLOOKUP(HQ6,'Survival Probability'!$A$3:$F$98,6)/(1+Main!$B$5)^(OptimumBenefits!HQ6-OptimumBenefits!$A6))*(VLOOKUP(HQ6,'Survival Probability'!$A$3:$F$98,3)/VLOOKUP($A6,'Survival Probability'!$A$3:$F$98,3)))</f>
        <v>0</v>
      </c>
      <c r="HU6" s="282">
        <f t="shared" ca="1" si="88"/>
        <v>0</v>
      </c>
      <c r="HV6" s="200">
        <f t="shared" ref="HV6:KG6" si="342">HV5</f>
        <v>70</v>
      </c>
      <c r="HW6" s="357">
        <f>IF($B6&lt;Main!$B$10,0,HLOOKUP(HV6,ReplacementRates!$V$3:$AZ$54,ReplacementRates!$A4-4,1)*((IF(OptimumBenefits!#REF!&lt;20,Main!$B$31,IF(OptimumBenefits!#REF!&lt;25,Main!$B$32,IF(OptimumBenefits!#REF!&lt;30,Main!$B$33,Main!$B$34))))*OptimumBenefits!$B6))</f>
        <v>0</v>
      </c>
      <c r="HX6" s="273">
        <f ca="1">HW6*IF($B6=Salary!$B6,Salary!$I6,"")</f>
        <v>0</v>
      </c>
      <c r="HY6" s="272">
        <f>IF($B6&lt;Main!$B$10,0,(VLOOKUP(HV6,'Survival Probability'!$A$3:$F$98,6)/(1+Main!$B$5)^(OptimumBenefits!HV6-OptimumBenefits!$A6))*(VLOOKUP(HV6,'Survival Probability'!$A$3:$F$98,3)/VLOOKUP($A6,'Survival Probability'!$A$3:$F$98,3)))</f>
        <v>0</v>
      </c>
      <c r="HZ6" s="282">
        <f t="shared" ca="1" si="90"/>
        <v>0</v>
      </c>
      <c r="IA6" s="200">
        <f t="shared" ref="IA6:KL6" si="343">IA5</f>
        <v>71</v>
      </c>
      <c r="IB6" s="357">
        <f>IF($B6&lt;Main!$B$10,0,HLOOKUP(IA6,ReplacementRates!$V$3:$AZ$54,ReplacementRates!$A4-4,1)*((IF(OptimumBenefits!#REF!&lt;20,Main!$B$31,IF(OptimumBenefits!#REF!&lt;25,Main!$B$32,IF(OptimumBenefits!#REF!&lt;30,Main!$B$33,Main!$B$34))))*OptimumBenefits!$B6))</f>
        <v>0</v>
      </c>
      <c r="IC6" s="273">
        <f ca="1">IB6*IF($B6=Salary!$B6,Salary!$I6,"")</f>
        <v>0</v>
      </c>
      <c r="ID6" s="272">
        <f>IF($B6&lt;Main!$B$10,0,(VLOOKUP(IA6,'Survival Probability'!$A$3:$F$98,6)/(1+Main!$B$5)^(OptimumBenefits!IA6-OptimumBenefits!$A6))*(VLOOKUP(IA6,'Survival Probability'!$A$3:$F$98,3)/VLOOKUP($A6,'Survival Probability'!$A$3:$F$98,3)))</f>
        <v>0</v>
      </c>
      <c r="IE6" s="282">
        <f t="shared" ca="1" si="92"/>
        <v>0</v>
      </c>
      <c r="IF6" s="200">
        <f t="shared" ref="IF6:KP6" si="344">IF5</f>
        <v>72</v>
      </c>
      <c r="IG6" s="357">
        <f>IF($B6&lt;Main!$B$10,0,HLOOKUP(IF6,ReplacementRates!$V$3:$AZ$54,ReplacementRates!$A4-4,1)*((IF(OptimumBenefits!#REF!&lt;20,Main!$B$31,IF(OptimumBenefits!#REF!&lt;25,Main!$B$32,IF(OptimumBenefits!#REF!&lt;30,Main!$B$33,Main!$B$34))))*OptimumBenefits!$B6))</f>
        <v>0</v>
      </c>
      <c r="IH6" s="273">
        <f ca="1">IG6*IF($B6=Salary!$B6,Salary!$I6,"")</f>
        <v>0</v>
      </c>
      <c r="II6" s="272">
        <f>IF($B6&lt;Main!$B$10,0,(VLOOKUP(IF6,'Survival Probability'!$A$3:$F$98,6)/(1+Main!$B$5)^(OptimumBenefits!IF6-OptimumBenefits!$A6))*(VLOOKUP(IF6,'Survival Probability'!$A$3:$F$98,3)/VLOOKUP($A6,'Survival Probability'!$A$3:$F$98,3)))</f>
        <v>0</v>
      </c>
      <c r="IJ6" s="282">
        <f t="shared" ca="1" si="94"/>
        <v>0</v>
      </c>
      <c r="IK6" s="200">
        <f t="shared" ref="IK6:KP6" si="345">IK5</f>
        <v>73</v>
      </c>
      <c r="IL6" s="357">
        <f>IF($B6&lt;Main!$B$10,0,HLOOKUP(IK6,ReplacementRates!$V$3:$AZ$54,ReplacementRates!$A4-4,1)*((IF(OptimumBenefits!#REF!&lt;20,Main!$B$31,IF(OptimumBenefits!#REF!&lt;25,Main!$B$32,IF(OptimumBenefits!#REF!&lt;30,Main!$B$33,Main!$B$34))))*OptimumBenefits!$B6))</f>
        <v>0</v>
      </c>
      <c r="IM6" s="273">
        <f ca="1">IL6*IF($B6=Salary!$B6,Salary!$I6,"")</f>
        <v>0</v>
      </c>
      <c r="IN6" s="272">
        <f>IF($B6&lt;Main!$B$10,0,(VLOOKUP(IK6,'Survival Probability'!$A$3:$F$98,6)/(1+Main!$B$5)^(OptimumBenefits!IK6-OptimumBenefits!$A6))*(VLOOKUP(IK6,'Survival Probability'!$A$3:$F$98,3)/VLOOKUP($A6,'Survival Probability'!$A$3:$F$98,3)))</f>
        <v>0</v>
      </c>
      <c r="IO6" s="282">
        <f t="shared" ca="1" si="96"/>
        <v>0</v>
      </c>
      <c r="IP6" s="200">
        <f t="shared" ref="IP6:KP6" si="346">IP5</f>
        <v>74</v>
      </c>
      <c r="IQ6" s="357">
        <f>IF($B6&lt;Main!$B$10,0,HLOOKUP(IP6,ReplacementRates!$V$3:$AZ$54,ReplacementRates!$A4-4,1)*((IF(OptimumBenefits!#REF!&lt;20,Main!$B$31,IF(OptimumBenefits!#REF!&lt;25,Main!$B$32,IF(OptimumBenefits!#REF!&lt;30,Main!$B$33,Main!$B$34))))*OptimumBenefits!$B6))</f>
        <v>0</v>
      </c>
      <c r="IR6" s="273">
        <f ca="1">IQ6*IF($B6=Salary!$B6,Salary!$I6,"")</f>
        <v>0</v>
      </c>
      <c r="IS6" s="272">
        <f>IF($B6&lt;Main!$B$10,0,(VLOOKUP(IP6,'Survival Probability'!$A$3:$F$98,6)/(1+Main!$B$5)^(OptimumBenefits!IP6-OptimumBenefits!$A6))*(VLOOKUP(IP6,'Survival Probability'!$A$3:$F$98,3)/VLOOKUP($A6,'Survival Probability'!$A$3:$F$98,3)))</f>
        <v>0</v>
      </c>
      <c r="IT6" s="282">
        <f t="shared" ca="1" si="98"/>
        <v>0</v>
      </c>
      <c r="IU6" s="200">
        <f t="shared" ref="IU6:KP6" si="347">IU5</f>
        <v>75</v>
      </c>
      <c r="IV6" s="357">
        <f>IF($B6&lt;Main!$B$10,0,HLOOKUP(IU6,ReplacementRates!$V$3:$AZ$54,ReplacementRates!$A4-4,1)*((IF(OptimumBenefits!#REF!&lt;20,Main!$B$31,IF(OptimumBenefits!#REF!&lt;25,Main!$B$32,IF(OptimumBenefits!#REF!&lt;30,Main!$B$33,Main!$B$34))))*OptimumBenefits!$B6))</f>
        <v>0</v>
      </c>
      <c r="IW6" s="273">
        <f ca="1">IV6*IF($B6=Salary!$B6,Salary!$I6,"")</f>
        <v>0</v>
      </c>
      <c r="IX6" s="272">
        <f>IF($B6&lt;Main!$B$10,0,(VLOOKUP(IU6,'Survival Probability'!$A$3:$F$98,6)/(1+Main!$B$5)^(OptimumBenefits!IU6-OptimumBenefits!$A6))*(VLOOKUP(IU6,'Survival Probability'!$A$3:$F$98,3)/VLOOKUP($A6,'Survival Probability'!$A$3:$F$98,3)))</f>
        <v>0</v>
      </c>
      <c r="IY6" s="282">
        <f t="shared" ca="1" si="100"/>
        <v>0</v>
      </c>
      <c r="IZ6" s="200">
        <f t="shared" ref="IZ6:KP6" si="348">IZ5</f>
        <v>76</v>
      </c>
      <c r="JA6" s="357">
        <f>IF($B6&lt;Main!$B$10,0,HLOOKUP(IZ6,ReplacementRates!$V$3:$AZ$54,ReplacementRates!$A4-4,1)*((IF(OptimumBenefits!#REF!&lt;20,Main!$B$31,IF(OptimumBenefits!#REF!&lt;25,Main!$B$32,IF(OptimumBenefits!#REF!&lt;30,Main!$B$33,Main!$B$34))))*OptimumBenefits!$B6))</f>
        <v>0</v>
      </c>
      <c r="JB6" s="273">
        <f ca="1">JA6*IF($B6=Salary!$B6,Salary!$I6,"")</f>
        <v>0</v>
      </c>
      <c r="JC6" s="272">
        <f>IF($B6&lt;Main!$B$10,0,(VLOOKUP(IZ6,'Survival Probability'!$A$3:$F$98,6)/(1+Main!$B$5)^(OptimumBenefits!IZ6-OptimumBenefits!$A6))*(VLOOKUP(IZ6,'Survival Probability'!$A$3:$F$98,3)/VLOOKUP($A6,'Survival Probability'!$A$3:$F$98,3)))</f>
        <v>0</v>
      </c>
      <c r="JD6" s="282">
        <f t="shared" ca="1" si="102"/>
        <v>0</v>
      </c>
      <c r="JE6" s="200">
        <f t="shared" ref="JE6:KP6" si="349">JE5</f>
        <v>77</v>
      </c>
      <c r="JF6" s="357">
        <f>IF($B6&lt;Main!$B$10,0,HLOOKUP(JE6,ReplacementRates!$V$3:$AZ$54,ReplacementRates!$A4-4,1)*((IF(OptimumBenefits!#REF!&lt;20,Main!$B$31,IF(OptimumBenefits!#REF!&lt;25,Main!$B$32,IF(OptimumBenefits!#REF!&lt;30,Main!$B$33,Main!$B$34))))*OptimumBenefits!$B6))</f>
        <v>0</v>
      </c>
      <c r="JG6" s="273">
        <f ca="1">JF6*IF($B6=Salary!$B6,Salary!$I6,"")</f>
        <v>0</v>
      </c>
      <c r="JH6" s="272">
        <f>IF($B6&lt;Main!$B$10,0,(VLOOKUP(JE6,'Survival Probability'!$A$3:$F$98,6)/(1+Main!$B$5)^(OptimumBenefits!JE6-OptimumBenefits!$A6))*(VLOOKUP(JE6,'Survival Probability'!$A$3:$F$98,3)/VLOOKUP($A6,'Survival Probability'!$A$3:$F$98,3)))</f>
        <v>0</v>
      </c>
      <c r="JI6" s="282">
        <f t="shared" ca="1" si="104"/>
        <v>0</v>
      </c>
      <c r="JJ6" s="200">
        <f t="shared" ref="JJ6:KP6" si="350">JJ5</f>
        <v>78</v>
      </c>
      <c r="JK6" s="357">
        <f>IF($B6&lt;Main!$B$10,0,HLOOKUP(JJ6,ReplacementRates!$V$3:$AZ$54,ReplacementRates!$A4-4,1)*((IF(OptimumBenefits!#REF!&lt;20,Main!$B$31,IF(OptimumBenefits!#REF!&lt;25,Main!$B$32,IF(OptimumBenefits!#REF!&lt;30,Main!$B$33,Main!$B$34))))*OptimumBenefits!$B6))</f>
        <v>0</v>
      </c>
      <c r="JL6" s="273">
        <f ca="1">JK6*IF($B6=Salary!$B6,Salary!$I6,"")</f>
        <v>0</v>
      </c>
      <c r="JM6" s="272">
        <f>IF($B6&lt;Main!$B$10,0,(VLOOKUP(JJ6,'Survival Probability'!$A$3:$F$98,6)/(1+Main!$B$5)^(OptimumBenefits!JJ6-OptimumBenefits!$A6))*(VLOOKUP(JJ6,'Survival Probability'!$A$3:$F$98,3)/VLOOKUP($A6,'Survival Probability'!$A$3:$F$98,3)))</f>
        <v>0</v>
      </c>
      <c r="JN6" s="282">
        <f t="shared" ca="1" si="106"/>
        <v>0</v>
      </c>
      <c r="JO6" s="200">
        <f t="shared" ref="JO6:KP6" si="351">JO5</f>
        <v>79</v>
      </c>
      <c r="JP6" s="357">
        <f>IF($B6&lt;Main!$B$10,0,HLOOKUP(JO6,ReplacementRates!$V$3:$AZ$54,ReplacementRates!$A4-4,1)*((IF(OptimumBenefits!#REF!&lt;20,Main!$B$31,IF(OptimumBenefits!#REF!&lt;25,Main!$B$32,IF(OptimumBenefits!#REF!&lt;30,Main!$B$33,Main!$B$34))))*OptimumBenefits!$B6))</f>
        <v>0</v>
      </c>
      <c r="JQ6" s="273">
        <f ca="1">JP6*IF($B6=Salary!$B6,Salary!$I6,"")</f>
        <v>0</v>
      </c>
      <c r="JR6" s="272">
        <f>IF($B6&lt;Main!$B$10,0,(VLOOKUP(JO6,'Survival Probability'!$A$3:$F$98,6)/(1+Main!$B$5)^(OptimumBenefits!JO6-OptimumBenefits!$A6))*(VLOOKUP(JO6,'Survival Probability'!$A$3:$F$98,3)/VLOOKUP($A6,'Survival Probability'!$A$3:$F$98,3)))</f>
        <v>0</v>
      </c>
      <c r="JS6" s="282">
        <f t="shared" ca="1" si="108"/>
        <v>0</v>
      </c>
      <c r="JT6" s="200">
        <f t="shared" ref="JT6:KP6" si="352">JT5</f>
        <v>80</v>
      </c>
      <c r="JU6" s="357">
        <f>IF($B6&lt;Main!$B$10,0,HLOOKUP(JT6,ReplacementRates!$V$3:$AZ$54,ReplacementRates!$A4-4,1)*((IF(OptimumBenefits!#REF!&lt;20,Main!$B$31,IF(OptimumBenefits!#REF!&lt;25,Main!$B$32,IF(OptimumBenefits!#REF!&lt;30,Main!$B$33,Main!$B$34))))*OptimumBenefits!$B6))</f>
        <v>0</v>
      </c>
      <c r="JV6" s="273">
        <f ca="1">JU6*IF($B6=Salary!$B6,Salary!$I6,"")</f>
        <v>0</v>
      </c>
      <c r="JW6" s="272">
        <f>IF($B6&lt;Main!$B$10,0,(VLOOKUP(JT6,'Survival Probability'!$A$3:$F$98,6)/(1+Main!$B$5)^(OptimumBenefits!JT6-OptimumBenefits!$A6))*(VLOOKUP(JT6,'Survival Probability'!$A$3:$F$98,3)/VLOOKUP($A6,'Survival Probability'!$A$3:$F$98,3)))</f>
        <v>0</v>
      </c>
      <c r="JX6" s="282">
        <f t="shared" ca="1" si="110"/>
        <v>0</v>
      </c>
      <c r="JY6" s="200">
        <f t="shared" ref="JY6:KP6" si="353">JY5</f>
        <v>81</v>
      </c>
      <c r="JZ6" s="357">
        <f>IF($B6&lt;Main!$B$10,0,HLOOKUP(JY6,ReplacementRates!$V$3:$AZ$54,ReplacementRates!$A4-4,1)*((IF(OptimumBenefits!#REF!&lt;20,Main!$B$31,IF(OptimumBenefits!#REF!&lt;25,Main!$B$32,IF(OptimumBenefits!#REF!&lt;30,Main!$B$33,Main!$B$34))))*OptimumBenefits!$B6))</f>
        <v>0</v>
      </c>
      <c r="KA6" s="273">
        <f ca="1">JZ6*IF($B6=Salary!$B6,Salary!$I6,"")</f>
        <v>0</v>
      </c>
      <c r="KB6" s="272">
        <f>IF($B6&lt;Main!$B$10,0,(VLOOKUP(JY6,'Survival Probability'!$A$3:$F$98,6)/(1+Main!$B$5)^(OptimumBenefits!JY6-OptimumBenefits!$A6))*(VLOOKUP(JY6,'Survival Probability'!$A$3:$F$98,3)/VLOOKUP($A6,'Survival Probability'!$A$3:$F$98,3)))</f>
        <v>0</v>
      </c>
      <c r="KC6" s="282">
        <f t="shared" ca="1" si="112"/>
        <v>0</v>
      </c>
      <c r="KD6" s="200">
        <f t="shared" ref="KD6:KP6" si="354">KD5</f>
        <v>82</v>
      </c>
      <c r="KE6" s="357">
        <f>IF($B6&lt;Main!$B$10,0,HLOOKUP(KD6,ReplacementRates!$V$3:$AZ$54,ReplacementRates!$A4-4,1)*((IF(OptimumBenefits!#REF!&lt;20,Main!$B$31,IF(OptimumBenefits!#REF!&lt;25,Main!$B$32,IF(OptimumBenefits!#REF!&lt;30,Main!$B$33,Main!$B$34))))*OptimumBenefits!$B6))</f>
        <v>0</v>
      </c>
      <c r="KF6" s="273">
        <f ca="1">KE6*IF($B6=Salary!$B6,Salary!$I6,"")</f>
        <v>0</v>
      </c>
      <c r="KG6" s="272">
        <f>IF($B6&lt;Main!$B$10,0,(VLOOKUP(KD6,'Survival Probability'!$A$3:$F$98,6)/(1+Main!$B$5)^(OptimumBenefits!KD6-OptimumBenefits!$A6))*(VLOOKUP(KD6,'Survival Probability'!$A$3:$F$98,3)/VLOOKUP($A6,'Survival Probability'!$A$3:$F$98,3)))</f>
        <v>0</v>
      </c>
      <c r="KH6" s="282">
        <f t="shared" ca="1" si="114"/>
        <v>0</v>
      </c>
      <c r="KI6" s="200">
        <f t="shared" ref="KI6:KP6" si="355">KI5</f>
        <v>83</v>
      </c>
      <c r="KJ6" s="357">
        <f>IF($B6&lt;Main!$B$10,0,HLOOKUP(KI6,ReplacementRates!$V$3:$AZ$54,ReplacementRates!$A4-4,1)*((IF(OptimumBenefits!#REF!&lt;20,Main!$B$31,IF(OptimumBenefits!#REF!&lt;25,Main!$B$32,IF(OptimumBenefits!#REF!&lt;30,Main!$B$33,Main!$B$34))))*OptimumBenefits!$B6))</f>
        <v>0</v>
      </c>
      <c r="KK6" s="273">
        <f ca="1">KJ6*IF($B6=Salary!$B6,Salary!$I6,"")</f>
        <v>0</v>
      </c>
      <c r="KL6" s="272">
        <f>IF($B6&lt;Main!$B$10,0,(VLOOKUP(KI6,'Survival Probability'!$A$3:$F$98,6)/(1+Main!$B$5)^(OptimumBenefits!KI6-OptimumBenefits!$A6))*(VLOOKUP(KI6,'Survival Probability'!$A$3:$F$98,3)/VLOOKUP($A6,'Survival Probability'!$A$3:$F$98,3)))</f>
        <v>0</v>
      </c>
      <c r="KM6" s="282">
        <f t="shared" ca="1" si="116"/>
        <v>0</v>
      </c>
      <c r="KN6" s="200">
        <f t="shared" ref="KN6:KP6" si="356">KN5</f>
        <v>84</v>
      </c>
      <c r="KO6" s="357">
        <f>IF($B6&lt;Main!$B$10,0,HLOOKUP(KN6,ReplacementRates!$V$3:$AZ$54,ReplacementRates!$A4-4,1)*((IF(OptimumBenefits!#REF!&lt;20,Main!$B$31,IF(OptimumBenefits!#REF!&lt;25,Main!$B$32,IF(OptimumBenefits!#REF!&lt;30,Main!$B$33,Main!$B$34))))*OptimumBenefits!$B6))</f>
        <v>0</v>
      </c>
      <c r="KP6" s="273">
        <f ca="1">KO6*IF($B6=Salary!$B6,Salary!$I6,"")</f>
        <v>0</v>
      </c>
    </row>
    <row r="7" spans="1:302">
      <c r="A7" s="205">
        <f t="shared" si="178"/>
        <v>30</v>
      </c>
      <c r="B7" s="205">
        <v>5</v>
      </c>
      <c r="C7" s="358">
        <f t="shared" ref="C7:C38" ca="1" si="357">IF(D7=0,,IF($A7&gt;60, $A7, INDIRECT(ADDRESS(ROW(BC7),COLUMN(AX7)+MATCH(MAX(BB7,BG7,BL7,BQ7,BV7,CA7,CF7,CK7,CP7,CU7,CZ7,DE7,DJ7,DO7,DT7,DY7,ED7,EI7,EN7,ES7,EX7,FC7),AX7:ED7,0)-5))))</f>
        <v>0</v>
      </c>
      <c r="D7" s="271">
        <f ca="1">MAX(I7, N7, S7, X7, AC7, AH7, AM7, AR7, AW7, BB7,BG7,BL7,BQ7,BV7,CA7,CF7,CK7,CP7,CU7,CZ7,DE7,DJ7,DO7,DT7,DY7,ED7,EI7,EN7,ES7,EX7,FC7,FH7,FM7,FR7,FW7,GB7,GG7,GL7,GQ7,GV7,HA7,HF7,HK7,HP7,HU7,HZ7,IE7,IJ7,IO7,IT7,IY7,JD7,JI7,JN7,JS7,JX7)</f>
        <v>2311.7438662490686</v>
      </c>
      <c r="E7" s="201">
        <f t="shared" si="179"/>
        <v>25</v>
      </c>
      <c r="F7" s="416">
        <f>IF($B7&lt;Main!$B$10,0,HLOOKUP(E7,ReplacementRates!$A$3:$BE$59,ReplacementRates!$A6-5,1))*IF(Main!$B$30=1,Main!$B$31,(IF(OptimumBenefits!$B7&lt;20,Main!$B$31,IF(OptimumBenefits!$B7&lt;25,Main!$B$32,IF(OptimumBenefits!$B7&lt;30,Main!$B$33,Main!$B$34)))))*OptimumBenefits!$B7</f>
        <v>0</v>
      </c>
      <c r="G7" s="418">
        <f ca="1">F7*IF($B7=Salary!$B7,Salary!$I7,"")</f>
        <v>0</v>
      </c>
      <c r="H7" s="419">
        <f ca="1">IF($B7&lt;Main!$B$10,0,(VLOOKUP(E7,'Survival Probability'!$A$3:$F$98,6)/(1+Main!$B$5)^(OptimumBenefits!E7-OptimumBenefits!$A7))*(VLOOKUP(E7,'Survival Probability'!$A$3:$F$98,3)/VLOOKUP($A7,'Survival Probability'!$A$3:$F$98,3)))</f>
        <v>1.4039993804141926</v>
      </c>
      <c r="I7" s="282">
        <f>IF($A7&gt;E7,0,H7*G7)</f>
        <v>0</v>
      </c>
      <c r="J7" s="200">
        <f t="shared" ref="J7:N7" si="358">J6</f>
        <v>26</v>
      </c>
      <c r="K7" s="416">
        <f>IF($B7&lt;Main!$B$10,0,HLOOKUP(J7,ReplacementRates!$A$3:$BE$59,ReplacementRates!$A6-5,1))*IF(Main!$B$30=1,Main!$B$31,(IF(OptimumBenefits!$B7&lt;20,Main!$B$31,IF(OptimumBenefits!$B7&lt;25,Main!$B$32,IF(OptimumBenefits!$B7&lt;30,Main!$B$33,Main!$B$34)))))*OptimumBenefits!$B7</f>
        <v>0</v>
      </c>
      <c r="L7" s="418">
        <f ca="1">K7*IF($B7=Salary!$B7,Salary!$I7,"")</f>
        <v>0</v>
      </c>
      <c r="M7" s="419">
        <f ca="1">IF($B7&lt;Main!$B$10,0,(VLOOKUP(J7,'Survival Probability'!$A$3:$F$98,6)/(1+Main!$B$5)^(OptimumBenefits!J7-OptimumBenefits!$A7))*(VLOOKUP(J7,'Survival Probability'!$A$3:$F$98,3)/VLOOKUP($A7,'Survival Probability'!$A$3:$F$98,3)))</f>
        <v>1.3119168775535404</v>
      </c>
      <c r="N7" s="282">
        <f t="shared" si="2"/>
        <v>0</v>
      </c>
      <c r="O7" s="200">
        <f t="shared" ref="O7:BZ7" si="359">O6</f>
        <v>27</v>
      </c>
      <c r="P7" s="416">
        <f>IF($B7&lt;Main!$B$10,0,HLOOKUP(O7,ReplacementRates!$A$3:$BE$59,ReplacementRates!$A6-5,1))*IF(Main!$B$30=1,Main!$B$31,(IF(OptimumBenefits!$B7&lt;20,Main!$B$31,IF(OptimumBenefits!$B7&lt;25,Main!$B$32,IF(OptimumBenefits!$B7&lt;30,Main!$B$33,Main!$B$34)))))*OptimumBenefits!$B7</f>
        <v>0</v>
      </c>
      <c r="Q7" s="418">
        <f ca="1">P7*IF($B7=Salary!$B7,Salary!$I7,"")</f>
        <v>0</v>
      </c>
      <c r="R7" s="419">
        <f ca="1">IF($B7&lt;Main!$B$10,0,(VLOOKUP(O7,'Survival Probability'!$A$3:$F$98,6)/(1+Main!$B$5)^(OptimumBenefits!O7-OptimumBenefits!$A7))*(VLOOKUP(O7,'Survival Probability'!$A$3:$F$98,3)/VLOOKUP($A7,'Survival Probability'!$A$3:$F$98,3)))</f>
        <v>1.2258559713893664</v>
      </c>
      <c r="S7" s="282">
        <f t="shared" si="4"/>
        <v>0</v>
      </c>
      <c r="T7" s="200">
        <f t="shared" ref="T7:CE7" si="360">T6</f>
        <v>28</v>
      </c>
      <c r="U7" s="416">
        <f>IF($B7&lt;Main!$B$10,0,HLOOKUP(T7,ReplacementRates!$A$3:$BE$59,ReplacementRates!$A6-5,1))*IF(Main!$B$30=1,Main!$B$31,(IF(OptimumBenefits!$B7&lt;20,Main!$B$31,IF(OptimumBenefits!$B7&lt;25,Main!$B$32,IF(OptimumBenefits!$B7&lt;30,Main!$B$33,Main!$B$34)))))*OptimumBenefits!$B7</f>
        <v>0</v>
      </c>
      <c r="V7" s="418">
        <f ca="1">U7*IF($B7=Salary!$B7,Salary!$I7,"")</f>
        <v>0</v>
      </c>
      <c r="W7" s="419">
        <f ca="1">IF($B7&lt;Main!$B$10,0,(VLOOKUP(T7,'Survival Probability'!$A$3:$F$98,6)/(1+Main!$B$5)^(OptimumBenefits!T7-OptimumBenefits!$A7))*(VLOOKUP(T7,'Survival Probability'!$A$3:$F$98,3)/VLOOKUP($A7,'Survival Probability'!$A$3:$F$98,3)))</f>
        <v>1.1454236844673689</v>
      </c>
      <c r="X7" s="282">
        <f t="shared" si="6"/>
        <v>0</v>
      </c>
      <c r="Y7" s="200">
        <f t="shared" ref="Y7:CJ7" si="361">Y6</f>
        <v>29</v>
      </c>
      <c r="Z7" s="416">
        <f>IF($B7&lt;Main!$B$10,0,HLOOKUP(Y7,ReplacementRates!$A$3:$BE$59,ReplacementRates!$A6-5,1))*IF(Main!$B$30=1,Main!$B$31,(IF(OptimumBenefits!$B7&lt;20,Main!$B$31,IF(OptimumBenefits!$B7&lt;25,Main!$B$32,IF(OptimumBenefits!$B7&lt;30,Main!$B$33,Main!$B$34)))))*OptimumBenefits!$B7</f>
        <v>0</v>
      </c>
      <c r="AA7" s="418">
        <f ca="1">Z7*IF($B7=Salary!$B7,Salary!$I7,"")</f>
        <v>0</v>
      </c>
      <c r="AB7" s="419">
        <f ca="1">IF($B7&lt;Main!$B$10,0,(VLOOKUP(Y7,'Survival Probability'!$A$3:$F$98,6)/(1+Main!$B$5)^(OptimumBenefits!Y7-OptimumBenefits!$A7))*(VLOOKUP(Y7,'Survival Probability'!$A$3:$F$98,3)/VLOOKUP($A7,'Survival Probability'!$A$3:$F$98,3)))</f>
        <v>1.0702527594866931</v>
      </c>
      <c r="AC7" s="282">
        <f t="shared" si="8"/>
        <v>0</v>
      </c>
      <c r="AD7" s="200">
        <f t="shared" ref="AD7:CO7" si="362">AD6</f>
        <v>30</v>
      </c>
      <c r="AE7" s="416">
        <f>IF($B7&lt;Main!$B$10,0,HLOOKUP(AD7,ReplacementRates!$A$3:$BE$59,ReplacementRates!$A6-5,1))*IF(Main!$B$30=1,Main!$B$31,(IF(OptimumBenefits!$B7&lt;20,Main!$B$31,IF(OptimumBenefits!$B7&lt;25,Main!$B$32,IF(OptimumBenefits!$B7&lt;30,Main!$B$33,Main!$B$34)))))*OptimumBenefits!$B7</f>
        <v>0</v>
      </c>
      <c r="AF7" s="418">
        <f ca="1">AE7*IF($B7=Salary!$B7,Salary!$I7,"")</f>
        <v>0</v>
      </c>
      <c r="AG7" s="419">
        <f ca="1">IF($B7&lt;Main!$B$10,0,(VLOOKUP(AD7,'Survival Probability'!$A$3:$F$98,6)/(1+Main!$B$5)^(OptimumBenefits!AD7-OptimumBenefits!$A7))*(VLOOKUP(AD7,'Survival Probability'!$A$3:$F$98,3)/VLOOKUP($A7,'Survival Probability'!$A$3:$F$98,3)))</f>
        <v>1</v>
      </c>
      <c r="AH7" s="282">
        <f t="shared" ca="1" si="10"/>
        <v>0</v>
      </c>
      <c r="AI7" s="200">
        <f t="shared" ref="AI7:CT7" si="363">AI6</f>
        <v>31</v>
      </c>
      <c r="AJ7" s="416">
        <f>IF($B7&lt;Main!$B$10,0,HLOOKUP(AI7,ReplacementRates!$A$3:$BE$59,ReplacementRates!$A6-5,1))*IF(Main!$B$30=1,Main!$B$31,(IF(OptimumBenefits!$B7&lt;20,Main!$B$31,IF(OptimumBenefits!$B7&lt;25,Main!$B$32,IF(OptimumBenefits!$B7&lt;30,Main!$B$33,Main!$B$34)))))*OptimumBenefits!$B7</f>
        <v>0</v>
      </c>
      <c r="AK7" s="418">
        <f ca="1">AJ7*IF($B7=Salary!$B7,Salary!$I7,"")</f>
        <v>0</v>
      </c>
      <c r="AL7" s="419">
        <f ca="1">IF($B7&lt;Main!$B$10,0,(VLOOKUP(AI7,'Survival Probability'!$A$3:$F$98,6)/(1+Main!$B$5)^(OptimumBenefits!AI7-OptimumBenefits!$A7))*(VLOOKUP(AI7,'Survival Probability'!$A$3:$F$98,3)/VLOOKUP($A7,'Survival Probability'!$A$3:$F$98,3)))</f>
        <v>0.93434476655008603</v>
      </c>
      <c r="AM7" s="282">
        <f t="shared" ca="1" si="12"/>
        <v>0</v>
      </c>
      <c r="AN7" s="200">
        <f t="shared" ref="AN7:CY7" si="364">AN6</f>
        <v>32</v>
      </c>
      <c r="AO7" s="416">
        <f>IF($B7&lt;Main!$B$10,0,HLOOKUP(AN7,ReplacementRates!$A$3:$BE$59,ReplacementRates!$A6-5,1))*IF(Main!$B$30=1,Main!$B$31,(IF(OptimumBenefits!$B7&lt;20,Main!$B$31,IF(OptimumBenefits!$B7&lt;25,Main!$B$32,IF(OptimumBenefits!$B7&lt;30,Main!$B$33,Main!$B$34)))))*OptimumBenefits!$B7</f>
        <v>0</v>
      </c>
      <c r="AP7" s="418">
        <f ca="1">AO7*IF($B7=Salary!$B7,Salary!$I7,"")</f>
        <v>0</v>
      </c>
      <c r="AQ7" s="419">
        <f ca="1">IF($B7&lt;Main!$B$10,0,(VLOOKUP(AN7,'Survival Probability'!$A$3:$F$98,6)/(1+Main!$B$5)^(OptimumBenefits!AN7-OptimumBenefits!$A7))*(VLOOKUP(AN7,'Survival Probability'!$A$3:$F$98,3)/VLOOKUP($A7,'Survival Probability'!$A$3:$F$98,3)))</f>
        <v>0.87298252627248119</v>
      </c>
      <c r="AR7" s="282">
        <f t="shared" ca="1" si="14"/>
        <v>0</v>
      </c>
      <c r="AS7" s="200">
        <f t="shared" ref="AS7:DD7" si="365">AS6</f>
        <v>33</v>
      </c>
      <c r="AT7" s="416">
        <f>IF($B7&lt;Main!$B$10,0,HLOOKUP(AS7,ReplacementRates!$A$3:$BE$59,ReplacementRates!$A6-5,1))*IF(Main!$B$30=1,Main!$B$31,(IF(OptimumBenefits!$B7&lt;20,Main!$B$31,IF(OptimumBenefits!$B7&lt;25,Main!$B$32,IF(OptimumBenefits!$B7&lt;30,Main!$B$33,Main!$B$34)))))*OptimumBenefits!$B7</f>
        <v>0</v>
      </c>
      <c r="AU7" s="418">
        <f ca="1">AT7*IF($B7=Salary!$B7,Salary!$I7,"")</f>
        <v>0</v>
      </c>
      <c r="AV7" s="419">
        <f ca="1">IF($B7&lt;Main!$B$10,0,(VLOOKUP(AS7,'Survival Probability'!$A$3:$F$98,6)/(1+Main!$B$5)^(OptimumBenefits!AS7-OptimumBenefits!$A7))*(VLOOKUP(AS7,'Survival Probability'!$A$3:$F$98,3)/VLOOKUP($A7,'Survival Probability'!$A$3:$F$98,3)))</f>
        <v>0.81563434891291575</v>
      </c>
      <c r="AW7" s="282">
        <f t="shared" ca="1" si="16"/>
        <v>0</v>
      </c>
      <c r="AX7" s="200">
        <f t="shared" ref="AX7:DI7" si="366">AX6</f>
        <v>34</v>
      </c>
      <c r="AY7" s="416">
        <f>IF($B7&lt;Main!$B$10,0,HLOOKUP(AX7,ReplacementRates!$A$3:$BE$59,ReplacementRates!$A6-5,1))*IF(Main!$B$30=1,Main!$B$31,(IF(OptimumBenefits!$B7&lt;20,Main!$B$31,IF(OptimumBenefits!$B7&lt;25,Main!$B$32,IF(OptimumBenefits!$B7&lt;30,Main!$B$33,Main!$B$34)))))*OptimumBenefits!$B7</f>
        <v>0</v>
      </c>
      <c r="AZ7" s="418">
        <f ca="1">AY7*IF($B7=Salary!$B7,Salary!$I7,"")</f>
        <v>0</v>
      </c>
      <c r="BA7" s="419">
        <f ca="1">IF($B7&lt;Main!$B$10,0,(VLOOKUP(AX7,'Survival Probability'!$A$3:$F$98,6)/(1+Main!$B$5)^(OptimumBenefits!AX7-OptimumBenefits!$A7))*(VLOOKUP(AX7,'Survival Probability'!$A$3:$F$98,3)/VLOOKUP($A7,'Survival Probability'!$A$3:$F$98,3)))</f>
        <v>0.76203936365482161</v>
      </c>
      <c r="BB7" s="282">
        <f t="shared" ca="1" si="18"/>
        <v>0</v>
      </c>
      <c r="BC7" s="200">
        <f t="shared" ref="BC7:DN7" si="367">BC6</f>
        <v>35</v>
      </c>
      <c r="BD7" s="416">
        <f>IF($B7&lt;Main!$B$10,0,HLOOKUP(BC7,ReplacementRates!$A$3:$BE$59,ReplacementRates!$A6-5,1))*IF(Main!$B$30=1,Main!$B$31,(IF(OptimumBenefits!$B7&lt;20,Main!$B$31,IF(OptimumBenefits!$B7&lt;25,Main!$B$32,IF(OptimumBenefits!$B7&lt;30,Main!$B$33,Main!$B$34)))))*OptimumBenefits!$B7</f>
        <v>0</v>
      </c>
      <c r="BE7" s="418">
        <f ca="1">BD7*IF($B7=Salary!$B7,Salary!$I7,"")</f>
        <v>0</v>
      </c>
      <c r="BF7" s="419">
        <f ca="1">IF($B7&lt;Main!$B$10,0,(VLOOKUP(BC7,'Survival Probability'!$A$3:$F$98,6)/(1+Main!$B$5)^(OptimumBenefits!BC7-OptimumBenefits!$A7))*(VLOOKUP(BC7,'Survival Probability'!$A$3:$F$98,3)/VLOOKUP($A7,'Survival Probability'!$A$3:$F$98,3)))</f>
        <v>0.71195401446032469</v>
      </c>
      <c r="BG7" s="282">
        <f t="shared" ca="1" si="20"/>
        <v>0</v>
      </c>
      <c r="BH7" s="200">
        <f t="shared" ref="BH7:DS7" si="368">BH6</f>
        <v>36</v>
      </c>
      <c r="BI7" s="416">
        <f>IF($B7&lt;Main!$B$10,0,HLOOKUP(BH7,ReplacementRates!$A$3:$BE$59,ReplacementRates!$A6-5,1))*IF(Main!$B$30=1,Main!$B$31,(IF(OptimumBenefits!$B7&lt;20,Main!$B$31,IF(OptimumBenefits!$B7&lt;25,Main!$B$32,IF(OptimumBenefits!$B7&lt;30,Main!$B$33,Main!$B$34)))))*OptimumBenefits!$B7</f>
        <v>0</v>
      </c>
      <c r="BJ7" s="418">
        <f ca="1">BI7*IF($B7=Salary!$B7,Salary!$I7,"")</f>
        <v>0</v>
      </c>
      <c r="BK7" s="419">
        <f ca="1">IF($B7&lt;Main!$B$10,0,(VLOOKUP(BH7,'Survival Probability'!$A$3:$F$98,6)/(1+Main!$B$5)^(OptimumBenefits!BH7-OptimumBenefits!$A7))*(VLOOKUP(BH7,'Survival Probability'!$A$3:$F$98,3)/VLOOKUP($A7,'Survival Probability'!$A$3:$F$98,3)))</f>
        <v>0.66515050924366403</v>
      </c>
      <c r="BL7" s="282">
        <f t="shared" ca="1" si="22"/>
        <v>0</v>
      </c>
      <c r="BM7" s="200">
        <f t="shared" ref="BM7:DX7" si="369">BM6</f>
        <v>37</v>
      </c>
      <c r="BN7" s="416">
        <f>IF($B7&lt;Main!$B$10,0,HLOOKUP(BM7,ReplacementRates!$A$3:$BE$59,ReplacementRates!$A6-5,1))*IF(Main!$B$30=1,Main!$B$31,(IF(OptimumBenefits!$B7&lt;20,Main!$B$31,IF(OptimumBenefits!$B7&lt;25,Main!$B$32,IF(OptimumBenefits!$B7&lt;30,Main!$B$33,Main!$B$34)))))*OptimumBenefits!$B7</f>
        <v>0</v>
      </c>
      <c r="BO7" s="418">
        <f ca="1">BN7*IF($B7=Salary!$B7,Salary!$I7,"")</f>
        <v>0</v>
      </c>
      <c r="BP7" s="419">
        <f ca="1">IF($B7&lt;Main!$B$10,0,(VLOOKUP(BM7,'Survival Probability'!$A$3:$F$98,6)/(1+Main!$B$5)^(OptimumBenefits!BM7-OptimumBenefits!$A7))*(VLOOKUP(BM7,'Survival Probability'!$A$3:$F$98,3)/VLOOKUP($A7,'Survival Probability'!$A$3:$F$98,3)))</f>
        <v>0.62140917645420291</v>
      </c>
      <c r="BQ7" s="282">
        <f t="shared" ca="1" si="24"/>
        <v>0</v>
      </c>
      <c r="BR7" s="200">
        <f t="shared" ref="BR7:EC7" si="370">BR6</f>
        <v>38</v>
      </c>
      <c r="BS7" s="416">
        <f>IF($B7&lt;Main!$B$10,0,HLOOKUP(BR7,ReplacementRates!$A$3:$BE$59,ReplacementRates!$A6-5,1))*IF(Main!$B$30=1,Main!$B$31,(IF(OptimumBenefits!$B7&lt;20,Main!$B$31,IF(OptimumBenefits!$B7&lt;25,Main!$B$32,IF(OptimumBenefits!$B7&lt;30,Main!$B$33,Main!$B$34)))))*OptimumBenefits!$B7</f>
        <v>0</v>
      </c>
      <c r="BT7" s="418">
        <f ca="1">BS7*IF($B7=Salary!$B7,Salary!$I7,"")</f>
        <v>0</v>
      </c>
      <c r="BU7" s="419">
        <f ca="1">IF($B7&lt;Main!$B$10,0,(VLOOKUP(BR7,'Survival Probability'!$A$3:$F$98,6)/(1+Main!$B$5)^(OptimumBenefits!BR7-OptimumBenefits!$A7))*(VLOOKUP(BR7,'Survival Probability'!$A$3:$F$98,3)/VLOOKUP($A7,'Survival Probability'!$A$3:$F$98,3)))</f>
        <v>0.5805322964584787</v>
      </c>
      <c r="BV7" s="282">
        <f t="shared" ca="1" si="26"/>
        <v>0</v>
      </c>
      <c r="BW7" s="200">
        <f t="shared" ref="BW7:EH7" si="371">BW6</f>
        <v>39</v>
      </c>
      <c r="BX7" s="416">
        <f>IF($B7&lt;Main!$B$10,0,HLOOKUP(BW7,ReplacementRates!$A$3:$BE$59,ReplacementRates!$A6-5,1))*IF(Main!$B$30=1,Main!$B$31,(IF(OptimumBenefits!$B7&lt;20,Main!$B$31,IF(OptimumBenefits!$B7&lt;25,Main!$B$32,IF(OptimumBenefits!$B7&lt;30,Main!$B$33,Main!$B$34)))))*OptimumBenefits!$B7</f>
        <v>0</v>
      </c>
      <c r="BY7" s="418">
        <f ca="1">BX7*IF($B7=Salary!$B7,Salary!$I7,"")</f>
        <v>0</v>
      </c>
      <c r="BZ7" s="419">
        <f ca="1">IF($B7&lt;Main!$B$10,0,(VLOOKUP(BW7,'Survival Probability'!$A$3:$F$98,6)/(1+Main!$B$5)^(OptimumBenefits!BW7-OptimumBenefits!$A7))*(VLOOKUP(BW7,'Survival Probability'!$A$3:$F$98,3)/VLOOKUP($A7,'Survival Probability'!$A$3:$F$98,3)))</f>
        <v>0.54233465910985423</v>
      </c>
      <c r="CA7" s="282">
        <f t="shared" ca="1" si="28"/>
        <v>0</v>
      </c>
      <c r="CB7" s="200">
        <f t="shared" ref="CB7:EM7" si="372">CB6</f>
        <v>40</v>
      </c>
      <c r="CC7" s="416">
        <f>IF($B7&lt;Main!$B$10,0,HLOOKUP(CB7,ReplacementRates!$A$3:$BE$59,ReplacementRates!$A6-5,1))*IF(Main!$B$30=1,Main!$B$31,(IF(OptimumBenefits!$B7&lt;20,Main!$B$31,IF(OptimumBenefits!$B7&lt;25,Main!$B$32,IF(OptimumBenefits!$B7&lt;30,Main!$B$33,Main!$B$34)))))*OptimumBenefits!$B7</f>
        <v>0</v>
      </c>
      <c r="CD7" s="418">
        <f ca="1">CC7*IF($B7=Salary!$B7,Salary!$I7,"")</f>
        <v>0</v>
      </c>
      <c r="CE7" s="419">
        <f ca="1">IF($B7&lt;Main!$B$10,0,(VLOOKUP(CB7,'Survival Probability'!$A$3:$F$98,6)/(1+Main!$B$5)^(OptimumBenefits!CB7-OptimumBenefits!$A7))*(VLOOKUP(CB7,'Survival Probability'!$A$3:$F$98,3)/VLOOKUP($A7,'Survival Probability'!$A$3:$F$98,3)))</f>
        <v>0.50664262598274767</v>
      </c>
      <c r="CF7" s="282">
        <f t="shared" ca="1" si="30"/>
        <v>0</v>
      </c>
      <c r="CG7" s="200">
        <f t="shared" ref="CG7:ER7" si="373">CG6</f>
        <v>41</v>
      </c>
      <c r="CH7" s="416">
        <f>IF($B7&lt;Main!$B$10,0,HLOOKUP(CG7,ReplacementRates!$A$3:$BE$59,ReplacementRates!$A6-5,1))*IF(Main!$B$30=1,Main!$B$31,(IF(OptimumBenefits!$B7&lt;20,Main!$B$31,IF(OptimumBenefits!$B7&lt;25,Main!$B$32,IF(OptimumBenefits!$B7&lt;30,Main!$B$33,Main!$B$34)))))*OptimumBenefits!$B7</f>
        <v>0</v>
      </c>
      <c r="CI7" s="418">
        <f ca="1">CH7*IF($B7=Salary!$B7,Salary!$I7,"")</f>
        <v>0</v>
      </c>
      <c r="CJ7" s="419">
        <f ca="1">IF($B7&lt;Main!$B$10,0,(VLOOKUP(CG7,'Survival Probability'!$A$3:$F$98,6)/(1+Main!$B$5)^(OptimumBenefits!CG7-OptimumBenefits!$A7))*(VLOOKUP(CG7,'Survival Probability'!$A$3:$F$98,3)/VLOOKUP($A7,'Survival Probability'!$A$3:$F$98,3)))</f>
        <v>0.47329363664395396</v>
      </c>
      <c r="CK7" s="282">
        <f t="shared" ca="1" si="32"/>
        <v>0</v>
      </c>
      <c r="CL7" s="200">
        <f t="shared" ref="CL7:EW7" si="374">CL6</f>
        <v>42</v>
      </c>
      <c r="CM7" s="416">
        <f>IF($B7&lt;Main!$B$10,0,HLOOKUP(CL7,ReplacementRates!$A$3:$BE$59,ReplacementRates!$A6-5,1))*IF(Main!$B$30=1,Main!$B$31,(IF(OptimumBenefits!$B7&lt;20,Main!$B$31,IF(OptimumBenefits!$B7&lt;25,Main!$B$32,IF(OptimumBenefits!$B7&lt;30,Main!$B$33,Main!$B$34)))))*OptimumBenefits!$B7</f>
        <v>0</v>
      </c>
      <c r="CN7" s="418">
        <f ca="1">CM7*IF($B7=Salary!$B7,Salary!$I7,"")</f>
        <v>0</v>
      </c>
      <c r="CO7" s="419">
        <f ca="1">IF($B7&lt;Main!$B$10,0,(VLOOKUP(CL7,'Survival Probability'!$A$3:$F$98,6)/(1+Main!$B$5)^(OptimumBenefits!CL7-OptimumBenefits!$A7))*(VLOOKUP(CL7,'Survival Probability'!$A$3:$F$98,3)/VLOOKUP($A7,'Survival Probability'!$A$3:$F$98,3)))</f>
        <v>0.44212017593707575</v>
      </c>
      <c r="CP7" s="282">
        <f t="shared" ca="1" si="34"/>
        <v>0</v>
      </c>
      <c r="CQ7" s="200">
        <f t="shared" ref="CQ7:FB7" si="375">CQ6</f>
        <v>43</v>
      </c>
      <c r="CR7" s="416">
        <f>IF($B7&lt;Main!$B$10,0,HLOOKUP(CQ7,ReplacementRates!$A$3:$BE$59,ReplacementRates!$A6-5,1))*IF(Main!$B$30=1,Main!$B$31,(IF(OptimumBenefits!$B7&lt;20,Main!$B$31,IF(OptimumBenefits!$B7&lt;25,Main!$B$32,IF(OptimumBenefits!$B7&lt;30,Main!$B$33,Main!$B$34)))))*OptimumBenefits!$B7</f>
        <v>0</v>
      </c>
      <c r="CS7" s="418">
        <f ca="1">CR7*IF($B7=Salary!$B7,Salary!$I7,"")</f>
        <v>0</v>
      </c>
      <c r="CT7" s="419">
        <f ca="1">IF($B7&lt;Main!$B$10,0,(VLOOKUP(CQ7,'Survival Probability'!$A$3:$F$98,6)/(1+Main!$B$5)^(OptimumBenefits!CQ7-OptimumBenefits!$A7))*(VLOOKUP(CQ7,'Survival Probability'!$A$3:$F$98,3)/VLOOKUP($A7,'Survival Probability'!$A$3:$F$98,3)))</f>
        <v>0.41298319655354743</v>
      </c>
      <c r="CU7" s="282">
        <f t="shared" ca="1" si="36"/>
        <v>0</v>
      </c>
      <c r="CV7" s="200">
        <f t="shared" ref="CV7:FG7" si="376">CV6</f>
        <v>44</v>
      </c>
      <c r="CW7" s="416">
        <f>IF($B7&lt;Main!$B$10,0,HLOOKUP(CV7,ReplacementRates!$A$3:$BE$59,ReplacementRates!$A6-5,1))*IF(Main!$B$30=1,Main!$B$31,(IF(OptimumBenefits!$B7&lt;20,Main!$B$31,IF(OptimumBenefits!$B7&lt;25,Main!$B$32,IF(OptimumBenefits!$B7&lt;30,Main!$B$33,Main!$B$34)))))*OptimumBenefits!$B7</f>
        <v>0</v>
      </c>
      <c r="CX7" s="418">
        <f ca="1">CW7*IF($B7=Salary!$B7,Salary!$I7,"")</f>
        <v>0</v>
      </c>
      <c r="CY7" s="419">
        <f ca="1">IF($B7&lt;Main!$B$10,0,(VLOOKUP(CV7,'Survival Probability'!$A$3:$F$98,6)/(1+Main!$B$5)^(OptimumBenefits!CV7-OptimumBenefits!$A7))*(VLOOKUP(CV7,'Survival Probability'!$A$3:$F$98,3)/VLOOKUP($A7,'Survival Probability'!$A$3:$F$98,3)))</f>
        <v>0.38575194044537175</v>
      </c>
      <c r="CZ7" s="282">
        <f t="shared" ca="1" si="38"/>
        <v>0</v>
      </c>
      <c r="DA7" s="200">
        <f t="shared" ref="DA7:FL7" si="377">DA6</f>
        <v>45</v>
      </c>
      <c r="DB7" s="416">
        <f>IF($B7&lt;Main!$B$10,0,HLOOKUP(DA7,ReplacementRates!$A$3:$BE$59,ReplacementRates!$A6-5,1))*IF(Main!$B$30=1,Main!$B$31,(IF(OptimumBenefits!$B7&lt;20,Main!$B$31,IF(OptimumBenefits!$B7&lt;25,Main!$B$32,IF(OptimumBenefits!$B7&lt;30,Main!$B$33,Main!$B$34)))))*OptimumBenefits!$B7</f>
        <v>0</v>
      </c>
      <c r="DC7" s="418">
        <f ca="1">DB7*IF($B7=Salary!$B7,Salary!$I7,"")</f>
        <v>0</v>
      </c>
      <c r="DD7" s="419">
        <f ca="1">IF($B7&lt;Main!$B$10,0,(VLOOKUP(DA7,'Survival Probability'!$A$3:$F$98,6)/(1+Main!$B$5)^(OptimumBenefits!DA7-OptimumBenefits!$A7))*(VLOOKUP(DA7,'Survival Probability'!$A$3:$F$98,3)/VLOOKUP($A7,'Survival Probability'!$A$3:$F$98,3)))</f>
        <v>6.5429912336142468</v>
      </c>
      <c r="DE7" s="282">
        <f t="shared" ca="1" si="40"/>
        <v>0</v>
      </c>
      <c r="DF7" s="200">
        <f t="shared" ref="DF7:FQ7" si="378">DF6</f>
        <v>46</v>
      </c>
      <c r="DG7" s="416">
        <f>IF($B7&lt;Main!$B$10,0,HLOOKUP(DF7,ReplacementRates!$A$3:$BE$59,ReplacementRates!$A6-5,1))*IF(Main!$B$30=1,Main!$B$31,(IF(OptimumBenefits!$B7&lt;20,Main!$B$31,IF(OptimumBenefits!$B7&lt;25,Main!$B$32,IF(OptimumBenefits!$B7&lt;30,Main!$B$33,Main!$B$34)))))*OptimumBenefits!$B7</f>
        <v>0</v>
      </c>
      <c r="DH7" s="418">
        <f ca="1">DG7*IF($B7=Salary!$B7,Salary!$I7,"")</f>
        <v>0</v>
      </c>
      <c r="DI7" s="419">
        <f ca="1">IF($B7&lt;Main!$B$10,0,(VLOOKUP(DF7,'Survival Probability'!$A$3:$F$98,6)/(1+Main!$B$5)^(OptimumBenefits!DF7-OptimumBenefits!$A7))*(VLOOKUP(DF7,'Survival Probability'!$A$3:$F$98,3)/VLOOKUP($A7,'Survival Probability'!$A$3:$F$98,3)))</f>
        <v>6.0733671341077153</v>
      </c>
      <c r="DJ7" s="282">
        <f t="shared" ca="1" si="42"/>
        <v>0</v>
      </c>
      <c r="DK7" s="200">
        <f t="shared" ref="DK7:FV7" si="379">DK6</f>
        <v>47</v>
      </c>
      <c r="DL7" s="416">
        <f>IF($B7&lt;Main!$B$10,0,HLOOKUP(DK7,ReplacementRates!$A$3:$BE$59,ReplacementRates!$A6-5,1))*IF(Main!$B$30=1,Main!$B$31,(IF(OptimumBenefits!$B7&lt;20,Main!$B$31,IF(OptimumBenefits!$B7&lt;25,Main!$B$32,IF(OptimumBenefits!$B7&lt;30,Main!$B$33,Main!$B$34)))))*OptimumBenefits!$B7</f>
        <v>0</v>
      </c>
      <c r="DM7" s="418">
        <f ca="1">DL7*IF($B7=Salary!$B7,Salary!$I7,"")</f>
        <v>0</v>
      </c>
      <c r="DN7" s="419">
        <f ca="1">IF($B7&lt;Main!$B$10,0,(VLOOKUP(DK7,'Survival Probability'!$A$3:$F$98,6)/(1+Main!$B$5)^(OptimumBenefits!DK7-OptimumBenefits!$A7))*(VLOOKUP(DK7,'Survival Probability'!$A$3:$F$98,3)/VLOOKUP($A7,'Survival Probability'!$A$3:$F$98,3)))</f>
        <v>5.6354075113787072</v>
      </c>
      <c r="DO7" s="282">
        <f t="shared" ca="1" si="44"/>
        <v>0</v>
      </c>
      <c r="DP7" s="200">
        <f t="shared" ref="DP7:GA7" si="380">DP6</f>
        <v>48</v>
      </c>
      <c r="DQ7" s="416">
        <f>IF($B7&lt;Main!$B$10,0,HLOOKUP(DP7,ReplacementRates!$A$3:$BE$59,ReplacementRates!$A6-5,1))*IF(Main!$B$30=1,Main!$B$31,(IF(OptimumBenefits!$B7&lt;20,Main!$B$31,IF(OptimumBenefits!$B7&lt;25,Main!$B$32,IF(OptimumBenefits!$B7&lt;30,Main!$B$33,Main!$B$34)))))*OptimumBenefits!$B7</f>
        <v>0</v>
      </c>
      <c r="DR7" s="418">
        <f ca="1">DQ7*IF($B7=Salary!$B7,Salary!$I7,"")</f>
        <v>0</v>
      </c>
      <c r="DS7" s="419">
        <f ca="1">IF($B7&lt;Main!$B$10,0,(VLOOKUP(DP7,'Survival Probability'!$A$3:$F$98,6)/(1+Main!$B$5)^(OptimumBenefits!DP7-OptimumBenefits!$A7))*(VLOOKUP(DP7,'Survival Probability'!$A$3:$F$98,3)/VLOOKUP($A7,'Survival Probability'!$A$3:$F$98,3)))</f>
        <v>5.2270281012255451</v>
      </c>
      <c r="DT7" s="282">
        <f t="shared" ca="1" si="46"/>
        <v>0</v>
      </c>
      <c r="DU7" s="200">
        <f t="shared" ref="DU7:GF7" si="381">DU6</f>
        <v>49</v>
      </c>
      <c r="DV7" s="416">
        <f>IF($B7&lt;Main!$B$10,0,HLOOKUP(DU7,ReplacementRates!$A$3:$BE$59,ReplacementRates!$A6-5,1))*IF(Main!$B$30=1,Main!$B$31,(IF(OptimumBenefits!$B7&lt;20,Main!$B$31,IF(OptimumBenefits!$B7&lt;25,Main!$B$32,IF(OptimumBenefits!$B7&lt;30,Main!$B$33,Main!$B$34)))))*OptimumBenefits!$B7</f>
        <v>0</v>
      </c>
      <c r="DW7" s="418">
        <f ca="1">DV7*IF($B7=Salary!$B7,Salary!$I7,"")</f>
        <v>0</v>
      </c>
      <c r="DX7" s="419">
        <f ca="1">IF($B7&lt;Main!$B$10,0,(VLOOKUP(DU7,'Survival Probability'!$A$3:$F$98,6)/(1+Main!$B$5)^(OptimumBenefits!DU7-OptimumBenefits!$A7))*(VLOOKUP(DU7,'Survival Probability'!$A$3:$F$98,3)/VLOOKUP($A7,'Survival Probability'!$A$3:$F$98,3)))</f>
        <v>4.8462798189068383</v>
      </c>
      <c r="DY7" s="282">
        <f t="shared" ca="1" si="48"/>
        <v>0</v>
      </c>
      <c r="DZ7" s="200">
        <f t="shared" ref="DZ7:GK7" si="382">DZ6</f>
        <v>50</v>
      </c>
      <c r="EA7" s="416">
        <f>IF($B7&lt;Main!$B$10,0,HLOOKUP(DZ7,ReplacementRates!$A$3:$BE$59,ReplacementRates!$A6-5,1))*IF(Main!$B$30=1,Main!$B$31,(IF(OptimumBenefits!$B7&lt;20,Main!$B$31,IF(OptimumBenefits!$B7&lt;25,Main!$B$32,IF(OptimumBenefits!$B7&lt;30,Main!$B$33,Main!$B$34)))))*OptimumBenefits!$B7</f>
        <v>0</v>
      </c>
      <c r="EB7" s="418">
        <f ca="1">EA7*IF($B7=Salary!$B7,Salary!$I7,"")</f>
        <v>0</v>
      </c>
      <c r="EC7" s="419">
        <f ca="1">IF($B7&lt;Main!$B$10,0,(VLOOKUP(DZ7,'Survival Probability'!$A$3:$F$98,6)/(1+Main!$B$5)^(OptimumBenefits!DZ7-OptimumBenefits!$A7))*(VLOOKUP(DZ7,'Survival Probability'!$A$3:$F$98,3)/VLOOKUP($A7,'Survival Probability'!$A$3:$F$98,3)))</f>
        <v>4.4913403331376154</v>
      </c>
      <c r="ED7" s="282">
        <f t="shared" ca="1" si="50"/>
        <v>0</v>
      </c>
      <c r="EE7" s="200">
        <f t="shared" ref="EE7:GP7" si="383">EE6</f>
        <v>51</v>
      </c>
      <c r="EF7" s="416">
        <f>IF($B7&lt;Main!$B$10,0,HLOOKUP(EE7,ReplacementRates!$A$3:$BE$59,ReplacementRates!$A6-5,1))*IF(Main!$B$30=1,Main!$B$31,(IF(OptimumBenefits!$B7&lt;20,Main!$B$31,IF(OptimumBenefits!$B7&lt;25,Main!$B$32,IF(OptimumBenefits!$B7&lt;30,Main!$B$33,Main!$B$34)))))*OptimumBenefits!$B7</f>
        <v>0</v>
      </c>
      <c r="EG7" s="418">
        <f ca="1">EF7*IF($B7=Salary!$B7,Salary!$I7,"")</f>
        <v>0</v>
      </c>
      <c r="EH7" s="419">
        <f ca="1">IF($B7&lt;Main!$B$10,0,(VLOOKUP(EE7,'Survival Probability'!$A$3:$F$98,6)/(1+Main!$B$5)^(OptimumBenefits!EE7-OptimumBenefits!$A7))*(VLOOKUP(EE7,'Survival Probability'!$A$3:$F$98,3)/VLOOKUP($A7,'Survival Probability'!$A$3:$F$98,3)))</f>
        <v>4.1605060951273511</v>
      </c>
      <c r="EI7" s="282">
        <f t="shared" ca="1" si="52"/>
        <v>0</v>
      </c>
      <c r="EJ7" s="200">
        <f t="shared" ref="EJ7:GU7" si="384">EJ6</f>
        <v>52</v>
      </c>
      <c r="EK7" s="416">
        <f>IF($B7&lt;Main!$B$10,0,HLOOKUP(EJ7,ReplacementRates!$A$3:$BE$59,ReplacementRates!$A6-5,1))*IF(Main!$B$30=1,Main!$B$31,(IF(OptimumBenefits!$B7&lt;20,Main!$B$31,IF(OptimumBenefits!$B7&lt;25,Main!$B$32,IF(OptimumBenefits!$B7&lt;30,Main!$B$33,Main!$B$34)))))*OptimumBenefits!$B7</f>
        <v>0</v>
      </c>
      <c r="EL7" s="418">
        <f ca="1">EK7*IF($B7=Salary!$B7,Salary!$I7,"")</f>
        <v>0</v>
      </c>
      <c r="EM7" s="419">
        <f ca="1">IF($B7&lt;Main!$B$10,0,(VLOOKUP(EJ7,'Survival Probability'!$A$3:$F$98,6)/(1+Main!$B$5)^(OptimumBenefits!EJ7-OptimumBenefits!$A7))*(VLOOKUP(EJ7,'Survival Probability'!$A$3:$F$98,3)/VLOOKUP($A7,'Survival Probability'!$A$3:$F$98,3)))</f>
        <v>3.8521847876107183</v>
      </c>
      <c r="EN7" s="282">
        <f t="shared" ca="1" si="54"/>
        <v>0</v>
      </c>
      <c r="EO7" s="200">
        <f t="shared" ref="EO7:GZ7" si="385">EO6</f>
        <v>53</v>
      </c>
      <c r="EP7" s="416">
        <f>IF($B7&lt;Main!$B$10,0,HLOOKUP(EO7,ReplacementRates!$A$3:$BE$59,ReplacementRates!$A6-5,1))*IF(Main!$B$30=1,Main!$B$31,(IF(OptimumBenefits!$B7&lt;20,Main!$B$31,IF(OptimumBenefits!$B7&lt;25,Main!$B$32,IF(OptimumBenefits!$B7&lt;30,Main!$B$33,Main!$B$34)))))*OptimumBenefits!$B7</f>
        <v>0</v>
      </c>
      <c r="EQ7" s="418">
        <f ca="1">EP7*IF($B7=Salary!$B7,Salary!$I7,"")</f>
        <v>0</v>
      </c>
      <c r="ER7" s="419">
        <f ca="1">IF($B7&lt;Main!$B$10,0,(VLOOKUP(EO7,'Survival Probability'!$A$3:$F$98,6)/(1+Main!$B$5)^(OptimumBenefits!EO7-OptimumBenefits!$A7))*(VLOOKUP(EO7,'Survival Probability'!$A$3:$F$98,3)/VLOOKUP($A7,'Survival Probability'!$A$3:$F$98,3)))</f>
        <v>3.5648898027506677</v>
      </c>
      <c r="ES7" s="282">
        <f t="shared" ca="1" si="56"/>
        <v>0</v>
      </c>
      <c r="ET7" s="200">
        <f t="shared" ref="ET7:HE7" si="386">ET6</f>
        <v>54</v>
      </c>
      <c r="EU7" s="416">
        <f>IF($B7&lt;Main!$B$10,0,HLOOKUP(ET7,ReplacementRates!$A$3:$BE$59,ReplacementRates!$A6-5,1))*IF(Main!$B$30=1,Main!$B$31,(IF(OptimumBenefits!$B7&lt;20,Main!$B$31,IF(OptimumBenefits!$B7&lt;25,Main!$B$32,IF(OptimumBenefits!$B7&lt;30,Main!$B$33,Main!$B$34)))))*OptimumBenefits!$B7</f>
        <v>0</v>
      </c>
      <c r="EV7" s="418">
        <f ca="1">EU7*IF($B7=Salary!$B7,Salary!$I7,"")</f>
        <v>0</v>
      </c>
      <c r="EW7" s="419">
        <f ca="1">IF($B7&lt;Main!$B$10,0,(VLOOKUP(ET7,'Survival Probability'!$A$3:$F$98,6)/(1+Main!$B$5)^(OptimumBenefits!ET7-OptimumBenefits!$A7))*(VLOOKUP(ET7,'Survival Probability'!$A$3:$F$98,3)/VLOOKUP($A7,'Survival Probability'!$A$3:$F$98,3)))</f>
        <v>3.2972314657167892</v>
      </c>
      <c r="EX7" s="282">
        <f t="shared" ca="1" si="58"/>
        <v>0</v>
      </c>
      <c r="EY7" s="200">
        <f t="shared" ref="EY7:HJ7" si="387">EY6</f>
        <v>55</v>
      </c>
      <c r="EZ7" s="416">
        <f>IF($B7&lt;Main!$B$10,0,HLOOKUP(EY7,ReplacementRates!$A$3:$BE$59,ReplacementRates!$A6-5,1))*IF(Main!$B$30=1,Main!$B$31,(IF(OptimumBenefits!$B7&lt;20,Main!$B$31,IF(OptimumBenefits!$B7&lt;25,Main!$B$32,IF(OptimumBenefits!$B7&lt;30,Main!$B$33,Main!$B$34)))))*OptimumBenefits!$B7</f>
        <v>0</v>
      </c>
      <c r="FA7" s="418">
        <f ca="1">EZ7*IF($B7=Salary!$B7,Salary!$I7,"")</f>
        <v>0</v>
      </c>
      <c r="FB7" s="419">
        <f ca="1">IF($B7&lt;Main!$B$10,0,(VLOOKUP(EY7,'Survival Probability'!$A$3:$F$98,6)/(1+Main!$B$5)^(OptimumBenefits!EY7-OptimumBenefits!$A7))*(VLOOKUP(EY7,'Survival Probability'!$A$3:$F$98,3)/VLOOKUP($A7,'Survival Probability'!$A$3:$F$98,3)))</f>
        <v>3.047910567949486</v>
      </c>
      <c r="FC7" s="282">
        <f t="shared" ca="1" si="60"/>
        <v>0</v>
      </c>
      <c r="FD7" s="200">
        <f t="shared" ref="FD7:HO7" si="388">FD6</f>
        <v>56</v>
      </c>
      <c r="FE7" s="416">
        <f>IF($B7&lt;Main!$B$10,0,HLOOKUP(FD7,ReplacementRates!$A$3:$BE$59,ReplacementRates!$A6-5,1))*IF(Main!$B$30=1,Main!$B$31,(IF(OptimumBenefits!$B7&lt;20,Main!$B$31,IF(OptimumBenefits!$B7&lt;25,Main!$B$32,IF(OptimumBenefits!$B7&lt;30,Main!$B$33,Main!$B$34)))))*OptimumBenefits!$B7</f>
        <v>0</v>
      </c>
      <c r="FF7" s="418">
        <f ca="1">FE7*IF($B7=Salary!$B7,Salary!$I7,"")</f>
        <v>0</v>
      </c>
      <c r="FG7" s="419">
        <f ca="1">IF($B7&lt;Main!$B$10,0,(VLOOKUP(FD7,'Survival Probability'!$A$3:$F$98,6)/(1+Main!$B$5)^(OptimumBenefits!FD7-OptimumBenefits!$A7))*(VLOOKUP(FD7,'Survival Probability'!$A$3:$F$98,3)/VLOOKUP($A7,'Survival Probability'!$A$3:$F$98,3)))</f>
        <v>2.8157124926592147</v>
      </c>
      <c r="FH7" s="282">
        <f t="shared" ca="1" si="62"/>
        <v>0</v>
      </c>
      <c r="FI7" s="200">
        <f t="shared" ref="FI7:HT7" si="389">FI6</f>
        <v>57</v>
      </c>
      <c r="FJ7" s="416">
        <f>IF($B7&lt;Main!$B$10,0,HLOOKUP(FI7,ReplacementRates!$A$3:$BE$59,ReplacementRates!$A6-5,1))*IF(Main!$B$30=1,Main!$B$31,(IF(OptimumBenefits!$B7&lt;20,Main!$B$31,IF(OptimumBenefits!$B7&lt;25,Main!$B$32,IF(OptimumBenefits!$B7&lt;30,Main!$B$33,Main!$B$34)))))*OptimumBenefits!$B7</f>
        <v>0</v>
      </c>
      <c r="FK7" s="418">
        <f ca="1">FJ7*IF($B7=Salary!$B7,Salary!$I7,"")</f>
        <v>0</v>
      </c>
      <c r="FL7" s="419">
        <f ca="1">IF($B7&lt;Main!$B$10,0,(VLOOKUP(FI7,'Survival Probability'!$A$3:$F$98,6)/(1+Main!$B$5)^(OptimumBenefits!FI7-OptimumBenefits!$A7))*(VLOOKUP(FI7,'Survival Probability'!$A$3:$F$98,3)/VLOOKUP($A7,'Survival Probability'!$A$3:$F$98,3)))</f>
        <v>2.5995014990363536</v>
      </c>
      <c r="FM7" s="282">
        <f t="shared" ca="1" si="64"/>
        <v>0</v>
      </c>
      <c r="FN7" s="200">
        <f t="shared" ref="FN7:HY7" si="390">FN6</f>
        <v>58</v>
      </c>
      <c r="FO7" s="416">
        <f>IF($B7&lt;Main!$B$10,0,HLOOKUP(FN7,ReplacementRates!$A$3:$BE$59,ReplacementRates!$A6-5,1))*IF(Main!$B$30=1,Main!$B$31,(IF(OptimumBenefits!$B7&lt;20,Main!$B$31,IF(OptimumBenefits!$B7&lt;25,Main!$B$32,IF(OptimumBenefits!$B7&lt;30,Main!$B$33,Main!$B$34)))))*OptimumBenefits!$B7</f>
        <v>0</v>
      </c>
      <c r="FP7" s="418">
        <f ca="1">FO7*IF($B7=Salary!$B7,Salary!$I7,"")</f>
        <v>0</v>
      </c>
      <c r="FQ7" s="419">
        <f ca="1">IF($B7&lt;Main!$B$10,0,(VLOOKUP(FN7,'Survival Probability'!$A$3:$F$98,6)/(1+Main!$B$5)^(OptimumBenefits!FN7-OptimumBenefits!$A7))*(VLOOKUP(FN7,'Survival Probability'!$A$3:$F$98,3)/VLOOKUP($A7,'Survival Probability'!$A$3:$F$98,3)))</f>
        <v>2.3982258158102003</v>
      </c>
      <c r="FR7" s="282">
        <f t="shared" ca="1" si="66"/>
        <v>0</v>
      </c>
      <c r="FS7" s="200">
        <f t="shared" ref="FS7:ID7" si="391">FS6</f>
        <v>59</v>
      </c>
      <c r="FT7" s="416">
        <f>IF($B7&lt;Main!$B$10,0,HLOOKUP(FS7,ReplacementRates!$A$3:$BE$59,ReplacementRates!$A6-5,1))*IF(Main!$B$30=1,Main!$B$31,(IF(OptimumBenefits!$B7&lt;20,Main!$B$31,IF(OptimumBenefits!$B7&lt;25,Main!$B$32,IF(OptimumBenefits!$B7&lt;30,Main!$B$33,Main!$B$34)))))*OptimumBenefits!$B7</f>
        <v>0</v>
      </c>
      <c r="FU7" s="418">
        <f ca="1">FT7*IF($B7=Salary!$B7,Salary!$I7,"")</f>
        <v>0</v>
      </c>
      <c r="FV7" s="419">
        <f ca="1">IF($B7&lt;Main!$B$10,0,(VLOOKUP(FS7,'Survival Probability'!$A$3:$F$98,6)/(1+Main!$B$5)^(OptimumBenefits!FS7-OptimumBenefits!$A7))*(VLOOKUP(FS7,'Survival Probability'!$A$3:$F$98,3)/VLOOKUP($A7,'Survival Probability'!$A$3:$F$98,3)))</f>
        <v>2.2109002683447718</v>
      </c>
      <c r="FW7" s="282">
        <f t="shared" ca="1" si="68"/>
        <v>0</v>
      </c>
      <c r="FX7" s="200">
        <f t="shared" ref="FX7:II7" si="392">FX6</f>
        <v>60</v>
      </c>
      <c r="FY7" s="416">
        <f>IF($B7&lt;Main!$B$10,0,HLOOKUP(FX7,ReplacementRates!$A$3:$BE$59,ReplacementRates!$A6-5,1))*IF(Main!$B$30=1,Main!$B$31,(IF(OptimumBenefits!$B7&lt;20,Main!$B$31,IF(OptimumBenefits!$B7&lt;25,Main!$B$32,IF(OptimumBenefits!$B7&lt;30,Main!$B$33,Main!$B$34)))))*OptimumBenefits!$B7</f>
        <v>0</v>
      </c>
      <c r="FZ7" s="418">
        <f ca="1">FY7*IF($B7=Salary!$B7,Salary!$I7,"")</f>
        <v>0</v>
      </c>
      <c r="GA7" s="419">
        <f ca="1">IF($B7&lt;Main!$B$10,0,(VLOOKUP(FX7,'Survival Probability'!$A$3:$F$98,6)/(1+Main!$B$5)^(OptimumBenefits!FX7-OptimumBenefits!$A7))*(VLOOKUP(FX7,'Survival Probability'!$A$3:$F$98,3)/VLOOKUP($A7,'Survival Probability'!$A$3:$F$98,3)))</f>
        <v>2.0366019087044829</v>
      </c>
      <c r="GB7" s="282">
        <f t="shared" ca="1" si="70"/>
        <v>0</v>
      </c>
      <c r="GC7" s="200">
        <f t="shared" ref="GC7:IN7" si="393">GC6</f>
        <v>61</v>
      </c>
      <c r="GD7" s="416">
        <f>IF($B7&lt;Main!$B$10,0,HLOOKUP(GC7,ReplacementRates!$A$3:$BE$59,ReplacementRates!$A6-5,1))*IF(Main!$B$30=1,Main!$B$31,(IF(OptimumBenefits!$B7&lt;20,Main!$B$31,IF(OptimumBenefits!$B7&lt;25,Main!$B$32,IF(OptimumBenefits!$B7&lt;30,Main!$B$33,Main!$B$34)))))*OptimumBenefits!$B7</f>
        <v>0</v>
      </c>
      <c r="GE7" s="418">
        <f ca="1">GD7*IF($B7=Salary!$B7,Salary!$I7,"")</f>
        <v>0</v>
      </c>
      <c r="GF7" s="419">
        <f ca="1">IF($B7&lt;Main!$B$10,0,(VLOOKUP(GC7,'Survival Probability'!$A$3:$F$98,6)/(1+Main!$B$5)^(OptimumBenefits!GC7-OptimumBenefits!$A7))*(VLOOKUP(GC7,'Survival Probability'!$A$3:$F$98,3)/VLOOKUP($A7,'Survival Probability'!$A$3:$F$98,3)))</f>
        <v>1.874466148329798</v>
      </c>
      <c r="GG7" s="282">
        <f t="shared" ca="1" si="72"/>
        <v>0</v>
      </c>
      <c r="GH7" s="200">
        <f t="shared" ref="GH7:IS7" si="394">GH6</f>
        <v>62</v>
      </c>
      <c r="GI7" s="416">
        <f>IF($B7&lt;Main!$B$10,0,HLOOKUP(GH7,ReplacementRates!$A$3:$BE$59,ReplacementRates!$A6-5,1))*IF(Main!$B$30=1,Main!$B$31,(IF(OptimumBenefits!$B7&lt;20,Main!$B$31,IF(OptimumBenefits!$B7&lt;25,Main!$B$32,IF(OptimumBenefits!$B7&lt;30,Main!$B$33,Main!$B$34)))))*OptimumBenefits!$B7</f>
        <v>0</v>
      </c>
      <c r="GJ7" s="418">
        <f ca="1">GI7*IF($B7=Salary!$B7,Salary!$I7,"")</f>
        <v>0</v>
      </c>
      <c r="GK7" s="419">
        <f ca="1">IF($B7&lt;Main!$B$10,0,(VLOOKUP(GH7,'Survival Probability'!$A$3:$F$98,6)/(1+Main!$B$5)^(OptimumBenefits!GH7-OptimumBenefits!$A7))*(VLOOKUP(GH7,'Survival Probability'!$A$3:$F$98,3)/VLOOKUP($A7,'Survival Probability'!$A$3:$F$98,3)))</f>
        <v>1.7236830075463254</v>
      </c>
      <c r="GL7" s="282">
        <f t="shared" ca="1" si="74"/>
        <v>0</v>
      </c>
      <c r="GM7" s="200">
        <f t="shared" ref="GM7:IX7" si="395">GM6</f>
        <v>63</v>
      </c>
      <c r="GN7" s="416">
        <f>IF($B7&lt;Main!$B$10,0,HLOOKUP(GM7,ReplacementRates!$A$3:$BE$59,ReplacementRates!$A6-5,1))*IF(Main!$B$30=1,Main!$B$31,(IF(OptimumBenefits!$B7&lt;20,Main!$B$31,IF(OptimumBenefits!$B7&lt;25,Main!$B$32,IF(OptimumBenefits!$B7&lt;30,Main!$B$33,Main!$B$34)))))*OptimumBenefits!$B7</f>
        <v>0</v>
      </c>
      <c r="GO7" s="418">
        <f ca="1">GN7*IF($B7=Salary!$B7,Salary!$I7,"")</f>
        <v>0</v>
      </c>
      <c r="GP7" s="419">
        <f ca="1">IF($B7&lt;Main!$B$10,0,(VLOOKUP(GM7,'Survival Probability'!$A$3:$F$98,6)/(1+Main!$B$5)^(OptimumBenefits!GM7-OptimumBenefits!$A7))*(VLOOKUP(GM7,'Survival Probability'!$A$3:$F$98,3)/VLOOKUP($A7,'Survival Probability'!$A$3:$F$98,3)))</f>
        <v>1.5835065177394867</v>
      </c>
      <c r="GQ7" s="282">
        <f t="shared" ca="1" si="76"/>
        <v>0</v>
      </c>
      <c r="GR7" s="200">
        <f t="shared" ref="GR7:JC7" si="396">GR6</f>
        <v>64</v>
      </c>
      <c r="GS7" s="416">
        <f>IF($B7&lt;Main!$B$10,0,HLOOKUP(GR7,ReplacementRates!$A$3:$BE$59,ReplacementRates!$A6-5,1))*IF(Main!$B$30=1,Main!$B$31,(IF(OptimumBenefits!$B7&lt;20,Main!$B$31,IF(OptimumBenefits!$B7&lt;25,Main!$B$32,IF(OptimumBenefits!$B7&lt;30,Main!$B$33,Main!$B$34)))))*OptimumBenefits!$B7</f>
        <v>0</v>
      </c>
      <c r="GT7" s="418">
        <f ca="1">GS7*IF($B7=Salary!$B7,Salary!$I7,"")</f>
        <v>0</v>
      </c>
      <c r="GU7" s="419">
        <f ca="1">IF($B7&lt;Main!$B$10,0,(VLOOKUP(GR7,'Survival Probability'!$A$3:$F$98,6)/(1+Main!$B$5)^(OptimumBenefits!GR7-OptimumBenefits!$A7))*(VLOOKUP(GR7,'Survival Probability'!$A$3:$F$98,3)/VLOOKUP($A7,'Survival Probability'!$A$3:$F$98,3)))</f>
        <v>1.4532358478779466</v>
      </c>
      <c r="GV7" s="282">
        <f t="shared" ca="1" si="78"/>
        <v>0</v>
      </c>
      <c r="GW7" s="200">
        <f t="shared" ref="GW7:JH7" si="397">GW6</f>
        <v>65</v>
      </c>
      <c r="GX7" s="416">
        <f>IF($B7&lt;Main!$B$10,0,HLOOKUP(GW7,ReplacementRates!$A$3:$BE$59,ReplacementRates!$A6-5,1))*IF(Main!$B$30=1,Main!$B$31,(IF(OptimumBenefits!$B7&lt;20,Main!$B$31,IF(OptimumBenefits!$B7&lt;25,Main!$B$32,IF(OptimumBenefits!$B7&lt;30,Main!$B$33,Main!$B$34)))))*OptimumBenefits!$B7</f>
        <v>0</v>
      </c>
      <c r="GY7" s="418">
        <f ca="1">GX7*IF($B7=Salary!$B7,Salary!$I7,"")</f>
        <v>0</v>
      </c>
      <c r="GZ7" s="419">
        <f ca="1">IF($B7&lt;Main!$B$10,0,(VLOOKUP(GW7,'Survival Probability'!$A$3:$F$98,6)/(1+Main!$B$5)^(OptimumBenefits!GW7-OptimumBenefits!$A7))*(VLOOKUP(GW7,'Survival Probability'!$A$3:$F$98,3)/VLOOKUP($A7,'Survival Probability'!$A$3:$F$98,3)))</f>
        <v>1.3322128064505494</v>
      </c>
      <c r="HA7" s="282">
        <f t="shared" ca="1" si="80"/>
        <v>0</v>
      </c>
      <c r="HB7" s="200">
        <f t="shared" ref="HB7:JM7" si="398">HB6</f>
        <v>66</v>
      </c>
      <c r="HC7" s="416">
        <f>IF($B7&lt;Main!$B$10,0,HLOOKUP(HB7,ReplacementRates!$A$3:$BE$59,ReplacementRates!$A6-5,1))*IF(Main!$B$30=1,Main!$B$31,(IF(OptimumBenefits!$B7&lt;20,Main!$B$31,IF(OptimumBenefits!$B7&lt;25,Main!$B$32,IF(OptimumBenefits!$B7&lt;30,Main!$B$33,Main!$B$34)))))*OptimumBenefits!$B7</f>
        <v>0</v>
      </c>
      <c r="HD7" s="418">
        <f ca="1">HC7*IF($B7=Salary!$B7,Salary!$I7,"")</f>
        <v>0</v>
      </c>
      <c r="HE7" s="419">
        <f ca="1">IF($B7&lt;Main!$B$10,0,(VLOOKUP(HB7,'Survival Probability'!$A$3:$F$98,6)/(1+Main!$B$5)^(OptimumBenefits!HB7-OptimumBenefits!$A7))*(VLOOKUP(HB7,'Survival Probability'!$A$3:$F$98,3)/VLOOKUP($A7,'Survival Probability'!$A$3:$F$98,3)))</f>
        <v>1.2198194259304431</v>
      </c>
      <c r="HF7" s="282">
        <f t="shared" ca="1" si="82"/>
        <v>0</v>
      </c>
      <c r="HG7" s="200">
        <f t="shared" ref="HG7:JR7" si="399">HG6</f>
        <v>67</v>
      </c>
      <c r="HH7" s="416">
        <f>IF($B7&lt;Main!$B$10,0,HLOOKUP(HG7,ReplacementRates!$A$3:$BE$59,ReplacementRates!$A6-5,1))*IF(Main!$B$30=1,Main!$B$31,(IF(OptimumBenefits!$B7&lt;20,Main!$B$31,IF(OptimumBenefits!$B7&lt;25,Main!$B$32,IF(OptimumBenefits!$B7&lt;30,Main!$B$33,Main!$B$34)))))*OptimumBenefits!$B7</f>
        <v>6.7500000000000004E-2</v>
      </c>
      <c r="HI7" s="418">
        <f ca="1">HH7*IF($B7=Salary!$B7,Salary!$I7,"")</f>
        <v>2072.4277154186793</v>
      </c>
      <c r="HJ7" s="419">
        <f ca="1">IF($B7&lt;Main!$B$10,0,(VLOOKUP(HG7,'Survival Probability'!$A$3:$F$98,6)/(1+Main!$B$5)^(OptimumBenefits!HG7-OptimumBenefits!$A7))*(VLOOKUP(HG7,'Survival Probability'!$A$3:$F$98,3)/VLOOKUP($A7,'Survival Probability'!$A$3:$F$98,3)))</f>
        <v>1.1154762354555954</v>
      </c>
      <c r="HK7" s="282">
        <f t="shared" ca="1" si="84"/>
        <v>2311.7438662490686</v>
      </c>
      <c r="HL7" s="200">
        <f t="shared" ref="HL7:JW7" si="400">HL6</f>
        <v>68</v>
      </c>
      <c r="HM7" s="416">
        <f>IF($B7&lt;Main!$B$10,0,HLOOKUP(HL7,ReplacementRates!$A$3:$BE$59,ReplacementRates!$A6-5,1))*IF(Main!$B$30=1,Main!$B$31,(IF(OptimumBenefits!$B7&lt;20,Main!$B$31,IF(OptimumBenefits!$B7&lt;25,Main!$B$32,IF(OptimumBenefits!$B7&lt;30,Main!$B$33,Main!$B$34)))))*OptimumBenefits!$B7</f>
        <v>6.7500000000000004E-2</v>
      </c>
      <c r="HN7" s="418">
        <f ca="1">HM7*IF($B7=Salary!$B7,Salary!$I7,"")</f>
        <v>2072.4277154186793</v>
      </c>
      <c r="HO7" s="419">
        <f ca="1">IF($B7&lt;Main!$B$10,0,(VLOOKUP(HL7,'Survival Probability'!$A$3:$F$98,6)/(1+Main!$B$5)^(OptimumBenefits!HL7-OptimumBenefits!$A7))*(VLOOKUP(HL7,'Survival Probability'!$A$3:$F$98,3)/VLOOKUP($A7,'Survival Probability'!$A$3:$F$98,3)))</f>
        <v>1.0186348965566467</v>
      </c>
      <c r="HP7" s="282">
        <f t="shared" ca="1" si="86"/>
        <v>2111.047191516634</v>
      </c>
      <c r="HQ7" s="200">
        <f t="shared" ref="HQ7:KB7" si="401">HQ6</f>
        <v>69</v>
      </c>
      <c r="HR7" s="416">
        <f>IF($B7&lt;Main!$B$10,0,HLOOKUP(HQ7,ReplacementRates!$A$3:$BE$59,ReplacementRates!$A6-5,1))*IF(Main!$B$30=1,Main!$B$31,(IF(OptimumBenefits!$B7&lt;20,Main!$B$31,IF(OptimumBenefits!$B7&lt;25,Main!$B$32,IF(OptimumBenefits!$B7&lt;30,Main!$B$33,Main!$B$34)))))*OptimumBenefits!$B7</f>
        <v>6.7500000000000004E-2</v>
      </c>
      <c r="HS7" s="418">
        <f ca="1">HR7*IF($B7=Salary!$B7,Salary!$I7,"")</f>
        <v>2072.4277154186793</v>
      </c>
      <c r="HT7" s="419">
        <f ca="1">IF($B7&lt;Main!$B$10,0,(VLOOKUP(HQ7,'Survival Probability'!$A$3:$F$98,6)/(1+Main!$B$5)^(OptimumBenefits!HQ7-OptimumBenefits!$A7))*(VLOOKUP(HQ7,'Survival Probability'!$A$3:$F$98,3)/VLOOKUP($A7,'Survival Probability'!$A$3:$F$98,3)))</f>
        <v>0.92880453097516247</v>
      </c>
      <c r="HU7" s="282">
        <f t="shared" ca="1" si="88"/>
        <v>1924.8802521993739</v>
      </c>
      <c r="HV7" s="200">
        <f t="shared" ref="HV7:KG7" si="402">HV6</f>
        <v>70</v>
      </c>
      <c r="HW7" s="416">
        <f>IF($B7&lt;Main!$B$10,0,HLOOKUP(HV7,ReplacementRates!$A$3:$BE$59,ReplacementRates!$A6-5,1))*IF(Main!$B$30=1,Main!$B$31,(IF(OptimumBenefits!$B7&lt;20,Main!$B$31,IF(OptimumBenefits!$B7&lt;25,Main!$B$32,IF(OptimumBenefits!$B7&lt;30,Main!$B$33,Main!$B$34)))))*OptimumBenefits!$B7</f>
        <v>6.7500000000000004E-2</v>
      </c>
      <c r="HX7" s="418">
        <f ca="1">HW7*IF($B7=Salary!$B7,Salary!$I7,"")</f>
        <v>2072.4277154186793</v>
      </c>
      <c r="HY7" s="419">
        <f ca="1">IF($B7&lt;Main!$B$10,0,(VLOOKUP(HV7,'Survival Probability'!$A$3:$F$98,6)/(1+Main!$B$5)^(OptimumBenefits!HV7-OptimumBenefits!$A7))*(VLOOKUP(HV7,'Survival Probability'!$A$3:$F$98,3)/VLOOKUP($A7,'Survival Probability'!$A$3:$F$98,3)))</f>
        <v>0.84552235006099286</v>
      </c>
      <c r="HZ7" s="282">
        <f t="shared" ca="1" si="90"/>
        <v>1752.2839522723364</v>
      </c>
      <c r="IA7" s="200">
        <f t="shared" ref="IA7:KL7" si="403">IA6</f>
        <v>71</v>
      </c>
      <c r="IB7" s="416">
        <f>IF($B7&lt;Main!$B$10,0,HLOOKUP(IA7,ReplacementRates!$A$3:$BE$59,ReplacementRates!$A6-5,1))*IF(Main!$B$30=1,Main!$B$31,(IF(OptimumBenefits!$B7&lt;20,Main!$B$31,IF(OptimumBenefits!$B7&lt;25,Main!$B$32,IF(OptimumBenefits!$B7&lt;30,Main!$B$33,Main!$B$34)))))*OptimumBenefits!$B7</f>
        <v>6.7500000000000004E-2</v>
      </c>
      <c r="IC7" s="418">
        <f ca="1">IB7*IF($B7=Salary!$B7,Salary!$I7,"")</f>
        <v>2072.4277154186793</v>
      </c>
      <c r="ID7" s="419">
        <f ca="1">IF($B7&lt;Main!$B$10,0,(VLOOKUP(IA7,'Survival Probability'!$A$3:$F$98,6)/(1+Main!$B$5)^(OptimumBenefits!IA7-OptimumBenefits!$A7))*(VLOOKUP(IA7,'Survival Probability'!$A$3:$F$98,3)/VLOOKUP($A7,'Survival Probability'!$A$3:$F$98,3)))</f>
        <v>0.7683527239389315</v>
      </c>
      <c r="IE7" s="282">
        <f t="shared" ca="1" si="92"/>
        <v>1592.3554803084789</v>
      </c>
      <c r="IF7" s="200">
        <f t="shared" ref="IF7:KP7" si="404">IF6</f>
        <v>72</v>
      </c>
      <c r="IG7" s="416">
        <f>IF($B7&lt;Main!$B$10,0,HLOOKUP(IF7,ReplacementRates!$A$3:$BE$59,ReplacementRates!$A6-5,1))*IF(Main!$B$30=1,Main!$B$31,(IF(OptimumBenefits!$B7&lt;20,Main!$B$31,IF(OptimumBenefits!$B7&lt;25,Main!$B$32,IF(OptimumBenefits!$B7&lt;30,Main!$B$33,Main!$B$34)))))*OptimumBenefits!$B7</f>
        <v>6.7500000000000004E-2</v>
      </c>
      <c r="IH7" s="418">
        <f ca="1">IG7*IF($B7=Salary!$B7,Salary!$I7,"")</f>
        <v>2072.4277154186793</v>
      </c>
      <c r="II7" s="419">
        <f ca="1">IF($B7&lt;Main!$B$10,0,(VLOOKUP(IF7,'Survival Probability'!$A$3:$F$98,6)/(1+Main!$B$5)^(OptimumBenefits!IF7-OptimumBenefits!$A7))*(VLOOKUP(IF7,'Survival Probability'!$A$3:$F$98,3)/VLOOKUP($A7,'Survival Probability'!$A$3:$F$98,3)))</f>
        <v>0.69688593943077026</v>
      </c>
      <c r="IJ7" s="282">
        <f t="shared" ca="1" si="94"/>
        <v>1444.2457353619113</v>
      </c>
      <c r="IK7" s="200">
        <f t="shared" ref="IK7:KP7" si="405">IK6</f>
        <v>73</v>
      </c>
      <c r="IL7" s="416">
        <f>IF($B7&lt;Main!$B$10,0,HLOOKUP(IK7,ReplacementRates!$A$3:$BE$59,ReplacementRates!$A6-5,1))*IF(Main!$B$30=1,Main!$B$31,(IF(OptimumBenefits!$B7&lt;20,Main!$B$31,IF(OptimumBenefits!$B7&lt;25,Main!$B$32,IF(OptimumBenefits!$B7&lt;30,Main!$B$33,Main!$B$34)))))*OptimumBenefits!$B7</f>
        <v>6.7500000000000004E-2</v>
      </c>
      <c r="IM7" s="418">
        <f ca="1">IL7*IF($B7=Salary!$B7,Salary!$I7,"")</f>
        <v>2072.4277154186793</v>
      </c>
      <c r="IN7" s="419">
        <f ca="1">IF($B7&lt;Main!$B$10,0,(VLOOKUP(IK7,'Survival Probability'!$A$3:$F$98,6)/(1+Main!$B$5)^(OptimumBenefits!IK7-OptimumBenefits!$A7))*(VLOOKUP(IK7,'Survival Probability'!$A$3:$F$98,3)/VLOOKUP($A7,'Survival Probability'!$A$3:$F$98,3)))</f>
        <v>0.63077023495204898</v>
      </c>
      <c r="IO7" s="282">
        <f t="shared" ca="1" si="96"/>
        <v>1307.2257169757784</v>
      </c>
      <c r="IP7" s="200">
        <f t="shared" ref="IP7:KP7" si="406">IP6</f>
        <v>74</v>
      </c>
      <c r="IQ7" s="416">
        <f>IF($B7&lt;Main!$B$10,0,HLOOKUP(IP7,ReplacementRates!$A$3:$BE$59,ReplacementRates!$A6-5,1))*IF(Main!$B$30=1,Main!$B$31,(IF(OptimumBenefits!$B7&lt;20,Main!$B$31,IF(OptimumBenefits!$B7&lt;25,Main!$B$32,IF(OptimumBenefits!$B7&lt;30,Main!$B$33,Main!$B$34)))))*OptimumBenefits!$B7</f>
        <v>6.7500000000000004E-2</v>
      </c>
      <c r="IR7" s="418">
        <f ca="1">IQ7*IF($B7=Salary!$B7,Salary!$I7,"")</f>
        <v>2072.4277154186793</v>
      </c>
      <c r="IS7" s="419">
        <f ca="1">IF($B7&lt;Main!$B$10,0,(VLOOKUP(IP7,'Survival Probability'!$A$3:$F$98,6)/(1+Main!$B$5)^(OptimumBenefits!IP7-OptimumBenefits!$A7))*(VLOOKUP(IP7,'Survival Probability'!$A$3:$F$98,3)/VLOOKUP($A7,'Survival Probability'!$A$3:$F$98,3)))</f>
        <v>0.56970725404645883</v>
      </c>
      <c r="IT7" s="282">
        <f t="shared" ca="1" si="98"/>
        <v>1180.6771029609517</v>
      </c>
      <c r="IU7" s="200">
        <f t="shared" ref="IU7:KP7" si="407">IU6</f>
        <v>75</v>
      </c>
      <c r="IV7" s="416">
        <f>IF($B7&lt;Main!$B$10,0,HLOOKUP(IU7,ReplacementRates!$A$3:$BE$59,ReplacementRates!$A6-5,1))*IF(Main!$B$30=1,Main!$B$31,(IF(OptimumBenefits!$B7&lt;20,Main!$B$31,IF(OptimumBenefits!$B7&lt;25,Main!$B$32,IF(OptimumBenefits!$B7&lt;30,Main!$B$33,Main!$B$34)))))*OptimumBenefits!$B7</f>
        <v>6.7500000000000004E-2</v>
      </c>
      <c r="IW7" s="418">
        <f ca="1">IV7*IF($B7=Salary!$B7,Salary!$I7,"")</f>
        <v>2072.4277154186793</v>
      </c>
      <c r="IX7" s="419">
        <f ca="1">IF($B7&lt;Main!$B$10,0,(VLOOKUP(IU7,'Survival Probability'!$A$3:$F$98,6)/(1+Main!$B$5)^(OptimumBenefits!IU7-OptimumBenefits!$A7))*(VLOOKUP(IU7,'Survival Probability'!$A$3:$F$98,3)/VLOOKUP($A7,'Survival Probability'!$A$3:$F$98,3)))</f>
        <v>0.51340389609598502</v>
      </c>
      <c r="IY7" s="282">
        <f t="shared" ca="1" si="100"/>
        <v>1063.9924634732513</v>
      </c>
      <c r="IZ7" s="200">
        <f t="shared" ref="IZ7:KP7" si="408">IZ6</f>
        <v>76</v>
      </c>
      <c r="JA7" s="416">
        <f>IF($B7&lt;Main!$B$10,0,HLOOKUP(IZ7,ReplacementRates!$A$3:$BE$59,ReplacementRates!$A6-5,1))*IF(Main!$B$30=1,Main!$B$31,(IF(OptimumBenefits!$B7&lt;20,Main!$B$31,IF(OptimumBenefits!$B7&lt;25,Main!$B$32,IF(OptimumBenefits!$B7&lt;30,Main!$B$33,Main!$B$34)))))*OptimumBenefits!$B7</f>
        <v>6.7500000000000004E-2</v>
      </c>
      <c r="JB7" s="418">
        <f ca="1">JA7*IF($B7=Salary!$B7,Salary!$I7,"")</f>
        <v>2072.4277154186793</v>
      </c>
      <c r="JC7" s="419">
        <f ca="1">IF($B7&lt;Main!$B$10,0,(VLOOKUP(IZ7,'Survival Probability'!$A$3:$F$98,6)/(1+Main!$B$5)^(OptimumBenefits!IZ7-OptimumBenefits!$A7))*(VLOOKUP(IZ7,'Survival Probability'!$A$3:$F$98,3)/VLOOKUP($A7,'Survival Probability'!$A$3:$F$98,3)))</f>
        <v>0.46157380782901186</v>
      </c>
      <c r="JD7" s="282">
        <f t="shared" ca="1" si="102"/>
        <v>956.5783520561796</v>
      </c>
      <c r="JE7" s="200">
        <f t="shared" ref="JE7:KP7" si="409">JE6</f>
        <v>77</v>
      </c>
      <c r="JF7" s="416">
        <f>IF($B7&lt;Main!$B$10,0,HLOOKUP(JE7,ReplacementRates!$A$3:$BE$59,ReplacementRates!$A6-5,1))*IF(Main!$B$30=1,Main!$B$31,(IF(OptimumBenefits!$B7&lt;20,Main!$B$31,IF(OptimumBenefits!$B7&lt;25,Main!$B$32,IF(OptimumBenefits!$B7&lt;30,Main!$B$33,Main!$B$34)))))*OptimumBenefits!$B7</f>
        <v>6.7500000000000004E-2</v>
      </c>
      <c r="JG7" s="418">
        <f ca="1">JF7*IF($B7=Salary!$B7,Salary!$I7,"")</f>
        <v>2072.4277154186793</v>
      </c>
      <c r="JH7" s="419">
        <f ca="1">IF($B7&lt;Main!$B$10,0,(VLOOKUP(JE7,'Survival Probability'!$A$3:$F$98,6)/(1+Main!$B$5)^(OptimumBenefits!JE7-OptimumBenefits!$A7))*(VLOOKUP(JE7,'Survival Probability'!$A$3:$F$98,3)/VLOOKUP($A7,'Survival Probability'!$A$3:$F$98,3)))</f>
        <v>0.41393896131966357</v>
      </c>
      <c r="JI7" s="282">
        <f t="shared" ca="1" si="104"/>
        <v>857.85857593049138</v>
      </c>
      <c r="JJ7" s="200">
        <f t="shared" ref="JJ7:KP7" si="410">JJ6</f>
        <v>78</v>
      </c>
      <c r="JK7" s="416">
        <f>IF($B7&lt;Main!$B$10,0,HLOOKUP(JJ7,ReplacementRates!$A$3:$BE$59,ReplacementRates!$A6-5,1))*IF(Main!$B$30=1,Main!$B$31,(IF(OptimumBenefits!$B7&lt;20,Main!$B$31,IF(OptimumBenefits!$B7&lt;25,Main!$B$32,IF(OptimumBenefits!$B7&lt;30,Main!$B$33,Main!$B$34)))))*OptimumBenefits!$B7</f>
        <v>6.7500000000000004E-2</v>
      </c>
      <c r="JL7" s="418">
        <f ca="1">JK7*IF($B7=Salary!$B7,Salary!$I7,"")</f>
        <v>2072.4277154186793</v>
      </c>
      <c r="JM7" s="419">
        <f ca="1">IF($B7&lt;Main!$B$10,0,(VLOOKUP(JJ7,'Survival Probability'!$A$3:$F$98,6)/(1+Main!$B$5)^(OptimumBenefits!JJ7-OptimumBenefits!$A7))*(VLOOKUP(JJ7,'Survival Probability'!$A$3:$F$98,3)/VLOOKUP($A7,'Survival Probability'!$A$3:$F$98,3)))</f>
        <v>0.37023603916119191</v>
      </c>
      <c r="JN7" s="282">
        <f t="shared" ca="1" si="106"/>
        <v>767.28742880448965</v>
      </c>
      <c r="JO7" s="200">
        <f t="shared" ref="JO7:KP7" si="411">JO6</f>
        <v>79</v>
      </c>
      <c r="JP7" s="416">
        <f>IF($B7&lt;Main!$B$10,0,HLOOKUP(JO7,ReplacementRates!$A$3:$BE$59,ReplacementRates!$A6-5,1))*IF(Main!$B$30=1,Main!$B$31,(IF(OptimumBenefits!$B7&lt;20,Main!$B$31,IF(OptimumBenefits!$B7&lt;25,Main!$B$32,IF(OptimumBenefits!$B7&lt;30,Main!$B$33,Main!$B$34)))))*OptimumBenefits!$B7</f>
        <v>6.7500000000000004E-2</v>
      </c>
      <c r="JQ7" s="418">
        <f ca="1">JP7*IF($B7=Salary!$B7,Salary!$I7,"")</f>
        <v>2072.4277154186793</v>
      </c>
      <c r="JR7" s="419">
        <f ca="1">IF($B7&lt;Main!$B$10,0,(VLOOKUP(JO7,'Survival Probability'!$A$3:$F$98,6)/(1+Main!$B$5)^(OptimumBenefits!JO7-OptimumBenefits!$A7))*(VLOOKUP(JO7,'Survival Probability'!$A$3:$F$98,3)/VLOOKUP($A7,'Survival Probability'!$A$3:$F$98,3)))</f>
        <v>0.33020855173703206</v>
      </c>
      <c r="JS7" s="282">
        <f t="shared" ca="1" si="108"/>
        <v>684.33335448808816</v>
      </c>
      <c r="JT7" s="200">
        <f t="shared" ref="JT7:KP7" si="412">JT6</f>
        <v>80</v>
      </c>
      <c r="JU7" s="416">
        <f>IF($B7&lt;Main!$B$10,0,HLOOKUP(JT7,ReplacementRates!$A$3:$BE$59,ReplacementRates!$A6-5,1))*IF(Main!$B$30=1,Main!$B$31,(IF(OptimumBenefits!$B7&lt;20,Main!$B$31,IF(OptimumBenefits!$B7&lt;25,Main!$B$32,IF(OptimumBenefits!$B7&lt;30,Main!$B$33,Main!$B$34)))))*OptimumBenefits!$B7</f>
        <v>6.7500000000000004E-2</v>
      </c>
      <c r="JV7" s="418">
        <f ca="1">JU7*IF($B7=Salary!$B7,Salary!$I7,"")</f>
        <v>2072.4277154186793</v>
      </c>
      <c r="JW7" s="419">
        <f ca="1">IF($B7&lt;Main!$B$10,0,(VLOOKUP(JT7,'Survival Probability'!$A$3:$F$98,6)/(1+Main!$B$5)^(OptimumBenefits!JT7-OptimumBenefits!$A7))*(VLOOKUP(JT7,'Survival Probability'!$A$3:$F$98,3)/VLOOKUP($A7,'Survival Probability'!$A$3:$F$98,3)))</f>
        <v>0.29360402682227354</v>
      </c>
      <c r="JX7" s="282">
        <f t="shared" ca="1" si="110"/>
        <v>608.47312254500901</v>
      </c>
      <c r="JY7" s="200">
        <f t="shared" ref="JY7:KP7" si="413">JY6</f>
        <v>81</v>
      </c>
      <c r="JZ7" s="416">
        <f>IF($B7&lt;Main!$B$10,0,HLOOKUP(JY7,ReplacementRates!$A$3:$BE$59,ReplacementRates!$A6-5,1))*IF(Main!$B$30=1,Main!$B$31,(IF(OptimumBenefits!$B7&lt;20,Main!$B$31,IF(OptimumBenefits!$B7&lt;25,Main!$B$32,IF(OptimumBenefits!$B7&lt;30,Main!$B$33,Main!$B$34)))))*OptimumBenefits!$B7</f>
        <v>6.7500000000000004E-2</v>
      </c>
      <c r="KA7" s="418">
        <f ca="1">JZ7*IF($B7=Salary!$B7,Salary!$I7,"")</f>
        <v>2072.4277154186793</v>
      </c>
      <c r="KB7" s="419">
        <f ca="1">IF($B7&lt;Main!$B$10,0,(VLOOKUP(JY7,'Survival Probability'!$A$3:$F$98,6)/(1+Main!$B$5)^(OptimumBenefits!JY7-OptimumBenefits!$A7))*(VLOOKUP(JY7,'Survival Probability'!$A$3:$F$98,3)/VLOOKUP($A7,'Survival Probability'!$A$3:$F$98,3)))</f>
        <v>0.26018723343639627</v>
      </c>
      <c r="KC7" s="282">
        <f t="shared" ca="1" si="112"/>
        <v>539.2192337716973</v>
      </c>
      <c r="KD7" s="200">
        <f t="shared" ref="KD7:KP7" si="414">KD6</f>
        <v>82</v>
      </c>
      <c r="KE7" s="416">
        <f>IF($B7&lt;Main!$B$10,0,HLOOKUP(KD7,ReplacementRates!$A$3:$BE$59,ReplacementRates!$A6-5,1))*IF(Main!$B$30=1,Main!$B$31,(IF(OptimumBenefits!$B7&lt;20,Main!$B$31,IF(OptimumBenefits!$B7&lt;25,Main!$B$32,IF(OptimumBenefits!$B7&lt;30,Main!$B$33,Main!$B$34)))))*OptimumBenefits!$B7</f>
        <v>6.7500000000000004E-2</v>
      </c>
      <c r="KF7" s="418">
        <f ca="1">KE7*IF($B7=Salary!$B7,Salary!$I7,"")</f>
        <v>2072.4277154186793</v>
      </c>
      <c r="KG7" s="419">
        <f ca="1">IF($B7&lt;Main!$B$10,0,(VLOOKUP(KD7,'Survival Probability'!$A$3:$F$98,6)/(1+Main!$B$5)^(OptimumBenefits!KD7-OptimumBenefits!$A7))*(VLOOKUP(KD7,'Survival Probability'!$A$3:$F$98,3)/VLOOKUP($A7,'Survival Probability'!$A$3:$F$98,3)))</f>
        <v>0.22973916546851428</v>
      </c>
      <c r="KH7" s="282">
        <f t="shared" ca="1" si="114"/>
        <v>476.11781383410698</v>
      </c>
      <c r="KI7" s="200">
        <f t="shared" ref="KI7:KP7" si="415">KI6</f>
        <v>83</v>
      </c>
      <c r="KJ7" s="416">
        <f>IF($B7&lt;Main!$B$10,0,HLOOKUP(KI7,ReplacementRates!$A$3:$BE$59,ReplacementRates!$A6-5,1))*IF(Main!$B$30=1,Main!$B$31,(IF(OptimumBenefits!$B7&lt;20,Main!$B$31,IF(OptimumBenefits!$B7&lt;25,Main!$B$32,IF(OptimumBenefits!$B7&lt;30,Main!$B$33,Main!$B$34)))))*OptimumBenefits!$B7</f>
        <v>6.7500000000000004E-2</v>
      </c>
      <c r="KK7" s="418">
        <f ca="1">KJ7*IF($B7=Salary!$B7,Salary!$I7,"")</f>
        <v>2072.4277154186793</v>
      </c>
      <c r="KL7" s="419">
        <f ca="1">IF($B7&lt;Main!$B$10,0,(VLOOKUP(KI7,'Survival Probability'!$A$3:$F$98,6)/(1+Main!$B$5)^(OptimumBenefits!KI7-OptimumBenefits!$A7))*(VLOOKUP(KI7,'Survival Probability'!$A$3:$F$98,3)/VLOOKUP($A7,'Survival Probability'!$A$3:$F$98,3)))</f>
        <v>0.20205579328571863</v>
      </c>
      <c r="KM7" s="282">
        <f t="shared" ca="1" si="116"/>
        <v>418.7460260662308</v>
      </c>
      <c r="KN7" s="200">
        <f t="shared" ref="KN7:KP7" si="416">KN6</f>
        <v>84</v>
      </c>
      <c r="KO7" s="416">
        <f>IF($B7&lt;Main!$B$10,0,HLOOKUP(KN7,ReplacementRates!$A$3:$BE$59,ReplacementRates!$A6-5,1))*IF(Main!$B$30=1,Main!$B$31,(IF(OptimumBenefits!$B7&lt;20,Main!$B$31,IF(OptimumBenefits!$B7&lt;25,Main!$B$32,IF(OptimumBenefits!$B7&lt;30,Main!$B$33,Main!$B$34)))))*OptimumBenefits!$B7</f>
        <v>6.7500000000000004E-2</v>
      </c>
      <c r="KP7" s="418">
        <f ca="1">KO7*IF($B7=Salary!$B7,Salary!$I7,"")</f>
        <v>2072.4277154186793</v>
      </c>
    </row>
    <row r="8" spans="1:302">
      <c r="A8" s="205">
        <f t="shared" si="178"/>
        <v>31</v>
      </c>
      <c r="B8" s="205">
        <v>6</v>
      </c>
      <c r="C8" s="358">
        <f t="shared" ca="1" si="357"/>
        <v>0</v>
      </c>
      <c r="D8" s="271">
        <f ca="1">MAX(I8, N8, S8, X8, AC8, AH8, AM8, AR8, AW8, BB8,BG8,BL8,BQ8,BV8,CA8,CF8,CK8,CP8,CU8,CZ8,DE8,DJ8,DO8,DT8,DY8,ED8,EI8,EN8,ES8,EX8,FC8,FH8,FM8,FR8,FW8,GB8,GG8,GL8,GQ8,GV8,HA8,HF8,HK8,HP8,HU8,HZ8,IE8,IJ8,IO8,IT8,IY8,JD8,JI8,JN8,JS8,JX8)</f>
        <v>3155.8373999590922</v>
      </c>
      <c r="E8" s="201">
        <f t="shared" si="179"/>
        <v>25</v>
      </c>
      <c r="F8" s="416">
        <f>IF($B8&lt;Main!$B$10,0,HLOOKUP(E8,ReplacementRates!$A$3:$BE$59,ReplacementRates!$A7-5,1))*IF(Main!$B$30=1,Main!$B$31,(IF(OptimumBenefits!$B8&lt;20,Main!$B$31,IF(OptimumBenefits!$B8&lt;25,Main!$B$32,IF(OptimumBenefits!$B8&lt;30,Main!$B$33,Main!$B$34)))))*OptimumBenefits!$B8</f>
        <v>0</v>
      </c>
      <c r="G8" s="418">
        <f ca="1">F8*IF($B8=Salary!$B8,Salary!$I8,"")</f>
        <v>0</v>
      </c>
      <c r="H8" s="419">
        <f ca="1">IF($B8&lt;Main!$B$10,0,(VLOOKUP(E8,'Survival Probability'!$A$3:$F$98,6)/(1+Main!$B$5)^(OptimumBenefits!E8-OptimumBenefits!$A8))*(VLOOKUP(E8,'Survival Probability'!$A$3:$F$98,3)/VLOOKUP($A8,'Survival Probability'!$A$3:$F$98,3)))</f>
        <v>1.5026566538155166</v>
      </c>
      <c r="I8" s="282">
        <f>IF($A8&gt;E8,0,H8*G8)</f>
        <v>0</v>
      </c>
      <c r="J8" s="200">
        <f t="shared" ref="J8:N8" si="417">J7</f>
        <v>26</v>
      </c>
      <c r="K8" s="416">
        <f>IF($B8&lt;Main!$B$10,0,HLOOKUP(J8,ReplacementRates!$A$3:$BE$59,ReplacementRates!$A7-5,1))*IF(Main!$B$30=1,Main!$B$31,(IF(OptimumBenefits!$B8&lt;20,Main!$B$31,IF(OptimumBenefits!$B8&lt;25,Main!$B$32,IF(OptimumBenefits!$B8&lt;30,Main!$B$33,Main!$B$34)))))*OptimumBenefits!$B8</f>
        <v>0</v>
      </c>
      <c r="L8" s="418">
        <f ca="1">K8*IF($B8=Salary!$B8,Salary!$I8,"")</f>
        <v>0</v>
      </c>
      <c r="M8" s="419">
        <f ca="1">IF($B8&lt;Main!$B$10,0,(VLOOKUP(J8,'Survival Probability'!$A$3:$F$98,6)/(1+Main!$B$5)^(OptimumBenefits!J8-OptimumBenefits!$A8))*(VLOOKUP(J8,'Survival Probability'!$A$3:$F$98,3)/VLOOKUP($A8,'Survival Probability'!$A$3:$F$98,3)))</f>
        <v>1.4041036291106732</v>
      </c>
      <c r="N8" s="282">
        <f t="shared" si="2"/>
        <v>0</v>
      </c>
      <c r="O8" s="200">
        <f t="shared" ref="O8:BZ8" si="418">O7</f>
        <v>27</v>
      </c>
      <c r="P8" s="416">
        <f>IF($B8&lt;Main!$B$10,0,HLOOKUP(O8,ReplacementRates!$A$3:$BE$59,ReplacementRates!$A7-5,1))*IF(Main!$B$30=1,Main!$B$31,(IF(OptimumBenefits!$B8&lt;20,Main!$B$31,IF(OptimumBenefits!$B8&lt;25,Main!$B$32,IF(OptimumBenefits!$B8&lt;30,Main!$B$33,Main!$B$34)))))*OptimumBenefits!$B8</f>
        <v>0</v>
      </c>
      <c r="Q8" s="418">
        <f ca="1">P8*IF($B8=Salary!$B8,Salary!$I8,"")</f>
        <v>0</v>
      </c>
      <c r="R8" s="419">
        <f ca="1">IF($B8&lt;Main!$B$10,0,(VLOOKUP(O8,'Survival Probability'!$A$3:$F$98,6)/(1+Main!$B$5)^(OptimumBenefits!O8-OptimumBenefits!$A8))*(VLOOKUP(O8,'Survival Probability'!$A$3:$F$98,3)/VLOOKUP($A8,'Survival Probability'!$A$3:$F$98,3)))</f>
        <v>1.3119953311405996</v>
      </c>
      <c r="S8" s="282">
        <f t="shared" si="4"/>
        <v>0</v>
      </c>
      <c r="T8" s="200">
        <f t="shared" ref="T8:CE8" si="419">T7</f>
        <v>28</v>
      </c>
      <c r="U8" s="416">
        <f>IF($B8&lt;Main!$B$10,0,HLOOKUP(T8,ReplacementRates!$A$3:$BE$59,ReplacementRates!$A7-5,1))*IF(Main!$B$30=1,Main!$B$31,(IF(OptimumBenefits!$B8&lt;20,Main!$B$31,IF(OptimumBenefits!$B8&lt;25,Main!$B$32,IF(OptimumBenefits!$B8&lt;30,Main!$B$33,Main!$B$34)))))*OptimumBenefits!$B8</f>
        <v>0</v>
      </c>
      <c r="V8" s="418">
        <f ca="1">U8*IF($B8=Salary!$B8,Salary!$I8,"")</f>
        <v>0</v>
      </c>
      <c r="W8" s="419">
        <f ca="1">IF($B8&lt;Main!$B$10,0,(VLOOKUP(T8,'Survival Probability'!$A$3:$F$98,6)/(1+Main!$B$5)^(OptimumBenefits!T8-OptimumBenefits!$A8))*(VLOOKUP(T8,'Survival Probability'!$A$3:$F$98,3)/VLOOKUP($A8,'Survival Probability'!$A$3:$F$98,3)))</f>
        <v>1.2259111684187591</v>
      </c>
      <c r="X8" s="282">
        <f t="shared" si="6"/>
        <v>0</v>
      </c>
      <c r="Y8" s="200">
        <f t="shared" ref="Y8:CJ8" si="420">Y7</f>
        <v>29</v>
      </c>
      <c r="Z8" s="416">
        <f>IF($B8&lt;Main!$B$10,0,HLOOKUP(Y8,ReplacementRates!$A$3:$BE$59,ReplacementRates!$A7-5,1))*IF(Main!$B$30=1,Main!$B$31,(IF(OptimumBenefits!$B8&lt;20,Main!$B$31,IF(OptimumBenefits!$B8&lt;25,Main!$B$32,IF(OptimumBenefits!$B8&lt;30,Main!$B$33,Main!$B$34)))))*OptimumBenefits!$B8</f>
        <v>0</v>
      </c>
      <c r="AA8" s="418">
        <f ca="1">Z8*IF($B8=Salary!$B8,Salary!$I8,"")</f>
        <v>0</v>
      </c>
      <c r="AB8" s="419">
        <f ca="1">IF($B8&lt;Main!$B$10,0,(VLOOKUP(Y8,'Survival Probability'!$A$3:$F$98,6)/(1+Main!$B$5)^(OptimumBenefits!Y8-OptimumBenefits!$A8))*(VLOOKUP(Y8,'Survival Probability'!$A$3:$F$98,3)/VLOOKUP($A8,'Survival Probability'!$A$3:$F$98,3)))</f>
        <v>1.1454580769349465</v>
      </c>
      <c r="AC8" s="282">
        <f t="shared" si="8"/>
        <v>0</v>
      </c>
      <c r="AD8" s="200">
        <f t="shared" ref="AD8:CO8" si="421">AD7</f>
        <v>30</v>
      </c>
      <c r="AE8" s="416">
        <f>IF($B8&lt;Main!$B$10,0,HLOOKUP(AD8,ReplacementRates!$A$3:$BE$59,ReplacementRates!$A7-5,1))*IF(Main!$B$30=1,Main!$B$31,(IF(OptimumBenefits!$B8&lt;20,Main!$B$31,IF(OptimumBenefits!$B8&lt;25,Main!$B$32,IF(OptimumBenefits!$B8&lt;30,Main!$B$33,Main!$B$34)))))*OptimumBenefits!$B8</f>
        <v>0</v>
      </c>
      <c r="AF8" s="418">
        <f ca="1">AE8*IF($B8=Salary!$B8,Salary!$I8,"")</f>
        <v>0</v>
      </c>
      <c r="AG8" s="419">
        <f ca="1">IF($B8&lt;Main!$B$10,0,(VLOOKUP(AD8,'Survival Probability'!$A$3:$F$98,6)/(1+Main!$B$5)^(OptimumBenefits!AD8-OptimumBenefits!$A8))*(VLOOKUP(AD8,'Survival Probability'!$A$3:$F$98,3)/VLOOKUP($A8,'Survival Probability'!$A$3:$F$98,3)))</f>
        <v>1.0702687442584338</v>
      </c>
      <c r="AH8" s="282">
        <f t="shared" si="10"/>
        <v>0</v>
      </c>
      <c r="AI8" s="200">
        <f t="shared" ref="AI8:CT8" si="422">AI7</f>
        <v>31</v>
      </c>
      <c r="AJ8" s="416">
        <f>IF($B8&lt;Main!$B$10,0,HLOOKUP(AI8,ReplacementRates!$A$3:$BE$59,ReplacementRates!$A7-5,1))*IF(Main!$B$30=1,Main!$B$31,(IF(OptimumBenefits!$B8&lt;20,Main!$B$31,IF(OptimumBenefits!$B8&lt;25,Main!$B$32,IF(OptimumBenefits!$B8&lt;30,Main!$B$33,Main!$B$34)))))*OptimumBenefits!$B8</f>
        <v>0</v>
      </c>
      <c r="AK8" s="418">
        <f ca="1">AJ8*IF($B8=Salary!$B8,Salary!$I8,"")</f>
        <v>0</v>
      </c>
      <c r="AL8" s="419">
        <f ca="1">IF($B8&lt;Main!$B$10,0,(VLOOKUP(AI8,'Survival Probability'!$A$3:$F$98,6)/(1+Main!$B$5)^(OptimumBenefits!AI8-OptimumBenefits!$A8))*(VLOOKUP(AI8,'Survival Probability'!$A$3:$F$98,3)/VLOOKUP($A8,'Survival Probability'!$A$3:$F$98,3)))</f>
        <v>1</v>
      </c>
      <c r="AM8" s="282">
        <f t="shared" ca="1" si="12"/>
        <v>0</v>
      </c>
      <c r="AN8" s="200">
        <f t="shared" ref="AN8:CY8" si="423">AN7</f>
        <v>32</v>
      </c>
      <c r="AO8" s="416">
        <f>IF($B8&lt;Main!$B$10,0,HLOOKUP(AN8,ReplacementRates!$A$3:$BE$59,ReplacementRates!$A7-5,1))*IF(Main!$B$30=1,Main!$B$31,(IF(OptimumBenefits!$B8&lt;20,Main!$B$31,IF(OptimumBenefits!$B8&lt;25,Main!$B$32,IF(OptimumBenefits!$B8&lt;30,Main!$B$33,Main!$B$34)))))*OptimumBenefits!$B8</f>
        <v>0</v>
      </c>
      <c r="AP8" s="418">
        <f ca="1">AO8*IF($B8=Salary!$B8,Salary!$I8,"")</f>
        <v>0</v>
      </c>
      <c r="AQ8" s="419">
        <f ca="1">IF($B8&lt;Main!$B$10,0,(VLOOKUP(AN8,'Survival Probability'!$A$3:$F$98,6)/(1+Main!$B$5)^(OptimumBenefits!AN8-OptimumBenefits!$A8))*(VLOOKUP(AN8,'Survival Probability'!$A$3:$F$98,3)/VLOOKUP($A8,'Survival Probability'!$A$3:$F$98,3)))</f>
        <v>0.93432591215320371</v>
      </c>
      <c r="AR8" s="282">
        <f t="shared" ca="1" si="14"/>
        <v>0</v>
      </c>
      <c r="AS8" s="200">
        <f t="shared" ref="AS8:DD8" si="424">AS7</f>
        <v>33</v>
      </c>
      <c r="AT8" s="416">
        <f>IF($B8&lt;Main!$B$10,0,HLOOKUP(AS8,ReplacementRates!$A$3:$BE$59,ReplacementRates!$A7-5,1))*IF(Main!$B$30=1,Main!$B$31,(IF(OptimumBenefits!$B8&lt;20,Main!$B$31,IF(OptimumBenefits!$B8&lt;25,Main!$B$32,IF(OptimumBenefits!$B8&lt;30,Main!$B$33,Main!$B$34)))))*OptimumBenefits!$B8</f>
        <v>0</v>
      </c>
      <c r="AU8" s="418">
        <f ca="1">AT8*IF($B8=Salary!$B8,Salary!$I8,"")</f>
        <v>0</v>
      </c>
      <c r="AV8" s="419">
        <f ca="1">IF($B8&lt;Main!$B$10,0,(VLOOKUP(AS8,'Survival Probability'!$A$3:$F$98,6)/(1+Main!$B$5)^(OptimumBenefits!AS8-OptimumBenefits!$A8))*(VLOOKUP(AS8,'Survival Probability'!$A$3:$F$98,3)/VLOOKUP($A8,'Survival Probability'!$A$3:$F$98,3)))</f>
        <v>0.87294795038507156</v>
      </c>
      <c r="AW8" s="282">
        <f t="shared" ca="1" si="16"/>
        <v>0</v>
      </c>
      <c r="AX8" s="200">
        <f t="shared" ref="AX8:DI8" si="425">AX7</f>
        <v>34</v>
      </c>
      <c r="AY8" s="416">
        <f>IF($B8&lt;Main!$B$10,0,HLOOKUP(AX8,ReplacementRates!$A$3:$BE$59,ReplacementRates!$A7-5,1))*IF(Main!$B$30=1,Main!$B$31,(IF(OptimumBenefits!$B8&lt;20,Main!$B$31,IF(OptimumBenefits!$B8&lt;25,Main!$B$32,IF(OptimumBenefits!$B8&lt;30,Main!$B$33,Main!$B$34)))))*OptimumBenefits!$B8</f>
        <v>0</v>
      </c>
      <c r="AZ8" s="418">
        <f ca="1">AY8*IF($B8=Salary!$B8,Salary!$I8,"")</f>
        <v>0</v>
      </c>
      <c r="BA8" s="419">
        <f ca="1">IF($B8&lt;Main!$B$10,0,(VLOOKUP(AX8,'Survival Probability'!$A$3:$F$98,6)/(1+Main!$B$5)^(OptimumBenefits!AX8-OptimumBenefits!$A8))*(VLOOKUP(AX8,'Survival Probability'!$A$3:$F$98,3)/VLOOKUP($A8,'Survival Probability'!$A$3:$F$98,3)))</f>
        <v>0.8155869128143417</v>
      </c>
      <c r="BB8" s="282">
        <f t="shared" ca="1" si="18"/>
        <v>0</v>
      </c>
      <c r="BC8" s="200">
        <f t="shared" ref="BC8:DN8" si="426">BC7</f>
        <v>35</v>
      </c>
      <c r="BD8" s="416">
        <f>IF($B8&lt;Main!$B$10,0,HLOOKUP(BC8,ReplacementRates!$A$3:$BE$59,ReplacementRates!$A7-5,1))*IF(Main!$B$30=1,Main!$B$31,(IF(OptimumBenefits!$B8&lt;20,Main!$B$31,IF(OptimumBenefits!$B8&lt;25,Main!$B$32,IF(OptimumBenefits!$B8&lt;30,Main!$B$33,Main!$B$34)))))*OptimumBenefits!$B8</f>
        <v>0</v>
      </c>
      <c r="BE8" s="418">
        <f ca="1">BD8*IF($B8=Salary!$B8,Salary!$I8,"")</f>
        <v>0</v>
      </c>
      <c r="BF8" s="419">
        <f ca="1">IF($B8&lt;Main!$B$10,0,(VLOOKUP(BC8,'Survival Probability'!$A$3:$F$98,6)/(1+Main!$B$5)^(OptimumBenefits!BC8-OptimumBenefits!$A8))*(VLOOKUP(BC8,'Survival Probability'!$A$3:$F$98,3)/VLOOKUP($A8,'Survival Probability'!$A$3:$F$98,3)))</f>
        <v>0.76198212902620255</v>
      </c>
      <c r="BG8" s="282">
        <f t="shared" ca="1" si="20"/>
        <v>0</v>
      </c>
      <c r="BH8" s="200">
        <f t="shared" ref="BH8:DS8" si="427">BH7</f>
        <v>36</v>
      </c>
      <c r="BI8" s="416">
        <f>IF($B8&lt;Main!$B$10,0,HLOOKUP(BH8,ReplacementRates!$A$3:$BE$59,ReplacementRates!$A7-5,1))*IF(Main!$B$30=1,Main!$B$31,(IF(OptimumBenefits!$B8&lt;20,Main!$B$31,IF(OptimumBenefits!$B8&lt;25,Main!$B$32,IF(OptimumBenefits!$B8&lt;30,Main!$B$33,Main!$B$34)))))*OptimumBenefits!$B8</f>
        <v>0</v>
      </c>
      <c r="BJ8" s="418">
        <f ca="1">BI8*IF($B8=Salary!$B8,Salary!$I8,"")</f>
        <v>0</v>
      </c>
      <c r="BK8" s="419">
        <f ca="1">IF($B8&lt;Main!$B$10,0,(VLOOKUP(BH8,'Survival Probability'!$A$3:$F$98,6)/(1+Main!$B$5)^(OptimumBenefits!BH8-OptimumBenefits!$A8))*(VLOOKUP(BH8,'Survival Probability'!$A$3:$F$98,3)/VLOOKUP($A8,'Survival Probability'!$A$3:$F$98,3)))</f>
        <v>0.71188980027107407</v>
      </c>
      <c r="BL8" s="282">
        <f t="shared" ca="1" si="22"/>
        <v>0</v>
      </c>
      <c r="BM8" s="200">
        <f t="shared" ref="BM8:DX8" si="428">BM7</f>
        <v>37</v>
      </c>
      <c r="BN8" s="416">
        <f>IF($B8&lt;Main!$B$10,0,HLOOKUP(BM8,ReplacementRates!$A$3:$BE$59,ReplacementRates!$A7-5,1))*IF(Main!$B$30=1,Main!$B$31,(IF(OptimumBenefits!$B8&lt;20,Main!$B$31,IF(OptimumBenefits!$B8&lt;25,Main!$B$32,IF(OptimumBenefits!$B8&lt;30,Main!$B$33,Main!$B$34)))))*OptimumBenefits!$B8</f>
        <v>0</v>
      </c>
      <c r="BO8" s="418">
        <f ca="1">BN8*IF($B8=Salary!$B8,Salary!$I8,"")</f>
        <v>0</v>
      </c>
      <c r="BP8" s="419">
        <f ca="1">IF($B8&lt;Main!$B$10,0,(VLOOKUP(BM8,'Survival Probability'!$A$3:$F$98,6)/(1+Main!$B$5)^(OptimumBenefits!BM8-OptimumBenefits!$A8))*(VLOOKUP(BM8,'Survival Probability'!$A$3:$F$98,3)/VLOOKUP($A8,'Survival Probability'!$A$3:$F$98,3)))</f>
        <v>0.66507481895430731</v>
      </c>
      <c r="BQ8" s="282">
        <f t="shared" ca="1" si="24"/>
        <v>0</v>
      </c>
      <c r="BR8" s="200">
        <f t="shared" ref="BR8:EC8" si="429">BR7</f>
        <v>38</v>
      </c>
      <c r="BS8" s="416">
        <f>IF($B8&lt;Main!$B$10,0,HLOOKUP(BR8,ReplacementRates!$A$3:$BE$59,ReplacementRates!$A7-5,1))*IF(Main!$B$30=1,Main!$B$31,(IF(OptimumBenefits!$B8&lt;20,Main!$B$31,IF(OptimumBenefits!$B8&lt;25,Main!$B$32,IF(OptimumBenefits!$B8&lt;30,Main!$B$33,Main!$B$34)))))*OptimumBenefits!$B8</f>
        <v>0</v>
      </c>
      <c r="BT8" s="418">
        <f ca="1">BS8*IF($B8=Salary!$B8,Salary!$I8,"")</f>
        <v>0</v>
      </c>
      <c r="BU8" s="419">
        <f ca="1">IF($B8&lt;Main!$B$10,0,(VLOOKUP(BR8,'Survival Probability'!$A$3:$F$98,6)/(1+Main!$B$5)^(OptimumBenefits!BR8-OptimumBenefits!$A8))*(VLOOKUP(BR8,'Survival Probability'!$A$3:$F$98,3)/VLOOKUP($A8,'Survival Probability'!$A$3:$F$98,3)))</f>
        <v>0.62132557193208071</v>
      </c>
      <c r="BV8" s="282">
        <f t="shared" ca="1" si="26"/>
        <v>0</v>
      </c>
      <c r="BW8" s="200">
        <f t="shared" ref="BW8:EH8" si="430">BW7</f>
        <v>39</v>
      </c>
      <c r="BX8" s="416">
        <f>IF($B8&lt;Main!$B$10,0,HLOOKUP(BW8,ReplacementRates!$A$3:$BE$59,ReplacementRates!$A7-5,1))*IF(Main!$B$30=1,Main!$B$31,(IF(OptimumBenefits!$B8&lt;20,Main!$B$31,IF(OptimumBenefits!$B8&lt;25,Main!$B$32,IF(OptimumBenefits!$B8&lt;30,Main!$B$33,Main!$B$34)))))*OptimumBenefits!$B8</f>
        <v>0</v>
      </c>
      <c r="BY8" s="418">
        <f ca="1">BX8*IF($B8=Salary!$B8,Salary!$I8,"")</f>
        <v>0</v>
      </c>
      <c r="BZ8" s="419">
        <f ca="1">IF($B8&lt;Main!$B$10,0,(VLOOKUP(BW8,'Survival Probability'!$A$3:$F$98,6)/(1+Main!$B$5)^(OptimumBenefits!BW8-OptimumBenefits!$A8))*(VLOOKUP(BW8,'Survival Probability'!$A$3:$F$98,3)/VLOOKUP($A8,'Survival Probability'!$A$3:$F$98,3)))</f>
        <v>0.58044383457332949</v>
      </c>
      <c r="CA8" s="282">
        <f t="shared" ca="1" si="28"/>
        <v>0</v>
      </c>
      <c r="CB8" s="200">
        <f t="shared" ref="CB8:EM8" si="431">CB7</f>
        <v>40</v>
      </c>
      <c r="CC8" s="416">
        <f>IF($B8&lt;Main!$B$10,0,HLOOKUP(CB8,ReplacementRates!$A$3:$BE$59,ReplacementRates!$A7-5,1))*IF(Main!$B$30=1,Main!$B$31,(IF(OptimumBenefits!$B8&lt;20,Main!$B$31,IF(OptimumBenefits!$B8&lt;25,Main!$B$32,IF(OptimumBenefits!$B8&lt;30,Main!$B$33,Main!$B$34)))))*OptimumBenefits!$B8</f>
        <v>0</v>
      </c>
      <c r="CD8" s="418">
        <f ca="1">CC8*IF($B8=Salary!$B8,Salary!$I8,"")</f>
        <v>0</v>
      </c>
      <c r="CE8" s="419">
        <f ca="1">IF($B8&lt;Main!$B$10,0,(VLOOKUP(CB8,'Survival Probability'!$A$3:$F$98,6)/(1+Main!$B$5)^(OptimumBenefits!CB8-OptimumBenefits!$A8))*(VLOOKUP(CB8,'Survival Probability'!$A$3:$F$98,3)/VLOOKUP($A8,'Survival Probability'!$A$3:$F$98,3)))</f>
        <v>0.54224376709835065</v>
      </c>
      <c r="CF8" s="282">
        <f t="shared" ca="1" si="30"/>
        <v>0</v>
      </c>
      <c r="CG8" s="200">
        <f t="shared" ref="CG8:ER8" si="432">CG7</f>
        <v>41</v>
      </c>
      <c r="CH8" s="416">
        <f>IF($B8&lt;Main!$B$10,0,HLOOKUP(CG8,ReplacementRates!$A$3:$BE$59,ReplacementRates!$A7-5,1))*IF(Main!$B$30=1,Main!$B$31,(IF(OptimumBenefits!$B8&lt;20,Main!$B$31,IF(OptimumBenefits!$B8&lt;25,Main!$B$32,IF(OptimumBenefits!$B8&lt;30,Main!$B$33,Main!$B$34)))))*OptimumBenefits!$B8</f>
        <v>0</v>
      </c>
      <c r="CI8" s="418">
        <f ca="1">CH8*IF($B8=Salary!$B8,Salary!$I8,"")</f>
        <v>0</v>
      </c>
      <c r="CJ8" s="419">
        <f ca="1">IF($B8&lt;Main!$B$10,0,(VLOOKUP(CG8,'Survival Probability'!$A$3:$F$98,6)/(1+Main!$B$5)^(OptimumBenefits!CG8-OptimumBenefits!$A8))*(VLOOKUP(CG8,'Survival Probability'!$A$3:$F$98,3)/VLOOKUP($A8,'Survival Probability'!$A$3:$F$98,3)))</f>
        <v>0.50655138615643214</v>
      </c>
      <c r="CK8" s="282">
        <f t="shared" ca="1" si="32"/>
        <v>0</v>
      </c>
      <c r="CL8" s="200">
        <f t="shared" ref="CL8:EW8" si="433">CL7</f>
        <v>42</v>
      </c>
      <c r="CM8" s="416">
        <f>IF($B8&lt;Main!$B$10,0,HLOOKUP(CL8,ReplacementRates!$A$3:$BE$59,ReplacementRates!$A7-5,1))*IF(Main!$B$30=1,Main!$B$31,(IF(OptimumBenefits!$B8&lt;20,Main!$B$31,IF(OptimumBenefits!$B8&lt;25,Main!$B$32,IF(OptimumBenefits!$B8&lt;30,Main!$B$33,Main!$B$34)))))*OptimumBenefits!$B8</f>
        <v>0</v>
      </c>
      <c r="CN8" s="418">
        <f ca="1">CM8*IF($B8=Salary!$B8,Salary!$I8,"")</f>
        <v>0</v>
      </c>
      <c r="CO8" s="419">
        <f ca="1">IF($B8&lt;Main!$B$10,0,(VLOOKUP(CL8,'Survival Probability'!$A$3:$F$98,6)/(1+Main!$B$5)^(OptimumBenefits!CL8-OptimumBenefits!$A8))*(VLOOKUP(CL8,'Survival Probability'!$A$3:$F$98,3)/VLOOKUP($A8,'Survival Probability'!$A$3:$F$98,3)))</f>
        <v>0.47318740551149174</v>
      </c>
      <c r="CP8" s="282">
        <f t="shared" ca="1" si="34"/>
        <v>0</v>
      </c>
      <c r="CQ8" s="200">
        <f t="shared" ref="CQ8:FB8" si="434">CQ7</f>
        <v>43</v>
      </c>
      <c r="CR8" s="416">
        <f>IF($B8&lt;Main!$B$10,0,HLOOKUP(CQ8,ReplacementRates!$A$3:$BE$59,ReplacementRates!$A7-5,1))*IF(Main!$B$30=1,Main!$B$31,(IF(OptimumBenefits!$B8&lt;20,Main!$B$31,IF(OptimumBenefits!$B8&lt;25,Main!$B$32,IF(OptimumBenefits!$B8&lt;30,Main!$B$33,Main!$B$34)))))*OptimumBenefits!$B8</f>
        <v>0</v>
      </c>
      <c r="CS8" s="418">
        <f ca="1">CR8*IF($B8=Salary!$B8,Salary!$I8,"")</f>
        <v>0</v>
      </c>
      <c r="CT8" s="419">
        <f ca="1">IF($B8&lt;Main!$B$10,0,(VLOOKUP(CQ8,'Survival Probability'!$A$3:$F$98,6)/(1+Main!$B$5)^(OptimumBenefits!CQ8-OptimumBenefits!$A8))*(VLOOKUP(CQ8,'Survival Probability'!$A$3:$F$98,3)/VLOOKUP($A8,'Survival Probability'!$A$3:$F$98,3)))</f>
        <v>0.44200300717519925</v>
      </c>
      <c r="CU8" s="282">
        <f t="shared" ca="1" si="36"/>
        <v>0</v>
      </c>
      <c r="CV8" s="200">
        <f t="shared" ref="CV8:FG8" si="435">CV7</f>
        <v>44</v>
      </c>
      <c r="CW8" s="416">
        <f>IF($B8&lt;Main!$B$10,0,HLOOKUP(CV8,ReplacementRates!$A$3:$BE$59,ReplacementRates!$A7-5,1))*IF(Main!$B$30=1,Main!$B$31,(IF(OptimumBenefits!$B8&lt;20,Main!$B$31,IF(OptimumBenefits!$B8&lt;25,Main!$B$32,IF(OptimumBenefits!$B8&lt;30,Main!$B$33,Main!$B$34)))))*OptimumBenefits!$B8</f>
        <v>0</v>
      </c>
      <c r="CX8" s="418">
        <f ca="1">CW8*IF($B8=Salary!$B8,Salary!$I8,"")</f>
        <v>0</v>
      </c>
      <c r="CY8" s="419">
        <f ca="1">IF($B8&lt;Main!$B$10,0,(VLOOKUP(CV8,'Survival Probability'!$A$3:$F$98,6)/(1+Main!$B$5)^(OptimumBenefits!CV8-OptimumBenefits!$A8))*(VLOOKUP(CV8,'Survival Probability'!$A$3:$F$98,3)/VLOOKUP($A8,'Survival Probability'!$A$3:$F$98,3)))</f>
        <v>0.41285824489572209</v>
      </c>
      <c r="CZ8" s="282">
        <f t="shared" ca="1" si="38"/>
        <v>0</v>
      </c>
      <c r="DA8" s="200">
        <f t="shared" ref="DA8:FL8" si="436">DA7</f>
        <v>45</v>
      </c>
      <c r="DB8" s="416">
        <f>IF($B8&lt;Main!$B$10,0,HLOOKUP(DA8,ReplacementRates!$A$3:$BE$59,ReplacementRates!$A7-5,1))*IF(Main!$B$30=1,Main!$B$31,(IF(OptimumBenefits!$B8&lt;20,Main!$B$31,IF(OptimumBenefits!$B8&lt;25,Main!$B$32,IF(OptimumBenefits!$B8&lt;30,Main!$B$33,Main!$B$34)))))*OptimumBenefits!$B8</f>
        <v>0</v>
      </c>
      <c r="DC8" s="418">
        <f ca="1">DB8*IF($B8=Salary!$B8,Salary!$I8,"")</f>
        <v>0</v>
      </c>
      <c r="DD8" s="419">
        <f ca="1">IF($B8&lt;Main!$B$10,0,(VLOOKUP(DA8,'Survival Probability'!$A$3:$F$98,6)/(1+Main!$B$5)^(OptimumBenefits!DA8-OptimumBenefits!$A8))*(VLOOKUP(DA8,'Survival Probability'!$A$3:$F$98,3)/VLOOKUP($A8,'Survival Probability'!$A$3:$F$98,3)))</f>
        <v>7.0027590112942608</v>
      </c>
      <c r="DE8" s="282">
        <f t="shared" ca="1" si="40"/>
        <v>0</v>
      </c>
      <c r="DF8" s="200">
        <f t="shared" ref="DF8:FQ8" si="437">DF7</f>
        <v>46</v>
      </c>
      <c r="DG8" s="416">
        <f>IF($B8&lt;Main!$B$10,0,HLOOKUP(DF8,ReplacementRates!$A$3:$BE$59,ReplacementRates!$A7-5,1))*IF(Main!$B$30=1,Main!$B$31,(IF(OptimumBenefits!$B8&lt;20,Main!$B$31,IF(OptimumBenefits!$B8&lt;25,Main!$B$32,IF(OptimumBenefits!$B8&lt;30,Main!$B$33,Main!$B$34)))))*OptimumBenefits!$B8</f>
        <v>0</v>
      </c>
      <c r="DH8" s="418">
        <f ca="1">DG8*IF($B8=Salary!$B8,Salary!$I8,"")</f>
        <v>0</v>
      </c>
      <c r="DI8" s="419">
        <f ca="1">IF($B8&lt;Main!$B$10,0,(VLOOKUP(DF8,'Survival Probability'!$A$3:$F$98,6)/(1+Main!$B$5)^(OptimumBenefits!DF8-OptimumBenefits!$A8))*(VLOOKUP(DF8,'Survival Probability'!$A$3:$F$98,3)/VLOOKUP($A8,'Survival Probability'!$A$3:$F$98,3)))</f>
        <v>6.5001350160419058</v>
      </c>
      <c r="DJ8" s="282">
        <f t="shared" ca="1" si="42"/>
        <v>0</v>
      </c>
      <c r="DK8" s="200">
        <f t="shared" ref="DK8:FV8" si="438">DK7</f>
        <v>47</v>
      </c>
      <c r="DL8" s="416">
        <f>IF($B8&lt;Main!$B$10,0,HLOOKUP(DK8,ReplacementRates!$A$3:$BE$59,ReplacementRates!$A7-5,1))*IF(Main!$B$30=1,Main!$B$31,(IF(OptimumBenefits!$B8&lt;20,Main!$B$31,IF(OptimumBenefits!$B8&lt;25,Main!$B$32,IF(OptimumBenefits!$B8&lt;30,Main!$B$33,Main!$B$34)))))*OptimumBenefits!$B8</f>
        <v>0</v>
      </c>
      <c r="DM8" s="418">
        <f ca="1">DL8*IF($B8=Salary!$B8,Salary!$I8,"")</f>
        <v>0</v>
      </c>
      <c r="DN8" s="419">
        <f ca="1">IF($B8&lt;Main!$B$10,0,(VLOOKUP(DK8,'Survival Probability'!$A$3:$F$98,6)/(1+Main!$B$5)^(OptimumBenefits!DK8-OptimumBenefits!$A8))*(VLOOKUP(DK8,'Survival Probability'!$A$3:$F$98,3)/VLOOKUP($A8,'Survival Probability'!$A$3:$F$98,3)))</f>
        <v>6.0314005205878338</v>
      </c>
      <c r="DO8" s="282">
        <f t="shared" ca="1" si="44"/>
        <v>0</v>
      </c>
      <c r="DP8" s="200">
        <f t="shared" ref="DP8:GA8" si="439">DP7</f>
        <v>48</v>
      </c>
      <c r="DQ8" s="416">
        <f>IF($B8&lt;Main!$B$10,0,HLOOKUP(DP8,ReplacementRates!$A$3:$BE$59,ReplacementRates!$A7-5,1))*IF(Main!$B$30=1,Main!$B$31,(IF(OptimumBenefits!$B8&lt;20,Main!$B$31,IF(OptimumBenefits!$B8&lt;25,Main!$B$32,IF(OptimumBenefits!$B8&lt;30,Main!$B$33,Main!$B$34)))))*OptimumBenefits!$B8</f>
        <v>0</v>
      </c>
      <c r="DR8" s="418">
        <f ca="1">DQ8*IF($B8=Salary!$B8,Salary!$I8,"")</f>
        <v>0</v>
      </c>
      <c r="DS8" s="419">
        <f ca="1">IF($B8&lt;Main!$B$10,0,(VLOOKUP(DP8,'Survival Probability'!$A$3:$F$98,6)/(1+Main!$B$5)^(OptimumBenefits!DP8-OptimumBenefits!$A8))*(VLOOKUP(DP8,'Survival Probability'!$A$3:$F$98,3)/VLOOKUP($A8,'Survival Probability'!$A$3:$F$98,3)))</f>
        <v>5.5943248021022098</v>
      </c>
      <c r="DT8" s="282">
        <f t="shared" ca="1" si="46"/>
        <v>0</v>
      </c>
      <c r="DU8" s="200">
        <f t="shared" ref="DU8:GF8" si="440">DU7</f>
        <v>49</v>
      </c>
      <c r="DV8" s="416">
        <f>IF($B8&lt;Main!$B$10,0,HLOOKUP(DU8,ReplacementRates!$A$3:$BE$59,ReplacementRates!$A7-5,1))*IF(Main!$B$30=1,Main!$B$31,(IF(OptimumBenefits!$B8&lt;20,Main!$B$31,IF(OptimumBenefits!$B8&lt;25,Main!$B$32,IF(OptimumBenefits!$B8&lt;30,Main!$B$33,Main!$B$34)))))*OptimumBenefits!$B8</f>
        <v>0</v>
      </c>
      <c r="DW8" s="418">
        <f ca="1">DV8*IF($B8=Salary!$B8,Salary!$I8,"")</f>
        <v>0</v>
      </c>
      <c r="DX8" s="419">
        <f ca="1">IF($B8&lt;Main!$B$10,0,(VLOOKUP(DU8,'Survival Probability'!$A$3:$F$98,6)/(1+Main!$B$5)^(OptimumBenefits!DU8-OptimumBenefits!$A8))*(VLOOKUP(DU8,'Survival Probability'!$A$3:$F$98,3)/VLOOKUP($A8,'Survival Probability'!$A$3:$F$98,3)))</f>
        <v>5.1868218161064119</v>
      </c>
      <c r="DY8" s="282">
        <f t="shared" ca="1" si="48"/>
        <v>0</v>
      </c>
      <c r="DZ8" s="200">
        <f t="shared" ref="DZ8:GK8" si="441">DZ7</f>
        <v>50</v>
      </c>
      <c r="EA8" s="416">
        <f>IF($B8&lt;Main!$B$10,0,HLOOKUP(DZ8,ReplacementRates!$A$3:$BE$59,ReplacementRates!$A7-5,1))*IF(Main!$B$30=1,Main!$B$31,(IF(OptimumBenefits!$B8&lt;20,Main!$B$31,IF(OptimumBenefits!$B8&lt;25,Main!$B$32,IF(OptimumBenefits!$B8&lt;30,Main!$B$33,Main!$B$34)))))*OptimumBenefits!$B8</f>
        <v>0</v>
      </c>
      <c r="EB8" s="418">
        <f ca="1">EA8*IF($B8=Salary!$B8,Salary!$I8,"")</f>
        <v>0</v>
      </c>
      <c r="EC8" s="419">
        <f ca="1">IF($B8&lt;Main!$B$10,0,(VLOOKUP(DZ8,'Survival Probability'!$A$3:$F$98,6)/(1+Main!$B$5)^(OptimumBenefits!DZ8-OptimumBenefits!$A8))*(VLOOKUP(DZ8,'Survival Probability'!$A$3:$F$98,3)/VLOOKUP($A8,'Survival Probability'!$A$3:$F$98,3)))</f>
        <v>4.8069411783844513</v>
      </c>
      <c r="ED8" s="282">
        <f t="shared" ca="1" si="50"/>
        <v>0</v>
      </c>
      <c r="EE8" s="200">
        <f t="shared" ref="EE8:GP8" si="442">EE7</f>
        <v>51</v>
      </c>
      <c r="EF8" s="416">
        <f>IF($B8&lt;Main!$B$10,0,HLOOKUP(EE8,ReplacementRates!$A$3:$BE$59,ReplacementRates!$A7-5,1))*IF(Main!$B$30=1,Main!$B$31,(IF(OptimumBenefits!$B8&lt;20,Main!$B$31,IF(OptimumBenefits!$B8&lt;25,Main!$B$32,IF(OptimumBenefits!$B8&lt;30,Main!$B$33,Main!$B$34)))))*OptimumBenefits!$B8</f>
        <v>0</v>
      </c>
      <c r="EG8" s="418">
        <f ca="1">EF8*IF($B8=Salary!$B8,Salary!$I8,"")</f>
        <v>0</v>
      </c>
      <c r="EH8" s="419">
        <f ca="1">IF($B8&lt;Main!$B$10,0,(VLOOKUP(EE8,'Survival Probability'!$A$3:$F$98,6)/(1+Main!$B$5)^(OptimumBenefits!EE8-OptimumBenefits!$A8))*(VLOOKUP(EE8,'Survival Probability'!$A$3:$F$98,3)/VLOOKUP($A8,'Survival Probability'!$A$3:$F$98,3)))</f>
        <v>4.4528596339115092</v>
      </c>
      <c r="EI8" s="282">
        <f t="shared" ca="1" si="52"/>
        <v>0</v>
      </c>
      <c r="EJ8" s="200">
        <f t="shared" ref="EJ8:GU8" si="443">EJ7</f>
        <v>52</v>
      </c>
      <c r="EK8" s="416">
        <f>IF($B8&lt;Main!$B$10,0,HLOOKUP(EJ8,ReplacementRates!$A$3:$BE$59,ReplacementRates!$A7-5,1))*IF(Main!$B$30=1,Main!$B$31,(IF(OptimumBenefits!$B8&lt;20,Main!$B$31,IF(OptimumBenefits!$B8&lt;25,Main!$B$32,IF(OptimumBenefits!$B8&lt;30,Main!$B$33,Main!$B$34)))))*OptimumBenefits!$B8</f>
        <v>0</v>
      </c>
      <c r="EL8" s="418">
        <f ca="1">EK8*IF($B8=Salary!$B8,Salary!$I8,"")</f>
        <v>0</v>
      </c>
      <c r="EM8" s="419">
        <f ca="1">IF($B8&lt;Main!$B$10,0,(VLOOKUP(EJ8,'Survival Probability'!$A$3:$F$98,6)/(1+Main!$B$5)^(OptimumBenefits!EJ8-OptimumBenefits!$A8))*(VLOOKUP(EJ8,'Survival Probability'!$A$3:$F$98,3)/VLOOKUP($A8,'Survival Probability'!$A$3:$F$98,3)))</f>
        <v>4.1228729752875646</v>
      </c>
      <c r="EN8" s="282">
        <f t="shared" ca="1" si="54"/>
        <v>0</v>
      </c>
      <c r="EO8" s="200">
        <f t="shared" ref="EO8:GZ8" si="444">EO7</f>
        <v>53</v>
      </c>
      <c r="EP8" s="416">
        <f>IF($B8&lt;Main!$B$10,0,HLOOKUP(EO8,ReplacementRates!$A$3:$BE$59,ReplacementRates!$A7-5,1))*IF(Main!$B$30=1,Main!$B$31,(IF(OptimumBenefits!$B8&lt;20,Main!$B$31,IF(OptimumBenefits!$B8&lt;25,Main!$B$32,IF(OptimumBenefits!$B8&lt;30,Main!$B$33,Main!$B$34)))))*OptimumBenefits!$B8</f>
        <v>0</v>
      </c>
      <c r="EQ8" s="418">
        <f ca="1">EP8*IF($B8=Salary!$B8,Salary!$I8,"")</f>
        <v>0</v>
      </c>
      <c r="ER8" s="419">
        <f ca="1">IF($B8&lt;Main!$B$10,0,(VLOOKUP(EO8,'Survival Probability'!$A$3:$F$98,6)/(1+Main!$B$5)^(OptimumBenefits!EO8-OptimumBenefits!$A8))*(VLOOKUP(EO8,'Survival Probability'!$A$3:$F$98,3)/VLOOKUP($A8,'Survival Probability'!$A$3:$F$98,3)))</f>
        <v>3.8153901326096529</v>
      </c>
      <c r="ES8" s="282">
        <f t="shared" ca="1" si="56"/>
        <v>0</v>
      </c>
      <c r="ET8" s="200">
        <f t="shared" ref="ET8:HE8" si="445">ET7</f>
        <v>54</v>
      </c>
      <c r="EU8" s="416">
        <f>IF($B8&lt;Main!$B$10,0,HLOOKUP(ET8,ReplacementRates!$A$3:$BE$59,ReplacementRates!$A7-5,1))*IF(Main!$B$30=1,Main!$B$31,(IF(OptimumBenefits!$B8&lt;20,Main!$B$31,IF(OptimumBenefits!$B8&lt;25,Main!$B$32,IF(OptimumBenefits!$B8&lt;30,Main!$B$33,Main!$B$34)))))*OptimumBenefits!$B8</f>
        <v>0</v>
      </c>
      <c r="EV8" s="418">
        <f ca="1">EU8*IF($B8=Salary!$B8,Salary!$I8,"")</f>
        <v>0</v>
      </c>
      <c r="EW8" s="419">
        <f ca="1">IF($B8&lt;Main!$B$10,0,(VLOOKUP(ET8,'Survival Probability'!$A$3:$F$98,6)/(1+Main!$B$5)^(OptimumBenefits!ET8-OptimumBenefits!$A8))*(VLOOKUP(ET8,'Survival Probability'!$A$3:$F$98,3)/VLOOKUP($A8,'Survival Probability'!$A$3:$F$98,3)))</f>
        <v>3.5289237803421032</v>
      </c>
      <c r="EX8" s="282">
        <f t="shared" ca="1" si="58"/>
        <v>0</v>
      </c>
      <c r="EY8" s="200">
        <f t="shared" ref="EY8:HJ8" si="446">EY7</f>
        <v>55</v>
      </c>
      <c r="EZ8" s="416">
        <f>IF($B8&lt;Main!$B$10,0,HLOOKUP(EY8,ReplacementRates!$A$3:$BE$59,ReplacementRates!$A7-5,1))*IF(Main!$B$30=1,Main!$B$31,(IF(OptimumBenefits!$B8&lt;20,Main!$B$31,IF(OptimumBenefits!$B8&lt;25,Main!$B$32,IF(OptimumBenefits!$B8&lt;30,Main!$B$33,Main!$B$34)))))*OptimumBenefits!$B8</f>
        <v>0</v>
      </c>
      <c r="FA8" s="418">
        <f ca="1">EZ8*IF($B8=Salary!$B8,Salary!$I8,"")</f>
        <v>0</v>
      </c>
      <c r="FB8" s="419">
        <f ca="1">IF($B8&lt;Main!$B$10,0,(VLOOKUP(EY8,'Survival Probability'!$A$3:$F$98,6)/(1+Main!$B$5)^(OptimumBenefits!EY8-OptimumBenefits!$A8))*(VLOOKUP(EY8,'Survival Probability'!$A$3:$F$98,3)/VLOOKUP($A8,'Survival Probability'!$A$3:$F$98,3)))</f>
        <v>3.2620834161713059</v>
      </c>
      <c r="FC8" s="282">
        <f t="shared" ca="1" si="60"/>
        <v>0</v>
      </c>
      <c r="FD8" s="200">
        <f t="shared" ref="FD8:HO8" si="447">FD7</f>
        <v>56</v>
      </c>
      <c r="FE8" s="416">
        <f>IF($B8&lt;Main!$B$10,0,HLOOKUP(FD8,ReplacementRates!$A$3:$BE$59,ReplacementRates!$A7-5,1))*IF(Main!$B$30=1,Main!$B$31,(IF(OptimumBenefits!$B8&lt;20,Main!$B$31,IF(OptimumBenefits!$B8&lt;25,Main!$B$32,IF(OptimumBenefits!$B8&lt;30,Main!$B$33,Main!$B$34)))))*OptimumBenefits!$B8</f>
        <v>0</v>
      </c>
      <c r="FF8" s="418">
        <f ca="1">FE8*IF($B8=Salary!$B8,Salary!$I8,"")</f>
        <v>0</v>
      </c>
      <c r="FG8" s="419">
        <f ca="1">IF($B8&lt;Main!$B$10,0,(VLOOKUP(FD8,'Survival Probability'!$A$3:$F$98,6)/(1+Main!$B$5)^(OptimumBenefits!FD8-OptimumBenefits!$A8))*(VLOOKUP(FD8,'Survival Probability'!$A$3:$F$98,3)/VLOOKUP($A8,'Survival Probability'!$A$3:$F$98,3)))</f>
        <v>3.0135690737111616</v>
      </c>
      <c r="FH8" s="282">
        <f t="shared" ca="1" si="62"/>
        <v>0</v>
      </c>
      <c r="FI8" s="200">
        <f t="shared" ref="FI8:HT8" si="448">FI7</f>
        <v>57</v>
      </c>
      <c r="FJ8" s="416">
        <f>IF($B8&lt;Main!$B$10,0,HLOOKUP(FI8,ReplacementRates!$A$3:$BE$59,ReplacementRates!$A7-5,1))*IF(Main!$B$30=1,Main!$B$31,(IF(OptimumBenefits!$B8&lt;20,Main!$B$31,IF(OptimumBenefits!$B8&lt;25,Main!$B$32,IF(OptimumBenefits!$B8&lt;30,Main!$B$33,Main!$B$34)))))*OptimumBenefits!$B8</f>
        <v>0</v>
      </c>
      <c r="FK8" s="418">
        <f ca="1">FJ8*IF($B8=Salary!$B8,Salary!$I8,"")</f>
        <v>0</v>
      </c>
      <c r="FL8" s="419">
        <f ca="1">IF($B8&lt;Main!$B$10,0,(VLOOKUP(FI8,'Survival Probability'!$A$3:$F$98,6)/(1+Main!$B$5)^(OptimumBenefits!FI8-OptimumBenefits!$A8))*(VLOOKUP(FI8,'Survival Probability'!$A$3:$F$98,3)/VLOOKUP($A8,'Survival Probability'!$A$3:$F$98,3)))</f>
        <v>2.7821652050715553</v>
      </c>
      <c r="FM8" s="282">
        <f t="shared" ca="1" si="64"/>
        <v>0</v>
      </c>
      <c r="FN8" s="200">
        <f t="shared" ref="FN8:HY8" si="449">FN7</f>
        <v>58</v>
      </c>
      <c r="FO8" s="416">
        <f>IF($B8&lt;Main!$B$10,0,HLOOKUP(FN8,ReplacementRates!$A$3:$BE$59,ReplacementRates!$A7-5,1))*IF(Main!$B$30=1,Main!$B$31,(IF(OptimumBenefits!$B8&lt;20,Main!$B$31,IF(OptimumBenefits!$B8&lt;25,Main!$B$32,IF(OptimumBenefits!$B8&lt;30,Main!$B$33,Main!$B$34)))))*OptimumBenefits!$B8</f>
        <v>0</v>
      </c>
      <c r="FP8" s="418">
        <f ca="1">FO8*IF($B8=Salary!$B8,Salary!$I8,"")</f>
        <v>0</v>
      </c>
      <c r="FQ8" s="419">
        <f ca="1">IF($B8&lt;Main!$B$10,0,(VLOOKUP(FN8,'Survival Probability'!$A$3:$F$98,6)/(1+Main!$B$5)^(OptimumBenefits!FN8-OptimumBenefits!$A8))*(VLOOKUP(FN8,'Survival Probability'!$A$3:$F$98,3)/VLOOKUP($A8,'Survival Probability'!$A$3:$F$98,3)))</f>
        <v>2.5667461323353407</v>
      </c>
      <c r="FR8" s="282">
        <f t="shared" ca="1" si="66"/>
        <v>0</v>
      </c>
      <c r="FS8" s="200">
        <f t="shared" ref="FS8:ID8" si="450">FS7</f>
        <v>59</v>
      </c>
      <c r="FT8" s="416">
        <f>IF($B8&lt;Main!$B$10,0,HLOOKUP(FS8,ReplacementRates!$A$3:$BE$59,ReplacementRates!$A7-5,1))*IF(Main!$B$30=1,Main!$B$31,(IF(OptimumBenefits!$B8&lt;20,Main!$B$31,IF(OptimumBenefits!$B8&lt;25,Main!$B$32,IF(OptimumBenefits!$B8&lt;30,Main!$B$33,Main!$B$34)))))*OptimumBenefits!$B8</f>
        <v>0</v>
      </c>
      <c r="FU8" s="418">
        <f ca="1">FT8*IF($B8=Salary!$B8,Salary!$I8,"")</f>
        <v>0</v>
      </c>
      <c r="FV8" s="419">
        <f ca="1">IF($B8&lt;Main!$B$10,0,(VLOOKUP(FS8,'Survival Probability'!$A$3:$F$98,6)/(1+Main!$B$5)^(OptimumBenefits!FS8-OptimumBenefits!$A8))*(VLOOKUP(FS8,'Survival Probability'!$A$3:$F$98,3)/VLOOKUP($A8,'Survival Probability'!$A$3:$F$98,3)))</f>
        <v>2.3662574538819934</v>
      </c>
      <c r="FW8" s="282">
        <f t="shared" ca="1" si="68"/>
        <v>0</v>
      </c>
      <c r="FX8" s="200">
        <f t="shared" ref="FX8:II8" si="451">FX7</f>
        <v>60</v>
      </c>
      <c r="FY8" s="416">
        <f>IF($B8&lt;Main!$B$10,0,HLOOKUP(FX8,ReplacementRates!$A$3:$BE$59,ReplacementRates!$A7-5,1))*IF(Main!$B$30=1,Main!$B$31,(IF(OptimumBenefits!$B8&lt;20,Main!$B$31,IF(OptimumBenefits!$B8&lt;25,Main!$B$32,IF(OptimumBenefits!$B8&lt;30,Main!$B$33,Main!$B$34)))))*OptimumBenefits!$B8</f>
        <v>0</v>
      </c>
      <c r="FZ8" s="418">
        <f ca="1">FY8*IF($B8=Salary!$B8,Salary!$I8,"")</f>
        <v>0</v>
      </c>
      <c r="GA8" s="419">
        <f ca="1">IF($B8&lt;Main!$B$10,0,(VLOOKUP(FX8,'Survival Probability'!$A$3:$F$98,6)/(1+Main!$B$5)^(OptimumBenefits!FX8-OptimumBenefits!$A8))*(VLOOKUP(FX8,'Survival Probability'!$A$3:$F$98,3)/VLOOKUP($A8,'Survival Probability'!$A$3:$F$98,3)))</f>
        <v>2.1797113673834758</v>
      </c>
      <c r="GB8" s="282">
        <f t="shared" ca="1" si="70"/>
        <v>0</v>
      </c>
      <c r="GC8" s="200">
        <f t="shared" ref="GC8:IN8" si="452">GC7</f>
        <v>61</v>
      </c>
      <c r="GD8" s="416">
        <f>IF($B8&lt;Main!$B$10,0,HLOOKUP(GC8,ReplacementRates!$A$3:$BE$59,ReplacementRates!$A7-5,1))*IF(Main!$B$30=1,Main!$B$31,(IF(OptimumBenefits!$B8&lt;20,Main!$B$31,IF(OptimumBenefits!$B8&lt;25,Main!$B$32,IF(OptimumBenefits!$B8&lt;30,Main!$B$33,Main!$B$34)))))*OptimumBenefits!$B8</f>
        <v>0</v>
      </c>
      <c r="GE8" s="418">
        <f ca="1">GD8*IF($B8=Salary!$B8,Salary!$I8,"")</f>
        <v>0</v>
      </c>
      <c r="GF8" s="419">
        <f ca="1">IF($B8&lt;Main!$B$10,0,(VLOOKUP(GC8,'Survival Probability'!$A$3:$F$98,6)/(1+Main!$B$5)^(OptimumBenefits!GC8-OptimumBenefits!$A8))*(VLOOKUP(GC8,'Survival Probability'!$A$3:$F$98,3)/VLOOKUP($A8,'Survival Probability'!$A$3:$F$98,3)))</f>
        <v>2.0061825307278762</v>
      </c>
      <c r="GG8" s="282">
        <f t="shared" ca="1" si="72"/>
        <v>0</v>
      </c>
      <c r="GH8" s="200">
        <f t="shared" ref="GH8:IS8" si="453">GH7</f>
        <v>62</v>
      </c>
      <c r="GI8" s="416">
        <f>IF($B8&lt;Main!$B$10,0,HLOOKUP(GH8,ReplacementRates!$A$3:$BE$59,ReplacementRates!$A7-5,1))*IF(Main!$B$30=1,Main!$B$31,(IF(OptimumBenefits!$B8&lt;20,Main!$B$31,IF(OptimumBenefits!$B8&lt;25,Main!$B$32,IF(OptimumBenefits!$B8&lt;30,Main!$B$33,Main!$B$34)))))*OptimumBenefits!$B8</f>
        <v>0</v>
      </c>
      <c r="GJ8" s="418">
        <f ca="1">GI8*IF($B8=Salary!$B8,Salary!$I8,"")</f>
        <v>0</v>
      </c>
      <c r="GK8" s="419">
        <f ca="1">IF($B8&lt;Main!$B$10,0,(VLOOKUP(GH8,'Survival Probability'!$A$3:$F$98,6)/(1+Main!$B$5)^(OptimumBenefits!GH8-OptimumBenefits!$A8))*(VLOOKUP(GH8,'Survival Probability'!$A$3:$F$98,3)/VLOOKUP($A8,'Survival Probability'!$A$3:$F$98,3)))</f>
        <v>1.844804047986206</v>
      </c>
      <c r="GL8" s="282">
        <f t="shared" ca="1" si="74"/>
        <v>0</v>
      </c>
      <c r="GM8" s="200">
        <f t="shared" ref="GM8:IX8" si="454">GM7</f>
        <v>63</v>
      </c>
      <c r="GN8" s="416">
        <f>IF($B8&lt;Main!$B$10,0,HLOOKUP(GM8,ReplacementRates!$A$3:$BE$59,ReplacementRates!$A7-5,1))*IF(Main!$B$30=1,Main!$B$31,(IF(OptimumBenefits!$B8&lt;20,Main!$B$31,IF(OptimumBenefits!$B8&lt;25,Main!$B$32,IF(OptimumBenefits!$B8&lt;30,Main!$B$33,Main!$B$34)))))*OptimumBenefits!$B8</f>
        <v>0</v>
      </c>
      <c r="GO8" s="418">
        <f ca="1">GN8*IF($B8=Salary!$B8,Salary!$I8,"")</f>
        <v>0</v>
      </c>
      <c r="GP8" s="419">
        <f ca="1">IF($B8&lt;Main!$B$10,0,(VLOOKUP(GM8,'Survival Probability'!$A$3:$F$98,6)/(1+Main!$B$5)^(OptimumBenefits!GM8-OptimumBenefits!$A8))*(VLOOKUP(GM8,'Survival Probability'!$A$3:$F$98,3)/VLOOKUP($A8,'Survival Probability'!$A$3:$F$98,3)))</f>
        <v>1.6947775322660856</v>
      </c>
      <c r="GQ8" s="282">
        <f t="shared" ca="1" si="76"/>
        <v>0</v>
      </c>
      <c r="GR8" s="200">
        <f t="shared" ref="GR8:JC8" si="455">GR7</f>
        <v>64</v>
      </c>
      <c r="GS8" s="416">
        <f>IF($B8&lt;Main!$B$10,0,HLOOKUP(GR8,ReplacementRates!$A$3:$BE$59,ReplacementRates!$A7-5,1))*IF(Main!$B$30=1,Main!$B$31,(IF(OptimumBenefits!$B8&lt;20,Main!$B$31,IF(OptimumBenefits!$B8&lt;25,Main!$B$32,IF(OptimumBenefits!$B8&lt;30,Main!$B$33,Main!$B$34)))))*OptimumBenefits!$B8</f>
        <v>0</v>
      </c>
      <c r="GT8" s="418">
        <f ca="1">GS8*IF($B8=Salary!$B8,Salary!$I8,"")</f>
        <v>0</v>
      </c>
      <c r="GU8" s="419">
        <f ca="1">IF($B8&lt;Main!$B$10,0,(VLOOKUP(GR8,'Survival Probability'!$A$3:$F$98,6)/(1+Main!$B$5)^(OptimumBenefits!GR8-OptimumBenefits!$A8))*(VLOOKUP(GR8,'Survival Probability'!$A$3:$F$98,3)/VLOOKUP($A8,'Survival Probability'!$A$3:$F$98,3)))</f>
        <v>1.5553529060196702</v>
      </c>
      <c r="GV8" s="282">
        <f t="shared" ca="1" si="78"/>
        <v>0</v>
      </c>
      <c r="GW8" s="200">
        <f t="shared" ref="GW8:JH8" si="456">GW7</f>
        <v>65</v>
      </c>
      <c r="GX8" s="416">
        <f>IF($B8&lt;Main!$B$10,0,HLOOKUP(GW8,ReplacementRates!$A$3:$BE$59,ReplacementRates!$A7-5,1))*IF(Main!$B$30=1,Main!$B$31,(IF(OptimumBenefits!$B8&lt;20,Main!$B$31,IF(OptimumBenefits!$B8&lt;25,Main!$B$32,IF(OptimumBenefits!$B8&lt;30,Main!$B$33,Main!$B$34)))))*OptimumBenefits!$B8</f>
        <v>0</v>
      </c>
      <c r="GY8" s="418">
        <f ca="1">GX8*IF($B8=Salary!$B8,Salary!$I8,"")</f>
        <v>0</v>
      </c>
      <c r="GZ8" s="419">
        <f ca="1">IF($B8&lt;Main!$B$10,0,(VLOOKUP(GW8,'Survival Probability'!$A$3:$F$98,6)/(1+Main!$B$5)^(OptimumBenefits!GW8-OptimumBenefits!$A8))*(VLOOKUP(GW8,'Survival Probability'!$A$3:$F$98,3)/VLOOKUP($A8,'Survival Probability'!$A$3:$F$98,3)))</f>
        <v>1.4258257274448336</v>
      </c>
      <c r="HA8" s="282">
        <f t="shared" ca="1" si="80"/>
        <v>0</v>
      </c>
      <c r="HB8" s="200">
        <f t="shared" ref="HB8:JM8" si="457">HB7</f>
        <v>66</v>
      </c>
      <c r="HC8" s="416">
        <f>IF($B8&lt;Main!$B$10,0,HLOOKUP(HB8,ReplacementRates!$A$3:$BE$59,ReplacementRates!$A7-5,1))*IF(Main!$B$30=1,Main!$B$31,(IF(OptimumBenefits!$B8&lt;20,Main!$B$31,IF(OptimumBenefits!$B8&lt;25,Main!$B$32,IF(OptimumBenefits!$B8&lt;30,Main!$B$33,Main!$B$34)))))*OptimumBenefits!$B8</f>
        <v>0</v>
      </c>
      <c r="HD8" s="418">
        <f ca="1">HC8*IF($B8=Salary!$B8,Salary!$I8,"")</f>
        <v>0</v>
      </c>
      <c r="HE8" s="419">
        <f ca="1">IF($B8&lt;Main!$B$10,0,(VLOOKUP(HB8,'Survival Probability'!$A$3:$F$98,6)/(1+Main!$B$5)^(OptimumBenefits!HB8-OptimumBenefits!$A8))*(VLOOKUP(HB8,'Survival Probability'!$A$3:$F$98,3)/VLOOKUP($A8,'Survival Probability'!$A$3:$F$98,3)))</f>
        <v>1.3055346052126189</v>
      </c>
      <c r="HF8" s="282">
        <f t="shared" ca="1" si="82"/>
        <v>0</v>
      </c>
      <c r="HG8" s="200">
        <f t="shared" ref="HG8:JR8" si="458">HG7</f>
        <v>67</v>
      </c>
      <c r="HH8" s="416">
        <f>IF($B8&lt;Main!$B$10,0,HLOOKUP(HG8,ReplacementRates!$A$3:$BE$59,ReplacementRates!$A7-5,1))*IF(Main!$B$30=1,Main!$B$31,(IF(OptimumBenefits!$B8&lt;20,Main!$B$31,IF(OptimumBenefits!$B8&lt;25,Main!$B$32,IF(OptimumBenefits!$B8&lt;30,Main!$B$33,Main!$B$34)))))*OptimumBenefits!$B8</f>
        <v>8.1000000000000003E-2</v>
      </c>
      <c r="HI8" s="418">
        <f ca="1">HH8*IF($B8=Salary!$B8,Salary!$I8,"")</f>
        <v>2643.3912843786329</v>
      </c>
      <c r="HJ8" s="419">
        <f ca="1">IF($B8&lt;Main!$B$10,0,(VLOOKUP(HG8,'Survival Probability'!$A$3:$F$98,6)/(1+Main!$B$5)^(OptimumBenefits!HG8-OptimumBenefits!$A8))*(VLOOKUP(HG8,'Survival Probability'!$A$3:$F$98,3)/VLOOKUP($A8,'Survival Probability'!$A$3:$F$98,3)))</f>
        <v>1.1938593497711849</v>
      </c>
      <c r="HK8" s="282">
        <f t="shared" ca="1" si="84"/>
        <v>3155.8373999590922</v>
      </c>
      <c r="HL8" s="200">
        <f t="shared" ref="HL8:JW8" si="459">HL7</f>
        <v>68</v>
      </c>
      <c r="HM8" s="416">
        <f>IF($B8&lt;Main!$B$10,0,HLOOKUP(HL8,ReplacementRates!$A$3:$BE$59,ReplacementRates!$A7-5,1))*IF(Main!$B$30=1,Main!$B$31,(IF(OptimumBenefits!$B8&lt;20,Main!$B$31,IF(OptimumBenefits!$B8&lt;25,Main!$B$32,IF(OptimumBenefits!$B8&lt;30,Main!$B$33,Main!$B$34)))))*OptimumBenefits!$B8</f>
        <v>8.1000000000000003E-2</v>
      </c>
      <c r="HN8" s="418">
        <f ca="1">HM8*IF($B8=Salary!$B8,Salary!$I8,"")</f>
        <v>2643.3912843786329</v>
      </c>
      <c r="HO8" s="419">
        <f ca="1">IF($B8&lt;Main!$B$10,0,(VLOOKUP(HL8,'Survival Probability'!$A$3:$F$98,6)/(1+Main!$B$5)^(OptimumBenefits!HL8-OptimumBenefits!$A8))*(VLOOKUP(HL8,'Survival Probability'!$A$3:$F$98,3)/VLOOKUP($A8,'Survival Probability'!$A$3:$F$98,3)))</f>
        <v>1.0902130915955019</v>
      </c>
      <c r="HP8" s="282">
        <f t="shared" ca="1" si="86"/>
        <v>2881.8597844390342</v>
      </c>
      <c r="HQ8" s="200">
        <f t="shared" ref="HQ8:KB8" si="460">HQ7</f>
        <v>69</v>
      </c>
      <c r="HR8" s="416">
        <f>IF($B8&lt;Main!$B$10,0,HLOOKUP(HQ8,ReplacementRates!$A$3:$BE$59,ReplacementRates!$A7-5,1))*IF(Main!$B$30=1,Main!$B$31,(IF(OptimumBenefits!$B8&lt;20,Main!$B$31,IF(OptimumBenefits!$B8&lt;25,Main!$B$32,IF(OptimumBenefits!$B8&lt;30,Main!$B$33,Main!$B$34)))))*OptimumBenefits!$B8</f>
        <v>8.1000000000000003E-2</v>
      </c>
      <c r="HS8" s="418">
        <f ca="1">HR8*IF($B8=Salary!$B8,Salary!$I8,"")</f>
        <v>2643.3912843786329</v>
      </c>
      <c r="HT8" s="419">
        <f ca="1">IF($B8&lt;Main!$B$10,0,(VLOOKUP(HQ8,'Survival Probability'!$A$3:$F$98,6)/(1+Main!$B$5)^(OptimumBenefits!HQ8-OptimumBenefits!$A8))*(VLOOKUP(HQ8,'Survival Probability'!$A$3:$F$98,3)/VLOOKUP($A8,'Survival Probability'!$A$3:$F$98,3)))</f>
        <v>0.9940704590283308</v>
      </c>
      <c r="HU8" s="282">
        <f t="shared" ca="1" si="88"/>
        <v>2627.7171874537567</v>
      </c>
      <c r="HV8" s="200">
        <f t="shared" ref="HV8:KG8" si="461">HV7</f>
        <v>70</v>
      </c>
      <c r="HW8" s="416">
        <f>IF($B8&lt;Main!$B$10,0,HLOOKUP(HV8,ReplacementRates!$A$3:$BE$59,ReplacementRates!$A7-5,1))*IF(Main!$B$30=1,Main!$B$31,(IF(OptimumBenefits!$B8&lt;20,Main!$B$31,IF(OptimumBenefits!$B8&lt;25,Main!$B$32,IF(OptimumBenefits!$B8&lt;30,Main!$B$33,Main!$B$34)))))*OptimumBenefits!$B8</f>
        <v>8.1000000000000003E-2</v>
      </c>
      <c r="HX8" s="418">
        <f ca="1">HW8*IF($B8=Salary!$B8,Salary!$I8,"")</f>
        <v>2643.3912843786329</v>
      </c>
      <c r="HY8" s="419">
        <f ca="1">IF($B8&lt;Main!$B$10,0,(VLOOKUP(HV8,'Survival Probability'!$A$3:$F$98,6)/(1+Main!$B$5)^(OptimumBenefits!HV8-OptimumBenefits!$A8))*(VLOOKUP(HV8,'Survival Probability'!$A$3:$F$98,3)/VLOOKUP($A8,'Survival Probability'!$A$3:$F$98,3)))</f>
        <v>0.90493614384221865</v>
      </c>
      <c r="HZ8" s="282">
        <f t="shared" ca="1" si="90"/>
        <v>2392.1003155517296</v>
      </c>
      <c r="IA8" s="200">
        <f t="shared" ref="IA8:KL8" si="462">IA7</f>
        <v>71</v>
      </c>
      <c r="IB8" s="416">
        <f>IF($B8&lt;Main!$B$10,0,HLOOKUP(IA8,ReplacementRates!$A$3:$BE$59,ReplacementRates!$A7-5,1))*IF(Main!$B$30=1,Main!$B$31,(IF(OptimumBenefits!$B8&lt;20,Main!$B$31,IF(OptimumBenefits!$B8&lt;25,Main!$B$32,IF(OptimumBenefits!$B8&lt;30,Main!$B$33,Main!$B$34)))))*OptimumBenefits!$B8</f>
        <v>8.1000000000000003E-2</v>
      </c>
      <c r="IC8" s="418">
        <f ca="1">IB8*IF($B8=Salary!$B8,Salary!$I8,"")</f>
        <v>2643.3912843786329</v>
      </c>
      <c r="ID8" s="419">
        <f ca="1">IF($B8&lt;Main!$B$10,0,(VLOOKUP(IA8,'Survival Probability'!$A$3:$F$98,6)/(1+Main!$B$5)^(OptimumBenefits!IA8-OptimumBenefits!$A8))*(VLOOKUP(IA8,'Survival Probability'!$A$3:$F$98,3)/VLOOKUP($A8,'Survival Probability'!$A$3:$F$98,3)))</f>
        <v>0.82234390499766719</v>
      </c>
      <c r="IE8" s="282">
        <f t="shared" ca="1" si="92"/>
        <v>2173.7767112327238</v>
      </c>
      <c r="IF8" s="200">
        <f t="shared" ref="IF8:KP8" si="463">IF7</f>
        <v>72</v>
      </c>
      <c r="IG8" s="416">
        <f>IF($B8&lt;Main!$B$10,0,HLOOKUP(IF8,ReplacementRates!$A$3:$BE$59,ReplacementRates!$A7-5,1))*IF(Main!$B$30=1,Main!$B$31,(IF(OptimumBenefits!$B8&lt;20,Main!$B$31,IF(OptimumBenefits!$B8&lt;25,Main!$B$32,IF(OptimumBenefits!$B8&lt;30,Main!$B$33,Main!$B$34)))))*OptimumBenefits!$B8</f>
        <v>8.1000000000000003E-2</v>
      </c>
      <c r="IH8" s="418">
        <f ca="1">IG8*IF($B8=Salary!$B8,Salary!$I8,"")</f>
        <v>2643.3912843786329</v>
      </c>
      <c r="II8" s="419">
        <f ca="1">IF($B8&lt;Main!$B$10,0,(VLOOKUP(IF8,'Survival Probability'!$A$3:$F$98,6)/(1+Main!$B$5)^(OptimumBenefits!IF8-OptimumBenefits!$A8))*(VLOOKUP(IF8,'Survival Probability'!$A$3:$F$98,3)/VLOOKUP($A8,'Survival Probability'!$A$3:$F$98,3)))</f>
        <v>0.74585523928592945</v>
      </c>
      <c r="IJ8" s="282">
        <f t="shared" ca="1" si="94"/>
        <v>1971.5872389365657</v>
      </c>
      <c r="IK8" s="200">
        <f t="shared" ref="IK8:KP8" si="464">IK7</f>
        <v>73</v>
      </c>
      <c r="IL8" s="416">
        <f>IF($B8&lt;Main!$B$10,0,HLOOKUP(IK8,ReplacementRates!$A$3:$BE$59,ReplacementRates!$A7-5,1))*IF(Main!$B$30=1,Main!$B$31,(IF(OptimumBenefits!$B8&lt;20,Main!$B$31,IF(OptimumBenefits!$B8&lt;25,Main!$B$32,IF(OptimumBenefits!$B8&lt;30,Main!$B$33,Main!$B$34)))))*OptimumBenefits!$B8</f>
        <v>8.1000000000000003E-2</v>
      </c>
      <c r="IM8" s="418">
        <f ca="1">IL8*IF($B8=Salary!$B8,Salary!$I8,"")</f>
        <v>2643.3912843786329</v>
      </c>
      <c r="IN8" s="419">
        <f ca="1">IF($B8&lt;Main!$B$10,0,(VLOOKUP(IK8,'Survival Probability'!$A$3:$F$98,6)/(1+Main!$B$5)^(OptimumBenefits!IK8-OptimumBenefits!$A8))*(VLOOKUP(IK8,'Survival Probability'!$A$3:$F$98,3)/VLOOKUP($A8,'Survival Probability'!$A$3:$F$98,3)))</f>
        <v>0.67509366727772668</v>
      </c>
      <c r="IO8" s="282">
        <f t="shared" ca="1" si="96"/>
        <v>1784.5367162211514</v>
      </c>
      <c r="IP8" s="200">
        <f t="shared" ref="IP8:KP8" si="465">IP7</f>
        <v>74</v>
      </c>
      <c r="IQ8" s="416">
        <f>IF($B8&lt;Main!$B$10,0,HLOOKUP(IP8,ReplacementRates!$A$3:$BE$59,ReplacementRates!$A7-5,1))*IF(Main!$B$30=1,Main!$B$31,(IF(OptimumBenefits!$B8&lt;20,Main!$B$31,IF(OptimumBenefits!$B8&lt;25,Main!$B$32,IF(OptimumBenefits!$B8&lt;30,Main!$B$33,Main!$B$34)))))*OptimumBenefits!$B8</f>
        <v>8.1000000000000003E-2</v>
      </c>
      <c r="IR8" s="418">
        <f ca="1">IQ8*IF($B8=Salary!$B8,Salary!$I8,"")</f>
        <v>2643.3912843786329</v>
      </c>
      <c r="IS8" s="419">
        <f ca="1">IF($B8&lt;Main!$B$10,0,(VLOOKUP(IP8,'Survival Probability'!$A$3:$F$98,6)/(1+Main!$B$5)^(OptimumBenefits!IP8-OptimumBenefits!$A8))*(VLOOKUP(IP8,'Survival Probability'!$A$3:$F$98,3)/VLOOKUP($A8,'Survival Probability'!$A$3:$F$98,3)))</f>
        <v>0.60973986738322383</v>
      </c>
      <c r="IT8" s="282">
        <f t="shared" ca="1" si="98"/>
        <v>1611.7810511789974</v>
      </c>
      <c r="IU8" s="200">
        <f t="shared" ref="IU8:KP8" si="466">IU7</f>
        <v>75</v>
      </c>
      <c r="IV8" s="416">
        <f>IF($B8&lt;Main!$B$10,0,HLOOKUP(IU8,ReplacementRates!$A$3:$BE$59,ReplacementRates!$A7-5,1))*IF(Main!$B$30=1,Main!$B$31,(IF(OptimumBenefits!$B8&lt;20,Main!$B$31,IF(OptimumBenefits!$B8&lt;25,Main!$B$32,IF(OptimumBenefits!$B8&lt;30,Main!$B$33,Main!$B$34)))))*OptimumBenefits!$B8</f>
        <v>8.1000000000000003E-2</v>
      </c>
      <c r="IW8" s="418">
        <f ca="1">IV8*IF($B8=Salary!$B8,Salary!$I8,"")</f>
        <v>2643.3912843786329</v>
      </c>
      <c r="IX8" s="419">
        <f ca="1">IF($B8&lt;Main!$B$10,0,(VLOOKUP(IU8,'Survival Probability'!$A$3:$F$98,6)/(1+Main!$B$5)^(OptimumBenefits!IU8-OptimumBenefits!$A8))*(VLOOKUP(IU8,'Survival Probability'!$A$3:$F$98,3)/VLOOKUP($A8,'Survival Probability'!$A$3:$F$98,3)))</f>
        <v>0.54948014317203742</v>
      </c>
      <c r="IY8" s="282">
        <f t="shared" ca="1" si="100"/>
        <v>1452.491021400087</v>
      </c>
      <c r="IZ8" s="200">
        <f t="shared" ref="IZ8:KP8" si="467">IZ7</f>
        <v>76</v>
      </c>
      <c r="JA8" s="416">
        <f>IF($B8&lt;Main!$B$10,0,HLOOKUP(IZ8,ReplacementRates!$A$3:$BE$59,ReplacementRates!$A7-5,1))*IF(Main!$B$30=1,Main!$B$31,(IF(OptimumBenefits!$B8&lt;20,Main!$B$31,IF(OptimumBenefits!$B8&lt;25,Main!$B$32,IF(OptimumBenefits!$B8&lt;30,Main!$B$33,Main!$B$34)))))*OptimumBenefits!$B8</f>
        <v>8.1000000000000003E-2</v>
      </c>
      <c r="JB8" s="418">
        <f ca="1">JA8*IF($B8=Salary!$B8,Salary!$I8,"")</f>
        <v>2643.3912843786329</v>
      </c>
      <c r="JC8" s="419">
        <f ca="1">IF($B8&lt;Main!$B$10,0,(VLOOKUP(IZ8,'Survival Probability'!$A$3:$F$98,6)/(1+Main!$B$5)^(OptimumBenefits!IZ8-OptimumBenefits!$A8))*(VLOOKUP(IZ8,'Survival Probability'!$A$3:$F$98,3)/VLOOKUP($A8,'Survival Probability'!$A$3:$F$98,3)))</f>
        <v>0.49400801968774022</v>
      </c>
      <c r="JD8" s="282">
        <f t="shared" ca="1" si="102"/>
        <v>1305.8564936557207</v>
      </c>
      <c r="JE8" s="200">
        <f t="shared" ref="JE8:KP8" si="468">JE7</f>
        <v>77</v>
      </c>
      <c r="JF8" s="416">
        <f>IF($B8&lt;Main!$B$10,0,HLOOKUP(JE8,ReplacementRates!$A$3:$BE$59,ReplacementRates!$A7-5,1))*IF(Main!$B$30=1,Main!$B$31,(IF(OptimumBenefits!$B8&lt;20,Main!$B$31,IF(OptimumBenefits!$B8&lt;25,Main!$B$32,IF(OptimumBenefits!$B8&lt;30,Main!$B$33,Main!$B$34)))))*OptimumBenefits!$B8</f>
        <v>8.1000000000000003E-2</v>
      </c>
      <c r="JG8" s="418">
        <f ca="1">JF8*IF($B8=Salary!$B8,Salary!$I8,"")</f>
        <v>2643.3912843786329</v>
      </c>
      <c r="JH8" s="419">
        <f ca="1">IF($B8&lt;Main!$B$10,0,(VLOOKUP(JE8,'Survival Probability'!$A$3:$F$98,6)/(1+Main!$B$5)^(OptimumBenefits!JE8-OptimumBenefits!$A8))*(VLOOKUP(JE8,'Survival Probability'!$A$3:$F$98,3)/VLOOKUP($A8,'Survival Probability'!$A$3:$F$98,3)))</f>
        <v>0.44302593233123666</v>
      </c>
      <c r="JI8" s="282">
        <f t="shared" ca="1" si="104"/>
        <v>1171.0908882781089</v>
      </c>
      <c r="JJ8" s="200">
        <f t="shared" ref="JJ8:KP8" si="469">JJ7</f>
        <v>78</v>
      </c>
      <c r="JK8" s="416">
        <f>IF($B8&lt;Main!$B$10,0,HLOOKUP(JJ8,ReplacementRates!$A$3:$BE$59,ReplacementRates!$A7-5,1))*IF(Main!$B$30=1,Main!$B$31,(IF(OptimumBenefits!$B8&lt;20,Main!$B$31,IF(OptimumBenefits!$B8&lt;25,Main!$B$32,IF(OptimumBenefits!$B8&lt;30,Main!$B$33,Main!$B$34)))))*OptimumBenefits!$B8</f>
        <v>8.1000000000000003E-2</v>
      </c>
      <c r="JL8" s="418">
        <f ca="1">JK8*IF($B8=Salary!$B8,Salary!$I8,"")</f>
        <v>2643.3912843786329</v>
      </c>
      <c r="JM8" s="419">
        <f ca="1">IF($B8&lt;Main!$B$10,0,(VLOOKUP(JJ8,'Survival Probability'!$A$3:$F$98,6)/(1+Main!$B$5)^(OptimumBenefits!JJ8-OptimumBenefits!$A8))*(VLOOKUP(JJ8,'Survival Probability'!$A$3:$F$98,3)/VLOOKUP($A8,'Survival Probability'!$A$3:$F$98,3)))</f>
        <v>0.39625206071226515</v>
      </c>
      <c r="JN8" s="282">
        <f t="shared" ca="1" si="106"/>
        <v>1047.4492437038746</v>
      </c>
      <c r="JO8" s="200">
        <f t="shared" ref="JO8:KP8" si="470">JO7</f>
        <v>79</v>
      </c>
      <c r="JP8" s="416">
        <f>IF($B8&lt;Main!$B$10,0,HLOOKUP(JO8,ReplacementRates!$A$3:$BE$59,ReplacementRates!$A7-5,1))*IF(Main!$B$30=1,Main!$B$31,(IF(OptimumBenefits!$B8&lt;20,Main!$B$31,IF(OptimumBenefits!$B8&lt;25,Main!$B$32,IF(OptimumBenefits!$B8&lt;30,Main!$B$33,Main!$B$34)))))*OptimumBenefits!$B8</f>
        <v>8.1000000000000003E-2</v>
      </c>
      <c r="JQ8" s="418">
        <f ca="1">JP8*IF($B8=Salary!$B8,Salary!$I8,"")</f>
        <v>2643.3912843786329</v>
      </c>
      <c r="JR8" s="419">
        <f ca="1">IF($B8&lt;Main!$B$10,0,(VLOOKUP(JO8,'Survival Probability'!$A$3:$F$98,6)/(1+Main!$B$5)^(OptimumBenefits!JO8-OptimumBenefits!$A8))*(VLOOKUP(JO8,'Survival Probability'!$A$3:$F$98,3)/VLOOKUP($A8,'Survival Probability'!$A$3:$F$98,3)))</f>
        <v>0.35341189201098933</v>
      </c>
      <c r="JS8" s="282">
        <f t="shared" ca="1" si="108"/>
        <v>934.20591513761178</v>
      </c>
      <c r="JT8" s="200">
        <f t="shared" ref="JT8:KP8" si="471">JT7</f>
        <v>80</v>
      </c>
      <c r="JU8" s="416">
        <f>IF($B8&lt;Main!$B$10,0,HLOOKUP(JT8,ReplacementRates!$A$3:$BE$59,ReplacementRates!$A7-5,1))*IF(Main!$B$30=1,Main!$B$31,(IF(OptimumBenefits!$B8&lt;20,Main!$B$31,IF(OptimumBenefits!$B8&lt;25,Main!$B$32,IF(OptimumBenefits!$B8&lt;30,Main!$B$33,Main!$B$34)))))*OptimumBenefits!$B8</f>
        <v>8.1000000000000003E-2</v>
      </c>
      <c r="JV8" s="418">
        <f ca="1">JU8*IF($B8=Salary!$B8,Salary!$I8,"")</f>
        <v>2643.3912843786329</v>
      </c>
      <c r="JW8" s="419">
        <f ca="1">IF($B8&lt;Main!$B$10,0,(VLOOKUP(JT8,'Survival Probability'!$A$3:$F$98,6)/(1+Main!$B$5)^(OptimumBenefits!JT8-OptimumBenefits!$A8))*(VLOOKUP(JT8,'Survival Probability'!$A$3:$F$98,3)/VLOOKUP($A8,'Survival Probability'!$A$3:$F$98,3)))</f>
        <v>0.31423521309629421</v>
      </c>
      <c r="JX8" s="282">
        <f t="shared" ca="1" si="110"/>
        <v>830.64662354360655</v>
      </c>
      <c r="JY8" s="200">
        <f t="shared" ref="JY8:KP8" si="472">JY7</f>
        <v>81</v>
      </c>
      <c r="JZ8" s="416">
        <f>IF($B8&lt;Main!$B$10,0,HLOOKUP(JY8,ReplacementRates!$A$3:$BE$59,ReplacementRates!$A7-5,1))*IF(Main!$B$30=1,Main!$B$31,(IF(OptimumBenefits!$B8&lt;20,Main!$B$31,IF(OptimumBenefits!$B8&lt;25,Main!$B$32,IF(OptimumBenefits!$B8&lt;30,Main!$B$33,Main!$B$34)))))*OptimumBenefits!$B8</f>
        <v>8.1000000000000003E-2</v>
      </c>
      <c r="KA8" s="418">
        <f ca="1">JZ8*IF($B8=Salary!$B8,Salary!$I8,"")</f>
        <v>2643.3912843786329</v>
      </c>
      <c r="KB8" s="419">
        <f ca="1">IF($B8&lt;Main!$B$10,0,(VLOOKUP(JY8,'Survival Probability'!$A$3:$F$98,6)/(1+Main!$B$5)^(OptimumBenefits!JY8-OptimumBenefits!$A8))*(VLOOKUP(JY8,'Survival Probability'!$A$3:$F$98,3)/VLOOKUP($A8,'Survival Probability'!$A$3:$F$98,3)))</f>
        <v>0.2784702636020478</v>
      </c>
      <c r="KC8" s="282">
        <f t="shared" ca="1" si="112"/>
        <v>736.10586776427363</v>
      </c>
      <c r="KD8" s="200">
        <f t="shared" ref="KD8:KP8" si="473">KD7</f>
        <v>82</v>
      </c>
      <c r="KE8" s="416">
        <f>IF($B8&lt;Main!$B$10,0,HLOOKUP(KD8,ReplacementRates!$A$3:$BE$59,ReplacementRates!$A7-5,1))*IF(Main!$B$30=1,Main!$B$31,(IF(OptimumBenefits!$B8&lt;20,Main!$B$31,IF(OptimumBenefits!$B8&lt;25,Main!$B$32,IF(OptimumBenefits!$B8&lt;30,Main!$B$33,Main!$B$34)))))*OptimumBenefits!$B8</f>
        <v>8.1000000000000003E-2</v>
      </c>
      <c r="KF8" s="418">
        <f ca="1">KE8*IF($B8=Salary!$B8,Salary!$I8,"")</f>
        <v>2643.3912843786329</v>
      </c>
      <c r="KG8" s="419">
        <f ca="1">IF($B8&lt;Main!$B$10,0,(VLOOKUP(KD8,'Survival Probability'!$A$3:$F$98,6)/(1+Main!$B$5)^(OptimumBenefits!KD8-OptimumBenefits!$A8))*(VLOOKUP(KD8,'Survival Probability'!$A$3:$F$98,3)/VLOOKUP($A8,'Survival Probability'!$A$3:$F$98,3)))</f>
        <v>0.24588264813296729</v>
      </c>
      <c r="KH8" s="282">
        <f t="shared" ca="1" si="114"/>
        <v>649.96404905462384</v>
      </c>
      <c r="KI8" s="200">
        <f t="shared" ref="KI8:KP8" si="474">KI7</f>
        <v>83</v>
      </c>
      <c r="KJ8" s="416">
        <f>IF($B8&lt;Main!$B$10,0,HLOOKUP(KI8,ReplacementRates!$A$3:$BE$59,ReplacementRates!$A7-5,1))*IF(Main!$B$30=1,Main!$B$31,(IF(OptimumBenefits!$B8&lt;20,Main!$B$31,IF(OptimumBenefits!$B8&lt;25,Main!$B$32,IF(OptimumBenefits!$B8&lt;30,Main!$B$33,Main!$B$34)))))*OptimumBenefits!$B8</f>
        <v>8.1000000000000003E-2</v>
      </c>
      <c r="KK8" s="418">
        <f ca="1">KJ8*IF($B8=Salary!$B8,Salary!$I8,"")</f>
        <v>2643.3912843786329</v>
      </c>
      <c r="KL8" s="419">
        <f ca="1">IF($B8&lt;Main!$B$10,0,(VLOOKUP(KI8,'Survival Probability'!$A$3:$F$98,6)/(1+Main!$B$5)^(OptimumBenefits!KI8-OptimumBenefits!$A8))*(VLOOKUP(KI8,'Survival Probability'!$A$3:$F$98,3)/VLOOKUP($A8,'Survival Probability'!$A$3:$F$98,3)))</f>
        <v>0.21625400015004778</v>
      </c>
      <c r="KM8" s="282">
        <f t="shared" ca="1" si="116"/>
        <v>571.64393920865189</v>
      </c>
      <c r="KN8" s="200">
        <f t="shared" ref="KN8:KP8" si="475">KN7</f>
        <v>84</v>
      </c>
      <c r="KO8" s="416">
        <f>IF($B8&lt;Main!$B$10,0,HLOOKUP(KN8,ReplacementRates!$A$3:$BE$59,ReplacementRates!$A7-5,1))*IF(Main!$B$30=1,Main!$B$31,(IF(OptimumBenefits!$B8&lt;20,Main!$B$31,IF(OptimumBenefits!$B8&lt;25,Main!$B$32,IF(OptimumBenefits!$B8&lt;30,Main!$B$33,Main!$B$34)))))*OptimumBenefits!$B8</f>
        <v>8.1000000000000003E-2</v>
      </c>
      <c r="KP8" s="418">
        <f ca="1">KO8*IF($B8=Salary!$B8,Salary!$I8,"")</f>
        <v>2643.3912843786329</v>
      </c>
    </row>
    <row r="9" spans="1:302">
      <c r="A9" s="205">
        <f t="shared" si="178"/>
        <v>32</v>
      </c>
      <c r="B9" s="205">
        <v>7</v>
      </c>
      <c r="C9" s="358">
        <f t="shared" ca="1" si="357"/>
        <v>0</v>
      </c>
      <c r="D9" s="271">
        <f ca="1">MAX(I9, N9, S9, X9, AC9, AH9, AM9, AR9, AW9, BB9,BG9,BL9,BQ9,BV9,CA9,CF9,CK9,CP9,CU9,CZ9,DE9,DJ9,DO9,DT9,DY9,ED9,EI9,EN9,ES9,EX9,FC9,FH9,FM9,FR9,FW9,GB9,GG9,GL9,GQ9,GV9,HA9,HF9,HK9,HP9,HU9,HZ9,IE9,IJ9,IO9,IT9,IY9,JD9,JI9,JN9,JS9,JX9)</f>
        <v>4149.3013731017099</v>
      </c>
      <c r="E9" s="201">
        <f t="shared" si="179"/>
        <v>25</v>
      </c>
      <c r="F9" s="416">
        <f>IF($B9&lt;Main!$B$10,0,HLOOKUP(E9,ReplacementRates!$A$3:$BE$59,ReplacementRates!$A8-5,1))*IF(Main!$B$30=1,Main!$B$31,(IF(OptimumBenefits!$B9&lt;20,Main!$B$31,IF(OptimumBenefits!$B9&lt;25,Main!$B$32,IF(OptimumBenefits!$B9&lt;30,Main!$B$33,Main!$B$34)))))*OptimumBenefits!$B9</f>
        <v>0</v>
      </c>
      <c r="G9" s="418">
        <f ca="1">F9*IF($B9=Salary!$B9,Salary!$I9,"")</f>
        <v>0</v>
      </c>
      <c r="H9" s="419">
        <f ca="1">IF($B9&lt;Main!$B$10,0,(VLOOKUP(E9,'Survival Probability'!$A$3:$F$98,6)/(1+Main!$B$5)^(OptimumBenefits!E9-OptimumBenefits!$A9))*(VLOOKUP(E9,'Survival Probability'!$A$3:$F$98,3)/VLOOKUP($A9,'Survival Probability'!$A$3:$F$98,3)))</f>
        <v>1.6082789038276428</v>
      </c>
      <c r="I9" s="282">
        <f t="shared" ref="I9:I26" si="476">IF($A9&gt;E9,0,H9*G9)</f>
        <v>0</v>
      </c>
      <c r="J9" s="200">
        <f t="shared" ref="J9:N9" si="477">J8</f>
        <v>26</v>
      </c>
      <c r="K9" s="416">
        <f>IF($B9&lt;Main!$B$10,0,HLOOKUP(J9,ReplacementRates!$A$3:$BE$59,ReplacementRates!$A8-5,1))*IF(Main!$B$30=1,Main!$B$31,(IF(OptimumBenefits!$B9&lt;20,Main!$B$31,IF(OptimumBenefits!$B9&lt;25,Main!$B$32,IF(OptimumBenefits!$B9&lt;30,Main!$B$33,Main!$B$34)))))*OptimumBenefits!$B9</f>
        <v>0</v>
      </c>
      <c r="L9" s="418">
        <f ca="1">K9*IF($B9=Salary!$B9,Salary!$I9,"")</f>
        <v>0</v>
      </c>
      <c r="M9" s="419">
        <f ca="1">IF($B9&lt;Main!$B$10,0,(VLOOKUP(J9,'Survival Probability'!$A$3:$F$98,6)/(1+Main!$B$5)^(OptimumBenefits!J9-OptimumBenefits!$A9))*(VLOOKUP(J9,'Survival Probability'!$A$3:$F$98,3)/VLOOKUP($A9,'Survival Probability'!$A$3:$F$98,3)))</f>
        <v>1.5027985533172699</v>
      </c>
      <c r="N9" s="282">
        <f t="shared" si="2"/>
        <v>0</v>
      </c>
      <c r="O9" s="200">
        <f t="shared" ref="O9:BZ9" si="478">O8</f>
        <v>27</v>
      </c>
      <c r="P9" s="416">
        <f>IF($B9&lt;Main!$B$10,0,HLOOKUP(O9,ReplacementRates!$A$3:$BE$59,ReplacementRates!$A8-5,1))*IF(Main!$B$30=1,Main!$B$31,(IF(OptimumBenefits!$B9&lt;20,Main!$B$31,IF(OptimumBenefits!$B9&lt;25,Main!$B$32,IF(OptimumBenefits!$B9&lt;30,Main!$B$33,Main!$B$34)))))*OptimumBenefits!$B9</f>
        <v>0</v>
      </c>
      <c r="Q9" s="418">
        <f ca="1">P9*IF($B9=Salary!$B9,Salary!$I9,"")</f>
        <v>0</v>
      </c>
      <c r="R9" s="419">
        <f ca="1">IF($B9&lt;Main!$B$10,0,(VLOOKUP(O9,'Survival Probability'!$A$3:$F$98,6)/(1+Main!$B$5)^(OptimumBenefits!O9-OptimumBenefits!$A9))*(VLOOKUP(O9,'Survival Probability'!$A$3:$F$98,3)/VLOOKUP($A9,'Survival Probability'!$A$3:$F$98,3)))</f>
        <v>1.4042159315875515</v>
      </c>
      <c r="S9" s="282">
        <f t="shared" si="4"/>
        <v>0</v>
      </c>
      <c r="T9" s="200">
        <f t="shared" ref="T9:CE9" si="479">T8</f>
        <v>28</v>
      </c>
      <c r="U9" s="416">
        <f>IF($B9&lt;Main!$B$10,0,HLOOKUP(T9,ReplacementRates!$A$3:$BE$59,ReplacementRates!$A8-5,1))*IF(Main!$B$30=1,Main!$B$31,(IF(OptimumBenefits!$B9&lt;20,Main!$B$31,IF(OptimumBenefits!$B9&lt;25,Main!$B$32,IF(OptimumBenefits!$B9&lt;30,Main!$B$33,Main!$B$34)))))*OptimumBenefits!$B9</f>
        <v>0</v>
      </c>
      <c r="V9" s="418">
        <f ca="1">U9*IF($B9=Salary!$B9,Salary!$I9,"")</f>
        <v>0</v>
      </c>
      <c r="W9" s="419">
        <f ca="1">IF($B9&lt;Main!$B$10,0,(VLOOKUP(T9,'Survival Probability'!$A$3:$F$98,6)/(1+Main!$B$5)^(OptimumBenefits!T9-OptimumBenefits!$A9))*(VLOOKUP(T9,'Survival Probability'!$A$3:$F$98,3)/VLOOKUP($A9,'Survival Probability'!$A$3:$F$98,3)))</f>
        <v>1.3120808836325453</v>
      </c>
      <c r="X9" s="282">
        <f t="shared" si="6"/>
        <v>0</v>
      </c>
      <c r="Y9" s="200">
        <f t="shared" ref="Y9:CJ9" si="480">Y8</f>
        <v>29</v>
      </c>
      <c r="Z9" s="416">
        <f>IF($B9&lt;Main!$B$10,0,HLOOKUP(Y9,ReplacementRates!$A$3:$BE$59,ReplacementRates!$A8-5,1))*IF(Main!$B$30=1,Main!$B$31,(IF(OptimumBenefits!$B9&lt;20,Main!$B$31,IF(OptimumBenefits!$B9&lt;25,Main!$B$32,IF(OptimumBenefits!$B9&lt;30,Main!$B$33,Main!$B$34)))))*OptimumBenefits!$B9</f>
        <v>0</v>
      </c>
      <c r="AA9" s="418">
        <f ca="1">Z9*IF($B9=Salary!$B9,Salary!$I9,"")</f>
        <v>0</v>
      </c>
      <c r="AB9" s="419">
        <f ca="1">IF($B9&lt;Main!$B$10,0,(VLOOKUP(Y9,'Survival Probability'!$A$3:$F$98,6)/(1+Main!$B$5)^(OptimumBenefits!Y9-OptimumBenefits!$A9))*(VLOOKUP(Y9,'Survival Probability'!$A$3:$F$98,3)/VLOOKUP($A9,'Survival Probability'!$A$3:$F$98,3)))</f>
        <v>1.2259727168383652</v>
      </c>
      <c r="AC9" s="282">
        <f t="shared" si="8"/>
        <v>0</v>
      </c>
      <c r="AD9" s="200">
        <f t="shared" ref="AD9:CO9" si="481">AD8</f>
        <v>30</v>
      </c>
      <c r="AE9" s="416">
        <f>IF($B9&lt;Main!$B$10,0,HLOOKUP(AD9,ReplacementRates!$A$3:$BE$59,ReplacementRates!$A8-5,1))*IF(Main!$B$30=1,Main!$B$31,(IF(OptimumBenefits!$B9&lt;20,Main!$B$31,IF(OptimumBenefits!$B9&lt;25,Main!$B$32,IF(OptimumBenefits!$B9&lt;30,Main!$B$33,Main!$B$34)))))*OptimumBenefits!$B9</f>
        <v>0</v>
      </c>
      <c r="AF9" s="418">
        <f ca="1">AE9*IF($B9=Salary!$B9,Salary!$I9,"")</f>
        <v>0</v>
      </c>
      <c r="AG9" s="419">
        <f ca="1">IF($B9&lt;Main!$B$10,0,(VLOOKUP(AD9,'Survival Probability'!$A$3:$F$98,6)/(1+Main!$B$5)^(OptimumBenefits!AD9-OptimumBenefits!$A9))*(VLOOKUP(AD9,'Survival Probability'!$A$3:$F$98,3)/VLOOKUP($A9,'Survival Probability'!$A$3:$F$98,3)))</f>
        <v>1.1454983002579289</v>
      </c>
      <c r="AH9" s="282">
        <f t="shared" si="10"/>
        <v>0</v>
      </c>
      <c r="AI9" s="200">
        <f t="shared" ref="AI9:CT9" si="482">AI8</f>
        <v>31</v>
      </c>
      <c r="AJ9" s="416">
        <f>IF($B9&lt;Main!$B$10,0,HLOOKUP(AI9,ReplacementRates!$A$3:$BE$59,ReplacementRates!$A8-5,1))*IF(Main!$B$30=1,Main!$B$31,(IF(OptimumBenefits!$B9&lt;20,Main!$B$31,IF(OptimumBenefits!$B9&lt;25,Main!$B$32,IF(OptimumBenefits!$B9&lt;30,Main!$B$33,Main!$B$34)))))*OptimumBenefits!$B9</f>
        <v>0</v>
      </c>
      <c r="AK9" s="418">
        <f ca="1">AJ9*IF($B9=Salary!$B9,Salary!$I9,"")</f>
        <v>0</v>
      </c>
      <c r="AL9" s="419">
        <f ca="1">IF($B9&lt;Main!$B$10,0,(VLOOKUP(AI9,'Survival Probability'!$A$3:$F$98,6)/(1+Main!$B$5)^(OptimumBenefits!AI9-OptimumBenefits!$A9))*(VLOOKUP(AI9,'Survival Probability'!$A$3:$F$98,3)/VLOOKUP($A9,'Survival Probability'!$A$3:$F$98,3)))</f>
        <v>1.0702903419380152</v>
      </c>
      <c r="AM9" s="282">
        <f t="shared" si="12"/>
        <v>0</v>
      </c>
      <c r="AN9" s="200">
        <f t="shared" ref="AN9:CY9" si="483">AN8</f>
        <v>32</v>
      </c>
      <c r="AO9" s="416">
        <f>IF($B9&lt;Main!$B$10,0,HLOOKUP(AN9,ReplacementRates!$A$3:$BE$59,ReplacementRates!$A8-5,1))*IF(Main!$B$30=1,Main!$B$31,(IF(OptimumBenefits!$B9&lt;20,Main!$B$31,IF(OptimumBenefits!$B9&lt;25,Main!$B$32,IF(OptimumBenefits!$B9&lt;30,Main!$B$33,Main!$B$34)))))*OptimumBenefits!$B9</f>
        <v>0</v>
      </c>
      <c r="AP9" s="418">
        <f ca="1">AO9*IF($B9=Salary!$B9,Salary!$I9,"")</f>
        <v>0</v>
      </c>
      <c r="AQ9" s="419">
        <f ca="1">IF($B9&lt;Main!$B$10,0,(VLOOKUP(AN9,'Survival Probability'!$A$3:$F$98,6)/(1+Main!$B$5)^(OptimumBenefits!AN9-OptimumBenefits!$A9))*(VLOOKUP(AN9,'Survival Probability'!$A$3:$F$98,3)/VLOOKUP($A9,'Survival Probability'!$A$3:$F$98,3)))</f>
        <v>1</v>
      </c>
      <c r="AR9" s="282">
        <f t="shared" ca="1" si="14"/>
        <v>0</v>
      </c>
      <c r="AS9" s="200">
        <f t="shared" ref="AS9:DD9" si="484">AS8</f>
        <v>33</v>
      </c>
      <c r="AT9" s="416">
        <f>IF($B9&lt;Main!$B$10,0,HLOOKUP(AS9,ReplacementRates!$A$3:$BE$59,ReplacementRates!$A8-5,1))*IF(Main!$B$30=1,Main!$B$31,(IF(OptimumBenefits!$B9&lt;20,Main!$B$31,IF(OptimumBenefits!$B9&lt;25,Main!$B$32,IF(OptimumBenefits!$B9&lt;30,Main!$B$33,Main!$B$34)))))*OptimumBenefits!$B9</f>
        <v>0</v>
      </c>
      <c r="AU9" s="418">
        <f ca="1">AT9*IF($B9=Salary!$B9,Salary!$I9,"")</f>
        <v>0</v>
      </c>
      <c r="AV9" s="419">
        <f ca="1">IF($B9&lt;Main!$B$10,0,(VLOOKUP(AS9,'Survival Probability'!$A$3:$F$98,6)/(1+Main!$B$5)^(OptimumBenefits!AS9-OptimumBenefits!$A9))*(VLOOKUP(AS9,'Survival Probability'!$A$3:$F$98,3)/VLOOKUP($A9,'Survival Probability'!$A$3:$F$98,3)))</f>
        <v>0.93430776031172769</v>
      </c>
      <c r="AW9" s="282">
        <f t="shared" ca="1" si="16"/>
        <v>0</v>
      </c>
      <c r="AX9" s="200">
        <f t="shared" ref="AX9:DI9" si="485">AX8</f>
        <v>34</v>
      </c>
      <c r="AY9" s="416">
        <f>IF($B9&lt;Main!$B$10,0,HLOOKUP(AX9,ReplacementRates!$A$3:$BE$59,ReplacementRates!$A8-5,1))*IF(Main!$B$30=1,Main!$B$31,(IF(OptimumBenefits!$B9&lt;20,Main!$B$31,IF(OptimumBenefits!$B9&lt;25,Main!$B$32,IF(OptimumBenefits!$B9&lt;30,Main!$B$33,Main!$B$34)))))*OptimumBenefits!$B9</f>
        <v>0</v>
      </c>
      <c r="AZ9" s="418">
        <f ca="1">AY9*IF($B9=Salary!$B9,Salary!$I9,"")</f>
        <v>0</v>
      </c>
      <c r="BA9" s="419">
        <f ca="1">IF($B9&lt;Main!$B$10,0,(VLOOKUP(AX9,'Survival Probability'!$A$3:$F$98,6)/(1+Main!$B$5)^(OptimumBenefits!AX9-OptimumBenefits!$A9))*(VLOOKUP(AX9,'Survival Probability'!$A$3:$F$98,3)/VLOOKUP($A9,'Survival Probability'!$A$3:$F$98,3)))</f>
        <v>0.87291479579623188</v>
      </c>
      <c r="BB9" s="282">
        <f t="shared" ca="1" si="18"/>
        <v>0</v>
      </c>
      <c r="BC9" s="200">
        <f t="shared" ref="BC9:DN9" si="486">BC8</f>
        <v>35</v>
      </c>
      <c r="BD9" s="416">
        <f>IF($B9&lt;Main!$B$10,0,HLOOKUP(BC9,ReplacementRates!$A$3:$BE$59,ReplacementRates!$A8-5,1))*IF(Main!$B$30=1,Main!$B$31,(IF(OptimumBenefits!$B9&lt;20,Main!$B$31,IF(OptimumBenefits!$B9&lt;25,Main!$B$32,IF(OptimumBenefits!$B9&lt;30,Main!$B$33,Main!$B$34)))))*OptimumBenefits!$B9</f>
        <v>0</v>
      </c>
      <c r="BE9" s="418">
        <f ca="1">BD9*IF($B9=Salary!$B9,Salary!$I9,"")</f>
        <v>0</v>
      </c>
      <c r="BF9" s="419">
        <f ca="1">IF($B9&lt;Main!$B$10,0,(VLOOKUP(BC9,'Survival Probability'!$A$3:$F$98,6)/(1+Main!$B$5)^(OptimumBenefits!BC9-OptimumBenefits!$A9))*(VLOOKUP(BC9,'Survival Probability'!$A$3:$F$98,3)/VLOOKUP($A9,'Survival Probability'!$A$3:$F$98,3)))</f>
        <v>0.81554211342611083</v>
      </c>
      <c r="BG9" s="282">
        <f t="shared" ca="1" si="20"/>
        <v>0</v>
      </c>
      <c r="BH9" s="200">
        <f t="shared" ref="BH9:DS9" si="487">BH8</f>
        <v>36</v>
      </c>
      <c r="BI9" s="416">
        <f>IF($B9&lt;Main!$B$10,0,HLOOKUP(BH9,ReplacementRates!$A$3:$BE$59,ReplacementRates!$A8-5,1))*IF(Main!$B$30=1,Main!$B$31,(IF(OptimumBenefits!$B9&lt;20,Main!$B$31,IF(OptimumBenefits!$B9&lt;25,Main!$B$32,IF(OptimumBenefits!$B9&lt;30,Main!$B$33,Main!$B$34)))))*OptimumBenefits!$B9</f>
        <v>0</v>
      </c>
      <c r="BJ9" s="418">
        <f ca="1">BI9*IF($B9=Salary!$B9,Salary!$I9,"")</f>
        <v>0</v>
      </c>
      <c r="BK9" s="419">
        <f ca="1">IF($B9&lt;Main!$B$10,0,(VLOOKUP(BH9,'Survival Probability'!$A$3:$F$98,6)/(1+Main!$B$5)^(OptimumBenefits!BH9-OptimumBenefits!$A9))*(VLOOKUP(BH9,'Survival Probability'!$A$3:$F$98,3)/VLOOKUP($A9,'Survival Probability'!$A$3:$F$98,3)))</f>
        <v>0.761928777754313</v>
      </c>
      <c r="BL9" s="282">
        <f t="shared" ca="1" si="22"/>
        <v>0</v>
      </c>
      <c r="BM9" s="200">
        <f t="shared" ref="BM9:DX9" si="488">BM8</f>
        <v>37</v>
      </c>
      <c r="BN9" s="416">
        <f>IF($B9&lt;Main!$B$10,0,HLOOKUP(BM9,ReplacementRates!$A$3:$BE$59,ReplacementRates!$A8-5,1))*IF(Main!$B$30=1,Main!$B$31,(IF(OptimumBenefits!$B9&lt;20,Main!$B$31,IF(OptimumBenefits!$B9&lt;25,Main!$B$32,IF(OptimumBenefits!$B9&lt;30,Main!$B$33,Main!$B$34)))))*OptimumBenefits!$B9</f>
        <v>0</v>
      </c>
      <c r="BO9" s="418">
        <f ca="1">BN9*IF($B9=Salary!$B9,Salary!$I9,"")</f>
        <v>0</v>
      </c>
      <c r="BP9" s="419">
        <f ca="1">IF($B9&lt;Main!$B$10,0,(VLOOKUP(BM9,'Survival Probability'!$A$3:$F$98,6)/(1+Main!$B$5)^(OptimumBenefits!BM9-OptimumBenefits!$A9))*(VLOOKUP(BM9,'Survival Probability'!$A$3:$F$98,3)/VLOOKUP($A9,'Survival Probability'!$A$3:$F$98,3)))</f>
        <v>0.71182315539296892</v>
      </c>
      <c r="BQ9" s="282">
        <f t="shared" ca="1" si="24"/>
        <v>0</v>
      </c>
      <c r="BR9" s="200">
        <f t="shared" ref="BR9:EC9" si="489">BR8</f>
        <v>38</v>
      </c>
      <c r="BS9" s="416">
        <f>IF($B9&lt;Main!$B$10,0,HLOOKUP(BR9,ReplacementRates!$A$3:$BE$59,ReplacementRates!$A8-5,1))*IF(Main!$B$30=1,Main!$B$31,(IF(OptimumBenefits!$B9&lt;20,Main!$B$31,IF(OptimumBenefits!$B9&lt;25,Main!$B$32,IF(OptimumBenefits!$B9&lt;30,Main!$B$33,Main!$B$34)))))*OptimumBenefits!$B9</f>
        <v>0</v>
      </c>
      <c r="BT9" s="418">
        <f ca="1">BS9*IF($B9=Salary!$B9,Salary!$I9,"")</f>
        <v>0</v>
      </c>
      <c r="BU9" s="419">
        <f ca="1">IF($B9&lt;Main!$B$10,0,(VLOOKUP(BR9,'Survival Probability'!$A$3:$F$98,6)/(1+Main!$B$5)^(OptimumBenefits!BR9-OptimumBenefits!$A9))*(VLOOKUP(BR9,'Survival Probability'!$A$3:$F$98,3)/VLOOKUP($A9,'Survival Probability'!$A$3:$F$98,3)))</f>
        <v>0.66499875883801951</v>
      </c>
      <c r="BV9" s="282">
        <f t="shared" ca="1" si="26"/>
        <v>0</v>
      </c>
      <c r="BW9" s="200">
        <f t="shared" ref="BW9:EH9" si="490">BW8</f>
        <v>39</v>
      </c>
      <c r="BX9" s="416">
        <f>IF($B9&lt;Main!$B$10,0,HLOOKUP(BW9,ReplacementRates!$A$3:$BE$59,ReplacementRates!$A8-5,1))*IF(Main!$B$30=1,Main!$B$31,(IF(OptimumBenefits!$B9&lt;20,Main!$B$31,IF(OptimumBenefits!$B9&lt;25,Main!$B$32,IF(OptimumBenefits!$B9&lt;30,Main!$B$33,Main!$B$34)))))*OptimumBenefits!$B9</f>
        <v>0</v>
      </c>
      <c r="BY9" s="418">
        <f ca="1">BX9*IF($B9=Salary!$B9,Salary!$I9,"")</f>
        <v>0</v>
      </c>
      <c r="BZ9" s="419">
        <f ca="1">IF($B9&lt;Main!$B$10,0,(VLOOKUP(BW9,'Survival Probability'!$A$3:$F$98,6)/(1+Main!$B$5)^(OptimumBenefits!BW9-OptimumBenefits!$A9))*(VLOOKUP(BW9,'Survival Probability'!$A$3:$F$98,3)/VLOOKUP($A9,'Survival Probability'!$A$3:$F$98,3)))</f>
        <v>0.62124343018130135</v>
      </c>
      <c r="CA9" s="282">
        <f t="shared" ca="1" si="28"/>
        <v>0</v>
      </c>
      <c r="CB9" s="200">
        <f t="shared" ref="CB9:EM9" si="491">CB8</f>
        <v>40</v>
      </c>
      <c r="CC9" s="416">
        <f>IF($B9&lt;Main!$B$10,0,HLOOKUP(CB9,ReplacementRates!$A$3:$BE$59,ReplacementRates!$A8-5,1))*IF(Main!$B$30=1,Main!$B$31,(IF(OptimumBenefits!$B9&lt;20,Main!$B$31,IF(OptimumBenefits!$B9&lt;25,Main!$B$32,IF(OptimumBenefits!$B9&lt;30,Main!$B$33,Main!$B$34)))))*OptimumBenefits!$B9</f>
        <v>0</v>
      </c>
      <c r="CD9" s="418">
        <f ca="1">CC9*IF($B9=Salary!$B9,Salary!$I9,"")</f>
        <v>0</v>
      </c>
      <c r="CE9" s="419">
        <f ca="1">IF($B9&lt;Main!$B$10,0,(VLOOKUP(CB9,'Survival Probability'!$A$3:$F$98,6)/(1+Main!$B$5)^(OptimumBenefits!CB9-OptimumBenefits!$A9))*(VLOOKUP(CB9,'Survival Probability'!$A$3:$F$98,3)/VLOOKUP($A9,'Survival Probability'!$A$3:$F$98,3)))</f>
        <v>0.58035826690145109</v>
      </c>
      <c r="CF9" s="282">
        <f t="shared" ca="1" si="30"/>
        <v>0</v>
      </c>
      <c r="CG9" s="200">
        <f t="shared" ref="CG9:ER9" si="492">CG8</f>
        <v>41</v>
      </c>
      <c r="CH9" s="416">
        <f>IF($B9&lt;Main!$B$10,0,HLOOKUP(CG9,ReplacementRates!$A$3:$BE$59,ReplacementRates!$A8-5,1))*IF(Main!$B$30=1,Main!$B$31,(IF(OptimumBenefits!$B9&lt;20,Main!$B$31,IF(OptimumBenefits!$B9&lt;25,Main!$B$32,IF(OptimumBenefits!$B9&lt;30,Main!$B$33,Main!$B$34)))))*OptimumBenefits!$B9</f>
        <v>0</v>
      </c>
      <c r="CI9" s="418">
        <f ca="1">CH9*IF($B9=Salary!$B9,Salary!$I9,"")</f>
        <v>0</v>
      </c>
      <c r="CJ9" s="419">
        <f ca="1">IF($B9&lt;Main!$B$10,0,(VLOOKUP(CG9,'Survival Probability'!$A$3:$F$98,6)/(1+Main!$B$5)^(OptimumBenefits!CG9-OptimumBenefits!$A9))*(VLOOKUP(CG9,'Survival Probability'!$A$3:$F$98,3)/VLOOKUP($A9,'Survival Probability'!$A$3:$F$98,3)))</f>
        <v>0.54215705629854316</v>
      </c>
      <c r="CK9" s="282">
        <f t="shared" ca="1" si="32"/>
        <v>0</v>
      </c>
      <c r="CL9" s="200">
        <f t="shared" ref="CL9:EW9" si="493">CL8</f>
        <v>42</v>
      </c>
      <c r="CM9" s="416">
        <f>IF($B9&lt;Main!$B$10,0,HLOOKUP(CL9,ReplacementRates!$A$3:$BE$59,ReplacementRates!$A8-5,1))*IF(Main!$B$30=1,Main!$B$31,(IF(OptimumBenefits!$B9&lt;20,Main!$B$31,IF(OptimumBenefits!$B9&lt;25,Main!$B$32,IF(OptimumBenefits!$B9&lt;30,Main!$B$33,Main!$B$34)))))*OptimumBenefits!$B9</f>
        <v>0</v>
      </c>
      <c r="CN9" s="418">
        <f ca="1">CM9*IF($B9=Salary!$B9,Salary!$I9,"")</f>
        <v>0</v>
      </c>
      <c r="CO9" s="419">
        <f ca="1">IF($B9&lt;Main!$B$10,0,(VLOOKUP(CL9,'Survival Probability'!$A$3:$F$98,6)/(1+Main!$B$5)^(OptimumBenefits!CL9-OptimumBenefits!$A9))*(VLOOKUP(CL9,'Survival Probability'!$A$3:$F$98,3)/VLOOKUP($A9,'Survival Probability'!$A$3:$F$98,3)))</f>
        <v>0.5064479100456567</v>
      </c>
      <c r="CP9" s="282">
        <f t="shared" ca="1" si="34"/>
        <v>0</v>
      </c>
      <c r="CQ9" s="200">
        <f t="shared" ref="CQ9:FB9" si="494">CQ8</f>
        <v>43</v>
      </c>
      <c r="CR9" s="416">
        <f>IF($B9&lt;Main!$B$10,0,HLOOKUP(CQ9,ReplacementRates!$A$3:$BE$59,ReplacementRates!$A8-5,1))*IF(Main!$B$30=1,Main!$B$31,(IF(OptimumBenefits!$B9&lt;20,Main!$B$31,IF(OptimumBenefits!$B9&lt;25,Main!$B$32,IF(OptimumBenefits!$B9&lt;30,Main!$B$33,Main!$B$34)))))*OptimumBenefits!$B9</f>
        <v>0</v>
      </c>
      <c r="CS9" s="418">
        <f ca="1">CR9*IF($B9=Salary!$B9,Salary!$I9,"")</f>
        <v>0</v>
      </c>
      <c r="CT9" s="419">
        <f ca="1">IF($B9&lt;Main!$B$10,0,(VLOOKUP(CQ9,'Survival Probability'!$A$3:$F$98,6)/(1+Main!$B$5)^(OptimumBenefits!CQ9-OptimumBenefits!$A9))*(VLOOKUP(CQ9,'Survival Probability'!$A$3:$F$98,3)/VLOOKUP($A9,'Survival Probability'!$A$3:$F$98,3)))</f>
        <v>0.4730715496871748</v>
      </c>
      <c r="CU9" s="282">
        <f t="shared" ca="1" si="36"/>
        <v>0</v>
      </c>
      <c r="CV9" s="200">
        <f t="shared" ref="CV9:FG9" si="495">CV8</f>
        <v>44</v>
      </c>
      <c r="CW9" s="416">
        <f>IF($B9&lt;Main!$B$10,0,HLOOKUP(CV9,ReplacementRates!$A$3:$BE$59,ReplacementRates!$A8-5,1))*IF(Main!$B$30=1,Main!$B$31,(IF(OptimumBenefits!$B9&lt;20,Main!$B$31,IF(OptimumBenefits!$B9&lt;25,Main!$B$32,IF(OptimumBenefits!$B9&lt;30,Main!$B$33,Main!$B$34)))))*OptimumBenefits!$B9</f>
        <v>0</v>
      </c>
      <c r="CX9" s="418">
        <f ca="1">CW9*IF($B9=Salary!$B9,Salary!$I9,"")</f>
        <v>0</v>
      </c>
      <c r="CY9" s="419">
        <f ca="1">IF($B9&lt;Main!$B$10,0,(VLOOKUP(CV9,'Survival Probability'!$A$3:$F$98,6)/(1+Main!$B$5)^(OptimumBenefits!CV9-OptimumBenefits!$A9))*(VLOOKUP(CV9,'Survival Probability'!$A$3:$F$98,3)/VLOOKUP($A9,'Survival Probability'!$A$3:$F$98,3)))</f>
        <v>0.44187819210137119</v>
      </c>
      <c r="CZ9" s="282">
        <f t="shared" ca="1" si="38"/>
        <v>0</v>
      </c>
      <c r="DA9" s="200">
        <f t="shared" ref="DA9:FL9" si="496">DA8</f>
        <v>45</v>
      </c>
      <c r="DB9" s="416">
        <f>IF($B9&lt;Main!$B$10,0,HLOOKUP(DA9,ReplacementRates!$A$3:$BE$59,ReplacementRates!$A8-5,1))*IF(Main!$B$30=1,Main!$B$31,(IF(OptimumBenefits!$B9&lt;20,Main!$B$31,IF(OptimumBenefits!$B9&lt;25,Main!$B$32,IF(OptimumBenefits!$B9&lt;30,Main!$B$33,Main!$B$34)))))*OptimumBenefits!$B9</f>
        <v>0</v>
      </c>
      <c r="DC9" s="418">
        <f ca="1">DB9*IF($B9=Salary!$B9,Salary!$I9,"")</f>
        <v>0</v>
      </c>
      <c r="DD9" s="419">
        <f ca="1">IF($B9&lt;Main!$B$10,0,(VLOOKUP(DA9,'Survival Probability'!$A$3:$F$98,6)/(1+Main!$B$5)^(OptimumBenefits!DA9-OptimumBenefits!$A9))*(VLOOKUP(DA9,'Survival Probability'!$A$3:$F$98,3)/VLOOKUP($A9,'Survival Probability'!$A$3:$F$98,3)))</f>
        <v>7.49498533670765</v>
      </c>
      <c r="DE9" s="282">
        <f t="shared" ca="1" si="40"/>
        <v>0</v>
      </c>
      <c r="DF9" s="200">
        <f t="shared" ref="DF9:FQ9" si="497">DF8</f>
        <v>46</v>
      </c>
      <c r="DG9" s="416">
        <f>IF($B9&lt;Main!$B$10,0,HLOOKUP(DF9,ReplacementRates!$A$3:$BE$59,ReplacementRates!$A8-5,1))*IF(Main!$B$30=1,Main!$B$31,(IF(OptimumBenefits!$B9&lt;20,Main!$B$31,IF(OptimumBenefits!$B9&lt;25,Main!$B$32,IF(OptimumBenefits!$B9&lt;30,Main!$B$33,Main!$B$34)))))*OptimumBenefits!$B9</f>
        <v>0</v>
      </c>
      <c r="DH9" s="418">
        <f ca="1">DG9*IF($B9=Salary!$B9,Salary!$I9,"")</f>
        <v>0</v>
      </c>
      <c r="DI9" s="419">
        <f ca="1">IF($B9&lt;Main!$B$10,0,(VLOOKUP(DF9,'Survival Probability'!$A$3:$F$98,6)/(1+Main!$B$5)^(OptimumBenefits!DF9-OptimumBenefits!$A9))*(VLOOKUP(DF9,'Survival Probability'!$A$3:$F$98,3)/VLOOKUP($A9,'Survival Probability'!$A$3:$F$98,3)))</f>
        <v>6.9570317289627566</v>
      </c>
      <c r="DJ9" s="282">
        <f t="shared" ca="1" si="42"/>
        <v>0</v>
      </c>
      <c r="DK9" s="200">
        <f t="shared" ref="DK9:FV9" si="498">DK8</f>
        <v>47</v>
      </c>
      <c r="DL9" s="416">
        <f>IF($B9&lt;Main!$B$10,0,HLOOKUP(DK9,ReplacementRates!$A$3:$BE$59,ReplacementRates!$A8-5,1))*IF(Main!$B$30=1,Main!$B$31,(IF(OptimumBenefits!$B9&lt;20,Main!$B$31,IF(OptimumBenefits!$B9&lt;25,Main!$B$32,IF(OptimumBenefits!$B9&lt;30,Main!$B$33,Main!$B$34)))))*OptimumBenefits!$B9</f>
        <v>0</v>
      </c>
      <c r="DM9" s="418">
        <f ca="1">DL9*IF($B9=Salary!$B9,Salary!$I9,"")</f>
        <v>0</v>
      </c>
      <c r="DN9" s="419">
        <f ca="1">IF($B9&lt;Main!$B$10,0,(VLOOKUP(DK9,'Survival Probability'!$A$3:$F$98,6)/(1+Main!$B$5)^(OptimumBenefits!DK9-OptimumBenefits!$A9))*(VLOOKUP(DK9,'Survival Probability'!$A$3:$F$98,3)/VLOOKUP($A9,'Survival Probability'!$A$3:$F$98,3)))</f>
        <v>6.4553497255450738</v>
      </c>
      <c r="DO9" s="282">
        <f t="shared" ca="1" si="44"/>
        <v>0</v>
      </c>
      <c r="DP9" s="200">
        <f t="shared" ref="DP9:GA9" si="499">DP8</f>
        <v>48</v>
      </c>
      <c r="DQ9" s="416">
        <f>IF($B9&lt;Main!$B$10,0,HLOOKUP(DP9,ReplacementRates!$A$3:$BE$59,ReplacementRates!$A8-5,1))*IF(Main!$B$30=1,Main!$B$31,(IF(OptimumBenefits!$B9&lt;20,Main!$B$31,IF(OptimumBenefits!$B9&lt;25,Main!$B$32,IF(OptimumBenefits!$B9&lt;30,Main!$B$33,Main!$B$34)))))*OptimumBenefits!$B9</f>
        <v>0</v>
      </c>
      <c r="DR9" s="418">
        <f ca="1">DQ9*IF($B9=Salary!$B9,Salary!$I9,"")</f>
        <v>0</v>
      </c>
      <c r="DS9" s="419">
        <f ca="1">IF($B9&lt;Main!$B$10,0,(VLOOKUP(DP9,'Survival Probability'!$A$3:$F$98,6)/(1+Main!$B$5)^(OptimumBenefits!DP9-OptimumBenefits!$A9))*(VLOOKUP(DP9,'Survival Probability'!$A$3:$F$98,3)/VLOOKUP($A9,'Survival Probability'!$A$3:$F$98,3)))</f>
        <v>5.9875518053542915</v>
      </c>
      <c r="DT9" s="282">
        <f t="shared" ca="1" si="46"/>
        <v>0</v>
      </c>
      <c r="DU9" s="200">
        <f t="shared" ref="DU9:GF9" si="500">DU8</f>
        <v>49</v>
      </c>
      <c r="DV9" s="416">
        <f>IF($B9&lt;Main!$B$10,0,HLOOKUP(DU9,ReplacementRates!$A$3:$BE$59,ReplacementRates!$A8-5,1))*IF(Main!$B$30=1,Main!$B$31,(IF(OptimumBenefits!$B9&lt;20,Main!$B$31,IF(OptimumBenefits!$B9&lt;25,Main!$B$32,IF(OptimumBenefits!$B9&lt;30,Main!$B$33,Main!$B$34)))))*OptimumBenefits!$B9</f>
        <v>0</v>
      </c>
      <c r="DW9" s="418">
        <f ca="1">DV9*IF($B9=Salary!$B9,Salary!$I9,"")</f>
        <v>0</v>
      </c>
      <c r="DX9" s="419">
        <f ca="1">IF($B9&lt;Main!$B$10,0,(VLOOKUP(DU9,'Survival Probability'!$A$3:$F$98,6)/(1+Main!$B$5)^(OptimumBenefits!DU9-OptimumBenefits!$A9))*(VLOOKUP(DU9,'Survival Probability'!$A$3:$F$98,3)/VLOOKUP($A9,'Survival Probability'!$A$3:$F$98,3)))</f>
        <v>5.5514052951320867</v>
      </c>
      <c r="DY9" s="282">
        <f t="shared" ca="1" si="48"/>
        <v>0</v>
      </c>
      <c r="DZ9" s="200">
        <f t="shared" ref="DZ9:GK9" si="501">DZ8</f>
        <v>50</v>
      </c>
      <c r="EA9" s="416">
        <f>IF($B9&lt;Main!$B$10,0,HLOOKUP(DZ9,ReplacementRates!$A$3:$BE$59,ReplacementRates!$A8-5,1))*IF(Main!$B$30=1,Main!$B$31,(IF(OptimumBenefits!$B9&lt;20,Main!$B$31,IF(OptimumBenefits!$B9&lt;25,Main!$B$32,IF(OptimumBenefits!$B9&lt;30,Main!$B$33,Main!$B$34)))))*OptimumBenefits!$B9</f>
        <v>0</v>
      </c>
      <c r="EB9" s="418">
        <f ca="1">EA9*IF($B9=Salary!$B9,Salary!$I9,"")</f>
        <v>0</v>
      </c>
      <c r="EC9" s="419">
        <f ca="1">IF($B9&lt;Main!$B$10,0,(VLOOKUP(DZ9,'Survival Probability'!$A$3:$F$98,6)/(1+Main!$B$5)^(OptimumBenefits!DZ9-OptimumBenefits!$A9))*(VLOOKUP(DZ9,'Survival Probability'!$A$3:$F$98,3)/VLOOKUP($A9,'Survival Probability'!$A$3:$F$98,3)))</f>
        <v>5.1448227174890189</v>
      </c>
      <c r="ED9" s="282">
        <f t="shared" ca="1" si="50"/>
        <v>0</v>
      </c>
      <c r="EE9" s="200">
        <f t="shared" ref="EE9:GP9" si="502">EE8</f>
        <v>51</v>
      </c>
      <c r="EF9" s="416">
        <f>IF($B9&lt;Main!$B$10,0,HLOOKUP(EE9,ReplacementRates!$A$3:$BE$59,ReplacementRates!$A8-5,1))*IF(Main!$B$30=1,Main!$B$31,(IF(OptimumBenefits!$B9&lt;20,Main!$B$31,IF(OptimumBenefits!$B9&lt;25,Main!$B$32,IF(OptimumBenefits!$B9&lt;30,Main!$B$33,Main!$B$34)))))*OptimumBenefits!$B9</f>
        <v>0</v>
      </c>
      <c r="EG9" s="418">
        <f ca="1">EF9*IF($B9=Salary!$B9,Salary!$I9,"")</f>
        <v>0</v>
      </c>
      <c r="EH9" s="419">
        <f ca="1">IF($B9&lt;Main!$B$10,0,(VLOOKUP(EE9,'Survival Probability'!$A$3:$F$98,6)/(1+Main!$B$5)^(OptimumBenefits!EE9-OptimumBenefits!$A9))*(VLOOKUP(EE9,'Survival Probability'!$A$3:$F$98,3)/VLOOKUP($A9,'Survival Probability'!$A$3:$F$98,3)))</f>
        <v>4.7658526601811335</v>
      </c>
      <c r="EI9" s="282">
        <f t="shared" ca="1" si="52"/>
        <v>0</v>
      </c>
      <c r="EJ9" s="200">
        <f t="shared" ref="EJ9:GU9" si="503">EJ8</f>
        <v>52</v>
      </c>
      <c r="EK9" s="416">
        <f>IF($B9&lt;Main!$B$10,0,HLOOKUP(EJ9,ReplacementRates!$A$3:$BE$59,ReplacementRates!$A8-5,1))*IF(Main!$B$30=1,Main!$B$31,(IF(OptimumBenefits!$B9&lt;20,Main!$B$31,IF(OptimumBenefits!$B9&lt;25,Main!$B$32,IF(OptimumBenefits!$B9&lt;30,Main!$B$33,Main!$B$34)))))*OptimumBenefits!$B9</f>
        <v>0</v>
      </c>
      <c r="EL9" s="418">
        <f ca="1">EK9*IF($B9=Salary!$B9,Salary!$I9,"")</f>
        <v>0</v>
      </c>
      <c r="EM9" s="419">
        <f ca="1">IF($B9&lt;Main!$B$10,0,(VLOOKUP(EJ9,'Survival Probability'!$A$3:$F$98,6)/(1+Main!$B$5)^(OptimumBenefits!EJ9-OptimumBenefits!$A9))*(VLOOKUP(EJ9,'Survival Probability'!$A$3:$F$98,3)/VLOOKUP($A9,'Survival Probability'!$A$3:$F$98,3)))</f>
        <v>4.4126711264875276</v>
      </c>
      <c r="EN9" s="282">
        <f t="shared" ca="1" si="54"/>
        <v>0</v>
      </c>
      <c r="EO9" s="200">
        <f t="shared" ref="EO9:GZ9" si="504">EO8</f>
        <v>53</v>
      </c>
      <c r="EP9" s="416">
        <f>IF($B9&lt;Main!$B$10,0,HLOOKUP(EO9,ReplacementRates!$A$3:$BE$59,ReplacementRates!$A8-5,1))*IF(Main!$B$30=1,Main!$B$31,(IF(OptimumBenefits!$B9&lt;20,Main!$B$31,IF(OptimumBenefits!$B9&lt;25,Main!$B$32,IF(OptimumBenefits!$B9&lt;30,Main!$B$33,Main!$B$34)))))*OptimumBenefits!$B9</f>
        <v>0</v>
      </c>
      <c r="EQ9" s="418">
        <f ca="1">EP9*IF($B9=Salary!$B9,Salary!$I9,"")</f>
        <v>0</v>
      </c>
      <c r="ER9" s="419">
        <f ca="1">IF($B9&lt;Main!$B$10,0,(VLOOKUP(EO9,'Survival Probability'!$A$3:$F$98,6)/(1+Main!$B$5)^(OptimumBenefits!EO9-OptimumBenefits!$A9))*(VLOOKUP(EO9,'Survival Probability'!$A$3:$F$98,3)/VLOOKUP($A9,'Survival Probability'!$A$3:$F$98,3)))</f>
        <v>4.083575209657714</v>
      </c>
      <c r="ES9" s="282">
        <f t="shared" ca="1" si="56"/>
        <v>0</v>
      </c>
      <c r="ET9" s="200">
        <f t="shared" ref="ET9:HE9" si="505">ET8</f>
        <v>54</v>
      </c>
      <c r="EU9" s="416">
        <f>IF($B9&lt;Main!$B$10,0,HLOOKUP(ET9,ReplacementRates!$A$3:$BE$59,ReplacementRates!$A8-5,1))*IF(Main!$B$30=1,Main!$B$31,(IF(OptimumBenefits!$B9&lt;20,Main!$B$31,IF(OptimumBenefits!$B9&lt;25,Main!$B$32,IF(OptimumBenefits!$B9&lt;30,Main!$B$33,Main!$B$34)))))*OptimumBenefits!$B9</f>
        <v>0</v>
      </c>
      <c r="EV9" s="418">
        <f ca="1">EU9*IF($B9=Salary!$B9,Salary!$I9,"")</f>
        <v>0</v>
      </c>
      <c r="EW9" s="419">
        <f ca="1">IF($B9&lt;Main!$B$10,0,(VLOOKUP(ET9,'Survival Probability'!$A$3:$F$98,6)/(1+Main!$B$5)^(OptimumBenefits!ET9-OptimumBenefits!$A9))*(VLOOKUP(ET9,'Survival Probability'!$A$3:$F$98,3)/VLOOKUP($A9,'Survival Probability'!$A$3:$F$98,3)))</f>
        <v>3.7769730395355414</v>
      </c>
      <c r="EX9" s="282">
        <f t="shared" ca="1" si="58"/>
        <v>0</v>
      </c>
      <c r="EY9" s="200">
        <f t="shared" ref="EY9:HJ9" si="506">EY8</f>
        <v>55</v>
      </c>
      <c r="EZ9" s="416">
        <f>IF($B9&lt;Main!$B$10,0,HLOOKUP(EY9,ReplacementRates!$A$3:$BE$59,ReplacementRates!$A8-5,1))*IF(Main!$B$30=1,Main!$B$31,(IF(OptimumBenefits!$B9&lt;20,Main!$B$31,IF(OptimumBenefits!$B9&lt;25,Main!$B$32,IF(OptimumBenefits!$B9&lt;30,Main!$B$33,Main!$B$34)))))*OptimumBenefits!$B9</f>
        <v>0</v>
      </c>
      <c r="FA9" s="418">
        <f ca="1">EZ9*IF($B9=Salary!$B9,Salary!$I9,"")</f>
        <v>0</v>
      </c>
      <c r="FB9" s="419">
        <f ca="1">IF($B9&lt;Main!$B$10,0,(VLOOKUP(EY9,'Survival Probability'!$A$3:$F$98,6)/(1+Main!$B$5)^(OptimumBenefits!EY9-OptimumBenefits!$A9))*(VLOOKUP(EY9,'Survival Probability'!$A$3:$F$98,3)/VLOOKUP($A9,'Survival Probability'!$A$3:$F$98,3)))</f>
        <v>3.4913763749243154</v>
      </c>
      <c r="FC9" s="282">
        <f t="shared" ca="1" si="60"/>
        <v>0</v>
      </c>
      <c r="FD9" s="200">
        <f t="shared" ref="FD9:HO9" si="507">FD8</f>
        <v>56</v>
      </c>
      <c r="FE9" s="416">
        <f>IF($B9&lt;Main!$B$10,0,HLOOKUP(FD9,ReplacementRates!$A$3:$BE$59,ReplacementRates!$A8-5,1))*IF(Main!$B$30=1,Main!$B$31,(IF(OptimumBenefits!$B9&lt;20,Main!$B$31,IF(OptimumBenefits!$B9&lt;25,Main!$B$32,IF(OptimumBenefits!$B9&lt;30,Main!$B$33,Main!$B$34)))))*OptimumBenefits!$B9</f>
        <v>0</v>
      </c>
      <c r="FF9" s="418">
        <f ca="1">FE9*IF($B9=Salary!$B9,Salary!$I9,"")</f>
        <v>0</v>
      </c>
      <c r="FG9" s="419">
        <f ca="1">IF($B9&lt;Main!$B$10,0,(VLOOKUP(FD9,'Survival Probability'!$A$3:$F$98,6)/(1+Main!$B$5)^(OptimumBenefits!FD9-OptimumBenefits!$A9))*(VLOOKUP(FD9,'Survival Probability'!$A$3:$F$98,3)/VLOOKUP($A9,'Survival Probability'!$A$3:$F$98,3)))</f>
        <v>3.2253938743561461</v>
      </c>
      <c r="FH9" s="282">
        <f t="shared" ca="1" si="62"/>
        <v>0</v>
      </c>
      <c r="FI9" s="200">
        <f t="shared" ref="FI9:HT9" si="508">FI8</f>
        <v>57</v>
      </c>
      <c r="FJ9" s="416">
        <f>IF($B9&lt;Main!$B$10,0,HLOOKUP(FI9,ReplacementRates!$A$3:$BE$59,ReplacementRates!$A8-5,1))*IF(Main!$B$30=1,Main!$B$31,(IF(OptimumBenefits!$B9&lt;20,Main!$B$31,IF(OptimumBenefits!$B9&lt;25,Main!$B$32,IF(OptimumBenefits!$B9&lt;30,Main!$B$33,Main!$B$34)))))*OptimumBenefits!$B9</f>
        <v>0</v>
      </c>
      <c r="FK9" s="418">
        <f ca="1">FJ9*IF($B9=Salary!$B9,Salary!$I9,"")</f>
        <v>0</v>
      </c>
      <c r="FL9" s="419">
        <f ca="1">IF($B9&lt;Main!$B$10,0,(VLOOKUP(FI9,'Survival Probability'!$A$3:$F$98,6)/(1+Main!$B$5)^(OptimumBenefits!FI9-OptimumBenefits!$A9))*(VLOOKUP(FI9,'Survival Probability'!$A$3:$F$98,3)/VLOOKUP($A9,'Survival Probability'!$A$3:$F$98,3)))</f>
        <v>2.9777245486640815</v>
      </c>
      <c r="FM9" s="282">
        <f t="shared" ca="1" si="64"/>
        <v>0</v>
      </c>
      <c r="FN9" s="200">
        <f t="shared" ref="FN9:HY9" si="509">FN8</f>
        <v>58</v>
      </c>
      <c r="FO9" s="416">
        <f>IF($B9&lt;Main!$B$10,0,HLOOKUP(FN9,ReplacementRates!$A$3:$BE$59,ReplacementRates!$A8-5,1))*IF(Main!$B$30=1,Main!$B$31,(IF(OptimumBenefits!$B9&lt;20,Main!$B$31,IF(OptimumBenefits!$B9&lt;25,Main!$B$32,IF(OptimumBenefits!$B9&lt;30,Main!$B$33,Main!$B$34)))))*OptimumBenefits!$B9</f>
        <v>0</v>
      </c>
      <c r="FP9" s="418">
        <f ca="1">FO9*IF($B9=Salary!$B9,Salary!$I9,"")</f>
        <v>0</v>
      </c>
      <c r="FQ9" s="419">
        <f ca="1">IF($B9&lt;Main!$B$10,0,(VLOOKUP(FN9,'Survival Probability'!$A$3:$F$98,6)/(1+Main!$B$5)^(OptimumBenefits!FN9-OptimumBenefits!$A9))*(VLOOKUP(FN9,'Survival Probability'!$A$3:$F$98,3)/VLOOKUP($A9,'Survival Probability'!$A$3:$F$98,3)))</f>
        <v>2.7471635956452691</v>
      </c>
      <c r="FR9" s="282">
        <f t="shared" ca="1" si="66"/>
        <v>0</v>
      </c>
      <c r="FS9" s="200">
        <f t="shared" ref="FS9:ID9" si="510">FS8</f>
        <v>59</v>
      </c>
      <c r="FT9" s="416">
        <f>IF($B9&lt;Main!$B$10,0,HLOOKUP(FS9,ReplacementRates!$A$3:$BE$59,ReplacementRates!$A8-5,1))*IF(Main!$B$30=1,Main!$B$31,(IF(OptimumBenefits!$B9&lt;20,Main!$B$31,IF(OptimumBenefits!$B9&lt;25,Main!$B$32,IF(OptimumBenefits!$B9&lt;30,Main!$B$33,Main!$B$34)))))*OptimumBenefits!$B9</f>
        <v>0</v>
      </c>
      <c r="FU9" s="418">
        <f ca="1">FT9*IF($B9=Salary!$B9,Salary!$I9,"")</f>
        <v>0</v>
      </c>
      <c r="FV9" s="419">
        <f ca="1">IF($B9&lt;Main!$B$10,0,(VLOOKUP(FS9,'Survival Probability'!$A$3:$F$98,6)/(1+Main!$B$5)^(OptimumBenefits!FS9-OptimumBenefits!$A9))*(VLOOKUP(FS9,'Survival Probability'!$A$3:$F$98,3)/VLOOKUP($A9,'Survival Probability'!$A$3:$F$98,3)))</f>
        <v>2.5325824994287345</v>
      </c>
      <c r="FW9" s="282">
        <f t="shared" ca="1" si="68"/>
        <v>0</v>
      </c>
      <c r="FX9" s="200">
        <f t="shared" ref="FX9:II9" si="511">FX8</f>
        <v>60</v>
      </c>
      <c r="FY9" s="416">
        <f>IF($B9&lt;Main!$B$10,0,HLOOKUP(FX9,ReplacementRates!$A$3:$BE$59,ReplacementRates!$A8-5,1))*IF(Main!$B$30=1,Main!$B$31,(IF(OptimumBenefits!$B9&lt;20,Main!$B$31,IF(OptimumBenefits!$B9&lt;25,Main!$B$32,IF(OptimumBenefits!$B9&lt;30,Main!$B$33,Main!$B$34)))))*OptimumBenefits!$B9</f>
        <v>0</v>
      </c>
      <c r="FZ9" s="418">
        <f ca="1">FY9*IF($B9=Salary!$B9,Salary!$I9,"")</f>
        <v>0</v>
      </c>
      <c r="GA9" s="419">
        <f ca="1">IF($B9&lt;Main!$B$10,0,(VLOOKUP(FX9,'Survival Probability'!$A$3:$F$98,6)/(1+Main!$B$5)^(OptimumBenefits!FX9-OptimumBenefits!$A9))*(VLOOKUP(FX9,'Survival Probability'!$A$3:$F$98,3)/VLOOKUP($A9,'Survival Probability'!$A$3:$F$98,3)))</f>
        <v>2.3329240247230385</v>
      </c>
      <c r="GB9" s="282">
        <f t="shared" ca="1" si="70"/>
        <v>0</v>
      </c>
      <c r="GC9" s="200">
        <f t="shared" ref="GC9:IN9" si="512">GC8</f>
        <v>61</v>
      </c>
      <c r="GD9" s="416">
        <f>IF($B9&lt;Main!$B$10,0,HLOOKUP(GC9,ReplacementRates!$A$3:$BE$59,ReplacementRates!$A8-5,1))*IF(Main!$B$30=1,Main!$B$31,(IF(OptimumBenefits!$B9&lt;20,Main!$B$31,IF(OptimumBenefits!$B9&lt;25,Main!$B$32,IF(OptimumBenefits!$B9&lt;30,Main!$B$33,Main!$B$34)))))*OptimumBenefits!$B9</f>
        <v>0</v>
      </c>
      <c r="GE9" s="418">
        <f ca="1">GD9*IF($B9=Salary!$B9,Salary!$I9,"")</f>
        <v>0</v>
      </c>
      <c r="GF9" s="419">
        <f ca="1">IF($B9&lt;Main!$B$10,0,(VLOOKUP(GC9,'Survival Probability'!$A$3:$F$98,6)/(1+Main!$B$5)^(OptimumBenefits!GC9-OptimumBenefits!$A9))*(VLOOKUP(GC9,'Survival Probability'!$A$3:$F$98,3)/VLOOKUP($A9,'Survival Probability'!$A$3:$F$98,3)))</f>
        <v>2.1471977868028107</v>
      </c>
      <c r="GG9" s="282">
        <f t="shared" ca="1" si="72"/>
        <v>0</v>
      </c>
      <c r="GH9" s="200">
        <f t="shared" ref="GH9:IS9" si="513">GH8</f>
        <v>62</v>
      </c>
      <c r="GI9" s="416">
        <f>IF($B9&lt;Main!$B$10,0,HLOOKUP(GH9,ReplacementRates!$A$3:$BE$59,ReplacementRates!$A8-5,1))*IF(Main!$B$30=1,Main!$B$31,(IF(OptimumBenefits!$B9&lt;20,Main!$B$31,IF(OptimumBenefits!$B9&lt;25,Main!$B$32,IF(OptimumBenefits!$B9&lt;30,Main!$B$33,Main!$B$34)))))*OptimumBenefits!$B9</f>
        <v>0</v>
      </c>
      <c r="GJ9" s="418">
        <f ca="1">GI9*IF($B9=Salary!$B9,Salary!$I9,"")</f>
        <v>0</v>
      </c>
      <c r="GK9" s="419">
        <f ca="1">IF($B9&lt;Main!$B$10,0,(VLOOKUP(GH9,'Survival Probability'!$A$3:$F$98,6)/(1+Main!$B$5)^(OptimumBenefits!GH9-OptimumBenefits!$A9))*(VLOOKUP(GH9,'Survival Probability'!$A$3:$F$98,3)/VLOOKUP($A9,'Survival Probability'!$A$3:$F$98,3)))</f>
        <v>1.9744759553277909</v>
      </c>
      <c r="GL9" s="282">
        <f t="shared" ca="1" si="74"/>
        <v>0</v>
      </c>
      <c r="GM9" s="200">
        <f t="shared" ref="GM9:IX9" si="514">GM8</f>
        <v>63</v>
      </c>
      <c r="GN9" s="416">
        <f>IF($B9&lt;Main!$B$10,0,HLOOKUP(GM9,ReplacementRates!$A$3:$BE$59,ReplacementRates!$A8-5,1))*IF(Main!$B$30=1,Main!$B$31,(IF(OptimumBenefits!$B9&lt;20,Main!$B$31,IF(OptimumBenefits!$B9&lt;25,Main!$B$32,IF(OptimumBenefits!$B9&lt;30,Main!$B$33,Main!$B$34)))))*OptimumBenefits!$B9</f>
        <v>0</v>
      </c>
      <c r="GO9" s="418">
        <f ca="1">GN9*IF($B9=Salary!$B9,Salary!$I9,"")</f>
        <v>0</v>
      </c>
      <c r="GP9" s="419">
        <f ca="1">IF($B9&lt;Main!$B$10,0,(VLOOKUP(GM9,'Survival Probability'!$A$3:$F$98,6)/(1+Main!$B$5)^(OptimumBenefits!GM9-OptimumBenefits!$A9))*(VLOOKUP(GM9,'Survival Probability'!$A$3:$F$98,3)/VLOOKUP($A9,'Survival Probability'!$A$3:$F$98,3)))</f>
        <v>1.8139040245179336</v>
      </c>
      <c r="GQ9" s="282">
        <f t="shared" ca="1" si="76"/>
        <v>0</v>
      </c>
      <c r="GR9" s="200">
        <f t="shared" ref="GR9:JC9" si="515">GR8</f>
        <v>64</v>
      </c>
      <c r="GS9" s="416">
        <f>IF($B9&lt;Main!$B$10,0,HLOOKUP(GR9,ReplacementRates!$A$3:$BE$59,ReplacementRates!$A8-5,1))*IF(Main!$B$30=1,Main!$B$31,(IF(OptimumBenefits!$B9&lt;20,Main!$B$31,IF(OptimumBenefits!$B9&lt;25,Main!$B$32,IF(OptimumBenefits!$B9&lt;30,Main!$B$33,Main!$B$34)))))*OptimumBenefits!$B9</f>
        <v>0</v>
      </c>
      <c r="GT9" s="418">
        <f ca="1">GS9*IF($B9=Salary!$B9,Salary!$I9,"")</f>
        <v>0</v>
      </c>
      <c r="GU9" s="419">
        <f ca="1">IF($B9&lt;Main!$B$10,0,(VLOOKUP(GR9,'Survival Probability'!$A$3:$F$98,6)/(1+Main!$B$5)^(OptimumBenefits!GR9-OptimumBenefits!$A9))*(VLOOKUP(GR9,'Survival Probability'!$A$3:$F$98,3)/VLOOKUP($A9,'Survival Probability'!$A$3:$F$98,3)))</f>
        <v>1.664679193618078</v>
      </c>
      <c r="GV9" s="282">
        <f t="shared" ca="1" si="78"/>
        <v>0</v>
      </c>
      <c r="GW9" s="200">
        <f t="shared" ref="GW9:JH9" si="516">GW8</f>
        <v>65</v>
      </c>
      <c r="GX9" s="416">
        <f>IF($B9&lt;Main!$B$10,0,HLOOKUP(GW9,ReplacementRates!$A$3:$BE$59,ReplacementRates!$A8-5,1))*IF(Main!$B$30=1,Main!$B$31,(IF(OptimumBenefits!$B9&lt;20,Main!$B$31,IF(OptimumBenefits!$B9&lt;25,Main!$B$32,IF(OptimumBenefits!$B9&lt;30,Main!$B$33,Main!$B$34)))))*OptimumBenefits!$B9</f>
        <v>0</v>
      </c>
      <c r="GY9" s="418">
        <f ca="1">GX9*IF($B9=Salary!$B9,Salary!$I9,"")</f>
        <v>0</v>
      </c>
      <c r="GZ9" s="419">
        <f ca="1">IF($B9&lt;Main!$B$10,0,(VLOOKUP(GW9,'Survival Probability'!$A$3:$F$98,6)/(1+Main!$B$5)^(OptimumBenefits!GW9-OptimumBenefits!$A9))*(VLOOKUP(GW9,'Survival Probability'!$A$3:$F$98,3)/VLOOKUP($A9,'Survival Probability'!$A$3:$F$98,3)))</f>
        <v>1.5260475053709499</v>
      </c>
      <c r="HA9" s="282">
        <f t="shared" ca="1" si="80"/>
        <v>0</v>
      </c>
      <c r="HB9" s="200">
        <f t="shared" ref="HB9:JM9" si="517">HB8</f>
        <v>66</v>
      </c>
      <c r="HC9" s="416">
        <f>IF($B9&lt;Main!$B$10,0,HLOOKUP(HB9,ReplacementRates!$A$3:$BE$59,ReplacementRates!$A8-5,1))*IF(Main!$B$30=1,Main!$B$31,(IF(OptimumBenefits!$B9&lt;20,Main!$B$31,IF(OptimumBenefits!$B9&lt;25,Main!$B$32,IF(OptimumBenefits!$B9&lt;30,Main!$B$33,Main!$B$34)))))*OptimumBenefits!$B9</f>
        <v>0</v>
      </c>
      <c r="HD9" s="418">
        <f ca="1">HC9*IF($B9=Salary!$B9,Salary!$I9,"")</f>
        <v>0</v>
      </c>
      <c r="HE9" s="419">
        <f ca="1">IF($B9&lt;Main!$B$10,0,(VLOOKUP(HB9,'Survival Probability'!$A$3:$F$98,6)/(1+Main!$B$5)^(OptimumBenefits!HB9-OptimumBenefits!$A9))*(VLOOKUP(HB9,'Survival Probability'!$A$3:$F$98,3)/VLOOKUP($A9,'Survival Probability'!$A$3:$F$98,3)))</f>
        <v>1.3973010790249254</v>
      </c>
      <c r="HF9" s="282">
        <f t="shared" ca="1" si="82"/>
        <v>0</v>
      </c>
      <c r="HG9" s="200">
        <f t="shared" ref="HG9:JR9" si="518">HG8</f>
        <v>67</v>
      </c>
      <c r="HH9" s="416">
        <f>IF($B9&lt;Main!$B$10,0,HLOOKUP(HG9,ReplacementRates!$A$3:$BE$59,ReplacementRates!$A8-5,1))*IF(Main!$B$30=1,Main!$B$31,(IF(OptimumBenefits!$B9&lt;20,Main!$B$31,IF(OptimumBenefits!$B9&lt;25,Main!$B$32,IF(OptimumBenefits!$B9&lt;30,Main!$B$33,Main!$B$34)))))*OptimumBenefits!$B9</f>
        <v>9.4500000000000001E-2</v>
      </c>
      <c r="HI9" s="418">
        <f ca="1">HH9*IF($B9=Salary!$B9,Salary!$I9,"")</f>
        <v>3247.283518753547</v>
      </c>
      <c r="HJ9" s="419">
        <f ca="1">IF($B9&lt;Main!$B$10,0,(VLOOKUP(HG9,'Survival Probability'!$A$3:$F$98,6)/(1+Main!$B$5)^(OptimumBenefits!HG9-OptimumBenefits!$A9))*(VLOOKUP(HG9,'Survival Probability'!$A$3:$F$98,3)/VLOOKUP($A9,'Survival Probability'!$A$3:$F$98,3)))</f>
        <v>1.2777761316924978</v>
      </c>
      <c r="HK9" s="282">
        <f t="shared" ca="1" si="84"/>
        <v>4149.3013731017099</v>
      </c>
      <c r="HL9" s="200">
        <f t="shared" ref="HL9:JW9" si="519">HL8</f>
        <v>68</v>
      </c>
      <c r="HM9" s="416">
        <f>IF($B9&lt;Main!$B$10,0,HLOOKUP(HL9,ReplacementRates!$A$3:$BE$59,ReplacementRates!$A8-5,1))*IF(Main!$B$30=1,Main!$B$31,(IF(OptimumBenefits!$B9&lt;20,Main!$B$31,IF(OptimumBenefits!$B9&lt;25,Main!$B$32,IF(OptimumBenefits!$B9&lt;30,Main!$B$33,Main!$B$34)))))*OptimumBenefits!$B9</f>
        <v>9.4500000000000001E-2</v>
      </c>
      <c r="HN9" s="418">
        <f ca="1">HM9*IF($B9=Salary!$B9,Salary!$I9,"")</f>
        <v>3247.283518753547</v>
      </c>
      <c r="HO9" s="419">
        <f ca="1">IF($B9&lt;Main!$B$10,0,(VLOOKUP(HL9,'Survival Probability'!$A$3:$F$98,6)/(1+Main!$B$5)^(OptimumBenefits!HL9-OptimumBenefits!$A9))*(VLOOKUP(HL9,'Survival Probability'!$A$3:$F$98,3)/VLOOKUP($A9,'Survival Probability'!$A$3:$F$98,3)))</f>
        <v>1.1668445425890501</v>
      </c>
      <c r="HP9" s="282">
        <f t="shared" ca="1" si="86"/>
        <v>3789.0750520969436</v>
      </c>
      <c r="HQ9" s="200">
        <f t="shared" ref="HQ9:KB9" si="520">HQ8</f>
        <v>69</v>
      </c>
      <c r="HR9" s="416">
        <f>IF($B9&lt;Main!$B$10,0,HLOOKUP(HQ9,ReplacementRates!$A$3:$BE$59,ReplacementRates!$A8-5,1))*IF(Main!$B$30=1,Main!$B$31,(IF(OptimumBenefits!$B9&lt;20,Main!$B$31,IF(OptimumBenefits!$B9&lt;25,Main!$B$32,IF(OptimumBenefits!$B9&lt;30,Main!$B$33,Main!$B$34)))))*OptimumBenefits!$B9</f>
        <v>9.4500000000000001E-2</v>
      </c>
      <c r="HS9" s="418">
        <f ca="1">HR9*IF($B9=Salary!$B9,Salary!$I9,"")</f>
        <v>3247.283518753547</v>
      </c>
      <c r="HT9" s="419">
        <f ca="1">IF($B9&lt;Main!$B$10,0,(VLOOKUP(HQ9,'Survival Probability'!$A$3:$F$98,6)/(1+Main!$B$5)^(OptimumBenefits!HQ9-OptimumBenefits!$A9))*(VLOOKUP(HQ9,'Survival Probability'!$A$3:$F$98,3)/VLOOKUP($A9,'Survival Probability'!$A$3:$F$98,3)))</f>
        <v>1.0639440115039116</v>
      </c>
      <c r="HU9" s="282">
        <f t="shared" ca="1" si="88"/>
        <v>3454.9278534331866</v>
      </c>
      <c r="HV9" s="200">
        <f t="shared" ref="HV9:KG9" si="521">HV8</f>
        <v>70</v>
      </c>
      <c r="HW9" s="416">
        <f>IF($B9&lt;Main!$B$10,0,HLOOKUP(HV9,ReplacementRates!$A$3:$BE$59,ReplacementRates!$A8-5,1))*IF(Main!$B$30=1,Main!$B$31,(IF(OptimumBenefits!$B9&lt;20,Main!$B$31,IF(OptimumBenefits!$B9&lt;25,Main!$B$32,IF(OptimumBenefits!$B9&lt;30,Main!$B$33,Main!$B$34)))))*OptimumBenefits!$B9</f>
        <v>9.4500000000000001E-2</v>
      </c>
      <c r="HX9" s="418">
        <f ca="1">HW9*IF($B9=Salary!$B9,Salary!$I9,"")</f>
        <v>3247.283518753547</v>
      </c>
      <c r="HY9" s="419">
        <f ca="1">IF($B9&lt;Main!$B$10,0,(VLOOKUP(HV9,'Survival Probability'!$A$3:$F$98,6)/(1+Main!$B$5)^(OptimumBenefits!HV9-OptimumBenefits!$A9))*(VLOOKUP(HV9,'Survival Probability'!$A$3:$F$98,3)/VLOOKUP($A9,'Survival Probability'!$A$3:$F$98,3)))</f>
        <v>0.96854441482495679</v>
      </c>
      <c r="HZ9" s="282">
        <f t="shared" ca="1" si="90"/>
        <v>3145.1383154418809</v>
      </c>
      <c r="IA9" s="200">
        <f t="shared" ref="IA9:KL9" si="522">IA8</f>
        <v>71</v>
      </c>
      <c r="IB9" s="416">
        <f>IF($B9&lt;Main!$B$10,0,HLOOKUP(IA9,ReplacementRates!$A$3:$BE$59,ReplacementRates!$A8-5,1))*IF(Main!$B$30=1,Main!$B$31,(IF(OptimumBenefits!$B9&lt;20,Main!$B$31,IF(OptimumBenefits!$B9&lt;25,Main!$B$32,IF(OptimumBenefits!$B9&lt;30,Main!$B$33,Main!$B$34)))))*OptimumBenefits!$B9</f>
        <v>9.4500000000000001E-2</v>
      </c>
      <c r="IC9" s="418">
        <f ca="1">IB9*IF($B9=Salary!$B9,Salary!$I9,"")</f>
        <v>3247.283518753547</v>
      </c>
      <c r="ID9" s="419">
        <f ca="1">IF($B9&lt;Main!$B$10,0,(VLOOKUP(IA9,'Survival Probability'!$A$3:$F$98,6)/(1+Main!$B$5)^(OptimumBenefits!IA9-OptimumBenefits!$A9))*(VLOOKUP(IA9,'Survival Probability'!$A$3:$F$98,3)/VLOOKUP($A9,'Survival Probability'!$A$3:$F$98,3)))</f>
        <v>0.88014673927059572</v>
      </c>
      <c r="IE9" s="282">
        <f t="shared" ca="1" si="92"/>
        <v>2858.0860005180807</v>
      </c>
      <c r="IF9" s="200">
        <f t="shared" ref="IF9:KP9" si="523">IF8</f>
        <v>72</v>
      </c>
      <c r="IG9" s="416">
        <f>IF($B9&lt;Main!$B$10,0,HLOOKUP(IF9,ReplacementRates!$A$3:$BE$59,ReplacementRates!$A8-5,1))*IF(Main!$B$30=1,Main!$B$31,(IF(OptimumBenefits!$B9&lt;20,Main!$B$31,IF(OptimumBenefits!$B9&lt;25,Main!$B$32,IF(OptimumBenefits!$B9&lt;30,Main!$B$33,Main!$B$34)))))*OptimumBenefits!$B9</f>
        <v>9.4500000000000001E-2</v>
      </c>
      <c r="IH9" s="418">
        <f ca="1">IG9*IF($B9=Salary!$B9,Salary!$I9,"")</f>
        <v>3247.283518753547</v>
      </c>
      <c r="II9" s="419">
        <f ca="1">IF($B9&lt;Main!$B$10,0,(VLOOKUP(IF9,'Survival Probability'!$A$3:$F$98,6)/(1+Main!$B$5)^(OptimumBenefits!IF9-OptimumBenefits!$A9))*(VLOOKUP(IF9,'Survival Probability'!$A$3:$F$98,3)/VLOOKUP($A9,'Survival Probability'!$A$3:$F$98,3)))</f>
        <v>0.79828165909159721</v>
      </c>
      <c r="IJ9" s="282">
        <f t="shared" ca="1" si="94"/>
        <v>2592.2468748913811</v>
      </c>
      <c r="IK9" s="200">
        <f t="shared" ref="IK9:KP9" si="524">IK8</f>
        <v>73</v>
      </c>
      <c r="IL9" s="416">
        <f>IF($B9&lt;Main!$B$10,0,HLOOKUP(IK9,ReplacementRates!$A$3:$BE$59,ReplacementRates!$A8-5,1))*IF(Main!$B$30=1,Main!$B$31,(IF(OptimumBenefits!$B9&lt;20,Main!$B$31,IF(OptimumBenefits!$B9&lt;25,Main!$B$32,IF(OptimumBenefits!$B9&lt;30,Main!$B$33,Main!$B$34)))))*OptimumBenefits!$B9</f>
        <v>9.4500000000000001E-2</v>
      </c>
      <c r="IM9" s="418">
        <f ca="1">IL9*IF($B9=Salary!$B9,Salary!$I9,"")</f>
        <v>3247.283518753547</v>
      </c>
      <c r="IN9" s="419">
        <f ca="1">IF($B9&lt;Main!$B$10,0,(VLOOKUP(IK9,'Survival Probability'!$A$3:$F$98,6)/(1+Main!$B$5)^(OptimumBenefits!IK9-OptimumBenefits!$A9))*(VLOOKUP(IK9,'Survival Probability'!$A$3:$F$98,3)/VLOOKUP($A9,'Survival Probability'!$A$3:$F$98,3)))</f>
        <v>0.72254623199086665</v>
      </c>
      <c r="IO9" s="282">
        <f t="shared" ca="1" si="96"/>
        <v>2346.3124706814183</v>
      </c>
      <c r="IP9" s="200">
        <f t="shared" ref="IP9:KP9" si="525">IP8</f>
        <v>74</v>
      </c>
      <c r="IQ9" s="416">
        <f>IF($B9&lt;Main!$B$10,0,HLOOKUP(IP9,ReplacementRates!$A$3:$BE$59,ReplacementRates!$A8-5,1))*IF(Main!$B$30=1,Main!$B$31,(IF(OptimumBenefits!$B9&lt;20,Main!$B$31,IF(OptimumBenefits!$B9&lt;25,Main!$B$32,IF(OptimumBenefits!$B9&lt;30,Main!$B$33,Main!$B$34)))))*OptimumBenefits!$B9</f>
        <v>9.4500000000000001E-2</v>
      </c>
      <c r="IR9" s="418">
        <f ca="1">IQ9*IF($B9=Salary!$B9,Salary!$I9,"")</f>
        <v>3247.283518753547</v>
      </c>
      <c r="IS9" s="419">
        <f ca="1">IF($B9&lt;Main!$B$10,0,(VLOOKUP(IP9,'Survival Probability'!$A$3:$F$98,6)/(1+Main!$B$5)^(OptimumBenefits!IP9-OptimumBenefits!$A9))*(VLOOKUP(IP9,'Survival Probability'!$A$3:$F$98,3)/VLOOKUP($A9,'Survival Probability'!$A$3:$F$98,3)))</f>
        <v>0.6525986911548306</v>
      </c>
      <c r="IT9" s="282">
        <f t="shared" ca="1" si="98"/>
        <v>2119.1729741472177</v>
      </c>
      <c r="IU9" s="200">
        <f t="shared" ref="IU9:KP9" si="526">IU8</f>
        <v>75</v>
      </c>
      <c r="IV9" s="416">
        <f>IF($B9&lt;Main!$B$10,0,HLOOKUP(IU9,ReplacementRates!$A$3:$BE$59,ReplacementRates!$A8-5,1))*IF(Main!$B$30=1,Main!$B$31,(IF(OptimumBenefits!$B9&lt;20,Main!$B$31,IF(OptimumBenefits!$B9&lt;25,Main!$B$32,IF(OptimumBenefits!$B9&lt;30,Main!$B$33,Main!$B$34)))))*OptimumBenefits!$B9</f>
        <v>9.4500000000000001E-2</v>
      </c>
      <c r="IW9" s="418">
        <f ca="1">IV9*IF($B9=Salary!$B9,Salary!$I9,"")</f>
        <v>3247.283518753547</v>
      </c>
      <c r="IX9" s="419">
        <f ca="1">IF($B9&lt;Main!$B$10,0,(VLOOKUP(IU9,'Survival Probability'!$A$3:$F$98,6)/(1+Main!$B$5)^(OptimumBenefits!IU9-OptimumBenefits!$A9))*(VLOOKUP(IU9,'Survival Probability'!$A$3:$F$98,3)/VLOOKUP($A9,'Survival Probability'!$A$3:$F$98,3)))</f>
        <v>0.58810329032374919</v>
      </c>
      <c r="IY9" s="282">
        <f t="shared" ca="1" si="100"/>
        <v>1909.738121993043</v>
      </c>
      <c r="IZ9" s="200">
        <f t="shared" ref="IZ9:KP9" si="527">IZ8</f>
        <v>76</v>
      </c>
      <c r="JA9" s="416">
        <f>IF($B9&lt;Main!$B$10,0,HLOOKUP(IZ9,ReplacementRates!$A$3:$BE$59,ReplacementRates!$A8-5,1))*IF(Main!$B$30=1,Main!$B$31,(IF(OptimumBenefits!$B9&lt;20,Main!$B$31,IF(OptimumBenefits!$B9&lt;25,Main!$B$32,IF(OptimumBenefits!$B9&lt;30,Main!$B$33,Main!$B$34)))))*OptimumBenefits!$B9</f>
        <v>9.4500000000000001E-2</v>
      </c>
      <c r="JB9" s="418">
        <f ca="1">JA9*IF($B9=Salary!$B9,Salary!$I9,"")</f>
        <v>3247.283518753547</v>
      </c>
      <c r="JC9" s="419">
        <f ca="1">IF($B9&lt;Main!$B$10,0,(VLOOKUP(IZ9,'Survival Probability'!$A$3:$F$98,6)/(1+Main!$B$5)^(OptimumBenefits!IZ9-OptimumBenefits!$A9))*(VLOOKUP(IZ9,'Survival Probability'!$A$3:$F$98,3)/VLOOKUP($A9,'Survival Probability'!$A$3:$F$98,3)))</f>
        <v>0.52873201231171307</v>
      </c>
      <c r="JD9" s="282">
        <f t="shared" ca="1" si="102"/>
        <v>1716.9427494172235</v>
      </c>
      <c r="JE9" s="200">
        <f t="shared" ref="JE9:KP9" si="528">JE8</f>
        <v>77</v>
      </c>
      <c r="JF9" s="416">
        <f>IF($B9&lt;Main!$B$10,0,HLOOKUP(JE9,ReplacementRates!$A$3:$BE$59,ReplacementRates!$A8-5,1))*IF(Main!$B$30=1,Main!$B$31,(IF(OptimumBenefits!$B9&lt;20,Main!$B$31,IF(OptimumBenefits!$B9&lt;25,Main!$B$32,IF(OptimumBenefits!$B9&lt;30,Main!$B$33,Main!$B$34)))))*OptimumBenefits!$B9</f>
        <v>9.4500000000000001E-2</v>
      </c>
      <c r="JG9" s="418">
        <f ca="1">JF9*IF($B9=Salary!$B9,Salary!$I9,"")</f>
        <v>3247.283518753547</v>
      </c>
      <c r="JH9" s="419">
        <f ca="1">IF($B9&lt;Main!$B$10,0,(VLOOKUP(JE9,'Survival Probability'!$A$3:$F$98,6)/(1+Main!$B$5)^(OptimumBenefits!JE9-OptimumBenefits!$A9))*(VLOOKUP(JE9,'Survival Probability'!$A$3:$F$98,3)/VLOOKUP($A9,'Survival Probability'!$A$3:$F$98,3)))</f>
        <v>0.47416637660220717</v>
      </c>
      <c r="JI9" s="282">
        <f t="shared" ca="1" si="104"/>
        <v>1539.7526598874349</v>
      </c>
      <c r="JJ9" s="200">
        <f t="shared" ref="JJ9:KP9" si="529">JJ8</f>
        <v>78</v>
      </c>
      <c r="JK9" s="416">
        <f>IF($B9&lt;Main!$B$10,0,HLOOKUP(JJ9,ReplacementRates!$A$3:$BE$59,ReplacementRates!$A8-5,1))*IF(Main!$B$30=1,Main!$B$31,(IF(OptimumBenefits!$B9&lt;20,Main!$B$31,IF(OptimumBenefits!$B9&lt;25,Main!$B$32,IF(OptimumBenefits!$B9&lt;30,Main!$B$33,Main!$B$34)))))*OptimumBenefits!$B9</f>
        <v>9.4500000000000001E-2</v>
      </c>
      <c r="JL9" s="418">
        <f ca="1">JK9*IF($B9=Salary!$B9,Salary!$I9,"")</f>
        <v>3247.283518753547</v>
      </c>
      <c r="JM9" s="419">
        <f ca="1">IF($B9&lt;Main!$B$10,0,(VLOOKUP(JJ9,'Survival Probability'!$A$3:$F$98,6)/(1+Main!$B$5)^(OptimumBenefits!JJ9-OptimumBenefits!$A9))*(VLOOKUP(JJ9,'Survival Probability'!$A$3:$F$98,3)/VLOOKUP($A9,'Survival Probability'!$A$3:$F$98,3)))</f>
        <v>0.42410475355337335</v>
      </c>
      <c r="JN9" s="282">
        <f t="shared" ca="1" si="106"/>
        <v>1377.188376438904</v>
      </c>
      <c r="JO9" s="200">
        <f t="shared" ref="JO9:KP9" si="530">JO8</f>
        <v>79</v>
      </c>
      <c r="JP9" s="416">
        <f>IF($B9&lt;Main!$B$10,0,HLOOKUP(JO9,ReplacementRates!$A$3:$BE$59,ReplacementRates!$A8-5,1))*IF(Main!$B$30=1,Main!$B$31,(IF(OptimumBenefits!$B9&lt;20,Main!$B$31,IF(OptimumBenefits!$B9&lt;25,Main!$B$32,IF(OptimumBenefits!$B9&lt;30,Main!$B$33,Main!$B$34)))))*OptimumBenefits!$B9</f>
        <v>9.4500000000000001E-2</v>
      </c>
      <c r="JQ9" s="418">
        <f ca="1">JP9*IF($B9=Salary!$B9,Salary!$I9,"")</f>
        <v>3247.283518753547</v>
      </c>
      <c r="JR9" s="419">
        <f ca="1">IF($B9&lt;Main!$B$10,0,(VLOOKUP(JO9,'Survival Probability'!$A$3:$F$98,6)/(1+Main!$B$5)^(OptimumBenefits!JO9-OptimumBenefits!$A9))*(VLOOKUP(JO9,'Survival Probability'!$A$3:$F$98,3)/VLOOKUP($A9,'Survival Probability'!$A$3:$F$98,3)))</f>
        <v>0.37825333474540251</v>
      </c>
      <c r="JS9" s="282">
        <f t="shared" ca="1" si="108"/>
        <v>1228.295819832314</v>
      </c>
      <c r="JT9" s="200">
        <f t="shared" ref="JT9:KP9" si="531">JT8</f>
        <v>80</v>
      </c>
      <c r="JU9" s="416">
        <f>IF($B9&lt;Main!$B$10,0,HLOOKUP(JT9,ReplacementRates!$A$3:$BE$59,ReplacementRates!$A8-5,1))*IF(Main!$B$30=1,Main!$B$31,(IF(OptimumBenefits!$B9&lt;20,Main!$B$31,IF(OptimumBenefits!$B9&lt;25,Main!$B$32,IF(OptimumBenefits!$B9&lt;30,Main!$B$33,Main!$B$34)))))*OptimumBenefits!$B9</f>
        <v>9.4500000000000001E-2</v>
      </c>
      <c r="JV9" s="418">
        <f ca="1">JU9*IF($B9=Salary!$B9,Salary!$I9,"")</f>
        <v>3247.283518753547</v>
      </c>
      <c r="JW9" s="419">
        <f ca="1">IF($B9&lt;Main!$B$10,0,(VLOOKUP(JT9,'Survival Probability'!$A$3:$F$98,6)/(1+Main!$B$5)^(OptimumBenefits!JT9-OptimumBenefits!$A9))*(VLOOKUP(JT9,'Survival Probability'!$A$3:$F$98,3)/VLOOKUP($A9,'Survival Probability'!$A$3:$F$98,3)))</f>
        <v>0.33632291367379769</v>
      </c>
      <c r="JX9" s="282">
        <f t="shared" ca="1" si="110"/>
        <v>1092.1358545520952</v>
      </c>
      <c r="JY9" s="200">
        <f t="shared" ref="JY9:KP9" si="532">JY8</f>
        <v>81</v>
      </c>
      <c r="JZ9" s="416">
        <f>IF($B9&lt;Main!$B$10,0,HLOOKUP(JY9,ReplacementRates!$A$3:$BE$59,ReplacementRates!$A8-5,1))*IF(Main!$B$30=1,Main!$B$31,(IF(OptimumBenefits!$B9&lt;20,Main!$B$31,IF(OptimumBenefits!$B9&lt;25,Main!$B$32,IF(OptimumBenefits!$B9&lt;30,Main!$B$33,Main!$B$34)))))*OptimumBenefits!$B9</f>
        <v>9.4500000000000001E-2</v>
      </c>
      <c r="KA9" s="418">
        <f ca="1">JZ9*IF($B9=Salary!$B9,Salary!$I9,"")</f>
        <v>3247.283518753547</v>
      </c>
      <c r="KB9" s="419">
        <f ca="1">IF($B9&lt;Main!$B$10,0,(VLOOKUP(JY9,'Survival Probability'!$A$3:$F$98,6)/(1+Main!$B$5)^(OptimumBenefits!JY9-OptimumBenefits!$A9))*(VLOOKUP(JY9,'Survival Probability'!$A$3:$F$98,3)/VLOOKUP($A9,'Survival Probability'!$A$3:$F$98,3)))</f>
        <v>0.29804403365020493</v>
      </c>
      <c r="KC9" s="282">
        <f t="shared" ca="1" si="112"/>
        <v>967.83347833513801</v>
      </c>
      <c r="KD9" s="200">
        <f t="shared" ref="KD9:KP9" si="533">KD8</f>
        <v>82</v>
      </c>
      <c r="KE9" s="416">
        <f>IF($B9&lt;Main!$B$10,0,HLOOKUP(KD9,ReplacementRates!$A$3:$BE$59,ReplacementRates!$A8-5,1))*IF(Main!$B$30=1,Main!$B$31,(IF(OptimumBenefits!$B9&lt;20,Main!$B$31,IF(OptimumBenefits!$B9&lt;25,Main!$B$32,IF(OptimumBenefits!$B9&lt;30,Main!$B$33,Main!$B$34)))))*OptimumBenefits!$B9</f>
        <v>9.4500000000000001E-2</v>
      </c>
      <c r="KF9" s="418">
        <f ca="1">KE9*IF($B9=Salary!$B9,Salary!$I9,"")</f>
        <v>3247.283518753547</v>
      </c>
      <c r="KG9" s="419">
        <f ca="1">IF($B9&lt;Main!$B$10,0,(VLOOKUP(KD9,'Survival Probability'!$A$3:$F$98,6)/(1+Main!$B$5)^(OptimumBenefits!KD9-OptimumBenefits!$A9))*(VLOOKUP(KD9,'Survival Probability'!$A$3:$F$98,3)/VLOOKUP($A9,'Survival Probability'!$A$3:$F$98,3)))</f>
        <v>0.26316582354685819</v>
      </c>
      <c r="KH9" s="282">
        <f t="shared" ca="1" si="114"/>
        <v>854.57404150291677</v>
      </c>
      <c r="KI9" s="200">
        <f t="shared" ref="KI9:KP9" si="534">KI8</f>
        <v>83</v>
      </c>
      <c r="KJ9" s="416">
        <f>IF($B9&lt;Main!$B$10,0,HLOOKUP(KI9,ReplacementRates!$A$3:$BE$59,ReplacementRates!$A8-5,1))*IF(Main!$B$30=1,Main!$B$31,(IF(OptimumBenefits!$B9&lt;20,Main!$B$31,IF(OptimumBenefits!$B9&lt;25,Main!$B$32,IF(OptimumBenefits!$B9&lt;30,Main!$B$33,Main!$B$34)))))*OptimumBenefits!$B9</f>
        <v>9.4500000000000001E-2</v>
      </c>
      <c r="KK9" s="418">
        <f ca="1">KJ9*IF($B9=Salary!$B9,Salary!$I9,"")</f>
        <v>3247.283518753547</v>
      </c>
      <c r="KL9" s="419">
        <f ca="1">IF($B9&lt;Main!$B$10,0,(VLOOKUP(KI9,'Survival Probability'!$A$3:$F$98,6)/(1+Main!$B$5)^(OptimumBenefits!KI9-OptimumBenefits!$A9))*(VLOOKUP(KI9,'Survival Probability'!$A$3:$F$98,3)/VLOOKUP($A9,'Survival Probability'!$A$3:$F$98,3)))</f>
        <v>0.23145456776605813</v>
      </c>
      <c r="KM9" s="282">
        <f t="shared" ca="1" si="116"/>
        <v>751.5986032469466</v>
      </c>
      <c r="KN9" s="200">
        <f t="shared" ref="KN9:KP9" si="535">KN8</f>
        <v>84</v>
      </c>
      <c r="KO9" s="416">
        <f>IF($B9&lt;Main!$B$10,0,HLOOKUP(KN9,ReplacementRates!$A$3:$BE$59,ReplacementRates!$A8-5,1))*IF(Main!$B$30=1,Main!$B$31,(IF(OptimumBenefits!$B9&lt;20,Main!$B$31,IF(OptimumBenefits!$B9&lt;25,Main!$B$32,IF(OptimumBenefits!$B9&lt;30,Main!$B$33,Main!$B$34)))))*OptimumBenefits!$B9</f>
        <v>9.4500000000000001E-2</v>
      </c>
      <c r="KP9" s="418">
        <f ca="1">KO9*IF($B9=Salary!$B9,Salary!$I9,"")</f>
        <v>3247.283518753547</v>
      </c>
    </row>
    <row r="10" spans="1:302">
      <c r="A10" s="205">
        <f t="shared" si="178"/>
        <v>33</v>
      </c>
      <c r="B10" s="205">
        <v>8</v>
      </c>
      <c r="C10" s="205">
        <f t="shared" ca="1" si="357"/>
        <v>0</v>
      </c>
      <c r="D10" s="271">
        <f t="shared" ref="D10:D57" ca="1" si="536">MAX(I10, N10, S10, X10, AC10, AH10, AM10, AR10, AW10, BB10,BG10,BL10,BQ10,BV10,CA10,CF10,CK10,CP10,CU10,CZ10,DE10,DJ10,DO10,DT10,DY10,ED10,EI10,EN10,ES10,EX10,FC10,FH10,FM10,FR10,FW10,GB10,GG10,GL10,GQ10,GV10,HA10,HF10,HK10,HP10,HU10,HZ10,IE10,IJ10,IO10,IT10,IY10,JD10,JI10,JN10,JS10,JX10)</f>
        <v>5322.302540317226</v>
      </c>
      <c r="E10" s="201">
        <f t="shared" si="179"/>
        <v>25</v>
      </c>
      <c r="F10" s="416">
        <f>IF($B10&lt;Main!$B$10,0,HLOOKUP(E10,ReplacementRates!$A$3:$BE$59,ReplacementRates!$A9-5,1))*IF(Main!$B$30=1,Main!$B$31,(IF(OptimumBenefits!$B10&lt;20,Main!$B$31,IF(OptimumBenefits!$B10&lt;25,Main!$B$32,IF(OptimumBenefits!$B10&lt;30,Main!$B$33,Main!$B$34)))))*OptimumBenefits!$B10</f>
        <v>0</v>
      </c>
      <c r="G10" s="418">
        <f ca="1">F10*IF($B10=Salary!$B10,Salary!$I10,"")</f>
        <v>0</v>
      </c>
      <c r="H10" s="419">
        <f ca="1">IF($B10&lt;Main!$B$10,0,(VLOOKUP(E10,'Survival Probability'!$A$3:$F$98,6)/(1+Main!$B$5)^(OptimumBenefits!E10-OptimumBenefits!$A10))*(VLOOKUP(E10,'Survival Probability'!$A$3:$F$98,3)/VLOOKUP($A10,'Survival Probability'!$A$3:$F$98,3)))</f>
        <v>1.7213588200220531</v>
      </c>
      <c r="I10" s="282">
        <f t="shared" si="476"/>
        <v>0</v>
      </c>
      <c r="J10" s="200">
        <f t="shared" ref="J10:N10" si="537">J9</f>
        <v>26</v>
      </c>
      <c r="K10" s="416">
        <f>IF($B10&lt;Main!$B$10,0,HLOOKUP(J10,ReplacementRates!$A$3:$BE$59,ReplacementRates!$A9-5,1))*IF(Main!$B$30=1,Main!$B$31,(IF(OptimumBenefits!$B10&lt;20,Main!$B$31,IF(OptimumBenefits!$B10&lt;25,Main!$B$32,IF(OptimumBenefits!$B10&lt;30,Main!$B$33,Main!$B$34)))))*OptimumBenefits!$B10</f>
        <v>0</v>
      </c>
      <c r="L10" s="418">
        <f ca="1">K10*IF($B10=Salary!$B10,Salary!$I10,"")</f>
        <v>0</v>
      </c>
      <c r="M10" s="419">
        <f ca="1">IF($B10&lt;Main!$B$10,0,(VLOOKUP(J10,'Survival Probability'!$A$3:$F$98,6)/(1+Main!$B$5)^(OptimumBenefits!J10-OptimumBenefits!$A10))*(VLOOKUP(J10,'Survival Probability'!$A$3:$F$98,3)/VLOOKUP($A10,'Survival Probability'!$A$3:$F$98,3)))</f>
        <v>1.6084620262769389</v>
      </c>
      <c r="N10" s="282">
        <f t="shared" si="2"/>
        <v>0</v>
      </c>
      <c r="O10" s="200">
        <f t="shared" ref="O10:BZ10" si="538">O9</f>
        <v>27</v>
      </c>
      <c r="P10" s="416">
        <f>IF($B10&lt;Main!$B$10,0,HLOOKUP(O10,ReplacementRates!$A$3:$BE$59,ReplacementRates!$A9-5,1))*IF(Main!$B$30=1,Main!$B$31,(IF(OptimumBenefits!$B10&lt;20,Main!$B$31,IF(OptimumBenefits!$B10&lt;25,Main!$B$32,IF(OptimumBenefits!$B10&lt;30,Main!$B$33,Main!$B$34)))))*OptimumBenefits!$B10</f>
        <v>0</v>
      </c>
      <c r="Q10" s="418">
        <f ca="1">P10*IF($B10=Salary!$B10,Salary!$I10,"")</f>
        <v>0</v>
      </c>
      <c r="R10" s="419">
        <f ca="1">IF($B10&lt;Main!$B$10,0,(VLOOKUP(O10,'Survival Probability'!$A$3:$F$98,6)/(1+Main!$B$5)^(OptimumBenefits!O10-OptimumBenefits!$A10))*(VLOOKUP(O10,'Survival Probability'!$A$3:$F$98,3)/VLOOKUP($A10,'Survival Probability'!$A$3:$F$98,3)))</f>
        <v>1.5029479484565567</v>
      </c>
      <c r="S10" s="282">
        <f t="shared" si="4"/>
        <v>0</v>
      </c>
      <c r="T10" s="200">
        <f t="shared" ref="T10:CE10" si="539">T9</f>
        <v>28</v>
      </c>
      <c r="U10" s="416">
        <f>IF($B10&lt;Main!$B$10,0,HLOOKUP(T10,ReplacementRates!$A$3:$BE$59,ReplacementRates!$A9-5,1))*IF(Main!$B$30=1,Main!$B$31,(IF(OptimumBenefits!$B10&lt;20,Main!$B$31,IF(OptimumBenefits!$B10&lt;25,Main!$B$32,IF(OptimumBenefits!$B10&lt;30,Main!$B$33,Main!$B$34)))))*OptimumBenefits!$B10</f>
        <v>0</v>
      </c>
      <c r="V10" s="418">
        <f ca="1">U10*IF($B10=Salary!$B10,Salary!$I10,"")</f>
        <v>0</v>
      </c>
      <c r="W10" s="419">
        <f ca="1">IF($B10&lt;Main!$B$10,0,(VLOOKUP(T10,'Survival Probability'!$A$3:$F$98,6)/(1+Main!$B$5)^(OptimumBenefits!T10-OptimumBenefits!$A10))*(VLOOKUP(T10,'Survival Probability'!$A$3:$F$98,3)/VLOOKUP($A10,'Survival Probability'!$A$3:$F$98,3)))</f>
        <v>1.404334780645272</v>
      </c>
      <c r="X10" s="282">
        <f t="shared" si="6"/>
        <v>0</v>
      </c>
      <c r="Y10" s="200">
        <f t="shared" ref="Y10:CJ10" si="540">Y9</f>
        <v>29</v>
      </c>
      <c r="Z10" s="416">
        <f>IF($B10&lt;Main!$B$10,0,HLOOKUP(Y10,ReplacementRates!$A$3:$BE$59,ReplacementRates!$A9-5,1))*IF(Main!$B$30=1,Main!$B$31,(IF(OptimumBenefits!$B10&lt;20,Main!$B$31,IF(OptimumBenefits!$B10&lt;25,Main!$B$32,IF(OptimumBenefits!$B10&lt;30,Main!$B$33,Main!$B$34)))))*OptimumBenefits!$B10</f>
        <v>0</v>
      </c>
      <c r="AA10" s="418">
        <f ca="1">Z10*IF($B10=Salary!$B10,Salary!$I10,"")</f>
        <v>0</v>
      </c>
      <c r="AB10" s="419">
        <f ca="1">IF($B10&lt;Main!$B$10,0,(VLOOKUP(Y10,'Survival Probability'!$A$3:$F$98,6)/(1+Main!$B$5)^(OptimumBenefits!Y10-OptimumBenefits!$A10))*(VLOOKUP(Y10,'Survival Probability'!$A$3:$F$98,3)/VLOOKUP($A10,'Survival Probability'!$A$3:$F$98,3)))</f>
        <v>1.3121722508537492</v>
      </c>
      <c r="AC10" s="282">
        <f t="shared" si="8"/>
        <v>0</v>
      </c>
      <c r="AD10" s="200">
        <f t="shared" ref="AD10:CO10" si="541">AD9</f>
        <v>30</v>
      </c>
      <c r="AE10" s="416">
        <f>IF($B10&lt;Main!$B$10,0,HLOOKUP(AD10,ReplacementRates!$A$3:$BE$59,ReplacementRates!$A9-5,1))*IF(Main!$B$30=1,Main!$B$31,(IF(OptimumBenefits!$B10&lt;20,Main!$B$31,IF(OptimumBenefits!$B10&lt;25,Main!$B$32,IF(OptimumBenefits!$B10&lt;30,Main!$B$33,Main!$B$34)))))*OptimumBenefits!$B10</f>
        <v>0</v>
      </c>
      <c r="AF10" s="418">
        <f ca="1">AE10*IF($B10=Salary!$B10,Salary!$I10,"")</f>
        <v>0</v>
      </c>
      <c r="AG10" s="419">
        <f ca="1">IF($B10&lt;Main!$B$10,0,(VLOOKUP(AD10,'Survival Probability'!$A$3:$F$98,6)/(1+Main!$B$5)^(OptimumBenefits!AD10-OptimumBenefits!$A10))*(VLOOKUP(AD10,'Survival Probability'!$A$3:$F$98,3)/VLOOKUP($A10,'Survival Probability'!$A$3:$F$98,3)))</f>
        <v>1.2260395866515532</v>
      </c>
      <c r="AH10" s="282">
        <f t="shared" si="10"/>
        <v>0</v>
      </c>
      <c r="AI10" s="200">
        <f t="shared" ref="AI10:CT10" si="542">AI9</f>
        <v>31</v>
      </c>
      <c r="AJ10" s="416">
        <f>IF($B10&lt;Main!$B$10,0,HLOOKUP(AI10,ReplacementRates!$A$3:$BE$59,ReplacementRates!$A9-5,1))*IF(Main!$B$30=1,Main!$B$31,(IF(OptimumBenefits!$B10&lt;20,Main!$B$31,IF(OptimumBenefits!$B10&lt;25,Main!$B$32,IF(OptimumBenefits!$B10&lt;30,Main!$B$33,Main!$B$34)))))*OptimumBenefits!$B10</f>
        <v>0</v>
      </c>
      <c r="AK10" s="418">
        <f ca="1">AJ10*IF($B10=Salary!$B10,Salary!$I10,"")</f>
        <v>0</v>
      </c>
      <c r="AL10" s="419">
        <f ca="1">IF($B10&lt;Main!$B$10,0,(VLOOKUP(AI10,'Survival Probability'!$A$3:$F$98,6)/(1+Main!$B$5)^(OptimumBenefits!AI10-OptimumBenefits!$A10))*(VLOOKUP(AI10,'Survival Probability'!$A$3:$F$98,3)/VLOOKUP($A10,'Survival Probability'!$A$3:$F$98,3)))</f>
        <v>1.1455436713711094</v>
      </c>
      <c r="AM10" s="282">
        <f t="shared" si="12"/>
        <v>0</v>
      </c>
      <c r="AN10" s="200">
        <f t="shared" ref="AN10:CY10" si="543">AN9</f>
        <v>32</v>
      </c>
      <c r="AO10" s="416">
        <f>IF($B10&lt;Main!$B$10,0,HLOOKUP(AN10,ReplacementRates!$A$3:$BE$59,ReplacementRates!$A9-5,1))*IF(Main!$B$30=1,Main!$B$31,(IF(OptimumBenefits!$B10&lt;20,Main!$B$31,IF(OptimumBenefits!$B10&lt;25,Main!$B$32,IF(OptimumBenefits!$B10&lt;30,Main!$B$33,Main!$B$34)))))*OptimumBenefits!$B10</f>
        <v>0</v>
      </c>
      <c r="AP10" s="418">
        <f ca="1">AO10*IF($B10=Salary!$B10,Salary!$I10,"")</f>
        <v>0</v>
      </c>
      <c r="AQ10" s="419">
        <f ca="1">IF($B10&lt;Main!$B$10,0,(VLOOKUP(AN10,'Survival Probability'!$A$3:$F$98,6)/(1+Main!$B$5)^(OptimumBenefits!AN10-OptimumBenefits!$A10))*(VLOOKUP(AN10,'Survival Probability'!$A$3:$F$98,3)/VLOOKUP($A10,'Survival Probability'!$A$3:$F$98,3)))</f>
        <v>1.0703111356651416</v>
      </c>
      <c r="AR10" s="282">
        <f t="shared" si="14"/>
        <v>0</v>
      </c>
      <c r="AS10" s="200">
        <f t="shared" ref="AS10:DD10" si="544">AS9</f>
        <v>33</v>
      </c>
      <c r="AT10" s="416">
        <f>IF($B10&lt;Main!$B$10,0,HLOOKUP(AS10,ReplacementRates!$A$3:$BE$59,ReplacementRates!$A9-5,1))*IF(Main!$B$30=1,Main!$B$31,(IF(OptimumBenefits!$B10&lt;20,Main!$B$31,IF(OptimumBenefits!$B10&lt;25,Main!$B$32,IF(OptimumBenefits!$B10&lt;30,Main!$B$33,Main!$B$34)))))*OptimumBenefits!$B10</f>
        <v>0</v>
      </c>
      <c r="AU10" s="418">
        <f ca="1">AT10*IF($B10=Salary!$B10,Salary!$I10,"")</f>
        <v>0</v>
      </c>
      <c r="AV10" s="419">
        <f ca="1">IF($B10&lt;Main!$B$10,0,(VLOOKUP(AS10,'Survival Probability'!$A$3:$F$98,6)/(1+Main!$B$5)^(OptimumBenefits!AS10-OptimumBenefits!$A10))*(VLOOKUP(AS10,'Survival Probability'!$A$3:$F$98,3)/VLOOKUP($A10,'Survival Probability'!$A$3:$F$98,3)))</f>
        <v>1</v>
      </c>
      <c r="AW10" s="282">
        <f t="shared" ca="1" si="16"/>
        <v>0</v>
      </c>
      <c r="AX10" s="200">
        <f t="shared" ref="AX10:DI10" si="545">AX9</f>
        <v>34</v>
      </c>
      <c r="AY10" s="416">
        <f>IF($B10&lt;Main!$B$10,0,HLOOKUP(AX10,ReplacementRates!$A$3:$BE$59,ReplacementRates!$A9-5,1))*IF(Main!$B$30=1,Main!$B$31,(IF(OptimumBenefits!$B10&lt;20,Main!$B$31,IF(OptimumBenefits!$B10&lt;25,Main!$B$32,IF(OptimumBenefits!$B10&lt;30,Main!$B$33,Main!$B$34)))))*OptimumBenefits!$B10</f>
        <v>0</v>
      </c>
      <c r="AZ10" s="418">
        <f ca="1">AY10*IF($B10=Salary!$B10,Salary!$I10,"")</f>
        <v>0</v>
      </c>
      <c r="BA10" s="419">
        <f ca="1">IF($B10&lt;Main!$B$10,0,(VLOOKUP(AX10,'Survival Probability'!$A$3:$F$98,6)/(1+Main!$B$5)^(OptimumBenefits!AX10-OptimumBenefits!$A10))*(VLOOKUP(AX10,'Survival Probability'!$A$3:$F$98,3)/VLOOKUP($A10,'Survival Probability'!$A$3:$F$98,3)))</f>
        <v>0.9342904264275701</v>
      </c>
      <c r="BB10" s="282">
        <f t="shared" ca="1" si="18"/>
        <v>0</v>
      </c>
      <c r="BC10" s="200">
        <f t="shared" ref="BC10:DN10" si="546">BC9</f>
        <v>35</v>
      </c>
      <c r="BD10" s="416">
        <f>IF($B10&lt;Main!$B$10,0,HLOOKUP(BC10,ReplacementRates!$A$3:$BE$59,ReplacementRates!$A9-5,1))*IF(Main!$B$30=1,Main!$B$31,(IF(OptimumBenefits!$B10&lt;20,Main!$B$31,IF(OptimumBenefits!$B10&lt;25,Main!$B$32,IF(OptimumBenefits!$B10&lt;30,Main!$B$33,Main!$B$34)))))*OptimumBenefits!$B10</f>
        <v>0</v>
      </c>
      <c r="BE10" s="418">
        <f ca="1">BD10*IF($B10=Salary!$B10,Salary!$I10,"")</f>
        <v>0</v>
      </c>
      <c r="BF10" s="419">
        <f ca="1">IF($B10&lt;Main!$B$10,0,(VLOOKUP(BC10,'Survival Probability'!$A$3:$F$98,6)/(1+Main!$B$5)^(OptimumBenefits!BC10-OptimumBenefits!$A10))*(VLOOKUP(BC10,'Survival Probability'!$A$3:$F$98,3)/VLOOKUP($A10,'Survival Probability'!$A$3:$F$98,3)))</f>
        <v>0.87288380560385026</v>
      </c>
      <c r="BG10" s="282">
        <f t="shared" ca="1" si="20"/>
        <v>0</v>
      </c>
      <c r="BH10" s="200">
        <f t="shared" ref="BH10:DS10" si="547">BH9</f>
        <v>36</v>
      </c>
      <c r="BI10" s="416">
        <f>IF($B10&lt;Main!$B$10,0,HLOOKUP(BH10,ReplacementRates!$A$3:$BE$59,ReplacementRates!$A9-5,1))*IF(Main!$B$30=1,Main!$B$31,(IF(OptimumBenefits!$B10&lt;20,Main!$B$31,IF(OptimumBenefits!$B10&lt;25,Main!$B$32,IF(OptimumBenefits!$B10&lt;30,Main!$B$33,Main!$B$34)))))*OptimumBenefits!$B10</f>
        <v>0</v>
      </c>
      <c r="BJ10" s="418">
        <f ca="1">BI10*IF($B10=Salary!$B10,Salary!$I10,"")</f>
        <v>0</v>
      </c>
      <c r="BK10" s="419">
        <f ca="1">IF($B10&lt;Main!$B$10,0,(VLOOKUP(BH10,'Survival Probability'!$A$3:$F$98,6)/(1+Main!$B$5)^(OptimumBenefits!BH10-OptimumBenefits!$A10))*(VLOOKUP(BH10,'Survival Probability'!$A$3:$F$98,3)/VLOOKUP($A10,'Survival Probability'!$A$3:$F$98,3)))</f>
        <v>0.81550085541417194</v>
      </c>
      <c r="BL10" s="282">
        <f t="shared" ca="1" si="22"/>
        <v>0</v>
      </c>
      <c r="BM10" s="200">
        <f t="shared" ref="BM10:DX10" si="548">BM9</f>
        <v>37</v>
      </c>
      <c r="BN10" s="416">
        <f>IF($B10&lt;Main!$B$10,0,HLOOKUP(BM10,ReplacementRates!$A$3:$BE$59,ReplacementRates!$A9-5,1))*IF(Main!$B$30=1,Main!$B$31,(IF(OptimumBenefits!$B10&lt;20,Main!$B$31,IF(OptimumBenefits!$B10&lt;25,Main!$B$32,IF(OptimumBenefits!$B10&lt;30,Main!$B$33,Main!$B$34)))))*OptimumBenefits!$B10</f>
        <v>0</v>
      </c>
      <c r="BO10" s="418">
        <f ca="1">BN10*IF($B10=Salary!$B10,Salary!$I10,"")</f>
        <v>0</v>
      </c>
      <c r="BP10" s="419">
        <f ca="1">IF($B10&lt;Main!$B$10,0,(VLOOKUP(BM10,'Survival Probability'!$A$3:$F$98,6)/(1+Main!$B$5)^(OptimumBenefits!BM10-OptimumBenefits!$A10))*(VLOOKUP(BM10,'Survival Probability'!$A$3:$F$98,3)/VLOOKUP($A10,'Survival Probability'!$A$3:$F$98,3)))</f>
        <v>0.76187224984139301</v>
      </c>
      <c r="BQ10" s="282">
        <f t="shared" ca="1" si="24"/>
        <v>0</v>
      </c>
      <c r="BR10" s="200">
        <f t="shared" ref="BR10:EC10" si="549">BR9</f>
        <v>38</v>
      </c>
      <c r="BS10" s="416">
        <f>IF($B10&lt;Main!$B$10,0,HLOOKUP(BR10,ReplacementRates!$A$3:$BE$59,ReplacementRates!$A9-5,1))*IF(Main!$B$30=1,Main!$B$31,(IF(OptimumBenefits!$B10&lt;20,Main!$B$31,IF(OptimumBenefits!$B10&lt;25,Main!$B$32,IF(OptimumBenefits!$B10&lt;30,Main!$B$33,Main!$B$34)))))*OptimumBenefits!$B10</f>
        <v>0</v>
      </c>
      <c r="BT10" s="418">
        <f ca="1">BS10*IF($B10=Salary!$B10,Salary!$I10,"")</f>
        <v>0</v>
      </c>
      <c r="BU10" s="419">
        <f ca="1">IF($B10&lt;Main!$B$10,0,(VLOOKUP(BR10,'Survival Probability'!$A$3:$F$98,6)/(1+Main!$B$5)^(OptimumBenefits!BR10-OptimumBenefits!$A10))*(VLOOKUP(BR10,'Survival Probability'!$A$3:$F$98,3)/VLOOKUP($A10,'Survival Probability'!$A$3:$F$98,3)))</f>
        <v>0.71175557678783019</v>
      </c>
      <c r="BV10" s="282">
        <f t="shared" ca="1" si="26"/>
        <v>0</v>
      </c>
      <c r="BW10" s="200">
        <f t="shared" ref="BW10:EH10" si="550">BW9</f>
        <v>39</v>
      </c>
      <c r="BX10" s="416">
        <f>IF($B10&lt;Main!$B$10,0,HLOOKUP(BW10,ReplacementRates!$A$3:$BE$59,ReplacementRates!$A9-5,1))*IF(Main!$B$30=1,Main!$B$31,(IF(OptimumBenefits!$B10&lt;20,Main!$B$31,IF(OptimumBenefits!$B10&lt;25,Main!$B$32,IF(OptimumBenefits!$B10&lt;30,Main!$B$33,Main!$B$34)))))*OptimumBenefits!$B10</f>
        <v>0</v>
      </c>
      <c r="BY10" s="418">
        <f ca="1">BX10*IF($B10=Salary!$B10,Salary!$I10,"")</f>
        <v>0</v>
      </c>
      <c r="BZ10" s="419">
        <f ca="1">IF($B10&lt;Main!$B$10,0,(VLOOKUP(BW10,'Survival Probability'!$A$3:$F$98,6)/(1+Main!$B$5)^(OptimumBenefits!BW10-OptimumBenefits!$A10))*(VLOOKUP(BW10,'Survival Probability'!$A$3:$F$98,3)/VLOOKUP($A10,'Survival Probability'!$A$3:$F$98,3)))</f>
        <v>0.66492376128185671</v>
      </c>
      <c r="CA10" s="282">
        <f t="shared" ca="1" si="28"/>
        <v>0</v>
      </c>
      <c r="CB10" s="200">
        <f t="shared" ref="CB10:EM10" si="551">CB9</f>
        <v>40</v>
      </c>
      <c r="CC10" s="416">
        <f>IF($B10&lt;Main!$B$10,0,HLOOKUP(CB10,ReplacementRates!$A$3:$BE$59,ReplacementRates!$A9-5,1))*IF(Main!$B$30=1,Main!$B$31,(IF(OptimumBenefits!$B10&lt;20,Main!$B$31,IF(OptimumBenefits!$B10&lt;25,Main!$B$32,IF(OptimumBenefits!$B10&lt;30,Main!$B$33,Main!$B$34)))))*OptimumBenefits!$B10</f>
        <v>0</v>
      </c>
      <c r="CD10" s="418">
        <f ca="1">CC10*IF($B10=Salary!$B10,Salary!$I10,"")</f>
        <v>0</v>
      </c>
      <c r="CE10" s="419">
        <f ca="1">IF($B10&lt;Main!$B$10,0,(VLOOKUP(CB10,'Survival Probability'!$A$3:$F$98,6)/(1+Main!$B$5)^(OptimumBenefits!CB10-OptimumBenefits!$A10))*(VLOOKUP(CB10,'Survival Probability'!$A$3:$F$98,3)/VLOOKUP($A10,'Survival Probability'!$A$3:$F$98,3)))</f>
        <v>0.62116391573994534</v>
      </c>
      <c r="CF10" s="282">
        <f t="shared" ca="1" si="30"/>
        <v>0</v>
      </c>
      <c r="CG10" s="200">
        <f t="shared" ref="CG10:ER10" si="552">CG9</f>
        <v>41</v>
      </c>
      <c r="CH10" s="416">
        <f>IF($B10&lt;Main!$B$10,0,HLOOKUP(CG10,ReplacementRates!$A$3:$BE$59,ReplacementRates!$A9-5,1))*IF(Main!$B$30=1,Main!$B$31,(IF(OptimumBenefits!$B10&lt;20,Main!$B$31,IF(OptimumBenefits!$B10&lt;25,Main!$B$32,IF(OptimumBenefits!$B10&lt;30,Main!$B$33,Main!$B$34)))))*OptimumBenefits!$B10</f>
        <v>0</v>
      </c>
      <c r="CI10" s="418">
        <f ca="1">CH10*IF($B10=Salary!$B10,Salary!$I10,"")</f>
        <v>0</v>
      </c>
      <c r="CJ10" s="419">
        <f ca="1">IF($B10&lt;Main!$B$10,0,(VLOOKUP(CG10,'Survival Probability'!$A$3:$F$98,6)/(1+Main!$B$5)^(OptimumBenefits!CG10-OptimumBenefits!$A10))*(VLOOKUP(CG10,'Survival Probability'!$A$3:$F$98,3)/VLOOKUP($A10,'Survival Probability'!$A$3:$F$98,3)))</f>
        <v>0.58027673463576379</v>
      </c>
      <c r="CK10" s="282">
        <f t="shared" ca="1" si="32"/>
        <v>0</v>
      </c>
      <c r="CL10" s="200">
        <f t="shared" ref="CL10:EW10" si="553">CL9</f>
        <v>42</v>
      </c>
      <c r="CM10" s="416">
        <f>IF($B10&lt;Main!$B$10,0,HLOOKUP(CL10,ReplacementRates!$A$3:$BE$59,ReplacementRates!$A9-5,1))*IF(Main!$B$30=1,Main!$B$31,(IF(OptimumBenefits!$B10&lt;20,Main!$B$31,IF(OptimumBenefits!$B10&lt;25,Main!$B$32,IF(OptimumBenefits!$B10&lt;30,Main!$B$33,Main!$B$34)))))*OptimumBenefits!$B10</f>
        <v>0</v>
      </c>
      <c r="CN10" s="418">
        <f ca="1">CM10*IF($B10=Salary!$B10,Salary!$I10,"")</f>
        <v>0</v>
      </c>
      <c r="CO10" s="419">
        <f ca="1">IF($B10&lt;Main!$B$10,0,(VLOOKUP(CL10,'Survival Probability'!$A$3:$F$98,6)/(1+Main!$B$5)^(OptimumBenefits!CL10-OptimumBenefits!$A10))*(VLOOKUP(CL10,'Survival Probability'!$A$3:$F$98,3)/VLOOKUP($A10,'Survival Probability'!$A$3:$F$98,3)))</f>
        <v>0.54205683775620428</v>
      </c>
      <c r="CP10" s="282">
        <f t="shared" ca="1" si="34"/>
        <v>0</v>
      </c>
      <c r="CQ10" s="200">
        <f t="shared" ref="CQ10:FB10" si="554">CQ9</f>
        <v>43</v>
      </c>
      <c r="CR10" s="416">
        <f>IF($B10&lt;Main!$B$10,0,HLOOKUP(CQ10,ReplacementRates!$A$3:$BE$59,ReplacementRates!$A9-5,1))*IF(Main!$B$30=1,Main!$B$31,(IF(OptimumBenefits!$B10&lt;20,Main!$B$31,IF(OptimumBenefits!$B10&lt;25,Main!$B$32,IF(OptimumBenefits!$B10&lt;30,Main!$B$33,Main!$B$34)))))*OptimumBenefits!$B10</f>
        <v>0</v>
      </c>
      <c r="CS10" s="418">
        <f ca="1">CR10*IF($B10=Salary!$B10,Salary!$I10,"")</f>
        <v>0</v>
      </c>
      <c r="CT10" s="419">
        <f ca="1">IF($B10&lt;Main!$B$10,0,(VLOOKUP(CQ10,'Survival Probability'!$A$3:$F$98,6)/(1+Main!$B$5)^(OptimumBenefits!CQ10-OptimumBenefits!$A10))*(VLOOKUP(CQ10,'Survival Probability'!$A$3:$F$98,3)/VLOOKUP($A10,'Survival Probability'!$A$3:$F$98,3)))</f>
        <v>0.50633374759654848</v>
      </c>
      <c r="CU10" s="282">
        <f t="shared" ca="1" si="36"/>
        <v>0</v>
      </c>
      <c r="CV10" s="200">
        <f t="shared" ref="CV10:FG10" si="555">CV9</f>
        <v>44</v>
      </c>
      <c r="CW10" s="416">
        <f>IF($B10&lt;Main!$B$10,0,HLOOKUP(CV10,ReplacementRates!$A$3:$BE$59,ReplacementRates!$A9-5,1))*IF(Main!$B$30=1,Main!$B$31,(IF(OptimumBenefits!$B10&lt;20,Main!$B$31,IF(OptimumBenefits!$B10&lt;25,Main!$B$32,IF(OptimumBenefits!$B10&lt;30,Main!$B$33,Main!$B$34)))))*OptimumBenefits!$B10</f>
        <v>0</v>
      </c>
      <c r="CX10" s="418">
        <f ca="1">CW10*IF($B10=Salary!$B10,Salary!$I10,"")</f>
        <v>0</v>
      </c>
      <c r="CY10" s="419">
        <f ca="1">IF($B10&lt;Main!$B$10,0,(VLOOKUP(CV10,'Survival Probability'!$A$3:$F$98,6)/(1+Main!$B$5)^(OptimumBenefits!CV10-OptimumBenefits!$A10))*(VLOOKUP(CV10,'Survival Probability'!$A$3:$F$98,3)/VLOOKUP($A10,'Survival Probability'!$A$3:$F$98,3)))</f>
        <v>0.47294714961367806</v>
      </c>
      <c r="CZ10" s="282">
        <f t="shared" ca="1" si="38"/>
        <v>0</v>
      </c>
      <c r="DA10" s="200">
        <f t="shared" ref="DA10:FL10" si="556">DA9</f>
        <v>45</v>
      </c>
      <c r="DB10" s="416">
        <f>IF($B10&lt;Main!$B$10,0,HLOOKUP(DA10,ReplacementRates!$A$3:$BE$59,ReplacementRates!$A9-5,1))*IF(Main!$B$30=1,Main!$B$31,(IF(OptimumBenefits!$B10&lt;20,Main!$B$31,IF(OptimumBenefits!$B10&lt;25,Main!$B$32,IF(OptimumBenefits!$B10&lt;30,Main!$B$33,Main!$B$34)))))*OptimumBenefits!$B10</f>
        <v>0</v>
      </c>
      <c r="DC10" s="418">
        <f ca="1">DB10*IF($B10=Salary!$B10,Salary!$I10,"")</f>
        <v>0</v>
      </c>
      <c r="DD10" s="419">
        <f ca="1">IF($B10&lt;Main!$B$10,0,(VLOOKUP(DA10,'Survival Probability'!$A$3:$F$98,6)/(1+Main!$B$5)^(OptimumBenefits!DA10-OptimumBenefits!$A10))*(VLOOKUP(DA10,'Survival Probability'!$A$3:$F$98,3)/VLOOKUP($A10,'Survival Probability'!$A$3:$F$98,3)))</f>
        <v>8.0219662675251477</v>
      </c>
      <c r="DE10" s="282">
        <f t="shared" ca="1" si="40"/>
        <v>0</v>
      </c>
      <c r="DF10" s="200">
        <f t="shared" ref="DF10:FQ10" si="557">DF9</f>
        <v>46</v>
      </c>
      <c r="DG10" s="416">
        <f>IF($B10&lt;Main!$B$10,0,HLOOKUP(DF10,ReplacementRates!$A$3:$BE$59,ReplacementRates!$A9-5,1))*IF(Main!$B$30=1,Main!$B$31,(IF(OptimumBenefits!$B10&lt;20,Main!$B$31,IF(OptimumBenefits!$B10&lt;25,Main!$B$32,IF(OptimumBenefits!$B10&lt;30,Main!$B$33,Main!$B$34)))))*OptimumBenefits!$B10</f>
        <v>0</v>
      </c>
      <c r="DH10" s="418">
        <f ca="1">DG10*IF($B10=Salary!$B10,Salary!$I10,"")</f>
        <v>0</v>
      </c>
      <c r="DI10" s="419">
        <f ca="1">IF($B10&lt;Main!$B$10,0,(VLOOKUP(DF10,'Survival Probability'!$A$3:$F$98,6)/(1+Main!$B$5)^(OptimumBenefits!DF10-OptimumBenefits!$A10))*(VLOOKUP(DF10,'Survival Probability'!$A$3:$F$98,3)/VLOOKUP($A10,'Survival Probability'!$A$3:$F$98,3)))</f>
        <v>7.4461885306845499</v>
      </c>
      <c r="DJ10" s="282">
        <f t="shared" ca="1" si="42"/>
        <v>0</v>
      </c>
      <c r="DK10" s="200">
        <f t="shared" ref="DK10:FV10" si="558">DK9</f>
        <v>47</v>
      </c>
      <c r="DL10" s="416">
        <f>IF($B10&lt;Main!$B$10,0,HLOOKUP(DK10,ReplacementRates!$A$3:$BE$59,ReplacementRates!$A9-5,1))*IF(Main!$B$30=1,Main!$B$31,(IF(OptimumBenefits!$B10&lt;20,Main!$B$31,IF(OptimumBenefits!$B10&lt;25,Main!$B$32,IF(OptimumBenefits!$B10&lt;30,Main!$B$33,Main!$B$34)))))*OptimumBenefits!$B10</f>
        <v>0</v>
      </c>
      <c r="DM10" s="418">
        <f ca="1">DL10*IF($B10=Salary!$B10,Salary!$I10,"")</f>
        <v>0</v>
      </c>
      <c r="DN10" s="419">
        <f ca="1">IF($B10&lt;Main!$B$10,0,(VLOOKUP(DK10,'Survival Probability'!$A$3:$F$98,6)/(1+Main!$B$5)^(OptimumBenefits!DK10-OptimumBenefits!$A10))*(VLOOKUP(DK10,'Survival Probability'!$A$3:$F$98,3)/VLOOKUP($A10,'Survival Probability'!$A$3:$F$98,3)))</f>
        <v>6.9092326958638086</v>
      </c>
      <c r="DO10" s="282">
        <f t="shared" ca="1" si="44"/>
        <v>0</v>
      </c>
      <c r="DP10" s="200">
        <f t="shared" ref="DP10:GA10" si="559">DP9</f>
        <v>48</v>
      </c>
      <c r="DQ10" s="416">
        <f>IF($B10&lt;Main!$B$10,0,HLOOKUP(DP10,ReplacementRates!$A$3:$BE$59,ReplacementRates!$A9-5,1))*IF(Main!$B$30=1,Main!$B$31,(IF(OptimumBenefits!$B10&lt;20,Main!$B$31,IF(OptimumBenefits!$B10&lt;25,Main!$B$32,IF(OptimumBenefits!$B10&lt;30,Main!$B$33,Main!$B$34)))))*OptimumBenefits!$B10</f>
        <v>0</v>
      </c>
      <c r="DR10" s="418">
        <f ca="1">DQ10*IF($B10=Salary!$B10,Salary!$I10,"")</f>
        <v>0</v>
      </c>
      <c r="DS10" s="419">
        <f ca="1">IF($B10&lt;Main!$B$10,0,(VLOOKUP(DP10,'Survival Probability'!$A$3:$F$98,6)/(1+Main!$B$5)^(OptimumBenefits!DP10-OptimumBenefits!$A10))*(VLOOKUP(DP10,'Survival Probability'!$A$3:$F$98,3)/VLOOKUP($A10,'Survival Probability'!$A$3:$F$98,3)))</f>
        <v>6.4085433726426189</v>
      </c>
      <c r="DT10" s="282">
        <f t="shared" ca="1" si="46"/>
        <v>0</v>
      </c>
      <c r="DU10" s="200">
        <f t="shared" ref="DU10:GF10" si="560">DU9</f>
        <v>49</v>
      </c>
      <c r="DV10" s="416">
        <f>IF($B10&lt;Main!$B$10,0,HLOOKUP(DU10,ReplacementRates!$A$3:$BE$59,ReplacementRates!$A9-5,1))*IF(Main!$B$30=1,Main!$B$31,(IF(OptimumBenefits!$B10&lt;20,Main!$B$31,IF(OptimumBenefits!$B10&lt;25,Main!$B$32,IF(OptimumBenefits!$B10&lt;30,Main!$B$33,Main!$B$34)))))*OptimumBenefits!$B10</f>
        <v>0</v>
      </c>
      <c r="DW10" s="418">
        <f ca="1">DV10*IF($B10=Salary!$B10,Salary!$I10,"")</f>
        <v>0</v>
      </c>
      <c r="DX10" s="419">
        <f ca="1">IF($B10&lt;Main!$B$10,0,(VLOOKUP(DU10,'Survival Probability'!$A$3:$F$98,6)/(1+Main!$B$5)^(OptimumBenefits!DU10-OptimumBenefits!$A10))*(VLOOKUP(DU10,'Survival Probability'!$A$3:$F$98,3)/VLOOKUP($A10,'Survival Probability'!$A$3:$F$98,3)))</f>
        <v>5.9417309059703038</v>
      </c>
      <c r="DY10" s="282">
        <f t="shared" ca="1" si="48"/>
        <v>0</v>
      </c>
      <c r="DZ10" s="200">
        <f t="shared" ref="DZ10:GK10" si="561">DZ9</f>
        <v>50</v>
      </c>
      <c r="EA10" s="416">
        <f>IF($B10&lt;Main!$B$10,0,HLOOKUP(DZ10,ReplacementRates!$A$3:$BE$59,ReplacementRates!$A9-5,1))*IF(Main!$B$30=1,Main!$B$31,(IF(OptimumBenefits!$B10&lt;20,Main!$B$31,IF(OptimumBenefits!$B10&lt;25,Main!$B$32,IF(OptimumBenefits!$B10&lt;30,Main!$B$33,Main!$B$34)))))*OptimumBenefits!$B10</f>
        <v>0</v>
      </c>
      <c r="EB10" s="418">
        <f ca="1">EA10*IF($B10=Salary!$B10,Salary!$I10,"")</f>
        <v>0</v>
      </c>
      <c r="EC10" s="419">
        <f ca="1">IF($B10&lt;Main!$B$10,0,(VLOOKUP(DZ10,'Survival Probability'!$A$3:$F$98,6)/(1+Main!$B$5)^(OptimumBenefits!DZ10-OptimumBenefits!$A10))*(VLOOKUP(DZ10,'Survival Probability'!$A$3:$F$98,3)/VLOOKUP($A10,'Survival Probability'!$A$3:$F$98,3)))</f>
        <v>5.5065610455514911</v>
      </c>
      <c r="ED10" s="282">
        <f t="shared" ca="1" si="50"/>
        <v>0</v>
      </c>
      <c r="EE10" s="200">
        <f t="shared" ref="EE10:GP10" si="562">EE9</f>
        <v>51</v>
      </c>
      <c r="EF10" s="416">
        <f>IF($B10&lt;Main!$B$10,0,HLOOKUP(EE10,ReplacementRates!$A$3:$BE$59,ReplacementRates!$A9-5,1))*IF(Main!$B$30=1,Main!$B$31,(IF(OptimumBenefits!$B10&lt;20,Main!$B$31,IF(OptimumBenefits!$B10&lt;25,Main!$B$32,IF(OptimumBenefits!$B10&lt;30,Main!$B$33,Main!$B$34)))))*OptimumBenefits!$B10</f>
        <v>0</v>
      </c>
      <c r="EG10" s="418">
        <f ca="1">EF10*IF($B10=Salary!$B10,Salary!$I10,"")</f>
        <v>0</v>
      </c>
      <c r="EH10" s="419">
        <f ca="1">IF($B10&lt;Main!$B$10,0,(VLOOKUP(EE10,'Survival Probability'!$A$3:$F$98,6)/(1+Main!$B$5)^(OptimumBenefits!EE10-OptimumBenefits!$A10))*(VLOOKUP(EE10,'Survival Probability'!$A$3:$F$98,3)/VLOOKUP($A10,'Survival Probability'!$A$3:$F$98,3)))</f>
        <v>5.1009451731312039</v>
      </c>
      <c r="EI10" s="282">
        <f t="shared" ca="1" si="52"/>
        <v>0</v>
      </c>
      <c r="EJ10" s="200">
        <f t="shared" ref="EJ10:GU10" si="563">EJ9</f>
        <v>52</v>
      </c>
      <c r="EK10" s="416">
        <f>IF($B10&lt;Main!$B$10,0,HLOOKUP(EJ10,ReplacementRates!$A$3:$BE$59,ReplacementRates!$A9-5,1))*IF(Main!$B$30=1,Main!$B$31,(IF(OptimumBenefits!$B10&lt;20,Main!$B$31,IF(OptimumBenefits!$B10&lt;25,Main!$B$32,IF(OptimumBenefits!$B10&lt;30,Main!$B$33,Main!$B$34)))))*OptimumBenefits!$B10</f>
        <v>0</v>
      </c>
      <c r="EL10" s="418">
        <f ca="1">EK10*IF($B10=Salary!$B10,Salary!$I10,"")</f>
        <v>0</v>
      </c>
      <c r="EM10" s="419">
        <f ca="1">IF($B10&lt;Main!$B$10,0,(VLOOKUP(EJ10,'Survival Probability'!$A$3:$F$98,6)/(1+Main!$B$5)^(OptimumBenefits!EJ10-OptimumBenefits!$A10))*(VLOOKUP(EJ10,'Survival Probability'!$A$3:$F$98,3)/VLOOKUP($A10,'Survival Probability'!$A$3:$F$98,3)))</f>
        <v>4.7229310447076456</v>
      </c>
      <c r="EN10" s="282">
        <f t="shared" ca="1" si="54"/>
        <v>0</v>
      </c>
      <c r="EO10" s="200">
        <f t="shared" ref="EO10:GZ10" si="564">EO9</f>
        <v>53</v>
      </c>
      <c r="EP10" s="416">
        <f>IF($B10&lt;Main!$B$10,0,HLOOKUP(EO10,ReplacementRates!$A$3:$BE$59,ReplacementRates!$A9-5,1))*IF(Main!$B$30=1,Main!$B$31,(IF(OptimumBenefits!$B10&lt;20,Main!$B$31,IF(OptimumBenefits!$B10&lt;25,Main!$B$32,IF(OptimumBenefits!$B10&lt;30,Main!$B$33,Main!$B$34)))))*OptimumBenefits!$B10</f>
        <v>0</v>
      </c>
      <c r="EQ10" s="418">
        <f ca="1">EP10*IF($B10=Salary!$B10,Salary!$I10,"")</f>
        <v>0</v>
      </c>
      <c r="ER10" s="419">
        <f ca="1">IF($B10&lt;Main!$B$10,0,(VLOOKUP(EO10,'Survival Probability'!$A$3:$F$98,6)/(1+Main!$B$5)^(OptimumBenefits!EO10-OptimumBenefits!$A10))*(VLOOKUP(EO10,'Survival Probability'!$A$3:$F$98,3)/VLOOKUP($A10,'Survival Probability'!$A$3:$F$98,3)))</f>
        <v>4.3706960202227654</v>
      </c>
      <c r="ES10" s="282">
        <f t="shared" ca="1" si="56"/>
        <v>0</v>
      </c>
      <c r="ET10" s="200">
        <f t="shared" ref="ET10:HE10" si="565">ET9</f>
        <v>54</v>
      </c>
      <c r="EU10" s="416">
        <f>IF($B10&lt;Main!$B$10,0,HLOOKUP(ET10,ReplacementRates!$A$3:$BE$59,ReplacementRates!$A9-5,1))*IF(Main!$B$30=1,Main!$B$31,(IF(OptimumBenefits!$B10&lt;20,Main!$B$31,IF(OptimumBenefits!$B10&lt;25,Main!$B$32,IF(OptimumBenefits!$B10&lt;30,Main!$B$33,Main!$B$34)))))*OptimumBenefits!$B10</f>
        <v>0</v>
      </c>
      <c r="EV10" s="418">
        <f ca="1">EU10*IF($B10=Salary!$B10,Salary!$I10,"")</f>
        <v>0</v>
      </c>
      <c r="EW10" s="419">
        <f ca="1">IF($B10&lt;Main!$B$10,0,(VLOOKUP(ET10,'Survival Probability'!$A$3:$F$98,6)/(1+Main!$B$5)^(OptimumBenefits!ET10-OptimumBenefits!$A10))*(VLOOKUP(ET10,'Survival Probability'!$A$3:$F$98,3)/VLOOKUP($A10,'Survival Probability'!$A$3:$F$98,3)))</f>
        <v>4.0425363033219064</v>
      </c>
      <c r="EX10" s="282">
        <f t="shared" ca="1" si="58"/>
        <v>0</v>
      </c>
      <c r="EY10" s="200">
        <f t="shared" ref="EY10:HJ10" si="566">EY9</f>
        <v>55</v>
      </c>
      <c r="EZ10" s="416">
        <f>IF($B10&lt;Main!$B$10,0,HLOOKUP(EY10,ReplacementRates!$A$3:$BE$59,ReplacementRates!$A9-5,1))*IF(Main!$B$30=1,Main!$B$31,(IF(OptimumBenefits!$B10&lt;20,Main!$B$31,IF(OptimumBenefits!$B10&lt;25,Main!$B$32,IF(OptimumBenefits!$B10&lt;30,Main!$B$33,Main!$B$34)))))*OptimumBenefits!$B10</f>
        <v>0</v>
      </c>
      <c r="FA10" s="418">
        <f ca="1">EZ10*IF($B10=Salary!$B10,Salary!$I10,"")</f>
        <v>0</v>
      </c>
      <c r="FB10" s="419">
        <f ca="1">IF($B10&lt;Main!$B$10,0,(VLOOKUP(EY10,'Survival Probability'!$A$3:$F$98,6)/(1+Main!$B$5)^(OptimumBenefits!EY10-OptimumBenefits!$A10))*(VLOOKUP(EY10,'Survival Probability'!$A$3:$F$98,3)/VLOOKUP($A10,'Survival Probability'!$A$3:$F$98,3)))</f>
        <v>3.7368590128796888</v>
      </c>
      <c r="FC10" s="282">
        <f t="shared" ca="1" si="60"/>
        <v>0</v>
      </c>
      <c r="FD10" s="200">
        <f t="shared" ref="FD10:HO10" si="567">FD9</f>
        <v>56</v>
      </c>
      <c r="FE10" s="416">
        <f>IF($B10&lt;Main!$B$10,0,HLOOKUP(FD10,ReplacementRates!$A$3:$BE$59,ReplacementRates!$A9-5,1))*IF(Main!$B$30=1,Main!$B$31,(IF(OptimumBenefits!$B10&lt;20,Main!$B$31,IF(OptimumBenefits!$B10&lt;25,Main!$B$32,IF(OptimumBenefits!$B10&lt;30,Main!$B$33,Main!$B$34)))))*OptimumBenefits!$B10</f>
        <v>0</v>
      </c>
      <c r="FF10" s="418">
        <f ca="1">FE10*IF($B10=Salary!$B10,Salary!$I10,"")</f>
        <v>0</v>
      </c>
      <c r="FG10" s="419">
        <f ca="1">IF($B10&lt;Main!$B$10,0,(VLOOKUP(FD10,'Survival Probability'!$A$3:$F$98,6)/(1+Main!$B$5)^(OptimumBenefits!FD10-OptimumBenefits!$A10))*(VLOOKUP(FD10,'Survival Probability'!$A$3:$F$98,3)/VLOOKUP($A10,'Survival Probability'!$A$3:$F$98,3)))</f>
        <v>3.4521749806295179</v>
      </c>
      <c r="FH10" s="282">
        <f t="shared" ca="1" si="62"/>
        <v>0</v>
      </c>
      <c r="FI10" s="200">
        <f t="shared" ref="FI10:HT10" si="568">FI9</f>
        <v>57</v>
      </c>
      <c r="FJ10" s="416">
        <f>IF($B10&lt;Main!$B$10,0,HLOOKUP(FI10,ReplacementRates!$A$3:$BE$59,ReplacementRates!$A9-5,1))*IF(Main!$B$30=1,Main!$B$31,(IF(OptimumBenefits!$B10&lt;20,Main!$B$31,IF(OptimumBenefits!$B10&lt;25,Main!$B$32,IF(OptimumBenefits!$B10&lt;30,Main!$B$33,Main!$B$34)))))*OptimumBenefits!$B10</f>
        <v>0</v>
      </c>
      <c r="FK10" s="418">
        <f ca="1">FJ10*IF($B10=Salary!$B10,Salary!$I10,"")</f>
        <v>0</v>
      </c>
      <c r="FL10" s="419">
        <f ca="1">IF($B10&lt;Main!$B$10,0,(VLOOKUP(FI10,'Survival Probability'!$A$3:$F$98,6)/(1+Main!$B$5)^(OptimumBenefits!FI10-OptimumBenefits!$A10))*(VLOOKUP(FI10,'Survival Probability'!$A$3:$F$98,3)/VLOOKUP($A10,'Survival Probability'!$A$3:$F$98,3)))</f>
        <v>3.1870917433786246</v>
      </c>
      <c r="FM10" s="282">
        <f t="shared" ca="1" si="64"/>
        <v>0</v>
      </c>
      <c r="FN10" s="200">
        <f t="shared" ref="FN10:HY10" si="569">FN9</f>
        <v>58</v>
      </c>
      <c r="FO10" s="416">
        <f>IF($B10&lt;Main!$B$10,0,HLOOKUP(FN10,ReplacementRates!$A$3:$BE$59,ReplacementRates!$A9-5,1))*IF(Main!$B$30=1,Main!$B$31,(IF(OptimumBenefits!$B10&lt;20,Main!$B$31,IF(OptimumBenefits!$B10&lt;25,Main!$B$32,IF(OptimumBenefits!$B10&lt;30,Main!$B$33,Main!$B$34)))))*OptimumBenefits!$B10</f>
        <v>0</v>
      </c>
      <c r="FP10" s="418">
        <f ca="1">FO10*IF($B10=Salary!$B10,Salary!$I10,"")</f>
        <v>0</v>
      </c>
      <c r="FQ10" s="419">
        <f ca="1">IF($B10&lt;Main!$B$10,0,(VLOOKUP(FN10,'Survival Probability'!$A$3:$F$98,6)/(1+Main!$B$5)^(OptimumBenefits!FN10-OptimumBenefits!$A10))*(VLOOKUP(FN10,'Survival Probability'!$A$3:$F$98,3)/VLOOKUP($A10,'Survival Probability'!$A$3:$F$98,3)))</f>
        <v>2.9403197879130216</v>
      </c>
      <c r="FR10" s="282">
        <f t="shared" ca="1" si="66"/>
        <v>0</v>
      </c>
      <c r="FS10" s="200">
        <f t="shared" ref="FS10:ID10" si="570">FS9</f>
        <v>59</v>
      </c>
      <c r="FT10" s="416">
        <f>IF($B10&lt;Main!$B$10,0,HLOOKUP(FS10,ReplacementRates!$A$3:$BE$59,ReplacementRates!$A9-5,1))*IF(Main!$B$30=1,Main!$B$31,(IF(OptimumBenefits!$B10&lt;20,Main!$B$31,IF(OptimumBenefits!$B10&lt;25,Main!$B$32,IF(OptimumBenefits!$B10&lt;30,Main!$B$33,Main!$B$34)))))*OptimumBenefits!$B10</f>
        <v>0</v>
      </c>
      <c r="FU10" s="418">
        <f ca="1">FT10*IF($B10=Salary!$B10,Salary!$I10,"")</f>
        <v>0</v>
      </c>
      <c r="FV10" s="419">
        <f ca="1">IF($B10&lt;Main!$B$10,0,(VLOOKUP(FS10,'Survival Probability'!$A$3:$F$98,6)/(1+Main!$B$5)^(OptimumBenefits!FS10-OptimumBenefits!$A10))*(VLOOKUP(FS10,'Survival Probability'!$A$3:$F$98,3)/VLOOKUP($A10,'Survival Probability'!$A$3:$F$98,3)))</f>
        <v>2.710651251129232</v>
      </c>
      <c r="FW10" s="282">
        <f t="shared" ca="1" si="68"/>
        <v>0</v>
      </c>
      <c r="FX10" s="200">
        <f t="shared" ref="FX10:II10" si="571">FX9</f>
        <v>60</v>
      </c>
      <c r="FY10" s="416">
        <f>IF($B10&lt;Main!$B$10,0,HLOOKUP(FX10,ReplacementRates!$A$3:$BE$59,ReplacementRates!$A9-5,1))*IF(Main!$B$30=1,Main!$B$31,(IF(OptimumBenefits!$B10&lt;20,Main!$B$31,IF(OptimumBenefits!$B10&lt;25,Main!$B$32,IF(OptimumBenefits!$B10&lt;30,Main!$B$33,Main!$B$34)))))*OptimumBenefits!$B10</f>
        <v>0</v>
      </c>
      <c r="FZ10" s="418">
        <f ca="1">FY10*IF($B10=Salary!$B10,Salary!$I10,"")</f>
        <v>0</v>
      </c>
      <c r="GA10" s="419">
        <f ca="1">IF($B10&lt;Main!$B$10,0,(VLOOKUP(FX10,'Survival Probability'!$A$3:$F$98,6)/(1+Main!$B$5)^(OptimumBenefits!FX10-OptimumBenefits!$A10))*(VLOOKUP(FX10,'Survival Probability'!$A$3:$F$98,3)/VLOOKUP($A10,'Survival Probability'!$A$3:$F$98,3)))</f>
        <v>2.4969545623218075</v>
      </c>
      <c r="GB10" s="282">
        <f t="shared" ca="1" si="70"/>
        <v>0</v>
      </c>
      <c r="GC10" s="200">
        <f t="shared" ref="GC10:IN10" si="572">GC9</f>
        <v>61</v>
      </c>
      <c r="GD10" s="416">
        <f>IF($B10&lt;Main!$B$10,0,HLOOKUP(GC10,ReplacementRates!$A$3:$BE$59,ReplacementRates!$A9-5,1))*IF(Main!$B$30=1,Main!$B$31,(IF(OptimumBenefits!$B10&lt;20,Main!$B$31,IF(OptimumBenefits!$B10&lt;25,Main!$B$32,IF(OptimumBenefits!$B10&lt;30,Main!$B$33,Main!$B$34)))))*OptimumBenefits!$B10</f>
        <v>0</v>
      </c>
      <c r="GE10" s="418">
        <f ca="1">GD10*IF($B10=Salary!$B10,Salary!$I10,"")</f>
        <v>0</v>
      </c>
      <c r="GF10" s="419">
        <f ca="1">IF($B10&lt;Main!$B$10,0,(VLOOKUP(GC10,'Survival Probability'!$A$3:$F$98,6)/(1+Main!$B$5)^(OptimumBenefits!GC10-OptimumBenefits!$A10))*(VLOOKUP(GC10,'Survival Probability'!$A$3:$F$98,3)/VLOOKUP($A10,'Survival Probability'!$A$3:$F$98,3)))</f>
        <v>2.2981697016905946</v>
      </c>
      <c r="GG10" s="282">
        <f t="shared" ca="1" si="72"/>
        <v>0</v>
      </c>
      <c r="GH10" s="200">
        <f t="shared" ref="GH10:IS10" si="573">GH9</f>
        <v>62</v>
      </c>
      <c r="GI10" s="416">
        <f>IF($B10&lt;Main!$B$10,0,HLOOKUP(GH10,ReplacementRates!$A$3:$BE$59,ReplacementRates!$A9-5,1))*IF(Main!$B$30=1,Main!$B$31,(IF(OptimumBenefits!$B10&lt;20,Main!$B$31,IF(OptimumBenefits!$B10&lt;25,Main!$B$32,IF(OptimumBenefits!$B10&lt;30,Main!$B$33,Main!$B$34)))))*OptimumBenefits!$B10</f>
        <v>0</v>
      </c>
      <c r="GJ10" s="418">
        <f ca="1">GI10*IF($B10=Salary!$B10,Salary!$I10,"")</f>
        <v>0</v>
      </c>
      <c r="GK10" s="419">
        <f ca="1">IF($B10&lt;Main!$B$10,0,(VLOOKUP(GH10,'Survival Probability'!$A$3:$F$98,6)/(1+Main!$B$5)^(OptimumBenefits!GH10-OptimumBenefits!$A10))*(VLOOKUP(GH10,'Survival Probability'!$A$3:$F$98,3)/VLOOKUP($A10,'Survival Probability'!$A$3:$F$98,3)))</f>
        <v>2.1133036020904026</v>
      </c>
      <c r="GL10" s="282">
        <f t="shared" ca="1" si="74"/>
        <v>0</v>
      </c>
      <c r="GM10" s="200">
        <f t="shared" ref="GM10:IX10" si="574">GM9</f>
        <v>63</v>
      </c>
      <c r="GN10" s="416">
        <f>IF($B10&lt;Main!$B$10,0,HLOOKUP(GM10,ReplacementRates!$A$3:$BE$59,ReplacementRates!$A9-5,1))*IF(Main!$B$30=1,Main!$B$31,(IF(OptimumBenefits!$B10&lt;20,Main!$B$31,IF(OptimumBenefits!$B10&lt;25,Main!$B$32,IF(OptimumBenefits!$B10&lt;30,Main!$B$33,Main!$B$34)))))*OptimumBenefits!$B10</f>
        <v>0</v>
      </c>
      <c r="GO10" s="418">
        <f ca="1">GN10*IF($B10=Salary!$B10,Salary!$I10,"")</f>
        <v>0</v>
      </c>
      <c r="GP10" s="419">
        <f ca="1">IF($B10&lt;Main!$B$10,0,(VLOOKUP(GM10,'Survival Probability'!$A$3:$F$98,6)/(1+Main!$B$5)^(OptimumBenefits!GM10-OptimumBenefits!$A10))*(VLOOKUP(GM10,'Survival Probability'!$A$3:$F$98,3)/VLOOKUP($A10,'Survival Probability'!$A$3:$F$98,3)))</f>
        <v>1.9414416764693605</v>
      </c>
      <c r="GQ10" s="282">
        <f t="shared" ca="1" si="76"/>
        <v>0</v>
      </c>
      <c r="GR10" s="200">
        <f t="shared" ref="GR10:JC10" si="575">GR9</f>
        <v>64</v>
      </c>
      <c r="GS10" s="416">
        <f>IF($B10&lt;Main!$B$10,0,HLOOKUP(GR10,ReplacementRates!$A$3:$BE$59,ReplacementRates!$A9-5,1))*IF(Main!$B$30=1,Main!$B$31,(IF(OptimumBenefits!$B10&lt;20,Main!$B$31,IF(OptimumBenefits!$B10&lt;25,Main!$B$32,IF(OptimumBenefits!$B10&lt;30,Main!$B$33,Main!$B$34)))))*OptimumBenefits!$B10</f>
        <v>0</v>
      </c>
      <c r="GT10" s="418">
        <f ca="1">GS10*IF($B10=Salary!$B10,Salary!$I10,"")</f>
        <v>0</v>
      </c>
      <c r="GU10" s="419">
        <f ca="1">IF($B10&lt;Main!$B$10,0,(VLOOKUP(GR10,'Survival Probability'!$A$3:$F$98,6)/(1+Main!$B$5)^(OptimumBenefits!GR10-OptimumBenefits!$A10))*(VLOOKUP(GR10,'Survival Probability'!$A$3:$F$98,3)/VLOOKUP($A10,'Survival Probability'!$A$3:$F$98,3)))</f>
        <v>1.7817246782394969</v>
      </c>
      <c r="GV10" s="282">
        <f t="shared" ca="1" si="78"/>
        <v>0</v>
      </c>
      <c r="GW10" s="200">
        <f t="shared" ref="GW10:JH10" si="576">GW9</f>
        <v>65</v>
      </c>
      <c r="GX10" s="416">
        <f>IF($B10&lt;Main!$B$10,0,HLOOKUP(GW10,ReplacementRates!$A$3:$BE$59,ReplacementRates!$A9-5,1))*IF(Main!$B$30=1,Main!$B$31,(IF(OptimumBenefits!$B10&lt;20,Main!$B$31,IF(OptimumBenefits!$B10&lt;25,Main!$B$32,IF(OptimumBenefits!$B10&lt;30,Main!$B$33,Main!$B$34)))))*OptimumBenefits!$B10</f>
        <v>0</v>
      </c>
      <c r="GY10" s="418">
        <f ca="1">GX10*IF($B10=Salary!$B10,Salary!$I10,"")</f>
        <v>0</v>
      </c>
      <c r="GZ10" s="419">
        <f ca="1">IF($B10&lt;Main!$B$10,0,(VLOOKUP(GW10,'Survival Probability'!$A$3:$F$98,6)/(1+Main!$B$5)^(OptimumBenefits!GW10-OptimumBenefits!$A10))*(VLOOKUP(GW10,'Survival Probability'!$A$3:$F$98,3)/VLOOKUP($A10,'Survival Probability'!$A$3:$F$98,3)))</f>
        <v>1.6333456385525371</v>
      </c>
      <c r="HA10" s="282">
        <f t="shared" ca="1" si="80"/>
        <v>0</v>
      </c>
      <c r="HB10" s="200">
        <f t="shared" ref="HB10:JM10" si="577">HB9</f>
        <v>66</v>
      </c>
      <c r="HC10" s="416">
        <f>IF($B10&lt;Main!$B$10,0,HLOOKUP(HB10,ReplacementRates!$A$3:$BE$59,ReplacementRates!$A9-5,1))*IF(Main!$B$30=1,Main!$B$31,(IF(OptimumBenefits!$B10&lt;20,Main!$B$31,IF(OptimumBenefits!$B10&lt;25,Main!$B$32,IF(OptimumBenefits!$B10&lt;30,Main!$B$33,Main!$B$34)))))*OptimumBenefits!$B10</f>
        <v>0</v>
      </c>
      <c r="HD10" s="418">
        <f ca="1">HC10*IF($B10=Salary!$B10,Salary!$I10,"")</f>
        <v>0</v>
      </c>
      <c r="HE10" s="419">
        <f ca="1">IF($B10&lt;Main!$B$10,0,(VLOOKUP(HB10,'Survival Probability'!$A$3:$F$98,6)/(1+Main!$B$5)^(OptimumBenefits!HB10-OptimumBenefits!$A10))*(VLOOKUP(HB10,'Survival Probability'!$A$3:$F$98,3)/VLOOKUP($A10,'Survival Probability'!$A$3:$F$98,3)))</f>
        <v>1.4955469047572953</v>
      </c>
      <c r="HF10" s="282">
        <f t="shared" ca="1" si="82"/>
        <v>0</v>
      </c>
      <c r="HG10" s="200">
        <f t="shared" ref="HG10:JR10" si="578">HG9</f>
        <v>67</v>
      </c>
      <c r="HH10" s="416">
        <f>IF($B10&lt;Main!$B$10,0,HLOOKUP(HG10,ReplacementRates!$A$3:$BE$59,ReplacementRates!$A9-5,1))*IF(Main!$B$30=1,Main!$B$31,(IF(OptimumBenefits!$B10&lt;20,Main!$B$31,IF(OptimumBenefits!$B10&lt;25,Main!$B$32,IF(OptimumBenefits!$B10&lt;30,Main!$B$33,Main!$B$34)))))*OptimumBenefits!$B10</f>
        <v>0.108</v>
      </c>
      <c r="HI10" s="418">
        <f ca="1">HH10*IF($B10=Salary!$B10,Salary!$I10,"")</f>
        <v>3891.6586738543797</v>
      </c>
      <c r="HJ10" s="419">
        <f ca="1">IF($B10&lt;Main!$B$10,0,(VLOOKUP(HG10,'Survival Probability'!$A$3:$F$98,6)/(1+Main!$B$5)^(OptimumBenefits!HG10-OptimumBenefits!$A10))*(VLOOKUP(HG10,'Survival Probability'!$A$3:$F$98,3)/VLOOKUP($A10,'Survival Probability'!$A$3:$F$98,3)))</f>
        <v>1.3676180226376089</v>
      </c>
      <c r="HK10" s="282">
        <f t="shared" ca="1" si="84"/>
        <v>5322.302540317226</v>
      </c>
      <c r="HL10" s="200">
        <f t="shared" ref="HL10:JW10" si="579">HL9</f>
        <v>68</v>
      </c>
      <c r="HM10" s="416">
        <f>IF($B10&lt;Main!$B$10,0,HLOOKUP(HL10,ReplacementRates!$A$3:$BE$59,ReplacementRates!$A9-5,1))*IF(Main!$B$30=1,Main!$B$31,(IF(OptimumBenefits!$B10&lt;20,Main!$B$31,IF(OptimumBenefits!$B10&lt;25,Main!$B$32,IF(OptimumBenefits!$B10&lt;30,Main!$B$33,Main!$B$34)))))*OptimumBenefits!$B10</f>
        <v>0.108</v>
      </c>
      <c r="HN10" s="418">
        <f ca="1">HM10*IF($B10=Salary!$B10,Salary!$I10,"")</f>
        <v>3891.6586738543797</v>
      </c>
      <c r="HO10" s="419">
        <f ca="1">IF($B10&lt;Main!$B$10,0,(VLOOKUP(HL10,'Survival Probability'!$A$3:$F$98,6)/(1+Main!$B$5)^(OptimumBenefits!HL10-OptimumBenefits!$A10))*(VLOOKUP(HL10,'Survival Probability'!$A$3:$F$98,3)/VLOOKUP($A10,'Survival Probability'!$A$3:$F$98,3)))</f>
        <v>1.2488867075231587</v>
      </c>
      <c r="HP10" s="282">
        <f t="shared" ca="1" si="86"/>
        <v>4860.2407879939383</v>
      </c>
      <c r="HQ10" s="200">
        <f t="shared" ref="HQ10:KB10" si="580">HQ9</f>
        <v>69</v>
      </c>
      <c r="HR10" s="416">
        <f>IF($B10&lt;Main!$B$10,0,HLOOKUP(HQ10,ReplacementRates!$A$3:$BE$59,ReplacementRates!$A9-5,1))*IF(Main!$B$30=1,Main!$B$31,(IF(OptimumBenefits!$B10&lt;20,Main!$B$31,IF(OptimumBenefits!$B10&lt;25,Main!$B$32,IF(OptimumBenefits!$B10&lt;30,Main!$B$33,Main!$B$34)))))*OptimumBenefits!$B10</f>
        <v>0.108</v>
      </c>
      <c r="HS10" s="418">
        <f ca="1">HR10*IF($B10=Salary!$B10,Salary!$I10,"")</f>
        <v>3891.6586738543797</v>
      </c>
      <c r="HT10" s="419">
        <f ca="1">IF($B10&lt;Main!$B$10,0,(VLOOKUP(HQ10,'Survival Probability'!$A$3:$F$98,6)/(1+Main!$B$5)^(OptimumBenefits!HQ10-OptimumBenefits!$A10))*(VLOOKUP(HQ10,'Survival Probability'!$A$3:$F$98,3)/VLOOKUP($A10,'Survival Probability'!$A$3:$F$98,3)))</f>
        <v>1.1387511232368783</v>
      </c>
      <c r="HU10" s="282">
        <f t="shared" ca="1" si="88"/>
        <v>4431.6306861062149</v>
      </c>
      <c r="HV10" s="200">
        <f t="shared" ref="HV10:KG10" si="581">HV9</f>
        <v>70</v>
      </c>
      <c r="HW10" s="416">
        <f>IF($B10&lt;Main!$B$10,0,HLOOKUP(HV10,ReplacementRates!$A$3:$BE$59,ReplacementRates!$A9-5,1))*IF(Main!$B$30=1,Main!$B$31,(IF(OptimumBenefits!$B10&lt;20,Main!$B$31,IF(OptimumBenefits!$B10&lt;25,Main!$B$32,IF(OptimumBenefits!$B10&lt;30,Main!$B$33,Main!$B$34)))))*OptimumBenefits!$B10</f>
        <v>0.108</v>
      </c>
      <c r="HX10" s="418">
        <f ca="1">HW10*IF($B10=Salary!$B10,Salary!$I10,"")</f>
        <v>3891.6586738543797</v>
      </c>
      <c r="HY10" s="419">
        <f ca="1">IF($B10&lt;Main!$B$10,0,(VLOOKUP(HV10,'Survival Probability'!$A$3:$F$98,6)/(1+Main!$B$5)^(OptimumBenefits!HV10-OptimumBenefits!$A10))*(VLOOKUP(HV10,'Survival Probability'!$A$3:$F$98,3)/VLOOKUP($A10,'Survival Probability'!$A$3:$F$98,3)))</f>
        <v>1.0366438725734293</v>
      </c>
      <c r="HZ10" s="282">
        <f t="shared" ca="1" si="90"/>
        <v>4034.2641183983801</v>
      </c>
      <c r="IA10" s="200">
        <f t="shared" ref="IA10:KL10" si="582">IA9</f>
        <v>71</v>
      </c>
      <c r="IB10" s="416">
        <f>IF($B10&lt;Main!$B$10,0,HLOOKUP(IA10,ReplacementRates!$A$3:$BE$59,ReplacementRates!$A9-5,1))*IF(Main!$B$30=1,Main!$B$31,(IF(OptimumBenefits!$B10&lt;20,Main!$B$31,IF(OptimumBenefits!$B10&lt;25,Main!$B$32,IF(OptimumBenefits!$B10&lt;30,Main!$B$33,Main!$B$34)))))*OptimumBenefits!$B10</f>
        <v>0.108</v>
      </c>
      <c r="IC10" s="418">
        <f ca="1">IB10*IF($B10=Salary!$B10,Salary!$I10,"")</f>
        <v>3891.6586738543797</v>
      </c>
      <c r="ID10" s="419">
        <f ca="1">IF($B10&lt;Main!$B$10,0,(VLOOKUP(IA10,'Survival Probability'!$A$3:$F$98,6)/(1+Main!$B$5)^(OptimumBenefits!IA10-OptimumBenefits!$A10))*(VLOOKUP(IA10,'Survival Probability'!$A$3:$F$98,3)/VLOOKUP($A10,'Survival Probability'!$A$3:$F$98,3)))</f>
        <v>0.94203085606068249</v>
      </c>
      <c r="IE10" s="282">
        <f t="shared" ca="1" si="92"/>
        <v>3666.0625520270219</v>
      </c>
      <c r="IF10" s="200">
        <f t="shared" ref="IF10:KP10" si="583">IF9</f>
        <v>72</v>
      </c>
      <c r="IG10" s="416">
        <f>IF($B10&lt;Main!$B$10,0,HLOOKUP(IF10,ReplacementRates!$A$3:$BE$59,ReplacementRates!$A9-5,1))*IF(Main!$B$30=1,Main!$B$31,(IF(OptimumBenefits!$B10&lt;20,Main!$B$31,IF(OptimumBenefits!$B10&lt;25,Main!$B$32,IF(OptimumBenefits!$B10&lt;30,Main!$B$33,Main!$B$34)))))*OptimumBenefits!$B10</f>
        <v>0.108</v>
      </c>
      <c r="IH10" s="418">
        <f ca="1">IG10*IF($B10=Salary!$B10,Salary!$I10,"")</f>
        <v>3891.6586738543797</v>
      </c>
      <c r="II10" s="419">
        <f ca="1">IF($B10&lt;Main!$B$10,0,(VLOOKUP(IF10,'Survival Probability'!$A$3:$F$98,6)/(1+Main!$B$5)^(OptimumBenefits!IF10-OptimumBenefits!$A10))*(VLOOKUP(IF10,'Survival Probability'!$A$3:$F$98,3)/VLOOKUP($A10,'Survival Probability'!$A$3:$F$98,3)))</f>
        <v>0.85440974912298073</v>
      </c>
      <c r="IJ10" s="282">
        <f t="shared" ca="1" si="94"/>
        <v>3325.0711112001923</v>
      </c>
      <c r="IK10" s="200">
        <f t="shared" ref="IK10:KP10" si="584">IK9</f>
        <v>73</v>
      </c>
      <c r="IL10" s="416">
        <f>IF($B10&lt;Main!$B$10,0,HLOOKUP(IK10,ReplacementRates!$A$3:$BE$59,ReplacementRates!$A9-5,1))*IF(Main!$B$30=1,Main!$B$31,(IF(OptimumBenefits!$B10&lt;20,Main!$B$31,IF(OptimumBenefits!$B10&lt;25,Main!$B$32,IF(OptimumBenefits!$B10&lt;30,Main!$B$33,Main!$B$34)))))*OptimumBenefits!$B10</f>
        <v>0.108</v>
      </c>
      <c r="IM10" s="418">
        <f ca="1">IL10*IF($B10=Salary!$B10,Salary!$I10,"")</f>
        <v>3891.6586738543797</v>
      </c>
      <c r="IN10" s="419">
        <f ca="1">IF($B10&lt;Main!$B$10,0,(VLOOKUP(IK10,'Survival Probability'!$A$3:$F$98,6)/(1+Main!$B$5)^(OptimumBenefits!IK10-OptimumBenefits!$A10))*(VLOOKUP(IK10,'Survival Probability'!$A$3:$F$98,3)/VLOOKUP($A10,'Survival Probability'!$A$3:$F$98,3)))</f>
        <v>0.77334927813271326</v>
      </c>
      <c r="IO10" s="282">
        <f t="shared" ca="1" si="96"/>
        <v>3009.6114261641969</v>
      </c>
      <c r="IP10" s="200">
        <f t="shared" ref="IP10:KP10" si="585">IP9</f>
        <v>74</v>
      </c>
      <c r="IQ10" s="416">
        <f>IF($B10&lt;Main!$B$10,0,HLOOKUP(IP10,ReplacementRates!$A$3:$BE$59,ReplacementRates!$A9-5,1))*IF(Main!$B$30=1,Main!$B$31,(IF(OptimumBenefits!$B10&lt;20,Main!$B$31,IF(OptimumBenefits!$B10&lt;25,Main!$B$32,IF(OptimumBenefits!$B10&lt;30,Main!$B$33,Main!$B$34)))))*OptimumBenefits!$B10</f>
        <v>0.108</v>
      </c>
      <c r="IR10" s="418">
        <f ca="1">IQ10*IF($B10=Salary!$B10,Salary!$I10,"")</f>
        <v>3891.6586738543797</v>
      </c>
      <c r="IS10" s="419">
        <f ca="1">IF($B10&lt;Main!$B$10,0,(VLOOKUP(IP10,'Survival Probability'!$A$3:$F$98,6)/(1+Main!$B$5)^(OptimumBenefits!IP10-OptimumBenefits!$A10))*(VLOOKUP(IP10,'Survival Probability'!$A$3:$F$98,3)/VLOOKUP($A10,'Survival Probability'!$A$3:$F$98,3)))</f>
        <v>0.69848364626351156</v>
      </c>
      <c r="IT10" s="282">
        <f t="shared" ca="1" si="98"/>
        <v>2718.2599405268293</v>
      </c>
      <c r="IU10" s="200">
        <f t="shared" ref="IU10:KP10" si="586">IU9</f>
        <v>75</v>
      </c>
      <c r="IV10" s="416">
        <f>IF($B10&lt;Main!$B$10,0,HLOOKUP(IU10,ReplacementRates!$A$3:$BE$59,ReplacementRates!$A9-5,1))*IF(Main!$B$30=1,Main!$B$31,(IF(OptimumBenefits!$B10&lt;20,Main!$B$31,IF(OptimumBenefits!$B10&lt;25,Main!$B$32,IF(OptimumBenefits!$B10&lt;30,Main!$B$33,Main!$B$34)))))*OptimumBenefits!$B10</f>
        <v>0.108</v>
      </c>
      <c r="IW10" s="418">
        <f ca="1">IV10*IF($B10=Salary!$B10,Salary!$I10,"")</f>
        <v>3891.6586738543797</v>
      </c>
      <c r="IX10" s="419">
        <f ca="1">IF($B10&lt;Main!$B$10,0,(VLOOKUP(IU10,'Survival Probability'!$A$3:$F$98,6)/(1+Main!$B$5)^(OptimumBenefits!IU10-OptimumBenefits!$A10))*(VLOOKUP(IU10,'Survival Probability'!$A$3:$F$98,3)/VLOOKUP($A10,'Survival Probability'!$A$3:$F$98,3)))</f>
        <v>0.62945350055481841</v>
      </c>
      <c r="IY10" s="282">
        <f t="shared" ca="1" si="100"/>
        <v>2449.6181752221619</v>
      </c>
      <c r="IZ10" s="200">
        <f t="shared" ref="IZ10:KP10" si="587">IZ9</f>
        <v>76</v>
      </c>
      <c r="JA10" s="416">
        <f>IF($B10&lt;Main!$B$10,0,HLOOKUP(IZ10,ReplacementRates!$A$3:$BE$59,ReplacementRates!$A9-5,1))*IF(Main!$B$30=1,Main!$B$31,(IF(OptimumBenefits!$B10&lt;20,Main!$B$31,IF(OptimumBenefits!$B10&lt;25,Main!$B$32,IF(OptimumBenefits!$B10&lt;30,Main!$B$33,Main!$B$34)))))*OptimumBenefits!$B10</f>
        <v>0.108</v>
      </c>
      <c r="JB10" s="418">
        <f ca="1">JA10*IF($B10=Salary!$B10,Salary!$I10,"")</f>
        <v>3891.6586738543797</v>
      </c>
      <c r="JC10" s="419">
        <f ca="1">IF($B10&lt;Main!$B$10,0,(VLOOKUP(IZ10,'Survival Probability'!$A$3:$F$98,6)/(1+Main!$B$5)^(OptimumBenefits!IZ10-OptimumBenefits!$A10))*(VLOOKUP(IZ10,'Survival Probability'!$A$3:$F$98,3)/VLOOKUP($A10,'Survival Probability'!$A$3:$F$98,3)))</f>
        <v>0.56590776055986514</v>
      </c>
      <c r="JD10" s="282">
        <f t="shared" ca="1" si="102"/>
        <v>2202.3198449843067</v>
      </c>
      <c r="JE10" s="200">
        <f t="shared" ref="JE10:KP10" si="588">JE9</f>
        <v>77</v>
      </c>
      <c r="JF10" s="416">
        <f>IF($B10&lt;Main!$B$10,0,HLOOKUP(JE10,ReplacementRates!$A$3:$BE$59,ReplacementRates!$A9-5,1))*IF(Main!$B$30=1,Main!$B$31,(IF(OptimumBenefits!$B10&lt;20,Main!$B$31,IF(OptimumBenefits!$B10&lt;25,Main!$B$32,IF(OptimumBenefits!$B10&lt;30,Main!$B$33,Main!$B$34)))))*OptimumBenefits!$B10</f>
        <v>0.108</v>
      </c>
      <c r="JG10" s="418">
        <f ca="1">JF10*IF($B10=Salary!$B10,Salary!$I10,"")</f>
        <v>3891.6586738543797</v>
      </c>
      <c r="JH10" s="419">
        <f ca="1">IF($B10&lt;Main!$B$10,0,(VLOOKUP(JE10,'Survival Probability'!$A$3:$F$98,6)/(1+Main!$B$5)^(OptimumBenefits!JE10-OptimumBenefits!$A10))*(VLOOKUP(JE10,'Survival Probability'!$A$3:$F$98,3)/VLOOKUP($A10,'Survival Probability'!$A$3:$F$98,3)))</f>
        <v>0.50750555303533362</v>
      </c>
      <c r="JI10" s="282">
        <f t="shared" ca="1" si="104"/>
        <v>1975.0383874992201</v>
      </c>
      <c r="JJ10" s="200">
        <f t="shared" ref="JJ10:KP10" si="589">JJ9</f>
        <v>78</v>
      </c>
      <c r="JK10" s="416">
        <f>IF($B10&lt;Main!$B$10,0,HLOOKUP(JJ10,ReplacementRates!$A$3:$BE$59,ReplacementRates!$A9-5,1))*IF(Main!$B$30=1,Main!$B$31,(IF(OptimumBenefits!$B10&lt;20,Main!$B$31,IF(OptimumBenefits!$B10&lt;25,Main!$B$32,IF(OptimumBenefits!$B10&lt;30,Main!$B$33,Main!$B$34)))))*OptimumBenefits!$B10</f>
        <v>0.108</v>
      </c>
      <c r="JL10" s="418">
        <f ca="1">JK10*IF($B10=Salary!$B10,Salary!$I10,"")</f>
        <v>3891.6586738543797</v>
      </c>
      <c r="JM10" s="419">
        <f ca="1">IF($B10&lt;Main!$B$10,0,(VLOOKUP(JJ10,'Survival Probability'!$A$3:$F$98,6)/(1+Main!$B$5)^(OptimumBenefits!JJ10-OptimumBenefits!$A10))*(VLOOKUP(JJ10,'Survival Probability'!$A$3:$F$98,3)/VLOOKUP($A10,'Survival Probability'!$A$3:$F$98,3)))</f>
        <v>0.45392404041669598</v>
      </c>
      <c r="JN10" s="282">
        <f t="shared" ca="1" si="106"/>
        <v>1766.5174291586609</v>
      </c>
      <c r="JO10" s="200">
        <f t="shared" ref="JO10:KP10" si="590">JO9</f>
        <v>79</v>
      </c>
      <c r="JP10" s="416">
        <f>IF($B10&lt;Main!$B$10,0,HLOOKUP(JO10,ReplacementRates!$A$3:$BE$59,ReplacementRates!$A9-5,1))*IF(Main!$B$30=1,Main!$B$31,(IF(OptimumBenefits!$B10&lt;20,Main!$B$31,IF(OptimumBenefits!$B10&lt;25,Main!$B$32,IF(OptimumBenefits!$B10&lt;30,Main!$B$33,Main!$B$34)))))*OptimumBenefits!$B10</f>
        <v>0.108</v>
      </c>
      <c r="JQ10" s="418">
        <f ca="1">JP10*IF($B10=Salary!$B10,Salary!$I10,"")</f>
        <v>3891.6586738543797</v>
      </c>
      <c r="JR10" s="419">
        <f ca="1">IF($B10&lt;Main!$B$10,0,(VLOOKUP(JO10,'Survival Probability'!$A$3:$F$98,6)/(1+Main!$B$5)^(OptimumBenefits!JO10-OptimumBenefits!$A10))*(VLOOKUP(JO10,'Survival Probability'!$A$3:$F$98,3)/VLOOKUP($A10,'Survival Probability'!$A$3:$F$98,3)))</f>
        <v>0.40484875628047873</v>
      </c>
      <c r="JS10" s="282">
        <f t="shared" ca="1" si="108"/>
        <v>1575.5331739780829</v>
      </c>
      <c r="JT10" s="200">
        <f t="shared" ref="JT10:KP10" si="591">JT9</f>
        <v>80</v>
      </c>
      <c r="JU10" s="416">
        <f>IF($B10&lt;Main!$B$10,0,HLOOKUP(JT10,ReplacementRates!$A$3:$BE$59,ReplacementRates!$A9-5,1))*IF(Main!$B$30=1,Main!$B$31,(IF(OptimumBenefits!$B10&lt;20,Main!$B$31,IF(OptimumBenefits!$B10&lt;25,Main!$B$32,IF(OptimumBenefits!$B10&lt;30,Main!$B$33,Main!$B$34)))))*OptimumBenefits!$B10</f>
        <v>0.108</v>
      </c>
      <c r="JV10" s="418">
        <f ca="1">JU10*IF($B10=Salary!$B10,Salary!$I10,"")</f>
        <v>3891.6586738543797</v>
      </c>
      <c r="JW10" s="419">
        <f ca="1">IF($B10&lt;Main!$B$10,0,(VLOOKUP(JT10,'Survival Probability'!$A$3:$F$98,6)/(1+Main!$B$5)^(OptimumBenefits!JT10-OptimumBenefits!$A10))*(VLOOKUP(JT10,'Survival Probability'!$A$3:$F$98,3)/VLOOKUP($A10,'Survival Probability'!$A$3:$F$98,3)))</f>
        <v>0.35997015968441176</v>
      </c>
      <c r="JX10" s="282">
        <f t="shared" ca="1" si="110"/>
        <v>1400.8809942645871</v>
      </c>
      <c r="JY10" s="200">
        <f t="shared" ref="JY10:KP10" si="592">JY9</f>
        <v>81</v>
      </c>
      <c r="JZ10" s="416">
        <f>IF($B10&lt;Main!$B$10,0,HLOOKUP(JY10,ReplacementRates!$A$3:$BE$59,ReplacementRates!$A9-5,1))*IF(Main!$B$30=1,Main!$B$31,(IF(OptimumBenefits!$B10&lt;20,Main!$B$31,IF(OptimumBenefits!$B10&lt;25,Main!$B$32,IF(OptimumBenefits!$B10&lt;30,Main!$B$33,Main!$B$34)))))*OptimumBenefits!$B10</f>
        <v>0.108</v>
      </c>
      <c r="KA10" s="418">
        <f ca="1">JZ10*IF($B10=Salary!$B10,Salary!$I10,"")</f>
        <v>3891.6586738543797</v>
      </c>
      <c r="KB10" s="419">
        <f ca="1">IF($B10&lt;Main!$B$10,0,(VLOOKUP(JY10,'Survival Probability'!$A$3:$F$98,6)/(1+Main!$B$5)^(OptimumBenefits!JY10-OptimumBenefits!$A10))*(VLOOKUP(JY10,'Survival Probability'!$A$3:$F$98,3)/VLOOKUP($A10,'Survival Probability'!$A$3:$F$98,3)))</f>
        <v>0.31899984813437049</v>
      </c>
      <c r="KC10" s="282">
        <f t="shared" ca="1" si="112"/>
        <v>1241.4385259503529</v>
      </c>
      <c r="KD10" s="200">
        <f t="shared" ref="KD10:KP10" si="593">KD9</f>
        <v>82</v>
      </c>
      <c r="KE10" s="416">
        <f>IF($B10&lt;Main!$B$10,0,HLOOKUP(KD10,ReplacementRates!$A$3:$BE$59,ReplacementRates!$A9-5,1))*IF(Main!$B$30=1,Main!$B$31,(IF(OptimumBenefits!$B10&lt;20,Main!$B$31,IF(OptimumBenefits!$B10&lt;25,Main!$B$32,IF(OptimumBenefits!$B10&lt;30,Main!$B$33,Main!$B$34)))))*OptimumBenefits!$B10</f>
        <v>0.108</v>
      </c>
      <c r="KF10" s="418">
        <f ca="1">KE10*IF($B10=Salary!$B10,Salary!$I10,"")</f>
        <v>3891.6586738543797</v>
      </c>
      <c r="KG10" s="419">
        <f ca="1">IF($B10&lt;Main!$B$10,0,(VLOOKUP(KD10,'Survival Probability'!$A$3:$F$98,6)/(1+Main!$B$5)^(OptimumBenefits!KD10-OptimumBenefits!$A10))*(VLOOKUP(KD10,'Survival Probability'!$A$3:$F$98,3)/VLOOKUP($A10,'Survival Probability'!$A$3:$F$98,3)))</f>
        <v>0.28166931146869001</v>
      </c>
      <c r="KH10" s="282">
        <f t="shared" ca="1" si="114"/>
        <v>1096.1608191357184</v>
      </c>
      <c r="KI10" s="200">
        <f t="shared" ref="KI10:KP10" si="594">KI9</f>
        <v>83</v>
      </c>
      <c r="KJ10" s="416">
        <f>IF($B10&lt;Main!$B$10,0,HLOOKUP(KI10,ReplacementRates!$A$3:$BE$59,ReplacementRates!$A9-5,1))*IF(Main!$B$30=1,Main!$B$31,(IF(OptimumBenefits!$B10&lt;20,Main!$B$31,IF(OptimumBenefits!$B10&lt;25,Main!$B$32,IF(OptimumBenefits!$B10&lt;30,Main!$B$33,Main!$B$34)))))*OptimumBenefits!$B10</f>
        <v>0.108</v>
      </c>
      <c r="KK10" s="418">
        <f ca="1">KJ10*IF($B10=Salary!$B10,Salary!$I10,"")</f>
        <v>3891.6586738543797</v>
      </c>
      <c r="KL10" s="419">
        <f ca="1">IF($B10&lt;Main!$B$10,0,(VLOOKUP(KI10,'Survival Probability'!$A$3:$F$98,6)/(1+Main!$B$5)^(OptimumBenefits!KI10-OptimumBenefits!$A10))*(VLOOKUP(KI10,'Survival Probability'!$A$3:$F$98,3)/VLOOKUP($A10,'Survival Probability'!$A$3:$F$98,3)))</f>
        <v>0.24772840128057422</v>
      </c>
      <c r="KM10" s="282">
        <f t="shared" ca="1" si="116"/>
        <v>964.07438160362506</v>
      </c>
      <c r="KN10" s="200">
        <f t="shared" ref="KN10:KP10" si="595">KN9</f>
        <v>84</v>
      </c>
      <c r="KO10" s="416">
        <f>IF($B10&lt;Main!$B$10,0,HLOOKUP(KN10,ReplacementRates!$A$3:$BE$59,ReplacementRates!$A9-5,1))*IF(Main!$B$30=1,Main!$B$31,(IF(OptimumBenefits!$B10&lt;20,Main!$B$31,IF(OptimumBenefits!$B10&lt;25,Main!$B$32,IF(OptimumBenefits!$B10&lt;30,Main!$B$33,Main!$B$34)))))*OptimumBenefits!$B10</f>
        <v>0.108</v>
      </c>
      <c r="KP10" s="418">
        <f ca="1">KO10*IF($B10=Salary!$B10,Salary!$I10,"")</f>
        <v>3891.6586738543797</v>
      </c>
    </row>
    <row r="11" spans="1:302">
      <c r="A11" s="205">
        <f t="shared" si="178"/>
        <v>34</v>
      </c>
      <c r="B11" s="205">
        <v>9</v>
      </c>
      <c r="C11" s="205">
        <f t="shared" ca="1" si="357"/>
        <v>0</v>
      </c>
      <c r="D11" s="271">
        <f t="shared" ca="1" si="536"/>
        <v>6698.5444750815705</v>
      </c>
      <c r="E11" s="201">
        <f t="shared" si="179"/>
        <v>25</v>
      </c>
      <c r="F11" s="416">
        <f>IF($B11&lt;Main!$B$10,0,HLOOKUP(E11,ReplacementRates!$A$3:$BE$59,ReplacementRates!$A10-5,1))*IF(Main!$B$30=1,Main!$B$31,(IF(OptimumBenefits!$B11&lt;20,Main!$B$31,IF(OptimumBenefits!$B11&lt;25,Main!$B$32,IF(OptimumBenefits!$B11&lt;30,Main!$B$33,Main!$B$34)))))*OptimumBenefits!$B11</f>
        <v>0</v>
      </c>
      <c r="G11" s="418">
        <f ca="1">F11*IF($B11=Salary!$B11,Salary!$I11,"")</f>
        <v>0</v>
      </c>
      <c r="H11" s="419">
        <f ca="1">IF($B11&lt;Main!$B$10,0,(VLOOKUP(E11,'Survival Probability'!$A$3:$F$98,6)/(1+Main!$B$5)^(OptimumBenefits!E11-OptimumBenefits!$A11))*(VLOOKUP(E11,'Survival Probability'!$A$3:$F$98,3)/VLOOKUP($A11,'Survival Probability'!$A$3:$F$98,3)))</f>
        <v>1.8424236953855799</v>
      </c>
      <c r="I11" s="282">
        <f t="shared" si="476"/>
        <v>0</v>
      </c>
      <c r="J11" s="200">
        <f t="shared" ref="J11:N11" si="596">J10</f>
        <v>26</v>
      </c>
      <c r="K11" s="416">
        <f>IF($B11&lt;Main!$B$10,0,HLOOKUP(J11,ReplacementRates!$A$3:$BE$59,ReplacementRates!$A10-5,1))*IF(Main!$B$30=1,Main!$B$31,(IF(OptimumBenefits!$B11&lt;20,Main!$B$31,IF(OptimumBenefits!$B11&lt;25,Main!$B$32,IF(OptimumBenefits!$B11&lt;30,Main!$B$33,Main!$B$34)))))*OptimumBenefits!$B11</f>
        <v>0</v>
      </c>
      <c r="L11" s="418">
        <f ca="1">K11*IF($B11=Salary!$B11,Salary!$I11,"")</f>
        <v>0</v>
      </c>
      <c r="M11" s="419">
        <f ca="1">IF($B11&lt;Main!$B$10,0,(VLOOKUP(J11,'Survival Probability'!$A$3:$F$98,6)/(1+Main!$B$5)^(OptimumBenefits!J11-OptimumBenefits!$A11))*(VLOOKUP(J11,'Survival Probability'!$A$3:$F$98,3)/VLOOKUP($A11,'Survival Probability'!$A$3:$F$98,3)))</f>
        <v>1.7215867580139796</v>
      </c>
      <c r="N11" s="282">
        <f t="shared" si="2"/>
        <v>0</v>
      </c>
      <c r="O11" s="200">
        <f t="shared" ref="O11:BZ11" si="597">O10</f>
        <v>27</v>
      </c>
      <c r="P11" s="416">
        <f>IF($B11&lt;Main!$B$10,0,HLOOKUP(O11,ReplacementRates!$A$3:$BE$59,ReplacementRates!$A10-5,1))*IF(Main!$B$30=1,Main!$B$31,(IF(OptimumBenefits!$B11&lt;20,Main!$B$31,IF(OptimumBenefits!$B11&lt;25,Main!$B$32,IF(OptimumBenefits!$B11&lt;30,Main!$B$33,Main!$B$34)))))*OptimumBenefits!$B11</f>
        <v>0</v>
      </c>
      <c r="Q11" s="418">
        <f ca="1">P11*IF($B11=Salary!$B11,Salary!$I11,"")</f>
        <v>0</v>
      </c>
      <c r="R11" s="419">
        <f ca="1">IF($B11&lt;Main!$B$10,0,(VLOOKUP(O11,'Survival Probability'!$A$3:$F$98,6)/(1+Main!$B$5)^(OptimumBenefits!O11-OptimumBenefits!$A11))*(VLOOKUP(O11,'Survival Probability'!$A$3:$F$98,3)/VLOOKUP($A11,'Survival Probability'!$A$3:$F$98,3)))</f>
        <v>1.6086517703101726</v>
      </c>
      <c r="S11" s="282">
        <f t="shared" si="4"/>
        <v>0</v>
      </c>
      <c r="T11" s="200">
        <f t="shared" ref="T11:CE11" si="598">T10</f>
        <v>28</v>
      </c>
      <c r="U11" s="416">
        <f>IF($B11&lt;Main!$B$10,0,HLOOKUP(T11,ReplacementRates!$A$3:$BE$59,ReplacementRates!$A10-5,1))*IF(Main!$B$30=1,Main!$B$31,(IF(OptimumBenefits!$B11&lt;20,Main!$B$31,IF(OptimumBenefits!$B11&lt;25,Main!$B$32,IF(OptimumBenefits!$B11&lt;30,Main!$B$33,Main!$B$34)))))*OptimumBenefits!$B11</f>
        <v>0</v>
      </c>
      <c r="V11" s="418">
        <f ca="1">U11*IF($B11=Salary!$B11,Salary!$I11,"")</f>
        <v>0</v>
      </c>
      <c r="W11" s="419">
        <f ca="1">IF($B11&lt;Main!$B$10,0,(VLOOKUP(T11,'Survival Probability'!$A$3:$F$98,6)/(1+Main!$B$5)^(OptimumBenefits!T11-OptimumBenefits!$A11))*(VLOOKUP(T11,'Survival Probability'!$A$3:$F$98,3)/VLOOKUP($A11,'Survival Probability'!$A$3:$F$98,3)))</f>
        <v>1.5031030404699768</v>
      </c>
      <c r="X11" s="282">
        <f t="shared" si="6"/>
        <v>0</v>
      </c>
      <c r="Y11" s="200">
        <f t="shared" ref="Y11:CJ11" si="599">Y10</f>
        <v>29</v>
      </c>
      <c r="Z11" s="416">
        <f>IF($B11&lt;Main!$B$10,0,HLOOKUP(Y11,ReplacementRates!$A$3:$BE$59,ReplacementRates!$A10-5,1))*IF(Main!$B$30=1,Main!$B$31,(IF(OptimumBenefits!$B11&lt;20,Main!$B$31,IF(OptimumBenefits!$B11&lt;25,Main!$B$32,IF(OptimumBenefits!$B11&lt;30,Main!$B$33,Main!$B$34)))))*OptimumBenefits!$B11</f>
        <v>0</v>
      </c>
      <c r="AA11" s="418">
        <f ca="1">Z11*IF($B11=Salary!$B11,Salary!$I11,"")</f>
        <v>0</v>
      </c>
      <c r="AB11" s="419">
        <f ca="1">IF($B11&lt;Main!$B$10,0,(VLOOKUP(Y11,'Survival Probability'!$A$3:$F$98,6)/(1+Main!$B$5)^(OptimumBenefits!Y11-OptimumBenefits!$A11))*(VLOOKUP(Y11,'Survival Probability'!$A$3:$F$98,3)/VLOOKUP($A11,'Survival Probability'!$A$3:$F$98,3)))</f>
        <v>1.404458628427864</v>
      </c>
      <c r="AC11" s="282">
        <f t="shared" si="8"/>
        <v>0</v>
      </c>
      <c r="AD11" s="200">
        <f t="shared" ref="AD11:CO11" si="600">AD10</f>
        <v>30</v>
      </c>
      <c r="AE11" s="416">
        <f>IF($B11&lt;Main!$B$10,0,HLOOKUP(AD11,ReplacementRates!$A$3:$BE$59,ReplacementRates!$A10-5,1))*IF(Main!$B$30=1,Main!$B$31,(IF(OptimumBenefits!$B11&lt;20,Main!$B$31,IF(OptimumBenefits!$B11&lt;25,Main!$B$32,IF(OptimumBenefits!$B11&lt;30,Main!$B$33,Main!$B$34)))))*OptimumBenefits!$B11</f>
        <v>0</v>
      </c>
      <c r="AF11" s="418">
        <f ca="1">AE11*IF($B11=Salary!$B11,Salary!$I11,"")</f>
        <v>0</v>
      </c>
      <c r="AG11" s="419">
        <f ca="1">IF($B11&lt;Main!$B$10,0,(VLOOKUP(AD11,'Survival Probability'!$A$3:$F$98,6)/(1+Main!$B$5)^(OptimumBenefits!AD11-OptimumBenefits!$A11))*(VLOOKUP(AD11,'Survival Probability'!$A$3:$F$98,3)/VLOOKUP($A11,'Survival Probability'!$A$3:$F$98,3)))</f>
        <v>1.3122681684104791</v>
      </c>
      <c r="AH11" s="282">
        <f t="shared" si="10"/>
        <v>0</v>
      </c>
      <c r="AI11" s="200">
        <f t="shared" ref="AI11:CT11" si="601">AI10</f>
        <v>31</v>
      </c>
      <c r="AJ11" s="416">
        <f>IF($B11&lt;Main!$B$10,0,HLOOKUP(AI11,ReplacementRates!$A$3:$BE$59,ReplacementRates!$A10-5,1))*IF(Main!$B$30=1,Main!$B$31,(IF(OptimumBenefits!$B11&lt;20,Main!$B$31,IF(OptimumBenefits!$B11&lt;25,Main!$B$32,IF(OptimumBenefits!$B11&lt;30,Main!$B$33,Main!$B$34)))))*OptimumBenefits!$B11</f>
        <v>0</v>
      </c>
      <c r="AK11" s="418">
        <f ca="1">AJ11*IF($B11=Salary!$B11,Salary!$I11,"")</f>
        <v>0</v>
      </c>
      <c r="AL11" s="419">
        <f ca="1">IF($B11&lt;Main!$B$10,0,(VLOOKUP(AI11,'Survival Probability'!$A$3:$F$98,6)/(1+Main!$B$5)^(OptimumBenefits!AI11-OptimumBenefits!$A11))*(VLOOKUP(AI11,'Survival Probability'!$A$3:$F$98,3)/VLOOKUP($A11,'Survival Probability'!$A$3:$F$98,3)))</f>
        <v>1.2261108954645983</v>
      </c>
      <c r="AM11" s="282">
        <f t="shared" si="12"/>
        <v>0</v>
      </c>
      <c r="AN11" s="200">
        <f t="shared" ref="AN11:CY11" si="602">AN10</f>
        <v>32</v>
      </c>
      <c r="AO11" s="416">
        <f>IF($B11&lt;Main!$B$10,0,HLOOKUP(AN11,ReplacementRates!$A$3:$BE$59,ReplacementRates!$A10-5,1))*IF(Main!$B$30=1,Main!$B$31,(IF(OptimumBenefits!$B11&lt;20,Main!$B$31,IF(OptimumBenefits!$B11&lt;25,Main!$B$32,IF(OptimumBenefits!$B11&lt;30,Main!$B$33,Main!$B$34)))))*OptimumBenefits!$B11</f>
        <v>0</v>
      </c>
      <c r="AP11" s="418">
        <f ca="1">AO11*IF($B11=Salary!$B11,Salary!$I11,"")</f>
        <v>0</v>
      </c>
      <c r="AQ11" s="419">
        <f ca="1">IF($B11&lt;Main!$B$10,0,(VLOOKUP(AN11,'Survival Probability'!$A$3:$F$98,6)/(1+Main!$B$5)^(OptimumBenefits!AN11-OptimumBenefits!$A11))*(VLOOKUP(AN11,'Survival Probability'!$A$3:$F$98,3)/VLOOKUP($A11,'Survival Probability'!$A$3:$F$98,3)))</f>
        <v>1.1455871808059421</v>
      </c>
      <c r="AR11" s="282">
        <f t="shared" si="14"/>
        <v>0</v>
      </c>
      <c r="AS11" s="200">
        <f t="shared" ref="AS11:DD11" si="603">AS10</f>
        <v>33</v>
      </c>
      <c r="AT11" s="416">
        <f>IF($B11&lt;Main!$B$10,0,HLOOKUP(AS11,ReplacementRates!$A$3:$BE$59,ReplacementRates!$A10-5,1))*IF(Main!$B$30=1,Main!$B$31,(IF(OptimumBenefits!$B11&lt;20,Main!$B$31,IF(OptimumBenefits!$B11&lt;25,Main!$B$32,IF(OptimumBenefits!$B11&lt;30,Main!$B$33,Main!$B$34)))))*OptimumBenefits!$B11</f>
        <v>0</v>
      </c>
      <c r="AU11" s="418">
        <f ca="1">AT11*IF($B11=Salary!$B11,Salary!$I11,"")</f>
        <v>0</v>
      </c>
      <c r="AV11" s="419">
        <f ca="1">IF($B11&lt;Main!$B$10,0,(VLOOKUP(AS11,'Survival Probability'!$A$3:$F$98,6)/(1+Main!$B$5)^(OptimumBenefits!AS11-OptimumBenefits!$A11))*(VLOOKUP(AS11,'Survival Probability'!$A$3:$F$98,3)/VLOOKUP($A11,'Survival Probability'!$A$3:$F$98,3)))</f>
        <v>1.070330993140626</v>
      </c>
      <c r="AW11" s="282">
        <f t="shared" si="16"/>
        <v>0</v>
      </c>
      <c r="AX11" s="200">
        <f t="shared" ref="AX11:DI11" si="604">AX10</f>
        <v>34</v>
      </c>
      <c r="AY11" s="416">
        <f>IF($B11&lt;Main!$B$10,0,HLOOKUP(AX11,ReplacementRates!$A$3:$BE$59,ReplacementRates!$A10-5,1))*IF(Main!$B$30=1,Main!$B$31,(IF(OptimumBenefits!$B11&lt;20,Main!$B$31,IF(OptimumBenefits!$B11&lt;25,Main!$B$32,IF(OptimumBenefits!$B11&lt;30,Main!$B$33,Main!$B$34)))))*OptimumBenefits!$B11</f>
        <v>0</v>
      </c>
      <c r="AZ11" s="418">
        <f ca="1">AY11*IF($B11=Salary!$B11,Salary!$I11,"")</f>
        <v>0</v>
      </c>
      <c r="BA11" s="419">
        <f ca="1">IF($B11&lt;Main!$B$10,0,(VLOOKUP(AX11,'Survival Probability'!$A$3:$F$98,6)/(1+Main!$B$5)^(OptimumBenefits!AX11-OptimumBenefits!$A11))*(VLOOKUP(AX11,'Survival Probability'!$A$3:$F$98,3)/VLOOKUP($A11,'Survival Probability'!$A$3:$F$98,3)))</f>
        <v>1</v>
      </c>
      <c r="BB11" s="282">
        <f t="shared" ca="1" si="18"/>
        <v>0</v>
      </c>
      <c r="BC11" s="200">
        <f t="shared" ref="BC11:DN11" si="605">BC10</f>
        <v>35</v>
      </c>
      <c r="BD11" s="416">
        <f>IF($B11&lt;Main!$B$10,0,HLOOKUP(BC11,ReplacementRates!$A$3:$BE$59,ReplacementRates!$A10-5,1))*IF(Main!$B$30=1,Main!$B$31,(IF(OptimumBenefits!$B11&lt;20,Main!$B$31,IF(OptimumBenefits!$B11&lt;25,Main!$B$32,IF(OptimumBenefits!$B11&lt;30,Main!$B$33,Main!$B$34)))))*OptimumBenefits!$B11</f>
        <v>0</v>
      </c>
      <c r="BE11" s="418">
        <f ca="1">BD11*IF($B11=Salary!$B11,Salary!$I11,"")</f>
        <v>0</v>
      </c>
      <c r="BF11" s="419">
        <f ca="1">IF($B11&lt;Main!$B$10,0,(VLOOKUP(BC11,'Survival Probability'!$A$3:$F$98,6)/(1+Main!$B$5)^(OptimumBenefits!BC11-OptimumBenefits!$A11))*(VLOOKUP(BC11,'Survival Probability'!$A$3:$F$98,3)/VLOOKUP($A11,'Survival Probability'!$A$3:$F$98,3)))</f>
        <v>0.93427459054833817</v>
      </c>
      <c r="BG11" s="282">
        <f t="shared" ca="1" si="20"/>
        <v>0</v>
      </c>
      <c r="BH11" s="200">
        <f t="shared" ref="BH11:DS11" si="606">BH10</f>
        <v>36</v>
      </c>
      <c r="BI11" s="416">
        <f>IF($B11&lt;Main!$B$10,0,HLOOKUP(BH11,ReplacementRates!$A$3:$BE$59,ReplacementRates!$A10-5,1))*IF(Main!$B$30=1,Main!$B$31,(IF(OptimumBenefits!$B11&lt;20,Main!$B$31,IF(OptimumBenefits!$B11&lt;25,Main!$B$32,IF(OptimumBenefits!$B11&lt;30,Main!$B$33,Main!$B$34)))))*OptimumBenefits!$B11</f>
        <v>0</v>
      </c>
      <c r="BJ11" s="418">
        <f ca="1">BI11*IF($B11=Salary!$B11,Salary!$I11,"")</f>
        <v>0</v>
      </c>
      <c r="BK11" s="419">
        <f ca="1">IF($B11&lt;Main!$B$10,0,(VLOOKUP(BH11,'Survival Probability'!$A$3:$F$98,6)/(1+Main!$B$5)^(OptimumBenefits!BH11-OptimumBenefits!$A11))*(VLOOKUP(BH11,'Survival Probability'!$A$3:$F$98,3)/VLOOKUP($A11,'Survival Probability'!$A$3:$F$98,3)))</f>
        <v>0.87285584048248066</v>
      </c>
      <c r="BL11" s="282">
        <f t="shared" ca="1" si="22"/>
        <v>0</v>
      </c>
      <c r="BM11" s="200">
        <f t="shared" ref="BM11:DX11" si="607">BM10</f>
        <v>37</v>
      </c>
      <c r="BN11" s="416">
        <f>IF($B11&lt;Main!$B$10,0,HLOOKUP(BM11,ReplacementRates!$A$3:$BE$59,ReplacementRates!$A10-5,1))*IF(Main!$B$30=1,Main!$B$31,(IF(OptimumBenefits!$B11&lt;20,Main!$B$31,IF(OptimumBenefits!$B11&lt;25,Main!$B$32,IF(OptimumBenefits!$B11&lt;30,Main!$B$33,Main!$B$34)))))*OptimumBenefits!$B11</f>
        <v>0</v>
      </c>
      <c r="BO11" s="418">
        <f ca="1">BN11*IF($B11=Salary!$B11,Salary!$I11,"")</f>
        <v>0</v>
      </c>
      <c r="BP11" s="419">
        <f ca="1">IF($B11&lt;Main!$B$10,0,(VLOOKUP(BM11,'Survival Probability'!$A$3:$F$98,6)/(1+Main!$B$5)^(OptimumBenefits!BM11-OptimumBenefits!$A11))*(VLOOKUP(BM11,'Survival Probability'!$A$3:$F$98,3)/VLOOKUP($A11,'Survival Probability'!$A$3:$F$98,3)))</f>
        <v>0.81545548181902117</v>
      </c>
      <c r="BQ11" s="282">
        <f t="shared" ca="1" si="24"/>
        <v>0</v>
      </c>
      <c r="BR11" s="200">
        <f t="shared" ref="BR11:EC11" si="608">BR10</f>
        <v>38</v>
      </c>
      <c r="BS11" s="416">
        <f>IF($B11&lt;Main!$B$10,0,HLOOKUP(BR11,ReplacementRates!$A$3:$BE$59,ReplacementRates!$A10-5,1))*IF(Main!$B$30=1,Main!$B$31,(IF(OptimumBenefits!$B11&lt;20,Main!$B$31,IF(OptimumBenefits!$B11&lt;25,Main!$B$32,IF(OptimumBenefits!$B11&lt;30,Main!$B$33,Main!$B$34)))))*OptimumBenefits!$B11</f>
        <v>0</v>
      </c>
      <c r="BT11" s="418">
        <f ca="1">BS11*IF($B11=Salary!$B11,Salary!$I11,"")</f>
        <v>0</v>
      </c>
      <c r="BU11" s="419">
        <f ca="1">IF($B11&lt;Main!$B$10,0,(VLOOKUP(BR11,'Survival Probability'!$A$3:$F$98,6)/(1+Main!$B$5)^(OptimumBenefits!BR11-OptimumBenefits!$A11))*(VLOOKUP(BR11,'Survival Probability'!$A$3:$F$98,3)/VLOOKUP($A11,'Survival Probability'!$A$3:$F$98,3)))</f>
        <v>0.76181405337669728</v>
      </c>
      <c r="BV11" s="282">
        <f t="shared" ca="1" si="26"/>
        <v>0</v>
      </c>
      <c r="BW11" s="200">
        <f t="shared" ref="BW11:EH11" si="609">BW10</f>
        <v>39</v>
      </c>
      <c r="BX11" s="416">
        <f>IF($B11&lt;Main!$B$10,0,HLOOKUP(BW11,ReplacementRates!$A$3:$BE$59,ReplacementRates!$A10-5,1))*IF(Main!$B$30=1,Main!$B$31,(IF(OptimumBenefits!$B11&lt;20,Main!$B$31,IF(OptimumBenefits!$B11&lt;25,Main!$B$32,IF(OptimumBenefits!$B11&lt;30,Main!$B$33,Main!$B$34)))))*OptimumBenefits!$B11</f>
        <v>0</v>
      </c>
      <c r="BY11" s="418">
        <f ca="1">BX11*IF($B11=Salary!$B11,Salary!$I11,"")</f>
        <v>0</v>
      </c>
      <c r="BZ11" s="419">
        <f ca="1">IF($B11&lt;Main!$B$10,0,(VLOOKUP(BW11,'Survival Probability'!$A$3:$F$98,6)/(1+Main!$B$5)^(OptimumBenefits!BW11-OptimumBenefits!$A11))*(VLOOKUP(BW11,'Survival Probability'!$A$3:$F$98,3)/VLOOKUP($A11,'Survival Probability'!$A$3:$F$98,3)))</f>
        <v>0.71168850977561016</v>
      </c>
      <c r="CA11" s="282">
        <f t="shared" ca="1" si="28"/>
        <v>0</v>
      </c>
      <c r="CB11" s="200">
        <f t="shared" ref="CB11:EM11" si="610">CB10</f>
        <v>40</v>
      </c>
      <c r="CC11" s="416">
        <f>IF($B11&lt;Main!$B$10,0,HLOOKUP(CB11,ReplacementRates!$A$3:$BE$59,ReplacementRates!$A10-5,1))*IF(Main!$B$30=1,Main!$B$31,(IF(OptimumBenefits!$B11&lt;20,Main!$B$31,IF(OptimumBenefits!$B11&lt;25,Main!$B$32,IF(OptimumBenefits!$B11&lt;30,Main!$B$33,Main!$B$34)))))*OptimumBenefits!$B11</f>
        <v>0</v>
      </c>
      <c r="CD11" s="418">
        <f ca="1">CC11*IF($B11=Salary!$B11,Salary!$I11,"")</f>
        <v>0</v>
      </c>
      <c r="CE11" s="419">
        <f ca="1">IF($B11&lt;Main!$B$10,0,(VLOOKUP(CB11,'Survival Probability'!$A$3:$F$98,6)/(1+Main!$B$5)^(OptimumBenefits!CB11-OptimumBenefits!$A11))*(VLOOKUP(CB11,'Survival Probability'!$A$3:$F$98,3)/VLOOKUP($A11,'Survival Probability'!$A$3:$F$98,3)))</f>
        <v>0.66485099083705579</v>
      </c>
      <c r="CF11" s="282">
        <f t="shared" ca="1" si="30"/>
        <v>0</v>
      </c>
      <c r="CG11" s="200">
        <f t="shared" ref="CG11:ER11" si="611">CG10</f>
        <v>41</v>
      </c>
      <c r="CH11" s="416">
        <f>IF($B11&lt;Main!$B$10,0,HLOOKUP(CG11,ReplacementRates!$A$3:$BE$59,ReplacementRates!$A10-5,1))*IF(Main!$B$30=1,Main!$B$31,(IF(OptimumBenefits!$B11&lt;20,Main!$B$31,IF(OptimumBenefits!$B11&lt;25,Main!$B$32,IF(OptimumBenefits!$B11&lt;30,Main!$B$33,Main!$B$34)))))*OptimumBenefits!$B11</f>
        <v>0</v>
      </c>
      <c r="CI11" s="418">
        <f ca="1">CH11*IF($B11=Salary!$B11,Salary!$I11,"")</f>
        <v>0</v>
      </c>
      <c r="CJ11" s="419">
        <f ca="1">IF($B11&lt;Main!$B$10,0,(VLOOKUP(CG11,'Survival Probability'!$A$3:$F$98,6)/(1+Main!$B$5)^(OptimumBenefits!CG11-OptimumBenefits!$A11))*(VLOOKUP(CG11,'Survival Probability'!$A$3:$F$98,3)/VLOOKUP($A11,'Survival Probability'!$A$3:$F$98,3)))</f>
        <v>0.62108817367909652</v>
      </c>
      <c r="CK11" s="282">
        <f t="shared" ca="1" si="32"/>
        <v>0</v>
      </c>
      <c r="CL11" s="200">
        <f t="shared" ref="CL11:EW11" si="612">CL10</f>
        <v>42</v>
      </c>
      <c r="CM11" s="416">
        <f>IF($B11&lt;Main!$B$10,0,HLOOKUP(CL11,ReplacementRates!$A$3:$BE$59,ReplacementRates!$A10-5,1))*IF(Main!$B$30=1,Main!$B$31,(IF(OptimumBenefits!$B11&lt;20,Main!$B$31,IF(OptimumBenefits!$B11&lt;25,Main!$B$32,IF(OptimumBenefits!$B11&lt;30,Main!$B$33,Main!$B$34)))))*OptimumBenefits!$B11</f>
        <v>0</v>
      </c>
      <c r="CN11" s="418">
        <f ca="1">CM11*IF($B11=Salary!$B11,Salary!$I11,"")</f>
        <v>0</v>
      </c>
      <c r="CO11" s="419">
        <f ca="1">IF($B11&lt;Main!$B$10,0,(VLOOKUP(CL11,'Survival Probability'!$A$3:$F$98,6)/(1+Main!$B$5)^(OptimumBenefits!CL11-OptimumBenefits!$A11))*(VLOOKUP(CL11,'Survival Probability'!$A$3:$F$98,3)/VLOOKUP($A11,'Survival Probability'!$A$3:$F$98,3)))</f>
        <v>0.58018023349426529</v>
      </c>
      <c r="CP11" s="282">
        <f t="shared" ca="1" si="34"/>
        <v>0</v>
      </c>
      <c r="CQ11" s="200">
        <f t="shared" ref="CQ11:FB11" si="613">CQ10</f>
        <v>43</v>
      </c>
      <c r="CR11" s="416">
        <f>IF($B11&lt;Main!$B$10,0,HLOOKUP(CQ11,ReplacementRates!$A$3:$BE$59,ReplacementRates!$A10-5,1))*IF(Main!$B$30=1,Main!$B$31,(IF(OptimumBenefits!$B11&lt;20,Main!$B$31,IF(OptimumBenefits!$B11&lt;25,Main!$B$32,IF(OptimumBenefits!$B11&lt;30,Main!$B$33,Main!$B$34)))))*OptimumBenefits!$B11</f>
        <v>0</v>
      </c>
      <c r="CS11" s="418">
        <f ca="1">CR11*IF($B11=Salary!$B11,Salary!$I11,"")</f>
        <v>0</v>
      </c>
      <c r="CT11" s="419">
        <f ca="1">IF($B11&lt;Main!$B$10,0,(VLOOKUP(CQ11,'Survival Probability'!$A$3:$F$98,6)/(1+Main!$B$5)^(OptimumBenefits!CQ11-OptimumBenefits!$A11))*(VLOOKUP(CQ11,'Survival Probability'!$A$3:$F$98,3)/VLOOKUP($A11,'Survival Probability'!$A$3:$F$98,3)))</f>
        <v>0.5419447029256288</v>
      </c>
      <c r="CU11" s="282">
        <f t="shared" ca="1" si="36"/>
        <v>0</v>
      </c>
      <c r="CV11" s="200">
        <f t="shared" ref="CV11:FG11" si="614">CV10</f>
        <v>44</v>
      </c>
      <c r="CW11" s="416">
        <f>IF($B11&lt;Main!$B$10,0,HLOOKUP(CV11,ReplacementRates!$A$3:$BE$59,ReplacementRates!$A10-5,1))*IF(Main!$B$30=1,Main!$B$31,(IF(OptimumBenefits!$B11&lt;20,Main!$B$31,IF(OptimumBenefits!$B11&lt;25,Main!$B$32,IF(OptimumBenefits!$B11&lt;30,Main!$B$33,Main!$B$34)))))*OptimumBenefits!$B11</f>
        <v>0</v>
      </c>
      <c r="CX11" s="418">
        <f ca="1">CW11*IF($B11=Salary!$B11,Salary!$I11,"")</f>
        <v>0</v>
      </c>
      <c r="CY11" s="419">
        <f ca="1">IF($B11&lt;Main!$B$10,0,(VLOOKUP(CV11,'Survival Probability'!$A$3:$F$98,6)/(1+Main!$B$5)^(OptimumBenefits!CV11-OptimumBenefits!$A11))*(VLOOKUP(CV11,'Survival Probability'!$A$3:$F$98,3)/VLOOKUP($A11,'Survival Probability'!$A$3:$F$98,3)))</f>
        <v>0.5062099923490363</v>
      </c>
      <c r="CZ11" s="282">
        <f t="shared" ca="1" si="38"/>
        <v>0</v>
      </c>
      <c r="DA11" s="200">
        <f t="shared" ref="DA11:FL11" si="615">DA10</f>
        <v>45</v>
      </c>
      <c r="DB11" s="416">
        <f>IF($B11&lt;Main!$B$10,0,HLOOKUP(DA11,ReplacementRates!$A$3:$BE$59,ReplacementRates!$A10-5,1))*IF(Main!$B$30=1,Main!$B$31,(IF(OptimumBenefits!$B11&lt;20,Main!$B$31,IF(OptimumBenefits!$B11&lt;25,Main!$B$32,IF(OptimumBenefits!$B11&lt;30,Main!$B$33,Main!$B$34)))))*OptimumBenefits!$B11</f>
        <v>0</v>
      </c>
      <c r="DC11" s="418">
        <f ca="1">DB11*IF($B11=Salary!$B11,Salary!$I11,"")</f>
        <v>0</v>
      </c>
      <c r="DD11" s="419">
        <f ca="1">IF($B11&lt;Main!$B$10,0,(VLOOKUP(DA11,'Survival Probability'!$A$3:$F$98,6)/(1+Main!$B$5)^(OptimumBenefits!DA11-OptimumBenefits!$A11))*(VLOOKUP(DA11,'Survival Probability'!$A$3:$F$98,3)/VLOOKUP($A11,'Survival Probability'!$A$3:$F$98,3)))</f>
        <v>8.5861591220607902</v>
      </c>
      <c r="DE11" s="282">
        <f t="shared" ca="1" si="40"/>
        <v>0</v>
      </c>
      <c r="DF11" s="200">
        <f t="shared" ref="DF11:FQ11" si="616">DF10</f>
        <v>46</v>
      </c>
      <c r="DG11" s="416">
        <f>IF($B11&lt;Main!$B$10,0,HLOOKUP(DF11,ReplacementRates!$A$3:$BE$59,ReplacementRates!$A10-5,1))*IF(Main!$B$30=1,Main!$B$31,(IF(OptimumBenefits!$B11&lt;20,Main!$B$31,IF(OptimumBenefits!$B11&lt;25,Main!$B$32,IF(OptimumBenefits!$B11&lt;30,Main!$B$33,Main!$B$34)))))*OptimumBenefits!$B11</f>
        <v>0</v>
      </c>
      <c r="DH11" s="418">
        <f ca="1">DG11*IF($B11=Salary!$B11,Salary!$I11,"")</f>
        <v>0</v>
      </c>
      <c r="DI11" s="419">
        <f ca="1">IF($B11&lt;Main!$B$10,0,(VLOOKUP(DF11,'Survival Probability'!$A$3:$F$98,6)/(1+Main!$B$5)^(OptimumBenefits!DF11-OptimumBenefits!$A11))*(VLOOKUP(DF11,'Survival Probability'!$A$3:$F$98,3)/VLOOKUP($A11,'Survival Probability'!$A$3:$F$98,3)))</f>
        <v>7.9698863651599341</v>
      </c>
      <c r="DJ11" s="282">
        <f t="shared" ca="1" si="42"/>
        <v>0</v>
      </c>
      <c r="DK11" s="200">
        <f t="shared" ref="DK11:FV11" si="617">DK10</f>
        <v>47</v>
      </c>
      <c r="DL11" s="416">
        <f>IF($B11&lt;Main!$B$10,0,HLOOKUP(DK11,ReplacementRates!$A$3:$BE$59,ReplacementRates!$A10-5,1))*IF(Main!$B$30=1,Main!$B$31,(IF(OptimumBenefits!$B11&lt;20,Main!$B$31,IF(OptimumBenefits!$B11&lt;25,Main!$B$32,IF(OptimumBenefits!$B11&lt;30,Main!$B$33,Main!$B$34)))))*OptimumBenefits!$B11</f>
        <v>0</v>
      </c>
      <c r="DM11" s="418">
        <f ca="1">DL11*IF($B11=Salary!$B11,Salary!$I11,"")</f>
        <v>0</v>
      </c>
      <c r="DN11" s="419">
        <f ca="1">IF($B11&lt;Main!$B$10,0,(VLOOKUP(DK11,'Survival Probability'!$A$3:$F$98,6)/(1+Main!$B$5)^(OptimumBenefits!DK11-OptimumBenefits!$A11))*(VLOOKUP(DK11,'Survival Probability'!$A$3:$F$98,3)/VLOOKUP($A11,'Survival Probability'!$A$3:$F$98,3)))</f>
        <v>7.3951658932035933</v>
      </c>
      <c r="DO11" s="282">
        <f t="shared" ca="1" si="44"/>
        <v>0</v>
      </c>
      <c r="DP11" s="200">
        <f t="shared" ref="DP11:GA11" si="618">DP10</f>
        <v>48</v>
      </c>
      <c r="DQ11" s="416">
        <f>IF($B11&lt;Main!$B$10,0,HLOOKUP(DP11,ReplacementRates!$A$3:$BE$59,ReplacementRates!$A10-5,1))*IF(Main!$B$30=1,Main!$B$31,(IF(OptimumBenefits!$B11&lt;20,Main!$B$31,IF(OptimumBenefits!$B11&lt;25,Main!$B$32,IF(OptimumBenefits!$B11&lt;30,Main!$B$33,Main!$B$34)))))*OptimumBenefits!$B11</f>
        <v>0</v>
      </c>
      <c r="DR11" s="418">
        <f ca="1">DQ11*IF($B11=Salary!$B11,Salary!$I11,"")</f>
        <v>0</v>
      </c>
      <c r="DS11" s="419">
        <f ca="1">IF($B11&lt;Main!$B$10,0,(VLOOKUP(DP11,'Survival Probability'!$A$3:$F$98,6)/(1+Main!$B$5)^(OptimumBenefits!DP11-OptimumBenefits!$A11))*(VLOOKUP(DP11,'Survival Probability'!$A$3:$F$98,3)/VLOOKUP($A11,'Survival Probability'!$A$3:$F$98,3)))</f>
        <v>6.8592625926253517</v>
      </c>
      <c r="DT11" s="282">
        <f t="shared" ca="1" si="46"/>
        <v>0</v>
      </c>
      <c r="DU11" s="200">
        <f t="shared" ref="DU11:GF11" si="619">DU10</f>
        <v>49</v>
      </c>
      <c r="DV11" s="416">
        <f>IF($B11&lt;Main!$B$10,0,HLOOKUP(DU11,ReplacementRates!$A$3:$BE$59,ReplacementRates!$A10-5,1))*IF(Main!$B$30=1,Main!$B$31,(IF(OptimumBenefits!$B11&lt;20,Main!$B$31,IF(OptimumBenefits!$B11&lt;25,Main!$B$32,IF(OptimumBenefits!$B11&lt;30,Main!$B$33,Main!$B$34)))))*OptimumBenefits!$B11</f>
        <v>0</v>
      </c>
      <c r="DW11" s="418">
        <f ca="1">DV11*IF($B11=Salary!$B11,Salary!$I11,"")</f>
        <v>0</v>
      </c>
      <c r="DX11" s="419">
        <f ca="1">IF($B11&lt;Main!$B$10,0,(VLOOKUP(DU11,'Survival Probability'!$A$3:$F$98,6)/(1+Main!$B$5)^(OptimumBenefits!DU11-OptimumBenefits!$A11))*(VLOOKUP(DU11,'Survival Probability'!$A$3:$F$98,3)/VLOOKUP($A11,'Survival Probability'!$A$3:$F$98,3)))</f>
        <v>6.3596187415615457</v>
      </c>
      <c r="DY11" s="282">
        <f t="shared" ca="1" si="48"/>
        <v>0</v>
      </c>
      <c r="DZ11" s="200">
        <f t="shared" ref="DZ11:GK11" si="620">DZ10</f>
        <v>50</v>
      </c>
      <c r="EA11" s="416">
        <f>IF($B11&lt;Main!$B$10,0,HLOOKUP(DZ11,ReplacementRates!$A$3:$BE$59,ReplacementRates!$A10-5,1))*IF(Main!$B$30=1,Main!$B$31,(IF(OptimumBenefits!$B11&lt;20,Main!$B$31,IF(OptimumBenefits!$B11&lt;25,Main!$B$32,IF(OptimumBenefits!$B11&lt;30,Main!$B$33,Main!$B$34)))))*OptimumBenefits!$B11</f>
        <v>0</v>
      </c>
      <c r="EB11" s="418">
        <f ca="1">EA11*IF($B11=Salary!$B11,Salary!$I11,"")</f>
        <v>0</v>
      </c>
      <c r="EC11" s="419">
        <f ca="1">IF($B11&lt;Main!$B$10,0,(VLOOKUP(DZ11,'Survival Probability'!$A$3:$F$98,6)/(1+Main!$B$5)^(OptimumBenefits!DZ11-OptimumBenefits!$A11))*(VLOOKUP(DZ11,'Survival Probability'!$A$3:$F$98,3)/VLOOKUP($A11,'Survival Probability'!$A$3:$F$98,3)))</f>
        <v>5.8938429526746114</v>
      </c>
      <c r="ED11" s="282">
        <f t="shared" ca="1" si="50"/>
        <v>0</v>
      </c>
      <c r="EE11" s="200">
        <f t="shared" ref="EE11:GP11" si="621">EE10</f>
        <v>51</v>
      </c>
      <c r="EF11" s="416">
        <f>IF($B11&lt;Main!$B$10,0,HLOOKUP(EE11,ReplacementRates!$A$3:$BE$59,ReplacementRates!$A10-5,1))*IF(Main!$B$30=1,Main!$B$31,(IF(OptimumBenefits!$B11&lt;20,Main!$B$31,IF(OptimumBenefits!$B11&lt;25,Main!$B$32,IF(OptimumBenefits!$B11&lt;30,Main!$B$33,Main!$B$34)))))*OptimumBenefits!$B11</f>
        <v>0</v>
      </c>
      <c r="EG11" s="418">
        <f ca="1">EF11*IF($B11=Salary!$B11,Salary!$I11,"")</f>
        <v>0</v>
      </c>
      <c r="EH11" s="419">
        <f ca="1">IF($B11&lt;Main!$B$10,0,(VLOOKUP(EE11,'Survival Probability'!$A$3:$F$98,6)/(1+Main!$B$5)^(OptimumBenefits!EE11-OptimumBenefits!$A11))*(VLOOKUP(EE11,'Survival Probability'!$A$3:$F$98,3)/VLOOKUP($A11,'Survival Probability'!$A$3:$F$98,3)))</f>
        <v>5.4596997131134044</v>
      </c>
      <c r="EI11" s="282">
        <f t="shared" ca="1" si="52"/>
        <v>0</v>
      </c>
      <c r="EJ11" s="200">
        <f t="shared" ref="EJ11:GU11" si="622">EJ10</f>
        <v>52</v>
      </c>
      <c r="EK11" s="416">
        <f>IF($B11&lt;Main!$B$10,0,HLOOKUP(EJ11,ReplacementRates!$A$3:$BE$59,ReplacementRates!$A10-5,1))*IF(Main!$B$30=1,Main!$B$31,(IF(OptimumBenefits!$B11&lt;20,Main!$B$31,IF(OptimumBenefits!$B11&lt;25,Main!$B$32,IF(OptimumBenefits!$B11&lt;30,Main!$B$33,Main!$B$34)))))*OptimumBenefits!$B11</f>
        <v>0</v>
      </c>
      <c r="EL11" s="418">
        <f ca="1">EK11*IF($B11=Salary!$B11,Salary!$I11,"")</f>
        <v>0</v>
      </c>
      <c r="EM11" s="419">
        <f ca="1">IF($B11&lt;Main!$B$10,0,(VLOOKUP(EJ11,'Survival Probability'!$A$3:$F$98,6)/(1+Main!$B$5)^(OptimumBenefits!EJ11-OptimumBenefits!$A11))*(VLOOKUP(EJ11,'Survival Probability'!$A$3:$F$98,3)/VLOOKUP($A11,'Survival Probability'!$A$3:$F$98,3)))</f>
        <v>5.0550994756166281</v>
      </c>
      <c r="EN11" s="282">
        <f t="shared" ca="1" si="54"/>
        <v>0</v>
      </c>
      <c r="EO11" s="200">
        <f t="shared" ref="EO11:GZ11" si="623">EO10</f>
        <v>53</v>
      </c>
      <c r="EP11" s="416">
        <f>IF($B11&lt;Main!$B$10,0,HLOOKUP(EO11,ReplacementRates!$A$3:$BE$59,ReplacementRates!$A10-5,1))*IF(Main!$B$30=1,Main!$B$31,(IF(OptimumBenefits!$B11&lt;20,Main!$B$31,IF(OptimumBenefits!$B11&lt;25,Main!$B$32,IF(OptimumBenefits!$B11&lt;30,Main!$B$33,Main!$B$34)))))*OptimumBenefits!$B11</f>
        <v>0</v>
      </c>
      <c r="EQ11" s="418">
        <f ca="1">EP11*IF($B11=Salary!$B11,Salary!$I11,"")</f>
        <v>0</v>
      </c>
      <c r="ER11" s="419">
        <f ca="1">IF($B11&lt;Main!$B$10,0,(VLOOKUP(EO11,'Survival Probability'!$A$3:$F$98,6)/(1+Main!$B$5)^(OptimumBenefits!EO11-OptimumBenefits!$A11))*(VLOOKUP(EO11,'Survival Probability'!$A$3:$F$98,3)/VLOOKUP($A11,'Survival Probability'!$A$3:$F$98,3)))</f>
        <v>4.6780914120408141</v>
      </c>
      <c r="ES11" s="282">
        <f t="shared" ca="1" si="56"/>
        <v>0</v>
      </c>
      <c r="ET11" s="200">
        <f t="shared" ref="ET11:HE11" si="624">ET10</f>
        <v>54</v>
      </c>
      <c r="EU11" s="416">
        <f>IF($B11&lt;Main!$B$10,0,HLOOKUP(ET11,ReplacementRates!$A$3:$BE$59,ReplacementRates!$A10-5,1))*IF(Main!$B$30=1,Main!$B$31,(IF(OptimumBenefits!$B11&lt;20,Main!$B$31,IF(OptimumBenefits!$B11&lt;25,Main!$B$32,IF(OptimumBenefits!$B11&lt;30,Main!$B$33,Main!$B$34)))))*OptimumBenefits!$B11</f>
        <v>0</v>
      </c>
      <c r="EV11" s="418">
        <f ca="1">EU11*IF($B11=Salary!$B11,Salary!$I11,"")</f>
        <v>0</v>
      </c>
      <c r="EW11" s="419">
        <f ca="1">IF($B11&lt;Main!$B$10,0,(VLOOKUP(ET11,'Survival Probability'!$A$3:$F$98,6)/(1+Main!$B$5)^(OptimumBenefits!ET11-OptimumBenefits!$A11))*(VLOOKUP(ET11,'Survival Probability'!$A$3:$F$98,3)/VLOOKUP($A11,'Survival Probability'!$A$3:$F$98,3)))</f>
        <v>4.3268518963415712</v>
      </c>
      <c r="EX11" s="282">
        <f t="shared" ca="1" si="58"/>
        <v>0</v>
      </c>
      <c r="EY11" s="200">
        <f t="shared" ref="EY11:HJ11" si="625">EY10</f>
        <v>55</v>
      </c>
      <c r="EZ11" s="416">
        <f>IF($B11&lt;Main!$B$10,0,HLOOKUP(EY11,ReplacementRates!$A$3:$BE$59,ReplacementRates!$A10-5,1))*IF(Main!$B$30=1,Main!$B$31,(IF(OptimumBenefits!$B11&lt;20,Main!$B$31,IF(OptimumBenefits!$B11&lt;25,Main!$B$32,IF(OptimumBenefits!$B11&lt;30,Main!$B$33,Main!$B$34)))))*OptimumBenefits!$B11</f>
        <v>0</v>
      </c>
      <c r="FA11" s="418">
        <f ca="1">EZ11*IF($B11=Salary!$B11,Salary!$I11,"")</f>
        <v>0</v>
      </c>
      <c r="FB11" s="419">
        <f ca="1">IF($B11&lt;Main!$B$10,0,(VLOOKUP(EY11,'Survival Probability'!$A$3:$F$98,6)/(1+Main!$B$5)^(OptimumBenefits!EY11-OptimumBenefits!$A11))*(VLOOKUP(EY11,'Survival Probability'!$A$3:$F$98,3)/VLOOKUP($A11,'Survival Probability'!$A$3:$F$98,3)))</f>
        <v>3.9996760184820159</v>
      </c>
      <c r="FC11" s="282">
        <f t="shared" ca="1" si="60"/>
        <v>0</v>
      </c>
      <c r="FD11" s="200">
        <f t="shared" ref="FD11:HO11" si="626">FD10</f>
        <v>56</v>
      </c>
      <c r="FE11" s="416">
        <f>IF($B11&lt;Main!$B$10,0,HLOOKUP(FD11,ReplacementRates!$A$3:$BE$59,ReplacementRates!$A10-5,1))*IF(Main!$B$30=1,Main!$B$31,(IF(OptimumBenefits!$B11&lt;20,Main!$B$31,IF(OptimumBenefits!$B11&lt;25,Main!$B$32,IF(OptimumBenefits!$B11&lt;30,Main!$B$33,Main!$B$34)))))*OptimumBenefits!$B11</f>
        <v>0</v>
      </c>
      <c r="FF11" s="418">
        <f ca="1">FE11*IF($B11=Salary!$B11,Salary!$I11,"")</f>
        <v>0</v>
      </c>
      <c r="FG11" s="419">
        <f ca="1">IF($B11&lt;Main!$B$10,0,(VLOOKUP(FD11,'Survival Probability'!$A$3:$F$98,6)/(1+Main!$B$5)^(OptimumBenefits!FD11-OptimumBenefits!$A11))*(VLOOKUP(FD11,'Survival Probability'!$A$3:$F$98,3)/VLOOKUP($A11,'Survival Probability'!$A$3:$F$98,3)))</f>
        <v>3.6949698755124136</v>
      </c>
      <c r="FH11" s="282">
        <f t="shared" ca="1" si="62"/>
        <v>0</v>
      </c>
      <c r="FI11" s="200">
        <f t="shared" ref="FI11:HT11" si="627">FI10</f>
        <v>57</v>
      </c>
      <c r="FJ11" s="416">
        <f>IF($B11&lt;Main!$B$10,0,HLOOKUP(FI11,ReplacementRates!$A$3:$BE$59,ReplacementRates!$A10-5,1))*IF(Main!$B$30=1,Main!$B$31,(IF(OptimumBenefits!$B11&lt;20,Main!$B$31,IF(OptimumBenefits!$B11&lt;25,Main!$B$32,IF(OptimumBenefits!$B11&lt;30,Main!$B$33,Main!$B$34)))))*OptimumBenefits!$B11</f>
        <v>0</v>
      </c>
      <c r="FK11" s="418">
        <f ca="1">FJ11*IF($B11=Salary!$B11,Salary!$I11,"")</f>
        <v>0</v>
      </c>
      <c r="FL11" s="419">
        <f ca="1">IF($B11&lt;Main!$B$10,0,(VLOOKUP(FI11,'Survival Probability'!$A$3:$F$98,6)/(1+Main!$B$5)^(OptimumBenefits!FI11-OptimumBenefits!$A11))*(VLOOKUP(FI11,'Survival Probability'!$A$3:$F$98,3)/VLOOKUP($A11,'Survival Probability'!$A$3:$F$98,3)))</f>
        <v>3.4112430709207326</v>
      </c>
      <c r="FM11" s="282">
        <f t="shared" ca="1" si="64"/>
        <v>0</v>
      </c>
      <c r="FN11" s="200">
        <f t="shared" ref="FN11:HY11" si="628">FN10</f>
        <v>58</v>
      </c>
      <c r="FO11" s="416">
        <f>IF($B11&lt;Main!$B$10,0,HLOOKUP(FN11,ReplacementRates!$A$3:$BE$59,ReplacementRates!$A10-5,1))*IF(Main!$B$30=1,Main!$B$31,(IF(OptimumBenefits!$B11&lt;20,Main!$B$31,IF(OptimumBenefits!$B11&lt;25,Main!$B$32,IF(OptimumBenefits!$B11&lt;30,Main!$B$33,Main!$B$34)))))*OptimumBenefits!$B11</f>
        <v>0</v>
      </c>
      <c r="FP11" s="418">
        <f ca="1">FO11*IF($B11=Salary!$B11,Salary!$I11,"")</f>
        <v>0</v>
      </c>
      <c r="FQ11" s="419">
        <f ca="1">IF($B11&lt;Main!$B$10,0,(VLOOKUP(FN11,'Survival Probability'!$A$3:$F$98,6)/(1+Main!$B$5)^(OptimumBenefits!FN11-OptimumBenefits!$A11))*(VLOOKUP(FN11,'Survival Probability'!$A$3:$F$98,3)/VLOOKUP($A11,'Survival Probability'!$A$3:$F$98,3)))</f>
        <v>3.147115398747979</v>
      </c>
      <c r="FR11" s="282">
        <f t="shared" ca="1" si="66"/>
        <v>0</v>
      </c>
      <c r="FS11" s="200">
        <f t="shared" ref="FS11:ID11" si="629">FS10</f>
        <v>59</v>
      </c>
      <c r="FT11" s="416">
        <f>IF($B11&lt;Main!$B$10,0,HLOOKUP(FS11,ReplacementRates!$A$3:$BE$59,ReplacementRates!$A10-5,1))*IF(Main!$B$30=1,Main!$B$31,(IF(OptimumBenefits!$B11&lt;20,Main!$B$31,IF(OptimumBenefits!$B11&lt;25,Main!$B$32,IF(OptimumBenefits!$B11&lt;30,Main!$B$33,Main!$B$34)))))*OptimumBenefits!$B11</f>
        <v>0</v>
      </c>
      <c r="FU11" s="418">
        <f ca="1">FT11*IF($B11=Salary!$B11,Salary!$I11,"")</f>
        <v>0</v>
      </c>
      <c r="FV11" s="419">
        <f ca="1">IF($B11&lt;Main!$B$10,0,(VLOOKUP(FS11,'Survival Probability'!$A$3:$F$98,6)/(1+Main!$B$5)^(OptimumBenefits!FS11-OptimumBenefits!$A11))*(VLOOKUP(FS11,'Survival Probability'!$A$3:$F$98,3)/VLOOKUP($A11,'Survival Probability'!$A$3:$F$98,3)))</f>
        <v>2.9012940456790308</v>
      </c>
      <c r="FW11" s="282">
        <f t="shared" ca="1" si="68"/>
        <v>0</v>
      </c>
      <c r="FX11" s="200">
        <f t="shared" ref="FX11:II11" si="630">FX10</f>
        <v>60</v>
      </c>
      <c r="FY11" s="416">
        <f>IF($B11&lt;Main!$B$10,0,HLOOKUP(FX11,ReplacementRates!$A$3:$BE$59,ReplacementRates!$A10-5,1))*IF(Main!$B$30=1,Main!$B$31,(IF(OptimumBenefits!$B11&lt;20,Main!$B$31,IF(OptimumBenefits!$B11&lt;25,Main!$B$32,IF(OptimumBenefits!$B11&lt;30,Main!$B$33,Main!$B$34)))))*OptimumBenefits!$B11</f>
        <v>0</v>
      </c>
      <c r="FZ11" s="418">
        <f ca="1">FY11*IF($B11=Salary!$B11,Salary!$I11,"")</f>
        <v>0</v>
      </c>
      <c r="GA11" s="419">
        <f ca="1">IF($B11&lt;Main!$B$10,0,(VLOOKUP(FX11,'Survival Probability'!$A$3:$F$98,6)/(1+Main!$B$5)^(OptimumBenefits!FX11-OptimumBenefits!$A11))*(VLOOKUP(FX11,'Survival Probability'!$A$3:$F$98,3)/VLOOKUP($A11,'Survival Probability'!$A$3:$F$98,3)))</f>
        <v>2.6725678565169173</v>
      </c>
      <c r="GB11" s="282">
        <f t="shared" ca="1" si="70"/>
        <v>0</v>
      </c>
      <c r="GC11" s="200">
        <f t="shared" ref="GC11:IN11" si="631">GC10</f>
        <v>61</v>
      </c>
      <c r="GD11" s="416">
        <f>IF($B11&lt;Main!$B$10,0,HLOOKUP(GC11,ReplacementRates!$A$3:$BE$59,ReplacementRates!$A10-5,1))*IF(Main!$B$30=1,Main!$B$31,(IF(OptimumBenefits!$B11&lt;20,Main!$B$31,IF(OptimumBenefits!$B11&lt;25,Main!$B$32,IF(OptimumBenefits!$B11&lt;30,Main!$B$33,Main!$B$34)))))*OptimumBenefits!$B11</f>
        <v>0</v>
      </c>
      <c r="GE11" s="418">
        <f ca="1">GD11*IF($B11=Salary!$B11,Salary!$I11,"")</f>
        <v>0</v>
      </c>
      <c r="GF11" s="419">
        <f ca="1">IF($B11&lt;Main!$B$10,0,(VLOOKUP(GC11,'Survival Probability'!$A$3:$F$98,6)/(1+Main!$B$5)^(OptimumBenefits!GC11-OptimumBenefits!$A11))*(VLOOKUP(GC11,'Survival Probability'!$A$3:$F$98,3)/VLOOKUP($A11,'Survival Probability'!$A$3:$F$98,3)))</f>
        <v>2.4598022592161897</v>
      </c>
      <c r="GG11" s="282">
        <f t="shared" ca="1" si="72"/>
        <v>0</v>
      </c>
      <c r="GH11" s="200">
        <f t="shared" ref="GH11:IS11" si="632">GH10</f>
        <v>62</v>
      </c>
      <c r="GI11" s="416">
        <f>IF($B11&lt;Main!$B$10,0,HLOOKUP(GH11,ReplacementRates!$A$3:$BE$59,ReplacementRates!$A10-5,1))*IF(Main!$B$30=1,Main!$B$31,(IF(OptimumBenefits!$B11&lt;20,Main!$B$31,IF(OptimumBenefits!$B11&lt;25,Main!$B$32,IF(OptimumBenefits!$B11&lt;30,Main!$B$33,Main!$B$34)))))*OptimumBenefits!$B11</f>
        <v>0</v>
      </c>
      <c r="GJ11" s="418">
        <f ca="1">GI11*IF($B11=Salary!$B11,Salary!$I11,"")</f>
        <v>0</v>
      </c>
      <c r="GK11" s="419">
        <f ca="1">IF($B11&lt;Main!$B$10,0,(VLOOKUP(GH11,'Survival Probability'!$A$3:$F$98,6)/(1+Main!$B$5)^(OptimumBenefits!GH11-OptimumBenefits!$A11))*(VLOOKUP(GH11,'Survival Probability'!$A$3:$F$98,3)/VLOOKUP($A11,'Survival Probability'!$A$3:$F$98,3)))</f>
        <v>2.261934343233083</v>
      </c>
      <c r="GL11" s="282">
        <f t="shared" ca="1" si="74"/>
        <v>0</v>
      </c>
      <c r="GM11" s="200">
        <f t="shared" ref="GM11:IX11" si="633">GM10</f>
        <v>63</v>
      </c>
      <c r="GN11" s="416">
        <f>IF($B11&lt;Main!$B$10,0,HLOOKUP(GM11,ReplacementRates!$A$3:$BE$59,ReplacementRates!$A10-5,1))*IF(Main!$B$30=1,Main!$B$31,(IF(OptimumBenefits!$B11&lt;20,Main!$B$31,IF(OptimumBenefits!$B11&lt;25,Main!$B$32,IF(OptimumBenefits!$B11&lt;30,Main!$B$33,Main!$B$34)))))*OptimumBenefits!$B11</f>
        <v>0</v>
      </c>
      <c r="GO11" s="418">
        <f ca="1">GN11*IF($B11=Salary!$B11,Salary!$I11,"")</f>
        <v>0</v>
      </c>
      <c r="GP11" s="419">
        <f ca="1">IF($B11&lt;Main!$B$10,0,(VLOOKUP(GM11,'Survival Probability'!$A$3:$F$98,6)/(1+Main!$B$5)^(OptimumBenefits!GM11-OptimumBenefits!$A11))*(VLOOKUP(GM11,'Survival Probability'!$A$3:$F$98,3)/VLOOKUP($A11,'Survival Probability'!$A$3:$F$98,3)))</f>
        <v>2.0779851977000523</v>
      </c>
      <c r="GQ11" s="282">
        <f t="shared" ca="1" si="76"/>
        <v>0</v>
      </c>
      <c r="GR11" s="200">
        <f t="shared" ref="GR11:JC11" si="634">GR10</f>
        <v>64</v>
      </c>
      <c r="GS11" s="416">
        <f>IF($B11&lt;Main!$B$10,0,HLOOKUP(GR11,ReplacementRates!$A$3:$BE$59,ReplacementRates!$A10-5,1))*IF(Main!$B$30=1,Main!$B$31,(IF(OptimumBenefits!$B11&lt;20,Main!$B$31,IF(OptimumBenefits!$B11&lt;25,Main!$B$32,IF(OptimumBenefits!$B11&lt;30,Main!$B$33,Main!$B$34)))))*OptimumBenefits!$B11</f>
        <v>0</v>
      </c>
      <c r="GT11" s="418">
        <f ca="1">GS11*IF($B11=Salary!$B11,Salary!$I11,"")</f>
        <v>0</v>
      </c>
      <c r="GU11" s="419">
        <f ca="1">IF($B11&lt;Main!$B$10,0,(VLOOKUP(GR11,'Survival Probability'!$A$3:$F$98,6)/(1+Main!$B$5)^(OptimumBenefits!GR11-OptimumBenefits!$A11))*(VLOOKUP(GR11,'Survival Probability'!$A$3:$F$98,3)/VLOOKUP($A11,'Survival Probability'!$A$3:$F$98,3)))</f>
        <v>1.907035144363243</v>
      </c>
      <c r="GV11" s="282">
        <f t="shared" ca="1" si="78"/>
        <v>0</v>
      </c>
      <c r="GW11" s="200">
        <f t="shared" ref="GW11:JH11" si="635">GW10</f>
        <v>65</v>
      </c>
      <c r="GX11" s="416">
        <f>IF($B11&lt;Main!$B$10,0,HLOOKUP(GW11,ReplacementRates!$A$3:$BE$59,ReplacementRates!$A10-5,1))*IF(Main!$B$30=1,Main!$B$31,(IF(OptimumBenefits!$B11&lt;20,Main!$B$31,IF(OptimumBenefits!$B11&lt;25,Main!$B$32,IF(OptimumBenefits!$B11&lt;30,Main!$B$33,Main!$B$34)))))*OptimumBenefits!$B11</f>
        <v>0</v>
      </c>
      <c r="GY11" s="418">
        <f ca="1">GX11*IF($B11=Salary!$B11,Salary!$I11,"")</f>
        <v>0</v>
      </c>
      <c r="GZ11" s="419">
        <f ca="1">IF($B11&lt;Main!$B$10,0,(VLOOKUP(GW11,'Survival Probability'!$A$3:$F$98,6)/(1+Main!$B$5)^(OptimumBenefits!GW11-OptimumBenefits!$A11))*(VLOOKUP(GW11,'Survival Probability'!$A$3:$F$98,3)/VLOOKUP($A11,'Survival Probability'!$A$3:$F$98,3)))</f>
        <v>1.7482204594538471</v>
      </c>
      <c r="HA11" s="282">
        <f t="shared" ca="1" si="80"/>
        <v>0</v>
      </c>
      <c r="HB11" s="200">
        <f t="shared" ref="HB11:JM11" si="636">HB10</f>
        <v>66</v>
      </c>
      <c r="HC11" s="416">
        <f>IF($B11&lt;Main!$B$10,0,HLOOKUP(HB11,ReplacementRates!$A$3:$BE$59,ReplacementRates!$A10-5,1))*IF(Main!$B$30=1,Main!$B$31,(IF(OptimumBenefits!$B11&lt;20,Main!$B$31,IF(OptimumBenefits!$B11&lt;25,Main!$B$32,IF(OptimumBenefits!$B11&lt;30,Main!$B$33,Main!$B$34)))))*OptimumBenefits!$B11</f>
        <v>0</v>
      </c>
      <c r="HD11" s="418">
        <f ca="1">HC11*IF($B11=Salary!$B11,Salary!$I11,"")</f>
        <v>0</v>
      </c>
      <c r="HE11" s="419">
        <f ca="1">IF($B11&lt;Main!$B$10,0,(VLOOKUP(HB11,'Survival Probability'!$A$3:$F$98,6)/(1+Main!$B$5)^(OptimumBenefits!HB11-OptimumBenefits!$A11))*(VLOOKUP(HB11,'Survival Probability'!$A$3:$F$98,3)/VLOOKUP($A11,'Survival Probability'!$A$3:$F$98,3)))</f>
        <v>1.6007302038572653</v>
      </c>
      <c r="HF11" s="282">
        <f t="shared" ca="1" si="82"/>
        <v>0</v>
      </c>
      <c r="HG11" s="200">
        <f t="shared" ref="HG11:JR11" si="637">HG10</f>
        <v>67</v>
      </c>
      <c r="HH11" s="416">
        <f>IF($B11&lt;Main!$B$10,0,HLOOKUP(HG11,ReplacementRates!$A$3:$BE$59,ReplacementRates!$A10-5,1))*IF(Main!$B$30=1,Main!$B$31,(IF(OptimumBenefits!$B11&lt;20,Main!$B$31,IF(OptimumBenefits!$B11&lt;25,Main!$B$32,IF(OptimumBenefits!$B11&lt;30,Main!$B$33,Main!$B$34)))))*OptimumBenefits!$B11</f>
        <v>0.1215</v>
      </c>
      <c r="HI11" s="418">
        <f ca="1">HH11*IF($B11=Salary!$B11,Salary!$I11,"")</f>
        <v>4576.1213076133545</v>
      </c>
      <c r="HJ11" s="419">
        <f ca="1">IF($B11&lt;Main!$B$10,0,(VLOOKUP(HG11,'Survival Probability'!$A$3:$F$98,6)/(1+Main!$B$5)^(OptimumBenefits!HG11-OptimumBenefits!$A11))*(VLOOKUP(HG11,'Survival Probability'!$A$3:$F$98,3)/VLOOKUP($A11,'Survival Probability'!$A$3:$F$98,3)))</f>
        <v>1.4638039564067307</v>
      </c>
      <c r="HK11" s="282">
        <f t="shared" ca="1" si="84"/>
        <v>6698.5444750815705</v>
      </c>
      <c r="HL11" s="200">
        <f t="shared" ref="HL11:JW11" si="638">HL10</f>
        <v>68</v>
      </c>
      <c r="HM11" s="416">
        <f>IF($B11&lt;Main!$B$10,0,HLOOKUP(HL11,ReplacementRates!$A$3:$BE$59,ReplacementRates!$A10-5,1))*IF(Main!$B$30=1,Main!$B$31,(IF(OptimumBenefits!$B11&lt;20,Main!$B$31,IF(OptimumBenefits!$B11&lt;25,Main!$B$32,IF(OptimumBenefits!$B11&lt;30,Main!$B$33,Main!$B$34)))))*OptimumBenefits!$B11</f>
        <v>0.1215</v>
      </c>
      <c r="HN11" s="418">
        <f ca="1">HM11*IF($B11=Salary!$B11,Salary!$I11,"")</f>
        <v>4576.1213076133545</v>
      </c>
      <c r="HO11" s="419">
        <f ca="1">IF($B11&lt;Main!$B$10,0,(VLOOKUP(HL11,'Survival Probability'!$A$3:$F$98,6)/(1+Main!$B$5)^(OptimumBenefits!HL11-OptimumBenefits!$A11))*(VLOOKUP(HL11,'Survival Probability'!$A$3:$F$98,3)/VLOOKUP($A11,'Survival Probability'!$A$3:$F$98,3)))</f>
        <v>1.336722149983389</v>
      </c>
      <c r="HP11" s="282">
        <f t="shared" ca="1" si="86"/>
        <v>6117.0027128977208</v>
      </c>
      <c r="HQ11" s="200">
        <f t="shared" ref="HQ11:KB11" si="639">HQ10</f>
        <v>69</v>
      </c>
      <c r="HR11" s="416">
        <f>IF($B11&lt;Main!$B$10,0,HLOOKUP(HQ11,ReplacementRates!$A$3:$BE$59,ReplacementRates!$A10-5,1))*IF(Main!$B$30=1,Main!$B$31,(IF(OptimumBenefits!$B11&lt;20,Main!$B$31,IF(OptimumBenefits!$B11&lt;25,Main!$B$32,IF(OptimumBenefits!$B11&lt;30,Main!$B$33,Main!$B$34)))))*OptimumBenefits!$B11</f>
        <v>0.1215</v>
      </c>
      <c r="HS11" s="418">
        <f ca="1">HR11*IF($B11=Salary!$B11,Salary!$I11,"")</f>
        <v>4576.1213076133545</v>
      </c>
      <c r="HT11" s="419">
        <f ca="1">IF($B11&lt;Main!$B$10,0,(VLOOKUP(HQ11,'Survival Probability'!$A$3:$F$98,6)/(1+Main!$B$5)^(OptimumBenefits!HQ11-OptimumBenefits!$A11))*(VLOOKUP(HQ11,'Survival Probability'!$A$3:$F$98,3)/VLOOKUP($A11,'Survival Probability'!$A$3:$F$98,3)))</f>
        <v>1.2188406206741311</v>
      </c>
      <c r="HU11" s="282">
        <f t="shared" ca="1" si="88"/>
        <v>5577.5625348515778</v>
      </c>
      <c r="HV11" s="200">
        <f t="shared" ref="HV11:KG11" si="640">HV10</f>
        <v>70</v>
      </c>
      <c r="HW11" s="416">
        <f>IF($B11&lt;Main!$B$10,0,HLOOKUP(HV11,ReplacementRates!$A$3:$BE$59,ReplacementRates!$A10-5,1))*IF(Main!$B$30=1,Main!$B$31,(IF(OptimumBenefits!$B11&lt;20,Main!$B$31,IF(OptimumBenefits!$B11&lt;25,Main!$B$32,IF(OptimumBenefits!$B11&lt;30,Main!$B$33,Main!$B$34)))))*OptimumBenefits!$B11</f>
        <v>0.1215</v>
      </c>
      <c r="HX11" s="418">
        <f ca="1">HW11*IF($B11=Salary!$B11,Salary!$I11,"")</f>
        <v>4576.1213076133545</v>
      </c>
      <c r="HY11" s="419">
        <f ca="1">IF($B11&lt;Main!$B$10,0,(VLOOKUP(HV11,'Survival Probability'!$A$3:$F$98,6)/(1+Main!$B$5)^(OptimumBenefits!HV11-OptimumBenefits!$A11))*(VLOOKUP(HV11,'Survival Probability'!$A$3:$F$98,3)/VLOOKUP($A11,'Survival Probability'!$A$3:$F$98,3)))</f>
        <v>1.1095520656646634</v>
      </c>
      <c r="HZ11" s="282">
        <f t="shared" ca="1" si="90"/>
        <v>5077.444849594478</v>
      </c>
      <c r="IA11" s="200">
        <f t="shared" ref="IA11:KL11" si="641">IA10</f>
        <v>71</v>
      </c>
      <c r="IB11" s="416">
        <f>IF($B11&lt;Main!$B$10,0,HLOOKUP(IA11,ReplacementRates!$A$3:$BE$59,ReplacementRates!$A10-5,1))*IF(Main!$B$30=1,Main!$B$31,(IF(OptimumBenefits!$B11&lt;20,Main!$B$31,IF(OptimumBenefits!$B11&lt;25,Main!$B$32,IF(OptimumBenefits!$B11&lt;30,Main!$B$33,Main!$B$34)))))*OptimumBenefits!$B11</f>
        <v>0.1215</v>
      </c>
      <c r="IC11" s="418">
        <f ca="1">IB11*IF($B11=Salary!$B11,Salary!$I11,"")</f>
        <v>4576.1213076133545</v>
      </c>
      <c r="ID11" s="419">
        <f ca="1">IF($B11&lt;Main!$B$10,0,(VLOOKUP(IA11,'Survival Probability'!$A$3:$F$98,6)/(1+Main!$B$5)^(OptimumBenefits!IA11-OptimumBenefits!$A11))*(VLOOKUP(IA11,'Survival Probability'!$A$3:$F$98,3)/VLOOKUP($A11,'Survival Probability'!$A$3:$F$98,3)))</f>
        <v>1.0082848217365441</v>
      </c>
      <c r="IE11" s="282">
        <f t="shared" ca="1" si="92"/>
        <v>4614.0336568917319</v>
      </c>
      <c r="IF11" s="200">
        <f t="shared" ref="IF11:KP11" si="642">IF10</f>
        <v>72</v>
      </c>
      <c r="IG11" s="416">
        <f>IF($B11&lt;Main!$B$10,0,HLOOKUP(IF11,ReplacementRates!$A$3:$BE$59,ReplacementRates!$A10-5,1))*IF(Main!$B$30=1,Main!$B$31,(IF(OptimumBenefits!$B11&lt;20,Main!$B$31,IF(OptimumBenefits!$B11&lt;25,Main!$B$32,IF(OptimumBenefits!$B11&lt;30,Main!$B$33,Main!$B$34)))))*OptimumBenefits!$B11</f>
        <v>0.1215</v>
      </c>
      <c r="IH11" s="418">
        <f ca="1">IG11*IF($B11=Salary!$B11,Salary!$I11,"")</f>
        <v>4576.1213076133545</v>
      </c>
      <c r="II11" s="419">
        <f ca="1">IF($B11&lt;Main!$B$10,0,(VLOOKUP(IF11,'Survival Probability'!$A$3:$F$98,6)/(1+Main!$B$5)^(OptimumBenefits!IF11-OptimumBenefits!$A11))*(VLOOKUP(IF11,'Survival Probability'!$A$3:$F$98,3)/VLOOKUP($A11,'Survival Probability'!$A$3:$F$98,3)))</f>
        <v>0.91450123532783312</v>
      </c>
      <c r="IJ11" s="282">
        <f t="shared" ca="1" si="94"/>
        <v>4184.8685888224318</v>
      </c>
      <c r="IK11" s="200">
        <f t="shared" ref="IK11:KP11" si="643">IK10</f>
        <v>73</v>
      </c>
      <c r="IL11" s="416">
        <f>IF($B11&lt;Main!$B$10,0,HLOOKUP(IK11,ReplacementRates!$A$3:$BE$59,ReplacementRates!$A10-5,1))*IF(Main!$B$30=1,Main!$B$31,(IF(OptimumBenefits!$B11&lt;20,Main!$B$31,IF(OptimumBenefits!$B11&lt;25,Main!$B$32,IF(OptimumBenefits!$B11&lt;30,Main!$B$33,Main!$B$34)))))*OptimumBenefits!$B11</f>
        <v>0.1215</v>
      </c>
      <c r="IM11" s="418">
        <f ca="1">IL11*IF($B11=Salary!$B11,Salary!$I11,"")</f>
        <v>4576.1213076133545</v>
      </c>
      <c r="IN11" s="419">
        <f ca="1">IF($B11&lt;Main!$B$10,0,(VLOOKUP(IK11,'Survival Probability'!$A$3:$F$98,6)/(1+Main!$B$5)^(OptimumBenefits!IK11-OptimumBenefits!$A11))*(VLOOKUP(IK11,'Survival Probability'!$A$3:$F$98,3)/VLOOKUP($A11,'Survival Probability'!$A$3:$F$98,3)))</f>
        <v>0.82773970090837301</v>
      </c>
      <c r="IO11" s="282">
        <f t="shared" ca="1" si="96"/>
        <v>3787.8372824843109</v>
      </c>
      <c r="IP11" s="200">
        <f t="shared" ref="IP11:KP11" si="644">IP10</f>
        <v>74</v>
      </c>
      <c r="IQ11" s="416">
        <f>IF($B11&lt;Main!$B$10,0,HLOOKUP(IP11,ReplacementRates!$A$3:$BE$59,ReplacementRates!$A10-5,1))*IF(Main!$B$30=1,Main!$B$31,(IF(OptimumBenefits!$B11&lt;20,Main!$B$31,IF(OptimumBenefits!$B11&lt;25,Main!$B$32,IF(OptimumBenefits!$B11&lt;30,Main!$B$33,Main!$B$34)))))*OptimumBenefits!$B11</f>
        <v>0.1215</v>
      </c>
      <c r="IR11" s="418">
        <f ca="1">IQ11*IF($B11=Salary!$B11,Salary!$I11,"")</f>
        <v>4576.1213076133545</v>
      </c>
      <c r="IS11" s="419">
        <f ca="1">IF($B11&lt;Main!$B$10,0,(VLOOKUP(IP11,'Survival Probability'!$A$3:$F$98,6)/(1+Main!$B$5)^(OptimumBenefits!IP11-OptimumBenefits!$A11))*(VLOOKUP(IP11,'Survival Probability'!$A$3:$F$98,3)/VLOOKUP($A11,'Survival Probability'!$A$3:$F$98,3)))</f>
        <v>0.74760869479771008</v>
      </c>
      <c r="IT11" s="282">
        <f t="shared" ca="1" si="98"/>
        <v>3421.1480780208103</v>
      </c>
      <c r="IU11" s="200">
        <f t="shared" ref="IU11:KP11" si="645">IU10</f>
        <v>75</v>
      </c>
      <c r="IV11" s="416">
        <f>IF($B11&lt;Main!$B$10,0,HLOOKUP(IU11,ReplacementRates!$A$3:$BE$59,ReplacementRates!$A10-5,1))*IF(Main!$B$30=1,Main!$B$31,(IF(OptimumBenefits!$B11&lt;20,Main!$B$31,IF(OptimumBenefits!$B11&lt;25,Main!$B$32,IF(OptimumBenefits!$B11&lt;30,Main!$B$33,Main!$B$34)))))*OptimumBenefits!$B11</f>
        <v>0.1215</v>
      </c>
      <c r="IW11" s="418">
        <f ca="1">IV11*IF($B11=Salary!$B11,Salary!$I11,"")</f>
        <v>4576.1213076133545</v>
      </c>
      <c r="IX11" s="419">
        <f ca="1">IF($B11&lt;Main!$B$10,0,(VLOOKUP(IU11,'Survival Probability'!$A$3:$F$98,6)/(1+Main!$B$5)^(OptimumBenefits!IU11-OptimumBenefits!$A11))*(VLOOKUP(IU11,'Survival Probability'!$A$3:$F$98,3)/VLOOKUP($A11,'Survival Probability'!$A$3:$F$98,3)))</f>
        <v>0.67372359038468232</v>
      </c>
      <c r="IY11" s="282">
        <f t="shared" ca="1" si="100"/>
        <v>3083.0408774011166</v>
      </c>
      <c r="IZ11" s="200">
        <f t="shared" ref="IZ11:KP11" si="646">IZ10</f>
        <v>76</v>
      </c>
      <c r="JA11" s="416">
        <f>IF($B11&lt;Main!$B$10,0,HLOOKUP(IZ11,ReplacementRates!$A$3:$BE$59,ReplacementRates!$A10-5,1))*IF(Main!$B$30=1,Main!$B$31,(IF(OptimumBenefits!$B11&lt;20,Main!$B$31,IF(OptimumBenefits!$B11&lt;25,Main!$B$32,IF(OptimumBenefits!$B11&lt;30,Main!$B$33,Main!$B$34)))))*OptimumBenefits!$B11</f>
        <v>0.1215</v>
      </c>
      <c r="JB11" s="418">
        <f ca="1">JA11*IF($B11=Salary!$B11,Salary!$I11,"")</f>
        <v>4576.1213076133545</v>
      </c>
      <c r="JC11" s="419">
        <f ca="1">IF($B11&lt;Main!$B$10,0,(VLOOKUP(IZ11,'Survival Probability'!$A$3:$F$98,6)/(1+Main!$B$5)^(OptimumBenefits!IZ11-OptimumBenefits!$A11))*(VLOOKUP(IZ11,'Survival Probability'!$A$3:$F$98,3)/VLOOKUP($A11,'Survival Probability'!$A$3:$F$98,3)))</f>
        <v>0.60570861538602805</v>
      </c>
      <c r="JD11" s="282">
        <f t="shared" ca="1" si="102"/>
        <v>2771.796101072985</v>
      </c>
      <c r="JE11" s="200">
        <f t="shared" ref="JE11:KP11" si="647">JE10</f>
        <v>77</v>
      </c>
      <c r="JF11" s="416">
        <f>IF($B11&lt;Main!$B$10,0,HLOOKUP(JE11,ReplacementRates!$A$3:$BE$59,ReplacementRates!$A10-5,1))*IF(Main!$B$30=1,Main!$B$31,(IF(OptimumBenefits!$B11&lt;20,Main!$B$31,IF(OptimumBenefits!$B11&lt;25,Main!$B$32,IF(OptimumBenefits!$B11&lt;30,Main!$B$33,Main!$B$34)))))*OptimumBenefits!$B11</f>
        <v>0.1215</v>
      </c>
      <c r="JG11" s="418">
        <f ca="1">JF11*IF($B11=Salary!$B11,Salary!$I11,"")</f>
        <v>4576.1213076133545</v>
      </c>
      <c r="JH11" s="419">
        <f ca="1">IF($B11&lt;Main!$B$10,0,(VLOOKUP(JE11,'Survival Probability'!$A$3:$F$98,6)/(1+Main!$B$5)^(OptimumBenefits!JE11-OptimumBenefits!$A11))*(VLOOKUP(JE11,'Survival Probability'!$A$3:$F$98,3)/VLOOKUP($A11,'Survival Probability'!$A$3:$F$98,3)))</f>
        <v>0.54319892260469105</v>
      </c>
      <c r="JI11" s="282">
        <f t="shared" ca="1" si="104"/>
        <v>2485.7441640039442</v>
      </c>
      <c r="JJ11" s="200">
        <f t="shared" ref="JJ11:KP11" si="648">JJ10</f>
        <v>78</v>
      </c>
      <c r="JK11" s="416">
        <f>IF($B11&lt;Main!$B$10,0,HLOOKUP(JJ11,ReplacementRates!$A$3:$BE$59,ReplacementRates!$A10-5,1))*IF(Main!$B$30=1,Main!$B$31,(IF(OptimumBenefits!$B11&lt;20,Main!$B$31,IF(OptimumBenefits!$B11&lt;25,Main!$B$32,IF(OptimumBenefits!$B11&lt;30,Main!$B$33,Main!$B$34)))))*OptimumBenefits!$B11</f>
        <v>0.1215</v>
      </c>
      <c r="JL11" s="418">
        <f ca="1">JK11*IF($B11=Salary!$B11,Salary!$I11,"")</f>
        <v>4576.1213076133545</v>
      </c>
      <c r="JM11" s="419">
        <f ca="1">IF($B11&lt;Main!$B$10,0,(VLOOKUP(JJ11,'Survival Probability'!$A$3:$F$98,6)/(1+Main!$B$5)^(OptimumBenefits!JJ11-OptimumBenefits!$A11))*(VLOOKUP(JJ11,'Survival Probability'!$A$3:$F$98,3)/VLOOKUP($A11,'Survival Probability'!$A$3:$F$98,3)))</f>
        <v>0.48584896898960794</v>
      </c>
      <c r="JN11" s="282">
        <f t="shared" ca="1" si="106"/>
        <v>2223.3038192753247</v>
      </c>
      <c r="JO11" s="200">
        <f t="shared" ref="JO11:KP11" si="649">JO10</f>
        <v>79</v>
      </c>
      <c r="JP11" s="416">
        <f>IF($B11&lt;Main!$B$10,0,HLOOKUP(JO11,ReplacementRates!$A$3:$BE$59,ReplacementRates!$A10-5,1))*IF(Main!$B$30=1,Main!$B$31,(IF(OptimumBenefits!$B11&lt;20,Main!$B$31,IF(OptimumBenefits!$B11&lt;25,Main!$B$32,IF(OptimumBenefits!$B11&lt;30,Main!$B$33,Main!$B$34)))))*OptimumBenefits!$B11</f>
        <v>0.1215</v>
      </c>
      <c r="JQ11" s="418">
        <f ca="1">JP11*IF($B11=Salary!$B11,Salary!$I11,"")</f>
        <v>4576.1213076133545</v>
      </c>
      <c r="JR11" s="419">
        <f ca="1">IF($B11&lt;Main!$B$10,0,(VLOOKUP(JO11,'Survival Probability'!$A$3:$F$98,6)/(1+Main!$B$5)^(OptimumBenefits!JO11-OptimumBenefits!$A11))*(VLOOKUP(JO11,'Survival Probability'!$A$3:$F$98,3)/VLOOKUP($A11,'Survival Probability'!$A$3:$F$98,3)))</f>
        <v>0.43332217138143203</v>
      </c>
      <c r="JS11" s="282">
        <f t="shared" ca="1" si="108"/>
        <v>1982.9348215198568</v>
      </c>
      <c r="JT11" s="200">
        <f t="shared" ref="JT11:KP11" si="650">JT10</f>
        <v>80</v>
      </c>
      <c r="JU11" s="416">
        <f>IF($B11&lt;Main!$B$10,0,HLOOKUP(JT11,ReplacementRates!$A$3:$BE$59,ReplacementRates!$A10-5,1))*IF(Main!$B$30=1,Main!$B$31,(IF(OptimumBenefits!$B11&lt;20,Main!$B$31,IF(OptimumBenefits!$B11&lt;25,Main!$B$32,IF(OptimumBenefits!$B11&lt;30,Main!$B$33,Main!$B$34)))))*OptimumBenefits!$B11</f>
        <v>0.1215</v>
      </c>
      <c r="JV11" s="418">
        <f ca="1">JU11*IF($B11=Salary!$B11,Salary!$I11,"")</f>
        <v>4576.1213076133545</v>
      </c>
      <c r="JW11" s="419">
        <f ca="1">IF($B11&lt;Main!$B$10,0,(VLOOKUP(JT11,'Survival Probability'!$A$3:$F$98,6)/(1+Main!$B$5)^(OptimumBenefits!JT11-OptimumBenefits!$A11))*(VLOOKUP(JT11,'Survival Probability'!$A$3:$F$98,3)/VLOOKUP($A11,'Survival Probability'!$A$3:$F$98,3)))</f>
        <v>0.38528721851600611</v>
      </c>
      <c r="JX11" s="282">
        <f t="shared" ca="1" si="110"/>
        <v>1763.1210502021781</v>
      </c>
      <c r="JY11" s="200">
        <f t="shared" ref="JY11:KP11" si="651">JY10</f>
        <v>81</v>
      </c>
      <c r="JZ11" s="416">
        <f>IF($B11&lt;Main!$B$10,0,HLOOKUP(JY11,ReplacementRates!$A$3:$BE$59,ReplacementRates!$A10-5,1))*IF(Main!$B$30=1,Main!$B$31,(IF(OptimumBenefits!$B11&lt;20,Main!$B$31,IF(OptimumBenefits!$B11&lt;25,Main!$B$32,IF(OptimumBenefits!$B11&lt;30,Main!$B$33,Main!$B$34)))))*OptimumBenefits!$B11</f>
        <v>0.1215</v>
      </c>
      <c r="KA11" s="418">
        <f ca="1">JZ11*IF($B11=Salary!$B11,Salary!$I11,"")</f>
        <v>4576.1213076133545</v>
      </c>
      <c r="KB11" s="419">
        <f ca="1">IF($B11&lt;Main!$B$10,0,(VLOOKUP(JY11,'Survival Probability'!$A$3:$F$98,6)/(1+Main!$B$5)^(OptimumBenefits!JY11-OptimumBenefits!$A11))*(VLOOKUP(JY11,'Survival Probability'!$A$3:$F$98,3)/VLOOKUP($A11,'Survival Probability'!$A$3:$F$98,3)))</f>
        <v>0.3414354242653696</v>
      </c>
      <c r="KC11" s="282">
        <f t="shared" ca="1" si="112"/>
        <v>1562.4499201547635</v>
      </c>
      <c r="KD11" s="200">
        <f t="shared" ref="KD11:KP11" si="652">KD10</f>
        <v>82</v>
      </c>
      <c r="KE11" s="416">
        <f>IF($B11&lt;Main!$B$10,0,HLOOKUP(KD11,ReplacementRates!$A$3:$BE$59,ReplacementRates!$A10-5,1))*IF(Main!$B$30=1,Main!$B$31,(IF(OptimumBenefits!$B11&lt;20,Main!$B$31,IF(OptimumBenefits!$B11&lt;25,Main!$B$32,IF(OptimumBenefits!$B11&lt;30,Main!$B$33,Main!$B$34)))))*OptimumBenefits!$B11</f>
        <v>0.1215</v>
      </c>
      <c r="KF11" s="418">
        <f ca="1">KE11*IF($B11=Salary!$B11,Salary!$I11,"")</f>
        <v>4576.1213076133545</v>
      </c>
      <c r="KG11" s="419">
        <f ca="1">IF($B11&lt;Main!$B$10,0,(VLOOKUP(KD11,'Survival Probability'!$A$3:$F$98,6)/(1+Main!$B$5)^(OptimumBenefits!KD11-OptimumBenefits!$A11))*(VLOOKUP(KD11,'Survival Probability'!$A$3:$F$98,3)/VLOOKUP($A11,'Survival Probability'!$A$3:$F$98,3)))</f>
        <v>0.30147939388151929</v>
      </c>
      <c r="KH11" s="282">
        <f t="shared" ca="1" si="114"/>
        <v>1379.6062781475796</v>
      </c>
      <c r="KI11" s="200">
        <f t="shared" ref="KI11:KP11" si="653">KI10</f>
        <v>83</v>
      </c>
      <c r="KJ11" s="416">
        <f>IF($B11&lt;Main!$B$10,0,HLOOKUP(KI11,ReplacementRates!$A$3:$BE$59,ReplacementRates!$A10-5,1))*IF(Main!$B$30=1,Main!$B$31,(IF(OptimumBenefits!$B11&lt;20,Main!$B$31,IF(OptimumBenefits!$B11&lt;25,Main!$B$32,IF(OptimumBenefits!$B11&lt;30,Main!$B$33,Main!$B$34)))))*OptimumBenefits!$B11</f>
        <v>0.1215</v>
      </c>
      <c r="KK11" s="418">
        <f ca="1">KJ11*IF($B11=Salary!$B11,Salary!$I11,"")</f>
        <v>4576.1213076133545</v>
      </c>
      <c r="KL11" s="419">
        <f ca="1">IF($B11&lt;Main!$B$10,0,(VLOOKUP(KI11,'Survival Probability'!$A$3:$F$98,6)/(1+Main!$B$5)^(OptimumBenefits!KI11-OptimumBenefits!$A11))*(VLOOKUP(KI11,'Survival Probability'!$A$3:$F$98,3)/VLOOKUP($A11,'Survival Probability'!$A$3:$F$98,3)))</f>
        <v>0.26515138577177649</v>
      </c>
      <c r="KM11" s="282">
        <f t="shared" ca="1" si="116"/>
        <v>1213.3649061734347</v>
      </c>
      <c r="KN11" s="200">
        <f t="shared" ref="KN11:KP11" si="654">KN10</f>
        <v>84</v>
      </c>
      <c r="KO11" s="416">
        <f>IF($B11&lt;Main!$B$10,0,HLOOKUP(KN11,ReplacementRates!$A$3:$BE$59,ReplacementRates!$A10-5,1))*IF(Main!$B$30=1,Main!$B$31,(IF(OptimumBenefits!$B11&lt;20,Main!$B$31,IF(OptimumBenefits!$B11&lt;25,Main!$B$32,IF(OptimumBenefits!$B11&lt;30,Main!$B$33,Main!$B$34)))))*OptimumBenefits!$B11</f>
        <v>0.1215</v>
      </c>
      <c r="KP11" s="418">
        <f ca="1">KO11*IF($B11=Salary!$B11,Salary!$I11,"")</f>
        <v>4576.1213076133545</v>
      </c>
    </row>
    <row r="12" spans="1:302">
      <c r="A12" s="205">
        <f t="shared" si="178"/>
        <v>35</v>
      </c>
      <c r="B12" s="205">
        <v>10</v>
      </c>
      <c r="C12" s="205">
        <f t="shared" ca="1" si="357"/>
        <v>0</v>
      </c>
      <c r="D12" s="271">
        <f t="shared" ca="1" si="536"/>
        <v>8303.2953703760541</v>
      </c>
      <c r="E12" s="201">
        <f t="shared" si="179"/>
        <v>25</v>
      </c>
      <c r="F12" s="416">
        <f>IF($B12&lt;Main!$B$10,0,HLOOKUP(E12,ReplacementRates!$A$3:$BE$59,ReplacementRates!$A11-5,1))*IF(Main!$B$30=1,Main!$B$31,(IF(OptimumBenefits!$B12&lt;20,Main!$B$31,IF(OptimumBenefits!$B12&lt;25,Main!$B$32,IF(OptimumBenefits!$B12&lt;30,Main!$B$33,Main!$B$34)))))*OptimumBenefits!$B12</f>
        <v>0</v>
      </c>
      <c r="G12" s="418">
        <f ca="1">F12*IF($B12=Salary!$B12,Salary!$I12,"")</f>
        <v>0</v>
      </c>
      <c r="H12" s="419">
        <f ca="1">IF($B12&lt;Main!$B$10,0,(VLOOKUP(E12,'Survival Probability'!$A$3:$F$98,6)/(1+Main!$B$5)^(OptimumBenefits!E12-OptimumBenefits!$A12))*(VLOOKUP(E12,'Survival Probability'!$A$3:$F$98,3)/VLOOKUP($A12,'Survival Probability'!$A$3:$F$98,3)))</f>
        <v>1.9720366089633636</v>
      </c>
      <c r="I12" s="282">
        <f t="shared" si="476"/>
        <v>0</v>
      </c>
      <c r="J12" s="200">
        <f t="shared" ref="J12:N12" si="655">J11</f>
        <v>26</v>
      </c>
      <c r="K12" s="416">
        <f>IF($B12&lt;Main!$B$10,0,HLOOKUP(J12,ReplacementRates!$A$3:$BE$59,ReplacementRates!$A11-5,1))*IF(Main!$B$30=1,Main!$B$31,(IF(OptimumBenefits!$B12&lt;20,Main!$B$31,IF(OptimumBenefits!$B12&lt;25,Main!$B$32,IF(OptimumBenefits!$B12&lt;30,Main!$B$33,Main!$B$34)))))*OptimumBenefits!$B12</f>
        <v>0</v>
      </c>
      <c r="L12" s="418">
        <f ca="1">K12*IF($B12=Salary!$B12,Salary!$I12,"")</f>
        <v>0</v>
      </c>
      <c r="M12" s="419">
        <f ca="1">IF($B12&lt;Main!$B$10,0,(VLOOKUP(J12,'Survival Probability'!$A$3:$F$98,6)/(1+Main!$B$5)^(OptimumBenefits!J12-OptimumBenefits!$A12))*(VLOOKUP(J12,'Survival Probability'!$A$3:$F$98,3)/VLOOKUP($A12,'Survival Probability'!$A$3:$F$98,3)))</f>
        <v>1.8426988975516903</v>
      </c>
      <c r="N12" s="282">
        <f t="shared" si="2"/>
        <v>0</v>
      </c>
      <c r="O12" s="200">
        <f t="shared" ref="O12:BZ12" si="656">O11</f>
        <v>27</v>
      </c>
      <c r="P12" s="416">
        <f>IF($B12&lt;Main!$B$10,0,HLOOKUP(O12,ReplacementRates!$A$3:$BE$59,ReplacementRates!$A11-5,1))*IF(Main!$B$30=1,Main!$B$31,(IF(OptimumBenefits!$B12&lt;20,Main!$B$31,IF(OptimumBenefits!$B12&lt;25,Main!$B$32,IF(OptimumBenefits!$B12&lt;30,Main!$B$33,Main!$B$34)))))*OptimumBenefits!$B12</f>
        <v>0</v>
      </c>
      <c r="Q12" s="418">
        <f ca="1">P12*IF($B12=Salary!$B12,Salary!$I12,"")</f>
        <v>0</v>
      </c>
      <c r="R12" s="419">
        <f ca="1">IF($B12&lt;Main!$B$10,0,(VLOOKUP(O12,'Survival Probability'!$A$3:$F$98,6)/(1+Main!$B$5)^(OptimumBenefits!O12-OptimumBenefits!$A12))*(VLOOKUP(O12,'Survival Probability'!$A$3:$F$98,3)/VLOOKUP($A12,'Survival Probability'!$A$3:$F$98,3)))</f>
        <v>1.7218190311330561</v>
      </c>
      <c r="S12" s="282">
        <f t="shared" si="4"/>
        <v>0</v>
      </c>
      <c r="T12" s="200">
        <f t="shared" ref="T12:CE12" si="657">T11</f>
        <v>28</v>
      </c>
      <c r="U12" s="416">
        <f>IF($B12&lt;Main!$B$10,0,HLOOKUP(T12,ReplacementRates!$A$3:$BE$59,ReplacementRates!$A11-5,1))*IF(Main!$B$30=1,Main!$B$31,(IF(OptimumBenefits!$B12&lt;20,Main!$B$31,IF(OptimumBenefits!$B12&lt;25,Main!$B$32,IF(OptimumBenefits!$B12&lt;30,Main!$B$33,Main!$B$34)))))*OptimumBenefits!$B12</f>
        <v>0</v>
      </c>
      <c r="V12" s="418">
        <f ca="1">U12*IF($B12=Salary!$B12,Salary!$I12,"")</f>
        <v>0</v>
      </c>
      <c r="W12" s="419">
        <f ca="1">IF($B12&lt;Main!$B$10,0,(VLOOKUP(T12,'Survival Probability'!$A$3:$F$98,6)/(1+Main!$B$5)^(OptimumBenefits!T12-OptimumBenefits!$A12))*(VLOOKUP(T12,'Survival Probability'!$A$3:$F$98,3)/VLOOKUP($A12,'Survival Probability'!$A$3:$F$98,3)))</f>
        <v>1.6088450394308442</v>
      </c>
      <c r="X12" s="282">
        <f t="shared" si="6"/>
        <v>0</v>
      </c>
      <c r="Y12" s="200">
        <f t="shared" ref="Y12:CJ12" si="658">Y11</f>
        <v>29</v>
      </c>
      <c r="Z12" s="416">
        <f>IF($B12&lt;Main!$B$10,0,HLOOKUP(Y12,ReplacementRates!$A$3:$BE$59,ReplacementRates!$A11-5,1))*IF(Main!$B$30=1,Main!$B$31,(IF(OptimumBenefits!$B12&lt;20,Main!$B$31,IF(OptimumBenefits!$B12&lt;25,Main!$B$32,IF(OptimumBenefits!$B12&lt;30,Main!$B$33,Main!$B$34)))))*OptimumBenefits!$B12</f>
        <v>0</v>
      </c>
      <c r="AA12" s="418">
        <f ca="1">Z12*IF($B12=Salary!$B12,Salary!$I12,"")</f>
        <v>0</v>
      </c>
      <c r="AB12" s="419">
        <f ca="1">IF($B12&lt;Main!$B$10,0,(VLOOKUP(Y12,'Survival Probability'!$A$3:$F$98,6)/(1+Main!$B$5)^(OptimumBenefits!Y12-OptimumBenefits!$A12))*(VLOOKUP(Y12,'Survival Probability'!$A$3:$F$98,3)/VLOOKUP($A12,'Survival Probability'!$A$3:$F$98,3)))</f>
        <v>1.5032610783127134</v>
      </c>
      <c r="AC12" s="282">
        <f t="shared" si="8"/>
        <v>0</v>
      </c>
      <c r="AD12" s="200">
        <f t="shared" ref="AD12:CO12" si="659">AD11</f>
        <v>30</v>
      </c>
      <c r="AE12" s="416">
        <f>IF($B12&lt;Main!$B$10,0,HLOOKUP(AD12,ReplacementRates!$A$3:$BE$59,ReplacementRates!$A11-5,1))*IF(Main!$B$30=1,Main!$B$31,(IF(OptimumBenefits!$B12&lt;20,Main!$B$31,IF(OptimumBenefits!$B12&lt;25,Main!$B$32,IF(OptimumBenefits!$B12&lt;30,Main!$B$33,Main!$B$34)))))*OptimumBenefits!$B12</f>
        <v>0</v>
      </c>
      <c r="AF12" s="418">
        <f ca="1">AE12*IF($B12=Salary!$B12,Salary!$I12,"")</f>
        <v>0</v>
      </c>
      <c r="AG12" s="419">
        <f ca="1">IF($B12&lt;Main!$B$10,0,(VLOOKUP(AD12,'Survival Probability'!$A$3:$F$98,6)/(1+Main!$B$5)^(OptimumBenefits!AD12-OptimumBenefits!$A12))*(VLOOKUP(AD12,'Survival Probability'!$A$3:$F$98,3)/VLOOKUP($A12,'Survival Probability'!$A$3:$F$98,3)))</f>
        <v>1.4045850991626474</v>
      </c>
      <c r="AH12" s="282">
        <f t="shared" si="10"/>
        <v>0</v>
      </c>
      <c r="AI12" s="200">
        <f t="shared" ref="AI12:CT12" si="660">AI11</f>
        <v>31</v>
      </c>
      <c r="AJ12" s="416">
        <f>IF($B12&lt;Main!$B$10,0,HLOOKUP(AI12,ReplacementRates!$A$3:$BE$59,ReplacementRates!$A11-5,1))*IF(Main!$B$30=1,Main!$B$31,(IF(OptimumBenefits!$B12&lt;20,Main!$B$31,IF(OptimumBenefits!$B12&lt;25,Main!$B$32,IF(OptimumBenefits!$B12&lt;30,Main!$B$33,Main!$B$34)))))*OptimumBenefits!$B12</f>
        <v>0</v>
      </c>
      <c r="AK12" s="418">
        <f ca="1">AJ12*IF($B12=Salary!$B12,Salary!$I12,"")</f>
        <v>0</v>
      </c>
      <c r="AL12" s="419">
        <f ca="1">IF($B12&lt;Main!$B$10,0,(VLOOKUP(AI12,'Survival Probability'!$A$3:$F$98,6)/(1+Main!$B$5)^(OptimumBenefits!AI12-OptimumBenefits!$A12))*(VLOOKUP(AI12,'Survival Probability'!$A$3:$F$98,3)/VLOOKUP($A12,'Survival Probability'!$A$3:$F$98,3)))</f>
        <v>1.312366736576853</v>
      </c>
      <c r="AM12" s="282">
        <f t="shared" si="12"/>
        <v>0</v>
      </c>
      <c r="AN12" s="200">
        <f t="shared" ref="AN12:CY12" si="661">AN11</f>
        <v>32</v>
      </c>
      <c r="AO12" s="416">
        <f>IF($B12&lt;Main!$B$10,0,HLOOKUP(AN12,ReplacementRates!$A$3:$BE$59,ReplacementRates!$A11-5,1))*IF(Main!$B$30=1,Main!$B$31,(IF(OptimumBenefits!$B12&lt;20,Main!$B$31,IF(OptimumBenefits!$B12&lt;25,Main!$B$32,IF(OptimumBenefits!$B12&lt;30,Main!$B$33,Main!$B$34)))))*OptimumBenefits!$B12</f>
        <v>0</v>
      </c>
      <c r="AP12" s="418">
        <f ca="1">AO12*IF($B12=Salary!$B12,Salary!$I12,"")</f>
        <v>0</v>
      </c>
      <c r="AQ12" s="419">
        <f ca="1">IF($B12&lt;Main!$B$10,0,(VLOOKUP(AN12,'Survival Probability'!$A$3:$F$98,6)/(1+Main!$B$5)^(OptimumBenefits!AN12-OptimumBenefits!$A12))*(VLOOKUP(AN12,'Survival Probability'!$A$3:$F$98,3)/VLOOKUP($A12,'Survival Probability'!$A$3:$F$98,3)))</f>
        <v>1.2261782482316914</v>
      </c>
      <c r="AR12" s="282">
        <f t="shared" si="14"/>
        <v>0</v>
      </c>
      <c r="AS12" s="200">
        <f t="shared" ref="AS12:DD12" si="662">AS11</f>
        <v>33</v>
      </c>
      <c r="AT12" s="416">
        <f>IF($B12&lt;Main!$B$10,0,HLOOKUP(AS12,ReplacementRates!$A$3:$BE$59,ReplacementRates!$A11-5,1))*IF(Main!$B$30=1,Main!$B$31,(IF(OptimumBenefits!$B12&lt;20,Main!$B$31,IF(OptimumBenefits!$B12&lt;25,Main!$B$32,IF(OptimumBenefits!$B12&lt;30,Main!$B$33,Main!$B$34)))))*OptimumBenefits!$B12</f>
        <v>0</v>
      </c>
      <c r="AU12" s="418">
        <f ca="1">AT12*IF($B12=Salary!$B12,Salary!$I12,"")</f>
        <v>0</v>
      </c>
      <c r="AV12" s="419">
        <f ca="1">IF($B12&lt;Main!$B$10,0,(VLOOKUP(AS12,'Survival Probability'!$A$3:$F$98,6)/(1+Main!$B$5)^(OptimumBenefits!AS12-OptimumBenefits!$A12))*(VLOOKUP(AS12,'Survival Probability'!$A$3:$F$98,3)/VLOOKUP($A12,'Survival Probability'!$A$3:$F$98,3)))</f>
        <v>1.1456278528483093</v>
      </c>
      <c r="AW12" s="282">
        <f t="shared" si="16"/>
        <v>0</v>
      </c>
      <c r="AX12" s="200">
        <f t="shared" ref="AX12:DI12" si="663">AX11</f>
        <v>34</v>
      </c>
      <c r="AY12" s="416">
        <f>IF($B12&lt;Main!$B$10,0,HLOOKUP(AX12,ReplacementRates!$A$3:$BE$59,ReplacementRates!$A11-5,1))*IF(Main!$B$30=1,Main!$B$31,(IF(OptimumBenefits!$B12&lt;20,Main!$B$31,IF(OptimumBenefits!$B12&lt;25,Main!$B$32,IF(OptimumBenefits!$B12&lt;30,Main!$B$33,Main!$B$34)))))*OptimumBenefits!$B12</f>
        <v>0</v>
      </c>
      <c r="AZ12" s="418">
        <f ca="1">AY12*IF($B12=Salary!$B12,Salary!$I12,"")</f>
        <v>0</v>
      </c>
      <c r="BA12" s="419">
        <f ca="1">IF($B12&lt;Main!$B$10,0,(VLOOKUP(AX12,'Survival Probability'!$A$3:$F$98,6)/(1+Main!$B$5)^(OptimumBenefits!AX12-OptimumBenefits!$A12))*(VLOOKUP(AX12,'Survival Probability'!$A$3:$F$98,3)/VLOOKUP($A12,'Survival Probability'!$A$3:$F$98,3)))</f>
        <v>1.0703491351649483</v>
      </c>
      <c r="BB12" s="282">
        <f t="shared" si="18"/>
        <v>0</v>
      </c>
      <c r="BC12" s="200">
        <f t="shared" ref="BC12:DN12" si="664">BC11</f>
        <v>35</v>
      </c>
      <c r="BD12" s="416">
        <f>IF($B12&lt;Main!$B$10,0,HLOOKUP(BC12,ReplacementRates!$A$3:$BE$59,ReplacementRates!$A11-5,1))*IF(Main!$B$30=1,Main!$B$31,(IF(OptimumBenefits!$B12&lt;20,Main!$B$31,IF(OptimumBenefits!$B12&lt;25,Main!$B$32,IF(OptimumBenefits!$B12&lt;30,Main!$B$33,Main!$B$34)))))*OptimumBenefits!$B12</f>
        <v>0</v>
      </c>
      <c r="BE12" s="418">
        <f ca="1">BD12*IF($B12=Salary!$B12,Salary!$I12,"")</f>
        <v>0</v>
      </c>
      <c r="BF12" s="419">
        <f ca="1">IF($B12&lt;Main!$B$10,0,(VLOOKUP(BC12,'Survival Probability'!$A$3:$F$98,6)/(1+Main!$B$5)^(OptimumBenefits!BC12-OptimumBenefits!$A12))*(VLOOKUP(BC12,'Survival Probability'!$A$3:$F$98,3)/VLOOKUP($A12,'Survival Probability'!$A$3:$F$98,3)))</f>
        <v>1</v>
      </c>
      <c r="BG12" s="282">
        <f t="shared" ca="1" si="20"/>
        <v>0</v>
      </c>
      <c r="BH12" s="200">
        <f t="shared" ref="BH12:DS12" si="665">BH11</f>
        <v>36</v>
      </c>
      <c r="BI12" s="416">
        <f>IF($B12&lt;Main!$B$10,0,HLOOKUP(BH12,ReplacementRates!$A$3:$BE$59,ReplacementRates!$A11-5,1))*IF(Main!$B$30=1,Main!$B$31,(IF(OptimumBenefits!$B12&lt;20,Main!$B$31,IF(OptimumBenefits!$B12&lt;25,Main!$B$32,IF(OptimumBenefits!$B12&lt;30,Main!$B$33,Main!$B$34)))))*OptimumBenefits!$B12</f>
        <v>0</v>
      </c>
      <c r="BJ12" s="418">
        <f ca="1">BI12*IF($B12=Salary!$B12,Salary!$I12,"")</f>
        <v>0</v>
      </c>
      <c r="BK12" s="419">
        <f ca="1">IF($B12&lt;Main!$B$10,0,(VLOOKUP(BH12,'Survival Probability'!$A$3:$F$98,6)/(1+Main!$B$5)^(OptimumBenefits!BH12-OptimumBenefits!$A12))*(VLOOKUP(BH12,'Survival Probability'!$A$3:$F$98,3)/VLOOKUP($A12,'Survival Probability'!$A$3:$F$98,3)))</f>
        <v>0.93426049398409727</v>
      </c>
      <c r="BL12" s="282">
        <f t="shared" ca="1" si="22"/>
        <v>0</v>
      </c>
      <c r="BM12" s="200">
        <f t="shared" ref="BM12:DX12" si="666">BM11</f>
        <v>37</v>
      </c>
      <c r="BN12" s="416">
        <f>IF($B12&lt;Main!$B$10,0,HLOOKUP(BM12,ReplacementRates!$A$3:$BE$59,ReplacementRates!$A11-5,1))*IF(Main!$B$30=1,Main!$B$31,(IF(OptimumBenefits!$B12&lt;20,Main!$B$31,IF(OptimumBenefits!$B12&lt;25,Main!$B$32,IF(OptimumBenefits!$B12&lt;30,Main!$B$33,Main!$B$34)))))*OptimumBenefits!$B12</f>
        <v>0</v>
      </c>
      <c r="BO12" s="418">
        <f ca="1">BN12*IF($B12=Salary!$B12,Salary!$I12,"")</f>
        <v>0</v>
      </c>
      <c r="BP12" s="419">
        <f ca="1">IF($B12&lt;Main!$B$10,0,(VLOOKUP(BM12,'Survival Probability'!$A$3:$F$98,6)/(1+Main!$B$5)^(OptimumBenefits!BM12-OptimumBenefits!$A12))*(VLOOKUP(BM12,'Survival Probability'!$A$3:$F$98,3)/VLOOKUP($A12,'Survival Probability'!$A$3:$F$98,3)))</f>
        <v>0.87282206973050558</v>
      </c>
      <c r="BQ12" s="282">
        <f t="shared" ca="1" si="24"/>
        <v>0</v>
      </c>
      <c r="BR12" s="200">
        <f t="shared" ref="BR12:EC12" si="667">BR11</f>
        <v>38</v>
      </c>
      <c r="BS12" s="416">
        <f>IF($B12&lt;Main!$B$10,0,HLOOKUP(BR12,ReplacementRates!$A$3:$BE$59,ReplacementRates!$A11-5,1))*IF(Main!$B$30=1,Main!$B$31,(IF(OptimumBenefits!$B12&lt;20,Main!$B$31,IF(OptimumBenefits!$B12&lt;25,Main!$B$32,IF(OptimumBenefits!$B12&lt;30,Main!$B$33,Main!$B$34)))))*OptimumBenefits!$B12</f>
        <v>0</v>
      </c>
      <c r="BT12" s="418">
        <f ca="1">BS12*IF($B12=Salary!$B12,Salary!$I12,"")</f>
        <v>0</v>
      </c>
      <c r="BU12" s="419">
        <f ca="1">IF($B12&lt;Main!$B$10,0,(VLOOKUP(BR12,'Survival Probability'!$A$3:$F$98,6)/(1+Main!$B$5)^(OptimumBenefits!BR12-OptimumBenefits!$A12))*(VLOOKUP(BR12,'Survival Probability'!$A$3:$F$98,3)/VLOOKUP($A12,'Survival Probability'!$A$3:$F$98,3)))</f>
        <v>0.81540701318825159</v>
      </c>
      <c r="BV12" s="282">
        <f t="shared" ca="1" si="26"/>
        <v>0</v>
      </c>
      <c r="BW12" s="200">
        <f t="shared" ref="BW12:EH12" si="668">BW11</f>
        <v>39</v>
      </c>
      <c r="BX12" s="416">
        <f>IF($B12&lt;Main!$B$10,0,HLOOKUP(BW12,ReplacementRates!$A$3:$BE$59,ReplacementRates!$A11-5,1))*IF(Main!$B$30=1,Main!$B$31,(IF(OptimumBenefits!$B12&lt;20,Main!$B$31,IF(OptimumBenefits!$B12&lt;25,Main!$B$32,IF(OptimumBenefits!$B12&lt;30,Main!$B$33,Main!$B$34)))))*OptimumBenefits!$B12</f>
        <v>0</v>
      </c>
      <c r="BY12" s="418">
        <f ca="1">BX12*IF($B12=Salary!$B12,Salary!$I12,"")</f>
        <v>0</v>
      </c>
      <c r="BZ12" s="419">
        <f ca="1">IF($B12&lt;Main!$B$10,0,(VLOOKUP(BW12,'Survival Probability'!$A$3:$F$98,6)/(1+Main!$B$5)^(OptimumBenefits!BW12-OptimumBenefits!$A12))*(VLOOKUP(BW12,'Survival Probability'!$A$3:$F$98,3)/VLOOKUP($A12,'Survival Probability'!$A$3:$F$98,3)))</f>
        <v>0.76175518094515515</v>
      </c>
      <c r="CA12" s="282">
        <f t="shared" ca="1" si="28"/>
        <v>0</v>
      </c>
      <c r="CB12" s="200">
        <f t="shared" ref="CB12:EM12" si="669">CB11</f>
        <v>40</v>
      </c>
      <c r="CC12" s="416">
        <f>IF($B12&lt;Main!$B$10,0,HLOOKUP(CB12,ReplacementRates!$A$3:$BE$59,ReplacementRates!$A11-5,1))*IF(Main!$B$30=1,Main!$B$31,(IF(OptimumBenefits!$B12&lt;20,Main!$B$31,IF(OptimumBenefits!$B12&lt;25,Main!$B$32,IF(OptimumBenefits!$B12&lt;30,Main!$B$33,Main!$B$34)))))*OptimumBenefits!$B12</f>
        <v>0</v>
      </c>
      <c r="CD12" s="418">
        <f ca="1">CC12*IF($B12=Salary!$B12,Salary!$I12,"")</f>
        <v>0</v>
      </c>
      <c r="CE12" s="419">
        <f ca="1">IF($B12&lt;Main!$B$10,0,(VLOOKUP(CB12,'Survival Probability'!$A$3:$F$98,6)/(1+Main!$B$5)^(OptimumBenefits!CB12-OptimumBenefits!$A12))*(VLOOKUP(CB12,'Survival Probability'!$A$3:$F$98,3)/VLOOKUP($A12,'Survival Probability'!$A$3:$F$98,3)))</f>
        <v>0.71162268305600151</v>
      </c>
      <c r="CF12" s="282">
        <f t="shared" ca="1" si="30"/>
        <v>0</v>
      </c>
      <c r="CG12" s="200">
        <f t="shared" ref="CG12:ER12" si="670">CG11</f>
        <v>41</v>
      </c>
      <c r="CH12" s="416">
        <f>IF($B12&lt;Main!$B$10,0,HLOOKUP(CG12,ReplacementRates!$A$3:$BE$59,ReplacementRates!$A11-5,1))*IF(Main!$B$30=1,Main!$B$31,(IF(OptimumBenefits!$B12&lt;20,Main!$B$31,IF(OptimumBenefits!$B12&lt;25,Main!$B$32,IF(OptimumBenefits!$B12&lt;30,Main!$B$33,Main!$B$34)))))*OptimumBenefits!$B12</f>
        <v>0</v>
      </c>
      <c r="CI12" s="418">
        <f ca="1">CH12*IF($B12=Salary!$B12,Salary!$I12,"")</f>
        <v>0</v>
      </c>
      <c r="CJ12" s="419">
        <f ca="1">IF($B12&lt;Main!$B$10,0,(VLOOKUP(CG12,'Survival Probability'!$A$3:$F$98,6)/(1+Main!$B$5)^(OptimumBenefits!CG12-OptimumBenefits!$A12))*(VLOOKUP(CG12,'Survival Probability'!$A$3:$F$98,3)/VLOOKUP($A12,'Survival Probability'!$A$3:$F$98,3)))</f>
        <v>0.66478118955859811</v>
      </c>
      <c r="CK12" s="282">
        <f t="shared" ca="1" si="32"/>
        <v>0</v>
      </c>
      <c r="CL12" s="200">
        <f t="shared" ref="CL12:EW12" si="671">CL11</f>
        <v>42</v>
      </c>
      <c r="CM12" s="416">
        <f>IF($B12&lt;Main!$B$10,0,HLOOKUP(CL12,ReplacementRates!$A$3:$BE$59,ReplacementRates!$A11-5,1))*IF(Main!$B$30=1,Main!$B$31,(IF(OptimumBenefits!$B12&lt;20,Main!$B$31,IF(OptimumBenefits!$B12&lt;25,Main!$B$32,IF(OptimumBenefits!$B12&lt;30,Main!$B$33,Main!$B$34)))))*OptimumBenefits!$B12</f>
        <v>0</v>
      </c>
      <c r="CN12" s="418">
        <f ca="1">CM12*IF($B12=Salary!$B12,Salary!$I12,"")</f>
        <v>0</v>
      </c>
      <c r="CO12" s="419">
        <f ca="1">IF($B12&lt;Main!$B$10,0,(VLOOKUP(CL12,'Survival Probability'!$A$3:$F$98,6)/(1+Main!$B$5)^(OptimumBenefits!CL12-OptimumBenefits!$A12))*(VLOOKUP(CL12,'Survival Probability'!$A$3:$F$98,3)/VLOOKUP($A12,'Survival Probability'!$A$3:$F$98,3)))</f>
        <v>0.62099541116038448</v>
      </c>
      <c r="CP12" s="282">
        <f t="shared" ca="1" si="34"/>
        <v>0</v>
      </c>
      <c r="CQ12" s="200">
        <f t="shared" ref="CQ12:FB12" si="672">CQ11</f>
        <v>43</v>
      </c>
      <c r="CR12" s="416">
        <f>IF($B12&lt;Main!$B$10,0,HLOOKUP(CQ12,ReplacementRates!$A$3:$BE$59,ReplacementRates!$A11-5,1))*IF(Main!$B$30=1,Main!$B$31,(IF(OptimumBenefits!$B12&lt;20,Main!$B$31,IF(OptimumBenefits!$B12&lt;25,Main!$B$32,IF(OptimumBenefits!$B12&lt;30,Main!$B$33,Main!$B$34)))))*OptimumBenefits!$B12</f>
        <v>0</v>
      </c>
      <c r="CS12" s="418">
        <f ca="1">CR12*IF($B12=Salary!$B12,Salary!$I12,"")</f>
        <v>0</v>
      </c>
      <c r="CT12" s="419">
        <f ca="1">IF($B12&lt;Main!$B$10,0,(VLOOKUP(CQ12,'Survival Probability'!$A$3:$F$98,6)/(1+Main!$B$5)^(OptimumBenefits!CQ12-OptimumBenefits!$A12))*(VLOOKUP(CQ12,'Survival Probability'!$A$3:$F$98,3)/VLOOKUP($A12,'Survival Probability'!$A$3:$F$98,3)))</f>
        <v>0.58007004408367158</v>
      </c>
      <c r="CU12" s="282">
        <f t="shared" ca="1" si="36"/>
        <v>0</v>
      </c>
      <c r="CV12" s="200">
        <f t="shared" ref="CV12:FG12" si="673">CV11</f>
        <v>44</v>
      </c>
      <c r="CW12" s="416">
        <f>IF($B12&lt;Main!$B$10,0,HLOOKUP(CV12,ReplacementRates!$A$3:$BE$59,ReplacementRates!$A11-5,1))*IF(Main!$B$30=1,Main!$B$31,(IF(OptimumBenefits!$B12&lt;20,Main!$B$31,IF(OptimumBenefits!$B12&lt;25,Main!$B$32,IF(OptimumBenefits!$B12&lt;30,Main!$B$33,Main!$B$34)))))*OptimumBenefits!$B12</f>
        <v>0</v>
      </c>
      <c r="CX12" s="418">
        <f ca="1">CW12*IF($B12=Salary!$B12,Salary!$I12,"")</f>
        <v>0</v>
      </c>
      <c r="CY12" s="419">
        <f ca="1">IF($B12&lt;Main!$B$10,0,(VLOOKUP(CV12,'Survival Probability'!$A$3:$F$98,6)/(1+Main!$B$5)^(OptimumBenefits!CV12-OptimumBenefits!$A12))*(VLOOKUP(CV12,'Survival Probability'!$A$3:$F$98,3)/VLOOKUP($A12,'Survival Probability'!$A$3:$F$98,3)))</f>
        <v>0.54182142752264606</v>
      </c>
      <c r="CZ12" s="282">
        <f t="shared" ca="1" si="38"/>
        <v>0</v>
      </c>
      <c r="DA12" s="200">
        <f t="shared" ref="DA12:FL12" si="674">DA11</f>
        <v>45</v>
      </c>
      <c r="DB12" s="416">
        <f>IF($B12&lt;Main!$B$10,0,HLOOKUP(DA12,ReplacementRates!$A$3:$BE$59,ReplacementRates!$A11-5,1))*IF(Main!$B$30=1,Main!$B$31,(IF(OptimumBenefits!$B12&lt;20,Main!$B$31,IF(OptimumBenefits!$B12&lt;25,Main!$B$32,IF(OptimumBenefits!$B12&lt;30,Main!$B$33,Main!$B$34)))))*OptimumBenefits!$B12</f>
        <v>0</v>
      </c>
      <c r="DC12" s="418">
        <f ca="1">DB12*IF($B12=Salary!$B12,Salary!$I12,"")</f>
        <v>0</v>
      </c>
      <c r="DD12" s="419">
        <f ca="1">IF($B12&lt;Main!$B$10,0,(VLOOKUP(DA12,'Survival Probability'!$A$3:$F$98,6)/(1+Main!$B$5)^(OptimumBenefits!DA12-OptimumBenefits!$A12))*(VLOOKUP(DA12,'Survival Probability'!$A$3:$F$98,3)/VLOOKUP($A12,'Survival Probability'!$A$3:$F$98,3)))</f>
        <v>9.1901879906863986</v>
      </c>
      <c r="DE12" s="282">
        <f t="shared" ca="1" si="40"/>
        <v>0</v>
      </c>
      <c r="DF12" s="200">
        <f t="shared" ref="DF12:FQ12" si="675">DF11</f>
        <v>46</v>
      </c>
      <c r="DG12" s="416">
        <f>IF($B12&lt;Main!$B$10,0,HLOOKUP(DF12,ReplacementRates!$A$3:$BE$59,ReplacementRates!$A11-5,1))*IF(Main!$B$30=1,Main!$B$31,(IF(OptimumBenefits!$B12&lt;20,Main!$B$31,IF(OptimumBenefits!$B12&lt;25,Main!$B$32,IF(OptimumBenefits!$B12&lt;30,Main!$B$33,Main!$B$34)))))*OptimumBenefits!$B12</f>
        <v>0</v>
      </c>
      <c r="DH12" s="418">
        <f ca="1">DG12*IF($B12=Salary!$B12,Salary!$I12,"")</f>
        <v>0</v>
      </c>
      <c r="DI12" s="419">
        <f ca="1">IF($B12&lt;Main!$B$10,0,(VLOOKUP(DF12,'Survival Probability'!$A$3:$F$98,6)/(1+Main!$B$5)^(OptimumBenefits!DF12-OptimumBenefits!$A12))*(VLOOKUP(DF12,'Survival Probability'!$A$3:$F$98,3)/VLOOKUP($A12,'Survival Probability'!$A$3:$F$98,3)))</f>
        <v>8.5305609783118452</v>
      </c>
      <c r="DJ12" s="282">
        <f t="shared" ca="1" si="42"/>
        <v>0</v>
      </c>
      <c r="DK12" s="200">
        <f t="shared" ref="DK12:FV12" si="676">DK11</f>
        <v>47</v>
      </c>
      <c r="DL12" s="416">
        <f>IF($B12&lt;Main!$B$10,0,HLOOKUP(DK12,ReplacementRates!$A$3:$BE$59,ReplacementRates!$A11-5,1))*IF(Main!$B$30=1,Main!$B$31,(IF(OptimumBenefits!$B12&lt;20,Main!$B$31,IF(OptimumBenefits!$B12&lt;25,Main!$B$32,IF(OptimumBenefits!$B12&lt;30,Main!$B$33,Main!$B$34)))))*OptimumBenefits!$B12</f>
        <v>0</v>
      </c>
      <c r="DM12" s="418">
        <f ca="1">DL12*IF($B12=Salary!$B12,Salary!$I12,"")</f>
        <v>0</v>
      </c>
      <c r="DN12" s="419">
        <f ca="1">IF($B12&lt;Main!$B$10,0,(VLOOKUP(DK12,'Survival Probability'!$A$3:$F$98,6)/(1+Main!$B$5)^(OptimumBenefits!DK12-OptimumBenefits!$A12))*(VLOOKUP(DK12,'Survival Probability'!$A$3:$F$98,3)/VLOOKUP($A12,'Survival Probability'!$A$3:$F$98,3)))</f>
        <v>7.9154094181917882</v>
      </c>
      <c r="DO12" s="282">
        <f t="shared" ca="1" si="44"/>
        <v>0</v>
      </c>
      <c r="DP12" s="200">
        <f t="shared" ref="DP12:GA12" si="677">DP11</f>
        <v>48</v>
      </c>
      <c r="DQ12" s="416">
        <f>IF($B12&lt;Main!$B$10,0,HLOOKUP(DP12,ReplacementRates!$A$3:$BE$59,ReplacementRates!$A11-5,1))*IF(Main!$B$30=1,Main!$B$31,(IF(OptimumBenefits!$B12&lt;20,Main!$B$31,IF(OptimumBenefits!$B12&lt;25,Main!$B$32,IF(OptimumBenefits!$B12&lt;30,Main!$B$33,Main!$B$34)))))*OptimumBenefits!$B12</f>
        <v>0</v>
      </c>
      <c r="DR12" s="418">
        <f ca="1">DQ12*IF($B12=Salary!$B12,Salary!$I12,"")</f>
        <v>0</v>
      </c>
      <c r="DS12" s="419">
        <f ca="1">IF($B12&lt;Main!$B$10,0,(VLOOKUP(DP12,'Survival Probability'!$A$3:$F$98,6)/(1+Main!$B$5)^(OptimumBenefits!DP12-OptimumBenefits!$A12))*(VLOOKUP(DP12,'Survival Probability'!$A$3:$F$98,3)/VLOOKUP($A12,'Survival Probability'!$A$3:$F$98,3)))</f>
        <v>7.3418057838858255</v>
      </c>
      <c r="DT12" s="282">
        <f t="shared" ca="1" si="46"/>
        <v>0</v>
      </c>
      <c r="DU12" s="200">
        <f t="shared" ref="DU12:GF12" si="678">DU11</f>
        <v>49</v>
      </c>
      <c r="DV12" s="416">
        <f>IF($B12&lt;Main!$B$10,0,HLOOKUP(DU12,ReplacementRates!$A$3:$BE$59,ReplacementRates!$A11-5,1))*IF(Main!$B$30=1,Main!$B$31,(IF(OptimumBenefits!$B12&lt;20,Main!$B$31,IF(OptimumBenefits!$B12&lt;25,Main!$B$32,IF(OptimumBenefits!$B12&lt;30,Main!$B$33,Main!$B$34)))))*OptimumBenefits!$B12</f>
        <v>0</v>
      </c>
      <c r="DW12" s="418">
        <f ca="1">DV12*IF($B12=Salary!$B12,Salary!$I12,"")</f>
        <v>0</v>
      </c>
      <c r="DX12" s="419">
        <f ca="1">IF($B12&lt;Main!$B$10,0,(VLOOKUP(DU12,'Survival Probability'!$A$3:$F$98,6)/(1+Main!$B$5)^(OptimumBenefits!DU12-OptimumBenefits!$A12))*(VLOOKUP(DU12,'Survival Probability'!$A$3:$F$98,3)/VLOOKUP($A12,'Survival Probability'!$A$3:$F$98,3)))</f>
        <v>6.8070124200091975</v>
      </c>
      <c r="DY12" s="282">
        <f t="shared" ca="1" si="48"/>
        <v>0</v>
      </c>
      <c r="DZ12" s="200">
        <f t="shared" ref="DZ12:GK12" si="679">DZ11</f>
        <v>50</v>
      </c>
      <c r="EA12" s="416">
        <f>IF($B12&lt;Main!$B$10,0,HLOOKUP(DZ12,ReplacementRates!$A$3:$BE$59,ReplacementRates!$A11-5,1))*IF(Main!$B$30=1,Main!$B$31,(IF(OptimumBenefits!$B12&lt;20,Main!$B$31,IF(OptimumBenefits!$B12&lt;25,Main!$B$32,IF(OptimumBenefits!$B12&lt;30,Main!$B$33,Main!$B$34)))))*OptimumBenefits!$B12</f>
        <v>0</v>
      </c>
      <c r="EB12" s="418">
        <f ca="1">EA12*IF($B12=Salary!$B12,Salary!$I12,"")</f>
        <v>0</v>
      </c>
      <c r="EC12" s="419">
        <f ca="1">IF($B12&lt;Main!$B$10,0,(VLOOKUP(DZ12,'Survival Probability'!$A$3:$F$98,6)/(1+Main!$B$5)^(OptimumBenefits!DZ12-OptimumBenefits!$A12))*(VLOOKUP(DZ12,'Survival Probability'!$A$3:$F$98,3)/VLOOKUP($A12,'Survival Probability'!$A$3:$F$98,3)))</f>
        <v>6.3084697071932938</v>
      </c>
      <c r="ED12" s="282">
        <f t="shared" ca="1" si="50"/>
        <v>0</v>
      </c>
      <c r="EE12" s="200">
        <f t="shared" ref="EE12:GP12" si="680">EE11</f>
        <v>51</v>
      </c>
      <c r="EF12" s="416">
        <f>IF($B12&lt;Main!$B$10,0,HLOOKUP(EE12,ReplacementRates!$A$3:$BE$59,ReplacementRates!$A11-5,1))*IF(Main!$B$30=1,Main!$B$31,(IF(OptimumBenefits!$B12&lt;20,Main!$B$31,IF(OptimumBenefits!$B12&lt;25,Main!$B$32,IF(OptimumBenefits!$B12&lt;30,Main!$B$33,Main!$B$34)))))*OptimumBenefits!$B12</f>
        <v>0</v>
      </c>
      <c r="EG12" s="418">
        <f ca="1">EF12*IF($B12=Salary!$B12,Salary!$I12,"")</f>
        <v>0</v>
      </c>
      <c r="EH12" s="419">
        <f ca="1">IF($B12&lt;Main!$B$10,0,(VLOOKUP(EE12,'Survival Probability'!$A$3:$F$98,6)/(1+Main!$B$5)^(OptimumBenefits!EE12-OptimumBenefits!$A12))*(VLOOKUP(EE12,'Survival Probability'!$A$3:$F$98,3)/VLOOKUP($A12,'Survival Probability'!$A$3:$F$98,3)))</f>
        <v>5.8437848661912479</v>
      </c>
      <c r="EI12" s="282">
        <f t="shared" ca="1" si="52"/>
        <v>0</v>
      </c>
      <c r="EJ12" s="200">
        <f t="shared" ref="EJ12:GU12" si="681">EJ11</f>
        <v>52</v>
      </c>
      <c r="EK12" s="416">
        <f>IF($B12&lt;Main!$B$10,0,HLOOKUP(EJ12,ReplacementRates!$A$3:$BE$59,ReplacementRates!$A11-5,1))*IF(Main!$B$30=1,Main!$B$31,(IF(OptimumBenefits!$B12&lt;20,Main!$B$31,IF(OptimumBenefits!$B12&lt;25,Main!$B$32,IF(OptimumBenefits!$B12&lt;30,Main!$B$33,Main!$B$34)))))*OptimumBenefits!$B12</f>
        <v>0</v>
      </c>
      <c r="EL12" s="418">
        <f ca="1">EK12*IF($B12=Salary!$B12,Salary!$I12,"")</f>
        <v>0</v>
      </c>
      <c r="EM12" s="419">
        <f ca="1">IF($B12&lt;Main!$B$10,0,(VLOOKUP(EJ12,'Survival Probability'!$A$3:$F$98,6)/(1+Main!$B$5)^(OptimumBenefits!EJ12-OptimumBenefits!$A12))*(VLOOKUP(EJ12,'Survival Probability'!$A$3:$F$98,3)/VLOOKUP($A12,'Survival Probability'!$A$3:$F$98,3)))</f>
        <v>5.410721351899042</v>
      </c>
      <c r="EN12" s="282">
        <f t="shared" ca="1" si="54"/>
        <v>0</v>
      </c>
      <c r="EO12" s="200">
        <f t="shared" ref="EO12:GZ12" si="682">EO11</f>
        <v>53</v>
      </c>
      <c r="EP12" s="416">
        <f>IF($B12&lt;Main!$B$10,0,HLOOKUP(EO12,ReplacementRates!$A$3:$BE$59,ReplacementRates!$A11-5,1))*IF(Main!$B$30=1,Main!$B$31,(IF(OptimumBenefits!$B12&lt;20,Main!$B$31,IF(OptimumBenefits!$B12&lt;25,Main!$B$32,IF(OptimumBenefits!$B12&lt;30,Main!$B$33,Main!$B$34)))))*OptimumBenefits!$B12</f>
        <v>0</v>
      </c>
      <c r="EQ12" s="418">
        <f ca="1">EP12*IF($B12=Salary!$B12,Salary!$I12,"")</f>
        <v>0</v>
      </c>
      <c r="ER12" s="419">
        <f ca="1">IF($B12&lt;Main!$B$10,0,(VLOOKUP(EO12,'Survival Probability'!$A$3:$F$98,6)/(1+Main!$B$5)^(OptimumBenefits!EO12-OptimumBenefits!$A12))*(VLOOKUP(EO12,'Survival Probability'!$A$3:$F$98,3)/VLOOKUP($A12,'Survival Probability'!$A$3:$F$98,3)))</f>
        <v>5.0071910971004563</v>
      </c>
      <c r="ES12" s="282">
        <f t="shared" ca="1" si="56"/>
        <v>0</v>
      </c>
      <c r="ET12" s="200">
        <f t="shared" ref="ET12:HE12" si="683">ET11</f>
        <v>54</v>
      </c>
      <c r="EU12" s="416">
        <f>IF($B12&lt;Main!$B$10,0,HLOOKUP(ET12,ReplacementRates!$A$3:$BE$59,ReplacementRates!$A11-5,1))*IF(Main!$B$30=1,Main!$B$31,(IF(OptimumBenefits!$B12&lt;20,Main!$B$31,IF(OptimumBenefits!$B12&lt;25,Main!$B$32,IF(OptimumBenefits!$B12&lt;30,Main!$B$33,Main!$B$34)))))*OptimumBenefits!$B12</f>
        <v>0</v>
      </c>
      <c r="EV12" s="418">
        <f ca="1">EU12*IF($B12=Salary!$B12,Salary!$I12,"")</f>
        <v>0</v>
      </c>
      <c r="EW12" s="419">
        <f ca="1">IF($B12&lt;Main!$B$10,0,(VLOOKUP(ET12,'Survival Probability'!$A$3:$F$98,6)/(1+Main!$B$5)^(OptimumBenefits!ET12-OptimumBenefits!$A12))*(VLOOKUP(ET12,'Survival Probability'!$A$3:$F$98,3)/VLOOKUP($A12,'Survival Probability'!$A$3:$F$98,3)))</f>
        <v>4.6312421852360171</v>
      </c>
      <c r="EX12" s="282">
        <f t="shared" ca="1" si="58"/>
        <v>0</v>
      </c>
      <c r="EY12" s="200">
        <f t="shared" ref="EY12:HJ12" si="684">EY11</f>
        <v>55</v>
      </c>
      <c r="EZ12" s="416">
        <f>IF($B12&lt;Main!$B$10,0,HLOOKUP(EY12,ReplacementRates!$A$3:$BE$59,ReplacementRates!$A11-5,1))*IF(Main!$B$30=1,Main!$B$31,(IF(OptimumBenefits!$B12&lt;20,Main!$B$31,IF(OptimumBenefits!$B12&lt;25,Main!$B$32,IF(OptimumBenefits!$B12&lt;30,Main!$B$33,Main!$B$34)))))*OptimumBenefits!$B12</f>
        <v>0</v>
      </c>
      <c r="FA12" s="418">
        <f ca="1">EZ12*IF($B12=Salary!$B12,Salary!$I12,"")</f>
        <v>0</v>
      </c>
      <c r="FB12" s="419">
        <f ca="1">IF($B12&lt;Main!$B$10,0,(VLOOKUP(EY12,'Survival Probability'!$A$3:$F$98,6)/(1+Main!$B$5)^(OptimumBenefits!EY12-OptimumBenefits!$A12))*(VLOOKUP(EY12,'Survival Probability'!$A$3:$F$98,3)/VLOOKUP($A12,'Survival Probability'!$A$3:$F$98,3)))</f>
        <v>4.2810497673222097</v>
      </c>
      <c r="FC12" s="282">
        <f t="shared" ca="1" si="60"/>
        <v>0</v>
      </c>
      <c r="FD12" s="200">
        <f t="shared" ref="FD12:HO12" si="685">FD11</f>
        <v>56</v>
      </c>
      <c r="FE12" s="416">
        <f>IF($B12&lt;Main!$B$10,0,HLOOKUP(FD12,ReplacementRates!$A$3:$BE$59,ReplacementRates!$A11-5,1))*IF(Main!$B$30=1,Main!$B$31,(IF(OptimumBenefits!$B12&lt;20,Main!$B$31,IF(OptimumBenefits!$B12&lt;25,Main!$B$32,IF(OptimumBenefits!$B12&lt;30,Main!$B$33,Main!$B$34)))))*OptimumBenefits!$B12</f>
        <v>0</v>
      </c>
      <c r="FF12" s="418">
        <f ca="1">FE12*IF($B12=Salary!$B12,Salary!$I12,"")</f>
        <v>0</v>
      </c>
      <c r="FG12" s="419">
        <f ca="1">IF($B12&lt;Main!$B$10,0,(VLOOKUP(FD12,'Survival Probability'!$A$3:$F$98,6)/(1+Main!$B$5)^(OptimumBenefits!FD12-OptimumBenefits!$A12))*(VLOOKUP(FD12,'Survival Probability'!$A$3:$F$98,3)/VLOOKUP($A12,'Survival Probability'!$A$3:$F$98,3)))</f>
        <v>3.9549078107152478</v>
      </c>
      <c r="FH12" s="282">
        <f t="shared" ca="1" si="62"/>
        <v>0</v>
      </c>
      <c r="FI12" s="200">
        <f t="shared" ref="FI12:HT12" si="686">FI11</f>
        <v>57</v>
      </c>
      <c r="FJ12" s="416">
        <f>IF($B12&lt;Main!$B$10,0,HLOOKUP(FI12,ReplacementRates!$A$3:$BE$59,ReplacementRates!$A11-5,1))*IF(Main!$B$30=1,Main!$B$31,(IF(OptimumBenefits!$B12&lt;20,Main!$B$31,IF(OptimumBenefits!$B12&lt;25,Main!$B$32,IF(OptimumBenefits!$B12&lt;30,Main!$B$33,Main!$B$34)))))*OptimumBenefits!$B12</f>
        <v>0</v>
      </c>
      <c r="FK12" s="418">
        <f ca="1">FJ12*IF($B12=Salary!$B12,Salary!$I12,"")</f>
        <v>0</v>
      </c>
      <c r="FL12" s="419">
        <f ca="1">IF($B12&lt;Main!$B$10,0,(VLOOKUP(FI12,'Survival Probability'!$A$3:$F$98,6)/(1+Main!$B$5)^(OptimumBenefits!FI12-OptimumBenefits!$A12))*(VLOOKUP(FI12,'Survival Probability'!$A$3:$F$98,3)/VLOOKUP($A12,'Survival Probability'!$A$3:$F$98,3)))</f>
        <v>3.651221070797428</v>
      </c>
      <c r="FM12" s="282">
        <f t="shared" ca="1" si="64"/>
        <v>0</v>
      </c>
      <c r="FN12" s="200">
        <f t="shared" ref="FN12:HY12" si="687">FN11</f>
        <v>58</v>
      </c>
      <c r="FO12" s="416">
        <f>IF($B12&lt;Main!$B$10,0,HLOOKUP(FN12,ReplacementRates!$A$3:$BE$59,ReplacementRates!$A11-5,1))*IF(Main!$B$30=1,Main!$B$31,(IF(OptimumBenefits!$B12&lt;20,Main!$B$31,IF(OptimumBenefits!$B12&lt;25,Main!$B$32,IF(OptimumBenefits!$B12&lt;30,Main!$B$33,Main!$B$34)))))*OptimumBenefits!$B12</f>
        <v>0</v>
      </c>
      <c r="FP12" s="418">
        <f ca="1">FO12*IF($B12=Salary!$B12,Salary!$I12,"")</f>
        <v>0</v>
      </c>
      <c r="FQ12" s="419">
        <f ca="1">IF($B12&lt;Main!$B$10,0,(VLOOKUP(FN12,'Survival Probability'!$A$3:$F$98,6)/(1+Main!$B$5)^(OptimumBenefits!FN12-OptimumBenefits!$A12))*(VLOOKUP(FN12,'Survival Probability'!$A$3:$F$98,3)/VLOOKUP($A12,'Survival Probability'!$A$3:$F$98,3)))</f>
        <v>3.3685122453141911</v>
      </c>
      <c r="FR12" s="282">
        <f t="shared" ca="1" si="66"/>
        <v>0</v>
      </c>
      <c r="FS12" s="200">
        <f t="shared" ref="FS12:ID12" si="688">FS11</f>
        <v>59</v>
      </c>
      <c r="FT12" s="416">
        <f>IF($B12&lt;Main!$B$10,0,HLOOKUP(FS12,ReplacementRates!$A$3:$BE$59,ReplacementRates!$A11-5,1))*IF(Main!$B$30=1,Main!$B$31,(IF(OptimumBenefits!$B12&lt;20,Main!$B$31,IF(OptimumBenefits!$B12&lt;25,Main!$B$32,IF(OptimumBenefits!$B12&lt;30,Main!$B$33,Main!$B$34)))))*OptimumBenefits!$B12</f>
        <v>0</v>
      </c>
      <c r="FU12" s="418">
        <f ca="1">FT12*IF($B12=Salary!$B12,Salary!$I12,"")</f>
        <v>0</v>
      </c>
      <c r="FV12" s="419">
        <f ca="1">IF($B12&lt;Main!$B$10,0,(VLOOKUP(FS12,'Survival Probability'!$A$3:$F$98,6)/(1+Main!$B$5)^(OptimumBenefits!FS12-OptimumBenefits!$A12))*(VLOOKUP(FS12,'Survival Probability'!$A$3:$F$98,3)/VLOOKUP($A12,'Survival Probability'!$A$3:$F$98,3)))</f>
        <v>3.1053975726517646</v>
      </c>
      <c r="FW12" s="282">
        <f t="shared" ca="1" si="68"/>
        <v>0</v>
      </c>
      <c r="FX12" s="200">
        <f t="shared" ref="FX12:II12" si="689">FX11</f>
        <v>60</v>
      </c>
      <c r="FY12" s="416">
        <f>IF($B12&lt;Main!$B$10,0,HLOOKUP(FX12,ReplacementRates!$A$3:$BE$59,ReplacementRates!$A11-5,1))*IF(Main!$B$30=1,Main!$B$31,(IF(OptimumBenefits!$B12&lt;20,Main!$B$31,IF(OptimumBenefits!$B12&lt;25,Main!$B$32,IF(OptimumBenefits!$B12&lt;30,Main!$B$33,Main!$B$34)))))*OptimumBenefits!$B12</f>
        <v>0</v>
      </c>
      <c r="FZ12" s="418">
        <f ca="1">FY12*IF($B12=Salary!$B12,Salary!$I12,"")</f>
        <v>0</v>
      </c>
      <c r="GA12" s="419">
        <f ca="1">IF($B12&lt;Main!$B$10,0,(VLOOKUP(FX12,'Survival Probability'!$A$3:$F$98,6)/(1+Main!$B$5)^(OptimumBenefits!FX12-OptimumBenefits!$A12))*(VLOOKUP(FX12,'Survival Probability'!$A$3:$F$98,3)/VLOOKUP($A12,'Survival Probability'!$A$3:$F$98,3)))</f>
        <v>2.8605806938925218</v>
      </c>
      <c r="GB12" s="282">
        <f t="shared" ca="1" si="70"/>
        <v>0</v>
      </c>
      <c r="GC12" s="200">
        <f t="shared" ref="GC12:IN12" si="690">GC11</f>
        <v>61</v>
      </c>
      <c r="GD12" s="416">
        <f>IF($B12&lt;Main!$B$10,0,HLOOKUP(GC12,ReplacementRates!$A$3:$BE$59,ReplacementRates!$A11-5,1))*IF(Main!$B$30=1,Main!$B$31,(IF(OptimumBenefits!$B12&lt;20,Main!$B$31,IF(OptimumBenefits!$B12&lt;25,Main!$B$32,IF(OptimumBenefits!$B12&lt;30,Main!$B$33,Main!$B$34)))))*OptimumBenefits!$B12</f>
        <v>0</v>
      </c>
      <c r="GE12" s="418">
        <f ca="1">GD12*IF($B12=Salary!$B12,Salary!$I12,"")</f>
        <v>0</v>
      </c>
      <c r="GF12" s="419">
        <f ca="1">IF($B12&lt;Main!$B$10,0,(VLOOKUP(GC12,'Survival Probability'!$A$3:$F$98,6)/(1+Main!$B$5)^(OptimumBenefits!GC12-OptimumBenefits!$A12))*(VLOOKUP(GC12,'Survival Probability'!$A$3:$F$98,3)/VLOOKUP($A12,'Survival Probability'!$A$3:$F$98,3)))</f>
        <v>2.6328472208288352</v>
      </c>
      <c r="GG12" s="282">
        <f t="shared" ca="1" si="72"/>
        <v>0</v>
      </c>
      <c r="GH12" s="200">
        <f t="shared" ref="GH12:IS12" si="691">GH11</f>
        <v>62</v>
      </c>
      <c r="GI12" s="416">
        <f>IF($B12&lt;Main!$B$10,0,HLOOKUP(GH12,ReplacementRates!$A$3:$BE$59,ReplacementRates!$A11-5,1))*IF(Main!$B$30=1,Main!$B$31,(IF(OptimumBenefits!$B12&lt;20,Main!$B$31,IF(OptimumBenefits!$B12&lt;25,Main!$B$32,IF(OptimumBenefits!$B12&lt;30,Main!$B$33,Main!$B$34)))))*OptimumBenefits!$B12</f>
        <v>0</v>
      </c>
      <c r="GJ12" s="418">
        <f ca="1">GI12*IF($B12=Salary!$B12,Salary!$I12,"")</f>
        <v>0</v>
      </c>
      <c r="GK12" s="419">
        <f ca="1">IF($B12&lt;Main!$B$10,0,(VLOOKUP(GH12,'Survival Probability'!$A$3:$F$98,6)/(1+Main!$B$5)^(OptimumBenefits!GH12-OptimumBenefits!$A12))*(VLOOKUP(GH12,'Survival Probability'!$A$3:$F$98,3)/VLOOKUP($A12,'Survival Probability'!$A$3:$F$98,3)))</f>
        <v>2.4210594680794251</v>
      </c>
      <c r="GL12" s="282">
        <f t="shared" ca="1" si="74"/>
        <v>0</v>
      </c>
      <c r="GM12" s="200">
        <f t="shared" ref="GM12:IX12" si="692">GM11</f>
        <v>63</v>
      </c>
      <c r="GN12" s="416">
        <f>IF($B12&lt;Main!$B$10,0,HLOOKUP(GM12,ReplacementRates!$A$3:$BE$59,ReplacementRates!$A11-5,1))*IF(Main!$B$30=1,Main!$B$31,(IF(OptimumBenefits!$B12&lt;20,Main!$B$31,IF(OptimumBenefits!$B12&lt;25,Main!$B$32,IF(OptimumBenefits!$B12&lt;30,Main!$B$33,Main!$B$34)))))*OptimumBenefits!$B12</f>
        <v>0</v>
      </c>
      <c r="GO12" s="418">
        <f ca="1">GN12*IF($B12=Salary!$B12,Salary!$I12,"")</f>
        <v>0</v>
      </c>
      <c r="GP12" s="419">
        <f ca="1">IF($B12&lt;Main!$B$10,0,(VLOOKUP(GM12,'Survival Probability'!$A$3:$F$98,6)/(1+Main!$B$5)^(OptimumBenefits!GM12-OptimumBenefits!$A12))*(VLOOKUP(GM12,'Survival Probability'!$A$3:$F$98,3)/VLOOKUP($A12,'Survival Probability'!$A$3:$F$98,3)))</f>
        <v>2.2241696592438149</v>
      </c>
      <c r="GQ12" s="282">
        <f t="shared" ca="1" si="76"/>
        <v>0</v>
      </c>
      <c r="GR12" s="200">
        <f t="shared" ref="GR12:JC12" si="693">GR11</f>
        <v>64</v>
      </c>
      <c r="GS12" s="416">
        <f>IF($B12&lt;Main!$B$10,0,HLOOKUP(GR12,ReplacementRates!$A$3:$BE$59,ReplacementRates!$A11-5,1))*IF(Main!$B$30=1,Main!$B$31,(IF(OptimumBenefits!$B12&lt;20,Main!$B$31,IF(OptimumBenefits!$B12&lt;25,Main!$B$32,IF(OptimumBenefits!$B12&lt;30,Main!$B$33,Main!$B$34)))))*OptimumBenefits!$B12</f>
        <v>0</v>
      </c>
      <c r="GT12" s="418">
        <f ca="1">GS12*IF($B12=Salary!$B12,Salary!$I12,"")</f>
        <v>0</v>
      </c>
      <c r="GU12" s="419">
        <f ca="1">IF($B12&lt;Main!$B$10,0,(VLOOKUP(GR12,'Survival Probability'!$A$3:$F$98,6)/(1+Main!$B$5)^(OptimumBenefits!GR12-OptimumBenefits!$A12))*(VLOOKUP(GR12,'Survival Probability'!$A$3:$F$98,3)/VLOOKUP($A12,'Survival Probability'!$A$3:$F$98,3)))</f>
        <v>2.0411934174983597</v>
      </c>
      <c r="GV12" s="282">
        <f t="shared" ca="1" si="78"/>
        <v>0</v>
      </c>
      <c r="GW12" s="200">
        <f t="shared" ref="GW12:JH12" si="694">GW11</f>
        <v>65</v>
      </c>
      <c r="GX12" s="416">
        <f>IF($B12&lt;Main!$B$10,0,HLOOKUP(GW12,ReplacementRates!$A$3:$BE$59,ReplacementRates!$A11-5,1))*IF(Main!$B$30=1,Main!$B$31,(IF(OptimumBenefits!$B12&lt;20,Main!$B$31,IF(OptimumBenefits!$B12&lt;25,Main!$B$32,IF(OptimumBenefits!$B12&lt;30,Main!$B$33,Main!$B$34)))))*OptimumBenefits!$B12</f>
        <v>0</v>
      </c>
      <c r="GY12" s="418">
        <f ca="1">GX12*IF($B12=Salary!$B12,Salary!$I12,"")</f>
        <v>0</v>
      </c>
      <c r="GZ12" s="419">
        <f ca="1">IF($B12&lt;Main!$B$10,0,(VLOOKUP(GW12,'Survival Probability'!$A$3:$F$98,6)/(1+Main!$B$5)^(OptimumBenefits!GW12-OptimumBenefits!$A12))*(VLOOKUP(GW12,'Survival Probability'!$A$3:$F$98,3)/VLOOKUP($A12,'Survival Probability'!$A$3:$F$98,3)))</f>
        <v>1.8712062568540937</v>
      </c>
      <c r="HA12" s="282">
        <f t="shared" ca="1" si="80"/>
        <v>0</v>
      </c>
      <c r="HB12" s="200">
        <f t="shared" ref="HB12:JM12" si="695">HB11</f>
        <v>66</v>
      </c>
      <c r="HC12" s="416">
        <f>IF($B12&lt;Main!$B$10,0,HLOOKUP(HB12,ReplacementRates!$A$3:$BE$59,ReplacementRates!$A11-5,1))*IF(Main!$B$30=1,Main!$B$31,(IF(OptimumBenefits!$B12&lt;20,Main!$B$31,IF(OptimumBenefits!$B12&lt;25,Main!$B$32,IF(OptimumBenefits!$B12&lt;30,Main!$B$33,Main!$B$34)))))*OptimumBenefits!$B12</f>
        <v>0</v>
      </c>
      <c r="HD12" s="418">
        <f ca="1">HC12*IF($B12=Salary!$B12,Salary!$I12,"")</f>
        <v>0</v>
      </c>
      <c r="HE12" s="419">
        <f ca="1">IF($B12&lt;Main!$B$10,0,(VLOOKUP(HB12,'Survival Probability'!$A$3:$F$98,6)/(1+Main!$B$5)^(OptimumBenefits!HB12-OptimumBenefits!$A12))*(VLOOKUP(HB12,'Survival Probability'!$A$3:$F$98,3)/VLOOKUP($A12,'Survival Probability'!$A$3:$F$98,3)))</f>
        <v>1.7133401893310347</v>
      </c>
      <c r="HF12" s="282">
        <f t="shared" ca="1" si="82"/>
        <v>0</v>
      </c>
      <c r="HG12" s="200">
        <f t="shared" ref="HG12:JR12" si="696">HG11</f>
        <v>67</v>
      </c>
      <c r="HH12" s="416">
        <f>IF($B12&lt;Main!$B$10,0,HLOOKUP(HG12,ReplacementRates!$A$3:$BE$59,ReplacementRates!$A11-5,1))*IF(Main!$B$30=1,Main!$B$31,(IF(OptimumBenefits!$B12&lt;20,Main!$B$31,IF(OptimumBenefits!$B12&lt;25,Main!$B$32,IF(OptimumBenefits!$B12&lt;30,Main!$B$33,Main!$B$34)))))*OptimumBenefits!$B12</f>
        <v>0.13500000000000001</v>
      </c>
      <c r="HI12" s="418">
        <f ca="1">HH12*IF($B12=Salary!$B12,Salary!$I12,"")</f>
        <v>5299.5880004333685</v>
      </c>
      <c r="HJ12" s="419">
        <f ca="1">IF($B12&lt;Main!$B$10,0,(VLOOKUP(HG12,'Survival Probability'!$A$3:$F$98,6)/(1+Main!$B$5)^(OptimumBenefits!HG12-OptimumBenefits!$A12))*(VLOOKUP(HG12,'Survival Probability'!$A$3:$F$98,3)/VLOOKUP($A12,'Survival Probability'!$A$3:$F$98,3)))</f>
        <v>1.5667812987909739</v>
      </c>
      <c r="HK12" s="282">
        <f t="shared" ca="1" si="84"/>
        <v>8303.2953703760541</v>
      </c>
      <c r="HL12" s="200">
        <f t="shared" ref="HL12:JW12" si="697">HL11</f>
        <v>68</v>
      </c>
      <c r="HM12" s="416">
        <f>IF($B12&lt;Main!$B$10,0,HLOOKUP(HL12,ReplacementRates!$A$3:$BE$59,ReplacementRates!$A11-5,1))*IF(Main!$B$30=1,Main!$B$31,(IF(OptimumBenefits!$B12&lt;20,Main!$B$31,IF(OptimumBenefits!$B12&lt;25,Main!$B$32,IF(OptimumBenefits!$B12&lt;30,Main!$B$33,Main!$B$34)))))*OptimumBenefits!$B12</f>
        <v>0.13500000000000001</v>
      </c>
      <c r="HN12" s="418">
        <f ca="1">HM12*IF($B12=Salary!$B12,Salary!$I12,"")</f>
        <v>5299.5880004333685</v>
      </c>
      <c r="HO12" s="419">
        <f ca="1">IF($B12&lt;Main!$B$10,0,(VLOOKUP(HL12,'Survival Probability'!$A$3:$F$98,6)/(1+Main!$B$5)^(OptimumBenefits!HL12-OptimumBenefits!$A12))*(VLOOKUP(HL12,'Survival Probability'!$A$3:$F$98,3)/VLOOKUP($A12,'Survival Probability'!$A$3:$F$98,3)))</f>
        <v>1.4307593971905506</v>
      </c>
      <c r="HP12" s="282">
        <f t="shared" ca="1" si="86"/>
        <v>7582.4353328583211</v>
      </c>
      <c r="HQ12" s="200">
        <f t="shared" ref="HQ12:KB12" si="698">HQ11</f>
        <v>69</v>
      </c>
      <c r="HR12" s="416">
        <f>IF($B12&lt;Main!$B$10,0,HLOOKUP(HQ12,ReplacementRates!$A$3:$BE$59,ReplacementRates!$A11-5,1))*IF(Main!$B$30=1,Main!$B$31,(IF(OptimumBenefits!$B12&lt;20,Main!$B$31,IF(OptimumBenefits!$B12&lt;25,Main!$B$32,IF(OptimumBenefits!$B12&lt;30,Main!$B$33,Main!$B$34)))))*OptimumBenefits!$B12</f>
        <v>0.13500000000000001</v>
      </c>
      <c r="HS12" s="418">
        <f ca="1">HR12*IF($B12=Salary!$B12,Salary!$I12,"")</f>
        <v>5299.5880004333685</v>
      </c>
      <c r="HT12" s="419">
        <f ca="1">IF($B12&lt;Main!$B$10,0,(VLOOKUP(HQ12,'Survival Probability'!$A$3:$F$98,6)/(1+Main!$B$5)^(OptimumBenefits!HQ12-OptimumBenefits!$A12))*(VLOOKUP(HQ12,'Survival Probability'!$A$3:$F$98,3)/VLOOKUP($A12,'Survival Probability'!$A$3:$F$98,3)))</f>
        <v>1.3045850042424649</v>
      </c>
      <c r="HU12" s="282">
        <f t="shared" ca="1" si="88"/>
        <v>6913.7630340286823</v>
      </c>
      <c r="HV12" s="200">
        <f t="shared" ref="HV12:KG12" si="699">HV11</f>
        <v>70</v>
      </c>
      <c r="HW12" s="416">
        <f>IF($B12&lt;Main!$B$10,0,HLOOKUP(HV12,ReplacementRates!$A$3:$BE$59,ReplacementRates!$A11-5,1))*IF(Main!$B$30=1,Main!$B$31,(IF(OptimumBenefits!$B12&lt;20,Main!$B$31,IF(OptimumBenefits!$B12&lt;25,Main!$B$32,IF(OptimumBenefits!$B12&lt;30,Main!$B$33,Main!$B$34)))))*OptimumBenefits!$B12</f>
        <v>0.13500000000000001</v>
      </c>
      <c r="HX12" s="418">
        <f ca="1">HW12*IF($B12=Salary!$B12,Salary!$I12,"")</f>
        <v>5299.5880004333685</v>
      </c>
      <c r="HY12" s="419">
        <f ca="1">IF($B12&lt;Main!$B$10,0,(VLOOKUP(HV12,'Survival Probability'!$A$3:$F$98,6)/(1+Main!$B$5)^(OptimumBenefits!HV12-OptimumBenefits!$A12))*(VLOOKUP(HV12,'Survival Probability'!$A$3:$F$98,3)/VLOOKUP($A12,'Survival Probability'!$A$3:$F$98,3)))</f>
        <v>1.1876080939046543</v>
      </c>
      <c r="HZ12" s="282">
        <f t="shared" ca="1" si="90"/>
        <v>6293.8336036746505</v>
      </c>
      <c r="IA12" s="200">
        <f t="shared" ref="IA12:KL12" si="700">IA11</f>
        <v>71</v>
      </c>
      <c r="IB12" s="416">
        <f>IF($B12&lt;Main!$B$10,0,HLOOKUP(IA12,ReplacementRates!$A$3:$BE$59,ReplacementRates!$A11-5,1))*IF(Main!$B$30=1,Main!$B$31,(IF(OptimumBenefits!$B12&lt;20,Main!$B$31,IF(OptimumBenefits!$B12&lt;25,Main!$B$32,IF(OptimumBenefits!$B12&lt;30,Main!$B$33,Main!$B$34)))))*OptimumBenefits!$B12</f>
        <v>0.13500000000000001</v>
      </c>
      <c r="IC12" s="418">
        <f ca="1">IB12*IF($B12=Salary!$B12,Salary!$I12,"")</f>
        <v>5299.5880004333685</v>
      </c>
      <c r="ID12" s="419">
        <f ca="1">IF($B12&lt;Main!$B$10,0,(VLOOKUP(IA12,'Survival Probability'!$A$3:$F$98,6)/(1+Main!$B$5)^(OptimumBenefits!IA12-OptimumBenefits!$A12))*(VLOOKUP(IA12,'Survival Probability'!$A$3:$F$98,3)/VLOOKUP($A12,'Survival Probability'!$A$3:$F$98,3)))</f>
        <v>1.0792167869456541</v>
      </c>
      <c r="IE12" s="282">
        <f t="shared" ca="1" si="92"/>
        <v>5719.4043339634436</v>
      </c>
      <c r="IF12" s="200">
        <f t="shared" ref="IF12:KP12" si="701">IF11</f>
        <v>72</v>
      </c>
      <c r="IG12" s="416">
        <f>IF($B12&lt;Main!$B$10,0,HLOOKUP(IF12,ReplacementRates!$A$3:$BE$59,ReplacementRates!$A11-5,1))*IF(Main!$B$30=1,Main!$B$31,(IF(OptimumBenefits!$B12&lt;20,Main!$B$31,IF(OptimumBenefits!$B12&lt;25,Main!$B$32,IF(OptimumBenefits!$B12&lt;30,Main!$B$33,Main!$B$34)))))*OptimumBenefits!$B12</f>
        <v>0.13500000000000001</v>
      </c>
      <c r="IH12" s="418">
        <f ca="1">IG12*IF($B12=Salary!$B12,Salary!$I12,"")</f>
        <v>5299.5880004333685</v>
      </c>
      <c r="II12" s="419">
        <f ca="1">IF($B12&lt;Main!$B$10,0,(VLOOKUP(IF12,'Survival Probability'!$A$3:$F$98,6)/(1+Main!$B$5)^(OptimumBenefits!IF12-OptimumBenefits!$A12))*(VLOOKUP(IF12,'Survival Probability'!$A$3:$F$98,3)/VLOOKUP($A12,'Survival Probability'!$A$3:$F$98,3)))</f>
        <v>0.97883560634042299</v>
      </c>
      <c r="IJ12" s="282">
        <f t="shared" ca="1" si="94"/>
        <v>5187.4254337586262</v>
      </c>
      <c r="IK12" s="200">
        <f t="shared" ref="IK12:KP12" si="702">IK11</f>
        <v>73</v>
      </c>
      <c r="IL12" s="416">
        <f>IF($B12&lt;Main!$B$10,0,HLOOKUP(IK12,ReplacementRates!$A$3:$BE$59,ReplacementRates!$A11-5,1))*IF(Main!$B$30=1,Main!$B$31,(IF(OptimumBenefits!$B12&lt;20,Main!$B$31,IF(OptimumBenefits!$B12&lt;25,Main!$B$32,IF(OptimumBenefits!$B12&lt;30,Main!$B$33,Main!$B$34)))))*OptimumBenefits!$B12</f>
        <v>0.13500000000000001</v>
      </c>
      <c r="IM12" s="418">
        <f ca="1">IL12*IF($B12=Salary!$B12,Salary!$I12,"")</f>
        <v>5299.5880004333685</v>
      </c>
      <c r="IN12" s="419">
        <f ca="1">IF($B12&lt;Main!$B$10,0,(VLOOKUP(IK12,'Survival Probability'!$A$3:$F$98,6)/(1+Main!$B$5)^(OptimumBenefits!IK12-OptimumBenefits!$A12))*(VLOOKUP(IK12,'Survival Probability'!$A$3:$F$98,3)/VLOOKUP($A12,'Survival Probability'!$A$3:$F$98,3)))</f>
        <v>0.88597047300897014</v>
      </c>
      <c r="IO12" s="282">
        <f t="shared" ca="1" si="96"/>
        <v>4695.2784874966137</v>
      </c>
      <c r="IP12" s="200">
        <f t="shared" ref="IP12:KP12" si="703">IP11</f>
        <v>74</v>
      </c>
      <c r="IQ12" s="416">
        <f>IF($B12&lt;Main!$B$10,0,HLOOKUP(IP12,ReplacementRates!$A$3:$BE$59,ReplacementRates!$A11-5,1))*IF(Main!$B$30=1,Main!$B$31,(IF(OptimumBenefits!$B12&lt;20,Main!$B$31,IF(OptimumBenefits!$B12&lt;25,Main!$B$32,IF(OptimumBenefits!$B12&lt;30,Main!$B$33,Main!$B$34)))))*OptimumBenefits!$B12</f>
        <v>0.13500000000000001</v>
      </c>
      <c r="IR12" s="418">
        <f ca="1">IQ12*IF($B12=Salary!$B12,Salary!$I12,"")</f>
        <v>5299.5880004333685</v>
      </c>
      <c r="IS12" s="419">
        <f ca="1">IF($B12&lt;Main!$B$10,0,(VLOOKUP(IP12,'Survival Probability'!$A$3:$F$98,6)/(1+Main!$B$5)^(OptimumBenefits!IP12-OptimumBenefits!$A12))*(VLOOKUP(IP12,'Survival Probability'!$A$3:$F$98,3)/VLOOKUP($A12,'Survival Probability'!$A$3:$F$98,3)))</f>
        <v>0.80020231991852464</v>
      </c>
      <c r="IT12" s="282">
        <f t="shared" ca="1" si="98"/>
        <v>4240.7426125591564</v>
      </c>
      <c r="IU12" s="200">
        <f t="shared" ref="IU12:KP12" si="704">IU11</f>
        <v>75</v>
      </c>
      <c r="IV12" s="416">
        <f>IF($B12&lt;Main!$B$10,0,HLOOKUP(IU12,ReplacementRates!$A$3:$BE$59,ReplacementRates!$A11-5,1))*IF(Main!$B$30=1,Main!$B$31,(IF(OptimumBenefits!$B12&lt;20,Main!$B$31,IF(OptimumBenefits!$B12&lt;25,Main!$B$32,IF(OptimumBenefits!$B12&lt;30,Main!$B$33,Main!$B$34)))))*OptimumBenefits!$B12</f>
        <v>0.13500000000000001</v>
      </c>
      <c r="IW12" s="418">
        <f ca="1">IV12*IF($B12=Salary!$B12,Salary!$I12,"")</f>
        <v>5299.5880004333685</v>
      </c>
      <c r="IX12" s="419">
        <f ca="1">IF($B12&lt;Main!$B$10,0,(VLOOKUP(IU12,'Survival Probability'!$A$3:$F$98,6)/(1+Main!$B$5)^(OptimumBenefits!IU12-OptimumBenefits!$A12))*(VLOOKUP(IU12,'Survival Probability'!$A$3:$F$98,3)/VLOOKUP($A12,'Survival Probability'!$A$3:$F$98,3)))</f>
        <v>0.72111946230846868</v>
      </c>
      <c r="IY12" s="282">
        <f t="shared" ca="1" si="100"/>
        <v>3821.6360493289235</v>
      </c>
      <c r="IZ12" s="200">
        <f t="shared" ref="IZ12:KP12" si="705">IZ11</f>
        <v>76</v>
      </c>
      <c r="JA12" s="416">
        <f>IF($B12&lt;Main!$B$10,0,HLOOKUP(IZ12,ReplacementRates!$A$3:$BE$59,ReplacementRates!$A11-5,1))*IF(Main!$B$30=1,Main!$B$31,(IF(OptimumBenefits!$B12&lt;20,Main!$B$31,IF(OptimumBenefits!$B12&lt;25,Main!$B$32,IF(OptimumBenefits!$B12&lt;30,Main!$B$33,Main!$B$34)))))*OptimumBenefits!$B12</f>
        <v>0.13500000000000001</v>
      </c>
      <c r="JB12" s="418">
        <f ca="1">JA12*IF($B12=Salary!$B12,Salary!$I12,"")</f>
        <v>5299.5880004333685</v>
      </c>
      <c r="JC12" s="419">
        <f ca="1">IF($B12&lt;Main!$B$10,0,(VLOOKUP(IZ12,'Survival Probability'!$A$3:$F$98,6)/(1+Main!$B$5)^(OptimumBenefits!IZ12-OptimumBenefits!$A12))*(VLOOKUP(IZ12,'Survival Probability'!$A$3:$F$98,3)/VLOOKUP($A12,'Survival Probability'!$A$3:$F$98,3)))</f>
        <v>0.64831969264039335</v>
      </c>
      <c r="JD12" s="282">
        <f t="shared" ca="1" si="102"/>
        <v>3435.8272635616781</v>
      </c>
      <c r="JE12" s="200">
        <f t="shared" ref="JE12:KP12" si="706">JE11</f>
        <v>77</v>
      </c>
      <c r="JF12" s="416">
        <f>IF($B12&lt;Main!$B$10,0,HLOOKUP(JE12,ReplacementRates!$A$3:$BE$59,ReplacementRates!$A11-5,1))*IF(Main!$B$30=1,Main!$B$31,(IF(OptimumBenefits!$B12&lt;20,Main!$B$31,IF(OptimumBenefits!$B12&lt;25,Main!$B$32,IF(OptimumBenefits!$B12&lt;30,Main!$B$33,Main!$B$34)))))*OptimumBenefits!$B12</f>
        <v>0.13500000000000001</v>
      </c>
      <c r="JG12" s="418">
        <f ca="1">JF12*IF($B12=Salary!$B12,Salary!$I12,"")</f>
        <v>5299.5880004333685</v>
      </c>
      <c r="JH12" s="419">
        <f ca="1">IF($B12&lt;Main!$B$10,0,(VLOOKUP(JE12,'Survival Probability'!$A$3:$F$98,6)/(1+Main!$B$5)^(OptimumBenefits!JE12-OptimumBenefits!$A12))*(VLOOKUP(JE12,'Survival Probability'!$A$3:$F$98,3)/VLOOKUP($A12,'Survival Probability'!$A$3:$F$98,3)))</f>
        <v>0.58141249703246289</v>
      </c>
      <c r="JI12" s="282">
        <f t="shared" ca="1" si="104"/>
        <v>3081.2466925752419</v>
      </c>
      <c r="JJ12" s="200">
        <f t="shared" ref="JJ12:KP12" si="707">JJ11</f>
        <v>78</v>
      </c>
      <c r="JK12" s="416">
        <f>IF($B12&lt;Main!$B$10,0,HLOOKUP(JJ12,ReplacementRates!$A$3:$BE$59,ReplacementRates!$A11-5,1))*IF(Main!$B$30=1,Main!$B$31,(IF(OptimumBenefits!$B12&lt;20,Main!$B$31,IF(OptimumBenefits!$B12&lt;25,Main!$B$32,IF(OptimumBenefits!$B12&lt;30,Main!$B$33,Main!$B$34)))))*OptimumBenefits!$B12</f>
        <v>0.13500000000000001</v>
      </c>
      <c r="JL12" s="418">
        <f ca="1">JK12*IF($B12=Salary!$B12,Salary!$I12,"")</f>
        <v>5299.5880004333685</v>
      </c>
      <c r="JM12" s="419">
        <f ca="1">IF($B12&lt;Main!$B$10,0,(VLOOKUP(JJ12,'Survival Probability'!$A$3:$F$98,6)/(1+Main!$B$5)^(OptimumBenefits!JJ12-OptimumBenefits!$A12))*(VLOOKUP(JJ12,'Survival Probability'!$A$3:$F$98,3)/VLOOKUP($A12,'Survival Probability'!$A$3:$F$98,3)))</f>
        <v>0.52002802377880841</v>
      </c>
      <c r="JN12" s="282">
        <f t="shared" ca="1" si="106"/>
        <v>2755.9342747072515</v>
      </c>
      <c r="JO12" s="200">
        <f t="shared" ref="JO12:KP12" si="708">JO11</f>
        <v>79</v>
      </c>
      <c r="JP12" s="416">
        <f>IF($B12&lt;Main!$B$10,0,HLOOKUP(JO12,ReplacementRates!$A$3:$BE$59,ReplacementRates!$A11-5,1))*IF(Main!$B$30=1,Main!$B$31,(IF(OptimumBenefits!$B12&lt;20,Main!$B$31,IF(OptimumBenefits!$B12&lt;25,Main!$B$32,IF(OptimumBenefits!$B12&lt;30,Main!$B$33,Main!$B$34)))))*OptimumBenefits!$B12</f>
        <v>0.13500000000000001</v>
      </c>
      <c r="JQ12" s="418">
        <f ca="1">JP12*IF($B12=Salary!$B12,Salary!$I12,"")</f>
        <v>5299.5880004333685</v>
      </c>
      <c r="JR12" s="419">
        <f ca="1">IF($B12&lt;Main!$B$10,0,(VLOOKUP(JO12,'Survival Probability'!$A$3:$F$98,6)/(1+Main!$B$5)^(OptimumBenefits!JO12-OptimumBenefits!$A12))*(VLOOKUP(JO12,'Survival Probability'!$A$3:$F$98,3)/VLOOKUP($A12,'Survival Probability'!$A$3:$F$98,3)))</f>
        <v>0.46380601138591332</v>
      </c>
      <c r="JS12" s="282">
        <f t="shared" ca="1" si="108"/>
        <v>2457.9807724696484</v>
      </c>
      <c r="JT12" s="200">
        <f t="shared" ref="JT12:KP12" si="709">JT11</f>
        <v>80</v>
      </c>
      <c r="JU12" s="416">
        <f>IF($B12&lt;Main!$B$10,0,HLOOKUP(JT12,ReplacementRates!$A$3:$BE$59,ReplacementRates!$A11-5,1))*IF(Main!$B$30=1,Main!$B$31,(IF(OptimumBenefits!$B12&lt;20,Main!$B$31,IF(OptimumBenefits!$B12&lt;25,Main!$B$32,IF(OptimumBenefits!$B12&lt;30,Main!$B$33,Main!$B$34)))))*OptimumBenefits!$B12</f>
        <v>0.13500000000000001</v>
      </c>
      <c r="JV12" s="418">
        <f ca="1">JU12*IF($B12=Salary!$B12,Salary!$I12,"")</f>
        <v>5299.5880004333685</v>
      </c>
      <c r="JW12" s="419">
        <f ca="1">IF($B12&lt;Main!$B$10,0,(VLOOKUP(JT12,'Survival Probability'!$A$3:$F$98,6)/(1+Main!$B$5)^(OptimumBenefits!JT12-OptimumBenefits!$A12))*(VLOOKUP(JT12,'Survival Probability'!$A$3:$F$98,3)/VLOOKUP($A12,'Survival Probability'!$A$3:$F$98,3)))</f>
        <v>0.41239184112871557</v>
      </c>
      <c r="JX12" s="282">
        <f t="shared" ca="1" si="110"/>
        <v>2185.5068527223652</v>
      </c>
      <c r="JY12" s="200">
        <f t="shared" ref="JY12:KP12" si="710">JY11</f>
        <v>81</v>
      </c>
      <c r="JZ12" s="416">
        <f>IF($B12&lt;Main!$B$10,0,HLOOKUP(JY12,ReplacementRates!$A$3:$BE$59,ReplacementRates!$A11-5,1))*IF(Main!$B$30=1,Main!$B$31,(IF(OptimumBenefits!$B12&lt;20,Main!$B$31,IF(OptimumBenefits!$B12&lt;25,Main!$B$32,IF(OptimumBenefits!$B12&lt;30,Main!$B$33,Main!$B$34)))))*OptimumBenefits!$B12</f>
        <v>0.13500000000000001</v>
      </c>
      <c r="KA12" s="418">
        <f ca="1">JZ12*IF($B12=Salary!$B12,Salary!$I12,"")</f>
        <v>5299.5880004333685</v>
      </c>
      <c r="KB12" s="419">
        <f ca="1">IF($B12&lt;Main!$B$10,0,(VLOOKUP(JY12,'Survival Probability'!$A$3:$F$98,6)/(1+Main!$B$5)^(OptimumBenefits!JY12-OptimumBenefits!$A12))*(VLOOKUP(JY12,'Survival Probability'!$A$3:$F$98,3)/VLOOKUP($A12,'Survival Probability'!$A$3:$F$98,3)))</f>
        <v>0.36545511107711548</v>
      </c>
      <c r="KC12" s="282">
        <f t="shared" ca="1" si="112"/>
        <v>1936.7615213613251</v>
      </c>
      <c r="KD12" s="200">
        <f t="shared" ref="KD12:KP12" si="711">KD11</f>
        <v>82</v>
      </c>
      <c r="KE12" s="416">
        <f>IF($B12&lt;Main!$B$10,0,HLOOKUP(KD12,ReplacementRates!$A$3:$BE$59,ReplacementRates!$A11-5,1))*IF(Main!$B$30=1,Main!$B$31,(IF(OptimumBenefits!$B12&lt;20,Main!$B$31,IF(OptimumBenefits!$B12&lt;25,Main!$B$32,IF(OptimumBenefits!$B12&lt;30,Main!$B$33,Main!$B$34)))))*OptimumBenefits!$B12</f>
        <v>0.13500000000000001</v>
      </c>
      <c r="KF12" s="418">
        <f ca="1">KE12*IF($B12=Salary!$B12,Salary!$I12,"")</f>
        <v>5299.5880004333685</v>
      </c>
      <c r="KG12" s="419">
        <f ca="1">IF($B12&lt;Main!$B$10,0,(VLOOKUP(KD12,'Survival Probability'!$A$3:$F$98,6)/(1+Main!$B$5)^(OptimumBenefits!KD12-OptimumBenefits!$A12))*(VLOOKUP(KD12,'Survival Probability'!$A$3:$F$98,3)/VLOOKUP($A12,'Survival Probability'!$A$3:$F$98,3)))</f>
        <v>0.32268820851113689</v>
      </c>
      <c r="KH12" s="282">
        <f t="shared" ca="1" si="114"/>
        <v>1710.1145577069619</v>
      </c>
      <c r="KI12" s="200">
        <f t="shared" ref="KI12:KP12" si="712">KI11</f>
        <v>83</v>
      </c>
      <c r="KJ12" s="416">
        <f>IF($B12&lt;Main!$B$10,0,HLOOKUP(KI12,ReplacementRates!$A$3:$BE$59,ReplacementRates!$A11-5,1))*IF(Main!$B$30=1,Main!$B$31,(IF(OptimumBenefits!$B12&lt;20,Main!$B$31,IF(OptimumBenefits!$B12&lt;25,Main!$B$32,IF(OptimumBenefits!$B12&lt;30,Main!$B$33,Main!$B$34)))))*OptimumBenefits!$B12</f>
        <v>0.13500000000000001</v>
      </c>
      <c r="KK12" s="418">
        <f ca="1">KJ12*IF($B12=Salary!$B12,Salary!$I12,"")</f>
        <v>5299.5880004333685</v>
      </c>
      <c r="KL12" s="419">
        <f ca="1">IF($B12&lt;Main!$B$10,0,(VLOOKUP(KI12,'Survival Probability'!$A$3:$F$98,6)/(1+Main!$B$5)^(OptimumBenefits!KI12-OptimumBenefits!$A12))*(VLOOKUP(KI12,'Survival Probability'!$A$3:$F$98,3)/VLOOKUP($A12,'Survival Probability'!$A$3:$F$98,3)))</f>
        <v>0.28380455644860852</v>
      </c>
      <c r="KM12" s="282">
        <f t="shared" ca="1" si="116"/>
        <v>1504.0472218233604</v>
      </c>
      <c r="KN12" s="200">
        <f t="shared" ref="KN12:KP12" si="713">KN11</f>
        <v>84</v>
      </c>
      <c r="KO12" s="416">
        <f>IF($B12&lt;Main!$B$10,0,HLOOKUP(KN12,ReplacementRates!$A$3:$BE$59,ReplacementRates!$A11-5,1))*IF(Main!$B$30=1,Main!$B$31,(IF(OptimumBenefits!$B12&lt;20,Main!$B$31,IF(OptimumBenefits!$B12&lt;25,Main!$B$32,IF(OptimumBenefits!$B12&lt;30,Main!$B$33,Main!$B$34)))))*OptimumBenefits!$B12</f>
        <v>0.13500000000000001</v>
      </c>
      <c r="KP12" s="418">
        <f ca="1">KO12*IF($B12=Salary!$B12,Salary!$I12,"")</f>
        <v>5299.5880004333685</v>
      </c>
    </row>
    <row r="13" spans="1:302">
      <c r="A13" s="205">
        <f t="shared" si="178"/>
        <v>36</v>
      </c>
      <c r="B13" s="205">
        <v>11</v>
      </c>
      <c r="C13" s="205">
        <f t="shared" ca="1" si="357"/>
        <v>0</v>
      </c>
      <c r="D13" s="271">
        <f t="shared" ca="1" si="536"/>
        <v>10165.396600416983</v>
      </c>
      <c r="E13" s="201">
        <f t="shared" si="179"/>
        <v>25</v>
      </c>
      <c r="F13" s="416">
        <f>IF($B13&lt;Main!$B$10,0,HLOOKUP(E13,ReplacementRates!$A$3:$BE$59,ReplacementRates!$A12-5,1))*IF(Main!$B$30=1,Main!$B$31,(IF(OptimumBenefits!$B13&lt;20,Main!$B$31,IF(OptimumBenefits!$B13&lt;25,Main!$B$32,IF(OptimumBenefits!$B13&lt;30,Main!$B$33,Main!$B$34)))))*OptimumBenefits!$B13</f>
        <v>0</v>
      </c>
      <c r="G13" s="418">
        <f ca="1">F13*IF($B13=Salary!$B13,Salary!$I13,"")</f>
        <v>0</v>
      </c>
      <c r="H13" s="419">
        <f ca="1">IF($B13&lt;Main!$B$10,0,(VLOOKUP(E13,'Survival Probability'!$A$3:$F$98,6)/(1+Main!$B$5)^(OptimumBenefits!E13-OptimumBenefits!$A13))*(VLOOKUP(E13,'Survival Probability'!$A$3:$F$98,3)/VLOOKUP($A13,'Survival Probability'!$A$3:$F$98,3)))</f>
        <v>2.1107995271786923</v>
      </c>
      <c r="I13" s="282">
        <f t="shared" si="476"/>
        <v>0</v>
      </c>
      <c r="J13" s="200">
        <f t="shared" ref="J13:N13" si="714">J12</f>
        <v>26</v>
      </c>
      <c r="K13" s="416">
        <f>IF($B13&lt;Main!$B$10,0,HLOOKUP(J13,ReplacementRates!$A$3:$BE$59,ReplacementRates!$A12-5,1))*IF(Main!$B$30=1,Main!$B$31,(IF(OptimumBenefits!$B13&lt;20,Main!$B$31,IF(OptimumBenefits!$B13&lt;25,Main!$B$32,IF(OptimumBenefits!$B13&lt;30,Main!$B$33,Main!$B$34)))))*OptimumBenefits!$B13</f>
        <v>0</v>
      </c>
      <c r="L13" s="418">
        <f ca="1">K13*IF($B13=Salary!$B13,Salary!$I13,"")</f>
        <v>0</v>
      </c>
      <c r="M13" s="419">
        <f ca="1">IF($B13&lt;Main!$B$10,0,(VLOOKUP(J13,'Survival Probability'!$A$3:$F$98,6)/(1+Main!$B$5)^(OptimumBenefits!J13-OptimumBenefits!$A13))*(VLOOKUP(J13,'Survival Probability'!$A$3:$F$98,3)/VLOOKUP($A13,'Survival Probability'!$A$3:$F$98,3)))</f>
        <v>1.9723609308294865</v>
      </c>
      <c r="N13" s="282">
        <f t="shared" si="2"/>
        <v>0</v>
      </c>
      <c r="O13" s="200">
        <f t="shared" ref="O13:BZ13" si="715">O12</f>
        <v>27</v>
      </c>
      <c r="P13" s="416">
        <f>IF($B13&lt;Main!$B$10,0,HLOOKUP(O13,ReplacementRates!$A$3:$BE$59,ReplacementRates!$A12-5,1))*IF(Main!$B$30=1,Main!$B$31,(IF(OptimumBenefits!$B13&lt;20,Main!$B$31,IF(OptimumBenefits!$B13&lt;25,Main!$B$32,IF(OptimumBenefits!$B13&lt;30,Main!$B$33,Main!$B$34)))))*OptimumBenefits!$B13</f>
        <v>0</v>
      </c>
      <c r="Q13" s="418">
        <f ca="1">P13*IF($B13=Salary!$B13,Salary!$I13,"")</f>
        <v>0</v>
      </c>
      <c r="R13" s="419">
        <f ca="1">IF($B13&lt;Main!$B$10,0,(VLOOKUP(O13,'Survival Probability'!$A$3:$F$98,6)/(1+Main!$B$5)^(OptimumBenefits!O13-OptimumBenefits!$A13))*(VLOOKUP(O13,'Survival Probability'!$A$3:$F$98,3)/VLOOKUP($A13,'Survival Probability'!$A$3:$F$98,3)))</f>
        <v>1.8429753181475794</v>
      </c>
      <c r="S13" s="282">
        <f t="shared" si="4"/>
        <v>0</v>
      </c>
      <c r="T13" s="200">
        <f t="shared" ref="T13:CE13" si="716">T12</f>
        <v>28</v>
      </c>
      <c r="U13" s="416">
        <f>IF($B13&lt;Main!$B$10,0,HLOOKUP(T13,ReplacementRates!$A$3:$BE$59,ReplacementRates!$A12-5,1))*IF(Main!$B$30=1,Main!$B$31,(IF(OptimumBenefits!$B13&lt;20,Main!$B$31,IF(OptimumBenefits!$B13&lt;25,Main!$B$32,IF(OptimumBenefits!$B13&lt;30,Main!$B$33,Main!$B$34)))))*OptimumBenefits!$B13</f>
        <v>0</v>
      </c>
      <c r="V13" s="418">
        <f ca="1">U13*IF($B13=Salary!$B13,Salary!$I13,"")</f>
        <v>0</v>
      </c>
      <c r="W13" s="419">
        <f ca="1">IF($B13&lt;Main!$B$10,0,(VLOOKUP(T13,'Survival Probability'!$A$3:$F$98,6)/(1+Main!$B$5)^(OptimumBenefits!T13-OptimumBenefits!$A13))*(VLOOKUP(T13,'Survival Probability'!$A$3:$F$98,3)/VLOOKUP($A13,'Survival Probability'!$A$3:$F$98,3)))</f>
        <v>1.7220518793104713</v>
      </c>
      <c r="X13" s="282">
        <f t="shared" si="6"/>
        <v>0</v>
      </c>
      <c r="Y13" s="200">
        <f t="shared" ref="Y13:CJ13" si="717">Y12</f>
        <v>29</v>
      </c>
      <c r="Z13" s="416">
        <f>IF($B13&lt;Main!$B$10,0,HLOOKUP(Y13,ReplacementRates!$A$3:$BE$59,ReplacementRates!$A12-5,1))*IF(Main!$B$30=1,Main!$B$31,(IF(OptimumBenefits!$B13&lt;20,Main!$B$31,IF(OptimumBenefits!$B13&lt;25,Main!$B$32,IF(OptimumBenefits!$B13&lt;30,Main!$B$33,Main!$B$34)))))*OptimumBenefits!$B13</f>
        <v>0</v>
      </c>
      <c r="AA13" s="418">
        <f ca="1">Z13*IF($B13=Salary!$B13,Salary!$I13,"")</f>
        <v>0</v>
      </c>
      <c r="AB13" s="419">
        <f ca="1">IF($B13&lt;Main!$B$10,0,(VLOOKUP(Y13,'Survival Probability'!$A$3:$F$98,6)/(1+Main!$B$5)^(OptimumBenefits!Y13-OptimumBenefits!$A13))*(VLOOKUP(Y13,'Survival Probability'!$A$3:$F$98,3)/VLOOKUP($A13,'Survival Probability'!$A$3:$F$98,3)))</f>
        <v>1.6090384726663847</v>
      </c>
      <c r="AC13" s="282">
        <f t="shared" si="8"/>
        <v>0</v>
      </c>
      <c r="AD13" s="200">
        <f t="shared" ref="AD13:CO13" si="718">AD12</f>
        <v>30</v>
      </c>
      <c r="AE13" s="416">
        <f>IF($B13&lt;Main!$B$10,0,HLOOKUP(AD13,ReplacementRates!$A$3:$BE$59,ReplacementRates!$A12-5,1))*IF(Main!$B$30=1,Main!$B$31,(IF(OptimumBenefits!$B13&lt;20,Main!$B$31,IF(OptimumBenefits!$B13&lt;25,Main!$B$32,IF(OptimumBenefits!$B13&lt;30,Main!$B$33,Main!$B$34)))))*OptimumBenefits!$B13</f>
        <v>0</v>
      </c>
      <c r="AF13" s="418">
        <f ca="1">AE13*IF($B13=Salary!$B13,Salary!$I13,"")</f>
        <v>0</v>
      </c>
      <c r="AG13" s="419">
        <f ca="1">IF($B13&lt;Main!$B$10,0,(VLOOKUP(AD13,'Survival Probability'!$A$3:$F$98,6)/(1+Main!$B$5)^(OptimumBenefits!AD13-OptimumBenefits!$A13))*(VLOOKUP(AD13,'Survival Probability'!$A$3:$F$98,3)/VLOOKUP($A13,'Survival Probability'!$A$3:$F$98,3)))</f>
        <v>1.5034191301110029</v>
      </c>
      <c r="AH13" s="282">
        <f t="shared" si="10"/>
        <v>0</v>
      </c>
      <c r="AI13" s="200">
        <f t="shared" ref="AI13:CT13" si="719">AI12</f>
        <v>31</v>
      </c>
      <c r="AJ13" s="416">
        <f>IF($B13&lt;Main!$B$10,0,HLOOKUP(AI13,ReplacementRates!$A$3:$BE$59,ReplacementRates!$A12-5,1))*IF(Main!$B$30=1,Main!$B$31,(IF(OptimumBenefits!$B13&lt;20,Main!$B$31,IF(OptimumBenefits!$B13&lt;25,Main!$B$32,IF(OptimumBenefits!$B13&lt;30,Main!$B$33,Main!$B$34)))))*OptimumBenefits!$B13</f>
        <v>0</v>
      </c>
      <c r="AK13" s="418">
        <f ca="1">AJ13*IF($B13=Salary!$B13,Salary!$I13,"")</f>
        <v>0</v>
      </c>
      <c r="AL13" s="419">
        <f ca="1">IF($B13&lt;Main!$B$10,0,(VLOOKUP(AI13,'Survival Probability'!$A$3:$F$98,6)/(1+Main!$B$5)^(OptimumBenefits!AI13-OptimumBenefits!$A13))*(VLOOKUP(AI13,'Survival Probability'!$A$3:$F$98,3)/VLOOKUP($A13,'Survival Probability'!$A$3:$F$98,3)))</f>
        <v>1.4047117961504985</v>
      </c>
      <c r="AM13" s="282">
        <f t="shared" si="12"/>
        <v>0</v>
      </c>
      <c r="AN13" s="200">
        <f t="shared" ref="AN13:CY13" si="720">AN12</f>
        <v>32</v>
      </c>
      <c r="AO13" s="416">
        <f>IF($B13&lt;Main!$B$10,0,HLOOKUP(AN13,ReplacementRates!$A$3:$BE$59,ReplacementRates!$A12-5,1))*IF(Main!$B$30=1,Main!$B$31,(IF(OptimumBenefits!$B13&lt;20,Main!$B$31,IF(OptimumBenefits!$B13&lt;25,Main!$B$32,IF(OptimumBenefits!$B13&lt;30,Main!$B$33,Main!$B$34)))))*OptimumBenefits!$B13</f>
        <v>0</v>
      </c>
      <c r="AP13" s="418">
        <f ca="1">AO13*IF($B13=Salary!$B13,Salary!$I13,"")</f>
        <v>0</v>
      </c>
      <c r="AQ13" s="419">
        <f ca="1">IF($B13&lt;Main!$B$10,0,(VLOOKUP(AN13,'Survival Probability'!$A$3:$F$98,6)/(1+Main!$B$5)^(OptimumBenefits!AN13-OptimumBenefits!$A13))*(VLOOKUP(AN13,'Survival Probability'!$A$3:$F$98,3)/VLOOKUP($A13,'Survival Probability'!$A$3:$F$98,3)))</f>
        <v>1.3124586302506791</v>
      </c>
      <c r="AR13" s="282">
        <f t="shared" si="14"/>
        <v>0</v>
      </c>
      <c r="AS13" s="200">
        <f t="shared" ref="AS13:DD13" si="721">AS12</f>
        <v>33</v>
      </c>
      <c r="AT13" s="416">
        <f>IF($B13&lt;Main!$B$10,0,HLOOKUP(AS13,ReplacementRates!$A$3:$BE$59,ReplacementRates!$A12-5,1))*IF(Main!$B$30=1,Main!$B$31,(IF(OptimumBenefits!$B13&lt;20,Main!$B$31,IF(OptimumBenefits!$B13&lt;25,Main!$B$32,IF(OptimumBenefits!$B13&lt;30,Main!$B$33,Main!$B$34)))))*OptimumBenefits!$B13</f>
        <v>0</v>
      </c>
      <c r="AU13" s="418">
        <f ca="1">AT13*IF($B13=Salary!$B13,Salary!$I13,"")</f>
        <v>0</v>
      </c>
      <c r="AV13" s="419">
        <f ca="1">IF($B13&lt;Main!$B$10,0,(VLOOKUP(AS13,'Survival Probability'!$A$3:$F$98,6)/(1+Main!$B$5)^(OptimumBenefits!AS13-OptimumBenefits!$A13))*(VLOOKUP(AS13,'Survival Probability'!$A$3:$F$98,3)/VLOOKUP($A13,'Survival Probability'!$A$3:$F$98,3)))</f>
        <v>1.2262402833313102</v>
      </c>
      <c r="AW13" s="282">
        <f t="shared" si="16"/>
        <v>0</v>
      </c>
      <c r="AX13" s="200">
        <f t="shared" ref="AX13:DI13" si="722">AX12</f>
        <v>34</v>
      </c>
      <c r="AY13" s="416">
        <f>IF($B13&lt;Main!$B$10,0,HLOOKUP(AX13,ReplacementRates!$A$3:$BE$59,ReplacementRates!$A12-5,1))*IF(Main!$B$30=1,Main!$B$31,(IF(OptimumBenefits!$B13&lt;20,Main!$B$31,IF(OptimumBenefits!$B13&lt;25,Main!$B$32,IF(OptimumBenefits!$B13&lt;30,Main!$B$33,Main!$B$34)))))*OptimumBenefits!$B13</f>
        <v>0</v>
      </c>
      <c r="AZ13" s="418">
        <f ca="1">AY13*IF($B13=Salary!$B13,Salary!$I13,"")</f>
        <v>0</v>
      </c>
      <c r="BA13" s="419">
        <f ca="1">IF($B13&lt;Main!$B$10,0,(VLOOKUP(AX13,'Survival Probability'!$A$3:$F$98,6)/(1+Main!$B$5)^(OptimumBenefits!AX13-OptimumBenefits!$A13))*(VLOOKUP(AX13,'Survival Probability'!$A$3:$F$98,3)/VLOOKUP($A13,'Survival Probability'!$A$3:$F$98,3)))</f>
        <v>1.145664557216274</v>
      </c>
      <c r="BB13" s="282">
        <f t="shared" si="18"/>
        <v>0</v>
      </c>
      <c r="BC13" s="200">
        <f t="shared" ref="BC13:DN13" si="723">BC12</f>
        <v>35</v>
      </c>
      <c r="BD13" s="416">
        <f>IF($B13&lt;Main!$B$10,0,HLOOKUP(BC13,ReplacementRates!$A$3:$BE$59,ReplacementRates!$A12-5,1))*IF(Main!$B$30=1,Main!$B$31,(IF(OptimumBenefits!$B13&lt;20,Main!$B$31,IF(OptimumBenefits!$B13&lt;25,Main!$B$32,IF(OptimumBenefits!$B13&lt;30,Main!$B$33,Main!$B$34)))))*OptimumBenefits!$B13</f>
        <v>0</v>
      </c>
      <c r="BE13" s="418">
        <f ca="1">BD13*IF($B13=Salary!$B13,Salary!$I13,"")</f>
        <v>0</v>
      </c>
      <c r="BF13" s="419">
        <f ca="1">IF($B13&lt;Main!$B$10,0,(VLOOKUP(BC13,'Survival Probability'!$A$3:$F$98,6)/(1+Main!$B$5)^(OptimumBenefits!BC13-OptimumBenefits!$A13))*(VLOOKUP(BC13,'Survival Probability'!$A$3:$F$98,3)/VLOOKUP($A13,'Survival Probability'!$A$3:$F$98,3)))</f>
        <v>1.0703652850989778</v>
      </c>
      <c r="BG13" s="282">
        <f t="shared" si="20"/>
        <v>0</v>
      </c>
      <c r="BH13" s="200">
        <f t="shared" ref="BH13:DS13" si="724">BH12</f>
        <v>36</v>
      </c>
      <c r="BI13" s="416">
        <f>IF($B13&lt;Main!$B$10,0,HLOOKUP(BH13,ReplacementRates!$A$3:$BE$59,ReplacementRates!$A12-5,1))*IF(Main!$B$30=1,Main!$B$31,(IF(OptimumBenefits!$B13&lt;20,Main!$B$31,IF(OptimumBenefits!$B13&lt;25,Main!$B$32,IF(OptimumBenefits!$B13&lt;30,Main!$B$33,Main!$B$34)))))*OptimumBenefits!$B13</f>
        <v>0</v>
      </c>
      <c r="BJ13" s="418">
        <f ca="1">BI13*IF($B13=Salary!$B13,Salary!$I13,"")</f>
        <v>0</v>
      </c>
      <c r="BK13" s="419">
        <f ca="1">IF($B13&lt;Main!$B$10,0,(VLOOKUP(BH13,'Survival Probability'!$A$3:$F$98,6)/(1+Main!$B$5)^(OptimumBenefits!BH13-OptimumBenefits!$A13))*(VLOOKUP(BH13,'Survival Probability'!$A$3:$F$98,3)/VLOOKUP($A13,'Survival Probability'!$A$3:$F$98,3)))</f>
        <v>1</v>
      </c>
      <c r="BL13" s="282">
        <f t="shared" ca="1" si="22"/>
        <v>0</v>
      </c>
      <c r="BM13" s="200">
        <f t="shared" ref="BM13:DX13" si="725">BM12</f>
        <v>37</v>
      </c>
      <c r="BN13" s="416">
        <f>IF($B13&lt;Main!$B$10,0,HLOOKUP(BM13,ReplacementRates!$A$3:$BE$59,ReplacementRates!$A12-5,1))*IF(Main!$B$30=1,Main!$B$31,(IF(OptimumBenefits!$B13&lt;20,Main!$B$31,IF(OptimumBenefits!$B13&lt;25,Main!$B$32,IF(OptimumBenefits!$B13&lt;30,Main!$B$33,Main!$B$34)))))*OptimumBenefits!$B13</f>
        <v>0</v>
      </c>
      <c r="BO13" s="418">
        <f ca="1">BN13*IF($B13=Salary!$B13,Salary!$I13,"")</f>
        <v>0</v>
      </c>
      <c r="BP13" s="419">
        <f ca="1">IF($B13&lt;Main!$B$10,0,(VLOOKUP(BM13,'Survival Probability'!$A$3:$F$98,6)/(1+Main!$B$5)^(OptimumBenefits!BM13-OptimumBenefits!$A13))*(VLOOKUP(BM13,'Survival Probability'!$A$3:$F$98,3)/VLOOKUP($A13,'Survival Probability'!$A$3:$F$98,3)))</f>
        <v>0.93423844350777241</v>
      </c>
      <c r="BQ13" s="282">
        <f t="shared" ca="1" si="24"/>
        <v>0</v>
      </c>
      <c r="BR13" s="200">
        <f t="shared" ref="BR13:EC13" si="726">BR12</f>
        <v>38</v>
      </c>
      <c r="BS13" s="416">
        <f>IF($B13&lt;Main!$B$10,0,HLOOKUP(BR13,ReplacementRates!$A$3:$BE$59,ReplacementRates!$A12-5,1))*IF(Main!$B$30=1,Main!$B$31,(IF(OptimumBenefits!$B13&lt;20,Main!$B$31,IF(OptimumBenefits!$B13&lt;25,Main!$B$32,IF(OptimumBenefits!$B13&lt;30,Main!$B$33,Main!$B$34)))))*OptimumBenefits!$B13</f>
        <v>0</v>
      </c>
      <c r="BT13" s="418">
        <f ca="1">BS13*IF($B13=Salary!$B13,Salary!$I13,"")</f>
        <v>0</v>
      </c>
      <c r="BU13" s="419">
        <f ca="1">IF($B13&lt;Main!$B$10,0,(VLOOKUP(BR13,'Survival Probability'!$A$3:$F$98,6)/(1+Main!$B$5)^(OptimumBenefits!BR13-OptimumBenefits!$A13))*(VLOOKUP(BR13,'Survival Probability'!$A$3:$F$98,3)/VLOOKUP($A13,'Survival Probability'!$A$3:$F$98,3)))</f>
        <v>0.87278336014294888</v>
      </c>
      <c r="BV13" s="282">
        <f t="shared" ca="1" si="26"/>
        <v>0</v>
      </c>
      <c r="BW13" s="200">
        <f t="shared" ref="BW13:EH13" si="727">BW12</f>
        <v>39</v>
      </c>
      <c r="BX13" s="416">
        <f>IF($B13&lt;Main!$B$10,0,HLOOKUP(BW13,ReplacementRates!$A$3:$BE$59,ReplacementRates!$A12-5,1))*IF(Main!$B$30=1,Main!$B$31,(IF(OptimumBenefits!$B13&lt;20,Main!$B$31,IF(OptimumBenefits!$B13&lt;25,Main!$B$32,IF(OptimumBenefits!$B13&lt;30,Main!$B$33,Main!$B$34)))))*OptimumBenefits!$B13</f>
        <v>0</v>
      </c>
      <c r="BY13" s="418">
        <f ca="1">BX13*IF($B13=Salary!$B13,Salary!$I13,"")</f>
        <v>0</v>
      </c>
      <c r="BZ13" s="419">
        <f ca="1">IF($B13&lt;Main!$B$10,0,(VLOOKUP(BW13,'Survival Probability'!$A$3:$F$98,6)/(1+Main!$B$5)^(OptimumBenefits!BW13-OptimumBenefits!$A13))*(VLOOKUP(BW13,'Survival Probability'!$A$3:$F$98,3)/VLOOKUP($A13,'Survival Probability'!$A$3:$F$98,3)))</f>
        <v>0.81535630142798432</v>
      </c>
      <c r="CA13" s="282">
        <f t="shared" ca="1" si="28"/>
        <v>0</v>
      </c>
      <c r="CB13" s="200">
        <f t="shared" ref="CB13:EM13" si="728">CB12</f>
        <v>40</v>
      </c>
      <c r="CC13" s="416">
        <f>IF($B13&lt;Main!$B$10,0,HLOOKUP(CB13,ReplacementRates!$A$3:$BE$59,ReplacementRates!$A12-5,1))*IF(Main!$B$30=1,Main!$B$31,(IF(OptimumBenefits!$B13&lt;20,Main!$B$31,IF(OptimumBenefits!$B13&lt;25,Main!$B$32,IF(OptimumBenefits!$B13&lt;30,Main!$B$33,Main!$B$34)))))*OptimumBenefits!$B13</f>
        <v>0</v>
      </c>
      <c r="CD13" s="418">
        <f ca="1">CC13*IF($B13=Salary!$B13,Salary!$I13,"")</f>
        <v>0</v>
      </c>
      <c r="CE13" s="419">
        <f ca="1">IF($B13&lt;Main!$B$10,0,(VLOOKUP(CB13,'Survival Probability'!$A$3:$F$98,6)/(1+Main!$B$5)^(OptimumBenefits!CB13-OptimumBenefits!$A13))*(VLOOKUP(CB13,'Survival Probability'!$A$3:$F$98,3)/VLOOKUP($A13,'Survival Probability'!$A$3:$F$98,3)))</f>
        <v>0.76169621603213666</v>
      </c>
      <c r="CF13" s="282">
        <f t="shared" ca="1" si="30"/>
        <v>0</v>
      </c>
      <c r="CG13" s="200">
        <f t="shared" ref="CG13:ER13" si="729">CG12</f>
        <v>41</v>
      </c>
      <c r="CH13" s="416">
        <f>IF($B13&lt;Main!$B$10,0,HLOOKUP(CG13,ReplacementRates!$A$3:$BE$59,ReplacementRates!$A12-5,1))*IF(Main!$B$30=1,Main!$B$31,(IF(OptimumBenefits!$B13&lt;20,Main!$B$31,IF(OptimumBenefits!$B13&lt;25,Main!$B$32,IF(OptimumBenefits!$B13&lt;30,Main!$B$33,Main!$B$34)))))*OptimumBenefits!$B13</f>
        <v>0</v>
      </c>
      <c r="CI13" s="418">
        <f ca="1">CH13*IF($B13=Salary!$B13,Salary!$I13,"")</f>
        <v>0</v>
      </c>
      <c r="CJ13" s="419">
        <f ca="1">IF($B13&lt;Main!$B$10,0,(VLOOKUP(CG13,'Survival Probability'!$A$3:$F$98,6)/(1+Main!$B$5)^(OptimumBenefits!CG13-OptimumBenefits!$A13))*(VLOOKUP(CG13,'Survival Probability'!$A$3:$F$98,3)/VLOOKUP($A13,'Survival Probability'!$A$3:$F$98,3)))</f>
        <v>0.71155870749032646</v>
      </c>
      <c r="CK13" s="282">
        <f t="shared" ca="1" si="32"/>
        <v>0</v>
      </c>
      <c r="CL13" s="200">
        <f t="shared" ref="CL13:EW13" si="730">CL12</f>
        <v>42</v>
      </c>
      <c r="CM13" s="416">
        <f>IF($B13&lt;Main!$B$10,0,HLOOKUP(CL13,ReplacementRates!$A$3:$BE$59,ReplacementRates!$A12-5,1))*IF(Main!$B$30=1,Main!$B$31,(IF(OptimumBenefits!$B13&lt;20,Main!$B$31,IF(OptimumBenefits!$B13&lt;25,Main!$B$32,IF(OptimumBenefits!$B13&lt;30,Main!$B$33,Main!$B$34)))))*OptimumBenefits!$B13</f>
        <v>0</v>
      </c>
      <c r="CN13" s="418">
        <f ca="1">CM13*IF($B13=Salary!$B13,Salary!$I13,"")</f>
        <v>0</v>
      </c>
      <c r="CO13" s="419">
        <f ca="1">IF($B13&lt;Main!$B$10,0,(VLOOKUP(CL13,'Survival Probability'!$A$3:$F$98,6)/(1+Main!$B$5)^(OptimumBenefits!CL13-OptimumBenefits!$A13))*(VLOOKUP(CL13,'Survival Probability'!$A$3:$F$98,3)/VLOOKUP($A13,'Survival Probability'!$A$3:$F$98,3)))</f>
        <v>0.66469193031184193</v>
      </c>
      <c r="CP13" s="282">
        <f t="shared" ca="1" si="34"/>
        <v>0</v>
      </c>
      <c r="CQ13" s="200">
        <f t="shared" ref="CQ13:FB13" si="731">CQ12</f>
        <v>43</v>
      </c>
      <c r="CR13" s="416">
        <f>IF($B13&lt;Main!$B$10,0,HLOOKUP(CQ13,ReplacementRates!$A$3:$BE$59,ReplacementRates!$A12-5,1))*IF(Main!$B$30=1,Main!$B$31,(IF(OptimumBenefits!$B13&lt;20,Main!$B$31,IF(OptimumBenefits!$B13&lt;25,Main!$B$32,IF(OptimumBenefits!$B13&lt;30,Main!$B$33,Main!$B$34)))))*OptimumBenefits!$B13</f>
        <v>0</v>
      </c>
      <c r="CS13" s="418">
        <f ca="1">CR13*IF($B13=Salary!$B13,Salary!$I13,"")</f>
        <v>0</v>
      </c>
      <c r="CT13" s="419">
        <f ca="1">IF($B13&lt;Main!$B$10,0,(VLOOKUP(CQ13,'Survival Probability'!$A$3:$F$98,6)/(1+Main!$B$5)^(OptimumBenefits!CQ13-OptimumBenefits!$A13))*(VLOOKUP(CQ13,'Survival Probability'!$A$3:$F$98,3)/VLOOKUP($A13,'Survival Probability'!$A$3:$F$98,3)))</f>
        <v>0.62088683811299561</v>
      </c>
      <c r="CU13" s="282">
        <f t="shared" ca="1" si="36"/>
        <v>0</v>
      </c>
      <c r="CV13" s="200">
        <f t="shared" ref="CV13:FG13" si="732">CV12</f>
        <v>44</v>
      </c>
      <c r="CW13" s="416">
        <f>IF($B13&lt;Main!$B$10,0,HLOOKUP(CV13,ReplacementRates!$A$3:$BE$59,ReplacementRates!$A12-5,1))*IF(Main!$B$30=1,Main!$B$31,(IF(OptimumBenefits!$B13&lt;20,Main!$B$31,IF(OptimumBenefits!$B13&lt;25,Main!$B$32,IF(OptimumBenefits!$B13&lt;30,Main!$B$33,Main!$B$34)))))*OptimumBenefits!$B13</f>
        <v>0</v>
      </c>
      <c r="CX13" s="418">
        <f ca="1">CW13*IF($B13=Salary!$B13,Salary!$I13,"")</f>
        <v>0</v>
      </c>
      <c r="CY13" s="419">
        <f ca="1">IF($B13&lt;Main!$B$10,0,(VLOOKUP(CV13,'Survival Probability'!$A$3:$F$98,6)/(1+Main!$B$5)^(OptimumBenefits!CV13-OptimumBenefits!$A13))*(VLOOKUP(CV13,'Survival Probability'!$A$3:$F$98,3)/VLOOKUP($A13,'Survival Probability'!$A$3:$F$98,3)))</f>
        <v>0.57994684674301211</v>
      </c>
      <c r="CZ13" s="282">
        <f t="shared" ca="1" si="38"/>
        <v>0</v>
      </c>
      <c r="DA13" s="200">
        <f t="shared" ref="DA13:FL13" si="733">DA12</f>
        <v>45</v>
      </c>
      <c r="DB13" s="416">
        <f>IF($B13&lt;Main!$B$10,0,HLOOKUP(DA13,ReplacementRates!$A$3:$BE$59,ReplacementRates!$A12-5,1))*IF(Main!$B$30=1,Main!$B$31,(IF(OptimumBenefits!$B13&lt;20,Main!$B$31,IF(OptimumBenefits!$B13&lt;25,Main!$B$32,IF(OptimumBenefits!$B13&lt;30,Main!$B$33,Main!$B$34)))))*OptimumBenefits!$B13</f>
        <v>0</v>
      </c>
      <c r="DC13" s="418">
        <f ca="1">DB13*IF($B13=Salary!$B13,Salary!$I13,"")</f>
        <v>0</v>
      </c>
      <c r="DD13" s="419">
        <f ca="1">IF($B13&lt;Main!$B$10,0,(VLOOKUP(DA13,'Survival Probability'!$A$3:$F$98,6)/(1+Main!$B$5)^(OptimumBenefits!DA13-OptimumBenefits!$A13))*(VLOOKUP(DA13,'Survival Probability'!$A$3:$F$98,3)/VLOOKUP($A13,'Survival Probability'!$A$3:$F$98,3)))</f>
        <v>9.8368581887642481</v>
      </c>
      <c r="DE13" s="282">
        <f t="shared" ca="1" si="40"/>
        <v>0</v>
      </c>
      <c r="DF13" s="200">
        <f t="shared" ref="DF13:FQ13" si="734">DF12</f>
        <v>46</v>
      </c>
      <c r="DG13" s="416">
        <f>IF($B13&lt;Main!$B$10,0,HLOOKUP(DF13,ReplacementRates!$A$3:$BE$59,ReplacementRates!$A12-5,1))*IF(Main!$B$30=1,Main!$B$31,(IF(OptimumBenefits!$B13&lt;20,Main!$B$31,IF(OptimumBenefits!$B13&lt;25,Main!$B$32,IF(OptimumBenefits!$B13&lt;30,Main!$B$33,Main!$B$34)))))*OptimumBenefits!$B13</f>
        <v>0</v>
      </c>
      <c r="DH13" s="418">
        <f ca="1">DG13*IF($B13=Salary!$B13,Salary!$I13,"")</f>
        <v>0</v>
      </c>
      <c r="DI13" s="419">
        <f ca="1">IF($B13&lt;Main!$B$10,0,(VLOOKUP(DF13,'Survival Probability'!$A$3:$F$98,6)/(1+Main!$B$5)^(OptimumBenefits!DF13-OptimumBenefits!$A13))*(VLOOKUP(DF13,'Survival Probability'!$A$3:$F$98,3)/VLOOKUP($A13,'Survival Probability'!$A$3:$F$98,3)))</f>
        <v>9.1308163336049759</v>
      </c>
      <c r="DJ13" s="282">
        <f t="shared" ca="1" si="42"/>
        <v>0</v>
      </c>
      <c r="DK13" s="200">
        <f t="shared" ref="DK13:FV13" si="735">DK12</f>
        <v>47</v>
      </c>
      <c r="DL13" s="416">
        <f>IF($B13&lt;Main!$B$10,0,HLOOKUP(DK13,ReplacementRates!$A$3:$BE$59,ReplacementRates!$A12-5,1))*IF(Main!$B$30=1,Main!$B$31,(IF(OptimumBenefits!$B13&lt;20,Main!$B$31,IF(OptimumBenefits!$B13&lt;25,Main!$B$32,IF(OptimumBenefits!$B13&lt;30,Main!$B$33,Main!$B$34)))))*OptimumBenefits!$B13</f>
        <v>0</v>
      </c>
      <c r="DM13" s="418">
        <f ca="1">DL13*IF($B13=Salary!$B13,Salary!$I13,"")</f>
        <v>0</v>
      </c>
      <c r="DN13" s="419">
        <f ca="1">IF($B13&lt;Main!$B$10,0,(VLOOKUP(DK13,'Survival Probability'!$A$3:$F$98,6)/(1+Main!$B$5)^(OptimumBenefits!DK13-OptimumBenefits!$A13))*(VLOOKUP(DK13,'Survival Probability'!$A$3:$F$98,3)/VLOOKUP($A13,'Survival Probability'!$A$3:$F$98,3)))</f>
        <v>8.4723794585779864</v>
      </c>
      <c r="DO13" s="282">
        <f t="shared" ca="1" si="44"/>
        <v>0</v>
      </c>
      <c r="DP13" s="200">
        <f t="shared" ref="DP13:GA13" si="736">DP12</f>
        <v>48</v>
      </c>
      <c r="DQ13" s="416">
        <f>IF($B13&lt;Main!$B$10,0,HLOOKUP(DP13,ReplacementRates!$A$3:$BE$59,ReplacementRates!$A12-5,1))*IF(Main!$B$30=1,Main!$B$31,(IF(OptimumBenefits!$B13&lt;20,Main!$B$31,IF(OptimumBenefits!$B13&lt;25,Main!$B$32,IF(OptimumBenefits!$B13&lt;30,Main!$B$33,Main!$B$34)))))*OptimumBenefits!$B13</f>
        <v>0</v>
      </c>
      <c r="DR13" s="418">
        <f ca="1">DQ13*IF($B13=Salary!$B13,Salary!$I13,"")</f>
        <v>0</v>
      </c>
      <c r="DS13" s="419">
        <f ca="1">IF($B13&lt;Main!$B$10,0,(VLOOKUP(DP13,'Survival Probability'!$A$3:$F$98,6)/(1+Main!$B$5)^(OptimumBenefits!DP13-OptimumBenefits!$A13))*(VLOOKUP(DP13,'Survival Probability'!$A$3:$F$98,3)/VLOOKUP($A13,'Survival Probability'!$A$3:$F$98,3)))</f>
        <v>7.8584140410102759</v>
      </c>
      <c r="DT13" s="282">
        <f t="shared" ca="1" si="46"/>
        <v>0</v>
      </c>
      <c r="DU13" s="200">
        <f t="shared" ref="DU13:GF13" si="737">DU12</f>
        <v>49</v>
      </c>
      <c r="DV13" s="416">
        <f>IF($B13&lt;Main!$B$10,0,HLOOKUP(DU13,ReplacementRates!$A$3:$BE$59,ReplacementRates!$A12-5,1))*IF(Main!$B$30=1,Main!$B$31,(IF(OptimumBenefits!$B13&lt;20,Main!$B$31,IF(OptimumBenefits!$B13&lt;25,Main!$B$32,IF(OptimumBenefits!$B13&lt;30,Main!$B$33,Main!$B$34)))))*OptimumBenefits!$B13</f>
        <v>0</v>
      </c>
      <c r="DW13" s="418">
        <f ca="1">DV13*IF($B13=Salary!$B13,Salary!$I13,"")</f>
        <v>0</v>
      </c>
      <c r="DX13" s="419">
        <f ca="1">IF($B13&lt;Main!$B$10,0,(VLOOKUP(DU13,'Survival Probability'!$A$3:$F$98,6)/(1+Main!$B$5)^(OptimumBenefits!DU13-OptimumBenefits!$A13))*(VLOOKUP(DU13,'Survival Probability'!$A$3:$F$98,3)/VLOOKUP($A13,'Survival Probability'!$A$3:$F$98,3)))</f>
        <v>7.2859897896154271</v>
      </c>
      <c r="DY13" s="282">
        <f t="shared" ca="1" si="48"/>
        <v>0</v>
      </c>
      <c r="DZ13" s="200">
        <f t="shared" ref="DZ13:GK13" si="738">DZ12</f>
        <v>50</v>
      </c>
      <c r="EA13" s="416">
        <f>IF($B13&lt;Main!$B$10,0,HLOOKUP(DZ13,ReplacementRates!$A$3:$BE$59,ReplacementRates!$A12-5,1))*IF(Main!$B$30=1,Main!$B$31,(IF(OptimumBenefits!$B13&lt;20,Main!$B$31,IF(OptimumBenefits!$B13&lt;25,Main!$B$32,IF(OptimumBenefits!$B13&lt;30,Main!$B$33,Main!$B$34)))))*OptimumBenefits!$B13</f>
        <v>0</v>
      </c>
      <c r="EB13" s="418">
        <f ca="1">EA13*IF($B13=Salary!$B13,Salary!$I13,"")</f>
        <v>0</v>
      </c>
      <c r="EC13" s="419">
        <f ca="1">IF($B13&lt;Main!$B$10,0,(VLOOKUP(DZ13,'Survival Probability'!$A$3:$F$98,6)/(1+Main!$B$5)^(OptimumBenefits!DZ13-OptimumBenefits!$A13))*(VLOOKUP(DZ13,'Survival Probability'!$A$3:$F$98,3)/VLOOKUP($A13,'Survival Probability'!$A$3:$F$98,3)))</f>
        <v>6.7523669766782159</v>
      </c>
      <c r="ED13" s="282">
        <f t="shared" ca="1" si="50"/>
        <v>0</v>
      </c>
      <c r="EE13" s="200">
        <f t="shared" ref="EE13:GP13" si="739">EE12</f>
        <v>51</v>
      </c>
      <c r="EF13" s="416">
        <f>IF($B13&lt;Main!$B$10,0,HLOOKUP(EE13,ReplacementRates!$A$3:$BE$59,ReplacementRates!$A12-5,1))*IF(Main!$B$30=1,Main!$B$31,(IF(OptimumBenefits!$B13&lt;20,Main!$B$31,IF(OptimumBenefits!$B13&lt;25,Main!$B$32,IF(OptimumBenefits!$B13&lt;30,Main!$B$33,Main!$B$34)))))*OptimumBenefits!$B13</f>
        <v>0</v>
      </c>
      <c r="EG13" s="418">
        <f ca="1">EF13*IF($B13=Salary!$B13,Salary!$I13,"")</f>
        <v>0</v>
      </c>
      <c r="EH13" s="419">
        <f ca="1">IF($B13&lt;Main!$B$10,0,(VLOOKUP(EE13,'Survival Probability'!$A$3:$F$98,6)/(1+Main!$B$5)^(OptimumBenefits!EE13-OptimumBenefits!$A13))*(VLOOKUP(EE13,'Survival Probability'!$A$3:$F$98,3)/VLOOKUP($A13,'Survival Probability'!$A$3:$F$98,3)))</f>
        <v>6.254984454357885</v>
      </c>
      <c r="EI13" s="282">
        <f t="shared" ca="1" si="52"/>
        <v>0</v>
      </c>
      <c r="EJ13" s="200">
        <f t="shared" ref="EJ13:GU13" si="740">EJ12</f>
        <v>52</v>
      </c>
      <c r="EK13" s="416">
        <f>IF($B13&lt;Main!$B$10,0,HLOOKUP(EJ13,ReplacementRates!$A$3:$BE$59,ReplacementRates!$A12-5,1))*IF(Main!$B$30=1,Main!$B$31,(IF(OptimumBenefits!$B13&lt;20,Main!$B$31,IF(OptimumBenefits!$B13&lt;25,Main!$B$32,IF(OptimumBenefits!$B13&lt;30,Main!$B$33,Main!$B$34)))))*OptimumBenefits!$B13</f>
        <v>0</v>
      </c>
      <c r="EL13" s="418">
        <f ca="1">EK13*IF($B13=Salary!$B13,Salary!$I13,"")</f>
        <v>0</v>
      </c>
      <c r="EM13" s="419">
        <f ca="1">IF($B13&lt;Main!$B$10,0,(VLOOKUP(EJ13,'Survival Probability'!$A$3:$F$98,6)/(1+Main!$B$5)^(OptimumBenefits!EJ13-OptimumBenefits!$A13))*(VLOOKUP(EJ13,'Survival Probability'!$A$3:$F$98,3)/VLOOKUP($A13,'Survival Probability'!$A$3:$F$98,3)))</f>
        <v>5.7914483024165442</v>
      </c>
      <c r="EN13" s="282">
        <f t="shared" ca="1" si="54"/>
        <v>0</v>
      </c>
      <c r="EO13" s="200">
        <f t="shared" ref="EO13:GZ13" si="741">EO12</f>
        <v>53</v>
      </c>
      <c r="EP13" s="416">
        <f>IF($B13&lt;Main!$B$10,0,HLOOKUP(EO13,ReplacementRates!$A$3:$BE$59,ReplacementRates!$A12-5,1))*IF(Main!$B$30=1,Main!$B$31,(IF(OptimumBenefits!$B13&lt;20,Main!$B$31,IF(OptimumBenefits!$B13&lt;25,Main!$B$32,IF(OptimumBenefits!$B13&lt;30,Main!$B$33,Main!$B$34)))))*OptimumBenefits!$B13</f>
        <v>0</v>
      </c>
      <c r="EQ13" s="418">
        <f ca="1">EP13*IF($B13=Salary!$B13,Salary!$I13,"")</f>
        <v>0</v>
      </c>
      <c r="ER13" s="419">
        <f ca="1">IF($B13&lt;Main!$B$10,0,(VLOOKUP(EO13,'Survival Probability'!$A$3:$F$98,6)/(1+Main!$B$5)^(OptimumBenefits!EO13-OptimumBenefits!$A13))*(VLOOKUP(EO13,'Survival Probability'!$A$3:$F$98,3)/VLOOKUP($A13,'Survival Probability'!$A$3:$F$98,3)))</f>
        <v>5.3595235261929934</v>
      </c>
      <c r="ES13" s="282">
        <f t="shared" ca="1" si="56"/>
        <v>0</v>
      </c>
      <c r="ET13" s="200">
        <f t="shared" ref="ET13:HE13" si="742">ET12</f>
        <v>54</v>
      </c>
      <c r="EU13" s="416">
        <f>IF($B13&lt;Main!$B$10,0,HLOOKUP(ET13,ReplacementRates!$A$3:$BE$59,ReplacementRates!$A12-5,1))*IF(Main!$B$30=1,Main!$B$31,(IF(OptimumBenefits!$B13&lt;20,Main!$B$31,IF(OptimumBenefits!$B13&lt;25,Main!$B$32,IF(OptimumBenefits!$B13&lt;30,Main!$B$33,Main!$B$34)))))*OptimumBenefits!$B13</f>
        <v>0</v>
      </c>
      <c r="EV13" s="418">
        <f ca="1">EU13*IF($B13=Salary!$B13,Salary!$I13,"")</f>
        <v>0</v>
      </c>
      <c r="EW13" s="419">
        <f ca="1">IF($B13&lt;Main!$B$10,0,(VLOOKUP(ET13,'Survival Probability'!$A$3:$F$98,6)/(1+Main!$B$5)^(OptimumBenefits!ET13-OptimumBenefits!$A13))*(VLOOKUP(ET13,'Survival Probability'!$A$3:$F$98,3)/VLOOKUP($A13,'Survival Probability'!$A$3:$F$98,3)))</f>
        <v>4.9571208619625624</v>
      </c>
      <c r="EX13" s="282">
        <f t="shared" ca="1" si="58"/>
        <v>0</v>
      </c>
      <c r="EY13" s="200">
        <f t="shared" ref="EY13:HJ13" si="743">EY12</f>
        <v>55</v>
      </c>
      <c r="EZ13" s="416">
        <f>IF($B13&lt;Main!$B$10,0,HLOOKUP(EY13,ReplacementRates!$A$3:$BE$59,ReplacementRates!$A12-5,1))*IF(Main!$B$30=1,Main!$B$31,(IF(OptimumBenefits!$B13&lt;20,Main!$B$31,IF(OptimumBenefits!$B13&lt;25,Main!$B$32,IF(OptimumBenefits!$B13&lt;30,Main!$B$33,Main!$B$34)))))*OptimumBenefits!$B13</f>
        <v>0</v>
      </c>
      <c r="FA13" s="418">
        <f ca="1">EZ13*IF($B13=Salary!$B13,Salary!$I13,"")</f>
        <v>0</v>
      </c>
      <c r="FB13" s="419">
        <f ca="1">IF($B13&lt;Main!$B$10,0,(VLOOKUP(EY13,'Survival Probability'!$A$3:$F$98,6)/(1+Main!$B$5)^(OptimumBenefits!EY13-OptimumBenefits!$A13))*(VLOOKUP(EY13,'Survival Probability'!$A$3:$F$98,3)/VLOOKUP($A13,'Survival Probability'!$A$3:$F$98,3)))</f>
        <v>4.582287054722749</v>
      </c>
      <c r="FC13" s="282">
        <f t="shared" ca="1" si="60"/>
        <v>0</v>
      </c>
      <c r="FD13" s="200">
        <f t="shared" ref="FD13:HO13" si="744">FD12</f>
        <v>56</v>
      </c>
      <c r="FE13" s="416">
        <f>IF($B13&lt;Main!$B$10,0,HLOOKUP(FD13,ReplacementRates!$A$3:$BE$59,ReplacementRates!$A12-5,1))*IF(Main!$B$30=1,Main!$B$31,(IF(OptimumBenefits!$B13&lt;20,Main!$B$31,IF(OptimumBenefits!$B13&lt;25,Main!$B$32,IF(OptimumBenefits!$B13&lt;30,Main!$B$33,Main!$B$34)))))*OptimumBenefits!$B13</f>
        <v>0</v>
      </c>
      <c r="FF13" s="418">
        <f ca="1">FE13*IF($B13=Salary!$B13,Salary!$I13,"")</f>
        <v>0</v>
      </c>
      <c r="FG13" s="419">
        <f ca="1">IF($B13&lt;Main!$B$10,0,(VLOOKUP(FD13,'Survival Probability'!$A$3:$F$98,6)/(1+Main!$B$5)^(OptimumBenefits!FD13-OptimumBenefits!$A13))*(VLOOKUP(FD13,'Survival Probability'!$A$3:$F$98,3)/VLOOKUP($A13,'Survival Probability'!$A$3:$F$98,3)))</f>
        <v>4.2331960263564001</v>
      </c>
      <c r="FH13" s="282">
        <f t="shared" ca="1" si="62"/>
        <v>0</v>
      </c>
      <c r="FI13" s="200">
        <f t="shared" ref="FI13:HT13" si="745">FI12</f>
        <v>57</v>
      </c>
      <c r="FJ13" s="416">
        <f>IF($B13&lt;Main!$B$10,0,HLOOKUP(FI13,ReplacementRates!$A$3:$BE$59,ReplacementRates!$A12-5,1))*IF(Main!$B$30=1,Main!$B$31,(IF(OptimumBenefits!$B13&lt;20,Main!$B$31,IF(OptimumBenefits!$B13&lt;25,Main!$B$32,IF(OptimumBenefits!$B13&lt;30,Main!$B$33,Main!$B$34)))))*OptimumBenefits!$B13</f>
        <v>0</v>
      </c>
      <c r="FK13" s="418">
        <f ca="1">FJ13*IF($B13=Salary!$B13,Salary!$I13,"")</f>
        <v>0</v>
      </c>
      <c r="FL13" s="419">
        <f ca="1">IF($B13&lt;Main!$B$10,0,(VLOOKUP(FI13,'Survival Probability'!$A$3:$F$98,6)/(1+Main!$B$5)^(OptimumBenefits!FI13-OptimumBenefits!$A13))*(VLOOKUP(FI13,'Survival Probability'!$A$3:$F$98,3)/VLOOKUP($A13,'Survival Probability'!$A$3:$F$98,3)))</f>
        <v>3.9081402824034837</v>
      </c>
      <c r="FM13" s="282">
        <f t="shared" ca="1" si="64"/>
        <v>0</v>
      </c>
      <c r="FN13" s="200">
        <f t="shared" ref="FN13:HY13" si="746">FN12</f>
        <v>58</v>
      </c>
      <c r="FO13" s="416">
        <f>IF($B13&lt;Main!$B$10,0,HLOOKUP(FN13,ReplacementRates!$A$3:$BE$59,ReplacementRates!$A12-5,1))*IF(Main!$B$30=1,Main!$B$31,(IF(OptimumBenefits!$B13&lt;20,Main!$B$31,IF(OptimumBenefits!$B13&lt;25,Main!$B$32,IF(OptimumBenefits!$B13&lt;30,Main!$B$33,Main!$B$34)))))*OptimumBenefits!$B13</f>
        <v>0</v>
      </c>
      <c r="FP13" s="418">
        <f ca="1">FO13*IF($B13=Salary!$B13,Salary!$I13,"")</f>
        <v>0</v>
      </c>
      <c r="FQ13" s="419">
        <f ca="1">IF($B13&lt;Main!$B$10,0,(VLOOKUP(FN13,'Survival Probability'!$A$3:$F$98,6)/(1+Main!$B$5)^(OptimumBenefits!FN13-OptimumBenefits!$A13))*(VLOOKUP(FN13,'Survival Probability'!$A$3:$F$98,3)/VLOOKUP($A13,'Survival Probability'!$A$3:$F$98,3)))</f>
        <v>3.6055385698151214</v>
      </c>
      <c r="FR13" s="282">
        <f t="shared" ca="1" si="66"/>
        <v>0</v>
      </c>
      <c r="FS13" s="200">
        <f t="shared" ref="FS13:ID13" si="747">FS12</f>
        <v>59</v>
      </c>
      <c r="FT13" s="416">
        <f>IF($B13&lt;Main!$B$10,0,HLOOKUP(FS13,ReplacementRates!$A$3:$BE$59,ReplacementRates!$A12-5,1))*IF(Main!$B$30=1,Main!$B$31,(IF(OptimumBenefits!$B13&lt;20,Main!$B$31,IF(OptimumBenefits!$B13&lt;25,Main!$B$32,IF(OptimumBenefits!$B13&lt;30,Main!$B$33,Main!$B$34)))))*OptimumBenefits!$B13</f>
        <v>0</v>
      </c>
      <c r="FU13" s="418">
        <f ca="1">FT13*IF($B13=Salary!$B13,Salary!$I13,"")</f>
        <v>0</v>
      </c>
      <c r="FV13" s="419">
        <f ca="1">IF($B13&lt;Main!$B$10,0,(VLOOKUP(FS13,'Survival Probability'!$A$3:$F$98,6)/(1+Main!$B$5)^(OptimumBenefits!FS13-OptimumBenefits!$A13))*(VLOOKUP(FS13,'Survival Probability'!$A$3:$F$98,3)/VLOOKUP($A13,'Survival Probability'!$A$3:$F$98,3)))</f>
        <v>3.3239097581970798</v>
      </c>
      <c r="FW13" s="282">
        <f t="shared" ca="1" si="68"/>
        <v>0</v>
      </c>
      <c r="FX13" s="200">
        <f t="shared" ref="FX13:II13" si="748">FX12</f>
        <v>60</v>
      </c>
      <c r="FY13" s="416">
        <f>IF($B13&lt;Main!$B$10,0,HLOOKUP(FX13,ReplacementRates!$A$3:$BE$59,ReplacementRates!$A12-5,1))*IF(Main!$B$30=1,Main!$B$31,(IF(OptimumBenefits!$B13&lt;20,Main!$B$31,IF(OptimumBenefits!$B13&lt;25,Main!$B$32,IF(OptimumBenefits!$B13&lt;30,Main!$B$33,Main!$B$34)))))*OptimumBenefits!$B13</f>
        <v>0</v>
      </c>
      <c r="FZ13" s="418">
        <f ca="1">FY13*IF($B13=Salary!$B13,Salary!$I13,"")</f>
        <v>0</v>
      </c>
      <c r="GA13" s="419">
        <f ca="1">IF($B13&lt;Main!$B$10,0,(VLOOKUP(FX13,'Survival Probability'!$A$3:$F$98,6)/(1+Main!$B$5)^(OptimumBenefits!FX13-OptimumBenefits!$A13))*(VLOOKUP(FX13,'Survival Probability'!$A$3:$F$98,3)/VLOOKUP($A13,'Survival Probability'!$A$3:$F$98,3)))</f>
        <v>3.061866269966901</v>
      </c>
      <c r="GB13" s="282">
        <f t="shared" ca="1" si="70"/>
        <v>0</v>
      </c>
      <c r="GC13" s="200">
        <f t="shared" ref="GC13:IN13" si="749">GC12</f>
        <v>61</v>
      </c>
      <c r="GD13" s="416">
        <f>IF($B13&lt;Main!$B$10,0,HLOOKUP(GC13,ReplacementRates!$A$3:$BE$59,ReplacementRates!$A12-5,1))*IF(Main!$B$30=1,Main!$B$31,(IF(OptimumBenefits!$B13&lt;20,Main!$B$31,IF(OptimumBenefits!$B13&lt;25,Main!$B$32,IF(OptimumBenefits!$B13&lt;30,Main!$B$33,Main!$B$34)))))*OptimumBenefits!$B13</f>
        <v>0</v>
      </c>
      <c r="GE13" s="418">
        <f ca="1">GD13*IF($B13=Salary!$B13,Salary!$I13,"")</f>
        <v>0</v>
      </c>
      <c r="GF13" s="419">
        <f ca="1">IF($B13&lt;Main!$B$10,0,(VLOOKUP(GC13,'Survival Probability'!$A$3:$F$98,6)/(1+Main!$B$5)^(OptimumBenefits!GC13-OptimumBenefits!$A13))*(VLOOKUP(GC13,'Survival Probability'!$A$3:$F$98,3)/VLOOKUP($A13,'Survival Probability'!$A$3:$F$98,3)))</f>
        <v>2.8181082661445069</v>
      </c>
      <c r="GG13" s="282">
        <f t="shared" ca="1" si="72"/>
        <v>0</v>
      </c>
      <c r="GH13" s="200">
        <f t="shared" ref="GH13:IS13" si="750">GH12</f>
        <v>62</v>
      </c>
      <c r="GI13" s="416">
        <f>IF($B13&lt;Main!$B$10,0,HLOOKUP(GH13,ReplacementRates!$A$3:$BE$59,ReplacementRates!$A12-5,1))*IF(Main!$B$30=1,Main!$B$31,(IF(OptimumBenefits!$B13&lt;20,Main!$B$31,IF(OptimumBenefits!$B13&lt;25,Main!$B$32,IF(OptimumBenefits!$B13&lt;30,Main!$B$33,Main!$B$34)))))*OptimumBenefits!$B13</f>
        <v>0</v>
      </c>
      <c r="GJ13" s="418">
        <f ca="1">GI13*IF($B13=Salary!$B13,Salary!$I13,"")</f>
        <v>0</v>
      </c>
      <c r="GK13" s="419">
        <f ca="1">IF($B13&lt;Main!$B$10,0,(VLOOKUP(GH13,'Survival Probability'!$A$3:$F$98,6)/(1+Main!$B$5)^(OptimumBenefits!GH13-OptimumBenefits!$A13))*(VLOOKUP(GH13,'Survival Probability'!$A$3:$F$98,3)/VLOOKUP($A13,'Survival Probability'!$A$3:$F$98,3)))</f>
        <v>2.5914180077924138</v>
      </c>
      <c r="GL13" s="282">
        <f t="shared" ca="1" si="74"/>
        <v>0</v>
      </c>
      <c r="GM13" s="200">
        <f t="shared" ref="GM13:IX13" si="751">GM12</f>
        <v>63</v>
      </c>
      <c r="GN13" s="416">
        <f>IF($B13&lt;Main!$B$10,0,HLOOKUP(GM13,ReplacementRates!$A$3:$BE$59,ReplacementRates!$A12-5,1))*IF(Main!$B$30=1,Main!$B$31,(IF(OptimumBenefits!$B13&lt;20,Main!$B$31,IF(OptimumBenefits!$B13&lt;25,Main!$B$32,IF(OptimumBenefits!$B13&lt;30,Main!$B$33,Main!$B$34)))))*OptimumBenefits!$B13</f>
        <v>0</v>
      </c>
      <c r="GO13" s="418">
        <f ca="1">GN13*IF($B13=Salary!$B13,Salary!$I13,"")</f>
        <v>0</v>
      </c>
      <c r="GP13" s="419">
        <f ca="1">IF($B13&lt;Main!$B$10,0,(VLOOKUP(GM13,'Survival Probability'!$A$3:$F$98,6)/(1+Main!$B$5)^(OptimumBenefits!GM13-OptimumBenefits!$A13))*(VLOOKUP(GM13,'Survival Probability'!$A$3:$F$98,3)/VLOOKUP($A13,'Survival Probability'!$A$3:$F$98,3)))</f>
        <v>2.3806739914250019</v>
      </c>
      <c r="GQ13" s="282">
        <f t="shared" ca="1" si="76"/>
        <v>0</v>
      </c>
      <c r="GR13" s="200">
        <f t="shared" ref="GR13:JC13" si="752">GR12</f>
        <v>64</v>
      </c>
      <c r="GS13" s="416">
        <f>IF($B13&lt;Main!$B$10,0,HLOOKUP(GR13,ReplacementRates!$A$3:$BE$59,ReplacementRates!$A12-5,1))*IF(Main!$B$30=1,Main!$B$31,(IF(OptimumBenefits!$B13&lt;20,Main!$B$31,IF(OptimumBenefits!$B13&lt;25,Main!$B$32,IF(OptimumBenefits!$B13&lt;30,Main!$B$33,Main!$B$34)))))*OptimumBenefits!$B13</f>
        <v>0</v>
      </c>
      <c r="GT13" s="418">
        <f ca="1">GS13*IF($B13=Salary!$B13,Salary!$I13,"")</f>
        <v>0</v>
      </c>
      <c r="GU13" s="419">
        <f ca="1">IF($B13&lt;Main!$B$10,0,(VLOOKUP(GR13,'Survival Probability'!$A$3:$F$98,6)/(1+Main!$B$5)^(OptimumBenefits!GR13-OptimumBenefits!$A13))*(VLOOKUP(GR13,'Survival Probability'!$A$3:$F$98,3)/VLOOKUP($A13,'Survival Probability'!$A$3:$F$98,3)))</f>
        <v>2.184822574262788</v>
      </c>
      <c r="GV13" s="282">
        <f t="shared" ca="1" si="78"/>
        <v>0</v>
      </c>
      <c r="GW13" s="200">
        <f t="shared" ref="GW13:JH13" si="753">GW12</f>
        <v>65</v>
      </c>
      <c r="GX13" s="416">
        <f>IF($B13&lt;Main!$B$10,0,HLOOKUP(GW13,ReplacementRates!$A$3:$BE$59,ReplacementRates!$A12-5,1))*IF(Main!$B$30=1,Main!$B$31,(IF(OptimumBenefits!$B13&lt;20,Main!$B$31,IF(OptimumBenefits!$B13&lt;25,Main!$B$32,IF(OptimumBenefits!$B13&lt;30,Main!$B$33,Main!$B$34)))))*OptimumBenefits!$B13</f>
        <v>0</v>
      </c>
      <c r="GY13" s="418">
        <f ca="1">GX13*IF($B13=Salary!$B13,Salary!$I13,"")</f>
        <v>0</v>
      </c>
      <c r="GZ13" s="419">
        <f ca="1">IF($B13&lt;Main!$B$10,0,(VLOOKUP(GW13,'Survival Probability'!$A$3:$F$98,6)/(1+Main!$B$5)^(OptimumBenefits!GW13-OptimumBenefits!$A13))*(VLOOKUP(GW13,'Survival Probability'!$A$3:$F$98,3)/VLOOKUP($A13,'Survival Probability'!$A$3:$F$98,3)))</f>
        <v>2.0028742185966228</v>
      </c>
      <c r="HA13" s="282">
        <f t="shared" ca="1" si="80"/>
        <v>0</v>
      </c>
      <c r="HB13" s="200">
        <f t="shared" ref="HB13:JM13" si="754">HB12</f>
        <v>66</v>
      </c>
      <c r="HC13" s="416">
        <f>IF($B13&lt;Main!$B$10,0,HLOOKUP(HB13,ReplacementRates!$A$3:$BE$59,ReplacementRates!$A12-5,1))*IF(Main!$B$30=1,Main!$B$31,(IF(OptimumBenefits!$B13&lt;20,Main!$B$31,IF(OptimumBenefits!$B13&lt;25,Main!$B$32,IF(OptimumBenefits!$B13&lt;30,Main!$B$33,Main!$B$34)))))*OptimumBenefits!$B13</f>
        <v>0</v>
      </c>
      <c r="HD13" s="418">
        <f ca="1">HC13*IF($B13=Salary!$B13,Salary!$I13,"")</f>
        <v>0</v>
      </c>
      <c r="HE13" s="419">
        <f ca="1">IF($B13&lt;Main!$B$10,0,(VLOOKUP(HB13,'Survival Probability'!$A$3:$F$98,6)/(1+Main!$B$5)^(OptimumBenefits!HB13-OptimumBenefits!$A13))*(VLOOKUP(HB13,'Survival Probability'!$A$3:$F$98,3)/VLOOKUP($A13,'Survival Probability'!$A$3:$F$98,3)))</f>
        <v>1.83389986022485</v>
      </c>
      <c r="HF13" s="282">
        <f t="shared" ca="1" si="82"/>
        <v>0</v>
      </c>
      <c r="HG13" s="200">
        <f t="shared" ref="HG13:JR13" si="755">HG12</f>
        <v>67</v>
      </c>
      <c r="HH13" s="416">
        <f>IF($B13&lt;Main!$B$10,0,HLOOKUP(HG13,ReplacementRates!$A$3:$BE$59,ReplacementRates!$A12-5,1))*IF(Main!$B$30=1,Main!$B$31,(IF(OptimumBenefits!$B13&lt;20,Main!$B$31,IF(OptimumBenefits!$B13&lt;25,Main!$B$32,IF(OptimumBenefits!$B13&lt;30,Main!$B$33,Main!$B$34)))))*OptimumBenefits!$B13</f>
        <v>0.14849999999999999</v>
      </c>
      <c r="HI13" s="418">
        <f ca="1">HH13*IF($B13=Salary!$B13,Salary!$I13,"")</f>
        <v>6061.5533621561672</v>
      </c>
      <c r="HJ13" s="419">
        <f ca="1">IF($B13&lt;Main!$B$10,0,(VLOOKUP(HG13,'Survival Probability'!$A$3:$F$98,6)/(1+Main!$B$5)^(OptimumBenefits!HG13-OptimumBenefits!$A13))*(VLOOKUP(HG13,'Survival Probability'!$A$3:$F$98,3)/VLOOKUP($A13,'Survival Probability'!$A$3:$F$98,3)))</f>
        <v>1.6770283115681472</v>
      </c>
      <c r="HK13" s="282">
        <f t="shared" ca="1" si="84"/>
        <v>10165.396600416983</v>
      </c>
      <c r="HL13" s="200">
        <f t="shared" ref="HL13:JW13" si="756">HL12</f>
        <v>68</v>
      </c>
      <c r="HM13" s="416">
        <f>IF($B13&lt;Main!$B$10,0,HLOOKUP(HL13,ReplacementRates!$A$3:$BE$59,ReplacementRates!$A12-5,1))*IF(Main!$B$30=1,Main!$B$31,(IF(OptimumBenefits!$B13&lt;20,Main!$B$31,IF(OptimumBenefits!$B13&lt;25,Main!$B$32,IF(OptimumBenefits!$B13&lt;30,Main!$B$33,Main!$B$34)))))*OptimumBenefits!$B13</f>
        <v>0.14849999999999999</v>
      </c>
      <c r="HN13" s="418">
        <f ca="1">HM13*IF($B13=Salary!$B13,Salary!$I13,"")</f>
        <v>6061.5533621561672</v>
      </c>
      <c r="HO13" s="419">
        <f ca="1">IF($B13&lt;Main!$B$10,0,(VLOOKUP(HL13,'Survival Probability'!$A$3:$F$98,6)/(1+Main!$B$5)^(OptimumBenefits!HL13-OptimumBenefits!$A13))*(VLOOKUP(HL13,'Survival Probability'!$A$3:$F$98,3)/VLOOKUP($A13,'Survival Probability'!$A$3:$F$98,3)))</f>
        <v>1.5314351900819052</v>
      </c>
      <c r="HP13" s="282">
        <f t="shared" ca="1" si="86"/>
        <v>9282.876125365241</v>
      </c>
      <c r="HQ13" s="200">
        <f t="shared" ref="HQ13:KB13" si="757">HQ12</f>
        <v>69</v>
      </c>
      <c r="HR13" s="416">
        <f>IF($B13&lt;Main!$B$10,0,HLOOKUP(HQ13,ReplacementRates!$A$3:$BE$59,ReplacementRates!$A12-5,1))*IF(Main!$B$30=1,Main!$B$31,(IF(OptimumBenefits!$B13&lt;20,Main!$B$31,IF(OptimumBenefits!$B13&lt;25,Main!$B$32,IF(OptimumBenefits!$B13&lt;30,Main!$B$33,Main!$B$34)))))*OptimumBenefits!$B13</f>
        <v>0.14849999999999999</v>
      </c>
      <c r="HS13" s="418">
        <f ca="1">HR13*IF($B13=Salary!$B13,Salary!$I13,"")</f>
        <v>6061.5533621561672</v>
      </c>
      <c r="HT13" s="419">
        <f ca="1">IF($B13&lt;Main!$B$10,0,(VLOOKUP(HQ13,'Survival Probability'!$A$3:$F$98,6)/(1+Main!$B$5)^(OptimumBenefits!HQ13-OptimumBenefits!$A13))*(VLOOKUP(HQ13,'Survival Probability'!$A$3:$F$98,3)/VLOOKUP($A13,'Survival Probability'!$A$3:$F$98,3)))</f>
        <v>1.3963825000018371</v>
      </c>
      <c r="HU13" s="282">
        <f t="shared" ca="1" si="88"/>
        <v>8464.2470377421687</v>
      </c>
      <c r="HV13" s="200">
        <f t="shared" ref="HV13:KG13" si="758">HV12</f>
        <v>70</v>
      </c>
      <c r="HW13" s="416">
        <f>IF($B13&lt;Main!$B$10,0,HLOOKUP(HV13,ReplacementRates!$A$3:$BE$59,ReplacementRates!$A12-5,1))*IF(Main!$B$30=1,Main!$B$31,(IF(OptimumBenefits!$B13&lt;20,Main!$B$31,IF(OptimumBenefits!$B13&lt;25,Main!$B$32,IF(OptimumBenefits!$B13&lt;30,Main!$B$33,Main!$B$34)))))*OptimumBenefits!$B13</f>
        <v>0.14849999999999999</v>
      </c>
      <c r="HX13" s="418">
        <f ca="1">HW13*IF($B13=Salary!$B13,Salary!$I13,"")</f>
        <v>6061.5533621561672</v>
      </c>
      <c r="HY13" s="419">
        <f ca="1">IF($B13&lt;Main!$B$10,0,(VLOOKUP(HV13,'Survival Probability'!$A$3:$F$98,6)/(1+Main!$B$5)^(OptimumBenefits!HV13-OptimumBenefits!$A13))*(VLOOKUP(HV13,'Survival Probability'!$A$3:$F$98,3)/VLOOKUP($A13,'Survival Probability'!$A$3:$F$98,3)))</f>
        <v>1.2711744760181087</v>
      </c>
      <c r="HZ13" s="282">
        <f t="shared" ca="1" si="90"/>
        <v>7705.2919189946715</v>
      </c>
      <c r="IA13" s="200">
        <f t="shared" ref="IA13:KL13" si="759">IA12</f>
        <v>71</v>
      </c>
      <c r="IB13" s="416">
        <f>IF($B13&lt;Main!$B$10,0,HLOOKUP(IA13,ReplacementRates!$A$3:$BE$59,ReplacementRates!$A12-5,1))*IF(Main!$B$30=1,Main!$B$31,(IF(OptimumBenefits!$B13&lt;20,Main!$B$31,IF(OptimumBenefits!$B13&lt;25,Main!$B$32,IF(OptimumBenefits!$B13&lt;30,Main!$B$33,Main!$B$34)))))*OptimumBenefits!$B13</f>
        <v>0.14849999999999999</v>
      </c>
      <c r="IC13" s="418">
        <f ca="1">IB13*IF($B13=Salary!$B13,Salary!$I13,"")</f>
        <v>6061.5533621561672</v>
      </c>
      <c r="ID13" s="419">
        <f ca="1">IF($B13&lt;Main!$B$10,0,(VLOOKUP(IA13,'Survival Probability'!$A$3:$F$98,6)/(1+Main!$B$5)^(OptimumBenefits!IA13-OptimumBenefits!$A13))*(VLOOKUP(IA13,'Survival Probability'!$A$3:$F$98,3)/VLOOKUP($A13,'Survival Probability'!$A$3:$F$98,3)))</f>
        <v>1.155156183842688</v>
      </c>
      <c r="IE13" s="282">
        <f t="shared" ca="1" si="92"/>
        <v>7002.0408499871328</v>
      </c>
      <c r="IF13" s="200">
        <f t="shared" ref="IF13:KP13" si="760">IF12</f>
        <v>72</v>
      </c>
      <c r="IG13" s="416">
        <f>IF($B13&lt;Main!$B$10,0,HLOOKUP(IF13,ReplacementRates!$A$3:$BE$59,ReplacementRates!$A12-5,1))*IF(Main!$B$30=1,Main!$B$31,(IF(OptimumBenefits!$B13&lt;20,Main!$B$31,IF(OptimumBenefits!$B13&lt;25,Main!$B$32,IF(OptimumBenefits!$B13&lt;30,Main!$B$33,Main!$B$34)))))*OptimumBenefits!$B13</f>
        <v>0.14849999999999999</v>
      </c>
      <c r="IH13" s="418">
        <f ca="1">IG13*IF($B13=Salary!$B13,Salary!$I13,"")</f>
        <v>6061.5533621561672</v>
      </c>
      <c r="II13" s="419">
        <f ca="1">IF($B13&lt;Main!$B$10,0,(VLOOKUP(IF13,'Survival Probability'!$A$3:$F$98,6)/(1+Main!$B$5)^(OptimumBenefits!IF13-OptimumBenefits!$A13))*(VLOOKUP(IF13,'Survival Probability'!$A$3:$F$98,3)/VLOOKUP($A13,'Survival Probability'!$A$3:$F$98,3)))</f>
        <v>1.0477116528455976</v>
      </c>
      <c r="IJ13" s="282">
        <f t="shared" ca="1" si="94"/>
        <v>6350.7600918764274</v>
      </c>
      <c r="IK13" s="200">
        <f t="shared" ref="IK13:KP13" si="761">IK12</f>
        <v>73</v>
      </c>
      <c r="IL13" s="416">
        <f>IF($B13&lt;Main!$B$10,0,HLOOKUP(IK13,ReplacementRates!$A$3:$BE$59,ReplacementRates!$A12-5,1))*IF(Main!$B$30=1,Main!$B$31,(IF(OptimumBenefits!$B13&lt;20,Main!$B$31,IF(OptimumBenefits!$B13&lt;25,Main!$B$32,IF(OptimumBenefits!$B13&lt;30,Main!$B$33,Main!$B$34)))))*OptimumBenefits!$B13</f>
        <v>0.14849999999999999</v>
      </c>
      <c r="IM13" s="418">
        <f ca="1">IL13*IF($B13=Salary!$B13,Salary!$I13,"")</f>
        <v>6061.5533621561672</v>
      </c>
      <c r="IN13" s="419">
        <f ca="1">IF($B13&lt;Main!$B$10,0,(VLOOKUP(IK13,'Survival Probability'!$A$3:$F$98,6)/(1+Main!$B$5)^(OptimumBenefits!IK13-OptimumBenefits!$A13))*(VLOOKUP(IK13,'Survival Probability'!$A$3:$F$98,3)/VLOOKUP($A13,'Survival Probability'!$A$3:$F$98,3)))</f>
        <v>0.94831203793152219</v>
      </c>
      <c r="IO13" s="282">
        <f t="shared" ca="1" si="96"/>
        <v>5748.244021896985</v>
      </c>
      <c r="IP13" s="200">
        <f t="shared" ref="IP13:KP13" si="762">IP12</f>
        <v>74</v>
      </c>
      <c r="IQ13" s="416">
        <f>IF($B13&lt;Main!$B$10,0,HLOOKUP(IP13,ReplacementRates!$A$3:$BE$59,ReplacementRates!$A12-5,1))*IF(Main!$B$30=1,Main!$B$31,(IF(OptimumBenefits!$B13&lt;20,Main!$B$31,IF(OptimumBenefits!$B13&lt;25,Main!$B$32,IF(OptimumBenefits!$B13&lt;30,Main!$B$33,Main!$B$34)))))*OptimumBenefits!$B13</f>
        <v>0.14849999999999999</v>
      </c>
      <c r="IR13" s="418">
        <f ca="1">IQ13*IF($B13=Salary!$B13,Salary!$I13,"")</f>
        <v>6061.5533621561672</v>
      </c>
      <c r="IS13" s="419">
        <f ca="1">IF($B13&lt;Main!$B$10,0,(VLOOKUP(IP13,'Survival Probability'!$A$3:$F$98,6)/(1+Main!$B$5)^(OptimumBenefits!IP13-OptimumBenefits!$A13))*(VLOOKUP(IP13,'Survival Probability'!$A$3:$F$98,3)/VLOOKUP($A13,'Survival Probability'!$A$3:$F$98,3)))</f>
        <v>0.85650878429645516</v>
      </c>
      <c r="IT13" s="282">
        <f t="shared" ca="1" si="98"/>
        <v>5191.7737011684694</v>
      </c>
      <c r="IU13" s="200">
        <f t="shared" ref="IU13:KP13" si="763">IU12</f>
        <v>75</v>
      </c>
      <c r="IV13" s="416">
        <f>IF($B13&lt;Main!$B$10,0,HLOOKUP(IU13,ReplacementRates!$A$3:$BE$59,ReplacementRates!$A12-5,1))*IF(Main!$B$30=1,Main!$B$31,(IF(OptimumBenefits!$B13&lt;20,Main!$B$31,IF(OptimumBenefits!$B13&lt;25,Main!$B$32,IF(OptimumBenefits!$B13&lt;30,Main!$B$33,Main!$B$34)))))*OptimumBenefits!$B13</f>
        <v>0.14849999999999999</v>
      </c>
      <c r="IW13" s="418">
        <f ca="1">IV13*IF($B13=Salary!$B13,Salary!$I13,"")</f>
        <v>6061.5533621561672</v>
      </c>
      <c r="IX13" s="419">
        <f ca="1">IF($B13&lt;Main!$B$10,0,(VLOOKUP(IU13,'Survival Probability'!$A$3:$F$98,6)/(1+Main!$B$5)^(OptimumBenefits!IU13-OptimumBenefits!$A13))*(VLOOKUP(IU13,'Survival Probability'!$A$3:$F$98,3)/VLOOKUP($A13,'Survival Probability'!$A$3:$F$98,3)))</f>
        <v>0.77186123886422553</v>
      </c>
      <c r="IY13" s="282">
        <f t="shared" ca="1" si="100"/>
        <v>4678.6780875554705</v>
      </c>
      <c r="IZ13" s="200">
        <f t="shared" ref="IZ13:KP13" si="764">IZ12</f>
        <v>76</v>
      </c>
      <c r="JA13" s="416">
        <f>IF($B13&lt;Main!$B$10,0,HLOOKUP(IZ13,ReplacementRates!$A$3:$BE$59,ReplacementRates!$A12-5,1))*IF(Main!$B$30=1,Main!$B$31,(IF(OptimumBenefits!$B13&lt;20,Main!$B$31,IF(OptimumBenefits!$B13&lt;25,Main!$B$32,IF(OptimumBenefits!$B13&lt;30,Main!$B$33,Main!$B$34)))))*OptimumBenefits!$B13</f>
        <v>0.14849999999999999</v>
      </c>
      <c r="JB13" s="418">
        <f ca="1">JA13*IF($B13=Salary!$B13,Salary!$I13,"")</f>
        <v>6061.5533621561672</v>
      </c>
      <c r="JC13" s="419">
        <f ca="1">IF($B13&lt;Main!$B$10,0,(VLOOKUP(IZ13,'Survival Probability'!$A$3:$F$98,6)/(1+Main!$B$5)^(OptimumBenefits!IZ13-OptimumBenefits!$A13))*(VLOOKUP(IZ13,'Survival Probability'!$A$3:$F$98,3)/VLOOKUP($A13,'Survival Probability'!$A$3:$F$98,3)))</f>
        <v>0.69393889264831621</v>
      </c>
      <c r="JD13" s="282">
        <f t="shared" ca="1" si="102"/>
        <v>4206.3476278633289</v>
      </c>
      <c r="JE13" s="200">
        <f t="shared" ref="JE13:KP13" si="765">JE12</f>
        <v>77</v>
      </c>
      <c r="JF13" s="416">
        <f>IF($B13&lt;Main!$B$10,0,HLOOKUP(JE13,ReplacementRates!$A$3:$BE$59,ReplacementRates!$A12-5,1))*IF(Main!$B$30=1,Main!$B$31,(IF(OptimumBenefits!$B13&lt;20,Main!$B$31,IF(OptimumBenefits!$B13&lt;25,Main!$B$32,IF(OptimumBenefits!$B13&lt;30,Main!$B$33,Main!$B$34)))))*OptimumBenefits!$B13</f>
        <v>0.14849999999999999</v>
      </c>
      <c r="JG13" s="418">
        <f ca="1">JF13*IF($B13=Salary!$B13,Salary!$I13,"")</f>
        <v>6061.5533621561672</v>
      </c>
      <c r="JH13" s="419">
        <f ca="1">IF($B13&lt;Main!$B$10,0,(VLOOKUP(JE13,'Survival Probability'!$A$3:$F$98,6)/(1+Main!$B$5)^(OptimumBenefits!JE13-OptimumBenefits!$A13))*(VLOOKUP(JE13,'Survival Probability'!$A$3:$F$98,3)/VLOOKUP($A13,'Survival Probability'!$A$3:$F$98,3)))</f>
        <v>0.62232375314626065</v>
      </c>
      <c r="JI13" s="282">
        <f t="shared" ca="1" si="104"/>
        <v>3772.2486382333609</v>
      </c>
      <c r="JJ13" s="200">
        <f t="shared" ref="JJ13:KP13" si="766">JJ12</f>
        <v>78</v>
      </c>
      <c r="JK13" s="416">
        <f>IF($B13&lt;Main!$B$10,0,HLOOKUP(JJ13,ReplacementRates!$A$3:$BE$59,ReplacementRates!$A12-5,1))*IF(Main!$B$30=1,Main!$B$31,(IF(OptimumBenefits!$B13&lt;20,Main!$B$31,IF(OptimumBenefits!$B13&lt;25,Main!$B$32,IF(OptimumBenefits!$B13&lt;30,Main!$B$33,Main!$B$34)))))*OptimumBenefits!$B13</f>
        <v>0.14849999999999999</v>
      </c>
      <c r="JL13" s="418">
        <f ca="1">JK13*IF($B13=Salary!$B13,Salary!$I13,"")</f>
        <v>6061.5533621561672</v>
      </c>
      <c r="JM13" s="419">
        <f ca="1">IF($B13&lt;Main!$B$10,0,(VLOOKUP(JJ13,'Survival Probability'!$A$3:$F$98,6)/(1+Main!$B$5)^(OptimumBenefits!JJ13-OptimumBenefits!$A13))*(VLOOKUP(JJ13,'Survival Probability'!$A$3:$F$98,3)/VLOOKUP($A13,'Survival Probability'!$A$3:$F$98,3)))</f>
        <v>0.55661994393146241</v>
      </c>
      <c r="JN13" s="282">
        <f t="shared" ca="1" si="106"/>
        <v>3373.9814925809333</v>
      </c>
      <c r="JO13" s="200">
        <f t="shared" ref="JO13:KP13" si="767">JO12</f>
        <v>79</v>
      </c>
      <c r="JP13" s="416">
        <f>IF($B13&lt;Main!$B$10,0,HLOOKUP(JO13,ReplacementRates!$A$3:$BE$59,ReplacementRates!$A12-5,1))*IF(Main!$B$30=1,Main!$B$31,(IF(OptimumBenefits!$B13&lt;20,Main!$B$31,IF(OptimumBenefits!$B13&lt;25,Main!$B$32,IF(OptimumBenefits!$B13&lt;30,Main!$B$33,Main!$B$34)))))*OptimumBenefits!$B13</f>
        <v>0.14849999999999999</v>
      </c>
      <c r="JQ13" s="418">
        <f ca="1">JP13*IF($B13=Salary!$B13,Salary!$I13,"")</f>
        <v>6061.5533621561672</v>
      </c>
      <c r="JR13" s="419">
        <f ca="1">IF($B13&lt;Main!$B$10,0,(VLOOKUP(JO13,'Survival Probability'!$A$3:$F$98,6)/(1+Main!$B$5)^(OptimumBenefits!JO13-OptimumBenefits!$A13))*(VLOOKUP(JO13,'Survival Probability'!$A$3:$F$98,3)/VLOOKUP($A13,'Survival Probability'!$A$3:$F$98,3)))</f>
        <v>0.49644185360770265</v>
      </c>
      <c r="JS13" s="282">
        <f t="shared" ca="1" si="108"/>
        <v>3009.2087868508097</v>
      </c>
      <c r="JT13" s="200">
        <f t="shared" ref="JT13:KP13" si="768">JT12</f>
        <v>80</v>
      </c>
      <c r="JU13" s="416">
        <f>IF($B13&lt;Main!$B$10,0,HLOOKUP(JT13,ReplacementRates!$A$3:$BE$59,ReplacementRates!$A12-5,1))*IF(Main!$B$30=1,Main!$B$31,(IF(OptimumBenefits!$B13&lt;20,Main!$B$31,IF(OptimumBenefits!$B13&lt;25,Main!$B$32,IF(OptimumBenefits!$B13&lt;30,Main!$B$33,Main!$B$34)))))*OptimumBenefits!$B13</f>
        <v>0.14849999999999999</v>
      </c>
      <c r="JV13" s="418">
        <f ca="1">JU13*IF($B13=Salary!$B13,Salary!$I13,"")</f>
        <v>6061.5533621561672</v>
      </c>
      <c r="JW13" s="419">
        <f ca="1">IF($B13&lt;Main!$B$10,0,(VLOOKUP(JT13,'Survival Probability'!$A$3:$F$98,6)/(1+Main!$B$5)^(OptimumBenefits!JT13-OptimumBenefits!$A13))*(VLOOKUP(JT13,'Survival Probability'!$A$3:$F$98,3)/VLOOKUP($A13,'Survival Probability'!$A$3:$F$98,3)))</f>
        <v>0.44140991060223006</v>
      </c>
      <c r="JX13" s="282">
        <f t="shared" ca="1" si="110"/>
        <v>2675.6297277000008</v>
      </c>
      <c r="JY13" s="200">
        <f t="shared" ref="JY13:KP13" si="769">JY12</f>
        <v>81</v>
      </c>
      <c r="JZ13" s="416">
        <f>IF($B13&lt;Main!$B$10,0,HLOOKUP(JY13,ReplacementRates!$A$3:$BE$59,ReplacementRates!$A12-5,1))*IF(Main!$B$30=1,Main!$B$31,(IF(OptimumBenefits!$B13&lt;20,Main!$B$31,IF(OptimumBenefits!$B13&lt;25,Main!$B$32,IF(OptimumBenefits!$B13&lt;30,Main!$B$33,Main!$B$34)))))*OptimumBenefits!$B13</f>
        <v>0.14849999999999999</v>
      </c>
      <c r="KA13" s="418">
        <f ca="1">JZ13*IF($B13=Salary!$B13,Salary!$I13,"")</f>
        <v>6061.5533621561672</v>
      </c>
      <c r="KB13" s="419">
        <f ca="1">IF($B13&lt;Main!$B$10,0,(VLOOKUP(JY13,'Survival Probability'!$A$3:$F$98,6)/(1+Main!$B$5)^(OptimumBenefits!JY13-OptimumBenefits!$A13))*(VLOOKUP(JY13,'Survival Probability'!$A$3:$F$98,3)/VLOOKUP($A13,'Survival Probability'!$A$3:$F$98,3)))</f>
        <v>0.3911704641589353</v>
      </c>
      <c r="KC13" s="282">
        <f t="shared" ca="1" si="112"/>
        <v>2371.1006421987827</v>
      </c>
      <c r="KD13" s="200">
        <f t="shared" ref="KD13:KP13" si="770">KD12</f>
        <v>82</v>
      </c>
      <c r="KE13" s="416">
        <f>IF($B13&lt;Main!$B$10,0,HLOOKUP(KD13,ReplacementRates!$A$3:$BE$59,ReplacementRates!$A12-5,1))*IF(Main!$B$30=1,Main!$B$31,(IF(OptimumBenefits!$B13&lt;20,Main!$B$31,IF(OptimumBenefits!$B13&lt;25,Main!$B$32,IF(OptimumBenefits!$B13&lt;30,Main!$B$33,Main!$B$34)))))*OptimumBenefits!$B13</f>
        <v>0.14849999999999999</v>
      </c>
      <c r="KF13" s="418">
        <f ca="1">KE13*IF($B13=Salary!$B13,Salary!$I13,"")</f>
        <v>6061.5533621561672</v>
      </c>
      <c r="KG13" s="419">
        <f ca="1">IF($B13&lt;Main!$B$10,0,(VLOOKUP(KD13,'Survival Probability'!$A$3:$F$98,6)/(1+Main!$B$5)^(OptimumBenefits!KD13-OptimumBenefits!$A13))*(VLOOKUP(KD13,'Survival Probability'!$A$3:$F$98,3)/VLOOKUP($A13,'Survival Probability'!$A$3:$F$98,3)))</f>
        <v>0.34539425630110143</v>
      </c>
      <c r="KH13" s="282">
        <f t="shared" ca="1" si="114"/>
        <v>2093.6257155513704</v>
      </c>
      <c r="KI13" s="200">
        <f t="shared" ref="KI13:KP13" si="771">KI12</f>
        <v>83</v>
      </c>
      <c r="KJ13" s="416">
        <f>IF($B13&lt;Main!$B$10,0,HLOOKUP(KI13,ReplacementRates!$A$3:$BE$59,ReplacementRates!$A12-5,1))*IF(Main!$B$30=1,Main!$B$31,(IF(OptimumBenefits!$B13&lt;20,Main!$B$31,IF(OptimumBenefits!$B13&lt;25,Main!$B$32,IF(OptimumBenefits!$B13&lt;30,Main!$B$33,Main!$B$34)))))*OptimumBenefits!$B13</f>
        <v>0.14849999999999999</v>
      </c>
      <c r="KK13" s="418">
        <f ca="1">KJ13*IF($B13=Salary!$B13,Salary!$I13,"")</f>
        <v>6061.5533621561672</v>
      </c>
      <c r="KL13" s="419">
        <f ca="1">IF($B13&lt;Main!$B$10,0,(VLOOKUP(KI13,'Survival Probability'!$A$3:$F$98,6)/(1+Main!$B$5)^(OptimumBenefits!KI13-OptimumBenefits!$A13))*(VLOOKUP(KI13,'Survival Probability'!$A$3:$F$98,3)/VLOOKUP($A13,'Survival Probability'!$A$3:$F$98,3)))</f>
        <v>0.30377454497550377</v>
      </c>
      <c r="KM13" s="282">
        <f t="shared" ca="1" si="116"/>
        <v>1841.3456144337247</v>
      </c>
      <c r="KN13" s="200">
        <f t="shared" ref="KN13:KP13" si="772">KN12</f>
        <v>84</v>
      </c>
      <c r="KO13" s="416">
        <f>IF($B13&lt;Main!$B$10,0,HLOOKUP(KN13,ReplacementRates!$A$3:$BE$59,ReplacementRates!$A12-5,1))*IF(Main!$B$30=1,Main!$B$31,(IF(OptimumBenefits!$B13&lt;20,Main!$B$31,IF(OptimumBenefits!$B13&lt;25,Main!$B$32,IF(OptimumBenefits!$B13&lt;30,Main!$B$33,Main!$B$34)))))*OptimumBenefits!$B13</f>
        <v>0.14849999999999999</v>
      </c>
      <c r="KP13" s="418">
        <f ca="1">KO13*IF($B13=Salary!$B13,Salary!$I13,"")</f>
        <v>6061.5533621561672</v>
      </c>
    </row>
    <row r="14" spans="1:302">
      <c r="A14" s="205">
        <f t="shared" si="178"/>
        <v>37</v>
      </c>
      <c r="B14" s="205">
        <v>12</v>
      </c>
      <c r="C14" s="205">
        <f t="shared" ca="1" si="357"/>
        <v>0</v>
      </c>
      <c r="D14" s="271">
        <f t="shared" ca="1" si="536"/>
        <v>12312.999746064994</v>
      </c>
      <c r="E14" s="201">
        <f t="shared" si="179"/>
        <v>25</v>
      </c>
      <c r="F14" s="416">
        <f>IF($B14&lt;Main!$B$10,0,HLOOKUP(E14,ReplacementRates!$A$3:$BE$59,ReplacementRates!$A13-5,1))*IF(Main!$B$30=1,Main!$B$31,(IF(OptimumBenefits!$B14&lt;20,Main!$B$31,IF(OptimumBenefits!$B14&lt;25,Main!$B$32,IF(OptimumBenefits!$B14&lt;30,Main!$B$33,Main!$B$34)))))*OptimumBenefits!$B14</f>
        <v>0</v>
      </c>
      <c r="G14" s="418">
        <f ca="1">F14*IF($B14=Salary!$B14,Salary!$I14,"")</f>
        <v>0</v>
      </c>
      <c r="H14" s="419">
        <f ca="1">IF($B14&lt;Main!$B$10,0,(VLOOKUP(E14,'Survival Probability'!$A$3:$F$98,6)/(1+Main!$B$5)^(OptimumBenefits!E14-OptimumBenefits!$A14))*(VLOOKUP(E14,'Survival Probability'!$A$3:$F$98,3)/VLOOKUP($A14,'Survival Probability'!$A$3:$F$98,3)))</f>
        <v>2.2593798637244058</v>
      </c>
      <c r="I14" s="282">
        <f t="shared" si="476"/>
        <v>0</v>
      </c>
      <c r="J14" s="200">
        <f t="shared" ref="J14:N14" si="773">J13</f>
        <v>26</v>
      </c>
      <c r="K14" s="416">
        <f>IF($B14&lt;Main!$B$10,0,HLOOKUP(J14,ReplacementRates!$A$3:$BE$59,ReplacementRates!$A13-5,1))*IF(Main!$B$30=1,Main!$B$31,(IF(OptimumBenefits!$B14&lt;20,Main!$B$31,IF(OptimumBenefits!$B14&lt;25,Main!$B$32,IF(OptimumBenefits!$B14&lt;30,Main!$B$33,Main!$B$34)))))*OptimumBenefits!$B14</f>
        <v>0</v>
      </c>
      <c r="L14" s="418">
        <f ca="1">K14*IF($B14=Salary!$B14,Salary!$I14,"")</f>
        <v>0</v>
      </c>
      <c r="M14" s="419">
        <f ca="1">IF($B14&lt;Main!$B$10,0,(VLOOKUP(J14,'Survival Probability'!$A$3:$F$98,6)/(1+Main!$B$5)^(OptimumBenefits!J14-OptimumBenefits!$A14))*(VLOOKUP(J14,'Survival Probability'!$A$3:$F$98,3)/VLOOKUP($A14,'Survival Probability'!$A$3:$F$98,3)))</f>
        <v>2.1111964986410645</v>
      </c>
      <c r="N14" s="282">
        <f t="shared" si="2"/>
        <v>0</v>
      </c>
      <c r="O14" s="200">
        <f t="shared" ref="O14:BZ14" si="774">O13</f>
        <v>27</v>
      </c>
      <c r="P14" s="416">
        <f>IF($B14&lt;Main!$B$10,0,HLOOKUP(O14,ReplacementRates!$A$3:$BE$59,ReplacementRates!$A13-5,1))*IF(Main!$B$30=1,Main!$B$31,(IF(OptimumBenefits!$B14&lt;20,Main!$B$31,IF(OptimumBenefits!$B14&lt;25,Main!$B$32,IF(OptimumBenefits!$B14&lt;30,Main!$B$33,Main!$B$34)))))*OptimumBenefits!$B14</f>
        <v>0</v>
      </c>
      <c r="Q14" s="418">
        <f ca="1">P14*IF($B14=Salary!$B14,Salary!$I14,"")</f>
        <v>0</v>
      </c>
      <c r="R14" s="419">
        <f ca="1">IF($B14&lt;Main!$B$10,0,(VLOOKUP(O14,'Survival Probability'!$A$3:$F$98,6)/(1+Main!$B$5)^(OptimumBenefits!O14-OptimumBenefits!$A14))*(VLOOKUP(O14,'Survival Probability'!$A$3:$F$98,3)/VLOOKUP($A14,'Survival Probability'!$A$3:$F$98,3)))</f>
        <v>1.9727033617111547</v>
      </c>
      <c r="S14" s="282">
        <f t="shared" si="4"/>
        <v>0</v>
      </c>
      <c r="T14" s="200">
        <f t="shared" ref="T14:CE14" si="775">T13</f>
        <v>28</v>
      </c>
      <c r="U14" s="416">
        <f>IF($B14&lt;Main!$B$10,0,HLOOKUP(T14,ReplacementRates!$A$3:$BE$59,ReplacementRates!$A13-5,1))*IF(Main!$B$30=1,Main!$B$31,(IF(OptimumBenefits!$B14&lt;20,Main!$B$31,IF(OptimumBenefits!$B14&lt;25,Main!$B$32,IF(OptimumBenefits!$B14&lt;30,Main!$B$33,Main!$B$34)))))*OptimumBenefits!$B14</f>
        <v>0</v>
      </c>
      <c r="V14" s="418">
        <f ca="1">U14*IF($B14=Salary!$B14,Salary!$I14,"")</f>
        <v>0</v>
      </c>
      <c r="W14" s="419">
        <f ca="1">IF($B14&lt;Main!$B$10,0,(VLOOKUP(T14,'Survival Probability'!$A$3:$F$98,6)/(1+Main!$B$5)^(OptimumBenefits!T14-OptimumBenefits!$A14))*(VLOOKUP(T14,'Survival Probability'!$A$3:$F$98,3)/VLOOKUP($A14,'Survival Probability'!$A$3:$F$98,3)))</f>
        <v>1.8432680556846992</v>
      </c>
      <c r="X14" s="282">
        <f t="shared" si="6"/>
        <v>0</v>
      </c>
      <c r="Y14" s="200">
        <f t="shared" ref="Y14:CJ14" si="776">Y13</f>
        <v>29</v>
      </c>
      <c r="Z14" s="416">
        <f>IF($B14&lt;Main!$B$10,0,HLOOKUP(Y14,ReplacementRates!$A$3:$BE$59,ReplacementRates!$A13-5,1))*IF(Main!$B$30=1,Main!$B$31,(IF(OptimumBenefits!$B14&lt;20,Main!$B$31,IF(OptimumBenefits!$B14&lt;25,Main!$B$32,IF(OptimumBenefits!$B14&lt;30,Main!$B$33,Main!$B$34)))))*OptimumBenefits!$B14</f>
        <v>0</v>
      </c>
      <c r="AA14" s="418">
        <f ca="1">Z14*IF($B14=Salary!$B14,Salary!$I14,"")</f>
        <v>0</v>
      </c>
      <c r="AB14" s="419">
        <f ca="1">IF($B14&lt;Main!$B$10,0,(VLOOKUP(Y14,'Survival Probability'!$A$3:$F$98,6)/(1+Main!$B$5)^(OptimumBenefits!Y14-OptimumBenefits!$A14))*(VLOOKUP(Y14,'Survival Probability'!$A$3:$F$98,3)/VLOOKUP($A14,'Survival Probability'!$A$3:$F$98,3)))</f>
        <v>1.7222995733561868</v>
      </c>
      <c r="AC14" s="282">
        <f t="shared" si="8"/>
        <v>0</v>
      </c>
      <c r="AD14" s="200">
        <f t="shared" ref="AD14:CO14" si="777">AD13</f>
        <v>30</v>
      </c>
      <c r="AE14" s="416">
        <f>IF($B14&lt;Main!$B$10,0,HLOOKUP(AD14,ReplacementRates!$A$3:$BE$59,ReplacementRates!$A13-5,1))*IF(Main!$B$30=1,Main!$B$31,(IF(OptimumBenefits!$B14&lt;20,Main!$B$31,IF(OptimumBenefits!$B14&lt;25,Main!$B$32,IF(OptimumBenefits!$B14&lt;30,Main!$B$33,Main!$B$34)))))*OptimumBenefits!$B14</f>
        <v>0</v>
      </c>
      <c r="AF14" s="418">
        <f ca="1">AE14*IF($B14=Salary!$B14,Salary!$I14,"")</f>
        <v>0</v>
      </c>
      <c r="AG14" s="419">
        <f ca="1">IF($B14&lt;Main!$B$10,0,(VLOOKUP(AD14,'Survival Probability'!$A$3:$F$98,6)/(1+Main!$B$5)^(OptimumBenefits!AD14-OptimumBenefits!$A14))*(VLOOKUP(AD14,'Survival Probability'!$A$3:$F$98,3)/VLOOKUP($A14,'Survival Probability'!$A$3:$F$98,3)))</f>
        <v>1.6092456273434173</v>
      </c>
      <c r="AH14" s="282">
        <f t="shared" si="10"/>
        <v>0</v>
      </c>
      <c r="AI14" s="200">
        <f t="shared" ref="AI14:CT14" si="778">AI13</f>
        <v>31</v>
      </c>
      <c r="AJ14" s="416">
        <f>IF($B14&lt;Main!$B$10,0,HLOOKUP(AI14,ReplacementRates!$A$3:$BE$59,ReplacementRates!$A13-5,1))*IF(Main!$B$30=1,Main!$B$31,(IF(OptimumBenefits!$B14&lt;20,Main!$B$31,IF(OptimumBenefits!$B14&lt;25,Main!$B$32,IF(OptimumBenefits!$B14&lt;30,Main!$B$33,Main!$B$34)))))*OptimumBenefits!$B14</f>
        <v>0</v>
      </c>
      <c r="AK14" s="418">
        <f ca="1">AJ14*IF($B14=Salary!$B14,Salary!$I14,"")</f>
        <v>0</v>
      </c>
      <c r="AL14" s="419">
        <f ca="1">IF($B14&lt;Main!$B$10,0,(VLOOKUP(AI14,'Survival Probability'!$A$3:$F$98,6)/(1+Main!$B$5)^(OptimumBenefits!AI14-OptimumBenefits!$A14))*(VLOOKUP(AI14,'Survival Probability'!$A$3:$F$98,3)/VLOOKUP($A14,'Survival Probability'!$A$3:$F$98,3)))</f>
        <v>1.5035902300019317</v>
      </c>
      <c r="AM14" s="282">
        <f t="shared" si="12"/>
        <v>0</v>
      </c>
      <c r="AN14" s="200">
        <f t="shared" ref="AN14:CY14" si="779">AN13</f>
        <v>32</v>
      </c>
      <c r="AO14" s="416">
        <f>IF($B14&lt;Main!$B$10,0,HLOOKUP(AN14,ReplacementRates!$A$3:$BE$59,ReplacementRates!$A13-5,1))*IF(Main!$B$30=1,Main!$B$31,(IF(OptimumBenefits!$B14&lt;20,Main!$B$31,IF(OptimumBenefits!$B14&lt;25,Main!$B$32,IF(OptimumBenefits!$B14&lt;30,Main!$B$33,Main!$B$34)))))*OptimumBenefits!$B14</f>
        <v>0</v>
      </c>
      <c r="AP14" s="418">
        <f ca="1">AO14*IF($B14=Salary!$B14,Salary!$I14,"")</f>
        <v>0</v>
      </c>
      <c r="AQ14" s="419">
        <f ca="1">IF($B14&lt;Main!$B$10,0,(VLOOKUP(AN14,'Survival Probability'!$A$3:$F$98,6)/(1+Main!$B$5)^(OptimumBenefits!AN14-OptimumBenefits!$A14))*(VLOOKUP(AN14,'Survival Probability'!$A$3:$F$98,3)/VLOOKUP($A14,'Survival Probability'!$A$3:$F$98,3)))</f>
        <v>1.4048433131512001</v>
      </c>
      <c r="AR14" s="282">
        <f t="shared" si="14"/>
        <v>0</v>
      </c>
      <c r="AS14" s="200">
        <f t="shared" ref="AS14:DD14" si="780">AS13</f>
        <v>33</v>
      </c>
      <c r="AT14" s="416">
        <f>IF($B14&lt;Main!$B$10,0,HLOOKUP(AS14,ReplacementRates!$A$3:$BE$59,ReplacementRates!$A13-5,1))*IF(Main!$B$30=1,Main!$B$31,(IF(OptimumBenefits!$B14&lt;20,Main!$B$31,IF(OptimumBenefits!$B14&lt;25,Main!$B$32,IF(OptimumBenefits!$B14&lt;30,Main!$B$33,Main!$B$34)))))*OptimumBenefits!$B14</f>
        <v>0</v>
      </c>
      <c r="AU14" s="418">
        <f ca="1">AT14*IF($B14=Salary!$B14,Salary!$I14,"")</f>
        <v>0</v>
      </c>
      <c r="AV14" s="419">
        <f ca="1">IF($B14&lt;Main!$B$10,0,(VLOOKUP(AS14,'Survival Probability'!$A$3:$F$98,6)/(1+Main!$B$5)^(OptimumBenefits!AS14-OptimumBenefits!$A14))*(VLOOKUP(AS14,'Survival Probability'!$A$3:$F$98,3)/VLOOKUP($A14,'Survival Probability'!$A$3:$F$98,3)))</f>
        <v>1.3125560094992046</v>
      </c>
      <c r="AW14" s="282">
        <f t="shared" si="16"/>
        <v>0</v>
      </c>
      <c r="AX14" s="200">
        <f t="shared" ref="AX14:DI14" si="781">AX13</f>
        <v>34</v>
      </c>
      <c r="AY14" s="416">
        <f>IF($B14&lt;Main!$B$10,0,HLOOKUP(AX14,ReplacementRates!$A$3:$BE$59,ReplacementRates!$A13-5,1))*IF(Main!$B$30=1,Main!$B$31,(IF(OptimumBenefits!$B14&lt;20,Main!$B$31,IF(OptimumBenefits!$B14&lt;25,Main!$B$32,IF(OptimumBenefits!$B14&lt;30,Main!$B$33,Main!$B$34)))))*OptimumBenefits!$B14</f>
        <v>0</v>
      </c>
      <c r="AZ14" s="418">
        <f ca="1">AY14*IF($B14=Salary!$B14,Salary!$I14,"")</f>
        <v>0</v>
      </c>
      <c r="BA14" s="419">
        <f ca="1">IF($B14&lt;Main!$B$10,0,(VLOOKUP(AX14,'Survival Probability'!$A$3:$F$98,6)/(1+Main!$B$5)^(OptimumBenefits!AX14-OptimumBenefits!$A14))*(VLOOKUP(AX14,'Survival Probability'!$A$3:$F$98,3)/VLOOKUP($A14,'Survival Probability'!$A$3:$F$98,3)))</f>
        <v>1.226308513825082</v>
      </c>
      <c r="BB14" s="282">
        <f t="shared" si="18"/>
        <v>0</v>
      </c>
      <c r="BC14" s="200">
        <f t="shared" ref="BC14:DN14" si="782">BC13</f>
        <v>35</v>
      </c>
      <c r="BD14" s="416">
        <f>IF($B14&lt;Main!$B$10,0,HLOOKUP(BC14,ReplacementRates!$A$3:$BE$59,ReplacementRates!$A13-5,1))*IF(Main!$B$30=1,Main!$B$31,(IF(OptimumBenefits!$B14&lt;20,Main!$B$31,IF(OptimumBenefits!$B14&lt;25,Main!$B$32,IF(OptimumBenefits!$B14&lt;30,Main!$B$33,Main!$B$34)))))*OptimumBenefits!$B14</f>
        <v>0</v>
      </c>
      <c r="BE14" s="418">
        <f ca="1">BD14*IF($B14=Salary!$B14,Salary!$I14,"")</f>
        <v>0</v>
      </c>
      <c r="BF14" s="419">
        <f ca="1">IF($B14&lt;Main!$B$10,0,(VLOOKUP(BC14,'Survival Probability'!$A$3:$F$98,6)/(1+Main!$B$5)^(OptimumBenefits!BC14-OptimumBenefits!$A14))*(VLOOKUP(BC14,'Survival Probability'!$A$3:$F$98,3)/VLOOKUP($A14,'Survival Probability'!$A$3:$F$98,3)))</f>
        <v>1.1457088846398695</v>
      </c>
      <c r="BG14" s="282">
        <f t="shared" si="20"/>
        <v>0</v>
      </c>
      <c r="BH14" s="200">
        <f t="shared" ref="BH14:DS14" si="783">BH13</f>
        <v>36</v>
      </c>
      <c r="BI14" s="416">
        <f>IF($B14&lt;Main!$B$10,0,HLOOKUP(BH14,ReplacementRates!$A$3:$BE$59,ReplacementRates!$A13-5,1))*IF(Main!$B$30=1,Main!$B$31,(IF(OptimumBenefits!$B14&lt;20,Main!$B$31,IF(OptimumBenefits!$B14&lt;25,Main!$B$32,IF(OptimumBenefits!$B14&lt;30,Main!$B$33,Main!$B$34)))))*OptimumBenefits!$B14</f>
        <v>0</v>
      </c>
      <c r="BJ14" s="418">
        <f ca="1">BI14*IF($B14=Salary!$B14,Salary!$I14,"")</f>
        <v>0</v>
      </c>
      <c r="BK14" s="419">
        <f ca="1">IF($B14&lt;Main!$B$10,0,(VLOOKUP(BH14,'Survival Probability'!$A$3:$F$98,6)/(1+Main!$B$5)^(OptimumBenefits!BH14-OptimumBenefits!$A14))*(VLOOKUP(BH14,'Survival Probability'!$A$3:$F$98,3)/VLOOKUP($A14,'Survival Probability'!$A$3:$F$98,3)))</f>
        <v>1.0703905485256138</v>
      </c>
      <c r="BL14" s="282">
        <f t="shared" si="22"/>
        <v>0</v>
      </c>
      <c r="BM14" s="200">
        <f t="shared" ref="BM14:DX14" si="784">BM13</f>
        <v>37</v>
      </c>
      <c r="BN14" s="416">
        <f>IF($B14&lt;Main!$B$10,0,HLOOKUP(BM14,ReplacementRates!$A$3:$BE$59,ReplacementRates!$A13-5,1))*IF(Main!$B$30=1,Main!$B$31,(IF(OptimumBenefits!$B14&lt;20,Main!$B$31,IF(OptimumBenefits!$B14&lt;25,Main!$B$32,IF(OptimumBenefits!$B14&lt;30,Main!$B$33,Main!$B$34)))))*OptimumBenefits!$B14</f>
        <v>0</v>
      </c>
      <c r="BO14" s="418">
        <f ca="1">BN14*IF($B14=Salary!$B14,Salary!$I14,"")</f>
        <v>0</v>
      </c>
      <c r="BP14" s="419">
        <f ca="1">IF($B14&lt;Main!$B$10,0,(VLOOKUP(BM14,'Survival Probability'!$A$3:$F$98,6)/(1+Main!$B$5)^(OptimumBenefits!BM14-OptimumBenefits!$A14))*(VLOOKUP(BM14,'Survival Probability'!$A$3:$F$98,3)/VLOOKUP($A14,'Survival Probability'!$A$3:$F$98,3)))</f>
        <v>1</v>
      </c>
      <c r="BQ14" s="282">
        <f t="shared" ca="1" si="24"/>
        <v>0</v>
      </c>
      <c r="BR14" s="200">
        <f t="shared" ref="BR14:EC14" si="785">BR13</f>
        <v>38</v>
      </c>
      <c r="BS14" s="416">
        <f>IF($B14&lt;Main!$B$10,0,HLOOKUP(BR14,ReplacementRates!$A$3:$BE$59,ReplacementRates!$A13-5,1))*IF(Main!$B$30=1,Main!$B$31,(IF(OptimumBenefits!$B14&lt;20,Main!$B$31,IF(OptimumBenefits!$B14&lt;25,Main!$B$32,IF(OptimumBenefits!$B14&lt;30,Main!$B$33,Main!$B$34)))))*OptimumBenefits!$B14</f>
        <v>0</v>
      </c>
      <c r="BT14" s="418">
        <f ca="1">BS14*IF($B14=Salary!$B14,Salary!$I14,"")</f>
        <v>0</v>
      </c>
      <c r="BU14" s="419">
        <f ca="1">IF($B14&lt;Main!$B$10,0,(VLOOKUP(BR14,'Survival Probability'!$A$3:$F$98,6)/(1+Main!$B$5)^(OptimumBenefits!BR14-OptimumBenefits!$A14))*(VLOOKUP(BR14,'Survival Probability'!$A$3:$F$98,3)/VLOOKUP($A14,'Survival Probability'!$A$3:$F$98,3)))</f>
        <v>0.93421905960743923</v>
      </c>
      <c r="BV14" s="282">
        <f t="shared" ca="1" si="26"/>
        <v>0</v>
      </c>
      <c r="BW14" s="200">
        <f t="shared" ref="BW14:EH14" si="786">BW13</f>
        <v>39</v>
      </c>
      <c r="BX14" s="416">
        <f>IF($B14&lt;Main!$B$10,0,HLOOKUP(BW14,ReplacementRates!$A$3:$BE$59,ReplacementRates!$A13-5,1))*IF(Main!$B$30=1,Main!$B$31,(IF(OptimumBenefits!$B14&lt;20,Main!$B$31,IF(OptimumBenefits!$B14&lt;25,Main!$B$32,IF(OptimumBenefits!$B14&lt;30,Main!$B$33,Main!$B$34)))))*OptimumBenefits!$B14</f>
        <v>0</v>
      </c>
      <c r="BY14" s="418">
        <f ca="1">BX14*IF($B14=Salary!$B14,Salary!$I14,"")</f>
        <v>0</v>
      </c>
      <c r="BZ14" s="419">
        <f ca="1">IF($B14&lt;Main!$B$10,0,(VLOOKUP(BW14,'Survival Probability'!$A$3:$F$98,6)/(1+Main!$B$5)^(OptimumBenefits!BW14-OptimumBenefits!$A14))*(VLOOKUP(BW14,'Survival Probability'!$A$3:$F$98,3)/VLOOKUP($A14,'Survival Probability'!$A$3:$F$98,3)))</f>
        <v>0.87274967872931575</v>
      </c>
      <c r="CA14" s="282">
        <f t="shared" ca="1" si="28"/>
        <v>0</v>
      </c>
      <c r="CB14" s="200">
        <f t="shared" ref="CB14:EM14" si="787">CB13</f>
        <v>40</v>
      </c>
      <c r="CC14" s="416">
        <f>IF($B14&lt;Main!$B$10,0,HLOOKUP(CB14,ReplacementRates!$A$3:$BE$59,ReplacementRates!$A13-5,1))*IF(Main!$B$30=1,Main!$B$31,(IF(OptimumBenefits!$B14&lt;20,Main!$B$31,IF(OptimumBenefits!$B14&lt;25,Main!$B$32,IF(OptimumBenefits!$B14&lt;30,Main!$B$33,Main!$B$34)))))*OptimumBenefits!$B14</f>
        <v>0</v>
      </c>
      <c r="CD14" s="418">
        <f ca="1">CC14*IF($B14=Salary!$B14,Salary!$I14,"")</f>
        <v>0</v>
      </c>
      <c r="CE14" s="419">
        <f ca="1">IF($B14&lt;Main!$B$10,0,(VLOOKUP(CB14,'Survival Probability'!$A$3:$F$98,6)/(1+Main!$B$5)^(OptimumBenefits!CB14-OptimumBenefits!$A14))*(VLOOKUP(CB14,'Survival Probability'!$A$3:$F$98,3)/VLOOKUP($A14,'Survival Probability'!$A$3:$F$98,3)))</f>
        <v>0.81531243048852287</v>
      </c>
      <c r="CF14" s="282">
        <f t="shared" ca="1" si="30"/>
        <v>0</v>
      </c>
      <c r="CG14" s="200">
        <f t="shared" ref="CG14:ER14" si="788">CG13</f>
        <v>41</v>
      </c>
      <c r="CH14" s="416">
        <f>IF($B14&lt;Main!$B$10,0,HLOOKUP(CG14,ReplacementRates!$A$3:$BE$59,ReplacementRates!$A13-5,1))*IF(Main!$B$30=1,Main!$B$31,(IF(OptimumBenefits!$B14&lt;20,Main!$B$31,IF(OptimumBenefits!$B14&lt;25,Main!$B$32,IF(OptimumBenefits!$B14&lt;30,Main!$B$33,Main!$B$34)))))*OptimumBenefits!$B14</f>
        <v>0</v>
      </c>
      <c r="CI14" s="418">
        <f ca="1">CH14*IF($B14=Salary!$B14,Salary!$I14,"")</f>
        <v>0</v>
      </c>
      <c r="CJ14" s="419">
        <f ca="1">IF($B14&lt;Main!$B$10,0,(VLOOKUP(CG14,'Survival Probability'!$A$3:$F$98,6)/(1+Main!$B$5)^(OptimumBenefits!CG14-OptimumBenefits!$A14))*(VLOOKUP(CG14,'Survival Probability'!$A$3:$F$98,3)/VLOOKUP($A14,'Survival Probability'!$A$3:$F$98,3)))</f>
        <v>0.76164571521874713</v>
      </c>
      <c r="CK14" s="282">
        <f t="shared" ca="1" si="32"/>
        <v>0</v>
      </c>
      <c r="CL14" s="200">
        <f t="shared" ref="CL14:EW14" si="789">CL13</f>
        <v>42</v>
      </c>
      <c r="CM14" s="416">
        <f>IF($B14&lt;Main!$B$10,0,HLOOKUP(CL14,ReplacementRates!$A$3:$BE$59,ReplacementRates!$A13-5,1))*IF(Main!$B$30=1,Main!$B$31,(IF(OptimumBenefits!$B14&lt;20,Main!$B$31,IF(OptimumBenefits!$B14&lt;25,Main!$B$32,IF(OptimumBenefits!$B14&lt;30,Main!$B$33,Main!$B$34)))))*OptimumBenefits!$B14</f>
        <v>0</v>
      </c>
      <c r="CN14" s="418">
        <f ca="1">CM14*IF($B14=Salary!$B14,Salary!$I14,"")</f>
        <v>0</v>
      </c>
      <c r="CO14" s="419">
        <f ca="1">IF($B14&lt;Main!$B$10,0,(VLOOKUP(CL14,'Survival Probability'!$A$3:$F$98,6)/(1+Main!$B$5)^(OptimumBenefits!CL14-OptimumBenefits!$A14))*(VLOOKUP(CL14,'Survival Probability'!$A$3:$F$98,3)/VLOOKUP($A14,'Survival Probability'!$A$3:$F$98,3)))</f>
        <v>0.71147995988704138</v>
      </c>
      <c r="CP14" s="282">
        <f t="shared" ca="1" si="34"/>
        <v>0</v>
      </c>
      <c r="CQ14" s="200">
        <f t="shared" ref="CQ14:FB14" si="790">CQ13</f>
        <v>43</v>
      </c>
      <c r="CR14" s="416">
        <f>IF($B14&lt;Main!$B$10,0,HLOOKUP(CQ14,ReplacementRates!$A$3:$BE$59,ReplacementRates!$A13-5,1))*IF(Main!$B$30=1,Main!$B$31,(IF(OptimumBenefits!$B14&lt;20,Main!$B$31,IF(OptimumBenefits!$B14&lt;25,Main!$B$32,IF(OptimumBenefits!$B14&lt;30,Main!$B$33,Main!$B$34)))))*OptimumBenefits!$B14</f>
        <v>0</v>
      </c>
      <c r="CS14" s="418">
        <f ca="1">CR14*IF($B14=Salary!$B14,Salary!$I14,"")</f>
        <v>0</v>
      </c>
      <c r="CT14" s="419">
        <f ca="1">IF($B14&lt;Main!$B$10,0,(VLOOKUP(CQ14,'Survival Probability'!$A$3:$F$98,6)/(1+Main!$B$5)^(OptimumBenefits!CQ14-OptimumBenefits!$A14))*(VLOOKUP(CQ14,'Survival Probability'!$A$3:$F$98,3)/VLOOKUP($A14,'Survival Probability'!$A$3:$F$98,3)))</f>
        <v>0.66459140322010335</v>
      </c>
      <c r="CU14" s="282">
        <f t="shared" ca="1" si="36"/>
        <v>0</v>
      </c>
      <c r="CV14" s="200">
        <f t="shared" ref="CV14:FG14" si="791">CV13</f>
        <v>44</v>
      </c>
      <c r="CW14" s="416">
        <f>IF($B14&lt;Main!$B$10,0,HLOOKUP(CV14,ReplacementRates!$A$3:$BE$59,ReplacementRates!$A13-5,1))*IF(Main!$B$30=1,Main!$B$31,(IF(OptimumBenefits!$B14&lt;20,Main!$B$31,IF(OptimumBenefits!$B14&lt;25,Main!$B$32,IF(OptimumBenefits!$B14&lt;30,Main!$B$33,Main!$B$34)))))*OptimumBenefits!$B14</f>
        <v>0</v>
      </c>
      <c r="CX14" s="418">
        <f ca="1">CW14*IF($B14=Salary!$B14,Salary!$I14,"")</f>
        <v>0</v>
      </c>
      <c r="CY14" s="419">
        <f ca="1">IF($B14&lt;Main!$B$10,0,(VLOOKUP(CV14,'Survival Probability'!$A$3:$F$98,6)/(1+Main!$B$5)^(OptimumBenefits!CV14-OptimumBenefits!$A14))*(VLOOKUP(CV14,'Survival Probability'!$A$3:$F$98,3)/VLOOKUP($A14,'Survival Probability'!$A$3:$F$98,3)))</f>
        <v>0.62076962340095276</v>
      </c>
      <c r="CZ14" s="282">
        <f t="shared" ca="1" si="38"/>
        <v>0</v>
      </c>
      <c r="DA14" s="200">
        <f t="shared" ref="DA14:FL14" si="792">DA13</f>
        <v>45</v>
      </c>
      <c r="DB14" s="416">
        <f>IF($B14&lt;Main!$B$10,0,HLOOKUP(DA14,ReplacementRates!$A$3:$BE$59,ReplacementRates!$A13-5,1))*IF(Main!$B$30=1,Main!$B$31,(IF(OptimumBenefits!$B14&lt;20,Main!$B$31,IF(OptimumBenefits!$B14&lt;25,Main!$B$32,IF(OptimumBenefits!$B14&lt;30,Main!$B$33,Main!$B$34)))))*OptimumBenefits!$B14</f>
        <v>0</v>
      </c>
      <c r="DC14" s="418">
        <f ca="1">DB14*IF($B14=Salary!$B14,Salary!$I14,"")</f>
        <v>0</v>
      </c>
      <c r="DD14" s="419">
        <f ca="1">IF($B14&lt;Main!$B$10,0,(VLOOKUP(DA14,'Survival Probability'!$A$3:$F$98,6)/(1+Main!$B$5)^(OptimumBenefits!DA14-OptimumBenefits!$A14))*(VLOOKUP(DA14,'Survival Probability'!$A$3:$F$98,3)/VLOOKUP($A14,'Survival Probability'!$A$3:$F$98,3)))</f>
        <v>10.529280032440038</v>
      </c>
      <c r="DE14" s="282">
        <f t="shared" ca="1" si="40"/>
        <v>0</v>
      </c>
      <c r="DF14" s="200">
        <f t="shared" ref="DF14:FQ14" si="793">DF13</f>
        <v>46</v>
      </c>
      <c r="DG14" s="416">
        <f>IF($B14&lt;Main!$B$10,0,HLOOKUP(DF14,ReplacementRates!$A$3:$BE$59,ReplacementRates!$A13-5,1))*IF(Main!$B$30=1,Main!$B$31,(IF(OptimumBenefits!$B14&lt;20,Main!$B$31,IF(OptimumBenefits!$B14&lt;25,Main!$B$32,IF(OptimumBenefits!$B14&lt;30,Main!$B$33,Main!$B$34)))))*OptimumBenefits!$B14</f>
        <v>0</v>
      </c>
      <c r="DH14" s="418">
        <f ca="1">DG14*IF($B14=Salary!$B14,Salary!$I14,"")</f>
        <v>0</v>
      </c>
      <c r="DI14" s="419">
        <f ca="1">IF($B14&lt;Main!$B$10,0,(VLOOKUP(DF14,'Survival Probability'!$A$3:$F$98,6)/(1+Main!$B$5)^(OptimumBenefits!DF14-OptimumBenefits!$A14))*(VLOOKUP(DF14,'Survival Probability'!$A$3:$F$98,3)/VLOOKUP($A14,'Survival Probability'!$A$3:$F$98,3)))</f>
        <v>9.7735395038140602</v>
      </c>
      <c r="DJ14" s="282">
        <f t="shared" ca="1" si="42"/>
        <v>0</v>
      </c>
      <c r="DK14" s="200">
        <f t="shared" ref="DK14:FV14" si="794">DK13</f>
        <v>47</v>
      </c>
      <c r="DL14" s="416">
        <f>IF($B14&lt;Main!$B$10,0,HLOOKUP(DK14,ReplacementRates!$A$3:$BE$59,ReplacementRates!$A13-5,1))*IF(Main!$B$30=1,Main!$B$31,(IF(OptimumBenefits!$B14&lt;20,Main!$B$31,IF(OptimumBenefits!$B14&lt;25,Main!$B$32,IF(OptimumBenefits!$B14&lt;30,Main!$B$33,Main!$B$34)))))*OptimumBenefits!$B14</f>
        <v>0</v>
      </c>
      <c r="DM14" s="418">
        <f ca="1">DL14*IF($B14=Salary!$B14,Salary!$I14,"")</f>
        <v>0</v>
      </c>
      <c r="DN14" s="419">
        <f ca="1">IF($B14&lt;Main!$B$10,0,(VLOOKUP(DK14,'Survival Probability'!$A$3:$F$98,6)/(1+Main!$B$5)^(OptimumBenefits!DK14-OptimumBenefits!$A14))*(VLOOKUP(DK14,'Survival Probability'!$A$3:$F$98,3)/VLOOKUP($A14,'Survival Probability'!$A$3:$F$98,3)))</f>
        <v>9.0687548959844335</v>
      </c>
      <c r="DO14" s="282">
        <f t="shared" ca="1" si="44"/>
        <v>0</v>
      </c>
      <c r="DP14" s="200">
        <f t="shared" ref="DP14:GA14" si="795">DP13</f>
        <v>48</v>
      </c>
      <c r="DQ14" s="416">
        <f>IF($B14&lt;Main!$B$10,0,HLOOKUP(DP14,ReplacementRates!$A$3:$BE$59,ReplacementRates!$A13-5,1))*IF(Main!$B$30=1,Main!$B$31,(IF(OptimumBenefits!$B14&lt;20,Main!$B$31,IF(OptimumBenefits!$B14&lt;25,Main!$B$32,IF(OptimumBenefits!$B14&lt;30,Main!$B$33,Main!$B$34)))))*OptimumBenefits!$B14</f>
        <v>0</v>
      </c>
      <c r="DR14" s="418">
        <f ca="1">DQ14*IF($B14=Salary!$B14,Salary!$I14,"")</f>
        <v>0</v>
      </c>
      <c r="DS14" s="419">
        <f ca="1">IF($B14&lt;Main!$B$10,0,(VLOOKUP(DP14,'Survival Probability'!$A$3:$F$98,6)/(1+Main!$B$5)^(OptimumBenefits!DP14-OptimumBenefits!$A14))*(VLOOKUP(DP14,'Survival Probability'!$A$3:$F$98,3)/VLOOKUP($A14,'Survival Probability'!$A$3:$F$98,3)))</f>
        <v>8.4115721158983714</v>
      </c>
      <c r="DT14" s="282">
        <f t="shared" ca="1" si="46"/>
        <v>0</v>
      </c>
      <c r="DU14" s="200">
        <f t="shared" ref="DU14:GF14" si="796">DU13</f>
        <v>49</v>
      </c>
      <c r="DV14" s="416">
        <f>IF($B14&lt;Main!$B$10,0,HLOOKUP(DU14,ReplacementRates!$A$3:$BE$59,ReplacementRates!$A13-5,1))*IF(Main!$B$30=1,Main!$B$31,(IF(OptimumBenefits!$B14&lt;20,Main!$B$31,IF(OptimumBenefits!$B14&lt;25,Main!$B$32,IF(OptimumBenefits!$B14&lt;30,Main!$B$33,Main!$B$34)))))*OptimumBenefits!$B14</f>
        <v>0</v>
      </c>
      <c r="DW14" s="418">
        <f ca="1">DV14*IF($B14=Salary!$B14,Salary!$I14,"")</f>
        <v>0</v>
      </c>
      <c r="DX14" s="419">
        <f ca="1">IF($B14&lt;Main!$B$10,0,(VLOOKUP(DU14,'Survival Probability'!$A$3:$F$98,6)/(1+Main!$B$5)^(OptimumBenefits!DU14-OptimumBenefits!$A14))*(VLOOKUP(DU14,'Survival Probability'!$A$3:$F$98,3)/VLOOKUP($A14,'Survival Probability'!$A$3:$F$98,3)))</f>
        <v>7.7988546074584768</v>
      </c>
      <c r="DY14" s="282">
        <f t="shared" ca="1" si="48"/>
        <v>0</v>
      </c>
      <c r="DZ14" s="200">
        <f t="shared" ref="DZ14:GK14" si="797">DZ13</f>
        <v>50</v>
      </c>
      <c r="EA14" s="416">
        <f>IF($B14&lt;Main!$B$10,0,HLOOKUP(DZ14,ReplacementRates!$A$3:$BE$59,ReplacementRates!$A13-5,1))*IF(Main!$B$30=1,Main!$B$31,(IF(OptimumBenefits!$B14&lt;20,Main!$B$31,IF(OptimumBenefits!$B14&lt;25,Main!$B$32,IF(OptimumBenefits!$B14&lt;30,Main!$B$33,Main!$B$34)))))*OptimumBenefits!$B14</f>
        <v>0</v>
      </c>
      <c r="EB14" s="418">
        <f ca="1">EA14*IF($B14=Salary!$B14,Salary!$I14,"")</f>
        <v>0</v>
      </c>
      <c r="EC14" s="419">
        <f ca="1">IF($B14&lt;Main!$B$10,0,(VLOOKUP(DZ14,'Survival Probability'!$A$3:$F$98,6)/(1+Main!$B$5)^(OptimumBenefits!DZ14-OptimumBenefits!$A14))*(VLOOKUP(DZ14,'Survival Probability'!$A$3:$F$98,3)/VLOOKUP($A14,'Survival Probability'!$A$3:$F$98,3)))</f>
        <v>7.2276697920128345</v>
      </c>
      <c r="ED14" s="282">
        <f t="shared" ca="1" si="50"/>
        <v>0</v>
      </c>
      <c r="EE14" s="200">
        <f t="shared" ref="EE14:GP14" si="798">EE13</f>
        <v>51</v>
      </c>
      <c r="EF14" s="416">
        <f>IF($B14&lt;Main!$B$10,0,HLOOKUP(EE14,ReplacementRates!$A$3:$BE$59,ReplacementRates!$A13-5,1))*IF(Main!$B$30=1,Main!$B$31,(IF(OptimumBenefits!$B14&lt;20,Main!$B$31,IF(OptimumBenefits!$B14&lt;25,Main!$B$32,IF(OptimumBenefits!$B14&lt;30,Main!$B$33,Main!$B$34)))))*OptimumBenefits!$B14</f>
        <v>0</v>
      </c>
      <c r="EG14" s="418">
        <f ca="1">EF14*IF($B14=Salary!$B14,Salary!$I14,"")</f>
        <v>0</v>
      </c>
      <c r="EH14" s="419">
        <f ca="1">IF($B14&lt;Main!$B$10,0,(VLOOKUP(EE14,'Survival Probability'!$A$3:$F$98,6)/(1+Main!$B$5)^(OptimumBenefits!EE14-OptimumBenefits!$A14))*(VLOOKUP(EE14,'Survival Probability'!$A$3:$F$98,3)/VLOOKUP($A14,'Survival Probability'!$A$3:$F$98,3)))</f>
        <v>6.6952762411193243</v>
      </c>
      <c r="EI14" s="282">
        <f t="shared" ca="1" si="52"/>
        <v>0</v>
      </c>
      <c r="EJ14" s="200">
        <f t="shared" ref="EJ14:GU14" si="799">EJ13</f>
        <v>52</v>
      </c>
      <c r="EK14" s="416">
        <f>IF($B14&lt;Main!$B$10,0,HLOOKUP(EJ14,ReplacementRates!$A$3:$BE$59,ReplacementRates!$A13-5,1))*IF(Main!$B$30=1,Main!$B$31,(IF(OptimumBenefits!$B14&lt;20,Main!$B$31,IF(OptimumBenefits!$B14&lt;25,Main!$B$32,IF(OptimumBenefits!$B14&lt;30,Main!$B$33,Main!$B$34)))))*OptimumBenefits!$B14</f>
        <v>0</v>
      </c>
      <c r="EL14" s="418">
        <f ca="1">EK14*IF($B14=Salary!$B14,Salary!$I14,"")</f>
        <v>0</v>
      </c>
      <c r="EM14" s="419">
        <f ca="1">IF($B14&lt;Main!$B$10,0,(VLOOKUP(EJ14,'Survival Probability'!$A$3:$F$98,6)/(1+Main!$B$5)^(OptimumBenefits!EJ14-OptimumBenefits!$A14))*(VLOOKUP(EJ14,'Survival Probability'!$A$3:$F$98,3)/VLOOKUP($A14,'Survival Probability'!$A$3:$F$98,3)))</f>
        <v>6.1991115251813769</v>
      </c>
      <c r="EN14" s="282">
        <f t="shared" ca="1" si="54"/>
        <v>0</v>
      </c>
      <c r="EO14" s="200">
        <f t="shared" ref="EO14:GZ14" si="800">EO13</f>
        <v>53</v>
      </c>
      <c r="EP14" s="416">
        <f>IF($B14&lt;Main!$B$10,0,HLOOKUP(EO14,ReplacementRates!$A$3:$BE$59,ReplacementRates!$A13-5,1))*IF(Main!$B$30=1,Main!$B$31,(IF(OptimumBenefits!$B14&lt;20,Main!$B$31,IF(OptimumBenefits!$B14&lt;25,Main!$B$32,IF(OptimumBenefits!$B14&lt;30,Main!$B$33,Main!$B$34)))))*OptimumBenefits!$B14</f>
        <v>0</v>
      </c>
      <c r="EQ14" s="418">
        <f ca="1">EP14*IF($B14=Salary!$B14,Salary!$I14,"")</f>
        <v>0</v>
      </c>
      <c r="ER14" s="419">
        <f ca="1">IF($B14&lt;Main!$B$10,0,(VLOOKUP(EO14,'Survival Probability'!$A$3:$F$98,6)/(1+Main!$B$5)^(OptimumBenefits!EO14-OptimumBenefits!$A14))*(VLOOKUP(EO14,'Survival Probability'!$A$3:$F$98,3)/VLOOKUP($A14,'Survival Probability'!$A$3:$F$98,3)))</f>
        <v>5.7367833270376494</v>
      </c>
      <c r="ES14" s="282">
        <f t="shared" ca="1" si="56"/>
        <v>0</v>
      </c>
      <c r="ET14" s="200">
        <f t="shared" ref="ET14:HE14" si="801">ET13</f>
        <v>54</v>
      </c>
      <c r="EU14" s="416">
        <f>IF($B14&lt;Main!$B$10,0,HLOOKUP(ET14,ReplacementRates!$A$3:$BE$59,ReplacementRates!$A13-5,1))*IF(Main!$B$30=1,Main!$B$31,(IF(OptimumBenefits!$B14&lt;20,Main!$B$31,IF(OptimumBenefits!$B14&lt;25,Main!$B$32,IF(OptimumBenefits!$B14&lt;30,Main!$B$33,Main!$B$34)))))*OptimumBenefits!$B14</f>
        <v>0</v>
      </c>
      <c r="EV14" s="418">
        <f ca="1">EU14*IF($B14=Salary!$B14,Salary!$I14,"")</f>
        <v>0</v>
      </c>
      <c r="EW14" s="419">
        <f ca="1">IF($B14&lt;Main!$B$10,0,(VLOOKUP(ET14,'Survival Probability'!$A$3:$F$98,6)/(1+Main!$B$5)^(OptimumBenefits!ET14-OptimumBenefits!$A14))*(VLOOKUP(ET14,'Survival Probability'!$A$3:$F$98,3)/VLOOKUP($A14,'Survival Probability'!$A$3:$F$98,3)))</f>
        <v>5.3060553185438692</v>
      </c>
      <c r="EX14" s="282">
        <f t="shared" ca="1" si="58"/>
        <v>0</v>
      </c>
      <c r="EY14" s="200">
        <f t="shared" ref="EY14:HJ14" si="802">EY13</f>
        <v>55</v>
      </c>
      <c r="EZ14" s="416">
        <f>IF($B14&lt;Main!$B$10,0,HLOOKUP(EY14,ReplacementRates!$A$3:$BE$59,ReplacementRates!$A13-5,1))*IF(Main!$B$30=1,Main!$B$31,(IF(OptimumBenefits!$B14&lt;20,Main!$B$31,IF(OptimumBenefits!$B14&lt;25,Main!$B$32,IF(OptimumBenefits!$B14&lt;30,Main!$B$33,Main!$B$34)))))*OptimumBenefits!$B14</f>
        <v>0</v>
      </c>
      <c r="FA14" s="418">
        <f ca="1">EZ14*IF($B14=Salary!$B14,Salary!$I14,"")</f>
        <v>0</v>
      </c>
      <c r="FB14" s="419">
        <f ca="1">IF($B14&lt;Main!$B$10,0,(VLOOKUP(EY14,'Survival Probability'!$A$3:$F$98,6)/(1+Main!$B$5)^(OptimumBenefits!EY14-OptimumBenefits!$A14))*(VLOOKUP(EY14,'Survival Probability'!$A$3:$F$98,3)/VLOOKUP($A14,'Survival Probability'!$A$3:$F$98,3)))</f>
        <v>4.9048367540065012</v>
      </c>
      <c r="FC14" s="282">
        <f t="shared" ca="1" si="60"/>
        <v>0</v>
      </c>
      <c r="FD14" s="200">
        <f t="shared" ref="FD14:HO14" si="803">FD13</f>
        <v>56</v>
      </c>
      <c r="FE14" s="416">
        <f>IF($B14&lt;Main!$B$10,0,HLOOKUP(FD14,ReplacementRates!$A$3:$BE$59,ReplacementRates!$A13-5,1))*IF(Main!$B$30=1,Main!$B$31,(IF(OptimumBenefits!$B14&lt;20,Main!$B$31,IF(OptimumBenefits!$B14&lt;25,Main!$B$32,IF(OptimumBenefits!$B14&lt;30,Main!$B$33,Main!$B$34)))))*OptimumBenefits!$B14</f>
        <v>0</v>
      </c>
      <c r="FF14" s="418">
        <f ca="1">FE14*IF($B14=Salary!$B14,Salary!$I14,"")</f>
        <v>0</v>
      </c>
      <c r="FG14" s="419">
        <f ca="1">IF($B14&lt;Main!$B$10,0,(VLOOKUP(FD14,'Survival Probability'!$A$3:$F$98,6)/(1+Main!$B$5)^(OptimumBenefits!FD14-OptimumBenefits!$A14))*(VLOOKUP(FD14,'Survival Probability'!$A$3:$F$98,3)/VLOOKUP($A14,'Survival Probability'!$A$3:$F$98,3)))</f>
        <v>4.5311730166680748</v>
      </c>
      <c r="FH14" s="282">
        <f t="shared" ca="1" si="62"/>
        <v>0</v>
      </c>
      <c r="FI14" s="200">
        <f t="shared" ref="FI14:HT14" si="804">FI13</f>
        <v>57</v>
      </c>
      <c r="FJ14" s="416">
        <f>IF($B14&lt;Main!$B$10,0,HLOOKUP(FI14,ReplacementRates!$A$3:$BE$59,ReplacementRates!$A13-5,1))*IF(Main!$B$30=1,Main!$B$31,(IF(OptimumBenefits!$B14&lt;20,Main!$B$31,IF(OptimumBenefits!$B14&lt;25,Main!$B$32,IF(OptimumBenefits!$B14&lt;30,Main!$B$33,Main!$B$34)))))*OptimumBenefits!$B14</f>
        <v>0</v>
      </c>
      <c r="FK14" s="418">
        <f ca="1">FJ14*IF($B14=Salary!$B14,Salary!$I14,"")</f>
        <v>0</v>
      </c>
      <c r="FL14" s="419">
        <f ca="1">IF($B14&lt;Main!$B$10,0,(VLOOKUP(FI14,'Survival Probability'!$A$3:$F$98,6)/(1+Main!$B$5)^(OptimumBenefits!FI14-OptimumBenefits!$A14))*(VLOOKUP(FI14,'Survival Probability'!$A$3:$F$98,3)/VLOOKUP($A14,'Survival Probability'!$A$3:$F$98,3)))</f>
        <v>4.1832364205969119</v>
      </c>
      <c r="FM14" s="282">
        <f t="shared" ca="1" si="64"/>
        <v>0</v>
      </c>
      <c r="FN14" s="200">
        <f t="shared" ref="FN14:HY14" si="805">FN13</f>
        <v>58</v>
      </c>
      <c r="FO14" s="416">
        <f>IF($B14&lt;Main!$B$10,0,HLOOKUP(FN14,ReplacementRates!$A$3:$BE$59,ReplacementRates!$A13-5,1))*IF(Main!$B$30=1,Main!$B$31,(IF(OptimumBenefits!$B14&lt;20,Main!$B$31,IF(OptimumBenefits!$B14&lt;25,Main!$B$32,IF(OptimumBenefits!$B14&lt;30,Main!$B$33,Main!$B$34)))))*OptimumBenefits!$B14</f>
        <v>0</v>
      </c>
      <c r="FP14" s="418">
        <f ca="1">FO14*IF($B14=Salary!$B14,Salary!$I14,"")</f>
        <v>0</v>
      </c>
      <c r="FQ14" s="419">
        <f ca="1">IF($B14&lt;Main!$B$10,0,(VLOOKUP(FN14,'Survival Probability'!$A$3:$F$98,6)/(1+Main!$B$5)^(OptimumBenefits!FN14-OptimumBenefits!$A14))*(VLOOKUP(FN14,'Survival Probability'!$A$3:$F$98,3)/VLOOKUP($A14,'Survival Probability'!$A$3:$F$98,3)))</f>
        <v>3.8593344074746643</v>
      </c>
      <c r="FR14" s="282">
        <f t="shared" ca="1" si="66"/>
        <v>0</v>
      </c>
      <c r="FS14" s="200">
        <f t="shared" ref="FS14:ID14" si="806">FS13</f>
        <v>59</v>
      </c>
      <c r="FT14" s="416">
        <f>IF($B14&lt;Main!$B$10,0,HLOOKUP(FS14,ReplacementRates!$A$3:$BE$59,ReplacementRates!$A13-5,1))*IF(Main!$B$30=1,Main!$B$31,(IF(OptimumBenefits!$B14&lt;20,Main!$B$31,IF(OptimumBenefits!$B14&lt;25,Main!$B$32,IF(OptimumBenefits!$B14&lt;30,Main!$B$33,Main!$B$34)))))*OptimumBenefits!$B14</f>
        <v>0</v>
      </c>
      <c r="FU14" s="418">
        <f ca="1">FT14*IF($B14=Salary!$B14,Salary!$I14,"")</f>
        <v>0</v>
      </c>
      <c r="FV14" s="419">
        <f ca="1">IF($B14&lt;Main!$B$10,0,(VLOOKUP(FS14,'Survival Probability'!$A$3:$F$98,6)/(1+Main!$B$5)^(OptimumBenefits!FS14-OptimumBenefits!$A14))*(VLOOKUP(FS14,'Survival Probability'!$A$3:$F$98,3)/VLOOKUP($A14,'Survival Probability'!$A$3:$F$98,3)))</f>
        <v>3.5578815893262119</v>
      </c>
      <c r="FW14" s="282">
        <f t="shared" ca="1" si="68"/>
        <v>0</v>
      </c>
      <c r="FX14" s="200">
        <f t="shared" ref="FX14:II14" si="807">FX13</f>
        <v>60</v>
      </c>
      <c r="FY14" s="416">
        <f>IF($B14&lt;Main!$B$10,0,HLOOKUP(FX14,ReplacementRates!$A$3:$BE$59,ReplacementRates!$A13-5,1))*IF(Main!$B$30=1,Main!$B$31,(IF(OptimumBenefits!$B14&lt;20,Main!$B$31,IF(OptimumBenefits!$B14&lt;25,Main!$B$32,IF(OptimumBenefits!$B14&lt;30,Main!$B$33,Main!$B$34)))))*OptimumBenefits!$B14</f>
        <v>0</v>
      </c>
      <c r="FZ14" s="418">
        <f ca="1">FY14*IF($B14=Salary!$B14,Salary!$I14,"")</f>
        <v>0</v>
      </c>
      <c r="GA14" s="419">
        <f ca="1">IF($B14&lt;Main!$B$10,0,(VLOOKUP(FX14,'Survival Probability'!$A$3:$F$98,6)/(1+Main!$B$5)^(OptimumBenefits!FX14-OptimumBenefits!$A14))*(VLOOKUP(FX14,'Survival Probability'!$A$3:$F$98,3)/VLOOKUP($A14,'Survival Probability'!$A$3:$F$98,3)))</f>
        <v>3.2773927162219456</v>
      </c>
      <c r="GB14" s="282">
        <f t="shared" ca="1" si="70"/>
        <v>0</v>
      </c>
      <c r="GC14" s="200">
        <f t="shared" ref="GC14:IN14" si="808">GC13</f>
        <v>61</v>
      </c>
      <c r="GD14" s="416">
        <f>IF($B14&lt;Main!$B$10,0,HLOOKUP(GC14,ReplacementRates!$A$3:$BE$59,ReplacementRates!$A13-5,1))*IF(Main!$B$30=1,Main!$B$31,(IF(OptimumBenefits!$B14&lt;20,Main!$B$31,IF(OptimumBenefits!$B14&lt;25,Main!$B$32,IF(OptimumBenefits!$B14&lt;30,Main!$B$33,Main!$B$34)))))*OptimumBenefits!$B14</f>
        <v>0</v>
      </c>
      <c r="GE14" s="418">
        <f ca="1">GD14*IF($B14=Salary!$B14,Salary!$I14,"")</f>
        <v>0</v>
      </c>
      <c r="GF14" s="419">
        <f ca="1">IF($B14&lt;Main!$B$10,0,(VLOOKUP(GC14,'Survival Probability'!$A$3:$F$98,6)/(1+Main!$B$5)^(OptimumBenefits!GC14-OptimumBenefits!$A14))*(VLOOKUP(GC14,'Survival Probability'!$A$3:$F$98,3)/VLOOKUP($A14,'Survival Probability'!$A$3:$F$98,3)))</f>
        <v>3.0164764528029848</v>
      </c>
      <c r="GG14" s="282">
        <f t="shared" ca="1" si="72"/>
        <v>0</v>
      </c>
      <c r="GH14" s="200">
        <f t="shared" ref="GH14:IS14" si="809">GH13</f>
        <v>62</v>
      </c>
      <c r="GI14" s="416">
        <f>IF($B14&lt;Main!$B$10,0,HLOOKUP(GH14,ReplacementRates!$A$3:$BE$59,ReplacementRates!$A13-5,1))*IF(Main!$B$30=1,Main!$B$31,(IF(OptimumBenefits!$B14&lt;20,Main!$B$31,IF(OptimumBenefits!$B14&lt;25,Main!$B$32,IF(OptimumBenefits!$B14&lt;30,Main!$B$33,Main!$B$34)))))*OptimumBenefits!$B14</f>
        <v>0</v>
      </c>
      <c r="GJ14" s="418">
        <f ca="1">GI14*IF($B14=Salary!$B14,Salary!$I14,"")</f>
        <v>0</v>
      </c>
      <c r="GK14" s="419">
        <f ca="1">IF($B14&lt;Main!$B$10,0,(VLOOKUP(GH14,'Survival Probability'!$A$3:$F$98,6)/(1+Main!$B$5)^(OptimumBenefits!GH14-OptimumBenefits!$A14))*(VLOOKUP(GH14,'Survival Probability'!$A$3:$F$98,3)/VLOOKUP($A14,'Survival Probability'!$A$3:$F$98,3)))</f>
        <v>2.7738293428200747</v>
      </c>
      <c r="GL14" s="282">
        <f t="shared" ca="1" si="74"/>
        <v>0</v>
      </c>
      <c r="GM14" s="200">
        <f t="shared" ref="GM14:IX14" si="810">GM13</f>
        <v>63</v>
      </c>
      <c r="GN14" s="416">
        <f>IF($B14&lt;Main!$B$10,0,HLOOKUP(GM14,ReplacementRates!$A$3:$BE$59,ReplacementRates!$A13-5,1))*IF(Main!$B$30=1,Main!$B$31,(IF(OptimumBenefits!$B14&lt;20,Main!$B$31,IF(OptimumBenefits!$B14&lt;25,Main!$B$32,IF(OptimumBenefits!$B14&lt;30,Main!$B$33,Main!$B$34)))))*OptimumBenefits!$B14</f>
        <v>0</v>
      </c>
      <c r="GO14" s="418">
        <f ca="1">GN14*IF($B14=Salary!$B14,Salary!$I14,"")</f>
        <v>0</v>
      </c>
      <c r="GP14" s="419">
        <f ca="1">IF($B14&lt;Main!$B$10,0,(VLOOKUP(GM14,'Survival Probability'!$A$3:$F$98,6)/(1+Main!$B$5)^(OptimumBenefits!GM14-OptimumBenefits!$A14))*(VLOOKUP(GM14,'Survival Probability'!$A$3:$F$98,3)/VLOOKUP($A14,'Survival Probability'!$A$3:$F$98,3)))</f>
        <v>2.5482509395420703</v>
      </c>
      <c r="GQ14" s="282">
        <f t="shared" ca="1" si="76"/>
        <v>0</v>
      </c>
      <c r="GR14" s="200">
        <f t="shared" ref="GR14:JC14" si="811">GR13</f>
        <v>64</v>
      </c>
      <c r="GS14" s="416">
        <f>IF($B14&lt;Main!$B$10,0,HLOOKUP(GR14,ReplacementRates!$A$3:$BE$59,ReplacementRates!$A13-5,1))*IF(Main!$B$30=1,Main!$B$31,(IF(OptimumBenefits!$B14&lt;20,Main!$B$31,IF(OptimumBenefits!$B14&lt;25,Main!$B$32,IF(OptimumBenefits!$B14&lt;30,Main!$B$33,Main!$B$34)))))*OptimumBenefits!$B14</f>
        <v>0</v>
      </c>
      <c r="GT14" s="418">
        <f ca="1">GS14*IF($B14=Salary!$B14,Salary!$I14,"")</f>
        <v>0</v>
      </c>
      <c r="GU14" s="419">
        <f ca="1">IF($B14&lt;Main!$B$10,0,(VLOOKUP(GR14,'Survival Probability'!$A$3:$F$98,6)/(1+Main!$B$5)^(OptimumBenefits!GR14-OptimumBenefits!$A14))*(VLOOKUP(GR14,'Survival Probability'!$A$3:$F$98,3)/VLOOKUP($A14,'Survival Probability'!$A$3:$F$98,3)))</f>
        <v>2.3386134336962887</v>
      </c>
      <c r="GV14" s="282">
        <f t="shared" ca="1" si="78"/>
        <v>0</v>
      </c>
      <c r="GW14" s="200">
        <f t="shared" ref="GW14:JH14" si="812">GW13</f>
        <v>65</v>
      </c>
      <c r="GX14" s="416">
        <f>IF($B14&lt;Main!$B$10,0,HLOOKUP(GW14,ReplacementRates!$A$3:$BE$59,ReplacementRates!$A13-5,1))*IF(Main!$B$30=1,Main!$B$31,(IF(OptimumBenefits!$B14&lt;20,Main!$B$31,IF(OptimumBenefits!$B14&lt;25,Main!$B$32,IF(OptimumBenefits!$B14&lt;30,Main!$B$33,Main!$B$34)))))*OptimumBenefits!$B14</f>
        <v>0</v>
      </c>
      <c r="GY14" s="418">
        <f ca="1">GX14*IF($B14=Salary!$B14,Salary!$I14,"")</f>
        <v>0</v>
      </c>
      <c r="GZ14" s="419">
        <f ca="1">IF($B14&lt;Main!$B$10,0,(VLOOKUP(GW14,'Survival Probability'!$A$3:$F$98,6)/(1+Main!$B$5)^(OptimumBenefits!GW14-OptimumBenefits!$A14))*(VLOOKUP(GW14,'Survival Probability'!$A$3:$F$98,3)/VLOOKUP($A14,'Survival Probability'!$A$3:$F$98,3)))</f>
        <v>2.1438576334714488</v>
      </c>
      <c r="HA14" s="282">
        <f t="shared" ca="1" si="80"/>
        <v>0</v>
      </c>
      <c r="HB14" s="200">
        <f t="shared" ref="HB14:JM14" si="813">HB13</f>
        <v>66</v>
      </c>
      <c r="HC14" s="416">
        <f>IF($B14&lt;Main!$B$10,0,HLOOKUP(HB14,ReplacementRates!$A$3:$BE$59,ReplacementRates!$A13-5,1))*IF(Main!$B$30=1,Main!$B$31,(IF(OptimumBenefits!$B14&lt;20,Main!$B$31,IF(OptimumBenefits!$B14&lt;25,Main!$B$32,IF(OptimumBenefits!$B14&lt;30,Main!$B$33,Main!$B$34)))))*OptimumBenefits!$B14</f>
        <v>0</v>
      </c>
      <c r="HD14" s="418">
        <f ca="1">HC14*IF($B14=Salary!$B14,Salary!$I14,"")</f>
        <v>0</v>
      </c>
      <c r="HE14" s="419">
        <f ca="1">IF($B14&lt;Main!$B$10,0,(VLOOKUP(HB14,'Survival Probability'!$A$3:$F$98,6)/(1+Main!$B$5)^(OptimumBenefits!HB14-OptimumBenefits!$A14))*(VLOOKUP(HB14,'Survival Probability'!$A$3:$F$98,3)/VLOOKUP($A14,'Survival Probability'!$A$3:$F$98,3)))</f>
        <v>1.9629890773271232</v>
      </c>
      <c r="HF14" s="282">
        <f t="shared" ca="1" si="82"/>
        <v>0</v>
      </c>
      <c r="HG14" s="200">
        <f t="shared" ref="HG14:JR14" si="814">HG13</f>
        <v>67</v>
      </c>
      <c r="HH14" s="416">
        <f>IF($B14&lt;Main!$B$10,0,HLOOKUP(HG14,ReplacementRates!$A$3:$BE$59,ReplacementRates!$A13-5,1))*IF(Main!$B$30=1,Main!$B$31,(IF(OptimumBenefits!$B14&lt;20,Main!$B$31,IF(OptimumBenefits!$B14&lt;25,Main!$B$32,IF(OptimumBenefits!$B14&lt;30,Main!$B$33,Main!$B$34)))))*OptimumBenefits!$B14</f>
        <v>0.16200000000000001</v>
      </c>
      <c r="HI14" s="418">
        <f ca="1">HH14*IF($B14=Salary!$B14,Salary!$I14,"")</f>
        <v>6859.3223133597112</v>
      </c>
      <c r="HJ14" s="419">
        <f ca="1">IF($B14&lt;Main!$B$10,0,(VLOOKUP(HG14,'Survival Probability'!$A$3:$F$98,6)/(1+Main!$B$5)^(OptimumBenefits!HG14-OptimumBenefits!$A14))*(VLOOKUP(HG14,'Survival Probability'!$A$3:$F$98,3)/VLOOKUP($A14,'Survival Probability'!$A$3:$F$98,3)))</f>
        <v>1.7950752543124131</v>
      </c>
      <c r="HK14" s="282">
        <f t="shared" ca="1" si="84"/>
        <v>12312.999746064994</v>
      </c>
      <c r="HL14" s="200">
        <f t="shared" ref="HL14:JW14" si="815">HL13</f>
        <v>68</v>
      </c>
      <c r="HM14" s="416">
        <f>IF($B14&lt;Main!$B$10,0,HLOOKUP(HL14,ReplacementRates!$A$3:$BE$59,ReplacementRates!$A13-5,1))*IF(Main!$B$30=1,Main!$B$31,(IF(OptimumBenefits!$B14&lt;20,Main!$B$31,IF(OptimumBenefits!$B14&lt;25,Main!$B$32,IF(OptimumBenefits!$B14&lt;30,Main!$B$33,Main!$B$34)))))*OptimumBenefits!$B14</f>
        <v>0.16200000000000001</v>
      </c>
      <c r="HN14" s="418">
        <f ca="1">HM14*IF($B14=Salary!$B14,Salary!$I14,"")</f>
        <v>6859.3223133597112</v>
      </c>
      <c r="HO14" s="419">
        <f ca="1">IF($B14&lt;Main!$B$10,0,(VLOOKUP(HL14,'Survival Probability'!$A$3:$F$98,6)/(1+Main!$B$5)^(OptimumBenefits!HL14-OptimumBenefits!$A14))*(VLOOKUP(HL14,'Survival Probability'!$A$3:$F$98,3)/VLOOKUP($A14,'Survival Probability'!$A$3:$F$98,3)))</f>
        <v>1.6392337531431975</v>
      </c>
      <c r="HP14" s="282">
        <f t="shared" ca="1" si="86"/>
        <v>11244.03265974752</v>
      </c>
      <c r="HQ14" s="200">
        <f t="shared" ref="HQ14:KB14" si="816">HQ13</f>
        <v>69</v>
      </c>
      <c r="HR14" s="416">
        <f>IF($B14&lt;Main!$B$10,0,HLOOKUP(HQ14,ReplacementRates!$A$3:$BE$59,ReplacementRates!$A13-5,1))*IF(Main!$B$30=1,Main!$B$31,(IF(OptimumBenefits!$B14&lt;20,Main!$B$31,IF(OptimumBenefits!$B14&lt;25,Main!$B$32,IF(OptimumBenefits!$B14&lt;30,Main!$B$33,Main!$B$34)))))*OptimumBenefits!$B14</f>
        <v>0.16200000000000001</v>
      </c>
      <c r="HS14" s="418">
        <f ca="1">HR14*IF($B14=Salary!$B14,Salary!$I14,"")</f>
        <v>6859.3223133597112</v>
      </c>
      <c r="HT14" s="419">
        <f ca="1">IF($B14&lt;Main!$B$10,0,(VLOOKUP(HQ14,'Survival Probability'!$A$3:$F$98,6)/(1+Main!$B$5)^(OptimumBenefits!HQ14-OptimumBenefits!$A14))*(VLOOKUP(HQ14,'Survival Probability'!$A$3:$F$98,3)/VLOOKUP($A14,'Survival Probability'!$A$3:$F$98,3)))</f>
        <v>1.4946746301285339</v>
      </c>
      <c r="HU14" s="282">
        <f t="shared" ca="1" si="88"/>
        <v>10252.455041653326</v>
      </c>
      <c r="HV14" s="200">
        <f t="shared" ref="HV14:KG14" si="817">HV13</f>
        <v>70</v>
      </c>
      <c r="HW14" s="416">
        <f>IF($B14&lt;Main!$B$10,0,HLOOKUP(HV14,ReplacementRates!$A$3:$BE$59,ReplacementRates!$A13-5,1))*IF(Main!$B$30=1,Main!$B$31,(IF(OptimumBenefits!$B14&lt;20,Main!$B$31,IF(OptimumBenefits!$B14&lt;25,Main!$B$32,IF(OptimumBenefits!$B14&lt;30,Main!$B$33,Main!$B$34)))))*OptimumBenefits!$B14</f>
        <v>0.16200000000000001</v>
      </c>
      <c r="HX14" s="418">
        <f ca="1">HW14*IF($B14=Salary!$B14,Salary!$I14,"")</f>
        <v>6859.3223133597112</v>
      </c>
      <c r="HY14" s="419">
        <f ca="1">IF($B14&lt;Main!$B$10,0,(VLOOKUP(HV14,'Survival Probability'!$A$3:$F$98,6)/(1+Main!$B$5)^(OptimumBenefits!HV14-OptimumBenefits!$A14))*(VLOOKUP(HV14,'Survival Probability'!$A$3:$F$98,3)/VLOOKUP($A14,'Survival Probability'!$A$3:$F$98,3)))</f>
        <v>1.3606531446567827</v>
      </c>
      <c r="HZ14" s="282">
        <f t="shared" ca="1" si="90"/>
        <v>9333.1584758873287</v>
      </c>
      <c r="IA14" s="200">
        <f t="shared" ref="IA14:KL14" si="818">IA13</f>
        <v>71</v>
      </c>
      <c r="IB14" s="416">
        <f>IF($B14&lt;Main!$B$10,0,HLOOKUP(IA14,ReplacementRates!$A$3:$BE$59,ReplacementRates!$A13-5,1))*IF(Main!$B$30=1,Main!$B$31,(IF(OptimumBenefits!$B14&lt;20,Main!$B$31,IF(OptimumBenefits!$B14&lt;25,Main!$B$32,IF(OptimumBenefits!$B14&lt;30,Main!$B$33,Main!$B$34)))))*OptimumBenefits!$B14</f>
        <v>0.16200000000000001</v>
      </c>
      <c r="IC14" s="418">
        <f ca="1">IB14*IF($B14=Salary!$B14,Salary!$I14,"")</f>
        <v>6859.3223133597112</v>
      </c>
      <c r="ID14" s="419">
        <f ca="1">IF($B14&lt;Main!$B$10,0,(VLOOKUP(IA14,'Survival Probability'!$A$3:$F$98,6)/(1+Main!$B$5)^(OptimumBenefits!IA14-OptimumBenefits!$A14))*(VLOOKUP(IA14,'Survival Probability'!$A$3:$F$98,3)/VLOOKUP($A14,'Survival Probability'!$A$3:$F$98,3)))</f>
        <v>1.2364682612561293</v>
      </c>
      <c r="IE14" s="282">
        <f t="shared" ca="1" si="92"/>
        <v>8481.3343341952532</v>
      </c>
      <c r="IF14" s="200">
        <f t="shared" ref="IF14:KP14" si="819">IF13</f>
        <v>72</v>
      </c>
      <c r="IG14" s="416">
        <f>IF($B14&lt;Main!$B$10,0,HLOOKUP(IF14,ReplacementRates!$A$3:$BE$59,ReplacementRates!$A13-5,1))*IF(Main!$B$30=1,Main!$B$31,(IF(OptimumBenefits!$B14&lt;20,Main!$B$31,IF(OptimumBenefits!$B14&lt;25,Main!$B$32,IF(OptimumBenefits!$B14&lt;30,Main!$B$33,Main!$B$34)))))*OptimumBenefits!$B14</f>
        <v>0.16200000000000001</v>
      </c>
      <c r="IH14" s="418">
        <f ca="1">IG14*IF($B14=Salary!$B14,Salary!$I14,"")</f>
        <v>6859.3223133597112</v>
      </c>
      <c r="II14" s="419">
        <f ca="1">IF($B14&lt;Main!$B$10,0,(VLOOKUP(IF14,'Survival Probability'!$A$3:$F$98,6)/(1+Main!$B$5)^(OptimumBenefits!IF14-OptimumBenefits!$A14))*(VLOOKUP(IF14,'Survival Probability'!$A$3:$F$98,3)/VLOOKUP($A14,'Survival Probability'!$A$3:$F$98,3)))</f>
        <v>1.1214606507860765</v>
      </c>
      <c r="IJ14" s="282">
        <f t="shared" ca="1" si="94"/>
        <v>7692.4600654918377</v>
      </c>
      <c r="IK14" s="200">
        <f t="shared" ref="IK14:KP14" si="820">IK13</f>
        <v>73</v>
      </c>
      <c r="IL14" s="416">
        <f>IF($B14&lt;Main!$B$10,0,HLOOKUP(IK14,ReplacementRates!$A$3:$BE$59,ReplacementRates!$A13-5,1))*IF(Main!$B$30=1,Main!$B$31,(IF(OptimumBenefits!$B14&lt;20,Main!$B$31,IF(OptimumBenefits!$B14&lt;25,Main!$B$32,IF(OptimumBenefits!$B14&lt;30,Main!$B$33,Main!$B$34)))))*OptimumBenefits!$B14</f>
        <v>0.16200000000000001</v>
      </c>
      <c r="IM14" s="418">
        <f ca="1">IL14*IF($B14=Salary!$B14,Salary!$I14,"")</f>
        <v>6859.3223133597112</v>
      </c>
      <c r="IN14" s="419">
        <f ca="1">IF($B14&lt;Main!$B$10,0,(VLOOKUP(IK14,'Survival Probability'!$A$3:$F$98,6)/(1+Main!$B$5)^(OptimumBenefits!IK14-OptimumBenefits!$A14))*(VLOOKUP(IK14,'Survival Probability'!$A$3:$F$98,3)/VLOOKUP($A14,'Survival Probability'!$A$3:$F$98,3)))</f>
        <v>1.0150642424549647</v>
      </c>
      <c r="IO14" s="282">
        <f t="shared" ca="1" si="96"/>
        <v>6962.6528077649118</v>
      </c>
      <c r="IP14" s="200">
        <f t="shared" ref="IP14:KP14" si="821">IP13</f>
        <v>74</v>
      </c>
      <c r="IQ14" s="416">
        <f>IF($B14&lt;Main!$B$10,0,HLOOKUP(IP14,ReplacementRates!$A$3:$BE$59,ReplacementRates!$A13-5,1))*IF(Main!$B$30=1,Main!$B$31,(IF(OptimumBenefits!$B14&lt;20,Main!$B$31,IF(OptimumBenefits!$B14&lt;25,Main!$B$32,IF(OptimumBenefits!$B14&lt;30,Main!$B$33,Main!$B$34)))))*OptimumBenefits!$B14</f>
        <v>0.16200000000000001</v>
      </c>
      <c r="IR14" s="418">
        <f ca="1">IQ14*IF($B14=Salary!$B14,Salary!$I14,"")</f>
        <v>6859.3223133597112</v>
      </c>
      <c r="IS14" s="419">
        <f ca="1">IF($B14&lt;Main!$B$10,0,(VLOOKUP(IP14,'Survival Probability'!$A$3:$F$98,6)/(1+Main!$B$5)^(OptimumBenefits!IP14-OptimumBenefits!$A14))*(VLOOKUP(IP14,'Survival Probability'!$A$3:$F$98,3)/VLOOKUP($A14,'Survival Probability'!$A$3:$F$98,3)))</f>
        <v>0.91679890744008896</v>
      </c>
      <c r="IT14" s="282">
        <f t="shared" ca="1" si="98"/>
        <v>6288.6192026676072</v>
      </c>
      <c r="IU14" s="200">
        <f t="shared" ref="IU14:KP14" si="822">IU13</f>
        <v>75</v>
      </c>
      <c r="IV14" s="416">
        <f>IF($B14&lt;Main!$B$10,0,HLOOKUP(IU14,ReplacementRates!$A$3:$BE$59,ReplacementRates!$A13-5,1))*IF(Main!$B$30=1,Main!$B$31,(IF(OptimumBenefits!$B14&lt;20,Main!$B$31,IF(OptimumBenefits!$B14&lt;25,Main!$B$32,IF(OptimumBenefits!$B14&lt;30,Main!$B$33,Main!$B$34)))))*OptimumBenefits!$B14</f>
        <v>0.16200000000000001</v>
      </c>
      <c r="IW14" s="418">
        <f ca="1">IV14*IF($B14=Salary!$B14,Salary!$I14,"")</f>
        <v>6859.3223133597112</v>
      </c>
      <c r="IX14" s="419">
        <f ca="1">IF($B14&lt;Main!$B$10,0,(VLOOKUP(IU14,'Survival Probability'!$A$3:$F$98,6)/(1+Main!$B$5)^(OptimumBenefits!IU14-OptimumBenefits!$A14))*(VLOOKUP(IU14,'Survival Probability'!$A$3:$F$98,3)/VLOOKUP($A14,'Survival Probability'!$A$3:$F$98,3)))</f>
        <v>0.82619297485353804</v>
      </c>
      <c r="IY14" s="282">
        <f t="shared" ca="1" si="100"/>
        <v>5667.1239075539124</v>
      </c>
      <c r="IZ14" s="200">
        <f t="shared" ref="IZ14:KP14" si="823">IZ13</f>
        <v>76</v>
      </c>
      <c r="JA14" s="416">
        <f>IF($B14&lt;Main!$B$10,0,HLOOKUP(IZ14,ReplacementRates!$A$3:$BE$59,ReplacementRates!$A13-5,1))*IF(Main!$B$30=1,Main!$B$31,(IF(OptimumBenefits!$B14&lt;20,Main!$B$31,IF(OptimumBenefits!$B14&lt;25,Main!$B$32,IF(OptimumBenefits!$B14&lt;30,Main!$B$33,Main!$B$34)))))*OptimumBenefits!$B14</f>
        <v>0.16200000000000001</v>
      </c>
      <c r="JB14" s="418">
        <f ca="1">JA14*IF($B14=Salary!$B14,Salary!$I14,"")</f>
        <v>6859.3223133597112</v>
      </c>
      <c r="JC14" s="419">
        <f ca="1">IF($B14&lt;Main!$B$10,0,(VLOOKUP(IZ14,'Survival Probability'!$A$3:$F$98,6)/(1+Main!$B$5)^(OptimumBenefits!IZ14-OptimumBenefits!$A14))*(VLOOKUP(IZ14,'Survival Probability'!$A$3:$F$98,3)/VLOOKUP($A14,'Survival Probability'!$A$3:$F$98,3)))</f>
        <v>0.74278563194508807</v>
      </c>
      <c r="JD14" s="282">
        <f t="shared" ca="1" si="102"/>
        <v>5095.0060592439368</v>
      </c>
      <c r="JE14" s="200">
        <f t="shared" ref="JE14:KP14" si="824">JE13</f>
        <v>77</v>
      </c>
      <c r="JF14" s="416">
        <f>IF($B14&lt;Main!$B$10,0,HLOOKUP(JE14,ReplacementRates!$A$3:$BE$59,ReplacementRates!$A13-5,1))*IF(Main!$B$30=1,Main!$B$31,(IF(OptimumBenefits!$B14&lt;20,Main!$B$31,IF(OptimumBenefits!$B14&lt;25,Main!$B$32,IF(OptimumBenefits!$B14&lt;30,Main!$B$33,Main!$B$34)))))*OptimumBenefits!$B14</f>
        <v>0.16200000000000001</v>
      </c>
      <c r="JG14" s="418">
        <f ca="1">JF14*IF($B14=Salary!$B14,Salary!$I14,"")</f>
        <v>6859.3223133597112</v>
      </c>
      <c r="JH14" s="419">
        <f ca="1">IF($B14&lt;Main!$B$10,0,(VLOOKUP(JE14,'Survival Probability'!$A$3:$F$98,6)/(1+Main!$B$5)^(OptimumBenefits!JE14-OptimumBenefits!$A14))*(VLOOKUP(JE14,'Survival Probability'!$A$3:$F$98,3)/VLOOKUP($A14,'Survival Probability'!$A$3:$F$98,3)))</f>
        <v>0.66612946349074453</v>
      </c>
      <c r="JI14" s="282">
        <f t="shared" ca="1" si="104"/>
        <v>4569.1966925083971</v>
      </c>
      <c r="JJ14" s="200">
        <f t="shared" ref="JJ14:KP14" si="825">JJ13</f>
        <v>78</v>
      </c>
      <c r="JK14" s="416">
        <f>IF($B14&lt;Main!$B$10,0,HLOOKUP(JJ14,ReplacementRates!$A$3:$BE$59,ReplacementRates!$A13-5,1))*IF(Main!$B$30=1,Main!$B$31,(IF(OptimumBenefits!$B14&lt;20,Main!$B$31,IF(OptimumBenefits!$B14&lt;25,Main!$B$32,IF(OptimumBenefits!$B14&lt;30,Main!$B$33,Main!$B$34)))))*OptimumBenefits!$B14</f>
        <v>0.16200000000000001</v>
      </c>
      <c r="JL14" s="418">
        <f ca="1">JK14*IF($B14=Salary!$B14,Salary!$I14,"")</f>
        <v>6859.3223133597112</v>
      </c>
      <c r="JM14" s="419">
        <f ca="1">IF($B14&lt;Main!$B$10,0,(VLOOKUP(JJ14,'Survival Probability'!$A$3:$F$98,6)/(1+Main!$B$5)^(OptimumBenefits!JJ14-OptimumBenefits!$A14))*(VLOOKUP(JJ14,'Survival Probability'!$A$3:$F$98,3)/VLOOKUP($A14,'Survival Probability'!$A$3:$F$98,3)))</f>
        <v>0.59580072710509424</v>
      </c>
      <c r="JN14" s="282">
        <f t="shared" ca="1" si="106"/>
        <v>4086.789221747913</v>
      </c>
      <c r="JO14" s="200">
        <f t="shared" ref="JO14:KP14" si="826">JO13</f>
        <v>79</v>
      </c>
      <c r="JP14" s="416">
        <f>IF($B14&lt;Main!$B$10,0,HLOOKUP(JO14,ReplacementRates!$A$3:$BE$59,ReplacementRates!$A13-5,1))*IF(Main!$B$30=1,Main!$B$31,(IF(OptimumBenefits!$B14&lt;20,Main!$B$31,IF(OptimumBenefits!$B14&lt;25,Main!$B$32,IF(OptimumBenefits!$B14&lt;30,Main!$B$33,Main!$B$34)))))*OptimumBenefits!$B14</f>
        <v>0.16200000000000001</v>
      </c>
      <c r="JQ14" s="418">
        <f ca="1">JP14*IF($B14=Salary!$B14,Salary!$I14,"")</f>
        <v>6859.3223133597112</v>
      </c>
      <c r="JR14" s="419">
        <f ca="1">IF($B14&lt;Main!$B$10,0,(VLOOKUP(JO14,'Survival Probability'!$A$3:$F$98,6)/(1+Main!$B$5)^(OptimumBenefits!JO14-OptimumBenefits!$A14))*(VLOOKUP(JO14,'Survival Probability'!$A$3:$F$98,3)/VLOOKUP($A14,'Survival Probability'!$A$3:$F$98,3)))</f>
        <v>0.5313866679942213</v>
      </c>
      <c r="JS14" s="282">
        <f t="shared" ca="1" si="108"/>
        <v>3644.952428794631</v>
      </c>
      <c r="JT14" s="200">
        <f t="shared" ref="JT14:KP14" si="827">JT13</f>
        <v>80</v>
      </c>
      <c r="JU14" s="416">
        <f>IF($B14&lt;Main!$B$10,0,HLOOKUP(JT14,ReplacementRates!$A$3:$BE$59,ReplacementRates!$A13-5,1))*IF(Main!$B$30=1,Main!$B$31,(IF(OptimumBenefits!$B14&lt;20,Main!$B$31,IF(OptimumBenefits!$B14&lt;25,Main!$B$32,IF(OptimumBenefits!$B14&lt;30,Main!$B$33,Main!$B$34)))))*OptimumBenefits!$B14</f>
        <v>0.16200000000000001</v>
      </c>
      <c r="JV14" s="418">
        <f ca="1">JU14*IF($B14=Salary!$B14,Salary!$I14,"")</f>
        <v>6859.3223133597112</v>
      </c>
      <c r="JW14" s="419">
        <f ca="1">IF($B14&lt;Main!$B$10,0,(VLOOKUP(JT14,'Survival Probability'!$A$3:$F$98,6)/(1+Main!$B$5)^(OptimumBenefits!JT14-OptimumBenefits!$A14))*(VLOOKUP(JT14,'Survival Probability'!$A$3:$F$98,3)/VLOOKUP($A14,'Survival Probability'!$A$3:$F$98,3)))</f>
        <v>0.47248099633416291</v>
      </c>
      <c r="JX14" s="282">
        <f t="shared" ca="1" si="110"/>
        <v>3240.8994407933515</v>
      </c>
      <c r="JY14" s="200">
        <f t="shared" ref="JY14:KP14" si="828">JY13</f>
        <v>81</v>
      </c>
      <c r="JZ14" s="416">
        <f>IF($B14&lt;Main!$B$10,0,HLOOKUP(JY14,ReplacementRates!$A$3:$BE$59,ReplacementRates!$A13-5,1))*IF(Main!$B$30=1,Main!$B$31,(IF(OptimumBenefits!$B14&lt;20,Main!$B$31,IF(OptimumBenefits!$B14&lt;25,Main!$B$32,IF(OptimumBenefits!$B14&lt;30,Main!$B$33,Main!$B$34)))))*OptimumBenefits!$B14</f>
        <v>0.16200000000000001</v>
      </c>
      <c r="KA14" s="418">
        <f ca="1">JZ14*IF($B14=Salary!$B14,Salary!$I14,"")</f>
        <v>6859.3223133597112</v>
      </c>
      <c r="KB14" s="419">
        <f ca="1">IF($B14&lt;Main!$B$10,0,(VLOOKUP(JY14,'Survival Probability'!$A$3:$F$98,6)/(1+Main!$B$5)^(OptimumBenefits!JY14-OptimumBenefits!$A14))*(VLOOKUP(JY14,'Survival Probability'!$A$3:$F$98,3)/VLOOKUP($A14,'Survival Probability'!$A$3:$F$98,3)))</f>
        <v>0.41870516769810173</v>
      </c>
      <c r="KC14" s="282">
        <f t="shared" ca="1" si="112"/>
        <v>2872.033699510609</v>
      </c>
      <c r="KD14" s="200">
        <f t="shared" ref="KD14:KP14" si="829">KD13</f>
        <v>82</v>
      </c>
      <c r="KE14" s="416">
        <f>IF($B14&lt;Main!$B$10,0,HLOOKUP(KD14,ReplacementRates!$A$3:$BE$59,ReplacementRates!$A13-5,1))*IF(Main!$B$30=1,Main!$B$31,(IF(OptimumBenefits!$B14&lt;20,Main!$B$31,IF(OptimumBenefits!$B14&lt;25,Main!$B$32,IF(OptimumBenefits!$B14&lt;30,Main!$B$33,Main!$B$34)))))*OptimumBenefits!$B14</f>
        <v>0.16200000000000001</v>
      </c>
      <c r="KF14" s="418">
        <f ca="1">KE14*IF($B14=Salary!$B14,Salary!$I14,"")</f>
        <v>6859.3223133597112</v>
      </c>
      <c r="KG14" s="419">
        <f ca="1">IF($B14&lt;Main!$B$10,0,(VLOOKUP(KD14,'Survival Probability'!$A$3:$F$98,6)/(1+Main!$B$5)^(OptimumBenefits!KD14-OptimumBenefits!$A14))*(VLOOKUP(KD14,'Survival Probability'!$A$3:$F$98,3)/VLOOKUP($A14,'Survival Probability'!$A$3:$F$98,3)))</f>
        <v>0.36970674745973237</v>
      </c>
      <c r="KH14" s="282">
        <f t="shared" ca="1" si="114"/>
        <v>2535.9377422501861</v>
      </c>
      <c r="KI14" s="200">
        <f t="shared" ref="KI14:KP14" si="830">KI13</f>
        <v>83</v>
      </c>
      <c r="KJ14" s="416">
        <f>IF($B14&lt;Main!$B$10,0,HLOOKUP(KI14,ReplacementRates!$A$3:$BE$59,ReplacementRates!$A13-5,1))*IF(Main!$B$30=1,Main!$B$31,(IF(OptimumBenefits!$B14&lt;20,Main!$B$31,IF(OptimumBenefits!$B14&lt;25,Main!$B$32,IF(OptimumBenefits!$B14&lt;30,Main!$B$33,Main!$B$34)))))*OptimumBenefits!$B14</f>
        <v>0.16200000000000001</v>
      </c>
      <c r="KK14" s="418">
        <f ca="1">KJ14*IF($B14=Salary!$B14,Salary!$I14,"")</f>
        <v>6859.3223133597112</v>
      </c>
      <c r="KL14" s="419">
        <f ca="1">IF($B14&lt;Main!$B$10,0,(VLOOKUP(KI14,'Survival Probability'!$A$3:$F$98,6)/(1+Main!$B$5)^(OptimumBenefits!KI14-OptimumBenefits!$A14))*(VLOOKUP(KI14,'Survival Probability'!$A$3:$F$98,3)/VLOOKUP($A14,'Survival Probability'!$A$3:$F$98,3)))</f>
        <v>0.32515740182444813</v>
      </c>
      <c r="KM14" s="282">
        <f t="shared" ca="1" si="116"/>
        <v>2230.3594216885067</v>
      </c>
      <c r="KN14" s="200">
        <f t="shared" ref="KN14:KP14" si="831">KN13</f>
        <v>84</v>
      </c>
      <c r="KO14" s="416">
        <f>IF($B14&lt;Main!$B$10,0,HLOOKUP(KN14,ReplacementRates!$A$3:$BE$59,ReplacementRates!$A13-5,1))*IF(Main!$B$30=1,Main!$B$31,(IF(OptimumBenefits!$B14&lt;20,Main!$B$31,IF(OptimumBenefits!$B14&lt;25,Main!$B$32,IF(OptimumBenefits!$B14&lt;30,Main!$B$33,Main!$B$34)))))*OptimumBenefits!$B14</f>
        <v>0.16200000000000001</v>
      </c>
      <c r="KP14" s="418">
        <f ca="1">KO14*IF($B14=Salary!$B14,Salary!$I14,"")</f>
        <v>6859.3223133597112</v>
      </c>
    </row>
    <row r="15" spans="1:302">
      <c r="A15" s="205">
        <f t="shared" si="178"/>
        <v>38</v>
      </c>
      <c r="B15" s="205">
        <v>13</v>
      </c>
      <c r="C15" s="205">
        <f t="shared" ca="1" si="357"/>
        <v>0</v>
      </c>
      <c r="D15" s="271">
        <f t="shared" ca="1" si="536"/>
        <v>14783.167720846726</v>
      </c>
      <c r="E15" s="201">
        <f t="shared" si="179"/>
        <v>25</v>
      </c>
      <c r="F15" s="416">
        <f>IF($B15&lt;Main!$B$10,0,HLOOKUP(E15,ReplacementRates!$A$3:$BE$59,ReplacementRates!$A14-5,1))*IF(Main!$B$30=1,Main!$B$31,(IF(OptimumBenefits!$B15&lt;20,Main!$B$31,IF(OptimumBenefits!$B15&lt;25,Main!$B$32,IF(OptimumBenefits!$B15&lt;30,Main!$B$33,Main!$B$34)))))*OptimumBenefits!$B15</f>
        <v>0</v>
      </c>
      <c r="G15" s="418">
        <f ca="1">F15*IF($B15=Salary!$B15,Salary!$I15,"")</f>
        <v>0</v>
      </c>
      <c r="H15" s="419">
        <f ca="1">IF($B15&lt;Main!$B$10,0,(VLOOKUP(E15,'Survival Probability'!$A$3:$F$98,6)/(1+Main!$B$5)^(OptimumBenefits!E15-OptimumBenefits!$A15))*(VLOOKUP(E15,'Survival Probability'!$A$3:$F$98,3)/VLOOKUP($A15,'Survival Probability'!$A$3:$F$98,3)))</f>
        <v>2.4184690308863983</v>
      </c>
      <c r="I15" s="282">
        <f t="shared" si="476"/>
        <v>0</v>
      </c>
      <c r="J15" s="200">
        <f t="shared" ref="J15:N15" si="832">J14</f>
        <v>26</v>
      </c>
      <c r="K15" s="416">
        <f>IF($B15&lt;Main!$B$10,0,HLOOKUP(J15,ReplacementRates!$A$3:$BE$59,ReplacementRates!$A14-5,1))*IF(Main!$B$30=1,Main!$B$31,(IF(OptimumBenefits!$B15&lt;20,Main!$B$31,IF(OptimumBenefits!$B15&lt;25,Main!$B$32,IF(OptimumBenefits!$B15&lt;30,Main!$B$33,Main!$B$34)))))*OptimumBenefits!$B15</f>
        <v>0</v>
      </c>
      <c r="L15" s="418">
        <f ca="1">K15*IF($B15=Salary!$B15,Salary!$I15,"")</f>
        <v>0</v>
      </c>
      <c r="M15" s="419">
        <f ca="1">IF($B15&lt;Main!$B$10,0,(VLOOKUP(J15,'Survival Probability'!$A$3:$F$98,6)/(1+Main!$B$5)^(OptimumBenefits!J15-OptimumBenefits!$A15))*(VLOOKUP(J15,'Survival Probability'!$A$3:$F$98,3)/VLOOKUP($A15,'Survival Probability'!$A$3:$F$98,3)))</f>
        <v>2.259851666404872</v>
      </c>
      <c r="N15" s="282">
        <f t="shared" si="2"/>
        <v>0</v>
      </c>
      <c r="O15" s="200">
        <f t="shared" ref="O15:BZ15" si="833">O14</f>
        <v>27</v>
      </c>
      <c r="P15" s="416">
        <f>IF($B15&lt;Main!$B$10,0,HLOOKUP(O15,ReplacementRates!$A$3:$BE$59,ReplacementRates!$A14-5,1))*IF(Main!$B$30=1,Main!$B$31,(IF(OptimumBenefits!$B15&lt;20,Main!$B$31,IF(OptimumBenefits!$B15&lt;25,Main!$B$32,IF(OptimumBenefits!$B15&lt;30,Main!$B$33,Main!$B$34)))))*OptimumBenefits!$B15</f>
        <v>0</v>
      </c>
      <c r="Q15" s="418">
        <f ca="1">P15*IF($B15=Salary!$B15,Salary!$I15,"")</f>
        <v>0</v>
      </c>
      <c r="R15" s="419">
        <f ca="1">IF($B15&lt;Main!$B$10,0,(VLOOKUP(O15,'Survival Probability'!$A$3:$F$98,6)/(1+Main!$B$5)^(OptimumBenefits!O15-OptimumBenefits!$A15))*(VLOOKUP(O15,'Survival Probability'!$A$3:$F$98,3)/VLOOKUP($A15,'Survival Probability'!$A$3:$F$98,3)))</f>
        <v>2.1116068457649422</v>
      </c>
      <c r="S15" s="282">
        <f t="shared" si="4"/>
        <v>0</v>
      </c>
      <c r="T15" s="200">
        <f t="shared" ref="T15:CE15" si="834">T14</f>
        <v>28</v>
      </c>
      <c r="U15" s="416">
        <f>IF($B15&lt;Main!$B$10,0,HLOOKUP(T15,ReplacementRates!$A$3:$BE$59,ReplacementRates!$A14-5,1))*IF(Main!$B$30=1,Main!$B$31,(IF(OptimumBenefits!$B15&lt;20,Main!$B$31,IF(OptimumBenefits!$B15&lt;25,Main!$B$32,IF(OptimumBenefits!$B15&lt;30,Main!$B$33,Main!$B$34)))))*OptimumBenefits!$B15</f>
        <v>0</v>
      </c>
      <c r="V15" s="418">
        <f ca="1">U15*IF($B15=Salary!$B15,Salary!$I15,"")</f>
        <v>0</v>
      </c>
      <c r="W15" s="419">
        <f ca="1">IF($B15&lt;Main!$B$10,0,(VLOOKUP(T15,'Survival Probability'!$A$3:$F$98,6)/(1+Main!$B$5)^(OptimumBenefits!T15-OptimumBenefits!$A15))*(VLOOKUP(T15,'Survival Probability'!$A$3:$F$98,3)/VLOOKUP($A15,'Survival Probability'!$A$3:$F$98,3)))</f>
        <v>1.9730576428822213</v>
      </c>
      <c r="X15" s="282">
        <f t="shared" si="6"/>
        <v>0</v>
      </c>
      <c r="Y15" s="200">
        <f t="shared" ref="Y15:CJ15" si="835">Y14</f>
        <v>29</v>
      </c>
      <c r="Z15" s="416">
        <f>IF($B15&lt;Main!$B$10,0,HLOOKUP(Y15,ReplacementRates!$A$3:$BE$59,ReplacementRates!$A14-5,1))*IF(Main!$B$30=1,Main!$B$31,(IF(OptimumBenefits!$B15&lt;20,Main!$B$31,IF(OptimumBenefits!$B15&lt;25,Main!$B$32,IF(OptimumBenefits!$B15&lt;30,Main!$B$33,Main!$B$34)))))*OptimumBenefits!$B15</f>
        <v>0</v>
      </c>
      <c r="AA15" s="418">
        <f ca="1">Z15*IF($B15=Salary!$B15,Salary!$I15,"")</f>
        <v>0</v>
      </c>
      <c r="AB15" s="419">
        <f ca="1">IF($B15&lt;Main!$B$10,0,(VLOOKUP(Y15,'Survival Probability'!$A$3:$F$98,6)/(1+Main!$B$5)^(OptimumBenefits!Y15-OptimumBenefits!$A15))*(VLOOKUP(Y15,'Survival Probability'!$A$3:$F$98,3)/VLOOKUP($A15,'Survival Probability'!$A$3:$F$98,3)))</f>
        <v>1.8435714361039695</v>
      </c>
      <c r="AC15" s="282">
        <f t="shared" si="8"/>
        <v>0</v>
      </c>
      <c r="AD15" s="200">
        <f t="shared" ref="AD15:CO15" si="836">AD14</f>
        <v>30</v>
      </c>
      <c r="AE15" s="416">
        <f>IF($B15&lt;Main!$B$10,0,HLOOKUP(AD15,ReplacementRates!$A$3:$BE$59,ReplacementRates!$A14-5,1))*IF(Main!$B$30=1,Main!$B$31,(IF(OptimumBenefits!$B15&lt;20,Main!$B$31,IF(OptimumBenefits!$B15&lt;25,Main!$B$32,IF(OptimumBenefits!$B15&lt;30,Main!$B$33,Main!$B$34)))))*OptimumBenefits!$B15</f>
        <v>0</v>
      </c>
      <c r="AF15" s="418">
        <f ca="1">AE15*IF($B15=Salary!$B15,Salary!$I15,"")</f>
        <v>0</v>
      </c>
      <c r="AG15" s="419">
        <f ca="1">IF($B15&lt;Main!$B$10,0,(VLOOKUP(AD15,'Survival Probability'!$A$3:$F$98,6)/(1+Main!$B$5)^(OptimumBenefits!AD15-OptimumBenefits!$A15))*(VLOOKUP(AD15,'Survival Probability'!$A$3:$F$98,3)/VLOOKUP($A15,'Survival Probability'!$A$3:$F$98,3)))</f>
        <v>1.7225570499702987</v>
      </c>
      <c r="AH15" s="282">
        <f t="shared" si="10"/>
        <v>0</v>
      </c>
      <c r="AI15" s="200">
        <f t="shared" ref="AI15:CT15" si="837">AI14</f>
        <v>31</v>
      </c>
      <c r="AJ15" s="416">
        <f>IF($B15&lt;Main!$B$10,0,HLOOKUP(AI15,ReplacementRates!$A$3:$BE$59,ReplacementRates!$A14-5,1))*IF(Main!$B$30=1,Main!$B$31,(IF(OptimumBenefits!$B15&lt;20,Main!$B$31,IF(OptimumBenefits!$B15&lt;25,Main!$B$32,IF(OptimumBenefits!$B15&lt;30,Main!$B$33,Main!$B$34)))))*OptimumBenefits!$B15</f>
        <v>0</v>
      </c>
      <c r="AK15" s="418">
        <f ca="1">AJ15*IF($B15=Salary!$B15,Salary!$I15,"")</f>
        <v>0</v>
      </c>
      <c r="AL15" s="419">
        <f ca="1">IF($B15&lt;Main!$B$10,0,(VLOOKUP(AI15,'Survival Probability'!$A$3:$F$98,6)/(1+Main!$B$5)^(OptimumBenefits!AI15-OptimumBenefits!$A15))*(VLOOKUP(AI15,'Survival Probability'!$A$3:$F$98,3)/VLOOKUP($A15,'Survival Probability'!$A$3:$F$98,3)))</f>
        <v>1.6094621647237037</v>
      </c>
      <c r="AM15" s="282">
        <f t="shared" si="12"/>
        <v>0</v>
      </c>
      <c r="AN15" s="200">
        <f t="shared" ref="AN15:CY15" si="838">AN14</f>
        <v>32</v>
      </c>
      <c r="AO15" s="416">
        <f>IF($B15&lt;Main!$B$10,0,HLOOKUP(AN15,ReplacementRates!$A$3:$BE$59,ReplacementRates!$A14-5,1))*IF(Main!$B$30=1,Main!$B$31,(IF(OptimumBenefits!$B15&lt;20,Main!$B$31,IF(OptimumBenefits!$B15&lt;25,Main!$B$32,IF(OptimumBenefits!$B15&lt;30,Main!$B$33,Main!$B$34)))))*OptimumBenefits!$B15</f>
        <v>0</v>
      </c>
      <c r="AP15" s="418">
        <f ca="1">AO15*IF($B15=Salary!$B15,Salary!$I15,"")</f>
        <v>0</v>
      </c>
      <c r="AQ15" s="419">
        <f ca="1">IF($B15&lt;Main!$B$10,0,(VLOOKUP(AN15,'Survival Probability'!$A$3:$F$98,6)/(1+Main!$B$5)^(OptimumBenefits!AN15-OptimumBenefits!$A15))*(VLOOKUP(AN15,'Survival Probability'!$A$3:$F$98,3)/VLOOKUP($A15,'Survival Probability'!$A$3:$F$98,3)))</f>
        <v>1.503762205131544</v>
      </c>
      <c r="AR15" s="282">
        <f t="shared" si="14"/>
        <v>0</v>
      </c>
      <c r="AS15" s="200">
        <f t="shared" ref="AS15:DD15" si="839">AS14</f>
        <v>33</v>
      </c>
      <c r="AT15" s="416">
        <f>IF($B15&lt;Main!$B$10,0,HLOOKUP(AS15,ReplacementRates!$A$3:$BE$59,ReplacementRates!$A14-5,1))*IF(Main!$B$30=1,Main!$B$31,(IF(OptimumBenefits!$B15&lt;20,Main!$B$31,IF(OptimumBenefits!$B15&lt;25,Main!$B$32,IF(OptimumBenefits!$B15&lt;30,Main!$B$33,Main!$B$34)))))*OptimumBenefits!$B15</f>
        <v>0</v>
      </c>
      <c r="AU15" s="418">
        <f ca="1">AT15*IF($B15=Salary!$B15,Salary!$I15,"")</f>
        <v>0</v>
      </c>
      <c r="AV15" s="419">
        <f ca="1">IF($B15&lt;Main!$B$10,0,(VLOOKUP(AS15,'Survival Probability'!$A$3:$F$98,6)/(1+Main!$B$5)^(OptimumBenefits!AS15-OptimumBenefits!$A15))*(VLOOKUP(AS15,'Survival Probability'!$A$3:$F$98,3)/VLOOKUP($A15,'Survival Probability'!$A$3:$F$98,3)))</f>
        <v>1.4049766979178777</v>
      </c>
      <c r="AW15" s="282">
        <f t="shared" si="16"/>
        <v>0</v>
      </c>
      <c r="AX15" s="200">
        <f t="shared" ref="AX15:DI15" si="840">AX14</f>
        <v>34</v>
      </c>
      <c r="AY15" s="416">
        <f>IF($B15&lt;Main!$B$10,0,HLOOKUP(AX15,ReplacementRates!$A$3:$BE$59,ReplacementRates!$A14-5,1))*IF(Main!$B$30=1,Main!$B$31,(IF(OptimumBenefits!$B15&lt;20,Main!$B$31,IF(OptimumBenefits!$B15&lt;25,Main!$B$32,IF(OptimumBenefits!$B15&lt;30,Main!$B$33,Main!$B$34)))))*OptimumBenefits!$B15</f>
        <v>0</v>
      </c>
      <c r="AZ15" s="418">
        <f ca="1">AY15*IF($B15=Salary!$B15,Salary!$I15,"")</f>
        <v>0</v>
      </c>
      <c r="BA15" s="419">
        <f ca="1">IF($B15&lt;Main!$B$10,0,(VLOOKUP(AX15,'Survival Probability'!$A$3:$F$98,6)/(1+Main!$B$5)^(OptimumBenefits!AX15-OptimumBenefits!$A15))*(VLOOKUP(AX15,'Survival Probability'!$A$3:$F$98,3)/VLOOKUP($A15,'Survival Probability'!$A$3:$F$98,3)))</f>
        <v>1.3126562782184932</v>
      </c>
      <c r="BB15" s="282">
        <f t="shared" si="18"/>
        <v>0</v>
      </c>
      <c r="BC15" s="200">
        <f t="shared" ref="BC15:DN15" si="841">BC14</f>
        <v>35</v>
      </c>
      <c r="BD15" s="416">
        <f>IF($B15&lt;Main!$B$10,0,HLOOKUP(BC15,ReplacementRates!$A$3:$BE$59,ReplacementRates!$A14-5,1))*IF(Main!$B$30=1,Main!$B$31,(IF(OptimumBenefits!$B15&lt;20,Main!$B$31,IF(OptimumBenefits!$B15&lt;25,Main!$B$32,IF(OptimumBenefits!$B15&lt;30,Main!$B$33,Main!$B$34)))))*OptimumBenefits!$B15</f>
        <v>0</v>
      </c>
      <c r="BE15" s="418">
        <f ca="1">BD15*IF($B15=Salary!$B15,Salary!$I15,"")</f>
        <v>0</v>
      </c>
      <c r="BF15" s="419">
        <f ca="1">IF($B15&lt;Main!$B$10,0,(VLOOKUP(BC15,'Survival Probability'!$A$3:$F$98,6)/(1+Main!$B$5)^(OptimumBenefits!BC15-OptimumBenefits!$A15))*(VLOOKUP(BC15,'Survival Probability'!$A$3:$F$98,3)/VLOOKUP($A15,'Survival Probability'!$A$3:$F$98,3)))</f>
        <v>1.2263814068632883</v>
      </c>
      <c r="BG15" s="282">
        <f t="shared" si="20"/>
        <v>0</v>
      </c>
      <c r="BH15" s="200">
        <f t="shared" ref="BH15:DS15" si="842">BH14</f>
        <v>36</v>
      </c>
      <c r="BI15" s="416">
        <f>IF($B15&lt;Main!$B$10,0,HLOOKUP(BH15,ReplacementRates!$A$3:$BE$59,ReplacementRates!$A14-5,1))*IF(Main!$B$30=1,Main!$B$31,(IF(OptimumBenefits!$B15&lt;20,Main!$B$31,IF(OptimumBenefits!$B15&lt;25,Main!$B$32,IF(OptimumBenefits!$B15&lt;30,Main!$B$33,Main!$B$34)))))*OptimumBenefits!$B15</f>
        <v>0</v>
      </c>
      <c r="BJ15" s="418">
        <f ca="1">BI15*IF($B15=Salary!$B15,Salary!$I15,"")</f>
        <v>0</v>
      </c>
      <c r="BK15" s="419">
        <f ca="1">IF($B15&lt;Main!$B$10,0,(VLOOKUP(BH15,'Survival Probability'!$A$3:$F$98,6)/(1+Main!$B$5)^(OptimumBenefits!BH15-OptimumBenefits!$A15))*(VLOOKUP(BH15,'Survival Probability'!$A$3:$F$98,3)/VLOOKUP($A15,'Survival Probability'!$A$3:$F$98,3)))</f>
        <v>1.1457596989890078</v>
      </c>
      <c r="BL15" s="282">
        <f t="shared" si="22"/>
        <v>0</v>
      </c>
      <c r="BM15" s="200">
        <f t="shared" ref="BM15:DX15" si="843">BM14</f>
        <v>37</v>
      </c>
      <c r="BN15" s="416">
        <f>IF($B15&lt;Main!$B$10,0,HLOOKUP(BM15,ReplacementRates!$A$3:$BE$59,ReplacementRates!$A14-5,1))*IF(Main!$B$30=1,Main!$B$31,(IF(OptimumBenefits!$B15&lt;20,Main!$B$31,IF(OptimumBenefits!$B15&lt;25,Main!$B$32,IF(OptimumBenefits!$B15&lt;30,Main!$B$33,Main!$B$34)))))*OptimumBenefits!$B15</f>
        <v>0</v>
      </c>
      <c r="BO15" s="418">
        <f ca="1">BN15*IF($B15=Salary!$B15,Salary!$I15,"")</f>
        <v>0</v>
      </c>
      <c r="BP15" s="419">
        <f ca="1">IF($B15&lt;Main!$B$10,0,(VLOOKUP(BM15,'Survival Probability'!$A$3:$F$98,6)/(1+Main!$B$5)^(OptimumBenefits!BM15-OptimumBenefits!$A15))*(VLOOKUP(BM15,'Survival Probability'!$A$3:$F$98,3)/VLOOKUP($A15,'Survival Probability'!$A$3:$F$98,3)))</f>
        <v>1.0704127578174245</v>
      </c>
      <c r="BQ15" s="282">
        <f t="shared" si="24"/>
        <v>0</v>
      </c>
      <c r="BR15" s="200">
        <f t="shared" ref="BR15:EC15" si="844">BR14</f>
        <v>38</v>
      </c>
      <c r="BS15" s="416">
        <f>IF($B15&lt;Main!$B$10,0,HLOOKUP(BR15,ReplacementRates!$A$3:$BE$59,ReplacementRates!$A14-5,1))*IF(Main!$B$30=1,Main!$B$31,(IF(OptimumBenefits!$B15&lt;20,Main!$B$31,IF(OptimumBenefits!$B15&lt;25,Main!$B$32,IF(OptimumBenefits!$B15&lt;30,Main!$B$33,Main!$B$34)))))*OptimumBenefits!$B15</f>
        <v>0</v>
      </c>
      <c r="BT15" s="418">
        <f ca="1">BS15*IF($B15=Salary!$B15,Salary!$I15,"")</f>
        <v>0</v>
      </c>
      <c r="BU15" s="419">
        <f ca="1">IF($B15&lt;Main!$B$10,0,(VLOOKUP(BR15,'Survival Probability'!$A$3:$F$98,6)/(1+Main!$B$5)^(OptimumBenefits!BR15-OptimumBenefits!$A15))*(VLOOKUP(BR15,'Survival Probability'!$A$3:$F$98,3)/VLOOKUP($A15,'Survival Probability'!$A$3:$F$98,3)))</f>
        <v>1</v>
      </c>
      <c r="BV15" s="282">
        <f t="shared" ca="1" si="26"/>
        <v>0</v>
      </c>
      <c r="BW15" s="200">
        <f t="shared" ref="BW15:EH15" si="845">BW14</f>
        <v>39</v>
      </c>
      <c r="BX15" s="416">
        <f>IF($B15&lt;Main!$B$10,0,HLOOKUP(BW15,ReplacementRates!$A$3:$BE$59,ReplacementRates!$A14-5,1))*IF(Main!$B$30=1,Main!$B$31,(IF(OptimumBenefits!$B15&lt;20,Main!$B$31,IF(OptimumBenefits!$B15&lt;25,Main!$B$32,IF(OptimumBenefits!$B15&lt;30,Main!$B$33,Main!$B$34)))))*OptimumBenefits!$B15</f>
        <v>0</v>
      </c>
      <c r="BY15" s="418">
        <f ca="1">BX15*IF($B15=Salary!$B15,Salary!$I15,"")</f>
        <v>0</v>
      </c>
      <c r="BZ15" s="419">
        <f ca="1">IF($B15&lt;Main!$B$10,0,(VLOOKUP(BW15,'Survival Probability'!$A$3:$F$98,6)/(1+Main!$B$5)^(OptimumBenefits!BW15-OptimumBenefits!$A15))*(VLOOKUP(BW15,'Survival Probability'!$A$3:$F$98,3)/VLOOKUP($A15,'Survival Probability'!$A$3:$F$98,3)))</f>
        <v>0.9342023904929182</v>
      </c>
      <c r="CA15" s="282">
        <f t="shared" ca="1" si="28"/>
        <v>0</v>
      </c>
      <c r="CB15" s="200">
        <f t="shared" ref="CB15:EM15" si="846">CB14</f>
        <v>40</v>
      </c>
      <c r="CC15" s="416">
        <f>IF($B15&lt;Main!$B$10,0,HLOOKUP(CB15,ReplacementRates!$A$3:$BE$59,ReplacementRates!$A14-5,1))*IF(Main!$B$30=1,Main!$B$31,(IF(OptimumBenefits!$B15&lt;20,Main!$B$31,IF(OptimumBenefits!$B15&lt;25,Main!$B$32,IF(OptimumBenefits!$B15&lt;30,Main!$B$33,Main!$B$34)))))*OptimumBenefits!$B15</f>
        <v>0</v>
      </c>
      <c r="CD15" s="418">
        <f ca="1">CC15*IF($B15=Salary!$B15,Salary!$I15,"")</f>
        <v>0</v>
      </c>
      <c r="CE15" s="419">
        <f ca="1">IF($B15&lt;Main!$B$10,0,(VLOOKUP(CB15,'Survival Probability'!$A$3:$F$98,6)/(1+Main!$B$5)^(OptimumBenefits!CB15-OptimumBenefits!$A15))*(VLOOKUP(CB15,'Survival Probability'!$A$3:$F$98,3)/VLOOKUP($A15,'Survival Probability'!$A$3:$F$98,3)))</f>
        <v>0.87272082720204713</v>
      </c>
      <c r="CF15" s="282">
        <f t="shared" ca="1" si="30"/>
        <v>0</v>
      </c>
      <c r="CG15" s="200">
        <f t="shared" ref="CG15:ER15" si="847">CG14</f>
        <v>41</v>
      </c>
      <c r="CH15" s="416">
        <f>IF($B15&lt;Main!$B$10,0,HLOOKUP(CG15,ReplacementRates!$A$3:$BE$59,ReplacementRates!$A14-5,1))*IF(Main!$B$30=1,Main!$B$31,(IF(OptimumBenefits!$B15&lt;20,Main!$B$31,IF(OptimumBenefits!$B15&lt;25,Main!$B$32,IF(OptimumBenefits!$B15&lt;30,Main!$B$33,Main!$B$34)))))*OptimumBenefits!$B15</f>
        <v>0</v>
      </c>
      <c r="CI15" s="418">
        <f ca="1">CH15*IF($B15=Salary!$B15,Salary!$I15,"")</f>
        <v>0</v>
      </c>
      <c r="CJ15" s="419">
        <f ca="1">IF($B15&lt;Main!$B$10,0,(VLOOKUP(CG15,'Survival Probability'!$A$3:$F$98,6)/(1+Main!$B$5)^(OptimumBenefits!CG15-OptimumBenefits!$A15))*(VLOOKUP(CG15,'Survival Probability'!$A$3:$F$98,3)/VLOOKUP($A15,'Survival Probability'!$A$3:$F$98,3)))</f>
        <v>0.81527529050712388</v>
      </c>
      <c r="CK15" s="282">
        <f t="shared" ca="1" si="32"/>
        <v>0</v>
      </c>
      <c r="CL15" s="200">
        <f t="shared" ref="CL15:EW15" si="848">CL14</f>
        <v>42</v>
      </c>
      <c r="CM15" s="416">
        <f>IF($B15&lt;Main!$B$10,0,HLOOKUP(CL15,ReplacementRates!$A$3:$BE$59,ReplacementRates!$A14-5,1))*IF(Main!$B$30=1,Main!$B$31,(IF(OptimumBenefits!$B15&lt;20,Main!$B$31,IF(OptimumBenefits!$B15&lt;25,Main!$B$32,IF(OptimumBenefits!$B15&lt;30,Main!$B$33,Main!$B$34)))))*OptimumBenefits!$B15</f>
        <v>0</v>
      </c>
      <c r="CN15" s="418">
        <f ca="1">CM15*IF($B15=Salary!$B15,Salary!$I15,"")</f>
        <v>0</v>
      </c>
      <c r="CO15" s="419">
        <f ca="1">IF($B15&lt;Main!$B$10,0,(VLOOKUP(CL15,'Survival Probability'!$A$3:$F$98,6)/(1+Main!$B$5)^(OptimumBenefits!CL15-OptimumBenefits!$A15))*(VLOOKUP(CL15,'Survival Probability'!$A$3:$F$98,3)/VLOOKUP($A15,'Survival Probability'!$A$3:$F$98,3)))</f>
        <v>0.7615772259945186</v>
      </c>
      <c r="CP15" s="282">
        <f t="shared" ca="1" si="34"/>
        <v>0</v>
      </c>
      <c r="CQ15" s="200">
        <f t="shared" ref="CQ15:FB15" si="849">CQ14</f>
        <v>43</v>
      </c>
      <c r="CR15" s="416">
        <f>IF($B15&lt;Main!$B$10,0,HLOOKUP(CQ15,ReplacementRates!$A$3:$BE$59,ReplacementRates!$A14-5,1))*IF(Main!$B$30=1,Main!$B$31,(IF(OptimumBenefits!$B15&lt;20,Main!$B$31,IF(OptimumBenefits!$B15&lt;25,Main!$B$32,IF(OptimumBenefits!$B15&lt;30,Main!$B$33,Main!$B$34)))))*OptimumBenefits!$B15</f>
        <v>0</v>
      </c>
      <c r="CS15" s="418">
        <f ca="1">CR15*IF($B15=Salary!$B15,Salary!$I15,"")</f>
        <v>0</v>
      </c>
      <c r="CT15" s="419">
        <f ca="1">IF($B15&lt;Main!$B$10,0,(VLOOKUP(CQ15,'Survival Probability'!$A$3:$F$98,6)/(1+Main!$B$5)^(OptimumBenefits!CQ15-OptimumBenefits!$A15))*(VLOOKUP(CQ15,'Survival Probability'!$A$3:$F$98,3)/VLOOKUP($A15,'Survival Probability'!$A$3:$F$98,3)))</f>
        <v>0.71138711674258281</v>
      </c>
      <c r="CU15" s="282">
        <f t="shared" ca="1" si="36"/>
        <v>0</v>
      </c>
      <c r="CV15" s="200">
        <f t="shared" ref="CV15:FG15" si="850">CV14</f>
        <v>44</v>
      </c>
      <c r="CW15" s="416">
        <f>IF($B15&lt;Main!$B$10,0,HLOOKUP(CV15,ReplacementRates!$A$3:$BE$59,ReplacementRates!$A14-5,1))*IF(Main!$B$30=1,Main!$B$31,(IF(OptimumBenefits!$B15&lt;20,Main!$B$31,IF(OptimumBenefits!$B15&lt;25,Main!$B$32,IF(OptimumBenefits!$B15&lt;30,Main!$B$33,Main!$B$34)))))*OptimumBenefits!$B15</f>
        <v>0</v>
      </c>
      <c r="CX15" s="418">
        <f ca="1">CW15*IF($B15=Salary!$B15,Salary!$I15,"")</f>
        <v>0</v>
      </c>
      <c r="CY15" s="419">
        <f ca="1">IF($B15&lt;Main!$B$10,0,(VLOOKUP(CV15,'Survival Probability'!$A$3:$F$98,6)/(1+Main!$B$5)^(OptimumBenefits!CV15-OptimumBenefits!$A15))*(VLOOKUP(CV15,'Survival Probability'!$A$3:$F$98,3)/VLOOKUP($A15,'Survival Probability'!$A$3:$F$98,3)))</f>
        <v>0.66447972455389792</v>
      </c>
      <c r="CZ15" s="282">
        <f t="shared" ca="1" si="38"/>
        <v>0</v>
      </c>
      <c r="DA15" s="200">
        <f t="shared" ref="DA15:FL15" si="851">DA14</f>
        <v>45</v>
      </c>
      <c r="DB15" s="416">
        <f>IF($B15&lt;Main!$B$10,0,HLOOKUP(DA15,ReplacementRates!$A$3:$BE$59,ReplacementRates!$A14-5,1))*IF(Main!$B$30=1,Main!$B$31,(IF(OptimumBenefits!$B15&lt;20,Main!$B$31,IF(OptimumBenefits!$B15&lt;25,Main!$B$32,IF(OptimumBenefits!$B15&lt;30,Main!$B$33,Main!$B$34)))))*OptimumBenefits!$B15</f>
        <v>0</v>
      </c>
      <c r="DC15" s="418">
        <f ca="1">DB15*IF($B15=Salary!$B15,Salary!$I15,"")</f>
        <v>0</v>
      </c>
      <c r="DD15" s="419">
        <f ca="1">IF($B15&lt;Main!$B$10,0,(VLOOKUP(DA15,'Survival Probability'!$A$3:$F$98,6)/(1+Main!$B$5)^(OptimumBenefits!DA15-OptimumBenefits!$A15))*(VLOOKUP(DA15,'Survival Probability'!$A$3:$F$98,3)/VLOOKUP($A15,'Survival Probability'!$A$3:$F$98,3)))</f>
        <v>11.270675677356083</v>
      </c>
      <c r="DE15" s="282">
        <f t="shared" ca="1" si="40"/>
        <v>0</v>
      </c>
      <c r="DF15" s="200">
        <f t="shared" ref="DF15:FQ15" si="852">DF14</f>
        <v>46</v>
      </c>
      <c r="DG15" s="416">
        <f>IF($B15&lt;Main!$B$10,0,HLOOKUP(DF15,ReplacementRates!$A$3:$BE$59,ReplacementRates!$A14-5,1))*IF(Main!$B$30=1,Main!$B$31,(IF(OptimumBenefits!$B15&lt;20,Main!$B$31,IF(OptimumBenefits!$B15&lt;25,Main!$B$32,IF(OptimumBenefits!$B15&lt;30,Main!$B$33,Main!$B$34)))))*OptimumBenefits!$B15</f>
        <v>0</v>
      </c>
      <c r="DH15" s="418">
        <f ca="1">DG15*IF($B15=Salary!$B15,Salary!$I15,"")</f>
        <v>0</v>
      </c>
      <c r="DI15" s="419">
        <f ca="1">IF($B15&lt;Main!$B$10,0,(VLOOKUP(DF15,'Survival Probability'!$A$3:$F$98,6)/(1+Main!$B$5)^(OptimumBenefits!DF15-OptimumBenefits!$A15))*(VLOOKUP(DF15,'Survival Probability'!$A$3:$F$98,3)/VLOOKUP($A15,'Survival Probability'!$A$3:$F$98,3)))</f>
        <v>10.461721373915152</v>
      </c>
      <c r="DJ15" s="282">
        <f t="shared" ca="1" si="42"/>
        <v>0</v>
      </c>
      <c r="DK15" s="200">
        <f t="shared" ref="DK15:FV15" si="853">DK14</f>
        <v>47</v>
      </c>
      <c r="DL15" s="416">
        <f>IF($B15&lt;Main!$B$10,0,HLOOKUP(DK15,ReplacementRates!$A$3:$BE$59,ReplacementRates!$A14-5,1))*IF(Main!$B$30=1,Main!$B$31,(IF(OptimumBenefits!$B15&lt;20,Main!$B$31,IF(OptimumBenefits!$B15&lt;25,Main!$B$32,IF(OptimumBenefits!$B15&lt;30,Main!$B$33,Main!$B$34)))))*OptimumBenefits!$B15</f>
        <v>0</v>
      </c>
      <c r="DM15" s="418">
        <f ca="1">DL15*IF($B15=Salary!$B15,Salary!$I15,"")</f>
        <v>0</v>
      </c>
      <c r="DN15" s="419">
        <f ca="1">IF($B15&lt;Main!$B$10,0,(VLOOKUP(DK15,'Survival Probability'!$A$3:$F$98,6)/(1+Main!$B$5)^(OptimumBenefits!DK15-OptimumBenefits!$A15))*(VLOOKUP(DK15,'Survival Probability'!$A$3:$F$98,3)/VLOOKUP($A15,'Survival Probability'!$A$3:$F$98,3)))</f>
        <v>9.7073109381809672</v>
      </c>
      <c r="DO15" s="282">
        <f t="shared" ca="1" si="44"/>
        <v>0</v>
      </c>
      <c r="DP15" s="200">
        <f t="shared" ref="DP15:GA15" si="854">DP14</f>
        <v>48</v>
      </c>
      <c r="DQ15" s="416">
        <f>IF($B15&lt;Main!$B$10,0,HLOOKUP(DP15,ReplacementRates!$A$3:$BE$59,ReplacementRates!$A14-5,1))*IF(Main!$B$30=1,Main!$B$31,(IF(OptimumBenefits!$B15&lt;20,Main!$B$31,IF(OptimumBenefits!$B15&lt;25,Main!$B$32,IF(OptimumBenefits!$B15&lt;30,Main!$B$33,Main!$B$34)))))*OptimumBenefits!$B15</f>
        <v>0</v>
      </c>
      <c r="DR15" s="418">
        <f ca="1">DQ15*IF($B15=Salary!$B15,Salary!$I15,"")</f>
        <v>0</v>
      </c>
      <c r="DS15" s="419">
        <f ca="1">IF($B15&lt;Main!$B$10,0,(VLOOKUP(DP15,'Survival Probability'!$A$3:$F$98,6)/(1+Main!$B$5)^(OptimumBenefits!DP15-OptimumBenefits!$A15))*(VLOOKUP(DP15,'Survival Probability'!$A$3:$F$98,3)/VLOOKUP($A15,'Survival Probability'!$A$3:$F$98,3)))</f>
        <v>9.0038541061589257</v>
      </c>
      <c r="DT15" s="282">
        <f t="shared" ca="1" si="46"/>
        <v>0</v>
      </c>
      <c r="DU15" s="200">
        <f t="shared" ref="DU15:GF15" si="855">DU14</f>
        <v>49</v>
      </c>
      <c r="DV15" s="416">
        <f>IF($B15&lt;Main!$B$10,0,HLOOKUP(DU15,ReplacementRates!$A$3:$BE$59,ReplacementRates!$A14-5,1))*IF(Main!$B$30=1,Main!$B$31,(IF(OptimumBenefits!$B15&lt;20,Main!$B$31,IF(OptimumBenefits!$B15&lt;25,Main!$B$32,IF(OptimumBenefits!$B15&lt;30,Main!$B$33,Main!$B$34)))))*OptimumBenefits!$B15</f>
        <v>0</v>
      </c>
      <c r="DW15" s="418">
        <f ca="1">DV15*IF($B15=Salary!$B15,Salary!$I15,"")</f>
        <v>0</v>
      </c>
      <c r="DX15" s="419">
        <f ca="1">IF($B15&lt;Main!$B$10,0,(VLOOKUP(DU15,'Survival Probability'!$A$3:$F$98,6)/(1+Main!$B$5)^(OptimumBenefits!DU15-OptimumBenefits!$A15))*(VLOOKUP(DU15,'Survival Probability'!$A$3:$F$98,3)/VLOOKUP($A15,'Survival Probability'!$A$3:$F$98,3)))</f>
        <v>8.347993468186754</v>
      </c>
      <c r="DY15" s="282">
        <f t="shared" ca="1" si="48"/>
        <v>0</v>
      </c>
      <c r="DZ15" s="200">
        <f t="shared" ref="DZ15:GK15" si="856">DZ14</f>
        <v>50</v>
      </c>
      <c r="EA15" s="416">
        <f>IF($B15&lt;Main!$B$10,0,HLOOKUP(DZ15,ReplacementRates!$A$3:$BE$59,ReplacementRates!$A14-5,1))*IF(Main!$B$30=1,Main!$B$31,(IF(OptimumBenefits!$B15&lt;20,Main!$B$31,IF(OptimumBenefits!$B15&lt;25,Main!$B$32,IF(OptimumBenefits!$B15&lt;30,Main!$B$33,Main!$B$34)))))*OptimumBenefits!$B15</f>
        <v>0</v>
      </c>
      <c r="EB15" s="418">
        <f ca="1">EA15*IF($B15=Salary!$B15,Salary!$I15,"")</f>
        <v>0</v>
      </c>
      <c r="EC15" s="419">
        <f ca="1">IF($B15&lt;Main!$B$10,0,(VLOOKUP(DZ15,'Survival Probability'!$A$3:$F$98,6)/(1+Main!$B$5)^(OptimumBenefits!DZ15-OptimumBenefits!$A15))*(VLOOKUP(DZ15,'Survival Probability'!$A$3:$F$98,3)/VLOOKUP($A15,'Survival Probability'!$A$3:$F$98,3)))</f>
        <v>7.7365899546621506</v>
      </c>
      <c r="ED15" s="282">
        <f t="shared" ca="1" si="50"/>
        <v>0</v>
      </c>
      <c r="EE15" s="200">
        <f t="shared" ref="EE15:GP15" si="857">EE14</f>
        <v>51</v>
      </c>
      <c r="EF15" s="416">
        <f>IF($B15&lt;Main!$B$10,0,HLOOKUP(EE15,ReplacementRates!$A$3:$BE$59,ReplacementRates!$A14-5,1))*IF(Main!$B$30=1,Main!$B$31,(IF(OptimumBenefits!$B15&lt;20,Main!$B$31,IF(OptimumBenefits!$B15&lt;25,Main!$B$32,IF(OptimumBenefits!$B15&lt;30,Main!$B$33,Main!$B$34)))))*OptimumBenefits!$B15</f>
        <v>0</v>
      </c>
      <c r="EG15" s="418">
        <f ca="1">EF15*IF($B15=Salary!$B15,Salary!$I15,"")</f>
        <v>0</v>
      </c>
      <c r="EH15" s="419">
        <f ca="1">IF($B15&lt;Main!$B$10,0,(VLOOKUP(EE15,'Survival Probability'!$A$3:$F$98,6)/(1+Main!$B$5)^(OptimumBenefits!EE15-OptimumBenefits!$A15))*(VLOOKUP(EE15,'Survival Probability'!$A$3:$F$98,3)/VLOOKUP($A15,'Survival Probability'!$A$3:$F$98,3)))</f>
        <v>7.1667091056060155</v>
      </c>
      <c r="EI15" s="282">
        <f t="shared" ca="1" si="52"/>
        <v>0</v>
      </c>
      <c r="EJ15" s="200">
        <f t="shared" ref="EJ15:GU15" si="858">EJ14</f>
        <v>52</v>
      </c>
      <c r="EK15" s="416">
        <f>IF($B15&lt;Main!$B$10,0,HLOOKUP(EJ15,ReplacementRates!$A$3:$BE$59,ReplacementRates!$A14-5,1))*IF(Main!$B$30=1,Main!$B$31,(IF(OptimumBenefits!$B15&lt;20,Main!$B$31,IF(OptimumBenefits!$B15&lt;25,Main!$B$32,IF(OptimumBenefits!$B15&lt;30,Main!$B$33,Main!$B$34)))))*OptimumBenefits!$B15</f>
        <v>0</v>
      </c>
      <c r="EL15" s="418">
        <f ca="1">EK15*IF($B15=Salary!$B15,Salary!$I15,"")</f>
        <v>0</v>
      </c>
      <c r="EM15" s="419">
        <f ca="1">IF($B15&lt;Main!$B$10,0,(VLOOKUP(EJ15,'Survival Probability'!$A$3:$F$98,6)/(1+Main!$B$5)^(OptimumBenefits!EJ15-OptimumBenefits!$A15))*(VLOOKUP(EJ15,'Survival Probability'!$A$3:$F$98,3)/VLOOKUP($A15,'Survival Probability'!$A$3:$F$98,3)))</f>
        <v>6.6356080636871804</v>
      </c>
      <c r="EN15" s="282">
        <f t="shared" ca="1" si="54"/>
        <v>0</v>
      </c>
      <c r="EO15" s="200">
        <f t="shared" ref="EO15:GZ15" si="859">EO14</f>
        <v>53</v>
      </c>
      <c r="EP15" s="416">
        <f>IF($B15&lt;Main!$B$10,0,HLOOKUP(EO15,ReplacementRates!$A$3:$BE$59,ReplacementRates!$A14-5,1))*IF(Main!$B$30=1,Main!$B$31,(IF(OptimumBenefits!$B15&lt;20,Main!$B$31,IF(OptimumBenefits!$B15&lt;25,Main!$B$32,IF(OptimumBenefits!$B15&lt;30,Main!$B$33,Main!$B$34)))))*OptimumBenefits!$B15</f>
        <v>0</v>
      </c>
      <c r="EQ15" s="418">
        <f ca="1">EP15*IF($B15=Salary!$B15,Salary!$I15,"")</f>
        <v>0</v>
      </c>
      <c r="ER15" s="419">
        <f ca="1">IF($B15&lt;Main!$B$10,0,(VLOOKUP(EO15,'Survival Probability'!$A$3:$F$98,6)/(1+Main!$B$5)^(OptimumBenefits!EO15-OptimumBenefits!$A15))*(VLOOKUP(EO15,'Survival Probability'!$A$3:$F$98,3)/VLOOKUP($A15,'Survival Probability'!$A$3:$F$98,3)))</f>
        <v>6.1407260620953901</v>
      </c>
      <c r="ES15" s="282">
        <f t="shared" ca="1" si="56"/>
        <v>0</v>
      </c>
      <c r="ET15" s="200">
        <f t="shared" ref="ET15:HE15" si="860">ET14</f>
        <v>54</v>
      </c>
      <c r="EU15" s="416">
        <f>IF($B15&lt;Main!$B$10,0,HLOOKUP(ET15,ReplacementRates!$A$3:$BE$59,ReplacementRates!$A14-5,1))*IF(Main!$B$30=1,Main!$B$31,(IF(OptimumBenefits!$B15&lt;20,Main!$B$31,IF(OptimumBenefits!$B15&lt;25,Main!$B$32,IF(OptimumBenefits!$B15&lt;30,Main!$B$33,Main!$B$34)))))*OptimumBenefits!$B15</f>
        <v>0</v>
      </c>
      <c r="EV15" s="418">
        <f ca="1">EU15*IF($B15=Salary!$B15,Salary!$I15,"")</f>
        <v>0</v>
      </c>
      <c r="EW15" s="419">
        <f ca="1">IF($B15&lt;Main!$B$10,0,(VLOOKUP(ET15,'Survival Probability'!$A$3:$F$98,6)/(1+Main!$B$5)^(OptimumBenefits!ET15-OptimumBenefits!$A15))*(VLOOKUP(ET15,'Survival Probability'!$A$3:$F$98,3)/VLOOKUP($A15,'Survival Probability'!$A$3:$F$98,3)))</f>
        <v>5.6796693066543567</v>
      </c>
      <c r="EX15" s="282">
        <f t="shared" ca="1" si="58"/>
        <v>0</v>
      </c>
      <c r="EY15" s="200">
        <f t="shared" ref="EY15:HJ15" si="861">EY14</f>
        <v>55</v>
      </c>
      <c r="EZ15" s="416">
        <f>IF($B15&lt;Main!$B$10,0,HLOOKUP(EY15,ReplacementRates!$A$3:$BE$59,ReplacementRates!$A14-5,1))*IF(Main!$B$30=1,Main!$B$31,(IF(OptimumBenefits!$B15&lt;20,Main!$B$31,IF(OptimumBenefits!$B15&lt;25,Main!$B$32,IF(OptimumBenefits!$B15&lt;30,Main!$B$33,Main!$B$34)))))*OptimumBenefits!$B15</f>
        <v>0</v>
      </c>
      <c r="FA15" s="418">
        <f ca="1">EZ15*IF($B15=Salary!$B15,Salary!$I15,"")</f>
        <v>0</v>
      </c>
      <c r="FB15" s="419">
        <f ca="1">IF($B15&lt;Main!$B$10,0,(VLOOKUP(EY15,'Survival Probability'!$A$3:$F$98,6)/(1+Main!$B$5)^(OptimumBenefits!EY15-OptimumBenefits!$A15))*(VLOOKUP(EY15,'Survival Probability'!$A$3:$F$98,3)/VLOOKUP($A15,'Survival Probability'!$A$3:$F$98,3)))</f>
        <v>5.2501998365003644</v>
      </c>
      <c r="FC15" s="282">
        <f t="shared" ca="1" si="60"/>
        <v>0</v>
      </c>
      <c r="FD15" s="200">
        <f t="shared" ref="FD15:HO15" si="862">FD14</f>
        <v>56</v>
      </c>
      <c r="FE15" s="416">
        <f>IF($B15&lt;Main!$B$10,0,HLOOKUP(FD15,ReplacementRates!$A$3:$BE$59,ReplacementRates!$A14-5,1))*IF(Main!$B$30=1,Main!$B$31,(IF(OptimumBenefits!$B15&lt;20,Main!$B$31,IF(OptimumBenefits!$B15&lt;25,Main!$B$32,IF(OptimumBenefits!$B15&lt;30,Main!$B$33,Main!$B$34)))))*OptimumBenefits!$B15</f>
        <v>0</v>
      </c>
      <c r="FF15" s="418">
        <f ca="1">FE15*IF($B15=Salary!$B15,Salary!$I15,"")</f>
        <v>0</v>
      </c>
      <c r="FG15" s="419">
        <f ca="1">IF($B15&lt;Main!$B$10,0,(VLOOKUP(FD15,'Survival Probability'!$A$3:$F$98,6)/(1+Main!$B$5)^(OptimumBenefits!FD15-OptimumBenefits!$A15))*(VLOOKUP(FD15,'Survival Probability'!$A$3:$F$98,3)/VLOOKUP($A15,'Survival Probability'!$A$3:$F$98,3)))</f>
        <v>4.8502254049195734</v>
      </c>
      <c r="FH15" s="282">
        <f t="shared" ca="1" si="62"/>
        <v>0</v>
      </c>
      <c r="FI15" s="200">
        <f t="shared" ref="FI15:HT15" si="863">FI14</f>
        <v>57</v>
      </c>
      <c r="FJ15" s="416">
        <f>IF($B15&lt;Main!$B$10,0,HLOOKUP(FI15,ReplacementRates!$A$3:$BE$59,ReplacementRates!$A14-5,1))*IF(Main!$B$30=1,Main!$B$31,(IF(OptimumBenefits!$B15&lt;20,Main!$B$31,IF(OptimumBenefits!$B15&lt;25,Main!$B$32,IF(OptimumBenefits!$B15&lt;30,Main!$B$33,Main!$B$34)))))*OptimumBenefits!$B15</f>
        <v>0</v>
      </c>
      <c r="FK15" s="418">
        <f ca="1">FJ15*IF($B15=Salary!$B15,Salary!$I15,"")</f>
        <v>0</v>
      </c>
      <c r="FL15" s="419">
        <f ca="1">IF($B15&lt;Main!$B$10,0,(VLOOKUP(FI15,'Survival Probability'!$A$3:$F$98,6)/(1+Main!$B$5)^(OptimumBenefits!FI15-OptimumBenefits!$A15))*(VLOOKUP(FI15,'Survival Probability'!$A$3:$F$98,3)/VLOOKUP($A15,'Survival Probability'!$A$3:$F$98,3)))</f>
        <v>4.4777896335734315</v>
      </c>
      <c r="FM15" s="282">
        <f t="shared" ca="1" si="64"/>
        <v>0</v>
      </c>
      <c r="FN15" s="200">
        <f t="shared" ref="FN15:HY15" si="864">FN14</f>
        <v>58</v>
      </c>
      <c r="FO15" s="416">
        <f>IF($B15&lt;Main!$B$10,0,HLOOKUP(FN15,ReplacementRates!$A$3:$BE$59,ReplacementRates!$A14-5,1))*IF(Main!$B$30=1,Main!$B$31,(IF(OptimumBenefits!$B15&lt;20,Main!$B$31,IF(OptimumBenefits!$B15&lt;25,Main!$B$32,IF(OptimumBenefits!$B15&lt;30,Main!$B$33,Main!$B$34)))))*OptimumBenefits!$B15</f>
        <v>0</v>
      </c>
      <c r="FP15" s="418">
        <f ca="1">FO15*IF($B15=Salary!$B15,Salary!$I15,"")</f>
        <v>0</v>
      </c>
      <c r="FQ15" s="419">
        <f ca="1">IF($B15&lt;Main!$B$10,0,(VLOOKUP(FN15,'Survival Probability'!$A$3:$F$98,6)/(1+Main!$B$5)^(OptimumBenefits!FN15-OptimumBenefits!$A15))*(VLOOKUP(FN15,'Survival Probability'!$A$3:$F$98,3)/VLOOKUP($A15,'Survival Probability'!$A$3:$F$98,3)))</f>
        <v>4.1310807864446319</v>
      </c>
      <c r="FR15" s="282">
        <f t="shared" ca="1" si="66"/>
        <v>0</v>
      </c>
      <c r="FS15" s="200">
        <f t="shared" ref="FS15:ID15" si="865">FS14</f>
        <v>59</v>
      </c>
      <c r="FT15" s="416">
        <f>IF($B15&lt;Main!$B$10,0,HLOOKUP(FS15,ReplacementRates!$A$3:$BE$59,ReplacementRates!$A14-5,1))*IF(Main!$B$30=1,Main!$B$31,(IF(OptimumBenefits!$B15&lt;20,Main!$B$31,IF(OptimumBenefits!$B15&lt;25,Main!$B$32,IF(OptimumBenefits!$B15&lt;30,Main!$B$33,Main!$B$34)))))*OptimumBenefits!$B15</f>
        <v>0</v>
      </c>
      <c r="FU15" s="418">
        <f ca="1">FT15*IF($B15=Salary!$B15,Salary!$I15,"")</f>
        <v>0</v>
      </c>
      <c r="FV15" s="419">
        <f ca="1">IF($B15&lt;Main!$B$10,0,(VLOOKUP(FS15,'Survival Probability'!$A$3:$F$98,6)/(1+Main!$B$5)^(OptimumBenefits!FS15-OptimumBenefits!$A15))*(VLOOKUP(FS15,'Survival Probability'!$A$3:$F$98,3)/VLOOKUP($A15,'Survival Probability'!$A$3:$F$98,3)))</f>
        <v>3.8084018440185119</v>
      </c>
      <c r="FW15" s="282">
        <f t="shared" ca="1" si="68"/>
        <v>0</v>
      </c>
      <c r="FX15" s="200">
        <f t="shared" ref="FX15:II15" si="866">FX14</f>
        <v>60</v>
      </c>
      <c r="FY15" s="416">
        <f>IF($B15&lt;Main!$B$10,0,HLOOKUP(FX15,ReplacementRates!$A$3:$BE$59,ReplacementRates!$A14-5,1))*IF(Main!$B$30=1,Main!$B$31,(IF(OptimumBenefits!$B15&lt;20,Main!$B$31,IF(OptimumBenefits!$B15&lt;25,Main!$B$32,IF(OptimumBenefits!$B15&lt;30,Main!$B$33,Main!$B$34)))))*OptimumBenefits!$B15</f>
        <v>0</v>
      </c>
      <c r="FZ15" s="418">
        <f ca="1">FY15*IF($B15=Salary!$B15,Salary!$I15,"")</f>
        <v>0</v>
      </c>
      <c r="GA15" s="419">
        <f ca="1">IF($B15&lt;Main!$B$10,0,(VLOOKUP(FX15,'Survival Probability'!$A$3:$F$98,6)/(1+Main!$B$5)^(OptimumBenefits!FX15-OptimumBenefits!$A15))*(VLOOKUP(FX15,'Survival Probability'!$A$3:$F$98,3)/VLOOKUP($A15,'Survival Probability'!$A$3:$F$98,3)))</f>
        <v>3.5081629758218731</v>
      </c>
      <c r="GB15" s="282">
        <f t="shared" ca="1" si="70"/>
        <v>0</v>
      </c>
      <c r="GC15" s="200">
        <f t="shared" ref="GC15:IN15" si="867">GC14</f>
        <v>61</v>
      </c>
      <c r="GD15" s="416">
        <f>IF($B15&lt;Main!$B$10,0,HLOOKUP(GC15,ReplacementRates!$A$3:$BE$59,ReplacementRates!$A14-5,1))*IF(Main!$B$30=1,Main!$B$31,(IF(OptimumBenefits!$B15&lt;20,Main!$B$31,IF(OptimumBenefits!$B15&lt;25,Main!$B$32,IF(OptimumBenefits!$B15&lt;30,Main!$B$33,Main!$B$34)))))*OptimumBenefits!$B15</f>
        <v>0</v>
      </c>
      <c r="GE15" s="418">
        <f ca="1">GD15*IF($B15=Salary!$B15,Salary!$I15,"")</f>
        <v>0</v>
      </c>
      <c r="GF15" s="419">
        <f ca="1">IF($B15&lt;Main!$B$10,0,(VLOOKUP(GC15,'Survival Probability'!$A$3:$F$98,6)/(1+Main!$B$5)^(OptimumBenefits!GC15-OptimumBenefits!$A15))*(VLOOKUP(GC15,'Survival Probability'!$A$3:$F$98,3)/VLOOKUP($A15,'Survival Probability'!$A$3:$F$98,3)))</f>
        <v>3.2288748787361654</v>
      </c>
      <c r="GG15" s="282">
        <f t="shared" ca="1" si="72"/>
        <v>0</v>
      </c>
      <c r="GH15" s="200">
        <f t="shared" ref="GH15:IS15" si="868">GH14</f>
        <v>62</v>
      </c>
      <c r="GI15" s="416">
        <f>IF($B15&lt;Main!$B$10,0,HLOOKUP(GH15,ReplacementRates!$A$3:$BE$59,ReplacementRates!$A14-5,1))*IF(Main!$B$30=1,Main!$B$31,(IF(OptimumBenefits!$B15&lt;20,Main!$B$31,IF(OptimumBenefits!$B15&lt;25,Main!$B$32,IF(OptimumBenefits!$B15&lt;30,Main!$B$33,Main!$B$34)))))*OptimumBenefits!$B15</f>
        <v>0</v>
      </c>
      <c r="GJ15" s="418">
        <f ca="1">GI15*IF($B15=Salary!$B15,Salary!$I15,"")</f>
        <v>0</v>
      </c>
      <c r="GK15" s="419">
        <f ca="1">IF($B15&lt;Main!$B$10,0,(VLOOKUP(GH15,'Survival Probability'!$A$3:$F$98,6)/(1+Main!$B$5)^(OptimumBenefits!GH15-OptimumBenefits!$A15))*(VLOOKUP(GH15,'Survival Probability'!$A$3:$F$98,3)/VLOOKUP($A15,'Survival Probability'!$A$3:$F$98,3)))</f>
        <v>2.9691423165629307</v>
      </c>
      <c r="GL15" s="282">
        <f t="shared" ca="1" si="74"/>
        <v>0</v>
      </c>
      <c r="GM15" s="200">
        <f t="shared" ref="GM15:IX15" si="869">GM14</f>
        <v>63</v>
      </c>
      <c r="GN15" s="416">
        <f>IF($B15&lt;Main!$B$10,0,HLOOKUP(GM15,ReplacementRates!$A$3:$BE$59,ReplacementRates!$A14-5,1))*IF(Main!$B$30=1,Main!$B$31,(IF(OptimumBenefits!$B15&lt;20,Main!$B$31,IF(OptimumBenefits!$B15&lt;25,Main!$B$32,IF(OptimumBenefits!$B15&lt;30,Main!$B$33,Main!$B$34)))))*OptimumBenefits!$B15</f>
        <v>0</v>
      </c>
      <c r="GO15" s="418">
        <f ca="1">GN15*IF($B15=Salary!$B15,Salary!$I15,"")</f>
        <v>0</v>
      </c>
      <c r="GP15" s="419">
        <f ca="1">IF($B15&lt;Main!$B$10,0,(VLOOKUP(GM15,'Survival Probability'!$A$3:$F$98,6)/(1+Main!$B$5)^(OptimumBenefits!GM15-OptimumBenefits!$A15))*(VLOOKUP(GM15,'Survival Probability'!$A$3:$F$98,3)/VLOOKUP($A15,'Survival Probability'!$A$3:$F$98,3)))</f>
        <v>2.7276803158060705</v>
      </c>
      <c r="GQ15" s="282">
        <f t="shared" ca="1" si="76"/>
        <v>0</v>
      </c>
      <c r="GR15" s="200">
        <f t="shared" ref="GR15:JC15" si="870">GR14</f>
        <v>64</v>
      </c>
      <c r="GS15" s="416">
        <f>IF($B15&lt;Main!$B$10,0,HLOOKUP(GR15,ReplacementRates!$A$3:$BE$59,ReplacementRates!$A14-5,1))*IF(Main!$B$30=1,Main!$B$31,(IF(OptimumBenefits!$B15&lt;20,Main!$B$31,IF(OptimumBenefits!$B15&lt;25,Main!$B$32,IF(OptimumBenefits!$B15&lt;30,Main!$B$33,Main!$B$34)))))*OptimumBenefits!$B15</f>
        <v>0</v>
      </c>
      <c r="GT15" s="418">
        <f ca="1">GS15*IF($B15=Salary!$B15,Salary!$I15,"")</f>
        <v>0</v>
      </c>
      <c r="GU15" s="419">
        <f ca="1">IF($B15&lt;Main!$B$10,0,(VLOOKUP(GR15,'Survival Probability'!$A$3:$F$98,6)/(1+Main!$B$5)^(OptimumBenefits!GR15-OptimumBenefits!$A15))*(VLOOKUP(GR15,'Survival Probability'!$A$3:$F$98,3)/VLOOKUP($A15,'Survival Probability'!$A$3:$F$98,3)))</f>
        <v>2.5032816550317212</v>
      </c>
      <c r="GV15" s="282">
        <f t="shared" ca="1" si="78"/>
        <v>0</v>
      </c>
      <c r="GW15" s="200">
        <f t="shared" ref="GW15:JH15" si="871">GW14</f>
        <v>65</v>
      </c>
      <c r="GX15" s="416">
        <f>IF($B15&lt;Main!$B$10,0,HLOOKUP(GW15,ReplacementRates!$A$3:$BE$59,ReplacementRates!$A14-5,1))*IF(Main!$B$30=1,Main!$B$31,(IF(OptimumBenefits!$B15&lt;20,Main!$B$31,IF(OptimumBenefits!$B15&lt;25,Main!$B$32,IF(OptimumBenefits!$B15&lt;30,Main!$B$33,Main!$B$34)))))*OptimumBenefits!$B15</f>
        <v>0</v>
      </c>
      <c r="GY15" s="418">
        <f ca="1">GX15*IF($B15=Salary!$B15,Salary!$I15,"")</f>
        <v>0</v>
      </c>
      <c r="GZ15" s="419">
        <f ca="1">IF($B15&lt;Main!$B$10,0,(VLOOKUP(GW15,'Survival Probability'!$A$3:$F$98,6)/(1+Main!$B$5)^(OptimumBenefits!GW15-OptimumBenefits!$A15))*(VLOOKUP(GW15,'Survival Probability'!$A$3:$F$98,3)/VLOOKUP($A15,'Survival Probability'!$A$3:$F$98,3)))</f>
        <v>2.2948125618121105</v>
      </c>
      <c r="HA15" s="282">
        <f t="shared" ca="1" si="80"/>
        <v>0</v>
      </c>
      <c r="HB15" s="200">
        <f t="shared" ref="HB15:JM15" si="872">HB14</f>
        <v>66</v>
      </c>
      <c r="HC15" s="416">
        <f>IF($B15&lt;Main!$B$10,0,HLOOKUP(HB15,ReplacementRates!$A$3:$BE$59,ReplacementRates!$A14-5,1))*IF(Main!$B$30=1,Main!$B$31,(IF(OptimumBenefits!$B15&lt;20,Main!$B$31,IF(OptimumBenefits!$B15&lt;25,Main!$B$32,IF(OptimumBenefits!$B15&lt;30,Main!$B$33,Main!$B$34)))))*OptimumBenefits!$B15</f>
        <v>0</v>
      </c>
      <c r="HD15" s="418">
        <f ca="1">HC15*IF($B15=Salary!$B15,Salary!$I15,"")</f>
        <v>0</v>
      </c>
      <c r="HE15" s="419">
        <f ca="1">IF($B15&lt;Main!$B$10,0,(VLOOKUP(HB15,'Survival Probability'!$A$3:$F$98,6)/(1+Main!$B$5)^(OptimumBenefits!HB15-OptimumBenefits!$A15))*(VLOOKUP(HB15,'Survival Probability'!$A$3:$F$98,3)/VLOOKUP($A15,'Survival Probability'!$A$3:$F$98,3)))</f>
        <v>2.1012085518272077</v>
      </c>
      <c r="HF15" s="282">
        <f t="shared" ca="1" si="82"/>
        <v>0</v>
      </c>
      <c r="HG15" s="200">
        <f t="shared" ref="HG15:JR15" si="873">HG14</f>
        <v>67</v>
      </c>
      <c r="HH15" s="416">
        <f>IF($B15&lt;Main!$B$10,0,HLOOKUP(HG15,ReplacementRates!$A$3:$BE$59,ReplacementRates!$A14-5,1))*IF(Main!$B$30=1,Main!$B$31,(IF(OptimumBenefits!$B15&lt;20,Main!$B$31,IF(OptimumBenefits!$B15&lt;25,Main!$B$32,IF(OptimumBenefits!$B15&lt;30,Main!$B$33,Main!$B$34)))))*OptimumBenefits!$B15</f>
        <v>0.17549999999999999</v>
      </c>
      <c r="HI15" s="418">
        <f ca="1">HH15*IF($B15=Salary!$B15,Salary!$I15,"")</f>
        <v>7693.6702308219092</v>
      </c>
      <c r="HJ15" s="419">
        <f ca="1">IF($B15&lt;Main!$B$10,0,(VLOOKUP(HG15,'Survival Probability'!$A$3:$F$98,6)/(1+Main!$B$5)^(OptimumBenefits!HG15-OptimumBenefits!$A15))*(VLOOKUP(HG15,'Survival Probability'!$A$3:$F$98,3)/VLOOKUP($A15,'Survival Probability'!$A$3:$F$98,3)))</f>
        <v>1.9214714534583648</v>
      </c>
      <c r="HK15" s="282">
        <f t="shared" ca="1" si="84"/>
        <v>14783.167720846726</v>
      </c>
      <c r="HL15" s="200">
        <f t="shared" ref="HL15:JW15" si="874">HL14</f>
        <v>68</v>
      </c>
      <c r="HM15" s="416">
        <f>IF($B15&lt;Main!$B$10,0,HLOOKUP(HL15,ReplacementRates!$A$3:$BE$59,ReplacementRates!$A14-5,1))*IF(Main!$B$30=1,Main!$B$31,(IF(OptimumBenefits!$B15&lt;20,Main!$B$31,IF(OptimumBenefits!$B15&lt;25,Main!$B$32,IF(OptimumBenefits!$B15&lt;30,Main!$B$33,Main!$B$34)))))*OptimumBenefits!$B15</f>
        <v>0.17549999999999999</v>
      </c>
      <c r="HN15" s="418">
        <f ca="1">HM15*IF($B15=Salary!$B15,Salary!$I15,"")</f>
        <v>7693.6702308219092</v>
      </c>
      <c r="HO15" s="419">
        <f ca="1">IF($B15&lt;Main!$B$10,0,(VLOOKUP(HL15,'Survival Probability'!$A$3:$F$98,6)/(1+Main!$B$5)^(OptimumBenefits!HL15-OptimumBenefits!$A15))*(VLOOKUP(HL15,'Survival Probability'!$A$3:$F$98,3)/VLOOKUP($A15,'Survival Probability'!$A$3:$F$98,3)))</f>
        <v>1.7546567224094181</v>
      </c>
      <c r="HP15" s="282">
        <f t="shared" ca="1" si="86"/>
        <v>13499.750190512883</v>
      </c>
      <c r="HQ15" s="200">
        <f t="shared" ref="HQ15:KB15" si="875">HQ14</f>
        <v>69</v>
      </c>
      <c r="HR15" s="416">
        <f>IF($B15&lt;Main!$B$10,0,HLOOKUP(HQ15,ReplacementRates!$A$3:$BE$59,ReplacementRates!$A14-5,1))*IF(Main!$B$30=1,Main!$B$31,(IF(OptimumBenefits!$B15&lt;20,Main!$B$31,IF(OptimumBenefits!$B15&lt;25,Main!$B$32,IF(OptimumBenefits!$B15&lt;30,Main!$B$33,Main!$B$34)))))*OptimumBenefits!$B15</f>
        <v>0.17549999999999999</v>
      </c>
      <c r="HS15" s="418">
        <f ca="1">HR15*IF($B15=Salary!$B15,Salary!$I15,"")</f>
        <v>7693.6702308219092</v>
      </c>
      <c r="HT15" s="419">
        <f ca="1">IF($B15&lt;Main!$B$10,0,(VLOOKUP(HQ15,'Survival Probability'!$A$3:$F$98,6)/(1+Main!$B$5)^(OptimumBenefits!HQ15-OptimumBenefits!$A15))*(VLOOKUP(HQ15,'Survival Probability'!$A$3:$F$98,3)/VLOOKUP($A15,'Survival Probability'!$A$3:$F$98,3)))</f>
        <v>1.5999187928756229</v>
      </c>
      <c r="HU15" s="282">
        <f t="shared" ca="1" si="88"/>
        <v>12309.247588479704</v>
      </c>
      <c r="HV15" s="200">
        <f t="shared" ref="HV15:KG15" si="876">HV14</f>
        <v>70</v>
      </c>
      <c r="HW15" s="416">
        <f>IF($B15&lt;Main!$B$10,0,HLOOKUP(HV15,ReplacementRates!$A$3:$BE$59,ReplacementRates!$A14-5,1))*IF(Main!$B$30=1,Main!$B$31,(IF(OptimumBenefits!$B15&lt;20,Main!$B$31,IF(OptimumBenefits!$B15&lt;25,Main!$B$32,IF(OptimumBenefits!$B15&lt;30,Main!$B$33,Main!$B$34)))))*OptimumBenefits!$B15</f>
        <v>0.17549999999999999</v>
      </c>
      <c r="HX15" s="418">
        <f ca="1">HW15*IF($B15=Salary!$B15,Salary!$I15,"")</f>
        <v>7693.6702308219092</v>
      </c>
      <c r="HY15" s="419">
        <f ca="1">IF($B15&lt;Main!$B$10,0,(VLOOKUP(HV15,'Survival Probability'!$A$3:$F$98,6)/(1+Main!$B$5)^(OptimumBenefits!HV15-OptimumBenefits!$A15))*(VLOOKUP(HV15,'Survival Probability'!$A$3:$F$98,3)/VLOOKUP($A15,'Survival Probability'!$A$3:$F$98,3)))</f>
        <v>1.456460485005018</v>
      </c>
      <c r="HZ15" s="282">
        <f t="shared" ca="1" si="90"/>
        <v>11205.526675851546</v>
      </c>
      <c r="IA15" s="200">
        <f t="shared" ref="IA15:KL15" si="877">IA14</f>
        <v>71</v>
      </c>
      <c r="IB15" s="416">
        <f>IF($B15&lt;Main!$B$10,0,HLOOKUP(IA15,ReplacementRates!$A$3:$BE$59,ReplacementRates!$A14-5,1))*IF(Main!$B$30=1,Main!$B$31,(IF(OptimumBenefits!$B15&lt;20,Main!$B$31,IF(OptimumBenefits!$B15&lt;25,Main!$B$32,IF(OptimumBenefits!$B15&lt;30,Main!$B$33,Main!$B$34)))))*OptimumBenefits!$B15</f>
        <v>0.17549999999999999</v>
      </c>
      <c r="IC15" s="418">
        <f ca="1">IB15*IF($B15=Salary!$B15,Salary!$I15,"")</f>
        <v>7693.6702308219092</v>
      </c>
      <c r="ID15" s="419">
        <f ca="1">IF($B15&lt;Main!$B$10,0,(VLOOKUP(IA15,'Survival Probability'!$A$3:$F$98,6)/(1+Main!$B$5)^(OptimumBenefits!IA15-OptimumBenefits!$A15))*(VLOOKUP(IA15,'Survival Probability'!$A$3:$F$98,3)/VLOOKUP($A15,'Survival Probability'!$A$3:$F$98,3)))</f>
        <v>1.3235314014848891</v>
      </c>
      <c r="IE15" s="282">
        <f t="shared" ca="1" si="92"/>
        <v>10182.814143162292</v>
      </c>
      <c r="IF15" s="200">
        <f t="shared" ref="IF15:KP15" si="878">IF14</f>
        <v>72</v>
      </c>
      <c r="IG15" s="416">
        <f>IF($B15&lt;Main!$B$10,0,HLOOKUP(IF15,ReplacementRates!$A$3:$BE$59,ReplacementRates!$A14-5,1))*IF(Main!$B$30=1,Main!$B$31,(IF(OptimumBenefits!$B15&lt;20,Main!$B$31,IF(OptimumBenefits!$B15&lt;25,Main!$B$32,IF(OptimumBenefits!$B15&lt;30,Main!$B$33,Main!$B$34)))))*OptimumBenefits!$B15</f>
        <v>0.17549999999999999</v>
      </c>
      <c r="IH15" s="418">
        <f ca="1">IG15*IF($B15=Salary!$B15,Salary!$I15,"")</f>
        <v>7693.6702308219092</v>
      </c>
      <c r="II15" s="419">
        <f ca="1">IF($B15&lt;Main!$B$10,0,(VLOOKUP(IF15,'Survival Probability'!$A$3:$F$98,6)/(1+Main!$B$5)^(OptimumBenefits!IF15-OptimumBenefits!$A15))*(VLOOKUP(IF15,'Survival Probability'!$A$3:$F$98,3)/VLOOKUP($A15,'Survival Probability'!$A$3:$F$98,3)))</f>
        <v>1.2004257879916478</v>
      </c>
      <c r="IJ15" s="282">
        <f t="shared" ca="1" si="94"/>
        <v>9235.6801493822732</v>
      </c>
      <c r="IK15" s="200">
        <f t="shared" ref="IK15:KP15" si="879">IK14</f>
        <v>73</v>
      </c>
      <c r="IL15" s="416">
        <f>IF($B15&lt;Main!$B$10,0,HLOOKUP(IK15,ReplacementRates!$A$3:$BE$59,ReplacementRates!$A14-5,1))*IF(Main!$B$30=1,Main!$B$31,(IF(OptimumBenefits!$B15&lt;20,Main!$B$31,IF(OptimumBenefits!$B15&lt;25,Main!$B$32,IF(OptimumBenefits!$B15&lt;30,Main!$B$33,Main!$B$34)))))*OptimumBenefits!$B15</f>
        <v>0.17549999999999999</v>
      </c>
      <c r="IM15" s="418">
        <f ca="1">IL15*IF($B15=Salary!$B15,Salary!$I15,"")</f>
        <v>7693.6702308219092</v>
      </c>
      <c r="IN15" s="419">
        <f ca="1">IF($B15&lt;Main!$B$10,0,(VLOOKUP(IK15,'Survival Probability'!$A$3:$F$98,6)/(1+Main!$B$5)^(OptimumBenefits!IK15-OptimumBenefits!$A15))*(VLOOKUP(IK15,'Survival Probability'!$A$3:$F$98,3)/VLOOKUP($A15,'Survival Probability'!$A$3:$F$98,3)))</f>
        <v>1.0865377151280737</v>
      </c>
      <c r="IO15" s="282">
        <f t="shared" ca="1" si="96"/>
        <v>8359.4628735461174</v>
      </c>
      <c r="IP15" s="200">
        <f t="shared" ref="IP15:KP15" si="880">IP14</f>
        <v>74</v>
      </c>
      <c r="IQ15" s="416">
        <f>IF($B15&lt;Main!$B$10,0,HLOOKUP(IP15,ReplacementRates!$A$3:$BE$59,ReplacementRates!$A14-5,1))*IF(Main!$B$30=1,Main!$B$31,(IF(OptimumBenefits!$B15&lt;20,Main!$B$31,IF(OptimumBenefits!$B15&lt;25,Main!$B$32,IF(OptimumBenefits!$B15&lt;30,Main!$B$33,Main!$B$34)))))*OptimumBenefits!$B15</f>
        <v>0.17549999999999999</v>
      </c>
      <c r="IR15" s="418">
        <f ca="1">IQ15*IF($B15=Salary!$B15,Salary!$I15,"")</f>
        <v>7693.6702308219092</v>
      </c>
      <c r="IS15" s="419">
        <f ca="1">IF($B15&lt;Main!$B$10,0,(VLOOKUP(IP15,'Survival Probability'!$A$3:$F$98,6)/(1+Main!$B$5)^(OptimumBenefits!IP15-OptimumBenefits!$A15))*(VLOOKUP(IP15,'Survival Probability'!$A$3:$F$98,3)/VLOOKUP($A15,'Survival Probability'!$A$3:$F$98,3)))</f>
        <v>0.98135324687694747</v>
      </c>
      <c r="IT15" s="282">
        <f t="shared" ca="1" si="98"/>
        <v>7550.2082614175943</v>
      </c>
      <c r="IU15" s="200">
        <f t="shared" ref="IU15:KP15" si="881">IU14</f>
        <v>75</v>
      </c>
      <c r="IV15" s="416">
        <f>IF($B15&lt;Main!$B$10,0,HLOOKUP(IU15,ReplacementRates!$A$3:$BE$59,ReplacementRates!$A14-5,1))*IF(Main!$B$30=1,Main!$B$31,(IF(OptimumBenefits!$B15&lt;20,Main!$B$31,IF(OptimumBenefits!$B15&lt;25,Main!$B$32,IF(OptimumBenefits!$B15&lt;30,Main!$B$33,Main!$B$34)))))*OptimumBenefits!$B15</f>
        <v>0.17549999999999999</v>
      </c>
      <c r="IW15" s="418">
        <f ca="1">IV15*IF($B15=Salary!$B15,Salary!$I15,"")</f>
        <v>7693.6702308219092</v>
      </c>
      <c r="IX15" s="419">
        <f ca="1">IF($B15&lt;Main!$B$10,0,(VLOOKUP(IU15,'Survival Probability'!$A$3:$F$98,6)/(1+Main!$B$5)^(OptimumBenefits!IU15-OptimumBenefits!$A15))*(VLOOKUP(IU15,'Survival Probability'!$A$3:$F$98,3)/VLOOKUP($A15,'Survival Probability'!$A$3:$F$98,3)))</f>
        <v>0.8843675007023577</v>
      </c>
      <c r="IY15" s="282">
        <f t="shared" ca="1" si="100"/>
        <v>6804.0319132601035</v>
      </c>
      <c r="IZ15" s="200">
        <f t="shared" ref="IZ15:KP15" si="882">IZ14</f>
        <v>76</v>
      </c>
      <c r="JA15" s="416">
        <f>IF($B15&lt;Main!$B$10,0,HLOOKUP(IZ15,ReplacementRates!$A$3:$BE$59,ReplacementRates!$A14-5,1))*IF(Main!$B$30=1,Main!$B$31,(IF(OptimumBenefits!$B15&lt;20,Main!$B$31,IF(OptimumBenefits!$B15&lt;25,Main!$B$32,IF(OptimumBenefits!$B15&lt;30,Main!$B$33,Main!$B$34)))))*OptimumBenefits!$B15</f>
        <v>0.17549999999999999</v>
      </c>
      <c r="JB15" s="418">
        <f ca="1">JA15*IF($B15=Salary!$B15,Salary!$I15,"")</f>
        <v>7693.6702308219092</v>
      </c>
      <c r="JC15" s="419">
        <f ca="1">IF($B15&lt;Main!$B$10,0,(VLOOKUP(IZ15,'Survival Probability'!$A$3:$F$98,6)/(1+Main!$B$5)^(OptimumBenefits!IZ15-OptimumBenefits!$A15))*(VLOOKUP(IZ15,'Survival Probability'!$A$3:$F$98,3)/VLOOKUP($A15,'Survival Probability'!$A$3:$F$98,3)))</f>
        <v>0.79508721675750027</v>
      </c>
      <c r="JD15" s="282">
        <f t="shared" ca="1" si="102"/>
        <v>6117.1388504742263</v>
      </c>
      <c r="JE15" s="200">
        <f t="shared" ref="JE15:KP15" si="883">JE14</f>
        <v>77</v>
      </c>
      <c r="JF15" s="416">
        <f>IF($B15&lt;Main!$B$10,0,HLOOKUP(JE15,ReplacementRates!$A$3:$BE$59,ReplacementRates!$A14-5,1))*IF(Main!$B$30=1,Main!$B$31,(IF(OptimumBenefits!$B15&lt;20,Main!$B$31,IF(OptimumBenefits!$B15&lt;25,Main!$B$32,IF(OptimumBenefits!$B15&lt;30,Main!$B$33,Main!$B$34)))))*OptimumBenefits!$B15</f>
        <v>0.17549999999999999</v>
      </c>
      <c r="JG15" s="418">
        <f ca="1">JF15*IF($B15=Salary!$B15,Salary!$I15,"")</f>
        <v>7693.6702308219092</v>
      </c>
      <c r="JH15" s="419">
        <f ca="1">IF($B15&lt;Main!$B$10,0,(VLOOKUP(JE15,'Survival Probability'!$A$3:$F$98,6)/(1+Main!$B$5)^(OptimumBenefits!JE15-OptimumBenefits!$A15))*(VLOOKUP(JE15,'Survival Probability'!$A$3:$F$98,3)/VLOOKUP($A15,'Survival Probability'!$A$3:$F$98,3)))</f>
        <v>0.71303347607856926</v>
      </c>
      <c r="JI15" s="282">
        <f t="shared" ca="1" si="104"/>
        <v>5485.8444284851539</v>
      </c>
      <c r="JJ15" s="200">
        <f t="shared" ref="JJ15:KP15" si="884">JJ14</f>
        <v>78</v>
      </c>
      <c r="JK15" s="416">
        <f>IF($B15&lt;Main!$B$10,0,HLOOKUP(JJ15,ReplacementRates!$A$3:$BE$59,ReplacementRates!$A14-5,1))*IF(Main!$B$30=1,Main!$B$31,(IF(OptimumBenefits!$B15&lt;20,Main!$B$31,IF(OptimumBenefits!$B15&lt;25,Main!$B$32,IF(OptimumBenefits!$B15&lt;30,Main!$B$33,Main!$B$34)))))*OptimumBenefits!$B15</f>
        <v>0.17549999999999999</v>
      </c>
      <c r="JL15" s="418">
        <f ca="1">JK15*IF($B15=Salary!$B15,Salary!$I15,"")</f>
        <v>7693.6702308219092</v>
      </c>
      <c r="JM15" s="419">
        <f ca="1">IF($B15&lt;Main!$B$10,0,(VLOOKUP(JJ15,'Survival Probability'!$A$3:$F$98,6)/(1+Main!$B$5)^(OptimumBenefits!JJ15-OptimumBenefits!$A15))*(VLOOKUP(JJ15,'Survival Probability'!$A$3:$F$98,3)/VLOOKUP($A15,'Survival Probability'!$A$3:$F$98,3)))</f>
        <v>0.63775269941019075</v>
      </c>
      <c r="JN15" s="282">
        <f t="shared" ca="1" si="106"/>
        <v>4906.6589580784976</v>
      </c>
      <c r="JO15" s="200">
        <f t="shared" ref="JO15:KP15" si="885">JO14</f>
        <v>79</v>
      </c>
      <c r="JP15" s="416">
        <f>IF($B15&lt;Main!$B$10,0,HLOOKUP(JO15,ReplacementRates!$A$3:$BE$59,ReplacementRates!$A14-5,1))*IF(Main!$B$30=1,Main!$B$31,(IF(OptimumBenefits!$B15&lt;20,Main!$B$31,IF(OptimumBenefits!$B15&lt;25,Main!$B$32,IF(OptimumBenefits!$B15&lt;30,Main!$B$33,Main!$B$34)))))*OptimumBenefits!$B15</f>
        <v>0.17549999999999999</v>
      </c>
      <c r="JQ15" s="418">
        <f ca="1">JP15*IF($B15=Salary!$B15,Salary!$I15,"")</f>
        <v>7693.6702308219092</v>
      </c>
      <c r="JR15" s="419">
        <f ca="1">IF($B15&lt;Main!$B$10,0,(VLOOKUP(JO15,'Survival Probability'!$A$3:$F$98,6)/(1+Main!$B$5)^(OptimumBenefits!JO15-OptimumBenefits!$A15))*(VLOOKUP(JO15,'Survival Probability'!$A$3:$F$98,3)/VLOOKUP($A15,'Survival Probability'!$A$3:$F$98,3)))</f>
        <v>0.56880306875510667</v>
      </c>
      <c r="JS15" s="282">
        <f t="shared" ca="1" si="108"/>
        <v>4376.1832372813114</v>
      </c>
      <c r="JT15" s="200">
        <f t="shared" ref="JT15:KP15" si="886">JT14</f>
        <v>80</v>
      </c>
      <c r="JU15" s="416">
        <f>IF($B15&lt;Main!$B$10,0,HLOOKUP(JT15,ReplacementRates!$A$3:$BE$59,ReplacementRates!$A14-5,1))*IF(Main!$B$30=1,Main!$B$31,(IF(OptimumBenefits!$B15&lt;20,Main!$B$31,IF(OptimumBenefits!$B15&lt;25,Main!$B$32,IF(OptimumBenefits!$B15&lt;30,Main!$B$33,Main!$B$34)))))*OptimumBenefits!$B15</f>
        <v>0.17549999999999999</v>
      </c>
      <c r="JV15" s="418">
        <f ca="1">JU15*IF($B15=Salary!$B15,Salary!$I15,"")</f>
        <v>7693.6702308219092</v>
      </c>
      <c r="JW15" s="419">
        <f ca="1">IF($B15&lt;Main!$B$10,0,(VLOOKUP(JT15,'Survival Probability'!$A$3:$F$98,6)/(1+Main!$B$5)^(OptimumBenefits!JT15-OptimumBenefits!$A15))*(VLOOKUP(JT15,'Survival Probability'!$A$3:$F$98,3)/VLOOKUP($A15,'Survival Probability'!$A$3:$F$98,3)))</f>
        <v>0.50574968630237593</v>
      </c>
      <c r="JX15" s="282">
        <f t="shared" ca="1" si="110"/>
        <v>3891.0713057521089</v>
      </c>
      <c r="JY15" s="200">
        <f t="shared" ref="JY15:KP15" si="887">JY14</f>
        <v>81</v>
      </c>
      <c r="JZ15" s="416">
        <f>IF($B15&lt;Main!$B$10,0,HLOOKUP(JY15,ReplacementRates!$A$3:$BE$59,ReplacementRates!$A14-5,1))*IF(Main!$B$30=1,Main!$B$31,(IF(OptimumBenefits!$B15&lt;20,Main!$B$31,IF(OptimumBenefits!$B15&lt;25,Main!$B$32,IF(OptimumBenefits!$B15&lt;30,Main!$B$33,Main!$B$34)))))*OptimumBenefits!$B15</f>
        <v>0.17549999999999999</v>
      </c>
      <c r="KA15" s="418">
        <f ca="1">JZ15*IF($B15=Salary!$B15,Salary!$I15,"")</f>
        <v>7693.6702308219092</v>
      </c>
      <c r="KB15" s="419">
        <f ca="1">IF($B15&lt;Main!$B$10,0,(VLOOKUP(JY15,'Survival Probability'!$A$3:$F$98,6)/(1+Main!$B$5)^(OptimumBenefits!JY15-OptimumBenefits!$A15))*(VLOOKUP(JY15,'Survival Probability'!$A$3:$F$98,3)/VLOOKUP($A15,'Survival Probability'!$A$3:$F$98,3)))</f>
        <v>0.44818735326813219</v>
      </c>
      <c r="KC15" s="282">
        <f t="shared" ca="1" si="112"/>
        <v>3448.2056976698914</v>
      </c>
      <c r="KD15" s="200">
        <f t="shared" ref="KD15:KP15" si="888">KD14</f>
        <v>82</v>
      </c>
      <c r="KE15" s="416">
        <f>IF($B15&lt;Main!$B$10,0,HLOOKUP(KD15,ReplacementRates!$A$3:$BE$59,ReplacementRates!$A14-5,1))*IF(Main!$B$30=1,Main!$B$31,(IF(OptimumBenefits!$B15&lt;20,Main!$B$31,IF(OptimumBenefits!$B15&lt;25,Main!$B$32,IF(OptimumBenefits!$B15&lt;30,Main!$B$33,Main!$B$34)))))*OptimumBenefits!$B15</f>
        <v>0.17549999999999999</v>
      </c>
      <c r="KF15" s="418">
        <f ca="1">KE15*IF($B15=Salary!$B15,Salary!$I15,"")</f>
        <v>7693.6702308219092</v>
      </c>
      <c r="KG15" s="419">
        <f ca="1">IF($B15&lt;Main!$B$10,0,(VLOOKUP(KD15,'Survival Probability'!$A$3:$F$98,6)/(1+Main!$B$5)^(OptimumBenefits!KD15-OptimumBenefits!$A15))*(VLOOKUP(KD15,'Survival Probability'!$A$3:$F$98,3)/VLOOKUP($A15,'Survival Probability'!$A$3:$F$98,3)))</f>
        <v>0.39573881913208225</v>
      </c>
      <c r="KH15" s="282">
        <f t="shared" ca="1" si="114"/>
        <v>3044.6839719371169</v>
      </c>
      <c r="KI15" s="200">
        <f t="shared" ref="KI15:KP15" si="889">KI14</f>
        <v>83</v>
      </c>
      <c r="KJ15" s="416">
        <f>IF($B15&lt;Main!$B$10,0,HLOOKUP(KI15,ReplacementRates!$A$3:$BE$59,ReplacementRates!$A14-5,1))*IF(Main!$B$30=1,Main!$B$31,(IF(OptimumBenefits!$B15&lt;20,Main!$B$31,IF(OptimumBenefits!$B15&lt;25,Main!$B$32,IF(OptimumBenefits!$B15&lt;30,Main!$B$33,Main!$B$34)))))*OptimumBenefits!$B15</f>
        <v>0.17549999999999999</v>
      </c>
      <c r="KK15" s="418">
        <f ca="1">KJ15*IF($B15=Salary!$B15,Salary!$I15,"")</f>
        <v>7693.6702308219092</v>
      </c>
      <c r="KL15" s="419">
        <f ca="1">IF($B15&lt;Main!$B$10,0,(VLOOKUP(KI15,'Survival Probability'!$A$3:$F$98,6)/(1+Main!$B$5)^(OptimumBenefits!KI15-OptimumBenefits!$A15))*(VLOOKUP(KI15,'Survival Probability'!$A$3:$F$98,3)/VLOOKUP($A15,'Survival Probability'!$A$3:$F$98,3)))</f>
        <v>0.34805263121165603</v>
      </c>
      <c r="KM15" s="282">
        <f t="shared" ca="1" si="116"/>
        <v>2677.8021675123546</v>
      </c>
      <c r="KN15" s="200">
        <f t="shared" ref="KN15:KP15" si="890">KN14</f>
        <v>84</v>
      </c>
      <c r="KO15" s="416">
        <f>IF($B15&lt;Main!$B$10,0,HLOOKUP(KN15,ReplacementRates!$A$3:$BE$59,ReplacementRates!$A14-5,1))*IF(Main!$B$30=1,Main!$B$31,(IF(OptimumBenefits!$B15&lt;20,Main!$B$31,IF(OptimumBenefits!$B15&lt;25,Main!$B$32,IF(OptimumBenefits!$B15&lt;30,Main!$B$33,Main!$B$34)))))*OptimumBenefits!$B15</f>
        <v>0.17549999999999999</v>
      </c>
      <c r="KP15" s="418">
        <f ca="1">KO15*IF($B15=Salary!$B15,Salary!$I15,"")</f>
        <v>7693.6702308219092</v>
      </c>
    </row>
    <row r="16" spans="1:302">
      <c r="A16" s="205">
        <f t="shared" si="178"/>
        <v>39</v>
      </c>
      <c r="B16" s="205">
        <v>14</v>
      </c>
      <c r="C16" s="205">
        <f t="shared" ca="1" si="357"/>
        <v>0</v>
      </c>
      <c r="D16" s="271">
        <f t="shared" ca="1" si="536"/>
        <v>19267.771006032435</v>
      </c>
      <c r="E16" s="201">
        <f t="shared" si="179"/>
        <v>25</v>
      </c>
      <c r="F16" s="416">
        <f>IF($B16&lt;Main!$B$10,0,HLOOKUP(E16,ReplacementRates!$A$3:$BE$59,ReplacementRates!$A15-5,1))*IF(Main!$B$30=1,Main!$B$31,(IF(OptimumBenefits!$B16&lt;20,Main!$B$31,IF(OptimumBenefits!$B16&lt;25,Main!$B$32,IF(OptimumBenefits!$B16&lt;30,Main!$B$33,Main!$B$34)))))*OptimumBenefits!$B16</f>
        <v>0</v>
      </c>
      <c r="G16" s="418">
        <f ca="1">F16*IF($B16=Salary!$B16,Salary!$I16,"")</f>
        <v>0</v>
      </c>
      <c r="H16" s="419">
        <f ca="1">IF($B16&lt;Main!$B$10,0,(VLOOKUP(E16,'Survival Probability'!$A$3:$F$98,6)/(1+Main!$B$5)^(OptimumBenefits!E16-OptimumBenefits!$A16))*(VLOOKUP(E16,'Survival Probability'!$A$3:$F$98,3)/VLOOKUP($A16,'Survival Probability'!$A$3:$F$98,3)))</f>
        <v>2.5888062966851635</v>
      </c>
      <c r="I16" s="282">
        <f t="shared" si="476"/>
        <v>0</v>
      </c>
      <c r="J16" s="200">
        <f t="shared" ref="J16:N16" si="891">J15</f>
        <v>26</v>
      </c>
      <c r="K16" s="416">
        <f>IF($B16&lt;Main!$B$10,0,HLOOKUP(J16,ReplacementRates!$A$3:$BE$59,ReplacementRates!$A15-5,1))*IF(Main!$B$30=1,Main!$B$31,(IF(OptimumBenefits!$B16&lt;20,Main!$B$31,IF(OptimumBenefits!$B16&lt;25,Main!$B$32,IF(OptimumBenefits!$B16&lt;30,Main!$B$33,Main!$B$34)))))*OptimumBenefits!$B16</f>
        <v>0</v>
      </c>
      <c r="L16" s="418">
        <f ca="1">K16*IF($B16=Salary!$B16,Salary!$I16,"")</f>
        <v>0</v>
      </c>
      <c r="M16" s="419">
        <f ca="1">IF($B16&lt;Main!$B$10,0,(VLOOKUP(J16,'Survival Probability'!$A$3:$F$98,6)/(1+Main!$B$5)^(OptimumBenefits!J16-OptimumBenefits!$A16))*(VLOOKUP(J16,'Survival Probability'!$A$3:$F$98,3)/VLOOKUP($A16,'Survival Probability'!$A$3:$F$98,3)))</f>
        <v>2.4190172166145865</v>
      </c>
      <c r="N16" s="282">
        <f t="shared" si="2"/>
        <v>0</v>
      </c>
      <c r="O16" s="200">
        <f t="shared" ref="O16:BZ16" si="892">O15</f>
        <v>27</v>
      </c>
      <c r="P16" s="416">
        <f>IF($B16&lt;Main!$B$10,0,HLOOKUP(O16,ReplacementRates!$A$3:$BE$59,ReplacementRates!$A15-5,1))*IF(Main!$B$30=1,Main!$B$31,(IF(OptimumBenefits!$B16&lt;20,Main!$B$31,IF(OptimumBenefits!$B16&lt;25,Main!$B$32,IF(OptimumBenefits!$B16&lt;30,Main!$B$33,Main!$B$34)))))*OptimumBenefits!$B16</f>
        <v>0</v>
      </c>
      <c r="Q16" s="418">
        <f ca="1">P16*IF($B16=Salary!$B16,Salary!$I16,"")</f>
        <v>0</v>
      </c>
      <c r="R16" s="419">
        <f ca="1">IF($B16&lt;Main!$B$10,0,(VLOOKUP(O16,'Survival Probability'!$A$3:$F$98,6)/(1+Main!$B$5)^(OptimumBenefits!O16-OptimumBenefits!$A16))*(VLOOKUP(O16,'Survival Probability'!$A$3:$F$98,3)/VLOOKUP($A16,'Survival Probability'!$A$3:$F$98,3)))</f>
        <v>2.2603312379138565</v>
      </c>
      <c r="S16" s="282">
        <f t="shared" si="4"/>
        <v>0</v>
      </c>
      <c r="T16" s="200">
        <f t="shared" ref="T16:CE16" si="893">T15</f>
        <v>28</v>
      </c>
      <c r="U16" s="416">
        <f>IF($B16&lt;Main!$B$10,0,HLOOKUP(T16,ReplacementRates!$A$3:$BE$59,ReplacementRates!$A15-5,1))*IF(Main!$B$30=1,Main!$B$31,(IF(OptimumBenefits!$B16&lt;20,Main!$B$31,IF(OptimumBenefits!$B16&lt;25,Main!$B$32,IF(OptimumBenefits!$B16&lt;30,Main!$B$33,Main!$B$34)))))*OptimumBenefits!$B16</f>
        <v>0</v>
      </c>
      <c r="V16" s="418">
        <f ca="1">U16*IF($B16=Salary!$B16,Salary!$I16,"")</f>
        <v>0</v>
      </c>
      <c r="W16" s="419">
        <f ca="1">IF($B16&lt;Main!$B$10,0,(VLOOKUP(T16,'Survival Probability'!$A$3:$F$98,6)/(1+Main!$B$5)^(OptimumBenefits!T16-OptimumBenefits!$A16))*(VLOOKUP(T16,'Survival Probability'!$A$3:$F$98,3)/VLOOKUP($A16,'Survival Probability'!$A$3:$F$98,3)))</f>
        <v>2.1120237573371723</v>
      </c>
      <c r="X16" s="282">
        <f t="shared" si="6"/>
        <v>0</v>
      </c>
      <c r="Y16" s="200">
        <f t="shared" ref="Y16:CJ16" si="894">Y15</f>
        <v>29</v>
      </c>
      <c r="Z16" s="416">
        <f>IF($B16&lt;Main!$B$10,0,HLOOKUP(Y16,ReplacementRates!$A$3:$BE$59,ReplacementRates!$A15-5,1))*IF(Main!$B$30=1,Main!$B$31,(IF(OptimumBenefits!$B16&lt;20,Main!$B$31,IF(OptimumBenefits!$B16&lt;25,Main!$B$32,IF(OptimumBenefits!$B16&lt;30,Main!$B$33,Main!$B$34)))))*OptimumBenefits!$B16</f>
        <v>0</v>
      </c>
      <c r="AA16" s="418">
        <f ca="1">Z16*IF($B16=Salary!$B16,Salary!$I16,"")</f>
        <v>0</v>
      </c>
      <c r="AB16" s="419">
        <f ca="1">IF($B16&lt;Main!$B$10,0,(VLOOKUP(Y16,'Survival Probability'!$A$3:$F$98,6)/(1+Main!$B$5)^(OptimumBenefits!Y16-OptimumBenefits!$A16))*(VLOOKUP(Y16,'Survival Probability'!$A$3:$F$98,3)/VLOOKUP($A16,'Survival Probability'!$A$3:$F$98,3)))</f>
        <v>1.9734175965137879</v>
      </c>
      <c r="AC16" s="282">
        <f t="shared" si="8"/>
        <v>0</v>
      </c>
      <c r="AD16" s="200">
        <f t="shared" ref="AD16:CO16" si="895">AD15</f>
        <v>30</v>
      </c>
      <c r="AE16" s="416">
        <f>IF($B16&lt;Main!$B$10,0,HLOOKUP(AD16,ReplacementRates!$A$3:$BE$59,ReplacementRates!$A15-5,1))*IF(Main!$B$30=1,Main!$B$31,(IF(OptimumBenefits!$B16&lt;20,Main!$B$31,IF(OptimumBenefits!$B16&lt;25,Main!$B$32,IF(OptimumBenefits!$B16&lt;30,Main!$B$33,Main!$B$34)))))*OptimumBenefits!$B16</f>
        <v>0</v>
      </c>
      <c r="AF16" s="418">
        <f ca="1">AE16*IF($B16=Salary!$B16,Salary!$I16,"")</f>
        <v>0</v>
      </c>
      <c r="AG16" s="419">
        <f ca="1">IF($B16&lt;Main!$B$10,0,(VLOOKUP(AD16,'Survival Probability'!$A$3:$F$98,6)/(1+Main!$B$5)^(OptimumBenefits!AD16-OptimumBenefits!$A16))*(VLOOKUP(AD16,'Survival Probability'!$A$3:$F$98,3)/VLOOKUP($A16,'Survival Probability'!$A$3:$F$98,3)))</f>
        <v>1.8438799423981527</v>
      </c>
      <c r="AH16" s="282">
        <f t="shared" si="10"/>
        <v>0</v>
      </c>
      <c r="AI16" s="200">
        <f t="shared" ref="AI16:CT16" si="896">AI15</f>
        <v>31</v>
      </c>
      <c r="AJ16" s="416">
        <f>IF($B16&lt;Main!$B$10,0,HLOOKUP(AI16,ReplacementRates!$A$3:$BE$59,ReplacementRates!$A15-5,1))*IF(Main!$B$30=1,Main!$B$31,(IF(OptimumBenefits!$B16&lt;20,Main!$B$31,IF(OptimumBenefits!$B16&lt;25,Main!$B$32,IF(OptimumBenefits!$B16&lt;30,Main!$B$33,Main!$B$34)))))*OptimumBenefits!$B16</f>
        <v>0</v>
      </c>
      <c r="AK16" s="418">
        <f ca="1">AJ16*IF($B16=Salary!$B16,Salary!$I16,"")</f>
        <v>0</v>
      </c>
      <c r="AL16" s="419">
        <f ca="1">IF($B16&lt;Main!$B$10,0,(VLOOKUP(AI16,'Survival Probability'!$A$3:$F$98,6)/(1+Main!$B$5)^(OptimumBenefits!AI16-OptimumBenefits!$A16))*(VLOOKUP(AI16,'Survival Probability'!$A$3:$F$98,3)/VLOOKUP($A16,'Survival Probability'!$A$3:$F$98,3)))</f>
        <v>1.7228195743263883</v>
      </c>
      <c r="AM16" s="282">
        <f t="shared" si="12"/>
        <v>0</v>
      </c>
      <c r="AN16" s="200">
        <f t="shared" ref="AN16:CY16" si="897">AN15</f>
        <v>32</v>
      </c>
      <c r="AO16" s="416">
        <f>IF($B16&lt;Main!$B$10,0,HLOOKUP(AN16,ReplacementRates!$A$3:$BE$59,ReplacementRates!$A15-5,1))*IF(Main!$B$30=1,Main!$B$31,(IF(OptimumBenefits!$B16&lt;20,Main!$B$31,IF(OptimumBenefits!$B16&lt;25,Main!$B$32,IF(OptimumBenefits!$B16&lt;30,Main!$B$33,Main!$B$34)))))*OptimumBenefits!$B16</f>
        <v>0</v>
      </c>
      <c r="AP16" s="418">
        <f ca="1">AO16*IF($B16=Salary!$B16,Salary!$I16,"")</f>
        <v>0</v>
      </c>
      <c r="AQ16" s="419">
        <f ca="1">IF($B16&lt;Main!$B$10,0,(VLOOKUP(AN16,'Survival Probability'!$A$3:$F$98,6)/(1+Main!$B$5)^(OptimumBenefits!AN16-OptimumBenefits!$A16))*(VLOOKUP(AN16,'Survival Probability'!$A$3:$F$98,3)/VLOOKUP($A16,'Survival Probability'!$A$3:$F$98,3)))</f>
        <v>1.6096749702578967</v>
      </c>
      <c r="AR16" s="282">
        <f t="shared" si="14"/>
        <v>0</v>
      </c>
      <c r="AS16" s="200">
        <f t="shared" ref="AS16:DD16" si="898">AS15</f>
        <v>33</v>
      </c>
      <c r="AT16" s="416">
        <f>IF($B16&lt;Main!$B$10,0,HLOOKUP(AS16,ReplacementRates!$A$3:$BE$59,ReplacementRates!$A15-5,1))*IF(Main!$B$30=1,Main!$B$31,(IF(OptimumBenefits!$B16&lt;20,Main!$B$31,IF(OptimumBenefits!$B16&lt;25,Main!$B$32,IF(OptimumBenefits!$B16&lt;30,Main!$B$33,Main!$B$34)))))*OptimumBenefits!$B16</f>
        <v>0</v>
      </c>
      <c r="AU16" s="418">
        <f ca="1">AT16*IF($B16=Salary!$B16,Salary!$I16,"")</f>
        <v>0</v>
      </c>
      <c r="AV16" s="419">
        <f ca="1">IF($B16&lt;Main!$B$10,0,(VLOOKUP(AS16,'Survival Probability'!$A$3:$F$98,6)/(1+Main!$B$5)^(OptimumBenefits!AS16-OptimumBenefits!$A16))*(VLOOKUP(AS16,'Survival Probability'!$A$3:$F$98,3)/VLOOKUP($A16,'Survival Probability'!$A$3:$F$98,3)))</f>
        <v>1.5039318162915023</v>
      </c>
      <c r="AW16" s="282">
        <f t="shared" si="16"/>
        <v>0</v>
      </c>
      <c r="AX16" s="200">
        <f t="shared" ref="AX16:DI16" si="899">AX15</f>
        <v>34</v>
      </c>
      <c r="AY16" s="416">
        <f>IF($B16&lt;Main!$B$10,0,HLOOKUP(AX16,ReplacementRates!$A$3:$BE$59,ReplacementRates!$A15-5,1))*IF(Main!$B$30=1,Main!$B$31,(IF(OptimumBenefits!$B16&lt;20,Main!$B$31,IF(OptimumBenefits!$B16&lt;25,Main!$B$32,IF(OptimumBenefits!$B16&lt;30,Main!$B$33,Main!$B$34)))))*OptimumBenefits!$B16</f>
        <v>0</v>
      </c>
      <c r="AZ16" s="418">
        <f ca="1">AY16*IF($B16=Salary!$B16,Salary!$I16,"")</f>
        <v>0</v>
      </c>
      <c r="BA16" s="419">
        <f ca="1">IF($B16&lt;Main!$B$10,0,(VLOOKUP(AX16,'Survival Probability'!$A$3:$F$98,6)/(1+Main!$B$5)^(OptimumBenefits!AX16-OptimumBenefits!$A16))*(VLOOKUP(AX16,'Survival Probability'!$A$3:$F$98,3)/VLOOKUP($A16,'Survival Probability'!$A$3:$F$98,3)))</f>
        <v>1.4051090979609775</v>
      </c>
      <c r="BB16" s="282">
        <f t="shared" si="18"/>
        <v>0</v>
      </c>
      <c r="BC16" s="200">
        <f t="shared" ref="BC16:DN16" si="900">BC15</f>
        <v>35</v>
      </c>
      <c r="BD16" s="416">
        <f>IF($B16&lt;Main!$B$10,0,HLOOKUP(BC16,ReplacementRates!$A$3:$BE$59,ReplacementRates!$A15-5,1))*IF(Main!$B$30=1,Main!$B$31,(IF(OptimumBenefits!$B16&lt;20,Main!$B$31,IF(OptimumBenefits!$B16&lt;25,Main!$B$32,IF(OptimumBenefits!$B16&lt;30,Main!$B$33,Main!$B$34)))))*OptimumBenefits!$B16</f>
        <v>0</v>
      </c>
      <c r="BE16" s="418">
        <f ca="1">BD16*IF($B16=Salary!$B16,Salary!$I16,"")</f>
        <v>0</v>
      </c>
      <c r="BF16" s="419">
        <f ca="1">IF($B16&lt;Main!$B$10,0,(VLOOKUP(BC16,'Survival Probability'!$A$3:$F$98,6)/(1+Main!$B$5)^(OptimumBenefits!BC16-OptimumBenefits!$A16))*(VLOOKUP(BC16,'Survival Probability'!$A$3:$F$98,3)/VLOOKUP($A16,'Survival Probability'!$A$3:$F$98,3)))</f>
        <v>1.3127577271732374</v>
      </c>
      <c r="BG16" s="282">
        <f t="shared" si="20"/>
        <v>0</v>
      </c>
      <c r="BH16" s="200">
        <f t="shared" ref="BH16:DS16" si="901">BH15</f>
        <v>36</v>
      </c>
      <c r="BI16" s="416">
        <f>IF($B16&lt;Main!$B$10,0,HLOOKUP(BH16,ReplacementRates!$A$3:$BE$59,ReplacementRates!$A15-5,1))*IF(Main!$B$30=1,Main!$B$31,(IF(OptimumBenefits!$B16&lt;20,Main!$B$31,IF(OptimumBenefits!$B16&lt;25,Main!$B$32,IF(OptimumBenefits!$B16&lt;30,Main!$B$33,Main!$B$34)))))*OptimumBenefits!$B16</f>
        <v>0</v>
      </c>
      <c r="BJ16" s="418">
        <f ca="1">BI16*IF($B16=Salary!$B16,Salary!$I16,"")</f>
        <v>0</v>
      </c>
      <c r="BK16" s="419">
        <f ca="1">IF($B16&lt;Main!$B$10,0,(VLOOKUP(BH16,'Survival Probability'!$A$3:$F$98,6)/(1+Main!$B$5)^(OptimumBenefits!BH16-OptimumBenefits!$A16))*(VLOOKUP(BH16,'Survival Probability'!$A$3:$F$98,3)/VLOOKUP($A16,'Survival Probability'!$A$3:$F$98,3)))</f>
        <v>1.2264576826703095</v>
      </c>
      <c r="BL16" s="282">
        <f t="shared" si="22"/>
        <v>0</v>
      </c>
      <c r="BM16" s="200">
        <f t="shared" ref="BM16:DX16" si="902">BM15</f>
        <v>37</v>
      </c>
      <c r="BN16" s="416">
        <f>IF($B16&lt;Main!$B$10,0,HLOOKUP(BM16,ReplacementRates!$A$3:$BE$59,ReplacementRates!$A15-5,1))*IF(Main!$B$30=1,Main!$B$31,(IF(OptimumBenefits!$B16&lt;20,Main!$B$31,IF(OptimumBenefits!$B16&lt;25,Main!$B$32,IF(OptimumBenefits!$B16&lt;30,Main!$B$33,Main!$B$34)))))*OptimumBenefits!$B16</f>
        <v>0</v>
      </c>
      <c r="BO16" s="418">
        <f ca="1">BN16*IF($B16=Salary!$B16,Salary!$I16,"")</f>
        <v>0</v>
      </c>
      <c r="BP16" s="419">
        <f ca="1">IF($B16&lt;Main!$B$10,0,(VLOOKUP(BM16,'Survival Probability'!$A$3:$F$98,6)/(1+Main!$B$5)^(OptimumBenefits!BM16-OptimumBenefits!$A16))*(VLOOKUP(BM16,'Survival Probability'!$A$3:$F$98,3)/VLOOKUP($A16,'Survival Probability'!$A$3:$F$98,3)))</f>
        <v>1.1458039164860594</v>
      </c>
      <c r="BQ16" s="282">
        <f t="shared" si="24"/>
        <v>0</v>
      </c>
      <c r="BR16" s="200">
        <f t="shared" ref="BR16:EC16" si="903">BR15</f>
        <v>38</v>
      </c>
      <c r="BS16" s="416">
        <f>IF($B16&lt;Main!$B$10,0,HLOOKUP(BR16,ReplacementRates!$A$3:$BE$59,ReplacementRates!$A15-5,1))*IF(Main!$B$30=1,Main!$B$31,(IF(OptimumBenefits!$B16&lt;20,Main!$B$31,IF(OptimumBenefits!$B16&lt;25,Main!$B$32,IF(OptimumBenefits!$B16&lt;30,Main!$B$33,Main!$B$34)))))*OptimumBenefits!$B16</f>
        <v>0</v>
      </c>
      <c r="BT16" s="418">
        <f ca="1">BS16*IF($B16=Salary!$B16,Salary!$I16,"")</f>
        <v>0</v>
      </c>
      <c r="BU16" s="419">
        <f ca="1">IF($B16&lt;Main!$B$10,0,(VLOOKUP(BR16,'Survival Probability'!$A$3:$F$98,6)/(1+Main!$B$5)^(OptimumBenefits!BR16-OptimumBenefits!$A16))*(VLOOKUP(BR16,'Survival Probability'!$A$3:$F$98,3)/VLOOKUP($A16,'Survival Probability'!$A$3:$F$98,3)))</f>
        <v>1.0704318573541272</v>
      </c>
      <c r="BV16" s="282">
        <f t="shared" si="26"/>
        <v>0</v>
      </c>
      <c r="BW16" s="200">
        <f t="shared" ref="BW16:EH16" si="904">BW15</f>
        <v>39</v>
      </c>
      <c r="BX16" s="416">
        <f>IF($B16&lt;Main!$B$10,0,HLOOKUP(BW16,ReplacementRates!$A$3:$BE$59,ReplacementRates!$A15-5,1))*IF(Main!$B$30=1,Main!$B$31,(IF(OptimumBenefits!$B16&lt;20,Main!$B$31,IF(OptimumBenefits!$B16&lt;25,Main!$B$32,IF(OptimumBenefits!$B16&lt;30,Main!$B$33,Main!$B$34)))))*OptimumBenefits!$B16</f>
        <v>0</v>
      </c>
      <c r="BY16" s="418">
        <f ca="1">BX16*IF($B16=Salary!$B16,Salary!$I16,"")</f>
        <v>0</v>
      </c>
      <c r="BZ16" s="419">
        <f ca="1">IF($B16&lt;Main!$B$10,0,(VLOOKUP(BW16,'Survival Probability'!$A$3:$F$98,6)/(1+Main!$B$5)^(OptimumBenefits!BW16-OptimumBenefits!$A16))*(VLOOKUP(BW16,'Survival Probability'!$A$3:$F$98,3)/VLOOKUP($A16,'Survival Probability'!$A$3:$F$98,3)))</f>
        <v>1</v>
      </c>
      <c r="CA16" s="282">
        <f t="shared" ca="1" si="28"/>
        <v>0</v>
      </c>
      <c r="CB16" s="200">
        <f t="shared" ref="CB16:EM16" si="905">CB15</f>
        <v>40</v>
      </c>
      <c r="CC16" s="416">
        <f>IF($B16&lt;Main!$B$10,0,HLOOKUP(CB16,ReplacementRates!$A$3:$BE$59,ReplacementRates!$A15-5,1))*IF(Main!$B$30=1,Main!$B$31,(IF(OptimumBenefits!$B16&lt;20,Main!$B$31,IF(OptimumBenefits!$B16&lt;25,Main!$B$32,IF(OptimumBenefits!$B16&lt;30,Main!$B$33,Main!$B$34)))))*OptimumBenefits!$B16</f>
        <v>0</v>
      </c>
      <c r="CD16" s="418">
        <f ca="1">CC16*IF($B16=Salary!$B16,Salary!$I16,"")</f>
        <v>0</v>
      </c>
      <c r="CE16" s="419">
        <f ca="1">IF($B16&lt;Main!$B$10,0,(VLOOKUP(CB16,'Survival Probability'!$A$3:$F$98,6)/(1+Main!$B$5)^(OptimumBenefits!CB16-OptimumBenefits!$A16))*(VLOOKUP(CB16,'Survival Probability'!$A$3:$F$98,3)/VLOOKUP($A16,'Survival Probability'!$A$3:$F$98,3)))</f>
        <v>0.93418817601351767</v>
      </c>
      <c r="CF16" s="282">
        <f t="shared" ca="1" si="30"/>
        <v>0</v>
      </c>
      <c r="CG16" s="200">
        <f t="shared" ref="CG16:ER16" si="906">CG15</f>
        <v>41</v>
      </c>
      <c r="CH16" s="416">
        <f>IF($B16&lt;Main!$B$10,0,HLOOKUP(CG16,ReplacementRates!$A$3:$BE$59,ReplacementRates!$A15-5,1))*IF(Main!$B$30=1,Main!$B$31,(IF(OptimumBenefits!$B16&lt;20,Main!$B$31,IF(OptimumBenefits!$B16&lt;25,Main!$B$32,IF(OptimumBenefits!$B16&lt;30,Main!$B$33,Main!$B$34)))))*OptimumBenefits!$B16</f>
        <v>0</v>
      </c>
      <c r="CI16" s="418">
        <f ca="1">CH16*IF($B16=Salary!$B16,Salary!$I16,"")</f>
        <v>0</v>
      </c>
      <c r="CJ16" s="419">
        <f ca="1">IF($B16&lt;Main!$B$10,0,(VLOOKUP(CG16,'Survival Probability'!$A$3:$F$98,6)/(1+Main!$B$5)^(OptimumBenefits!CG16-OptimumBenefits!$A16))*(VLOOKUP(CG16,'Survival Probability'!$A$3:$F$98,3)/VLOOKUP($A16,'Survival Probability'!$A$3:$F$98,3)))</f>
        <v>0.87269664347246623</v>
      </c>
      <c r="CK16" s="282">
        <f t="shared" ca="1" si="32"/>
        <v>0</v>
      </c>
      <c r="CL16" s="200">
        <f t="shared" ref="CL16:EW16" si="907">CL15</f>
        <v>42</v>
      </c>
      <c r="CM16" s="416">
        <f>IF($B16&lt;Main!$B$10,0,HLOOKUP(CL16,ReplacementRates!$A$3:$BE$59,ReplacementRates!$A15-5,1))*IF(Main!$B$30=1,Main!$B$31,(IF(OptimumBenefits!$B16&lt;20,Main!$B$31,IF(OptimumBenefits!$B16&lt;25,Main!$B$32,IF(OptimumBenefits!$B16&lt;30,Main!$B$33,Main!$B$34)))))*OptimumBenefits!$B16</f>
        <v>0</v>
      </c>
      <c r="CN16" s="418">
        <f ca="1">CM16*IF($B16=Salary!$B16,Salary!$I16,"")</f>
        <v>0</v>
      </c>
      <c r="CO16" s="419">
        <f ca="1">IF($B16&lt;Main!$B$10,0,(VLOOKUP(CL16,'Survival Probability'!$A$3:$F$98,6)/(1+Main!$B$5)^(OptimumBenefits!CL16-OptimumBenefits!$A16))*(VLOOKUP(CL16,'Survival Probability'!$A$3:$F$98,3)/VLOOKUP($A16,'Survival Probability'!$A$3:$F$98,3)))</f>
        <v>0.81521652453991633</v>
      </c>
      <c r="CP16" s="282">
        <f t="shared" ca="1" si="34"/>
        <v>0</v>
      </c>
      <c r="CQ16" s="200">
        <f t="shared" ref="CQ16:FB16" si="908">CQ15</f>
        <v>43</v>
      </c>
      <c r="CR16" s="416">
        <f>IF($B16&lt;Main!$B$10,0,HLOOKUP(CQ16,ReplacementRates!$A$3:$BE$59,ReplacementRates!$A15-5,1))*IF(Main!$B$30=1,Main!$B$31,(IF(OptimumBenefits!$B16&lt;20,Main!$B$31,IF(OptimumBenefits!$B16&lt;25,Main!$B$32,IF(OptimumBenefits!$B16&lt;30,Main!$B$33,Main!$B$34)))))*OptimumBenefits!$B16</f>
        <v>0</v>
      </c>
      <c r="CS16" s="418">
        <f ca="1">CR16*IF($B16=Salary!$B16,Salary!$I16,"")</f>
        <v>0</v>
      </c>
      <c r="CT16" s="419">
        <f ca="1">IF($B16&lt;Main!$B$10,0,(VLOOKUP(CQ16,'Survival Probability'!$A$3:$F$98,6)/(1+Main!$B$5)^(OptimumBenefits!CQ16-OptimumBenefits!$A16))*(VLOOKUP(CQ16,'Survival Probability'!$A$3:$F$98,3)/VLOOKUP($A16,'Survival Probability'!$A$3:$F$98,3)))</f>
        <v>0.76149143267256025</v>
      </c>
      <c r="CU16" s="282">
        <f t="shared" ca="1" si="36"/>
        <v>0</v>
      </c>
      <c r="CV16" s="200">
        <f t="shared" ref="CV16:FG16" si="909">CV15</f>
        <v>44</v>
      </c>
      <c r="CW16" s="416">
        <f>IF($B16&lt;Main!$B$10,0,HLOOKUP(CV16,ReplacementRates!$A$3:$BE$59,ReplacementRates!$A15-5,1))*IF(Main!$B$30=1,Main!$B$31,(IF(OptimumBenefits!$B16&lt;20,Main!$B$31,IF(OptimumBenefits!$B16&lt;25,Main!$B$32,IF(OptimumBenefits!$B16&lt;30,Main!$B$33,Main!$B$34)))))*OptimumBenefits!$B16</f>
        <v>0</v>
      </c>
      <c r="CX16" s="418">
        <f ca="1">CW16*IF($B16=Salary!$B16,Salary!$I16,"")</f>
        <v>0</v>
      </c>
      <c r="CY16" s="419">
        <f ca="1">IF($B16&lt;Main!$B$10,0,(VLOOKUP(CV16,'Survival Probability'!$A$3:$F$98,6)/(1+Main!$B$5)^(OptimumBenefits!CV16-OptimumBenefits!$A16))*(VLOOKUP(CV16,'Survival Probability'!$A$3:$F$98,3)/VLOOKUP($A16,'Survival Probability'!$A$3:$F$98,3)))</f>
        <v>0.71128026572838776</v>
      </c>
      <c r="CZ16" s="282">
        <f t="shared" ca="1" si="38"/>
        <v>0</v>
      </c>
      <c r="DA16" s="200">
        <f t="shared" ref="DA16:FL16" si="910">DA15</f>
        <v>45</v>
      </c>
      <c r="DB16" s="416">
        <f>IF($B16&lt;Main!$B$10,0,HLOOKUP(DA16,ReplacementRates!$A$3:$BE$59,ReplacementRates!$A15-5,1))*IF(Main!$B$30=1,Main!$B$31,(IF(OptimumBenefits!$B16&lt;20,Main!$B$31,IF(OptimumBenefits!$B16&lt;25,Main!$B$32,IF(OptimumBenefits!$B16&lt;30,Main!$B$33,Main!$B$34)))))*OptimumBenefits!$B16</f>
        <v>0</v>
      </c>
      <c r="DC16" s="418">
        <f ca="1">DB16*IF($B16=Salary!$B16,Salary!$I16,"")</f>
        <v>0</v>
      </c>
      <c r="DD16" s="419">
        <f ca="1">IF($B16&lt;Main!$B$10,0,(VLOOKUP(DA16,'Survival Probability'!$A$3:$F$98,6)/(1+Main!$B$5)^(OptimumBenefits!DA16-OptimumBenefits!$A16))*(VLOOKUP(DA16,'Survival Probability'!$A$3:$F$98,3)/VLOOKUP($A16,'Survival Probability'!$A$3:$F$98,3)))</f>
        <v>12.064490298948257</v>
      </c>
      <c r="DE16" s="282">
        <f t="shared" ca="1" si="40"/>
        <v>0</v>
      </c>
      <c r="DF16" s="200">
        <f t="shared" ref="DF16:FQ16" si="911">DF15</f>
        <v>46</v>
      </c>
      <c r="DG16" s="416">
        <f>IF($B16&lt;Main!$B$10,0,HLOOKUP(DF16,ReplacementRates!$A$3:$BE$59,ReplacementRates!$A15-5,1))*IF(Main!$B$30=1,Main!$B$31,(IF(OptimumBenefits!$B16&lt;20,Main!$B$31,IF(OptimumBenefits!$B16&lt;25,Main!$B$32,IF(OptimumBenefits!$B16&lt;30,Main!$B$33,Main!$B$34)))))*OptimumBenefits!$B16</f>
        <v>0</v>
      </c>
      <c r="DH16" s="418">
        <f ca="1">DG16*IF($B16=Salary!$B16,Salary!$I16,"")</f>
        <v>0</v>
      </c>
      <c r="DI16" s="419">
        <f ca="1">IF($B16&lt;Main!$B$10,0,(VLOOKUP(DF16,'Survival Probability'!$A$3:$F$98,6)/(1+Main!$B$5)^(OptimumBenefits!DF16-OptimumBenefits!$A16))*(VLOOKUP(DF16,'Survival Probability'!$A$3:$F$98,3)/VLOOKUP($A16,'Survival Probability'!$A$3:$F$98,3)))</f>
        <v>11.198559841401366</v>
      </c>
      <c r="DJ16" s="282">
        <f t="shared" ca="1" si="42"/>
        <v>0</v>
      </c>
      <c r="DK16" s="200">
        <f t="shared" ref="DK16:FV16" si="912">DK15</f>
        <v>47</v>
      </c>
      <c r="DL16" s="416">
        <f>IF($B16&lt;Main!$B$10,0,HLOOKUP(DK16,ReplacementRates!$A$3:$BE$59,ReplacementRates!$A15-5,1))*IF(Main!$B$30=1,Main!$B$31,(IF(OptimumBenefits!$B16&lt;20,Main!$B$31,IF(OptimumBenefits!$B16&lt;25,Main!$B$32,IF(OptimumBenefits!$B16&lt;30,Main!$B$33,Main!$B$34)))))*OptimumBenefits!$B16</f>
        <v>0</v>
      </c>
      <c r="DM16" s="418">
        <f ca="1">DL16*IF($B16=Salary!$B16,Salary!$I16,"")</f>
        <v>0</v>
      </c>
      <c r="DN16" s="419">
        <f ca="1">IF($B16&lt;Main!$B$10,0,(VLOOKUP(DK16,'Survival Probability'!$A$3:$F$98,6)/(1+Main!$B$5)^(OptimumBenefits!DK16-OptimumBenefits!$A16))*(VLOOKUP(DK16,'Survival Probability'!$A$3:$F$98,3)/VLOOKUP($A16,'Survival Probability'!$A$3:$F$98,3)))</f>
        <v>10.391014877471088</v>
      </c>
      <c r="DO16" s="282">
        <f t="shared" ca="1" si="44"/>
        <v>0</v>
      </c>
      <c r="DP16" s="200">
        <f t="shared" ref="DP16:GA16" si="913">DP15</f>
        <v>48</v>
      </c>
      <c r="DQ16" s="416">
        <f>IF($B16&lt;Main!$B$10,0,HLOOKUP(DP16,ReplacementRates!$A$3:$BE$59,ReplacementRates!$A15-5,1))*IF(Main!$B$30=1,Main!$B$31,(IF(OptimumBenefits!$B16&lt;20,Main!$B$31,IF(OptimumBenefits!$B16&lt;25,Main!$B$32,IF(OptimumBenefits!$B16&lt;30,Main!$B$33,Main!$B$34)))))*OptimumBenefits!$B16</f>
        <v>0</v>
      </c>
      <c r="DR16" s="418">
        <f ca="1">DQ16*IF($B16=Salary!$B16,Salary!$I16,"")</f>
        <v>0</v>
      </c>
      <c r="DS16" s="419">
        <f ca="1">IF($B16&lt;Main!$B$10,0,(VLOOKUP(DP16,'Survival Probability'!$A$3:$F$98,6)/(1+Main!$B$5)^(OptimumBenefits!DP16-OptimumBenefits!$A16))*(VLOOKUP(DP16,'Survival Probability'!$A$3:$F$98,3)/VLOOKUP($A16,'Survival Probability'!$A$3:$F$98,3)))</f>
        <v>9.6380122742012819</v>
      </c>
      <c r="DT16" s="282">
        <f t="shared" ca="1" si="46"/>
        <v>0</v>
      </c>
      <c r="DU16" s="200">
        <f t="shared" ref="DU16:GF16" si="914">DU15</f>
        <v>49</v>
      </c>
      <c r="DV16" s="416">
        <f>IF($B16&lt;Main!$B$10,0,HLOOKUP(DU16,ReplacementRates!$A$3:$BE$59,ReplacementRates!$A15-5,1))*IF(Main!$B$30=1,Main!$B$31,(IF(OptimumBenefits!$B16&lt;20,Main!$B$31,IF(OptimumBenefits!$B16&lt;25,Main!$B$32,IF(OptimumBenefits!$B16&lt;30,Main!$B$33,Main!$B$34)))))*OptimumBenefits!$B16</f>
        <v>0</v>
      </c>
      <c r="DW16" s="418">
        <f ca="1">DV16*IF($B16=Salary!$B16,Salary!$I16,"")</f>
        <v>0</v>
      </c>
      <c r="DX16" s="419">
        <f ca="1">IF($B16&lt;Main!$B$10,0,(VLOOKUP(DU16,'Survival Probability'!$A$3:$F$98,6)/(1+Main!$B$5)^(OptimumBenefits!DU16-OptimumBenefits!$A16))*(VLOOKUP(DU16,'Survival Probability'!$A$3:$F$98,3)/VLOOKUP($A16,'Survival Probability'!$A$3:$F$98,3)))</f>
        <v>8.9359581533312706</v>
      </c>
      <c r="DY16" s="282">
        <f t="shared" ca="1" si="48"/>
        <v>0</v>
      </c>
      <c r="DZ16" s="200">
        <f t="shared" ref="DZ16:GK16" si="915">DZ15</f>
        <v>50</v>
      </c>
      <c r="EA16" s="416">
        <f>IF($B16&lt;Main!$B$10,0,HLOOKUP(DZ16,ReplacementRates!$A$3:$BE$59,ReplacementRates!$A15-5,1))*IF(Main!$B$30=1,Main!$B$31,(IF(OptimumBenefits!$B16&lt;20,Main!$B$31,IF(OptimumBenefits!$B16&lt;25,Main!$B$32,IF(OptimumBenefits!$B16&lt;30,Main!$B$33,Main!$B$34)))))*OptimumBenefits!$B16</f>
        <v>0</v>
      </c>
      <c r="EB16" s="418">
        <f ca="1">EA16*IF($B16=Salary!$B16,Salary!$I16,"")</f>
        <v>0</v>
      </c>
      <c r="EC16" s="419">
        <f ca="1">IF($B16&lt;Main!$B$10,0,(VLOOKUP(DZ16,'Survival Probability'!$A$3:$F$98,6)/(1+Main!$B$5)^(OptimumBenefits!DZ16-OptimumBenefits!$A16))*(VLOOKUP(DZ16,'Survival Probability'!$A$3:$F$98,3)/VLOOKUP($A16,'Survival Probability'!$A$3:$F$98,3)))</f>
        <v>8.2814923547562866</v>
      </c>
      <c r="ED16" s="282">
        <f t="shared" ca="1" si="50"/>
        <v>0</v>
      </c>
      <c r="EE16" s="200">
        <f t="shared" ref="EE16:GP16" si="916">EE15</f>
        <v>51</v>
      </c>
      <c r="EF16" s="416">
        <f>IF($B16&lt;Main!$B$10,0,HLOOKUP(EE16,ReplacementRates!$A$3:$BE$59,ReplacementRates!$A15-5,1))*IF(Main!$B$30=1,Main!$B$31,(IF(OptimumBenefits!$B16&lt;20,Main!$B$31,IF(OptimumBenefits!$B16&lt;25,Main!$B$32,IF(OptimumBenefits!$B16&lt;30,Main!$B$33,Main!$B$34)))))*OptimumBenefits!$B16</f>
        <v>0</v>
      </c>
      <c r="EG16" s="418">
        <f ca="1">EF16*IF($B16=Salary!$B16,Salary!$I16,"")</f>
        <v>0</v>
      </c>
      <c r="EH16" s="419">
        <f ca="1">IF($B16&lt;Main!$B$10,0,(VLOOKUP(EE16,'Survival Probability'!$A$3:$F$98,6)/(1+Main!$B$5)^(OptimumBenefits!EE16-OptimumBenefits!$A16))*(VLOOKUP(EE16,'Survival Probability'!$A$3:$F$98,3)/VLOOKUP($A16,'Survival Probability'!$A$3:$F$98,3)))</f>
        <v>7.6714737390305832</v>
      </c>
      <c r="EI16" s="282">
        <f t="shared" ca="1" si="52"/>
        <v>0</v>
      </c>
      <c r="EJ16" s="200">
        <f t="shared" ref="EJ16:GU16" si="917">EJ15</f>
        <v>52</v>
      </c>
      <c r="EK16" s="416">
        <f>IF($B16&lt;Main!$B$10,0,HLOOKUP(EJ16,ReplacementRates!$A$3:$BE$59,ReplacementRates!$A15-5,1))*IF(Main!$B$30=1,Main!$B$31,(IF(OptimumBenefits!$B16&lt;20,Main!$B$31,IF(OptimumBenefits!$B16&lt;25,Main!$B$32,IF(OptimumBenefits!$B16&lt;30,Main!$B$33,Main!$B$34)))))*OptimumBenefits!$B16</f>
        <v>0</v>
      </c>
      <c r="EL16" s="418">
        <f ca="1">EK16*IF($B16=Salary!$B16,Salary!$I16,"")</f>
        <v>0</v>
      </c>
      <c r="EM16" s="419">
        <f ca="1">IF($B16&lt;Main!$B$10,0,(VLOOKUP(EJ16,'Survival Probability'!$A$3:$F$98,6)/(1+Main!$B$5)^(OptimumBenefits!EJ16-OptimumBenefits!$A16))*(VLOOKUP(EJ16,'Survival Probability'!$A$3:$F$98,3)/VLOOKUP($A16,'Survival Probability'!$A$3:$F$98,3)))</f>
        <v>7.1029662642866906</v>
      </c>
      <c r="EN16" s="282">
        <f t="shared" ca="1" si="54"/>
        <v>0</v>
      </c>
      <c r="EO16" s="200">
        <f t="shared" ref="EO16:GZ16" si="918">EO15</f>
        <v>53</v>
      </c>
      <c r="EP16" s="416">
        <f>IF($B16&lt;Main!$B$10,0,HLOOKUP(EO16,ReplacementRates!$A$3:$BE$59,ReplacementRates!$A15-5,1))*IF(Main!$B$30=1,Main!$B$31,(IF(OptimumBenefits!$B16&lt;20,Main!$B$31,IF(OptimumBenefits!$B16&lt;25,Main!$B$32,IF(OptimumBenefits!$B16&lt;30,Main!$B$33,Main!$B$34)))))*OptimumBenefits!$B16</f>
        <v>0</v>
      </c>
      <c r="EQ16" s="418">
        <f ca="1">EP16*IF($B16=Salary!$B16,Salary!$I16,"")</f>
        <v>0</v>
      </c>
      <c r="ER16" s="419">
        <f ca="1">IF($B16&lt;Main!$B$10,0,(VLOOKUP(EO16,'Survival Probability'!$A$3:$F$98,6)/(1+Main!$B$5)^(OptimumBenefits!EO16-OptimumBenefits!$A16))*(VLOOKUP(EO16,'Survival Probability'!$A$3:$F$98,3)/VLOOKUP($A16,'Survival Probability'!$A$3:$F$98,3)))</f>
        <v>6.5732288041516638</v>
      </c>
      <c r="ES16" s="282">
        <f t="shared" ca="1" si="56"/>
        <v>0</v>
      </c>
      <c r="ET16" s="200">
        <f t="shared" ref="ET16:HE16" si="919">ET15</f>
        <v>54</v>
      </c>
      <c r="EU16" s="416">
        <f>IF($B16&lt;Main!$B$10,0,HLOOKUP(ET16,ReplacementRates!$A$3:$BE$59,ReplacementRates!$A15-5,1))*IF(Main!$B$30=1,Main!$B$31,(IF(OptimumBenefits!$B16&lt;20,Main!$B$31,IF(OptimumBenefits!$B16&lt;25,Main!$B$32,IF(OptimumBenefits!$B16&lt;30,Main!$B$33,Main!$B$34)))))*OptimumBenefits!$B16</f>
        <v>0</v>
      </c>
      <c r="EV16" s="418">
        <f ca="1">EU16*IF($B16=Salary!$B16,Salary!$I16,"")</f>
        <v>0</v>
      </c>
      <c r="EW16" s="419">
        <f ca="1">IF($B16&lt;Main!$B$10,0,(VLOOKUP(ET16,'Survival Probability'!$A$3:$F$98,6)/(1+Main!$B$5)^(OptimumBenefits!ET16-OptimumBenefits!$A16))*(VLOOKUP(ET16,'Survival Probability'!$A$3:$F$98,3)/VLOOKUP($A16,'Survival Probability'!$A$3:$F$98,3)))</f>
        <v>6.0796989650792499</v>
      </c>
      <c r="EX16" s="282">
        <f t="shared" ca="1" si="58"/>
        <v>0</v>
      </c>
      <c r="EY16" s="200">
        <f t="shared" ref="EY16:HJ16" si="920">EY15</f>
        <v>55</v>
      </c>
      <c r="EZ16" s="416">
        <f>IF($B16&lt;Main!$B$10,0,HLOOKUP(EY16,ReplacementRates!$A$3:$BE$59,ReplacementRates!$A15-5,1))*IF(Main!$B$30=1,Main!$B$31,(IF(OptimumBenefits!$B16&lt;20,Main!$B$31,IF(OptimumBenefits!$B16&lt;25,Main!$B$32,IF(OptimumBenefits!$B16&lt;30,Main!$B$33,Main!$B$34)))))*OptimumBenefits!$B16</f>
        <v>0</v>
      </c>
      <c r="FA16" s="418">
        <f ca="1">EZ16*IF($B16=Salary!$B16,Salary!$I16,"")</f>
        <v>0</v>
      </c>
      <c r="FB16" s="419">
        <f ca="1">IF($B16&lt;Main!$B$10,0,(VLOOKUP(EY16,'Survival Probability'!$A$3:$F$98,6)/(1+Main!$B$5)^(OptimumBenefits!EY16-OptimumBenefits!$A16))*(VLOOKUP(EY16,'Survival Probability'!$A$3:$F$98,3)/VLOOKUP($A16,'Survival Probability'!$A$3:$F$98,3)))</f>
        <v>5.6199811624654208</v>
      </c>
      <c r="FC16" s="282">
        <f t="shared" ca="1" si="60"/>
        <v>0</v>
      </c>
      <c r="FD16" s="200">
        <f t="shared" ref="FD16:HO16" si="921">FD15</f>
        <v>56</v>
      </c>
      <c r="FE16" s="416">
        <f>IF($B16&lt;Main!$B$10,0,HLOOKUP(FD16,ReplacementRates!$A$3:$BE$59,ReplacementRates!$A15-5,1))*IF(Main!$B$30=1,Main!$B$31,(IF(OptimumBenefits!$B16&lt;20,Main!$B$31,IF(OptimumBenefits!$B16&lt;25,Main!$B$32,IF(OptimumBenefits!$B16&lt;30,Main!$B$33,Main!$B$34)))))*OptimumBenefits!$B16</f>
        <v>0</v>
      </c>
      <c r="FF16" s="418">
        <f ca="1">FE16*IF($B16=Salary!$B16,Salary!$I16,"")</f>
        <v>0</v>
      </c>
      <c r="FG16" s="419">
        <f ca="1">IF($B16&lt;Main!$B$10,0,(VLOOKUP(FD16,'Survival Probability'!$A$3:$F$98,6)/(1+Main!$B$5)^(OptimumBenefits!FD16-OptimumBenefits!$A16))*(VLOOKUP(FD16,'Survival Probability'!$A$3:$F$98,3)/VLOOKUP($A16,'Survival Probability'!$A$3:$F$98,3)))</f>
        <v>5.1918357887742328</v>
      </c>
      <c r="FH16" s="282">
        <f t="shared" ca="1" si="62"/>
        <v>0</v>
      </c>
      <c r="FI16" s="200">
        <f t="shared" ref="FI16:HT16" si="922">FI15</f>
        <v>57</v>
      </c>
      <c r="FJ16" s="416">
        <f>IF($B16&lt;Main!$B$10,0,HLOOKUP(FI16,ReplacementRates!$A$3:$BE$59,ReplacementRates!$A15-5,1))*IF(Main!$B$30=1,Main!$B$31,(IF(OptimumBenefits!$B16&lt;20,Main!$B$31,IF(OptimumBenefits!$B16&lt;25,Main!$B$32,IF(OptimumBenefits!$B16&lt;30,Main!$B$33,Main!$B$34)))))*OptimumBenefits!$B16</f>
        <v>0</v>
      </c>
      <c r="FK16" s="418">
        <f ca="1">FJ16*IF($B16=Salary!$B16,Salary!$I16,"")</f>
        <v>0</v>
      </c>
      <c r="FL16" s="419">
        <f ca="1">IF($B16&lt;Main!$B$10,0,(VLOOKUP(FI16,'Survival Probability'!$A$3:$F$98,6)/(1+Main!$B$5)^(OptimumBenefits!FI16-OptimumBenefits!$A16))*(VLOOKUP(FI16,'Survival Probability'!$A$3:$F$98,3)/VLOOKUP($A16,'Survival Probability'!$A$3:$F$98,3)))</f>
        <v>4.7931686743070649</v>
      </c>
      <c r="FM16" s="282">
        <f t="shared" ca="1" si="64"/>
        <v>0</v>
      </c>
      <c r="FN16" s="200">
        <f t="shared" ref="FN16:HY16" si="923">FN15</f>
        <v>58</v>
      </c>
      <c r="FO16" s="416">
        <f>IF($B16&lt;Main!$B$10,0,HLOOKUP(FN16,ReplacementRates!$A$3:$BE$59,ReplacementRates!$A15-5,1))*IF(Main!$B$30=1,Main!$B$31,(IF(OptimumBenefits!$B16&lt;20,Main!$B$31,IF(OptimumBenefits!$B16&lt;25,Main!$B$32,IF(OptimumBenefits!$B16&lt;30,Main!$B$33,Main!$B$34)))))*OptimumBenefits!$B16</f>
        <v>0</v>
      </c>
      <c r="FP16" s="418">
        <f ca="1">FO16*IF($B16=Salary!$B16,Salary!$I16,"")</f>
        <v>0</v>
      </c>
      <c r="FQ16" s="419">
        <f ca="1">IF($B16&lt;Main!$B$10,0,(VLOOKUP(FN16,'Survival Probability'!$A$3:$F$98,6)/(1+Main!$B$5)^(OptimumBenefits!FN16-OptimumBenefits!$A16))*(VLOOKUP(FN16,'Survival Probability'!$A$3:$F$98,3)/VLOOKUP($A16,'Survival Probability'!$A$3:$F$98,3)))</f>
        <v>4.4220404791138757</v>
      </c>
      <c r="FR16" s="282">
        <f t="shared" ca="1" si="66"/>
        <v>0</v>
      </c>
      <c r="FS16" s="200">
        <f t="shared" ref="FS16:ID16" si="924">FS15</f>
        <v>59</v>
      </c>
      <c r="FT16" s="416">
        <f>IF($B16&lt;Main!$B$10,0,HLOOKUP(FS16,ReplacementRates!$A$3:$BE$59,ReplacementRates!$A15-5,1))*IF(Main!$B$30=1,Main!$B$31,(IF(OptimumBenefits!$B16&lt;20,Main!$B$31,IF(OptimumBenefits!$B16&lt;25,Main!$B$32,IF(OptimumBenefits!$B16&lt;30,Main!$B$33,Main!$B$34)))))*OptimumBenefits!$B16</f>
        <v>0</v>
      </c>
      <c r="FU16" s="418">
        <f ca="1">FT16*IF($B16=Salary!$B16,Salary!$I16,"")</f>
        <v>0</v>
      </c>
      <c r="FV16" s="419">
        <f ca="1">IF($B16&lt;Main!$B$10,0,(VLOOKUP(FS16,'Survival Probability'!$A$3:$F$98,6)/(1+Main!$B$5)^(OptimumBenefits!FS16-OptimumBenefits!$A16))*(VLOOKUP(FS16,'Survival Probability'!$A$3:$F$98,3)/VLOOKUP($A16,'Survival Probability'!$A$3:$F$98,3)))</f>
        <v>4.0766346594436191</v>
      </c>
      <c r="FW16" s="282">
        <f t="shared" ca="1" si="68"/>
        <v>0</v>
      </c>
      <c r="FX16" s="200">
        <f t="shared" ref="FX16:II16" si="925">FX15</f>
        <v>60</v>
      </c>
      <c r="FY16" s="416">
        <f>IF($B16&lt;Main!$B$10,0,HLOOKUP(FX16,ReplacementRates!$A$3:$BE$59,ReplacementRates!$A15-5,1))*IF(Main!$B$30=1,Main!$B$31,(IF(OptimumBenefits!$B16&lt;20,Main!$B$31,IF(OptimumBenefits!$B16&lt;25,Main!$B$32,IF(OptimumBenefits!$B16&lt;30,Main!$B$33,Main!$B$34)))))*OptimumBenefits!$B16</f>
        <v>0</v>
      </c>
      <c r="FZ16" s="418">
        <f ca="1">FY16*IF($B16=Salary!$B16,Salary!$I16,"")</f>
        <v>0</v>
      </c>
      <c r="GA16" s="419">
        <f ca="1">IF($B16&lt;Main!$B$10,0,(VLOOKUP(FX16,'Survival Probability'!$A$3:$F$98,6)/(1+Main!$B$5)^(OptimumBenefits!FX16-OptimumBenefits!$A16))*(VLOOKUP(FX16,'Survival Probability'!$A$3:$F$98,3)/VLOOKUP($A16,'Survival Probability'!$A$3:$F$98,3)))</f>
        <v>3.7552494101099887</v>
      </c>
      <c r="GB16" s="282">
        <f t="shared" ca="1" si="70"/>
        <v>0</v>
      </c>
      <c r="GC16" s="200">
        <f t="shared" ref="GC16:IN16" si="926">GC15</f>
        <v>61</v>
      </c>
      <c r="GD16" s="416">
        <f>IF($B16&lt;Main!$B$10,0,HLOOKUP(GC16,ReplacementRates!$A$3:$BE$59,ReplacementRates!$A15-5,1))*IF(Main!$B$30=1,Main!$B$31,(IF(OptimumBenefits!$B16&lt;20,Main!$B$31,IF(OptimumBenefits!$B16&lt;25,Main!$B$32,IF(OptimumBenefits!$B16&lt;30,Main!$B$33,Main!$B$34)))))*OptimumBenefits!$B16</f>
        <v>0</v>
      </c>
      <c r="GE16" s="418">
        <f ca="1">GD16*IF($B16=Salary!$B16,Salary!$I16,"")</f>
        <v>0</v>
      </c>
      <c r="GF16" s="419">
        <f ca="1">IF($B16&lt;Main!$B$10,0,(VLOOKUP(GC16,'Survival Probability'!$A$3:$F$98,6)/(1+Main!$B$5)^(OptimumBenefits!GC16-OptimumBenefits!$A16))*(VLOOKUP(GC16,'Survival Probability'!$A$3:$F$98,3)/VLOOKUP($A16,'Survival Probability'!$A$3:$F$98,3)))</f>
        <v>3.4562905336096357</v>
      </c>
      <c r="GG16" s="282">
        <f t="shared" ca="1" si="72"/>
        <v>0</v>
      </c>
      <c r="GH16" s="200">
        <f t="shared" ref="GH16:IS16" si="927">GH15</f>
        <v>62</v>
      </c>
      <c r="GI16" s="416">
        <f>IF($B16&lt;Main!$B$10,0,HLOOKUP(GH16,ReplacementRates!$A$3:$BE$59,ReplacementRates!$A15-5,1))*IF(Main!$B$30=1,Main!$B$31,(IF(OptimumBenefits!$B16&lt;20,Main!$B$31,IF(OptimumBenefits!$B16&lt;25,Main!$B$32,IF(OptimumBenefits!$B16&lt;30,Main!$B$33,Main!$B$34)))))*OptimumBenefits!$B16</f>
        <v>0</v>
      </c>
      <c r="GJ16" s="418">
        <f ca="1">GI16*IF($B16=Salary!$B16,Salary!$I16,"")</f>
        <v>0</v>
      </c>
      <c r="GK16" s="419">
        <f ca="1">IF($B16&lt;Main!$B$10,0,(VLOOKUP(GH16,'Survival Probability'!$A$3:$F$98,6)/(1+Main!$B$5)^(OptimumBenefits!GH16-OptimumBenefits!$A16))*(VLOOKUP(GH16,'Survival Probability'!$A$3:$F$98,3)/VLOOKUP($A16,'Survival Probability'!$A$3:$F$98,3)))</f>
        <v>3.1782645246671937</v>
      </c>
      <c r="GL16" s="282">
        <f t="shared" ca="1" si="74"/>
        <v>0</v>
      </c>
      <c r="GM16" s="200">
        <f t="shared" ref="GM16:IX16" si="928">GM15</f>
        <v>63</v>
      </c>
      <c r="GN16" s="416">
        <f>IF($B16&lt;Main!$B$10,0,HLOOKUP(GM16,ReplacementRates!$A$3:$BE$59,ReplacementRates!$A15-5,1))*IF(Main!$B$30=1,Main!$B$31,(IF(OptimumBenefits!$B16&lt;20,Main!$B$31,IF(OptimumBenefits!$B16&lt;25,Main!$B$32,IF(OptimumBenefits!$B16&lt;30,Main!$B$33,Main!$B$34)))))*OptimumBenefits!$B16</f>
        <v>0</v>
      </c>
      <c r="GO16" s="418">
        <f ca="1">GN16*IF($B16=Salary!$B16,Salary!$I16,"")</f>
        <v>0</v>
      </c>
      <c r="GP16" s="419">
        <f ca="1">IF($B16&lt;Main!$B$10,0,(VLOOKUP(GM16,'Survival Probability'!$A$3:$F$98,6)/(1+Main!$B$5)^(OptimumBenefits!GM16-OptimumBenefits!$A16))*(VLOOKUP(GM16,'Survival Probability'!$A$3:$F$98,3)/VLOOKUP($A16,'Survival Probability'!$A$3:$F$98,3)))</f>
        <v>2.9197959067165842</v>
      </c>
      <c r="GQ16" s="282">
        <f t="shared" ca="1" si="76"/>
        <v>0</v>
      </c>
      <c r="GR16" s="200">
        <f t="shared" ref="GR16:JC16" si="929">GR15</f>
        <v>64</v>
      </c>
      <c r="GS16" s="416">
        <f>IF($B16&lt;Main!$B$10,0,HLOOKUP(GR16,ReplacementRates!$A$3:$BE$59,ReplacementRates!$A15-5,1))*IF(Main!$B$30=1,Main!$B$31,(IF(OptimumBenefits!$B16&lt;20,Main!$B$31,IF(OptimumBenefits!$B16&lt;25,Main!$B$32,IF(OptimumBenefits!$B16&lt;30,Main!$B$33,Main!$B$34)))))*OptimumBenefits!$B16</f>
        <v>0</v>
      </c>
      <c r="GT16" s="418">
        <f ca="1">GS16*IF($B16=Salary!$B16,Salary!$I16,"")</f>
        <v>0</v>
      </c>
      <c r="GU16" s="419">
        <f ca="1">IF($B16&lt;Main!$B$10,0,(VLOOKUP(GR16,'Survival Probability'!$A$3:$F$98,6)/(1+Main!$B$5)^(OptimumBenefits!GR16-OptimumBenefits!$A16))*(VLOOKUP(GR16,'Survival Probability'!$A$3:$F$98,3)/VLOOKUP($A16,'Survival Probability'!$A$3:$F$98,3)))</f>
        <v>2.6795924314761188</v>
      </c>
      <c r="GV16" s="282">
        <f t="shared" ca="1" si="78"/>
        <v>0</v>
      </c>
      <c r="GW16" s="200">
        <f t="shared" ref="GW16:JH16" si="930">GW15</f>
        <v>65</v>
      </c>
      <c r="GX16" s="416">
        <f>IF($B16&lt;Main!$B$10,0,HLOOKUP(GW16,ReplacementRates!$A$3:$BE$59,ReplacementRates!$A15-5,1))*IF(Main!$B$30=1,Main!$B$31,(IF(OptimumBenefits!$B16&lt;20,Main!$B$31,IF(OptimumBenefits!$B16&lt;25,Main!$B$32,IF(OptimumBenefits!$B16&lt;30,Main!$B$33,Main!$B$34)))))*OptimumBenefits!$B16</f>
        <v>0</v>
      </c>
      <c r="GY16" s="418">
        <f ca="1">GX16*IF($B16=Salary!$B16,Salary!$I16,"")</f>
        <v>0</v>
      </c>
      <c r="GZ16" s="419">
        <f ca="1">IF($B16&lt;Main!$B$10,0,(VLOOKUP(GW16,'Survival Probability'!$A$3:$F$98,6)/(1+Main!$B$5)^(OptimumBenefits!GW16-OptimumBenefits!$A16))*(VLOOKUP(GW16,'Survival Probability'!$A$3:$F$98,3)/VLOOKUP($A16,'Survival Probability'!$A$3:$F$98,3)))</f>
        <v>2.4564404728201206</v>
      </c>
      <c r="HA16" s="282">
        <f t="shared" ca="1" si="80"/>
        <v>0</v>
      </c>
      <c r="HB16" s="200">
        <f t="shared" ref="HB16:JM16" si="931">HB15</f>
        <v>66</v>
      </c>
      <c r="HC16" s="416">
        <f>IF($B16&lt;Main!$B$10,0,HLOOKUP(HB16,ReplacementRates!$A$3:$BE$59,ReplacementRates!$A15-5,1))*IF(Main!$B$30=1,Main!$B$31,(IF(OptimumBenefits!$B16&lt;20,Main!$B$31,IF(OptimumBenefits!$B16&lt;25,Main!$B$32,IF(OptimumBenefits!$B16&lt;30,Main!$B$33,Main!$B$34)))))*OptimumBenefits!$B16</f>
        <v>0.189</v>
      </c>
      <c r="HD16" s="418">
        <f ca="1">HC16*IF($B16=Salary!$B16,Salary!$I16,"")</f>
        <v>8566.4974653053232</v>
      </c>
      <c r="HE16" s="419">
        <f ca="1">IF($B16&lt;Main!$B$10,0,(VLOOKUP(HB16,'Survival Probability'!$A$3:$F$98,6)/(1+Main!$B$5)^(OptimumBenefits!HB16-OptimumBenefits!$A16))*(VLOOKUP(HB16,'Survival Probability'!$A$3:$F$98,3)/VLOOKUP($A16,'Survival Probability'!$A$3:$F$98,3)))</f>
        <v>2.2492005728207731</v>
      </c>
      <c r="HF16" s="282">
        <f t="shared" ca="1" si="82"/>
        <v>19267.771006032435</v>
      </c>
      <c r="HG16" s="200">
        <f t="shared" ref="HG16:JR16" si="932">HG15</f>
        <v>67</v>
      </c>
      <c r="HH16" s="416">
        <f>IF($B16&lt;Main!$B$10,0,HLOOKUP(HG16,ReplacementRates!$A$3:$BE$59,ReplacementRates!$A15-5,1))*IF(Main!$B$30=1,Main!$B$31,(IF(OptimumBenefits!$B16&lt;20,Main!$B$31,IF(OptimumBenefits!$B16&lt;25,Main!$B$32,IF(OptimumBenefits!$B16&lt;30,Main!$B$33,Main!$B$34)))))*OptimumBenefits!$B16</f>
        <v>0.189</v>
      </c>
      <c r="HI16" s="418">
        <f ca="1">HH16*IF($B16=Salary!$B16,Salary!$I16,"")</f>
        <v>8566.4974653053232</v>
      </c>
      <c r="HJ16" s="419">
        <f ca="1">IF($B16&lt;Main!$B$10,0,(VLOOKUP(HG16,'Survival Probability'!$A$3:$F$98,6)/(1+Main!$B$5)^(OptimumBenefits!HG16-OptimumBenefits!$A16))*(VLOOKUP(HG16,'Survival Probability'!$A$3:$F$98,3)/VLOOKUP($A16,'Survival Probability'!$A$3:$F$98,3)))</f>
        <v>2.056804256778372</v>
      </c>
      <c r="HK16" s="282">
        <f t="shared" ca="1" si="84"/>
        <v>17619.608452321121</v>
      </c>
      <c r="HL16" s="200">
        <f t="shared" ref="HL16:JW16" si="933">HL15</f>
        <v>68</v>
      </c>
      <c r="HM16" s="416">
        <f>IF($B16&lt;Main!$B$10,0,HLOOKUP(HL16,ReplacementRates!$A$3:$BE$59,ReplacementRates!$A15-5,1))*IF(Main!$B$30=1,Main!$B$31,(IF(OptimumBenefits!$B16&lt;20,Main!$B$31,IF(OptimumBenefits!$B16&lt;25,Main!$B$32,IF(OptimumBenefits!$B16&lt;30,Main!$B$33,Main!$B$34)))))*OptimumBenefits!$B16</f>
        <v>0.189</v>
      </c>
      <c r="HN16" s="418">
        <f ca="1">HM16*IF($B16=Salary!$B16,Salary!$I16,"")</f>
        <v>8566.4974653053232</v>
      </c>
      <c r="HO16" s="419">
        <f ca="1">IF($B16&lt;Main!$B$10,0,(VLOOKUP(HL16,'Survival Probability'!$A$3:$F$98,6)/(1+Main!$B$5)^(OptimumBenefits!HL16-OptimumBenefits!$A16))*(VLOOKUP(HL16,'Survival Probability'!$A$3:$F$98,3)/VLOOKUP($A16,'Survival Probability'!$A$3:$F$98,3)))</f>
        <v>1.8782404543876181</v>
      </c>
      <c r="HP16" s="282">
        <f t="shared" ca="1" si="86"/>
        <v>16089.94209174545</v>
      </c>
      <c r="HQ16" s="200">
        <f t="shared" ref="HQ16:KB16" si="934">HQ15</f>
        <v>69</v>
      </c>
      <c r="HR16" s="416">
        <f>IF($B16&lt;Main!$B$10,0,HLOOKUP(HQ16,ReplacementRates!$A$3:$BE$59,ReplacementRates!$A15-5,1))*IF(Main!$B$30=1,Main!$B$31,(IF(OptimumBenefits!$B16&lt;20,Main!$B$31,IF(OptimumBenefits!$B16&lt;25,Main!$B$32,IF(OptimumBenefits!$B16&lt;30,Main!$B$33,Main!$B$34)))))*OptimumBenefits!$B16</f>
        <v>0.189</v>
      </c>
      <c r="HS16" s="418">
        <f ca="1">HR16*IF($B16=Salary!$B16,Salary!$I16,"")</f>
        <v>8566.4974653053232</v>
      </c>
      <c r="HT16" s="419">
        <f ca="1">IF($B16&lt;Main!$B$10,0,(VLOOKUP(HQ16,'Survival Probability'!$A$3:$F$98,6)/(1+Main!$B$5)^(OptimumBenefits!HQ16-OptimumBenefits!$A16))*(VLOOKUP(HQ16,'Survival Probability'!$A$3:$F$98,3)/VLOOKUP($A16,'Survival Probability'!$A$3:$F$98,3)))</f>
        <v>1.7126040450736264</v>
      </c>
      <c r="HU16" s="282">
        <f t="shared" ca="1" si="88"/>
        <v>14671.018211194863</v>
      </c>
      <c r="HV16" s="200">
        <f t="shared" ref="HV16:KG16" si="935">HV15</f>
        <v>70</v>
      </c>
      <c r="HW16" s="416">
        <f>IF($B16&lt;Main!$B$10,0,HLOOKUP(HV16,ReplacementRates!$A$3:$BE$59,ReplacementRates!$A15-5,1))*IF(Main!$B$30=1,Main!$B$31,(IF(OptimumBenefits!$B16&lt;20,Main!$B$31,IF(OptimumBenefits!$B16&lt;25,Main!$B$32,IF(OptimumBenefits!$B16&lt;30,Main!$B$33,Main!$B$34)))))*OptimumBenefits!$B16</f>
        <v>0.189</v>
      </c>
      <c r="HX16" s="418">
        <f ca="1">HW16*IF($B16=Salary!$B16,Salary!$I16,"")</f>
        <v>8566.4974653053232</v>
      </c>
      <c r="HY16" s="419">
        <f ca="1">IF($B16&lt;Main!$B$10,0,(VLOOKUP(HV16,'Survival Probability'!$A$3:$F$98,6)/(1+Main!$B$5)^(OptimumBenefits!HV16-OptimumBenefits!$A16))*(VLOOKUP(HV16,'Survival Probability'!$A$3:$F$98,3)/VLOOKUP($A16,'Survival Probability'!$A$3:$F$98,3)))</f>
        <v>1.5590417021268141</v>
      </c>
      <c r="HZ16" s="282">
        <f t="shared" ca="1" si="90"/>
        <v>13355.526789574649</v>
      </c>
      <c r="IA16" s="200">
        <f t="shared" ref="IA16:KL16" si="936">IA15</f>
        <v>71</v>
      </c>
      <c r="IB16" s="416">
        <f>IF($B16&lt;Main!$B$10,0,HLOOKUP(IA16,ReplacementRates!$A$3:$BE$59,ReplacementRates!$A15-5,1))*IF(Main!$B$30=1,Main!$B$31,(IF(OptimumBenefits!$B16&lt;20,Main!$B$31,IF(OptimumBenefits!$B16&lt;25,Main!$B$32,IF(OptimumBenefits!$B16&lt;30,Main!$B$33,Main!$B$34)))))*OptimumBenefits!$B16</f>
        <v>0.189</v>
      </c>
      <c r="IC16" s="418">
        <f ca="1">IB16*IF($B16=Salary!$B16,Salary!$I16,"")</f>
        <v>8566.4974653053232</v>
      </c>
      <c r="ID16" s="419">
        <f ca="1">IF($B16&lt;Main!$B$10,0,(VLOOKUP(IA16,'Survival Probability'!$A$3:$F$98,6)/(1+Main!$B$5)^(OptimumBenefits!IA16-OptimumBenefits!$A16))*(VLOOKUP(IA16,'Survival Probability'!$A$3:$F$98,3)/VLOOKUP($A16,'Survival Probability'!$A$3:$F$98,3)))</f>
        <v>1.4167501763579811</v>
      </c>
      <c r="IE16" s="282">
        <f t="shared" ca="1" si="92"/>
        <v>12136.586794741514</v>
      </c>
      <c r="IF16" s="200">
        <f t="shared" ref="IF16:KP16" si="937">IF15</f>
        <v>72</v>
      </c>
      <c r="IG16" s="416">
        <f>IF($B16&lt;Main!$B$10,0,HLOOKUP(IF16,ReplacementRates!$A$3:$BE$59,ReplacementRates!$A15-5,1))*IF(Main!$B$30=1,Main!$B$31,(IF(OptimumBenefits!$B16&lt;20,Main!$B$31,IF(OptimumBenefits!$B16&lt;25,Main!$B$32,IF(OptimumBenefits!$B16&lt;30,Main!$B$33,Main!$B$34)))))*OptimumBenefits!$B16</f>
        <v>0.189</v>
      </c>
      <c r="IH16" s="418">
        <f ca="1">IG16*IF($B16=Salary!$B16,Salary!$I16,"")</f>
        <v>8566.4974653053232</v>
      </c>
      <c r="II16" s="419">
        <f ca="1">IF($B16&lt;Main!$B$10,0,(VLOOKUP(IF16,'Survival Probability'!$A$3:$F$98,6)/(1+Main!$B$5)^(OptimumBenefits!IF16-OptimumBenefits!$A16))*(VLOOKUP(IF16,'Survival Probability'!$A$3:$F$98,3)/VLOOKUP($A16,'Survival Probability'!$A$3:$F$98,3)))</f>
        <v>1.2849740058556911</v>
      </c>
      <c r="IJ16" s="282">
        <f t="shared" ca="1" si="94"/>
        <v>11007.726564146005</v>
      </c>
      <c r="IK16" s="200">
        <f t="shared" ref="IK16:KP16" si="938">IK15</f>
        <v>73</v>
      </c>
      <c r="IL16" s="416">
        <f>IF($B16&lt;Main!$B$10,0,HLOOKUP(IK16,ReplacementRates!$A$3:$BE$59,ReplacementRates!$A15-5,1))*IF(Main!$B$30=1,Main!$B$31,(IF(OptimumBenefits!$B16&lt;20,Main!$B$31,IF(OptimumBenefits!$B16&lt;25,Main!$B$32,IF(OptimumBenefits!$B16&lt;30,Main!$B$33,Main!$B$34)))))*OptimumBenefits!$B16</f>
        <v>0.189</v>
      </c>
      <c r="IM16" s="418">
        <f ca="1">IL16*IF($B16=Salary!$B16,Salary!$I16,"")</f>
        <v>8566.4974653053232</v>
      </c>
      <c r="IN16" s="419">
        <f ca="1">IF($B16&lt;Main!$B$10,0,(VLOOKUP(IK16,'Survival Probability'!$A$3:$F$98,6)/(1+Main!$B$5)^(OptimumBenefits!IK16-OptimumBenefits!$A16))*(VLOOKUP(IK16,'Survival Probability'!$A$3:$F$98,3)/VLOOKUP($A16,'Survival Probability'!$A$3:$F$98,3)))</f>
        <v>1.1630645844898535</v>
      </c>
      <c r="IO16" s="282">
        <f t="shared" ca="1" si="96"/>
        <v>9963.3898150187197</v>
      </c>
      <c r="IP16" s="200">
        <f t="shared" ref="IP16:KP16" si="939">IP15</f>
        <v>74</v>
      </c>
      <c r="IQ16" s="416">
        <f>IF($B16&lt;Main!$B$10,0,HLOOKUP(IP16,ReplacementRates!$A$3:$BE$59,ReplacementRates!$A15-5,1))*IF(Main!$B$30=1,Main!$B$31,(IF(OptimumBenefits!$B16&lt;20,Main!$B$31,IF(OptimumBenefits!$B16&lt;25,Main!$B$32,IF(OptimumBenefits!$B16&lt;30,Main!$B$33,Main!$B$34)))))*OptimumBenefits!$B16</f>
        <v>0.189</v>
      </c>
      <c r="IR16" s="418">
        <f ca="1">IQ16*IF($B16=Salary!$B16,Salary!$I16,"")</f>
        <v>8566.4974653053232</v>
      </c>
      <c r="IS16" s="419">
        <f ca="1">IF($B16&lt;Main!$B$10,0,(VLOOKUP(IP16,'Survival Probability'!$A$3:$F$98,6)/(1+Main!$B$5)^(OptimumBenefits!IP16-OptimumBenefits!$A16))*(VLOOKUP(IP16,'Survival Probability'!$A$3:$F$98,3)/VLOOKUP($A16,'Survival Probability'!$A$3:$F$98,3)))</f>
        <v>1.0504717787749942</v>
      </c>
      <c r="IT16" s="282">
        <f t="shared" ca="1" si="98"/>
        <v>8998.8638302507625</v>
      </c>
      <c r="IU16" s="200">
        <f t="shared" ref="IU16:KP16" si="940">IU15</f>
        <v>75</v>
      </c>
      <c r="IV16" s="416">
        <f>IF($B16&lt;Main!$B$10,0,HLOOKUP(IU16,ReplacementRates!$A$3:$BE$59,ReplacementRates!$A15-5,1))*IF(Main!$B$30=1,Main!$B$31,(IF(OptimumBenefits!$B16&lt;20,Main!$B$31,IF(OptimumBenefits!$B16&lt;25,Main!$B$32,IF(OptimumBenefits!$B16&lt;30,Main!$B$33,Main!$B$34)))))*OptimumBenefits!$B16</f>
        <v>0.189</v>
      </c>
      <c r="IW16" s="418">
        <f ca="1">IV16*IF($B16=Salary!$B16,Salary!$I16,"")</f>
        <v>8566.4974653053232</v>
      </c>
      <c r="IX16" s="419">
        <f ca="1">IF($B16&lt;Main!$B$10,0,(VLOOKUP(IU16,'Survival Probability'!$A$3:$F$98,6)/(1+Main!$B$5)^(OptimumBenefits!IU16-OptimumBenefits!$A16))*(VLOOKUP(IU16,'Survival Probability'!$A$3:$F$98,3)/VLOOKUP($A16,'Survival Probability'!$A$3:$F$98,3)))</f>
        <v>0.94665514636045212</v>
      </c>
      <c r="IY16" s="282">
        <f t="shared" ca="1" si="100"/>
        <v>8109.5189118150529</v>
      </c>
      <c r="IZ16" s="200">
        <f t="shared" ref="IZ16:KP16" si="941">IZ15</f>
        <v>76</v>
      </c>
      <c r="JA16" s="416">
        <f>IF($B16&lt;Main!$B$10,0,HLOOKUP(IZ16,ReplacementRates!$A$3:$BE$59,ReplacementRates!$A15-5,1))*IF(Main!$B$30=1,Main!$B$31,(IF(OptimumBenefits!$B16&lt;20,Main!$B$31,IF(OptimumBenefits!$B16&lt;25,Main!$B$32,IF(OptimumBenefits!$B16&lt;30,Main!$B$33,Main!$B$34)))))*OptimumBenefits!$B16</f>
        <v>0.189</v>
      </c>
      <c r="JB16" s="418">
        <f ca="1">JA16*IF($B16=Salary!$B16,Salary!$I16,"")</f>
        <v>8566.4974653053232</v>
      </c>
      <c r="JC16" s="419">
        <f ca="1">IF($B16&lt;Main!$B$10,0,(VLOOKUP(IZ16,'Survival Probability'!$A$3:$F$98,6)/(1+Main!$B$5)^(OptimumBenefits!IZ16-OptimumBenefits!$A16))*(VLOOKUP(IZ16,'Survival Probability'!$A$3:$F$98,3)/VLOOKUP($A16,'Survival Probability'!$A$3:$F$98,3)))</f>
        <v>0.85108668619225447</v>
      </c>
      <c r="JD16" s="282">
        <f t="shared" ca="1" si="102"/>
        <v>7290.8319400210548</v>
      </c>
      <c r="JE16" s="200">
        <f t="shared" ref="JE16:KP16" si="942">JE15</f>
        <v>77</v>
      </c>
      <c r="JF16" s="416">
        <f>IF($B16&lt;Main!$B$10,0,HLOOKUP(JE16,ReplacementRates!$A$3:$BE$59,ReplacementRates!$A15-5,1))*IF(Main!$B$30=1,Main!$B$31,(IF(OptimumBenefits!$B16&lt;20,Main!$B$31,IF(OptimumBenefits!$B16&lt;25,Main!$B$32,IF(OptimumBenefits!$B16&lt;30,Main!$B$33,Main!$B$34)))))*OptimumBenefits!$B16</f>
        <v>0.189</v>
      </c>
      <c r="JG16" s="418">
        <f ca="1">JF16*IF($B16=Salary!$B16,Salary!$I16,"")</f>
        <v>8566.4974653053232</v>
      </c>
      <c r="JH16" s="419">
        <f ca="1">IF($B16&lt;Main!$B$10,0,(VLOOKUP(JE16,'Survival Probability'!$A$3:$F$98,6)/(1+Main!$B$5)^(OptimumBenefits!JE16-OptimumBenefits!$A16))*(VLOOKUP(JE16,'Survival Probability'!$A$3:$F$98,3)/VLOOKUP($A16,'Survival Probability'!$A$3:$F$98,3)))</f>
        <v>0.76325374815445235</v>
      </c>
      <c r="JI16" s="282">
        <f t="shared" ca="1" si="104"/>
        <v>6538.4112989499035</v>
      </c>
      <c r="JJ16" s="200">
        <f t="shared" ref="JJ16:KP16" si="943">JJ15</f>
        <v>78</v>
      </c>
      <c r="JK16" s="416">
        <f>IF($B16&lt;Main!$B$10,0,HLOOKUP(JJ16,ReplacementRates!$A$3:$BE$59,ReplacementRates!$A15-5,1))*IF(Main!$B$30=1,Main!$B$31,(IF(OptimumBenefits!$B16&lt;20,Main!$B$31,IF(OptimumBenefits!$B16&lt;25,Main!$B$32,IF(OptimumBenefits!$B16&lt;30,Main!$B$33,Main!$B$34)))))*OptimumBenefits!$B16</f>
        <v>0.189</v>
      </c>
      <c r="JL16" s="418">
        <f ca="1">JK16*IF($B16=Salary!$B16,Salary!$I16,"")</f>
        <v>8566.4974653053232</v>
      </c>
      <c r="JM16" s="419">
        <f ca="1">IF($B16&lt;Main!$B$10,0,(VLOOKUP(JJ16,'Survival Probability'!$A$3:$F$98,6)/(1+Main!$B$5)^(OptimumBenefits!JJ16-OptimumBenefits!$A16))*(VLOOKUP(JJ16,'Survival Probability'!$A$3:$F$98,3)/VLOOKUP($A16,'Survival Probability'!$A$3:$F$98,3)))</f>
        <v>0.68267080656225876</v>
      </c>
      <c r="JN16" s="282">
        <f t="shared" ca="1" si="106"/>
        <v>5848.0977340535301</v>
      </c>
      <c r="JO16" s="200">
        <f t="shared" ref="JO16:KP16" si="944">JO15</f>
        <v>79</v>
      </c>
      <c r="JP16" s="416">
        <f>IF($B16&lt;Main!$B$10,0,HLOOKUP(JO16,ReplacementRates!$A$3:$BE$59,ReplacementRates!$A15-5,1))*IF(Main!$B$30=1,Main!$B$31,(IF(OptimumBenefits!$B16&lt;20,Main!$B$31,IF(OptimumBenefits!$B16&lt;25,Main!$B$32,IF(OptimumBenefits!$B16&lt;30,Main!$B$33,Main!$B$34)))))*OptimumBenefits!$B16</f>
        <v>0.189</v>
      </c>
      <c r="JQ16" s="418">
        <f ca="1">JP16*IF($B16=Salary!$B16,Salary!$I16,"")</f>
        <v>8566.4974653053232</v>
      </c>
      <c r="JR16" s="419">
        <f ca="1">IF($B16&lt;Main!$B$10,0,(VLOOKUP(JO16,'Survival Probability'!$A$3:$F$98,6)/(1+Main!$B$5)^(OptimumBenefits!JO16-OptimumBenefits!$A16))*(VLOOKUP(JO16,'Survival Probability'!$A$3:$F$98,3)/VLOOKUP($A16,'Survival Probability'!$A$3:$F$98,3)))</f>
        <v>0.60886492535625603</v>
      </c>
      <c r="JS16" s="282">
        <f t="shared" ca="1" si="108"/>
        <v>5215.8398397776818</v>
      </c>
      <c r="JT16" s="200">
        <f t="shared" ref="JT16:KP16" si="945">JT15</f>
        <v>80</v>
      </c>
      <c r="JU16" s="416">
        <f>IF($B16&lt;Main!$B$10,0,HLOOKUP(JT16,ReplacementRates!$A$3:$BE$59,ReplacementRates!$A15-5,1))*IF(Main!$B$30=1,Main!$B$31,(IF(OptimumBenefits!$B16&lt;20,Main!$B$31,IF(OptimumBenefits!$B16&lt;25,Main!$B$32,IF(OptimumBenefits!$B16&lt;30,Main!$B$33,Main!$B$34)))))*OptimumBenefits!$B16</f>
        <v>0.189</v>
      </c>
      <c r="JV16" s="418">
        <f ca="1">JU16*IF($B16=Salary!$B16,Salary!$I16,"")</f>
        <v>8566.4974653053232</v>
      </c>
      <c r="JW16" s="419">
        <f ca="1">IF($B16&lt;Main!$B$10,0,(VLOOKUP(JT16,'Survival Probability'!$A$3:$F$98,6)/(1+Main!$B$5)^(OptimumBenefits!JT16-OptimumBenefits!$A16))*(VLOOKUP(JT16,'Survival Probability'!$A$3:$F$98,3)/VLOOKUP($A16,'Survival Probability'!$A$3:$F$98,3)))</f>
        <v>0.54137057606491945</v>
      </c>
      <c r="JX16" s="282">
        <f t="shared" ca="1" si="110"/>
        <v>4637.6496676510151</v>
      </c>
      <c r="JY16" s="200">
        <f t="shared" ref="JY16:KP16" si="946">JY15</f>
        <v>81</v>
      </c>
      <c r="JZ16" s="416">
        <f>IF($B16&lt;Main!$B$10,0,HLOOKUP(JY16,ReplacementRates!$A$3:$BE$59,ReplacementRates!$A15-5,1))*IF(Main!$B$30=1,Main!$B$31,(IF(OptimumBenefits!$B16&lt;20,Main!$B$31,IF(OptimumBenefits!$B16&lt;25,Main!$B$32,IF(OptimumBenefits!$B16&lt;30,Main!$B$33,Main!$B$34)))))*OptimumBenefits!$B16</f>
        <v>0.189</v>
      </c>
      <c r="KA16" s="418">
        <f ca="1">JZ16*IF($B16=Salary!$B16,Salary!$I16,"")</f>
        <v>8566.4974653053232</v>
      </c>
      <c r="KB16" s="419">
        <f ca="1">IF($B16&lt;Main!$B$10,0,(VLOOKUP(JY16,'Survival Probability'!$A$3:$F$98,6)/(1+Main!$B$5)^(OptimumBenefits!JY16-OptimumBenefits!$A16))*(VLOOKUP(JY16,'Survival Probability'!$A$3:$F$98,3)/VLOOKUP($A16,'Survival Probability'!$A$3:$F$98,3)))</f>
        <v>0.4797540210014371</v>
      </c>
      <c r="KC16" s="282">
        <f t="shared" ca="1" si="112"/>
        <v>4109.8116048788479</v>
      </c>
      <c r="KD16" s="200">
        <f t="shared" ref="KD16:KP16" si="947">KD15</f>
        <v>82</v>
      </c>
      <c r="KE16" s="416">
        <f>IF($B16&lt;Main!$B$10,0,HLOOKUP(KD16,ReplacementRates!$A$3:$BE$59,ReplacementRates!$A15-5,1))*IF(Main!$B$30=1,Main!$B$31,(IF(OptimumBenefits!$B16&lt;20,Main!$B$31,IF(OptimumBenefits!$B16&lt;25,Main!$B$32,IF(OptimumBenefits!$B16&lt;30,Main!$B$33,Main!$B$34)))))*OptimumBenefits!$B16</f>
        <v>0.189</v>
      </c>
      <c r="KF16" s="418">
        <f ca="1">KE16*IF($B16=Salary!$B16,Salary!$I16,"")</f>
        <v>8566.4974653053232</v>
      </c>
      <c r="KG16" s="419">
        <f ca="1">IF($B16&lt;Main!$B$10,0,(VLOOKUP(KD16,'Survival Probability'!$A$3:$F$98,6)/(1+Main!$B$5)^(OptimumBenefits!KD16-OptimumBenefits!$A16))*(VLOOKUP(KD16,'Survival Probability'!$A$3:$F$98,3)/VLOOKUP($A16,'Survival Probability'!$A$3:$F$98,3)))</f>
        <v>0.42361143919068373</v>
      </c>
      <c r="KH16" s="282">
        <f t="shared" ca="1" si="114"/>
        <v>3628.8663201013323</v>
      </c>
      <c r="KI16" s="200">
        <f t="shared" ref="KI16:KP16" si="948">KI15</f>
        <v>83</v>
      </c>
      <c r="KJ16" s="416">
        <f>IF($B16&lt;Main!$B$10,0,HLOOKUP(KI16,ReplacementRates!$A$3:$BE$59,ReplacementRates!$A15-5,1))*IF(Main!$B$30=1,Main!$B$31,(IF(OptimumBenefits!$B16&lt;20,Main!$B$31,IF(OptimumBenefits!$B16&lt;25,Main!$B$32,IF(OptimumBenefits!$B16&lt;30,Main!$B$33,Main!$B$34)))))*OptimumBenefits!$B16</f>
        <v>0.189</v>
      </c>
      <c r="KK16" s="418">
        <f ca="1">KJ16*IF($B16=Salary!$B16,Salary!$I16,"")</f>
        <v>8566.4974653053232</v>
      </c>
      <c r="KL16" s="419">
        <f ca="1">IF($B16&lt;Main!$B$10,0,(VLOOKUP(KI16,'Survival Probability'!$A$3:$F$98,6)/(1+Main!$B$5)^(OptimumBenefits!KI16-OptimumBenefits!$A16))*(VLOOKUP(KI16,'Survival Probability'!$A$3:$F$98,3)/VLOOKUP($A16,'Survival Probability'!$A$3:$F$98,3)))</f>
        <v>0.37256662448488403</v>
      </c>
      <c r="KM16" s="282">
        <f t="shared" ca="1" si="116"/>
        <v>3191.5910443071193</v>
      </c>
      <c r="KN16" s="200">
        <f t="shared" ref="KN16:KP16" si="949">KN15</f>
        <v>84</v>
      </c>
      <c r="KO16" s="416">
        <f>IF($B16&lt;Main!$B$10,0,HLOOKUP(KN16,ReplacementRates!$A$3:$BE$59,ReplacementRates!$A15-5,1))*IF(Main!$B$30=1,Main!$B$31,(IF(OptimumBenefits!$B16&lt;20,Main!$B$31,IF(OptimumBenefits!$B16&lt;25,Main!$B$32,IF(OptimumBenefits!$B16&lt;30,Main!$B$33,Main!$B$34)))))*OptimumBenefits!$B16</f>
        <v>0.189</v>
      </c>
      <c r="KP16" s="418">
        <f ca="1">KO16*IF($B16=Salary!$B16,Salary!$I16,"")</f>
        <v>8566.4974653053232</v>
      </c>
    </row>
    <row r="17" spans="1:302">
      <c r="A17" s="205">
        <f t="shared" si="178"/>
        <v>40</v>
      </c>
      <c r="B17" s="205">
        <v>15</v>
      </c>
      <c r="C17" s="205">
        <f t="shared" ca="1" si="357"/>
        <v>0</v>
      </c>
      <c r="D17" s="271">
        <f t="shared" ca="1" si="536"/>
        <v>24930.161958185246</v>
      </c>
      <c r="E17" s="201">
        <f t="shared" si="179"/>
        <v>25</v>
      </c>
      <c r="F17" s="416">
        <f>IF($B17&lt;Main!$B$10,0,HLOOKUP(E17,ReplacementRates!$A$3:$BE$59,ReplacementRates!$A16-5,1))*IF(Main!$B$30=1,Main!$B$31,(IF(OptimumBenefits!$B17&lt;20,Main!$B$31,IF(OptimumBenefits!$B17&lt;25,Main!$B$32,IF(OptimumBenefits!$B17&lt;30,Main!$B$33,Main!$B$34)))))*OptimumBenefits!$B17</f>
        <v>0</v>
      </c>
      <c r="G17" s="418">
        <f ca="1">F17*IF($B17=Salary!$B17,Salary!$I17,"")</f>
        <v>0</v>
      </c>
      <c r="H17" s="419">
        <f ca="1">IF($B17&lt;Main!$B$10,0,(VLOOKUP(E17,'Survival Probability'!$A$3:$F$98,6)/(1+Main!$B$5)^(OptimumBenefits!E17-OptimumBenefits!$A17))*(VLOOKUP(E17,'Survival Probability'!$A$3:$F$98,3)/VLOOKUP($A17,'Survival Probability'!$A$3:$F$98,3)))</f>
        <v>2.7711828977887896</v>
      </c>
      <c r="I17" s="282">
        <f t="shared" si="476"/>
        <v>0</v>
      </c>
      <c r="J17" s="200">
        <f t="shared" ref="J17:N17" si="950">J16</f>
        <v>26</v>
      </c>
      <c r="K17" s="416">
        <f>IF($B17&lt;Main!$B$10,0,HLOOKUP(J17,ReplacementRates!$A$3:$BE$59,ReplacementRates!$A16-5,1))*IF(Main!$B$30=1,Main!$B$31,(IF(OptimumBenefits!$B17&lt;20,Main!$B$31,IF(OptimumBenefits!$B17&lt;25,Main!$B$32,IF(OptimumBenefits!$B17&lt;30,Main!$B$33,Main!$B$34)))))*OptimumBenefits!$B17</f>
        <v>0</v>
      </c>
      <c r="L17" s="418">
        <f ca="1">K17*IF($B17=Salary!$B17,Salary!$I17,"")</f>
        <v>0</v>
      </c>
      <c r="M17" s="419">
        <f ca="1">IF($B17&lt;Main!$B$10,0,(VLOOKUP(J17,'Survival Probability'!$A$3:$F$98,6)/(1+Main!$B$5)^(OptimumBenefits!J17-OptimumBenefits!$A17))*(VLOOKUP(J17,'Survival Probability'!$A$3:$F$98,3)/VLOOKUP($A17,'Survival Probability'!$A$3:$F$98,3)))</f>
        <v>2.5894324920031782</v>
      </c>
      <c r="N17" s="282">
        <f t="shared" si="2"/>
        <v>0</v>
      </c>
      <c r="O17" s="200">
        <f t="shared" ref="O17:BZ17" si="951">O16</f>
        <v>27</v>
      </c>
      <c r="P17" s="416">
        <f>IF($B17&lt;Main!$B$10,0,HLOOKUP(O17,ReplacementRates!$A$3:$BE$59,ReplacementRates!$A16-5,1))*IF(Main!$B$30=1,Main!$B$31,(IF(OptimumBenefits!$B17&lt;20,Main!$B$31,IF(OptimumBenefits!$B17&lt;25,Main!$B$32,IF(OptimumBenefits!$B17&lt;30,Main!$B$33,Main!$B$34)))))*OptimumBenefits!$B17</f>
        <v>0</v>
      </c>
      <c r="Q17" s="418">
        <f ca="1">P17*IF($B17=Salary!$B17,Salary!$I17,"")</f>
        <v>0</v>
      </c>
      <c r="R17" s="419">
        <f ca="1">IF($B17&lt;Main!$B$10,0,(VLOOKUP(O17,'Survival Probability'!$A$3:$F$98,6)/(1+Main!$B$5)^(OptimumBenefits!O17-OptimumBenefits!$A17))*(VLOOKUP(O17,'Survival Probability'!$A$3:$F$98,3)/VLOOKUP($A17,'Survival Probability'!$A$3:$F$98,3)))</f>
        <v>2.4195673804815416</v>
      </c>
      <c r="S17" s="282">
        <f t="shared" si="4"/>
        <v>0</v>
      </c>
      <c r="T17" s="200">
        <f t="shared" ref="T17:CE17" si="952">T16</f>
        <v>28</v>
      </c>
      <c r="U17" s="416">
        <f>IF($B17&lt;Main!$B$10,0,HLOOKUP(T17,ReplacementRates!$A$3:$BE$59,ReplacementRates!$A16-5,1))*IF(Main!$B$30=1,Main!$B$31,(IF(OptimumBenefits!$B17&lt;20,Main!$B$31,IF(OptimumBenefits!$B17&lt;25,Main!$B$32,IF(OptimumBenefits!$B17&lt;30,Main!$B$33,Main!$B$34)))))*OptimumBenefits!$B17</f>
        <v>0</v>
      </c>
      <c r="V17" s="418">
        <f ca="1">U17*IF($B17=Salary!$B17,Salary!$I17,"")</f>
        <v>0</v>
      </c>
      <c r="W17" s="419">
        <f ca="1">IF($B17&lt;Main!$B$10,0,(VLOOKUP(T17,'Survival Probability'!$A$3:$F$98,6)/(1+Main!$B$5)^(OptimumBenefits!T17-OptimumBenefits!$A17))*(VLOOKUP(T17,'Survival Probability'!$A$3:$F$98,3)/VLOOKUP($A17,'Survival Probability'!$A$3:$F$98,3)))</f>
        <v>2.2608119130236251</v>
      </c>
      <c r="X17" s="282">
        <f t="shared" si="6"/>
        <v>0</v>
      </c>
      <c r="Y17" s="200">
        <f t="shared" ref="Y17:CJ17" si="953">Y16</f>
        <v>29</v>
      </c>
      <c r="Z17" s="416">
        <f>IF($B17&lt;Main!$B$10,0,HLOOKUP(Y17,ReplacementRates!$A$3:$BE$59,ReplacementRates!$A16-5,1))*IF(Main!$B$30=1,Main!$B$31,(IF(OptimumBenefits!$B17&lt;20,Main!$B$31,IF(OptimumBenefits!$B17&lt;25,Main!$B$32,IF(OptimumBenefits!$B17&lt;30,Main!$B$33,Main!$B$34)))))*OptimumBenefits!$B17</f>
        <v>0</v>
      </c>
      <c r="AA17" s="418">
        <f ca="1">Z17*IF($B17=Salary!$B17,Salary!$I17,"")</f>
        <v>0</v>
      </c>
      <c r="AB17" s="419">
        <f ca="1">IF($B17&lt;Main!$B$10,0,(VLOOKUP(Y17,'Survival Probability'!$A$3:$F$98,6)/(1+Main!$B$5)^(OptimumBenefits!Y17-OptimumBenefits!$A17))*(VLOOKUP(Y17,'Survival Probability'!$A$3:$F$98,3)/VLOOKUP($A17,'Survival Probability'!$A$3:$F$98,3)))</f>
        <v>2.1124412052986989</v>
      </c>
      <c r="AC17" s="282">
        <f t="shared" si="8"/>
        <v>0</v>
      </c>
      <c r="AD17" s="200">
        <f t="shared" ref="AD17:CO17" si="954">AD16</f>
        <v>30</v>
      </c>
      <c r="AE17" s="416">
        <f>IF($B17&lt;Main!$B$10,0,HLOOKUP(AD17,ReplacementRates!$A$3:$BE$59,ReplacementRates!$A16-5,1))*IF(Main!$B$30=1,Main!$B$31,(IF(OptimumBenefits!$B17&lt;20,Main!$B$31,IF(OptimumBenefits!$B17&lt;25,Main!$B$32,IF(OptimumBenefits!$B17&lt;30,Main!$B$33,Main!$B$34)))))*OptimumBenefits!$B17</f>
        <v>0</v>
      </c>
      <c r="AF17" s="418">
        <f ca="1">AE17*IF($B17=Salary!$B17,Salary!$I17,"")</f>
        <v>0</v>
      </c>
      <c r="AG17" s="419">
        <f ca="1">IF($B17&lt;Main!$B$10,0,(VLOOKUP(AD17,'Survival Probability'!$A$3:$F$98,6)/(1+Main!$B$5)^(OptimumBenefits!AD17-OptimumBenefits!$A17))*(VLOOKUP(AD17,'Survival Probability'!$A$3:$F$98,3)/VLOOKUP($A17,'Survival Probability'!$A$3:$F$98,3)))</f>
        <v>1.9737778637560837</v>
      </c>
      <c r="AH17" s="282">
        <f t="shared" si="10"/>
        <v>0</v>
      </c>
      <c r="AI17" s="200">
        <f t="shared" ref="AI17:CT17" si="955">AI16</f>
        <v>31</v>
      </c>
      <c r="AJ17" s="416">
        <f>IF($B17&lt;Main!$B$10,0,HLOOKUP(AI17,ReplacementRates!$A$3:$BE$59,ReplacementRates!$A16-5,1))*IF(Main!$B$30=1,Main!$B$31,(IF(OptimumBenefits!$B17&lt;20,Main!$B$31,IF(OptimumBenefits!$B17&lt;25,Main!$B$32,IF(OptimumBenefits!$B17&lt;30,Main!$B$33,Main!$B$34)))))*OptimumBenefits!$B17</f>
        <v>0</v>
      </c>
      <c r="AK17" s="418">
        <f ca="1">AJ17*IF($B17=Salary!$B17,Salary!$I17,"")</f>
        <v>0</v>
      </c>
      <c r="AL17" s="419">
        <f ca="1">IF($B17&lt;Main!$B$10,0,(VLOOKUP(AI17,'Survival Probability'!$A$3:$F$98,6)/(1+Main!$B$5)^(OptimumBenefits!AI17-OptimumBenefits!$A17))*(VLOOKUP(AI17,'Survival Probability'!$A$3:$F$98,3)/VLOOKUP($A17,'Survival Probability'!$A$3:$F$98,3)))</f>
        <v>1.844189017332905</v>
      </c>
      <c r="AM17" s="282">
        <f t="shared" si="12"/>
        <v>0</v>
      </c>
      <c r="AN17" s="200">
        <f t="shared" ref="AN17:CY17" si="956">AN16</f>
        <v>32</v>
      </c>
      <c r="AO17" s="416">
        <f>IF($B17&lt;Main!$B$10,0,HLOOKUP(AN17,ReplacementRates!$A$3:$BE$59,ReplacementRates!$A16-5,1))*IF(Main!$B$30=1,Main!$B$31,(IF(OptimumBenefits!$B17&lt;20,Main!$B$31,IF(OptimumBenefits!$B17&lt;25,Main!$B$32,IF(OptimumBenefits!$B17&lt;30,Main!$B$33,Main!$B$34)))))*OptimumBenefits!$B17</f>
        <v>0</v>
      </c>
      <c r="AP17" s="418">
        <f ca="1">AO17*IF($B17=Salary!$B17,Salary!$I17,"")</f>
        <v>0</v>
      </c>
      <c r="AQ17" s="419">
        <f ca="1">IF($B17&lt;Main!$B$10,0,(VLOOKUP(AN17,'Survival Probability'!$A$3:$F$98,6)/(1+Main!$B$5)^(OptimumBenefits!AN17-OptimumBenefits!$A17))*(VLOOKUP(AN17,'Survival Probability'!$A$3:$F$98,3)/VLOOKUP($A17,'Survival Probability'!$A$3:$F$98,3)))</f>
        <v>1.7230735858024868</v>
      </c>
      <c r="AR17" s="282">
        <f t="shared" si="14"/>
        <v>0</v>
      </c>
      <c r="AS17" s="200">
        <f t="shared" ref="AS17:DD17" si="957">AS16</f>
        <v>33</v>
      </c>
      <c r="AT17" s="416">
        <f>IF($B17&lt;Main!$B$10,0,HLOOKUP(AS17,ReplacementRates!$A$3:$BE$59,ReplacementRates!$A16-5,1))*IF(Main!$B$30=1,Main!$B$31,(IF(OptimumBenefits!$B17&lt;20,Main!$B$31,IF(OptimumBenefits!$B17&lt;25,Main!$B$32,IF(OptimumBenefits!$B17&lt;30,Main!$B$33,Main!$B$34)))))*OptimumBenefits!$B17</f>
        <v>0</v>
      </c>
      <c r="AU17" s="418">
        <f ca="1">AT17*IF($B17=Salary!$B17,Salary!$I17,"")</f>
        <v>0</v>
      </c>
      <c r="AV17" s="419">
        <f ca="1">IF($B17&lt;Main!$B$10,0,(VLOOKUP(AS17,'Survival Probability'!$A$3:$F$98,6)/(1+Main!$B$5)^(OptimumBenefits!AS17-OptimumBenefits!$A17))*(VLOOKUP(AS17,'Survival Probability'!$A$3:$F$98,3)/VLOOKUP($A17,'Survival Probability'!$A$3:$F$98,3)))</f>
        <v>1.609881022803419</v>
      </c>
      <c r="AW17" s="282">
        <f t="shared" si="16"/>
        <v>0</v>
      </c>
      <c r="AX17" s="200">
        <f t="shared" ref="AX17:DI17" si="958">AX16</f>
        <v>34</v>
      </c>
      <c r="AY17" s="416">
        <f>IF($B17&lt;Main!$B$10,0,HLOOKUP(AX17,ReplacementRates!$A$3:$BE$59,ReplacementRates!$A16-5,1))*IF(Main!$B$30=1,Main!$B$31,(IF(OptimumBenefits!$B17&lt;20,Main!$B$31,IF(OptimumBenefits!$B17&lt;25,Main!$B$32,IF(OptimumBenefits!$B17&lt;30,Main!$B$33,Main!$B$34)))))*OptimumBenefits!$B17</f>
        <v>0</v>
      </c>
      <c r="AZ17" s="418">
        <f ca="1">AY17*IF($B17=Salary!$B17,Salary!$I17,"")</f>
        <v>0</v>
      </c>
      <c r="BA17" s="419">
        <f ca="1">IF($B17&lt;Main!$B$10,0,(VLOOKUP(AX17,'Survival Probability'!$A$3:$F$98,6)/(1+Main!$B$5)^(OptimumBenefits!AX17-OptimumBenefits!$A17))*(VLOOKUP(AX17,'Survival Probability'!$A$3:$F$98,3)/VLOOKUP($A17,'Survival Probability'!$A$3:$F$98,3)))</f>
        <v>1.5040964272926591</v>
      </c>
      <c r="BB17" s="282">
        <f t="shared" si="18"/>
        <v>0</v>
      </c>
      <c r="BC17" s="200">
        <f t="shared" ref="BC17:DN17" si="959">BC16</f>
        <v>35</v>
      </c>
      <c r="BD17" s="416">
        <f>IF($B17&lt;Main!$B$10,0,HLOOKUP(BC17,ReplacementRates!$A$3:$BE$59,ReplacementRates!$A16-5,1))*IF(Main!$B$30=1,Main!$B$31,(IF(OptimumBenefits!$B17&lt;20,Main!$B$31,IF(OptimumBenefits!$B17&lt;25,Main!$B$32,IF(OptimumBenefits!$B17&lt;30,Main!$B$33,Main!$B$34)))))*OptimumBenefits!$B17</f>
        <v>0</v>
      </c>
      <c r="BE17" s="418">
        <f ca="1">BD17*IF($B17=Salary!$B17,Salary!$I17,"")</f>
        <v>0</v>
      </c>
      <c r="BF17" s="419">
        <f ca="1">IF($B17&lt;Main!$B$10,0,(VLOOKUP(BC17,'Survival Probability'!$A$3:$F$98,6)/(1+Main!$B$5)^(OptimumBenefits!BC17-OptimumBenefits!$A17))*(VLOOKUP(BC17,'Survival Probability'!$A$3:$F$98,3)/VLOOKUP($A17,'Survival Probability'!$A$3:$F$98,3)))</f>
        <v>1.4052390737540676</v>
      </c>
      <c r="BG17" s="282">
        <f t="shared" si="20"/>
        <v>0</v>
      </c>
      <c r="BH17" s="200">
        <f t="shared" ref="BH17:DS17" si="960">BH16</f>
        <v>36</v>
      </c>
      <c r="BI17" s="416">
        <f>IF($B17&lt;Main!$B$10,0,HLOOKUP(BH17,ReplacementRates!$A$3:$BE$59,ReplacementRates!$A16-5,1))*IF(Main!$B$30=1,Main!$B$31,(IF(OptimumBenefits!$B17&lt;20,Main!$B$31,IF(OptimumBenefits!$B17&lt;25,Main!$B$32,IF(OptimumBenefits!$B17&lt;30,Main!$B$33,Main!$B$34)))))*OptimumBenefits!$B17</f>
        <v>0</v>
      </c>
      <c r="BJ17" s="418">
        <f ca="1">BI17*IF($B17=Salary!$B17,Salary!$I17,"")</f>
        <v>0</v>
      </c>
      <c r="BK17" s="419">
        <f ca="1">IF($B17&lt;Main!$B$10,0,(VLOOKUP(BH17,'Survival Probability'!$A$3:$F$98,6)/(1+Main!$B$5)^(OptimumBenefits!BH17-OptimumBenefits!$A17))*(VLOOKUP(BH17,'Survival Probability'!$A$3:$F$98,3)/VLOOKUP($A17,'Survival Probability'!$A$3:$F$98,3)))</f>
        <v>1.3128593512112303</v>
      </c>
      <c r="BL17" s="282">
        <f t="shared" si="22"/>
        <v>0</v>
      </c>
      <c r="BM17" s="200">
        <f t="shared" ref="BM17:DX17" si="961">BM16</f>
        <v>37</v>
      </c>
      <c r="BN17" s="416">
        <f>IF($B17&lt;Main!$B$10,0,HLOOKUP(BM17,ReplacementRates!$A$3:$BE$59,ReplacementRates!$A16-5,1))*IF(Main!$B$30=1,Main!$B$31,(IF(OptimumBenefits!$B17&lt;20,Main!$B$31,IF(OptimumBenefits!$B17&lt;25,Main!$B$32,IF(OptimumBenefits!$B17&lt;30,Main!$B$33,Main!$B$34)))))*OptimumBenefits!$B17</f>
        <v>0</v>
      </c>
      <c r="BO17" s="418">
        <f ca="1">BN17*IF($B17=Salary!$B17,Salary!$I17,"")</f>
        <v>0</v>
      </c>
      <c r="BP17" s="419">
        <f ca="1">IF($B17&lt;Main!$B$10,0,(VLOOKUP(BM17,'Survival Probability'!$A$3:$F$98,6)/(1+Main!$B$5)^(OptimumBenefits!BM17-OptimumBenefits!$A17))*(VLOOKUP(BM17,'Survival Probability'!$A$3:$F$98,3)/VLOOKUP($A17,'Survival Probability'!$A$3:$F$98,3)))</f>
        <v>1.2265236768202039</v>
      </c>
      <c r="BQ17" s="282">
        <f t="shared" si="24"/>
        <v>0</v>
      </c>
      <c r="BR17" s="200">
        <f t="shared" ref="BR17:EC17" si="962">BR16</f>
        <v>38</v>
      </c>
      <c r="BS17" s="416">
        <f>IF($B17&lt;Main!$B$10,0,HLOOKUP(BR17,ReplacementRates!$A$3:$BE$59,ReplacementRates!$A16-5,1))*IF(Main!$B$30=1,Main!$B$31,(IF(OptimumBenefits!$B17&lt;20,Main!$B$31,IF(OptimumBenefits!$B17&lt;25,Main!$B$32,IF(OptimumBenefits!$B17&lt;30,Main!$B$33,Main!$B$34)))))*OptimumBenefits!$B17</f>
        <v>0</v>
      </c>
      <c r="BT17" s="418">
        <f ca="1">BS17*IF($B17=Salary!$B17,Salary!$I17,"")</f>
        <v>0</v>
      </c>
      <c r="BU17" s="419">
        <f ca="1">IF($B17&lt;Main!$B$10,0,(VLOOKUP(BR17,'Survival Probability'!$A$3:$F$98,6)/(1+Main!$B$5)^(OptimumBenefits!BR17-OptimumBenefits!$A17))*(VLOOKUP(BR17,'Survival Probability'!$A$3:$F$98,3)/VLOOKUP($A17,'Survival Probability'!$A$3:$F$98,3)))</f>
        <v>1.1458417959452294</v>
      </c>
      <c r="BV17" s="282">
        <f t="shared" si="26"/>
        <v>0</v>
      </c>
      <c r="BW17" s="200">
        <f t="shared" ref="BW17:EH17" si="963">BW16</f>
        <v>39</v>
      </c>
      <c r="BX17" s="416">
        <f>IF($B17&lt;Main!$B$10,0,HLOOKUP(BW17,ReplacementRates!$A$3:$BE$59,ReplacementRates!$A16-5,1))*IF(Main!$B$30=1,Main!$B$31,(IF(OptimumBenefits!$B17&lt;20,Main!$B$31,IF(OptimumBenefits!$B17&lt;25,Main!$B$32,IF(OptimumBenefits!$B17&lt;30,Main!$B$33,Main!$B$34)))))*OptimumBenefits!$B17</f>
        <v>0</v>
      </c>
      <c r="BY17" s="418">
        <f ca="1">BX17*IF($B17=Salary!$B17,Salary!$I17,"")</f>
        <v>0</v>
      </c>
      <c r="BZ17" s="419">
        <f ca="1">IF($B17&lt;Main!$B$10,0,(VLOOKUP(BW17,'Survival Probability'!$A$3:$F$98,6)/(1+Main!$B$5)^(OptimumBenefits!BW17-OptimumBenefits!$A17))*(VLOOKUP(BW17,'Survival Probability'!$A$3:$F$98,3)/VLOOKUP($A17,'Survival Probability'!$A$3:$F$98,3)))</f>
        <v>1.070448144898732</v>
      </c>
      <c r="CA17" s="282">
        <f t="shared" si="28"/>
        <v>0</v>
      </c>
      <c r="CB17" s="200">
        <f t="shared" ref="CB17:EM17" si="964">CB16</f>
        <v>40</v>
      </c>
      <c r="CC17" s="416">
        <f>IF($B17&lt;Main!$B$10,0,HLOOKUP(CB17,ReplacementRates!$A$3:$BE$59,ReplacementRates!$A16-5,1))*IF(Main!$B$30=1,Main!$B$31,(IF(OptimumBenefits!$B17&lt;20,Main!$B$31,IF(OptimumBenefits!$B17&lt;25,Main!$B$32,IF(OptimumBenefits!$B17&lt;30,Main!$B$33,Main!$B$34)))))*OptimumBenefits!$B17</f>
        <v>0</v>
      </c>
      <c r="CD17" s="418">
        <f ca="1">CC17*IF($B17=Salary!$B17,Salary!$I17,"")</f>
        <v>0</v>
      </c>
      <c r="CE17" s="419">
        <f ca="1">IF($B17&lt;Main!$B$10,0,(VLOOKUP(CB17,'Survival Probability'!$A$3:$F$98,6)/(1+Main!$B$5)^(OptimumBenefits!CB17-OptimumBenefits!$A17))*(VLOOKUP(CB17,'Survival Probability'!$A$3:$F$98,3)/VLOOKUP($A17,'Survival Probability'!$A$3:$F$98,3)))</f>
        <v>1</v>
      </c>
      <c r="CF17" s="282">
        <f t="shared" ca="1" si="30"/>
        <v>0</v>
      </c>
      <c r="CG17" s="200">
        <f t="shared" ref="CG17:ER17" si="965">CG16</f>
        <v>41</v>
      </c>
      <c r="CH17" s="416">
        <f>IF($B17&lt;Main!$B$10,0,HLOOKUP(CG17,ReplacementRates!$A$3:$BE$59,ReplacementRates!$A16-5,1))*IF(Main!$B$30=1,Main!$B$31,(IF(OptimumBenefits!$B17&lt;20,Main!$B$31,IF(OptimumBenefits!$B17&lt;25,Main!$B$32,IF(OptimumBenefits!$B17&lt;30,Main!$B$33,Main!$B$34)))))*OptimumBenefits!$B17</f>
        <v>0</v>
      </c>
      <c r="CI17" s="418">
        <f ca="1">CH17*IF($B17=Salary!$B17,Salary!$I17,"")</f>
        <v>0</v>
      </c>
      <c r="CJ17" s="419">
        <f ca="1">IF($B17&lt;Main!$B$10,0,(VLOOKUP(CG17,'Survival Probability'!$A$3:$F$98,6)/(1+Main!$B$5)^(OptimumBenefits!CG17-OptimumBenefits!$A17))*(VLOOKUP(CG17,'Survival Probability'!$A$3:$F$98,3)/VLOOKUP($A17,'Survival Probability'!$A$3:$F$98,3)))</f>
        <v>0.93417650306445166</v>
      </c>
      <c r="CK17" s="282">
        <f t="shared" ca="1" si="32"/>
        <v>0</v>
      </c>
      <c r="CL17" s="200">
        <f t="shared" ref="CL17:EW17" si="966">CL16</f>
        <v>42</v>
      </c>
      <c r="CM17" s="416">
        <f>IF($B17&lt;Main!$B$10,0,HLOOKUP(CL17,ReplacementRates!$A$3:$BE$59,ReplacementRates!$A16-5,1))*IF(Main!$B$30=1,Main!$B$31,(IF(OptimumBenefits!$B17&lt;20,Main!$B$31,IF(OptimumBenefits!$B17&lt;25,Main!$B$32,IF(OptimumBenefits!$B17&lt;30,Main!$B$33,Main!$B$34)))))*OptimumBenefits!$B17</f>
        <v>0</v>
      </c>
      <c r="CN17" s="418">
        <f ca="1">CM17*IF($B17=Salary!$B17,Salary!$I17,"")</f>
        <v>0</v>
      </c>
      <c r="CO17" s="419">
        <f ca="1">IF($B17&lt;Main!$B$10,0,(VLOOKUP(CL17,'Survival Probability'!$A$3:$F$98,6)/(1+Main!$B$5)^(OptimumBenefits!CL17-OptimumBenefits!$A17))*(VLOOKUP(CL17,'Survival Probability'!$A$3:$F$98,3)/VLOOKUP($A17,'Survival Probability'!$A$3:$F$98,3)))</f>
        <v>0.87264701638454512</v>
      </c>
      <c r="CP17" s="282">
        <f t="shared" ca="1" si="34"/>
        <v>0</v>
      </c>
      <c r="CQ17" s="200">
        <f t="shared" ref="CQ17:FB17" si="967">CQ16</f>
        <v>43</v>
      </c>
      <c r="CR17" s="416">
        <f>IF($B17&lt;Main!$B$10,0,HLOOKUP(CQ17,ReplacementRates!$A$3:$BE$59,ReplacementRates!$A16-5,1))*IF(Main!$B$30=1,Main!$B$31,(IF(OptimumBenefits!$B17&lt;20,Main!$B$31,IF(OptimumBenefits!$B17&lt;25,Main!$B$32,IF(OptimumBenefits!$B17&lt;30,Main!$B$33,Main!$B$34)))))*OptimumBenefits!$B17</f>
        <v>0</v>
      </c>
      <c r="CS17" s="418">
        <f ca="1">CR17*IF($B17=Salary!$B17,Salary!$I17,"")</f>
        <v>0</v>
      </c>
      <c r="CT17" s="419">
        <f ca="1">IF($B17&lt;Main!$B$10,0,(VLOOKUP(CQ17,'Survival Probability'!$A$3:$F$98,6)/(1+Main!$B$5)^(OptimumBenefits!CQ17-OptimumBenefits!$A17))*(VLOOKUP(CQ17,'Survival Probability'!$A$3:$F$98,3)/VLOOKUP($A17,'Survival Probability'!$A$3:$F$98,3)))</f>
        <v>0.81513709146061963</v>
      </c>
      <c r="CU17" s="282">
        <f t="shared" ca="1" si="36"/>
        <v>0</v>
      </c>
      <c r="CV17" s="200">
        <f t="shared" ref="CV17:FG17" si="968">CV16</f>
        <v>44</v>
      </c>
      <c r="CW17" s="416">
        <f>IF($B17&lt;Main!$B$10,0,HLOOKUP(CV17,ReplacementRates!$A$3:$BE$59,ReplacementRates!$A16-5,1))*IF(Main!$B$30=1,Main!$B$31,(IF(OptimumBenefits!$B17&lt;20,Main!$B$31,IF(OptimumBenefits!$B17&lt;25,Main!$B$32,IF(OptimumBenefits!$B17&lt;30,Main!$B$33,Main!$B$34)))))*OptimumBenefits!$B17</f>
        <v>0</v>
      </c>
      <c r="CX17" s="418">
        <f ca="1">CW17*IF($B17=Salary!$B17,Salary!$I17,"")</f>
        <v>0</v>
      </c>
      <c r="CY17" s="419">
        <f ca="1">IF($B17&lt;Main!$B$10,0,(VLOOKUP(CV17,'Survival Probability'!$A$3:$F$98,6)/(1+Main!$B$5)^(OptimumBenefits!CV17-OptimumBenefits!$A17))*(VLOOKUP(CV17,'Survival Probability'!$A$3:$F$98,3)/VLOOKUP($A17,'Survival Probability'!$A$3:$F$98,3)))</f>
        <v>0.76138864095202974</v>
      </c>
      <c r="CZ17" s="282">
        <f t="shared" ca="1" si="38"/>
        <v>0</v>
      </c>
      <c r="DA17" s="200">
        <f t="shared" ref="DA17:FL17" si="969">DA16</f>
        <v>45</v>
      </c>
      <c r="DB17" s="416">
        <f>IF($B17&lt;Main!$B$10,0,HLOOKUP(DA17,ReplacementRates!$A$3:$BE$59,ReplacementRates!$A16-5,1))*IF(Main!$B$30=1,Main!$B$31,(IF(OptimumBenefits!$B17&lt;20,Main!$B$31,IF(OptimumBenefits!$B17&lt;25,Main!$B$32,IF(OptimumBenefits!$B17&lt;30,Main!$B$33,Main!$B$34)))))*OptimumBenefits!$B17</f>
        <v>0</v>
      </c>
      <c r="DC17" s="418">
        <f ca="1">DB17*IF($B17=Salary!$B17,Salary!$I17,"")</f>
        <v>0</v>
      </c>
      <c r="DD17" s="419">
        <f ca="1">IF($B17&lt;Main!$B$10,0,(VLOOKUP(DA17,'Survival Probability'!$A$3:$F$98,6)/(1+Main!$B$5)^(OptimumBenefits!DA17-OptimumBenefits!$A17))*(VLOOKUP(DA17,'Survival Probability'!$A$3:$F$98,3)/VLOOKUP($A17,'Survival Probability'!$A$3:$F$98,3)))</f>
        <v>12.914411259657909</v>
      </c>
      <c r="DE17" s="282">
        <f t="shared" ca="1" si="40"/>
        <v>0</v>
      </c>
      <c r="DF17" s="200">
        <f t="shared" ref="DF17:FQ17" si="970">DF16</f>
        <v>46</v>
      </c>
      <c r="DG17" s="416">
        <f>IF($B17&lt;Main!$B$10,0,HLOOKUP(DF17,ReplacementRates!$A$3:$BE$59,ReplacementRates!$A16-5,1))*IF(Main!$B$30=1,Main!$B$31,(IF(OptimumBenefits!$B17&lt;20,Main!$B$31,IF(OptimumBenefits!$B17&lt;25,Main!$B$32,IF(OptimumBenefits!$B17&lt;30,Main!$B$33,Main!$B$34)))))*OptimumBenefits!$B17</f>
        <v>0</v>
      </c>
      <c r="DH17" s="418">
        <f ca="1">DG17*IF($B17=Salary!$B17,Salary!$I17,"")</f>
        <v>0</v>
      </c>
      <c r="DI17" s="419">
        <f ca="1">IF($B17&lt;Main!$B$10,0,(VLOOKUP(DF17,'Survival Probability'!$A$3:$F$98,6)/(1+Main!$B$5)^(OptimumBenefits!DF17-OptimumBenefits!$A17))*(VLOOKUP(DF17,'Survival Probability'!$A$3:$F$98,3)/VLOOKUP($A17,'Survival Probability'!$A$3:$F$98,3)))</f>
        <v>11.987477607765532</v>
      </c>
      <c r="DJ17" s="282">
        <f t="shared" ca="1" si="42"/>
        <v>0</v>
      </c>
      <c r="DK17" s="200">
        <f t="shared" ref="DK17:FV17" si="971">DK16</f>
        <v>47</v>
      </c>
      <c r="DL17" s="416">
        <f>IF($B17&lt;Main!$B$10,0,HLOOKUP(DK17,ReplacementRates!$A$3:$BE$59,ReplacementRates!$A16-5,1))*IF(Main!$B$30=1,Main!$B$31,(IF(OptimumBenefits!$B17&lt;20,Main!$B$31,IF(OptimumBenefits!$B17&lt;25,Main!$B$32,IF(OptimumBenefits!$B17&lt;30,Main!$B$33,Main!$B$34)))))*OptimumBenefits!$B17</f>
        <v>0</v>
      </c>
      <c r="DM17" s="418">
        <f ca="1">DL17*IF($B17=Salary!$B17,Salary!$I17,"")</f>
        <v>0</v>
      </c>
      <c r="DN17" s="419">
        <f ca="1">IF($B17&lt;Main!$B$10,0,(VLOOKUP(DK17,'Survival Probability'!$A$3:$F$98,6)/(1+Main!$B$5)^(OptimumBenefits!DK17-OptimumBenefits!$A17))*(VLOOKUP(DK17,'Survival Probability'!$A$3:$F$98,3)/VLOOKUP($A17,'Survival Probability'!$A$3:$F$98,3)))</f>
        <v>11.123042599204048</v>
      </c>
      <c r="DO17" s="282">
        <f t="shared" ca="1" si="44"/>
        <v>0</v>
      </c>
      <c r="DP17" s="200">
        <f t="shared" ref="DP17:GA17" si="972">DP16</f>
        <v>48</v>
      </c>
      <c r="DQ17" s="416">
        <f>IF($B17&lt;Main!$B$10,0,HLOOKUP(DP17,ReplacementRates!$A$3:$BE$59,ReplacementRates!$A16-5,1))*IF(Main!$B$30=1,Main!$B$31,(IF(OptimumBenefits!$B17&lt;20,Main!$B$31,IF(OptimumBenefits!$B17&lt;25,Main!$B$32,IF(OptimumBenefits!$B17&lt;30,Main!$B$33,Main!$B$34)))))*OptimumBenefits!$B17</f>
        <v>0</v>
      </c>
      <c r="DR17" s="418">
        <f ca="1">DQ17*IF($B17=Salary!$B17,Salary!$I17,"")</f>
        <v>0</v>
      </c>
      <c r="DS17" s="419">
        <f ca="1">IF($B17&lt;Main!$B$10,0,(VLOOKUP(DP17,'Survival Probability'!$A$3:$F$98,6)/(1+Main!$B$5)^(OptimumBenefits!DP17-OptimumBenefits!$A17))*(VLOOKUP(DP17,'Survival Probability'!$A$3:$F$98,3)/VLOOKUP($A17,'Survival Probability'!$A$3:$F$98,3)))</f>
        <v>10.316992359429973</v>
      </c>
      <c r="DT17" s="282">
        <f t="shared" ca="1" si="46"/>
        <v>0</v>
      </c>
      <c r="DU17" s="200">
        <f t="shared" ref="DU17:GF17" si="973">DU16</f>
        <v>49</v>
      </c>
      <c r="DV17" s="416">
        <f>IF($B17&lt;Main!$B$10,0,HLOOKUP(DU17,ReplacementRates!$A$3:$BE$59,ReplacementRates!$A16-5,1))*IF(Main!$B$30=1,Main!$B$31,(IF(OptimumBenefits!$B17&lt;20,Main!$B$31,IF(OptimumBenefits!$B17&lt;25,Main!$B$32,IF(OptimumBenefits!$B17&lt;30,Main!$B$33,Main!$B$34)))))*OptimumBenefits!$B17</f>
        <v>0</v>
      </c>
      <c r="DW17" s="418">
        <f ca="1">DV17*IF($B17=Salary!$B17,Salary!$I17,"")</f>
        <v>0</v>
      </c>
      <c r="DX17" s="419">
        <f ca="1">IF($B17&lt;Main!$B$10,0,(VLOOKUP(DU17,'Survival Probability'!$A$3:$F$98,6)/(1+Main!$B$5)^(OptimumBenefits!DU17-OptimumBenefits!$A17))*(VLOOKUP(DU17,'Survival Probability'!$A$3:$F$98,3)/VLOOKUP($A17,'Survival Probability'!$A$3:$F$98,3)))</f>
        <v>9.5654798281261559</v>
      </c>
      <c r="DY17" s="282">
        <f t="shared" ca="1" si="48"/>
        <v>0</v>
      </c>
      <c r="DZ17" s="200">
        <f t="shared" ref="DZ17:GK17" si="974">DZ16</f>
        <v>50</v>
      </c>
      <c r="EA17" s="416">
        <f>IF($B17&lt;Main!$B$10,0,HLOOKUP(DZ17,ReplacementRates!$A$3:$BE$59,ReplacementRates!$A16-5,1))*IF(Main!$B$30=1,Main!$B$31,(IF(OptimumBenefits!$B17&lt;20,Main!$B$31,IF(OptimumBenefits!$B17&lt;25,Main!$B$32,IF(OptimumBenefits!$B17&lt;30,Main!$B$33,Main!$B$34)))))*OptimumBenefits!$B17</f>
        <v>0</v>
      </c>
      <c r="EB17" s="418">
        <f ca="1">EA17*IF($B17=Salary!$B17,Salary!$I17,"")</f>
        <v>0</v>
      </c>
      <c r="EC17" s="419">
        <f ca="1">IF($B17&lt;Main!$B$10,0,(VLOOKUP(DZ17,'Survival Probability'!$A$3:$F$98,6)/(1+Main!$B$5)^(OptimumBenefits!DZ17-OptimumBenefits!$A17))*(VLOOKUP(DZ17,'Survival Probability'!$A$3:$F$98,3)/VLOOKUP($A17,'Survival Probability'!$A$3:$F$98,3)))</f>
        <v>8.8649081281418987</v>
      </c>
      <c r="ED17" s="282">
        <f t="shared" ca="1" si="50"/>
        <v>0</v>
      </c>
      <c r="EE17" s="200">
        <f t="shared" ref="EE17:GP17" si="975">EE16</f>
        <v>51</v>
      </c>
      <c r="EF17" s="416">
        <f>IF($B17&lt;Main!$B$10,0,HLOOKUP(EE17,ReplacementRates!$A$3:$BE$59,ReplacementRates!$A16-5,1))*IF(Main!$B$30=1,Main!$B$31,(IF(OptimumBenefits!$B17&lt;20,Main!$B$31,IF(OptimumBenefits!$B17&lt;25,Main!$B$32,IF(OptimumBenefits!$B17&lt;30,Main!$B$33,Main!$B$34)))))*OptimumBenefits!$B17</f>
        <v>0</v>
      </c>
      <c r="EG17" s="418">
        <f ca="1">EF17*IF($B17=Salary!$B17,Salary!$I17,"")</f>
        <v>0</v>
      </c>
      <c r="EH17" s="419">
        <f ca="1">IF($B17&lt;Main!$B$10,0,(VLOOKUP(EE17,'Survival Probability'!$A$3:$F$98,6)/(1+Main!$B$5)^(OptimumBenefits!EE17-OptimumBenefits!$A17))*(VLOOKUP(EE17,'Survival Probability'!$A$3:$F$98,3)/VLOOKUP($A17,'Survival Probability'!$A$3:$F$98,3)))</f>
        <v>8.2119148325846236</v>
      </c>
      <c r="EI17" s="282">
        <f t="shared" ca="1" si="52"/>
        <v>0</v>
      </c>
      <c r="EJ17" s="200">
        <f t="shared" ref="EJ17:GU17" si="976">EJ16</f>
        <v>52</v>
      </c>
      <c r="EK17" s="416">
        <f>IF($B17&lt;Main!$B$10,0,HLOOKUP(EJ17,ReplacementRates!$A$3:$BE$59,ReplacementRates!$A16-5,1))*IF(Main!$B$30=1,Main!$B$31,(IF(OptimumBenefits!$B17&lt;20,Main!$B$31,IF(OptimumBenefits!$B17&lt;25,Main!$B$32,IF(OptimumBenefits!$B17&lt;30,Main!$B$33,Main!$B$34)))))*OptimumBenefits!$B17</f>
        <v>0</v>
      </c>
      <c r="EL17" s="418">
        <f ca="1">EK17*IF($B17=Salary!$B17,Salary!$I17,"")</f>
        <v>0</v>
      </c>
      <c r="EM17" s="419">
        <f ca="1">IF($B17&lt;Main!$B$10,0,(VLOOKUP(EJ17,'Survival Probability'!$A$3:$F$98,6)/(1+Main!$B$5)^(OptimumBenefits!EJ17-OptimumBenefits!$A17))*(VLOOKUP(EJ17,'Survival Probability'!$A$3:$F$98,3)/VLOOKUP($A17,'Survival Probability'!$A$3:$F$98,3)))</f>
        <v>7.6033570608839645</v>
      </c>
      <c r="EN17" s="282">
        <f t="shared" ca="1" si="54"/>
        <v>0</v>
      </c>
      <c r="EO17" s="200">
        <f t="shared" ref="EO17:GZ17" si="977">EO16</f>
        <v>53</v>
      </c>
      <c r="EP17" s="416">
        <f>IF($B17&lt;Main!$B$10,0,HLOOKUP(EO17,ReplacementRates!$A$3:$BE$59,ReplacementRates!$A16-5,1))*IF(Main!$B$30=1,Main!$B$31,(IF(OptimumBenefits!$B17&lt;20,Main!$B$31,IF(OptimumBenefits!$B17&lt;25,Main!$B$32,IF(OptimumBenefits!$B17&lt;30,Main!$B$33,Main!$B$34)))))*OptimumBenefits!$B17</f>
        <v>0</v>
      </c>
      <c r="EQ17" s="418">
        <f ca="1">EP17*IF($B17=Salary!$B17,Salary!$I17,"")</f>
        <v>0</v>
      </c>
      <c r="ER17" s="419">
        <f ca="1">IF($B17&lt;Main!$B$10,0,(VLOOKUP(EO17,'Survival Probability'!$A$3:$F$98,6)/(1+Main!$B$5)^(OptimumBenefits!EO17-OptimumBenefits!$A17))*(VLOOKUP(EO17,'Survival Probability'!$A$3:$F$98,3)/VLOOKUP($A17,'Survival Probability'!$A$3:$F$98,3)))</f>
        <v>7.0363005793990574</v>
      </c>
      <c r="ES17" s="282">
        <f t="shared" ca="1" si="56"/>
        <v>0</v>
      </c>
      <c r="ET17" s="200">
        <f t="shared" ref="ET17:HE17" si="978">ET16</f>
        <v>54</v>
      </c>
      <c r="EU17" s="416">
        <f>IF($B17&lt;Main!$B$10,0,HLOOKUP(ET17,ReplacementRates!$A$3:$BE$59,ReplacementRates!$A16-5,1))*IF(Main!$B$30=1,Main!$B$31,(IF(OptimumBenefits!$B17&lt;20,Main!$B$31,IF(OptimumBenefits!$B17&lt;25,Main!$B$32,IF(OptimumBenefits!$B17&lt;30,Main!$B$33,Main!$B$34)))))*OptimumBenefits!$B17</f>
        <v>0</v>
      </c>
      <c r="EV17" s="418">
        <f ca="1">EU17*IF($B17=Salary!$B17,Salary!$I17,"")</f>
        <v>0</v>
      </c>
      <c r="EW17" s="419">
        <f ca="1">IF($B17&lt;Main!$B$10,0,(VLOOKUP(ET17,'Survival Probability'!$A$3:$F$98,6)/(1+Main!$B$5)^(OptimumBenefits!ET17-OptimumBenefits!$A17))*(VLOOKUP(ET17,'Survival Probability'!$A$3:$F$98,3)/VLOOKUP($A17,'Survival Probability'!$A$3:$F$98,3)))</f>
        <v>6.5080024787118242</v>
      </c>
      <c r="EX17" s="282">
        <f t="shared" ca="1" si="58"/>
        <v>0</v>
      </c>
      <c r="EY17" s="200">
        <f t="shared" ref="EY17:HJ17" si="979">EY16</f>
        <v>55</v>
      </c>
      <c r="EZ17" s="416">
        <f>IF($B17&lt;Main!$B$10,0,HLOOKUP(EY17,ReplacementRates!$A$3:$BE$59,ReplacementRates!$A16-5,1))*IF(Main!$B$30=1,Main!$B$31,(IF(OptimumBenefits!$B17&lt;20,Main!$B$31,IF(OptimumBenefits!$B17&lt;25,Main!$B$32,IF(OptimumBenefits!$B17&lt;30,Main!$B$33,Main!$B$34)))))*OptimumBenefits!$B17</f>
        <v>0</v>
      </c>
      <c r="FA17" s="418">
        <f ca="1">EZ17*IF($B17=Salary!$B17,Salary!$I17,"")</f>
        <v>0</v>
      </c>
      <c r="FB17" s="419">
        <f ca="1">IF($B17&lt;Main!$B$10,0,(VLOOKUP(EY17,'Survival Probability'!$A$3:$F$98,6)/(1+Main!$B$5)^(OptimumBenefits!EY17-OptimumBenefits!$A17))*(VLOOKUP(EY17,'Survival Probability'!$A$3:$F$98,3)/VLOOKUP($A17,'Survival Probability'!$A$3:$F$98,3)))</f>
        <v>6.015898409726927</v>
      </c>
      <c r="FC17" s="282">
        <f t="shared" ca="1" si="60"/>
        <v>0</v>
      </c>
      <c r="FD17" s="200">
        <f t="shared" ref="FD17:HO17" si="980">FD16</f>
        <v>56</v>
      </c>
      <c r="FE17" s="416">
        <f>IF($B17&lt;Main!$B$10,0,HLOOKUP(FD17,ReplacementRates!$A$3:$BE$59,ReplacementRates!$A16-5,1))*IF(Main!$B$30=1,Main!$B$31,(IF(OptimumBenefits!$B17&lt;20,Main!$B$31,IF(OptimumBenefits!$B17&lt;25,Main!$B$32,IF(OptimumBenefits!$B17&lt;30,Main!$B$33,Main!$B$34)))))*OptimumBenefits!$B17</f>
        <v>0</v>
      </c>
      <c r="FF17" s="418">
        <f ca="1">FE17*IF($B17=Salary!$B17,Salary!$I17,"")</f>
        <v>0</v>
      </c>
      <c r="FG17" s="419">
        <f ca="1">IF($B17&lt;Main!$B$10,0,(VLOOKUP(FD17,'Survival Probability'!$A$3:$F$98,6)/(1+Main!$B$5)^(OptimumBenefits!FD17-OptimumBenefits!$A17))*(VLOOKUP(FD17,'Survival Probability'!$A$3:$F$98,3)/VLOOKUP($A17,'Survival Probability'!$A$3:$F$98,3)))</f>
        <v>5.5575909887122217</v>
      </c>
      <c r="FH17" s="282">
        <f t="shared" ca="1" si="62"/>
        <v>0</v>
      </c>
      <c r="FI17" s="200">
        <f t="shared" ref="FI17:HT17" si="981">FI16</f>
        <v>57</v>
      </c>
      <c r="FJ17" s="416">
        <f>IF($B17&lt;Main!$B$10,0,HLOOKUP(FI17,ReplacementRates!$A$3:$BE$59,ReplacementRates!$A16-5,1))*IF(Main!$B$30=1,Main!$B$31,(IF(OptimumBenefits!$B17&lt;20,Main!$B$31,IF(OptimumBenefits!$B17&lt;25,Main!$B$32,IF(OptimumBenefits!$B17&lt;30,Main!$B$33,Main!$B$34)))))*OptimumBenefits!$B17</f>
        <v>0</v>
      </c>
      <c r="FK17" s="418">
        <f ca="1">FJ17*IF($B17=Salary!$B17,Salary!$I17,"")</f>
        <v>0</v>
      </c>
      <c r="FL17" s="419">
        <f ca="1">IF($B17&lt;Main!$B$10,0,(VLOOKUP(FI17,'Survival Probability'!$A$3:$F$98,6)/(1+Main!$B$5)^(OptimumBenefits!FI17-OptimumBenefits!$A17))*(VLOOKUP(FI17,'Survival Probability'!$A$3:$F$98,3)/VLOOKUP($A17,'Survival Probability'!$A$3:$F$98,3)))</f>
        <v>5.130838515598712</v>
      </c>
      <c r="FM17" s="282">
        <f t="shared" ca="1" si="64"/>
        <v>0</v>
      </c>
      <c r="FN17" s="200">
        <f t="shared" ref="FN17:HY17" si="982">FN16</f>
        <v>58</v>
      </c>
      <c r="FO17" s="416">
        <f>IF($B17&lt;Main!$B$10,0,HLOOKUP(FN17,ReplacementRates!$A$3:$BE$59,ReplacementRates!$A16-5,1))*IF(Main!$B$30=1,Main!$B$31,(IF(OptimumBenefits!$B17&lt;20,Main!$B$31,IF(OptimumBenefits!$B17&lt;25,Main!$B$32,IF(OptimumBenefits!$B17&lt;30,Main!$B$33,Main!$B$34)))))*OptimumBenefits!$B17</f>
        <v>0</v>
      </c>
      <c r="FP17" s="418">
        <f ca="1">FO17*IF($B17=Salary!$B17,Salary!$I17,"")</f>
        <v>0</v>
      </c>
      <c r="FQ17" s="419">
        <f ca="1">IF($B17&lt;Main!$B$10,0,(VLOOKUP(FN17,'Survival Probability'!$A$3:$F$98,6)/(1+Main!$B$5)^(OptimumBenefits!FN17-OptimumBenefits!$A17))*(VLOOKUP(FN17,'Survival Probability'!$A$3:$F$98,3)/VLOOKUP($A17,'Survival Probability'!$A$3:$F$98,3)))</f>
        <v>4.7335650275345484</v>
      </c>
      <c r="FR17" s="282">
        <f t="shared" ca="1" si="66"/>
        <v>0</v>
      </c>
      <c r="FS17" s="200">
        <f t="shared" ref="FS17:ID17" si="983">FS16</f>
        <v>59</v>
      </c>
      <c r="FT17" s="416">
        <f>IF($B17&lt;Main!$B$10,0,HLOOKUP(FS17,ReplacementRates!$A$3:$BE$59,ReplacementRates!$A16-5,1))*IF(Main!$B$30=1,Main!$B$31,(IF(OptimumBenefits!$B17&lt;20,Main!$B$31,IF(OptimumBenefits!$B17&lt;25,Main!$B$32,IF(OptimumBenefits!$B17&lt;30,Main!$B$33,Main!$B$34)))))*OptimumBenefits!$B17</f>
        <v>0</v>
      </c>
      <c r="FU17" s="418">
        <f ca="1">FT17*IF($B17=Salary!$B17,Salary!$I17,"")</f>
        <v>0</v>
      </c>
      <c r="FV17" s="419">
        <f ca="1">IF($B17&lt;Main!$B$10,0,(VLOOKUP(FS17,'Survival Probability'!$A$3:$F$98,6)/(1+Main!$B$5)^(OptimumBenefits!FS17-OptimumBenefits!$A17))*(VLOOKUP(FS17,'Survival Probability'!$A$3:$F$98,3)/VLOOKUP($A17,'Survival Probability'!$A$3:$F$98,3)))</f>
        <v>4.3638260086312952</v>
      </c>
      <c r="FW17" s="282">
        <f t="shared" ca="1" si="68"/>
        <v>0</v>
      </c>
      <c r="FX17" s="200">
        <f t="shared" ref="FX17:II17" si="984">FX16</f>
        <v>60</v>
      </c>
      <c r="FY17" s="416">
        <f>IF($B17&lt;Main!$B$10,0,HLOOKUP(FX17,ReplacementRates!$A$3:$BE$59,ReplacementRates!$A16-5,1))*IF(Main!$B$30=1,Main!$B$31,(IF(OptimumBenefits!$B17&lt;20,Main!$B$31,IF(OptimumBenefits!$B17&lt;25,Main!$B$32,IF(OptimumBenefits!$B17&lt;30,Main!$B$33,Main!$B$34)))))*OptimumBenefits!$B17</f>
        <v>0</v>
      </c>
      <c r="FZ17" s="418">
        <f ca="1">FY17*IF($B17=Salary!$B17,Salary!$I17,"")</f>
        <v>0</v>
      </c>
      <c r="GA17" s="419">
        <f ca="1">IF($B17&lt;Main!$B$10,0,(VLOOKUP(FX17,'Survival Probability'!$A$3:$F$98,6)/(1+Main!$B$5)^(OptimumBenefits!FX17-OptimumBenefits!$A17))*(VLOOKUP(FX17,'Survival Probability'!$A$3:$F$98,3)/VLOOKUP($A17,'Survival Probability'!$A$3:$F$98,3)))</f>
        <v>4.0197997646842953</v>
      </c>
      <c r="GB17" s="282">
        <f t="shared" ca="1" si="70"/>
        <v>0</v>
      </c>
      <c r="GC17" s="200">
        <f t="shared" ref="GC17:IN17" si="985">GC16</f>
        <v>61</v>
      </c>
      <c r="GD17" s="416">
        <f>IF($B17&lt;Main!$B$10,0,HLOOKUP(GC17,ReplacementRates!$A$3:$BE$59,ReplacementRates!$A16-5,1))*IF(Main!$B$30=1,Main!$B$31,(IF(OptimumBenefits!$B17&lt;20,Main!$B$31,IF(OptimumBenefits!$B17&lt;25,Main!$B$32,IF(OptimumBenefits!$B17&lt;30,Main!$B$33,Main!$B$34)))))*OptimumBenefits!$B17</f>
        <v>0</v>
      </c>
      <c r="GE17" s="418">
        <f ca="1">GD17*IF($B17=Salary!$B17,Salary!$I17,"")</f>
        <v>0</v>
      </c>
      <c r="GF17" s="419">
        <f ca="1">IF($B17&lt;Main!$B$10,0,(VLOOKUP(GC17,'Survival Probability'!$A$3:$F$98,6)/(1+Main!$B$5)^(OptimumBenefits!GC17-OptimumBenefits!$A17))*(VLOOKUP(GC17,'Survival Probability'!$A$3:$F$98,3)/VLOOKUP($A17,'Survival Probability'!$A$3:$F$98,3)))</f>
        <v>3.6997797899334826</v>
      </c>
      <c r="GG17" s="282">
        <f t="shared" ca="1" si="72"/>
        <v>0</v>
      </c>
      <c r="GH17" s="200">
        <f t="shared" ref="GH17:IS17" si="986">GH16</f>
        <v>62</v>
      </c>
      <c r="GI17" s="416">
        <f>IF($B17&lt;Main!$B$10,0,HLOOKUP(GH17,ReplacementRates!$A$3:$BE$59,ReplacementRates!$A16-5,1))*IF(Main!$B$30=1,Main!$B$31,(IF(OptimumBenefits!$B17&lt;20,Main!$B$31,IF(OptimumBenefits!$B17&lt;25,Main!$B$32,IF(OptimumBenefits!$B17&lt;30,Main!$B$33,Main!$B$34)))))*OptimumBenefits!$B17</f>
        <v>0</v>
      </c>
      <c r="GJ17" s="418">
        <f ca="1">GI17*IF($B17=Salary!$B17,Salary!$I17,"")</f>
        <v>0</v>
      </c>
      <c r="GK17" s="419">
        <f ca="1">IF($B17&lt;Main!$B$10,0,(VLOOKUP(GH17,'Survival Probability'!$A$3:$F$98,6)/(1+Main!$B$5)^(OptimumBenefits!GH17-OptimumBenefits!$A17))*(VLOOKUP(GH17,'Survival Probability'!$A$3:$F$98,3)/VLOOKUP($A17,'Survival Probability'!$A$3:$F$98,3)))</f>
        <v>3.4021673644274473</v>
      </c>
      <c r="GL17" s="282">
        <f t="shared" ca="1" si="74"/>
        <v>0</v>
      </c>
      <c r="GM17" s="200">
        <f t="shared" ref="GM17:IX17" si="987">GM16</f>
        <v>63</v>
      </c>
      <c r="GN17" s="416">
        <f>IF($B17&lt;Main!$B$10,0,HLOOKUP(GM17,ReplacementRates!$A$3:$BE$59,ReplacementRates!$A16-5,1))*IF(Main!$B$30=1,Main!$B$31,(IF(OptimumBenefits!$B17&lt;20,Main!$B$31,IF(OptimumBenefits!$B17&lt;25,Main!$B$32,IF(OptimumBenefits!$B17&lt;30,Main!$B$33,Main!$B$34)))))*OptimumBenefits!$B17</f>
        <v>0</v>
      </c>
      <c r="GO17" s="418">
        <f ca="1">GN17*IF($B17=Salary!$B17,Salary!$I17,"")</f>
        <v>0</v>
      </c>
      <c r="GP17" s="419">
        <f ca="1">IF($B17&lt;Main!$B$10,0,(VLOOKUP(GM17,'Survival Probability'!$A$3:$F$98,6)/(1+Main!$B$5)^(OptimumBenefits!GM17-OptimumBenefits!$A17))*(VLOOKUP(GM17,'Survival Probability'!$A$3:$F$98,3)/VLOOKUP($A17,'Survival Probability'!$A$3:$F$98,3)))</f>
        <v>3.1254901118276788</v>
      </c>
      <c r="GQ17" s="282">
        <f t="shared" ca="1" si="76"/>
        <v>0</v>
      </c>
      <c r="GR17" s="200">
        <f t="shared" ref="GR17:JC17" si="988">GR16</f>
        <v>64</v>
      </c>
      <c r="GS17" s="416">
        <f>IF($B17&lt;Main!$B$10,0,HLOOKUP(GR17,ReplacementRates!$A$3:$BE$59,ReplacementRates!$A16-5,1))*IF(Main!$B$30=1,Main!$B$31,(IF(OptimumBenefits!$B17&lt;20,Main!$B$31,IF(OptimumBenefits!$B17&lt;25,Main!$B$32,IF(OptimumBenefits!$B17&lt;30,Main!$B$33,Main!$B$34)))))*OptimumBenefits!$B17</f>
        <v>0</v>
      </c>
      <c r="GT17" s="418">
        <f ca="1">GS17*IF($B17=Salary!$B17,Salary!$I17,"")</f>
        <v>0</v>
      </c>
      <c r="GU17" s="419">
        <f ca="1">IF($B17&lt;Main!$B$10,0,(VLOOKUP(GR17,'Survival Probability'!$A$3:$F$98,6)/(1+Main!$B$5)^(OptimumBenefits!GR17-OptimumBenefits!$A17))*(VLOOKUP(GR17,'Survival Probability'!$A$3:$F$98,3)/VLOOKUP($A17,'Survival Probability'!$A$3:$F$98,3)))</f>
        <v>2.8683647473582941</v>
      </c>
      <c r="GV17" s="282">
        <f t="shared" ca="1" si="78"/>
        <v>0</v>
      </c>
      <c r="GW17" s="200">
        <f t="shared" ref="GW17:JH17" si="989">GW16</f>
        <v>65</v>
      </c>
      <c r="GX17" s="416">
        <f>IF($B17&lt;Main!$B$10,0,HLOOKUP(GW17,ReplacementRates!$A$3:$BE$59,ReplacementRates!$A16-5,1))*IF(Main!$B$30=1,Main!$B$31,(IF(OptimumBenefits!$B17&lt;20,Main!$B$31,IF(OptimumBenefits!$B17&lt;25,Main!$B$32,IF(OptimumBenefits!$B17&lt;30,Main!$B$33,Main!$B$34)))))*OptimumBenefits!$B17</f>
        <v>0.20249999999999999</v>
      </c>
      <c r="GY17" s="418">
        <f ca="1">GX17*IF($B17=Salary!$B17,Salary!$I17,"")</f>
        <v>9480.9798100668631</v>
      </c>
      <c r="GZ17" s="419">
        <f ca="1">IF($B17&lt;Main!$B$10,0,(VLOOKUP(GW17,'Survival Probability'!$A$3:$F$98,6)/(1+Main!$B$5)^(OptimumBenefits!GW17-OptimumBenefits!$A17))*(VLOOKUP(GW17,'Survival Probability'!$A$3:$F$98,3)/VLOOKUP($A17,'Survival Probability'!$A$3:$F$98,3)))</f>
        <v>2.6294921471844619</v>
      </c>
      <c r="HA17" s="282">
        <f t="shared" ca="1" si="80"/>
        <v>24930.161958185246</v>
      </c>
      <c r="HB17" s="200">
        <f t="shared" ref="HB17:JM17" si="990">HB16</f>
        <v>66</v>
      </c>
      <c r="HC17" s="416">
        <f>IF($B17&lt;Main!$B$10,0,HLOOKUP(HB17,ReplacementRates!$A$3:$BE$59,ReplacementRates!$A16-5,1))*IF(Main!$B$30=1,Main!$B$31,(IF(OptimumBenefits!$B17&lt;20,Main!$B$31,IF(OptimumBenefits!$B17&lt;25,Main!$B$32,IF(OptimumBenefits!$B17&lt;30,Main!$B$33,Main!$B$34)))))*OptimumBenefits!$B17</f>
        <v>0.20249999999999999</v>
      </c>
      <c r="HD17" s="418">
        <f ca="1">HC17*IF($B17=Salary!$B17,Salary!$I17,"")</f>
        <v>9480.9798100668631</v>
      </c>
      <c r="HE17" s="419">
        <f ca="1">IF($B17&lt;Main!$B$10,0,(VLOOKUP(HB17,'Survival Probability'!$A$3:$F$98,6)/(1+Main!$B$5)^(OptimumBenefits!HB17-OptimumBenefits!$A17))*(VLOOKUP(HB17,'Survival Probability'!$A$3:$F$98,3)/VLOOKUP($A17,'Survival Probability'!$A$3:$F$98,3)))</f>
        <v>2.4076525806811619</v>
      </c>
      <c r="HF17" s="282">
        <f t="shared" ca="1" si="82"/>
        <v>22826.905507093477</v>
      </c>
      <c r="HG17" s="200">
        <f t="shared" ref="HG17:JR17" si="991">HG16</f>
        <v>67</v>
      </c>
      <c r="HH17" s="416">
        <f>IF($B17&lt;Main!$B$10,0,HLOOKUP(HG17,ReplacementRates!$A$3:$BE$59,ReplacementRates!$A16-5,1))*IF(Main!$B$30=1,Main!$B$31,(IF(OptimumBenefits!$B17&lt;20,Main!$B$31,IF(OptimumBenefits!$B17&lt;25,Main!$B$32,IF(OptimumBenefits!$B17&lt;30,Main!$B$33,Main!$B$34)))))*OptimumBenefits!$B17</f>
        <v>0.20249999999999999</v>
      </c>
      <c r="HI17" s="418">
        <f ca="1">HH17*IF($B17=Salary!$B17,Salary!$I17,"")</f>
        <v>9480.9798100668631</v>
      </c>
      <c r="HJ17" s="419">
        <f ca="1">IF($B17&lt;Main!$B$10,0,(VLOOKUP(HG17,'Survival Probability'!$A$3:$F$98,6)/(1+Main!$B$5)^(OptimumBenefits!HG17-OptimumBenefits!$A17))*(VLOOKUP(HG17,'Survival Probability'!$A$3:$F$98,3)/VLOOKUP($A17,'Survival Probability'!$A$3:$F$98,3)))</f>
        <v>2.2017023010882224</v>
      </c>
      <c r="HK17" s="282">
        <f t="shared" ca="1" si="84"/>
        <v>20874.295064395192</v>
      </c>
      <c r="HL17" s="200">
        <f t="shared" ref="HL17:JW17" si="992">HL16</f>
        <v>68</v>
      </c>
      <c r="HM17" s="416">
        <f>IF($B17&lt;Main!$B$10,0,HLOOKUP(HL17,ReplacementRates!$A$3:$BE$59,ReplacementRates!$A16-5,1))*IF(Main!$B$30=1,Main!$B$31,(IF(OptimumBenefits!$B17&lt;20,Main!$B$31,IF(OptimumBenefits!$B17&lt;25,Main!$B$32,IF(OptimumBenefits!$B17&lt;30,Main!$B$33,Main!$B$34)))))*OptimumBenefits!$B17</f>
        <v>0.20249999999999999</v>
      </c>
      <c r="HN17" s="418">
        <f ca="1">HM17*IF($B17=Salary!$B17,Salary!$I17,"")</f>
        <v>9480.9798100668631</v>
      </c>
      <c r="HO17" s="419">
        <f ca="1">IF($B17&lt;Main!$B$10,0,(VLOOKUP(HL17,'Survival Probability'!$A$3:$F$98,6)/(1+Main!$B$5)^(OptimumBenefits!HL17-OptimumBenefits!$A17))*(VLOOKUP(HL17,'Survival Probability'!$A$3:$F$98,3)/VLOOKUP($A17,'Survival Probability'!$A$3:$F$98,3)))</f>
        <v>2.0105590100729773</v>
      </c>
      <c r="HP17" s="282">
        <f t="shared" ca="1" si="86"/>
        <v>19062.069381449917</v>
      </c>
      <c r="HQ17" s="200">
        <f t="shared" ref="HQ17:KB17" si="993">HQ16</f>
        <v>69</v>
      </c>
      <c r="HR17" s="416">
        <f>IF($B17&lt;Main!$B$10,0,HLOOKUP(HQ17,ReplacementRates!$A$3:$BE$59,ReplacementRates!$A16-5,1))*IF(Main!$B$30=1,Main!$B$31,(IF(OptimumBenefits!$B17&lt;20,Main!$B$31,IF(OptimumBenefits!$B17&lt;25,Main!$B$32,IF(OptimumBenefits!$B17&lt;30,Main!$B$33,Main!$B$34)))))*OptimumBenefits!$B17</f>
        <v>0.20249999999999999</v>
      </c>
      <c r="HS17" s="418">
        <f ca="1">HR17*IF($B17=Salary!$B17,Salary!$I17,"")</f>
        <v>9480.9798100668631</v>
      </c>
      <c r="HT17" s="419">
        <f ca="1">IF($B17&lt;Main!$B$10,0,(VLOOKUP(HQ17,'Survival Probability'!$A$3:$F$98,6)/(1+Main!$B$5)^(OptimumBenefits!HQ17-OptimumBenefits!$A17))*(VLOOKUP(HQ17,'Survival Probability'!$A$3:$F$98,3)/VLOOKUP($A17,'Survival Probability'!$A$3:$F$98,3)))</f>
        <v>1.8332538229951276</v>
      </c>
      <c r="HU17" s="282">
        <f t="shared" ca="1" si="88"/>
        <v>17381.042482544697</v>
      </c>
      <c r="HV17" s="200">
        <f t="shared" ref="HV17:KG17" si="994">HV16</f>
        <v>70</v>
      </c>
      <c r="HW17" s="416">
        <f>IF($B17&lt;Main!$B$10,0,HLOOKUP(HV17,ReplacementRates!$A$3:$BE$59,ReplacementRates!$A16-5,1))*IF(Main!$B$30=1,Main!$B$31,(IF(OptimumBenefits!$B17&lt;20,Main!$B$31,IF(OptimumBenefits!$B17&lt;25,Main!$B$32,IF(OptimumBenefits!$B17&lt;30,Main!$B$33,Main!$B$34)))))*OptimumBenefits!$B17</f>
        <v>0.20249999999999999</v>
      </c>
      <c r="HX17" s="418">
        <f ca="1">HW17*IF($B17=Salary!$B17,Salary!$I17,"")</f>
        <v>9480.9798100668631</v>
      </c>
      <c r="HY17" s="419">
        <f ca="1">IF($B17&lt;Main!$B$10,0,(VLOOKUP(HV17,'Survival Probability'!$A$3:$F$98,6)/(1+Main!$B$5)^(OptimumBenefits!HV17-OptimumBenefits!$A17))*(VLOOKUP(HV17,'Survival Probability'!$A$3:$F$98,3)/VLOOKUP($A17,'Survival Probability'!$A$3:$F$98,3)))</f>
        <v>1.6688732978614098</v>
      </c>
      <c r="HZ17" s="282">
        <f t="shared" ca="1" si="90"/>
        <v>15822.554042583728</v>
      </c>
      <c r="IA17" s="200">
        <f t="shared" ref="IA17:KL17" si="995">IA16</f>
        <v>71</v>
      </c>
      <c r="IB17" s="416">
        <f>IF($B17&lt;Main!$B$10,0,HLOOKUP(IA17,ReplacementRates!$A$3:$BE$59,ReplacementRates!$A16-5,1))*IF(Main!$B$30=1,Main!$B$31,(IF(OptimumBenefits!$B17&lt;20,Main!$B$31,IF(OptimumBenefits!$B17&lt;25,Main!$B$32,IF(OptimumBenefits!$B17&lt;30,Main!$B$33,Main!$B$34)))))*OptimumBenefits!$B17</f>
        <v>0.20249999999999999</v>
      </c>
      <c r="IC17" s="418">
        <f ca="1">IB17*IF($B17=Salary!$B17,Salary!$I17,"")</f>
        <v>9480.9798100668631</v>
      </c>
      <c r="ID17" s="419">
        <f ca="1">IF($B17&lt;Main!$B$10,0,(VLOOKUP(IA17,'Survival Probability'!$A$3:$F$98,6)/(1+Main!$B$5)^(OptimumBenefits!IA17-OptimumBenefits!$A17))*(VLOOKUP(IA17,'Survival Probability'!$A$3:$F$98,3)/VLOOKUP($A17,'Survival Probability'!$A$3:$F$98,3)))</f>
        <v>1.5165575980673516</v>
      </c>
      <c r="IE17" s="282">
        <f t="shared" ca="1" si="92"/>
        <v>14378.451968080057</v>
      </c>
      <c r="IF17" s="200">
        <f t="shared" ref="IF17:KP17" si="996">IF16</f>
        <v>72</v>
      </c>
      <c r="IG17" s="416">
        <f>IF($B17&lt;Main!$B$10,0,HLOOKUP(IF17,ReplacementRates!$A$3:$BE$59,ReplacementRates!$A16-5,1))*IF(Main!$B$30=1,Main!$B$31,(IF(OptimumBenefits!$B17&lt;20,Main!$B$31,IF(OptimumBenefits!$B17&lt;25,Main!$B$32,IF(OptimumBenefits!$B17&lt;30,Main!$B$33,Main!$B$34)))))*OptimumBenefits!$B17</f>
        <v>0.20249999999999999</v>
      </c>
      <c r="IH17" s="418">
        <f ca="1">IG17*IF($B17=Salary!$B17,Salary!$I17,"")</f>
        <v>9480.9798100668631</v>
      </c>
      <c r="II17" s="419">
        <f ca="1">IF($B17&lt;Main!$B$10,0,(VLOOKUP(IF17,'Survival Probability'!$A$3:$F$98,6)/(1+Main!$B$5)^(OptimumBenefits!IF17-OptimumBenefits!$A17))*(VLOOKUP(IF17,'Survival Probability'!$A$3:$F$98,3)/VLOOKUP($A17,'Survival Probability'!$A$3:$F$98,3)))</f>
        <v>1.3754980408113169</v>
      </c>
      <c r="IJ17" s="282">
        <f t="shared" ca="1" si="94"/>
        <v>13041.069153718621</v>
      </c>
      <c r="IK17" s="200">
        <f t="shared" ref="IK17:KP17" si="997">IK16</f>
        <v>73</v>
      </c>
      <c r="IL17" s="416">
        <f>IF($B17&lt;Main!$B$10,0,HLOOKUP(IK17,ReplacementRates!$A$3:$BE$59,ReplacementRates!$A16-5,1))*IF(Main!$B$30=1,Main!$B$31,(IF(OptimumBenefits!$B17&lt;20,Main!$B$31,IF(OptimumBenefits!$B17&lt;25,Main!$B$32,IF(OptimumBenefits!$B17&lt;30,Main!$B$33,Main!$B$34)))))*OptimumBenefits!$B17</f>
        <v>0.20249999999999999</v>
      </c>
      <c r="IM17" s="418">
        <f ca="1">IL17*IF($B17=Salary!$B17,Salary!$I17,"")</f>
        <v>9480.9798100668631</v>
      </c>
      <c r="IN17" s="419">
        <f ca="1">IF($B17&lt;Main!$B$10,0,(VLOOKUP(IK17,'Survival Probability'!$A$3:$F$98,6)/(1+Main!$B$5)^(OptimumBenefits!IK17-OptimumBenefits!$A17))*(VLOOKUP(IK17,'Survival Probability'!$A$3:$F$98,3)/VLOOKUP($A17,'Survival Probability'!$A$3:$F$98,3)))</f>
        <v>1.2450003268645782</v>
      </c>
      <c r="IO17" s="282">
        <f t="shared" ca="1" si="96"/>
        <v>11803.822962529712</v>
      </c>
      <c r="IP17" s="200">
        <f t="shared" ref="IP17:KP17" si="998">IP16</f>
        <v>74</v>
      </c>
      <c r="IQ17" s="416">
        <f>IF($B17&lt;Main!$B$10,0,HLOOKUP(IP17,ReplacementRates!$A$3:$BE$59,ReplacementRates!$A16-5,1))*IF(Main!$B$30=1,Main!$B$31,(IF(OptimumBenefits!$B17&lt;20,Main!$B$31,IF(OptimumBenefits!$B17&lt;25,Main!$B$32,IF(OptimumBenefits!$B17&lt;30,Main!$B$33,Main!$B$34)))))*OptimumBenefits!$B17</f>
        <v>0.20249999999999999</v>
      </c>
      <c r="IR17" s="418">
        <f ca="1">IQ17*IF($B17=Salary!$B17,Salary!$I17,"")</f>
        <v>9480.9798100668631</v>
      </c>
      <c r="IS17" s="419">
        <f ca="1">IF($B17&lt;Main!$B$10,0,(VLOOKUP(IP17,'Survival Probability'!$A$3:$F$98,6)/(1+Main!$B$5)^(OptimumBenefits!IP17-OptimumBenefits!$A17))*(VLOOKUP(IP17,'Survival Probability'!$A$3:$F$98,3)/VLOOKUP($A17,'Survival Probability'!$A$3:$F$98,3)))</f>
        <v>1.1244755668581639</v>
      </c>
      <c r="IT17" s="282">
        <f t="shared" ca="1" si="98"/>
        <v>10661.130146295742</v>
      </c>
      <c r="IU17" s="200">
        <f t="shared" ref="IU17:KP17" si="999">IU16</f>
        <v>75</v>
      </c>
      <c r="IV17" s="416">
        <f>IF($B17&lt;Main!$B$10,0,HLOOKUP(IU17,ReplacementRates!$A$3:$BE$59,ReplacementRates!$A16-5,1))*IF(Main!$B$30=1,Main!$B$31,(IF(OptimumBenefits!$B17&lt;20,Main!$B$31,IF(OptimumBenefits!$B17&lt;25,Main!$B$32,IF(OptimumBenefits!$B17&lt;30,Main!$B$33,Main!$B$34)))))*OptimumBenefits!$B17</f>
        <v>0.20249999999999999</v>
      </c>
      <c r="IW17" s="418">
        <f ca="1">IV17*IF($B17=Salary!$B17,Salary!$I17,"")</f>
        <v>9480.9798100668631</v>
      </c>
      <c r="IX17" s="419">
        <f ca="1">IF($B17&lt;Main!$B$10,0,(VLOOKUP(IU17,'Survival Probability'!$A$3:$F$98,6)/(1+Main!$B$5)^(OptimumBenefits!IU17-OptimumBenefits!$A17))*(VLOOKUP(IU17,'Survival Probability'!$A$3:$F$98,3)/VLOOKUP($A17,'Survival Probability'!$A$3:$F$98,3)))</f>
        <v>1.0133452452803835</v>
      </c>
      <c r="IY17" s="282">
        <f t="shared" ca="1" si="100"/>
        <v>9607.5058111305698</v>
      </c>
      <c r="IZ17" s="200">
        <f t="shared" ref="IZ17:KP17" si="1000">IZ16</f>
        <v>76</v>
      </c>
      <c r="JA17" s="416">
        <f>IF($B17&lt;Main!$B$10,0,HLOOKUP(IZ17,ReplacementRates!$A$3:$BE$59,ReplacementRates!$A16-5,1))*IF(Main!$B$30=1,Main!$B$31,(IF(OptimumBenefits!$B17&lt;20,Main!$B$31,IF(OptimumBenefits!$B17&lt;25,Main!$B$32,IF(OptimumBenefits!$B17&lt;30,Main!$B$33,Main!$B$34)))))*OptimumBenefits!$B17</f>
        <v>0.20249999999999999</v>
      </c>
      <c r="JB17" s="418">
        <f ca="1">JA17*IF($B17=Salary!$B17,Salary!$I17,"")</f>
        <v>9480.9798100668631</v>
      </c>
      <c r="JC17" s="419">
        <f ca="1">IF($B17&lt;Main!$B$10,0,(VLOOKUP(IZ17,'Survival Probability'!$A$3:$F$98,6)/(1+Main!$B$5)^(OptimumBenefits!IZ17-OptimumBenefits!$A17))*(VLOOKUP(IZ17,'Survival Probability'!$A$3:$F$98,3)/VLOOKUP($A17,'Survival Probability'!$A$3:$F$98,3)))</f>
        <v>0.91104416438250813</v>
      </c>
      <c r="JD17" s="282">
        <f t="shared" ca="1" si="102"/>
        <v>8637.5913285897968</v>
      </c>
      <c r="JE17" s="200">
        <f t="shared" ref="JE17:KP17" si="1001">JE16</f>
        <v>77</v>
      </c>
      <c r="JF17" s="416">
        <f>IF($B17&lt;Main!$B$10,0,HLOOKUP(JE17,ReplacementRates!$A$3:$BE$59,ReplacementRates!$A16-5,1))*IF(Main!$B$30=1,Main!$B$31,(IF(OptimumBenefits!$B17&lt;20,Main!$B$31,IF(OptimumBenefits!$B17&lt;25,Main!$B$32,IF(OptimumBenefits!$B17&lt;30,Main!$B$33,Main!$B$34)))))*OptimumBenefits!$B17</f>
        <v>0.20249999999999999</v>
      </c>
      <c r="JG17" s="418">
        <f ca="1">JF17*IF($B17=Salary!$B17,Salary!$I17,"")</f>
        <v>9480.9798100668631</v>
      </c>
      <c r="JH17" s="419">
        <f ca="1">IF($B17&lt;Main!$B$10,0,(VLOOKUP(JE17,'Survival Probability'!$A$3:$F$98,6)/(1+Main!$B$5)^(OptimumBenefits!JE17-OptimumBenefits!$A17))*(VLOOKUP(JE17,'Survival Probability'!$A$3:$F$98,3)/VLOOKUP($A17,'Survival Probability'!$A$3:$F$98,3)))</f>
        <v>0.81702355879893751</v>
      </c>
      <c r="JI17" s="282">
        <f t="shared" ca="1" si="104"/>
        <v>7746.1838653217028</v>
      </c>
      <c r="JJ17" s="200">
        <f t="shared" ref="JJ17:KP17" si="1002">JJ16</f>
        <v>78</v>
      </c>
      <c r="JK17" s="416">
        <f>IF($B17&lt;Main!$B$10,0,HLOOKUP(JJ17,ReplacementRates!$A$3:$BE$59,ReplacementRates!$A16-5,1))*IF(Main!$B$30=1,Main!$B$31,(IF(OptimumBenefits!$B17&lt;20,Main!$B$31,IF(OptimumBenefits!$B17&lt;25,Main!$B$32,IF(OptimumBenefits!$B17&lt;30,Main!$B$33,Main!$B$34)))))*OptimumBenefits!$B17</f>
        <v>0.20249999999999999</v>
      </c>
      <c r="JL17" s="418">
        <f ca="1">JK17*IF($B17=Salary!$B17,Salary!$I17,"")</f>
        <v>9480.9798100668631</v>
      </c>
      <c r="JM17" s="419">
        <f ca="1">IF($B17&lt;Main!$B$10,0,(VLOOKUP(JJ17,'Survival Probability'!$A$3:$F$98,6)/(1+Main!$B$5)^(OptimumBenefits!JJ17-OptimumBenefits!$A17))*(VLOOKUP(JJ17,'Survival Probability'!$A$3:$F$98,3)/VLOOKUP($A17,'Survival Probability'!$A$3:$F$98,3)))</f>
        <v>0.73076369846109102</v>
      </c>
      <c r="JN17" s="282">
        <f t="shared" ca="1" si="106"/>
        <v>6928.3558710393927</v>
      </c>
      <c r="JO17" s="200">
        <f t="shared" ref="JO17:KP17" si="1003">JO16</f>
        <v>79</v>
      </c>
      <c r="JP17" s="416">
        <f>IF($B17&lt;Main!$B$10,0,HLOOKUP(JO17,ReplacementRates!$A$3:$BE$59,ReplacementRates!$A16-5,1))*IF(Main!$B$30=1,Main!$B$31,(IF(OptimumBenefits!$B17&lt;20,Main!$B$31,IF(OptimumBenefits!$B17&lt;25,Main!$B$32,IF(OptimumBenefits!$B17&lt;30,Main!$B$33,Main!$B$34)))))*OptimumBenefits!$B17</f>
        <v>0.20249999999999999</v>
      </c>
      <c r="JQ17" s="418">
        <f ca="1">JP17*IF($B17=Salary!$B17,Salary!$I17,"")</f>
        <v>9480.9798100668631</v>
      </c>
      <c r="JR17" s="419">
        <f ca="1">IF($B17&lt;Main!$B$10,0,(VLOOKUP(JO17,'Survival Probability'!$A$3:$F$98,6)/(1+Main!$B$5)^(OptimumBenefits!JO17-OptimumBenefits!$A17))*(VLOOKUP(JO17,'Survival Probability'!$A$3:$F$98,3)/VLOOKUP($A17,'Survival Probability'!$A$3:$F$98,3)))</f>
        <v>0.65175832984150917</v>
      </c>
      <c r="JS17" s="282">
        <f t="shared" ca="1" si="108"/>
        <v>6179.3075662702477</v>
      </c>
      <c r="JT17" s="200">
        <f t="shared" ref="JT17:KP17" si="1004">JT16</f>
        <v>80</v>
      </c>
      <c r="JU17" s="416">
        <f>IF($B17&lt;Main!$B$10,0,HLOOKUP(JT17,ReplacementRates!$A$3:$BE$59,ReplacementRates!$A16-5,1))*IF(Main!$B$30=1,Main!$B$31,(IF(OptimumBenefits!$B17&lt;20,Main!$B$31,IF(OptimumBenefits!$B17&lt;25,Main!$B$32,IF(OptimumBenefits!$B17&lt;30,Main!$B$33,Main!$B$34)))))*OptimumBenefits!$B17</f>
        <v>0.20249999999999999</v>
      </c>
      <c r="JV17" s="418">
        <f ca="1">JU17*IF($B17=Salary!$B17,Salary!$I17,"")</f>
        <v>9480.9798100668631</v>
      </c>
      <c r="JW17" s="419">
        <f ca="1">IF($B17&lt;Main!$B$10,0,(VLOOKUP(JT17,'Survival Probability'!$A$3:$F$98,6)/(1+Main!$B$5)^(OptimumBenefits!JT17-OptimumBenefits!$A17))*(VLOOKUP(JT17,'Survival Probability'!$A$3:$F$98,3)/VLOOKUP($A17,'Survival Probability'!$A$3:$F$98,3)))</f>
        <v>0.57950912885145078</v>
      </c>
      <c r="JX17" s="282">
        <f t="shared" ca="1" si="110"/>
        <v>5494.314350390041</v>
      </c>
      <c r="JY17" s="200">
        <f t="shared" ref="JY17:KP17" si="1005">JY16</f>
        <v>81</v>
      </c>
      <c r="JZ17" s="416">
        <f>IF($B17&lt;Main!$B$10,0,HLOOKUP(JY17,ReplacementRates!$A$3:$BE$59,ReplacementRates!$A16-5,1))*IF(Main!$B$30=1,Main!$B$31,(IF(OptimumBenefits!$B17&lt;20,Main!$B$31,IF(OptimumBenefits!$B17&lt;25,Main!$B$32,IF(OptimumBenefits!$B17&lt;30,Main!$B$33,Main!$B$34)))))*OptimumBenefits!$B17</f>
        <v>0.20249999999999999</v>
      </c>
      <c r="KA17" s="418">
        <f ca="1">JZ17*IF($B17=Salary!$B17,Salary!$I17,"")</f>
        <v>9480.9798100668631</v>
      </c>
      <c r="KB17" s="419">
        <f ca="1">IF($B17&lt;Main!$B$10,0,(VLOOKUP(JY17,'Survival Probability'!$A$3:$F$98,6)/(1+Main!$B$5)^(OptimumBenefits!JY17-OptimumBenefits!$A17))*(VLOOKUP(JY17,'Survival Probability'!$A$3:$F$98,3)/VLOOKUP($A17,'Survival Probability'!$A$3:$F$98,3)))</f>
        <v>0.51355180178869564</v>
      </c>
      <c r="KC17" s="282">
        <f t="shared" ca="1" si="112"/>
        <v>4868.9742641820831</v>
      </c>
      <c r="KD17" s="200">
        <f t="shared" ref="KD17:KP17" si="1006">KD16</f>
        <v>82</v>
      </c>
      <c r="KE17" s="416">
        <f>IF($B17&lt;Main!$B$10,0,HLOOKUP(KD17,ReplacementRates!$A$3:$BE$59,ReplacementRates!$A16-5,1))*IF(Main!$B$30=1,Main!$B$31,(IF(OptimumBenefits!$B17&lt;20,Main!$B$31,IF(OptimumBenefits!$B17&lt;25,Main!$B$32,IF(OptimumBenefits!$B17&lt;30,Main!$B$33,Main!$B$34)))))*OptimumBenefits!$B17</f>
        <v>0.20249999999999999</v>
      </c>
      <c r="KF17" s="418">
        <f ca="1">KE17*IF($B17=Salary!$B17,Salary!$I17,"")</f>
        <v>9480.9798100668631</v>
      </c>
      <c r="KG17" s="419">
        <f ca="1">IF($B17&lt;Main!$B$10,0,(VLOOKUP(KD17,'Survival Probability'!$A$3:$F$98,6)/(1+Main!$B$5)^(OptimumBenefits!KD17-OptimumBenefits!$A17))*(VLOOKUP(KD17,'Survival Probability'!$A$3:$F$98,3)/VLOOKUP($A17,'Survival Probability'!$A$3:$F$98,3)))</f>
        <v>0.4534540792395495</v>
      </c>
      <c r="KH17" s="282">
        <f t="shared" ca="1" si="114"/>
        <v>4299.188970062628</v>
      </c>
      <c r="KI17" s="200">
        <f t="shared" ref="KI17:KP17" si="1007">KI16</f>
        <v>83</v>
      </c>
      <c r="KJ17" s="416">
        <f>IF($B17&lt;Main!$B$10,0,HLOOKUP(KI17,ReplacementRates!$A$3:$BE$59,ReplacementRates!$A16-5,1))*IF(Main!$B$30=1,Main!$B$31,(IF(OptimumBenefits!$B17&lt;20,Main!$B$31,IF(OptimumBenefits!$B17&lt;25,Main!$B$32,IF(OptimumBenefits!$B17&lt;30,Main!$B$33,Main!$B$34)))))*OptimumBenefits!$B17</f>
        <v>0.20249999999999999</v>
      </c>
      <c r="KK17" s="418">
        <f ca="1">KJ17*IF($B17=Salary!$B17,Salary!$I17,"")</f>
        <v>9480.9798100668631</v>
      </c>
      <c r="KL17" s="419">
        <f ca="1">IF($B17&lt;Main!$B$10,0,(VLOOKUP(KI17,'Survival Probability'!$A$3:$F$98,6)/(1+Main!$B$5)^(OptimumBenefits!KI17-OptimumBenefits!$A17))*(VLOOKUP(KI17,'Survival Probability'!$A$3:$F$98,3)/VLOOKUP($A17,'Survival Probability'!$A$3:$F$98,3)))</f>
        <v>0.39881325203102652</v>
      </c>
      <c r="KM17" s="282">
        <f t="shared" ca="1" si="116"/>
        <v>3781.1403904932699</v>
      </c>
      <c r="KN17" s="200">
        <f t="shared" ref="KN17:KP17" si="1008">KN16</f>
        <v>84</v>
      </c>
      <c r="KO17" s="416">
        <f>IF($B17&lt;Main!$B$10,0,HLOOKUP(KN17,ReplacementRates!$A$3:$BE$59,ReplacementRates!$A16-5,1))*IF(Main!$B$30=1,Main!$B$31,(IF(OptimumBenefits!$B17&lt;20,Main!$B$31,IF(OptimumBenefits!$B17&lt;25,Main!$B$32,IF(OptimumBenefits!$B17&lt;30,Main!$B$33,Main!$B$34)))))*OptimumBenefits!$B17</f>
        <v>0.20249999999999999</v>
      </c>
      <c r="KP17" s="418">
        <f ca="1">KO17*IF($B17=Salary!$B17,Salary!$I17,"")</f>
        <v>9480.9798100668631</v>
      </c>
    </row>
    <row r="18" spans="1:302">
      <c r="A18" s="205">
        <f t="shared" si="178"/>
        <v>41</v>
      </c>
      <c r="B18" s="205">
        <v>16</v>
      </c>
      <c r="C18" s="205">
        <f t="shared" ca="1" si="357"/>
        <v>0</v>
      </c>
      <c r="D18" s="271">
        <f t="shared" ca="1" si="536"/>
        <v>31291.563264643057</v>
      </c>
      <c r="E18" s="201">
        <f t="shared" si="179"/>
        <v>25</v>
      </c>
      <c r="F18" s="416">
        <f>IF($B18&lt;Main!$B$10,0,HLOOKUP(E18,ReplacementRates!$A$3:$BE$59,ReplacementRates!$A17-5,1))*IF(Main!$B$30=1,Main!$B$31,(IF(OptimumBenefits!$B18&lt;20,Main!$B$31,IF(OptimumBenefits!$B18&lt;25,Main!$B$32,IF(OptimumBenefits!$B18&lt;30,Main!$B$33,Main!$B$34)))))*OptimumBenefits!$B18</f>
        <v>0</v>
      </c>
      <c r="G18" s="418">
        <f ca="1">F18*IF($B18=Salary!$B18,Salary!$I18,"")</f>
        <v>0</v>
      </c>
      <c r="H18" s="419">
        <f ca="1">IF($B18&lt;Main!$B$10,0,(VLOOKUP(E18,'Survival Probability'!$A$3:$F$98,6)/(1+Main!$B$5)^(OptimumBenefits!E18-OptimumBenefits!$A18))*(VLOOKUP(E18,'Survival Probability'!$A$3:$F$98,3)/VLOOKUP($A18,'Survival Probability'!$A$3:$F$98,3)))</f>
        <v>2.9664446586895123</v>
      </c>
      <c r="I18" s="282">
        <f t="shared" si="476"/>
        <v>0</v>
      </c>
      <c r="J18" s="200">
        <f t="shared" ref="J18:N18" si="1009">J17</f>
        <v>26</v>
      </c>
      <c r="K18" s="416">
        <f>IF($B18&lt;Main!$B$10,0,HLOOKUP(J18,ReplacementRates!$A$3:$BE$59,ReplacementRates!$A17-5,1))*IF(Main!$B$30=1,Main!$B$31,(IF(OptimumBenefits!$B18&lt;20,Main!$B$31,IF(OptimumBenefits!$B18&lt;25,Main!$B$32,IF(OptimumBenefits!$B18&lt;30,Main!$B$33,Main!$B$34)))))*OptimumBenefits!$B18</f>
        <v>0</v>
      </c>
      <c r="L18" s="418">
        <f ca="1">K18*IF($B18=Salary!$B18,Salary!$I18,"")</f>
        <v>0</v>
      </c>
      <c r="M18" s="419">
        <f ca="1">IF($B18&lt;Main!$B$10,0,(VLOOKUP(J18,'Survival Probability'!$A$3:$F$98,6)/(1+Main!$B$5)^(OptimumBenefits!J18-OptimumBenefits!$A18))*(VLOOKUP(J18,'Survival Probability'!$A$3:$F$98,3)/VLOOKUP($A18,'Survival Probability'!$A$3:$F$98,3)))</f>
        <v>2.7718878429385265</v>
      </c>
      <c r="N18" s="282">
        <f t="shared" si="2"/>
        <v>0</v>
      </c>
      <c r="O18" s="200">
        <f t="shared" ref="O18:BZ18" si="1010">O17</f>
        <v>27</v>
      </c>
      <c r="P18" s="416">
        <f>IF($B18&lt;Main!$B$10,0,HLOOKUP(O18,ReplacementRates!$A$3:$BE$59,ReplacementRates!$A17-5,1))*IF(Main!$B$30=1,Main!$B$31,(IF(OptimumBenefits!$B18&lt;20,Main!$B$31,IF(OptimumBenefits!$B18&lt;25,Main!$B$32,IF(OptimumBenefits!$B18&lt;30,Main!$B$33,Main!$B$34)))))*OptimumBenefits!$B18</f>
        <v>0</v>
      </c>
      <c r="Q18" s="418">
        <f ca="1">P18*IF($B18=Salary!$B18,Salary!$I18,"")</f>
        <v>0</v>
      </c>
      <c r="R18" s="419">
        <f ca="1">IF($B18&lt;Main!$B$10,0,(VLOOKUP(O18,'Survival Probability'!$A$3:$F$98,6)/(1+Main!$B$5)^(OptimumBenefits!O18-OptimumBenefits!$A18))*(VLOOKUP(O18,'Survival Probability'!$A$3:$F$98,3)/VLOOKUP($A18,'Survival Probability'!$A$3:$F$98,3)))</f>
        <v>2.5900537773583978</v>
      </c>
      <c r="S18" s="282">
        <f t="shared" si="4"/>
        <v>0</v>
      </c>
      <c r="T18" s="200">
        <f t="shared" ref="T18:CE18" si="1011">T17</f>
        <v>28</v>
      </c>
      <c r="U18" s="416">
        <f>IF($B18&lt;Main!$B$10,0,HLOOKUP(T18,ReplacementRates!$A$3:$BE$59,ReplacementRates!$A17-5,1))*IF(Main!$B$30=1,Main!$B$31,(IF(OptimumBenefits!$B18&lt;20,Main!$B$31,IF(OptimumBenefits!$B18&lt;25,Main!$B$32,IF(OptimumBenefits!$B18&lt;30,Main!$B$33,Main!$B$34)))))*OptimumBenefits!$B18</f>
        <v>0</v>
      </c>
      <c r="V18" s="418">
        <f ca="1">U18*IF($B18=Salary!$B18,Salary!$I18,"")</f>
        <v>0</v>
      </c>
      <c r="W18" s="419">
        <f ca="1">IF($B18&lt;Main!$B$10,0,(VLOOKUP(T18,'Survival Probability'!$A$3:$F$98,6)/(1+Main!$B$5)^(OptimumBenefits!T18-OptimumBenefits!$A18))*(VLOOKUP(T18,'Survival Probability'!$A$3:$F$98,3)/VLOOKUP($A18,'Survival Probability'!$A$3:$F$98,3)))</f>
        <v>2.4201121582562921</v>
      </c>
      <c r="X18" s="282">
        <f t="shared" si="6"/>
        <v>0</v>
      </c>
      <c r="Y18" s="200">
        <f t="shared" ref="Y18:CJ18" si="1012">Y17</f>
        <v>29</v>
      </c>
      <c r="Z18" s="416">
        <f>IF($B18&lt;Main!$B$10,0,HLOOKUP(Y18,ReplacementRates!$A$3:$BE$59,ReplacementRates!$A17-5,1))*IF(Main!$B$30=1,Main!$B$31,(IF(OptimumBenefits!$B18&lt;20,Main!$B$31,IF(OptimumBenefits!$B18&lt;25,Main!$B$32,IF(OptimumBenefits!$B18&lt;30,Main!$B$33,Main!$B$34)))))*OptimumBenefits!$B18</f>
        <v>0</v>
      </c>
      <c r="AA18" s="418">
        <f ca="1">Z18*IF($B18=Salary!$B18,Salary!$I18,"")</f>
        <v>0</v>
      </c>
      <c r="AB18" s="419">
        <f ca="1">IF($B18&lt;Main!$B$10,0,(VLOOKUP(Y18,'Survival Probability'!$A$3:$F$98,6)/(1+Main!$B$5)^(OptimumBenefits!Y18-OptimumBenefits!$A18))*(VLOOKUP(Y18,'Survival Probability'!$A$3:$F$98,3)/VLOOKUP($A18,'Survival Probability'!$A$3:$F$98,3)))</f>
        <v>2.2612870248492589</v>
      </c>
      <c r="AC18" s="282">
        <f t="shared" si="8"/>
        <v>0</v>
      </c>
      <c r="AD18" s="200">
        <f t="shared" ref="AD18:CO18" si="1013">AD17</f>
        <v>30</v>
      </c>
      <c r="AE18" s="416">
        <f>IF($B18&lt;Main!$B$10,0,HLOOKUP(AD18,ReplacementRates!$A$3:$BE$59,ReplacementRates!$A17-5,1))*IF(Main!$B$30=1,Main!$B$31,(IF(OptimumBenefits!$B18&lt;20,Main!$B$31,IF(OptimumBenefits!$B18&lt;25,Main!$B$32,IF(OptimumBenefits!$B18&lt;30,Main!$B$33,Main!$B$34)))))*OptimumBenefits!$B18</f>
        <v>0</v>
      </c>
      <c r="AF18" s="418">
        <f ca="1">AE18*IF($B18=Salary!$B18,Salary!$I18,"")</f>
        <v>0</v>
      </c>
      <c r="AG18" s="419">
        <f ca="1">IF($B18&lt;Main!$B$10,0,(VLOOKUP(AD18,'Survival Probability'!$A$3:$F$98,6)/(1+Main!$B$5)^(OptimumBenefits!AD18-OptimumBenefits!$A18))*(VLOOKUP(AD18,'Survival Probability'!$A$3:$F$98,3)/VLOOKUP($A18,'Survival Probability'!$A$3:$F$98,3)))</f>
        <v>2.1128532534069815</v>
      </c>
      <c r="AH18" s="282">
        <f t="shared" si="10"/>
        <v>0</v>
      </c>
      <c r="AI18" s="200">
        <f t="shared" ref="AI18:CT18" si="1014">AI17</f>
        <v>31</v>
      </c>
      <c r="AJ18" s="416">
        <f>IF($B18&lt;Main!$B$10,0,HLOOKUP(AI18,ReplacementRates!$A$3:$BE$59,ReplacementRates!$A17-5,1))*IF(Main!$B$30=1,Main!$B$31,(IF(OptimumBenefits!$B18&lt;20,Main!$B$31,IF(OptimumBenefits!$B18&lt;25,Main!$B$32,IF(OptimumBenefits!$B18&lt;30,Main!$B$33,Main!$B$34)))))*OptimumBenefits!$B18</f>
        <v>0</v>
      </c>
      <c r="AK18" s="418">
        <f ca="1">AJ18*IF($B18=Salary!$B18,Salary!$I18,"")</f>
        <v>0</v>
      </c>
      <c r="AL18" s="419">
        <f ca="1">IF($B18&lt;Main!$B$10,0,(VLOOKUP(AI18,'Survival Probability'!$A$3:$F$98,6)/(1+Main!$B$5)^(OptimumBenefits!AI18-OptimumBenefits!$A18))*(VLOOKUP(AI18,'Survival Probability'!$A$3:$F$98,3)/VLOOKUP($A18,'Survival Probability'!$A$3:$F$98,3)))</f>
        <v>1.9741333798091356</v>
      </c>
      <c r="AM18" s="282">
        <f t="shared" si="12"/>
        <v>0</v>
      </c>
      <c r="AN18" s="200">
        <f t="shared" ref="AN18:CY18" si="1015">AN17</f>
        <v>32</v>
      </c>
      <c r="AO18" s="416">
        <f>IF($B18&lt;Main!$B$10,0,HLOOKUP(AN18,ReplacementRates!$A$3:$BE$59,ReplacementRates!$A17-5,1))*IF(Main!$B$30=1,Main!$B$31,(IF(OptimumBenefits!$B18&lt;20,Main!$B$31,IF(OptimumBenefits!$B18&lt;25,Main!$B$32,IF(OptimumBenefits!$B18&lt;30,Main!$B$33,Main!$B$34)))))*OptimumBenefits!$B18</f>
        <v>0</v>
      </c>
      <c r="AP18" s="418">
        <f ca="1">AO18*IF($B18=Salary!$B18,Salary!$I18,"")</f>
        <v>0</v>
      </c>
      <c r="AQ18" s="419">
        <f ca="1">IF($B18&lt;Main!$B$10,0,(VLOOKUP(AN18,'Survival Probability'!$A$3:$F$98,6)/(1+Main!$B$5)^(OptimumBenefits!AN18-OptimumBenefits!$A18))*(VLOOKUP(AN18,'Survival Probability'!$A$3:$F$98,3)/VLOOKUP($A18,'Survival Probability'!$A$3:$F$98,3)))</f>
        <v>1.8444839708022576</v>
      </c>
      <c r="AR18" s="282">
        <f t="shared" si="14"/>
        <v>0</v>
      </c>
      <c r="AS18" s="200">
        <f t="shared" ref="AS18:DD18" si="1016">AS17</f>
        <v>33</v>
      </c>
      <c r="AT18" s="416">
        <f>IF($B18&lt;Main!$B$10,0,HLOOKUP(AS18,ReplacementRates!$A$3:$BE$59,ReplacementRates!$A17-5,1))*IF(Main!$B$30=1,Main!$B$31,(IF(OptimumBenefits!$B18&lt;20,Main!$B$31,IF(OptimumBenefits!$B18&lt;25,Main!$B$32,IF(OptimumBenefits!$B18&lt;30,Main!$B$33,Main!$B$34)))))*OptimumBenefits!$B18</f>
        <v>0</v>
      </c>
      <c r="AU18" s="418">
        <f ca="1">AT18*IF($B18=Salary!$B18,Salary!$I18,"")</f>
        <v>0</v>
      </c>
      <c r="AV18" s="419">
        <f ca="1">IF($B18&lt;Main!$B$10,0,(VLOOKUP(AS18,'Survival Probability'!$A$3:$F$98,6)/(1+Main!$B$5)^(OptimumBenefits!AS18-OptimumBenefits!$A18))*(VLOOKUP(AS18,'Survival Probability'!$A$3:$F$98,3)/VLOOKUP($A18,'Survival Probability'!$A$3:$F$98,3)))</f>
        <v>1.7233156876911391</v>
      </c>
      <c r="AW18" s="282">
        <f t="shared" si="16"/>
        <v>0</v>
      </c>
      <c r="AX18" s="200">
        <f t="shared" ref="AX18:DI18" si="1017">AX17</f>
        <v>34</v>
      </c>
      <c r="AY18" s="416">
        <f>IF($B18&lt;Main!$B$10,0,HLOOKUP(AX18,ReplacementRates!$A$3:$BE$59,ReplacementRates!$A17-5,1))*IF(Main!$B$30=1,Main!$B$31,(IF(OptimumBenefits!$B18&lt;20,Main!$B$31,IF(OptimumBenefits!$B18&lt;25,Main!$B$32,IF(OptimumBenefits!$B18&lt;30,Main!$B$33,Main!$B$34)))))*OptimumBenefits!$B18</f>
        <v>0</v>
      </c>
      <c r="AZ18" s="418">
        <f ca="1">AY18*IF($B18=Salary!$B18,Salary!$I18,"")</f>
        <v>0</v>
      </c>
      <c r="BA18" s="419">
        <f ca="1">IF($B18&lt;Main!$B$10,0,(VLOOKUP(AX18,'Survival Probability'!$A$3:$F$98,6)/(1+Main!$B$5)^(OptimumBenefits!AX18-OptimumBenefits!$A18))*(VLOOKUP(AX18,'Survival Probability'!$A$3:$F$98,3)/VLOOKUP($A18,'Survival Probability'!$A$3:$F$98,3)))</f>
        <v>1.6100773487222757</v>
      </c>
      <c r="BB18" s="282">
        <f t="shared" si="18"/>
        <v>0</v>
      </c>
      <c r="BC18" s="200">
        <f t="shared" ref="BC18:DN18" si="1018">BC17</f>
        <v>35</v>
      </c>
      <c r="BD18" s="416">
        <f>IF($B18&lt;Main!$B$10,0,HLOOKUP(BC18,ReplacementRates!$A$3:$BE$59,ReplacementRates!$A17-5,1))*IF(Main!$B$30=1,Main!$B$31,(IF(OptimumBenefits!$B18&lt;20,Main!$B$31,IF(OptimumBenefits!$B18&lt;25,Main!$B$32,IF(OptimumBenefits!$B18&lt;30,Main!$B$33,Main!$B$34)))))*OptimumBenefits!$B18</f>
        <v>0</v>
      </c>
      <c r="BE18" s="418">
        <f ca="1">BD18*IF($B18=Salary!$B18,Salary!$I18,"")</f>
        <v>0</v>
      </c>
      <c r="BF18" s="419">
        <f ca="1">IF($B18&lt;Main!$B$10,0,(VLOOKUP(BC18,'Survival Probability'!$A$3:$F$98,6)/(1+Main!$B$5)^(OptimumBenefits!BC18-OptimumBenefits!$A18))*(VLOOKUP(BC18,'Survival Probability'!$A$3:$F$98,3)/VLOOKUP($A18,'Survival Probability'!$A$3:$F$98,3)))</f>
        <v>1.5042543557286581</v>
      </c>
      <c r="BG18" s="282">
        <f t="shared" si="20"/>
        <v>0</v>
      </c>
      <c r="BH18" s="200">
        <f t="shared" ref="BH18:DS18" si="1019">BH17</f>
        <v>36</v>
      </c>
      <c r="BI18" s="416">
        <f>IF($B18&lt;Main!$B$10,0,HLOOKUP(BH18,ReplacementRates!$A$3:$BE$59,ReplacementRates!$A17-5,1))*IF(Main!$B$30=1,Main!$B$31,(IF(OptimumBenefits!$B18&lt;20,Main!$B$31,IF(OptimumBenefits!$B18&lt;25,Main!$B$32,IF(OptimumBenefits!$B18&lt;30,Main!$B$33,Main!$B$34)))))*OptimumBenefits!$B18</f>
        <v>0</v>
      </c>
      <c r="BJ18" s="418">
        <f ca="1">BI18*IF($B18=Salary!$B18,Salary!$I18,"")</f>
        <v>0</v>
      </c>
      <c r="BK18" s="419">
        <f ca="1">IF($B18&lt;Main!$B$10,0,(VLOOKUP(BH18,'Survival Probability'!$A$3:$F$98,6)/(1+Main!$B$5)^(OptimumBenefits!BH18-OptimumBenefits!$A18))*(VLOOKUP(BH18,'Survival Probability'!$A$3:$F$98,3)/VLOOKUP($A18,'Survival Probability'!$A$3:$F$98,3)))</f>
        <v>1.4053654174607861</v>
      </c>
      <c r="BL18" s="282">
        <f t="shared" si="22"/>
        <v>0</v>
      </c>
      <c r="BM18" s="200">
        <f t="shared" ref="BM18:DX18" si="1020">BM17</f>
        <v>37</v>
      </c>
      <c r="BN18" s="416">
        <f>IF($B18&lt;Main!$B$10,0,HLOOKUP(BM18,ReplacementRates!$A$3:$BE$59,ReplacementRates!$A17-5,1))*IF(Main!$B$30=1,Main!$B$31,(IF(OptimumBenefits!$B18&lt;20,Main!$B$31,IF(OptimumBenefits!$B18&lt;25,Main!$B$32,IF(OptimumBenefits!$B18&lt;30,Main!$B$33,Main!$B$34)))))*OptimumBenefits!$B18</f>
        <v>0</v>
      </c>
      <c r="BO18" s="418">
        <f ca="1">BN18*IF($B18=Salary!$B18,Salary!$I18,"")</f>
        <v>0</v>
      </c>
      <c r="BP18" s="419">
        <f ca="1">IF($B18&lt;Main!$B$10,0,(VLOOKUP(BM18,'Survival Probability'!$A$3:$F$98,6)/(1+Main!$B$5)^(OptimumBenefits!BM18-OptimumBenefits!$A18))*(VLOOKUP(BM18,'Survival Probability'!$A$3:$F$98,3)/VLOOKUP($A18,'Survival Probability'!$A$3:$F$98,3)))</f>
        <v>1.3129464001682156</v>
      </c>
      <c r="BQ18" s="282">
        <f t="shared" si="24"/>
        <v>0</v>
      </c>
      <c r="BR18" s="200">
        <f t="shared" ref="BR18:EC18" si="1021">BR17</f>
        <v>38</v>
      </c>
      <c r="BS18" s="416">
        <f>IF($B18&lt;Main!$B$10,0,HLOOKUP(BR18,ReplacementRates!$A$3:$BE$59,ReplacementRates!$A17-5,1))*IF(Main!$B$30=1,Main!$B$31,(IF(OptimumBenefits!$B18&lt;20,Main!$B$31,IF(OptimumBenefits!$B18&lt;25,Main!$B$32,IF(OptimumBenefits!$B18&lt;30,Main!$B$33,Main!$B$34)))))*OptimumBenefits!$B18</f>
        <v>0</v>
      </c>
      <c r="BT18" s="418">
        <f ca="1">BS18*IF($B18=Salary!$B18,Salary!$I18,"")</f>
        <v>0</v>
      </c>
      <c r="BU18" s="419">
        <f ca="1">IF($B18&lt;Main!$B$10,0,(VLOOKUP(BR18,'Survival Probability'!$A$3:$F$98,6)/(1+Main!$B$5)^(OptimumBenefits!BR18-OptimumBenefits!$A18))*(VLOOKUP(BR18,'Survival Probability'!$A$3:$F$98,3)/VLOOKUP($A18,'Survival Probability'!$A$3:$F$98,3)))</f>
        <v>1.226579551280123</v>
      </c>
      <c r="BV18" s="282">
        <f t="shared" si="26"/>
        <v>0</v>
      </c>
      <c r="BW18" s="200">
        <f t="shared" ref="BW18:EH18" si="1022">BW17</f>
        <v>39</v>
      </c>
      <c r="BX18" s="416">
        <f>IF($B18&lt;Main!$B$10,0,HLOOKUP(BW18,ReplacementRates!$A$3:$BE$59,ReplacementRates!$A17-5,1))*IF(Main!$B$30=1,Main!$B$31,(IF(OptimumBenefits!$B18&lt;20,Main!$B$31,IF(OptimumBenefits!$B18&lt;25,Main!$B$32,IF(OptimumBenefits!$B18&lt;30,Main!$B$33,Main!$B$34)))))*OptimumBenefits!$B18</f>
        <v>0</v>
      </c>
      <c r="BY18" s="418">
        <f ca="1">BX18*IF($B18=Salary!$B18,Salary!$I18,"")</f>
        <v>0</v>
      </c>
      <c r="BZ18" s="419">
        <f ca="1">IF($B18&lt;Main!$B$10,0,(VLOOKUP(BW18,'Survival Probability'!$A$3:$F$98,6)/(1+Main!$B$5)^(OptimumBenefits!BW18-OptimumBenefits!$A18))*(VLOOKUP(BW18,'Survival Probability'!$A$3:$F$98,3)/VLOOKUP($A18,'Survival Probability'!$A$3:$F$98,3)))</f>
        <v>1.1458735489356218</v>
      </c>
      <c r="CA18" s="282">
        <f t="shared" si="28"/>
        <v>0</v>
      </c>
      <c r="CB18" s="200">
        <f t="shared" ref="CB18:EM18" si="1023">CB17</f>
        <v>40</v>
      </c>
      <c r="CC18" s="416">
        <f>IF($B18&lt;Main!$B$10,0,HLOOKUP(CB18,ReplacementRates!$A$3:$BE$59,ReplacementRates!$A17-5,1))*IF(Main!$B$30=1,Main!$B$31,(IF(OptimumBenefits!$B18&lt;20,Main!$B$31,IF(OptimumBenefits!$B18&lt;25,Main!$B$32,IF(OptimumBenefits!$B18&lt;30,Main!$B$33,Main!$B$34)))))*OptimumBenefits!$B18</f>
        <v>0</v>
      </c>
      <c r="CD18" s="418">
        <f ca="1">CC18*IF($B18=Salary!$B18,Salary!$I18,"")</f>
        <v>0</v>
      </c>
      <c r="CE18" s="419">
        <f ca="1">IF($B18&lt;Main!$B$10,0,(VLOOKUP(CB18,'Survival Probability'!$A$3:$F$98,6)/(1+Main!$B$5)^(OptimumBenefits!CB18-OptimumBenefits!$A18))*(VLOOKUP(CB18,'Survival Probability'!$A$3:$F$98,3)/VLOOKUP($A18,'Survival Probability'!$A$3:$F$98,3)))</f>
        <v>1.0704615206223049</v>
      </c>
      <c r="CF18" s="282">
        <f t="shared" si="30"/>
        <v>0</v>
      </c>
      <c r="CG18" s="200">
        <f t="shared" ref="CG18:ER18" si="1024">CG17</f>
        <v>41</v>
      </c>
      <c r="CH18" s="416">
        <f>IF($B18&lt;Main!$B$10,0,HLOOKUP(CG18,ReplacementRates!$A$3:$BE$59,ReplacementRates!$A17-5,1))*IF(Main!$B$30=1,Main!$B$31,(IF(OptimumBenefits!$B18&lt;20,Main!$B$31,IF(OptimumBenefits!$B18&lt;25,Main!$B$32,IF(OptimumBenefits!$B18&lt;30,Main!$B$33,Main!$B$34)))))*OptimumBenefits!$B18</f>
        <v>0</v>
      </c>
      <c r="CI18" s="418">
        <f ca="1">CH18*IF($B18=Salary!$B18,Salary!$I18,"")</f>
        <v>0</v>
      </c>
      <c r="CJ18" s="419">
        <f ca="1">IF($B18&lt;Main!$B$10,0,(VLOOKUP(CG18,'Survival Probability'!$A$3:$F$98,6)/(1+Main!$B$5)^(OptimumBenefits!CG18-OptimumBenefits!$A18))*(VLOOKUP(CG18,'Survival Probability'!$A$3:$F$98,3)/VLOOKUP($A18,'Survival Probability'!$A$3:$F$98,3)))</f>
        <v>1</v>
      </c>
      <c r="CK18" s="282">
        <f t="shared" ca="1" si="32"/>
        <v>0</v>
      </c>
      <c r="CL18" s="200">
        <f t="shared" ref="CL18:EW18" si="1025">CL17</f>
        <v>42</v>
      </c>
      <c r="CM18" s="416">
        <f>IF($B18&lt;Main!$B$10,0,HLOOKUP(CL18,ReplacementRates!$A$3:$BE$59,ReplacementRates!$A17-5,1))*IF(Main!$B$30=1,Main!$B$31,(IF(OptimumBenefits!$B18&lt;20,Main!$B$31,IF(OptimumBenefits!$B18&lt;25,Main!$B$32,IF(OptimumBenefits!$B18&lt;30,Main!$B$33,Main!$B$34)))))*OptimumBenefits!$B18</f>
        <v>0</v>
      </c>
      <c r="CN18" s="418">
        <f ca="1">CM18*IF($B18=Salary!$B18,Salary!$I18,"")</f>
        <v>0</v>
      </c>
      <c r="CO18" s="419">
        <f ca="1">IF($B18&lt;Main!$B$10,0,(VLOOKUP(CL18,'Survival Probability'!$A$3:$F$98,6)/(1+Main!$B$5)^(OptimumBenefits!CL18-OptimumBenefits!$A18))*(VLOOKUP(CL18,'Survival Probability'!$A$3:$F$98,3)/VLOOKUP($A18,'Survival Probability'!$A$3:$F$98,3)))</f>
        <v>0.93413505212551751</v>
      </c>
      <c r="CP18" s="282">
        <f t="shared" ca="1" si="34"/>
        <v>0</v>
      </c>
      <c r="CQ18" s="200">
        <f t="shared" ref="CQ18:FB18" si="1026">CQ17</f>
        <v>43</v>
      </c>
      <c r="CR18" s="416">
        <f>IF($B18&lt;Main!$B$10,0,HLOOKUP(CQ18,ReplacementRates!$A$3:$BE$59,ReplacementRates!$A17-5,1))*IF(Main!$B$30=1,Main!$B$31,(IF(OptimumBenefits!$B18&lt;20,Main!$B$31,IF(OptimumBenefits!$B18&lt;25,Main!$B$32,IF(OptimumBenefits!$B18&lt;30,Main!$B$33,Main!$B$34)))))*OptimumBenefits!$B18</f>
        <v>0</v>
      </c>
      <c r="CS18" s="418">
        <f ca="1">CR18*IF($B18=Salary!$B18,Salary!$I18,"")</f>
        <v>0</v>
      </c>
      <c r="CT18" s="419">
        <f ca="1">IF($B18&lt;Main!$B$10,0,(VLOOKUP(CQ18,'Survival Probability'!$A$3:$F$98,6)/(1+Main!$B$5)^(OptimumBenefits!CQ18-OptimumBenefits!$A18))*(VLOOKUP(CQ18,'Survival Probability'!$A$3:$F$98,3)/VLOOKUP($A18,'Survival Probability'!$A$3:$F$98,3)))</f>
        <v>0.87257289044057773</v>
      </c>
      <c r="CU18" s="282">
        <f t="shared" ca="1" si="36"/>
        <v>0</v>
      </c>
      <c r="CV18" s="200">
        <f t="shared" ref="CV18:FG18" si="1027">CV17</f>
        <v>44</v>
      </c>
      <c r="CW18" s="416">
        <f>IF($B18&lt;Main!$B$10,0,HLOOKUP(CV18,ReplacementRates!$A$3:$BE$59,ReplacementRates!$A17-5,1))*IF(Main!$B$30=1,Main!$B$31,(IF(OptimumBenefits!$B18&lt;20,Main!$B$31,IF(OptimumBenefits!$B18&lt;25,Main!$B$32,IF(OptimumBenefits!$B18&lt;30,Main!$B$33,Main!$B$34)))))*OptimumBenefits!$B18</f>
        <v>0</v>
      </c>
      <c r="CX18" s="418">
        <f ca="1">CW18*IF($B18=Salary!$B18,Salary!$I18,"")</f>
        <v>0</v>
      </c>
      <c r="CY18" s="419">
        <f ca="1">IF($B18&lt;Main!$B$10,0,(VLOOKUP(CV18,'Survival Probability'!$A$3:$F$98,6)/(1+Main!$B$5)^(OptimumBenefits!CV18-OptimumBenefits!$A18))*(VLOOKUP(CV18,'Survival Probability'!$A$3:$F$98,3)/VLOOKUP($A18,'Survival Probability'!$A$3:$F$98,3)))</f>
        <v>0.81503724237805975</v>
      </c>
      <c r="CZ18" s="282">
        <f t="shared" ca="1" si="38"/>
        <v>0</v>
      </c>
      <c r="DA18" s="200">
        <f t="shared" ref="DA18:FL18" si="1028">DA17</f>
        <v>45</v>
      </c>
      <c r="DB18" s="416">
        <f>IF($B18&lt;Main!$B$10,0,HLOOKUP(DA18,ReplacementRates!$A$3:$BE$59,ReplacementRates!$A17-5,1))*IF(Main!$B$30=1,Main!$B$31,(IF(OptimumBenefits!$B18&lt;20,Main!$B$31,IF(OptimumBenefits!$B18&lt;25,Main!$B$32,IF(OptimumBenefits!$B18&lt;30,Main!$B$33,Main!$B$34)))))*OptimumBenefits!$B18</f>
        <v>0</v>
      </c>
      <c r="DC18" s="418">
        <f ca="1">DB18*IF($B18=Salary!$B18,Salary!$I18,"")</f>
        <v>0</v>
      </c>
      <c r="DD18" s="419">
        <f ca="1">IF($B18&lt;Main!$B$10,0,(VLOOKUP(DA18,'Survival Probability'!$A$3:$F$98,6)/(1+Main!$B$5)^(OptimumBenefits!DA18-OptimumBenefits!$A18))*(VLOOKUP(DA18,'Survival Probability'!$A$3:$F$98,3)/VLOOKUP($A18,'Survival Probability'!$A$3:$F$98,3)))</f>
        <v>13.824380314955221</v>
      </c>
      <c r="DE18" s="282">
        <f t="shared" ca="1" si="40"/>
        <v>0</v>
      </c>
      <c r="DF18" s="200">
        <f t="shared" ref="DF18:FQ18" si="1029">DF17</f>
        <v>46</v>
      </c>
      <c r="DG18" s="416">
        <f>IF($B18&lt;Main!$B$10,0,HLOOKUP(DF18,ReplacementRates!$A$3:$BE$59,ReplacementRates!$A17-5,1))*IF(Main!$B$30=1,Main!$B$31,(IF(OptimumBenefits!$B18&lt;20,Main!$B$31,IF(OptimumBenefits!$B18&lt;25,Main!$B$32,IF(OptimumBenefits!$B18&lt;30,Main!$B$33,Main!$B$34)))))*OptimumBenefits!$B18</f>
        <v>0</v>
      </c>
      <c r="DH18" s="418">
        <f ca="1">DG18*IF($B18=Salary!$B18,Salary!$I18,"")</f>
        <v>0</v>
      </c>
      <c r="DI18" s="419">
        <f ca="1">IF($B18&lt;Main!$B$10,0,(VLOOKUP(DF18,'Survival Probability'!$A$3:$F$98,6)/(1+Main!$B$5)^(OptimumBenefits!DF18-OptimumBenefits!$A18))*(VLOOKUP(DF18,'Survival Probability'!$A$3:$F$98,3)/VLOOKUP($A18,'Survival Probability'!$A$3:$F$98,3)))</f>
        <v>12.83213350843452</v>
      </c>
      <c r="DJ18" s="282">
        <f t="shared" ca="1" si="42"/>
        <v>0</v>
      </c>
      <c r="DK18" s="200">
        <f t="shared" ref="DK18:FV18" si="1030">DK17</f>
        <v>47</v>
      </c>
      <c r="DL18" s="416">
        <f>IF($B18&lt;Main!$B$10,0,HLOOKUP(DK18,ReplacementRates!$A$3:$BE$59,ReplacementRates!$A17-5,1))*IF(Main!$B$30=1,Main!$B$31,(IF(OptimumBenefits!$B18&lt;20,Main!$B$31,IF(OptimumBenefits!$B18&lt;25,Main!$B$32,IF(OptimumBenefits!$B18&lt;30,Main!$B$33,Main!$B$34)))))*OptimumBenefits!$B18</f>
        <v>0</v>
      </c>
      <c r="DM18" s="418">
        <f ca="1">DL18*IF($B18=Salary!$B18,Salary!$I18,"")</f>
        <v>0</v>
      </c>
      <c r="DN18" s="419">
        <f ca="1">IF($B18&lt;Main!$B$10,0,(VLOOKUP(DK18,'Survival Probability'!$A$3:$F$98,6)/(1+Main!$B$5)^(OptimumBenefits!DK18-OptimumBenefits!$A18))*(VLOOKUP(DK18,'Survival Probability'!$A$3:$F$98,3)/VLOOKUP($A18,'Survival Probability'!$A$3:$F$98,3)))</f>
        <v>11.906789094690641</v>
      </c>
      <c r="DO18" s="282">
        <f t="shared" ca="1" si="44"/>
        <v>0</v>
      </c>
      <c r="DP18" s="200">
        <f t="shared" ref="DP18:GA18" si="1031">DP17</f>
        <v>48</v>
      </c>
      <c r="DQ18" s="416">
        <f>IF($B18&lt;Main!$B$10,0,HLOOKUP(DP18,ReplacementRates!$A$3:$BE$59,ReplacementRates!$A17-5,1))*IF(Main!$B$30=1,Main!$B$31,(IF(OptimumBenefits!$B18&lt;20,Main!$B$31,IF(OptimumBenefits!$B18&lt;25,Main!$B$32,IF(OptimumBenefits!$B18&lt;30,Main!$B$33,Main!$B$34)))))*OptimumBenefits!$B18</f>
        <v>0</v>
      </c>
      <c r="DR18" s="418">
        <f ca="1">DQ18*IF($B18=Salary!$B18,Salary!$I18,"")</f>
        <v>0</v>
      </c>
      <c r="DS18" s="419">
        <f ca="1">IF($B18&lt;Main!$B$10,0,(VLOOKUP(DP18,'Survival Probability'!$A$3:$F$98,6)/(1+Main!$B$5)^(OptimumBenefits!DP18-OptimumBenefits!$A18))*(VLOOKUP(DP18,'Survival Probability'!$A$3:$F$98,3)/VLOOKUP($A18,'Survival Probability'!$A$3:$F$98,3)))</f>
        <v>11.043943329324108</v>
      </c>
      <c r="DT18" s="282">
        <f t="shared" ca="1" si="46"/>
        <v>0</v>
      </c>
      <c r="DU18" s="200">
        <f t="shared" ref="DU18:GF18" si="1032">DU17</f>
        <v>49</v>
      </c>
      <c r="DV18" s="416">
        <f>IF($B18&lt;Main!$B$10,0,HLOOKUP(DU18,ReplacementRates!$A$3:$BE$59,ReplacementRates!$A17-5,1))*IF(Main!$B$30=1,Main!$B$31,(IF(OptimumBenefits!$B18&lt;20,Main!$B$31,IF(OptimumBenefits!$B18&lt;25,Main!$B$32,IF(OptimumBenefits!$B18&lt;30,Main!$B$33,Main!$B$34)))))*OptimumBenefits!$B18</f>
        <v>0</v>
      </c>
      <c r="DW18" s="418">
        <f ca="1">DV18*IF($B18=Salary!$B18,Salary!$I18,"")</f>
        <v>0</v>
      </c>
      <c r="DX18" s="419">
        <f ca="1">IF($B18&lt;Main!$B$10,0,(VLOOKUP(DU18,'Survival Probability'!$A$3:$F$98,6)/(1+Main!$B$5)^(OptimumBenefits!DU18-OptimumBenefits!$A18))*(VLOOKUP(DU18,'Survival Probability'!$A$3:$F$98,3)/VLOOKUP($A18,'Survival Probability'!$A$3:$F$98,3)))</f>
        <v>10.239478082297911</v>
      </c>
      <c r="DY18" s="282">
        <f t="shared" ca="1" si="48"/>
        <v>0</v>
      </c>
      <c r="DZ18" s="200">
        <f t="shared" ref="DZ18:GK18" si="1033">DZ17</f>
        <v>50</v>
      </c>
      <c r="EA18" s="416">
        <f>IF($B18&lt;Main!$B$10,0,HLOOKUP(DZ18,ReplacementRates!$A$3:$BE$59,ReplacementRates!$A17-5,1))*IF(Main!$B$30=1,Main!$B$31,(IF(OptimumBenefits!$B18&lt;20,Main!$B$31,IF(OptimumBenefits!$B18&lt;25,Main!$B$32,IF(OptimumBenefits!$B18&lt;30,Main!$B$33,Main!$B$34)))))*OptimumBenefits!$B18</f>
        <v>0</v>
      </c>
      <c r="EB18" s="418">
        <f ca="1">EA18*IF($B18=Salary!$B18,Salary!$I18,"")</f>
        <v>0</v>
      </c>
      <c r="EC18" s="419">
        <f ca="1">IF($B18&lt;Main!$B$10,0,(VLOOKUP(DZ18,'Survival Probability'!$A$3:$F$98,6)/(1+Main!$B$5)^(OptimumBenefits!DZ18-OptimumBenefits!$A18))*(VLOOKUP(DZ18,'Survival Probability'!$A$3:$F$98,3)/VLOOKUP($A18,'Survival Probability'!$A$3:$F$98,3)))</f>
        <v>9.4895430350278041</v>
      </c>
      <c r="ED18" s="282">
        <f t="shared" ca="1" si="50"/>
        <v>0</v>
      </c>
      <c r="EE18" s="200">
        <f t="shared" ref="EE18:GP18" si="1034">EE17</f>
        <v>51</v>
      </c>
      <c r="EF18" s="416">
        <f>IF($B18&lt;Main!$B$10,0,HLOOKUP(EE18,ReplacementRates!$A$3:$BE$59,ReplacementRates!$A17-5,1))*IF(Main!$B$30=1,Main!$B$31,(IF(OptimumBenefits!$B18&lt;20,Main!$B$31,IF(OptimumBenefits!$B18&lt;25,Main!$B$32,IF(OptimumBenefits!$B18&lt;30,Main!$B$33,Main!$B$34)))))*OptimumBenefits!$B18</f>
        <v>0</v>
      </c>
      <c r="EG18" s="418">
        <f ca="1">EF18*IF($B18=Salary!$B18,Salary!$I18,"")</f>
        <v>0</v>
      </c>
      <c r="EH18" s="419">
        <f ca="1">IF($B18&lt;Main!$B$10,0,(VLOOKUP(EE18,'Survival Probability'!$A$3:$F$98,6)/(1+Main!$B$5)^(OptimumBenefits!EE18-OptimumBenefits!$A18))*(VLOOKUP(EE18,'Survival Probability'!$A$3:$F$98,3)/VLOOKUP($A18,'Survival Probability'!$A$3:$F$98,3)))</f>
        <v>8.7905388389093986</v>
      </c>
      <c r="EI18" s="282">
        <f t="shared" ca="1" si="52"/>
        <v>0</v>
      </c>
      <c r="EJ18" s="200">
        <f t="shared" ref="EJ18:GU18" si="1035">EJ17</f>
        <v>52</v>
      </c>
      <c r="EK18" s="416">
        <f>IF($B18&lt;Main!$B$10,0,HLOOKUP(EJ18,ReplacementRates!$A$3:$BE$59,ReplacementRates!$A17-5,1))*IF(Main!$B$30=1,Main!$B$31,(IF(OptimumBenefits!$B18&lt;20,Main!$B$31,IF(OptimumBenefits!$B18&lt;25,Main!$B$32,IF(OptimumBenefits!$B18&lt;30,Main!$B$33,Main!$B$34)))))*OptimumBenefits!$B18</f>
        <v>0</v>
      </c>
      <c r="EL18" s="418">
        <f ca="1">EK18*IF($B18=Salary!$B18,Salary!$I18,"")</f>
        <v>0</v>
      </c>
      <c r="EM18" s="419">
        <f ca="1">IF($B18&lt;Main!$B$10,0,(VLOOKUP(EJ18,'Survival Probability'!$A$3:$F$98,6)/(1+Main!$B$5)^(OptimumBenefits!EJ18-OptimumBenefits!$A18))*(VLOOKUP(EJ18,'Survival Probability'!$A$3:$F$98,3)/VLOOKUP($A18,'Survival Probability'!$A$3:$F$98,3)))</f>
        <v>8.1391011612281847</v>
      </c>
      <c r="EN18" s="282">
        <f t="shared" ca="1" si="54"/>
        <v>0</v>
      </c>
      <c r="EO18" s="200">
        <f t="shared" ref="EO18:GZ18" si="1036">EO17</f>
        <v>53</v>
      </c>
      <c r="EP18" s="416">
        <f>IF($B18&lt;Main!$B$10,0,HLOOKUP(EO18,ReplacementRates!$A$3:$BE$59,ReplacementRates!$A17-5,1))*IF(Main!$B$30=1,Main!$B$31,(IF(OptimumBenefits!$B18&lt;20,Main!$B$31,IF(OptimumBenefits!$B18&lt;25,Main!$B$32,IF(OptimumBenefits!$B18&lt;30,Main!$B$33,Main!$B$34)))))*OptimumBenefits!$B18</f>
        <v>0</v>
      </c>
      <c r="EQ18" s="418">
        <f ca="1">EP18*IF($B18=Salary!$B18,Salary!$I18,"")</f>
        <v>0</v>
      </c>
      <c r="ER18" s="419">
        <f ca="1">IF($B18&lt;Main!$B$10,0,(VLOOKUP(EO18,'Survival Probability'!$A$3:$F$98,6)/(1+Main!$B$5)^(OptimumBenefits!EO18-OptimumBenefits!$A18))*(VLOOKUP(EO18,'Survival Probability'!$A$3:$F$98,3)/VLOOKUP($A18,'Survival Probability'!$A$3:$F$98,3)))</f>
        <v>7.5320890177791204</v>
      </c>
      <c r="ES18" s="282">
        <f t="shared" ca="1" si="56"/>
        <v>0</v>
      </c>
      <c r="ET18" s="200">
        <f t="shared" ref="ET18:HE18" si="1037">ET17</f>
        <v>54</v>
      </c>
      <c r="EU18" s="416">
        <f>IF($B18&lt;Main!$B$10,0,HLOOKUP(ET18,ReplacementRates!$A$3:$BE$59,ReplacementRates!$A17-5,1))*IF(Main!$B$30=1,Main!$B$31,(IF(OptimumBenefits!$B18&lt;20,Main!$B$31,IF(OptimumBenefits!$B18&lt;25,Main!$B$32,IF(OptimumBenefits!$B18&lt;30,Main!$B$33,Main!$B$34)))))*OptimumBenefits!$B18</f>
        <v>0</v>
      </c>
      <c r="EV18" s="418">
        <f ca="1">EU18*IF($B18=Salary!$B18,Salary!$I18,"")</f>
        <v>0</v>
      </c>
      <c r="EW18" s="419">
        <f ca="1">IF($B18&lt;Main!$B$10,0,(VLOOKUP(ET18,'Survival Probability'!$A$3:$F$98,6)/(1+Main!$B$5)^(OptimumBenefits!ET18-OptimumBenefits!$A18))*(VLOOKUP(ET18,'Survival Probability'!$A$3:$F$98,3)/VLOOKUP($A18,'Survival Probability'!$A$3:$F$98,3)))</f>
        <v>6.9665662295755872</v>
      </c>
      <c r="EX18" s="282">
        <f t="shared" ca="1" si="58"/>
        <v>0</v>
      </c>
      <c r="EY18" s="200">
        <f t="shared" ref="EY18:HJ18" si="1038">EY17</f>
        <v>55</v>
      </c>
      <c r="EZ18" s="416">
        <f>IF($B18&lt;Main!$B$10,0,HLOOKUP(EY18,ReplacementRates!$A$3:$BE$59,ReplacementRates!$A17-5,1))*IF(Main!$B$30=1,Main!$B$31,(IF(OptimumBenefits!$B18&lt;20,Main!$B$31,IF(OptimumBenefits!$B18&lt;25,Main!$B$32,IF(OptimumBenefits!$B18&lt;30,Main!$B$33,Main!$B$34)))))*OptimumBenefits!$B18</f>
        <v>0</v>
      </c>
      <c r="FA18" s="418">
        <f ca="1">EZ18*IF($B18=Salary!$B18,Salary!$I18,"")</f>
        <v>0</v>
      </c>
      <c r="FB18" s="419">
        <f ca="1">IF($B18&lt;Main!$B$10,0,(VLOOKUP(EY18,'Survival Probability'!$A$3:$F$98,6)/(1+Main!$B$5)^(OptimumBenefits!EY18-OptimumBenefits!$A18))*(VLOOKUP(EY18,'Survival Probability'!$A$3:$F$98,3)/VLOOKUP($A18,'Survival Probability'!$A$3:$F$98,3)))</f>
        <v>6.4397877595855926</v>
      </c>
      <c r="FC18" s="282">
        <f t="shared" ca="1" si="60"/>
        <v>0</v>
      </c>
      <c r="FD18" s="200">
        <f t="shared" ref="FD18:HO18" si="1039">FD17</f>
        <v>56</v>
      </c>
      <c r="FE18" s="416">
        <f>IF($B18&lt;Main!$B$10,0,HLOOKUP(FD18,ReplacementRates!$A$3:$BE$59,ReplacementRates!$A17-5,1))*IF(Main!$B$30=1,Main!$B$31,(IF(OptimumBenefits!$B18&lt;20,Main!$B$31,IF(OptimumBenefits!$B18&lt;25,Main!$B$32,IF(OptimumBenefits!$B18&lt;30,Main!$B$33,Main!$B$34)))))*OptimumBenefits!$B18</f>
        <v>0</v>
      </c>
      <c r="FF18" s="418">
        <f ca="1">FE18*IF($B18=Salary!$B18,Salary!$I18,"")</f>
        <v>0</v>
      </c>
      <c r="FG18" s="419">
        <f ca="1">IF($B18&lt;Main!$B$10,0,(VLOOKUP(FD18,'Survival Probability'!$A$3:$F$98,6)/(1+Main!$B$5)^(OptimumBenefits!FD18-OptimumBenefits!$A18))*(VLOOKUP(FD18,'Survival Probability'!$A$3:$F$98,3)/VLOOKUP($A18,'Survival Probability'!$A$3:$F$98,3)))</f>
        <v>5.9491873007737022</v>
      </c>
      <c r="FH18" s="282">
        <f t="shared" ca="1" si="62"/>
        <v>0</v>
      </c>
      <c r="FI18" s="200">
        <f t="shared" ref="FI18:HT18" si="1040">FI17</f>
        <v>57</v>
      </c>
      <c r="FJ18" s="416">
        <f>IF($B18&lt;Main!$B$10,0,HLOOKUP(FI18,ReplacementRates!$A$3:$BE$59,ReplacementRates!$A17-5,1))*IF(Main!$B$30=1,Main!$B$31,(IF(OptimumBenefits!$B18&lt;20,Main!$B$31,IF(OptimumBenefits!$B18&lt;25,Main!$B$32,IF(OptimumBenefits!$B18&lt;30,Main!$B$33,Main!$B$34)))))*OptimumBenefits!$B18</f>
        <v>0</v>
      </c>
      <c r="FK18" s="418">
        <f ca="1">FJ18*IF($B18=Salary!$B18,Salary!$I18,"")</f>
        <v>0</v>
      </c>
      <c r="FL18" s="419">
        <f ca="1">IF($B18&lt;Main!$B$10,0,(VLOOKUP(FI18,'Survival Probability'!$A$3:$F$98,6)/(1+Main!$B$5)^(OptimumBenefits!FI18-OptimumBenefits!$A18))*(VLOOKUP(FI18,'Survival Probability'!$A$3:$F$98,3)/VLOOKUP($A18,'Survival Probability'!$A$3:$F$98,3)))</f>
        <v>5.4923651994752865</v>
      </c>
      <c r="FM18" s="282">
        <f t="shared" ca="1" si="64"/>
        <v>0</v>
      </c>
      <c r="FN18" s="200">
        <f t="shared" ref="FN18:HY18" si="1041">FN17</f>
        <v>58</v>
      </c>
      <c r="FO18" s="416">
        <f>IF($B18&lt;Main!$B$10,0,HLOOKUP(FN18,ReplacementRates!$A$3:$BE$59,ReplacementRates!$A17-5,1))*IF(Main!$B$30=1,Main!$B$31,(IF(OptimumBenefits!$B18&lt;20,Main!$B$31,IF(OptimumBenefits!$B18&lt;25,Main!$B$32,IF(OptimumBenefits!$B18&lt;30,Main!$B$33,Main!$B$34)))))*OptimumBenefits!$B18</f>
        <v>0</v>
      </c>
      <c r="FP18" s="418">
        <f ca="1">FO18*IF($B18=Salary!$B18,Salary!$I18,"")</f>
        <v>0</v>
      </c>
      <c r="FQ18" s="419">
        <f ca="1">IF($B18&lt;Main!$B$10,0,(VLOOKUP(FN18,'Survival Probability'!$A$3:$F$98,6)/(1+Main!$B$5)^(OptimumBenefits!FN18-OptimumBenefits!$A18))*(VLOOKUP(FN18,'Survival Probability'!$A$3:$F$98,3)/VLOOKUP($A18,'Survival Probability'!$A$3:$F$98,3)))</f>
        <v>5.0670992173391936</v>
      </c>
      <c r="FR18" s="282">
        <f t="shared" ca="1" si="66"/>
        <v>0</v>
      </c>
      <c r="FS18" s="200">
        <f t="shared" ref="FS18:ID18" si="1042">FS17</f>
        <v>59</v>
      </c>
      <c r="FT18" s="416">
        <f>IF($B18&lt;Main!$B$10,0,HLOOKUP(FS18,ReplacementRates!$A$3:$BE$59,ReplacementRates!$A17-5,1))*IF(Main!$B$30=1,Main!$B$31,(IF(OptimumBenefits!$B18&lt;20,Main!$B$31,IF(OptimumBenefits!$B18&lt;25,Main!$B$32,IF(OptimumBenefits!$B18&lt;30,Main!$B$33,Main!$B$34)))))*OptimumBenefits!$B18</f>
        <v>0</v>
      </c>
      <c r="FU18" s="418">
        <f ca="1">FT18*IF($B18=Salary!$B18,Salary!$I18,"")</f>
        <v>0</v>
      </c>
      <c r="FV18" s="419">
        <f ca="1">IF($B18&lt;Main!$B$10,0,(VLOOKUP(FS18,'Survival Probability'!$A$3:$F$98,6)/(1+Main!$B$5)^(OptimumBenefits!FS18-OptimumBenefits!$A18))*(VLOOKUP(FS18,'Survival Probability'!$A$3:$F$98,3)/VLOOKUP($A18,'Survival Probability'!$A$3:$F$98,3)))</f>
        <v>4.6713078249306195</v>
      </c>
      <c r="FW18" s="282">
        <f t="shared" ca="1" si="68"/>
        <v>0</v>
      </c>
      <c r="FX18" s="200">
        <f t="shared" ref="FX18:II18" si="1043">FX17</f>
        <v>60</v>
      </c>
      <c r="FY18" s="416">
        <f>IF($B18&lt;Main!$B$10,0,HLOOKUP(FX18,ReplacementRates!$A$3:$BE$59,ReplacementRates!$A17-5,1))*IF(Main!$B$30=1,Main!$B$31,(IF(OptimumBenefits!$B18&lt;20,Main!$B$31,IF(OptimumBenefits!$B18&lt;25,Main!$B$32,IF(OptimumBenefits!$B18&lt;30,Main!$B$33,Main!$B$34)))))*OptimumBenefits!$B18</f>
        <v>0</v>
      </c>
      <c r="FZ18" s="418">
        <f ca="1">FY18*IF($B18=Salary!$B18,Salary!$I18,"")</f>
        <v>0</v>
      </c>
      <c r="GA18" s="419">
        <f ca="1">IF($B18&lt;Main!$B$10,0,(VLOOKUP(FX18,'Survival Probability'!$A$3:$F$98,6)/(1+Main!$B$5)^(OptimumBenefits!FX18-OptimumBenefits!$A18))*(VLOOKUP(FX18,'Survival Probability'!$A$3:$F$98,3)/VLOOKUP($A18,'Survival Probability'!$A$3:$F$98,3)))</f>
        <v>4.3030409687011328</v>
      </c>
      <c r="GB18" s="282">
        <f t="shared" ca="1" si="70"/>
        <v>0</v>
      </c>
      <c r="GC18" s="200">
        <f t="shared" ref="GC18:IN18" si="1044">GC17</f>
        <v>61</v>
      </c>
      <c r="GD18" s="416">
        <f>IF($B18&lt;Main!$B$10,0,HLOOKUP(GC18,ReplacementRates!$A$3:$BE$59,ReplacementRates!$A17-5,1))*IF(Main!$B$30=1,Main!$B$31,(IF(OptimumBenefits!$B18&lt;20,Main!$B$31,IF(OptimumBenefits!$B18&lt;25,Main!$B$32,IF(OptimumBenefits!$B18&lt;30,Main!$B$33,Main!$B$34)))))*OptimumBenefits!$B18</f>
        <v>0</v>
      </c>
      <c r="GE18" s="418">
        <f ca="1">GD18*IF($B18=Salary!$B18,Salary!$I18,"")</f>
        <v>0</v>
      </c>
      <c r="GF18" s="419">
        <f ca="1">IF($B18&lt;Main!$B$10,0,(VLOOKUP(GC18,'Survival Probability'!$A$3:$F$98,6)/(1+Main!$B$5)^(OptimumBenefits!GC18-OptimumBenefits!$A18))*(VLOOKUP(GC18,'Survival Probability'!$A$3:$F$98,3)/VLOOKUP($A18,'Survival Probability'!$A$3:$F$98,3)))</f>
        <v>3.960471899899868</v>
      </c>
      <c r="GG18" s="282">
        <f t="shared" ca="1" si="72"/>
        <v>0</v>
      </c>
      <c r="GH18" s="200">
        <f t="shared" ref="GH18:IS18" si="1045">GH17</f>
        <v>62</v>
      </c>
      <c r="GI18" s="416">
        <f>IF($B18&lt;Main!$B$10,0,HLOOKUP(GH18,ReplacementRates!$A$3:$BE$59,ReplacementRates!$A17-5,1))*IF(Main!$B$30=1,Main!$B$31,(IF(OptimumBenefits!$B18&lt;20,Main!$B$31,IF(OptimumBenefits!$B18&lt;25,Main!$B$32,IF(OptimumBenefits!$B18&lt;30,Main!$B$33,Main!$B$34)))))*OptimumBenefits!$B18</f>
        <v>0</v>
      </c>
      <c r="GJ18" s="418">
        <f ca="1">GI18*IF($B18=Salary!$B18,Salary!$I18,"")</f>
        <v>0</v>
      </c>
      <c r="GK18" s="419">
        <f ca="1">IF($B18&lt;Main!$B$10,0,(VLOOKUP(GH18,'Survival Probability'!$A$3:$F$98,6)/(1+Main!$B$5)^(OptimumBenefits!GH18-OptimumBenefits!$A18))*(VLOOKUP(GH18,'Survival Probability'!$A$3:$F$98,3)/VLOOKUP($A18,'Survival Probability'!$A$3:$F$98,3)))</f>
        <v>3.6418892503365838</v>
      </c>
      <c r="GL18" s="282">
        <f t="shared" ca="1" si="74"/>
        <v>0</v>
      </c>
      <c r="GM18" s="200">
        <f t="shared" ref="GM18:IX18" si="1046">GM17</f>
        <v>63</v>
      </c>
      <c r="GN18" s="416">
        <f>IF($B18&lt;Main!$B$10,0,HLOOKUP(GM18,ReplacementRates!$A$3:$BE$59,ReplacementRates!$A17-5,1))*IF(Main!$B$30=1,Main!$B$31,(IF(OptimumBenefits!$B18&lt;20,Main!$B$31,IF(OptimumBenefits!$B18&lt;25,Main!$B$32,IF(OptimumBenefits!$B18&lt;30,Main!$B$33,Main!$B$34)))))*OptimumBenefits!$B18</f>
        <v>0</v>
      </c>
      <c r="GO18" s="418">
        <f ca="1">GN18*IF($B18=Salary!$B18,Salary!$I18,"")</f>
        <v>0</v>
      </c>
      <c r="GP18" s="419">
        <f ca="1">IF($B18&lt;Main!$B$10,0,(VLOOKUP(GM18,'Survival Probability'!$A$3:$F$98,6)/(1+Main!$B$5)^(OptimumBenefits!GM18-OptimumBenefits!$A18))*(VLOOKUP(GM18,'Survival Probability'!$A$3:$F$98,3)/VLOOKUP($A18,'Survival Probability'!$A$3:$F$98,3)))</f>
        <v>3.3457168977970344</v>
      </c>
      <c r="GQ18" s="282">
        <f t="shared" ca="1" si="76"/>
        <v>0</v>
      </c>
      <c r="GR18" s="200">
        <f t="shared" ref="GR18:JC18" si="1047">GR17</f>
        <v>64</v>
      </c>
      <c r="GS18" s="416">
        <f>IF($B18&lt;Main!$B$10,0,HLOOKUP(GR18,ReplacementRates!$A$3:$BE$59,ReplacementRates!$A17-5,1))*IF(Main!$B$30=1,Main!$B$31,(IF(OptimumBenefits!$B18&lt;20,Main!$B$31,IF(OptimumBenefits!$B18&lt;25,Main!$B$32,IF(OptimumBenefits!$B18&lt;30,Main!$B$33,Main!$B$34)))))*OptimumBenefits!$B18</f>
        <v>0.210816</v>
      </c>
      <c r="GT18" s="418">
        <f ca="1">GS18*IF($B18=Salary!$B18,Salary!$I18,"")</f>
        <v>10191.117839147286</v>
      </c>
      <c r="GU18" s="419">
        <f ca="1">IF($B18&lt;Main!$B$10,0,(VLOOKUP(GR18,'Survival Probability'!$A$3:$F$98,6)/(1+Main!$B$5)^(OptimumBenefits!GR18-OptimumBenefits!$A18))*(VLOOKUP(GR18,'Survival Probability'!$A$3:$F$98,3)/VLOOKUP($A18,'Survival Probability'!$A$3:$F$98,3)))</f>
        <v>3.0704740891565723</v>
      </c>
      <c r="GV18" s="282">
        <f t="shared" ca="1" si="78"/>
        <v>31291.563264643057</v>
      </c>
      <c r="GW18" s="200">
        <f t="shared" ref="GW18:JH18" si="1048">GW17</f>
        <v>65</v>
      </c>
      <c r="GX18" s="416">
        <f>IF($B18&lt;Main!$B$10,0,HLOOKUP(GW18,ReplacementRates!$A$3:$BE$59,ReplacementRates!$A17-5,1))*IF(Main!$B$30=1,Main!$B$31,(IF(OptimumBenefits!$B18&lt;20,Main!$B$31,IF(OptimumBenefits!$B18&lt;25,Main!$B$32,IF(OptimumBenefits!$B18&lt;30,Main!$B$33,Main!$B$34)))))*OptimumBenefits!$B18</f>
        <v>0.216</v>
      </c>
      <c r="GY18" s="418">
        <f ca="1">GX18*IF($B18=Salary!$B18,Salary!$I18,"")</f>
        <v>10441.719097486974</v>
      </c>
      <c r="GZ18" s="419">
        <f ca="1">IF($B18&lt;Main!$B$10,0,(VLOOKUP(GW18,'Survival Probability'!$A$3:$F$98,6)/(1+Main!$B$5)^(OptimumBenefits!GW18-OptimumBenefits!$A18))*(VLOOKUP(GW18,'Survival Probability'!$A$3:$F$98,3)/VLOOKUP($A18,'Survival Probability'!$A$3:$F$98,3)))</f>
        <v>2.8147701623394887</v>
      </c>
      <c r="HA18" s="282">
        <f t="shared" ca="1" si="80"/>
        <v>29391.03935913675</v>
      </c>
      <c r="HB18" s="200">
        <f t="shared" ref="HB18:JM18" si="1049">HB17</f>
        <v>66</v>
      </c>
      <c r="HC18" s="416">
        <f>IF($B18&lt;Main!$B$10,0,HLOOKUP(HB18,ReplacementRates!$A$3:$BE$59,ReplacementRates!$A17-5,1))*IF(Main!$B$30=1,Main!$B$31,(IF(OptimumBenefits!$B18&lt;20,Main!$B$31,IF(OptimumBenefits!$B18&lt;25,Main!$B$32,IF(OptimumBenefits!$B18&lt;30,Main!$B$33,Main!$B$34)))))*OptimumBenefits!$B18</f>
        <v>0.216</v>
      </c>
      <c r="HD18" s="418">
        <f ca="1">HC18*IF($B18=Salary!$B18,Salary!$I18,"")</f>
        <v>10441.719097486974</v>
      </c>
      <c r="HE18" s="419">
        <f ca="1">IF($B18&lt;Main!$B$10,0,(VLOOKUP(HB18,'Survival Probability'!$A$3:$F$98,6)/(1+Main!$B$5)^(OptimumBenefits!HB18-OptimumBenefits!$A18))*(VLOOKUP(HB18,'Survival Probability'!$A$3:$F$98,3)/VLOOKUP($A18,'Survival Probability'!$A$3:$F$98,3)))</f>
        <v>2.5772994426461731</v>
      </c>
      <c r="HF18" s="282">
        <f t="shared" ca="1" si="82"/>
        <v>26911.436810221079</v>
      </c>
      <c r="HG18" s="200">
        <f t="shared" ref="HG18:JR18" si="1050">HG17</f>
        <v>67</v>
      </c>
      <c r="HH18" s="416">
        <f>IF($B18&lt;Main!$B$10,0,HLOOKUP(HG18,ReplacementRates!$A$3:$BE$59,ReplacementRates!$A17-5,1))*IF(Main!$B$30=1,Main!$B$31,(IF(OptimumBenefits!$B18&lt;20,Main!$B$31,IF(OptimumBenefits!$B18&lt;25,Main!$B$32,IF(OptimumBenefits!$B18&lt;30,Main!$B$33,Main!$B$34)))))*OptimumBenefits!$B18</f>
        <v>0.216</v>
      </c>
      <c r="HI18" s="418">
        <f ca="1">HH18*IF($B18=Salary!$B18,Salary!$I18,"")</f>
        <v>10441.719097486974</v>
      </c>
      <c r="HJ18" s="419">
        <f ca="1">IF($B18&lt;Main!$B$10,0,(VLOOKUP(HG18,'Survival Probability'!$A$3:$F$98,6)/(1+Main!$B$5)^(OptimumBenefits!HG18-OptimumBenefits!$A18))*(VLOOKUP(HG18,'Survival Probability'!$A$3:$F$98,3)/VLOOKUP($A18,'Survival Probability'!$A$3:$F$98,3)))</f>
        <v>2.356837593180527</v>
      </c>
      <c r="HK18" s="282">
        <f t="shared" ca="1" si="84"/>
        <v>24609.436106388344</v>
      </c>
      <c r="HL18" s="200">
        <f t="shared" ref="HL18:JW18" si="1051">HL17</f>
        <v>68</v>
      </c>
      <c r="HM18" s="416">
        <f>IF($B18&lt;Main!$B$10,0,HLOOKUP(HL18,ReplacementRates!$A$3:$BE$59,ReplacementRates!$A17-5,1))*IF(Main!$B$30=1,Main!$B$31,(IF(OptimumBenefits!$B18&lt;20,Main!$B$31,IF(OptimumBenefits!$B18&lt;25,Main!$B$32,IF(OptimumBenefits!$B18&lt;30,Main!$B$33,Main!$B$34)))))*OptimumBenefits!$B18</f>
        <v>0.216</v>
      </c>
      <c r="HN18" s="418">
        <f ca="1">HM18*IF($B18=Salary!$B18,Salary!$I18,"")</f>
        <v>10441.719097486974</v>
      </c>
      <c r="HO18" s="419">
        <f ca="1">IF($B18&lt;Main!$B$10,0,(VLOOKUP(HL18,'Survival Probability'!$A$3:$F$98,6)/(1+Main!$B$5)^(OptimumBenefits!HL18-OptimumBenefits!$A18))*(VLOOKUP(HL18,'Survival Probability'!$A$3:$F$98,3)/VLOOKUP($A18,'Survival Probability'!$A$3:$F$98,3)))</f>
        <v>2.1522260552235948</v>
      </c>
      <c r="HP18" s="282">
        <f t="shared" ca="1" si="86"/>
        <v>22472.939902937265</v>
      </c>
      <c r="HQ18" s="200">
        <f t="shared" ref="HQ18:KB18" si="1052">HQ17</f>
        <v>69</v>
      </c>
      <c r="HR18" s="416">
        <f>IF($B18&lt;Main!$B$10,0,HLOOKUP(HQ18,ReplacementRates!$A$3:$BE$59,ReplacementRates!$A17-5,1))*IF(Main!$B$30=1,Main!$B$31,(IF(OptimumBenefits!$B18&lt;20,Main!$B$31,IF(OptimumBenefits!$B18&lt;25,Main!$B$32,IF(OptimumBenefits!$B18&lt;30,Main!$B$33,Main!$B$34)))))*OptimumBenefits!$B18</f>
        <v>0.216</v>
      </c>
      <c r="HS18" s="418">
        <f ca="1">HR18*IF($B18=Salary!$B18,Salary!$I18,"")</f>
        <v>10441.719097486974</v>
      </c>
      <c r="HT18" s="419">
        <f ca="1">IF($B18&lt;Main!$B$10,0,(VLOOKUP(HQ18,'Survival Probability'!$A$3:$F$98,6)/(1+Main!$B$5)^(OptimumBenefits!HQ18-OptimumBenefits!$A18))*(VLOOKUP(HQ18,'Survival Probability'!$A$3:$F$98,3)/VLOOKUP($A18,'Survival Probability'!$A$3:$F$98,3)))</f>
        <v>1.9624276750500176</v>
      </c>
      <c r="HU18" s="282">
        <f t="shared" ca="1" si="88"/>
        <v>20491.118532006731</v>
      </c>
      <c r="HV18" s="200">
        <f t="shared" ref="HV18:KG18" si="1053">HV17</f>
        <v>70</v>
      </c>
      <c r="HW18" s="416">
        <f>IF($B18&lt;Main!$B$10,0,HLOOKUP(HV18,ReplacementRates!$A$3:$BE$59,ReplacementRates!$A17-5,1))*IF(Main!$B$30=1,Main!$B$31,(IF(OptimumBenefits!$B18&lt;20,Main!$B$31,IF(OptimumBenefits!$B18&lt;25,Main!$B$32,IF(OptimumBenefits!$B18&lt;30,Main!$B$33,Main!$B$34)))))*OptimumBenefits!$B18</f>
        <v>0.216</v>
      </c>
      <c r="HX18" s="418">
        <f ca="1">HW18*IF($B18=Salary!$B18,Salary!$I18,"")</f>
        <v>10441.719097486974</v>
      </c>
      <c r="HY18" s="419">
        <f ca="1">IF($B18&lt;Main!$B$10,0,(VLOOKUP(HV18,'Survival Probability'!$A$3:$F$98,6)/(1+Main!$B$5)^(OptimumBenefits!HV18-OptimumBenefits!$A18))*(VLOOKUP(HV18,'Survival Probability'!$A$3:$F$98,3)/VLOOKUP($A18,'Survival Probability'!$A$3:$F$98,3)))</f>
        <v>1.7864646481546853</v>
      </c>
      <c r="HZ18" s="282">
        <f t="shared" ca="1" si="90"/>
        <v>18653.762033622126</v>
      </c>
      <c r="IA18" s="200">
        <f t="shared" ref="IA18:KL18" si="1054">IA17</f>
        <v>71</v>
      </c>
      <c r="IB18" s="416">
        <f>IF($B18&lt;Main!$B$10,0,HLOOKUP(IA18,ReplacementRates!$A$3:$BE$59,ReplacementRates!$A17-5,1))*IF(Main!$B$30=1,Main!$B$31,(IF(OptimumBenefits!$B18&lt;20,Main!$B$31,IF(OptimumBenefits!$B18&lt;25,Main!$B$32,IF(OptimumBenefits!$B18&lt;30,Main!$B$33,Main!$B$34)))))*OptimumBenefits!$B18</f>
        <v>0.216</v>
      </c>
      <c r="IC18" s="418">
        <f ca="1">IB18*IF($B18=Salary!$B18,Salary!$I18,"")</f>
        <v>10441.719097486974</v>
      </c>
      <c r="ID18" s="419">
        <f ca="1">IF($B18&lt;Main!$B$10,0,(VLOOKUP(IA18,'Survival Probability'!$A$3:$F$98,6)/(1+Main!$B$5)^(OptimumBenefits!IA18-OptimumBenefits!$A18))*(VLOOKUP(IA18,'Survival Probability'!$A$3:$F$98,3)/VLOOKUP($A18,'Survival Probability'!$A$3:$F$98,3)))</f>
        <v>1.6234165525384876</v>
      </c>
      <c r="IE18" s="282">
        <f t="shared" ca="1" si="92"/>
        <v>16951.259619817592</v>
      </c>
      <c r="IF18" s="200">
        <f t="shared" ref="IF18:KP18" si="1055">IF17</f>
        <v>72</v>
      </c>
      <c r="IG18" s="416">
        <f>IF($B18&lt;Main!$B$10,0,HLOOKUP(IF18,ReplacementRates!$A$3:$BE$59,ReplacementRates!$A17-5,1))*IF(Main!$B$30=1,Main!$B$31,(IF(OptimumBenefits!$B18&lt;20,Main!$B$31,IF(OptimumBenefits!$B18&lt;25,Main!$B$32,IF(OptimumBenefits!$B18&lt;30,Main!$B$33,Main!$B$34)))))*OptimumBenefits!$B18</f>
        <v>0.216</v>
      </c>
      <c r="IH18" s="418">
        <f ca="1">IG18*IF($B18=Salary!$B18,Salary!$I18,"")</f>
        <v>10441.719097486974</v>
      </c>
      <c r="II18" s="419">
        <f ca="1">IF($B18&lt;Main!$B$10,0,(VLOOKUP(IF18,'Survival Probability'!$A$3:$F$98,6)/(1+Main!$B$5)^(OptimumBenefits!IF18-OptimumBenefits!$A18))*(VLOOKUP(IF18,'Survival Probability'!$A$3:$F$98,3)/VLOOKUP($A18,'Survival Probability'!$A$3:$F$98,3)))</f>
        <v>1.4724177243798831</v>
      </c>
      <c r="IJ18" s="282">
        <f t="shared" ca="1" si="94"/>
        <v>15374.572272135736</v>
      </c>
      <c r="IK18" s="200">
        <f t="shared" ref="IK18:KP18" si="1056">IK17</f>
        <v>73</v>
      </c>
      <c r="IL18" s="416">
        <f>IF($B18&lt;Main!$B$10,0,HLOOKUP(IK18,ReplacementRates!$A$3:$BE$59,ReplacementRates!$A17-5,1))*IF(Main!$B$30=1,Main!$B$31,(IF(OptimumBenefits!$B18&lt;20,Main!$B$31,IF(OptimumBenefits!$B18&lt;25,Main!$B$32,IF(OptimumBenefits!$B18&lt;30,Main!$B$33,Main!$B$34)))))*OptimumBenefits!$B18</f>
        <v>0.216</v>
      </c>
      <c r="IM18" s="418">
        <f ca="1">IL18*IF($B18=Salary!$B18,Salary!$I18,"")</f>
        <v>10441.719097486974</v>
      </c>
      <c r="IN18" s="419">
        <f ca="1">IF($B18&lt;Main!$B$10,0,(VLOOKUP(IK18,'Survival Probability'!$A$3:$F$98,6)/(1+Main!$B$5)^(OptimumBenefits!IK18-OptimumBenefits!$A18))*(VLOOKUP(IK18,'Survival Probability'!$A$3:$F$98,3)/VLOOKUP($A18,'Survival Probability'!$A$3:$F$98,3)))</f>
        <v>1.3327249430707226</v>
      </c>
      <c r="IO18" s="282">
        <f t="shared" ca="1" si="96"/>
        <v>13915.939489758804</v>
      </c>
      <c r="IP18" s="200">
        <f t="shared" ref="IP18:KP18" si="1057">IP17</f>
        <v>74</v>
      </c>
      <c r="IQ18" s="416">
        <f>IF($B18&lt;Main!$B$10,0,HLOOKUP(IP18,ReplacementRates!$A$3:$BE$59,ReplacementRates!$A17-5,1))*IF(Main!$B$30=1,Main!$B$31,(IF(OptimumBenefits!$B18&lt;20,Main!$B$31,IF(OptimumBenefits!$B18&lt;25,Main!$B$32,IF(OptimumBenefits!$B18&lt;30,Main!$B$33,Main!$B$34)))))*OptimumBenefits!$B18</f>
        <v>0.216</v>
      </c>
      <c r="IR18" s="418">
        <f ca="1">IQ18*IF($B18=Salary!$B18,Salary!$I18,"")</f>
        <v>10441.719097486974</v>
      </c>
      <c r="IS18" s="419">
        <f ca="1">IF($B18&lt;Main!$B$10,0,(VLOOKUP(IP18,'Survival Probability'!$A$3:$F$98,6)/(1+Main!$B$5)^(OptimumBenefits!IP18-OptimumBenefits!$A18))*(VLOOKUP(IP18,'Survival Probability'!$A$3:$F$98,3)/VLOOKUP($A18,'Survival Probability'!$A$3:$F$98,3)))</f>
        <v>1.203707825201618</v>
      </c>
      <c r="IT18" s="282">
        <f t="shared" ca="1" si="98"/>
        <v>12568.778986202247</v>
      </c>
      <c r="IU18" s="200">
        <f t="shared" ref="IU18:KP18" si="1058">IU17</f>
        <v>75</v>
      </c>
      <c r="IV18" s="416">
        <f>IF($B18&lt;Main!$B$10,0,HLOOKUP(IU18,ReplacementRates!$A$3:$BE$59,ReplacementRates!$A17-5,1))*IF(Main!$B$30=1,Main!$B$31,(IF(OptimumBenefits!$B18&lt;20,Main!$B$31,IF(OptimumBenefits!$B18&lt;25,Main!$B$32,IF(OptimumBenefits!$B18&lt;30,Main!$B$33,Main!$B$34)))))*OptimumBenefits!$B18</f>
        <v>0.216</v>
      </c>
      <c r="IW18" s="418">
        <f ca="1">IV18*IF($B18=Salary!$B18,Salary!$I18,"")</f>
        <v>10441.719097486974</v>
      </c>
      <c r="IX18" s="419">
        <f ca="1">IF($B18&lt;Main!$B$10,0,(VLOOKUP(IU18,'Survival Probability'!$A$3:$F$98,6)/(1+Main!$B$5)^(OptimumBenefits!IU18-OptimumBenefits!$A18))*(VLOOKUP(IU18,'Survival Probability'!$A$3:$F$98,3)/VLOOKUP($A18,'Survival Probability'!$A$3:$F$98,3)))</f>
        <v>1.0847470921782219</v>
      </c>
      <c r="IY18" s="282">
        <f t="shared" ca="1" si="100"/>
        <v>11326.624428340801</v>
      </c>
      <c r="IZ18" s="200">
        <f t="shared" ref="IZ18:KP18" si="1059">IZ17</f>
        <v>76</v>
      </c>
      <c r="JA18" s="416">
        <f>IF($B18&lt;Main!$B$10,0,HLOOKUP(IZ18,ReplacementRates!$A$3:$BE$59,ReplacementRates!$A17-5,1))*IF(Main!$B$30=1,Main!$B$31,(IF(OptimumBenefits!$B18&lt;20,Main!$B$31,IF(OptimumBenefits!$B18&lt;25,Main!$B$32,IF(OptimumBenefits!$B18&lt;30,Main!$B$33,Main!$B$34)))))*OptimumBenefits!$B18</f>
        <v>0.216</v>
      </c>
      <c r="JB18" s="418">
        <f ca="1">JA18*IF($B18=Salary!$B18,Salary!$I18,"")</f>
        <v>10441.719097486974</v>
      </c>
      <c r="JC18" s="419">
        <f ca="1">IF($B18&lt;Main!$B$10,0,(VLOOKUP(IZ18,'Survival Probability'!$A$3:$F$98,6)/(1+Main!$B$5)^(OptimumBenefits!IZ18-OptimumBenefits!$A18))*(VLOOKUP(IZ18,'Survival Probability'!$A$3:$F$98,3)/VLOOKUP($A18,'Survival Probability'!$A$3:$F$98,3)))</f>
        <v>0.9752377215589767</v>
      </c>
      <c r="JD18" s="282">
        <f t="shared" ca="1" si="102"/>
        <v>10183.15834179205</v>
      </c>
      <c r="JE18" s="200">
        <f t="shared" ref="JE18:KP18" si="1060">JE17</f>
        <v>77</v>
      </c>
      <c r="JF18" s="416">
        <f>IF($B18&lt;Main!$B$10,0,HLOOKUP(JE18,ReplacementRates!$A$3:$BE$59,ReplacementRates!$A17-5,1))*IF(Main!$B$30=1,Main!$B$31,(IF(OptimumBenefits!$B18&lt;20,Main!$B$31,IF(OptimumBenefits!$B18&lt;25,Main!$B$32,IF(OptimumBenefits!$B18&lt;30,Main!$B$33,Main!$B$34)))))*OptimumBenefits!$B18</f>
        <v>0.216</v>
      </c>
      <c r="JG18" s="418">
        <f ca="1">JF18*IF($B18=Salary!$B18,Salary!$I18,"")</f>
        <v>10441.719097486974</v>
      </c>
      <c r="JH18" s="419">
        <f ca="1">IF($B18&lt;Main!$B$10,0,(VLOOKUP(JE18,'Survival Probability'!$A$3:$F$98,6)/(1+Main!$B$5)^(OptimumBenefits!JE18-OptimumBenefits!$A18))*(VLOOKUP(JE18,'Survival Probability'!$A$3:$F$98,3)/VLOOKUP($A18,'Survival Probability'!$A$3:$F$98,3)))</f>
        <v>0.87459228113615783</v>
      </c>
      <c r="JI18" s="282">
        <f t="shared" ca="1" si="104"/>
        <v>9132.2469244541153</v>
      </c>
      <c r="JJ18" s="200">
        <f t="shared" ref="JJ18:KP18" si="1061">JJ17</f>
        <v>78</v>
      </c>
      <c r="JK18" s="416">
        <f>IF($B18&lt;Main!$B$10,0,HLOOKUP(JJ18,ReplacementRates!$A$3:$BE$59,ReplacementRates!$A17-5,1))*IF(Main!$B$30=1,Main!$B$31,(IF(OptimumBenefits!$B18&lt;20,Main!$B$31,IF(OptimumBenefits!$B18&lt;25,Main!$B$32,IF(OptimumBenefits!$B18&lt;30,Main!$B$33,Main!$B$34)))))*OptimumBenefits!$B18</f>
        <v>0.216</v>
      </c>
      <c r="JL18" s="418">
        <f ca="1">JK18*IF($B18=Salary!$B18,Salary!$I18,"")</f>
        <v>10441.719097486974</v>
      </c>
      <c r="JM18" s="419">
        <f ca="1">IF($B18&lt;Main!$B$10,0,(VLOOKUP(JJ18,'Survival Probability'!$A$3:$F$98,6)/(1+Main!$B$5)^(OptimumBenefits!JJ18-OptimumBenefits!$A18))*(VLOOKUP(JJ18,'Survival Probability'!$A$3:$F$98,3)/VLOOKUP($A18,'Survival Probability'!$A$3:$F$98,3)))</f>
        <v>0.7822544198702388</v>
      </c>
      <c r="JN18" s="282">
        <f t="shared" ca="1" si="106"/>
        <v>8168.0809150526657</v>
      </c>
      <c r="JO18" s="200">
        <f t="shared" ref="JO18:KP18" si="1062">JO17</f>
        <v>79</v>
      </c>
      <c r="JP18" s="416">
        <f>IF($B18&lt;Main!$B$10,0,HLOOKUP(JO18,ReplacementRates!$A$3:$BE$59,ReplacementRates!$A17-5,1))*IF(Main!$B$30=1,Main!$B$31,(IF(OptimumBenefits!$B18&lt;20,Main!$B$31,IF(OptimumBenefits!$B18&lt;25,Main!$B$32,IF(OptimumBenefits!$B18&lt;30,Main!$B$33,Main!$B$34)))))*OptimumBenefits!$B18</f>
        <v>0.216</v>
      </c>
      <c r="JQ18" s="418">
        <f ca="1">JP18*IF($B18=Salary!$B18,Salary!$I18,"")</f>
        <v>10441.719097486974</v>
      </c>
      <c r="JR18" s="419">
        <f ca="1">IF($B18&lt;Main!$B$10,0,(VLOOKUP(JO18,'Survival Probability'!$A$3:$F$98,6)/(1+Main!$B$5)^(OptimumBenefits!JO18-OptimumBenefits!$A18))*(VLOOKUP(JO18,'Survival Probability'!$A$3:$F$98,3)/VLOOKUP($A18,'Survival Probability'!$A$3:$F$98,3)))</f>
        <v>0.69768221284039555</v>
      </c>
      <c r="JS18" s="282">
        <f t="shared" ca="1" si="108"/>
        <v>7285.0016857925293</v>
      </c>
      <c r="JT18" s="200">
        <f t="shared" ref="JT18:KP18" si="1063">JT17</f>
        <v>80</v>
      </c>
      <c r="JU18" s="416">
        <f>IF($B18&lt;Main!$B$10,0,HLOOKUP(JT18,ReplacementRates!$A$3:$BE$59,ReplacementRates!$A17-5,1))*IF(Main!$B$30=1,Main!$B$31,(IF(OptimumBenefits!$B18&lt;20,Main!$B$31,IF(OptimumBenefits!$B18&lt;25,Main!$B$32,IF(OptimumBenefits!$B18&lt;30,Main!$B$33,Main!$B$34)))))*OptimumBenefits!$B18</f>
        <v>0.216</v>
      </c>
      <c r="JV18" s="418">
        <f ca="1">JU18*IF($B18=Salary!$B18,Salary!$I18,"")</f>
        <v>10441.719097486974</v>
      </c>
      <c r="JW18" s="419">
        <f ca="1">IF($B18&lt;Main!$B$10,0,(VLOOKUP(JT18,'Survival Probability'!$A$3:$F$98,6)/(1+Main!$B$5)^(OptimumBenefits!JT18-OptimumBenefits!$A18))*(VLOOKUP(JT18,'Survival Probability'!$A$3:$F$98,3)/VLOOKUP($A18,'Survival Probability'!$A$3:$F$98,3)))</f>
        <v>0.62034222328483124</v>
      </c>
      <c r="JX18" s="282">
        <f t="shared" ca="1" si="110"/>
        <v>6477.4392398507507</v>
      </c>
      <c r="JY18" s="200">
        <f t="shared" ref="JY18:KP18" si="1064">JY17</f>
        <v>81</v>
      </c>
      <c r="JZ18" s="416">
        <f>IF($B18&lt;Main!$B$10,0,HLOOKUP(JY18,ReplacementRates!$A$3:$BE$59,ReplacementRates!$A17-5,1))*IF(Main!$B$30=1,Main!$B$31,(IF(OptimumBenefits!$B18&lt;20,Main!$B$31,IF(OptimumBenefits!$B18&lt;25,Main!$B$32,IF(OptimumBenefits!$B18&lt;30,Main!$B$33,Main!$B$34)))))*OptimumBenefits!$B18</f>
        <v>0.216</v>
      </c>
      <c r="KA18" s="418">
        <f ca="1">JZ18*IF($B18=Salary!$B18,Salary!$I18,"")</f>
        <v>10441.719097486974</v>
      </c>
      <c r="KB18" s="419">
        <f ca="1">IF($B18&lt;Main!$B$10,0,(VLOOKUP(JY18,'Survival Probability'!$A$3:$F$98,6)/(1+Main!$B$5)^(OptimumBenefits!JY18-OptimumBenefits!$A18))*(VLOOKUP(JY18,'Survival Probability'!$A$3:$F$98,3)/VLOOKUP($A18,'Survival Probability'!$A$3:$F$98,3)))</f>
        <v>0.54973744266105162</v>
      </c>
      <c r="KC18" s="282">
        <f t="shared" ca="1" si="112"/>
        <v>5740.2039536375532</v>
      </c>
      <c r="KD18" s="200">
        <f t="shared" ref="KD18:KP18" si="1065">KD17</f>
        <v>82</v>
      </c>
      <c r="KE18" s="416">
        <f>IF($B18&lt;Main!$B$10,0,HLOOKUP(KD18,ReplacementRates!$A$3:$BE$59,ReplacementRates!$A17-5,1))*IF(Main!$B$30=1,Main!$B$31,(IF(OptimumBenefits!$B18&lt;20,Main!$B$31,IF(OptimumBenefits!$B18&lt;25,Main!$B$32,IF(OptimumBenefits!$B18&lt;30,Main!$B$33,Main!$B$34)))))*OptimumBenefits!$B18</f>
        <v>0.216</v>
      </c>
      <c r="KF18" s="418">
        <f ca="1">KE18*IF($B18=Salary!$B18,Salary!$I18,"")</f>
        <v>10441.719097486974</v>
      </c>
      <c r="KG18" s="419">
        <f ca="1">IF($B18&lt;Main!$B$10,0,(VLOOKUP(KD18,'Survival Probability'!$A$3:$F$98,6)/(1+Main!$B$5)^(OptimumBenefits!KD18-OptimumBenefits!$A18))*(VLOOKUP(KD18,'Survival Probability'!$A$3:$F$98,3)/VLOOKUP($A18,'Survival Probability'!$A$3:$F$98,3)))</f>
        <v>0.48540514319515515</v>
      </c>
      <c r="KH18" s="282">
        <f t="shared" ca="1" si="114"/>
        <v>5068.464153719251</v>
      </c>
      <c r="KI18" s="200">
        <f t="shared" ref="KI18:KP18" si="1066">KI17</f>
        <v>83</v>
      </c>
      <c r="KJ18" s="416">
        <f>IF($B18&lt;Main!$B$10,0,HLOOKUP(KI18,ReplacementRates!$A$3:$BE$59,ReplacementRates!$A17-5,1))*IF(Main!$B$30=1,Main!$B$31,(IF(OptimumBenefits!$B18&lt;20,Main!$B$31,IF(OptimumBenefits!$B18&lt;25,Main!$B$32,IF(OptimumBenefits!$B18&lt;30,Main!$B$33,Main!$B$34)))))*OptimumBenefits!$B18</f>
        <v>0.216</v>
      </c>
      <c r="KK18" s="418">
        <f ca="1">KJ18*IF($B18=Salary!$B18,Salary!$I18,"")</f>
        <v>10441.719097486974</v>
      </c>
      <c r="KL18" s="419">
        <f ca="1">IF($B18&lt;Main!$B$10,0,(VLOOKUP(KI18,'Survival Probability'!$A$3:$F$98,6)/(1+Main!$B$5)^(OptimumBenefits!KI18-OptimumBenefits!$A18))*(VLOOKUP(KI18,'Survival Probability'!$A$3:$F$98,3)/VLOOKUP($A18,'Survival Probability'!$A$3:$F$98,3)))</f>
        <v>0.4269142402134592</v>
      </c>
      <c r="KM18" s="282">
        <f t="shared" ca="1" si="116"/>
        <v>4457.7185750260178</v>
      </c>
      <c r="KN18" s="200">
        <f t="shared" ref="KN18:KP18" si="1067">KN17</f>
        <v>84</v>
      </c>
      <c r="KO18" s="416">
        <f>IF($B18&lt;Main!$B$10,0,HLOOKUP(KN18,ReplacementRates!$A$3:$BE$59,ReplacementRates!$A17-5,1))*IF(Main!$B$30=1,Main!$B$31,(IF(OptimumBenefits!$B18&lt;20,Main!$B$31,IF(OptimumBenefits!$B18&lt;25,Main!$B$32,IF(OptimumBenefits!$B18&lt;30,Main!$B$33,Main!$B$34)))))*OptimumBenefits!$B18</f>
        <v>0.216</v>
      </c>
      <c r="KP18" s="418">
        <f ca="1">KO18*IF($B18=Salary!$B18,Salary!$I18,"")</f>
        <v>10441.719097486974</v>
      </c>
    </row>
    <row r="19" spans="1:302">
      <c r="A19" s="205">
        <f t="shared" si="178"/>
        <v>42</v>
      </c>
      <c r="B19" s="205">
        <v>17</v>
      </c>
      <c r="C19" s="205">
        <f t="shared" ca="1" si="357"/>
        <v>0</v>
      </c>
      <c r="D19" s="271">
        <f t="shared" ca="1" si="536"/>
        <v>39037.629782837932</v>
      </c>
      <c r="E19" s="201">
        <f t="shared" si="179"/>
        <v>25</v>
      </c>
      <c r="F19" s="416">
        <f>IF($B19&lt;Main!$B$10,0,HLOOKUP(E19,ReplacementRates!$A$3:$BE$59,ReplacementRates!$A18-5,1))*IF(Main!$B$30=1,Main!$B$31,(IF(OptimumBenefits!$B19&lt;20,Main!$B$31,IF(OptimumBenefits!$B19&lt;25,Main!$B$32,IF(OptimumBenefits!$B19&lt;30,Main!$B$33,Main!$B$34)))))*OptimumBenefits!$B19</f>
        <v>0</v>
      </c>
      <c r="G19" s="418">
        <f ca="1">F19*IF($B19=Salary!$B19,Salary!$I19,"")</f>
        <v>0</v>
      </c>
      <c r="H19" s="419">
        <f ca="1">IF($B19&lt;Main!$B$10,0,(VLOOKUP(E19,'Survival Probability'!$A$3:$F$98,6)/(1+Main!$B$5)^(OptimumBenefits!E19-OptimumBenefits!$A19))*(VLOOKUP(E19,'Survival Probability'!$A$3:$F$98,3)/VLOOKUP($A19,'Survival Probability'!$A$3:$F$98,3)))</f>
        <v>3.1756057670030762</v>
      </c>
      <c r="I19" s="282">
        <f t="shared" si="476"/>
        <v>0</v>
      </c>
      <c r="J19" s="200">
        <f t="shared" ref="J19:N19" si="1068">J18</f>
        <v>26</v>
      </c>
      <c r="K19" s="416">
        <f>IF($B19&lt;Main!$B$10,0,HLOOKUP(J19,ReplacementRates!$A$3:$BE$59,ReplacementRates!$A18-5,1))*IF(Main!$B$30=1,Main!$B$31,(IF(OptimumBenefits!$B19&lt;20,Main!$B$31,IF(OptimumBenefits!$B19&lt;25,Main!$B$32,IF(OptimumBenefits!$B19&lt;30,Main!$B$33,Main!$B$34)))))*OptimumBenefits!$B19</f>
        <v>0</v>
      </c>
      <c r="L19" s="418">
        <f ca="1">K19*IF($B19=Salary!$B19,Salary!$I19,"")</f>
        <v>0</v>
      </c>
      <c r="M19" s="419">
        <f ca="1">IF($B19&lt;Main!$B$10,0,(VLOOKUP(J19,'Survival Probability'!$A$3:$F$98,6)/(1+Main!$B$5)^(OptimumBenefits!J19-OptimumBenefits!$A19))*(VLOOKUP(J19,'Survival Probability'!$A$3:$F$98,3)/VLOOKUP($A19,'Survival Probability'!$A$3:$F$98,3)))</f>
        <v>2.9673309406722423</v>
      </c>
      <c r="N19" s="282">
        <f t="shared" si="2"/>
        <v>0</v>
      </c>
      <c r="O19" s="200">
        <f t="shared" ref="O19:BZ19" si="1069">O18</f>
        <v>27</v>
      </c>
      <c r="P19" s="416">
        <f>IF($B19&lt;Main!$B$10,0,HLOOKUP(O19,ReplacementRates!$A$3:$BE$59,ReplacementRates!$A18-5,1))*IF(Main!$B$30=1,Main!$B$31,(IF(OptimumBenefits!$B19&lt;20,Main!$B$31,IF(OptimumBenefits!$B19&lt;25,Main!$B$32,IF(OptimumBenefits!$B19&lt;30,Main!$B$33,Main!$B$34)))))*OptimumBenefits!$B19</f>
        <v>0</v>
      </c>
      <c r="Q19" s="418">
        <f ca="1">P19*IF($B19=Salary!$B19,Salary!$I19,"")</f>
        <v>0</v>
      </c>
      <c r="R19" s="419">
        <f ca="1">IF($B19&lt;Main!$B$10,0,(VLOOKUP(O19,'Survival Probability'!$A$3:$F$98,6)/(1+Main!$B$5)^(OptimumBenefits!O19-OptimumBenefits!$A19))*(VLOOKUP(O19,'Survival Probability'!$A$3:$F$98,3)/VLOOKUP($A19,'Survival Probability'!$A$3:$F$98,3)))</f>
        <v>2.7726759331694355</v>
      </c>
      <c r="S19" s="282">
        <f t="shared" si="4"/>
        <v>0</v>
      </c>
      <c r="T19" s="200">
        <f t="shared" ref="T19:CE19" si="1070">T18</f>
        <v>28</v>
      </c>
      <c r="U19" s="416">
        <f>IF($B19&lt;Main!$B$10,0,HLOOKUP(T19,ReplacementRates!$A$3:$BE$59,ReplacementRates!$A18-5,1))*IF(Main!$B$30=1,Main!$B$31,(IF(OptimumBenefits!$B19&lt;20,Main!$B$31,IF(OptimumBenefits!$B19&lt;25,Main!$B$32,IF(OptimumBenefits!$B19&lt;30,Main!$B$33,Main!$B$34)))))*OptimumBenefits!$B19</f>
        <v>0</v>
      </c>
      <c r="V19" s="418">
        <f ca="1">U19*IF($B19=Salary!$B19,Salary!$I19,"")</f>
        <v>0</v>
      </c>
      <c r="W19" s="419">
        <f ca="1">IF($B19&lt;Main!$B$10,0,(VLOOKUP(T19,'Survival Probability'!$A$3:$F$98,6)/(1+Main!$B$5)^(OptimumBenefits!T19-OptimumBenefits!$A19))*(VLOOKUP(T19,'Survival Probability'!$A$3:$F$98,3)/VLOOKUP($A19,'Survival Probability'!$A$3:$F$98,3)))</f>
        <v>2.5907518969014207</v>
      </c>
      <c r="X19" s="282">
        <f t="shared" si="6"/>
        <v>0</v>
      </c>
      <c r="Y19" s="200">
        <f t="shared" ref="Y19:CJ19" si="1071">Y18</f>
        <v>29</v>
      </c>
      <c r="Z19" s="416">
        <f>IF($B19&lt;Main!$B$10,0,HLOOKUP(Y19,ReplacementRates!$A$3:$BE$59,ReplacementRates!$A18-5,1))*IF(Main!$B$30=1,Main!$B$31,(IF(OptimumBenefits!$B19&lt;20,Main!$B$31,IF(OptimumBenefits!$B19&lt;25,Main!$B$32,IF(OptimumBenefits!$B19&lt;30,Main!$B$33,Main!$B$34)))))*OptimumBenefits!$B19</f>
        <v>0</v>
      </c>
      <c r="AA19" s="418">
        <f ca="1">Z19*IF($B19=Salary!$B19,Salary!$I19,"")</f>
        <v>0</v>
      </c>
      <c r="AB19" s="419">
        <f ca="1">IF($B19&lt;Main!$B$10,0,(VLOOKUP(Y19,'Survival Probability'!$A$3:$F$98,6)/(1+Main!$B$5)^(OptimumBenefits!Y19-OptimumBenefits!$A19))*(VLOOKUP(Y19,'Survival Probability'!$A$3:$F$98,3)/VLOOKUP($A19,'Survival Probability'!$A$3:$F$98,3)))</f>
        <v>2.420728158850221</v>
      </c>
      <c r="AC19" s="282">
        <f t="shared" si="8"/>
        <v>0</v>
      </c>
      <c r="AD19" s="200">
        <f t="shared" ref="AD19:CO19" si="1072">AD18</f>
        <v>30</v>
      </c>
      <c r="AE19" s="416">
        <f>IF($B19&lt;Main!$B$10,0,HLOOKUP(AD19,ReplacementRates!$A$3:$BE$59,ReplacementRates!$A18-5,1))*IF(Main!$B$30=1,Main!$B$31,(IF(OptimumBenefits!$B19&lt;20,Main!$B$31,IF(OptimumBenefits!$B19&lt;25,Main!$B$32,IF(OptimumBenefits!$B19&lt;30,Main!$B$33,Main!$B$34)))))*OptimumBenefits!$B19</f>
        <v>0</v>
      </c>
      <c r="AF19" s="418">
        <f ca="1">AE19*IF($B19=Salary!$B19,Salary!$I19,"")</f>
        <v>0</v>
      </c>
      <c r="AG19" s="419">
        <f ca="1">IF($B19&lt;Main!$B$10,0,(VLOOKUP(AD19,'Survival Probability'!$A$3:$F$98,6)/(1+Main!$B$5)^(OptimumBenefits!AD19-OptimumBenefits!$A19))*(VLOOKUP(AD19,'Survival Probability'!$A$3:$F$98,3)/VLOOKUP($A19,'Survival Probability'!$A$3:$F$98,3)))</f>
        <v>2.2618284675212919</v>
      </c>
      <c r="AH19" s="282">
        <f t="shared" si="10"/>
        <v>0</v>
      </c>
      <c r="AI19" s="200">
        <f t="shared" ref="AI19:CT19" si="1073">AI18</f>
        <v>31</v>
      </c>
      <c r="AJ19" s="416">
        <f>IF($B19&lt;Main!$B$10,0,HLOOKUP(AI19,ReplacementRates!$A$3:$BE$59,ReplacementRates!$A18-5,1))*IF(Main!$B$30=1,Main!$B$31,(IF(OptimumBenefits!$B19&lt;20,Main!$B$31,IF(OptimumBenefits!$B19&lt;25,Main!$B$32,IF(OptimumBenefits!$B19&lt;30,Main!$B$33,Main!$B$34)))))*OptimumBenefits!$B19</f>
        <v>0</v>
      </c>
      <c r="AK19" s="418">
        <f ca="1">AJ19*IF($B19=Salary!$B19,Salary!$I19,"")</f>
        <v>0</v>
      </c>
      <c r="AL19" s="419">
        <f ca="1">IF($B19&lt;Main!$B$10,0,(VLOOKUP(AI19,'Survival Probability'!$A$3:$F$98,6)/(1+Main!$B$5)^(OptimumBenefits!AI19-OptimumBenefits!$A19))*(VLOOKUP(AI19,'Survival Probability'!$A$3:$F$98,3)/VLOOKUP($A19,'Survival Probability'!$A$3:$F$98,3)))</f>
        <v>2.1133275914625207</v>
      </c>
      <c r="AM19" s="282">
        <f t="shared" si="12"/>
        <v>0</v>
      </c>
      <c r="AN19" s="200">
        <f t="shared" ref="AN19:CY19" si="1074">AN18</f>
        <v>32</v>
      </c>
      <c r="AO19" s="416">
        <f>IF($B19&lt;Main!$B$10,0,HLOOKUP(AN19,ReplacementRates!$A$3:$BE$59,ReplacementRates!$A18-5,1))*IF(Main!$B$30=1,Main!$B$31,(IF(OptimumBenefits!$B19&lt;20,Main!$B$31,IF(OptimumBenefits!$B19&lt;25,Main!$B$32,IF(OptimumBenefits!$B19&lt;30,Main!$B$33,Main!$B$34)))))*OptimumBenefits!$B19</f>
        <v>0</v>
      </c>
      <c r="AP19" s="418">
        <f ca="1">AO19*IF($B19=Salary!$B19,Salary!$I19,"")</f>
        <v>0</v>
      </c>
      <c r="AQ19" s="419">
        <f ca="1">IF($B19&lt;Main!$B$10,0,(VLOOKUP(AN19,'Survival Probability'!$A$3:$F$98,6)/(1+Main!$B$5)^(OptimumBenefits!AN19-OptimumBenefits!$A19))*(VLOOKUP(AN19,'Survival Probability'!$A$3:$F$98,3)/VLOOKUP($A19,'Survival Probability'!$A$3:$F$98,3)))</f>
        <v>1.9745367295717524</v>
      </c>
      <c r="AR19" s="282">
        <f t="shared" si="14"/>
        <v>0</v>
      </c>
      <c r="AS19" s="200">
        <f t="shared" ref="AS19:DD19" si="1075">AS18</f>
        <v>33</v>
      </c>
      <c r="AT19" s="416">
        <f>IF($B19&lt;Main!$B$10,0,HLOOKUP(AS19,ReplacementRates!$A$3:$BE$59,ReplacementRates!$A18-5,1))*IF(Main!$B$30=1,Main!$B$31,(IF(OptimumBenefits!$B19&lt;20,Main!$B$31,IF(OptimumBenefits!$B19&lt;25,Main!$B$32,IF(OptimumBenefits!$B19&lt;30,Main!$B$33,Main!$B$34)))))*OptimumBenefits!$B19</f>
        <v>0</v>
      </c>
      <c r="AU19" s="418">
        <f ca="1">AT19*IF($B19=Salary!$B19,Salary!$I19,"")</f>
        <v>0</v>
      </c>
      <c r="AV19" s="419">
        <f ca="1">IF($B19&lt;Main!$B$10,0,(VLOOKUP(AS19,'Survival Probability'!$A$3:$F$98,6)/(1+Main!$B$5)^(OptimumBenefits!AS19-OptimumBenefits!$A19))*(VLOOKUP(AS19,'Survival Probability'!$A$3:$F$98,3)/VLOOKUP($A19,'Survival Probability'!$A$3:$F$98,3)))</f>
        <v>1.8448249894594271</v>
      </c>
      <c r="AW19" s="282">
        <f t="shared" si="16"/>
        <v>0</v>
      </c>
      <c r="AX19" s="200">
        <f t="shared" ref="AX19:DI19" si="1076">AX18</f>
        <v>34</v>
      </c>
      <c r="AY19" s="416">
        <f>IF($B19&lt;Main!$B$10,0,HLOOKUP(AX19,ReplacementRates!$A$3:$BE$59,ReplacementRates!$A18-5,1))*IF(Main!$B$30=1,Main!$B$31,(IF(OptimumBenefits!$B19&lt;20,Main!$B$31,IF(OptimumBenefits!$B19&lt;25,Main!$B$32,IF(OptimumBenefits!$B19&lt;30,Main!$B$33,Main!$B$34)))))*OptimumBenefits!$B19</f>
        <v>0</v>
      </c>
      <c r="AZ19" s="418">
        <f ca="1">AY19*IF($B19=Salary!$B19,Salary!$I19,"")</f>
        <v>0</v>
      </c>
      <c r="BA19" s="419">
        <f ca="1">IF($B19&lt;Main!$B$10,0,(VLOOKUP(AX19,'Survival Probability'!$A$3:$F$98,6)/(1+Main!$B$5)^(OptimumBenefits!AX19-OptimumBenefits!$A19))*(VLOOKUP(AX19,'Survival Probability'!$A$3:$F$98,3)/VLOOKUP($A19,'Survival Probability'!$A$3:$F$98,3)))</f>
        <v>1.7236023260862858</v>
      </c>
      <c r="BB19" s="282">
        <f t="shared" si="18"/>
        <v>0</v>
      </c>
      <c r="BC19" s="200">
        <f t="shared" ref="BC19:DN19" si="1077">BC18</f>
        <v>35</v>
      </c>
      <c r="BD19" s="416">
        <f>IF($B19&lt;Main!$B$10,0,HLOOKUP(BC19,ReplacementRates!$A$3:$BE$59,ReplacementRates!$A18-5,1))*IF(Main!$B$30=1,Main!$B$31,(IF(OptimumBenefits!$B19&lt;20,Main!$B$31,IF(OptimumBenefits!$B19&lt;25,Main!$B$32,IF(OptimumBenefits!$B19&lt;30,Main!$B$33,Main!$B$34)))))*OptimumBenefits!$B19</f>
        <v>0</v>
      </c>
      <c r="BE19" s="418">
        <f ca="1">BD19*IF($B19=Salary!$B19,Salary!$I19,"")</f>
        <v>0</v>
      </c>
      <c r="BF19" s="419">
        <f ca="1">IF($B19&lt;Main!$B$10,0,(VLOOKUP(BC19,'Survival Probability'!$A$3:$F$98,6)/(1+Main!$B$5)^(OptimumBenefits!BC19-OptimumBenefits!$A19))*(VLOOKUP(BC19,'Survival Probability'!$A$3:$F$98,3)/VLOOKUP($A19,'Survival Probability'!$A$3:$F$98,3)))</f>
        <v>1.6103178574724279</v>
      </c>
      <c r="BG19" s="282">
        <f t="shared" si="20"/>
        <v>0</v>
      </c>
      <c r="BH19" s="200">
        <f t="shared" ref="BH19:DS19" si="1078">BH18</f>
        <v>36</v>
      </c>
      <c r="BI19" s="416">
        <f>IF($B19&lt;Main!$B$10,0,HLOOKUP(BH19,ReplacementRates!$A$3:$BE$59,ReplacementRates!$A18-5,1))*IF(Main!$B$30=1,Main!$B$31,(IF(OptimumBenefits!$B19&lt;20,Main!$B$31,IF(OptimumBenefits!$B19&lt;25,Main!$B$32,IF(OptimumBenefits!$B19&lt;30,Main!$B$33,Main!$B$34)))))*OptimumBenefits!$B19</f>
        <v>0</v>
      </c>
      <c r="BJ19" s="418">
        <f ca="1">BI19*IF($B19=Salary!$B19,Salary!$I19,"")</f>
        <v>0</v>
      </c>
      <c r="BK19" s="419">
        <f ca="1">IF($B19&lt;Main!$B$10,0,(VLOOKUP(BH19,'Survival Probability'!$A$3:$F$98,6)/(1+Main!$B$5)^(OptimumBenefits!BH19-OptimumBenefits!$A19))*(VLOOKUP(BH19,'Survival Probability'!$A$3:$F$98,3)/VLOOKUP($A19,'Survival Probability'!$A$3:$F$98,3)))</f>
        <v>1.5044563569936036</v>
      </c>
      <c r="BL19" s="282">
        <f t="shared" si="22"/>
        <v>0</v>
      </c>
      <c r="BM19" s="200">
        <f t="shared" ref="BM19:DX19" si="1079">BM18</f>
        <v>37</v>
      </c>
      <c r="BN19" s="416">
        <f>IF($B19&lt;Main!$B$10,0,HLOOKUP(BM19,ReplacementRates!$A$3:$BE$59,ReplacementRates!$A18-5,1))*IF(Main!$B$30=1,Main!$B$31,(IF(OptimumBenefits!$B19&lt;20,Main!$B$31,IF(OptimumBenefits!$B19&lt;25,Main!$B$32,IF(OptimumBenefits!$B19&lt;30,Main!$B$33,Main!$B$34)))))*OptimumBenefits!$B19</f>
        <v>0</v>
      </c>
      <c r="BO19" s="418">
        <f ca="1">BN19*IF($B19=Salary!$B19,Salary!$I19,"")</f>
        <v>0</v>
      </c>
      <c r="BP19" s="419">
        <f ca="1">IF($B19&lt;Main!$B$10,0,(VLOOKUP(BM19,'Survival Probability'!$A$3:$F$98,6)/(1+Main!$B$5)^(OptimumBenefits!BM19-OptimumBenefits!$A19))*(VLOOKUP(BM19,'Survival Probability'!$A$3:$F$98,3)/VLOOKUP($A19,'Survival Probability'!$A$3:$F$98,3)))</f>
        <v>1.405520965283078</v>
      </c>
      <c r="BQ19" s="282">
        <f t="shared" si="24"/>
        <v>0</v>
      </c>
      <c r="BR19" s="200">
        <f t="shared" ref="BR19:EC19" si="1080">BR18</f>
        <v>38</v>
      </c>
      <c r="BS19" s="416">
        <f>IF($B19&lt;Main!$B$10,0,HLOOKUP(BR19,ReplacementRates!$A$3:$BE$59,ReplacementRates!$A18-5,1))*IF(Main!$B$30=1,Main!$B$31,(IF(OptimumBenefits!$B19&lt;20,Main!$B$31,IF(OptimumBenefits!$B19&lt;25,Main!$B$32,IF(OptimumBenefits!$B19&lt;30,Main!$B$33,Main!$B$34)))))*OptimumBenefits!$B19</f>
        <v>0</v>
      </c>
      <c r="BT19" s="418">
        <f ca="1">BS19*IF($B19=Salary!$B19,Salary!$I19,"")</f>
        <v>0</v>
      </c>
      <c r="BU19" s="419">
        <f ca="1">IF($B19&lt;Main!$B$10,0,(VLOOKUP(BR19,'Survival Probability'!$A$3:$F$98,6)/(1+Main!$B$5)^(OptimumBenefits!BR19-OptimumBenefits!$A19))*(VLOOKUP(BR19,'Survival Probability'!$A$3:$F$98,3)/VLOOKUP($A19,'Survival Probability'!$A$3:$F$98,3)))</f>
        <v>1.3130644744452971</v>
      </c>
      <c r="BV19" s="282">
        <f t="shared" si="26"/>
        <v>0</v>
      </c>
      <c r="BW19" s="200">
        <f t="shared" ref="BW19:EH19" si="1081">BW18</f>
        <v>39</v>
      </c>
      <c r="BX19" s="416">
        <f>IF($B19&lt;Main!$B$10,0,HLOOKUP(BW19,ReplacementRates!$A$3:$BE$59,ReplacementRates!$A18-5,1))*IF(Main!$B$30=1,Main!$B$31,(IF(OptimumBenefits!$B19&lt;20,Main!$B$31,IF(OptimumBenefits!$B19&lt;25,Main!$B$32,IF(OptimumBenefits!$B19&lt;30,Main!$B$33,Main!$B$34)))))*OptimumBenefits!$B19</f>
        <v>0</v>
      </c>
      <c r="BY19" s="418">
        <f ca="1">BX19*IF($B19=Salary!$B19,Salary!$I19,"")</f>
        <v>0</v>
      </c>
      <c r="BZ19" s="419">
        <f ca="1">IF($B19&lt;Main!$B$10,0,(VLOOKUP(BW19,'Survival Probability'!$A$3:$F$98,6)/(1+Main!$B$5)^(OptimumBenefits!BW19-OptimumBenefits!$A19))*(VLOOKUP(BW19,'Survival Probability'!$A$3:$F$98,3)/VLOOKUP($A19,'Survival Probability'!$A$3:$F$98,3)))</f>
        <v>1.2266679708981241</v>
      </c>
      <c r="CA19" s="282">
        <f t="shared" si="28"/>
        <v>0</v>
      </c>
      <c r="CB19" s="200">
        <f t="shared" ref="CB19:EM19" si="1082">CB18</f>
        <v>40</v>
      </c>
      <c r="CC19" s="416">
        <f>IF($B19&lt;Main!$B$10,0,HLOOKUP(CB19,ReplacementRates!$A$3:$BE$59,ReplacementRates!$A18-5,1))*IF(Main!$B$30=1,Main!$B$31,(IF(OptimumBenefits!$B19&lt;20,Main!$B$31,IF(OptimumBenefits!$B19&lt;25,Main!$B$32,IF(OptimumBenefits!$B19&lt;30,Main!$B$33,Main!$B$34)))))*OptimumBenefits!$B19</f>
        <v>0</v>
      </c>
      <c r="CD19" s="418">
        <f ca="1">CC19*IF($B19=Salary!$B19,Salary!$I19,"")</f>
        <v>0</v>
      </c>
      <c r="CE19" s="419">
        <f ca="1">IF($B19&lt;Main!$B$10,0,(VLOOKUP(CB19,'Survival Probability'!$A$3:$F$98,6)/(1+Main!$B$5)^(OptimumBenefits!CB19-OptimumBenefits!$A19))*(VLOOKUP(CB19,'Survival Probability'!$A$3:$F$98,3)/VLOOKUP($A19,'Survival Probability'!$A$3:$F$98,3)))</f>
        <v>1.145938714307521</v>
      </c>
      <c r="CF19" s="282">
        <f t="shared" si="30"/>
        <v>0</v>
      </c>
      <c r="CG19" s="200">
        <f t="shared" ref="CG19:ER19" si="1083">CG18</f>
        <v>41</v>
      </c>
      <c r="CH19" s="416">
        <f>IF($B19&lt;Main!$B$10,0,HLOOKUP(CG19,ReplacementRates!$A$3:$BE$59,ReplacementRates!$A18-5,1))*IF(Main!$B$30=1,Main!$B$31,(IF(OptimumBenefits!$B19&lt;20,Main!$B$31,IF(OptimumBenefits!$B19&lt;25,Main!$B$32,IF(OptimumBenefits!$B19&lt;30,Main!$B$33,Main!$B$34)))))*OptimumBenefits!$B19</f>
        <v>0</v>
      </c>
      <c r="CI19" s="418">
        <f ca="1">CH19*IF($B19=Salary!$B19,Salary!$I19,"")</f>
        <v>0</v>
      </c>
      <c r="CJ19" s="419">
        <f ca="1">IF($B19&lt;Main!$B$10,0,(VLOOKUP(CG19,'Survival Probability'!$A$3:$F$98,6)/(1+Main!$B$5)^(OptimumBenefits!CG19-OptimumBenefits!$A19))*(VLOOKUP(CG19,'Survival Probability'!$A$3:$F$98,3)/VLOOKUP($A19,'Survival Probability'!$A$3:$F$98,3)))</f>
        <v>1.0705090208579737</v>
      </c>
      <c r="CK19" s="282">
        <f t="shared" si="32"/>
        <v>0</v>
      </c>
      <c r="CL19" s="200">
        <f t="shared" ref="CL19:EW19" si="1084">CL18</f>
        <v>42</v>
      </c>
      <c r="CM19" s="416">
        <f>IF($B19&lt;Main!$B$10,0,HLOOKUP(CL19,ReplacementRates!$A$3:$BE$59,ReplacementRates!$A18-5,1))*IF(Main!$B$30=1,Main!$B$31,(IF(OptimumBenefits!$B19&lt;20,Main!$B$31,IF(OptimumBenefits!$B19&lt;25,Main!$B$32,IF(OptimumBenefits!$B19&lt;30,Main!$B$33,Main!$B$34)))))*OptimumBenefits!$B19</f>
        <v>0</v>
      </c>
      <c r="CN19" s="418">
        <f ca="1">CM19*IF($B19=Salary!$B19,Salary!$I19,"")</f>
        <v>0</v>
      </c>
      <c r="CO19" s="419">
        <f ca="1">IF($B19&lt;Main!$B$10,0,(VLOOKUP(CL19,'Survival Probability'!$A$3:$F$98,6)/(1+Main!$B$5)^(OptimumBenefits!CL19-OptimumBenefits!$A19))*(VLOOKUP(CL19,'Survival Probability'!$A$3:$F$98,3)/VLOOKUP($A19,'Survival Probability'!$A$3:$F$98,3)))</f>
        <v>1</v>
      </c>
      <c r="CP19" s="282">
        <f t="shared" ca="1" si="34"/>
        <v>0</v>
      </c>
      <c r="CQ19" s="200">
        <f t="shared" ref="CQ19:FB19" si="1085">CQ18</f>
        <v>43</v>
      </c>
      <c r="CR19" s="416">
        <f>IF($B19&lt;Main!$B$10,0,HLOOKUP(CQ19,ReplacementRates!$A$3:$BE$59,ReplacementRates!$A18-5,1))*IF(Main!$B$30=1,Main!$B$31,(IF(OptimumBenefits!$B19&lt;20,Main!$B$31,IF(OptimumBenefits!$B19&lt;25,Main!$B$32,IF(OptimumBenefits!$B19&lt;30,Main!$B$33,Main!$B$34)))))*OptimumBenefits!$B19</f>
        <v>0</v>
      </c>
      <c r="CS19" s="418">
        <f ca="1">CR19*IF($B19=Salary!$B19,Salary!$I19,"")</f>
        <v>0</v>
      </c>
      <c r="CT19" s="419">
        <f ca="1">IF($B19&lt;Main!$B$10,0,(VLOOKUP(CQ19,'Survival Probability'!$A$3:$F$98,6)/(1+Main!$B$5)^(OptimumBenefits!CQ19-OptimumBenefits!$A19))*(VLOOKUP(CQ19,'Survival Probability'!$A$3:$F$98,3)/VLOOKUP($A19,'Survival Probability'!$A$3:$F$98,3)))</f>
        <v>0.93409715057275489</v>
      </c>
      <c r="CU19" s="282">
        <f t="shared" ca="1" si="36"/>
        <v>0</v>
      </c>
      <c r="CV19" s="200">
        <f t="shared" ref="CV19:FG19" si="1086">CV18</f>
        <v>44</v>
      </c>
      <c r="CW19" s="416">
        <f>IF($B19&lt;Main!$B$10,0,HLOOKUP(CV19,ReplacementRates!$A$3:$BE$59,ReplacementRates!$A18-5,1))*IF(Main!$B$30=1,Main!$B$31,(IF(OptimumBenefits!$B19&lt;20,Main!$B$31,IF(OptimumBenefits!$B19&lt;25,Main!$B$32,IF(OptimumBenefits!$B19&lt;30,Main!$B$33,Main!$B$34)))))*OptimumBenefits!$B19</f>
        <v>0</v>
      </c>
      <c r="CX19" s="418">
        <f ca="1">CW19*IF($B19=Salary!$B19,Salary!$I19,"")</f>
        <v>0</v>
      </c>
      <c r="CY19" s="419">
        <f ca="1">IF($B19&lt;Main!$B$10,0,(VLOOKUP(CV19,'Survival Probability'!$A$3:$F$98,6)/(1+Main!$B$5)^(OptimumBenefits!CV19-OptimumBenefits!$A19))*(VLOOKUP(CV19,'Survival Probability'!$A$3:$F$98,3)/VLOOKUP($A19,'Survival Probability'!$A$3:$F$98,3)))</f>
        <v>0.87250472030091974</v>
      </c>
      <c r="CZ19" s="282">
        <f t="shared" ca="1" si="38"/>
        <v>0</v>
      </c>
      <c r="DA19" s="200">
        <f t="shared" ref="DA19:FL19" si="1087">DA18</f>
        <v>45</v>
      </c>
      <c r="DB19" s="416">
        <f>IF($B19&lt;Main!$B$10,0,HLOOKUP(DA19,ReplacementRates!$A$3:$BE$59,ReplacementRates!$A18-5,1))*IF(Main!$B$30=1,Main!$B$31,(IF(OptimumBenefits!$B19&lt;20,Main!$B$31,IF(OptimumBenefits!$B19&lt;25,Main!$B$32,IF(OptimumBenefits!$B19&lt;30,Main!$B$33,Main!$B$34)))))*OptimumBenefits!$B19</f>
        <v>0</v>
      </c>
      <c r="DC19" s="418">
        <f ca="1">DB19*IF($B19=Salary!$B19,Salary!$I19,"")</f>
        <v>0</v>
      </c>
      <c r="DD19" s="419">
        <f ca="1">IF($B19&lt;Main!$B$10,0,(VLOOKUP(DA19,'Survival Probability'!$A$3:$F$98,6)/(1+Main!$B$5)^(OptimumBenefits!DA19-OptimumBenefits!$A19))*(VLOOKUP(DA19,'Survival Probability'!$A$3:$F$98,3)/VLOOKUP($A19,'Survival Probability'!$A$3:$F$98,3)))</f>
        <v>14.79912383493096</v>
      </c>
      <c r="DE19" s="282">
        <f t="shared" ca="1" si="40"/>
        <v>0</v>
      </c>
      <c r="DF19" s="200">
        <f t="shared" ref="DF19:FQ19" si="1088">DF18</f>
        <v>46</v>
      </c>
      <c r="DG19" s="416">
        <f>IF($B19&lt;Main!$B$10,0,HLOOKUP(DF19,ReplacementRates!$A$3:$BE$59,ReplacementRates!$A18-5,1))*IF(Main!$B$30=1,Main!$B$31,(IF(OptimumBenefits!$B19&lt;20,Main!$B$31,IF(OptimumBenefits!$B19&lt;25,Main!$B$32,IF(OptimumBenefits!$B19&lt;30,Main!$B$33,Main!$B$34)))))*OptimumBenefits!$B19</f>
        <v>0</v>
      </c>
      <c r="DH19" s="418">
        <f ca="1">DG19*IF($B19=Salary!$B19,Salary!$I19,"")</f>
        <v>0</v>
      </c>
      <c r="DI19" s="419">
        <f ca="1">IF($B19&lt;Main!$B$10,0,(VLOOKUP(DF19,'Survival Probability'!$A$3:$F$98,6)/(1+Main!$B$5)^(OptimumBenefits!DF19-OptimumBenefits!$A19))*(VLOOKUP(DF19,'Survival Probability'!$A$3:$F$98,3)/VLOOKUP($A19,'Survival Probability'!$A$3:$F$98,3)))</f>
        <v>13.736914677633033</v>
      </c>
      <c r="DJ19" s="282">
        <f t="shared" ca="1" si="42"/>
        <v>0</v>
      </c>
      <c r="DK19" s="200">
        <f t="shared" ref="DK19:FV19" si="1089">DK18</f>
        <v>47</v>
      </c>
      <c r="DL19" s="416">
        <f>IF($B19&lt;Main!$B$10,0,HLOOKUP(DK19,ReplacementRates!$A$3:$BE$59,ReplacementRates!$A18-5,1))*IF(Main!$B$30=1,Main!$B$31,(IF(OptimumBenefits!$B19&lt;20,Main!$B$31,IF(OptimumBenefits!$B19&lt;25,Main!$B$32,IF(OptimumBenefits!$B19&lt;30,Main!$B$33,Main!$B$34)))))*OptimumBenefits!$B19</f>
        <v>0</v>
      </c>
      <c r="DM19" s="418">
        <f ca="1">DL19*IF($B19=Salary!$B19,Salary!$I19,"")</f>
        <v>0</v>
      </c>
      <c r="DN19" s="419">
        <f ca="1">IF($B19&lt;Main!$B$10,0,(VLOOKUP(DK19,'Survival Probability'!$A$3:$F$98,6)/(1+Main!$B$5)^(OptimumBenefits!DK19-OptimumBenefits!$A19))*(VLOOKUP(DK19,'Survival Probability'!$A$3:$F$98,3)/VLOOKUP($A19,'Survival Probability'!$A$3:$F$98,3)))</f>
        <v>12.746325135319678</v>
      </c>
      <c r="DO19" s="282">
        <f t="shared" ca="1" si="44"/>
        <v>0</v>
      </c>
      <c r="DP19" s="200">
        <f t="shared" ref="DP19:GA19" si="1090">DP18</f>
        <v>48</v>
      </c>
      <c r="DQ19" s="416">
        <f>IF($B19&lt;Main!$B$10,0,HLOOKUP(DP19,ReplacementRates!$A$3:$BE$59,ReplacementRates!$A18-5,1))*IF(Main!$B$30=1,Main!$B$31,(IF(OptimumBenefits!$B19&lt;20,Main!$B$31,IF(OptimumBenefits!$B19&lt;25,Main!$B$32,IF(OptimumBenefits!$B19&lt;30,Main!$B$33,Main!$B$34)))))*OptimumBenefits!$B19</f>
        <v>0</v>
      </c>
      <c r="DR19" s="418">
        <f ca="1">DQ19*IF($B19=Salary!$B19,Salary!$I19,"")</f>
        <v>0</v>
      </c>
      <c r="DS19" s="419">
        <f ca="1">IF($B19&lt;Main!$B$10,0,(VLOOKUP(DP19,'Survival Probability'!$A$3:$F$98,6)/(1+Main!$B$5)^(OptimumBenefits!DP19-OptimumBenefits!$A19))*(VLOOKUP(DP19,'Survival Probability'!$A$3:$F$98,3)/VLOOKUP($A19,'Survival Probability'!$A$3:$F$98,3)))</f>
        <v>11.822640959885703</v>
      </c>
      <c r="DT19" s="282">
        <f t="shared" ca="1" si="46"/>
        <v>0</v>
      </c>
      <c r="DU19" s="200">
        <f t="shared" ref="DU19:GF19" si="1091">DU18</f>
        <v>49</v>
      </c>
      <c r="DV19" s="416">
        <f>IF($B19&lt;Main!$B$10,0,HLOOKUP(DU19,ReplacementRates!$A$3:$BE$59,ReplacementRates!$A18-5,1))*IF(Main!$B$30=1,Main!$B$31,(IF(OptimumBenefits!$B19&lt;20,Main!$B$31,IF(OptimumBenefits!$B19&lt;25,Main!$B$32,IF(OptimumBenefits!$B19&lt;30,Main!$B$33,Main!$B$34)))))*OptimumBenefits!$B19</f>
        <v>0</v>
      </c>
      <c r="DW19" s="418">
        <f ca="1">DV19*IF($B19=Salary!$B19,Salary!$I19,"")</f>
        <v>0</v>
      </c>
      <c r="DX19" s="419">
        <f ca="1">IF($B19&lt;Main!$B$10,0,(VLOOKUP(DU19,'Survival Probability'!$A$3:$F$98,6)/(1+Main!$B$5)^(OptimumBenefits!DU19-OptimumBenefits!$A19))*(VLOOKUP(DU19,'Survival Probability'!$A$3:$F$98,3)/VLOOKUP($A19,'Survival Probability'!$A$3:$F$98,3)))</f>
        <v>10.961453655977417</v>
      </c>
      <c r="DY19" s="282">
        <f t="shared" ca="1" si="48"/>
        <v>0</v>
      </c>
      <c r="DZ19" s="200">
        <f t="shared" ref="DZ19:GK19" si="1092">DZ18</f>
        <v>50</v>
      </c>
      <c r="EA19" s="416">
        <f>IF($B19&lt;Main!$B$10,0,HLOOKUP(DZ19,ReplacementRates!$A$3:$BE$59,ReplacementRates!$A18-5,1))*IF(Main!$B$30=1,Main!$B$31,(IF(OptimumBenefits!$B19&lt;20,Main!$B$31,IF(OptimumBenefits!$B19&lt;25,Main!$B$32,IF(OptimumBenefits!$B19&lt;30,Main!$B$33,Main!$B$34)))))*OptimumBenefits!$B19</f>
        <v>0</v>
      </c>
      <c r="EB19" s="418">
        <f ca="1">EA19*IF($B19=Salary!$B19,Salary!$I19,"")</f>
        <v>0</v>
      </c>
      <c r="EC19" s="419">
        <f ca="1">IF($B19&lt;Main!$B$10,0,(VLOOKUP(DZ19,'Survival Probability'!$A$3:$F$98,6)/(1+Main!$B$5)^(OptimumBenefits!DZ19-OptimumBenefits!$A19))*(VLOOKUP(DZ19,'Survival Probability'!$A$3:$F$98,3)/VLOOKUP($A19,'Survival Probability'!$A$3:$F$98,3)))</f>
        <v>10.158641422817222</v>
      </c>
      <c r="ED19" s="282">
        <f t="shared" ca="1" si="50"/>
        <v>0</v>
      </c>
      <c r="EE19" s="200">
        <f t="shared" ref="EE19:GP19" si="1093">EE18</f>
        <v>51</v>
      </c>
      <c r="EF19" s="416">
        <f>IF($B19&lt;Main!$B$10,0,HLOOKUP(EE19,ReplacementRates!$A$3:$BE$59,ReplacementRates!$A18-5,1))*IF(Main!$B$30=1,Main!$B$31,(IF(OptimumBenefits!$B19&lt;20,Main!$B$31,IF(OptimumBenefits!$B19&lt;25,Main!$B$32,IF(OptimumBenefits!$B19&lt;30,Main!$B$33,Main!$B$34)))))*OptimumBenefits!$B19</f>
        <v>0</v>
      </c>
      <c r="EG19" s="418">
        <f ca="1">EF19*IF($B19=Salary!$B19,Salary!$I19,"")</f>
        <v>0</v>
      </c>
      <c r="EH19" s="419">
        <f ca="1">IF($B19&lt;Main!$B$10,0,(VLOOKUP(EE19,'Survival Probability'!$A$3:$F$98,6)/(1+Main!$B$5)^(OptimumBenefits!EE19-OptimumBenefits!$A19))*(VLOOKUP(EE19,'Survival Probability'!$A$3:$F$98,3)/VLOOKUP($A19,'Survival Probability'!$A$3:$F$98,3)))</f>
        <v>9.4103511252548877</v>
      </c>
      <c r="EI19" s="282">
        <f t="shared" ca="1" si="52"/>
        <v>0</v>
      </c>
      <c r="EJ19" s="200">
        <f t="shared" ref="EJ19:GU19" si="1094">EJ18</f>
        <v>52</v>
      </c>
      <c r="EK19" s="416">
        <f>IF($B19&lt;Main!$B$10,0,HLOOKUP(EJ19,ReplacementRates!$A$3:$BE$59,ReplacementRates!$A18-5,1))*IF(Main!$B$30=1,Main!$B$31,(IF(OptimumBenefits!$B19&lt;20,Main!$B$31,IF(OptimumBenefits!$B19&lt;25,Main!$B$32,IF(OptimumBenefits!$B19&lt;30,Main!$B$33,Main!$B$34)))))*OptimumBenefits!$B19</f>
        <v>0</v>
      </c>
      <c r="EL19" s="418">
        <f ca="1">EK19*IF($B19=Salary!$B19,Salary!$I19,"")</f>
        <v>0</v>
      </c>
      <c r="EM19" s="419">
        <f ca="1">IF($B19&lt;Main!$B$10,0,(VLOOKUP(EJ19,'Survival Probability'!$A$3:$F$98,6)/(1+Main!$B$5)^(OptimumBenefits!EJ19-OptimumBenefits!$A19))*(VLOOKUP(EJ19,'Survival Probability'!$A$3:$F$98,3)/VLOOKUP($A19,'Survival Probability'!$A$3:$F$98,3)))</f>
        <v>8.7129812147703838</v>
      </c>
      <c r="EN19" s="282">
        <f t="shared" ca="1" si="54"/>
        <v>0</v>
      </c>
      <c r="EO19" s="200">
        <f t="shared" ref="EO19:GZ19" si="1095">EO18</f>
        <v>53</v>
      </c>
      <c r="EP19" s="416">
        <f>IF($B19&lt;Main!$B$10,0,HLOOKUP(EO19,ReplacementRates!$A$3:$BE$59,ReplacementRates!$A18-5,1))*IF(Main!$B$30=1,Main!$B$31,(IF(OptimumBenefits!$B19&lt;20,Main!$B$31,IF(OptimumBenefits!$B19&lt;25,Main!$B$32,IF(OptimumBenefits!$B19&lt;30,Main!$B$33,Main!$B$34)))))*OptimumBenefits!$B19</f>
        <v>0</v>
      </c>
      <c r="EQ19" s="418">
        <f ca="1">EP19*IF($B19=Salary!$B19,Salary!$I19,"")</f>
        <v>0</v>
      </c>
      <c r="ER19" s="419">
        <f ca="1">IF($B19&lt;Main!$B$10,0,(VLOOKUP(EO19,'Survival Probability'!$A$3:$F$98,6)/(1+Main!$B$5)^(OptimumBenefits!EO19-OptimumBenefits!$A19))*(VLOOKUP(EO19,'Survival Probability'!$A$3:$F$98,3)/VLOOKUP($A19,'Survival Probability'!$A$3:$F$98,3)))</f>
        <v>8.0631692394378227</v>
      </c>
      <c r="ES19" s="282">
        <f t="shared" ca="1" si="56"/>
        <v>0</v>
      </c>
      <c r="ET19" s="200">
        <f t="shared" ref="ET19:HE19" si="1096">ET18</f>
        <v>54</v>
      </c>
      <c r="EU19" s="416">
        <f>IF($B19&lt;Main!$B$10,0,HLOOKUP(ET19,ReplacementRates!$A$3:$BE$59,ReplacementRates!$A18-5,1))*IF(Main!$B$30=1,Main!$B$31,(IF(OptimumBenefits!$B19&lt;20,Main!$B$31,IF(OptimumBenefits!$B19&lt;25,Main!$B$32,IF(OptimumBenefits!$B19&lt;30,Main!$B$33,Main!$B$34)))))*OptimumBenefits!$B19</f>
        <v>0</v>
      </c>
      <c r="EV19" s="418">
        <f ca="1">EU19*IF($B19=Salary!$B19,Salary!$I19,"")</f>
        <v>0</v>
      </c>
      <c r="EW19" s="419">
        <f ca="1">IF($B19&lt;Main!$B$10,0,(VLOOKUP(ET19,'Survival Probability'!$A$3:$F$98,6)/(1+Main!$B$5)^(OptimumBenefits!ET19-OptimumBenefits!$A19))*(VLOOKUP(ET19,'Survival Probability'!$A$3:$F$98,3)/VLOOKUP($A19,'Survival Probability'!$A$3:$F$98,3)))</f>
        <v>7.4577719931651885</v>
      </c>
      <c r="EX19" s="282">
        <f t="shared" ca="1" si="58"/>
        <v>0</v>
      </c>
      <c r="EY19" s="200">
        <f t="shared" ref="EY19:HJ19" si="1097">EY18</f>
        <v>55</v>
      </c>
      <c r="EZ19" s="416">
        <f>IF($B19&lt;Main!$B$10,0,HLOOKUP(EY19,ReplacementRates!$A$3:$BE$59,ReplacementRates!$A18-5,1))*IF(Main!$B$30=1,Main!$B$31,(IF(OptimumBenefits!$B19&lt;20,Main!$B$31,IF(OptimumBenefits!$B19&lt;25,Main!$B$32,IF(OptimumBenefits!$B19&lt;30,Main!$B$33,Main!$B$34)))))*OptimumBenefits!$B19</f>
        <v>0</v>
      </c>
      <c r="FA19" s="418">
        <f ca="1">EZ19*IF($B19=Salary!$B19,Salary!$I19,"")</f>
        <v>0</v>
      </c>
      <c r="FB19" s="419">
        <f ca="1">IF($B19&lt;Main!$B$10,0,(VLOOKUP(EY19,'Survival Probability'!$A$3:$F$98,6)/(1+Main!$B$5)^(OptimumBenefits!EY19-OptimumBenefits!$A19))*(VLOOKUP(EY19,'Survival Probability'!$A$3:$F$98,3)/VLOOKUP($A19,'Survival Probability'!$A$3:$F$98,3)))</f>
        <v>6.8938508890471359</v>
      </c>
      <c r="FC19" s="282">
        <f t="shared" ca="1" si="60"/>
        <v>0</v>
      </c>
      <c r="FD19" s="200">
        <f t="shared" ref="FD19:HO19" si="1098">FD18</f>
        <v>56</v>
      </c>
      <c r="FE19" s="416">
        <f>IF($B19&lt;Main!$B$10,0,HLOOKUP(FD19,ReplacementRates!$A$3:$BE$59,ReplacementRates!$A18-5,1))*IF(Main!$B$30=1,Main!$B$31,(IF(OptimumBenefits!$B19&lt;20,Main!$B$31,IF(OptimumBenefits!$B19&lt;25,Main!$B$32,IF(OptimumBenefits!$B19&lt;30,Main!$B$33,Main!$B$34)))))*OptimumBenefits!$B19</f>
        <v>0</v>
      </c>
      <c r="FF19" s="418">
        <f ca="1">FE19*IF($B19=Salary!$B19,Salary!$I19,"")</f>
        <v>0</v>
      </c>
      <c r="FG19" s="419">
        <f ca="1">IF($B19&lt;Main!$B$10,0,(VLOOKUP(FD19,'Survival Probability'!$A$3:$F$98,6)/(1+Main!$B$5)^(OptimumBenefits!FD19-OptimumBenefits!$A19))*(VLOOKUP(FD19,'Survival Probability'!$A$3:$F$98,3)/VLOOKUP($A19,'Survival Probability'!$A$3:$F$98,3)))</f>
        <v>6.3686586722519483</v>
      </c>
      <c r="FH19" s="282">
        <f t="shared" ca="1" si="62"/>
        <v>0</v>
      </c>
      <c r="FI19" s="200">
        <f t="shared" ref="FI19:HT19" si="1099">FI18</f>
        <v>57</v>
      </c>
      <c r="FJ19" s="416">
        <f>IF($B19&lt;Main!$B$10,0,HLOOKUP(FI19,ReplacementRates!$A$3:$BE$59,ReplacementRates!$A18-5,1))*IF(Main!$B$30=1,Main!$B$31,(IF(OptimumBenefits!$B19&lt;20,Main!$B$31,IF(OptimumBenefits!$B19&lt;25,Main!$B$32,IF(OptimumBenefits!$B19&lt;30,Main!$B$33,Main!$B$34)))))*OptimumBenefits!$B19</f>
        <v>0</v>
      </c>
      <c r="FK19" s="418">
        <f ca="1">FJ19*IF($B19=Salary!$B19,Salary!$I19,"")</f>
        <v>0</v>
      </c>
      <c r="FL19" s="419">
        <f ca="1">IF($B19&lt;Main!$B$10,0,(VLOOKUP(FI19,'Survival Probability'!$A$3:$F$98,6)/(1+Main!$B$5)^(OptimumBenefits!FI19-OptimumBenefits!$A19))*(VLOOKUP(FI19,'Survival Probability'!$A$3:$F$98,3)/VLOOKUP($A19,'Survival Probability'!$A$3:$F$98,3)))</f>
        <v>5.8796264918846974</v>
      </c>
      <c r="FM19" s="282">
        <f t="shared" ca="1" si="64"/>
        <v>0</v>
      </c>
      <c r="FN19" s="200">
        <f t="shared" ref="FN19:HY19" si="1100">FN18</f>
        <v>58</v>
      </c>
      <c r="FO19" s="416">
        <f>IF($B19&lt;Main!$B$10,0,HLOOKUP(FN19,ReplacementRates!$A$3:$BE$59,ReplacementRates!$A18-5,1))*IF(Main!$B$30=1,Main!$B$31,(IF(OptimumBenefits!$B19&lt;20,Main!$B$31,IF(OptimumBenefits!$B19&lt;25,Main!$B$32,IF(OptimumBenefits!$B19&lt;30,Main!$B$33,Main!$B$34)))))*OptimumBenefits!$B19</f>
        <v>0</v>
      </c>
      <c r="FP19" s="418">
        <f ca="1">FO19*IF($B19=Salary!$B19,Salary!$I19,"")</f>
        <v>0</v>
      </c>
      <c r="FQ19" s="419">
        <f ca="1">IF($B19&lt;Main!$B$10,0,(VLOOKUP(FN19,'Survival Probability'!$A$3:$F$98,6)/(1+Main!$B$5)^(OptimumBenefits!FN19-OptimumBenefits!$A19))*(VLOOKUP(FN19,'Survival Probability'!$A$3:$F$98,3)/VLOOKUP($A19,'Survival Probability'!$A$3:$F$98,3)))</f>
        <v>5.4243754217439859</v>
      </c>
      <c r="FR19" s="282">
        <f t="shared" ca="1" si="66"/>
        <v>0</v>
      </c>
      <c r="FS19" s="200">
        <f t="shared" ref="FS19:ID19" si="1101">FS18</f>
        <v>59</v>
      </c>
      <c r="FT19" s="416">
        <f>IF($B19&lt;Main!$B$10,0,HLOOKUP(FS19,ReplacementRates!$A$3:$BE$59,ReplacementRates!$A18-5,1))*IF(Main!$B$30=1,Main!$B$31,(IF(OptimumBenefits!$B19&lt;20,Main!$B$31,IF(OptimumBenefits!$B19&lt;25,Main!$B$32,IF(OptimumBenefits!$B19&lt;30,Main!$B$33,Main!$B$34)))))*OptimumBenefits!$B19</f>
        <v>0</v>
      </c>
      <c r="FU19" s="418">
        <f ca="1">FT19*IF($B19=Salary!$B19,Salary!$I19,"")</f>
        <v>0</v>
      </c>
      <c r="FV19" s="419">
        <f ca="1">IF($B19&lt;Main!$B$10,0,(VLOOKUP(FS19,'Survival Probability'!$A$3:$F$98,6)/(1+Main!$B$5)^(OptimumBenefits!FS19-OptimumBenefits!$A19))*(VLOOKUP(FS19,'Survival Probability'!$A$3:$F$98,3)/VLOOKUP($A19,'Survival Probability'!$A$3:$F$98,3)))</f>
        <v>5.000677165792669</v>
      </c>
      <c r="FW19" s="282">
        <f t="shared" ca="1" si="68"/>
        <v>0</v>
      </c>
      <c r="FX19" s="200">
        <f t="shared" ref="FX19:II19" si="1102">FX18</f>
        <v>60</v>
      </c>
      <c r="FY19" s="416">
        <f>IF($B19&lt;Main!$B$10,0,HLOOKUP(FX19,ReplacementRates!$A$3:$BE$59,ReplacementRates!$A18-5,1))*IF(Main!$B$30=1,Main!$B$31,(IF(OptimumBenefits!$B19&lt;20,Main!$B$31,IF(OptimumBenefits!$B19&lt;25,Main!$B$32,IF(OptimumBenefits!$B19&lt;30,Main!$B$33,Main!$B$34)))))*OptimumBenefits!$B19</f>
        <v>0</v>
      </c>
      <c r="FZ19" s="418">
        <f ca="1">FY19*IF($B19=Salary!$B19,Salary!$I19,"")</f>
        <v>0</v>
      </c>
      <c r="GA19" s="419">
        <f ca="1">IF($B19&lt;Main!$B$10,0,(VLOOKUP(FX19,'Survival Probability'!$A$3:$F$98,6)/(1+Main!$B$5)^(OptimumBenefits!FX19-OptimumBenefits!$A19))*(VLOOKUP(FX19,'Survival Probability'!$A$3:$F$98,3)/VLOOKUP($A19,'Survival Probability'!$A$3:$F$98,3)))</f>
        <v>4.6064441741159978</v>
      </c>
      <c r="GB19" s="282">
        <f t="shared" ca="1" si="70"/>
        <v>0</v>
      </c>
      <c r="GC19" s="200">
        <f t="shared" ref="GC19:IN19" si="1103">GC18</f>
        <v>61</v>
      </c>
      <c r="GD19" s="416">
        <f>IF($B19&lt;Main!$B$10,0,HLOOKUP(GC19,ReplacementRates!$A$3:$BE$59,ReplacementRates!$A18-5,1))*IF(Main!$B$30=1,Main!$B$31,(IF(OptimumBenefits!$B19&lt;20,Main!$B$31,IF(OptimumBenefits!$B19&lt;25,Main!$B$32,IF(OptimumBenefits!$B19&lt;30,Main!$B$33,Main!$B$34)))))*OptimumBenefits!$B19</f>
        <v>0</v>
      </c>
      <c r="GE19" s="418">
        <f ca="1">GD19*IF($B19=Salary!$B19,Salary!$I19,"")</f>
        <v>0</v>
      </c>
      <c r="GF19" s="419">
        <f ca="1">IF($B19&lt;Main!$B$10,0,(VLOOKUP(GC19,'Survival Probability'!$A$3:$F$98,6)/(1+Main!$B$5)^(OptimumBenefits!GC19-OptimumBenefits!$A19))*(VLOOKUP(GC19,'Survival Probability'!$A$3:$F$98,3)/VLOOKUP($A19,'Survival Probability'!$A$3:$F$98,3)))</f>
        <v>4.2397208956973262</v>
      </c>
      <c r="GG19" s="282">
        <f t="shared" ca="1" si="72"/>
        <v>0</v>
      </c>
      <c r="GH19" s="200">
        <f t="shared" ref="GH19:IS19" si="1104">GH18</f>
        <v>62</v>
      </c>
      <c r="GI19" s="416">
        <f>IF($B19&lt;Main!$B$10,0,HLOOKUP(GH19,ReplacementRates!$A$3:$BE$59,ReplacementRates!$A18-5,1))*IF(Main!$B$30=1,Main!$B$31,(IF(OptimumBenefits!$B19&lt;20,Main!$B$31,IF(OptimumBenefits!$B19&lt;25,Main!$B$32,IF(OptimumBenefits!$B19&lt;30,Main!$B$33,Main!$B$34)))))*OptimumBenefits!$B19</f>
        <v>0</v>
      </c>
      <c r="GJ19" s="418">
        <f ca="1">GI19*IF($B19=Salary!$B19,Salary!$I19,"")</f>
        <v>0</v>
      </c>
      <c r="GK19" s="419">
        <f ca="1">IF($B19&lt;Main!$B$10,0,(VLOOKUP(GH19,'Survival Probability'!$A$3:$F$98,6)/(1+Main!$B$5)^(OptimumBenefits!GH19-OptimumBenefits!$A19))*(VLOOKUP(GH19,'Survival Probability'!$A$3:$F$98,3)/VLOOKUP($A19,'Survival Probability'!$A$3:$F$98,3)))</f>
        <v>3.8986752954509969</v>
      </c>
      <c r="GL19" s="282">
        <f t="shared" ca="1" si="74"/>
        <v>0</v>
      </c>
      <c r="GM19" s="200">
        <f t="shared" ref="GM19:IX19" si="1105">GM18</f>
        <v>63</v>
      </c>
      <c r="GN19" s="416">
        <f>IF($B19&lt;Main!$B$10,0,HLOOKUP(GM19,ReplacementRates!$A$3:$BE$59,ReplacementRates!$A18-5,1))*IF(Main!$B$30=1,Main!$B$31,(IF(OptimumBenefits!$B19&lt;20,Main!$B$31,IF(OptimumBenefits!$B19&lt;25,Main!$B$32,IF(OptimumBenefits!$B19&lt;30,Main!$B$33,Main!$B$34)))))*OptimumBenefits!$B19</f>
        <v>0.21848399999999998</v>
      </c>
      <c r="GO19" s="418">
        <f ca="1">GN19*IF($B19=Salary!$B19,Salary!$I19,"")</f>
        <v>10899.433348965971</v>
      </c>
      <c r="GP19" s="419">
        <f ca="1">IF($B19&lt;Main!$B$10,0,(VLOOKUP(GM19,'Survival Probability'!$A$3:$F$98,6)/(1+Main!$B$5)^(OptimumBenefits!GM19-OptimumBenefits!$A19))*(VLOOKUP(GM19,'Survival Probability'!$A$3:$F$98,3)/VLOOKUP($A19,'Survival Probability'!$A$3:$F$98,3)))</f>
        <v>3.5816201203286804</v>
      </c>
      <c r="GQ19" s="282">
        <f t="shared" ca="1" si="76"/>
        <v>39037.629782837932</v>
      </c>
      <c r="GR19" s="200">
        <f t="shared" ref="GR19:JC19" si="1106">GR18</f>
        <v>64</v>
      </c>
      <c r="GS19" s="416">
        <f>IF($B19&lt;Main!$B$10,0,HLOOKUP(GR19,ReplacementRates!$A$3:$BE$59,ReplacementRates!$A18-5,1))*IF(Main!$B$30=1,Main!$B$31,(IF(OptimumBenefits!$B19&lt;20,Main!$B$31,IF(OptimumBenefits!$B19&lt;25,Main!$B$32,IF(OptimumBenefits!$B19&lt;30,Main!$B$33,Main!$B$34)))))*OptimumBenefits!$B19</f>
        <v>0.223992</v>
      </c>
      <c r="GT19" s="418">
        <f ca="1">GS19*IF($B19=Salary!$B19,Salary!$I19,"")</f>
        <v>11174.208979612173</v>
      </c>
      <c r="GU19" s="419">
        <f ca="1">IF($B19&lt;Main!$B$10,0,(VLOOKUP(GR19,'Survival Probability'!$A$3:$F$98,6)/(1+Main!$B$5)^(OptimumBenefits!GR19-OptimumBenefits!$A19))*(VLOOKUP(GR19,'Survival Probability'!$A$3:$F$98,3)/VLOOKUP($A19,'Survival Probability'!$A$3:$F$98,3)))</f>
        <v>3.2869702107527812</v>
      </c>
      <c r="GV19" s="282">
        <f t="shared" ca="1" si="78"/>
        <v>36729.292044711445</v>
      </c>
      <c r="GW19" s="200">
        <f t="shared" ref="GW19:JH19" si="1107">GW18</f>
        <v>65</v>
      </c>
      <c r="GX19" s="416">
        <f>IF($B19&lt;Main!$B$10,0,HLOOKUP(GW19,ReplacementRates!$A$3:$BE$59,ReplacementRates!$A18-5,1))*IF(Main!$B$30=1,Main!$B$31,(IF(OptimumBenefits!$B19&lt;20,Main!$B$31,IF(OptimumBenefits!$B19&lt;25,Main!$B$32,IF(OptimumBenefits!$B19&lt;30,Main!$B$33,Main!$B$34)))))*OptimumBenefits!$B19</f>
        <v>0.22950000000000001</v>
      </c>
      <c r="GY19" s="418">
        <f ca="1">GX19*IF($B19=Salary!$B19,Salary!$I19,"")</f>
        <v>11448.984610258374</v>
      </c>
      <c r="GZ19" s="419">
        <f ca="1">IF($B19&lt;Main!$B$10,0,(VLOOKUP(GW19,'Survival Probability'!$A$3:$F$98,6)/(1+Main!$B$5)^(OptimumBenefits!GW19-OptimumBenefits!$A19))*(VLOOKUP(GW19,'Survival Probability'!$A$3:$F$98,3)/VLOOKUP($A19,'Survival Probability'!$A$3:$F$98,3)))</f>
        <v>3.0132368504262859</v>
      </c>
      <c r="HA19" s="282">
        <f t="shared" ca="1" si="80"/>
        <v>34498.50232759396</v>
      </c>
      <c r="HB19" s="200">
        <f t="shared" ref="HB19:JM19" si="1108">HB18</f>
        <v>66</v>
      </c>
      <c r="HC19" s="416">
        <f>IF($B19&lt;Main!$B$10,0,HLOOKUP(HB19,ReplacementRates!$A$3:$BE$59,ReplacementRates!$A18-5,1))*IF(Main!$B$30=1,Main!$B$31,(IF(OptimumBenefits!$B19&lt;20,Main!$B$31,IF(OptimumBenefits!$B19&lt;25,Main!$B$32,IF(OptimumBenefits!$B19&lt;30,Main!$B$33,Main!$B$34)))))*OptimumBenefits!$B19</f>
        <v>0.22950000000000001</v>
      </c>
      <c r="HD19" s="418">
        <f ca="1">HC19*IF($B19=Salary!$B19,Salary!$I19,"")</f>
        <v>11448.984610258374</v>
      </c>
      <c r="HE19" s="419">
        <f ca="1">IF($B19&lt;Main!$B$10,0,(VLOOKUP(HB19,'Survival Probability'!$A$3:$F$98,6)/(1+Main!$B$5)^(OptimumBenefits!HB19-OptimumBenefits!$A19))*(VLOOKUP(HB19,'Survival Probability'!$A$3:$F$98,3)/VLOOKUP($A19,'Survival Probability'!$A$3:$F$98,3)))</f>
        <v>2.7590223028049561</v>
      </c>
      <c r="HF19" s="282">
        <f t="shared" ca="1" si="82"/>
        <v>31588.003884173562</v>
      </c>
      <c r="HG19" s="200">
        <f t="shared" ref="HG19:JR19" si="1109">HG18</f>
        <v>67</v>
      </c>
      <c r="HH19" s="416">
        <f>IF($B19&lt;Main!$B$10,0,HLOOKUP(HG19,ReplacementRates!$A$3:$BE$59,ReplacementRates!$A18-5,1))*IF(Main!$B$30=1,Main!$B$31,(IF(OptimumBenefits!$B19&lt;20,Main!$B$31,IF(OptimumBenefits!$B19&lt;25,Main!$B$32,IF(OptimumBenefits!$B19&lt;30,Main!$B$33,Main!$B$34)))))*OptimumBenefits!$B19</f>
        <v>0.22950000000000001</v>
      </c>
      <c r="HI19" s="418">
        <f ca="1">HH19*IF($B19=Salary!$B19,Salary!$I19,"")</f>
        <v>11448.984610258374</v>
      </c>
      <c r="HJ19" s="419">
        <f ca="1">IF($B19&lt;Main!$B$10,0,(VLOOKUP(HG19,'Survival Probability'!$A$3:$F$98,6)/(1+Main!$B$5)^(OptimumBenefits!HG19-OptimumBenefits!$A19))*(VLOOKUP(HG19,'Survival Probability'!$A$3:$F$98,3)/VLOOKUP($A19,'Survival Probability'!$A$3:$F$98,3)))</f>
        <v>2.5230159041969489</v>
      </c>
      <c r="HK19" s="282">
        <f t="shared" ca="1" si="84"/>
        <v>28885.970258587986</v>
      </c>
      <c r="HL19" s="200">
        <f t="shared" ref="HL19:JW19" si="1110">HL18</f>
        <v>68</v>
      </c>
      <c r="HM19" s="416">
        <f>IF($B19&lt;Main!$B$10,0,HLOOKUP(HL19,ReplacementRates!$A$3:$BE$59,ReplacementRates!$A18-5,1))*IF(Main!$B$30=1,Main!$B$31,(IF(OptimumBenefits!$B19&lt;20,Main!$B$31,IF(OptimumBenefits!$B19&lt;25,Main!$B$32,IF(OptimumBenefits!$B19&lt;30,Main!$B$33,Main!$B$34)))))*OptimumBenefits!$B19</f>
        <v>0.22950000000000001</v>
      </c>
      <c r="HN19" s="418">
        <f ca="1">HM19*IF($B19=Salary!$B19,Salary!$I19,"")</f>
        <v>11448.984610258374</v>
      </c>
      <c r="HO19" s="419">
        <f ca="1">IF($B19&lt;Main!$B$10,0,(VLOOKUP(HL19,'Survival Probability'!$A$3:$F$98,6)/(1+Main!$B$5)^(OptimumBenefits!HL19-OptimumBenefits!$A19))*(VLOOKUP(HL19,'Survival Probability'!$A$3:$F$98,3)/VLOOKUP($A19,'Survival Probability'!$A$3:$F$98,3)))</f>
        <v>2.3039774070424301</v>
      </c>
      <c r="HP19" s="282">
        <f t="shared" ca="1" si="86"/>
        <v>26378.201875611776</v>
      </c>
      <c r="HQ19" s="200">
        <f t="shared" ref="HQ19:KB19" si="1111">HQ18</f>
        <v>69</v>
      </c>
      <c r="HR19" s="416">
        <f>IF($B19&lt;Main!$B$10,0,HLOOKUP(HQ19,ReplacementRates!$A$3:$BE$59,ReplacementRates!$A18-5,1))*IF(Main!$B$30=1,Main!$B$31,(IF(OptimumBenefits!$B19&lt;20,Main!$B$31,IF(OptimumBenefits!$B19&lt;25,Main!$B$32,IF(OptimumBenefits!$B19&lt;30,Main!$B$33,Main!$B$34)))))*OptimumBenefits!$B19</f>
        <v>0.22950000000000001</v>
      </c>
      <c r="HS19" s="418">
        <f ca="1">HR19*IF($B19=Salary!$B19,Salary!$I19,"")</f>
        <v>11448.984610258374</v>
      </c>
      <c r="HT19" s="419">
        <f ca="1">IF($B19&lt;Main!$B$10,0,(VLOOKUP(HQ19,'Survival Probability'!$A$3:$F$98,6)/(1+Main!$B$5)^(OptimumBenefits!HQ19-OptimumBenefits!$A19))*(VLOOKUP(HQ19,'Survival Probability'!$A$3:$F$98,3)/VLOOKUP($A19,'Survival Probability'!$A$3:$F$98,3)))</f>
        <v>2.1007965289223844</v>
      </c>
      <c r="HU19" s="282">
        <f t="shared" ca="1" si="88"/>
        <v>24051.987128916589</v>
      </c>
      <c r="HV19" s="200">
        <f t="shared" ref="HV19:KG19" si="1112">HV18</f>
        <v>70</v>
      </c>
      <c r="HW19" s="416">
        <f>IF($B19&lt;Main!$B$10,0,HLOOKUP(HV19,ReplacementRates!$A$3:$BE$59,ReplacementRates!$A18-5,1))*IF(Main!$B$30=1,Main!$B$31,(IF(OptimumBenefits!$B19&lt;20,Main!$B$31,IF(OptimumBenefits!$B19&lt;25,Main!$B$32,IF(OptimumBenefits!$B19&lt;30,Main!$B$33,Main!$B$34)))))*OptimumBenefits!$B19</f>
        <v>0.22950000000000001</v>
      </c>
      <c r="HX19" s="418">
        <f ca="1">HW19*IF($B19=Salary!$B19,Salary!$I19,"")</f>
        <v>11448.984610258374</v>
      </c>
      <c r="HY19" s="419">
        <f ca="1">IF($B19&lt;Main!$B$10,0,(VLOOKUP(HV19,'Survival Probability'!$A$3:$F$98,6)/(1+Main!$B$5)^(OptimumBenefits!HV19-OptimumBenefits!$A19))*(VLOOKUP(HV19,'Survival Probability'!$A$3:$F$98,3)/VLOOKUP($A19,'Survival Probability'!$A$3:$F$98,3)))</f>
        <v>1.912426521293457</v>
      </c>
      <c r="HZ19" s="282">
        <f t="shared" ca="1" si="90"/>
        <v>21895.34181053875</v>
      </c>
      <c r="IA19" s="200">
        <f t="shared" ref="IA19:KL19" si="1113">IA18</f>
        <v>71</v>
      </c>
      <c r="IB19" s="416">
        <f>IF($B19&lt;Main!$B$10,0,HLOOKUP(IA19,ReplacementRates!$A$3:$BE$59,ReplacementRates!$A18-5,1))*IF(Main!$B$30=1,Main!$B$31,(IF(OptimumBenefits!$B19&lt;20,Main!$B$31,IF(OptimumBenefits!$B19&lt;25,Main!$B$32,IF(OptimumBenefits!$B19&lt;30,Main!$B$33,Main!$B$34)))))*OptimumBenefits!$B19</f>
        <v>0.22950000000000001</v>
      </c>
      <c r="IC19" s="418">
        <f ca="1">IB19*IF($B19=Salary!$B19,Salary!$I19,"")</f>
        <v>11448.984610258374</v>
      </c>
      <c r="ID19" s="419">
        <f ca="1">IF($B19&lt;Main!$B$10,0,(VLOOKUP(IA19,'Survival Probability'!$A$3:$F$98,6)/(1+Main!$B$5)^(OptimumBenefits!IA19-OptimumBenefits!$A19))*(VLOOKUP(IA19,'Survival Probability'!$A$3:$F$98,3)/VLOOKUP($A19,'Survival Probability'!$A$3:$F$98,3)))</f>
        <v>1.7378820641026038</v>
      </c>
      <c r="IE19" s="282">
        <f t="shared" ca="1" si="92"/>
        <v>19896.985006354767</v>
      </c>
      <c r="IF19" s="200">
        <f t="shared" ref="IF19:KP19" si="1114">IF18</f>
        <v>72</v>
      </c>
      <c r="IG19" s="416">
        <f>IF($B19&lt;Main!$B$10,0,HLOOKUP(IF19,ReplacementRates!$A$3:$BE$59,ReplacementRates!$A18-5,1))*IF(Main!$B$30=1,Main!$B$31,(IF(OptimumBenefits!$B19&lt;20,Main!$B$31,IF(OptimumBenefits!$B19&lt;25,Main!$B$32,IF(OptimumBenefits!$B19&lt;30,Main!$B$33,Main!$B$34)))))*OptimumBenefits!$B19</f>
        <v>0.22950000000000001</v>
      </c>
      <c r="IH19" s="418">
        <f ca="1">IG19*IF($B19=Salary!$B19,Salary!$I19,"")</f>
        <v>11448.984610258374</v>
      </c>
      <c r="II19" s="419">
        <f ca="1">IF($B19&lt;Main!$B$10,0,(VLOOKUP(IF19,'Survival Probability'!$A$3:$F$98,6)/(1+Main!$B$5)^(OptimumBenefits!IF19-OptimumBenefits!$A19))*(VLOOKUP(IF19,'Survival Probability'!$A$3:$F$98,3)/VLOOKUP($A19,'Survival Probability'!$A$3:$F$98,3)))</f>
        <v>1.576236456419835</v>
      </c>
      <c r="IJ19" s="282">
        <f t="shared" ca="1" si="94"/>
        <v>18046.306931678886</v>
      </c>
      <c r="IK19" s="200">
        <f t="shared" ref="IK19:KP19" si="1115">IK18</f>
        <v>73</v>
      </c>
      <c r="IL19" s="416">
        <f>IF($B19&lt;Main!$B$10,0,HLOOKUP(IK19,ReplacementRates!$A$3:$BE$59,ReplacementRates!$A18-5,1))*IF(Main!$B$30=1,Main!$B$31,(IF(OptimumBenefits!$B19&lt;20,Main!$B$31,IF(OptimumBenefits!$B19&lt;25,Main!$B$32,IF(OptimumBenefits!$B19&lt;30,Main!$B$33,Main!$B$34)))))*OptimumBenefits!$B19</f>
        <v>0.22950000000000001</v>
      </c>
      <c r="IM19" s="418">
        <f ca="1">IL19*IF($B19=Salary!$B19,Salary!$I19,"")</f>
        <v>11448.984610258374</v>
      </c>
      <c r="IN19" s="419">
        <f ca="1">IF($B19&lt;Main!$B$10,0,(VLOOKUP(IK19,'Survival Probability'!$A$3:$F$98,6)/(1+Main!$B$5)^(OptimumBenefits!IK19-OptimumBenefits!$A19))*(VLOOKUP(IK19,'Survival Probability'!$A$3:$F$98,3)/VLOOKUP($A19,'Survival Probability'!$A$3:$F$98,3)))</f>
        <v>1.4266940738796383</v>
      </c>
      <c r="IO19" s="282">
        <f t="shared" ca="1" si="96"/>
        <v>16334.198495394803</v>
      </c>
      <c r="IP19" s="200">
        <f t="shared" ref="IP19:KP19" si="1116">IP18</f>
        <v>74</v>
      </c>
      <c r="IQ19" s="416">
        <f>IF($B19&lt;Main!$B$10,0,HLOOKUP(IP19,ReplacementRates!$A$3:$BE$59,ReplacementRates!$A18-5,1))*IF(Main!$B$30=1,Main!$B$31,(IF(OptimumBenefits!$B19&lt;20,Main!$B$31,IF(OptimumBenefits!$B19&lt;25,Main!$B$32,IF(OptimumBenefits!$B19&lt;30,Main!$B$33,Main!$B$34)))))*OptimumBenefits!$B19</f>
        <v>0.22950000000000001</v>
      </c>
      <c r="IR19" s="418">
        <f ca="1">IQ19*IF($B19=Salary!$B19,Salary!$I19,"")</f>
        <v>11448.984610258374</v>
      </c>
      <c r="IS19" s="419">
        <f ca="1">IF($B19&lt;Main!$B$10,0,(VLOOKUP(IP19,'Survival Probability'!$A$3:$F$98,6)/(1+Main!$B$5)^(OptimumBenefits!IP19-OptimumBenefits!$A19))*(VLOOKUP(IP19,'Survival Probability'!$A$3:$F$98,3)/VLOOKUP($A19,'Survival Probability'!$A$3:$F$98,3)))</f>
        <v>1.2885800853556653</v>
      </c>
      <c r="IT19" s="282">
        <f t="shared" ca="1" si="98"/>
        <v>14752.933566322434</v>
      </c>
      <c r="IU19" s="200">
        <f t="shared" ref="IU19:KP19" si="1117">IU18</f>
        <v>75</v>
      </c>
      <c r="IV19" s="416">
        <f>IF($B19&lt;Main!$B$10,0,HLOOKUP(IU19,ReplacementRates!$A$3:$BE$59,ReplacementRates!$A18-5,1))*IF(Main!$B$30=1,Main!$B$31,(IF(OptimumBenefits!$B19&lt;20,Main!$B$31,IF(OptimumBenefits!$B19&lt;25,Main!$B$32,IF(OptimumBenefits!$B19&lt;30,Main!$B$33,Main!$B$34)))))*OptimumBenefits!$B19</f>
        <v>0.22950000000000001</v>
      </c>
      <c r="IW19" s="418">
        <f ca="1">IV19*IF($B19=Salary!$B19,Salary!$I19,"")</f>
        <v>11448.984610258374</v>
      </c>
      <c r="IX19" s="419">
        <f ca="1">IF($B19&lt;Main!$B$10,0,(VLOOKUP(IU19,'Survival Probability'!$A$3:$F$98,6)/(1+Main!$B$5)^(OptimumBenefits!IU19-OptimumBenefits!$A19))*(VLOOKUP(IU19,'Survival Probability'!$A$3:$F$98,3)/VLOOKUP($A19,'Survival Probability'!$A$3:$F$98,3)))</f>
        <v>1.1612315475262422</v>
      </c>
      <c r="IY19" s="282">
        <f t="shared" ca="1" si="100"/>
        <v>13294.922116574464</v>
      </c>
      <c r="IZ19" s="200">
        <f t="shared" ref="IZ19:KP19" si="1118">IZ18</f>
        <v>76</v>
      </c>
      <c r="JA19" s="416">
        <f>IF($B19&lt;Main!$B$10,0,HLOOKUP(IZ19,ReplacementRates!$A$3:$BE$59,ReplacementRates!$A18-5,1))*IF(Main!$B$30=1,Main!$B$31,(IF(OptimumBenefits!$B19&lt;20,Main!$B$31,IF(OptimumBenefits!$B19&lt;25,Main!$B$32,IF(OptimumBenefits!$B19&lt;30,Main!$B$33,Main!$B$34)))))*OptimumBenefits!$B19</f>
        <v>0.22950000000000001</v>
      </c>
      <c r="JB19" s="418">
        <f ca="1">JA19*IF($B19=Salary!$B19,Salary!$I19,"")</f>
        <v>11448.984610258374</v>
      </c>
      <c r="JC19" s="419">
        <f ca="1">IF($B19&lt;Main!$B$10,0,(VLOOKUP(IZ19,'Survival Probability'!$A$3:$F$98,6)/(1+Main!$B$5)^(OptimumBenefits!IZ19-OptimumBenefits!$A19))*(VLOOKUP(IZ19,'Survival Probability'!$A$3:$F$98,3)/VLOOKUP($A19,'Survival Probability'!$A$3:$F$98,3)))</f>
        <v>1.0440007784098613</v>
      </c>
      <c r="JD19" s="282">
        <f t="shared" ca="1" si="102"/>
        <v>11952.748845112264</v>
      </c>
      <c r="JE19" s="200">
        <f t="shared" ref="JE19:KP19" si="1119">JE18</f>
        <v>77</v>
      </c>
      <c r="JF19" s="416">
        <f>IF($B19&lt;Main!$B$10,0,HLOOKUP(JE19,ReplacementRates!$A$3:$BE$59,ReplacementRates!$A18-5,1))*IF(Main!$B$30=1,Main!$B$31,(IF(OptimumBenefits!$B19&lt;20,Main!$B$31,IF(OptimumBenefits!$B19&lt;25,Main!$B$32,IF(OptimumBenefits!$B19&lt;30,Main!$B$33,Main!$B$34)))))*OptimumBenefits!$B19</f>
        <v>0.22950000000000001</v>
      </c>
      <c r="JG19" s="418">
        <f ca="1">JF19*IF($B19=Salary!$B19,Salary!$I19,"")</f>
        <v>11448.984610258374</v>
      </c>
      <c r="JH19" s="419">
        <f ca="1">IF($B19&lt;Main!$B$10,0,(VLOOKUP(JE19,'Survival Probability'!$A$3:$F$98,6)/(1+Main!$B$5)^(OptimumBenefits!JE19-OptimumBenefits!$A19))*(VLOOKUP(JE19,'Survival Probability'!$A$3:$F$98,3)/VLOOKUP($A19,'Survival Probability'!$A$3:$F$98,3)))</f>
        <v>0.93625892652900999</v>
      </c>
      <c r="JI19" s="282">
        <f t="shared" ca="1" si="104"/>
        <v>10719.21404104766</v>
      </c>
      <c r="JJ19" s="200">
        <f t="shared" ref="JJ19:KP19" si="1120">JJ18</f>
        <v>78</v>
      </c>
      <c r="JK19" s="416">
        <f>IF($B19&lt;Main!$B$10,0,HLOOKUP(JJ19,ReplacementRates!$A$3:$BE$59,ReplacementRates!$A18-5,1))*IF(Main!$B$30=1,Main!$B$31,(IF(OptimumBenefits!$B19&lt;20,Main!$B$31,IF(OptimumBenefits!$B19&lt;25,Main!$B$32,IF(OptimumBenefits!$B19&lt;30,Main!$B$33,Main!$B$34)))))*OptimumBenefits!$B19</f>
        <v>0.22950000000000001</v>
      </c>
      <c r="JL19" s="418">
        <f ca="1">JK19*IF($B19=Salary!$B19,Salary!$I19,"")</f>
        <v>11448.984610258374</v>
      </c>
      <c r="JM19" s="419">
        <f ca="1">IF($B19&lt;Main!$B$10,0,(VLOOKUP(JJ19,'Survival Probability'!$A$3:$F$98,6)/(1+Main!$B$5)^(OptimumBenefits!JJ19-OptimumBenefits!$A19))*(VLOOKUP(JJ19,'Survival Probability'!$A$3:$F$98,3)/VLOOKUP($A19,'Survival Probability'!$A$3:$F$98,3)))</f>
        <v>0.83741041307711173</v>
      </c>
      <c r="JN19" s="282">
        <f t="shared" ca="1" si="106"/>
        <v>9587.4989317899599</v>
      </c>
      <c r="JO19" s="200">
        <f t="shared" ref="JO19:KP19" si="1121">JO18</f>
        <v>79</v>
      </c>
      <c r="JP19" s="416">
        <f>IF($B19&lt;Main!$B$10,0,HLOOKUP(JO19,ReplacementRates!$A$3:$BE$59,ReplacementRates!$A18-5,1))*IF(Main!$B$30=1,Main!$B$31,(IF(OptimumBenefits!$B19&lt;20,Main!$B$31,IF(OptimumBenefits!$B19&lt;25,Main!$B$32,IF(OptimumBenefits!$B19&lt;30,Main!$B$33,Main!$B$34)))))*OptimumBenefits!$B19</f>
        <v>0.22950000000000001</v>
      </c>
      <c r="JQ19" s="418">
        <f ca="1">JP19*IF($B19=Salary!$B19,Salary!$I19,"")</f>
        <v>11448.984610258374</v>
      </c>
      <c r="JR19" s="419">
        <f ca="1">IF($B19&lt;Main!$B$10,0,(VLOOKUP(JO19,'Survival Probability'!$A$3:$F$98,6)/(1+Main!$B$5)^(OptimumBenefits!JO19-OptimumBenefits!$A19))*(VLOOKUP(JO19,'Survival Probability'!$A$3:$F$98,3)/VLOOKUP($A19,'Survival Probability'!$A$3:$F$98,3)))</f>
        <v>0.74687510253779632</v>
      </c>
      <c r="JS19" s="282">
        <f t="shared" ca="1" si="108"/>
        <v>8550.9615547403755</v>
      </c>
      <c r="JT19" s="200">
        <f t="shared" ref="JT19:KP19" si="1122">JT18</f>
        <v>80</v>
      </c>
      <c r="JU19" s="416">
        <f>IF($B19&lt;Main!$B$10,0,HLOOKUP(JT19,ReplacementRates!$A$3:$BE$59,ReplacementRates!$A18-5,1))*IF(Main!$B$30=1,Main!$B$31,(IF(OptimumBenefits!$B19&lt;20,Main!$B$31,IF(OptimumBenefits!$B19&lt;25,Main!$B$32,IF(OptimumBenefits!$B19&lt;30,Main!$B$33,Main!$B$34)))))*OptimumBenefits!$B19</f>
        <v>0.22950000000000001</v>
      </c>
      <c r="JV19" s="418">
        <f ca="1">JU19*IF($B19=Salary!$B19,Salary!$I19,"")</f>
        <v>11448.984610258374</v>
      </c>
      <c r="JW19" s="419">
        <f ca="1">IF($B19&lt;Main!$B$10,0,(VLOOKUP(JT19,'Survival Probability'!$A$3:$F$98,6)/(1+Main!$B$5)^(OptimumBenefits!JT19-OptimumBenefits!$A19))*(VLOOKUP(JT19,'Survival Probability'!$A$3:$F$98,3)/VLOOKUP($A19,'Survival Probability'!$A$3:$F$98,3)))</f>
        <v>0.66408194604550308</v>
      </c>
      <c r="JX19" s="282">
        <f t="shared" ca="1" si="110"/>
        <v>7603.0639802253963</v>
      </c>
      <c r="JY19" s="200">
        <f t="shared" ref="JY19:KP19" si="1123">JY18</f>
        <v>81</v>
      </c>
      <c r="JZ19" s="416">
        <f>IF($B19&lt;Main!$B$10,0,HLOOKUP(JY19,ReplacementRates!$A$3:$BE$59,ReplacementRates!$A18-5,1))*IF(Main!$B$30=1,Main!$B$31,(IF(OptimumBenefits!$B19&lt;20,Main!$B$31,IF(OptimumBenefits!$B19&lt;25,Main!$B$32,IF(OptimumBenefits!$B19&lt;30,Main!$B$33,Main!$B$34)))))*OptimumBenefits!$B19</f>
        <v>0.22950000000000001</v>
      </c>
      <c r="KA19" s="418">
        <f ca="1">JZ19*IF($B19=Salary!$B19,Salary!$I19,"")</f>
        <v>11448.984610258374</v>
      </c>
      <c r="KB19" s="419">
        <f ca="1">IF($B19&lt;Main!$B$10,0,(VLOOKUP(JY19,'Survival Probability'!$A$3:$F$98,6)/(1+Main!$B$5)^(OptimumBenefits!JY19-OptimumBenefits!$A19))*(VLOOKUP(JY19,'Survival Probability'!$A$3:$F$98,3)/VLOOKUP($A19,'Survival Probability'!$A$3:$F$98,3)))</f>
        <v>0.5884988914720487</v>
      </c>
      <c r="KC19" s="282">
        <f t="shared" ca="1" si="112"/>
        <v>6737.7147516175992</v>
      </c>
      <c r="KD19" s="200">
        <f t="shared" ref="KD19:KP19" si="1124">KD18</f>
        <v>82</v>
      </c>
      <c r="KE19" s="416">
        <f>IF($B19&lt;Main!$B$10,0,HLOOKUP(KD19,ReplacementRates!$A$3:$BE$59,ReplacementRates!$A18-5,1))*IF(Main!$B$30=1,Main!$B$31,(IF(OptimumBenefits!$B19&lt;20,Main!$B$31,IF(OptimumBenefits!$B19&lt;25,Main!$B$32,IF(OptimumBenefits!$B19&lt;30,Main!$B$33,Main!$B$34)))))*OptimumBenefits!$B19</f>
        <v>0.22950000000000001</v>
      </c>
      <c r="KF19" s="418">
        <f ca="1">KE19*IF($B19=Salary!$B19,Salary!$I19,"")</f>
        <v>11448.984610258374</v>
      </c>
      <c r="KG19" s="419">
        <f ca="1">IF($B19&lt;Main!$B$10,0,(VLOOKUP(KD19,'Survival Probability'!$A$3:$F$98,6)/(1+Main!$B$5)^(OptimumBenefits!KD19-OptimumBenefits!$A19))*(VLOOKUP(KD19,'Survival Probability'!$A$3:$F$98,3)/VLOOKUP($A19,'Survival Probability'!$A$3:$F$98,3)))</f>
        <v>0.51963058456127009</v>
      </c>
      <c r="KH19" s="282">
        <f t="shared" ca="1" si="114"/>
        <v>5949.2425656615442</v>
      </c>
      <c r="KI19" s="200">
        <f t="shared" ref="KI19:KP19" si="1125">KI18</f>
        <v>83</v>
      </c>
      <c r="KJ19" s="416">
        <f>IF($B19&lt;Main!$B$10,0,HLOOKUP(KI19,ReplacementRates!$A$3:$BE$59,ReplacementRates!$A18-5,1))*IF(Main!$B$30=1,Main!$B$31,(IF(OptimumBenefits!$B19&lt;20,Main!$B$31,IF(OptimumBenefits!$B19&lt;25,Main!$B$32,IF(OptimumBenefits!$B19&lt;30,Main!$B$33,Main!$B$34)))))*OptimumBenefits!$B19</f>
        <v>0.22950000000000001</v>
      </c>
      <c r="KK19" s="418">
        <f ca="1">KJ19*IF($B19=Salary!$B19,Salary!$I19,"")</f>
        <v>11448.984610258374</v>
      </c>
      <c r="KL19" s="419">
        <f ca="1">IF($B19&lt;Main!$B$10,0,(VLOOKUP(KI19,'Survival Probability'!$A$3:$F$98,6)/(1+Main!$B$5)^(OptimumBenefits!KI19-OptimumBenefits!$A19))*(VLOOKUP(KI19,'Survival Probability'!$A$3:$F$98,3)/VLOOKUP($A19,'Survival Probability'!$A$3:$F$98,3)))</f>
        <v>0.45701554528123595</v>
      </c>
      <c r="KM19" s="282">
        <f t="shared" ca="1" si="116"/>
        <v>5232.3639445737099</v>
      </c>
      <c r="KN19" s="200">
        <f t="shared" ref="KN19:KP19" si="1126">KN18</f>
        <v>84</v>
      </c>
      <c r="KO19" s="416">
        <f>IF($B19&lt;Main!$B$10,0,HLOOKUP(KN19,ReplacementRates!$A$3:$BE$59,ReplacementRates!$A18-5,1))*IF(Main!$B$30=1,Main!$B$31,(IF(OptimumBenefits!$B19&lt;20,Main!$B$31,IF(OptimumBenefits!$B19&lt;25,Main!$B$32,IF(OptimumBenefits!$B19&lt;30,Main!$B$33,Main!$B$34)))))*OptimumBenefits!$B19</f>
        <v>0.22950000000000001</v>
      </c>
      <c r="KP19" s="418">
        <f ca="1">KO19*IF($B19=Salary!$B19,Salary!$I19,"")</f>
        <v>11448.984610258374</v>
      </c>
    </row>
    <row r="20" spans="1:302">
      <c r="A20" s="205">
        <f t="shared" si="178"/>
        <v>43</v>
      </c>
      <c r="B20" s="205">
        <v>18</v>
      </c>
      <c r="C20" s="205">
        <f t="shared" ca="1" si="357"/>
        <v>0</v>
      </c>
      <c r="D20" s="271">
        <f t="shared" ca="1" si="536"/>
        <v>48429.814046201172</v>
      </c>
      <c r="E20" s="201">
        <f t="shared" si="179"/>
        <v>25</v>
      </c>
      <c r="F20" s="416">
        <f>IF($B20&lt;Main!$B$10,0,HLOOKUP(E20,ReplacementRates!$A$3:$BE$59,ReplacementRates!$A19-5,1))*IF(Main!$B$30=1,Main!$B$31,(IF(OptimumBenefits!$B20&lt;20,Main!$B$31,IF(OptimumBenefits!$B20&lt;25,Main!$B$32,IF(OptimumBenefits!$B20&lt;30,Main!$B$33,Main!$B$34)))))*OptimumBenefits!$B20</f>
        <v>0</v>
      </c>
      <c r="G20" s="418">
        <f ca="1">F20*IF($B20=Salary!$B20,Salary!$I20,"")</f>
        <v>0</v>
      </c>
      <c r="H20" s="419">
        <f ca="1">IF($B20&lt;Main!$B$10,0,(VLOOKUP(E20,'Survival Probability'!$A$3:$F$98,6)/(1+Main!$B$5)^(OptimumBenefits!E20-OptimumBenefits!$A20))*(VLOOKUP(E20,'Survival Probability'!$A$3:$F$98,3)/VLOOKUP($A20,'Survival Probability'!$A$3:$F$98,3)))</f>
        <v>3.3996525576123515</v>
      </c>
      <c r="I20" s="282">
        <f t="shared" si="476"/>
        <v>0</v>
      </c>
      <c r="J20" s="200">
        <f t="shared" ref="J20:N20" si="1127">J19</f>
        <v>26</v>
      </c>
      <c r="K20" s="416">
        <f>IF($B20&lt;Main!$B$10,0,HLOOKUP(J20,ReplacementRates!$A$3:$BE$59,ReplacementRates!$A19-5,1))*IF(Main!$B$30=1,Main!$B$31,(IF(OptimumBenefits!$B20&lt;20,Main!$B$31,IF(OptimumBenefits!$B20&lt;25,Main!$B$32,IF(OptimumBenefits!$B20&lt;30,Main!$B$33,Main!$B$34)))))*OptimumBenefits!$B20</f>
        <v>0</v>
      </c>
      <c r="L20" s="418">
        <f ca="1">K20*IF($B20=Salary!$B20,Salary!$I20,"")</f>
        <v>0</v>
      </c>
      <c r="M20" s="419">
        <f ca="1">IF($B20&lt;Main!$B$10,0,(VLOOKUP(J20,'Survival Probability'!$A$3:$F$98,6)/(1+Main!$B$5)^(OptimumBenefits!J20-OptimumBenefits!$A20))*(VLOOKUP(J20,'Survival Probability'!$A$3:$F$98,3)/VLOOKUP($A20,'Survival Probability'!$A$3:$F$98,3)))</f>
        <v>3.1766834304684277</v>
      </c>
      <c r="N20" s="282">
        <f t="shared" si="2"/>
        <v>0</v>
      </c>
      <c r="O20" s="200">
        <f t="shared" ref="O20:BZ20" si="1128">O19</f>
        <v>27</v>
      </c>
      <c r="P20" s="416">
        <f>IF($B20&lt;Main!$B$10,0,HLOOKUP(O20,ReplacementRates!$A$3:$BE$59,ReplacementRates!$A19-5,1))*IF(Main!$B$30=1,Main!$B$31,(IF(OptimumBenefits!$B20&lt;20,Main!$B$31,IF(OptimumBenefits!$B20&lt;25,Main!$B$32,IF(OptimumBenefits!$B20&lt;30,Main!$B$33,Main!$B$34)))))*OptimumBenefits!$B20</f>
        <v>0</v>
      </c>
      <c r="Q20" s="418">
        <f ca="1">P20*IF($B20=Salary!$B20,Salary!$I20,"")</f>
        <v>0</v>
      </c>
      <c r="R20" s="419">
        <f ca="1">IF($B20&lt;Main!$B$10,0,(VLOOKUP(O20,'Survival Probability'!$A$3:$F$98,6)/(1+Main!$B$5)^(OptimumBenefits!O20-OptimumBenefits!$A20))*(VLOOKUP(O20,'Survival Probability'!$A$3:$F$98,3)/VLOOKUP($A20,'Survival Probability'!$A$3:$F$98,3)))</f>
        <v>2.9682950338402483</v>
      </c>
      <c r="S20" s="282">
        <f t="shared" si="4"/>
        <v>0</v>
      </c>
      <c r="T20" s="200">
        <f t="shared" ref="T20:CE20" si="1129">T19</f>
        <v>28</v>
      </c>
      <c r="U20" s="416">
        <f>IF($B20&lt;Main!$B$10,0,HLOOKUP(T20,ReplacementRates!$A$3:$BE$59,ReplacementRates!$A19-5,1))*IF(Main!$B$30=1,Main!$B$31,(IF(OptimumBenefits!$B20&lt;20,Main!$B$31,IF(OptimumBenefits!$B20&lt;25,Main!$B$32,IF(OptimumBenefits!$B20&lt;30,Main!$B$33,Main!$B$34)))))*OptimumBenefits!$B20</f>
        <v>0</v>
      </c>
      <c r="V20" s="418">
        <f ca="1">U20*IF($B20=Salary!$B20,Salary!$I20,"")</f>
        <v>0</v>
      </c>
      <c r="W20" s="419">
        <f ca="1">IF($B20&lt;Main!$B$10,0,(VLOOKUP(T20,'Survival Probability'!$A$3:$F$98,6)/(1+Main!$B$5)^(OptimumBenefits!T20-OptimumBenefits!$A20))*(VLOOKUP(T20,'Survival Probability'!$A$3:$F$98,3)/VLOOKUP($A20,'Survival Probability'!$A$3:$F$98,3)))</f>
        <v>2.7735358097526199</v>
      </c>
      <c r="X20" s="282">
        <f t="shared" si="6"/>
        <v>0</v>
      </c>
      <c r="Y20" s="200">
        <f t="shared" ref="Y20:CJ20" si="1130">Y19</f>
        <v>29</v>
      </c>
      <c r="Z20" s="416">
        <f>IF($B20&lt;Main!$B$10,0,HLOOKUP(Y20,ReplacementRates!$A$3:$BE$59,ReplacementRates!$A19-5,1))*IF(Main!$B$30=1,Main!$B$31,(IF(OptimumBenefits!$B20&lt;20,Main!$B$31,IF(OptimumBenefits!$B20&lt;25,Main!$B$32,IF(OptimumBenefits!$B20&lt;30,Main!$B$33,Main!$B$34)))))*OptimumBenefits!$B20</f>
        <v>0</v>
      </c>
      <c r="AA20" s="418">
        <f ca="1">Z20*IF($B20=Salary!$B20,Salary!$I20,"")</f>
        <v>0</v>
      </c>
      <c r="AB20" s="419">
        <f ca="1">IF($B20&lt;Main!$B$10,0,(VLOOKUP(Y20,'Survival Probability'!$A$3:$F$98,6)/(1+Main!$B$5)^(OptimumBenefits!Y20-OptimumBenefits!$A20))*(VLOOKUP(Y20,'Survival Probability'!$A$3:$F$98,3)/VLOOKUP($A20,'Survival Probability'!$A$3:$F$98,3)))</f>
        <v>2.5915164791648464</v>
      </c>
      <c r="AC20" s="282">
        <f t="shared" si="8"/>
        <v>0</v>
      </c>
      <c r="AD20" s="200">
        <f t="shared" ref="AD20:CO20" si="1131">AD19</f>
        <v>30</v>
      </c>
      <c r="AE20" s="416">
        <f>IF($B20&lt;Main!$B$10,0,HLOOKUP(AD20,ReplacementRates!$A$3:$BE$59,ReplacementRates!$A19-5,1))*IF(Main!$B$30=1,Main!$B$31,(IF(OptimumBenefits!$B20&lt;20,Main!$B$31,IF(OptimumBenefits!$B20&lt;25,Main!$B$32,IF(OptimumBenefits!$B20&lt;30,Main!$B$33,Main!$B$34)))))*OptimumBenefits!$B20</f>
        <v>0</v>
      </c>
      <c r="AF20" s="418">
        <f ca="1">AE20*IF($B20=Salary!$B20,Salary!$I20,"")</f>
        <v>0</v>
      </c>
      <c r="AG20" s="419">
        <f ca="1">IF($B20&lt;Main!$B$10,0,(VLOOKUP(AD20,'Survival Probability'!$A$3:$F$98,6)/(1+Main!$B$5)^(OptimumBenefits!AD20-OptimumBenefits!$A20))*(VLOOKUP(AD20,'Survival Probability'!$A$3:$F$98,3)/VLOOKUP($A20,'Survival Probability'!$A$3:$F$98,3)))</f>
        <v>2.4214060241318793</v>
      </c>
      <c r="AH20" s="282">
        <f t="shared" si="10"/>
        <v>0</v>
      </c>
      <c r="AI20" s="200">
        <f t="shared" ref="AI20:CT20" si="1132">AI19</f>
        <v>31</v>
      </c>
      <c r="AJ20" s="416">
        <f>IF($B20&lt;Main!$B$10,0,HLOOKUP(AI20,ReplacementRates!$A$3:$BE$59,ReplacementRates!$A19-5,1))*IF(Main!$B$30=1,Main!$B$31,(IF(OptimumBenefits!$B20&lt;20,Main!$B$31,IF(OptimumBenefits!$B20&lt;25,Main!$B$32,IF(OptimumBenefits!$B20&lt;30,Main!$B$33,Main!$B$34)))))*OptimumBenefits!$B20</f>
        <v>0</v>
      </c>
      <c r="AK20" s="418">
        <f ca="1">AJ20*IF($B20=Salary!$B20,Salary!$I20,"")</f>
        <v>0</v>
      </c>
      <c r="AL20" s="419">
        <f ca="1">IF($B20&lt;Main!$B$10,0,(VLOOKUP(AI20,'Survival Probability'!$A$3:$F$98,6)/(1+Main!$B$5)^(OptimumBenefits!AI20-OptimumBenefits!$A20))*(VLOOKUP(AI20,'Survival Probability'!$A$3:$F$98,3)/VLOOKUP($A20,'Survival Probability'!$A$3:$F$98,3)))</f>
        <v>2.2624280463404727</v>
      </c>
      <c r="AM20" s="282">
        <f t="shared" si="12"/>
        <v>0</v>
      </c>
      <c r="AN20" s="200">
        <f t="shared" ref="AN20:CY20" si="1133">AN19</f>
        <v>32</v>
      </c>
      <c r="AO20" s="416">
        <f>IF($B20&lt;Main!$B$10,0,HLOOKUP(AN20,ReplacementRates!$A$3:$BE$59,ReplacementRates!$A19-5,1))*IF(Main!$B$30=1,Main!$B$31,(IF(OptimumBenefits!$B20&lt;20,Main!$B$31,IF(OptimumBenefits!$B20&lt;25,Main!$B$32,IF(OptimumBenefits!$B20&lt;30,Main!$B$33,Main!$B$34)))))*OptimumBenefits!$B20</f>
        <v>0</v>
      </c>
      <c r="AP20" s="418">
        <f ca="1">AO20*IF($B20=Salary!$B20,Salary!$I20,"")</f>
        <v>0</v>
      </c>
      <c r="AQ20" s="419">
        <f ca="1">IF($B20&lt;Main!$B$10,0,(VLOOKUP(AN20,'Survival Probability'!$A$3:$F$98,6)/(1+Main!$B$5)^(OptimumBenefits!AN20-OptimumBenefits!$A20))*(VLOOKUP(AN20,'Survival Probability'!$A$3:$F$98,3)/VLOOKUP($A20,'Survival Probability'!$A$3:$F$98,3)))</f>
        <v>2.1138451480780533</v>
      </c>
      <c r="AR20" s="282">
        <f t="shared" si="14"/>
        <v>0</v>
      </c>
      <c r="AS20" s="200">
        <f t="shared" ref="AS20:DD20" si="1134">AS19</f>
        <v>33</v>
      </c>
      <c r="AT20" s="416">
        <f>IF($B20&lt;Main!$B$10,0,HLOOKUP(AS20,ReplacementRates!$A$3:$BE$59,ReplacementRates!$A19-5,1))*IF(Main!$B$30=1,Main!$B$31,(IF(OptimumBenefits!$B20&lt;20,Main!$B$31,IF(OptimumBenefits!$B20&lt;25,Main!$B$32,IF(OptimumBenefits!$B20&lt;30,Main!$B$33,Main!$B$34)))))*OptimumBenefits!$B20</f>
        <v>0</v>
      </c>
      <c r="AU20" s="418">
        <f ca="1">AT20*IF($B20=Salary!$B20,Salary!$I20,"")</f>
        <v>0</v>
      </c>
      <c r="AV20" s="419">
        <f ca="1">IF($B20&lt;Main!$B$10,0,(VLOOKUP(AS20,'Survival Probability'!$A$3:$F$98,6)/(1+Main!$B$5)^(OptimumBenefits!AS20-OptimumBenefits!$A20))*(VLOOKUP(AS20,'Survival Probability'!$A$3:$F$98,3)/VLOOKUP($A20,'Survival Probability'!$A$3:$F$98,3)))</f>
        <v>1.9749819259466175</v>
      </c>
      <c r="AW20" s="282">
        <f t="shared" si="16"/>
        <v>0</v>
      </c>
      <c r="AX20" s="200">
        <f t="shared" ref="AX20:DI20" si="1135">AX19</f>
        <v>34</v>
      </c>
      <c r="AY20" s="416">
        <f>IF($B20&lt;Main!$B$10,0,HLOOKUP(AX20,ReplacementRates!$A$3:$BE$59,ReplacementRates!$A19-5,1))*IF(Main!$B$30=1,Main!$B$31,(IF(OptimumBenefits!$B20&lt;20,Main!$B$31,IF(OptimumBenefits!$B20&lt;25,Main!$B$32,IF(OptimumBenefits!$B20&lt;30,Main!$B$33,Main!$B$34)))))*OptimumBenefits!$B20</f>
        <v>0</v>
      </c>
      <c r="AZ20" s="418">
        <f ca="1">AY20*IF($B20=Salary!$B20,Salary!$I20,"")</f>
        <v>0</v>
      </c>
      <c r="BA20" s="419">
        <f ca="1">IF($B20&lt;Main!$B$10,0,(VLOOKUP(AX20,'Survival Probability'!$A$3:$F$98,6)/(1+Main!$B$5)^(OptimumBenefits!AX20-OptimumBenefits!$A20))*(VLOOKUP(AX20,'Survival Probability'!$A$3:$F$98,3)/VLOOKUP($A20,'Survival Probability'!$A$3:$F$98,3)))</f>
        <v>1.845206705779409</v>
      </c>
      <c r="BB20" s="282">
        <f t="shared" si="18"/>
        <v>0</v>
      </c>
      <c r="BC20" s="200">
        <f t="shared" ref="BC20:DN20" si="1136">BC19</f>
        <v>35</v>
      </c>
      <c r="BD20" s="416">
        <f>IF($B20&lt;Main!$B$10,0,HLOOKUP(BC20,ReplacementRates!$A$3:$BE$59,ReplacementRates!$A19-5,1))*IF(Main!$B$30=1,Main!$B$31,(IF(OptimumBenefits!$B20&lt;20,Main!$B$31,IF(OptimumBenefits!$B20&lt;25,Main!$B$32,IF(OptimumBenefits!$B20&lt;30,Main!$B$33,Main!$B$34)))))*OptimumBenefits!$B20</f>
        <v>0</v>
      </c>
      <c r="BE20" s="418">
        <f ca="1">BD20*IF($B20=Salary!$B20,Salary!$I20,"")</f>
        <v>0</v>
      </c>
      <c r="BF20" s="419">
        <f ca="1">IF($B20&lt;Main!$B$10,0,(VLOOKUP(BC20,'Survival Probability'!$A$3:$F$98,6)/(1+Main!$B$5)^(OptimumBenefits!BC20-OptimumBenefits!$A20))*(VLOOKUP(BC20,'Survival Probability'!$A$3:$F$98,3)/VLOOKUP($A20,'Survival Probability'!$A$3:$F$98,3)))</f>
        <v>1.7239297395191056</v>
      </c>
      <c r="BG20" s="282">
        <f t="shared" si="20"/>
        <v>0</v>
      </c>
      <c r="BH20" s="200">
        <f t="shared" ref="BH20:DS20" si="1137">BH19</f>
        <v>36</v>
      </c>
      <c r="BI20" s="416">
        <f>IF($B20&lt;Main!$B$10,0,HLOOKUP(BH20,ReplacementRates!$A$3:$BE$59,ReplacementRates!$A19-5,1))*IF(Main!$B$30=1,Main!$B$31,(IF(OptimumBenefits!$B20&lt;20,Main!$B$31,IF(OptimumBenefits!$B20&lt;25,Main!$B$32,IF(OptimumBenefits!$B20&lt;30,Main!$B$33,Main!$B$34)))))*OptimumBenefits!$B20</f>
        <v>0</v>
      </c>
      <c r="BJ20" s="418">
        <f ca="1">BI20*IF($B20=Salary!$B20,Salary!$I20,"")</f>
        <v>0</v>
      </c>
      <c r="BK20" s="419">
        <f ca="1">IF($B20&lt;Main!$B$10,0,(VLOOKUP(BH20,'Survival Probability'!$A$3:$F$98,6)/(1+Main!$B$5)^(OptimumBenefits!BH20-OptimumBenefits!$A20))*(VLOOKUP(BH20,'Survival Probability'!$A$3:$F$98,3)/VLOOKUP($A20,'Survival Probability'!$A$3:$F$98,3)))</f>
        <v>1.6105994500369956</v>
      </c>
      <c r="BL20" s="282">
        <f t="shared" si="22"/>
        <v>0</v>
      </c>
      <c r="BM20" s="200">
        <f t="shared" ref="BM20:DX20" si="1138">BM19</f>
        <v>37</v>
      </c>
      <c r="BN20" s="416">
        <f>IF($B20&lt;Main!$B$10,0,HLOOKUP(BM20,ReplacementRates!$A$3:$BE$59,ReplacementRates!$A19-5,1))*IF(Main!$B$30=1,Main!$B$31,(IF(OptimumBenefits!$B20&lt;20,Main!$B$31,IF(OptimumBenefits!$B20&lt;25,Main!$B$32,IF(OptimumBenefits!$B20&lt;30,Main!$B$33,Main!$B$34)))))*OptimumBenefits!$B20</f>
        <v>0</v>
      </c>
      <c r="BO20" s="418">
        <f ca="1">BN20*IF($B20=Salary!$B20,Salary!$I20,"")</f>
        <v>0</v>
      </c>
      <c r="BP20" s="419">
        <f ca="1">IF($B20&lt;Main!$B$10,0,(VLOOKUP(BM20,'Survival Probability'!$A$3:$F$98,6)/(1+Main!$B$5)^(OptimumBenefits!BM20-OptimumBenefits!$A20))*(VLOOKUP(BM20,'Survival Probability'!$A$3:$F$98,3)/VLOOKUP($A20,'Survival Probability'!$A$3:$F$98,3)))</f>
        <v>1.504683923317037</v>
      </c>
      <c r="BQ20" s="282">
        <f t="shared" si="24"/>
        <v>0</v>
      </c>
      <c r="BR20" s="200">
        <f t="shared" ref="BR20:EC20" si="1139">BR19</f>
        <v>38</v>
      </c>
      <c r="BS20" s="416">
        <f>IF($B20&lt;Main!$B$10,0,HLOOKUP(BR20,ReplacementRates!$A$3:$BE$59,ReplacementRates!$A19-5,1))*IF(Main!$B$30=1,Main!$B$31,(IF(OptimumBenefits!$B20&lt;20,Main!$B$31,IF(OptimumBenefits!$B20&lt;25,Main!$B$32,IF(OptimumBenefits!$B20&lt;30,Main!$B$33,Main!$B$34)))))*OptimumBenefits!$B20</f>
        <v>0</v>
      </c>
      <c r="BT20" s="418">
        <f ca="1">BS20*IF($B20=Salary!$B20,Salary!$I20,"")</f>
        <v>0</v>
      </c>
      <c r="BU20" s="419">
        <f ca="1">IF($B20&lt;Main!$B$10,0,(VLOOKUP(BR20,'Survival Probability'!$A$3:$F$98,6)/(1+Main!$B$5)^(OptimumBenefits!BR20-OptimumBenefits!$A20))*(VLOOKUP(BR20,'Survival Probability'!$A$3:$F$98,3)/VLOOKUP($A20,'Survival Probability'!$A$3:$F$98,3)))</f>
        <v>1.4057043998476748</v>
      </c>
      <c r="BV20" s="282">
        <f t="shared" si="26"/>
        <v>0</v>
      </c>
      <c r="BW20" s="200">
        <f t="shared" ref="BW20:EH20" si="1140">BW19</f>
        <v>39</v>
      </c>
      <c r="BX20" s="416">
        <f>IF($B20&lt;Main!$B$10,0,HLOOKUP(BW20,ReplacementRates!$A$3:$BE$59,ReplacementRates!$A19-5,1))*IF(Main!$B$30=1,Main!$B$31,(IF(OptimumBenefits!$B20&lt;20,Main!$B$31,IF(OptimumBenefits!$B20&lt;25,Main!$B$32,IF(OptimumBenefits!$B20&lt;30,Main!$B$33,Main!$B$34)))))*OptimumBenefits!$B20</f>
        <v>0</v>
      </c>
      <c r="BY20" s="418">
        <f ca="1">BX20*IF($B20=Salary!$B20,Salary!$I20,"")</f>
        <v>0</v>
      </c>
      <c r="BZ20" s="419">
        <f ca="1">IF($B20&lt;Main!$B$10,0,(VLOOKUP(BW20,'Survival Probability'!$A$3:$F$98,6)/(1+Main!$B$5)^(OptimumBenefits!BW20-OptimumBenefits!$A20))*(VLOOKUP(BW20,'Survival Probability'!$A$3:$F$98,3)/VLOOKUP($A20,'Survival Probability'!$A$3:$F$98,3)))</f>
        <v>1.3132124106641105</v>
      </c>
      <c r="CA20" s="282">
        <f t="shared" si="28"/>
        <v>0</v>
      </c>
      <c r="CB20" s="200">
        <f t="shared" ref="CB20:EM20" si="1141">CB19</f>
        <v>40</v>
      </c>
      <c r="CC20" s="416">
        <f>IF($B20&lt;Main!$B$10,0,HLOOKUP(CB20,ReplacementRates!$A$3:$BE$59,ReplacementRates!$A19-5,1))*IF(Main!$B$30=1,Main!$B$31,(IF(OptimumBenefits!$B20&lt;20,Main!$B$31,IF(OptimumBenefits!$B20&lt;25,Main!$B$32,IF(OptimumBenefits!$B20&lt;30,Main!$B$33,Main!$B$34)))))*OptimumBenefits!$B20</f>
        <v>0</v>
      </c>
      <c r="CD20" s="418">
        <f ca="1">CC20*IF($B20=Salary!$B20,Salary!$I20,"")</f>
        <v>0</v>
      </c>
      <c r="CE20" s="419">
        <f ca="1">IF($B20&lt;Main!$B$10,0,(VLOOKUP(CB20,'Survival Probability'!$A$3:$F$98,6)/(1+Main!$B$5)^(OptimumBenefits!CB20-OptimumBenefits!$A20))*(VLOOKUP(CB20,'Survival Probability'!$A$3:$F$98,3)/VLOOKUP($A20,'Survival Probability'!$A$3:$F$98,3)))</f>
        <v>1.2267875066366198</v>
      </c>
      <c r="CF20" s="282">
        <f t="shared" si="30"/>
        <v>0</v>
      </c>
      <c r="CG20" s="200">
        <f t="shared" ref="CG20:ER20" si="1142">CG19</f>
        <v>41</v>
      </c>
      <c r="CH20" s="416">
        <f>IF($B20&lt;Main!$B$10,0,HLOOKUP(CG20,ReplacementRates!$A$3:$BE$59,ReplacementRates!$A19-5,1))*IF(Main!$B$30=1,Main!$B$31,(IF(OptimumBenefits!$B20&lt;20,Main!$B$31,IF(OptimumBenefits!$B20&lt;25,Main!$B$32,IF(OptimumBenefits!$B20&lt;30,Main!$B$33,Main!$B$34)))))*OptimumBenefits!$B20</f>
        <v>0</v>
      </c>
      <c r="CI20" s="418">
        <f ca="1">CH20*IF($B20=Salary!$B20,Salary!$I20,"")</f>
        <v>0</v>
      </c>
      <c r="CJ20" s="419">
        <f ca="1">IF($B20&lt;Main!$B$10,0,(VLOOKUP(CG20,'Survival Probability'!$A$3:$F$98,6)/(1+Main!$B$5)^(OptimumBenefits!CG20-OptimumBenefits!$A20))*(VLOOKUP(CG20,'Survival Probability'!$A$3:$F$98,3)/VLOOKUP($A20,'Survival Probability'!$A$3:$F$98,3)))</f>
        <v>1.1460360629529551</v>
      </c>
      <c r="CK20" s="282">
        <f t="shared" si="32"/>
        <v>0</v>
      </c>
      <c r="CL20" s="200">
        <f t="shared" ref="CL20:EW20" si="1143">CL19</f>
        <v>42</v>
      </c>
      <c r="CM20" s="416">
        <f>IF($B20&lt;Main!$B$10,0,HLOOKUP(CL20,ReplacementRates!$A$3:$BE$59,ReplacementRates!$A19-5,1))*IF(Main!$B$30=1,Main!$B$31,(IF(OptimumBenefits!$B20&lt;20,Main!$B$31,IF(OptimumBenefits!$B20&lt;25,Main!$B$32,IF(OptimumBenefits!$B20&lt;30,Main!$B$33,Main!$B$34)))))*OptimumBenefits!$B20</f>
        <v>0</v>
      </c>
      <c r="CN20" s="418">
        <f ca="1">CM20*IF($B20=Salary!$B20,Salary!$I20,"")</f>
        <v>0</v>
      </c>
      <c r="CO20" s="419">
        <f ca="1">IF($B20&lt;Main!$B$10,0,(VLOOKUP(CL20,'Survival Probability'!$A$3:$F$98,6)/(1+Main!$B$5)^(OptimumBenefits!CL20-OptimumBenefits!$A20))*(VLOOKUP(CL20,'Survival Probability'!$A$3:$F$98,3)/VLOOKUP($A20,'Survival Probability'!$A$3:$F$98,3)))</f>
        <v>1.0705524574042817</v>
      </c>
      <c r="CP20" s="282">
        <f t="shared" si="34"/>
        <v>0</v>
      </c>
      <c r="CQ20" s="200">
        <f t="shared" ref="CQ20:FB20" si="1144">CQ19</f>
        <v>43</v>
      </c>
      <c r="CR20" s="416">
        <f>IF($B20&lt;Main!$B$10,0,HLOOKUP(CQ20,ReplacementRates!$A$3:$BE$59,ReplacementRates!$A19-5,1))*IF(Main!$B$30=1,Main!$B$31,(IF(OptimumBenefits!$B20&lt;20,Main!$B$31,IF(OptimumBenefits!$B20&lt;25,Main!$B$32,IF(OptimumBenefits!$B20&lt;30,Main!$B$33,Main!$B$34)))))*OptimumBenefits!$B20</f>
        <v>0</v>
      </c>
      <c r="CS20" s="418">
        <f ca="1">CR20*IF($B20=Salary!$B20,Salary!$I20,"")</f>
        <v>0</v>
      </c>
      <c r="CT20" s="419">
        <f ca="1">IF($B20&lt;Main!$B$10,0,(VLOOKUP(CQ20,'Survival Probability'!$A$3:$F$98,6)/(1+Main!$B$5)^(OptimumBenefits!CQ20-OptimumBenefits!$A20))*(VLOOKUP(CQ20,'Survival Probability'!$A$3:$F$98,3)/VLOOKUP($A20,'Survival Probability'!$A$3:$F$98,3)))</f>
        <v>1</v>
      </c>
      <c r="CU20" s="282">
        <f t="shared" ca="1" si="36"/>
        <v>0</v>
      </c>
      <c r="CV20" s="200">
        <f t="shared" ref="CV20:FG20" si="1145">CV19</f>
        <v>44</v>
      </c>
      <c r="CW20" s="416">
        <f>IF($B20&lt;Main!$B$10,0,HLOOKUP(CV20,ReplacementRates!$A$3:$BE$59,ReplacementRates!$A19-5,1))*IF(Main!$B$30=1,Main!$B$31,(IF(OptimumBenefits!$B20&lt;20,Main!$B$31,IF(OptimumBenefits!$B20&lt;25,Main!$B$32,IF(OptimumBenefits!$B20&lt;30,Main!$B$33,Main!$B$34)))))*OptimumBenefits!$B20</f>
        <v>0</v>
      </c>
      <c r="CX20" s="418">
        <f ca="1">CW20*IF($B20=Salary!$B20,Salary!$I20,"")</f>
        <v>0</v>
      </c>
      <c r="CY20" s="419">
        <f ca="1">IF($B20&lt;Main!$B$10,0,(VLOOKUP(CV20,'Survival Probability'!$A$3:$F$98,6)/(1+Main!$B$5)^(OptimumBenefits!CV20-OptimumBenefits!$A20))*(VLOOKUP(CV20,'Survival Probability'!$A$3:$F$98,3)/VLOOKUP($A20,'Survival Probability'!$A$3:$F$98,3)))</f>
        <v>0.93406207241498518</v>
      </c>
      <c r="CZ20" s="282">
        <f t="shared" ca="1" si="38"/>
        <v>0</v>
      </c>
      <c r="DA20" s="200">
        <f t="shared" ref="DA20:FL20" si="1146">DA19</f>
        <v>45</v>
      </c>
      <c r="DB20" s="416">
        <f>IF($B20&lt;Main!$B$10,0,HLOOKUP(DA20,ReplacementRates!$A$3:$BE$59,ReplacementRates!$A19-5,1))*IF(Main!$B$30=1,Main!$B$31,(IF(OptimumBenefits!$B20&lt;20,Main!$B$31,IF(OptimumBenefits!$B20&lt;25,Main!$B$32,IF(OptimumBenefits!$B20&lt;30,Main!$B$33,Main!$B$34)))))*OptimumBenefits!$B20</f>
        <v>0</v>
      </c>
      <c r="DC20" s="418">
        <f ca="1">DB20*IF($B20=Salary!$B20,Salary!$I20,"")</f>
        <v>0</v>
      </c>
      <c r="DD20" s="419">
        <f ca="1">IF($B20&lt;Main!$B$10,0,(VLOOKUP(DA20,'Survival Probability'!$A$3:$F$98,6)/(1+Main!$B$5)^(OptimumBenefits!DA20-OptimumBenefits!$A20))*(VLOOKUP(DA20,'Survival Probability'!$A$3:$F$98,3)/VLOOKUP($A20,'Survival Probability'!$A$3:$F$98,3)))</f>
        <v>15.843238388915617</v>
      </c>
      <c r="DE20" s="282">
        <f t="shared" ca="1" si="40"/>
        <v>0</v>
      </c>
      <c r="DF20" s="200">
        <f t="shared" ref="DF20:FQ20" si="1147">DF19</f>
        <v>46</v>
      </c>
      <c r="DG20" s="416">
        <f>IF($B20&lt;Main!$B$10,0,HLOOKUP(DF20,ReplacementRates!$A$3:$BE$59,ReplacementRates!$A19-5,1))*IF(Main!$B$30=1,Main!$B$31,(IF(OptimumBenefits!$B20&lt;20,Main!$B$31,IF(OptimumBenefits!$B20&lt;25,Main!$B$32,IF(OptimumBenefits!$B20&lt;30,Main!$B$33,Main!$B$34)))))*OptimumBenefits!$B20</f>
        <v>0</v>
      </c>
      <c r="DH20" s="418">
        <f ca="1">DG20*IF($B20=Salary!$B20,Salary!$I20,"")</f>
        <v>0</v>
      </c>
      <c r="DI20" s="419">
        <f ca="1">IF($B20&lt;Main!$B$10,0,(VLOOKUP(DF20,'Survival Probability'!$A$3:$F$98,6)/(1+Main!$B$5)^(OptimumBenefits!DF20-OptimumBenefits!$A20))*(VLOOKUP(DF20,'Survival Probability'!$A$3:$F$98,3)/VLOOKUP($A20,'Survival Probability'!$A$3:$F$98,3)))</f>
        <v>14.706087765292988</v>
      </c>
      <c r="DJ20" s="282">
        <f t="shared" ca="1" si="42"/>
        <v>0</v>
      </c>
      <c r="DK20" s="200">
        <f t="shared" ref="DK20:FV20" si="1148">DK19</f>
        <v>47</v>
      </c>
      <c r="DL20" s="416">
        <f>IF($B20&lt;Main!$B$10,0,HLOOKUP(DK20,ReplacementRates!$A$3:$BE$59,ReplacementRates!$A19-5,1))*IF(Main!$B$30=1,Main!$B$31,(IF(OptimumBenefits!$B20&lt;20,Main!$B$31,IF(OptimumBenefits!$B20&lt;25,Main!$B$32,IF(OptimumBenefits!$B20&lt;30,Main!$B$33,Main!$B$34)))))*OptimumBenefits!$B20</f>
        <v>0</v>
      </c>
      <c r="DM20" s="418">
        <f ca="1">DL20*IF($B20=Salary!$B20,Salary!$I20,"")</f>
        <v>0</v>
      </c>
      <c r="DN20" s="419">
        <f ca="1">IF($B20&lt;Main!$B$10,0,(VLOOKUP(DK20,'Survival Probability'!$A$3:$F$98,6)/(1+Main!$B$5)^(OptimumBenefits!DK20-OptimumBenefits!$A20))*(VLOOKUP(DK20,'Survival Probability'!$A$3:$F$98,3)/VLOOKUP($A20,'Survival Probability'!$A$3:$F$98,3)))</f>
        <v>13.645609696490444</v>
      </c>
      <c r="DO20" s="282">
        <f t="shared" ca="1" si="44"/>
        <v>0</v>
      </c>
      <c r="DP20" s="200">
        <f t="shared" ref="DP20:GA20" si="1149">DP19</f>
        <v>48</v>
      </c>
      <c r="DQ20" s="416">
        <f>IF($B20&lt;Main!$B$10,0,HLOOKUP(DP20,ReplacementRates!$A$3:$BE$59,ReplacementRates!$A19-5,1))*IF(Main!$B$30=1,Main!$B$31,(IF(OptimumBenefits!$B20&lt;20,Main!$B$31,IF(OptimumBenefits!$B20&lt;25,Main!$B$32,IF(OptimumBenefits!$B20&lt;30,Main!$B$33,Main!$B$34)))))*OptimumBenefits!$B20</f>
        <v>0</v>
      </c>
      <c r="DR20" s="418">
        <f ca="1">DQ20*IF($B20=Salary!$B20,Salary!$I20,"")</f>
        <v>0</v>
      </c>
      <c r="DS20" s="419">
        <f ca="1">IF($B20&lt;Main!$B$10,0,(VLOOKUP(DP20,'Survival Probability'!$A$3:$F$98,6)/(1+Main!$B$5)^(OptimumBenefits!DP20-OptimumBenefits!$A20))*(VLOOKUP(DP20,'Survival Probability'!$A$3:$F$98,3)/VLOOKUP($A20,'Survival Probability'!$A$3:$F$98,3)))</f>
        <v>12.656757332614154</v>
      </c>
      <c r="DT20" s="282">
        <f t="shared" ca="1" si="46"/>
        <v>0</v>
      </c>
      <c r="DU20" s="200">
        <f t="shared" ref="DU20:GF20" si="1150">DU19</f>
        <v>49</v>
      </c>
      <c r="DV20" s="416">
        <f>IF($B20&lt;Main!$B$10,0,HLOOKUP(DU20,ReplacementRates!$A$3:$BE$59,ReplacementRates!$A19-5,1))*IF(Main!$B$30=1,Main!$B$31,(IF(OptimumBenefits!$B20&lt;20,Main!$B$31,IF(OptimumBenefits!$B20&lt;25,Main!$B$32,IF(OptimumBenefits!$B20&lt;30,Main!$B$33,Main!$B$34)))))*OptimumBenefits!$B20</f>
        <v>0</v>
      </c>
      <c r="DW20" s="418">
        <f ca="1">DV20*IF($B20=Salary!$B20,Salary!$I20,"")</f>
        <v>0</v>
      </c>
      <c r="DX20" s="419">
        <f ca="1">IF($B20&lt;Main!$B$10,0,(VLOOKUP(DU20,'Survival Probability'!$A$3:$F$98,6)/(1+Main!$B$5)^(OptimumBenefits!DU20-OptimumBenefits!$A20))*(VLOOKUP(DU20,'Survival Probability'!$A$3:$F$98,3)/VLOOKUP($A20,'Survival Probability'!$A$3:$F$98,3)))</f>
        <v>11.734811148129772</v>
      </c>
      <c r="DY20" s="282">
        <f t="shared" ca="1" si="48"/>
        <v>0</v>
      </c>
      <c r="DZ20" s="200">
        <f t="shared" ref="DZ20:GK20" si="1151">DZ19</f>
        <v>50</v>
      </c>
      <c r="EA20" s="416">
        <f>IF($B20&lt;Main!$B$10,0,HLOOKUP(DZ20,ReplacementRates!$A$3:$BE$59,ReplacementRates!$A19-5,1))*IF(Main!$B$30=1,Main!$B$31,(IF(OptimumBenefits!$B20&lt;20,Main!$B$31,IF(OptimumBenefits!$B20&lt;25,Main!$B$32,IF(OptimumBenefits!$B20&lt;30,Main!$B$33,Main!$B$34)))))*OptimumBenefits!$B20</f>
        <v>0</v>
      </c>
      <c r="EB20" s="418">
        <f ca="1">EA20*IF($B20=Salary!$B20,Salary!$I20,"")</f>
        <v>0</v>
      </c>
      <c r="EC20" s="419">
        <f ca="1">IF($B20&lt;Main!$B$10,0,(VLOOKUP(DZ20,'Survival Probability'!$A$3:$F$98,6)/(1+Main!$B$5)^(OptimumBenefits!DZ20-OptimumBenefits!$A20))*(VLOOKUP(DZ20,'Survival Probability'!$A$3:$F$98,3)/VLOOKUP($A20,'Survival Probability'!$A$3:$F$98,3)))</f>
        <v>10.875358539085905</v>
      </c>
      <c r="ED20" s="282">
        <f t="shared" ca="1" si="50"/>
        <v>0</v>
      </c>
      <c r="EE20" s="200">
        <f t="shared" ref="EE20:GP20" si="1152">EE19</f>
        <v>51</v>
      </c>
      <c r="EF20" s="416">
        <f>IF($B20&lt;Main!$B$10,0,HLOOKUP(EE20,ReplacementRates!$A$3:$BE$59,ReplacementRates!$A19-5,1))*IF(Main!$B$30=1,Main!$B$31,(IF(OptimumBenefits!$B20&lt;20,Main!$B$31,IF(OptimumBenefits!$B20&lt;25,Main!$B$32,IF(OptimumBenefits!$B20&lt;30,Main!$B$33,Main!$B$34)))))*OptimumBenefits!$B20</f>
        <v>0</v>
      </c>
      <c r="EG20" s="418">
        <f ca="1">EF20*IF($B20=Salary!$B20,Salary!$I20,"")</f>
        <v>0</v>
      </c>
      <c r="EH20" s="419">
        <f ca="1">IF($B20&lt;Main!$B$10,0,(VLOOKUP(EE20,'Survival Probability'!$A$3:$F$98,6)/(1+Main!$B$5)^(OptimumBenefits!EE20-OptimumBenefits!$A20))*(VLOOKUP(EE20,'Survival Probability'!$A$3:$F$98,3)/VLOOKUP($A20,'Survival Probability'!$A$3:$F$98,3)))</f>
        <v>10.074274522178769</v>
      </c>
      <c r="EI20" s="282">
        <f t="shared" ca="1" si="52"/>
        <v>0</v>
      </c>
      <c r="EJ20" s="200">
        <f t="shared" ref="EJ20:GU20" si="1153">EJ19</f>
        <v>52</v>
      </c>
      <c r="EK20" s="416">
        <f>IF($B20&lt;Main!$B$10,0,HLOOKUP(EJ20,ReplacementRates!$A$3:$BE$59,ReplacementRates!$A19-5,1))*IF(Main!$B$30=1,Main!$B$31,(IF(OptimumBenefits!$B20&lt;20,Main!$B$31,IF(OptimumBenefits!$B20&lt;25,Main!$B$32,IF(OptimumBenefits!$B20&lt;30,Main!$B$33,Main!$B$34)))))*OptimumBenefits!$B20</f>
        <v>0</v>
      </c>
      <c r="EL20" s="418">
        <f ca="1">EK20*IF($B20=Salary!$B20,Salary!$I20,"")</f>
        <v>0</v>
      </c>
      <c r="EM20" s="419">
        <f ca="1">IF($B20&lt;Main!$B$10,0,(VLOOKUP(EJ20,'Survival Probability'!$A$3:$F$98,6)/(1+Main!$B$5)^(OptimumBenefits!EJ20-OptimumBenefits!$A20))*(VLOOKUP(EJ20,'Survival Probability'!$A$3:$F$98,3)/VLOOKUP($A20,'Survival Probability'!$A$3:$F$98,3)))</f>
        <v>9.3277034507897749</v>
      </c>
      <c r="EN20" s="282">
        <f t="shared" ca="1" si="54"/>
        <v>0</v>
      </c>
      <c r="EO20" s="200">
        <f t="shared" ref="EO20:GZ20" si="1154">EO19</f>
        <v>53</v>
      </c>
      <c r="EP20" s="416">
        <f>IF($B20&lt;Main!$B$10,0,HLOOKUP(EO20,ReplacementRates!$A$3:$BE$59,ReplacementRates!$A19-5,1))*IF(Main!$B$30=1,Main!$B$31,(IF(OptimumBenefits!$B20&lt;20,Main!$B$31,IF(OptimumBenefits!$B20&lt;25,Main!$B$32,IF(OptimumBenefits!$B20&lt;30,Main!$B$33,Main!$B$34)))))*OptimumBenefits!$B20</f>
        <v>0</v>
      </c>
      <c r="EQ20" s="418">
        <f ca="1">EP20*IF($B20=Salary!$B20,Salary!$I20,"")</f>
        <v>0</v>
      </c>
      <c r="ER20" s="419">
        <f ca="1">IF($B20&lt;Main!$B$10,0,(VLOOKUP(EO20,'Survival Probability'!$A$3:$F$98,6)/(1+Main!$B$5)^(OptimumBenefits!EO20-OptimumBenefits!$A20))*(VLOOKUP(EO20,'Survival Probability'!$A$3:$F$98,3)/VLOOKUP($A20,'Survival Probability'!$A$3:$F$98,3)))</f>
        <v>8.6320456437467747</v>
      </c>
      <c r="ES20" s="282">
        <f t="shared" ca="1" si="56"/>
        <v>0</v>
      </c>
      <c r="ET20" s="200">
        <f t="shared" ref="ET20:HE20" si="1155">ET19</f>
        <v>54</v>
      </c>
      <c r="EU20" s="416">
        <f>IF($B20&lt;Main!$B$10,0,HLOOKUP(ET20,ReplacementRates!$A$3:$BE$59,ReplacementRates!$A19-5,1))*IF(Main!$B$30=1,Main!$B$31,(IF(OptimumBenefits!$B20&lt;20,Main!$B$31,IF(OptimumBenefits!$B20&lt;25,Main!$B$32,IF(OptimumBenefits!$B20&lt;30,Main!$B$33,Main!$B$34)))))*OptimumBenefits!$B20</f>
        <v>0</v>
      </c>
      <c r="EV20" s="418">
        <f ca="1">EU20*IF($B20=Salary!$B20,Salary!$I20,"")</f>
        <v>0</v>
      </c>
      <c r="EW20" s="419">
        <f ca="1">IF($B20&lt;Main!$B$10,0,(VLOOKUP(ET20,'Survival Probability'!$A$3:$F$98,6)/(1+Main!$B$5)^(OptimumBenefits!ET20-OptimumBenefits!$A20))*(VLOOKUP(ET20,'Survival Probability'!$A$3:$F$98,3)/VLOOKUP($A20,'Survival Probability'!$A$3:$F$98,3)))</f>
        <v>7.9839361340438186</v>
      </c>
      <c r="EX20" s="282">
        <f t="shared" ca="1" si="58"/>
        <v>0</v>
      </c>
      <c r="EY20" s="200">
        <f t="shared" ref="EY20:HJ20" si="1156">EY19</f>
        <v>55</v>
      </c>
      <c r="EZ20" s="416">
        <f>IF($B20&lt;Main!$B$10,0,HLOOKUP(EY20,ReplacementRates!$A$3:$BE$59,ReplacementRates!$A19-5,1))*IF(Main!$B$30=1,Main!$B$31,(IF(OptimumBenefits!$B20&lt;20,Main!$B$31,IF(OptimumBenefits!$B20&lt;25,Main!$B$32,IF(OptimumBenefits!$B20&lt;30,Main!$B$33,Main!$B$34)))))*OptimumBenefits!$B20</f>
        <v>0</v>
      </c>
      <c r="FA20" s="418">
        <f ca="1">EZ20*IF($B20=Salary!$B20,Salary!$I20,"")</f>
        <v>0</v>
      </c>
      <c r="FB20" s="419">
        <f ca="1">IF($B20&lt;Main!$B$10,0,(VLOOKUP(EY20,'Survival Probability'!$A$3:$F$98,6)/(1+Main!$B$5)^(OptimumBenefits!EY20-OptimumBenefits!$A20))*(VLOOKUP(EY20,'Survival Probability'!$A$3:$F$98,3)/VLOOKUP($A20,'Survival Probability'!$A$3:$F$98,3)))</f>
        <v>7.3802290102481045</v>
      </c>
      <c r="FC20" s="282">
        <f t="shared" ca="1" si="60"/>
        <v>0</v>
      </c>
      <c r="FD20" s="200">
        <f t="shared" ref="FD20:HO20" si="1157">FD19</f>
        <v>56</v>
      </c>
      <c r="FE20" s="416">
        <f>IF($B20&lt;Main!$B$10,0,HLOOKUP(FD20,ReplacementRates!$A$3:$BE$59,ReplacementRates!$A19-5,1))*IF(Main!$B$30=1,Main!$B$31,(IF(OptimumBenefits!$B20&lt;20,Main!$B$31,IF(OptimumBenefits!$B20&lt;25,Main!$B$32,IF(OptimumBenefits!$B20&lt;30,Main!$B$33,Main!$B$34)))))*OptimumBenefits!$B20</f>
        <v>0</v>
      </c>
      <c r="FF20" s="418">
        <f ca="1">FE20*IF($B20=Salary!$B20,Salary!$I20,"")</f>
        <v>0</v>
      </c>
      <c r="FG20" s="419">
        <f ca="1">IF($B20&lt;Main!$B$10,0,(VLOOKUP(FD20,'Survival Probability'!$A$3:$F$98,6)/(1+Main!$B$5)^(OptimumBenefits!FD20-OptimumBenefits!$A20))*(VLOOKUP(FD20,'Survival Probability'!$A$3:$F$98,3)/VLOOKUP($A20,'Survival Probability'!$A$3:$F$98,3)))</f>
        <v>6.8179831919484126</v>
      </c>
      <c r="FH20" s="282">
        <f t="shared" ca="1" si="62"/>
        <v>0</v>
      </c>
      <c r="FI20" s="200">
        <f t="shared" ref="FI20:HT20" si="1158">FI19</f>
        <v>57</v>
      </c>
      <c r="FJ20" s="416">
        <f>IF($B20&lt;Main!$B$10,0,HLOOKUP(FI20,ReplacementRates!$A$3:$BE$59,ReplacementRates!$A19-5,1))*IF(Main!$B$30=1,Main!$B$31,(IF(OptimumBenefits!$B20&lt;20,Main!$B$31,IF(OptimumBenefits!$B20&lt;25,Main!$B$32,IF(OptimumBenefits!$B20&lt;30,Main!$B$33,Main!$B$34)))))*OptimumBenefits!$B20</f>
        <v>0</v>
      </c>
      <c r="FK20" s="418">
        <f ca="1">FJ20*IF($B20=Salary!$B20,Salary!$I20,"")</f>
        <v>0</v>
      </c>
      <c r="FL20" s="419">
        <f ca="1">IF($B20&lt;Main!$B$10,0,(VLOOKUP(FI20,'Survival Probability'!$A$3:$F$98,6)/(1+Main!$B$5)^(OptimumBenefits!FI20-OptimumBenefits!$A20))*(VLOOKUP(FI20,'Survival Probability'!$A$3:$F$98,3)/VLOOKUP($A20,'Survival Probability'!$A$3:$F$98,3)))</f>
        <v>6.2944485895064792</v>
      </c>
      <c r="FM20" s="282">
        <f t="shared" ca="1" si="64"/>
        <v>0</v>
      </c>
      <c r="FN20" s="200">
        <f t="shared" ref="FN20:HY20" si="1159">FN19</f>
        <v>58</v>
      </c>
      <c r="FO20" s="416">
        <f>IF($B20&lt;Main!$B$10,0,HLOOKUP(FN20,ReplacementRates!$A$3:$BE$59,ReplacementRates!$A19-5,1))*IF(Main!$B$30=1,Main!$B$31,(IF(OptimumBenefits!$B20&lt;20,Main!$B$31,IF(OptimumBenefits!$B20&lt;25,Main!$B$32,IF(OptimumBenefits!$B20&lt;30,Main!$B$33,Main!$B$34)))))*OptimumBenefits!$B20</f>
        <v>0</v>
      </c>
      <c r="FP20" s="418">
        <f ca="1">FO20*IF($B20=Salary!$B20,Salary!$I20,"")</f>
        <v>0</v>
      </c>
      <c r="FQ20" s="419">
        <f ca="1">IF($B20&lt;Main!$B$10,0,(VLOOKUP(FN20,'Survival Probability'!$A$3:$F$98,6)/(1+Main!$B$5)^(OptimumBenefits!FN20-OptimumBenefits!$A20))*(VLOOKUP(FN20,'Survival Probability'!$A$3:$F$98,3)/VLOOKUP($A20,'Survival Probability'!$A$3:$F$98,3)))</f>
        <v>5.80707843763141</v>
      </c>
      <c r="FR20" s="282">
        <f t="shared" ca="1" si="66"/>
        <v>0</v>
      </c>
      <c r="FS20" s="200">
        <f t="shared" ref="FS20:ID20" si="1160">FS19</f>
        <v>59</v>
      </c>
      <c r="FT20" s="416">
        <f>IF($B20&lt;Main!$B$10,0,HLOOKUP(FS20,ReplacementRates!$A$3:$BE$59,ReplacementRates!$A19-5,1))*IF(Main!$B$30=1,Main!$B$31,(IF(OptimumBenefits!$B20&lt;20,Main!$B$31,IF(OptimumBenefits!$B20&lt;25,Main!$B$32,IF(OptimumBenefits!$B20&lt;30,Main!$B$33,Main!$B$34)))))*OptimumBenefits!$B20</f>
        <v>0</v>
      </c>
      <c r="FU20" s="418">
        <f ca="1">FT20*IF($B20=Salary!$B20,Salary!$I20,"")</f>
        <v>0</v>
      </c>
      <c r="FV20" s="419">
        <f ca="1">IF($B20&lt;Main!$B$10,0,(VLOOKUP(FS20,'Survival Probability'!$A$3:$F$98,6)/(1+Main!$B$5)^(OptimumBenefits!FS20-OptimumBenefits!$A20))*(VLOOKUP(FS20,'Survival Probability'!$A$3:$F$98,3)/VLOOKUP($A20,'Survival Probability'!$A$3:$F$98,3)))</f>
        <v>5.3534872285248198</v>
      </c>
      <c r="FW20" s="282">
        <f t="shared" ca="1" si="68"/>
        <v>0</v>
      </c>
      <c r="FX20" s="200">
        <f t="shared" ref="FX20:II20" si="1161">FX19</f>
        <v>60</v>
      </c>
      <c r="FY20" s="416">
        <f>IF($B20&lt;Main!$B$10,0,HLOOKUP(FX20,ReplacementRates!$A$3:$BE$59,ReplacementRates!$A19-5,1))*IF(Main!$B$30=1,Main!$B$31,(IF(OptimumBenefits!$B20&lt;20,Main!$B$31,IF(OptimumBenefits!$B20&lt;25,Main!$B$32,IF(OptimumBenefits!$B20&lt;30,Main!$B$33,Main!$B$34)))))*OptimumBenefits!$B20</f>
        <v>0</v>
      </c>
      <c r="FZ20" s="418">
        <f ca="1">FY20*IF($B20=Salary!$B20,Salary!$I20,"")</f>
        <v>0</v>
      </c>
      <c r="GA20" s="419">
        <f ca="1">IF($B20&lt;Main!$B$10,0,(VLOOKUP(FX20,'Survival Probability'!$A$3:$F$98,6)/(1+Main!$B$5)^(OptimumBenefits!FX20-OptimumBenefits!$A20))*(VLOOKUP(FX20,'Survival Probability'!$A$3:$F$98,3)/VLOOKUP($A20,'Survival Probability'!$A$3:$F$98,3)))</f>
        <v>4.9314401304955178</v>
      </c>
      <c r="GB20" s="282">
        <f t="shared" ca="1" si="70"/>
        <v>0</v>
      </c>
      <c r="GC20" s="200">
        <f t="shared" ref="GC20:IN20" si="1162">GC19</f>
        <v>61</v>
      </c>
      <c r="GD20" s="416">
        <f>IF($B20&lt;Main!$B$10,0,HLOOKUP(GC20,ReplacementRates!$A$3:$BE$59,ReplacementRates!$A19-5,1))*IF(Main!$B$30=1,Main!$B$31,(IF(OptimumBenefits!$B20&lt;20,Main!$B$31,IF(OptimumBenefits!$B20&lt;25,Main!$B$32,IF(OptimumBenefits!$B20&lt;30,Main!$B$33,Main!$B$34)))))*OptimumBenefits!$B20</f>
        <v>0</v>
      </c>
      <c r="GE20" s="418">
        <f ca="1">GD20*IF($B20=Salary!$B20,Salary!$I20,"")</f>
        <v>0</v>
      </c>
      <c r="GF20" s="419">
        <f ca="1">IF($B20&lt;Main!$B$10,0,(VLOOKUP(GC20,'Survival Probability'!$A$3:$F$98,6)/(1+Main!$B$5)^(OptimumBenefits!GC20-OptimumBenefits!$A20))*(VLOOKUP(GC20,'Survival Probability'!$A$3:$F$98,3)/VLOOKUP($A20,'Survival Probability'!$A$3:$F$98,3)))</f>
        <v>4.538843623597054</v>
      </c>
      <c r="GG20" s="282">
        <f t="shared" ca="1" si="72"/>
        <v>0</v>
      </c>
      <c r="GH20" s="200">
        <f t="shared" ref="GH20:IS20" si="1163">GH19</f>
        <v>62</v>
      </c>
      <c r="GI20" s="416">
        <f>IF($B20&lt;Main!$B$10,0,HLOOKUP(GH20,ReplacementRates!$A$3:$BE$59,ReplacementRates!$A19-5,1))*IF(Main!$B$30=1,Main!$B$31,(IF(OptimumBenefits!$B20&lt;20,Main!$B$31,IF(OptimumBenefits!$B20&lt;25,Main!$B$32,IF(OptimumBenefits!$B20&lt;30,Main!$B$33,Main!$B$34)))))*OptimumBenefits!$B20</f>
        <v>0.22550400000000001</v>
      </c>
      <c r="GJ20" s="418">
        <f ca="1">GI20*IF($B20=Salary!$B20,Salary!$I20,"")</f>
        <v>11603.467299805427</v>
      </c>
      <c r="GK20" s="419">
        <f ca="1">IF($B20&lt;Main!$B$10,0,(VLOOKUP(GH20,'Survival Probability'!$A$3:$F$98,6)/(1+Main!$B$5)^(OptimumBenefits!GH20-OptimumBenefits!$A20))*(VLOOKUP(GH20,'Survival Probability'!$A$3:$F$98,3)/VLOOKUP($A20,'Survival Probability'!$A$3:$F$98,3)))</f>
        <v>4.1737364181664276</v>
      </c>
      <c r="GL20" s="282">
        <f t="shared" ca="1" si="74"/>
        <v>48429.814046201172</v>
      </c>
      <c r="GM20" s="200">
        <f t="shared" ref="GM20:IX20" si="1164">GM19</f>
        <v>63</v>
      </c>
      <c r="GN20" s="416">
        <f>IF($B20&lt;Main!$B$10,0,HLOOKUP(GM20,ReplacementRates!$A$3:$BE$59,ReplacementRates!$A19-5,1))*IF(Main!$B$30=1,Main!$B$31,(IF(OptimumBenefits!$B20&lt;20,Main!$B$31,IF(OptimumBenefits!$B20&lt;25,Main!$B$32,IF(OptimumBenefits!$B20&lt;30,Main!$B$33,Main!$B$34)))))*OptimumBenefits!$B20</f>
        <v>0.23133599999999999</v>
      </c>
      <c r="GO20" s="418">
        <f ca="1">GN20*IF($B20=Salary!$B20,Salary!$I20,"")</f>
        <v>11903.556971352118</v>
      </c>
      <c r="GP20" s="419">
        <f ca="1">IF($B20&lt;Main!$B$10,0,(VLOOKUP(GM20,'Survival Probability'!$A$3:$F$98,6)/(1+Main!$B$5)^(OptimumBenefits!GM20-OptimumBenefits!$A20))*(VLOOKUP(GM20,'Survival Probability'!$A$3:$F$98,3)/VLOOKUP($A20,'Survival Probability'!$A$3:$F$98,3)))</f>
        <v>3.834312221306488</v>
      </c>
      <c r="GQ20" s="282">
        <f t="shared" ca="1" si="76"/>
        <v>45641.95397227347</v>
      </c>
      <c r="GR20" s="200">
        <f t="shared" ref="GR20:JC20" si="1165">GR19</f>
        <v>64</v>
      </c>
      <c r="GS20" s="416">
        <f>IF($B20&lt;Main!$B$10,0,HLOOKUP(GR20,ReplacementRates!$A$3:$BE$59,ReplacementRates!$A19-5,1))*IF(Main!$B$30=1,Main!$B$31,(IF(OptimumBenefits!$B20&lt;20,Main!$B$31,IF(OptimumBenefits!$B20&lt;25,Main!$B$32,IF(OptimumBenefits!$B20&lt;30,Main!$B$33,Main!$B$34)))))*OptimumBenefits!$B20</f>
        <v>0.23716799999999999</v>
      </c>
      <c r="GT20" s="418">
        <f ca="1">GS20*IF($B20=Salary!$B20,Salary!$I20,"")</f>
        <v>12203.64664289881</v>
      </c>
      <c r="GU20" s="419">
        <f ca="1">IF($B20&lt;Main!$B$10,0,(VLOOKUP(GR20,'Survival Probability'!$A$3:$F$98,6)/(1+Main!$B$5)^(OptimumBenefits!GR20-OptimumBenefits!$A20))*(VLOOKUP(GR20,'Survival Probability'!$A$3:$F$98,3)/VLOOKUP($A20,'Survival Probability'!$A$3:$F$98,3)))</f>
        <v>3.5188740365360593</v>
      </c>
      <c r="GV20" s="282">
        <f t="shared" ca="1" si="78"/>
        <v>42943.095322757064</v>
      </c>
      <c r="GW20" s="200">
        <f t="shared" ref="GW20:JH20" si="1166">GW19</f>
        <v>65</v>
      </c>
      <c r="GX20" s="416">
        <f>IF($B20&lt;Main!$B$10,0,HLOOKUP(GW20,ReplacementRates!$A$3:$BE$59,ReplacementRates!$A19-5,1))*IF(Main!$B$30=1,Main!$B$31,(IF(OptimumBenefits!$B20&lt;20,Main!$B$31,IF(OptimumBenefits!$B20&lt;25,Main!$B$32,IF(OptimumBenefits!$B20&lt;30,Main!$B$33,Main!$B$34)))))*OptimumBenefits!$B20</f>
        <v>0.24299999999999999</v>
      </c>
      <c r="GY20" s="418">
        <f ca="1">GX20*IF($B20=Salary!$B20,Salary!$I20,"")</f>
        <v>12503.736314445501</v>
      </c>
      <c r="GZ20" s="419">
        <f ca="1">IF($B20&lt;Main!$B$10,0,(VLOOKUP(GW20,'Survival Probability'!$A$3:$F$98,6)/(1+Main!$B$5)^(OptimumBenefits!GW20-OptimumBenefits!$A20))*(VLOOKUP(GW20,'Survival Probability'!$A$3:$F$98,3)/VLOOKUP($A20,'Survival Probability'!$A$3:$F$98,3)))</f>
        <v>3.2258281149649983</v>
      </c>
      <c r="HA20" s="282">
        <f t="shared" ca="1" si="80"/>
        <v>40334.904145247128</v>
      </c>
      <c r="HB20" s="200">
        <f t="shared" ref="HB20:JM20" si="1167">HB19</f>
        <v>66</v>
      </c>
      <c r="HC20" s="416">
        <f>IF($B20&lt;Main!$B$10,0,HLOOKUP(HB20,ReplacementRates!$A$3:$BE$59,ReplacementRates!$A19-5,1))*IF(Main!$B$30=1,Main!$B$31,(IF(OptimumBenefits!$B20&lt;20,Main!$B$31,IF(OptimumBenefits!$B20&lt;25,Main!$B$32,IF(OptimumBenefits!$B20&lt;30,Main!$B$33,Main!$B$34)))))*OptimumBenefits!$B20</f>
        <v>0.24299999999999999</v>
      </c>
      <c r="HD20" s="418">
        <f ca="1">HC20*IF($B20=Salary!$B20,Salary!$I20,"")</f>
        <v>12503.736314445501</v>
      </c>
      <c r="HE20" s="419">
        <f ca="1">IF($B20&lt;Main!$B$10,0,(VLOOKUP(HB20,'Survival Probability'!$A$3:$F$98,6)/(1+Main!$B$5)^(OptimumBenefits!HB20-OptimumBenefits!$A20))*(VLOOKUP(HB20,'Survival Probability'!$A$3:$F$98,3)/VLOOKUP($A20,'Survival Probability'!$A$3:$F$98,3)))</f>
        <v>2.9536781063010662</v>
      </c>
      <c r="HF20" s="282">
        <f t="shared" ca="1" si="82"/>
        <v>36932.012198939257</v>
      </c>
      <c r="HG20" s="200">
        <f t="shared" ref="HG20:JR20" si="1168">HG19</f>
        <v>67</v>
      </c>
      <c r="HH20" s="416">
        <f>IF($B20&lt;Main!$B$10,0,HLOOKUP(HG20,ReplacementRates!$A$3:$BE$59,ReplacementRates!$A19-5,1))*IF(Main!$B$30=1,Main!$B$31,(IF(OptimumBenefits!$B20&lt;20,Main!$B$31,IF(OptimumBenefits!$B20&lt;25,Main!$B$32,IF(OptimumBenefits!$B20&lt;30,Main!$B$33,Main!$B$34)))))*OptimumBenefits!$B20</f>
        <v>0.24299999999999999</v>
      </c>
      <c r="HI20" s="418">
        <f ca="1">HH20*IF($B20=Salary!$B20,Salary!$I20,"")</f>
        <v>12503.736314445501</v>
      </c>
      <c r="HJ20" s="419">
        <f ca="1">IF($B20&lt;Main!$B$10,0,(VLOOKUP(HG20,'Survival Probability'!$A$3:$F$98,6)/(1+Main!$B$5)^(OptimumBenefits!HG20-OptimumBenefits!$A20))*(VLOOKUP(HG20,'Survival Probability'!$A$3:$F$98,3)/VLOOKUP($A20,'Survival Probability'!$A$3:$F$98,3)))</f>
        <v>2.7010208763081294</v>
      </c>
      <c r="HK20" s="282">
        <f t="shared" ca="1" si="84"/>
        <v>33772.852817169369</v>
      </c>
      <c r="HL20" s="200">
        <f t="shared" ref="HL20:JW20" si="1169">HL19</f>
        <v>68</v>
      </c>
      <c r="HM20" s="416">
        <f>IF($B20&lt;Main!$B$10,0,HLOOKUP(HL20,ReplacementRates!$A$3:$BE$59,ReplacementRates!$A19-5,1))*IF(Main!$B$30=1,Main!$B$31,(IF(OptimumBenefits!$B20&lt;20,Main!$B$31,IF(OptimumBenefits!$B20&lt;25,Main!$B$32,IF(OptimumBenefits!$B20&lt;30,Main!$B$33,Main!$B$34)))))*OptimumBenefits!$B20</f>
        <v>0.24299999999999999</v>
      </c>
      <c r="HN20" s="418">
        <f ca="1">HM20*IF($B20=Salary!$B20,Salary!$I20,"")</f>
        <v>12503.736314445501</v>
      </c>
      <c r="HO20" s="419">
        <f ca="1">IF($B20&lt;Main!$B$10,0,(VLOOKUP(HL20,'Survival Probability'!$A$3:$F$98,6)/(1+Main!$B$5)^(OptimumBenefits!HL20-OptimumBenefits!$A20))*(VLOOKUP(HL20,'Survival Probability'!$A$3:$F$98,3)/VLOOKUP($A20,'Survival Probability'!$A$3:$F$98,3)))</f>
        <v>2.4665286749132185</v>
      </c>
      <c r="HP20" s="282">
        <f t="shared" ca="1" si="86"/>
        <v>30840.824163133551</v>
      </c>
      <c r="HQ20" s="200">
        <f t="shared" ref="HQ20:KB20" si="1170">HQ19</f>
        <v>69</v>
      </c>
      <c r="HR20" s="416">
        <f>IF($B20&lt;Main!$B$10,0,HLOOKUP(HQ20,ReplacementRates!$A$3:$BE$59,ReplacementRates!$A19-5,1))*IF(Main!$B$30=1,Main!$B$31,(IF(OptimumBenefits!$B20&lt;20,Main!$B$31,IF(OptimumBenefits!$B20&lt;25,Main!$B$32,IF(OptimumBenefits!$B20&lt;30,Main!$B$33,Main!$B$34)))))*OptimumBenefits!$B20</f>
        <v>0.24299999999999999</v>
      </c>
      <c r="HS20" s="418">
        <f ca="1">HR20*IF($B20=Salary!$B20,Salary!$I20,"")</f>
        <v>12503.736314445501</v>
      </c>
      <c r="HT20" s="419">
        <f ca="1">IF($B20&lt;Main!$B$10,0,(VLOOKUP(HQ20,'Survival Probability'!$A$3:$F$98,6)/(1+Main!$B$5)^(OptimumBenefits!HQ20-OptimumBenefits!$A20))*(VLOOKUP(HQ20,'Survival Probability'!$A$3:$F$98,3)/VLOOKUP($A20,'Survival Probability'!$A$3:$F$98,3)))</f>
        <v>2.2490128865442438</v>
      </c>
      <c r="HU20" s="282">
        <f t="shared" ca="1" si="88"/>
        <v>28121.06410113916</v>
      </c>
      <c r="HV20" s="200">
        <f t="shared" ref="HV20:KG20" si="1171">HV19</f>
        <v>70</v>
      </c>
      <c r="HW20" s="416">
        <f>IF($B20&lt;Main!$B$10,0,HLOOKUP(HV20,ReplacementRates!$A$3:$BE$59,ReplacementRates!$A19-5,1))*IF(Main!$B$30=1,Main!$B$31,(IF(OptimumBenefits!$B20&lt;20,Main!$B$31,IF(OptimumBenefits!$B20&lt;25,Main!$B$32,IF(OptimumBenefits!$B20&lt;30,Main!$B$33,Main!$B$34)))))*OptimumBenefits!$B20</f>
        <v>0.24299999999999999</v>
      </c>
      <c r="HX20" s="418">
        <f ca="1">HW20*IF($B20=Salary!$B20,Salary!$I20,"")</f>
        <v>12503.736314445501</v>
      </c>
      <c r="HY20" s="419">
        <f ca="1">IF($B20&lt;Main!$B$10,0,(VLOOKUP(HV20,'Survival Probability'!$A$3:$F$98,6)/(1+Main!$B$5)^(OptimumBenefits!HV20-OptimumBenefits!$A20))*(VLOOKUP(HV20,'Survival Probability'!$A$3:$F$98,3)/VLOOKUP($A20,'Survival Probability'!$A$3:$F$98,3)))</f>
        <v>2.0473529119758318</v>
      </c>
      <c r="HZ20" s="282">
        <f t="shared" ca="1" si="90"/>
        <v>25599.560953957953</v>
      </c>
      <c r="IA20" s="200">
        <f t="shared" ref="IA20:KL20" si="1172">IA19</f>
        <v>71</v>
      </c>
      <c r="IB20" s="416">
        <f>IF($B20&lt;Main!$B$10,0,HLOOKUP(IA20,ReplacementRates!$A$3:$BE$59,ReplacementRates!$A19-5,1))*IF(Main!$B$30=1,Main!$B$31,(IF(OptimumBenefits!$B20&lt;20,Main!$B$31,IF(OptimumBenefits!$B20&lt;25,Main!$B$32,IF(OptimumBenefits!$B20&lt;30,Main!$B$33,Main!$B$34)))))*OptimumBenefits!$B20</f>
        <v>0.24299999999999999</v>
      </c>
      <c r="IC20" s="418">
        <f ca="1">IB20*IF($B20=Salary!$B20,Salary!$I20,"")</f>
        <v>12503.736314445501</v>
      </c>
      <c r="ID20" s="419">
        <f ca="1">IF($B20&lt;Main!$B$10,0,(VLOOKUP(IA20,'Survival Probability'!$A$3:$F$98,6)/(1+Main!$B$5)^(OptimumBenefits!IA20-OptimumBenefits!$A20))*(VLOOKUP(IA20,'Survival Probability'!$A$3:$F$98,3)/VLOOKUP($A20,'Survival Probability'!$A$3:$F$98,3)))</f>
        <v>1.8604939144038679</v>
      </c>
      <c r="IE20" s="282">
        <f t="shared" ca="1" si="92"/>
        <v>23263.125320336501</v>
      </c>
      <c r="IF20" s="200">
        <f t="shared" ref="IF20:KP20" si="1173">IF19</f>
        <v>72</v>
      </c>
      <c r="IG20" s="416">
        <f>IF($B20&lt;Main!$B$10,0,HLOOKUP(IF20,ReplacementRates!$A$3:$BE$59,ReplacementRates!$A19-5,1))*IF(Main!$B$30=1,Main!$B$31,(IF(OptimumBenefits!$B20&lt;20,Main!$B$31,IF(OptimumBenefits!$B20&lt;25,Main!$B$32,IF(OptimumBenefits!$B20&lt;30,Main!$B$33,Main!$B$34)))))*OptimumBenefits!$B20</f>
        <v>0.24299999999999999</v>
      </c>
      <c r="IH20" s="418">
        <f ca="1">IG20*IF($B20=Salary!$B20,Salary!$I20,"")</f>
        <v>12503.736314445501</v>
      </c>
      <c r="II20" s="419">
        <f ca="1">IF($B20&lt;Main!$B$10,0,(VLOOKUP(IF20,'Survival Probability'!$A$3:$F$98,6)/(1+Main!$B$5)^(OptimumBenefits!IF20-OptimumBenefits!$A20))*(VLOOKUP(IF20,'Survival Probability'!$A$3:$F$98,3)/VLOOKUP($A20,'Survival Probability'!$A$3:$F$98,3)))</f>
        <v>1.6874438118704711</v>
      </c>
      <c r="IJ20" s="282">
        <f t="shared" ca="1" si="94"/>
        <v>21099.352469071153</v>
      </c>
      <c r="IK20" s="200">
        <f t="shared" ref="IK20:KP20" si="1174">IK19</f>
        <v>73</v>
      </c>
      <c r="IL20" s="416">
        <f>IF($B20&lt;Main!$B$10,0,HLOOKUP(IK20,ReplacementRates!$A$3:$BE$59,ReplacementRates!$A19-5,1))*IF(Main!$B$30=1,Main!$B$31,(IF(OptimumBenefits!$B20&lt;20,Main!$B$31,IF(OptimumBenefits!$B20&lt;25,Main!$B$32,IF(OptimumBenefits!$B20&lt;30,Main!$B$33,Main!$B$34)))))*OptimumBenefits!$B20</f>
        <v>0.24299999999999999</v>
      </c>
      <c r="IM20" s="418">
        <f ca="1">IL20*IF($B20=Salary!$B20,Salary!$I20,"")</f>
        <v>12503.736314445501</v>
      </c>
      <c r="IN20" s="419">
        <f ca="1">IF($B20&lt;Main!$B$10,0,(VLOOKUP(IK20,'Survival Probability'!$A$3:$F$98,6)/(1+Main!$B$5)^(OptimumBenefits!IK20-OptimumBenefits!$A20))*(VLOOKUP(IK20,'Survival Probability'!$A$3:$F$98,3)/VLOOKUP($A20,'Survival Probability'!$A$3:$F$98,3)))</f>
        <v>1.5273508467559727</v>
      </c>
      <c r="IO20" s="282">
        <f t="shared" ca="1" si="96"/>
        <v>19097.592247481742</v>
      </c>
      <c r="IP20" s="200">
        <f t="shared" ref="IP20:KP20" si="1175">IP19</f>
        <v>74</v>
      </c>
      <c r="IQ20" s="416">
        <f>IF($B20&lt;Main!$B$10,0,HLOOKUP(IP20,ReplacementRates!$A$3:$BE$59,ReplacementRates!$A19-5,1))*IF(Main!$B$30=1,Main!$B$31,(IF(OptimumBenefits!$B20&lt;20,Main!$B$31,IF(OptimumBenefits!$B20&lt;25,Main!$B$32,IF(OptimumBenefits!$B20&lt;30,Main!$B$33,Main!$B$34)))))*OptimumBenefits!$B20</f>
        <v>0.24299999999999999</v>
      </c>
      <c r="IR20" s="418">
        <f ca="1">IQ20*IF($B20=Salary!$B20,Salary!$I20,"")</f>
        <v>12503.736314445501</v>
      </c>
      <c r="IS20" s="419">
        <f ca="1">IF($B20&lt;Main!$B$10,0,(VLOOKUP(IP20,'Survival Probability'!$A$3:$F$98,6)/(1+Main!$B$5)^(OptimumBenefits!IP20-OptimumBenefits!$A20))*(VLOOKUP(IP20,'Survival Probability'!$A$3:$F$98,3)/VLOOKUP($A20,'Survival Probability'!$A$3:$F$98,3)))</f>
        <v>1.3794925769397262</v>
      </c>
      <c r="IT20" s="282">
        <f t="shared" ca="1" si="98"/>
        <v>17248.811429789257</v>
      </c>
      <c r="IU20" s="200">
        <f t="shared" ref="IU20:KP20" si="1176">IU19</f>
        <v>75</v>
      </c>
      <c r="IV20" s="416">
        <f>IF($B20&lt;Main!$B$10,0,HLOOKUP(IU20,ReplacementRates!$A$3:$BE$59,ReplacementRates!$A19-5,1))*IF(Main!$B$30=1,Main!$B$31,(IF(OptimumBenefits!$B20&lt;20,Main!$B$31,IF(OptimumBenefits!$B20&lt;25,Main!$B$32,IF(OptimumBenefits!$B20&lt;30,Main!$B$33,Main!$B$34)))))*OptimumBenefits!$B20</f>
        <v>0.24299999999999999</v>
      </c>
      <c r="IW20" s="418">
        <f ca="1">IV20*IF($B20=Salary!$B20,Salary!$I20,"")</f>
        <v>12503.736314445501</v>
      </c>
      <c r="IX20" s="419">
        <f ca="1">IF($B20&lt;Main!$B$10,0,(VLOOKUP(IU20,'Survival Probability'!$A$3:$F$98,6)/(1+Main!$B$5)^(OptimumBenefits!IU20-OptimumBenefits!$A20))*(VLOOKUP(IU20,'Survival Probability'!$A$3:$F$98,3)/VLOOKUP($A20,'Survival Probability'!$A$3:$F$98,3)))</f>
        <v>1.2431592868195958</v>
      </c>
      <c r="IY20" s="282">
        <f t="shared" ca="1" si="100"/>
        <v>15544.13591924635</v>
      </c>
      <c r="IZ20" s="200">
        <f t="shared" ref="IZ20:KP20" si="1177">IZ19</f>
        <v>76</v>
      </c>
      <c r="JA20" s="416">
        <f>IF($B20&lt;Main!$B$10,0,HLOOKUP(IZ20,ReplacementRates!$A$3:$BE$59,ReplacementRates!$A19-5,1))*IF(Main!$B$30=1,Main!$B$31,(IF(OptimumBenefits!$B20&lt;20,Main!$B$31,IF(OptimumBenefits!$B20&lt;25,Main!$B$32,IF(OptimumBenefits!$B20&lt;30,Main!$B$33,Main!$B$34)))))*OptimumBenefits!$B20</f>
        <v>0.24299999999999999</v>
      </c>
      <c r="JB20" s="418">
        <f ca="1">JA20*IF($B20=Salary!$B20,Salary!$I20,"")</f>
        <v>12503.736314445501</v>
      </c>
      <c r="JC20" s="419">
        <f ca="1">IF($B20&lt;Main!$B$10,0,(VLOOKUP(IZ20,'Survival Probability'!$A$3:$F$98,6)/(1+Main!$B$5)^(OptimumBenefits!IZ20-OptimumBenefits!$A20))*(VLOOKUP(IZ20,'Survival Probability'!$A$3:$F$98,3)/VLOOKUP($A20,'Survival Probability'!$A$3:$F$98,3)))</f>
        <v>1.1176575988586599</v>
      </c>
      <c r="JD20" s="282">
        <f t="shared" ca="1" si="102"/>
        <v>13974.895905964988</v>
      </c>
      <c r="JE20" s="200">
        <f t="shared" ref="JE20:KP20" si="1178">JE19</f>
        <v>77</v>
      </c>
      <c r="JF20" s="416">
        <f>IF($B20&lt;Main!$B$10,0,HLOOKUP(JE20,ReplacementRates!$A$3:$BE$59,ReplacementRates!$A19-5,1))*IF(Main!$B$30=1,Main!$B$31,(IF(OptimumBenefits!$B20&lt;20,Main!$B$31,IF(OptimumBenefits!$B20&lt;25,Main!$B$32,IF(OptimumBenefits!$B20&lt;30,Main!$B$33,Main!$B$34)))))*OptimumBenefits!$B20</f>
        <v>0.24299999999999999</v>
      </c>
      <c r="JG20" s="418">
        <f ca="1">JF20*IF($B20=Salary!$B20,Salary!$I20,"")</f>
        <v>12503.736314445501</v>
      </c>
      <c r="JH20" s="419">
        <f ca="1">IF($B20&lt;Main!$B$10,0,(VLOOKUP(JE20,'Survival Probability'!$A$3:$F$98,6)/(1+Main!$B$5)^(OptimumBenefits!JE20-OptimumBenefits!$A20))*(VLOOKUP(JE20,'Survival Probability'!$A$3:$F$98,3)/VLOOKUP($A20,'Survival Probability'!$A$3:$F$98,3)))</f>
        <v>1.0023142945623265</v>
      </c>
      <c r="JI20" s="282">
        <f t="shared" ca="1" si="104"/>
        <v>12532.673643406786</v>
      </c>
      <c r="JJ20" s="200">
        <f t="shared" ref="JJ20:KP20" si="1179">JJ19</f>
        <v>78</v>
      </c>
      <c r="JK20" s="416">
        <f>IF($B20&lt;Main!$B$10,0,HLOOKUP(JJ20,ReplacementRates!$A$3:$BE$59,ReplacementRates!$A19-5,1))*IF(Main!$B$30=1,Main!$B$31,(IF(OptimumBenefits!$B20&lt;20,Main!$B$31,IF(OptimumBenefits!$B20&lt;25,Main!$B$32,IF(OptimumBenefits!$B20&lt;30,Main!$B$33,Main!$B$34)))))*OptimumBenefits!$B20</f>
        <v>0.24299999999999999</v>
      </c>
      <c r="JL20" s="418">
        <f ca="1">JK20*IF($B20=Salary!$B20,Salary!$I20,"")</f>
        <v>12503.736314445501</v>
      </c>
      <c r="JM20" s="419">
        <f ca="1">IF($B20&lt;Main!$B$10,0,(VLOOKUP(JJ20,'Survival Probability'!$A$3:$F$98,6)/(1+Main!$B$5)^(OptimumBenefits!JJ20-OptimumBenefits!$A20))*(VLOOKUP(JJ20,'Survival Probability'!$A$3:$F$98,3)/VLOOKUP($A20,'Survival Probability'!$A$3:$F$98,3)))</f>
        <v>0.89649177557563653</v>
      </c>
      <c r="JN20" s="282">
        <f t="shared" ca="1" si="106"/>
        <v>11209.496769866813</v>
      </c>
      <c r="JO20" s="200">
        <f t="shared" ref="JO20:KP20" si="1180">JO19</f>
        <v>79</v>
      </c>
      <c r="JP20" s="416">
        <f>IF($B20&lt;Main!$B$10,0,HLOOKUP(JO20,ReplacementRates!$A$3:$BE$59,ReplacementRates!$A19-5,1))*IF(Main!$B$30=1,Main!$B$31,(IF(OptimumBenefits!$B20&lt;20,Main!$B$31,IF(OptimumBenefits!$B20&lt;25,Main!$B$32,IF(OptimumBenefits!$B20&lt;30,Main!$B$33,Main!$B$34)))))*OptimumBenefits!$B20</f>
        <v>0.24299999999999999</v>
      </c>
      <c r="JQ20" s="418">
        <f ca="1">JP20*IF($B20=Salary!$B20,Salary!$I20,"")</f>
        <v>12503.736314445501</v>
      </c>
      <c r="JR20" s="419">
        <f ca="1">IF($B20&lt;Main!$B$10,0,(VLOOKUP(JO20,'Survival Probability'!$A$3:$F$98,6)/(1+Main!$B$5)^(OptimumBenefits!JO20-OptimumBenefits!$A20))*(VLOOKUP(JO20,'Survival Probability'!$A$3:$F$98,3)/VLOOKUP($A20,'Survival Probability'!$A$3:$F$98,3)))</f>
        <v>0.79956897639591273</v>
      </c>
      <c r="JS20" s="282">
        <f t="shared" ca="1" si="108"/>
        <v>9997.5996460655915</v>
      </c>
      <c r="JT20" s="200">
        <f t="shared" ref="JT20:KP20" si="1181">JT19</f>
        <v>80</v>
      </c>
      <c r="JU20" s="416">
        <f>IF($B20&lt;Main!$B$10,0,HLOOKUP(JT20,ReplacementRates!$A$3:$BE$59,ReplacementRates!$A19-5,1))*IF(Main!$B$30=1,Main!$B$31,(IF(OptimumBenefits!$B20&lt;20,Main!$B$31,IF(OptimumBenefits!$B20&lt;25,Main!$B$32,IF(OptimumBenefits!$B20&lt;30,Main!$B$33,Main!$B$34)))))*OptimumBenefits!$B20</f>
        <v>0.24299999999999999</v>
      </c>
      <c r="JV20" s="418">
        <f ca="1">JU20*IF($B20=Salary!$B20,Salary!$I20,"")</f>
        <v>12503.736314445501</v>
      </c>
      <c r="JW20" s="419">
        <f ca="1">IF($B20&lt;Main!$B$10,0,(VLOOKUP(JT20,'Survival Probability'!$A$3:$F$98,6)/(1+Main!$B$5)^(OptimumBenefits!JT20-OptimumBenefits!$A20))*(VLOOKUP(JT20,'Survival Probability'!$A$3:$F$98,3)/VLOOKUP($A20,'Survival Probability'!$A$3:$F$98,3)))</f>
        <v>0.71093455925683091</v>
      </c>
      <c r="JX20" s="282">
        <f t="shared" ca="1" si="110"/>
        <v>8889.3382657739439</v>
      </c>
      <c r="JY20" s="200">
        <f t="shared" ref="JY20:KP20" si="1182">JY19</f>
        <v>81</v>
      </c>
      <c r="JZ20" s="416">
        <f>IF($B20&lt;Main!$B$10,0,HLOOKUP(JY20,ReplacementRates!$A$3:$BE$59,ReplacementRates!$A19-5,1))*IF(Main!$B$30=1,Main!$B$31,(IF(OptimumBenefits!$B20&lt;20,Main!$B$31,IF(OptimumBenefits!$B20&lt;25,Main!$B$32,IF(OptimumBenefits!$B20&lt;30,Main!$B$33,Main!$B$34)))))*OptimumBenefits!$B20</f>
        <v>0.24299999999999999</v>
      </c>
      <c r="KA20" s="418">
        <f ca="1">JZ20*IF($B20=Salary!$B20,Salary!$I20,"")</f>
        <v>12503.736314445501</v>
      </c>
      <c r="KB20" s="419">
        <f ca="1">IF($B20&lt;Main!$B$10,0,(VLOOKUP(JY20,'Survival Probability'!$A$3:$F$98,6)/(1+Main!$B$5)^(OptimumBenefits!JY20-OptimumBenefits!$A20))*(VLOOKUP(JY20,'Survival Probability'!$A$3:$F$98,3)/VLOOKUP($A20,'Survival Probability'!$A$3:$F$98,3)))</f>
        <v>0.63001893444509749</v>
      </c>
      <c r="KC20" s="282">
        <f t="shared" ca="1" si="112"/>
        <v>7877.5906294094248</v>
      </c>
      <c r="KD20" s="200">
        <f t="shared" ref="KD20:KP20" si="1183">KD19</f>
        <v>82</v>
      </c>
      <c r="KE20" s="416">
        <f>IF($B20&lt;Main!$B$10,0,HLOOKUP(KD20,ReplacementRates!$A$3:$BE$59,ReplacementRates!$A19-5,1))*IF(Main!$B$30=1,Main!$B$31,(IF(OptimumBenefits!$B20&lt;20,Main!$B$31,IF(OptimumBenefits!$B20&lt;25,Main!$B$32,IF(OptimumBenefits!$B20&lt;30,Main!$B$33,Main!$B$34)))))*OptimumBenefits!$B20</f>
        <v>0.24299999999999999</v>
      </c>
      <c r="KF20" s="418">
        <f ca="1">KE20*IF($B20=Salary!$B20,Salary!$I20,"")</f>
        <v>12503.736314445501</v>
      </c>
      <c r="KG20" s="419">
        <f ca="1">IF($B20&lt;Main!$B$10,0,(VLOOKUP(KD20,'Survival Probability'!$A$3:$F$98,6)/(1+Main!$B$5)^(OptimumBenefits!KD20-OptimumBenefits!$A20))*(VLOOKUP(KD20,'Survival Probability'!$A$3:$F$98,3)/VLOOKUP($A20,'Survival Probability'!$A$3:$F$98,3)))</f>
        <v>0.55629179924449113</v>
      </c>
      <c r="KH20" s="282">
        <f t="shared" ca="1" si="114"/>
        <v>6955.7259716415701</v>
      </c>
      <c r="KI20" s="200">
        <f t="shared" ref="KI20:KP20" si="1184">KI19</f>
        <v>83</v>
      </c>
      <c r="KJ20" s="416">
        <f>IF($B20&lt;Main!$B$10,0,HLOOKUP(KI20,ReplacementRates!$A$3:$BE$59,ReplacementRates!$A19-5,1))*IF(Main!$B$30=1,Main!$B$31,(IF(OptimumBenefits!$B20&lt;20,Main!$B$31,IF(OptimumBenefits!$B20&lt;25,Main!$B$32,IF(OptimumBenefits!$B20&lt;30,Main!$B$33,Main!$B$34)))))*OptimumBenefits!$B20</f>
        <v>0.24299999999999999</v>
      </c>
      <c r="KK20" s="418">
        <f ca="1">KJ20*IF($B20=Salary!$B20,Salary!$I20,"")</f>
        <v>12503.736314445501</v>
      </c>
      <c r="KL20" s="419">
        <f ca="1">IF($B20&lt;Main!$B$10,0,(VLOOKUP(KI20,'Survival Probability'!$A$3:$F$98,6)/(1+Main!$B$5)^(OptimumBenefits!KI20-OptimumBenefits!$A20))*(VLOOKUP(KI20,'Survival Probability'!$A$3:$F$98,3)/VLOOKUP($A20,'Survival Probability'!$A$3:$F$98,3)))</f>
        <v>0.48925911507278497</v>
      </c>
      <c r="KM20" s="282">
        <f t="shared" ca="1" si="116"/>
        <v>6117.5669643090514</v>
      </c>
      <c r="KN20" s="200">
        <f t="shared" ref="KN20:KP20" si="1185">KN19</f>
        <v>84</v>
      </c>
      <c r="KO20" s="416">
        <f>IF($B20&lt;Main!$B$10,0,HLOOKUP(KN20,ReplacementRates!$A$3:$BE$59,ReplacementRates!$A19-5,1))*IF(Main!$B$30=1,Main!$B$31,(IF(OptimumBenefits!$B20&lt;20,Main!$B$31,IF(OptimumBenefits!$B20&lt;25,Main!$B$32,IF(OptimumBenefits!$B20&lt;30,Main!$B$33,Main!$B$34)))))*OptimumBenefits!$B20</f>
        <v>0.24299999999999999</v>
      </c>
      <c r="KP20" s="418">
        <f ca="1">KO20*IF($B20=Salary!$B20,Salary!$I20,"")</f>
        <v>12503.736314445501</v>
      </c>
    </row>
    <row r="21" spans="1:302">
      <c r="A21" s="205">
        <f t="shared" si="178"/>
        <v>44</v>
      </c>
      <c r="B21" s="205">
        <v>19</v>
      </c>
      <c r="C21" s="205">
        <f t="shared" ca="1" si="357"/>
        <v>0</v>
      </c>
      <c r="D21" s="271">
        <f t="shared" ca="1" si="536"/>
        <v>59772.029749351052</v>
      </c>
      <c r="E21" s="201">
        <f t="shared" si="179"/>
        <v>25</v>
      </c>
      <c r="F21" s="416">
        <f>IF($B21&lt;Main!$B$10,0,HLOOKUP(E21,ReplacementRates!$A$3:$BE$59,ReplacementRates!$A20-5,1))*IF(Main!$B$30=1,Main!$B$31,(IF(OptimumBenefits!$B21&lt;20,Main!$B$31,IF(OptimumBenefits!$B21&lt;25,Main!$B$32,IF(OptimumBenefits!$B21&lt;30,Main!$B$33,Main!$B$34)))))*OptimumBenefits!$B21</f>
        <v>0</v>
      </c>
      <c r="G21" s="418">
        <f ca="1">F21*IF($B21=Salary!$B21,Salary!$I21,"")</f>
        <v>0</v>
      </c>
      <c r="H21" s="419">
        <f ca="1">IF($B21&lt;Main!$B$10,0,(VLOOKUP(E21,'Survival Probability'!$A$3:$F$98,6)/(1+Main!$B$5)^(OptimumBenefits!E21-OptimumBenefits!$A21))*(VLOOKUP(E21,'Survival Probability'!$A$3:$F$98,3)/VLOOKUP($A21,'Survival Probability'!$A$3:$F$98,3)))</f>
        <v>3.639643079418339</v>
      </c>
      <c r="I21" s="282">
        <f t="shared" si="476"/>
        <v>0</v>
      </c>
      <c r="J21" s="200">
        <f t="shared" ref="J21:N21" si="1186">J20</f>
        <v>26</v>
      </c>
      <c r="K21" s="416">
        <f>IF($B21&lt;Main!$B$10,0,HLOOKUP(J21,ReplacementRates!$A$3:$BE$59,ReplacementRates!$A20-5,1))*IF(Main!$B$30=1,Main!$B$31,(IF(OptimumBenefits!$B21&lt;20,Main!$B$31,IF(OptimumBenefits!$B21&lt;25,Main!$B$32,IF(OptimumBenefits!$B21&lt;30,Main!$B$33,Main!$B$34)))))*OptimumBenefits!$B21</f>
        <v>0</v>
      </c>
      <c r="L21" s="418">
        <f ca="1">K21*IF($B21=Salary!$B21,Salary!$I21,"")</f>
        <v>0</v>
      </c>
      <c r="M21" s="419">
        <f ca="1">IF($B21&lt;Main!$B$10,0,(VLOOKUP(J21,'Survival Probability'!$A$3:$F$98,6)/(1+Main!$B$5)^(OptimumBenefits!J21-OptimumBenefits!$A21))*(VLOOKUP(J21,'Survival Probability'!$A$3:$F$98,3)/VLOOKUP($A21,'Survival Probability'!$A$3:$F$98,3)))</f>
        <v>3.400933968183959</v>
      </c>
      <c r="N21" s="282">
        <f t="shared" si="2"/>
        <v>0</v>
      </c>
      <c r="O21" s="200">
        <f t="shared" ref="O21:BZ21" si="1187">O20</f>
        <v>27</v>
      </c>
      <c r="P21" s="416">
        <f>IF($B21&lt;Main!$B$10,0,HLOOKUP(O21,ReplacementRates!$A$3:$BE$59,ReplacementRates!$A20-5,1))*IF(Main!$B$30=1,Main!$B$31,(IF(OptimumBenefits!$B21&lt;20,Main!$B$31,IF(OptimumBenefits!$B21&lt;25,Main!$B$32,IF(OptimumBenefits!$B21&lt;30,Main!$B$33,Main!$B$34)))))*OptimumBenefits!$B21</f>
        <v>0</v>
      </c>
      <c r="Q21" s="418">
        <f ca="1">P21*IF($B21=Salary!$B21,Salary!$I21,"")</f>
        <v>0</v>
      </c>
      <c r="R21" s="419">
        <f ca="1">IF($B21&lt;Main!$B$10,0,(VLOOKUP(O21,'Survival Probability'!$A$3:$F$98,6)/(1+Main!$B$5)^(OptimumBenefits!O21-OptimumBenefits!$A21))*(VLOOKUP(O21,'Survival Probability'!$A$3:$F$98,3)/VLOOKUP($A21,'Survival Probability'!$A$3:$F$98,3)))</f>
        <v>3.1778348800372807</v>
      </c>
      <c r="S21" s="282">
        <f t="shared" si="4"/>
        <v>0</v>
      </c>
      <c r="T21" s="200">
        <f t="shared" ref="T21:CE21" si="1188">T20</f>
        <v>28</v>
      </c>
      <c r="U21" s="416">
        <f>IF($B21&lt;Main!$B$10,0,HLOOKUP(T21,ReplacementRates!$A$3:$BE$59,ReplacementRates!$A20-5,1))*IF(Main!$B$30=1,Main!$B$31,(IF(OptimumBenefits!$B21&lt;20,Main!$B$31,IF(OptimumBenefits!$B21&lt;25,Main!$B$32,IF(OptimumBenefits!$B21&lt;30,Main!$B$33,Main!$B$34)))))*OptimumBenefits!$B21</f>
        <v>0</v>
      </c>
      <c r="V21" s="418">
        <f ca="1">U21*IF($B21=Salary!$B21,Salary!$I21,"")</f>
        <v>0</v>
      </c>
      <c r="W21" s="419">
        <f ca="1">IF($B21&lt;Main!$B$10,0,(VLOOKUP(T21,'Survival Probability'!$A$3:$F$98,6)/(1+Main!$B$5)^(OptimumBenefits!T21-OptimumBenefits!$A21))*(VLOOKUP(T21,'Survival Probability'!$A$3:$F$98,3)/VLOOKUP($A21,'Survival Probability'!$A$3:$F$98,3)))</f>
        <v>2.9693270839931856</v>
      </c>
      <c r="X21" s="282">
        <f t="shared" si="6"/>
        <v>0</v>
      </c>
      <c r="Y21" s="200">
        <f t="shared" ref="Y21:CJ21" si="1189">Y20</f>
        <v>29</v>
      </c>
      <c r="Z21" s="416">
        <f>IF($B21&lt;Main!$B$10,0,HLOOKUP(Y21,ReplacementRates!$A$3:$BE$59,ReplacementRates!$A20-5,1))*IF(Main!$B$30=1,Main!$B$31,(IF(OptimumBenefits!$B21&lt;20,Main!$B$31,IF(OptimumBenefits!$B21&lt;25,Main!$B$32,IF(OptimumBenefits!$B21&lt;30,Main!$B$33,Main!$B$34)))))*OptimumBenefits!$B21</f>
        <v>0</v>
      </c>
      <c r="AA21" s="418">
        <f ca="1">Z21*IF($B21=Salary!$B21,Salary!$I21,"")</f>
        <v>0</v>
      </c>
      <c r="AB21" s="419">
        <f ca="1">IF($B21&lt;Main!$B$10,0,(VLOOKUP(Y21,'Survival Probability'!$A$3:$F$98,6)/(1+Main!$B$5)^(OptimumBenefits!Y21-OptimumBenefits!$A21))*(VLOOKUP(Y21,'Survival Probability'!$A$3:$F$98,3)/VLOOKUP($A21,'Survival Probability'!$A$3:$F$98,3)))</f>
        <v>2.7744585244367861</v>
      </c>
      <c r="AC21" s="282">
        <f t="shared" si="8"/>
        <v>0</v>
      </c>
      <c r="AD21" s="200">
        <f t="shared" ref="AD21:CO21" si="1190">AD20</f>
        <v>30</v>
      </c>
      <c r="AE21" s="416">
        <f>IF($B21&lt;Main!$B$10,0,HLOOKUP(AD21,ReplacementRates!$A$3:$BE$59,ReplacementRates!$A20-5,1))*IF(Main!$B$30=1,Main!$B$31,(IF(OptimumBenefits!$B21&lt;20,Main!$B$31,IF(OptimumBenefits!$B21&lt;25,Main!$B$32,IF(OptimumBenefits!$B21&lt;30,Main!$B$33,Main!$B$34)))))*OptimumBenefits!$B21</f>
        <v>0</v>
      </c>
      <c r="AF21" s="418">
        <f ca="1">AE21*IF($B21=Salary!$B21,Salary!$I21,"")</f>
        <v>0</v>
      </c>
      <c r="AG21" s="419">
        <f ca="1">IF($B21&lt;Main!$B$10,0,(VLOOKUP(AD21,'Survival Probability'!$A$3:$F$98,6)/(1+Main!$B$5)^(OptimumBenefits!AD21-OptimumBenefits!$A21))*(VLOOKUP(AD21,'Survival Probability'!$A$3:$F$98,3)/VLOOKUP($A21,'Survival Probability'!$A$3:$F$98,3)))</f>
        <v>2.5923395196546388</v>
      </c>
      <c r="AH21" s="282">
        <f t="shared" si="10"/>
        <v>0</v>
      </c>
      <c r="AI21" s="200">
        <f t="shared" ref="AI21:CT21" si="1191">AI20</f>
        <v>31</v>
      </c>
      <c r="AJ21" s="416">
        <f>IF($B21&lt;Main!$B$10,0,HLOOKUP(AI21,ReplacementRates!$A$3:$BE$59,ReplacementRates!$A20-5,1))*IF(Main!$B$30=1,Main!$B$31,(IF(OptimumBenefits!$B21&lt;20,Main!$B$31,IF(OptimumBenefits!$B21&lt;25,Main!$B$32,IF(OptimumBenefits!$B21&lt;30,Main!$B$33,Main!$B$34)))))*OptimumBenefits!$B21</f>
        <v>0</v>
      </c>
      <c r="AK21" s="418">
        <f ca="1">AJ21*IF($B21=Salary!$B21,Salary!$I21,"")</f>
        <v>0</v>
      </c>
      <c r="AL21" s="419">
        <f ca="1">IF($B21&lt;Main!$B$10,0,(VLOOKUP(AI21,'Survival Probability'!$A$3:$F$98,6)/(1+Main!$B$5)^(OptimumBenefits!AI21-OptimumBenefits!$A21))*(VLOOKUP(AI21,'Survival Probability'!$A$3:$F$98,3)/VLOOKUP($A21,'Survival Probability'!$A$3:$F$98,3)))</f>
        <v>2.4221388633102761</v>
      </c>
      <c r="AM21" s="282">
        <f t="shared" si="12"/>
        <v>0</v>
      </c>
      <c r="AN21" s="200">
        <f t="shared" ref="AN21:CY21" si="1192">AN20</f>
        <v>32</v>
      </c>
      <c r="AO21" s="416">
        <f>IF($B21&lt;Main!$B$10,0,HLOOKUP(AN21,ReplacementRates!$A$3:$BE$59,ReplacementRates!$A20-5,1))*IF(Main!$B$30=1,Main!$B$31,(IF(OptimumBenefits!$B21&lt;20,Main!$B$31,IF(OptimumBenefits!$B21&lt;25,Main!$B$32,IF(OptimumBenefits!$B21&lt;30,Main!$B$33,Main!$B$34)))))*OptimumBenefits!$B21</f>
        <v>0</v>
      </c>
      <c r="AP21" s="418">
        <f ca="1">AO21*IF($B21=Salary!$B21,Salary!$I21,"")</f>
        <v>0</v>
      </c>
      <c r="AQ21" s="419">
        <f ca="1">IF($B21&lt;Main!$B$10,0,(VLOOKUP(AN21,'Survival Probability'!$A$3:$F$98,6)/(1+Main!$B$5)^(OptimumBenefits!AN21-OptimumBenefits!$A21))*(VLOOKUP(AN21,'Survival Probability'!$A$3:$F$98,3)/VLOOKUP($A21,'Survival Probability'!$A$3:$F$98,3)))</f>
        <v>2.2630671028240972</v>
      </c>
      <c r="AR21" s="282">
        <f t="shared" si="14"/>
        <v>0</v>
      </c>
      <c r="AS21" s="200">
        <f t="shared" ref="AS21:DD21" si="1193">AS20</f>
        <v>33</v>
      </c>
      <c r="AT21" s="416">
        <f>IF($B21&lt;Main!$B$10,0,HLOOKUP(AS21,ReplacementRates!$A$3:$BE$59,ReplacementRates!$A20-5,1))*IF(Main!$B$30=1,Main!$B$31,(IF(OptimumBenefits!$B21&lt;20,Main!$B$31,IF(OptimumBenefits!$B21&lt;25,Main!$B$32,IF(OptimumBenefits!$B21&lt;30,Main!$B$33,Main!$B$34)))))*OptimumBenefits!$B21</f>
        <v>0</v>
      </c>
      <c r="AU21" s="418">
        <f ca="1">AT21*IF($B21=Salary!$B21,Salary!$I21,"")</f>
        <v>0</v>
      </c>
      <c r="AV21" s="419">
        <f ca="1">IF($B21&lt;Main!$B$10,0,(VLOOKUP(AS21,'Survival Probability'!$A$3:$F$98,6)/(1+Main!$B$5)^(OptimumBenefits!AS21-OptimumBenefits!$A21))*(VLOOKUP(AS21,'Survival Probability'!$A$3:$F$98,3)/VLOOKUP($A21,'Survival Probability'!$A$3:$F$98,3)))</f>
        <v>2.1144011562747331</v>
      </c>
      <c r="AW21" s="282">
        <f t="shared" si="16"/>
        <v>0</v>
      </c>
      <c r="AX21" s="200">
        <f t="shared" ref="AX21:DI21" si="1194">AX20</f>
        <v>34</v>
      </c>
      <c r="AY21" s="416">
        <f>IF($B21&lt;Main!$B$10,0,HLOOKUP(AX21,ReplacementRates!$A$3:$BE$59,ReplacementRates!$A20-5,1))*IF(Main!$B$30=1,Main!$B$31,(IF(OptimumBenefits!$B21&lt;20,Main!$B$31,IF(OptimumBenefits!$B21&lt;25,Main!$B$32,IF(OptimumBenefits!$B21&lt;30,Main!$B$33,Main!$B$34)))))*OptimumBenefits!$B21</f>
        <v>0</v>
      </c>
      <c r="AZ21" s="418">
        <f ca="1">AY21*IF($B21=Salary!$B21,Salary!$I21,"")</f>
        <v>0</v>
      </c>
      <c r="BA21" s="419">
        <f ca="1">IF($B21&lt;Main!$B$10,0,(VLOOKUP(AX21,'Survival Probability'!$A$3:$F$98,6)/(1+Main!$B$5)^(OptimumBenefits!AX21-OptimumBenefits!$A21))*(VLOOKUP(AX21,'Survival Probability'!$A$3:$F$98,3)/VLOOKUP($A21,'Survival Probability'!$A$3:$F$98,3)))</f>
        <v>1.9754647579348676</v>
      </c>
      <c r="BB21" s="282">
        <f t="shared" si="18"/>
        <v>0</v>
      </c>
      <c r="BC21" s="200">
        <f t="shared" ref="BC21:DN21" si="1195">BC20</f>
        <v>35</v>
      </c>
      <c r="BD21" s="416">
        <f>IF($B21&lt;Main!$B$10,0,HLOOKUP(BC21,ReplacementRates!$A$3:$BE$59,ReplacementRates!$A20-5,1))*IF(Main!$B$30=1,Main!$B$31,(IF(OptimumBenefits!$B21&lt;20,Main!$B$31,IF(OptimumBenefits!$B21&lt;25,Main!$B$32,IF(OptimumBenefits!$B21&lt;30,Main!$B$33,Main!$B$34)))))*OptimumBenefits!$B21</f>
        <v>0</v>
      </c>
      <c r="BE21" s="418">
        <f ca="1">BD21*IF($B21=Salary!$B21,Salary!$I21,"")</f>
        <v>0</v>
      </c>
      <c r="BF21" s="419">
        <f ca="1">IF($B21&lt;Main!$B$10,0,(VLOOKUP(BC21,'Survival Probability'!$A$3:$F$98,6)/(1+Main!$B$5)^(OptimumBenefits!BC21-OptimumBenefits!$A21))*(VLOOKUP(BC21,'Survival Probability'!$A$3:$F$98,3)/VLOOKUP($A21,'Survival Probability'!$A$3:$F$98,3)))</f>
        <v>1.8456265278622703</v>
      </c>
      <c r="BG21" s="282">
        <f t="shared" si="20"/>
        <v>0</v>
      </c>
      <c r="BH21" s="200">
        <f t="shared" ref="BH21:DS21" si="1196">BH20</f>
        <v>36</v>
      </c>
      <c r="BI21" s="416">
        <f>IF($B21&lt;Main!$B$10,0,HLOOKUP(BH21,ReplacementRates!$A$3:$BE$59,ReplacementRates!$A20-5,1))*IF(Main!$B$30=1,Main!$B$31,(IF(OptimumBenefits!$B21&lt;20,Main!$B$31,IF(OptimumBenefits!$B21&lt;25,Main!$B$32,IF(OptimumBenefits!$B21&lt;30,Main!$B$33,Main!$B$34)))))*OptimumBenefits!$B21</f>
        <v>0</v>
      </c>
      <c r="BJ21" s="418">
        <f ca="1">BI21*IF($B21=Salary!$B21,Salary!$I21,"")</f>
        <v>0</v>
      </c>
      <c r="BK21" s="419">
        <f ca="1">IF($B21&lt;Main!$B$10,0,(VLOOKUP(BH21,'Survival Probability'!$A$3:$F$98,6)/(1+Main!$B$5)^(OptimumBenefits!BH21-OptimumBenefits!$A21))*(VLOOKUP(BH21,'Survival Probability'!$A$3:$F$98,3)/VLOOKUP($A21,'Survival Probability'!$A$3:$F$98,3)))</f>
        <v>1.724295951630759</v>
      </c>
      <c r="BL21" s="282">
        <f t="shared" si="22"/>
        <v>0</v>
      </c>
      <c r="BM21" s="200">
        <f t="shared" ref="BM21:DX21" si="1197">BM20</f>
        <v>37</v>
      </c>
      <c r="BN21" s="416">
        <f>IF($B21&lt;Main!$B$10,0,HLOOKUP(BM21,ReplacementRates!$A$3:$BE$59,ReplacementRates!$A20-5,1))*IF(Main!$B$30=1,Main!$B$31,(IF(OptimumBenefits!$B21&lt;20,Main!$B$31,IF(OptimumBenefits!$B21&lt;25,Main!$B$32,IF(OptimumBenefits!$B21&lt;30,Main!$B$33,Main!$B$34)))))*OptimumBenefits!$B21</f>
        <v>0</v>
      </c>
      <c r="BO21" s="418">
        <f ca="1">BN21*IF($B21=Salary!$B21,Salary!$I21,"")</f>
        <v>0</v>
      </c>
      <c r="BP21" s="419">
        <f ca="1">IF($B21&lt;Main!$B$10,0,(VLOOKUP(BM21,'Survival Probability'!$A$3:$F$98,6)/(1+Main!$B$5)^(OptimumBenefits!BM21-OptimumBenefits!$A21))*(VLOOKUP(BM21,'Survival Probability'!$A$3:$F$98,3)/VLOOKUP($A21,'Survival Probability'!$A$3:$F$98,3)))</f>
        <v>1.6109035659982736</v>
      </c>
      <c r="BQ21" s="282">
        <f t="shared" si="24"/>
        <v>0</v>
      </c>
      <c r="BR21" s="200">
        <f t="shared" ref="BR21:EC21" si="1198">BR20</f>
        <v>38</v>
      </c>
      <c r="BS21" s="416">
        <f>IF($B21&lt;Main!$B$10,0,HLOOKUP(BR21,ReplacementRates!$A$3:$BE$59,ReplacementRates!$A20-5,1))*IF(Main!$B$30=1,Main!$B$31,(IF(OptimumBenefits!$B21&lt;20,Main!$B$31,IF(OptimumBenefits!$B21&lt;25,Main!$B$32,IF(OptimumBenefits!$B21&lt;30,Main!$B$33,Main!$B$34)))))*OptimumBenefits!$B21</f>
        <v>0</v>
      </c>
      <c r="BT21" s="418">
        <f ca="1">BS21*IF($B21=Salary!$B21,Salary!$I21,"")</f>
        <v>0</v>
      </c>
      <c r="BU21" s="419">
        <f ca="1">IF($B21&lt;Main!$B$10,0,(VLOOKUP(BR21,'Survival Probability'!$A$3:$F$98,6)/(1+Main!$B$5)^(OptimumBenefits!BR21-OptimumBenefits!$A21))*(VLOOKUP(BR21,'Survival Probability'!$A$3:$F$98,3)/VLOOKUP($A21,'Survival Probability'!$A$3:$F$98,3)))</f>
        <v>1.5049368145451774</v>
      </c>
      <c r="BV21" s="282">
        <f t="shared" si="26"/>
        <v>0</v>
      </c>
      <c r="BW21" s="200">
        <f t="shared" ref="BW21:EH21" si="1199">BW20</f>
        <v>39</v>
      </c>
      <c r="BX21" s="416">
        <f>IF($B21&lt;Main!$B$10,0,HLOOKUP(BW21,ReplacementRates!$A$3:$BE$59,ReplacementRates!$A20-5,1))*IF(Main!$B$30=1,Main!$B$31,(IF(OptimumBenefits!$B21&lt;20,Main!$B$31,IF(OptimumBenefits!$B21&lt;25,Main!$B$32,IF(OptimumBenefits!$B21&lt;30,Main!$B$33,Main!$B$34)))))*OptimumBenefits!$B21</f>
        <v>0</v>
      </c>
      <c r="BY21" s="418">
        <f ca="1">BX21*IF($B21=Salary!$B21,Salary!$I21,"")</f>
        <v>0</v>
      </c>
      <c r="BZ21" s="419">
        <f ca="1">IF($B21&lt;Main!$B$10,0,(VLOOKUP(BW21,'Survival Probability'!$A$3:$F$98,6)/(1+Main!$B$5)^(OptimumBenefits!BW21-OptimumBenefits!$A21))*(VLOOKUP(BW21,'Survival Probability'!$A$3:$F$98,3)/VLOOKUP($A21,'Survival Probability'!$A$3:$F$98,3)))</f>
        <v>1.4059155696889023</v>
      </c>
      <c r="CA21" s="282">
        <f t="shared" si="28"/>
        <v>0</v>
      </c>
      <c r="CB21" s="200">
        <f t="shared" ref="CB21:EM21" si="1200">CB20</f>
        <v>40</v>
      </c>
      <c r="CC21" s="416">
        <f>IF($B21&lt;Main!$B$10,0,HLOOKUP(CB21,ReplacementRates!$A$3:$BE$59,ReplacementRates!$A20-5,1))*IF(Main!$B$30=1,Main!$B$31,(IF(OptimumBenefits!$B21&lt;20,Main!$B$31,IF(OptimumBenefits!$B21&lt;25,Main!$B$32,IF(OptimumBenefits!$B21&lt;30,Main!$B$33,Main!$B$34)))))*OptimumBenefits!$B21</f>
        <v>0</v>
      </c>
      <c r="CD21" s="418">
        <f ca="1">CC21*IF($B21=Salary!$B21,Salary!$I21,"")</f>
        <v>0</v>
      </c>
      <c r="CE21" s="419">
        <f ca="1">IF($B21&lt;Main!$B$10,0,(VLOOKUP(CB21,'Survival Probability'!$A$3:$F$98,6)/(1+Main!$B$5)^(OptimumBenefits!CB21-OptimumBenefits!$A21))*(VLOOKUP(CB21,'Survival Probability'!$A$3:$F$98,3)/VLOOKUP($A21,'Survival Probability'!$A$3:$F$98,3)))</f>
        <v>1.3133897016766811</v>
      </c>
      <c r="CF21" s="282">
        <f t="shared" si="30"/>
        <v>0</v>
      </c>
      <c r="CG21" s="200">
        <f t="shared" ref="CG21:ER21" si="1201">CG20</f>
        <v>41</v>
      </c>
      <c r="CH21" s="416">
        <f>IF($B21&lt;Main!$B$10,0,HLOOKUP(CG21,ReplacementRates!$A$3:$BE$59,ReplacementRates!$A20-5,1))*IF(Main!$B$30=1,Main!$B$31,(IF(OptimumBenefits!$B21&lt;20,Main!$B$31,IF(OptimumBenefits!$B21&lt;25,Main!$B$32,IF(OptimumBenefits!$B21&lt;30,Main!$B$33,Main!$B$34)))))*OptimumBenefits!$B21</f>
        <v>0</v>
      </c>
      <c r="CI21" s="418">
        <f ca="1">CH21*IF($B21=Salary!$B21,Salary!$I21,"")</f>
        <v>0</v>
      </c>
      <c r="CJ21" s="419">
        <f ca="1">IF($B21&lt;Main!$B$10,0,(VLOOKUP(CG21,'Survival Probability'!$A$3:$F$98,6)/(1+Main!$B$5)^(OptimumBenefits!CG21-OptimumBenefits!$A21))*(VLOOKUP(CG21,'Survival Probability'!$A$3:$F$98,3)/VLOOKUP($A21,'Survival Probability'!$A$3:$F$98,3)))</f>
        <v>1.2269377986731853</v>
      </c>
      <c r="CK21" s="282">
        <f t="shared" si="32"/>
        <v>0</v>
      </c>
      <c r="CL21" s="200">
        <f t="shared" ref="CL21:EW21" si="1202">CL20</f>
        <v>42</v>
      </c>
      <c r="CM21" s="416">
        <f>IF($B21&lt;Main!$B$10,0,HLOOKUP(CL21,ReplacementRates!$A$3:$BE$59,ReplacementRates!$A20-5,1))*IF(Main!$B$30=1,Main!$B$31,(IF(OptimumBenefits!$B21&lt;20,Main!$B$31,IF(OptimumBenefits!$B21&lt;25,Main!$B$32,IF(OptimumBenefits!$B21&lt;30,Main!$B$33,Main!$B$34)))))*OptimumBenefits!$B21</f>
        <v>0</v>
      </c>
      <c r="CN21" s="418">
        <f ca="1">CM21*IF($B21=Salary!$B21,Salary!$I21,"")</f>
        <v>0</v>
      </c>
      <c r="CO21" s="419">
        <f ca="1">IF($B21&lt;Main!$B$10,0,(VLOOKUP(CL21,'Survival Probability'!$A$3:$F$98,6)/(1+Main!$B$5)^(OptimumBenefits!CL21-OptimumBenefits!$A21))*(VLOOKUP(CL21,'Survival Probability'!$A$3:$F$98,3)/VLOOKUP($A21,'Survival Probability'!$A$3:$F$98,3)))</f>
        <v>1.1461256045183437</v>
      </c>
      <c r="CP21" s="282">
        <f t="shared" si="34"/>
        <v>0</v>
      </c>
      <c r="CQ21" s="200">
        <f t="shared" ref="CQ21:FB21" si="1203">CQ20</f>
        <v>43</v>
      </c>
      <c r="CR21" s="416">
        <f>IF($B21&lt;Main!$B$10,0,HLOOKUP(CQ21,ReplacementRates!$A$3:$BE$59,ReplacementRates!$A20-5,1))*IF(Main!$B$30=1,Main!$B$31,(IF(OptimumBenefits!$B21&lt;20,Main!$B$31,IF(OptimumBenefits!$B21&lt;25,Main!$B$32,IF(OptimumBenefits!$B21&lt;30,Main!$B$33,Main!$B$34)))))*OptimumBenefits!$B21</f>
        <v>0</v>
      </c>
      <c r="CS21" s="418">
        <f ca="1">CR21*IF($B21=Salary!$B21,Salary!$I21,"")</f>
        <v>0</v>
      </c>
      <c r="CT21" s="419">
        <f ca="1">IF($B21&lt;Main!$B$10,0,(VLOOKUP(CQ21,'Survival Probability'!$A$3:$F$98,6)/(1+Main!$B$5)^(OptimumBenefits!CQ21-OptimumBenefits!$A21))*(VLOOKUP(CQ21,'Survival Probability'!$A$3:$F$98,3)/VLOOKUP($A21,'Survival Probability'!$A$3:$F$98,3)))</f>
        <v>1.0705926613790608</v>
      </c>
      <c r="CU21" s="282">
        <f t="shared" si="36"/>
        <v>0</v>
      </c>
      <c r="CV21" s="200">
        <f t="shared" ref="CV21:FG21" si="1204">CV20</f>
        <v>44</v>
      </c>
      <c r="CW21" s="416">
        <f>IF($B21&lt;Main!$B$10,0,HLOOKUP(CV21,ReplacementRates!$A$3:$BE$59,ReplacementRates!$A20-5,1))*IF(Main!$B$30=1,Main!$B$31,(IF(OptimumBenefits!$B21&lt;20,Main!$B$31,IF(OptimumBenefits!$B21&lt;25,Main!$B$32,IF(OptimumBenefits!$B21&lt;30,Main!$B$33,Main!$B$34)))))*OptimumBenefits!$B21</f>
        <v>0</v>
      </c>
      <c r="CX21" s="418">
        <f ca="1">CW21*IF($B21=Salary!$B21,Salary!$I21,"")</f>
        <v>0</v>
      </c>
      <c r="CY21" s="419">
        <f ca="1">IF($B21&lt;Main!$B$10,0,(VLOOKUP(CV21,'Survival Probability'!$A$3:$F$98,6)/(1+Main!$B$5)^(OptimumBenefits!CV21-OptimumBenefits!$A21))*(VLOOKUP(CV21,'Survival Probability'!$A$3:$F$98,3)/VLOOKUP($A21,'Survival Probability'!$A$3:$F$98,3)))</f>
        <v>1</v>
      </c>
      <c r="CZ21" s="282">
        <f t="shared" ca="1" si="38"/>
        <v>0</v>
      </c>
      <c r="DA21" s="200">
        <f t="shared" ref="DA21:FL21" si="1205">DA20</f>
        <v>45</v>
      </c>
      <c r="DB21" s="416">
        <f>IF($B21&lt;Main!$B$10,0,HLOOKUP(DA21,ReplacementRates!$A$3:$BE$59,ReplacementRates!$A20-5,1))*IF(Main!$B$30=1,Main!$B$31,(IF(OptimumBenefits!$B21&lt;20,Main!$B$31,IF(OptimumBenefits!$B21&lt;25,Main!$B$32,IF(OptimumBenefits!$B21&lt;30,Main!$B$33,Main!$B$34)))))*OptimumBenefits!$B21</f>
        <v>0</v>
      </c>
      <c r="DC21" s="418">
        <f ca="1">DB21*IF($B21=Salary!$B21,Salary!$I21,"")</f>
        <v>0</v>
      </c>
      <c r="DD21" s="419">
        <f ca="1">IF($B21&lt;Main!$B$10,0,(VLOOKUP(DA21,'Survival Probability'!$A$3:$F$98,6)/(1+Main!$B$5)^(OptimumBenefits!DA21-OptimumBenefits!$A21))*(VLOOKUP(DA21,'Survival Probability'!$A$3:$F$98,3)/VLOOKUP($A21,'Survival Probability'!$A$3:$F$98,3)))</f>
        <v>16.961654751652073</v>
      </c>
      <c r="DE21" s="282">
        <f t="shared" ca="1" si="40"/>
        <v>0</v>
      </c>
      <c r="DF21" s="200">
        <f t="shared" ref="DF21:FQ21" si="1206">DF20</f>
        <v>46</v>
      </c>
      <c r="DG21" s="416">
        <f>IF($B21&lt;Main!$B$10,0,HLOOKUP(DF21,ReplacementRates!$A$3:$BE$59,ReplacementRates!$A20-5,1))*IF(Main!$B$30=1,Main!$B$31,(IF(OptimumBenefits!$B21&lt;20,Main!$B$31,IF(OptimumBenefits!$B21&lt;25,Main!$B$32,IF(OptimumBenefits!$B21&lt;30,Main!$B$33,Main!$B$34)))))*OptimumBenefits!$B21</f>
        <v>0</v>
      </c>
      <c r="DH21" s="418">
        <f ca="1">DG21*IF($B21=Salary!$B21,Salary!$I21,"")</f>
        <v>0</v>
      </c>
      <c r="DI21" s="419">
        <f ca="1">IF($B21&lt;Main!$B$10,0,(VLOOKUP(DF21,'Survival Probability'!$A$3:$F$98,6)/(1+Main!$B$5)^(OptimumBenefits!DF21-OptimumBenefits!$A21))*(VLOOKUP(DF21,'Survival Probability'!$A$3:$F$98,3)/VLOOKUP($A21,'Survival Probability'!$A$3:$F$98,3)))</f>
        <v>15.744229639119066</v>
      </c>
      <c r="DJ21" s="282">
        <f t="shared" ca="1" si="42"/>
        <v>0</v>
      </c>
      <c r="DK21" s="200">
        <f t="shared" ref="DK21:FV21" si="1207">DK20</f>
        <v>47</v>
      </c>
      <c r="DL21" s="416">
        <f>IF($B21&lt;Main!$B$10,0,HLOOKUP(DK21,ReplacementRates!$A$3:$BE$59,ReplacementRates!$A20-5,1))*IF(Main!$B$30=1,Main!$B$31,(IF(OptimumBenefits!$B21&lt;20,Main!$B$31,IF(OptimumBenefits!$B21&lt;25,Main!$B$32,IF(OptimumBenefits!$B21&lt;30,Main!$B$33,Main!$B$34)))))*OptimumBenefits!$B21</f>
        <v>0</v>
      </c>
      <c r="DM21" s="418">
        <f ca="1">DL21*IF($B21=Salary!$B21,Salary!$I21,"")</f>
        <v>0</v>
      </c>
      <c r="DN21" s="419">
        <f ca="1">IF($B21&lt;Main!$B$10,0,(VLOOKUP(DK21,'Survival Probability'!$A$3:$F$98,6)/(1+Main!$B$5)^(OptimumBenefits!DK21-OptimumBenefits!$A21))*(VLOOKUP(DK21,'Survival Probability'!$A$3:$F$98,3)/VLOOKUP($A21,'Survival Probability'!$A$3:$F$98,3)))</f>
        <v>14.608889601105622</v>
      </c>
      <c r="DO21" s="282">
        <f t="shared" ca="1" si="44"/>
        <v>0</v>
      </c>
      <c r="DP21" s="200">
        <f t="shared" ref="DP21:GA21" si="1208">DP20</f>
        <v>48</v>
      </c>
      <c r="DQ21" s="416">
        <f>IF($B21&lt;Main!$B$10,0,HLOOKUP(DP21,ReplacementRates!$A$3:$BE$59,ReplacementRates!$A20-5,1))*IF(Main!$B$30=1,Main!$B$31,(IF(OptimumBenefits!$B21&lt;20,Main!$B$31,IF(OptimumBenefits!$B21&lt;25,Main!$B$32,IF(OptimumBenefits!$B21&lt;30,Main!$B$33,Main!$B$34)))))*OptimumBenefits!$B21</f>
        <v>0</v>
      </c>
      <c r="DR21" s="418">
        <f ca="1">DQ21*IF($B21=Salary!$B21,Salary!$I21,"")</f>
        <v>0</v>
      </c>
      <c r="DS21" s="419">
        <f ca="1">IF($B21&lt;Main!$B$10,0,(VLOOKUP(DP21,'Survival Probability'!$A$3:$F$98,6)/(1+Main!$B$5)^(OptimumBenefits!DP21-OptimumBenefits!$A21))*(VLOOKUP(DP21,'Survival Probability'!$A$3:$F$98,3)/VLOOKUP($A21,'Survival Probability'!$A$3:$F$98,3)))</f>
        <v>13.55023151715233</v>
      </c>
      <c r="DT21" s="282">
        <f t="shared" ca="1" si="46"/>
        <v>0</v>
      </c>
      <c r="DU21" s="200">
        <f t="shared" ref="DU21:GF21" si="1209">DU20</f>
        <v>49</v>
      </c>
      <c r="DV21" s="416">
        <f>IF($B21&lt;Main!$B$10,0,HLOOKUP(DU21,ReplacementRates!$A$3:$BE$59,ReplacementRates!$A20-5,1))*IF(Main!$B$30=1,Main!$B$31,(IF(OptimumBenefits!$B21&lt;20,Main!$B$31,IF(OptimumBenefits!$B21&lt;25,Main!$B$32,IF(OptimumBenefits!$B21&lt;30,Main!$B$33,Main!$B$34)))))*OptimumBenefits!$B21</f>
        <v>0</v>
      </c>
      <c r="DW21" s="418">
        <f ca="1">DV21*IF($B21=Salary!$B21,Salary!$I21,"")</f>
        <v>0</v>
      </c>
      <c r="DX21" s="419">
        <f ca="1">IF($B21&lt;Main!$B$10,0,(VLOOKUP(DU21,'Survival Probability'!$A$3:$F$98,6)/(1+Main!$B$5)^(OptimumBenefits!DU21-OptimumBenefits!$A21))*(VLOOKUP(DU21,'Survival Probability'!$A$3:$F$98,3)/VLOOKUP($A21,'Survival Probability'!$A$3:$F$98,3)))</f>
        <v>12.563202697856925</v>
      </c>
      <c r="DY21" s="282">
        <f t="shared" ca="1" si="48"/>
        <v>0</v>
      </c>
      <c r="DZ21" s="200">
        <f t="shared" ref="DZ21:GK21" si="1210">DZ20</f>
        <v>50</v>
      </c>
      <c r="EA21" s="416">
        <f>IF($B21&lt;Main!$B$10,0,HLOOKUP(DZ21,ReplacementRates!$A$3:$BE$59,ReplacementRates!$A20-5,1))*IF(Main!$B$30=1,Main!$B$31,(IF(OptimumBenefits!$B21&lt;20,Main!$B$31,IF(OptimumBenefits!$B21&lt;25,Main!$B$32,IF(OptimumBenefits!$B21&lt;30,Main!$B$33,Main!$B$34)))))*OptimumBenefits!$B21</f>
        <v>0</v>
      </c>
      <c r="EB21" s="418">
        <f ca="1">EA21*IF($B21=Salary!$B21,Salary!$I21,"")</f>
        <v>0</v>
      </c>
      <c r="EC21" s="419">
        <f ca="1">IF($B21&lt;Main!$B$10,0,(VLOOKUP(DZ21,'Survival Probability'!$A$3:$F$98,6)/(1+Main!$B$5)^(OptimumBenefits!DZ21-OptimumBenefits!$A21))*(VLOOKUP(DZ21,'Survival Probability'!$A$3:$F$98,3)/VLOOKUP($A21,'Survival Probability'!$A$3:$F$98,3)))</f>
        <v>11.643079041811474</v>
      </c>
      <c r="ED21" s="282">
        <f t="shared" ca="1" si="50"/>
        <v>0</v>
      </c>
      <c r="EE21" s="200">
        <f t="shared" ref="EE21:GP21" si="1211">EE20</f>
        <v>51</v>
      </c>
      <c r="EF21" s="416">
        <f>IF($B21&lt;Main!$B$10,0,HLOOKUP(EE21,ReplacementRates!$A$3:$BE$59,ReplacementRates!$A20-5,1))*IF(Main!$B$30=1,Main!$B$31,(IF(OptimumBenefits!$B21&lt;20,Main!$B$31,IF(OptimumBenefits!$B21&lt;25,Main!$B$32,IF(OptimumBenefits!$B21&lt;30,Main!$B$33,Main!$B$34)))))*OptimumBenefits!$B21</f>
        <v>0</v>
      </c>
      <c r="EG21" s="418">
        <f ca="1">EF21*IF($B21=Salary!$B21,Salary!$I21,"")</f>
        <v>0</v>
      </c>
      <c r="EH21" s="419">
        <f ca="1">IF($B21&lt;Main!$B$10,0,(VLOOKUP(EE21,'Survival Probability'!$A$3:$F$98,6)/(1+Main!$B$5)^(OptimumBenefits!EE21-OptimumBenefits!$A21))*(VLOOKUP(EE21,'Survival Probability'!$A$3:$F$98,3)/VLOOKUP($A21,'Survival Probability'!$A$3:$F$98,3)))</f>
        <v>10.785444372162635</v>
      </c>
      <c r="EI21" s="282">
        <f t="shared" ca="1" si="52"/>
        <v>0</v>
      </c>
      <c r="EJ21" s="200">
        <f t="shared" ref="EJ21:GU21" si="1212">EJ20</f>
        <v>52</v>
      </c>
      <c r="EK21" s="416">
        <f>IF($B21&lt;Main!$B$10,0,HLOOKUP(EJ21,ReplacementRates!$A$3:$BE$59,ReplacementRates!$A20-5,1))*IF(Main!$B$30=1,Main!$B$31,(IF(OptimumBenefits!$B21&lt;20,Main!$B$31,IF(OptimumBenefits!$B21&lt;25,Main!$B$32,IF(OptimumBenefits!$B21&lt;30,Main!$B$33,Main!$B$34)))))*OptimumBenefits!$B21</f>
        <v>0</v>
      </c>
      <c r="EL21" s="418">
        <f ca="1">EK21*IF($B21=Salary!$B21,Salary!$I21,"")</f>
        <v>0</v>
      </c>
      <c r="EM21" s="419">
        <f ca="1">IF($B21&lt;Main!$B$10,0,(VLOOKUP(EJ21,'Survival Probability'!$A$3:$F$98,6)/(1+Main!$B$5)^(OptimumBenefits!EJ21-OptimumBenefits!$A21))*(VLOOKUP(EJ21,'Survival Probability'!$A$3:$F$98,3)/VLOOKUP($A21,'Survival Probability'!$A$3:$F$98,3)))</f>
        <v>9.9861708619356762</v>
      </c>
      <c r="EN21" s="282">
        <f t="shared" ca="1" si="54"/>
        <v>0</v>
      </c>
      <c r="EO21" s="200">
        <f t="shared" ref="EO21:GZ21" si="1213">EO20</f>
        <v>53</v>
      </c>
      <c r="EP21" s="416">
        <f>IF($B21&lt;Main!$B$10,0,HLOOKUP(EO21,ReplacementRates!$A$3:$BE$59,ReplacementRates!$A20-5,1))*IF(Main!$B$30=1,Main!$B$31,(IF(OptimumBenefits!$B21&lt;20,Main!$B$31,IF(OptimumBenefits!$B21&lt;25,Main!$B$32,IF(OptimumBenefits!$B21&lt;30,Main!$B$33,Main!$B$34)))))*OptimumBenefits!$B21</f>
        <v>0</v>
      </c>
      <c r="EQ21" s="418">
        <f ca="1">EP21*IF($B21=Salary!$B21,Salary!$I21,"")</f>
        <v>0</v>
      </c>
      <c r="ER21" s="419">
        <f ca="1">IF($B21&lt;Main!$B$10,0,(VLOOKUP(EO21,'Survival Probability'!$A$3:$F$98,6)/(1+Main!$B$5)^(OptimumBenefits!EO21-OptimumBenefits!$A21))*(VLOOKUP(EO21,'Survival Probability'!$A$3:$F$98,3)/VLOOKUP($A21,'Survival Probability'!$A$3:$F$98,3)))</f>
        <v>9.241404718884386</v>
      </c>
      <c r="ES21" s="282">
        <f t="shared" ca="1" si="56"/>
        <v>0</v>
      </c>
      <c r="ET21" s="200">
        <f t="shared" ref="ET21:HE21" si="1214">ET20</f>
        <v>54</v>
      </c>
      <c r="EU21" s="416">
        <f>IF($B21&lt;Main!$B$10,0,HLOOKUP(ET21,ReplacementRates!$A$3:$BE$59,ReplacementRates!$A20-5,1))*IF(Main!$B$30=1,Main!$B$31,(IF(OptimumBenefits!$B21&lt;20,Main!$B$31,IF(OptimumBenefits!$B21&lt;25,Main!$B$32,IF(OptimumBenefits!$B21&lt;30,Main!$B$33,Main!$B$34)))))*OptimumBenefits!$B21</f>
        <v>0</v>
      </c>
      <c r="EV21" s="418">
        <f ca="1">EU21*IF($B21=Salary!$B21,Salary!$I21,"")</f>
        <v>0</v>
      </c>
      <c r="EW21" s="419">
        <f ca="1">IF($B21&lt;Main!$B$10,0,(VLOOKUP(ET21,'Survival Probability'!$A$3:$F$98,6)/(1+Main!$B$5)^(OptimumBenefits!ET21-OptimumBenefits!$A21))*(VLOOKUP(ET21,'Survival Probability'!$A$3:$F$98,3)/VLOOKUP($A21,'Survival Probability'!$A$3:$F$98,3)))</f>
        <v>8.5475434340264229</v>
      </c>
      <c r="EX21" s="282">
        <f t="shared" ca="1" si="58"/>
        <v>0</v>
      </c>
      <c r="EY21" s="200">
        <f t="shared" ref="EY21:HJ21" si="1215">EY20</f>
        <v>55</v>
      </c>
      <c r="EZ21" s="416">
        <f>IF($B21&lt;Main!$B$10,0,HLOOKUP(EY21,ReplacementRates!$A$3:$BE$59,ReplacementRates!$A20-5,1))*IF(Main!$B$30=1,Main!$B$31,(IF(OptimumBenefits!$B21&lt;20,Main!$B$31,IF(OptimumBenefits!$B21&lt;25,Main!$B$32,IF(OptimumBenefits!$B21&lt;30,Main!$B$33,Main!$B$34)))))*OptimumBenefits!$B21</f>
        <v>0</v>
      </c>
      <c r="FA21" s="418">
        <f ca="1">EZ21*IF($B21=Salary!$B21,Salary!$I21,"")</f>
        <v>0</v>
      </c>
      <c r="FB21" s="419">
        <f ca="1">IF($B21&lt;Main!$B$10,0,(VLOOKUP(EY21,'Survival Probability'!$A$3:$F$98,6)/(1+Main!$B$5)^(OptimumBenefits!EY21-OptimumBenefits!$A21))*(VLOOKUP(EY21,'Survival Probability'!$A$3:$F$98,3)/VLOOKUP($A21,'Survival Probability'!$A$3:$F$98,3)))</f>
        <v>7.9012190176684678</v>
      </c>
      <c r="FC21" s="282">
        <f t="shared" ca="1" si="60"/>
        <v>0</v>
      </c>
      <c r="FD21" s="200">
        <f t="shared" ref="FD21:HO21" si="1216">FD20</f>
        <v>56</v>
      </c>
      <c r="FE21" s="416">
        <f>IF($B21&lt;Main!$B$10,0,HLOOKUP(FD21,ReplacementRates!$A$3:$BE$59,ReplacementRates!$A20-5,1))*IF(Main!$B$30=1,Main!$B$31,(IF(OptimumBenefits!$B21&lt;20,Main!$B$31,IF(OptimumBenefits!$B21&lt;25,Main!$B$32,IF(OptimumBenefits!$B21&lt;30,Main!$B$33,Main!$B$34)))))*OptimumBenefits!$B21</f>
        <v>0</v>
      </c>
      <c r="FF21" s="418">
        <f ca="1">FE21*IF($B21=Salary!$B21,Salary!$I21,"")</f>
        <v>0</v>
      </c>
      <c r="FG21" s="419">
        <f ca="1">IF($B21&lt;Main!$B$10,0,(VLOOKUP(FD21,'Survival Probability'!$A$3:$F$98,6)/(1+Main!$B$5)^(OptimumBenefits!FD21-OptimumBenefits!$A21))*(VLOOKUP(FD21,'Survival Probability'!$A$3:$F$98,3)/VLOOKUP($A21,'Survival Probability'!$A$3:$F$98,3)))</f>
        <v>7.299282770705755</v>
      </c>
      <c r="FH21" s="282">
        <f t="shared" ca="1" si="62"/>
        <v>0</v>
      </c>
      <c r="FI21" s="200">
        <f t="shared" ref="FI21:HT21" si="1217">FI20</f>
        <v>57</v>
      </c>
      <c r="FJ21" s="416">
        <f>IF($B21&lt;Main!$B$10,0,HLOOKUP(FI21,ReplacementRates!$A$3:$BE$59,ReplacementRates!$A20-5,1))*IF(Main!$B$30=1,Main!$B$31,(IF(OptimumBenefits!$B21&lt;20,Main!$B$31,IF(OptimumBenefits!$B21&lt;25,Main!$B$32,IF(OptimumBenefits!$B21&lt;30,Main!$B$33,Main!$B$34)))))*OptimumBenefits!$B21</f>
        <v>0</v>
      </c>
      <c r="FK21" s="418">
        <f ca="1">FJ21*IF($B21=Salary!$B21,Salary!$I21,"")</f>
        <v>0</v>
      </c>
      <c r="FL21" s="419">
        <f ca="1">IF($B21&lt;Main!$B$10,0,(VLOOKUP(FI21,'Survival Probability'!$A$3:$F$98,6)/(1+Main!$B$5)^(OptimumBenefits!FI21-OptimumBenefits!$A21))*(VLOOKUP(FI21,'Survival Probability'!$A$3:$F$98,3)/VLOOKUP($A21,'Survival Probability'!$A$3:$F$98,3)))</f>
        <v>6.7387904673534171</v>
      </c>
      <c r="FM21" s="282">
        <f t="shared" ca="1" si="64"/>
        <v>0</v>
      </c>
      <c r="FN21" s="200">
        <f t="shared" ref="FN21:HY21" si="1218">FN20</f>
        <v>58</v>
      </c>
      <c r="FO21" s="416">
        <f>IF($B21&lt;Main!$B$10,0,HLOOKUP(FN21,ReplacementRates!$A$3:$BE$59,ReplacementRates!$A20-5,1))*IF(Main!$B$30=1,Main!$B$31,(IF(OptimumBenefits!$B21&lt;20,Main!$B$31,IF(OptimumBenefits!$B21&lt;25,Main!$B$32,IF(OptimumBenefits!$B21&lt;30,Main!$B$33,Main!$B$34)))))*OptimumBenefits!$B21</f>
        <v>0</v>
      </c>
      <c r="FP21" s="418">
        <f ca="1">FO21*IF($B21=Salary!$B21,Salary!$I21,"")</f>
        <v>0</v>
      </c>
      <c r="FQ21" s="419">
        <f ca="1">IF($B21&lt;Main!$B$10,0,(VLOOKUP(FN21,'Survival Probability'!$A$3:$F$98,6)/(1+Main!$B$5)^(OptimumBenefits!FN21-OptimumBenefits!$A21))*(VLOOKUP(FN21,'Survival Probability'!$A$3:$F$98,3)/VLOOKUP($A21,'Survival Probability'!$A$3:$F$98,3)))</f>
        <v>6.2170155593807692</v>
      </c>
      <c r="FR21" s="282">
        <f t="shared" ca="1" si="66"/>
        <v>0</v>
      </c>
      <c r="FS21" s="200">
        <f t="shared" ref="FS21:ID21" si="1219">FS20</f>
        <v>59</v>
      </c>
      <c r="FT21" s="416">
        <f>IF($B21&lt;Main!$B$10,0,HLOOKUP(FS21,ReplacementRates!$A$3:$BE$59,ReplacementRates!$A20-5,1))*IF(Main!$B$30=1,Main!$B$31,(IF(OptimumBenefits!$B21&lt;20,Main!$B$31,IF(OptimumBenefits!$B21&lt;25,Main!$B$32,IF(OptimumBenefits!$B21&lt;30,Main!$B$33,Main!$B$34)))))*OptimumBenefits!$B21</f>
        <v>0</v>
      </c>
      <c r="FU21" s="418">
        <f ca="1">FT21*IF($B21=Salary!$B21,Salary!$I21,"")</f>
        <v>0</v>
      </c>
      <c r="FV21" s="419">
        <f ca="1">IF($B21&lt;Main!$B$10,0,(VLOOKUP(FS21,'Survival Probability'!$A$3:$F$98,6)/(1+Main!$B$5)^(OptimumBenefits!FS21-OptimumBenefits!$A21))*(VLOOKUP(FS21,'Survival Probability'!$A$3:$F$98,3)/VLOOKUP($A21,'Survival Probability'!$A$3:$F$98,3)))</f>
        <v>5.731404139645198</v>
      </c>
      <c r="FW21" s="282">
        <f t="shared" ca="1" si="68"/>
        <v>0</v>
      </c>
      <c r="FX21" s="200">
        <f t="shared" ref="FX21:II21" si="1220">FX20</f>
        <v>60</v>
      </c>
      <c r="FY21" s="416">
        <f>IF($B21&lt;Main!$B$10,0,HLOOKUP(FX21,ReplacementRates!$A$3:$BE$59,ReplacementRates!$A20-5,1))*IF(Main!$B$30=1,Main!$B$31,(IF(OptimumBenefits!$B21&lt;20,Main!$B$31,IF(OptimumBenefits!$B21&lt;25,Main!$B$32,IF(OptimumBenefits!$B21&lt;30,Main!$B$33,Main!$B$34)))))*OptimumBenefits!$B21</f>
        <v>0</v>
      </c>
      <c r="FZ21" s="418">
        <f ca="1">FY21*IF($B21=Salary!$B21,Salary!$I21,"")</f>
        <v>0</v>
      </c>
      <c r="GA21" s="419">
        <f ca="1">IF($B21&lt;Main!$B$10,0,(VLOOKUP(FX21,'Survival Probability'!$A$3:$F$98,6)/(1+Main!$B$5)^(OptimumBenefits!FX21-OptimumBenefits!$A21))*(VLOOKUP(FX21,'Survival Probability'!$A$3:$F$98,3)/VLOOKUP($A21,'Survival Probability'!$A$3:$F$98,3)))</f>
        <v>5.2795636137387003</v>
      </c>
      <c r="GB21" s="282">
        <f t="shared" ca="1" si="70"/>
        <v>0</v>
      </c>
      <c r="GC21" s="200">
        <f t="shared" ref="GC21:IN21" si="1221">GC20</f>
        <v>61</v>
      </c>
      <c r="GD21" s="416">
        <f>IF($B21&lt;Main!$B$10,0,HLOOKUP(GC21,ReplacementRates!$A$3:$BE$59,ReplacementRates!$A20-5,1))*IF(Main!$B$30=1,Main!$B$31,(IF(OptimumBenefits!$B21&lt;20,Main!$B$31,IF(OptimumBenefits!$B21&lt;25,Main!$B$32,IF(OptimumBenefits!$B21&lt;30,Main!$B$33,Main!$B$34)))))*OptimumBenefits!$B21</f>
        <v>0.231876</v>
      </c>
      <c r="GE21" s="418">
        <f ca="1">GD21*IF($B21=Salary!$B21,Salary!$I21,"")</f>
        <v>12300.663034493977</v>
      </c>
      <c r="GF21" s="419">
        <f ca="1">IF($B21&lt;Main!$B$10,0,(VLOOKUP(GC21,'Survival Probability'!$A$3:$F$98,6)/(1+Main!$B$5)^(OptimumBenefits!GC21-OptimumBenefits!$A21))*(VLOOKUP(GC21,'Survival Probability'!$A$3:$F$98,3)/VLOOKUP($A21,'Survival Probability'!$A$3:$F$98,3)))</f>
        <v>4.8592526745701514</v>
      </c>
      <c r="GG21" s="282">
        <f t="shared" ca="1" si="72"/>
        <v>59772.029749351052</v>
      </c>
      <c r="GH21" s="200">
        <f t="shared" ref="GH21:IS21" si="1222">GH20</f>
        <v>62</v>
      </c>
      <c r="GI21" s="416">
        <f>IF($B21&lt;Main!$B$10,0,HLOOKUP(GH21,ReplacementRates!$A$3:$BE$59,ReplacementRates!$A20-5,1))*IF(Main!$B$30=1,Main!$B$31,(IF(OptimumBenefits!$B21&lt;20,Main!$B$31,IF(OptimumBenefits!$B21&lt;25,Main!$B$32,IF(OptimumBenefits!$B21&lt;30,Main!$B$33,Main!$B$34)))))*OptimumBenefits!$B21</f>
        <v>0.23803200000000002</v>
      </c>
      <c r="GJ21" s="418">
        <f ca="1">GI21*IF($B21=Salary!$B21,Salary!$I21,"")</f>
        <v>12627.22930974603</v>
      </c>
      <c r="GK21" s="419">
        <f ca="1">IF($B21&lt;Main!$B$10,0,(VLOOKUP(GH21,'Survival Probability'!$A$3:$F$98,6)/(1+Main!$B$5)^(OptimumBenefits!GH21-OptimumBenefits!$A21))*(VLOOKUP(GH21,'Survival Probability'!$A$3:$F$98,3)/VLOOKUP($A21,'Survival Probability'!$A$3:$F$98,3)))</f>
        <v>4.4683715798195047</v>
      </c>
      <c r="GL21" s="282">
        <f t="shared" ca="1" si="74"/>
        <v>56423.152579533024</v>
      </c>
      <c r="GM21" s="200">
        <f t="shared" ref="GM21:IX21" si="1223">GM20</f>
        <v>63</v>
      </c>
      <c r="GN21" s="416">
        <f>IF($B21&lt;Main!$B$10,0,HLOOKUP(GM21,ReplacementRates!$A$3:$BE$59,ReplacementRates!$A20-5,1))*IF(Main!$B$30=1,Main!$B$31,(IF(OptimumBenefits!$B21&lt;20,Main!$B$31,IF(OptimumBenefits!$B21&lt;25,Main!$B$32,IF(OptimumBenefits!$B21&lt;30,Main!$B$33,Main!$B$34)))))*OptimumBenefits!$B21</f>
        <v>0.24418799999999999</v>
      </c>
      <c r="GO21" s="418">
        <f ca="1">GN21*IF($B21=Salary!$B21,Salary!$I21,"")</f>
        <v>12953.795584998081</v>
      </c>
      <c r="GP21" s="419">
        <f ca="1">IF($B21&lt;Main!$B$10,0,(VLOOKUP(GM21,'Survival Probability'!$A$3:$F$98,6)/(1+Main!$B$5)^(OptimumBenefits!GM21-OptimumBenefits!$A21))*(VLOOKUP(GM21,'Survival Probability'!$A$3:$F$98,3)/VLOOKUP($A21,'Survival Probability'!$A$3:$F$98,3)))</f>
        <v>4.1049865255667708</v>
      </c>
      <c r="GQ21" s="282">
        <f t="shared" ca="1" si="76"/>
        <v>53175.156331363447</v>
      </c>
      <c r="GR21" s="200">
        <f t="shared" ref="GR21:JC21" si="1224">GR20</f>
        <v>64</v>
      </c>
      <c r="GS21" s="416">
        <f>IF($B21&lt;Main!$B$10,0,HLOOKUP(GR21,ReplacementRates!$A$3:$BE$59,ReplacementRates!$A20-5,1))*IF(Main!$B$30=1,Main!$B$31,(IF(OptimumBenefits!$B21&lt;20,Main!$B$31,IF(OptimumBenefits!$B21&lt;25,Main!$B$32,IF(OptimumBenefits!$B21&lt;30,Main!$B$33,Main!$B$34)))))*OptimumBenefits!$B21</f>
        <v>0.25034400000000001</v>
      </c>
      <c r="GT21" s="418">
        <f ca="1">GS21*IF($B21=Salary!$B21,Salary!$I21,"")</f>
        <v>13280.361860250134</v>
      </c>
      <c r="GU21" s="419">
        <f ca="1">IF($B21&lt;Main!$B$10,0,(VLOOKUP(GR21,'Survival Probability'!$A$3:$F$98,6)/(1+Main!$B$5)^(OptimumBenefits!GR21-OptimumBenefits!$A21))*(VLOOKUP(GR21,'Survival Probability'!$A$3:$F$98,3)/VLOOKUP($A21,'Survival Probability'!$A$3:$F$98,3)))</f>
        <v>3.7672807198328186</v>
      </c>
      <c r="GV21" s="282">
        <f t="shared" ca="1" si="78"/>
        <v>50030.851188523433</v>
      </c>
      <c r="GW21" s="200">
        <f t="shared" ref="GW21:JH21" si="1225">GW20</f>
        <v>65</v>
      </c>
      <c r="GX21" s="416">
        <f>IF($B21&lt;Main!$B$10,0,HLOOKUP(GW21,ReplacementRates!$A$3:$BE$59,ReplacementRates!$A20-5,1))*IF(Main!$B$30=1,Main!$B$31,(IF(OptimumBenefits!$B21&lt;20,Main!$B$31,IF(OptimumBenefits!$B21&lt;25,Main!$B$32,IF(OptimumBenefits!$B21&lt;30,Main!$B$33,Main!$B$34)))))*OptimumBenefits!$B21</f>
        <v>0.25650000000000001</v>
      </c>
      <c r="GY21" s="418">
        <f ca="1">GX21*IF($B21=Salary!$B21,Salary!$I21,"")</f>
        <v>13606.928135502187</v>
      </c>
      <c r="GZ21" s="419">
        <f ca="1">IF($B21&lt;Main!$B$10,0,(VLOOKUP(GW21,'Survival Probability'!$A$3:$F$98,6)/(1+Main!$B$5)^(OptimumBenefits!GW21-OptimumBenefits!$A21))*(VLOOKUP(GW21,'Survival Probability'!$A$3:$F$98,3)/VLOOKUP($A21,'Survival Probability'!$A$3:$F$98,3)))</f>
        <v>3.4535479067517763</v>
      </c>
      <c r="HA21" s="282">
        <f t="shared" ca="1" si="80"/>
        <v>46992.178179685427</v>
      </c>
      <c r="HB21" s="200">
        <f t="shared" ref="HB21:JM21" si="1226">HB20</f>
        <v>66</v>
      </c>
      <c r="HC21" s="416">
        <f>IF($B21&lt;Main!$B$10,0,HLOOKUP(HB21,ReplacementRates!$A$3:$BE$59,ReplacementRates!$A20-5,1))*IF(Main!$B$30=1,Main!$B$31,(IF(OptimumBenefits!$B21&lt;20,Main!$B$31,IF(OptimumBenefits!$B21&lt;25,Main!$B$32,IF(OptimumBenefits!$B21&lt;30,Main!$B$33,Main!$B$34)))))*OptimumBenefits!$B21</f>
        <v>0.25650000000000001</v>
      </c>
      <c r="HD21" s="418">
        <f ca="1">HC21*IF($B21=Salary!$B21,Salary!$I21,"")</f>
        <v>13606.928135502187</v>
      </c>
      <c r="HE21" s="419">
        <f ca="1">IF($B21&lt;Main!$B$10,0,(VLOOKUP(HB21,'Survival Probability'!$A$3:$F$98,6)/(1+Main!$B$5)^(OptimumBenefits!HB21-OptimumBenefits!$A21))*(VLOOKUP(HB21,'Survival Probability'!$A$3:$F$98,3)/VLOOKUP($A21,'Survival Probability'!$A$3:$F$98,3)))</f>
        <v>3.1621861046819228</v>
      </c>
      <c r="HF21" s="282">
        <f t="shared" ca="1" si="82"/>
        <v>43027.639077490516</v>
      </c>
      <c r="HG21" s="200">
        <f t="shared" ref="HG21:JR21" si="1227">HG20</f>
        <v>67</v>
      </c>
      <c r="HH21" s="416">
        <f>IF($B21&lt;Main!$B$10,0,HLOOKUP(HG21,ReplacementRates!$A$3:$BE$59,ReplacementRates!$A20-5,1))*IF(Main!$B$30=1,Main!$B$31,(IF(OptimumBenefits!$B21&lt;20,Main!$B$31,IF(OptimumBenefits!$B21&lt;25,Main!$B$32,IF(OptimumBenefits!$B21&lt;30,Main!$B$33,Main!$B$34)))))*OptimumBenefits!$B21</f>
        <v>0.25650000000000001</v>
      </c>
      <c r="HI21" s="418">
        <f ca="1">HH21*IF($B21=Salary!$B21,Salary!$I21,"")</f>
        <v>13606.928135502187</v>
      </c>
      <c r="HJ21" s="419">
        <f ca="1">IF($B21&lt;Main!$B$10,0,(VLOOKUP(HG21,'Survival Probability'!$A$3:$F$98,6)/(1+Main!$B$5)^(OptimumBenefits!HG21-OptimumBenefits!$A21))*(VLOOKUP(HG21,'Survival Probability'!$A$3:$F$98,3)/VLOOKUP($A21,'Survival Probability'!$A$3:$F$98,3)))</f>
        <v>2.8916931284071232</v>
      </c>
      <c r="HK21" s="282">
        <f t="shared" ca="1" si="84"/>
        <v>39347.060588161221</v>
      </c>
      <c r="HL21" s="200">
        <f t="shared" ref="HL21:JW21" si="1228">HL20</f>
        <v>68</v>
      </c>
      <c r="HM21" s="416">
        <f>IF($B21&lt;Main!$B$10,0,HLOOKUP(HL21,ReplacementRates!$A$3:$BE$59,ReplacementRates!$A20-5,1))*IF(Main!$B$30=1,Main!$B$31,(IF(OptimumBenefits!$B21&lt;20,Main!$B$31,IF(OptimumBenefits!$B21&lt;25,Main!$B$32,IF(OptimumBenefits!$B21&lt;30,Main!$B$33,Main!$B$34)))))*OptimumBenefits!$B21</f>
        <v>0.25650000000000001</v>
      </c>
      <c r="HN21" s="418">
        <f ca="1">HM21*IF($B21=Salary!$B21,Salary!$I21,"")</f>
        <v>13606.928135502187</v>
      </c>
      <c r="HO21" s="419">
        <f ca="1">IF($B21&lt;Main!$B$10,0,(VLOOKUP(HL21,'Survival Probability'!$A$3:$F$98,6)/(1+Main!$B$5)^(OptimumBenefits!HL21-OptimumBenefits!$A21))*(VLOOKUP(HL21,'Survival Probability'!$A$3:$F$98,3)/VLOOKUP($A21,'Survival Probability'!$A$3:$F$98,3)))</f>
        <v>2.6406474984431108</v>
      </c>
      <c r="HP21" s="282">
        <f t="shared" ca="1" si="86"/>
        <v>35931.100742509028</v>
      </c>
      <c r="HQ21" s="200">
        <f t="shared" ref="HQ21:KB21" si="1229">HQ20</f>
        <v>69</v>
      </c>
      <c r="HR21" s="416">
        <f>IF($B21&lt;Main!$B$10,0,HLOOKUP(HQ21,ReplacementRates!$A$3:$BE$59,ReplacementRates!$A20-5,1))*IF(Main!$B$30=1,Main!$B$31,(IF(OptimumBenefits!$B21&lt;20,Main!$B$31,IF(OptimumBenefits!$B21&lt;25,Main!$B$32,IF(OptimumBenefits!$B21&lt;30,Main!$B$33,Main!$B$34)))))*OptimumBenefits!$B21</f>
        <v>0.25650000000000001</v>
      </c>
      <c r="HS21" s="418">
        <f ca="1">HR21*IF($B21=Salary!$B21,Salary!$I21,"")</f>
        <v>13606.928135502187</v>
      </c>
      <c r="HT21" s="419">
        <f ca="1">IF($B21&lt;Main!$B$10,0,(VLOOKUP(HQ21,'Survival Probability'!$A$3:$F$98,6)/(1+Main!$B$5)^(OptimumBenefits!HQ21-OptimumBenefits!$A21))*(VLOOKUP(HQ21,'Survival Probability'!$A$3:$F$98,3)/VLOOKUP($A21,'Survival Probability'!$A$3:$F$98,3)))</f>
        <v>2.4077766916812053</v>
      </c>
      <c r="HU21" s="282">
        <f t="shared" ca="1" si="88"/>
        <v>32762.444410043368</v>
      </c>
      <c r="HV21" s="200">
        <f t="shared" ref="HV21:KG21" si="1230">HV20</f>
        <v>70</v>
      </c>
      <c r="HW21" s="416">
        <f>IF($B21&lt;Main!$B$10,0,HLOOKUP(HV21,ReplacementRates!$A$3:$BE$59,ReplacementRates!$A20-5,1))*IF(Main!$B$30=1,Main!$B$31,(IF(OptimumBenefits!$B21&lt;20,Main!$B$31,IF(OptimumBenefits!$B21&lt;25,Main!$B$32,IF(OptimumBenefits!$B21&lt;30,Main!$B$33,Main!$B$34)))))*OptimumBenefits!$B21</f>
        <v>0.25650000000000001</v>
      </c>
      <c r="HX21" s="418">
        <f ca="1">HW21*IF($B21=Salary!$B21,Salary!$I21,"")</f>
        <v>13606.928135502187</v>
      </c>
      <c r="HY21" s="419">
        <f ca="1">IF($B21&lt;Main!$B$10,0,(VLOOKUP(HV21,'Survival Probability'!$A$3:$F$98,6)/(1+Main!$B$5)^(OptimumBenefits!HV21-OptimumBenefits!$A21))*(VLOOKUP(HV21,'Survival Probability'!$A$3:$F$98,3)/VLOOKUP($A21,'Survival Probability'!$A$3:$F$98,3)))</f>
        <v>2.1918810028143758</v>
      </c>
      <c r="HZ21" s="282">
        <f t="shared" ca="1" si="90"/>
        <v>29824.767286867678</v>
      </c>
      <c r="IA21" s="200">
        <f t="shared" ref="IA21:KL21" si="1231">IA20</f>
        <v>71</v>
      </c>
      <c r="IB21" s="416">
        <f>IF($B21&lt;Main!$B$10,0,HLOOKUP(IA21,ReplacementRates!$A$3:$BE$59,ReplacementRates!$A20-5,1))*IF(Main!$B$30=1,Main!$B$31,(IF(OptimumBenefits!$B21&lt;20,Main!$B$31,IF(OptimumBenefits!$B21&lt;25,Main!$B$32,IF(OptimumBenefits!$B21&lt;30,Main!$B$33,Main!$B$34)))))*OptimumBenefits!$B21</f>
        <v>0.25650000000000001</v>
      </c>
      <c r="IC21" s="418">
        <f ca="1">IB21*IF($B21=Salary!$B21,Salary!$I21,"")</f>
        <v>13606.928135502187</v>
      </c>
      <c r="ID21" s="419">
        <f ca="1">IF($B21&lt;Main!$B$10,0,(VLOOKUP(IA21,'Survival Probability'!$A$3:$F$98,6)/(1+Main!$B$5)^(OptimumBenefits!IA21-OptimumBenefits!$A21))*(VLOOKUP(IA21,'Survival Probability'!$A$3:$F$98,3)/VLOOKUP($A21,'Survival Probability'!$A$3:$F$98,3)))</f>
        <v>1.9918311313011827</v>
      </c>
      <c r="IE21" s="282">
        <f t="shared" ca="1" si="92"/>
        <v>27102.703061671215</v>
      </c>
      <c r="IF21" s="200">
        <f t="shared" ref="IF21:KP21" si="1232">IF20</f>
        <v>72</v>
      </c>
      <c r="IG21" s="416">
        <f>IF($B21&lt;Main!$B$10,0,HLOOKUP(IF21,ReplacementRates!$A$3:$BE$59,ReplacementRates!$A20-5,1))*IF(Main!$B$30=1,Main!$B$31,(IF(OptimumBenefits!$B21&lt;20,Main!$B$31,IF(OptimumBenefits!$B21&lt;25,Main!$B$32,IF(OptimumBenefits!$B21&lt;30,Main!$B$33,Main!$B$34)))))*OptimumBenefits!$B21</f>
        <v>0.25650000000000001</v>
      </c>
      <c r="IH21" s="418">
        <f ca="1">IG21*IF($B21=Salary!$B21,Salary!$I21,"")</f>
        <v>13606.928135502187</v>
      </c>
      <c r="II21" s="419">
        <f ca="1">IF($B21&lt;Main!$B$10,0,(VLOOKUP(IF21,'Survival Probability'!$A$3:$F$98,6)/(1+Main!$B$5)^(OptimumBenefits!IF21-OptimumBenefits!$A21))*(VLOOKUP(IF21,'Survival Probability'!$A$3:$F$98,3)/VLOOKUP($A21,'Survival Probability'!$A$3:$F$98,3)))</f>
        <v>1.806564961478035</v>
      </c>
      <c r="IJ21" s="282">
        <f t="shared" ca="1" si="94"/>
        <v>24581.7996029479</v>
      </c>
      <c r="IK21" s="200">
        <f t="shared" ref="IK21:KP21" si="1233">IK20</f>
        <v>73</v>
      </c>
      <c r="IL21" s="416">
        <f>IF($B21&lt;Main!$B$10,0,HLOOKUP(IK21,ReplacementRates!$A$3:$BE$59,ReplacementRates!$A20-5,1))*IF(Main!$B$30=1,Main!$B$31,(IF(OptimumBenefits!$B21&lt;20,Main!$B$31,IF(OptimumBenefits!$B21&lt;25,Main!$B$32,IF(OptimumBenefits!$B21&lt;30,Main!$B$33,Main!$B$34)))))*OptimumBenefits!$B21</f>
        <v>0.25650000000000001</v>
      </c>
      <c r="IM21" s="418">
        <f ca="1">IL21*IF($B21=Salary!$B21,Salary!$I21,"")</f>
        <v>13606.928135502187</v>
      </c>
      <c r="IN21" s="419">
        <f ca="1">IF($B21&lt;Main!$B$10,0,(VLOOKUP(IK21,'Survival Probability'!$A$3:$F$98,6)/(1+Main!$B$5)^(OptimumBenefits!IK21-OptimumBenefits!$A21))*(VLOOKUP(IK21,'Survival Probability'!$A$3:$F$98,3)/VLOOKUP($A21,'Survival Probability'!$A$3:$F$98,3)))</f>
        <v>1.6351706078880388</v>
      </c>
      <c r="IO21" s="282">
        <f t="shared" ca="1" si="96"/>
        <v>22249.648950817969</v>
      </c>
      <c r="IP21" s="200">
        <f t="shared" ref="IP21:KP21" si="1234">IP20</f>
        <v>74</v>
      </c>
      <c r="IQ21" s="416">
        <f>IF($B21&lt;Main!$B$10,0,HLOOKUP(IP21,ReplacementRates!$A$3:$BE$59,ReplacementRates!$A20-5,1))*IF(Main!$B$30=1,Main!$B$31,(IF(OptimumBenefits!$B21&lt;20,Main!$B$31,IF(OptimumBenefits!$B21&lt;25,Main!$B$32,IF(OptimumBenefits!$B21&lt;30,Main!$B$33,Main!$B$34)))))*OptimumBenefits!$B21</f>
        <v>0.25650000000000001</v>
      </c>
      <c r="IR21" s="418">
        <f ca="1">IQ21*IF($B21=Salary!$B21,Salary!$I21,"")</f>
        <v>13606.928135502187</v>
      </c>
      <c r="IS21" s="419">
        <f ca="1">IF($B21&lt;Main!$B$10,0,(VLOOKUP(IP21,'Survival Probability'!$A$3:$F$98,6)/(1+Main!$B$5)^(OptimumBenefits!IP21-OptimumBenefits!$A21))*(VLOOKUP(IP21,'Survival Probability'!$A$3:$F$98,3)/VLOOKUP($A21,'Survival Probability'!$A$3:$F$98,3)))</f>
        <v>1.4768746292985606</v>
      </c>
      <c r="IT21" s="282">
        <f t="shared" ca="1" si="98"/>
        <v>20095.726946011946</v>
      </c>
      <c r="IU21" s="200">
        <f t="shared" ref="IU21:KP21" si="1235">IU20</f>
        <v>75</v>
      </c>
      <c r="IV21" s="416">
        <f>IF($B21&lt;Main!$B$10,0,HLOOKUP(IU21,ReplacementRates!$A$3:$BE$59,ReplacementRates!$A20-5,1))*IF(Main!$B$30=1,Main!$B$31,(IF(OptimumBenefits!$B21&lt;20,Main!$B$31,IF(OptimumBenefits!$B21&lt;25,Main!$B$32,IF(OptimumBenefits!$B21&lt;30,Main!$B$33,Main!$B$34)))))*OptimumBenefits!$B21</f>
        <v>0.25650000000000001</v>
      </c>
      <c r="IW21" s="418">
        <f ca="1">IV21*IF($B21=Salary!$B21,Salary!$I21,"")</f>
        <v>13606.928135502187</v>
      </c>
      <c r="IX21" s="419">
        <f ca="1">IF($B21&lt;Main!$B$10,0,(VLOOKUP(IU21,'Survival Probability'!$A$3:$F$98,6)/(1+Main!$B$5)^(OptimumBenefits!IU21-OptimumBenefits!$A21))*(VLOOKUP(IU21,'Survival Probability'!$A$3:$F$98,3)/VLOOKUP($A21,'Survival Probability'!$A$3:$F$98,3)))</f>
        <v>1.3309172093942863</v>
      </c>
      <c r="IY21" s="282">
        <f t="shared" ca="1" si="100"/>
        <v>18109.694822531168</v>
      </c>
      <c r="IZ21" s="200">
        <f t="shared" ref="IZ21:KP21" si="1236">IZ20</f>
        <v>76</v>
      </c>
      <c r="JA21" s="416">
        <f>IF($B21&lt;Main!$B$10,0,HLOOKUP(IZ21,ReplacementRates!$A$3:$BE$59,ReplacementRates!$A20-5,1))*IF(Main!$B$30=1,Main!$B$31,(IF(OptimumBenefits!$B21&lt;20,Main!$B$31,IF(OptimumBenefits!$B21&lt;25,Main!$B$32,IF(OptimumBenefits!$B21&lt;30,Main!$B$33,Main!$B$34)))))*OptimumBenefits!$B21</f>
        <v>0.25650000000000001</v>
      </c>
      <c r="JB21" s="418">
        <f ca="1">JA21*IF($B21=Salary!$B21,Salary!$I21,"")</f>
        <v>13606.928135502187</v>
      </c>
      <c r="JC21" s="419">
        <f ca="1">IF($B21&lt;Main!$B$10,0,(VLOOKUP(IZ21,'Survival Probability'!$A$3:$F$98,6)/(1+Main!$B$5)^(OptimumBenefits!IZ21-OptimumBenefits!$A21))*(VLOOKUP(IZ21,'Survival Probability'!$A$3:$F$98,3)/VLOOKUP($A21,'Survival Probability'!$A$3:$F$98,3)))</f>
        <v>1.1965560232726236</v>
      </c>
      <c r="JD21" s="282">
        <f t="shared" ca="1" si="102"/>
        <v>16281.45181877287</v>
      </c>
      <c r="JE21" s="200">
        <f t="shared" ref="JE21:KP21" si="1237">JE20</f>
        <v>77</v>
      </c>
      <c r="JF21" s="416">
        <f>IF($B21&lt;Main!$B$10,0,HLOOKUP(JE21,ReplacementRates!$A$3:$BE$59,ReplacementRates!$A20-5,1))*IF(Main!$B$30=1,Main!$B$31,(IF(OptimumBenefits!$B21&lt;20,Main!$B$31,IF(OptimumBenefits!$B21&lt;25,Main!$B$32,IF(OptimumBenefits!$B21&lt;30,Main!$B$33,Main!$B$34)))))*OptimumBenefits!$B21</f>
        <v>0.25650000000000001</v>
      </c>
      <c r="JG21" s="418">
        <f ca="1">JF21*IF($B21=Salary!$B21,Salary!$I21,"")</f>
        <v>13606.928135502187</v>
      </c>
      <c r="JH21" s="419">
        <f ca="1">IF($B21&lt;Main!$B$10,0,(VLOOKUP(JE21,'Survival Probability'!$A$3:$F$98,6)/(1+Main!$B$5)^(OptimumBenefits!JE21-OptimumBenefits!$A21))*(VLOOKUP(JE21,'Survival Probability'!$A$3:$F$98,3)/VLOOKUP($A21,'Survival Probability'!$A$3:$F$98,3)))</f>
        <v>1.0730703281537568</v>
      </c>
      <c r="JI21" s="282">
        <f t="shared" ca="1" si="104"/>
        <v>14601.190839527917</v>
      </c>
      <c r="JJ21" s="200">
        <f t="shared" ref="JJ21:KP21" si="1238">JJ20</f>
        <v>78</v>
      </c>
      <c r="JK21" s="416">
        <f>IF($B21&lt;Main!$B$10,0,HLOOKUP(JJ21,ReplacementRates!$A$3:$BE$59,ReplacementRates!$A20-5,1))*IF(Main!$B$30=1,Main!$B$31,(IF(OptimumBenefits!$B21&lt;20,Main!$B$31,IF(OptimumBenefits!$B21&lt;25,Main!$B$32,IF(OptimumBenefits!$B21&lt;30,Main!$B$33,Main!$B$34)))))*OptimumBenefits!$B21</f>
        <v>0.25650000000000001</v>
      </c>
      <c r="JL21" s="418">
        <f ca="1">JK21*IF($B21=Salary!$B21,Salary!$I21,"")</f>
        <v>13606.928135502187</v>
      </c>
      <c r="JM21" s="419">
        <f ca="1">IF($B21&lt;Main!$B$10,0,(VLOOKUP(JJ21,'Survival Probability'!$A$3:$F$98,6)/(1+Main!$B$5)^(OptimumBenefits!JJ21-OptimumBenefits!$A21))*(VLOOKUP(JJ21,'Survival Probability'!$A$3:$F$98,3)/VLOOKUP($A21,'Survival Probability'!$A$3:$F$98,3)))</f>
        <v>0.95977751591796057</v>
      </c>
      <c r="JN21" s="282">
        <f t="shared" ca="1" si="106"/>
        <v>13059.623685166496</v>
      </c>
      <c r="JO21" s="200">
        <f t="shared" ref="JO21:KP21" si="1239">JO20</f>
        <v>79</v>
      </c>
      <c r="JP21" s="416">
        <f>IF($B21&lt;Main!$B$10,0,HLOOKUP(JO21,ReplacementRates!$A$3:$BE$59,ReplacementRates!$A20-5,1))*IF(Main!$B$30=1,Main!$B$31,(IF(OptimumBenefits!$B21&lt;20,Main!$B$31,IF(OptimumBenefits!$B21&lt;25,Main!$B$32,IF(OptimumBenefits!$B21&lt;30,Main!$B$33,Main!$B$34)))))*OptimumBenefits!$B21</f>
        <v>0.25650000000000001</v>
      </c>
      <c r="JQ21" s="418">
        <f ca="1">JP21*IF($B21=Salary!$B21,Salary!$I21,"")</f>
        <v>13606.928135502187</v>
      </c>
      <c r="JR21" s="419">
        <f ca="1">IF($B21&lt;Main!$B$10,0,(VLOOKUP(JO21,'Survival Probability'!$A$3:$F$98,6)/(1+Main!$B$5)^(OptimumBenefits!JO21-OptimumBenefits!$A21))*(VLOOKUP(JO21,'Survival Probability'!$A$3:$F$98,3)/VLOOKUP($A21,'Survival Probability'!$A$3:$F$98,3)))</f>
        <v>0.85601267839583173</v>
      </c>
      <c r="JS21" s="282">
        <f t="shared" ca="1" si="108"/>
        <v>11647.702998010827</v>
      </c>
      <c r="JT21" s="200">
        <f t="shared" ref="JT21:KP21" si="1240">JT20</f>
        <v>80</v>
      </c>
      <c r="JU21" s="416">
        <f>IF($B21&lt;Main!$B$10,0,HLOOKUP(JT21,ReplacementRates!$A$3:$BE$59,ReplacementRates!$A20-5,1))*IF(Main!$B$30=1,Main!$B$31,(IF(OptimumBenefits!$B21&lt;20,Main!$B$31,IF(OptimumBenefits!$B21&lt;25,Main!$B$32,IF(OptimumBenefits!$B21&lt;30,Main!$B$33,Main!$B$34)))))*OptimumBenefits!$B21</f>
        <v>0.25650000000000001</v>
      </c>
      <c r="JV21" s="418">
        <f ca="1">JU21*IF($B21=Salary!$B21,Salary!$I21,"")</f>
        <v>13606.928135502187</v>
      </c>
      <c r="JW21" s="419">
        <f ca="1">IF($B21&lt;Main!$B$10,0,(VLOOKUP(JT21,'Survival Probability'!$A$3:$F$98,6)/(1+Main!$B$5)^(OptimumBenefits!JT21-OptimumBenefits!$A21))*(VLOOKUP(JT21,'Survival Probability'!$A$3:$F$98,3)/VLOOKUP($A21,'Survival Probability'!$A$3:$F$98,3)))</f>
        <v>0.76112132186112036</v>
      </c>
      <c r="JX21" s="282">
        <f t="shared" ca="1" si="110"/>
        <v>10356.523128962694</v>
      </c>
      <c r="JY21" s="200">
        <f t="shared" ref="JY21:KP21" si="1241">JY20</f>
        <v>81</v>
      </c>
      <c r="JZ21" s="416">
        <f>IF($B21&lt;Main!$B$10,0,HLOOKUP(JY21,ReplacementRates!$A$3:$BE$59,ReplacementRates!$A20-5,1))*IF(Main!$B$30=1,Main!$B$31,(IF(OptimumBenefits!$B21&lt;20,Main!$B$31,IF(OptimumBenefits!$B21&lt;25,Main!$B$32,IF(OptimumBenefits!$B21&lt;30,Main!$B$33,Main!$B$34)))))*OptimumBenefits!$B21</f>
        <v>0.25650000000000001</v>
      </c>
      <c r="KA21" s="418">
        <f ca="1">JZ21*IF($B21=Salary!$B21,Salary!$I21,"")</f>
        <v>13606.928135502187</v>
      </c>
      <c r="KB21" s="419">
        <f ca="1">IF($B21&lt;Main!$B$10,0,(VLOOKUP(JY21,'Survival Probability'!$A$3:$F$98,6)/(1+Main!$B$5)^(OptimumBenefits!JY21-OptimumBenefits!$A21))*(VLOOKUP(JY21,'Survival Probability'!$A$3:$F$98,3)/VLOOKUP($A21,'Survival Probability'!$A$3:$F$98,3)))</f>
        <v>0.674493647746777</v>
      </c>
      <c r="KC21" s="282">
        <f t="shared" ca="1" si="112"/>
        <v>9177.7865927431212</v>
      </c>
      <c r="KD21" s="200">
        <f t="shared" ref="KD21:KP21" si="1242">KD20</f>
        <v>82</v>
      </c>
      <c r="KE21" s="416">
        <f>IF($B21&lt;Main!$B$10,0,HLOOKUP(KD21,ReplacementRates!$A$3:$BE$59,ReplacementRates!$A20-5,1))*IF(Main!$B$30=1,Main!$B$31,(IF(OptimumBenefits!$B21&lt;20,Main!$B$31,IF(OptimumBenefits!$B21&lt;25,Main!$B$32,IF(OptimumBenefits!$B21&lt;30,Main!$B$33,Main!$B$34)))))*OptimumBenefits!$B21</f>
        <v>0.25650000000000001</v>
      </c>
      <c r="KF21" s="418">
        <f ca="1">KE21*IF($B21=Salary!$B21,Salary!$I21,"")</f>
        <v>13606.928135502187</v>
      </c>
      <c r="KG21" s="419">
        <f ca="1">IF($B21&lt;Main!$B$10,0,(VLOOKUP(KD21,'Survival Probability'!$A$3:$F$98,6)/(1+Main!$B$5)^(OptimumBenefits!KD21-OptimumBenefits!$A21))*(VLOOKUP(KD21,'Survival Probability'!$A$3:$F$98,3)/VLOOKUP($A21,'Survival Probability'!$A$3:$F$98,3)))</f>
        <v>0.59556191785650592</v>
      </c>
      <c r="KH21" s="282">
        <f t="shared" ca="1" si="114"/>
        <v>8103.7682165153328</v>
      </c>
      <c r="KI21" s="200">
        <f t="shared" ref="KI21:KP21" si="1243">KI20</f>
        <v>83</v>
      </c>
      <c r="KJ21" s="416">
        <f>IF($B21&lt;Main!$B$10,0,HLOOKUP(KI21,ReplacementRates!$A$3:$BE$59,ReplacementRates!$A20-5,1))*IF(Main!$B$30=1,Main!$B$31,(IF(OptimumBenefits!$B21&lt;20,Main!$B$31,IF(OptimumBenefits!$B21&lt;25,Main!$B$32,IF(OptimumBenefits!$B21&lt;30,Main!$B$33,Main!$B$34)))))*OptimumBenefits!$B21</f>
        <v>0.25650000000000001</v>
      </c>
      <c r="KK21" s="418">
        <f ca="1">KJ21*IF($B21=Salary!$B21,Salary!$I21,"")</f>
        <v>13606.928135502187</v>
      </c>
      <c r="KL21" s="419">
        <f ca="1">IF($B21&lt;Main!$B$10,0,(VLOOKUP(KI21,'Survival Probability'!$A$3:$F$98,6)/(1+Main!$B$5)^(OptimumBenefits!KI21-OptimumBenefits!$A21))*(VLOOKUP(KI21,'Survival Probability'!$A$3:$F$98,3)/VLOOKUP($A21,'Survival Probability'!$A$3:$F$98,3)))</f>
        <v>0.52379721810973701</v>
      </c>
      <c r="KM21" s="282">
        <f t="shared" ca="1" si="116"/>
        <v>7127.2711043951558</v>
      </c>
      <c r="KN21" s="200">
        <f t="shared" ref="KN21:KP21" si="1244">KN20</f>
        <v>84</v>
      </c>
      <c r="KO21" s="416">
        <f>IF($B21&lt;Main!$B$10,0,HLOOKUP(KN21,ReplacementRates!$A$3:$BE$59,ReplacementRates!$A20-5,1))*IF(Main!$B$30=1,Main!$B$31,(IF(OptimumBenefits!$B21&lt;20,Main!$B$31,IF(OptimumBenefits!$B21&lt;25,Main!$B$32,IF(OptimumBenefits!$B21&lt;30,Main!$B$33,Main!$B$34)))))*OptimumBenefits!$B21</f>
        <v>0.25650000000000001</v>
      </c>
      <c r="KP21" s="418">
        <f ca="1">KO21*IF($B21=Salary!$B21,Salary!$I21,"")</f>
        <v>13606.928135502187</v>
      </c>
    </row>
    <row r="22" spans="1:302">
      <c r="A22" s="205">
        <f t="shared" si="178"/>
        <v>45</v>
      </c>
      <c r="B22" s="205">
        <v>20</v>
      </c>
      <c r="C22" s="205">
        <f t="shared" ca="1" si="357"/>
        <v>0</v>
      </c>
      <c r="D22" s="271">
        <f t="shared" ca="1" si="536"/>
        <v>127798.64939545402</v>
      </c>
      <c r="E22" s="201">
        <f t="shared" si="179"/>
        <v>25</v>
      </c>
      <c r="F22" s="416">
        <f>IF($B22&lt;Main!$B$10,0,HLOOKUP(E22,ReplacementRates!$A$3:$BE$59,ReplacementRates!$A21-5,1))*IF(Main!$B$30=1,Main!$B$31,(IF(OptimumBenefits!$B22&lt;20,Main!$B$31,IF(OptimumBenefits!$B22&lt;25,Main!$B$32,IF(OptimumBenefits!$B22&lt;30,Main!$B$33,Main!$B$34)))))*OptimumBenefits!$B22</f>
        <v>0</v>
      </c>
      <c r="G22" s="418">
        <f ca="1">F22*IF($B22=Salary!$B22,Salary!$I22,"")</f>
        <v>0</v>
      </c>
      <c r="H22" s="419">
        <f ca="1">IF($B22&lt;Main!$B$10,0,(VLOOKUP(E22,'Survival Probability'!$A$3:$F$98,6)/(1+Main!$B$5)^(OptimumBenefits!E22-OptimumBenefits!$A22))*(VLOOKUP(E22,'Survival Probability'!$A$3:$F$98,3)/VLOOKUP($A22,'Survival Probability'!$A$3:$F$98,3)))</f>
        <v>3.8967132296072609</v>
      </c>
      <c r="I22" s="282">
        <f t="shared" si="476"/>
        <v>0</v>
      </c>
      <c r="J22" s="200">
        <f t="shared" ref="J22:N22" si="1245">J21</f>
        <v>26</v>
      </c>
      <c r="K22" s="416">
        <f>IF($B22&lt;Main!$B$10,0,HLOOKUP(J22,ReplacementRates!$A$3:$BE$59,ReplacementRates!$A21-5,1))*IF(Main!$B$30=1,Main!$B$31,(IF(OptimumBenefits!$B22&lt;20,Main!$B$31,IF(OptimumBenefits!$B22&lt;25,Main!$B$32,IF(OptimumBenefits!$B22&lt;30,Main!$B$33,Main!$B$34)))))*OptimumBenefits!$B22</f>
        <v>0</v>
      </c>
      <c r="L22" s="418">
        <f ca="1">K22*IF($B22=Salary!$B22,Salary!$I22,"")</f>
        <v>0</v>
      </c>
      <c r="M22" s="419">
        <f ca="1">IF($B22&lt;Main!$B$10,0,(VLOOKUP(J22,'Survival Probability'!$A$3:$F$98,6)/(1+Main!$B$5)^(OptimumBenefits!J22-OptimumBenefits!$A22))*(VLOOKUP(J22,'Survival Probability'!$A$3:$F$98,3)/VLOOKUP($A22,'Survival Probability'!$A$3:$F$98,3)))</f>
        <v>3.6411439522144211</v>
      </c>
      <c r="N22" s="282">
        <f t="shared" si="2"/>
        <v>0</v>
      </c>
      <c r="O22" s="200">
        <f t="shared" ref="O22:BZ22" si="1246">O21</f>
        <v>27</v>
      </c>
      <c r="P22" s="416">
        <f>IF($B22&lt;Main!$B$10,0,HLOOKUP(O22,ReplacementRates!$A$3:$BE$59,ReplacementRates!$A21-5,1))*IF(Main!$B$30=1,Main!$B$31,(IF(OptimumBenefits!$B22&lt;20,Main!$B$31,IF(OptimumBenefits!$B22&lt;25,Main!$B$32,IF(OptimumBenefits!$B22&lt;30,Main!$B$33,Main!$B$34)))))*OptimumBenefits!$B22</f>
        <v>0</v>
      </c>
      <c r="Q22" s="418">
        <f ca="1">P22*IF($B22=Salary!$B22,Salary!$I22,"")</f>
        <v>0</v>
      </c>
      <c r="R22" s="419">
        <f ca="1">IF($B22&lt;Main!$B$10,0,(VLOOKUP(O22,'Survival Probability'!$A$3:$F$98,6)/(1+Main!$B$5)^(OptimumBenefits!O22-OptimumBenefits!$A22))*(VLOOKUP(O22,'Survival Probability'!$A$3:$F$98,3)/VLOOKUP($A22,'Survival Probability'!$A$3:$F$98,3)))</f>
        <v>3.4022872431017759</v>
      </c>
      <c r="S22" s="282">
        <f t="shared" si="4"/>
        <v>0</v>
      </c>
      <c r="T22" s="200">
        <f t="shared" ref="T22:CE22" si="1247">T21</f>
        <v>28</v>
      </c>
      <c r="U22" s="416">
        <f>IF($B22&lt;Main!$B$10,0,HLOOKUP(T22,ReplacementRates!$A$3:$BE$59,ReplacementRates!$A21-5,1))*IF(Main!$B$30=1,Main!$B$31,(IF(OptimumBenefits!$B22&lt;20,Main!$B$31,IF(OptimumBenefits!$B22&lt;25,Main!$B$32,IF(OptimumBenefits!$B22&lt;30,Main!$B$33,Main!$B$34)))))*OptimumBenefits!$B22</f>
        <v>0</v>
      </c>
      <c r="V22" s="418">
        <f ca="1">U22*IF($B22=Salary!$B22,Salary!$I22,"")</f>
        <v>0</v>
      </c>
      <c r="W22" s="419">
        <f ca="1">IF($B22&lt;Main!$B$10,0,(VLOOKUP(T22,'Survival Probability'!$A$3:$F$98,6)/(1+Main!$B$5)^(OptimumBenefits!T22-OptimumBenefits!$A22))*(VLOOKUP(T22,'Survival Probability'!$A$3:$F$98,3)/VLOOKUP($A22,'Survival Probability'!$A$3:$F$98,3)))</f>
        <v>3.1790524177102912</v>
      </c>
      <c r="X22" s="282">
        <f t="shared" si="6"/>
        <v>0</v>
      </c>
      <c r="Y22" s="200">
        <f t="shared" ref="Y22:CJ22" si="1248">Y21</f>
        <v>29</v>
      </c>
      <c r="Z22" s="416">
        <f>IF($B22&lt;Main!$B$10,0,HLOOKUP(Y22,ReplacementRates!$A$3:$BE$59,ReplacementRates!$A21-5,1))*IF(Main!$B$30=1,Main!$B$31,(IF(OptimumBenefits!$B22&lt;20,Main!$B$31,IF(OptimumBenefits!$B22&lt;25,Main!$B$32,IF(OptimumBenefits!$B22&lt;30,Main!$B$33,Main!$B$34)))))*OptimumBenefits!$B22</f>
        <v>0</v>
      </c>
      <c r="AA22" s="418">
        <f ca="1">Z22*IF($B22=Salary!$B22,Salary!$I22,"")</f>
        <v>0</v>
      </c>
      <c r="AB22" s="419">
        <f ca="1">IF($B22&lt;Main!$B$10,0,(VLOOKUP(Y22,'Survival Probability'!$A$3:$F$98,6)/(1+Main!$B$5)^(OptimumBenefits!Y22-OptimumBenefits!$A22))*(VLOOKUP(Y22,'Survival Probability'!$A$3:$F$98,3)/VLOOKUP($A22,'Survival Probability'!$A$3:$F$98,3)))</f>
        <v>2.9704201761721216</v>
      </c>
      <c r="AC22" s="282">
        <f t="shared" si="8"/>
        <v>0</v>
      </c>
      <c r="AD22" s="200">
        <f t="shared" ref="AD22:CO22" si="1249">AD21</f>
        <v>30</v>
      </c>
      <c r="AE22" s="416">
        <f>IF($B22&lt;Main!$B$10,0,HLOOKUP(AD22,ReplacementRates!$A$3:$BE$59,ReplacementRates!$A21-5,1))*IF(Main!$B$30=1,Main!$B$31,(IF(OptimumBenefits!$B22&lt;20,Main!$B$31,IF(OptimumBenefits!$B22&lt;25,Main!$B$32,IF(OptimumBenefits!$B22&lt;30,Main!$B$33,Main!$B$34)))))*OptimumBenefits!$B22</f>
        <v>0</v>
      </c>
      <c r="AF22" s="418">
        <f ca="1">AE22*IF($B22=Salary!$B22,Salary!$I22,"")</f>
        <v>0</v>
      </c>
      <c r="AG22" s="419">
        <f ca="1">IF($B22&lt;Main!$B$10,0,(VLOOKUP(AD22,'Survival Probability'!$A$3:$F$98,6)/(1+Main!$B$5)^(OptimumBenefits!AD22-OptimumBenefits!$A22))*(VLOOKUP(AD22,'Survival Probability'!$A$3:$F$98,3)/VLOOKUP($A22,'Survival Probability'!$A$3:$F$98,3)))</f>
        <v>2.7754379980265353</v>
      </c>
      <c r="AH22" s="282">
        <f t="shared" si="10"/>
        <v>0</v>
      </c>
      <c r="AI22" s="200">
        <f t="shared" ref="AI22:CT22" si="1250">AI21</f>
        <v>31</v>
      </c>
      <c r="AJ22" s="416">
        <f>IF($B22&lt;Main!$B$10,0,HLOOKUP(AI22,ReplacementRates!$A$3:$BE$59,ReplacementRates!$A21-5,1))*IF(Main!$B$30=1,Main!$B$31,(IF(OptimumBenefits!$B22&lt;20,Main!$B$31,IF(OptimumBenefits!$B22&lt;25,Main!$B$32,IF(OptimumBenefits!$B22&lt;30,Main!$B$33,Main!$B$34)))))*OptimumBenefits!$B22</f>
        <v>0</v>
      </c>
      <c r="AK22" s="418">
        <f ca="1">AJ22*IF($B22=Salary!$B22,Salary!$I22,"")</f>
        <v>0</v>
      </c>
      <c r="AL22" s="419">
        <f ca="1">IF($B22&lt;Main!$B$10,0,(VLOOKUP(AI22,'Survival Probability'!$A$3:$F$98,6)/(1+Main!$B$5)^(OptimumBenefits!AI22-OptimumBenefits!$A22))*(VLOOKUP(AI22,'Survival Probability'!$A$3:$F$98,3)/VLOOKUP($A22,'Survival Probability'!$A$3:$F$98,3)))</f>
        <v>2.5932159683403411</v>
      </c>
      <c r="AM22" s="282">
        <f t="shared" si="12"/>
        <v>0</v>
      </c>
      <c r="AN22" s="200">
        <f t="shared" ref="AN22:CY22" si="1251">AN21</f>
        <v>32</v>
      </c>
      <c r="AO22" s="416">
        <f>IF($B22&lt;Main!$B$10,0,HLOOKUP(AN22,ReplacementRates!$A$3:$BE$59,ReplacementRates!$A21-5,1))*IF(Main!$B$30=1,Main!$B$31,(IF(OptimumBenefits!$B22&lt;20,Main!$B$31,IF(OptimumBenefits!$B22&lt;25,Main!$B$32,IF(OptimumBenefits!$B22&lt;30,Main!$B$33,Main!$B$34)))))*OptimumBenefits!$B22</f>
        <v>0</v>
      </c>
      <c r="AP22" s="418">
        <f ca="1">AO22*IF($B22=Salary!$B22,Salary!$I22,"")</f>
        <v>0</v>
      </c>
      <c r="AQ22" s="419">
        <f ca="1">IF($B22&lt;Main!$B$10,0,(VLOOKUP(AN22,'Survival Probability'!$A$3:$F$98,6)/(1+Main!$B$5)^(OptimumBenefits!AN22-OptimumBenefits!$A22))*(VLOOKUP(AN22,'Survival Probability'!$A$3:$F$98,3)/VLOOKUP($A22,'Survival Probability'!$A$3:$F$98,3)))</f>
        <v>2.4229088750298424</v>
      </c>
      <c r="AR22" s="282">
        <f t="shared" si="14"/>
        <v>0</v>
      </c>
      <c r="AS22" s="200">
        <f t="shared" ref="AS22:DD22" si="1252">AS21</f>
        <v>33</v>
      </c>
      <c r="AT22" s="416">
        <f>IF($B22&lt;Main!$B$10,0,HLOOKUP(AS22,ReplacementRates!$A$3:$BE$59,ReplacementRates!$A21-5,1))*IF(Main!$B$30=1,Main!$B$31,(IF(OptimumBenefits!$B22&lt;20,Main!$B$31,IF(OptimumBenefits!$B22&lt;25,Main!$B$32,IF(OptimumBenefits!$B22&lt;30,Main!$B$33,Main!$B$34)))))*OptimumBenefits!$B22</f>
        <v>0</v>
      </c>
      <c r="AU22" s="418">
        <f ca="1">AT22*IF($B22=Salary!$B22,Salary!$I22,"")</f>
        <v>0</v>
      </c>
      <c r="AV22" s="419">
        <f ca="1">IF($B22&lt;Main!$B$10,0,(VLOOKUP(AS22,'Survival Probability'!$A$3:$F$98,6)/(1+Main!$B$5)^(OptimumBenefits!AS22-OptimumBenefits!$A22))*(VLOOKUP(AS22,'Survival Probability'!$A$3:$F$98,3)/VLOOKUP($A22,'Survival Probability'!$A$3:$F$98,3)))</f>
        <v>2.2637425644685392</v>
      </c>
      <c r="AW22" s="282">
        <f t="shared" si="16"/>
        <v>0</v>
      </c>
      <c r="AX22" s="200">
        <f t="shared" ref="AX22:DI22" si="1253">AX21</f>
        <v>34</v>
      </c>
      <c r="AY22" s="416">
        <f>IF($B22&lt;Main!$B$10,0,HLOOKUP(AX22,ReplacementRates!$A$3:$BE$59,ReplacementRates!$A21-5,1))*IF(Main!$B$30=1,Main!$B$31,(IF(OptimumBenefits!$B22&lt;20,Main!$B$31,IF(OptimumBenefits!$B22&lt;25,Main!$B$32,IF(OptimumBenefits!$B22&lt;30,Main!$B$33,Main!$B$34)))))*OptimumBenefits!$B22</f>
        <v>0</v>
      </c>
      <c r="AZ22" s="418">
        <f ca="1">AY22*IF($B22=Salary!$B22,Salary!$I22,"")</f>
        <v>0</v>
      </c>
      <c r="BA22" s="419">
        <f ca="1">IF($B22&lt;Main!$B$10,0,(VLOOKUP(AX22,'Survival Probability'!$A$3:$F$98,6)/(1+Main!$B$5)^(OptimumBenefits!AX22-OptimumBenefits!$A22))*(VLOOKUP(AX22,'Survival Probability'!$A$3:$F$98,3)/VLOOKUP($A22,'Survival Probability'!$A$3:$F$98,3)))</f>
        <v>2.1149930058795534</v>
      </c>
      <c r="BB22" s="282">
        <f t="shared" si="18"/>
        <v>0</v>
      </c>
      <c r="BC22" s="200">
        <f t="shared" ref="BC22:DN22" si="1254">BC21</f>
        <v>35</v>
      </c>
      <c r="BD22" s="416">
        <f>IF($B22&lt;Main!$B$10,0,HLOOKUP(BC22,ReplacementRates!$A$3:$BE$59,ReplacementRates!$A21-5,1))*IF(Main!$B$30=1,Main!$B$31,(IF(OptimumBenefits!$B22&lt;20,Main!$B$31,IF(OptimumBenefits!$B22&lt;25,Main!$B$32,IF(OptimumBenefits!$B22&lt;30,Main!$B$33,Main!$B$34)))))*OptimumBenefits!$B22</f>
        <v>0</v>
      </c>
      <c r="BE22" s="418">
        <f ca="1">BD22*IF($B22=Salary!$B22,Salary!$I22,"")</f>
        <v>0</v>
      </c>
      <c r="BF22" s="419">
        <f ca="1">IF($B22&lt;Main!$B$10,0,(VLOOKUP(BC22,'Survival Probability'!$A$3:$F$98,6)/(1+Main!$B$5)^(OptimumBenefits!BC22-OptimumBenefits!$A22))*(VLOOKUP(BC22,'Survival Probability'!$A$3:$F$98,3)/VLOOKUP($A22,'Survival Probability'!$A$3:$F$98,3)))</f>
        <v>1.9759842245807184</v>
      </c>
      <c r="BG22" s="282">
        <f t="shared" si="20"/>
        <v>0</v>
      </c>
      <c r="BH22" s="200">
        <f t="shared" ref="BH22:DS22" si="1255">BH21</f>
        <v>36</v>
      </c>
      <c r="BI22" s="416">
        <f>IF($B22&lt;Main!$B$10,0,HLOOKUP(BH22,ReplacementRates!$A$3:$BE$59,ReplacementRates!$A21-5,1))*IF(Main!$B$30=1,Main!$B$31,(IF(OptimumBenefits!$B22&lt;20,Main!$B$31,IF(OptimumBenefits!$B22&lt;25,Main!$B$32,IF(OptimumBenefits!$B22&lt;30,Main!$B$33,Main!$B$34)))))*OptimumBenefits!$B22</f>
        <v>0</v>
      </c>
      <c r="BJ22" s="418">
        <f ca="1">BI22*IF($B22=Salary!$B22,Salary!$I22,"")</f>
        <v>0</v>
      </c>
      <c r="BK22" s="419">
        <f ca="1">IF($B22&lt;Main!$B$10,0,(VLOOKUP(BH22,'Survival Probability'!$A$3:$F$98,6)/(1+Main!$B$5)^(OptimumBenefits!BH22-OptimumBenefits!$A22))*(VLOOKUP(BH22,'Survival Probability'!$A$3:$F$98,3)/VLOOKUP($A22,'Survival Probability'!$A$3:$F$98,3)))</f>
        <v>1.8460839977615651</v>
      </c>
      <c r="BL22" s="282">
        <f t="shared" si="22"/>
        <v>0</v>
      </c>
      <c r="BM22" s="200">
        <f t="shared" ref="BM22:DX22" si="1256">BM21</f>
        <v>37</v>
      </c>
      <c r="BN22" s="416">
        <f>IF($B22&lt;Main!$B$10,0,HLOOKUP(BM22,ReplacementRates!$A$3:$BE$59,ReplacementRates!$A21-5,1))*IF(Main!$B$30=1,Main!$B$31,(IF(OptimumBenefits!$B22&lt;20,Main!$B$31,IF(OptimumBenefits!$B22&lt;25,Main!$B$32,IF(OptimumBenefits!$B22&lt;30,Main!$B$33,Main!$B$34)))))*OptimumBenefits!$B22</f>
        <v>0</v>
      </c>
      <c r="BO22" s="418">
        <f ca="1">BN22*IF($B22=Salary!$B22,Salary!$I22,"")</f>
        <v>0</v>
      </c>
      <c r="BP22" s="419">
        <f ca="1">IF($B22&lt;Main!$B$10,0,(VLOOKUP(BM22,'Survival Probability'!$A$3:$F$98,6)/(1+Main!$B$5)^(OptimumBenefits!BM22-OptimumBenefits!$A22))*(VLOOKUP(BM22,'Survival Probability'!$A$3:$F$98,3)/VLOOKUP($A22,'Survival Probability'!$A$3:$F$98,3)))</f>
        <v>1.7246826406533706</v>
      </c>
      <c r="BQ22" s="282">
        <f t="shared" si="24"/>
        <v>0</v>
      </c>
      <c r="BR22" s="200">
        <f t="shared" ref="BR22:EC22" si="1257">BR21</f>
        <v>38</v>
      </c>
      <c r="BS22" s="416">
        <f>IF($B22&lt;Main!$B$10,0,HLOOKUP(BR22,ReplacementRates!$A$3:$BE$59,ReplacementRates!$A21-5,1))*IF(Main!$B$30=1,Main!$B$31,(IF(OptimumBenefits!$B22&lt;20,Main!$B$31,IF(OptimumBenefits!$B22&lt;25,Main!$B$32,IF(OptimumBenefits!$B22&lt;30,Main!$B$33,Main!$B$34)))))*OptimumBenefits!$B22</f>
        <v>0</v>
      </c>
      <c r="BT22" s="418">
        <f ca="1">BS22*IF($B22=Salary!$B22,Salary!$I22,"")</f>
        <v>0</v>
      </c>
      <c r="BU22" s="419">
        <f ca="1">IF($B22&lt;Main!$B$10,0,(VLOOKUP(BR22,'Survival Probability'!$A$3:$F$98,6)/(1+Main!$B$5)^(OptimumBenefits!BR22-OptimumBenefits!$A22))*(VLOOKUP(BR22,'Survival Probability'!$A$3:$F$98,3)/VLOOKUP($A22,'Survival Probability'!$A$3:$F$98,3)))</f>
        <v>1.6112313946724672</v>
      </c>
      <c r="BV22" s="282">
        <f t="shared" si="26"/>
        <v>0</v>
      </c>
      <c r="BW22" s="200">
        <f t="shared" ref="BW22:EH22" si="1258">BW21</f>
        <v>39</v>
      </c>
      <c r="BX22" s="416">
        <f>IF($B22&lt;Main!$B$10,0,HLOOKUP(BW22,ReplacementRates!$A$3:$BE$59,ReplacementRates!$A21-5,1))*IF(Main!$B$30=1,Main!$B$31,(IF(OptimumBenefits!$B22&lt;20,Main!$B$31,IF(OptimumBenefits!$B22&lt;25,Main!$B$32,IF(OptimumBenefits!$B22&lt;30,Main!$B$33,Main!$B$34)))))*OptimumBenefits!$B22</f>
        <v>0</v>
      </c>
      <c r="BY22" s="418">
        <f ca="1">BX22*IF($B22=Salary!$B22,Salary!$I22,"")</f>
        <v>0</v>
      </c>
      <c r="BZ22" s="419">
        <f ca="1">IF($B22&lt;Main!$B$10,0,(VLOOKUP(BW22,'Survival Probability'!$A$3:$F$98,6)/(1+Main!$B$5)^(OptimumBenefits!BW22-OptimumBenefits!$A22))*(VLOOKUP(BW22,'Survival Probability'!$A$3:$F$98,3)/VLOOKUP($A22,'Survival Probability'!$A$3:$F$98,3)))</f>
        <v>1.5052162205402573</v>
      </c>
      <c r="CA22" s="282">
        <f t="shared" si="28"/>
        <v>0</v>
      </c>
      <c r="CB22" s="200">
        <f t="shared" ref="CB22:EM22" si="1259">CB21</f>
        <v>40</v>
      </c>
      <c r="CC22" s="416">
        <f>IF($B22&lt;Main!$B$10,0,HLOOKUP(CB22,ReplacementRates!$A$3:$BE$59,ReplacementRates!$A21-5,1))*IF(Main!$B$30=1,Main!$B$31,(IF(OptimumBenefits!$B22&lt;20,Main!$B$31,IF(OptimumBenefits!$B22&lt;25,Main!$B$32,IF(OptimumBenefits!$B22&lt;30,Main!$B$33,Main!$B$34)))))*OptimumBenefits!$B22</f>
        <v>0</v>
      </c>
      <c r="CD22" s="418">
        <f ca="1">CC22*IF($B22=Salary!$B22,Salary!$I22,"")</f>
        <v>0</v>
      </c>
      <c r="CE22" s="419">
        <f ca="1">IF($B22&lt;Main!$B$10,0,(VLOOKUP(CB22,'Survival Probability'!$A$3:$F$98,6)/(1+Main!$B$5)^(OptimumBenefits!CB22-OptimumBenefits!$A22))*(VLOOKUP(CB22,'Survival Probability'!$A$3:$F$98,3)/VLOOKUP($A22,'Survival Probability'!$A$3:$F$98,3)))</f>
        <v>1.4061551955724636</v>
      </c>
      <c r="CF22" s="282">
        <f t="shared" si="30"/>
        <v>0</v>
      </c>
      <c r="CG22" s="200">
        <f t="shared" ref="CG22:ER22" si="1260">CG21</f>
        <v>41</v>
      </c>
      <c r="CH22" s="416">
        <f>IF($B22&lt;Main!$B$10,0,HLOOKUP(CG22,ReplacementRates!$A$3:$BE$59,ReplacementRates!$A21-5,1))*IF(Main!$B$30=1,Main!$B$31,(IF(OptimumBenefits!$B22&lt;20,Main!$B$31,IF(OptimumBenefits!$B22&lt;25,Main!$B$32,IF(OptimumBenefits!$B22&lt;30,Main!$B$33,Main!$B$34)))))*OptimumBenefits!$B22</f>
        <v>0</v>
      </c>
      <c r="CI22" s="418">
        <f ca="1">CH22*IF($B22=Salary!$B22,Salary!$I22,"")</f>
        <v>0</v>
      </c>
      <c r="CJ22" s="419">
        <f ca="1">IF($B22&lt;Main!$B$10,0,(VLOOKUP(CG22,'Survival Probability'!$A$3:$F$98,6)/(1+Main!$B$5)^(OptimumBenefits!CG22-OptimumBenefits!$A22))*(VLOOKUP(CG22,'Survival Probability'!$A$3:$F$98,3)/VLOOKUP($A22,'Survival Probability'!$A$3:$F$98,3)))</f>
        <v>1.313597143365794</v>
      </c>
      <c r="CK22" s="282">
        <f t="shared" si="32"/>
        <v>0</v>
      </c>
      <c r="CL22" s="200">
        <f t="shared" ref="CL22:EW22" si="1261">CL21</f>
        <v>42</v>
      </c>
      <c r="CM22" s="416">
        <f>IF($B22&lt;Main!$B$10,0,HLOOKUP(CL22,ReplacementRates!$A$3:$BE$59,ReplacementRates!$A21-5,1))*IF(Main!$B$30=1,Main!$B$31,(IF(OptimumBenefits!$B22&lt;20,Main!$B$31,IF(OptimumBenefits!$B22&lt;25,Main!$B$32,IF(OptimumBenefits!$B22&lt;30,Main!$B$33,Main!$B$34)))))*OptimumBenefits!$B22</f>
        <v>0</v>
      </c>
      <c r="CN22" s="418">
        <f ca="1">CM22*IF($B22=Salary!$B22,Salary!$I22,"")</f>
        <v>0</v>
      </c>
      <c r="CO22" s="419">
        <f ca="1">IF($B22&lt;Main!$B$10,0,(VLOOKUP(CL22,'Survival Probability'!$A$3:$F$98,6)/(1+Main!$B$5)^(OptimumBenefits!CL22-OptimumBenefits!$A22))*(VLOOKUP(CL22,'Survival Probability'!$A$3:$F$98,3)/VLOOKUP($A22,'Survival Probability'!$A$3:$F$98,3)))</f>
        <v>1.2270771359899368</v>
      </c>
      <c r="CP22" s="282">
        <f t="shared" si="34"/>
        <v>0</v>
      </c>
      <c r="CQ22" s="200">
        <f t="shared" ref="CQ22:FB22" si="1262">CQ21</f>
        <v>43</v>
      </c>
      <c r="CR22" s="416">
        <f>IF($B22&lt;Main!$B$10,0,HLOOKUP(CQ22,ReplacementRates!$A$3:$BE$59,ReplacementRates!$A21-5,1))*IF(Main!$B$30=1,Main!$B$31,(IF(OptimumBenefits!$B22&lt;20,Main!$B$31,IF(OptimumBenefits!$B22&lt;25,Main!$B$32,IF(OptimumBenefits!$B22&lt;30,Main!$B$33,Main!$B$34)))))*OptimumBenefits!$B22</f>
        <v>0</v>
      </c>
      <c r="CS22" s="418">
        <f ca="1">CR22*IF($B22=Salary!$B22,Salary!$I22,"")</f>
        <v>0</v>
      </c>
      <c r="CT22" s="419">
        <f ca="1">IF($B22&lt;Main!$B$10,0,(VLOOKUP(CQ22,'Survival Probability'!$A$3:$F$98,6)/(1+Main!$B$5)^(OptimumBenefits!CQ22-OptimumBenefits!$A22))*(VLOOKUP(CQ22,'Survival Probability'!$A$3:$F$98,3)/VLOOKUP($A22,'Survival Probability'!$A$3:$F$98,3)))</f>
        <v>1.146209256261177</v>
      </c>
      <c r="CU22" s="282">
        <f t="shared" si="36"/>
        <v>0</v>
      </c>
      <c r="CV22" s="200">
        <f t="shared" ref="CV22:FG22" si="1263">CV21</f>
        <v>44</v>
      </c>
      <c r="CW22" s="416">
        <f>IF($B22&lt;Main!$B$10,0,HLOOKUP(CV22,ReplacementRates!$A$3:$BE$59,ReplacementRates!$A21-5,1))*IF(Main!$B$30=1,Main!$B$31,(IF(OptimumBenefits!$B22&lt;20,Main!$B$31,IF(OptimumBenefits!$B22&lt;25,Main!$B$32,IF(OptimumBenefits!$B22&lt;30,Main!$B$33,Main!$B$34)))))*OptimumBenefits!$B22</f>
        <v>0</v>
      </c>
      <c r="CX22" s="418">
        <f ca="1">CW22*IF($B22=Salary!$B22,Salary!$I22,"")</f>
        <v>0</v>
      </c>
      <c r="CY22" s="419">
        <f ca="1">IF($B22&lt;Main!$B$10,0,(VLOOKUP(CV22,'Survival Probability'!$A$3:$F$98,6)/(1+Main!$B$5)^(OptimumBenefits!CV22-OptimumBenefits!$A22))*(VLOOKUP(CV22,'Survival Probability'!$A$3:$F$98,3)/VLOOKUP($A22,'Survival Probability'!$A$3:$F$98,3)))</f>
        <v>1.0706305933245539</v>
      </c>
      <c r="CZ22" s="282">
        <f t="shared" si="38"/>
        <v>0</v>
      </c>
      <c r="DA22" s="200">
        <f t="shared" ref="DA22:FL22" si="1264">DA21</f>
        <v>45</v>
      </c>
      <c r="DB22" s="416">
        <f>IF($B22&lt;Main!$B$10,0,HLOOKUP(DA22,ReplacementRates!$A$3:$BE$59,ReplacementRates!$A21-5,1))*IF(Main!$B$30=1,Main!$B$31,(IF(OptimumBenefits!$B22&lt;20,Main!$B$31,IF(OptimumBenefits!$B22&lt;25,Main!$B$32,IF(OptimumBenefits!$B22&lt;30,Main!$B$33,Main!$B$34)))))*OptimumBenefits!$B22</f>
        <v>0</v>
      </c>
      <c r="DC22" s="418">
        <f ca="1">DB22*IF($B22=Salary!$B22,Salary!$I22,"")</f>
        <v>0</v>
      </c>
      <c r="DD22" s="419">
        <f ca="1">IF($B22&lt;Main!$B$10,0,(VLOOKUP(DA22,'Survival Probability'!$A$3:$F$98,6)/(1+Main!$B$5)^(OptimumBenefits!DA22-OptimumBenefits!$A22))*(VLOOKUP(DA22,'Survival Probability'!$A$3:$F$98,3)/VLOOKUP($A22,'Survival Probability'!$A$3:$F$98,3)))</f>
        <v>18.159666490527496</v>
      </c>
      <c r="DE22" s="282">
        <f t="shared" ca="1" si="40"/>
        <v>0</v>
      </c>
      <c r="DF22" s="200">
        <f t="shared" ref="DF22:FQ22" si="1265">DF21</f>
        <v>46</v>
      </c>
      <c r="DG22" s="416">
        <f>IF($B22&lt;Main!$B$10,0,HLOOKUP(DF22,ReplacementRates!$A$3:$BE$59,ReplacementRates!$A21-5,1))*IF(Main!$B$30=1,Main!$B$31,(IF(OptimumBenefits!$B22&lt;20,Main!$B$31,IF(OptimumBenefits!$B22&lt;25,Main!$B$32,IF(OptimumBenefits!$B22&lt;30,Main!$B$33,Main!$B$34)))))*OptimumBenefits!$B22</f>
        <v>0</v>
      </c>
      <c r="DH22" s="418">
        <f ca="1">DG22*IF($B22=Salary!$B22,Salary!$I22,"")</f>
        <v>0</v>
      </c>
      <c r="DI22" s="419">
        <f ca="1">IF($B22&lt;Main!$B$10,0,(VLOOKUP(DF22,'Survival Probability'!$A$3:$F$98,6)/(1+Main!$B$5)^(OptimumBenefits!DF22-OptimumBenefits!$A22))*(VLOOKUP(DF22,'Survival Probability'!$A$3:$F$98,3)/VLOOKUP($A22,'Survival Probability'!$A$3:$F$98,3)))</f>
        <v>16.856253919968069</v>
      </c>
      <c r="DJ22" s="282">
        <f t="shared" ca="1" si="42"/>
        <v>0</v>
      </c>
      <c r="DK22" s="200">
        <f t="shared" ref="DK22:FV22" si="1266">DK21</f>
        <v>47</v>
      </c>
      <c r="DL22" s="416">
        <f>IF($B22&lt;Main!$B$10,0,HLOOKUP(DK22,ReplacementRates!$A$3:$BE$59,ReplacementRates!$A21-5,1))*IF(Main!$B$30=1,Main!$B$31,(IF(OptimumBenefits!$B22&lt;20,Main!$B$31,IF(OptimumBenefits!$B22&lt;25,Main!$B$32,IF(OptimumBenefits!$B22&lt;30,Main!$B$33,Main!$B$34)))))*OptimumBenefits!$B22</f>
        <v>0</v>
      </c>
      <c r="DM22" s="418">
        <f ca="1">DL22*IF($B22=Salary!$B22,Salary!$I22,"")</f>
        <v>0</v>
      </c>
      <c r="DN22" s="419">
        <f ca="1">IF($B22&lt;Main!$B$10,0,(VLOOKUP(DK22,'Survival Probability'!$A$3:$F$98,6)/(1+Main!$B$5)^(OptimumBenefits!DK22-OptimumBenefits!$A22))*(VLOOKUP(DK22,'Survival Probability'!$A$3:$F$98,3)/VLOOKUP($A22,'Survival Probability'!$A$3:$F$98,3)))</f>
        <v>15.640724141444618</v>
      </c>
      <c r="DO22" s="282">
        <f t="shared" ca="1" si="44"/>
        <v>0</v>
      </c>
      <c r="DP22" s="200">
        <f t="shared" ref="DP22:GA22" si="1267">DP21</f>
        <v>48</v>
      </c>
      <c r="DQ22" s="416">
        <f>IF($B22&lt;Main!$B$10,0,HLOOKUP(DP22,ReplacementRates!$A$3:$BE$59,ReplacementRates!$A21-5,1))*IF(Main!$B$30=1,Main!$B$31,(IF(OptimumBenefits!$B22&lt;20,Main!$B$31,IF(OptimumBenefits!$B22&lt;25,Main!$B$32,IF(OptimumBenefits!$B22&lt;30,Main!$B$33,Main!$B$34)))))*OptimumBenefits!$B22</f>
        <v>0</v>
      </c>
      <c r="DR22" s="418">
        <f ca="1">DQ22*IF($B22=Salary!$B22,Salary!$I22,"")</f>
        <v>0</v>
      </c>
      <c r="DS22" s="419">
        <f ca="1">IF($B22&lt;Main!$B$10,0,(VLOOKUP(DP22,'Survival Probability'!$A$3:$F$98,6)/(1+Main!$B$5)^(OptimumBenefits!DP22-OptimumBenefits!$A22))*(VLOOKUP(DP22,'Survival Probability'!$A$3:$F$98,3)/VLOOKUP($A22,'Survival Probability'!$A$3:$F$98,3)))</f>
        <v>14.507292408893866</v>
      </c>
      <c r="DT22" s="282">
        <f t="shared" ca="1" si="46"/>
        <v>0</v>
      </c>
      <c r="DU22" s="200">
        <f t="shared" ref="DU22:GF22" si="1268">DU21</f>
        <v>49</v>
      </c>
      <c r="DV22" s="416">
        <f>IF($B22&lt;Main!$B$10,0,HLOOKUP(DU22,ReplacementRates!$A$3:$BE$59,ReplacementRates!$A21-5,1))*IF(Main!$B$30=1,Main!$B$31,(IF(OptimumBenefits!$B22&lt;20,Main!$B$31,IF(OptimumBenefits!$B22&lt;25,Main!$B$32,IF(OptimumBenefits!$B22&lt;30,Main!$B$33,Main!$B$34)))))*OptimumBenefits!$B22</f>
        <v>0</v>
      </c>
      <c r="DW22" s="418">
        <f ca="1">DV22*IF($B22=Salary!$B22,Salary!$I22,"")</f>
        <v>0</v>
      </c>
      <c r="DX22" s="419">
        <f ca="1">IF($B22&lt;Main!$B$10,0,(VLOOKUP(DU22,'Survival Probability'!$A$3:$F$98,6)/(1+Main!$B$5)^(OptimumBenefits!DU22-OptimumBenefits!$A22))*(VLOOKUP(DU22,'Survival Probability'!$A$3:$F$98,3)/VLOOKUP($A22,'Survival Probability'!$A$3:$F$98,3)))</f>
        <v>13.450549158463193</v>
      </c>
      <c r="DY22" s="282">
        <f t="shared" ca="1" si="48"/>
        <v>0</v>
      </c>
      <c r="DZ22" s="200">
        <f t="shared" ref="DZ22:GK22" si="1269">DZ21</f>
        <v>50</v>
      </c>
      <c r="EA22" s="416">
        <f>IF($B22&lt;Main!$B$10,0,HLOOKUP(DZ22,ReplacementRates!$A$3:$BE$59,ReplacementRates!$A21-5,1))*IF(Main!$B$30=1,Main!$B$31,(IF(OptimumBenefits!$B22&lt;20,Main!$B$31,IF(OptimumBenefits!$B22&lt;25,Main!$B$32,IF(OptimumBenefits!$B22&lt;30,Main!$B$33,Main!$B$34)))))*OptimumBenefits!$B22</f>
        <v>0</v>
      </c>
      <c r="EB22" s="418">
        <f ca="1">EA22*IF($B22=Salary!$B22,Salary!$I22,"")</f>
        <v>0</v>
      </c>
      <c r="EC22" s="419">
        <f ca="1">IF($B22&lt;Main!$B$10,0,(VLOOKUP(DZ22,'Survival Probability'!$A$3:$F$98,6)/(1+Main!$B$5)^(OptimumBenefits!DZ22-OptimumBenefits!$A22))*(VLOOKUP(DZ22,'Survival Probability'!$A$3:$F$98,3)/VLOOKUP($A22,'Survival Probability'!$A$3:$F$98,3)))</f>
        <v>12.465436622659292</v>
      </c>
      <c r="ED22" s="282">
        <f t="shared" ca="1" si="50"/>
        <v>0</v>
      </c>
      <c r="EE22" s="200">
        <f t="shared" ref="EE22:GP22" si="1270">EE21</f>
        <v>51</v>
      </c>
      <c r="EF22" s="416">
        <f>IF($B22&lt;Main!$B$10,0,HLOOKUP(EE22,ReplacementRates!$A$3:$BE$59,ReplacementRates!$A21-5,1))*IF(Main!$B$30=1,Main!$B$31,(IF(OptimumBenefits!$B22&lt;20,Main!$B$31,IF(OptimumBenefits!$B22&lt;25,Main!$B$32,IF(OptimumBenefits!$B22&lt;30,Main!$B$33,Main!$B$34)))))*OptimumBenefits!$B22</f>
        <v>0</v>
      </c>
      <c r="EG22" s="418">
        <f ca="1">EF22*IF($B22=Salary!$B22,Salary!$I22,"")</f>
        <v>0</v>
      </c>
      <c r="EH22" s="419">
        <f ca="1">IF($B22&lt;Main!$B$10,0,(VLOOKUP(EE22,'Survival Probability'!$A$3:$F$98,6)/(1+Main!$B$5)^(OptimumBenefits!EE22-OptimumBenefits!$A22))*(VLOOKUP(EE22,'Survival Probability'!$A$3:$F$98,3)/VLOOKUP($A22,'Survival Probability'!$A$3:$F$98,3)))</f>
        <v>11.547226707437451</v>
      </c>
      <c r="EI22" s="282">
        <f t="shared" ca="1" si="52"/>
        <v>0</v>
      </c>
      <c r="EJ22" s="200">
        <f t="shared" ref="EJ22:GU22" si="1271">EJ21</f>
        <v>52</v>
      </c>
      <c r="EK22" s="416">
        <f>IF($B22&lt;Main!$B$10,0,HLOOKUP(EJ22,ReplacementRates!$A$3:$BE$59,ReplacementRates!$A21-5,1))*IF(Main!$B$30=1,Main!$B$31,(IF(OptimumBenefits!$B22&lt;20,Main!$B$31,IF(OptimumBenefits!$B22&lt;25,Main!$B$32,IF(OptimumBenefits!$B22&lt;30,Main!$B$33,Main!$B$34)))))*OptimumBenefits!$B22</f>
        <v>0</v>
      </c>
      <c r="EL22" s="418">
        <f ca="1">EK22*IF($B22=Salary!$B22,Salary!$I22,"")</f>
        <v>0</v>
      </c>
      <c r="EM22" s="419">
        <f ca="1">IF($B22&lt;Main!$B$10,0,(VLOOKUP(EJ22,'Survival Probability'!$A$3:$F$98,6)/(1+Main!$B$5)^(OptimumBenefits!EJ22-OptimumBenefits!$A22))*(VLOOKUP(EJ22,'Survival Probability'!$A$3:$F$98,3)/VLOOKUP($A22,'Survival Probability'!$A$3:$F$98,3)))</f>
        <v>10.691500034954565</v>
      </c>
      <c r="EN22" s="282">
        <f t="shared" ca="1" si="54"/>
        <v>0</v>
      </c>
      <c r="EO22" s="200">
        <f t="shared" ref="EO22:GZ22" si="1272">EO21</f>
        <v>53</v>
      </c>
      <c r="EP22" s="416">
        <f>IF($B22&lt;Main!$B$10,0,HLOOKUP(EO22,ReplacementRates!$A$3:$BE$59,ReplacementRates!$A21-5,1))*IF(Main!$B$30=1,Main!$B$31,(IF(OptimumBenefits!$B22&lt;20,Main!$B$31,IF(OptimumBenefits!$B22&lt;25,Main!$B$32,IF(OptimumBenefits!$B22&lt;30,Main!$B$33,Main!$B$34)))))*OptimumBenefits!$B22</f>
        <v>0</v>
      </c>
      <c r="EQ22" s="418">
        <f ca="1">EP22*IF($B22=Salary!$B22,Salary!$I22,"")</f>
        <v>0</v>
      </c>
      <c r="ER22" s="419">
        <f ca="1">IF($B22&lt;Main!$B$10,0,(VLOOKUP(EO22,'Survival Probability'!$A$3:$F$98,6)/(1+Main!$B$5)^(OptimumBenefits!EO22-OptimumBenefits!$A22))*(VLOOKUP(EO22,'Survival Probability'!$A$3:$F$98,3)/VLOOKUP($A22,'Survival Probability'!$A$3:$F$98,3)))</f>
        <v>9.8941306173315215</v>
      </c>
      <c r="ES22" s="282">
        <f t="shared" ca="1" si="56"/>
        <v>0</v>
      </c>
      <c r="ET22" s="200">
        <f t="shared" ref="ET22:HE22" si="1273">ET21</f>
        <v>54</v>
      </c>
      <c r="EU22" s="416">
        <f>IF($B22&lt;Main!$B$10,0,HLOOKUP(ET22,ReplacementRates!$A$3:$BE$59,ReplacementRates!$A21-5,1))*IF(Main!$B$30=1,Main!$B$31,(IF(OptimumBenefits!$B22&lt;20,Main!$B$31,IF(OptimumBenefits!$B22&lt;25,Main!$B$32,IF(OptimumBenefits!$B22&lt;30,Main!$B$33,Main!$B$34)))))*OptimumBenefits!$B22</f>
        <v>0</v>
      </c>
      <c r="EV22" s="418">
        <f ca="1">EU22*IF($B22=Salary!$B22,Salary!$I22,"")</f>
        <v>0</v>
      </c>
      <c r="EW22" s="419">
        <f ca="1">IF($B22&lt;Main!$B$10,0,(VLOOKUP(ET22,'Survival Probability'!$A$3:$F$98,6)/(1+Main!$B$5)^(OptimumBenefits!ET22-OptimumBenefits!$A22))*(VLOOKUP(ET22,'Survival Probability'!$A$3:$F$98,3)/VLOOKUP($A22,'Survival Probability'!$A$3:$F$98,3)))</f>
        <v>9.1512614982391032</v>
      </c>
      <c r="EX22" s="282">
        <f t="shared" ca="1" si="58"/>
        <v>0</v>
      </c>
      <c r="EY22" s="200">
        <f t="shared" ref="EY22:HJ22" si="1274">EY21</f>
        <v>55</v>
      </c>
      <c r="EZ22" s="416">
        <f>IF($B22&lt;Main!$B$10,0,HLOOKUP(EY22,ReplacementRates!$A$3:$BE$59,ReplacementRates!$A21-5,1))*IF(Main!$B$30=1,Main!$B$31,(IF(OptimumBenefits!$B22&lt;20,Main!$B$31,IF(OptimumBenefits!$B22&lt;25,Main!$B$32,IF(OptimumBenefits!$B22&lt;30,Main!$B$33,Main!$B$34)))))*OptimumBenefits!$B22</f>
        <v>0</v>
      </c>
      <c r="FA22" s="418">
        <f ca="1">EZ22*IF($B22=Salary!$B22,Salary!$I22,"")</f>
        <v>0</v>
      </c>
      <c r="FB22" s="419">
        <f ca="1">IF($B22&lt;Main!$B$10,0,(VLOOKUP(EY22,'Survival Probability'!$A$3:$F$98,6)/(1+Main!$B$5)^(OptimumBenefits!EY22-OptimumBenefits!$A22))*(VLOOKUP(EY22,'Survival Probability'!$A$3:$F$98,3)/VLOOKUP($A22,'Survival Probability'!$A$3:$F$98,3)))</f>
        <v>8.459286804873642</v>
      </c>
      <c r="FC22" s="282">
        <f t="shared" ca="1" si="60"/>
        <v>0</v>
      </c>
      <c r="FD22" s="200">
        <f t="shared" ref="FD22:HO22" si="1275">FD21</f>
        <v>56</v>
      </c>
      <c r="FE22" s="416">
        <f>IF($B22&lt;Main!$B$10,0,HLOOKUP(FD22,ReplacementRates!$A$3:$BE$59,ReplacementRates!$A21-5,1))*IF(Main!$B$30=1,Main!$B$31,(IF(OptimumBenefits!$B22&lt;20,Main!$B$31,IF(OptimumBenefits!$B22&lt;25,Main!$B$32,IF(OptimumBenefits!$B22&lt;30,Main!$B$33,Main!$B$34)))))*OptimumBenefits!$B22</f>
        <v>0</v>
      </c>
      <c r="FF22" s="418">
        <f ca="1">FE22*IF($B22=Salary!$B22,Salary!$I22,"")</f>
        <v>0</v>
      </c>
      <c r="FG22" s="419">
        <f ca="1">IF($B22&lt;Main!$B$10,0,(VLOOKUP(FD22,'Survival Probability'!$A$3:$F$98,6)/(1+Main!$B$5)^(OptimumBenefits!FD22-OptimumBenefits!$A22))*(VLOOKUP(FD22,'Survival Probability'!$A$3:$F$98,3)/VLOOKUP($A22,'Survival Probability'!$A$3:$F$98,3)))</f>
        <v>7.8148354436443945</v>
      </c>
      <c r="FH22" s="282">
        <f t="shared" ca="1" si="62"/>
        <v>0</v>
      </c>
      <c r="FI22" s="200">
        <f t="shared" ref="FI22:HT22" si="1276">FI21</f>
        <v>57</v>
      </c>
      <c r="FJ22" s="416">
        <f>IF($B22&lt;Main!$B$10,0,HLOOKUP(FI22,ReplacementRates!$A$3:$BE$59,ReplacementRates!$A21-5,1))*IF(Main!$B$30=1,Main!$B$31,(IF(OptimumBenefits!$B22&lt;20,Main!$B$31,IF(OptimumBenefits!$B22&lt;25,Main!$B$32,IF(OptimumBenefits!$B22&lt;30,Main!$B$33,Main!$B$34)))))*OptimumBenefits!$B22</f>
        <v>0</v>
      </c>
      <c r="FK22" s="418">
        <f ca="1">FJ22*IF($B22=Salary!$B22,Salary!$I22,"")</f>
        <v>0</v>
      </c>
      <c r="FL22" s="419">
        <f ca="1">IF($B22&lt;Main!$B$10,0,(VLOOKUP(FI22,'Survival Probability'!$A$3:$F$98,6)/(1+Main!$B$5)^(OptimumBenefits!FI22-OptimumBenefits!$A22))*(VLOOKUP(FI22,'Survival Probability'!$A$3:$F$98,3)/VLOOKUP($A22,'Survival Probability'!$A$3:$F$98,3)))</f>
        <v>7.2147552363524357</v>
      </c>
      <c r="FM22" s="282">
        <f t="shared" ca="1" si="64"/>
        <v>0</v>
      </c>
      <c r="FN22" s="200">
        <f t="shared" ref="FN22:HY22" si="1277">FN21</f>
        <v>58</v>
      </c>
      <c r="FO22" s="416">
        <f>IF($B22&lt;Main!$B$10,0,HLOOKUP(FN22,ReplacementRates!$A$3:$BE$59,ReplacementRates!$A21-5,1))*IF(Main!$B$30=1,Main!$B$31,(IF(OptimumBenefits!$B22&lt;20,Main!$B$31,IF(OptimumBenefits!$B22&lt;25,Main!$B$32,IF(OptimumBenefits!$B22&lt;30,Main!$B$33,Main!$B$34)))))*OptimumBenefits!$B22</f>
        <v>0</v>
      </c>
      <c r="FP22" s="418">
        <f ca="1">FO22*IF($B22=Salary!$B22,Salary!$I22,"")</f>
        <v>0</v>
      </c>
      <c r="FQ22" s="419">
        <f ca="1">IF($B22&lt;Main!$B$10,0,(VLOOKUP(FN22,'Survival Probability'!$A$3:$F$98,6)/(1+Main!$B$5)^(OptimumBenefits!FN22-OptimumBenefits!$A22))*(VLOOKUP(FN22,'Survival Probability'!$A$3:$F$98,3)/VLOOKUP($A22,'Survival Probability'!$A$3:$F$98,3)))</f>
        <v>6.6561270570478159</v>
      </c>
      <c r="FR22" s="282">
        <f t="shared" ca="1" si="66"/>
        <v>0</v>
      </c>
      <c r="FS22" s="200">
        <f t="shared" ref="FS22:ID22" si="1278">FS21</f>
        <v>59</v>
      </c>
      <c r="FT22" s="416">
        <f>IF($B22&lt;Main!$B$10,0,HLOOKUP(FS22,ReplacementRates!$A$3:$BE$59,ReplacementRates!$A21-5,1))*IF(Main!$B$30=1,Main!$B$31,(IF(OptimumBenefits!$B22&lt;20,Main!$B$31,IF(OptimumBenefits!$B22&lt;25,Main!$B$32,IF(OptimumBenefits!$B22&lt;30,Main!$B$33,Main!$B$34)))))*OptimumBenefits!$B22</f>
        <v>0</v>
      </c>
      <c r="FU22" s="418">
        <f ca="1">FT22*IF($B22=Salary!$B22,Salary!$I22,"")</f>
        <v>0</v>
      </c>
      <c r="FV22" s="419">
        <f ca="1">IF($B22&lt;Main!$B$10,0,(VLOOKUP(FS22,'Survival Probability'!$A$3:$F$98,6)/(1+Main!$B$5)^(OptimumBenefits!FS22-OptimumBenefits!$A22))*(VLOOKUP(FS22,'Survival Probability'!$A$3:$F$98,3)/VLOOKUP($A22,'Survival Probability'!$A$3:$F$98,3)))</f>
        <v>6.1362166146111425</v>
      </c>
      <c r="FW22" s="282">
        <f t="shared" ca="1" si="68"/>
        <v>0</v>
      </c>
      <c r="FX22" s="200">
        <f t="shared" ref="FX22:II22" si="1279">FX21</f>
        <v>60</v>
      </c>
      <c r="FY22" s="416">
        <f>IF($B22&lt;Main!$B$10,0,HLOOKUP(FX22,ReplacementRates!$A$3:$BE$59,ReplacementRates!$A21-5,1))*IF(Main!$B$30=1,Main!$B$31,(IF(OptimumBenefits!$B22&lt;20,Main!$B$31,IF(OptimumBenefits!$B22&lt;25,Main!$B$32,IF(OptimumBenefits!$B22&lt;30,Main!$B$33,Main!$B$34)))))*OptimumBenefits!$B22</f>
        <v>0.41360000000000002</v>
      </c>
      <c r="FZ22" s="418">
        <f ca="1">FY22*IF($B22=Salary!$B22,Salary!$I22,"")</f>
        <v>22609.37659799766</v>
      </c>
      <c r="GA22" s="419">
        <f ca="1">IF($B22&lt;Main!$B$10,0,(VLOOKUP(FX22,'Survival Probability'!$A$3:$F$98,6)/(1+Main!$B$5)^(OptimumBenefits!FX22-OptimumBenefits!$A22))*(VLOOKUP(FX22,'Survival Probability'!$A$3:$F$98,3)/VLOOKUP($A22,'Survival Probability'!$A$3:$F$98,3)))</f>
        <v>5.652462324271788</v>
      </c>
      <c r="GB22" s="282">
        <f t="shared" ca="1" si="70"/>
        <v>127798.64939545402</v>
      </c>
      <c r="GC22" s="200">
        <f t="shared" ref="GC22:IN22" si="1280">GC21</f>
        <v>61</v>
      </c>
      <c r="GD22" s="416">
        <f>IF($B22&lt;Main!$B$10,0,HLOOKUP(GC22,ReplacementRates!$A$3:$BE$59,ReplacementRates!$A21-5,1))*IF(Main!$B$30=1,Main!$B$31,(IF(OptimumBenefits!$B22&lt;20,Main!$B$31,IF(OptimumBenefits!$B22&lt;25,Main!$B$32,IF(OptimumBenefits!$B22&lt;30,Main!$B$33,Main!$B$34)))))*OptimumBenefits!$B22</f>
        <v>0.42487999999999998</v>
      </c>
      <c r="GE22" s="418">
        <f ca="1">GD22*IF($B22=Salary!$B22,Salary!$I22,"")</f>
        <v>23225.995959761229</v>
      </c>
      <c r="GF22" s="419">
        <f ca="1">IF($B22&lt;Main!$B$10,0,(VLOOKUP(GC22,'Survival Probability'!$A$3:$F$98,6)/(1+Main!$B$5)^(OptimumBenefits!GC22-OptimumBenefits!$A22))*(VLOOKUP(GC22,'Survival Probability'!$A$3:$F$98,3)/VLOOKUP($A22,'Survival Probability'!$A$3:$F$98,3)))</f>
        <v>5.2024645740889657</v>
      </c>
      <c r="GG22" s="282">
        <f t="shared" ca="1" si="72"/>
        <v>120832.42117859123</v>
      </c>
      <c r="GH22" s="200">
        <f t="shared" ref="GH22:IS22" si="1281">GH21</f>
        <v>62</v>
      </c>
      <c r="GI22" s="416">
        <f>IF($B22&lt;Main!$B$10,0,HLOOKUP(GH22,ReplacementRates!$A$3:$BE$59,ReplacementRates!$A21-5,1))*IF(Main!$B$30=1,Main!$B$31,(IF(OptimumBenefits!$B22&lt;20,Main!$B$31,IF(OptimumBenefits!$B22&lt;25,Main!$B$32,IF(OptimumBenefits!$B22&lt;30,Main!$B$33,Main!$B$34)))))*OptimumBenefits!$B22</f>
        <v>0.43615999999999999</v>
      </c>
      <c r="GJ22" s="418">
        <f ca="1">GI22*IF($B22=Salary!$B22,Salary!$I22,"")</f>
        <v>23842.615321524801</v>
      </c>
      <c r="GK22" s="419">
        <f ca="1">IF($B22&lt;Main!$B$10,0,(VLOOKUP(GH22,'Survival Probability'!$A$3:$F$98,6)/(1+Main!$B$5)^(OptimumBenefits!GH22-OptimumBenefits!$A22))*(VLOOKUP(GH22,'Survival Probability'!$A$3:$F$98,3)/VLOOKUP($A22,'Survival Probability'!$A$3:$F$98,3)))</f>
        <v>4.7839753156967308</v>
      </c>
      <c r="GL22" s="282">
        <f t="shared" ca="1" si="74"/>
        <v>114062.48315982733</v>
      </c>
      <c r="GM22" s="200">
        <f t="shared" ref="GM22:IX22" si="1282">GM21</f>
        <v>63</v>
      </c>
      <c r="GN22" s="416">
        <f>IF($B22&lt;Main!$B$10,0,HLOOKUP(GM22,ReplacementRates!$A$3:$BE$59,ReplacementRates!$A21-5,1))*IF(Main!$B$30=1,Main!$B$31,(IF(OptimumBenefits!$B22&lt;20,Main!$B$31,IF(OptimumBenefits!$B22&lt;25,Main!$B$32,IF(OptimumBenefits!$B22&lt;30,Main!$B$33,Main!$B$34)))))*OptimumBenefits!$B22</f>
        <v>0.44744</v>
      </c>
      <c r="GO22" s="418">
        <f ca="1">GN22*IF($B22=Salary!$B22,Salary!$I22,"")</f>
        <v>24459.234683288374</v>
      </c>
      <c r="GP22" s="419">
        <f ca="1">IF($B22&lt;Main!$B$10,0,(VLOOKUP(GM22,'Survival Probability'!$A$3:$F$98,6)/(1+Main!$B$5)^(OptimumBenefits!GM22-OptimumBenefits!$A22))*(VLOOKUP(GM22,'Survival Probability'!$A$3:$F$98,3)/VLOOKUP($A22,'Survival Probability'!$A$3:$F$98,3)))</f>
        <v>4.3949241594568509</v>
      </c>
      <c r="GQ22" s="282">
        <f t="shared" ca="1" si="76"/>
        <v>107496.48143140902</v>
      </c>
      <c r="GR22" s="200">
        <f t="shared" ref="GR22:JC22" si="1283">GR21</f>
        <v>64</v>
      </c>
      <c r="GS22" s="416">
        <f>IF($B22&lt;Main!$B$10,0,HLOOKUP(GR22,ReplacementRates!$A$3:$BE$59,ReplacementRates!$A21-5,1))*IF(Main!$B$30=1,Main!$B$31,(IF(OptimumBenefits!$B22&lt;20,Main!$B$31,IF(OptimumBenefits!$B22&lt;25,Main!$B$32,IF(OptimumBenefits!$B22&lt;30,Main!$B$33,Main!$B$34)))))*OptimumBenefits!$B22</f>
        <v>0.45871999999999996</v>
      </c>
      <c r="GT22" s="418">
        <f ca="1">GS22*IF($B22=Salary!$B22,Salary!$I22,"")</f>
        <v>25075.854045051947</v>
      </c>
      <c r="GU22" s="419">
        <f ca="1">IF($B22&lt;Main!$B$10,0,(VLOOKUP(GR22,'Survival Probability'!$A$3:$F$98,6)/(1+Main!$B$5)^(OptimumBenefits!GR22-OptimumBenefits!$A22))*(VLOOKUP(GR22,'Survival Probability'!$A$3:$F$98,3)/VLOOKUP($A22,'Survival Probability'!$A$3:$F$98,3)))</f>
        <v>4.0333659922947618</v>
      </c>
      <c r="GV22" s="282">
        <f t="shared" ca="1" si="78"/>
        <v>101140.09693305955</v>
      </c>
      <c r="GW22" s="200">
        <f t="shared" ref="GW22:JH22" si="1284">GW21</f>
        <v>65</v>
      </c>
      <c r="GX22" s="416">
        <f>IF($B22&lt;Main!$B$10,0,HLOOKUP(GW22,ReplacementRates!$A$3:$BE$59,ReplacementRates!$A21-5,1))*IF(Main!$B$30=1,Main!$B$31,(IF(OptimumBenefits!$B22&lt;20,Main!$B$31,IF(OptimumBenefits!$B22&lt;25,Main!$B$32,IF(OptimumBenefits!$B22&lt;30,Main!$B$33,Main!$B$34)))))*OptimumBenefits!$B22</f>
        <v>0.47</v>
      </c>
      <c r="GY22" s="418">
        <f ca="1">GX22*IF($B22=Salary!$B22,Salary!$I22,"")</f>
        <v>25692.473406815519</v>
      </c>
      <c r="GZ22" s="419">
        <f ca="1">IF($B22&lt;Main!$B$10,0,(VLOOKUP(GW22,'Survival Probability'!$A$3:$F$98,6)/(1+Main!$B$5)^(OptimumBenefits!GW22-OptimumBenefits!$A22))*(VLOOKUP(GW22,'Survival Probability'!$A$3:$F$98,3)/VLOOKUP($A22,'Survival Probability'!$A$3:$F$98,3)))</f>
        <v>3.6974740444804248</v>
      </c>
      <c r="HA22" s="282">
        <f t="shared" ca="1" si="80"/>
        <v>94997.253560203942</v>
      </c>
      <c r="HB22" s="200">
        <f t="shared" ref="HB22:JM22" si="1285">HB21</f>
        <v>66</v>
      </c>
      <c r="HC22" s="416">
        <f>IF($B22&lt;Main!$B$10,0,HLOOKUP(HB22,ReplacementRates!$A$3:$BE$59,ReplacementRates!$A21-5,1))*IF(Main!$B$30=1,Main!$B$31,(IF(OptimumBenefits!$B22&lt;20,Main!$B$31,IF(OptimumBenefits!$B22&lt;25,Main!$B$32,IF(OptimumBenefits!$B22&lt;30,Main!$B$33,Main!$B$34)))))*OptimumBenefits!$B22</f>
        <v>0.47</v>
      </c>
      <c r="HD22" s="418">
        <f ca="1">HC22*IF($B22=Salary!$B22,Salary!$I22,"")</f>
        <v>25692.473406815519</v>
      </c>
      <c r="HE22" s="419">
        <f ca="1">IF($B22&lt;Main!$B$10,0,(VLOOKUP(HB22,'Survival Probability'!$A$3:$F$98,6)/(1+Main!$B$5)^(OptimumBenefits!HB22-OptimumBenefits!$A22))*(VLOOKUP(HB22,'Survival Probability'!$A$3:$F$98,3)/VLOOKUP($A22,'Survival Probability'!$A$3:$F$98,3)))</f>
        <v>3.3855331854582666</v>
      </c>
      <c r="HF22" s="282">
        <f t="shared" ca="1" si="82"/>
        <v>86982.721335277951</v>
      </c>
      <c r="HG22" s="200">
        <f t="shared" ref="HG22:JR22" si="1286">HG21</f>
        <v>67</v>
      </c>
      <c r="HH22" s="416">
        <f>IF($B22&lt;Main!$B$10,0,HLOOKUP(HG22,ReplacementRates!$A$3:$BE$59,ReplacementRates!$A21-5,1))*IF(Main!$B$30=1,Main!$B$31,(IF(OptimumBenefits!$B22&lt;20,Main!$B$31,IF(OptimumBenefits!$B22&lt;25,Main!$B$32,IF(OptimumBenefits!$B22&lt;30,Main!$B$33,Main!$B$34)))))*OptimumBenefits!$B22</f>
        <v>0.47</v>
      </c>
      <c r="HI22" s="418">
        <f ca="1">HH22*IF($B22=Salary!$B22,Salary!$I22,"")</f>
        <v>25692.473406815519</v>
      </c>
      <c r="HJ22" s="419">
        <f ca="1">IF($B22&lt;Main!$B$10,0,(VLOOKUP(HG22,'Survival Probability'!$A$3:$F$98,6)/(1+Main!$B$5)^(OptimumBenefits!HG22-OptimumBenefits!$A22))*(VLOOKUP(HG22,'Survival Probability'!$A$3:$F$98,3)/VLOOKUP($A22,'Survival Probability'!$A$3:$F$98,3)))</f>
        <v>3.0959351297790536</v>
      </c>
      <c r="HK22" s="282">
        <f t="shared" ca="1" si="84"/>
        <v>79542.230991074292</v>
      </c>
      <c r="HL22" s="200">
        <f t="shared" ref="HL22:JW22" si="1287">HL21</f>
        <v>68</v>
      </c>
      <c r="HM22" s="416">
        <f>IF($B22&lt;Main!$B$10,0,HLOOKUP(HL22,ReplacementRates!$A$3:$BE$59,ReplacementRates!$A21-5,1))*IF(Main!$B$30=1,Main!$B$31,(IF(OptimumBenefits!$B22&lt;20,Main!$B$31,IF(OptimumBenefits!$B22&lt;25,Main!$B$32,IF(OptimumBenefits!$B22&lt;30,Main!$B$33,Main!$B$34)))))*OptimumBenefits!$B22</f>
        <v>0.47</v>
      </c>
      <c r="HN22" s="418">
        <f ca="1">HM22*IF($B22=Salary!$B22,Salary!$I22,"")</f>
        <v>25692.473406815519</v>
      </c>
      <c r="HO22" s="419">
        <f ca="1">IF($B22&lt;Main!$B$10,0,(VLOOKUP(HL22,'Survival Probability'!$A$3:$F$98,6)/(1+Main!$B$5)^(OptimumBenefits!HL22-OptimumBenefits!$A22))*(VLOOKUP(HL22,'Survival Probability'!$A$3:$F$98,3)/VLOOKUP($A22,'Survival Probability'!$A$3:$F$98,3)))</f>
        <v>2.8271579980191461</v>
      </c>
      <c r="HP22" s="282">
        <f t="shared" ca="1" si="86"/>
        <v>72636.681680972717</v>
      </c>
      <c r="HQ22" s="200">
        <f t="shared" ref="HQ22:KB22" si="1288">HQ21</f>
        <v>69</v>
      </c>
      <c r="HR22" s="416">
        <f>IF($B22&lt;Main!$B$10,0,HLOOKUP(HQ22,ReplacementRates!$A$3:$BE$59,ReplacementRates!$A21-5,1))*IF(Main!$B$30=1,Main!$B$31,(IF(OptimumBenefits!$B22&lt;20,Main!$B$31,IF(OptimumBenefits!$B22&lt;25,Main!$B$32,IF(OptimumBenefits!$B22&lt;30,Main!$B$33,Main!$B$34)))))*OptimumBenefits!$B22</f>
        <v>0.47</v>
      </c>
      <c r="HS22" s="418">
        <f ca="1">HR22*IF($B22=Salary!$B22,Salary!$I22,"")</f>
        <v>25692.473406815519</v>
      </c>
      <c r="HT22" s="419">
        <f ca="1">IF($B22&lt;Main!$B$10,0,(VLOOKUP(HQ22,'Survival Probability'!$A$3:$F$98,6)/(1+Main!$B$5)^(OptimumBenefits!HQ22-OptimumBenefits!$A22))*(VLOOKUP(HQ22,'Survival Probability'!$A$3:$F$98,3)/VLOOKUP($A22,'Survival Probability'!$A$3:$F$98,3)))</f>
        <v>2.5778393880076802</v>
      </c>
      <c r="HU22" s="282">
        <f t="shared" ca="1" si="88"/>
        <v>66231.06992342892</v>
      </c>
      <c r="HV22" s="200">
        <f t="shared" ref="HV22:KG22" si="1289">HV21</f>
        <v>70</v>
      </c>
      <c r="HW22" s="416">
        <f>IF($B22&lt;Main!$B$10,0,HLOOKUP(HV22,ReplacementRates!$A$3:$BE$59,ReplacementRates!$A21-5,1))*IF(Main!$B$30=1,Main!$B$31,(IF(OptimumBenefits!$B22&lt;20,Main!$B$31,IF(OptimumBenefits!$B22&lt;25,Main!$B$32,IF(OptimumBenefits!$B22&lt;30,Main!$B$33,Main!$B$34)))))*OptimumBenefits!$B22</f>
        <v>0.47</v>
      </c>
      <c r="HX22" s="418">
        <f ca="1">HW22*IF($B22=Salary!$B22,Salary!$I22,"")</f>
        <v>25692.473406815519</v>
      </c>
      <c r="HY22" s="419">
        <f ca="1">IF($B22&lt;Main!$B$10,0,(VLOOKUP(HV22,'Survival Probability'!$A$3:$F$98,6)/(1+Main!$B$5)^(OptimumBenefits!HV22-OptimumBenefits!$A22))*(VLOOKUP(HV22,'Survival Probability'!$A$3:$F$98,3)/VLOOKUP($A22,'Survival Probability'!$A$3:$F$98,3)))</f>
        <v>2.3466948585399732</v>
      </c>
      <c r="HZ22" s="282">
        <f t="shared" ca="1" si="90"/>
        <v>60292.395246948967</v>
      </c>
      <c r="IA22" s="200">
        <f t="shared" ref="IA22:KL22" si="1290">IA21</f>
        <v>71</v>
      </c>
      <c r="IB22" s="416">
        <f>IF($B22&lt;Main!$B$10,0,HLOOKUP(IA22,ReplacementRates!$A$3:$BE$59,ReplacementRates!$A21-5,1))*IF(Main!$B$30=1,Main!$B$31,(IF(OptimumBenefits!$B22&lt;20,Main!$B$31,IF(OptimumBenefits!$B22&lt;25,Main!$B$32,IF(OptimumBenefits!$B22&lt;30,Main!$B$33,Main!$B$34)))))*OptimumBenefits!$B22</f>
        <v>0.47</v>
      </c>
      <c r="IC22" s="418">
        <f ca="1">IB22*IF($B22=Salary!$B22,Salary!$I22,"")</f>
        <v>25692.473406815519</v>
      </c>
      <c r="ID22" s="419">
        <f ca="1">IF($B22&lt;Main!$B$10,0,(VLOOKUP(IA22,'Survival Probability'!$A$3:$F$98,6)/(1+Main!$B$5)^(OptimumBenefits!IA22-OptimumBenefits!$A22))*(VLOOKUP(IA22,'Survival Probability'!$A$3:$F$98,3)/VLOOKUP($A22,'Survival Probability'!$A$3:$F$98,3)))</f>
        <v>2.1325153459073034</v>
      </c>
      <c r="IE22" s="282">
        <f t="shared" ca="1" si="92"/>
        <v>54789.593814349391</v>
      </c>
      <c r="IF22" s="200">
        <f t="shared" ref="IF22:KP22" si="1291">IF21</f>
        <v>72</v>
      </c>
      <c r="IG22" s="416">
        <f>IF($B22&lt;Main!$B$10,0,HLOOKUP(IF22,ReplacementRates!$A$3:$BE$59,ReplacementRates!$A21-5,1))*IF(Main!$B$30=1,Main!$B$31,(IF(OptimumBenefits!$B22&lt;20,Main!$B$31,IF(OptimumBenefits!$B22&lt;25,Main!$B$32,IF(OptimumBenefits!$B22&lt;30,Main!$B$33,Main!$B$34)))))*OptimumBenefits!$B22</f>
        <v>0.47</v>
      </c>
      <c r="IH22" s="418">
        <f ca="1">IG22*IF($B22=Salary!$B22,Salary!$I22,"")</f>
        <v>25692.473406815519</v>
      </c>
      <c r="II22" s="419">
        <f ca="1">IF($B22&lt;Main!$B$10,0,(VLOOKUP(IF22,'Survival Probability'!$A$3:$F$98,6)/(1+Main!$B$5)^(OptimumBenefits!IF22-OptimumBenefits!$A22))*(VLOOKUP(IF22,'Survival Probability'!$A$3:$F$98,3)/VLOOKUP($A22,'Survival Probability'!$A$3:$F$98,3)))</f>
        <v>1.9341637165865777</v>
      </c>
      <c r="IJ22" s="282">
        <f t="shared" ca="1" si="94"/>
        <v>49693.449852828118</v>
      </c>
      <c r="IK22" s="200">
        <f t="shared" ref="IK22:KP22" si="1292">IK21</f>
        <v>73</v>
      </c>
      <c r="IL22" s="416">
        <f>IF($B22&lt;Main!$B$10,0,HLOOKUP(IK22,ReplacementRates!$A$3:$BE$59,ReplacementRates!$A21-5,1))*IF(Main!$B$30=1,Main!$B$31,(IF(OptimumBenefits!$B22&lt;20,Main!$B$31,IF(OptimumBenefits!$B22&lt;25,Main!$B$32,IF(OptimumBenefits!$B22&lt;30,Main!$B$33,Main!$B$34)))))*OptimumBenefits!$B22</f>
        <v>0.47</v>
      </c>
      <c r="IM22" s="418">
        <f ca="1">IL22*IF($B22=Salary!$B22,Salary!$I22,"")</f>
        <v>25692.473406815519</v>
      </c>
      <c r="IN22" s="419">
        <f ca="1">IF($B22&lt;Main!$B$10,0,(VLOOKUP(IK22,'Survival Probability'!$A$3:$F$98,6)/(1+Main!$B$5)^(OptimumBenefits!IK22-OptimumBenefits!$A22))*(VLOOKUP(IK22,'Survival Probability'!$A$3:$F$98,3)/VLOOKUP($A22,'Survival Probability'!$A$3:$F$98,3)))</f>
        <v>1.7506636781100422</v>
      </c>
      <c r="IO22" s="282">
        <f t="shared" ca="1" si="96"/>
        <v>44978.879994120107</v>
      </c>
      <c r="IP22" s="200">
        <f t="shared" ref="IP22:KP22" si="1293">IP21</f>
        <v>74</v>
      </c>
      <c r="IQ22" s="416">
        <f>IF($B22&lt;Main!$B$10,0,HLOOKUP(IP22,ReplacementRates!$A$3:$BE$59,ReplacementRates!$A21-5,1))*IF(Main!$B$30=1,Main!$B$31,(IF(OptimumBenefits!$B22&lt;20,Main!$B$31,IF(OptimumBenefits!$B22&lt;25,Main!$B$32,IF(OptimumBenefits!$B22&lt;30,Main!$B$33,Main!$B$34)))))*OptimumBenefits!$B22</f>
        <v>0.47</v>
      </c>
      <c r="IR22" s="418">
        <f ca="1">IQ22*IF($B22=Salary!$B22,Salary!$I22,"")</f>
        <v>25692.473406815519</v>
      </c>
      <c r="IS22" s="419">
        <f ca="1">IF($B22&lt;Main!$B$10,0,(VLOOKUP(IP22,'Survival Probability'!$A$3:$F$98,6)/(1+Main!$B$5)^(OptimumBenefits!IP22-OptimumBenefits!$A22))*(VLOOKUP(IP22,'Survival Probability'!$A$3:$F$98,3)/VLOOKUP($A22,'Survival Probability'!$A$3:$F$98,3)))</f>
        <v>1.5811871606318981</v>
      </c>
      <c r="IT22" s="282">
        <f t="shared" ca="1" si="98"/>
        <v>40624.609075733184</v>
      </c>
      <c r="IU22" s="200">
        <f t="shared" ref="IU22:KP22" si="1294">IU21</f>
        <v>75</v>
      </c>
      <c r="IV22" s="416">
        <f>IF($B22&lt;Main!$B$10,0,HLOOKUP(IU22,ReplacementRates!$A$3:$BE$59,ReplacementRates!$A21-5,1))*IF(Main!$B$30=1,Main!$B$31,(IF(OptimumBenefits!$B22&lt;20,Main!$B$31,IF(OptimumBenefits!$B22&lt;25,Main!$B$32,IF(OptimumBenefits!$B22&lt;30,Main!$B$33,Main!$B$34)))))*OptimumBenefits!$B22</f>
        <v>0.47</v>
      </c>
      <c r="IW22" s="418">
        <f ca="1">IV22*IF($B22=Salary!$B22,Salary!$I22,"")</f>
        <v>25692.473406815519</v>
      </c>
      <c r="IX22" s="419">
        <f ca="1">IF($B22&lt;Main!$B$10,0,(VLOOKUP(IU22,'Survival Probability'!$A$3:$F$98,6)/(1+Main!$B$5)^(OptimumBenefits!IU22-OptimumBenefits!$A22))*(VLOOKUP(IU22,'Survival Probability'!$A$3:$F$98,3)/VLOOKUP($A22,'Survival Probability'!$A$3:$F$98,3)))</f>
        <v>1.4249206815596642</v>
      </c>
      <c r="IY22" s="282">
        <f t="shared" ca="1" si="100"/>
        <v>36609.736717793116</v>
      </c>
      <c r="IZ22" s="200">
        <f t="shared" ref="IZ22:KP22" si="1295">IZ21</f>
        <v>76</v>
      </c>
      <c r="JA22" s="416">
        <f>IF($B22&lt;Main!$B$10,0,HLOOKUP(IZ22,ReplacementRates!$A$3:$BE$59,ReplacementRates!$A21-5,1))*IF(Main!$B$30=1,Main!$B$31,(IF(OptimumBenefits!$B22&lt;20,Main!$B$31,IF(OptimumBenefits!$B22&lt;25,Main!$B$32,IF(OptimumBenefits!$B22&lt;30,Main!$B$33,Main!$B$34)))))*OptimumBenefits!$B22</f>
        <v>0.47</v>
      </c>
      <c r="JB22" s="418">
        <f ca="1">JA22*IF($B22=Salary!$B22,Salary!$I22,"")</f>
        <v>25692.473406815519</v>
      </c>
      <c r="JC22" s="419">
        <f ca="1">IF($B22&lt;Main!$B$10,0,(VLOOKUP(IZ22,'Survival Probability'!$A$3:$F$98,6)/(1+Main!$B$5)^(OptimumBenefits!IZ22-OptimumBenefits!$A22))*(VLOOKUP(IZ22,'Survival Probability'!$A$3:$F$98,3)/VLOOKUP($A22,'Survival Probability'!$A$3:$F$98,3)))</f>
        <v>1.2810694851424371</v>
      </c>
      <c r="JD22" s="282">
        <f t="shared" ca="1" si="102"/>
        <v>32913.843679304919</v>
      </c>
      <c r="JE22" s="200">
        <f t="shared" ref="JE22:KP22" si="1296">JE21</f>
        <v>77</v>
      </c>
      <c r="JF22" s="416">
        <f>IF($B22&lt;Main!$B$10,0,HLOOKUP(JE22,ReplacementRates!$A$3:$BE$59,ReplacementRates!$A21-5,1))*IF(Main!$B$30=1,Main!$B$31,(IF(OptimumBenefits!$B22&lt;20,Main!$B$31,IF(OptimumBenefits!$B22&lt;25,Main!$B$32,IF(OptimumBenefits!$B22&lt;30,Main!$B$33,Main!$B$34)))))*OptimumBenefits!$B22</f>
        <v>0.47</v>
      </c>
      <c r="JG22" s="418">
        <f ca="1">JF22*IF($B22=Salary!$B22,Salary!$I22,"")</f>
        <v>25692.473406815519</v>
      </c>
      <c r="JH22" s="419">
        <f ca="1">IF($B22&lt;Main!$B$10,0,(VLOOKUP(JE22,'Survival Probability'!$A$3:$F$98,6)/(1+Main!$B$5)^(OptimumBenefits!JE22-OptimumBenefits!$A22))*(VLOOKUP(JE22,'Survival Probability'!$A$3:$F$98,3)/VLOOKUP($A22,'Survival Probability'!$A$3:$F$98,3)))</f>
        <v>1.1488619221102305</v>
      </c>
      <c r="JI22" s="282">
        <f t="shared" ca="1" si="104"/>
        <v>29517.10438192006</v>
      </c>
      <c r="JJ22" s="200">
        <f t="shared" ref="JJ22:KP22" si="1297">JJ21</f>
        <v>78</v>
      </c>
      <c r="JK22" s="416">
        <f>IF($B22&lt;Main!$B$10,0,HLOOKUP(JJ22,ReplacementRates!$A$3:$BE$59,ReplacementRates!$A21-5,1))*IF(Main!$B$30=1,Main!$B$31,(IF(OptimumBenefits!$B22&lt;20,Main!$B$31,IF(OptimumBenefits!$B22&lt;25,Main!$B$32,IF(OptimumBenefits!$B22&lt;30,Main!$B$33,Main!$B$34)))))*OptimumBenefits!$B22</f>
        <v>0.47</v>
      </c>
      <c r="JL22" s="418">
        <f ca="1">JK22*IF($B22=Salary!$B22,Salary!$I22,"")</f>
        <v>25692.473406815519</v>
      </c>
      <c r="JM22" s="419">
        <f ca="1">IF($B22&lt;Main!$B$10,0,(VLOOKUP(JJ22,'Survival Probability'!$A$3:$F$98,6)/(1+Main!$B$5)^(OptimumBenefits!JJ22-OptimumBenefits!$A22))*(VLOOKUP(JJ22,'Survival Probability'!$A$3:$F$98,3)/VLOOKUP($A22,'Survival Probability'!$A$3:$F$98,3)))</f>
        <v>1.0275671713268122</v>
      </c>
      <c r="JN22" s="282">
        <f t="shared" ca="1" si="106"/>
        <v>26400.742223030767</v>
      </c>
      <c r="JO22" s="200">
        <f t="shared" ref="JO22:KP22" si="1298">JO21</f>
        <v>79</v>
      </c>
      <c r="JP22" s="416">
        <f>IF($B22&lt;Main!$B$10,0,HLOOKUP(JO22,ReplacementRates!$A$3:$BE$59,ReplacementRates!$A21-5,1))*IF(Main!$B$30=1,Main!$B$31,(IF(OptimumBenefits!$B22&lt;20,Main!$B$31,IF(OptimumBenefits!$B22&lt;25,Main!$B$32,IF(OptimumBenefits!$B22&lt;30,Main!$B$33,Main!$B$34)))))*OptimumBenefits!$B22</f>
        <v>0.47</v>
      </c>
      <c r="JQ22" s="418">
        <f ca="1">JP22*IF($B22=Salary!$B22,Salary!$I22,"")</f>
        <v>25692.473406815519</v>
      </c>
      <c r="JR22" s="419">
        <f ca="1">IF($B22&lt;Main!$B$10,0,(VLOOKUP(JO22,'Survival Probability'!$A$3:$F$98,6)/(1+Main!$B$5)^(OptimumBenefits!JO22-OptimumBenefits!$A22))*(VLOOKUP(JO22,'Survival Probability'!$A$3:$F$98,3)/VLOOKUP($A22,'Survival Probability'!$A$3:$F$98,3)))</f>
        <v>0.91647336176426986</v>
      </c>
      <c r="JS22" s="282">
        <f t="shared" ca="1" si="108"/>
        <v>23546.467475183323</v>
      </c>
      <c r="JT22" s="200">
        <f t="shared" ref="JT22:KP22" si="1299">JT21</f>
        <v>80</v>
      </c>
      <c r="JU22" s="416">
        <f>IF($B22&lt;Main!$B$10,0,HLOOKUP(JT22,ReplacementRates!$A$3:$BE$59,ReplacementRates!$A21-5,1))*IF(Main!$B$30=1,Main!$B$31,(IF(OptimumBenefits!$B22&lt;20,Main!$B$31,IF(OptimumBenefits!$B22&lt;25,Main!$B$32,IF(OptimumBenefits!$B22&lt;30,Main!$B$33,Main!$B$34)))))*OptimumBenefits!$B22</f>
        <v>0.47</v>
      </c>
      <c r="JV22" s="418">
        <f ca="1">JU22*IF($B22=Salary!$B22,Salary!$I22,"")</f>
        <v>25692.473406815519</v>
      </c>
      <c r="JW22" s="419">
        <f ca="1">IF($B22&lt;Main!$B$10,0,(VLOOKUP(JT22,'Survival Probability'!$A$3:$F$98,6)/(1+Main!$B$5)^(OptimumBenefits!JT22-OptimumBenefits!$A22))*(VLOOKUP(JT22,'Survival Probability'!$A$3:$F$98,3)/VLOOKUP($A22,'Survival Probability'!$A$3:$F$98,3)))</f>
        <v>0.81487977241613996</v>
      </c>
      <c r="JX22" s="282">
        <f t="shared" ca="1" si="110"/>
        <v>20936.276882553557</v>
      </c>
      <c r="JY22" s="200">
        <f t="shared" ref="JY22:KP22" si="1300">JY21</f>
        <v>81</v>
      </c>
      <c r="JZ22" s="416">
        <f>IF($B22&lt;Main!$B$10,0,HLOOKUP(JY22,ReplacementRates!$A$3:$BE$59,ReplacementRates!$A21-5,1))*IF(Main!$B$30=1,Main!$B$31,(IF(OptimumBenefits!$B22&lt;20,Main!$B$31,IF(OptimumBenefits!$B22&lt;25,Main!$B$32,IF(OptimumBenefits!$B22&lt;30,Main!$B$33,Main!$B$34)))))*OptimumBenefits!$B22</f>
        <v>0.47</v>
      </c>
      <c r="KA22" s="418">
        <f ca="1">JZ22*IF($B22=Salary!$B22,Salary!$I22,"")</f>
        <v>25692.473406815519</v>
      </c>
      <c r="KB22" s="419">
        <f ca="1">IF($B22&lt;Main!$B$10,0,(VLOOKUP(JY22,'Survival Probability'!$A$3:$F$98,6)/(1+Main!$B$5)^(OptimumBenefits!JY22-OptimumBenefits!$A22))*(VLOOKUP(JY22,'Survival Probability'!$A$3:$F$98,3)/VLOOKUP($A22,'Survival Probability'!$A$3:$F$98,3)))</f>
        <v>0.72213353428077431</v>
      </c>
      <c r="KC22" s="282">
        <f t="shared" ca="1" si="112"/>
        <v>18553.396625678499</v>
      </c>
      <c r="KD22" s="200">
        <f t="shared" ref="KD22:KP22" si="1301">KD21</f>
        <v>82</v>
      </c>
      <c r="KE22" s="416">
        <f>IF($B22&lt;Main!$B$10,0,HLOOKUP(KD22,ReplacementRates!$A$3:$BE$59,ReplacementRates!$A21-5,1))*IF(Main!$B$30=1,Main!$B$31,(IF(OptimumBenefits!$B22&lt;20,Main!$B$31,IF(OptimumBenefits!$B22&lt;25,Main!$B$32,IF(OptimumBenefits!$B22&lt;30,Main!$B$33,Main!$B$34)))))*OptimumBenefits!$B22</f>
        <v>0.47</v>
      </c>
      <c r="KF22" s="418">
        <f ca="1">KE22*IF($B22=Salary!$B22,Salary!$I22,"")</f>
        <v>25692.473406815519</v>
      </c>
      <c r="KG22" s="419">
        <f ca="1">IF($B22&lt;Main!$B$10,0,(VLOOKUP(KD22,'Survival Probability'!$A$3:$F$98,6)/(1+Main!$B$5)^(OptimumBenefits!KD22-OptimumBenefits!$A22))*(VLOOKUP(KD22,'Survival Probability'!$A$3:$F$98,3)/VLOOKUP($A22,'Survival Probability'!$A$3:$F$98,3)))</f>
        <v>0.63762680947622008</v>
      </c>
      <c r="KH22" s="282">
        <f t="shared" ca="1" si="114"/>
        <v>16382.20984594041</v>
      </c>
      <c r="KI22" s="200">
        <f t="shared" ref="KI22:KP22" si="1302">KI21</f>
        <v>83</v>
      </c>
      <c r="KJ22" s="416">
        <f>IF($B22&lt;Main!$B$10,0,HLOOKUP(KI22,ReplacementRates!$A$3:$BE$59,ReplacementRates!$A21-5,1))*IF(Main!$B$30=1,Main!$B$31,(IF(OptimumBenefits!$B22&lt;20,Main!$B$31,IF(OptimumBenefits!$B22&lt;25,Main!$B$32,IF(OptimumBenefits!$B22&lt;30,Main!$B$33,Main!$B$34)))))*OptimumBenefits!$B22</f>
        <v>0.47</v>
      </c>
      <c r="KK22" s="418">
        <f ca="1">KJ22*IF($B22=Salary!$B22,Salary!$I22,"")</f>
        <v>25692.473406815519</v>
      </c>
      <c r="KL22" s="419">
        <f ca="1">IF($B22&lt;Main!$B$10,0,(VLOOKUP(KI22,'Survival Probability'!$A$3:$F$98,6)/(1+Main!$B$5)^(OptimumBenefits!KI22-OptimumBenefits!$A22))*(VLOOKUP(KI22,'Survival Probability'!$A$3:$F$98,3)/VLOOKUP($A22,'Survival Probability'!$A$3:$F$98,3)))</f>
        <v>0.56079332640657831</v>
      </c>
      <c r="KM22" s="282">
        <f t="shared" ca="1" si="116"/>
        <v>14408.167625420629</v>
      </c>
      <c r="KN22" s="200">
        <f t="shared" ref="KN22:KP22" si="1303">KN21</f>
        <v>84</v>
      </c>
      <c r="KO22" s="416">
        <f>IF($B22&lt;Main!$B$10,0,HLOOKUP(KN22,ReplacementRates!$A$3:$BE$59,ReplacementRates!$A21-5,1))*IF(Main!$B$30=1,Main!$B$31,(IF(OptimumBenefits!$B22&lt;20,Main!$B$31,IF(OptimumBenefits!$B22&lt;25,Main!$B$32,IF(OptimumBenefits!$B22&lt;30,Main!$B$33,Main!$B$34)))))*OptimumBenefits!$B22</f>
        <v>0.47</v>
      </c>
      <c r="KP22" s="418">
        <f ca="1">KO22*IF($B22=Salary!$B22,Salary!$I22,"")</f>
        <v>25692.473406815519</v>
      </c>
    </row>
    <row r="23" spans="1:302">
      <c r="A23" s="205">
        <f t="shared" si="178"/>
        <v>46</v>
      </c>
      <c r="B23" s="205">
        <v>21</v>
      </c>
      <c r="C23" s="205">
        <f t="shared" ca="1" si="357"/>
        <v>0</v>
      </c>
      <c r="D23" s="271">
        <f t="shared" ca="1" si="536"/>
        <v>147981.50016304382</v>
      </c>
      <c r="E23" s="201">
        <f t="shared" si="179"/>
        <v>25</v>
      </c>
      <c r="F23" s="416">
        <f>IF($B23&lt;Main!$B$10,0,HLOOKUP(E23,ReplacementRates!$A$3:$BE$59,ReplacementRates!$A22-5,1))*IF(Main!$B$30=1,Main!$B$31,(IF(OptimumBenefits!$B23&lt;20,Main!$B$31,IF(OptimumBenefits!$B23&lt;25,Main!$B$32,IF(OptimumBenefits!$B23&lt;30,Main!$B$33,Main!$B$34)))))*OptimumBenefits!$B23</f>
        <v>0</v>
      </c>
      <c r="G23" s="418">
        <f ca="1">F23*IF($B23=Salary!$B23,Salary!$I23,"")</f>
        <v>0</v>
      </c>
      <c r="H23" s="419">
        <f ca="1">IF($B23&lt;Main!$B$10,0,(VLOOKUP(E23,'Survival Probability'!$A$3:$F$98,6)/(1+Main!$B$5)^(OptimumBenefits!E23-OptimumBenefits!$A23))*(VLOOKUP(E23,'Survival Probability'!$A$3:$F$98,3)/VLOOKUP($A23,'Survival Probability'!$A$3:$F$98,3)))</f>
        <v>4.1720843833062462</v>
      </c>
      <c r="I23" s="282">
        <f t="shared" si="476"/>
        <v>0</v>
      </c>
      <c r="J23" s="200">
        <f t="shared" ref="J23:N23" si="1304">J22</f>
        <v>26</v>
      </c>
      <c r="K23" s="416">
        <f>IF($B23&lt;Main!$B$10,0,HLOOKUP(J23,ReplacementRates!$A$3:$BE$59,ReplacementRates!$A22-5,1))*IF(Main!$B$30=1,Main!$B$31,(IF(OptimumBenefits!$B23&lt;20,Main!$B$31,IF(OptimumBenefits!$B23&lt;25,Main!$B$32,IF(OptimumBenefits!$B23&lt;30,Main!$B$33,Main!$B$34)))))*OptimumBenefits!$B23</f>
        <v>0</v>
      </c>
      <c r="L23" s="418">
        <f ca="1">K23*IF($B23=Salary!$B23,Salary!$I23,"")</f>
        <v>0</v>
      </c>
      <c r="M23" s="419">
        <f ca="1">IF($B23&lt;Main!$B$10,0,(VLOOKUP(J23,'Survival Probability'!$A$3:$F$98,6)/(1+Main!$B$5)^(OptimumBenefits!J23-OptimumBenefits!$A23))*(VLOOKUP(J23,'Survival Probability'!$A$3:$F$98,3)/VLOOKUP($A23,'Survival Probability'!$A$3:$F$98,3)))</f>
        <v>3.8984546527522745</v>
      </c>
      <c r="N23" s="282">
        <f t="shared" si="2"/>
        <v>0</v>
      </c>
      <c r="O23" s="200">
        <f t="shared" ref="O23:BZ23" si="1305">O22</f>
        <v>27</v>
      </c>
      <c r="P23" s="416">
        <f>IF($B23&lt;Main!$B$10,0,HLOOKUP(O23,ReplacementRates!$A$3:$BE$59,ReplacementRates!$A22-5,1))*IF(Main!$B$30=1,Main!$B$31,(IF(OptimumBenefits!$B23&lt;20,Main!$B$31,IF(OptimumBenefits!$B23&lt;25,Main!$B$32,IF(OptimumBenefits!$B23&lt;30,Main!$B$33,Main!$B$34)))))*OptimumBenefits!$B23</f>
        <v>0</v>
      </c>
      <c r="Q23" s="418">
        <f ca="1">P23*IF($B23=Salary!$B23,Salary!$I23,"")</f>
        <v>0</v>
      </c>
      <c r="R23" s="419">
        <f ca="1">IF($B23&lt;Main!$B$10,0,(VLOOKUP(O23,'Survival Probability'!$A$3:$F$98,6)/(1+Main!$B$5)^(OptimumBenefits!O23-OptimumBenefits!$A23))*(VLOOKUP(O23,'Survival Probability'!$A$3:$F$98,3)/VLOOKUP($A23,'Survival Probability'!$A$3:$F$98,3)))</f>
        <v>3.6427185266331801</v>
      </c>
      <c r="S23" s="282">
        <f t="shared" si="4"/>
        <v>0</v>
      </c>
      <c r="T23" s="200">
        <f t="shared" ref="T23:CE23" si="1306">T22</f>
        <v>28</v>
      </c>
      <c r="U23" s="416">
        <f>IF($B23&lt;Main!$B$10,0,HLOOKUP(T23,ReplacementRates!$A$3:$BE$59,ReplacementRates!$A22-5,1))*IF(Main!$B$30=1,Main!$B$31,(IF(OptimumBenefits!$B23&lt;20,Main!$B$31,IF(OptimumBenefits!$B23&lt;25,Main!$B$32,IF(OptimumBenefits!$B23&lt;30,Main!$B$33,Main!$B$34)))))*OptimumBenefits!$B23</f>
        <v>0</v>
      </c>
      <c r="V23" s="418">
        <f ca="1">U23*IF($B23=Salary!$B23,Salary!$I23,"")</f>
        <v>0</v>
      </c>
      <c r="W23" s="419">
        <f ca="1">IF($B23&lt;Main!$B$10,0,(VLOOKUP(T23,'Survival Probability'!$A$3:$F$98,6)/(1+Main!$B$5)^(OptimumBenefits!T23-OptimumBenefits!$A23))*(VLOOKUP(T23,'Survival Probability'!$A$3:$F$98,3)/VLOOKUP($A23,'Survival Probability'!$A$3:$F$98,3)))</f>
        <v>3.4037082443908355</v>
      </c>
      <c r="X23" s="282">
        <f t="shared" si="6"/>
        <v>0</v>
      </c>
      <c r="Y23" s="200">
        <f t="shared" ref="Y23:CJ23" si="1307">Y22</f>
        <v>29</v>
      </c>
      <c r="Z23" s="416">
        <f>IF($B23&lt;Main!$B$10,0,HLOOKUP(Y23,ReplacementRates!$A$3:$BE$59,ReplacementRates!$A22-5,1))*IF(Main!$B$30=1,Main!$B$31,(IF(OptimumBenefits!$B23&lt;20,Main!$B$31,IF(OptimumBenefits!$B23&lt;25,Main!$B$32,IF(OptimumBenefits!$B23&lt;30,Main!$B$33,Main!$B$34)))))*OptimumBenefits!$B23</f>
        <v>0</v>
      </c>
      <c r="AA23" s="418">
        <f ca="1">Z23*IF($B23=Salary!$B23,Salary!$I23,"")</f>
        <v>0</v>
      </c>
      <c r="AB23" s="419">
        <f ca="1">IF($B23&lt;Main!$B$10,0,(VLOOKUP(Y23,'Survival Probability'!$A$3:$F$98,6)/(1+Main!$B$5)^(OptimumBenefits!Y23-OptimumBenefits!$A23))*(VLOOKUP(Y23,'Survival Probability'!$A$3:$F$98,3)/VLOOKUP($A23,'Survival Probability'!$A$3:$F$98,3)))</f>
        <v>3.1803324747391124</v>
      </c>
      <c r="AC23" s="282">
        <f t="shared" si="8"/>
        <v>0</v>
      </c>
      <c r="AD23" s="200">
        <f t="shared" ref="AD23:CO23" si="1308">AD22</f>
        <v>30</v>
      </c>
      <c r="AE23" s="416">
        <f>IF($B23&lt;Main!$B$10,0,HLOOKUP(AD23,ReplacementRates!$A$3:$BE$59,ReplacementRates!$A22-5,1))*IF(Main!$B$30=1,Main!$B$31,(IF(OptimumBenefits!$B23&lt;20,Main!$B$31,IF(OptimumBenefits!$B23&lt;25,Main!$B$32,IF(OptimumBenefits!$B23&lt;30,Main!$B$33,Main!$B$34)))))*OptimumBenefits!$B23</f>
        <v>0</v>
      </c>
      <c r="AF23" s="418">
        <f ca="1">AE23*IF($B23=Salary!$B23,Salary!$I23,"")</f>
        <v>0</v>
      </c>
      <c r="AG23" s="419">
        <f ca="1">IF($B23&lt;Main!$B$10,0,(VLOOKUP(AD23,'Survival Probability'!$A$3:$F$98,6)/(1+Main!$B$5)^(OptimumBenefits!AD23-OptimumBenefits!$A23))*(VLOOKUP(AD23,'Survival Probability'!$A$3:$F$98,3)/VLOOKUP($A23,'Survival Probability'!$A$3:$F$98,3)))</f>
        <v>2.971571384935686</v>
      </c>
      <c r="AH23" s="282">
        <f t="shared" si="10"/>
        <v>0</v>
      </c>
      <c r="AI23" s="200">
        <f t="shared" ref="AI23:CT23" si="1309">AI22</f>
        <v>31</v>
      </c>
      <c r="AJ23" s="416">
        <f>IF($B23&lt;Main!$B$10,0,HLOOKUP(AI23,ReplacementRates!$A$3:$BE$59,ReplacementRates!$A22-5,1))*IF(Main!$B$30=1,Main!$B$31,(IF(OptimumBenefits!$B23&lt;20,Main!$B$31,IF(OptimumBenefits!$B23&lt;25,Main!$B$32,IF(OptimumBenefits!$B23&lt;30,Main!$B$33,Main!$B$34)))))*OptimumBenefits!$B23</f>
        <v>0</v>
      </c>
      <c r="AK23" s="418">
        <f ca="1">AJ23*IF($B23=Salary!$B23,Salary!$I23,"")</f>
        <v>0</v>
      </c>
      <c r="AL23" s="419">
        <f ca="1">IF($B23&lt;Main!$B$10,0,(VLOOKUP(AI23,'Survival Probability'!$A$3:$F$98,6)/(1+Main!$B$5)^(OptimumBenefits!AI23-OptimumBenefits!$A23))*(VLOOKUP(AI23,'Survival Probability'!$A$3:$F$98,3)/VLOOKUP($A23,'Survival Probability'!$A$3:$F$98,3)))</f>
        <v>2.7764721719446492</v>
      </c>
      <c r="AM23" s="282">
        <f t="shared" si="12"/>
        <v>0</v>
      </c>
      <c r="AN23" s="200">
        <f t="shared" ref="AN23:CY23" si="1310">AN22</f>
        <v>32</v>
      </c>
      <c r="AO23" s="416">
        <f>IF($B23&lt;Main!$B$10,0,HLOOKUP(AN23,ReplacementRates!$A$3:$BE$59,ReplacementRates!$A22-5,1))*IF(Main!$B$30=1,Main!$B$31,(IF(OptimumBenefits!$B23&lt;20,Main!$B$31,IF(OptimumBenefits!$B23&lt;25,Main!$B$32,IF(OptimumBenefits!$B23&lt;30,Main!$B$33,Main!$B$34)))))*OptimumBenefits!$B23</f>
        <v>0</v>
      </c>
      <c r="AP23" s="418">
        <f ca="1">AO23*IF($B23=Salary!$B23,Salary!$I23,"")</f>
        <v>0</v>
      </c>
      <c r="AQ23" s="419">
        <f ca="1">IF($B23&lt;Main!$B$10,0,(VLOOKUP(AN23,'Survival Probability'!$A$3:$F$98,6)/(1+Main!$B$5)^(OptimumBenefits!AN23-OptimumBenefits!$A23))*(VLOOKUP(AN23,'Survival Probability'!$A$3:$F$98,3)/VLOOKUP($A23,'Survival Probability'!$A$3:$F$98,3)))</f>
        <v>2.5941298946201705</v>
      </c>
      <c r="AR23" s="282">
        <f t="shared" si="14"/>
        <v>0</v>
      </c>
      <c r="AS23" s="200">
        <f t="shared" ref="AS23:DD23" si="1311">AS22</f>
        <v>33</v>
      </c>
      <c r="AT23" s="416">
        <f>IF($B23&lt;Main!$B$10,0,HLOOKUP(AS23,ReplacementRates!$A$3:$BE$59,ReplacementRates!$A22-5,1))*IF(Main!$B$30=1,Main!$B$31,(IF(OptimumBenefits!$B23&lt;20,Main!$B$31,IF(OptimumBenefits!$B23&lt;25,Main!$B$32,IF(OptimumBenefits!$B23&lt;30,Main!$B$33,Main!$B$34)))))*OptimumBenefits!$B23</f>
        <v>0</v>
      </c>
      <c r="AU23" s="418">
        <f ca="1">AT23*IF($B23=Salary!$B23,Salary!$I23,"")</f>
        <v>0</v>
      </c>
      <c r="AV23" s="419">
        <f ca="1">IF($B23&lt;Main!$B$10,0,(VLOOKUP(AS23,'Survival Probability'!$A$3:$F$98,6)/(1+Main!$B$5)^(OptimumBenefits!AS23-OptimumBenefits!$A23))*(VLOOKUP(AS23,'Survival Probability'!$A$3:$F$98,3)/VLOOKUP($A23,'Survival Probability'!$A$3:$F$98,3)))</f>
        <v>2.42371569180027</v>
      </c>
      <c r="AW23" s="282">
        <f t="shared" si="16"/>
        <v>0</v>
      </c>
      <c r="AX23" s="200">
        <f t="shared" ref="AX23:DI23" si="1312">AX22</f>
        <v>34</v>
      </c>
      <c r="AY23" s="416">
        <f>IF($B23&lt;Main!$B$10,0,HLOOKUP(AX23,ReplacementRates!$A$3:$BE$59,ReplacementRates!$A22-5,1))*IF(Main!$B$30=1,Main!$B$31,(IF(OptimumBenefits!$B23&lt;20,Main!$B$31,IF(OptimumBenefits!$B23&lt;25,Main!$B$32,IF(OptimumBenefits!$B23&lt;30,Main!$B$33,Main!$B$34)))))*OptimumBenefits!$B23</f>
        <v>0</v>
      </c>
      <c r="AZ23" s="418">
        <f ca="1">AY23*IF($B23=Salary!$B23,Salary!$I23,"")</f>
        <v>0</v>
      </c>
      <c r="BA23" s="419">
        <f ca="1">IF($B23&lt;Main!$B$10,0,(VLOOKUP(AX23,'Survival Probability'!$A$3:$F$98,6)/(1+Main!$B$5)^(OptimumBenefits!AX23-OptimumBenefits!$A23))*(VLOOKUP(AX23,'Survival Probability'!$A$3:$F$98,3)/VLOOKUP($A23,'Survival Probability'!$A$3:$F$98,3)))</f>
        <v>2.2644543672312669</v>
      </c>
      <c r="BB23" s="282">
        <f t="shared" si="18"/>
        <v>0</v>
      </c>
      <c r="BC23" s="200">
        <f t="shared" ref="BC23:DN23" si="1313">BC22</f>
        <v>35</v>
      </c>
      <c r="BD23" s="416">
        <f>IF($B23&lt;Main!$B$10,0,HLOOKUP(BC23,ReplacementRates!$A$3:$BE$59,ReplacementRates!$A22-5,1))*IF(Main!$B$30=1,Main!$B$31,(IF(OptimumBenefits!$B23&lt;20,Main!$B$31,IF(OptimumBenefits!$B23&lt;25,Main!$B$32,IF(OptimumBenefits!$B23&lt;30,Main!$B$33,Main!$B$34)))))*OptimumBenefits!$B23</f>
        <v>0</v>
      </c>
      <c r="BE23" s="418">
        <f ca="1">BD23*IF($B23=Salary!$B23,Salary!$I23,"")</f>
        <v>0</v>
      </c>
      <c r="BF23" s="419">
        <f ca="1">IF($B23&lt;Main!$B$10,0,(VLOOKUP(BC23,'Survival Probability'!$A$3:$F$98,6)/(1+Main!$B$5)^(OptimumBenefits!BC23-OptimumBenefits!$A23))*(VLOOKUP(BC23,'Survival Probability'!$A$3:$F$98,3)/VLOOKUP($A23,'Survival Probability'!$A$3:$F$98,3)))</f>
        <v>2.1156221767603891</v>
      </c>
      <c r="BG23" s="282">
        <f t="shared" si="20"/>
        <v>0</v>
      </c>
      <c r="BH23" s="200">
        <f t="shared" ref="BH23:DS23" si="1314">BH22</f>
        <v>36</v>
      </c>
      <c r="BI23" s="416">
        <f>IF($B23&lt;Main!$B$10,0,HLOOKUP(BH23,ReplacementRates!$A$3:$BE$59,ReplacementRates!$A22-5,1))*IF(Main!$B$30=1,Main!$B$31,(IF(OptimumBenefits!$B23&lt;20,Main!$B$31,IF(OptimumBenefits!$B23&lt;25,Main!$B$32,IF(OptimumBenefits!$B23&lt;30,Main!$B$33,Main!$B$34)))))*OptimumBenefits!$B23</f>
        <v>0</v>
      </c>
      <c r="BJ23" s="418">
        <f ca="1">BI23*IF($B23=Salary!$B23,Salary!$I23,"")</f>
        <v>0</v>
      </c>
      <c r="BK23" s="419">
        <f ca="1">IF($B23&lt;Main!$B$10,0,(VLOOKUP(BH23,'Survival Probability'!$A$3:$F$98,6)/(1+Main!$B$5)^(OptimumBenefits!BH23-OptimumBenefits!$A23))*(VLOOKUP(BH23,'Survival Probability'!$A$3:$F$98,3)/VLOOKUP($A23,'Survival Probability'!$A$3:$F$98,3)))</f>
        <v>1.976542219943872</v>
      </c>
      <c r="BL23" s="282">
        <f t="shared" si="22"/>
        <v>0</v>
      </c>
      <c r="BM23" s="200">
        <f t="shared" ref="BM23:DX23" si="1315">BM22</f>
        <v>37</v>
      </c>
      <c r="BN23" s="416">
        <f>IF($B23&lt;Main!$B$10,0,HLOOKUP(BM23,ReplacementRates!$A$3:$BE$59,ReplacementRates!$A22-5,1))*IF(Main!$B$30=1,Main!$B$31,(IF(OptimumBenefits!$B23&lt;20,Main!$B$31,IF(OptimumBenefits!$B23&lt;25,Main!$B$32,IF(OptimumBenefits!$B23&lt;30,Main!$B$33,Main!$B$34)))))*OptimumBenefits!$B23</f>
        <v>0</v>
      </c>
      <c r="BO23" s="418">
        <f ca="1">BN23*IF($B23=Salary!$B23,Salary!$I23,"")</f>
        <v>0</v>
      </c>
      <c r="BP23" s="419">
        <f ca="1">IF($B23&lt;Main!$B$10,0,(VLOOKUP(BM23,'Survival Probability'!$A$3:$F$98,6)/(1+Main!$B$5)^(OptimumBenefits!BM23-OptimumBenefits!$A23))*(VLOOKUP(BM23,'Survival Probability'!$A$3:$F$98,3)/VLOOKUP($A23,'Survival Probability'!$A$3:$F$98,3)))</f>
        <v>1.8465617270877597</v>
      </c>
      <c r="BQ23" s="282">
        <f t="shared" si="24"/>
        <v>0</v>
      </c>
      <c r="BR23" s="200">
        <f t="shared" ref="BR23:EC23" si="1316">BR22</f>
        <v>38</v>
      </c>
      <c r="BS23" s="416">
        <f>IF($B23&lt;Main!$B$10,0,HLOOKUP(BR23,ReplacementRates!$A$3:$BE$59,ReplacementRates!$A22-5,1))*IF(Main!$B$30=1,Main!$B$31,(IF(OptimumBenefits!$B23&lt;20,Main!$B$31,IF(OptimumBenefits!$B23&lt;25,Main!$B$32,IF(OptimumBenefits!$B23&lt;30,Main!$B$33,Main!$B$34)))))*OptimumBenefits!$B23</f>
        <v>0</v>
      </c>
      <c r="BT23" s="418">
        <f ca="1">BS23*IF($B23=Salary!$B23,Salary!$I23,"")</f>
        <v>0</v>
      </c>
      <c r="BU23" s="419">
        <f ca="1">IF($B23&lt;Main!$B$10,0,(VLOOKUP(BR23,'Survival Probability'!$A$3:$F$98,6)/(1+Main!$B$5)^(OptimumBenefits!BR23-OptimumBenefits!$A23))*(VLOOKUP(BR23,'Survival Probability'!$A$3:$F$98,3)/VLOOKUP($A23,'Survival Probability'!$A$3:$F$98,3)))</f>
        <v>1.7250931601870159</v>
      </c>
      <c r="BV23" s="282">
        <f t="shared" si="26"/>
        <v>0</v>
      </c>
      <c r="BW23" s="200">
        <f t="shared" ref="BW23:EH23" si="1317">BW22</f>
        <v>39</v>
      </c>
      <c r="BX23" s="416">
        <f>IF($B23&lt;Main!$B$10,0,HLOOKUP(BW23,ReplacementRates!$A$3:$BE$59,ReplacementRates!$A22-5,1))*IF(Main!$B$30=1,Main!$B$31,(IF(OptimumBenefits!$B23&lt;20,Main!$B$31,IF(OptimumBenefits!$B23&lt;25,Main!$B$32,IF(OptimumBenefits!$B23&lt;30,Main!$B$33,Main!$B$34)))))*OptimumBenefits!$B23</f>
        <v>0</v>
      </c>
      <c r="BY23" s="418">
        <f ca="1">BX23*IF($B23=Salary!$B23,Salary!$I23,"")</f>
        <v>0</v>
      </c>
      <c r="BZ23" s="419">
        <f ca="1">IF($B23&lt;Main!$B$10,0,(VLOOKUP(BW23,'Survival Probability'!$A$3:$F$98,6)/(1+Main!$B$5)^(OptimumBenefits!BW23-OptimumBenefits!$A23))*(VLOOKUP(BW23,'Survival Probability'!$A$3:$F$98,3)/VLOOKUP($A23,'Survival Probability'!$A$3:$F$98,3)))</f>
        <v>1.611586154069693</v>
      </c>
      <c r="CA23" s="282">
        <f t="shared" si="28"/>
        <v>0</v>
      </c>
      <c r="CB23" s="200">
        <f t="shared" ref="CB23:EM23" si="1318">CB22</f>
        <v>40</v>
      </c>
      <c r="CC23" s="416">
        <f>IF($B23&lt;Main!$B$10,0,HLOOKUP(CB23,ReplacementRates!$A$3:$BE$59,ReplacementRates!$A22-5,1))*IF(Main!$B$30=1,Main!$B$31,(IF(OptimumBenefits!$B23&lt;20,Main!$B$31,IF(OptimumBenefits!$B23&lt;25,Main!$B$32,IF(OptimumBenefits!$B23&lt;30,Main!$B$33,Main!$B$34)))))*OptimumBenefits!$B23</f>
        <v>0</v>
      </c>
      <c r="CD23" s="418">
        <f ca="1">CC23*IF($B23=Salary!$B23,Salary!$I23,"")</f>
        <v>0</v>
      </c>
      <c r="CE23" s="419">
        <f ca="1">IF($B23&lt;Main!$B$10,0,(VLOOKUP(CB23,'Survival Probability'!$A$3:$F$98,6)/(1+Main!$B$5)^(OptimumBenefits!CB23-OptimumBenefits!$A23))*(VLOOKUP(CB23,'Survival Probability'!$A$3:$F$98,3)/VLOOKUP($A23,'Survival Probability'!$A$3:$F$98,3)))</f>
        <v>1.5055247297590062</v>
      </c>
      <c r="CF23" s="282">
        <f t="shared" si="30"/>
        <v>0</v>
      </c>
      <c r="CG23" s="200">
        <f t="shared" ref="CG23:ER23" si="1319">CG22</f>
        <v>41</v>
      </c>
      <c r="CH23" s="416">
        <f>IF($B23&lt;Main!$B$10,0,HLOOKUP(CG23,ReplacementRates!$A$3:$BE$59,ReplacementRates!$A22-5,1))*IF(Main!$B$30=1,Main!$B$31,(IF(OptimumBenefits!$B23&lt;20,Main!$B$31,IF(OptimumBenefits!$B23&lt;25,Main!$B$32,IF(OptimumBenefits!$B23&lt;30,Main!$B$33,Main!$B$34)))))*OptimumBenefits!$B23</f>
        <v>0</v>
      </c>
      <c r="CI23" s="418">
        <f ca="1">CH23*IF($B23=Salary!$B23,Salary!$I23,"")</f>
        <v>0</v>
      </c>
      <c r="CJ23" s="419">
        <f ca="1">IF($B23&lt;Main!$B$10,0,(VLOOKUP(CG23,'Survival Probability'!$A$3:$F$98,6)/(1+Main!$B$5)^(OptimumBenefits!CG23-OptimumBenefits!$A23))*(VLOOKUP(CG23,'Survival Probability'!$A$3:$F$98,3)/VLOOKUP($A23,'Survival Probability'!$A$3:$F$98,3)))</f>
        <v>1.4064258273233219</v>
      </c>
      <c r="CK23" s="282">
        <f t="shared" si="32"/>
        <v>0</v>
      </c>
      <c r="CL23" s="200">
        <f t="shared" ref="CL23:EW23" si="1320">CL22</f>
        <v>42</v>
      </c>
      <c r="CM23" s="416">
        <f>IF($B23&lt;Main!$B$10,0,HLOOKUP(CL23,ReplacementRates!$A$3:$BE$59,ReplacementRates!$A22-5,1))*IF(Main!$B$30=1,Main!$B$31,(IF(OptimumBenefits!$B23&lt;20,Main!$B$31,IF(OptimumBenefits!$B23&lt;25,Main!$B$32,IF(OptimumBenefits!$B23&lt;30,Main!$B$33,Main!$B$34)))))*OptimumBenefits!$B23</f>
        <v>0</v>
      </c>
      <c r="CN23" s="418">
        <f ca="1">CM23*IF($B23=Salary!$B23,Salary!$I23,"")</f>
        <v>0</v>
      </c>
      <c r="CO23" s="419">
        <f ca="1">IF($B23&lt;Main!$B$10,0,(VLOOKUP(CL23,'Survival Probability'!$A$3:$F$98,6)/(1+Main!$B$5)^(OptimumBenefits!CL23-OptimumBenefits!$A23))*(VLOOKUP(CL23,'Survival Probability'!$A$3:$F$98,3)/VLOOKUP($A23,'Survival Probability'!$A$3:$F$98,3)))</f>
        <v>1.3137916635173452</v>
      </c>
      <c r="CP23" s="282">
        <f t="shared" si="34"/>
        <v>0</v>
      </c>
      <c r="CQ23" s="200">
        <f t="shared" ref="CQ23:FB23" si="1321">CQ22</f>
        <v>43</v>
      </c>
      <c r="CR23" s="416">
        <f>IF($B23&lt;Main!$B$10,0,HLOOKUP(CQ23,ReplacementRates!$A$3:$BE$59,ReplacementRates!$A22-5,1))*IF(Main!$B$30=1,Main!$B$31,(IF(OptimumBenefits!$B23&lt;20,Main!$B$31,IF(OptimumBenefits!$B23&lt;25,Main!$B$32,IF(OptimumBenefits!$B23&lt;30,Main!$B$33,Main!$B$34)))))*OptimumBenefits!$B23</f>
        <v>0</v>
      </c>
      <c r="CS23" s="418">
        <f ca="1">CR23*IF($B23=Salary!$B23,Salary!$I23,"")</f>
        <v>0</v>
      </c>
      <c r="CT23" s="419">
        <f ca="1">IF($B23&lt;Main!$B$10,0,(VLOOKUP(CQ23,'Survival Probability'!$A$3:$F$98,6)/(1+Main!$B$5)^(OptimumBenefits!CQ23-OptimumBenefits!$A23))*(VLOOKUP(CQ23,'Survival Probability'!$A$3:$F$98,3)/VLOOKUP($A23,'Survival Probability'!$A$3:$F$98,3)))</f>
        <v>1.2272090493377918</v>
      </c>
      <c r="CU23" s="282">
        <f t="shared" si="36"/>
        <v>0</v>
      </c>
      <c r="CV23" s="200">
        <f t="shared" ref="CV23:FG23" si="1322">CV22</f>
        <v>44</v>
      </c>
      <c r="CW23" s="416">
        <f>IF($B23&lt;Main!$B$10,0,HLOOKUP(CV23,ReplacementRates!$A$3:$BE$59,ReplacementRates!$A22-5,1))*IF(Main!$B$30=1,Main!$B$31,(IF(OptimumBenefits!$B23&lt;20,Main!$B$31,IF(OptimumBenefits!$B23&lt;25,Main!$B$32,IF(OptimumBenefits!$B23&lt;30,Main!$B$33,Main!$B$34)))))*OptimumBenefits!$B23</f>
        <v>0</v>
      </c>
      <c r="CX23" s="418">
        <f ca="1">CW23*IF($B23=Salary!$B23,Salary!$I23,"")</f>
        <v>0</v>
      </c>
      <c r="CY23" s="419">
        <f ca="1">IF($B23&lt;Main!$B$10,0,(VLOOKUP(CV23,'Survival Probability'!$A$3:$F$98,6)/(1+Main!$B$5)^(OptimumBenefits!CV23-OptimumBenefits!$A23))*(VLOOKUP(CV23,'Survival Probability'!$A$3:$F$98,3)/VLOOKUP($A23,'Survival Probability'!$A$3:$F$98,3)))</f>
        <v>1.1462894279108815</v>
      </c>
      <c r="CZ23" s="282">
        <f t="shared" si="38"/>
        <v>0</v>
      </c>
      <c r="DA23" s="200">
        <f t="shared" ref="DA23:FL23" si="1323">DA22</f>
        <v>45</v>
      </c>
      <c r="DB23" s="416">
        <f>IF($B23&lt;Main!$B$10,0,HLOOKUP(DA23,ReplacementRates!$A$3:$BE$59,ReplacementRates!$A22-5,1))*IF(Main!$B$30=1,Main!$B$31,(IF(OptimumBenefits!$B23&lt;20,Main!$B$31,IF(OptimumBenefits!$B23&lt;25,Main!$B$32,IF(OptimumBenefits!$B23&lt;30,Main!$B$33,Main!$B$34)))))*OptimumBenefits!$B23</f>
        <v>0</v>
      </c>
      <c r="DC23" s="418">
        <f ca="1">DB23*IF($B23=Salary!$B23,Salary!$I23,"")</f>
        <v>0</v>
      </c>
      <c r="DD23" s="419">
        <f ca="1">IF($B23&lt;Main!$B$10,0,(VLOOKUP(DA23,'Survival Probability'!$A$3:$F$98,6)/(1+Main!$B$5)^(OptimumBenefits!DA23-OptimumBenefits!$A23))*(VLOOKUP(DA23,'Survival Probability'!$A$3:$F$98,3)/VLOOKUP($A23,'Survival Probability'!$A$3:$F$98,3)))</f>
        <v>19.442965521693143</v>
      </c>
      <c r="DE23" s="282">
        <f t="shared" si="40"/>
        <v>0</v>
      </c>
      <c r="DF23" s="200">
        <f t="shared" ref="DF23:FQ23" si="1324">DF22</f>
        <v>46</v>
      </c>
      <c r="DG23" s="416">
        <f>IF($B23&lt;Main!$B$10,0,HLOOKUP(DF23,ReplacementRates!$A$3:$BE$59,ReplacementRates!$A22-5,1))*IF(Main!$B$30=1,Main!$B$31,(IF(OptimumBenefits!$B23&lt;20,Main!$B$31,IF(OptimumBenefits!$B23&lt;25,Main!$B$32,IF(OptimumBenefits!$B23&lt;30,Main!$B$33,Main!$B$34)))))*OptimumBenefits!$B23</f>
        <v>0</v>
      </c>
      <c r="DH23" s="418">
        <f ca="1">DG23*IF($B23=Salary!$B23,Salary!$I23,"")</f>
        <v>0</v>
      </c>
      <c r="DI23" s="419">
        <f ca="1">IF($B23&lt;Main!$B$10,0,(VLOOKUP(DF23,'Survival Probability'!$A$3:$F$98,6)/(1+Main!$B$5)^(OptimumBenefits!DF23-OptimumBenefits!$A23))*(VLOOKUP(DF23,'Survival Probability'!$A$3:$F$98,3)/VLOOKUP($A23,'Survival Probability'!$A$3:$F$98,3)))</f>
        <v>18.047443985923341</v>
      </c>
      <c r="DJ23" s="282">
        <f t="shared" ca="1" si="42"/>
        <v>0</v>
      </c>
      <c r="DK23" s="200">
        <f t="shared" ref="DK23:FV23" si="1325">DK22</f>
        <v>47</v>
      </c>
      <c r="DL23" s="416">
        <f>IF($B23&lt;Main!$B$10,0,HLOOKUP(DK23,ReplacementRates!$A$3:$BE$59,ReplacementRates!$A22-5,1))*IF(Main!$B$30=1,Main!$B$31,(IF(OptimumBenefits!$B23&lt;20,Main!$B$31,IF(OptimumBenefits!$B23&lt;25,Main!$B$32,IF(OptimumBenefits!$B23&lt;30,Main!$B$33,Main!$B$34)))))*OptimumBenefits!$B23</f>
        <v>0</v>
      </c>
      <c r="DM23" s="418">
        <f ca="1">DL23*IF($B23=Salary!$B23,Salary!$I23,"")</f>
        <v>0</v>
      </c>
      <c r="DN23" s="419">
        <f ca="1">IF($B23&lt;Main!$B$10,0,(VLOOKUP(DK23,'Survival Probability'!$A$3:$F$98,6)/(1+Main!$B$5)^(OptimumBenefits!DK23-OptimumBenefits!$A23))*(VLOOKUP(DK23,'Survival Probability'!$A$3:$F$98,3)/VLOOKUP($A23,'Survival Probability'!$A$3:$F$98,3)))</f>
        <v>16.74601570326459</v>
      </c>
      <c r="DO23" s="282">
        <f t="shared" ca="1" si="44"/>
        <v>0</v>
      </c>
      <c r="DP23" s="200">
        <f t="shared" ref="DP23:GA23" si="1326">DP22</f>
        <v>48</v>
      </c>
      <c r="DQ23" s="416">
        <f>IF($B23&lt;Main!$B$10,0,HLOOKUP(DP23,ReplacementRates!$A$3:$BE$59,ReplacementRates!$A22-5,1))*IF(Main!$B$30=1,Main!$B$31,(IF(OptimumBenefits!$B23&lt;20,Main!$B$31,IF(OptimumBenefits!$B23&lt;25,Main!$B$32,IF(OptimumBenefits!$B23&lt;30,Main!$B$33,Main!$B$34)))))*OptimumBenefits!$B23</f>
        <v>0</v>
      </c>
      <c r="DR23" s="418">
        <f ca="1">DQ23*IF($B23=Salary!$B23,Salary!$I23,"")</f>
        <v>0</v>
      </c>
      <c r="DS23" s="419">
        <f ca="1">IF($B23&lt;Main!$B$10,0,(VLOOKUP(DP23,'Survival Probability'!$A$3:$F$98,6)/(1+Main!$B$5)^(OptimumBenefits!DP23-OptimumBenefits!$A23))*(VLOOKUP(DP23,'Survival Probability'!$A$3:$F$98,3)/VLOOKUP($A23,'Survival Probability'!$A$3:$F$98,3)))</f>
        <v>15.532487133856542</v>
      </c>
      <c r="DT23" s="282">
        <f t="shared" ca="1" si="46"/>
        <v>0</v>
      </c>
      <c r="DU23" s="200">
        <f t="shared" ref="DU23:GF23" si="1327">DU22</f>
        <v>49</v>
      </c>
      <c r="DV23" s="416">
        <f>IF($B23&lt;Main!$B$10,0,HLOOKUP(DU23,ReplacementRates!$A$3:$BE$59,ReplacementRates!$A22-5,1))*IF(Main!$B$30=1,Main!$B$31,(IF(OptimumBenefits!$B23&lt;20,Main!$B$31,IF(OptimumBenefits!$B23&lt;25,Main!$B$32,IF(OptimumBenefits!$B23&lt;30,Main!$B$33,Main!$B$34)))))*OptimumBenefits!$B23</f>
        <v>0</v>
      </c>
      <c r="DW23" s="418">
        <f ca="1">DV23*IF($B23=Salary!$B23,Salary!$I23,"")</f>
        <v>0</v>
      </c>
      <c r="DX23" s="419">
        <f ca="1">IF($B23&lt;Main!$B$10,0,(VLOOKUP(DU23,'Survival Probability'!$A$3:$F$98,6)/(1+Main!$B$5)^(OptimumBenefits!DU23-OptimumBenefits!$A23))*(VLOOKUP(DU23,'Survival Probability'!$A$3:$F$98,3)/VLOOKUP($A23,'Survival Probability'!$A$3:$F$98,3)))</f>
        <v>14.401066433254858</v>
      </c>
      <c r="DY23" s="282">
        <f t="shared" ca="1" si="48"/>
        <v>0</v>
      </c>
      <c r="DZ23" s="200">
        <f t="shared" ref="DZ23:GK23" si="1328">DZ22</f>
        <v>50</v>
      </c>
      <c r="EA23" s="416">
        <f>IF($B23&lt;Main!$B$10,0,HLOOKUP(DZ23,ReplacementRates!$A$3:$BE$59,ReplacementRates!$A22-5,1))*IF(Main!$B$30=1,Main!$B$31,(IF(OptimumBenefits!$B23&lt;20,Main!$B$31,IF(OptimumBenefits!$B23&lt;25,Main!$B$32,IF(OptimumBenefits!$B23&lt;30,Main!$B$33,Main!$B$34)))))*OptimumBenefits!$B23</f>
        <v>0</v>
      </c>
      <c r="EB23" s="418">
        <f ca="1">EA23*IF($B23=Salary!$B23,Salary!$I23,"")</f>
        <v>0</v>
      </c>
      <c r="EC23" s="419">
        <f ca="1">IF($B23&lt;Main!$B$10,0,(VLOOKUP(DZ23,'Survival Probability'!$A$3:$F$98,6)/(1+Main!$B$5)^(OptimumBenefits!DZ23-OptimumBenefits!$A23))*(VLOOKUP(DZ23,'Survival Probability'!$A$3:$F$98,3)/VLOOKUP($A23,'Survival Probability'!$A$3:$F$98,3)))</f>
        <v>13.34633841395925</v>
      </c>
      <c r="ED23" s="282">
        <f t="shared" ca="1" si="50"/>
        <v>0</v>
      </c>
      <c r="EE23" s="200">
        <f t="shared" ref="EE23:GP23" si="1329">EE22</f>
        <v>51</v>
      </c>
      <c r="EF23" s="416">
        <f>IF($B23&lt;Main!$B$10,0,HLOOKUP(EE23,ReplacementRates!$A$3:$BE$59,ReplacementRates!$A22-5,1))*IF(Main!$B$30=1,Main!$B$31,(IF(OptimumBenefits!$B23&lt;20,Main!$B$31,IF(OptimumBenefits!$B23&lt;25,Main!$B$32,IF(OptimumBenefits!$B23&lt;30,Main!$B$33,Main!$B$34)))))*OptimumBenefits!$B23</f>
        <v>0</v>
      </c>
      <c r="EG23" s="418">
        <f ca="1">EF23*IF($B23=Salary!$B23,Salary!$I23,"")</f>
        <v>0</v>
      </c>
      <c r="EH23" s="419">
        <f ca="1">IF($B23&lt;Main!$B$10,0,(VLOOKUP(EE23,'Survival Probability'!$A$3:$F$98,6)/(1+Main!$B$5)^(OptimumBenefits!EE23-OptimumBenefits!$A23))*(VLOOKUP(EE23,'Survival Probability'!$A$3:$F$98,3)/VLOOKUP($A23,'Survival Probability'!$A$3:$F$98,3)))</f>
        <v>12.363240859130942</v>
      </c>
      <c r="EI23" s="282">
        <f t="shared" ca="1" si="52"/>
        <v>0</v>
      </c>
      <c r="EJ23" s="200">
        <f t="shared" ref="EJ23:GU23" si="1330">EJ22</f>
        <v>52</v>
      </c>
      <c r="EK23" s="416">
        <f>IF($B23&lt;Main!$B$10,0,HLOOKUP(EJ23,ReplacementRates!$A$3:$BE$59,ReplacementRates!$A22-5,1))*IF(Main!$B$30=1,Main!$B$31,(IF(OptimumBenefits!$B23&lt;20,Main!$B$31,IF(OptimumBenefits!$B23&lt;25,Main!$B$32,IF(OptimumBenefits!$B23&lt;30,Main!$B$33,Main!$B$34)))))*OptimumBenefits!$B23</f>
        <v>0</v>
      </c>
      <c r="EL23" s="418">
        <f ca="1">EK23*IF($B23=Salary!$B23,Salary!$I23,"")</f>
        <v>0</v>
      </c>
      <c r="EM23" s="419">
        <f ca="1">IF($B23&lt;Main!$B$10,0,(VLOOKUP(EJ23,'Survival Probability'!$A$3:$F$98,6)/(1+Main!$B$5)^(OptimumBenefits!EJ23-OptimumBenefits!$A23))*(VLOOKUP(EJ23,'Survival Probability'!$A$3:$F$98,3)/VLOOKUP($A23,'Survival Probability'!$A$3:$F$98,3)))</f>
        <v>11.447042084348563</v>
      </c>
      <c r="EN23" s="282">
        <f t="shared" ca="1" si="54"/>
        <v>0</v>
      </c>
      <c r="EO23" s="200">
        <f t="shared" ref="EO23:GZ23" si="1331">EO22</f>
        <v>53</v>
      </c>
      <c r="EP23" s="416">
        <f>IF($B23&lt;Main!$B$10,0,HLOOKUP(EO23,ReplacementRates!$A$3:$BE$59,ReplacementRates!$A22-5,1))*IF(Main!$B$30=1,Main!$B$31,(IF(OptimumBenefits!$B23&lt;20,Main!$B$31,IF(OptimumBenefits!$B23&lt;25,Main!$B$32,IF(OptimumBenefits!$B23&lt;30,Main!$B$33,Main!$B$34)))))*OptimumBenefits!$B23</f>
        <v>0</v>
      </c>
      <c r="EQ23" s="418">
        <f ca="1">EP23*IF($B23=Salary!$B23,Salary!$I23,"")</f>
        <v>0</v>
      </c>
      <c r="ER23" s="419">
        <f ca="1">IF($B23&lt;Main!$B$10,0,(VLOOKUP(EO23,'Survival Probability'!$A$3:$F$98,6)/(1+Main!$B$5)^(OptimumBenefits!EO23-OptimumBenefits!$A23))*(VLOOKUP(EO23,'Survival Probability'!$A$3:$F$98,3)/VLOOKUP($A23,'Survival Probability'!$A$3:$F$98,3)))</f>
        <v>10.593324528302906</v>
      </c>
      <c r="ES23" s="282">
        <f t="shared" ca="1" si="56"/>
        <v>0</v>
      </c>
      <c r="ET23" s="200">
        <f t="shared" ref="ET23:HE23" si="1332">ET22</f>
        <v>54</v>
      </c>
      <c r="EU23" s="416">
        <f>IF($B23&lt;Main!$B$10,0,HLOOKUP(ET23,ReplacementRates!$A$3:$BE$59,ReplacementRates!$A22-5,1))*IF(Main!$B$30=1,Main!$B$31,(IF(OptimumBenefits!$B23&lt;20,Main!$B$31,IF(OptimumBenefits!$B23&lt;25,Main!$B$32,IF(OptimumBenefits!$B23&lt;30,Main!$B$33,Main!$B$34)))))*OptimumBenefits!$B23</f>
        <v>0</v>
      </c>
      <c r="EV23" s="418">
        <f ca="1">EU23*IF($B23=Salary!$B23,Salary!$I23,"")</f>
        <v>0</v>
      </c>
      <c r="EW23" s="419">
        <f ca="1">IF($B23&lt;Main!$B$10,0,(VLOOKUP(ET23,'Survival Probability'!$A$3:$F$98,6)/(1+Main!$B$5)^(OptimumBenefits!ET23-OptimumBenefits!$A23))*(VLOOKUP(ET23,'Survival Probability'!$A$3:$F$98,3)/VLOOKUP($A23,'Survival Probability'!$A$3:$F$98,3)))</f>
        <v>9.7979586730335608</v>
      </c>
      <c r="EX23" s="282">
        <f t="shared" ca="1" si="58"/>
        <v>0</v>
      </c>
      <c r="EY23" s="200">
        <f t="shared" ref="EY23:HJ23" si="1333">EY22</f>
        <v>55</v>
      </c>
      <c r="EZ23" s="416">
        <f>IF($B23&lt;Main!$B$10,0,HLOOKUP(EY23,ReplacementRates!$A$3:$BE$59,ReplacementRates!$A22-5,1))*IF(Main!$B$30=1,Main!$B$31,(IF(OptimumBenefits!$B23&lt;20,Main!$B$31,IF(OptimumBenefits!$B23&lt;25,Main!$B$32,IF(OptimumBenefits!$B23&lt;30,Main!$B$33,Main!$B$34)))))*OptimumBenefits!$B23</f>
        <v>0</v>
      </c>
      <c r="FA23" s="418">
        <f ca="1">EZ23*IF($B23=Salary!$B23,Salary!$I23,"")</f>
        <v>0</v>
      </c>
      <c r="FB23" s="419">
        <f ca="1">IF($B23&lt;Main!$B$10,0,(VLOOKUP(EY23,'Survival Probability'!$A$3:$F$98,6)/(1+Main!$B$5)^(OptimumBenefits!EY23-OptimumBenefits!$A23))*(VLOOKUP(EY23,'Survival Probability'!$A$3:$F$98,3)/VLOOKUP($A23,'Survival Probability'!$A$3:$F$98,3)))</f>
        <v>9.0570838275617671</v>
      </c>
      <c r="FC23" s="282">
        <f t="shared" ca="1" si="60"/>
        <v>0</v>
      </c>
      <c r="FD23" s="200">
        <f t="shared" ref="FD23:HO23" si="1334">FD22</f>
        <v>56</v>
      </c>
      <c r="FE23" s="416">
        <f>IF($B23&lt;Main!$B$10,0,HLOOKUP(FD23,ReplacementRates!$A$3:$BE$59,ReplacementRates!$A22-5,1))*IF(Main!$B$30=1,Main!$B$31,(IF(OptimumBenefits!$B23&lt;20,Main!$B$31,IF(OptimumBenefits!$B23&lt;25,Main!$B$32,IF(OptimumBenefits!$B23&lt;30,Main!$B$33,Main!$B$34)))))*OptimumBenefits!$B23</f>
        <v>0</v>
      </c>
      <c r="FF23" s="418">
        <f ca="1">FE23*IF($B23=Salary!$B23,Salary!$I23,"")</f>
        <v>0</v>
      </c>
      <c r="FG23" s="419">
        <f ca="1">IF($B23&lt;Main!$B$10,0,(VLOOKUP(FD23,'Survival Probability'!$A$3:$F$98,6)/(1+Main!$B$5)^(OptimumBenefits!FD23-OptimumBenefits!$A23))*(VLOOKUP(FD23,'Survival Probability'!$A$3:$F$98,3)/VLOOKUP($A23,'Survival Probability'!$A$3:$F$98,3)))</f>
        <v>8.3670906713920541</v>
      </c>
      <c r="FH23" s="282">
        <f t="shared" ca="1" si="62"/>
        <v>0</v>
      </c>
      <c r="FI23" s="200">
        <f t="shared" ref="FI23:HT23" si="1335">FI22</f>
        <v>57</v>
      </c>
      <c r="FJ23" s="416">
        <f>IF($B23&lt;Main!$B$10,0,HLOOKUP(FI23,ReplacementRates!$A$3:$BE$59,ReplacementRates!$A22-5,1))*IF(Main!$B$30=1,Main!$B$31,(IF(OptimumBenefits!$B23&lt;20,Main!$B$31,IF(OptimumBenefits!$B23&lt;25,Main!$B$32,IF(OptimumBenefits!$B23&lt;30,Main!$B$33,Main!$B$34)))))*OptimumBenefits!$B23</f>
        <v>0</v>
      </c>
      <c r="FK23" s="418">
        <f ca="1">FJ23*IF($B23=Salary!$B23,Salary!$I23,"")</f>
        <v>0</v>
      </c>
      <c r="FL23" s="419">
        <f ca="1">IF($B23&lt;Main!$B$10,0,(VLOOKUP(FI23,'Survival Probability'!$A$3:$F$98,6)/(1+Main!$B$5)^(OptimumBenefits!FI23-OptimumBenefits!$A23))*(VLOOKUP(FI23,'Survival Probability'!$A$3:$F$98,3)/VLOOKUP($A23,'Survival Probability'!$A$3:$F$98,3)))</f>
        <v>7.7246042696338497</v>
      </c>
      <c r="FM23" s="282">
        <f t="shared" ca="1" si="64"/>
        <v>0</v>
      </c>
      <c r="FN23" s="200">
        <f t="shared" ref="FN23:HY23" si="1336">FN22</f>
        <v>58</v>
      </c>
      <c r="FO23" s="416">
        <f>IF($B23&lt;Main!$B$10,0,HLOOKUP(FN23,ReplacementRates!$A$3:$BE$59,ReplacementRates!$A22-5,1))*IF(Main!$B$30=1,Main!$B$31,(IF(OptimumBenefits!$B23&lt;20,Main!$B$31,IF(OptimumBenefits!$B23&lt;25,Main!$B$32,IF(OptimumBenefits!$B23&lt;30,Main!$B$33,Main!$B$34)))))*OptimumBenefits!$B23</f>
        <v>0</v>
      </c>
      <c r="FP23" s="418">
        <f ca="1">FO23*IF($B23=Salary!$B23,Salary!$I23,"")</f>
        <v>0</v>
      </c>
      <c r="FQ23" s="419">
        <f ca="1">IF($B23&lt;Main!$B$10,0,(VLOOKUP(FN23,'Survival Probability'!$A$3:$F$98,6)/(1+Main!$B$5)^(OptimumBenefits!FN23-OptimumBenefits!$A23))*(VLOOKUP(FN23,'Survival Probability'!$A$3:$F$98,3)/VLOOKUP($A23,'Survival Probability'!$A$3:$F$98,3)))</f>
        <v>7.1264992088756323</v>
      </c>
      <c r="FR23" s="282">
        <f t="shared" ca="1" si="66"/>
        <v>0</v>
      </c>
      <c r="FS23" s="200">
        <f t="shared" ref="FS23:ID23" si="1337">FS22</f>
        <v>59</v>
      </c>
      <c r="FT23" s="416">
        <f>IF($B23&lt;Main!$B$10,0,HLOOKUP(FS23,ReplacementRates!$A$3:$BE$59,ReplacementRates!$A22-5,1))*IF(Main!$B$30=1,Main!$B$31,(IF(OptimumBenefits!$B23&lt;20,Main!$B$31,IF(OptimumBenefits!$B23&lt;25,Main!$B$32,IF(OptimumBenefits!$B23&lt;30,Main!$B$33,Main!$B$34)))))*OptimumBenefits!$B23</f>
        <v>0.39874800000000005</v>
      </c>
      <c r="FU23" s="418">
        <f ca="1">FT23*IF($B23=Salary!$B23,Salary!$I23,"")</f>
        <v>22451.419271492556</v>
      </c>
      <c r="FV23" s="419">
        <f ca="1">IF($B23&lt;Main!$B$10,0,(VLOOKUP(FS23,'Survival Probability'!$A$3:$F$98,6)/(1+Main!$B$5)^(OptimumBenefits!FS23-OptimumBenefits!$A23))*(VLOOKUP(FS23,'Survival Probability'!$A$3:$F$98,3)/VLOOKUP($A23,'Survival Probability'!$A$3:$F$98,3)))</f>
        <v>6.5698479723599537</v>
      </c>
      <c r="FW23" s="282">
        <f t="shared" ca="1" si="68"/>
        <v>147502.41137741855</v>
      </c>
      <c r="FX23" s="200">
        <f t="shared" ref="FX23:II23" si="1338">FX22</f>
        <v>60</v>
      </c>
      <c r="FY23" s="416">
        <f>IF($B23&lt;Main!$B$10,0,HLOOKUP(FX23,ReplacementRates!$A$3:$BE$59,ReplacementRates!$A22-5,1))*IF(Main!$B$30=1,Main!$B$31,(IF(OptimumBenefits!$B23&lt;20,Main!$B$31,IF(OptimumBenefits!$B23&lt;25,Main!$B$32,IF(OptimumBenefits!$B23&lt;30,Main!$B$33,Main!$B$34)))))*OptimumBenefits!$B23</f>
        <v>0.43428</v>
      </c>
      <c r="FZ23" s="418">
        <f ca="1">FY23*IF($B23=Salary!$B23,Salary!$I23,"")</f>
        <v>24452.040790734467</v>
      </c>
      <c r="GA23" s="419">
        <f ca="1">IF($B23&lt;Main!$B$10,0,(VLOOKUP(FX23,'Survival Probability'!$A$3:$F$98,6)/(1+Main!$B$5)^(OptimumBenefits!FX23-OptimumBenefits!$A23))*(VLOOKUP(FX23,'Survival Probability'!$A$3:$F$98,3)/VLOOKUP($A23,'Survival Probability'!$A$3:$F$98,3)))</f>
        <v>6.0519079544116403</v>
      </c>
      <c r="GB23" s="282">
        <f t="shared" ca="1" si="70"/>
        <v>147981.50016304382</v>
      </c>
      <c r="GC23" s="200">
        <f t="shared" ref="GC23:IN23" si="1339">GC22</f>
        <v>61</v>
      </c>
      <c r="GD23" s="416">
        <f>IF($B23&lt;Main!$B$10,0,HLOOKUP(GC23,ReplacementRates!$A$3:$BE$59,ReplacementRates!$A22-5,1))*IF(Main!$B$30=1,Main!$B$31,(IF(OptimumBenefits!$B23&lt;20,Main!$B$31,IF(OptimumBenefits!$B23&lt;25,Main!$B$32,IF(OptimumBenefits!$B23&lt;30,Main!$B$33,Main!$B$34)))))*OptimumBenefits!$B23</f>
        <v>0.44612399999999997</v>
      </c>
      <c r="GE23" s="418">
        <f ca="1">GD23*IF($B23=Salary!$B23,Salary!$I23,"")</f>
        <v>25118.914630481766</v>
      </c>
      <c r="GF23" s="419">
        <f ca="1">IF($B23&lt;Main!$B$10,0,(VLOOKUP(GC23,'Survival Probability'!$A$3:$F$98,6)/(1+Main!$B$5)^(OptimumBenefits!GC23-OptimumBenefits!$A23))*(VLOOKUP(GC23,'Survival Probability'!$A$3:$F$98,3)/VLOOKUP($A23,'Survival Probability'!$A$3:$F$98,3)))</f>
        <v>5.5701099684074382</v>
      </c>
      <c r="GG23" s="282">
        <f t="shared" ca="1" si="72"/>
        <v>139915.11677882192</v>
      </c>
      <c r="GH23" s="200">
        <f t="shared" ref="GH23:IS23" si="1340">GH22</f>
        <v>62</v>
      </c>
      <c r="GI23" s="416">
        <f>IF($B23&lt;Main!$B$10,0,HLOOKUP(GH23,ReplacementRates!$A$3:$BE$59,ReplacementRates!$A22-5,1))*IF(Main!$B$30=1,Main!$B$31,(IF(OptimumBenefits!$B23&lt;20,Main!$B$31,IF(OptimumBenefits!$B23&lt;25,Main!$B$32,IF(OptimumBenefits!$B23&lt;30,Main!$B$33,Main!$B$34)))))*OptimumBenefits!$B23</f>
        <v>0.45796800000000004</v>
      </c>
      <c r="GJ23" s="418">
        <f ca="1">GI23*IF($B23=Salary!$B23,Salary!$I23,"")</f>
        <v>25785.788470229076</v>
      </c>
      <c r="GK23" s="419">
        <f ca="1">IF($B23&lt;Main!$B$10,0,(VLOOKUP(GH23,'Survival Probability'!$A$3:$F$98,6)/(1+Main!$B$5)^(OptimumBenefits!GH23-OptimumBenefits!$A23))*(VLOOKUP(GH23,'Survival Probability'!$A$3:$F$98,3)/VLOOKUP($A23,'Survival Probability'!$A$3:$F$98,3)))</f>
        <v>5.1220471019245428</v>
      </c>
      <c r="GL23" s="282">
        <f t="shared" ca="1" si="74"/>
        <v>132076.02310477613</v>
      </c>
      <c r="GM23" s="200">
        <f t="shared" ref="GM23:IX23" si="1341">GM22</f>
        <v>63</v>
      </c>
      <c r="GN23" s="416">
        <f>IF($B23&lt;Main!$B$10,0,HLOOKUP(GM23,ReplacementRates!$A$3:$BE$59,ReplacementRates!$A22-5,1))*IF(Main!$B$30=1,Main!$B$31,(IF(OptimumBenefits!$B23&lt;20,Main!$B$31,IF(OptimumBenefits!$B23&lt;25,Main!$B$32,IF(OptimumBenefits!$B23&lt;30,Main!$B$33,Main!$B$34)))))*OptimumBenefits!$B23</f>
        <v>0.46981200000000001</v>
      </c>
      <c r="GO23" s="418">
        <f ca="1">GN23*IF($B23=Salary!$B23,Salary!$I23,"")</f>
        <v>26452.662309976378</v>
      </c>
      <c r="GP23" s="419">
        <f ca="1">IF($B23&lt;Main!$B$10,0,(VLOOKUP(GM23,'Survival Probability'!$A$3:$F$98,6)/(1+Main!$B$5)^(OptimumBenefits!GM23-OptimumBenefits!$A23))*(VLOOKUP(GM23,'Survival Probability'!$A$3:$F$98,3)/VLOOKUP($A23,'Survival Probability'!$A$3:$F$98,3)))</f>
        <v>4.7055026559738122</v>
      </c>
      <c r="GQ23" s="282">
        <f t="shared" ca="1" si="76"/>
        <v>124473.07275717221</v>
      </c>
      <c r="GR23" s="200">
        <f t="shared" ref="GR23:JC23" si="1342">GR22</f>
        <v>64</v>
      </c>
      <c r="GS23" s="416">
        <f>IF($B23&lt;Main!$B$10,0,HLOOKUP(GR23,ReplacementRates!$A$3:$BE$59,ReplacementRates!$A22-5,1))*IF(Main!$B$30=1,Main!$B$31,(IF(OptimumBenefits!$B23&lt;20,Main!$B$31,IF(OptimumBenefits!$B23&lt;25,Main!$B$32,IF(OptimumBenefits!$B23&lt;30,Main!$B$33,Main!$B$34)))))*OptimumBenefits!$B23</f>
        <v>0.48165599999999997</v>
      </c>
      <c r="GT23" s="418">
        <f ca="1">GS23*IF($B23=Salary!$B23,Salary!$I23,"")</f>
        <v>27119.536149723677</v>
      </c>
      <c r="GU23" s="419">
        <f ca="1">IF($B23&lt;Main!$B$10,0,(VLOOKUP(GR23,'Survival Probability'!$A$3:$F$98,6)/(1+Main!$B$5)^(OptimumBenefits!GR23-OptimumBenefits!$A23))*(VLOOKUP(GR23,'Survival Probability'!$A$3:$F$98,3)/VLOOKUP($A23,'Survival Probability'!$A$3:$F$98,3)))</f>
        <v>4.3183940611168561</v>
      </c>
      <c r="GV23" s="282">
        <f t="shared" ca="1" si="78"/>
        <v>117112.84384921062</v>
      </c>
      <c r="GW23" s="200">
        <f t="shared" ref="GW23:JH23" si="1343">GW22</f>
        <v>65</v>
      </c>
      <c r="GX23" s="416">
        <f>IF($B23&lt;Main!$B$10,0,HLOOKUP(GW23,ReplacementRates!$A$3:$BE$59,ReplacementRates!$A22-5,1))*IF(Main!$B$30=1,Main!$B$31,(IF(OptimumBenefits!$B23&lt;20,Main!$B$31,IF(OptimumBenefits!$B23&lt;25,Main!$B$32,IF(OptimumBenefits!$B23&lt;30,Main!$B$33,Main!$B$34)))))*OptimumBenefits!$B23</f>
        <v>0.49349999999999999</v>
      </c>
      <c r="GY23" s="418">
        <f ca="1">GX23*IF($B23=Salary!$B23,Salary!$I23,"")</f>
        <v>27786.409989470983</v>
      </c>
      <c r="GZ23" s="419">
        <f ca="1">IF($B23&lt;Main!$B$10,0,(VLOOKUP(GW23,'Survival Probability'!$A$3:$F$98,6)/(1+Main!$B$5)^(OptimumBenefits!GW23-OptimumBenefits!$A23))*(VLOOKUP(GW23,'Survival Probability'!$A$3:$F$98,3)/VLOOKUP($A23,'Survival Probability'!$A$3:$F$98,3)))</f>
        <v>3.9587654542933168</v>
      </c>
      <c r="HA23" s="282">
        <f t="shared" ca="1" si="80"/>
        <v>109999.87996514846</v>
      </c>
      <c r="HB23" s="200">
        <f t="shared" ref="HB23:JM23" si="1344">HB22</f>
        <v>66</v>
      </c>
      <c r="HC23" s="416">
        <f>IF($B23&lt;Main!$B$10,0,HLOOKUP(HB23,ReplacementRates!$A$3:$BE$59,ReplacementRates!$A22-5,1))*IF(Main!$B$30=1,Main!$B$31,(IF(OptimumBenefits!$B23&lt;20,Main!$B$31,IF(OptimumBenefits!$B23&lt;25,Main!$B$32,IF(OptimumBenefits!$B23&lt;30,Main!$B$33,Main!$B$34)))))*OptimumBenefits!$B23</f>
        <v>0.49349999999999999</v>
      </c>
      <c r="HD23" s="418">
        <f ca="1">HC23*IF($B23=Salary!$B23,Salary!$I23,"")</f>
        <v>27786.409989470983</v>
      </c>
      <c r="HE23" s="419">
        <f ca="1">IF($B23&lt;Main!$B$10,0,(VLOOKUP(HB23,'Survival Probability'!$A$3:$F$98,6)/(1+Main!$B$5)^(OptimumBenefits!HB23-OptimumBenefits!$A23))*(VLOOKUP(HB23,'Survival Probability'!$A$3:$F$98,3)/VLOOKUP($A23,'Survival Probability'!$A$3:$F$98,3)))</f>
        <v>3.6247805008835807</v>
      </c>
      <c r="HF23" s="282">
        <f t="shared" ca="1" si="82"/>
        <v>100719.63711939116</v>
      </c>
      <c r="HG23" s="200">
        <f t="shared" ref="HG23:JR23" si="1345">HG22</f>
        <v>67</v>
      </c>
      <c r="HH23" s="416">
        <f>IF($B23&lt;Main!$B$10,0,HLOOKUP(HG23,ReplacementRates!$A$3:$BE$59,ReplacementRates!$A22-5,1))*IF(Main!$B$30=1,Main!$B$31,(IF(OptimumBenefits!$B23&lt;20,Main!$B$31,IF(OptimumBenefits!$B23&lt;25,Main!$B$32,IF(OptimumBenefits!$B23&lt;30,Main!$B$33,Main!$B$34)))))*OptimumBenefits!$B23</f>
        <v>0.49349999999999999</v>
      </c>
      <c r="HI23" s="418">
        <f ca="1">HH23*IF($B23=Salary!$B23,Salary!$I23,"")</f>
        <v>27786.409989470983</v>
      </c>
      <c r="HJ23" s="419">
        <f ca="1">IF($B23&lt;Main!$B$10,0,(VLOOKUP(HG23,'Survival Probability'!$A$3:$F$98,6)/(1+Main!$B$5)^(OptimumBenefits!HG23-OptimumBenefits!$A23))*(VLOOKUP(HG23,'Survival Probability'!$A$3:$F$98,3)/VLOOKUP($A23,'Survival Probability'!$A$3:$F$98,3)))</f>
        <v>3.3147172618556295</v>
      </c>
      <c r="HK23" s="282">
        <f t="shared" ca="1" si="84"/>
        <v>92104.092837097167</v>
      </c>
      <c r="HL23" s="200">
        <f t="shared" ref="HL23:JW23" si="1346">HL22</f>
        <v>68</v>
      </c>
      <c r="HM23" s="416">
        <f>IF($B23&lt;Main!$B$10,0,HLOOKUP(HL23,ReplacementRates!$A$3:$BE$59,ReplacementRates!$A22-5,1))*IF(Main!$B$30=1,Main!$B$31,(IF(OptimumBenefits!$B23&lt;20,Main!$B$31,IF(OptimumBenefits!$B23&lt;25,Main!$B$32,IF(OptimumBenefits!$B23&lt;30,Main!$B$33,Main!$B$34)))))*OptimumBenefits!$B23</f>
        <v>0.49349999999999999</v>
      </c>
      <c r="HN23" s="418">
        <f ca="1">HM23*IF($B23=Salary!$B23,Salary!$I23,"")</f>
        <v>27786.409989470983</v>
      </c>
      <c r="HO23" s="419">
        <f ca="1">IF($B23&lt;Main!$B$10,0,(VLOOKUP(HL23,'Survival Probability'!$A$3:$F$98,6)/(1+Main!$B$5)^(OptimumBenefits!HL23-OptimumBenefits!$A23))*(VLOOKUP(HL23,'Survival Probability'!$A$3:$F$98,3)/VLOOKUP($A23,'Survival Probability'!$A$3:$F$98,3)))</f>
        <v>3.0269463103046546</v>
      </c>
      <c r="HP23" s="282">
        <f t="shared" ca="1" si="86"/>
        <v>84107.971194241589</v>
      </c>
      <c r="HQ23" s="200">
        <f t="shared" ref="HQ23:KB23" si="1347">HQ22</f>
        <v>69</v>
      </c>
      <c r="HR23" s="416">
        <f>IF($B23&lt;Main!$B$10,0,HLOOKUP(HQ23,ReplacementRates!$A$3:$BE$59,ReplacementRates!$A22-5,1))*IF(Main!$B$30=1,Main!$B$31,(IF(OptimumBenefits!$B23&lt;20,Main!$B$31,IF(OptimumBenefits!$B23&lt;25,Main!$B$32,IF(OptimumBenefits!$B23&lt;30,Main!$B$33,Main!$B$34)))))*OptimumBenefits!$B23</f>
        <v>0.49349999999999999</v>
      </c>
      <c r="HS23" s="418">
        <f ca="1">HR23*IF($B23=Salary!$B23,Salary!$I23,"")</f>
        <v>27786.409989470983</v>
      </c>
      <c r="HT23" s="419">
        <f ca="1">IF($B23&lt;Main!$B$10,0,(VLOOKUP(HQ23,'Survival Probability'!$A$3:$F$98,6)/(1+Main!$B$5)^(OptimumBenefits!HQ23-OptimumBenefits!$A23))*(VLOOKUP(HQ23,'Survival Probability'!$A$3:$F$98,3)/VLOOKUP($A23,'Survival Probability'!$A$3:$F$98,3)))</f>
        <v>2.7600089664444045</v>
      </c>
      <c r="HU23" s="282">
        <f t="shared" ca="1" si="88"/>
        <v>76690.740716240281</v>
      </c>
      <c r="HV23" s="200">
        <f t="shared" ref="HV23:KG23" si="1348">HV22</f>
        <v>70</v>
      </c>
      <c r="HW23" s="416">
        <f>IF($B23&lt;Main!$B$10,0,HLOOKUP(HV23,ReplacementRates!$A$3:$BE$59,ReplacementRates!$A22-5,1))*IF(Main!$B$30=1,Main!$B$31,(IF(OptimumBenefits!$B23&lt;20,Main!$B$31,IF(OptimumBenefits!$B23&lt;25,Main!$B$32,IF(OptimumBenefits!$B23&lt;30,Main!$B$33,Main!$B$34)))))*OptimumBenefits!$B23</f>
        <v>0.49349999999999999</v>
      </c>
      <c r="HX23" s="418">
        <f ca="1">HW23*IF($B23=Salary!$B23,Salary!$I23,"")</f>
        <v>27786.409989470983</v>
      </c>
      <c r="HY23" s="419">
        <f ca="1">IF($B23&lt;Main!$B$10,0,(VLOOKUP(HV23,'Survival Probability'!$A$3:$F$98,6)/(1+Main!$B$5)^(OptimumBenefits!HV23-OptimumBenefits!$A23))*(VLOOKUP(HV23,'Survival Probability'!$A$3:$F$98,3)/VLOOKUP($A23,'Survival Probability'!$A$3:$F$98,3)))</f>
        <v>2.5125300207648205</v>
      </c>
      <c r="HZ23" s="282">
        <f t="shared" ca="1" si="90"/>
        <v>69814.18926782535</v>
      </c>
      <c r="IA23" s="200">
        <f t="shared" ref="IA23:KL23" si="1349">IA22</f>
        <v>71</v>
      </c>
      <c r="IB23" s="416">
        <f>IF($B23&lt;Main!$B$10,0,HLOOKUP(IA23,ReplacementRates!$A$3:$BE$59,ReplacementRates!$A22-5,1))*IF(Main!$B$30=1,Main!$B$31,(IF(OptimumBenefits!$B23&lt;20,Main!$B$31,IF(OptimumBenefits!$B23&lt;25,Main!$B$32,IF(OptimumBenefits!$B23&lt;30,Main!$B$33,Main!$B$34)))))*OptimumBenefits!$B23</f>
        <v>0.49349999999999999</v>
      </c>
      <c r="IC23" s="418">
        <f ca="1">IB23*IF($B23=Salary!$B23,Salary!$I23,"")</f>
        <v>27786.409989470983</v>
      </c>
      <c r="ID23" s="419">
        <f ca="1">IF($B23&lt;Main!$B$10,0,(VLOOKUP(IA23,'Survival Probability'!$A$3:$F$98,6)/(1+Main!$B$5)^(OptimumBenefits!IA23-OptimumBenefits!$A23))*(VLOOKUP(IA23,'Survival Probability'!$A$3:$F$98,3)/VLOOKUP($A23,'Survival Probability'!$A$3:$F$98,3)))</f>
        <v>2.2832149679943172</v>
      </c>
      <c r="IE23" s="282">
        <f t="shared" ca="1" si="92"/>
        <v>63442.347194786969</v>
      </c>
      <c r="IF23" s="200">
        <f t="shared" ref="IF23:KP23" si="1350">IF22</f>
        <v>72</v>
      </c>
      <c r="IG23" s="416">
        <f>IF($B23&lt;Main!$B$10,0,HLOOKUP(IF23,ReplacementRates!$A$3:$BE$59,ReplacementRates!$A22-5,1))*IF(Main!$B$30=1,Main!$B$31,(IF(OptimumBenefits!$B23&lt;20,Main!$B$31,IF(OptimumBenefits!$B23&lt;25,Main!$B$32,IF(OptimumBenefits!$B23&lt;30,Main!$B$33,Main!$B$34)))))*OptimumBenefits!$B23</f>
        <v>0.49349999999999999</v>
      </c>
      <c r="IH23" s="418">
        <f ca="1">IG23*IF($B23=Salary!$B23,Salary!$I23,"")</f>
        <v>27786.409989470983</v>
      </c>
      <c r="II23" s="419">
        <f ca="1">IF($B23&lt;Main!$B$10,0,(VLOOKUP(IF23,'Survival Probability'!$A$3:$F$98,6)/(1+Main!$B$5)^(OptimumBenefits!IF23-OptimumBenefits!$A23))*(VLOOKUP(IF23,'Survival Probability'!$A$3:$F$98,3)/VLOOKUP($A23,'Survival Probability'!$A$3:$F$98,3)))</f>
        <v>2.0708463161765005</v>
      </c>
      <c r="IJ23" s="282">
        <f t="shared" ca="1" si="94"/>
        <v>57541.384766465897</v>
      </c>
      <c r="IK23" s="200">
        <f t="shared" ref="IK23:KP23" si="1351">IK22</f>
        <v>73</v>
      </c>
      <c r="IL23" s="416">
        <f>IF($B23&lt;Main!$B$10,0,HLOOKUP(IK23,ReplacementRates!$A$3:$BE$59,ReplacementRates!$A22-5,1))*IF(Main!$B$30=1,Main!$B$31,(IF(OptimumBenefits!$B23&lt;20,Main!$B$31,IF(OptimumBenefits!$B23&lt;25,Main!$B$32,IF(OptimumBenefits!$B23&lt;30,Main!$B$33,Main!$B$34)))))*OptimumBenefits!$B23</f>
        <v>0.49349999999999999</v>
      </c>
      <c r="IM23" s="418">
        <f ca="1">IL23*IF($B23=Salary!$B23,Salary!$I23,"")</f>
        <v>27786.409989470983</v>
      </c>
      <c r="IN23" s="419">
        <f ca="1">IF($B23&lt;Main!$B$10,0,(VLOOKUP(IK23,'Survival Probability'!$A$3:$F$98,6)/(1+Main!$B$5)^(OptimumBenefits!IK23-OptimumBenefits!$A23))*(VLOOKUP(IK23,'Survival Probability'!$A$3:$F$98,3)/VLOOKUP($A23,'Survival Probability'!$A$3:$F$98,3)))</f>
        <v>1.8743787806526684</v>
      </c>
      <c r="IO23" s="282">
        <f t="shared" ca="1" si="96"/>
        <v>52082.257274779746</v>
      </c>
      <c r="IP23" s="200">
        <f t="shared" ref="IP23:KP23" si="1352">IP22</f>
        <v>74</v>
      </c>
      <c r="IQ23" s="416">
        <f>IF($B23&lt;Main!$B$10,0,HLOOKUP(IP23,ReplacementRates!$A$3:$BE$59,ReplacementRates!$A22-5,1))*IF(Main!$B$30=1,Main!$B$31,(IF(OptimumBenefits!$B23&lt;20,Main!$B$31,IF(OptimumBenefits!$B23&lt;25,Main!$B$32,IF(OptimumBenefits!$B23&lt;30,Main!$B$33,Main!$B$34)))))*OptimumBenefits!$B23</f>
        <v>0.49349999999999999</v>
      </c>
      <c r="IR23" s="418">
        <f ca="1">IQ23*IF($B23=Salary!$B23,Salary!$I23,"")</f>
        <v>27786.409989470983</v>
      </c>
      <c r="IS23" s="419">
        <f ca="1">IF($B23&lt;Main!$B$10,0,(VLOOKUP(IP23,'Survival Probability'!$A$3:$F$98,6)/(1+Main!$B$5)^(OptimumBenefits!IP23-OptimumBenefits!$A23))*(VLOOKUP(IP23,'Survival Probability'!$A$3:$F$98,3)/VLOOKUP($A23,'Survival Probability'!$A$3:$F$98,3)))</f>
        <v>1.6929257739147423</v>
      </c>
      <c r="IT23" s="282">
        <f t="shared" ca="1" si="98"/>
        <v>47040.329635737493</v>
      </c>
      <c r="IU23" s="200">
        <f t="shared" ref="IU23:KP23" si="1353">IU22</f>
        <v>75</v>
      </c>
      <c r="IV23" s="416">
        <f>IF($B23&lt;Main!$B$10,0,HLOOKUP(IU23,ReplacementRates!$A$3:$BE$59,ReplacementRates!$A22-5,1))*IF(Main!$B$30=1,Main!$B$31,(IF(OptimumBenefits!$B23&lt;20,Main!$B$31,IF(OptimumBenefits!$B23&lt;25,Main!$B$32,IF(OptimumBenefits!$B23&lt;30,Main!$B$33,Main!$B$34)))))*OptimumBenefits!$B23</f>
        <v>0.49349999999999999</v>
      </c>
      <c r="IW23" s="418">
        <f ca="1">IV23*IF($B23=Salary!$B23,Salary!$I23,"")</f>
        <v>27786.409989470983</v>
      </c>
      <c r="IX23" s="419">
        <f ca="1">IF($B23&lt;Main!$B$10,0,(VLOOKUP(IU23,'Survival Probability'!$A$3:$F$98,6)/(1+Main!$B$5)^(OptimumBenefits!IU23-OptimumBenefits!$A23))*(VLOOKUP(IU23,'Survival Probability'!$A$3:$F$98,3)/VLOOKUP($A23,'Survival Probability'!$A$3:$F$98,3)))</f>
        <v>1.5256163265533236</v>
      </c>
      <c r="IY23" s="282">
        <f t="shared" ca="1" si="100"/>
        <v>42391.400736241296</v>
      </c>
      <c r="IZ23" s="200">
        <f t="shared" ref="IZ23:KP23" si="1354">IZ22</f>
        <v>76</v>
      </c>
      <c r="JA23" s="416">
        <f>IF($B23&lt;Main!$B$10,0,HLOOKUP(IZ23,ReplacementRates!$A$3:$BE$59,ReplacementRates!$A22-5,1))*IF(Main!$B$30=1,Main!$B$31,(IF(OptimumBenefits!$B23&lt;20,Main!$B$31,IF(OptimumBenefits!$B23&lt;25,Main!$B$32,IF(OptimumBenefits!$B23&lt;30,Main!$B$33,Main!$B$34)))))*OptimumBenefits!$B23</f>
        <v>0.49349999999999999</v>
      </c>
      <c r="JB23" s="418">
        <f ca="1">JA23*IF($B23=Salary!$B23,Salary!$I23,"")</f>
        <v>27786.409989470983</v>
      </c>
      <c r="JC23" s="419">
        <f ca="1">IF($B23&lt;Main!$B$10,0,(VLOOKUP(IZ23,'Survival Probability'!$A$3:$F$98,6)/(1+Main!$B$5)^(OptimumBenefits!IZ23-OptimumBenefits!$A23))*(VLOOKUP(IZ23,'Survival Probability'!$A$3:$F$98,3)/VLOOKUP($A23,'Survival Probability'!$A$3:$F$98,3)))</f>
        <v>1.3715995193804951</v>
      </c>
      <c r="JD23" s="282">
        <f t="shared" ca="1" si="102"/>
        <v>38111.826586867784</v>
      </c>
      <c r="JE23" s="200">
        <f t="shared" ref="JE23:KP23" si="1355">JE22</f>
        <v>77</v>
      </c>
      <c r="JF23" s="416">
        <f>IF($B23&lt;Main!$B$10,0,HLOOKUP(JE23,ReplacementRates!$A$3:$BE$59,ReplacementRates!$A22-5,1))*IF(Main!$B$30=1,Main!$B$31,(IF(OptimumBenefits!$B23&lt;20,Main!$B$31,IF(OptimumBenefits!$B23&lt;25,Main!$B$32,IF(OptimumBenefits!$B23&lt;30,Main!$B$33,Main!$B$34)))))*OptimumBenefits!$B23</f>
        <v>0.49349999999999999</v>
      </c>
      <c r="JG23" s="418">
        <f ca="1">JF23*IF($B23=Salary!$B23,Salary!$I23,"")</f>
        <v>27786.409989470983</v>
      </c>
      <c r="JH23" s="419">
        <f ca="1">IF($B23&lt;Main!$B$10,0,(VLOOKUP(JE23,'Survival Probability'!$A$3:$F$98,6)/(1+Main!$B$5)^(OptimumBenefits!JE23-OptimumBenefits!$A23))*(VLOOKUP(JE23,'Survival Probability'!$A$3:$F$98,3)/VLOOKUP($A23,'Survival Probability'!$A$3:$F$98,3)))</f>
        <v>1.230049172567512</v>
      </c>
      <c r="JI23" s="282">
        <f t="shared" ca="1" si="104"/>
        <v>34178.650616170431</v>
      </c>
      <c r="JJ23" s="200">
        <f t="shared" ref="JJ23:KP23" si="1356">JJ22</f>
        <v>78</v>
      </c>
      <c r="JK23" s="416">
        <f>IF($B23&lt;Main!$B$10,0,HLOOKUP(JJ23,ReplacementRates!$A$3:$BE$59,ReplacementRates!$A22-5,1))*IF(Main!$B$30=1,Main!$B$31,(IF(OptimumBenefits!$B23&lt;20,Main!$B$31,IF(OptimumBenefits!$B23&lt;25,Main!$B$32,IF(OptimumBenefits!$B23&lt;30,Main!$B$33,Main!$B$34)))))*OptimumBenefits!$B23</f>
        <v>0.49349999999999999</v>
      </c>
      <c r="JL23" s="418">
        <f ca="1">JK23*IF($B23=Salary!$B23,Salary!$I23,"")</f>
        <v>27786.409989470983</v>
      </c>
      <c r="JM23" s="419">
        <f ca="1">IF($B23&lt;Main!$B$10,0,(VLOOKUP(JJ23,'Survival Probability'!$A$3:$F$98,6)/(1+Main!$B$5)^(OptimumBenefits!JJ23-OptimumBenefits!$A23))*(VLOOKUP(JJ23,'Survival Probability'!$A$3:$F$98,3)/VLOOKUP($A23,'Survival Probability'!$A$3:$F$98,3)))</f>
        <v>1.1001828196433259</v>
      </c>
      <c r="JN23" s="282">
        <f t="shared" ca="1" si="106"/>
        <v>30570.130889981665</v>
      </c>
      <c r="JO23" s="200">
        <f t="shared" ref="JO23:KP23" si="1357">JO22</f>
        <v>79</v>
      </c>
      <c r="JP23" s="416">
        <f>IF($B23&lt;Main!$B$10,0,HLOOKUP(JO23,ReplacementRates!$A$3:$BE$59,ReplacementRates!$A22-5,1))*IF(Main!$B$30=1,Main!$B$31,(IF(OptimumBenefits!$B23&lt;20,Main!$B$31,IF(OptimumBenefits!$B23&lt;25,Main!$B$32,IF(OptimumBenefits!$B23&lt;30,Main!$B$33,Main!$B$34)))))*OptimumBenefits!$B23</f>
        <v>0.49349999999999999</v>
      </c>
      <c r="JQ23" s="418">
        <f ca="1">JP23*IF($B23=Salary!$B23,Salary!$I23,"")</f>
        <v>27786.409989470983</v>
      </c>
      <c r="JR23" s="419">
        <f ca="1">IF($B23&lt;Main!$B$10,0,(VLOOKUP(JO23,'Survival Probability'!$A$3:$F$98,6)/(1+Main!$B$5)^(OptimumBenefits!JO23-OptimumBenefits!$A23))*(VLOOKUP(JO23,'Survival Probability'!$A$3:$F$98,3)/VLOOKUP($A23,'Survival Probability'!$A$3:$F$98,3)))</f>
        <v>0.98123828340281938</v>
      </c>
      <c r="JS23" s="282">
        <f t="shared" ca="1" si="108"/>
        <v>27265.089239995461</v>
      </c>
      <c r="JT23" s="200">
        <f t="shared" ref="JT23:KP23" si="1358">JT22</f>
        <v>80</v>
      </c>
      <c r="JU23" s="416">
        <f>IF($B23&lt;Main!$B$10,0,HLOOKUP(JT23,ReplacementRates!$A$3:$BE$59,ReplacementRates!$A22-5,1))*IF(Main!$B$30=1,Main!$B$31,(IF(OptimumBenefits!$B23&lt;20,Main!$B$31,IF(OptimumBenefits!$B23&lt;25,Main!$B$32,IF(OptimumBenefits!$B23&lt;30,Main!$B$33,Main!$B$34)))))*OptimumBenefits!$B23</f>
        <v>0.49349999999999999</v>
      </c>
      <c r="JV23" s="418">
        <f ca="1">JU23*IF($B23=Salary!$B23,Salary!$I23,"")</f>
        <v>27786.409989470983</v>
      </c>
      <c r="JW23" s="419">
        <f ca="1">IF($B23&lt;Main!$B$10,0,(VLOOKUP(JT23,'Survival Probability'!$A$3:$F$98,6)/(1+Main!$B$5)^(OptimumBenefits!JT23-OptimumBenefits!$A23))*(VLOOKUP(JT23,'Survival Probability'!$A$3:$F$98,3)/VLOOKUP($A23,'Survival Probability'!$A$3:$F$98,3)))</f>
        <v>0.87246532460695769</v>
      </c>
      <c r="JX23" s="282">
        <f t="shared" ca="1" si="110"/>
        <v>24242.679211125815</v>
      </c>
      <c r="JY23" s="200">
        <f t="shared" ref="JY23:KP23" si="1359">JY22</f>
        <v>81</v>
      </c>
      <c r="JZ23" s="416">
        <f>IF($B23&lt;Main!$B$10,0,HLOOKUP(JY23,ReplacementRates!$A$3:$BE$59,ReplacementRates!$A22-5,1))*IF(Main!$B$30=1,Main!$B$31,(IF(OptimumBenefits!$B23&lt;20,Main!$B$31,IF(OptimumBenefits!$B23&lt;25,Main!$B$32,IF(OptimumBenefits!$B23&lt;30,Main!$B$33,Main!$B$34)))))*OptimumBenefits!$B23</f>
        <v>0.49349999999999999</v>
      </c>
      <c r="KA23" s="418">
        <f ca="1">JZ23*IF($B23=Salary!$B23,Salary!$I23,"")</f>
        <v>27786.409989470983</v>
      </c>
      <c r="KB23" s="419">
        <f ca="1">IF($B23&lt;Main!$B$10,0,(VLOOKUP(JY23,'Survival Probability'!$A$3:$F$98,6)/(1+Main!$B$5)^(OptimumBenefits!JY23-OptimumBenefits!$A23))*(VLOOKUP(JY23,'Survival Probability'!$A$3:$F$98,3)/VLOOKUP($A23,'Survival Probability'!$A$3:$F$98,3)))</f>
        <v>0.77316493760517679</v>
      </c>
      <c r="KC23" s="282">
        <f t="shared" ca="1" si="112"/>
        <v>21483.477945781193</v>
      </c>
      <c r="KD23" s="200">
        <f t="shared" ref="KD23:KP23" si="1360">KD22</f>
        <v>82</v>
      </c>
      <c r="KE23" s="416">
        <f>IF($B23&lt;Main!$B$10,0,HLOOKUP(KD23,ReplacementRates!$A$3:$BE$59,ReplacementRates!$A22-5,1))*IF(Main!$B$30=1,Main!$B$31,(IF(OptimumBenefits!$B23&lt;20,Main!$B$31,IF(OptimumBenefits!$B23&lt;25,Main!$B$32,IF(OptimumBenefits!$B23&lt;30,Main!$B$33,Main!$B$34)))))*OptimumBenefits!$B23</f>
        <v>0.49349999999999999</v>
      </c>
      <c r="KF23" s="418">
        <f ca="1">KE23*IF($B23=Salary!$B23,Salary!$I23,"")</f>
        <v>27786.409989470983</v>
      </c>
      <c r="KG23" s="419">
        <f ca="1">IF($B23&lt;Main!$B$10,0,(VLOOKUP(KD23,'Survival Probability'!$A$3:$F$98,6)/(1+Main!$B$5)^(OptimumBenefits!KD23-OptimumBenefits!$A23))*(VLOOKUP(KD23,'Survival Probability'!$A$3:$F$98,3)/VLOOKUP($A23,'Survival Probability'!$A$3:$F$98,3)))</f>
        <v>0.68268633010524171</v>
      </c>
      <c r="KH23" s="282">
        <f t="shared" ca="1" si="114"/>
        <v>18969.402262511572</v>
      </c>
      <c r="KI23" s="200">
        <f t="shared" ref="KI23:KP23" si="1361">KI22</f>
        <v>83</v>
      </c>
      <c r="KJ23" s="416">
        <f>IF($B23&lt;Main!$B$10,0,HLOOKUP(KI23,ReplacementRates!$A$3:$BE$59,ReplacementRates!$A22-5,1))*IF(Main!$B$30=1,Main!$B$31,(IF(OptimumBenefits!$B23&lt;20,Main!$B$31,IF(OptimumBenefits!$B23&lt;25,Main!$B$32,IF(OptimumBenefits!$B23&lt;30,Main!$B$33,Main!$B$34)))))*OptimumBenefits!$B23</f>
        <v>0.49349999999999999</v>
      </c>
      <c r="KK23" s="418">
        <f ca="1">KJ23*IF($B23=Salary!$B23,Salary!$I23,"")</f>
        <v>27786.409989470983</v>
      </c>
      <c r="KL23" s="419">
        <f ca="1">IF($B23&lt;Main!$B$10,0,(VLOOKUP(KI23,'Survival Probability'!$A$3:$F$98,6)/(1+Main!$B$5)^(OptimumBenefits!KI23-OptimumBenefits!$A23))*(VLOOKUP(KI23,'Survival Probability'!$A$3:$F$98,3)/VLOOKUP($A23,'Survival Probability'!$A$3:$F$98,3)))</f>
        <v>0.60042321348832162</v>
      </c>
      <c r="KM23" s="282">
        <f t="shared" ca="1" si="116"/>
        <v>16683.60557718217</v>
      </c>
      <c r="KN23" s="200">
        <f t="shared" ref="KN23:KP23" si="1362">KN22</f>
        <v>84</v>
      </c>
      <c r="KO23" s="416">
        <f>IF($B23&lt;Main!$B$10,0,HLOOKUP(KN23,ReplacementRates!$A$3:$BE$59,ReplacementRates!$A22-5,1))*IF(Main!$B$30=1,Main!$B$31,(IF(OptimumBenefits!$B23&lt;20,Main!$B$31,IF(OptimumBenefits!$B23&lt;25,Main!$B$32,IF(OptimumBenefits!$B23&lt;30,Main!$B$33,Main!$B$34)))))*OptimumBenefits!$B23</f>
        <v>0.49349999999999999</v>
      </c>
      <c r="KP23" s="418">
        <f ca="1">KO23*IF($B23=Salary!$B23,Salary!$I23,"")</f>
        <v>27786.409989470983</v>
      </c>
    </row>
    <row r="24" spans="1:302">
      <c r="A24" s="205">
        <f t="shared" si="178"/>
        <v>47</v>
      </c>
      <c r="B24" s="205">
        <v>22</v>
      </c>
      <c r="C24" s="205">
        <f t="shared" ca="1" si="357"/>
        <v>0</v>
      </c>
      <c r="D24" s="271">
        <f t="shared" ca="1" si="536"/>
        <v>170972.90569656235</v>
      </c>
      <c r="E24" s="201">
        <f t="shared" si="179"/>
        <v>25</v>
      </c>
      <c r="F24" s="416">
        <f>IF($B24&lt;Main!$B$10,0,HLOOKUP(E24,ReplacementRates!$A$3:$BE$59,ReplacementRates!$A23-5,1))*IF(Main!$B$30=1,Main!$B$31,(IF(OptimumBenefits!$B24&lt;20,Main!$B$31,IF(OptimumBenefits!$B24&lt;25,Main!$B$32,IF(OptimumBenefits!$B24&lt;30,Main!$B$33,Main!$B$34)))))*OptimumBenefits!$B24</f>
        <v>0</v>
      </c>
      <c r="G24" s="418">
        <f ca="1">F24*IF($B24=Salary!$B24,Salary!$I24,"")</f>
        <v>0</v>
      </c>
      <c r="H24" s="419">
        <f ca="1">IF($B24&lt;Main!$B$10,0,(VLOOKUP(E24,'Survival Probability'!$A$3:$F$98,6)/(1+Main!$B$5)^(OptimumBenefits!E24-OptimumBenefits!$A24))*(VLOOKUP(E24,'Survival Probability'!$A$3:$F$98,3)/VLOOKUP($A24,'Survival Probability'!$A$3:$F$98,3)))</f>
        <v>4.4671685585847998</v>
      </c>
      <c r="I24" s="282">
        <f t="shared" si="476"/>
        <v>0</v>
      </c>
      <c r="J24" s="200">
        <f t="shared" ref="J24:N24" si="1363">J23</f>
        <v>26</v>
      </c>
      <c r="K24" s="416">
        <f>IF($B24&lt;Main!$B$10,0,HLOOKUP(J24,ReplacementRates!$A$3:$BE$59,ReplacementRates!$A23-5,1))*IF(Main!$B$30=1,Main!$B$31,(IF(OptimumBenefits!$B24&lt;20,Main!$B$31,IF(OptimumBenefits!$B24&lt;25,Main!$B$32,IF(OptimumBenefits!$B24&lt;30,Main!$B$33,Main!$B$34)))))*OptimumBenefits!$B24</f>
        <v>0</v>
      </c>
      <c r="L24" s="418">
        <f ca="1">K24*IF($B24=Salary!$B24,Salary!$I24,"")</f>
        <v>0</v>
      </c>
      <c r="M24" s="419">
        <f ca="1">IF($B24&lt;Main!$B$10,0,(VLOOKUP(J24,'Survival Probability'!$A$3:$F$98,6)/(1+Main!$B$5)^(OptimumBenefits!J24-OptimumBenefits!$A24))*(VLOOKUP(J24,'Survival Probability'!$A$3:$F$98,3)/VLOOKUP($A24,'Survival Probability'!$A$3:$F$98,3)))</f>
        <v>4.1741854794515678</v>
      </c>
      <c r="N24" s="282">
        <f t="shared" si="2"/>
        <v>0</v>
      </c>
      <c r="O24" s="200">
        <f t="shared" ref="O24:BZ24" si="1364">O23</f>
        <v>27</v>
      </c>
      <c r="P24" s="416">
        <f>IF($B24&lt;Main!$B$10,0,HLOOKUP(O24,ReplacementRates!$A$3:$BE$59,ReplacementRates!$A23-5,1))*IF(Main!$B$30=1,Main!$B$31,(IF(OptimumBenefits!$B24&lt;20,Main!$B$31,IF(OptimumBenefits!$B24&lt;25,Main!$B$32,IF(OptimumBenefits!$B24&lt;30,Main!$B$33,Main!$B$34)))))*OptimumBenefits!$B24</f>
        <v>0</v>
      </c>
      <c r="Q24" s="418">
        <f ca="1">P24*IF($B24=Salary!$B24,Salary!$I24,"")</f>
        <v>0</v>
      </c>
      <c r="R24" s="419">
        <f ca="1">IF($B24&lt;Main!$B$10,0,(VLOOKUP(O24,'Survival Probability'!$A$3:$F$98,6)/(1+Main!$B$5)^(OptimumBenefits!O24-OptimumBenefits!$A24))*(VLOOKUP(O24,'Survival Probability'!$A$3:$F$98,3)/VLOOKUP($A24,'Survival Probability'!$A$3:$F$98,3)))</f>
        <v>3.9003615878580407</v>
      </c>
      <c r="S24" s="282">
        <f t="shared" si="4"/>
        <v>0</v>
      </c>
      <c r="T24" s="200">
        <f t="shared" ref="T24:CE24" si="1365">T23</f>
        <v>28</v>
      </c>
      <c r="U24" s="416">
        <f>IF($B24&lt;Main!$B$10,0,HLOOKUP(T24,ReplacementRates!$A$3:$BE$59,ReplacementRates!$A23-5,1))*IF(Main!$B$30=1,Main!$B$31,(IF(OptimumBenefits!$B24&lt;20,Main!$B$31,IF(OptimumBenefits!$B24&lt;25,Main!$B$32,IF(OptimumBenefits!$B24&lt;30,Main!$B$33,Main!$B$34)))))*OptimumBenefits!$B24</f>
        <v>0</v>
      </c>
      <c r="V24" s="418">
        <f ca="1">U24*IF($B24=Salary!$B24,Salary!$I24,"")</f>
        <v>0</v>
      </c>
      <c r="W24" s="419">
        <f ca="1">IF($B24&lt;Main!$B$10,0,(VLOOKUP(T24,'Survival Probability'!$A$3:$F$98,6)/(1+Main!$B$5)^(OptimumBenefits!T24-OptimumBenefits!$A24))*(VLOOKUP(T24,'Survival Probability'!$A$3:$F$98,3)/VLOOKUP($A24,'Survival Probability'!$A$3:$F$98,3)))</f>
        <v>3.6444465295999522</v>
      </c>
      <c r="X24" s="282">
        <f t="shared" si="6"/>
        <v>0</v>
      </c>
      <c r="Y24" s="200">
        <f t="shared" ref="Y24:CJ24" si="1366">Y23</f>
        <v>29</v>
      </c>
      <c r="Z24" s="416">
        <f>IF($B24&lt;Main!$B$10,0,HLOOKUP(Y24,ReplacementRates!$A$3:$BE$59,ReplacementRates!$A23-5,1))*IF(Main!$B$30=1,Main!$B$31,(IF(OptimumBenefits!$B24&lt;20,Main!$B$31,IF(OptimumBenefits!$B24&lt;25,Main!$B$32,IF(OptimumBenefits!$B24&lt;30,Main!$B$33,Main!$B$34)))))*OptimumBenefits!$B24</f>
        <v>0</v>
      </c>
      <c r="AA24" s="418">
        <f ca="1">Z24*IF($B24=Salary!$B24,Salary!$I24,"")</f>
        <v>0</v>
      </c>
      <c r="AB24" s="419">
        <f ca="1">IF($B24&lt;Main!$B$10,0,(VLOOKUP(Y24,'Survival Probability'!$A$3:$F$98,6)/(1+Main!$B$5)^(OptimumBenefits!Y24-OptimumBenefits!$A24))*(VLOOKUP(Y24,'Survival Probability'!$A$3:$F$98,3)/VLOOKUP($A24,'Survival Probability'!$A$3:$F$98,3)))</f>
        <v>3.4052717854527383</v>
      </c>
      <c r="AC24" s="282">
        <f t="shared" si="8"/>
        <v>0</v>
      </c>
      <c r="AD24" s="200">
        <f t="shared" ref="AD24:CO24" si="1367">AD23</f>
        <v>30</v>
      </c>
      <c r="AE24" s="416">
        <f>IF($B24&lt;Main!$B$10,0,HLOOKUP(AD24,ReplacementRates!$A$3:$BE$59,ReplacementRates!$A23-5,1))*IF(Main!$B$30=1,Main!$B$31,(IF(OptimumBenefits!$B24&lt;20,Main!$B$31,IF(OptimumBenefits!$B24&lt;25,Main!$B$32,IF(OptimumBenefits!$B24&lt;30,Main!$B$33,Main!$B$34)))))*OptimumBenefits!$B24</f>
        <v>0</v>
      </c>
      <c r="AF24" s="418">
        <f ca="1">AE24*IF($B24=Salary!$B24,Salary!$I24,"")</f>
        <v>0</v>
      </c>
      <c r="AG24" s="419">
        <f ca="1">IF($B24&lt;Main!$B$10,0,(VLOOKUP(AD24,'Survival Probability'!$A$3:$F$98,6)/(1+Main!$B$5)^(OptimumBenefits!AD24-OptimumBenefits!$A24))*(VLOOKUP(AD24,'Survival Probability'!$A$3:$F$98,3)/VLOOKUP($A24,'Survival Probability'!$A$3:$F$98,3)))</f>
        <v>3.1817453917016301</v>
      </c>
      <c r="AH24" s="282">
        <f t="shared" si="10"/>
        <v>0</v>
      </c>
      <c r="AI24" s="200">
        <f t="shared" ref="AI24:CT24" si="1368">AI23</f>
        <v>31</v>
      </c>
      <c r="AJ24" s="416">
        <f>IF($B24&lt;Main!$B$10,0,HLOOKUP(AI24,ReplacementRates!$A$3:$BE$59,ReplacementRates!$A23-5,1))*IF(Main!$B$30=1,Main!$B$31,(IF(OptimumBenefits!$B24&lt;20,Main!$B$31,IF(OptimumBenefits!$B24&lt;25,Main!$B$32,IF(OptimumBenefits!$B24&lt;30,Main!$B$33,Main!$B$34)))))*OptimumBenefits!$B24</f>
        <v>0</v>
      </c>
      <c r="AK24" s="418">
        <f ca="1">AJ24*IF($B24=Salary!$B24,Salary!$I24,"")</f>
        <v>0</v>
      </c>
      <c r="AL24" s="419">
        <f ca="1">IF($B24&lt;Main!$B$10,0,(VLOOKUP(AI24,'Survival Probability'!$A$3:$F$98,6)/(1+Main!$B$5)^(OptimumBenefits!AI24-OptimumBenefits!$A24))*(VLOOKUP(AI24,'Survival Probability'!$A$3:$F$98,3)/VLOOKUP($A24,'Survival Probability'!$A$3:$F$98,3)))</f>
        <v>2.9728471552312712</v>
      </c>
      <c r="AM24" s="282">
        <f t="shared" si="12"/>
        <v>0</v>
      </c>
      <c r="AN24" s="200">
        <f t="shared" ref="AN24:CY24" si="1369">AN23</f>
        <v>32</v>
      </c>
      <c r="AO24" s="416">
        <f>IF($B24&lt;Main!$B$10,0,HLOOKUP(AN24,ReplacementRates!$A$3:$BE$59,ReplacementRates!$A23-5,1))*IF(Main!$B$30=1,Main!$B$31,(IF(OptimumBenefits!$B24&lt;20,Main!$B$31,IF(OptimumBenefits!$B24&lt;25,Main!$B$32,IF(OptimumBenefits!$B24&lt;30,Main!$B$33,Main!$B$34)))))*OptimumBenefits!$B24</f>
        <v>0</v>
      </c>
      <c r="AP24" s="418">
        <f ca="1">AO24*IF($B24=Salary!$B24,Salary!$I24,"")</f>
        <v>0</v>
      </c>
      <c r="AQ24" s="419">
        <f ca="1">IF($B24&lt;Main!$B$10,0,(VLOOKUP(AN24,'Survival Probability'!$A$3:$F$98,6)/(1+Main!$B$5)^(OptimumBenefits!AN24-OptimumBenefits!$A24))*(VLOOKUP(AN24,'Survival Probability'!$A$3:$F$98,3)/VLOOKUP($A24,'Survival Probability'!$A$3:$F$98,3)))</f>
        <v>2.7776081300035145</v>
      </c>
      <c r="AR24" s="282">
        <f t="shared" si="14"/>
        <v>0</v>
      </c>
      <c r="AS24" s="200">
        <f t="shared" ref="AS24:DD24" si="1370">AS23</f>
        <v>33</v>
      </c>
      <c r="AT24" s="416">
        <f>IF($B24&lt;Main!$B$10,0,HLOOKUP(AS24,ReplacementRates!$A$3:$BE$59,ReplacementRates!$A23-5,1))*IF(Main!$B$30=1,Main!$B$31,(IF(OptimumBenefits!$B24&lt;20,Main!$B$31,IF(OptimumBenefits!$B24&lt;25,Main!$B$32,IF(OptimumBenefits!$B24&lt;30,Main!$B$33,Main!$B$34)))))*OptimumBenefits!$B24</f>
        <v>0</v>
      </c>
      <c r="AU24" s="418">
        <f ca="1">AT24*IF($B24=Salary!$B24,Salary!$I24,"")</f>
        <v>0</v>
      </c>
      <c r="AV24" s="419">
        <f ca="1">IF($B24&lt;Main!$B$10,0,(VLOOKUP(AS24,'Survival Probability'!$A$3:$F$98,6)/(1+Main!$B$5)^(OptimumBenefits!AS24-OptimumBenefits!$A24))*(VLOOKUP(AS24,'Survival Probability'!$A$3:$F$98,3)/VLOOKUP($A24,'Survival Probability'!$A$3:$F$98,3)))</f>
        <v>2.5951408309672295</v>
      </c>
      <c r="AW24" s="282">
        <f t="shared" si="16"/>
        <v>0</v>
      </c>
      <c r="AX24" s="200">
        <f t="shared" ref="AX24:DI24" si="1371">AX23</f>
        <v>34</v>
      </c>
      <c r="AY24" s="416">
        <f>IF($B24&lt;Main!$B$10,0,HLOOKUP(AX24,ReplacementRates!$A$3:$BE$59,ReplacementRates!$A23-5,1))*IF(Main!$B$30=1,Main!$B$31,(IF(OptimumBenefits!$B24&lt;20,Main!$B$31,IF(OptimumBenefits!$B24&lt;25,Main!$B$32,IF(OptimumBenefits!$B24&lt;30,Main!$B$33,Main!$B$34)))))*OptimumBenefits!$B24</f>
        <v>0</v>
      </c>
      <c r="AZ24" s="418">
        <f ca="1">AY24*IF($B24=Salary!$B24,Salary!$I24,"")</f>
        <v>0</v>
      </c>
      <c r="BA24" s="419">
        <f ca="1">IF($B24&lt;Main!$B$10,0,(VLOOKUP(AX24,'Survival Probability'!$A$3:$F$98,6)/(1+Main!$B$5)^(OptimumBenefits!AX24-OptimumBenefits!$A24))*(VLOOKUP(AX24,'Survival Probability'!$A$3:$F$98,3)/VLOOKUP($A24,'Survival Probability'!$A$3:$F$98,3)))</f>
        <v>2.424615233603971</v>
      </c>
      <c r="BB24" s="282">
        <f t="shared" si="18"/>
        <v>0</v>
      </c>
      <c r="BC24" s="200">
        <f t="shared" ref="BC24:DN24" si="1372">BC23</f>
        <v>35</v>
      </c>
      <c r="BD24" s="416">
        <f>IF($B24&lt;Main!$B$10,0,HLOOKUP(BC24,ReplacementRates!$A$3:$BE$59,ReplacementRates!$A23-5,1))*IF(Main!$B$30=1,Main!$B$31,(IF(OptimumBenefits!$B24&lt;20,Main!$B$31,IF(OptimumBenefits!$B24&lt;25,Main!$B$32,IF(OptimumBenefits!$B24&lt;30,Main!$B$33,Main!$B$34)))))*OptimumBenefits!$B24</f>
        <v>0</v>
      </c>
      <c r="BE24" s="418">
        <f ca="1">BD24*IF($B24=Salary!$B24,Salary!$I24,"")</f>
        <v>0</v>
      </c>
      <c r="BF24" s="419">
        <f ca="1">IF($B24&lt;Main!$B$10,0,(VLOOKUP(BC24,'Survival Probability'!$A$3:$F$98,6)/(1+Main!$B$5)^(OptimumBenefits!BC24-OptimumBenefits!$A24))*(VLOOKUP(BC24,'Survival Probability'!$A$3:$F$98,3)/VLOOKUP($A24,'Survival Probability'!$A$3:$F$98,3)))</f>
        <v>2.2652564046126136</v>
      </c>
      <c r="BG24" s="282">
        <f t="shared" si="20"/>
        <v>0</v>
      </c>
      <c r="BH24" s="200">
        <f t="shared" ref="BH24:DS24" si="1373">BH23</f>
        <v>36</v>
      </c>
      <c r="BI24" s="416">
        <f>IF($B24&lt;Main!$B$10,0,HLOOKUP(BH24,ReplacementRates!$A$3:$BE$59,ReplacementRates!$A23-5,1))*IF(Main!$B$30=1,Main!$B$31,(IF(OptimumBenefits!$B24&lt;20,Main!$B$31,IF(OptimumBenefits!$B24&lt;25,Main!$B$32,IF(OptimumBenefits!$B24&lt;30,Main!$B$33,Main!$B$34)))))*OptimumBenefits!$B24</f>
        <v>0</v>
      </c>
      <c r="BJ24" s="418">
        <f ca="1">BI24*IF($B24=Salary!$B24,Salary!$I24,"")</f>
        <v>0</v>
      </c>
      <c r="BK24" s="419">
        <f ca="1">IF($B24&lt;Main!$B$10,0,(VLOOKUP(BH24,'Survival Probability'!$A$3:$F$98,6)/(1+Main!$B$5)^(OptimumBenefits!BH24-OptimumBenefits!$A24))*(VLOOKUP(BH24,'Survival Probability'!$A$3:$F$98,3)/VLOOKUP($A24,'Survival Probability'!$A$3:$F$98,3)))</f>
        <v>2.1163395675740211</v>
      </c>
      <c r="BL24" s="282">
        <f t="shared" si="22"/>
        <v>0</v>
      </c>
      <c r="BM24" s="200">
        <f t="shared" ref="BM24:DX24" si="1374">BM23</f>
        <v>37</v>
      </c>
      <c r="BN24" s="416">
        <f>IF($B24&lt;Main!$B$10,0,HLOOKUP(BM24,ReplacementRates!$A$3:$BE$59,ReplacementRates!$A23-5,1))*IF(Main!$B$30=1,Main!$B$31,(IF(OptimumBenefits!$B24&lt;20,Main!$B$31,IF(OptimumBenefits!$B24&lt;25,Main!$B$32,IF(OptimumBenefits!$B24&lt;30,Main!$B$33,Main!$B$34)))))*OptimumBenefits!$B24</f>
        <v>0</v>
      </c>
      <c r="BO24" s="418">
        <f ca="1">BN24*IF($B24=Salary!$B24,Salary!$I24,"")</f>
        <v>0</v>
      </c>
      <c r="BP24" s="419">
        <f ca="1">IF($B24&lt;Main!$B$10,0,(VLOOKUP(BM24,'Survival Probability'!$A$3:$F$98,6)/(1+Main!$B$5)^(OptimumBenefits!BM24-OptimumBenefits!$A24))*(VLOOKUP(BM24,'Survival Probability'!$A$3:$F$98,3)/VLOOKUP($A24,'Survival Probability'!$A$3:$F$98,3)))</f>
        <v>1.9771657835442651</v>
      </c>
      <c r="BQ24" s="282">
        <f t="shared" si="24"/>
        <v>0</v>
      </c>
      <c r="BR24" s="200">
        <f t="shared" ref="BR24:EC24" si="1375">BR23</f>
        <v>38</v>
      </c>
      <c r="BS24" s="416">
        <f>IF($B24&lt;Main!$B$10,0,HLOOKUP(BR24,ReplacementRates!$A$3:$BE$59,ReplacementRates!$A23-5,1))*IF(Main!$B$30=1,Main!$B$31,(IF(OptimumBenefits!$B24&lt;20,Main!$B$31,IF(OptimumBenefits!$B24&lt;25,Main!$B$32,IF(OptimumBenefits!$B24&lt;30,Main!$B$33,Main!$B$34)))))*OptimumBenefits!$B24</f>
        <v>0</v>
      </c>
      <c r="BT24" s="418">
        <f ca="1">BS24*IF($B24=Salary!$B24,Salary!$I24,"")</f>
        <v>0</v>
      </c>
      <c r="BU24" s="419">
        <f ca="1">IF($B24&lt;Main!$B$10,0,(VLOOKUP(BR24,'Survival Probability'!$A$3:$F$98,6)/(1+Main!$B$5)^(OptimumBenefits!BR24-OptimumBenefits!$A24))*(VLOOKUP(BR24,'Survival Probability'!$A$3:$F$98,3)/VLOOKUP($A24,'Survival Probability'!$A$3:$F$98,3)))</f>
        <v>1.847105958990729</v>
      </c>
      <c r="BV24" s="282">
        <f t="shared" si="26"/>
        <v>0</v>
      </c>
      <c r="BW24" s="200">
        <f t="shared" ref="BW24:EH24" si="1376">BW23</f>
        <v>39</v>
      </c>
      <c r="BX24" s="416">
        <f>IF($B24&lt;Main!$B$10,0,HLOOKUP(BW24,ReplacementRates!$A$3:$BE$59,ReplacementRates!$A23-5,1))*IF(Main!$B$30=1,Main!$B$31,(IF(OptimumBenefits!$B24&lt;20,Main!$B$31,IF(OptimumBenefits!$B24&lt;25,Main!$B$32,IF(OptimumBenefits!$B24&lt;30,Main!$B$33,Main!$B$34)))))*OptimumBenefits!$B24</f>
        <v>0</v>
      </c>
      <c r="BY24" s="418">
        <f ca="1">BX24*IF($B24=Salary!$B24,Salary!$I24,"")</f>
        <v>0</v>
      </c>
      <c r="BZ24" s="419">
        <f ca="1">IF($B24&lt;Main!$B$10,0,(VLOOKUP(BW24,'Survival Probability'!$A$3:$F$98,6)/(1+Main!$B$5)^(OptimumBenefits!BW24-OptimumBenefits!$A24))*(VLOOKUP(BW24,'Survival Probability'!$A$3:$F$98,3)/VLOOKUP($A24,'Survival Probability'!$A$3:$F$98,3)))</f>
        <v>1.7255708023828535</v>
      </c>
      <c r="CA24" s="282">
        <f t="shared" si="28"/>
        <v>0</v>
      </c>
      <c r="CB24" s="200">
        <f t="shared" ref="CB24:EM24" si="1377">CB23</f>
        <v>40</v>
      </c>
      <c r="CC24" s="416">
        <f>IF($B24&lt;Main!$B$10,0,HLOOKUP(CB24,ReplacementRates!$A$3:$BE$59,ReplacementRates!$A23-5,1))*IF(Main!$B$30=1,Main!$B$31,(IF(OptimumBenefits!$B24&lt;20,Main!$B$31,IF(OptimumBenefits!$B24&lt;25,Main!$B$32,IF(OptimumBenefits!$B24&lt;30,Main!$B$33,Main!$B$34)))))*OptimumBenefits!$B24</f>
        <v>0</v>
      </c>
      <c r="CD24" s="418">
        <f ca="1">CC24*IF($B24=Salary!$B24,Salary!$I24,"")</f>
        <v>0</v>
      </c>
      <c r="CE24" s="419">
        <f ca="1">IF($B24&lt;Main!$B$10,0,(VLOOKUP(CB24,'Survival Probability'!$A$3:$F$98,6)/(1+Main!$B$5)^(OptimumBenefits!CB24-OptimumBenefits!$A24))*(VLOOKUP(CB24,'Survival Probability'!$A$3:$F$98,3)/VLOOKUP($A24,'Survival Probability'!$A$3:$F$98,3)))</f>
        <v>1.6120078404602201</v>
      </c>
      <c r="CF24" s="282">
        <f t="shared" si="30"/>
        <v>0</v>
      </c>
      <c r="CG24" s="200">
        <f t="shared" ref="CG24:ER24" si="1378">CG23</f>
        <v>41</v>
      </c>
      <c r="CH24" s="416">
        <f>IF($B24&lt;Main!$B$10,0,HLOOKUP(CG24,ReplacementRates!$A$3:$BE$59,ReplacementRates!$A23-5,1))*IF(Main!$B$30=1,Main!$B$31,(IF(OptimumBenefits!$B24&lt;20,Main!$B$31,IF(OptimumBenefits!$B24&lt;25,Main!$B$32,IF(OptimumBenefits!$B24&lt;30,Main!$B$33,Main!$B$34)))))*OptimumBenefits!$B24</f>
        <v>0</v>
      </c>
      <c r="CI24" s="418">
        <f ca="1">CH24*IF($B24=Salary!$B24,Salary!$I24,"")</f>
        <v>0</v>
      </c>
      <c r="CJ24" s="419">
        <f ca="1">IF($B24&lt;Main!$B$10,0,(VLOOKUP(CG24,'Survival Probability'!$A$3:$F$98,6)/(1+Main!$B$5)^(OptimumBenefits!CG24-OptimumBenefits!$A24))*(VLOOKUP(CG24,'Survival Probability'!$A$3:$F$98,3)/VLOOKUP($A24,'Survival Probability'!$A$3:$F$98,3)))</f>
        <v>1.5058998473136065</v>
      </c>
      <c r="CK24" s="282">
        <f t="shared" si="32"/>
        <v>0</v>
      </c>
      <c r="CL24" s="200">
        <f t="shared" ref="CL24:EW24" si="1379">CL23</f>
        <v>42</v>
      </c>
      <c r="CM24" s="416">
        <f>IF($B24&lt;Main!$B$10,0,HLOOKUP(CL24,ReplacementRates!$A$3:$BE$59,ReplacementRates!$A23-5,1))*IF(Main!$B$30=1,Main!$B$31,(IF(OptimumBenefits!$B24&lt;20,Main!$B$31,IF(OptimumBenefits!$B24&lt;25,Main!$B$32,IF(OptimumBenefits!$B24&lt;30,Main!$B$33,Main!$B$34)))))*OptimumBenefits!$B24</f>
        <v>0</v>
      </c>
      <c r="CN24" s="418">
        <f ca="1">CM24*IF($B24=Salary!$B24,Salary!$I24,"")</f>
        <v>0</v>
      </c>
      <c r="CO24" s="419">
        <f ca="1">IF($B24&lt;Main!$B$10,0,(VLOOKUP(CL24,'Survival Probability'!$A$3:$F$98,6)/(1+Main!$B$5)^(OptimumBenefits!CL24-OptimumBenefits!$A24))*(VLOOKUP(CL24,'Survival Probability'!$A$3:$F$98,3)/VLOOKUP($A24,'Survival Probability'!$A$3:$F$98,3)))</f>
        <v>1.4067138323661046</v>
      </c>
      <c r="CP24" s="282">
        <f t="shared" si="34"/>
        <v>0</v>
      </c>
      <c r="CQ24" s="200">
        <f t="shared" ref="CQ24:FB24" si="1380">CQ23</f>
        <v>43</v>
      </c>
      <c r="CR24" s="416">
        <f>IF($B24&lt;Main!$B$10,0,HLOOKUP(CQ24,ReplacementRates!$A$3:$BE$59,ReplacementRates!$A23-5,1))*IF(Main!$B$30=1,Main!$B$31,(IF(OptimumBenefits!$B24&lt;20,Main!$B$31,IF(OptimumBenefits!$B24&lt;25,Main!$B$32,IF(OptimumBenefits!$B24&lt;30,Main!$B$33,Main!$B$34)))))*OptimumBenefits!$B24</f>
        <v>0</v>
      </c>
      <c r="CS24" s="418">
        <f ca="1">CR24*IF($B24=Salary!$B24,Salary!$I24,"")</f>
        <v>0</v>
      </c>
      <c r="CT24" s="419">
        <f ca="1">IF($B24&lt;Main!$B$10,0,(VLOOKUP(CQ24,'Survival Probability'!$A$3:$F$98,6)/(1+Main!$B$5)^(OptimumBenefits!CQ24-OptimumBenefits!$A24))*(VLOOKUP(CQ24,'Survival Probability'!$A$3:$F$98,3)/VLOOKUP($A24,'Survival Probability'!$A$3:$F$98,3)))</f>
        <v>1.314007382484458</v>
      </c>
      <c r="CU24" s="282">
        <f t="shared" si="36"/>
        <v>0</v>
      </c>
      <c r="CV24" s="200">
        <f t="shared" ref="CV24:FG24" si="1381">CV23</f>
        <v>44</v>
      </c>
      <c r="CW24" s="416">
        <f>IF($B24&lt;Main!$B$10,0,HLOOKUP(CV24,ReplacementRates!$A$3:$BE$59,ReplacementRates!$A23-5,1))*IF(Main!$B$30=1,Main!$B$31,(IF(OptimumBenefits!$B24&lt;20,Main!$B$31,IF(OptimumBenefits!$B24&lt;25,Main!$B$32,IF(OptimumBenefits!$B24&lt;30,Main!$B$33,Main!$B$34)))))*OptimumBenefits!$B24</f>
        <v>0</v>
      </c>
      <c r="CX24" s="418">
        <f ca="1">CW24*IF($B24=Salary!$B24,Salary!$I24,"")</f>
        <v>0</v>
      </c>
      <c r="CY24" s="419">
        <f ca="1">IF($B24&lt;Main!$B$10,0,(VLOOKUP(CV24,'Survival Probability'!$A$3:$F$98,6)/(1+Main!$B$5)^(OptimumBenefits!CV24-OptimumBenefits!$A24))*(VLOOKUP(CV24,'Survival Probability'!$A$3:$F$98,3)/VLOOKUP($A24,'Survival Probability'!$A$3:$F$98,3)))</f>
        <v>1.2273644588520232</v>
      </c>
      <c r="CZ24" s="282">
        <f t="shared" si="38"/>
        <v>0</v>
      </c>
      <c r="DA24" s="200">
        <f t="shared" ref="DA24:FL24" si="1382">DA23</f>
        <v>45</v>
      </c>
      <c r="DB24" s="416">
        <f>IF($B24&lt;Main!$B$10,0,HLOOKUP(DA24,ReplacementRates!$A$3:$BE$59,ReplacementRates!$A23-5,1))*IF(Main!$B$30=1,Main!$B$31,(IF(OptimumBenefits!$B24&lt;20,Main!$B$31,IF(OptimumBenefits!$B24&lt;25,Main!$B$32,IF(OptimumBenefits!$B24&lt;30,Main!$B$33,Main!$B$34)))))*OptimumBenefits!$B24</f>
        <v>0</v>
      </c>
      <c r="DC24" s="418">
        <f ca="1">DB24*IF($B24=Salary!$B24,Salary!$I24,"")</f>
        <v>0</v>
      </c>
      <c r="DD24" s="419">
        <f ca="1">IF($B24&lt;Main!$B$10,0,(VLOOKUP(DA24,'Survival Probability'!$A$3:$F$98,6)/(1+Main!$B$5)^(OptimumBenefits!DA24-OptimumBenefits!$A24))*(VLOOKUP(DA24,'Survival Probability'!$A$3:$F$98,3)/VLOOKUP($A24,'Survival Probability'!$A$3:$F$98,3)))</f>
        <v>20.818132205496298</v>
      </c>
      <c r="DE24" s="282">
        <f t="shared" si="40"/>
        <v>0</v>
      </c>
      <c r="DF24" s="200">
        <f t="shared" ref="DF24:FQ24" si="1383">DF23</f>
        <v>46</v>
      </c>
      <c r="DG24" s="416">
        <f>IF($B24&lt;Main!$B$10,0,HLOOKUP(DF24,ReplacementRates!$A$3:$BE$59,ReplacementRates!$A23-5,1))*IF(Main!$B$30=1,Main!$B$31,(IF(OptimumBenefits!$B24&lt;20,Main!$B$31,IF(OptimumBenefits!$B24&lt;25,Main!$B$32,IF(OptimumBenefits!$B24&lt;30,Main!$B$33,Main!$B$34)))))*OptimumBenefits!$B24</f>
        <v>0</v>
      </c>
      <c r="DH24" s="418">
        <f ca="1">DG24*IF($B24=Salary!$B24,Salary!$I24,"")</f>
        <v>0</v>
      </c>
      <c r="DI24" s="419">
        <f ca="1">IF($B24&lt;Main!$B$10,0,(VLOOKUP(DF24,'Survival Probability'!$A$3:$F$98,6)/(1+Main!$B$5)^(OptimumBenefits!DF24-OptimumBenefits!$A24))*(VLOOKUP(DF24,'Survival Probability'!$A$3:$F$98,3)/VLOOKUP($A24,'Survival Probability'!$A$3:$F$98,3)))</f>
        <v>19.323907891059356</v>
      </c>
      <c r="DJ24" s="282">
        <f t="shared" si="42"/>
        <v>0</v>
      </c>
      <c r="DK24" s="200">
        <f t="shared" ref="DK24:FV24" si="1384">DK23</f>
        <v>47</v>
      </c>
      <c r="DL24" s="416">
        <f>IF($B24&lt;Main!$B$10,0,HLOOKUP(DK24,ReplacementRates!$A$3:$BE$59,ReplacementRates!$A23-5,1))*IF(Main!$B$30=1,Main!$B$31,(IF(OptimumBenefits!$B24&lt;20,Main!$B$31,IF(OptimumBenefits!$B24&lt;25,Main!$B$32,IF(OptimumBenefits!$B24&lt;30,Main!$B$33,Main!$B$34)))))*OptimumBenefits!$B24</f>
        <v>0</v>
      </c>
      <c r="DM24" s="418">
        <f ca="1">DL24*IF($B24=Salary!$B24,Salary!$I24,"")</f>
        <v>0</v>
      </c>
      <c r="DN24" s="419">
        <f ca="1">IF($B24&lt;Main!$B$10,0,(VLOOKUP(DK24,'Survival Probability'!$A$3:$F$98,6)/(1+Main!$B$5)^(OptimumBenefits!DK24-OptimumBenefits!$A24))*(VLOOKUP(DK24,'Survival Probability'!$A$3:$F$98,3)/VLOOKUP($A24,'Survival Probability'!$A$3:$F$98,3)))</f>
        <v>17.930431879689952</v>
      </c>
      <c r="DO24" s="282">
        <f t="shared" ca="1" si="44"/>
        <v>0</v>
      </c>
      <c r="DP24" s="200">
        <f t="shared" ref="DP24:GA24" si="1385">DP23</f>
        <v>48</v>
      </c>
      <c r="DQ24" s="416">
        <f>IF($B24&lt;Main!$B$10,0,HLOOKUP(DP24,ReplacementRates!$A$3:$BE$59,ReplacementRates!$A23-5,1))*IF(Main!$B$30=1,Main!$B$31,(IF(OptimumBenefits!$B24&lt;20,Main!$B$31,IF(OptimumBenefits!$B24&lt;25,Main!$B$32,IF(OptimumBenefits!$B24&lt;30,Main!$B$33,Main!$B$34)))))*OptimumBenefits!$B24</f>
        <v>0</v>
      </c>
      <c r="DR24" s="418">
        <f ca="1">DQ24*IF($B24=Salary!$B24,Salary!$I24,"")</f>
        <v>0</v>
      </c>
      <c r="DS24" s="419">
        <f ca="1">IF($B24&lt;Main!$B$10,0,(VLOOKUP(DP24,'Survival Probability'!$A$3:$F$98,6)/(1+Main!$B$5)^(OptimumBenefits!DP24-OptimumBenefits!$A24))*(VLOOKUP(DP24,'Survival Probability'!$A$3:$F$98,3)/VLOOKUP($A24,'Survival Probability'!$A$3:$F$98,3)))</f>
        <v>16.631072573369295</v>
      </c>
      <c r="DT24" s="282">
        <f t="shared" ca="1" si="46"/>
        <v>0</v>
      </c>
      <c r="DU24" s="200">
        <f t="shared" ref="DU24:GF24" si="1386">DU23</f>
        <v>49</v>
      </c>
      <c r="DV24" s="416">
        <f>IF($B24&lt;Main!$B$10,0,HLOOKUP(DU24,ReplacementRates!$A$3:$BE$59,ReplacementRates!$A23-5,1))*IF(Main!$B$30=1,Main!$B$31,(IF(OptimumBenefits!$B24&lt;20,Main!$B$31,IF(OptimumBenefits!$B24&lt;25,Main!$B$32,IF(OptimumBenefits!$B24&lt;30,Main!$B$33,Main!$B$34)))))*OptimumBenefits!$B24</f>
        <v>0</v>
      </c>
      <c r="DW24" s="418">
        <f ca="1">DV24*IF($B24=Salary!$B24,Salary!$I24,"")</f>
        <v>0</v>
      </c>
      <c r="DX24" s="419">
        <f ca="1">IF($B24&lt;Main!$B$10,0,(VLOOKUP(DU24,'Survival Probability'!$A$3:$F$98,6)/(1+Main!$B$5)^(OptimumBenefits!DU24-OptimumBenefits!$A24))*(VLOOKUP(DU24,'Survival Probability'!$A$3:$F$98,3)/VLOOKUP($A24,'Survival Probability'!$A$3:$F$98,3)))</f>
        <v>15.419628480703443</v>
      </c>
      <c r="DY24" s="282">
        <f t="shared" ca="1" si="48"/>
        <v>0</v>
      </c>
      <c r="DZ24" s="200">
        <f t="shared" ref="DZ24:GK24" si="1387">DZ23</f>
        <v>50</v>
      </c>
      <c r="EA24" s="416">
        <f>IF($B24&lt;Main!$B$10,0,HLOOKUP(DZ24,ReplacementRates!$A$3:$BE$59,ReplacementRates!$A23-5,1))*IF(Main!$B$30=1,Main!$B$31,(IF(OptimumBenefits!$B24&lt;20,Main!$B$31,IF(OptimumBenefits!$B24&lt;25,Main!$B$32,IF(OptimumBenefits!$B24&lt;30,Main!$B$33,Main!$B$34)))))*OptimumBenefits!$B24</f>
        <v>0</v>
      </c>
      <c r="EB24" s="418">
        <f ca="1">EA24*IF($B24=Salary!$B24,Salary!$I24,"")</f>
        <v>0</v>
      </c>
      <c r="EC24" s="419">
        <f ca="1">IF($B24&lt;Main!$B$10,0,(VLOOKUP(DZ24,'Survival Probability'!$A$3:$F$98,6)/(1+Main!$B$5)^(OptimumBenefits!DZ24-OptimumBenefits!$A24))*(VLOOKUP(DZ24,'Survival Probability'!$A$3:$F$98,3)/VLOOKUP($A24,'Survival Probability'!$A$3:$F$98,3)))</f>
        <v>14.29030140752427</v>
      </c>
      <c r="ED24" s="282">
        <f t="shared" ca="1" si="50"/>
        <v>0</v>
      </c>
      <c r="EE24" s="200">
        <f t="shared" ref="EE24:GP24" si="1388">EE23</f>
        <v>51</v>
      </c>
      <c r="EF24" s="416">
        <f>IF($B24&lt;Main!$B$10,0,HLOOKUP(EE24,ReplacementRates!$A$3:$BE$59,ReplacementRates!$A23-5,1))*IF(Main!$B$30=1,Main!$B$31,(IF(OptimumBenefits!$B24&lt;20,Main!$B$31,IF(OptimumBenefits!$B24&lt;25,Main!$B$32,IF(OptimumBenefits!$B24&lt;30,Main!$B$33,Main!$B$34)))))*OptimumBenefits!$B24</f>
        <v>0</v>
      </c>
      <c r="EG24" s="418">
        <f ca="1">EF24*IF($B24=Salary!$B24,Salary!$I24,"")</f>
        <v>0</v>
      </c>
      <c r="EH24" s="419">
        <f ca="1">IF($B24&lt;Main!$B$10,0,(VLOOKUP(EE24,'Survival Probability'!$A$3:$F$98,6)/(1+Main!$B$5)^(OptimumBenefits!EE24-OptimumBenefits!$A24))*(VLOOKUP(EE24,'Survival Probability'!$A$3:$F$98,3)/VLOOKUP($A24,'Survival Probability'!$A$3:$F$98,3)))</f>
        <v>13.237671095317992</v>
      </c>
      <c r="EI24" s="282">
        <f t="shared" ca="1" si="52"/>
        <v>0</v>
      </c>
      <c r="EJ24" s="200">
        <f t="shared" ref="EJ24:GU24" si="1389">EJ23</f>
        <v>52</v>
      </c>
      <c r="EK24" s="416">
        <f>IF($B24&lt;Main!$B$10,0,HLOOKUP(EJ24,ReplacementRates!$A$3:$BE$59,ReplacementRates!$A23-5,1))*IF(Main!$B$30=1,Main!$B$31,(IF(OptimumBenefits!$B24&lt;20,Main!$B$31,IF(OptimumBenefits!$B24&lt;25,Main!$B$32,IF(OptimumBenefits!$B24&lt;30,Main!$B$33,Main!$B$34)))))*OptimumBenefits!$B24</f>
        <v>0</v>
      </c>
      <c r="EL24" s="418">
        <f ca="1">EK24*IF($B24=Salary!$B24,Salary!$I24,"")</f>
        <v>0</v>
      </c>
      <c r="EM24" s="419">
        <f ca="1">IF($B24&lt;Main!$B$10,0,(VLOOKUP(EJ24,'Survival Probability'!$A$3:$F$98,6)/(1+Main!$B$5)^(OptimumBenefits!EJ24-OptimumBenefits!$A24))*(VLOOKUP(EJ24,'Survival Probability'!$A$3:$F$98,3)/VLOOKUP($A24,'Survival Probability'!$A$3:$F$98,3)))</f>
        <v>12.256671195963524</v>
      </c>
      <c r="EN24" s="282">
        <f t="shared" ca="1" si="54"/>
        <v>0</v>
      </c>
      <c r="EO24" s="200">
        <f t="shared" ref="EO24:GZ24" si="1390">EO23</f>
        <v>53</v>
      </c>
      <c r="EP24" s="416">
        <f>IF($B24&lt;Main!$B$10,0,HLOOKUP(EO24,ReplacementRates!$A$3:$BE$59,ReplacementRates!$A23-5,1))*IF(Main!$B$30=1,Main!$B$31,(IF(OptimumBenefits!$B24&lt;20,Main!$B$31,IF(OptimumBenefits!$B24&lt;25,Main!$B$32,IF(OptimumBenefits!$B24&lt;30,Main!$B$33,Main!$B$34)))))*OptimumBenefits!$B24</f>
        <v>0</v>
      </c>
      <c r="EQ24" s="418">
        <f ca="1">EP24*IF($B24=Salary!$B24,Salary!$I24,"")</f>
        <v>0</v>
      </c>
      <c r="ER24" s="419">
        <f ca="1">IF($B24&lt;Main!$B$10,0,(VLOOKUP(EO24,'Survival Probability'!$A$3:$F$98,6)/(1+Main!$B$5)^(OptimumBenefits!EO24-OptimumBenefits!$A24))*(VLOOKUP(EO24,'Survival Probability'!$A$3:$F$98,3)/VLOOKUP($A24,'Survival Probability'!$A$3:$F$98,3)))</f>
        <v>11.342571701826069</v>
      </c>
      <c r="ES24" s="282">
        <f t="shared" ca="1" si="56"/>
        <v>0</v>
      </c>
      <c r="ET24" s="200">
        <f t="shared" ref="ET24:HE24" si="1391">ET23</f>
        <v>54</v>
      </c>
      <c r="EU24" s="416">
        <f>IF($B24&lt;Main!$B$10,0,HLOOKUP(ET24,ReplacementRates!$A$3:$BE$59,ReplacementRates!$A23-5,1))*IF(Main!$B$30=1,Main!$B$31,(IF(OptimumBenefits!$B24&lt;20,Main!$B$31,IF(OptimumBenefits!$B24&lt;25,Main!$B$32,IF(OptimumBenefits!$B24&lt;30,Main!$B$33,Main!$B$34)))))*OptimumBenefits!$B24</f>
        <v>0</v>
      </c>
      <c r="EV24" s="418">
        <f ca="1">EU24*IF($B24=Salary!$B24,Salary!$I24,"")</f>
        <v>0</v>
      </c>
      <c r="EW24" s="419">
        <f ca="1">IF($B24&lt;Main!$B$10,0,(VLOOKUP(ET24,'Survival Probability'!$A$3:$F$98,6)/(1+Main!$B$5)^(OptimumBenefits!ET24-OptimumBenefits!$A24))*(VLOOKUP(ET24,'Survival Probability'!$A$3:$F$98,3)/VLOOKUP($A24,'Survival Probability'!$A$3:$F$98,3)))</f>
        <v>10.490951021418004</v>
      </c>
      <c r="EX24" s="282">
        <f t="shared" ca="1" si="58"/>
        <v>0</v>
      </c>
      <c r="EY24" s="200">
        <f t="shared" ref="EY24:HJ24" si="1392">EY23</f>
        <v>55</v>
      </c>
      <c r="EZ24" s="416">
        <f>IF($B24&lt;Main!$B$10,0,HLOOKUP(EY24,ReplacementRates!$A$3:$BE$59,ReplacementRates!$A23-5,1))*IF(Main!$B$30=1,Main!$B$31,(IF(OptimumBenefits!$B24&lt;20,Main!$B$31,IF(OptimumBenefits!$B24&lt;25,Main!$B$32,IF(OptimumBenefits!$B24&lt;30,Main!$B$33,Main!$B$34)))))*OptimumBenefits!$B24</f>
        <v>0</v>
      </c>
      <c r="FA24" s="418">
        <f ca="1">EZ24*IF($B24=Salary!$B24,Salary!$I24,"")</f>
        <v>0</v>
      </c>
      <c r="FB24" s="419">
        <f ca="1">IF($B24&lt;Main!$B$10,0,(VLOOKUP(EY24,'Survival Probability'!$A$3:$F$98,6)/(1+Main!$B$5)^(OptimumBenefits!EY24-OptimumBenefits!$A24))*(VLOOKUP(EY24,'Survival Probability'!$A$3:$F$98,3)/VLOOKUP($A24,'Survival Probability'!$A$3:$F$98,3)))</f>
        <v>9.6976754038919761</v>
      </c>
      <c r="FC24" s="282">
        <f t="shared" ca="1" si="60"/>
        <v>0</v>
      </c>
      <c r="FD24" s="200">
        <f t="shared" ref="FD24:HO24" si="1393">FD23</f>
        <v>56</v>
      </c>
      <c r="FE24" s="416">
        <f>IF($B24&lt;Main!$B$10,0,HLOOKUP(FD24,ReplacementRates!$A$3:$BE$59,ReplacementRates!$A23-5,1))*IF(Main!$B$30=1,Main!$B$31,(IF(OptimumBenefits!$B24&lt;20,Main!$B$31,IF(OptimumBenefits!$B24&lt;25,Main!$B$32,IF(OptimumBenefits!$B24&lt;30,Main!$B$33,Main!$B$34)))))*OptimumBenefits!$B24</f>
        <v>0</v>
      </c>
      <c r="FF24" s="418">
        <f ca="1">FE24*IF($B24=Salary!$B24,Salary!$I24,"")</f>
        <v>0</v>
      </c>
      <c r="FG24" s="419">
        <f ca="1">IF($B24&lt;Main!$B$10,0,(VLOOKUP(FD24,'Survival Probability'!$A$3:$F$98,6)/(1+Main!$B$5)^(OptimumBenefits!FD24-OptimumBenefits!$A24))*(VLOOKUP(FD24,'Survival Probability'!$A$3:$F$98,3)/VLOOKUP($A24,'Survival Probability'!$A$3:$F$98,3)))</f>
        <v>8.9588802478751646</v>
      </c>
      <c r="FH24" s="282">
        <f t="shared" ca="1" si="62"/>
        <v>0</v>
      </c>
      <c r="FI24" s="200">
        <f t="shared" ref="FI24:HT24" si="1394">FI23</f>
        <v>57</v>
      </c>
      <c r="FJ24" s="416">
        <f>IF($B24&lt;Main!$B$10,0,HLOOKUP(FI24,ReplacementRates!$A$3:$BE$59,ReplacementRates!$A23-5,1))*IF(Main!$B$30=1,Main!$B$31,(IF(OptimumBenefits!$B24&lt;20,Main!$B$31,IF(OptimumBenefits!$B24&lt;25,Main!$B$32,IF(OptimumBenefits!$B24&lt;30,Main!$B$33,Main!$B$34)))))*OptimumBenefits!$B24</f>
        <v>0</v>
      </c>
      <c r="FK24" s="418">
        <f ca="1">FJ24*IF($B24=Salary!$B24,Salary!$I24,"")</f>
        <v>0</v>
      </c>
      <c r="FL24" s="419">
        <f ca="1">IF($B24&lt;Main!$B$10,0,(VLOOKUP(FI24,'Survival Probability'!$A$3:$F$98,6)/(1+Main!$B$5)^(OptimumBenefits!FI24-OptimumBenefits!$A24))*(VLOOKUP(FI24,'Survival Probability'!$A$3:$F$98,3)/VLOOKUP($A24,'Survival Probability'!$A$3:$F$98,3)))</f>
        <v>8.2709519152803992</v>
      </c>
      <c r="FM24" s="282">
        <f t="shared" ca="1" si="64"/>
        <v>0</v>
      </c>
      <c r="FN24" s="200">
        <f t="shared" ref="FN24:HY24" si="1395">FN23</f>
        <v>58</v>
      </c>
      <c r="FO24" s="416">
        <f>IF($B24&lt;Main!$B$10,0,HLOOKUP(FN24,ReplacementRates!$A$3:$BE$59,ReplacementRates!$A23-5,1))*IF(Main!$B$30=1,Main!$B$31,(IF(OptimumBenefits!$B24&lt;20,Main!$B$31,IF(OptimumBenefits!$B24&lt;25,Main!$B$32,IF(OptimumBenefits!$B24&lt;30,Main!$B$33,Main!$B$34)))))*OptimumBenefits!$B24</f>
        <v>0.38051199999999996</v>
      </c>
      <c r="FP24" s="418">
        <f ca="1">FO24*IF($B24=Salary!$B24,Salary!$I24,"")</f>
        <v>22067.384622190457</v>
      </c>
      <c r="FQ24" s="419">
        <f ca="1">IF($B24&lt;Main!$B$10,0,(VLOOKUP(FN24,'Survival Probability'!$A$3:$F$98,6)/(1+Main!$B$5)^(OptimumBenefits!FN24-OptimumBenefits!$A24))*(VLOOKUP(FN24,'Survival Probability'!$A$3:$F$98,3)/VLOOKUP($A24,'Survival Probability'!$A$3:$F$98,3)))</f>
        <v>7.6305439377139859</v>
      </c>
      <c r="FR24" s="282">
        <f t="shared" ca="1" si="66"/>
        <v>168386.14795005822</v>
      </c>
      <c r="FS24" s="200">
        <f t="shared" ref="FS24:ID24" si="1396">FS23</f>
        <v>59</v>
      </c>
      <c r="FT24" s="416">
        <f>IF($B24&lt;Main!$B$10,0,HLOOKUP(FS24,ReplacementRates!$A$3:$BE$59,ReplacementRates!$A23-5,1))*IF(Main!$B$30=1,Main!$B$31,(IF(OptimumBenefits!$B24&lt;20,Main!$B$31,IF(OptimumBenefits!$B24&lt;25,Main!$B$32,IF(OptimumBenefits!$B24&lt;30,Main!$B$33,Main!$B$34)))))*OptimumBenefits!$B24</f>
        <v>0.41773600000000005</v>
      </c>
      <c r="FU24" s="418">
        <f ca="1">FT24*IF($B24=Salary!$B24,Salary!$I24,"")</f>
        <v>24226.150509143874</v>
      </c>
      <c r="FV24" s="419">
        <f ca="1">IF($B24&lt;Main!$B$10,0,(VLOOKUP(FS24,'Survival Probability'!$A$3:$F$98,6)/(1+Main!$B$5)^(OptimumBenefits!FS24-OptimumBenefits!$A24))*(VLOOKUP(FS24,'Survival Probability'!$A$3:$F$98,3)/VLOOKUP($A24,'Survival Probability'!$A$3:$F$98,3)))</f>
        <v>7.0345217403178752</v>
      </c>
      <c r="FW24" s="282">
        <f t="shared" ca="1" si="68"/>
        <v>170419.38244078556</v>
      </c>
      <c r="FX24" s="200">
        <f t="shared" ref="FX24:II24" si="1397">FX23</f>
        <v>60</v>
      </c>
      <c r="FY24" s="416">
        <f>IF($B24&lt;Main!$B$10,0,HLOOKUP(FX24,ReplacementRates!$A$3:$BE$59,ReplacementRates!$A23-5,1))*IF(Main!$B$30=1,Main!$B$31,(IF(OptimumBenefits!$B24&lt;20,Main!$B$31,IF(OptimumBenefits!$B24&lt;25,Main!$B$32,IF(OptimumBenefits!$B24&lt;30,Main!$B$33,Main!$B$34)))))*OptimumBenefits!$B24</f>
        <v>0.45496000000000003</v>
      </c>
      <c r="FZ24" s="418">
        <f ca="1">FY24*IF($B24=Salary!$B24,Salary!$I24,"")</f>
        <v>26384.916396097287</v>
      </c>
      <c r="GA24" s="419">
        <f ca="1">IF($B24&lt;Main!$B$10,0,(VLOOKUP(FX24,'Survival Probability'!$A$3:$F$98,6)/(1+Main!$B$5)^(OptimumBenefits!FX24-OptimumBenefits!$A24))*(VLOOKUP(FX24,'Survival Probability'!$A$3:$F$98,3)/VLOOKUP($A24,'Survival Probability'!$A$3:$F$98,3)))</f>
        <v>6.4799487377512301</v>
      </c>
      <c r="GB24" s="282">
        <f t="shared" ca="1" si="70"/>
        <v>170972.90569656235</v>
      </c>
      <c r="GC24" s="200">
        <f t="shared" ref="GC24:IN24" si="1398">GC23</f>
        <v>61</v>
      </c>
      <c r="GD24" s="416">
        <f>IF($B24&lt;Main!$B$10,0,HLOOKUP(GC24,ReplacementRates!$A$3:$BE$59,ReplacementRates!$A23-5,1))*IF(Main!$B$30=1,Main!$B$31,(IF(OptimumBenefits!$B24&lt;20,Main!$B$31,IF(OptimumBenefits!$B24&lt;25,Main!$B$32,IF(OptimumBenefits!$B24&lt;30,Main!$B$33,Main!$B$34)))))*OptimumBenefits!$B24</f>
        <v>0.46736800000000001</v>
      </c>
      <c r="GE24" s="418">
        <f ca="1">GD24*IF($B24=Salary!$B24,Salary!$I24,"")</f>
        <v>27104.505025081759</v>
      </c>
      <c r="GF24" s="419">
        <f ca="1">IF($B24&lt;Main!$B$10,0,(VLOOKUP(GC24,'Survival Probability'!$A$3:$F$98,6)/(1+Main!$B$5)^(OptimumBenefits!GC24-OptimumBenefits!$A24))*(VLOOKUP(GC24,'Survival Probability'!$A$3:$F$98,3)/VLOOKUP($A24,'Survival Probability'!$A$3:$F$98,3)))</f>
        <v>5.9640740293490397</v>
      </c>
      <c r="GG24" s="282">
        <f t="shared" ca="1" si="72"/>
        <v>161653.27449845066</v>
      </c>
      <c r="GH24" s="200">
        <f t="shared" ref="GH24:IS24" si="1399">GH23</f>
        <v>62</v>
      </c>
      <c r="GI24" s="416">
        <f>IF($B24&lt;Main!$B$10,0,HLOOKUP(GH24,ReplacementRates!$A$3:$BE$59,ReplacementRates!$A23-5,1))*IF(Main!$B$30=1,Main!$B$31,(IF(OptimumBenefits!$B24&lt;20,Main!$B$31,IF(OptimumBenefits!$B24&lt;25,Main!$B$32,IF(OptimumBenefits!$B24&lt;30,Main!$B$33,Main!$B$34)))))*OptimumBenefits!$B24</f>
        <v>0.47977600000000004</v>
      </c>
      <c r="GJ24" s="418">
        <f ca="1">GI24*IF($B24=Salary!$B24,Salary!$I24,"")</f>
        <v>27824.09365406623</v>
      </c>
      <c r="GK24" s="419">
        <f ca="1">IF($B24&lt;Main!$B$10,0,(VLOOKUP(GH24,'Survival Probability'!$A$3:$F$98,6)/(1+Main!$B$5)^(OptimumBenefits!GH24-OptimumBenefits!$A24))*(VLOOKUP(GH24,'Survival Probability'!$A$3:$F$98,3)/VLOOKUP($A24,'Survival Probability'!$A$3:$F$98,3)))</f>
        <v>5.4843204660149265</v>
      </c>
      <c r="GL24" s="282">
        <f t="shared" ca="1" si="74"/>
        <v>152596.24627531145</v>
      </c>
      <c r="GM24" s="200">
        <f t="shared" ref="GM24:IX24" si="1400">GM23</f>
        <v>63</v>
      </c>
      <c r="GN24" s="416">
        <f>IF($B24&lt;Main!$B$10,0,HLOOKUP(GM24,ReplacementRates!$A$3:$BE$59,ReplacementRates!$A23-5,1))*IF(Main!$B$30=1,Main!$B$31,(IF(OptimumBenefits!$B24&lt;20,Main!$B$31,IF(OptimumBenefits!$B24&lt;25,Main!$B$32,IF(OptimumBenefits!$B24&lt;30,Main!$B$33,Main!$B$34)))))*OptimumBenefits!$B24</f>
        <v>0.49218400000000001</v>
      </c>
      <c r="GO24" s="418">
        <f ca="1">GN24*IF($B24=Salary!$B24,Salary!$I24,"")</f>
        <v>28543.682283050701</v>
      </c>
      <c r="GP24" s="419">
        <f ca="1">IF($B24&lt;Main!$B$10,0,(VLOOKUP(GM24,'Survival Probability'!$A$3:$F$98,6)/(1+Main!$B$5)^(OptimumBenefits!GM24-OptimumBenefits!$A24))*(VLOOKUP(GM24,'Survival Probability'!$A$3:$F$98,3)/VLOOKUP($A24,'Survival Probability'!$A$3:$F$98,3)))</f>
        <v>5.0383145655471075</v>
      </c>
      <c r="GQ24" s="282">
        <f t="shared" ca="1" si="76"/>
        <v>143812.05020104325</v>
      </c>
      <c r="GR24" s="200">
        <f t="shared" ref="GR24:JC24" si="1401">GR23</f>
        <v>64</v>
      </c>
      <c r="GS24" s="416">
        <f>IF($B24&lt;Main!$B$10,0,HLOOKUP(GR24,ReplacementRates!$A$3:$BE$59,ReplacementRates!$A23-5,1))*IF(Main!$B$30=1,Main!$B$31,(IF(OptimumBenefits!$B24&lt;20,Main!$B$31,IF(OptimumBenefits!$B24&lt;25,Main!$B$32,IF(OptimumBenefits!$B24&lt;30,Main!$B$33,Main!$B$34)))))*OptimumBenefits!$B24</f>
        <v>0.50459199999999993</v>
      </c>
      <c r="GT24" s="418">
        <f ca="1">GS24*IF($B24=Salary!$B24,Salary!$I24,"")</f>
        <v>29263.270912035168</v>
      </c>
      <c r="GU24" s="419">
        <f ca="1">IF($B24&lt;Main!$B$10,0,(VLOOKUP(GR24,'Survival Probability'!$A$3:$F$98,6)/(1+Main!$B$5)^(OptimumBenefits!GR24-OptimumBenefits!$A24))*(VLOOKUP(GR24,'Survival Probability'!$A$3:$F$98,3)/VLOOKUP($A24,'Survival Probability'!$A$3:$F$98,3)))</f>
        <v>4.6238264620412677</v>
      </c>
      <c r="GV24" s="282">
        <f t="shared" ca="1" si="78"/>
        <v>135308.28640895072</v>
      </c>
      <c r="GW24" s="200">
        <f t="shared" ref="GW24:JH24" si="1402">GW23</f>
        <v>65</v>
      </c>
      <c r="GX24" s="416">
        <f>IF($B24&lt;Main!$B$10,0,HLOOKUP(GW24,ReplacementRates!$A$3:$BE$59,ReplacementRates!$A23-5,1))*IF(Main!$B$30=1,Main!$B$31,(IF(OptimumBenefits!$B24&lt;20,Main!$B$31,IF(OptimumBenefits!$B24&lt;25,Main!$B$32,IF(OptimumBenefits!$B24&lt;30,Main!$B$33,Main!$B$34)))))*OptimumBenefits!$B24</f>
        <v>0.51700000000000002</v>
      </c>
      <c r="GY24" s="418">
        <f ca="1">GX24*IF($B24=Salary!$B24,Salary!$I24,"")</f>
        <v>29982.859541019643</v>
      </c>
      <c r="GZ24" s="419">
        <f ca="1">IF($B24&lt;Main!$B$10,0,(VLOOKUP(GW24,'Survival Probability'!$A$3:$F$98,6)/(1+Main!$B$5)^(OptimumBenefits!GW24-OptimumBenefits!$A24))*(VLOOKUP(GW24,'Survival Probability'!$A$3:$F$98,3)/VLOOKUP($A24,'Survival Probability'!$A$3:$F$98,3)))</f>
        <v>4.238761957689932</v>
      </c>
      <c r="HA24" s="282">
        <f t="shared" ca="1" si="80"/>
        <v>127090.20440523468</v>
      </c>
      <c r="HB24" s="200">
        <f t="shared" ref="HB24:JM24" si="1403">HB23</f>
        <v>66</v>
      </c>
      <c r="HC24" s="416">
        <f>IF($B24&lt;Main!$B$10,0,HLOOKUP(HB24,ReplacementRates!$A$3:$BE$59,ReplacementRates!$A23-5,1))*IF(Main!$B$30=1,Main!$B$31,(IF(OptimumBenefits!$B24&lt;20,Main!$B$31,IF(OptimumBenefits!$B24&lt;25,Main!$B$32,IF(OptimumBenefits!$B24&lt;30,Main!$B$33,Main!$B$34)))))*OptimumBenefits!$B24</f>
        <v>0.51700000000000002</v>
      </c>
      <c r="HD24" s="418">
        <f ca="1">HC24*IF($B24=Salary!$B24,Salary!$I24,"")</f>
        <v>29982.859541019643</v>
      </c>
      <c r="HE24" s="419">
        <f ca="1">IF($B24&lt;Main!$B$10,0,(VLOOKUP(HB24,'Survival Probability'!$A$3:$F$98,6)/(1+Main!$B$5)^(OptimumBenefits!HB24-OptimumBenefits!$A24))*(VLOOKUP(HB24,'Survival Probability'!$A$3:$F$98,3)/VLOOKUP($A24,'Survival Probability'!$A$3:$F$98,3)))</f>
        <v>3.8811548371623159</v>
      </c>
      <c r="HF24" s="282">
        <f t="shared" ca="1" si="82"/>
        <v>116368.12033958668</v>
      </c>
      <c r="HG24" s="200">
        <f t="shared" ref="HG24:JR24" si="1404">HG23</f>
        <v>67</v>
      </c>
      <c r="HH24" s="416">
        <f>IF($B24&lt;Main!$B$10,0,HLOOKUP(HG24,ReplacementRates!$A$3:$BE$59,ReplacementRates!$A23-5,1))*IF(Main!$B$30=1,Main!$B$31,(IF(OptimumBenefits!$B24&lt;20,Main!$B$31,IF(OptimumBenefits!$B24&lt;25,Main!$B$32,IF(OptimumBenefits!$B24&lt;30,Main!$B$33,Main!$B$34)))))*OptimumBenefits!$B24</f>
        <v>0.51700000000000002</v>
      </c>
      <c r="HI24" s="418">
        <f ca="1">HH24*IF($B24=Salary!$B24,Salary!$I24,"")</f>
        <v>29982.859541019643</v>
      </c>
      <c r="HJ24" s="419">
        <f ca="1">IF($B24&lt;Main!$B$10,0,(VLOOKUP(HG24,'Survival Probability'!$A$3:$F$98,6)/(1+Main!$B$5)^(OptimumBenefits!HG24-OptimumBenefits!$A24))*(VLOOKUP(HG24,'Survival Probability'!$A$3:$F$98,3)/VLOOKUP($A24,'Survival Probability'!$A$3:$F$98,3)))</f>
        <v>3.5491613717135237</v>
      </c>
      <c r="HK24" s="282">
        <f t="shared" ca="1" si="84"/>
        <v>106414.0068964992</v>
      </c>
      <c r="HL24" s="200">
        <f t="shared" ref="HL24:JW24" si="1405">HL23</f>
        <v>68</v>
      </c>
      <c r="HM24" s="416">
        <f>IF($B24&lt;Main!$B$10,0,HLOOKUP(HL24,ReplacementRates!$A$3:$BE$59,ReplacementRates!$A23-5,1))*IF(Main!$B$30=1,Main!$B$31,(IF(OptimumBenefits!$B24&lt;20,Main!$B$31,IF(OptimumBenefits!$B24&lt;25,Main!$B$32,IF(OptimumBenefits!$B24&lt;30,Main!$B$33,Main!$B$34)))))*OptimumBenefits!$B24</f>
        <v>0.51700000000000002</v>
      </c>
      <c r="HN24" s="418">
        <f ca="1">HM24*IF($B24=Salary!$B24,Salary!$I24,"")</f>
        <v>29982.859541019643</v>
      </c>
      <c r="HO24" s="419">
        <f ca="1">IF($B24&lt;Main!$B$10,0,(VLOOKUP(HL24,'Survival Probability'!$A$3:$F$98,6)/(1+Main!$B$5)^(OptimumBenefits!HL24-OptimumBenefits!$A24))*(VLOOKUP(HL24,'Survival Probability'!$A$3:$F$98,3)/VLOOKUP($A24,'Survival Probability'!$A$3:$F$98,3)))</f>
        <v>3.2410368879455773</v>
      </c>
      <c r="HP24" s="282">
        <f t="shared" ca="1" si="86"/>
        <v>97175.553778535672</v>
      </c>
      <c r="HQ24" s="200">
        <f t="shared" ref="HQ24:KB24" si="1406">HQ23</f>
        <v>69</v>
      </c>
      <c r="HR24" s="416">
        <f>IF($B24&lt;Main!$B$10,0,HLOOKUP(HQ24,ReplacementRates!$A$3:$BE$59,ReplacementRates!$A23-5,1))*IF(Main!$B$30=1,Main!$B$31,(IF(OptimumBenefits!$B24&lt;20,Main!$B$31,IF(OptimumBenefits!$B24&lt;25,Main!$B$32,IF(OptimumBenefits!$B24&lt;30,Main!$B$33,Main!$B$34)))))*OptimumBenefits!$B24</f>
        <v>0.51700000000000002</v>
      </c>
      <c r="HS24" s="418">
        <f ca="1">HR24*IF($B24=Salary!$B24,Salary!$I24,"")</f>
        <v>29982.859541019643</v>
      </c>
      <c r="HT24" s="419">
        <f ca="1">IF($B24&lt;Main!$B$10,0,(VLOOKUP(HQ24,'Survival Probability'!$A$3:$F$98,6)/(1+Main!$B$5)^(OptimumBenefits!HQ24-OptimumBenefits!$A24))*(VLOOKUP(HQ24,'Survival Probability'!$A$3:$F$98,3)/VLOOKUP($A24,'Survival Probability'!$A$3:$F$98,3)))</f>
        <v>2.9552195362218177</v>
      </c>
      <c r="HU24" s="282">
        <f t="shared" ca="1" si="88"/>
        <v>88605.932267415963</v>
      </c>
      <c r="HV24" s="200">
        <f t="shared" ref="HV24:KG24" si="1407">HV23</f>
        <v>70</v>
      </c>
      <c r="HW24" s="416">
        <f>IF($B24&lt;Main!$B$10,0,HLOOKUP(HV24,ReplacementRates!$A$3:$BE$59,ReplacementRates!$A23-5,1))*IF(Main!$B$30=1,Main!$B$31,(IF(OptimumBenefits!$B24&lt;20,Main!$B$31,IF(OptimumBenefits!$B24&lt;25,Main!$B$32,IF(OptimumBenefits!$B24&lt;30,Main!$B$33,Main!$B$34)))))*OptimumBenefits!$B24</f>
        <v>0.51700000000000002</v>
      </c>
      <c r="HX24" s="418">
        <f ca="1">HW24*IF($B24=Salary!$B24,Salary!$I24,"")</f>
        <v>29982.859541019643</v>
      </c>
      <c r="HY24" s="419">
        <f ca="1">IF($B24&lt;Main!$B$10,0,(VLOOKUP(HV24,'Survival Probability'!$A$3:$F$98,6)/(1+Main!$B$5)^(OptimumBenefits!HV24-OptimumBenefits!$A24))*(VLOOKUP(HV24,'Survival Probability'!$A$3:$F$98,3)/VLOOKUP($A24,'Survival Probability'!$A$3:$F$98,3)))</f>
        <v>2.6902368408872968</v>
      </c>
      <c r="HZ24" s="282">
        <f t="shared" ca="1" si="90"/>
        <v>80660.993332400234</v>
      </c>
      <c r="IA24" s="200">
        <f t="shared" ref="IA24:KL24" si="1408">IA23</f>
        <v>71</v>
      </c>
      <c r="IB24" s="416">
        <f>IF($B24&lt;Main!$B$10,0,HLOOKUP(IA24,ReplacementRates!$A$3:$BE$59,ReplacementRates!$A23-5,1))*IF(Main!$B$30=1,Main!$B$31,(IF(OptimumBenefits!$B24&lt;20,Main!$B$31,IF(OptimumBenefits!$B24&lt;25,Main!$B$32,IF(OptimumBenefits!$B24&lt;30,Main!$B$33,Main!$B$34)))))*OptimumBenefits!$B24</f>
        <v>0.51700000000000002</v>
      </c>
      <c r="IC24" s="418">
        <f ca="1">IB24*IF($B24=Salary!$B24,Salary!$I24,"")</f>
        <v>29982.859541019643</v>
      </c>
      <c r="ID24" s="419">
        <f ca="1">IF($B24&lt;Main!$B$10,0,(VLOOKUP(IA24,'Survival Probability'!$A$3:$F$98,6)/(1+Main!$B$5)^(OptimumBenefits!IA24-OptimumBenefits!$A24))*(VLOOKUP(IA24,'Survival Probability'!$A$3:$F$98,3)/VLOOKUP($A24,'Survival Probability'!$A$3:$F$98,3)))</f>
        <v>2.4447027385940898</v>
      </c>
      <c r="IE24" s="282">
        <f t="shared" ca="1" si="92"/>
        <v>73299.178830812656</v>
      </c>
      <c r="IF24" s="200">
        <f t="shared" ref="IF24:KP24" si="1409">IF23</f>
        <v>72</v>
      </c>
      <c r="IG24" s="416">
        <f>IF($B24&lt;Main!$B$10,0,HLOOKUP(IF24,ReplacementRates!$A$3:$BE$59,ReplacementRates!$A23-5,1))*IF(Main!$B$30=1,Main!$B$31,(IF(OptimumBenefits!$B24&lt;20,Main!$B$31,IF(OptimumBenefits!$B24&lt;25,Main!$B$32,IF(OptimumBenefits!$B24&lt;30,Main!$B$33,Main!$B$34)))))*OptimumBenefits!$B24</f>
        <v>0.51700000000000002</v>
      </c>
      <c r="IH24" s="418">
        <f ca="1">IG24*IF($B24=Salary!$B24,Salary!$I24,"")</f>
        <v>29982.859541019643</v>
      </c>
      <c r="II24" s="419">
        <f ca="1">IF($B24&lt;Main!$B$10,0,(VLOOKUP(IF24,'Survival Probability'!$A$3:$F$98,6)/(1+Main!$B$5)^(OptimumBenefits!IF24-OptimumBenefits!$A24))*(VLOOKUP(IF24,'Survival Probability'!$A$3:$F$98,3)/VLOOKUP($A24,'Survival Probability'!$A$3:$F$98,3)))</f>
        <v>2.217313626325514</v>
      </c>
      <c r="IJ24" s="282">
        <f t="shared" ca="1" si="94"/>
        <v>66481.403016506796</v>
      </c>
      <c r="IK24" s="200">
        <f t="shared" ref="IK24:KP24" si="1410">IK23</f>
        <v>73</v>
      </c>
      <c r="IL24" s="416">
        <f>IF($B24&lt;Main!$B$10,0,HLOOKUP(IK24,ReplacementRates!$A$3:$BE$59,ReplacementRates!$A23-5,1))*IF(Main!$B$30=1,Main!$B$31,(IF(OptimumBenefits!$B24&lt;20,Main!$B$31,IF(OptimumBenefits!$B24&lt;25,Main!$B$32,IF(OptimumBenefits!$B24&lt;30,Main!$B$33,Main!$B$34)))))*OptimumBenefits!$B24</f>
        <v>0.51700000000000002</v>
      </c>
      <c r="IM24" s="418">
        <f ca="1">IL24*IF($B24=Salary!$B24,Salary!$I24,"")</f>
        <v>29982.859541019643</v>
      </c>
      <c r="IN24" s="419">
        <f ca="1">IF($B24&lt;Main!$B$10,0,(VLOOKUP(IK24,'Survival Probability'!$A$3:$F$98,6)/(1+Main!$B$5)^(OptimumBenefits!IK24-OptimumBenefits!$A24))*(VLOOKUP(IK24,'Survival Probability'!$A$3:$F$98,3)/VLOOKUP($A24,'Survival Probability'!$A$3:$F$98,3)))</f>
        <v>2.0069502882812364</v>
      </c>
      <c r="IO24" s="282">
        <f t="shared" ca="1" si="96"/>
        <v>60174.108599345192</v>
      </c>
      <c r="IP24" s="200">
        <f t="shared" ref="IP24:KP24" si="1411">IP23</f>
        <v>74</v>
      </c>
      <c r="IQ24" s="416">
        <f>IF($B24&lt;Main!$B$10,0,HLOOKUP(IP24,ReplacementRates!$A$3:$BE$59,ReplacementRates!$A23-5,1))*IF(Main!$B$30=1,Main!$B$31,(IF(OptimumBenefits!$B24&lt;20,Main!$B$31,IF(OptimumBenefits!$B24&lt;25,Main!$B$32,IF(OptimumBenefits!$B24&lt;30,Main!$B$33,Main!$B$34)))))*OptimumBenefits!$B24</f>
        <v>0.51700000000000002</v>
      </c>
      <c r="IR24" s="418">
        <f ca="1">IQ24*IF($B24=Salary!$B24,Salary!$I24,"")</f>
        <v>29982.859541019643</v>
      </c>
      <c r="IS24" s="419">
        <f ca="1">IF($B24&lt;Main!$B$10,0,(VLOOKUP(IP24,'Survival Probability'!$A$3:$F$98,6)/(1+Main!$B$5)^(OptimumBenefits!IP24-OptimumBenefits!$A24))*(VLOOKUP(IP24,'Survival Probability'!$A$3:$F$98,3)/VLOOKUP($A24,'Survival Probability'!$A$3:$F$98,3)))</f>
        <v>1.8126634301813096</v>
      </c>
      <c r="IT24" s="282">
        <f t="shared" ca="1" si="98"/>
        <v>54348.833022269071</v>
      </c>
      <c r="IU24" s="200">
        <f t="shared" ref="IU24:KP24" si="1412">IU23</f>
        <v>75</v>
      </c>
      <c r="IV24" s="416">
        <f>IF($B24&lt;Main!$B$10,0,HLOOKUP(IU24,ReplacementRates!$A$3:$BE$59,ReplacementRates!$A23-5,1))*IF(Main!$B$30=1,Main!$B$31,(IF(OptimumBenefits!$B24&lt;20,Main!$B$31,IF(OptimumBenefits!$B24&lt;25,Main!$B$32,IF(OptimumBenefits!$B24&lt;30,Main!$B$33,Main!$B$34)))))*OptimumBenefits!$B24</f>
        <v>0.51700000000000002</v>
      </c>
      <c r="IW24" s="418">
        <f ca="1">IV24*IF($B24=Salary!$B24,Salary!$I24,"")</f>
        <v>29982.859541019643</v>
      </c>
      <c r="IX24" s="419">
        <f ca="1">IF($B24&lt;Main!$B$10,0,(VLOOKUP(IU24,'Survival Probability'!$A$3:$F$98,6)/(1+Main!$B$5)^(OptimumBenefits!IU24-OptimumBenefits!$A24))*(VLOOKUP(IU24,'Survival Probability'!$A$3:$F$98,3)/VLOOKUP($A24,'Survival Probability'!$A$3:$F$98,3)))</f>
        <v>1.6335204804850629</v>
      </c>
      <c r="IY24" s="282">
        <f t="shared" ca="1" si="100"/>
        <v>48977.61512376256</v>
      </c>
      <c r="IZ24" s="200">
        <f t="shared" ref="IZ24:KP24" si="1413">IZ23</f>
        <v>76</v>
      </c>
      <c r="JA24" s="416">
        <f>IF($B24&lt;Main!$B$10,0,HLOOKUP(IZ24,ReplacementRates!$A$3:$BE$59,ReplacementRates!$A23-5,1))*IF(Main!$B$30=1,Main!$B$31,(IF(OptimumBenefits!$B24&lt;20,Main!$B$31,IF(OptimumBenefits!$B24&lt;25,Main!$B$32,IF(OptimumBenefits!$B24&lt;30,Main!$B$33,Main!$B$34)))))*OptimumBenefits!$B24</f>
        <v>0.51700000000000002</v>
      </c>
      <c r="JB24" s="418">
        <f ca="1">JA24*IF($B24=Salary!$B24,Salary!$I24,"")</f>
        <v>29982.859541019643</v>
      </c>
      <c r="JC24" s="419">
        <f ca="1">IF($B24&lt;Main!$B$10,0,(VLOOKUP(IZ24,'Survival Probability'!$A$3:$F$98,6)/(1+Main!$B$5)^(OptimumBenefits!IZ24-OptimumBenefits!$A24))*(VLOOKUP(IZ24,'Survival Probability'!$A$3:$F$98,3)/VLOOKUP($A24,'Survival Probability'!$A$3:$F$98,3)))</f>
        <v>1.4686103359901324</v>
      </c>
      <c r="JD24" s="282">
        <f t="shared" ca="1" si="102"/>
        <v>44033.137424481807</v>
      </c>
      <c r="JE24" s="200">
        <f t="shared" ref="JE24:KP24" si="1414">JE23</f>
        <v>77</v>
      </c>
      <c r="JF24" s="416">
        <f>IF($B24&lt;Main!$B$10,0,HLOOKUP(JE24,ReplacementRates!$A$3:$BE$59,ReplacementRates!$A23-5,1))*IF(Main!$B$30=1,Main!$B$31,(IF(OptimumBenefits!$B24&lt;20,Main!$B$31,IF(OptimumBenefits!$B24&lt;25,Main!$B$32,IF(OptimumBenefits!$B24&lt;30,Main!$B$33,Main!$B$34)))))*OptimumBenefits!$B24</f>
        <v>0.51700000000000002</v>
      </c>
      <c r="JG24" s="418">
        <f ca="1">JF24*IF($B24=Salary!$B24,Salary!$I24,"")</f>
        <v>29982.859541019643</v>
      </c>
      <c r="JH24" s="419">
        <f ca="1">IF($B24&lt;Main!$B$10,0,(VLOOKUP(JE24,'Survival Probability'!$A$3:$F$98,6)/(1+Main!$B$5)^(OptimumBenefits!JE24-OptimumBenefits!$A24))*(VLOOKUP(JE24,'Survival Probability'!$A$3:$F$98,3)/VLOOKUP($A24,'Survival Probability'!$A$3:$F$98,3)))</f>
        <v>1.3170483826245989</v>
      </c>
      <c r="JI24" s="282">
        <f t="shared" ca="1" si="104"/>
        <v>39488.876664960444</v>
      </c>
      <c r="JJ24" s="200">
        <f t="shared" ref="JJ24:KP24" si="1415">JJ23</f>
        <v>78</v>
      </c>
      <c r="JK24" s="416">
        <f>IF($B24&lt;Main!$B$10,0,HLOOKUP(JJ24,ReplacementRates!$A$3:$BE$59,ReplacementRates!$A23-5,1))*IF(Main!$B$30=1,Main!$B$31,(IF(OptimumBenefits!$B24&lt;20,Main!$B$31,IF(OptimumBenefits!$B24&lt;25,Main!$B$32,IF(OptimumBenefits!$B24&lt;30,Main!$B$33,Main!$B$34)))))*OptimumBenefits!$B24</f>
        <v>0.51700000000000002</v>
      </c>
      <c r="JL24" s="418">
        <f ca="1">JK24*IF($B24=Salary!$B24,Salary!$I24,"")</f>
        <v>29982.859541019643</v>
      </c>
      <c r="JM24" s="419">
        <f ca="1">IF($B24&lt;Main!$B$10,0,(VLOOKUP(JJ24,'Survival Probability'!$A$3:$F$98,6)/(1+Main!$B$5)^(OptimumBenefits!JJ24-OptimumBenefits!$A24))*(VLOOKUP(JJ24,'Survival Probability'!$A$3:$F$98,3)/VLOOKUP($A24,'Survival Probability'!$A$3:$F$98,3)))</f>
        <v>1.1779968114429864</v>
      </c>
      <c r="JN24" s="282">
        <f t="shared" ca="1" si="106"/>
        <v>35319.712937264063</v>
      </c>
      <c r="JO24" s="200">
        <f t="shared" ref="JO24:KP24" si="1416">JO23</f>
        <v>79</v>
      </c>
      <c r="JP24" s="416">
        <f>IF($B24&lt;Main!$B$10,0,HLOOKUP(JO24,ReplacementRates!$A$3:$BE$59,ReplacementRates!$A23-5,1))*IF(Main!$B$30=1,Main!$B$31,(IF(OptimumBenefits!$B24&lt;20,Main!$B$31,IF(OptimumBenefits!$B24&lt;25,Main!$B$32,IF(OptimumBenefits!$B24&lt;30,Main!$B$33,Main!$B$34)))))*OptimumBenefits!$B24</f>
        <v>0.51700000000000002</v>
      </c>
      <c r="JQ24" s="418">
        <f ca="1">JP24*IF($B24=Salary!$B24,Salary!$I24,"")</f>
        <v>29982.859541019643</v>
      </c>
      <c r="JR24" s="419">
        <f ca="1">IF($B24&lt;Main!$B$10,0,(VLOOKUP(JO24,'Survival Probability'!$A$3:$F$98,6)/(1+Main!$B$5)^(OptimumBenefits!JO24-OptimumBenefits!$A24))*(VLOOKUP(JO24,'Survival Probability'!$A$3:$F$98,3)/VLOOKUP($A24,'Survival Probability'!$A$3:$F$98,3)))</f>
        <v>1.0506395377897708</v>
      </c>
      <c r="JS24" s="282">
        <f t="shared" ca="1" si="108"/>
        <v>31501.177689792497</v>
      </c>
      <c r="JT24" s="200">
        <f t="shared" ref="JT24:KP24" si="1417">JT23</f>
        <v>80</v>
      </c>
      <c r="JU24" s="416">
        <f>IF($B24&lt;Main!$B$10,0,HLOOKUP(JT24,ReplacementRates!$A$3:$BE$59,ReplacementRates!$A23-5,1))*IF(Main!$B$30=1,Main!$B$31,(IF(OptimumBenefits!$B24&lt;20,Main!$B$31,IF(OptimumBenefits!$B24&lt;25,Main!$B$32,IF(OptimumBenefits!$B24&lt;30,Main!$B$33,Main!$B$34)))))*OptimumBenefits!$B24</f>
        <v>0.51700000000000002</v>
      </c>
      <c r="JV24" s="418">
        <f ca="1">JU24*IF($B24=Salary!$B24,Salary!$I24,"")</f>
        <v>29982.859541019643</v>
      </c>
      <c r="JW24" s="419">
        <f ca="1">IF($B24&lt;Main!$B$10,0,(VLOOKUP(JT24,'Survival Probability'!$A$3:$F$98,6)/(1+Main!$B$5)^(OptimumBenefits!JT24-OptimumBenefits!$A24))*(VLOOKUP(JT24,'Survival Probability'!$A$3:$F$98,3)/VLOOKUP($A24,'Survival Probability'!$A$3:$F$98,3)))</f>
        <v>0.93417325932681061</v>
      </c>
      <c r="JX24" s="282">
        <f t="shared" ca="1" si="110"/>
        <v>28009.185621372282</v>
      </c>
      <c r="JY24" s="200">
        <f t="shared" ref="JY24:KP24" si="1418">JY23</f>
        <v>81</v>
      </c>
      <c r="JZ24" s="416">
        <f>IF($B24&lt;Main!$B$10,0,HLOOKUP(JY24,ReplacementRates!$A$3:$BE$59,ReplacementRates!$A23-5,1))*IF(Main!$B$30=1,Main!$B$31,(IF(OptimumBenefits!$B24&lt;20,Main!$B$31,IF(OptimumBenefits!$B24&lt;25,Main!$B$32,IF(OptimumBenefits!$B24&lt;30,Main!$B$33,Main!$B$34)))))*OptimumBenefits!$B24</f>
        <v>0.51700000000000002</v>
      </c>
      <c r="KA24" s="418">
        <f ca="1">JZ24*IF($B24=Salary!$B24,Salary!$I24,"")</f>
        <v>29982.859541019643</v>
      </c>
      <c r="KB24" s="419">
        <f ca="1">IF($B24&lt;Main!$B$10,0,(VLOOKUP(JY24,'Survival Probability'!$A$3:$F$98,6)/(1+Main!$B$5)^(OptimumBenefits!JY24-OptimumBenefits!$A24))*(VLOOKUP(JY24,'Survival Probability'!$A$3:$F$98,3)/VLOOKUP($A24,'Survival Probability'!$A$3:$F$98,3)))</f>
        <v>0.82784953096585012</v>
      </c>
      <c r="KC24" s="282">
        <f t="shared" ca="1" si="112"/>
        <v>24821.296208048076</v>
      </c>
      <c r="KD24" s="200">
        <f t="shared" ref="KD24:KP24" si="1419">KD23</f>
        <v>82</v>
      </c>
      <c r="KE24" s="416">
        <f>IF($B24&lt;Main!$B$10,0,HLOOKUP(KD24,ReplacementRates!$A$3:$BE$59,ReplacementRates!$A23-5,1))*IF(Main!$B$30=1,Main!$B$31,(IF(OptimumBenefits!$B24&lt;20,Main!$B$31,IF(OptimumBenefits!$B24&lt;25,Main!$B$32,IF(OptimumBenefits!$B24&lt;30,Main!$B$33,Main!$B$34)))))*OptimumBenefits!$B24</f>
        <v>0.51700000000000002</v>
      </c>
      <c r="KF24" s="418">
        <f ca="1">KE24*IF($B24=Salary!$B24,Salary!$I24,"")</f>
        <v>29982.859541019643</v>
      </c>
      <c r="KG24" s="419">
        <f ca="1">IF($B24&lt;Main!$B$10,0,(VLOOKUP(KD24,'Survival Probability'!$A$3:$F$98,6)/(1+Main!$B$5)^(OptimumBenefits!KD24-OptimumBenefits!$A24))*(VLOOKUP(KD24,'Survival Probability'!$A$3:$F$98,3)/VLOOKUP($A24,'Survival Probability'!$A$3:$F$98,3)))</f>
        <v>0.73097153102282342</v>
      </c>
      <c r="KH24" s="282">
        <f t="shared" ca="1" si="114"/>
        <v>21916.616743141396</v>
      </c>
      <c r="KI24" s="200">
        <f t="shared" ref="KI24:KP24" si="1420">KI23</f>
        <v>83</v>
      </c>
      <c r="KJ24" s="416">
        <f>IF($B24&lt;Main!$B$10,0,HLOOKUP(KI24,ReplacementRates!$A$3:$BE$59,ReplacementRates!$A23-5,1))*IF(Main!$B$30=1,Main!$B$31,(IF(OptimumBenefits!$B24&lt;20,Main!$B$31,IF(OptimumBenefits!$B24&lt;25,Main!$B$32,IF(OptimumBenefits!$B24&lt;30,Main!$B$33,Main!$B$34)))))*OptimumBenefits!$B24</f>
        <v>0.51700000000000002</v>
      </c>
      <c r="KK24" s="418">
        <f ca="1">KJ24*IF($B24=Salary!$B24,Salary!$I24,"")</f>
        <v>29982.859541019643</v>
      </c>
      <c r="KL24" s="419">
        <f ca="1">IF($B24&lt;Main!$B$10,0,(VLOOKUP(KI24,'Survival Probability'!$A$3:$F$98,6)/(1+Main!$B$5)^(OptimumBenefits!KI24-OptimumBenefits!$A24))*(VLOOKUP(KI24,'Survival Probability'!$A$3:$F$98,3)/VLOOKUP($A24,'Survival Probability'!$A$3:$F$98,3)))</f>
        <v>0.64289008915345247</v>
      </c>
      <c r="KM24" s="282">
        <f t="shared" ca="1" si="116"/>
        <v>19275.68324340156</v>
      </c>
      <c r="KN24" s="200">
        <f t="shared" ref="KN24:KP24" si="1421">KN23</f>
        <v>84</v>
      </c>
      <c r="KO24" s="416">
        <f>IF($B24&lt;Main!$B$10,0,HLOOKUP(KN24,ReplacementRates!$A$3:$BE$59,ReplacementRates!$A23-5,1))*IF(Main!$B$30=1,Main!$B$31,(IF(OptimumBenefits!$B24&lt;20,Main!$B$31,IF(OptimumBenefits!$B24&lt;25,Main!$B$32,IF(OptimumBenefits!$B24&lt;30,Main!$B$33,Main!$B$34)))))*OptimumBenefits!$B24</f>
        <v>0.51700000000000002</v>
      </c>
      <c r="KP24" s="418">
        <f ca="1">KO24*IF($B24=Salary!$B24,Salary!$I24,"")</f>
        <v>29982.859541019643</v>
      </c>
    </row>
    <row r="25" spans="1:302">
      <c r="A25" s="205">
        <f t="shared" si="178"/>
        <v>48</v>
      </c>
      <c r="B25" s="205">
        <v>23</v>
      </c>
      <c r="C25" s="205">
        <f t="shared" ca="1" si="357"/>
        <v>0</v>
      </c>
      <c r="D25" s="271">
        <f t="shared" ca="1" si="536"/>
        <v>197139.47004567817</v>
      </c>
      <c r="E25" s="201">
        <f t="shared" si="179"/>
        <v>25</v>
      </c>
      <c r="F25" s="416">
        <f>IF($B25&lt;Main!$B$10,0,HLOOKUP(E25,ReplacementRates!$A$3:$BE$59,ReplacementRates!$A24-5,1))*IF(Main!$B$30=1,Main!$B$31,(IF(OptimumBenefits!$B25&lt;20,Main!$B$31,IF(OptimumBenefits!$B25&lt;25,Main!$B$32,IF(OptimumBenefits!$B25&lt;30,Main!$B$33,Main!$B$34)))))*OptimumBenefits!$B25</f>
        <v>0</v>
      </c>
      <c r="G25" s="418">
        <f ca="1">F25*IF($B25=Salary!$B25,Salary!$I25,"")</f>
        <v>0</v>
      </c>
      <c r="H25" s="419">
        <f ca="1">IF($B25&lt;Main!$B$10,0,(VLOOKUP(E25,'Survival Probability'!$A$3:$F$98,6)/(1+Main!$B$5)^(OptimumBenefits!E25-OptimumBenefits!$A25))*(VLOOKUP(E25,'Survival Probability'!$A$3:$F$98,3)/VLOOKUP($A25,'Survival Probability'!$A$3:$F$98,3)))</f>
        <v>4.7833950759442612</v>
      </c>
      <c r="I25" s="282">
        <f t="shared" si="476"/>
        <v>0</v>
      </c>
      <c r="J25" s="200">
        <f t="shared" ref="J25:N25" si="1422">J24</f>
        <v>26</v>
      </c>
      <c r="K25" s="416">
        <f>IF($B25&lt;Main!$B$10,0,HLOOKUP(J25,ReplacementRates!$A$3:$BE$59,ReplacementRates!$A24-5,1))*IF(Main!$B$30=1,Main!$B$31,(IF(OptimumBenefits!$B25&lt;20,Main!$B$31,IF(OptimumBenefits!$B25&lt;25,Main!$B$32,IF(OptimumBenefits!$B25&lt;30,Main!$B$33,Main!$B$34)))))*OptimumBenefits!$B25</f>
        <v>0</v>
      </c>
      <c r="L25" s="418">
        <f ca="1">K25*IF($B25=Salary!$B25,Salary!$I25,"")</f>
        <v>0</v>
      </c>
      <c r="M25" s="419">
        <f ca="1">IF($B25&lt;Main!$B$10,0,(VLOOKUP(J25,'Survival Probability'!$A$3:$F$98,6)/(1+Main!$B$5)^(OptimumBenefits!J25-OptimumBenefits!$A25))*(VLOOKUP(J25,'Survival Probability'!$A$3:$F$98,3)/VLOOKUP($A25,'Survival Probability'!$A$3:$F$98,3)))</f>
        <v>4.46967200960336</v>
      </c>
      <c r="N25" s="282">
        <f t="shared" si="2"/>
        <v>0</v>
      </c>
      <c r="O25" s="200">
        <f t="shared" ref="O25:BZ25" si="1423">O24</f>
        <v>27</v>
      </c>
      <c r="P25" s="416">
        <f>IF($B25&lt;Main!$B$10,0,HLOOKUP(O25,ReplacementRates!$A$3:$BE$59,ReplacementRates!$A24-5,1))*IF(Main!$B$30=1,Main!$B$31,(IF(OptimumBenefits!$B25&lt;20,Main!$B$31,IF(OptimumBenefits!$B25&lt;25,Main!$B$32,IF(OptimumBenefits!$B25&lt;30,Main!$B$33,Main!$B$34)))))*OptimumBenefits!$B25</f>
        <v>0</v>
      </c>
      <c r="Q25" s="418">
        <f ca="1">P25*IF($B25=Salary!$B25,Salary!$I25,"")</f>
        <v>0</v>
      </c>
      <c r="R25" s="419">
        <f ca="1">IF($B25&lt;Main!$B$10,0,(VLOOKUP(O25,'Survival Probability'!$A$3:$F$98,6)/(1+Main!$B$5)^(OptimumBenefits!O25-OptimumBenefits!$A25))*(VLOOKUP(O25,'Survival Probability'!$A$3:$F$98,3)/VLOOKUP($A25,'Survival Probability'!$A$3:$F$98,3)))</f>
        <v>4.1764643910532957</v>
      </c>
      <c r="S25" s="282">
        <f t="shared" si="4"/>
        <v>0</v>
      </c>
      <c r="T25" s="200">
        <f t="shared" ref="T25:CE25" si="1424">T24</f>
        <v>28</v>
      </c>
      <c r="U25" s="416">
        <f>IF($B25&lt;Main!$B$10,0,HLOOKUP(T25,ReplacementRates!$A$3:$BE$59,ReplacementRates!$A24-5,1))*IF(Main!$B$30=1,Main!$B$31,(IF(OptimumBenefits!$B25&lt;20,Main!$B$31,IF(OptimumBenefits!$B25&lt;25,Main!$B$32,IF(OptimumBenefits!$B25&lt;30,Main!$B$33,Main!$B$34)))))*OptimumBenefits!$B25</f>
        <v>0</v>
      </c>
      <c r="V25" s="418">
        <f ca="1">U25*IF($B25=Salary!$B25,Salary!$I25,"")</f>
        <v>0</v>
      </c>
      <c r="W25" s="419">
        <f ca="1">IF($B25&lt;Main!$B$10,0,(VLOOKUP(T25,'Survival Probability'!$A$3:$F$98,6)/(1+Main!$B$5)^(OptimumBenefits!T25-OptimumBenefits!$A25))*(VLOOKUP(T25,'Survival Probability'!$A$3:$F$98,3)/VLOOKUP($A25,'Survival Probability'!$A$3:$F$98,3)))</f>
        <v>3.9024333547318135</v>
      </c>
      <c r="X25" s="282">
        <f t="shared" si="6"/>
        <v>0</v>
      </c>
      <c r="Y25" s="200">
        <f t="shared" ref="Y25:CJ25" si="1425">Y24</f>
        <v>29</v>
      </c>
      <c r="Z25" s="416">
        <f>IF($B25&lt;Main!$B$10,0,HLOOKUP(Y25,ReplacementRates!$A$3:$BE$59,ReplacementRates!$A24-5,1))*IF(Main!$B$30=1,Main!$B$31,(IF(OptimumBenefits!$B25&lt;20,Main!$B$31,IF(OptimumBenefits!$B25&lt;25,Main!$B$32,IF(OptimumBenefits!$B25&lt;30,Main!$B$33,Main!$B$34)))))*OptimumBenefits!$B25</f>
        <v>0</v>
      </c>
      <c r="AA25" s="418">
        <f ca="1">Z25*IF($B25=Salary!$B25,Salary!$I25,"")</f>
        <v>0</v>
      </c>
      <c r="AB25" s="419">
        <f ca="1">IF($B25&lt;Main!$B$10,0,(VLOOKUP(Y25,'Survival Probability'!$A$3:$F$98,6)/(1+Main!$B$5)^(OptimumBenefits!Y25-OptimumBenefits!$A25))*(VLOOKUP(Y25,'Survival Probability'!$A$3:$F$98,3)/VLOOKUP($A25,'Survival Probability'!$A$3:$F$98,3)))</f>
        <v>3.6463276630749828</v>
      </c>
      <c r="AC25" s="282">
        <f t="shared" si="8"/>
        <v>0</v>
      </c>
      <c r="AD25" s="200">
        <f t="shared" ref="AD25:CO25" si="1426">AD24</f>
        <v>30</v>
      </c>
      <c r="AE25" s="416">
        <f>IF($B25&lt;Main!$B$10,0,HLOOKUP(AD25,ReplacementRates!$A$3:$BE$59,ReplacementRates!$A24-5,1))*IF(Main!$B$30=1,Main!$B$31,(IF(OptimumBenefits!$B25&lt;20,Main!$B$31,IF(OptimumBenefits!$B25&lt;25,Main!$B$32,IF(OptimumBenefits!$B25&lt;30,Main!$B$33,Main!$B$34)))))*OptimumBenefits!$B25</f>
        <v>0</v>
      </c>
      <c r="AF25" s="418">
        <f ca="1">AE25*IF($B25=Salary!$B25,Salary!$I25,"")</f>
        <v>0</v>
      </c>
      <c r="AG25" s="419">
        <f ca="1">IF($B25&lt;Main!$B$10,0,(VLOOKUP(AD25,'Survival Probability'!$A$3:$F$98,6)/(1+Main!$B$5)^(OptimumBenefits!AD25-OptimumBenefits!$A25))*(VLOOKUP(AD25,'Survival Probability'!$A$3:$F$98,3)/VLOOKUP($A25,'Survival Probability'!$A$3:$F$98,3)))</f>
        <v>3.4069780533187397</v>
      </c>
      <c r="AH25" s="282">
        <f t="shared" si="10"/>
        <v>0</v>
      </c>
      <c r="AI25" s="200">
        <f t="shared" ref="AI25:CT25" si="1427">AI24</f>
        <v>31</v>
      </c>
      <c r="AJ25" s="416">
        <f>IF($B25&lt;Main!$B$10,0,HLOOKUP(AI25,ReplacementRates!$A$3:$BE$59,ReplacementRates!$A24-5,1))*IF(Main!$B$30=1,Main!$B$31,(IF(OptimumBenefits!$B25&lt;20,Main!$B$31,IF(OptimumBenefits!$B25&lt;25,Main!$B$32,IF(OptimumBenefits!$B25&lt;30,Main!$B$33,Main!$B$34)))))*OptimumBenefits!$B25</f>
        <v>0</v>
      </c>
      <c r="AK25" s="418">
        <f ca="1">AJ25*IF($B25=Salary!$B25,Salary!$I25,"")</f>
        <v>0</v>
      </c>
      <c r="AL25" s="419">
        <f ca="1">IF($B25&lt;Main!$B$10,0,(VLOOKUP(AI25,'Survival Probability'!$A$3:$F$98,6)/(1+Main!$B$5)^(OptimumBenefits!AI25-OptimumBenefits!$A25))*(VLOOKUP(AI25,'Survival Probability'!$A$3:$F$98,3)/VLOOKUP($A25,'Survival Probability'!$A$3:$F$98,3)))</f>
        <v>3.1832921138693635</v>
      </c>
      <c r="AM25" s="282">
        <f t="shared" si="12"/>
        <v>0</v>
      </c>
      <c r="AN25" s="200">
        <f t="shared" ref="AN25:CY25" si="1428">AN24</f>
        <v>32</v>
      </c>
      <c r="AO25" s="416">
        <f>IF($B25&lt;Main!$B$10,0,HLOOKUP(AN25,ReplacementRates!$A$3:$BE$59,ReplacementRates!$A24-5,1))*IF(Main!$B$30=1,Main!$B$31,(IF(OptimumBenefits!$B25&lt;20,Main!$B$31,IF(OptimumBenefits!$B25&lt;25,Main!$B$32,IF(OptimumBenefits!$B25&lt;30,Main!$B$33,Main!$B$34)))))*OptimumBenefits!$B25</f>
        <v>0</v>
      </c>
      <c r="AP25" s="418">
        <f ca="1">AO25*IF($B25=Salary!$B25,Salary!$I25,"")</f>
        <v>0</v>
      </c>
      <c r="AQ25" s="419">
        <f ca="1">IF($B25&lt;Main!$B$10,0,(VLOOKUP(AN25,'Survival Probability'!$A$3:$F$98,6)/(1+Main!$B$5)^(OptimumBenefits!AN25-OptimumBenefits!$A25))*(VLOOKUP(AN25,'Survival Probability'!$A$3:$F$98,3)/VLOOKUP($A25,'Survival Probability'!$A$3:$F$98,3)))</f>
        <v>2.9742323079410928</v>
      </c>
      <c r="AR25" s="282">
        <f t="shared" si="14"/>
        <v>0</v>
      </c>
      <c r="AS25" s="200">
        <f t="shared" ref="AS25:DD25" si="1429">AS24</f>
        <v>33</v>
      </c>
      <c r="AT25" s="416">
        <f>IF($B25&lt;Main!$B$10,0,HLOOKUP(AS25,ReplacementRates!$A$3:$BE$59,ReplacementRates!$A24-5,1))*IF(Main!$B$30=1,Main!$B$31,(IF(OptimumBenefits!$B25&lt;20,Main!$B$31,IF(OptimumBenefits!$B25&lt;25,Main!$B$32,IF(OptimumBenefits!$B25&lt;30,Main!$B$33,Main!$B$34)))))*OptimumBenefits!$B25</f>
        <v>0</v>
      </c>
      <c r="AU25" s="418">
        <f ca="1">AT25*IF($B25=Salary!$B25,Salary!$I25,"")</f>
        <v>0</v>
      </c>
      <c r="AV25" s="419">
        <f ca="1">IF($B25&lt;Main!$B$10,0,(VLOOKUP(AS25,'Survival Probability'!$A$3:$F$98,6)/(1+Main!$B$5)^(OptimumBenefits!AS25-OptimumBenefits!$A25))*(VLOOKUP(AS25,'Survival Probability'!$A$3:$F$98,3)/VLOOKUP($A25,'Survival Probability'!$A$3:$F$98,3)))</f>
        <v>2.7788483262792236</v>
      </c>
      <c r="AW25" s="282">
        <f t="shared" si="16"/>
        <v>0</v>
      </c>
      <c r="AX25" s="200">
        <f t="shared" ref="AX25:DI25" si="1430">AX24</f>
        <v>34</v>
      </c>
      <c r="AY25" s="416">
        <f>IF($B25&lt;Main!$B$10,0,HLOOKUP(AX25,ReplacementRates!$A$3:$BE$59,ReplacementRates!$A24-5,1))*IF(Main!$B$30=1,Main!$B$31,(IF(OptimumBenefits!$B25&lt;20,Main!$B$31,IF(OptimumBenefits!$B25&lt;25,Main!$B$32,IF(OptimumBenefits!$B25&lt;30,Main!$B$33,Main!$B$34)))))*OptimumBenefits!$B25</f>
        <v>0</v>
      </c>
      <c r="AZ25" s="418">
        <f ca="1">AY25*IF($B25=Salary!$B25,Salary!$I25,"")</f>
        <v>0</v>
      </c>
      <c r="BA25" s="419">
        <f ca="1">IF($B25&lt;Main!$B$10,0,(VLOOKUP(AX25,'Survival Probability'!$A$3:$F$98,6)/(1+Main!$B$5)^(OptimumBenefits!AX25-OptimumBenefits!$A25))*(VLOOKUP(AX25,'Survival Probability'!$A$3:$F$98,3)/VLOOKUP($A25,'Survival Probability'!$A$3:$F$98,3)))</f>
        <v>2.5962513877369546</v>
      </c>
      <c r="BB25" s="282">
        <f t="shared" si="18"/>
        <v>0</v>
      </c>
      <c r="BC25" s="200">
        <f t="shared" ref="BC25:DN25" si="1431">BC24</f>
        <v>35</v>
      </c>
      <c r="BD25" s="416">
        <f>IF($B25&lt;Main!$B$10,0,HLOOKUP(BC25,ReplacementRates!$A$3:$BE$59,ReplacementRates!$A24-5,1))*IF(Main!$B$30=1,Main!$B$31,(IF(OptimumBenefits!$B25&lt;20,Main!$B$31,IF(OptimumBenefits!$B25&lt;25,Main!$B$32,IF(OptimumBenefits!$B25&lt;30,Main!$B$33,Main!$B$34)))))*OptimumBenefits!$B25</f>
        <v>0</v>
      </c>
      <c r="BE25" s="418">
        <f ca="1">BD25*IF($B25=Salary!$B25,Salary!$I25,"")</f>
        <v>0</v>
      </c>
      <c r="BF25" s="419">
        <f ca="1">IF($B25&lt;Main!$B$10,0,(VLOOKUP(BC25,'Survival Probability'!$A$3:$F$98,6)/(1+Main!$B$5)^(OptimumBenefits!BC25-OptimumBenefits!$A25))*(VLOOKUP(BC25,'Survival Probability'!$A$3:$F$98,3)/VLOOKUP($A25,'Survival Probability'!$A$3:$F$98,3)))</f>
        <v>2.4256117022384989</v>
      </c>
      <c r="BG25" s="282">
        <f t="shared" si="20"/>
        <v>0</v>
      </c>
      <c r="BH25" s="200">
        <f t="shared" ref="BH25:DS25" si="1432">BH24</f>
        <v>36</v>
      </c>
      <c r="BI25" s="416">
        <f>IF($B25&lt;Main!$B$10,0,HLOOKUP(BH25,ReplacementRates!$A$3:$BE$59,ReplacementRates!$A24-5,1))*IF(Main!$B$30=1,Main!$B$31,(IF(OptimumBenefits!$B25&lt;20,Main!$B$31,IF(OptimumBenefits!$B25&lt;25,Main!$B$32,IF(OptimumBenefits!$B25&lt;30,Main!$B$33,Main!$B$34)))))*OptimumBenefits!$B25</f>
        <v>0</v>
      </c>
      <c r="BJ25" s="418">
        <f ca="1">BI25*IF($B25=Salary!$B25,Salary!$I25,"")</f>
        <v>0</v>
      </c>
      <c r="BK25" s="419">
        <f ca="1">IF($B25&lt;Main!$B$10,0,(VLOOKUP(BH25,'Survival Probability'!$A$3:$F$98,6)/(1+Main!$B$5)^(OptimumBenefits!BH25-OptimumBenefits!$A25))*(VLOOKUP(BH25,'Survival Probability'!$A$3:$F$98,3)/VLOOKUP($A25,'Survival Probability'!$A$3:$F$98,3)))</f>
        <v>2.2661531871469465</v>
      </c>
      <c r="BL25" s="282">
        <f t="shared" si="22"/>
        <v>0</v>
      </c>
      <c r="BM25" s="200">
        <f t="shared" ref="BM25:DX25" si="1433">BM24</f>
        <v>37</v>
      </c>
      <c r="BN25" s="416">
        <f>IF($B25&lt;Main!$B$10,0,HLOOKUP(BM25,ReplacementRates!$A$3:$BE$59,ReplacementRates!$A24-5,1))*IF(Main!$B$30=1,Main!$B$31,(IF(OptimumBenefits!$B25&lt;20,Main!$B$31,IF(OptimumBenefits!$B25&lt;25,Main!$B$32,IF(OptimumBenefits!$B25&lt;30,Main!$B$33,Main!$B$34)))))*OptimumBenefits!$B25</f>
        <v>0</v>
      </c>
      <c r="BO25" s="418">
        <f ca="1">BN25*IF($B25=Salary!$B25,Salary!$I25,"")</f>
        <v>0</v>
      </c>
      <c r="BP25" s="419">
        <f ca="1">IF($B25&lt;Main!$B$10,0,(VLOOKUP(BM25,'Survival Probability'!$A$3:$F$98,6)/(1+Main!$B$5)^(OptimumBenefits!BM25-OptimumBenefits!$A25))*(VLOOKUP(BM25,'Survival Probability'!$A$3:$F$98,3)/VLOOKUP($A25,'Survival Probability'!$A$3:$F$98,3)))</f>
        <v>2.1171274263103417</v>
      </c>
      <c r="BQ25" s="282">
        <f t="shared" si="24"/>
        <v>0</v>
      </c>
      <c r="BR25" s="200">
        <f t="shared" ref="BR25:EC25" si="1434">BR24</f>
        <v>38</v>
      </c>
      <c r="BS25" s="416">
        <f>IF($B25&lt;Main!$B$10,0,HLOOKUP(BR25,ReplacementRates!$A$3:$BE$59,ReplacementRates!$A24-5,1))*IF(Main!$B$30=1,Main!$B$31,(IF(OptimumBenefits!$B25&lt;20,Main!$B$31,IF(OptimumBenefits!$B25&lt;25,Main!$B$32,IF(OptimumBenefits!$B25&lt;30,Main!$B$33,Main!$B$34)))))*OptimumBenefits!$B25</f>
        <v>0</v>
      </c>
      <c r="BT25" s="418">
        <f ca="1">BS25*IF($B25=Salary!$B25,Salary!$I25,"")</f>
        <v>0</v>
      </c>
      <c r="BU25" s="419">
        <f ca="1">IF($B25&lt;Main!$B$10,0,(VLOOKUP(BR25,'Survival Probability'!$A$3:$F$98,6)/(1+Main!$B$5)^(OptimumBenefits!BR25-OptimumBenefits!$A25))*(VLOOKUP(BR25,'Survival Probability'!$A$3:$F$98,3)/VLOOKUP($A25,'Survival Probability'!$A$3:$F$98,3)))</f>
        <v>1.9778607932767651</v>
      </c>
      <c r="BV25" s="282">
        <f t="shared" si="26"/>
        <v>0</v>
      </c>
      <c r="BW25" s="200">
        <f t="shared" ref="BW25:EH25" si="1435">BW24</f>
        <v>39</v>
      </c>
      <c r="BX25" s="416">
        <f>IF($B25&lt;Main!$B$10,0,HLOOKUP(BW25,ReplacementRates!$A$3:$BE$59,ReplacementRates!$A24-5,1))*IF(Main!$B$30=1,Main!$B$31,(IF(OptimumBenefits!$B25&lt;20,Main!$B$31,IF(OptimumBenefits!$B25&lt;25,Main!$B$32,IF(OptimumBenefits!$B25&lt;30,Main!$B$33,Main!$B$34)))))*OptimumBenefits!$B25</f>
        <v>0</v>
      </c>
      <c r="BY25" s="418">
        <f ca="1">BX25*IF($B25=Salary!$B25,Salary!$I25,"")</f>
        <v>0</v>
      </c>
      <c r="BZ25" s="419">
        <f ca="1">IF($B25&lt;Main!$B$10,0,(VLOOKUP(BW25,'Survival Probability'!$A$3:$F$98,6)/(1+Main!$B$5)^(OptimumBenefits!BW25-OptimumBenefits!$A25))*(VLOOKUP(BW25,'Survival Probability'!$A$3:$F$98,3)/VLOOKUP($A25,'Survival Probability'!$A$3:$F$98,3)))</f>
        <v>1.8477222811413732</v>
      </c>
      <c r="CA25" s="282">
        <f t="shared" si="28"/>
        <v>0</v>
      </c>
      <c r="CB25" s="200">
        <f t="shared" ref="CB25:EM25" si="1436">CB24</f>
        <v>40</v>
      </c>
      <c r="CC25" s="416">
        <f>IF($B25&lt;Main!$B$10,0,HLOOKUP(CB25,ReplacementRates!$A$3:$BE$59,ReplacementRates!$A24-5,1))*IF(Main!$B$30=1,Main!$B$31,(IF(OptimumBenefits!$B25&lt;20,Main!$B$31,IF(OptimumBenefits!$B25&lt;25,Main!$B$32,IF(OptimumBenefits!$B25&lt;30,Main!$B$33,Main!$B$34)))))*OptimumBenefits!$B25</f>
        <v>0</v>
      </c>
      <c r="CD25" s="418">
        <f ca="1">CC25*IF($B25=Salary!$B25,Salary!$I25,"")</f>
        <v>0</v>
      </c>
      <c r="CE25" s="419">
        <f ca="1">IF($B25&lt;Main!$B$10,0,(VLOOKUP(CB25,'Survival Probability'!$A$3:$F$98,6)/(1+Main!$B$5)^(OptimumBenefits!CB25-OptimumBenefits!$A25))*(VLOOKUP(CB25,'Survival Probability'!$A$3:$F$98,3)/VLOOKUP($A25,'Survival Probability'!$A$3:$F$98,3)))</f>
        <v>1.7261203075989957</v>
      </c>
      <c r="CF25" s="282">
        <f t="shared" si="30"/>
        <v>0</v>
      </c>
      <c r="CG25" s="200">
        <f t="shared" ref="CG25:ER25" si="1437">CG24</f>
        <v>41</v>
      </c>
      <c r="CH25" s="416">
        <f>IF($B25&lt;Main!$B$10,0,HLOOKUP(CG25,ReplacementRates!$A$3:$BE$59,ReplacementRates!$A24-5,1))*IF(Main!$B$30=1,Main!$B$31,(IF(OptimumBenefits!$B25&lt;20,Main!$B$31,IF(OptimumBenefits!$B25&lt;25,Main!$B$32,IF(OptimumBenefits!$B25&lt;30,Main!$B$33,Main!$B$34)))))*OptimumBenefits!$B25</f>
        <v>0</v>
      </c>
      <c r="CI25" s="418">
        <f ca="1">CH25*IF($B25=Salary!$B25,Salary!$I25,"")</f>
        <v>0</v>
      </c>
      <c r="CJ25" s="419">
        <f ca="1">IF($B25&lt;Main!$B$10,0,(VLOOKUP(CG25,'Survival Probability'!$A$3:$F$98,6)/(1+Main!$B$5)^(OptimumBenefits!CG25-OptimumBenefits!$A25))*(VLOOKUP(CG25,'Survival Probability'!$A$3:$F$98,3)/VLOOKUP($A25,'Survival Probability'!$A$3:$F$98,3)))</f>
        <v>1.6125010328213656</v>
      </c>
      <c r="CK25" s="282">
        <f t="shared" si="32"/>
        <v>0</v>
      </c>
      <c r="CL25" s="200">
        <f t="shared" ref="CL25:EW25" si="1438">CL24</f>
        <v>42</v>
      </c>
      <c r="CM25" s="416">
        <f>IF($B25&lt;Main!$B$10,0,HLOOKUP(CL25,ReplacementRates!$A$3:$BE$59,ReplacementRates!$A24-5,1))*IF(Main!$B$30=1,Main!$B$31,(IF(OptimumBenefits!$B25&lt;20,Main!$B$31,IF(OptimumBenefits!$B25&lt;25,Main!$B$32,IF(OptimumBenefits!$B25&lt;30,Main!$B$33,Main!$B$34)))))*OptimumBenefits!$B25</f>
        <v>0</v>
      </c>
      <c r="CN25" s="418">
        <f ca="1">CM25*IF($B25=Salary!$B25,Salary!$I25,"")</f>
        <v>0</v>
      </c>
      <c r="CO25" s="419">
        <f ca="1">IF($B25&lt;Main!$B$10,0,(VLOOKUP(CL25,'Survival Probability'!$A$3:$F$98,6)/(1+Main!$B$5)^(OptimumBenefits!CL25-OptimumBenefits!$A25))*(VLOOKUP(CL25,'Survival Probability'!$A$3:$F$98,3)/VLOOKUP($A25,'Survival Probability'!$A$3:$F$98,3)))</f>
        <v>1.5062937363470368</v>
      </c>
      <c r="CP25" s="282">
        <f t="shared" si="34"/>
        <v>0</v>
      </c>
      <c r="CQ25" s="200">
        <f t="shared" ref="CQ25:FB25" si="1439">CQ24</f>
        <v>43</v>
      </c>
      <c r="CR25" s="416">
        <f>IF($B25&lt;Main!$B$10,0,HLOOKUP(CQ25,ReplacementRates!$A$3:$BE$59,ReplacementRates!$A24-5,1))*IF(Main!$B$30=1,Main!$B$31,(IF(OptimumBenefits!$B25&lt;20,Main!$B$31,IF(OptimumBenefits!$B25&lt;25,Main!$B$32,IF(OptimumBenefits!$B25&lt;30,Main!$B$33,Main!$B$34)))))*OptimumBenefits!$B25</f>
        <v>0</v>
      </c>
      <c r="CS25" s="418">
        <f ca="1">CR25*IF($B25=Salary!$B25,Salary!$I25,"")</f>
        <v>0</v>
      </c>
      <c r="CT25" s="419">
        <f ca="1">IF($B25&lt;Main!$B$10,0,(VLOOKUP(CQ25,'Survival Probability'!$A$3:$F$98,6)/(1+Main!$B$5)^(OptimumBenefits!CQ25-OptimumBenefits!$A25))*(VLOOKUP(CQ25,'Survival Probability'!$A$3:$F$98,3)/VLOOKUP($A25,'Survival Probability'!$A$3:$F$98,3)))</f>
        <v>1.4070246870473557</v>
      </c>
      <c r="CU25" s="282">
        <f t="shared" si="36"/>
        <v>0</v>
      </c>
      <c r="CV25" s="200">
        <f t="shared" ref="CV25:FG25" si="1440">CV24</f>
        <v>44</v>
      </c>
      <c r="CW25" s="416">
        <f>IF($B25&lt;Main!$B$10,0,HLOOKUP(CV25,ReplacementRates!$A$3:$BE$59,ReplacementRates!$A24-5,1))*IF(Main!$B$30=1,Main!$B$31,(IF(OptimumBenefits!$B25&lt;20,Main!$B$31,IF(OptimumBenefits!$B25&lt;25,Main!$B$32,IF(OptimumBenefits!$B25&lt;30,Main!$B$33,Main!$B$34)))))*OptimumBenefits!$B25</f>
        <v>0</v>
      </c>
      <c r="CX25" s="418">
        <f ca="1">CW25*IF($B25=Salary!$B25,Salary!$I25,"")</f>
        <v>0</v>
      </c>
      <c r="CY25" s="419">
        <f ca="1">IF($B25&lt;Main!$B$10,0,(VLOOKUP(CV25,'Survival Probability'!$A$3:$F$98,6)/(1+Main!$B$5)^(OptimumBenefits!CV25-OptimumBenefits!$A25))*(VLOOKUP(CV25,'Survival Probability'!$A$3:$F$98,3)/VLOOKUP($A25,'Survival Probability'!$A$3:$F$98,3)))</f>
        <v>1.3142483951224988</v>
      </c>
      <c r="CZ25" s="282">
        <f t="shared" si="38"/>
        <v>0</v>
      </c>
      <c r="DA25" s="200">
        <f t="shared" ref="DA25:FL25" si="1441">DA24</f>
        <v>45</v>
      </c>
      <c r="DB25" s="416">
        <f>IF($B25&lt;Main!$B$10,0,HLOOKUP(DA25,ReplacementRates!$A$3:$BE$59,ReplacementRates!$A24-5,1))*IF(Main!$B$30=1,Main!$B$31,(IF(OptimumBenefits!$B25&lt;20,Main!$B$31,IF(OptimumBenefits!$B25&lt;25,Main!$B$32,IF(OptimumBenefits!$B25&lt;30,Main!$B$33,Main!$B$34)))))*OptimumBenefits!$B25</f>
        <v>0</v>
      </c>
      <c r="DC25" s="418">
        <f ca="1">DB25*IF($B25=Salary!$B25,Salary!$I25,"")</f>
        <v>0</v>
      </c>
      <c r="DD25" s="419">
        <f ca="1">IF($B25&lt;Main!$B$10,0,(VLOOKUP(DA25,'Survival Probability'!$A$3:$F$98,6)/(1+Main!$B$5)^(OptimumBenefits!DA25-OptimumBenefits!$A25))*(VLOOKUP(DA25,'Survival Probability'!$A$3:$F$98,3)/VLOOKUP($A25,'Survival Probability'!$A$3:$F$98,3)))</f>
        <v>22.291827535980648</v>
      </c>
      <c r="DE25" s="282">
        <f t="shared" si="40"/>
        <v>0</v>
      </c>
      <c r="DF25" s="200">
        <f t="shared" ref="DF25:FQ25" si="1442">DF24</f>
        <v>46</v>
      </c>
      <c r="DG25" s="416">
        <f>IF($B25&lt;Main!$B$10,0,HLOOKUP(DF25,ReplacementRates!$A$3:$BE$59,ReplacementRates!$A24-5,1))*IF(Main!$B$30=1,Main!$B$31,(IF(OptimumBenefits!$B25&lt;20,Main!$B$31,IF(OptimumBenefits!$B25&lt;25,Main!$B$32,IF(OptimumBenefits!$B25&lt;30,Main!$B$33,Main!$B$34)))))*OptimumBenefits!$B25</f>
        <v>0</v>
      </c>
      <c r="DH25" s="418">
        <f ca="1">DG25*IF($B25=Salary!$B25,Salary!$I25,"")</f>
        <v>0</v>
      </c>
      <c r="DI25" s="419">
        <f ca="1">IF($B25&lt;Main!$B$10,0,(VLOOKUP(DF25,'Survival Probability'!$A$3:$F$98,6)/(1+Main!$B$5)^(OptimumBenefits!DF25-OptimumBenefits!$A25))*(VLOOKUP(DF25,'Survival Probability'!$A$3:$F$98,3)/VLOOKUP($A25,'Survival Probability'!$A$3:$F$98,3)))</f>
        <v>20.691828535652313</v>
      </c>
      <c r="DJ25" s="282">
        <f t="shared" si="42"/>
        <v>0</v>
      </c>
      <c r="DK25" s="200">
        <f t="shared" ref="DK25:FV25" si="1443">DK24</f>
        <v>47</v>
      </c>
      <c r="DL25" s="416">
        <f>IF($B25&lt;Main!$B$10,0,HLOOKUP(DK25,ReplacementRates!$A$3:$BE$59,ReplacementRates!$A24-5,1))*IF(Main!$B$30=1,Main!$B$31,(IF(OptimumBenefits!$B25&lt;20,Main!$B$31,IF(OptimumBenefits!$B25&lt;25,Main!$B$32,IF(OptimumBenefits!$B25&lt;30,Main!$B$33,Main!$B$34)))))*OptimumBenefits!$B25</f>
        <v>0</v>
      </c>
      <c r="DM25" s="418">
        <f ca="1">DL25*IF($B25=Salary!$B25,Salary!$I25,"")</f>
        <v>0</v>
      </c>
      <c r="DN25" s="419">
        <f ca="1">IF($B25&lt;Main!$B$10,0,(VLOOKUP(DK25,'Survival Probability'!$A$3:$F$98,6)/(1+Main!$B$5)^(OptimumBenefits!DK25-OptimumBenefits!$A25))*(VLOOKUP(DK25,'Survival Probability'!$A$3:$F$98,3)/VLOOKUP($A25,'Survival Probability'!$A$3:$F$98,3)))</f>
        <v>19.199709712774826</v>
      </c>
      <c r="DO25" s="282">
        <f t="shared" si="44"/>
        <v>0</v>
      </c>
      <c r="DP25" s="200">
        <f t="shared" ref="DP25:GA25" si="1444">DP24</f>
        <v>48</v>
      </c>
      <c r="DQ25" s="416">
        <f>IF($B25&lt;Main!$B$10,0,HLOOKUP(DP25,ReplacementRates!$A$3:$BE$59,ReplacementRates!$A24-5,1))*IF(Main!$B$30=1,Main!$B$31,(IF(OptimumBenefits!$B25&lt;20,Main!$B$31,IF(OptimumBenefits!$B25&lt;25,Main!$B$32,IF(OptimumBenefits!$B25&lt;30,Main!$B$33,Main!$B$34)))))*OptimumBenefits!$B25</f>
        <v>0</v>
      </c>
      <c r="DR25" s="418">
        <f ca="1">DQ25*IF($B25=Salary!$B25,Salary!$I25,"")</f>
        <v>0</v>
      </c>
      <c r="DS25" s="419">
        <f ca="1">IF($B25&lt;Main!$B$10,0,(VLOOKUP(DP25,'Survival Probability'!$A$3:$F$98,6)/(1+Main!$B$5)^(OptimumBenefits!DP25-OptimumBenefits!$A25))*(VLOOKUP(DP25,'Survival Probability'!$A$3:$F$98,3)/VLOOKUP($A25,'Survival Probability'!$A$3:$F$98,3)))</f>
        <v>17.808370024955753</v>
      </c>
      <c r="DT25" s="282">
        <f t="shared" ca="1" si="46"/>
        <v>0</v>
      </c>
      <c r="DU25" s="200">
        <f t="shared" ref="DU25:GF25" si="1445">DU24</f>
        <v>49</v>
      </c>
      <c r="DV25" s="416">
        <f>IF($B25&lt;Main!$B$10,0,HLOOKUP(DU25,ReplacementRates!$A$3:$BE$59,ReplacementRates!$A24-5,1))*IF(Main!$B$30=1,Main!$B$31,(IF(OptimumBenefits!$B25&lt;20,Main!$B$31,IF(OptimumBenefits!$B25&lt;25,Main!$B$32,IF(OptimumBenefits!$B25&lt;30,Main!$B$33,Main!$B$34)))))*OptimumBenefits!$B25</f>
        <v>0</v>
      </c>
      <c r="DW25" s="418">
        <f ca="1">DV25*IF($B25=Salary!$B25,Salary!$I25,"")</f>
        <v>0</v>
      </c>
      <c r="DX25" s="419">
        <f ca="1">IF($B25&lt;Main!$B$10,0,(VLOOKUP(DU25,'Survival Probability'!$A$3:$F$98,6)/(1+Main!$B$5)^(OptimumBenefits!DU25-OptimumBenefits!$A25))*(VLOOKUP(DU25,'Survival Probability'!$A$3:$F$98,3)/VLOOKUP($A25,'Survival Probability'!$A$3:$F$98,3)))</f>
        <v>16.511168983257111</v>
      </c>
      <c r="DY25" s="282">
        <f t="shared" ca="1" si="48"/>
        <v>0</v>
      </c>
      <c r="DZ25" s="200">
        <f t="shared" ref="DZ25:GK25" si="1446">DZ24</f>
        <v>50</v>
      </c>
      <c r="EA25" s="416">
        <f>IF($B25&lt;Main!$B$10,0,HLOOKUP(DZ25,ReplacementRates!$A$3:$BE$59,ReplacementRates!$A24-5,1))*IF(Main!$B$30=1,Main!$B$31,(IF(OptimumBenefits!$B25&lt;20,Main!$B$31,IF(OptimumBenefits!$B25&lt;25,Main!$B$32,IF(OptimumBenefits!$B25&lt;30,Main!$B$33,Main!$B$34)))))*OptimumBenefits!$B25</f>
        <v>0</v>
      </c>
      <c r="EB25" s="418">
        <f ca="1">EA25*IF($B25=Salary!$B25,Salary!$I25,"")</f>
        <v>0</v>
      </c>
      <c r="EC25" s="419">
        <f ca="1">IF($B25&lt;Main!$B$10,0,(VLOOKUP(DZ25,'Survival Probability'!$A$3:$F$98,6)/(1+Main!$B$5)^(OptimumBenefits!DZ25-OptimumBenefits!$A25))*(VLOOKUP(DZ25,'Survival Probability'!$A$3:$F$98,3)/VLOOKUP($A25,'Survival Probability'!$A$3:$F$98,3)))</f>
        <v>15.30189794498513</v>
      </c>
      <c r="ED25" s="282">
        <f t="shared" ca="1" si="50"/>
        <v>0</v>
      </c>
      <c r="EE25" s="200">
        <f t="shared" ref="EE25:GP25" si="1447">EE24</f>
        <v>51</v>
      </c>
      <c r="EF25" s="416">
        <f>IF($B25&lt;Main!$B$10,0,HLOOKUP(EE25,ReplacementRates!$A$3:$BE$59,ReplacementRates!$A24-5,1))*IF(Main!$B$30=1,Main!$B$31,(IF(OptimumBenefits!$B25&lt;20,Main!$B$31,IF(OptimumBenefits!$B25&lt;25,Main!$B$32,IF(OptimumBenefits!$B25&lt;30,Main!$B$33,Main!$B$34)))))*OptimumBenefits!$B25</f>
        <v>0</v>
      </c>
      <c r="EG25" s="418">
        <f ca="1">EF25*IF($B25=Salary!$B25,Salary!$I25,"")</f>
        <v>0</v>
      </c>
      <c r="EH25" s="419">
        <f ca="1">IF($B25&lt;Main!$B$10,0,(VLOOKUP(EE25,'Survival Probability'!$A$3:$F$98,6)/(1+Main!$B$5)^(OptimumBenefits!EE25-OptimumBenefits!$A25))*(VLOOKUP(EE25,'Survival Probability'!$A$3:$F$98,3)/VLOOKUP($A25,'Survival Probability'!$A$3:$F$98,3)))</f>
        <v>14.174752956797729</v>
      </c>
      <c r="EI25" s="282">
        <f t="shared" ca="1" si="52"/>
        <v>0</v>
      </c>
      <c r="EJ25" s="200">
        <f t="shared" ref="EJ25:GU25" si="1448">EJ24</f>
        <v>52</v>
      </c>
      <c r="EK25" s="416">
        <f>IF($B25&lt;Main!$B$10,0,HLOOKUP(EJ25,ReplacementRates!$A$3:$BE$59,ReplacementRates!$A24-5,1))*IF(Main!$B$30=1,Main!$B$31,(IF(OptimumBenefits!$B25&lt;20,Main!$B$31,IF(OptimumBenefits!$B25&lt;25,Main!$B$32,IF(OptimumBenefits!$B25&lt;30,Main!$B$33,Main!$B$34)))))*OptimumBenefits!$B25</f>
        <v>0</v>
      </c>
      <c r="EL25" s="418">
        <f ca="1">EK25*IF($B25=Salary!$B25,Salary!$I25,"")</f>
        <v>0</v>
      </c>
      <c r="EM25" s="419">
        <f ca="1">IF($B25&lt;Main!$B$10,0,(VLOOKUP(EJ25,'Survival Probability'!$A$3:$F$98,6)/(1+Main!$B$5)^(OptimumBenefits!EJ25-OptimumBenefits!$A25))*(VLOOKUP(EJ25,'Survival Probability'!$A$3:$F$98,3)/VLOOKUP($A25,'Survival Probability'!$A$3:$F$98,3)))</f>
        <v>13.124309028718026</v>
      </c>
      <c r="EN25" s="282">
        <f t="shared" ca="1" si="54"/>
        <v>0</v>
      </c>
      <c r="EO25" s="200">
        <f t="shared" ref="EO25:GZ25" si="1449">EO24</f>
        <v>53</v>
      </c>
      <c r="EP25" s="416">
        <f>IF($B25&lt;Main!$B$10,0,HLOOKUP(EO25,ReplacementRates!$A$3:$BE$59,ReplacementRates!$A24-5,1))*IF(Main!$B$30=1,Main!$B$31,(IF(OptimumBenefits!$B25&lt;20,Main!$B$31,IF(OptimumBenefits!$B25&lt;25,Main!$B$32,IF(OptimumBenefits!$B25&lt;30,Main!$B$33,Main!$B$34)))))*OptimumBenefits!$B25</f>
        <v>0</v>
      </c>
      <c r="EQ25" s="418">
        <f ca="1">EP25*IF($B25=Salary!$B25,Salary!$I25,"")</f>
        <v>0</v>
      </c>
      <c r="ER25" s="419">
        <f ca="1">IF($B25&lt;Main!$B$10,0,(VLOOKUP(EO25,'Survival Probability'!$A$3:$F$98,6)/(1+Main!$B$5)^(OptimumBenefits!EO25-OptimumBenefits!$A25))*(VLOOKUP(EO25,'Survival Probability'!$A$3:$F$98,3)/VLOOKUP($A25,'Survival Probability'!$A$3:$F$98,3)))</f>
        <v>12.145501320471293</v>
      </c>
      <c r="ES25" s="282">
        <f t="shared" ca="1" si="56"/>
        <v>0</v>
      </c>
      <c r="ET25" s="200">
        <f t="shared" ref="ET25:HE25" si="1450">ET24</f>
        <v>54</v>
      </c>
      <c r="EU25" s="416">
        <f>IF($B25&lt;Main!$B$10,0,HLOOKUP(ET25,ReplacementRates!$A$3:$BE$59,ReplacementRates!$A24-5,1))*IF(Main!$B$30=1,Main!$B$31,(IF(OptimumBenefits!$B25&lt;20,Main!$B$31,IF(OptimumBenefits!$B25&lt;25,Main!$B$32,IF(OptimumBenefits!$B25&lt;30,Main!$B$33,Main!$B$34)))))*OptimumBenefits!$B25</f>
        <v>0</v>
      </c>
      <c r="EV25" s="418">
        <f ca="1">EU25*IF($B25=Salary!$B25,Salary!$I25,"")</f>
        <v>0</v>
      </c>
      <c r="EW25" s="419">
        <f ca="1">IF($B25&lt;Main!$B$10,0,(VLOOKUP(ET25,'Survival Probability'!$A$3:$F$98,6)/(1+Main!$B$5)^(OptimumBenefits!ET25-OptimumBenefits!$A25))*(VLOOKUP(ET25,'Survival Probability'!$A$3:$F$98,3)/VLOOKUP($A25,'Survival Probability'!$A$3:$F$98,3)))</f>
        <v>11.233595240409082</v>
      </c>
      <c r="EX25" s="282">
        <f t="shared" ca="1" si="58"/>
        <v>0</v>
      </c>
      <c r="EY25" s="200">
        <f t="shared" ref="EY25:HJ25" si="1451">EY24</f>
        <v>55</v>
      </c>
      <c r="EZ25" s="416">
        <f>IF($B25&lt;Main!$B$10,0,HLOOKUP(EY25,ReplacementRates!$A$3:$BE$59,ReplacementRates!$A24-5,1))*IF(Main!$B$30=1,Main!$B$31,(IF(OptimumBenefits!$B25&lt;20,Main!$B$31,IF(OptimumBenefits!$B25&lt;25,Main!$B$32,IF(OptimumBenefits!$B25&lt;30,Main!$B$33,Main!$B$34)))))*OptimumBenefits!$B25</f>
        <v>0</v>
      </c>
      <c r="FA25" s="418">
        <f ca="1">EZ25*IF($B25=Salary!$B25,Salary!$I25,"")</f>
        <v>0</v>
      </c>
      <c r="FB25" s="419">
        <f ca="1">IF($B25&lt;Main!$B$10,0,(VLOOKUP(EY25,'Survival Probability'!$A$3:$F$98,6)/(1+Main!$B$5)^(OptimumBenefits!EY25-OptimumBenefits!$A25))*(VLOOKUP(EY25,'Survival Probability'!$A$3:$F$98,3)/VLOOKUP($A25,'Survival Probability'!$A$3:$F$98,3)))</f>
        <v>10.384164413482154</v>
      </c>
      <c r="FC25" s="282">
        <f t="shared" ca="1" si="60"/>
        <v>0</v>
      </c>
      <c r="FD25" s="200">
        <f t="shared" ref="FD25:HO25" si="1452">FD24</f>
        <v>56</v>
      </c>
      <c r="FE25" s="416">
        <f>IF($B25&lt;Main!$B$10,0,HLOOKUP(FD25,ReplacementRates!$A$3:$BE$59,ReplacementRates!$A24-5,1))*IF(Main!$B$30=1,Main!$B$31,(IF(OptimumBenefits!$B25&lt;20,Main!$B$31,IF(OptimumBenefits!$B25&lt;25,Main!$B$32,IF(OptimumBenefits!$B25&lt;30,Main!$B$33,Main!$B$34)))))*OptimumBenefits!$B25</f>
        <v>0</v>
      </c>
      <c r="FF25" s="418">
        <f ca="1">FE25*IF($B25=Salary!$B25,Salary!$I25,"")</f>
        <v>0</v>
      </c>
      <c r="FG25" s="419">
        <f ca="1">IF($B25&lt;Main!$B$10,0,(VLOOKUP(FD25,'Survival Probability'!$A$3:$F$98,6)/(1+Main!$B$5)^(OptimumBenefits!FD25-OptimumBenefits!$A25))*(VLOOKUP(FD25,'Survival Probability'!$A$3:$F$98,3)/VLOOKUP($A25,'Survival Probability'!$A$3:$F$98,3)))</f>
        <v>9.593070666945346</v>
      </c>
      <c r="FH25" s="282">
        <f t="shared" ca="1" si="62"/>
        <v>0</v>
      </c>
      <c r="FI25" s="200">
        <f t="shared" ref="FI25:HT25" si="1453">FI24</f>
        <v>57</v>
      </c>
      <c r="FJ25" s="416">
        <f>IF($B25&lt;Main!$B$10,0,HLOOKUP(FI25,ReplacementRates!$A$3:$BE$59,ReplacementRates!$A24-5,1))*IF(Main!$B$30=1,Main!$B$31,(IF(OptimumBenefits!$B25&lt;20,Main!$B$31,IF(OptimumBenefits!$B25&lt;25,Main!$B$32,IF(OptimumBenefits!$B25&lt;30,Main!$B$33,Main!$B$34)))))*OptimumBenefits!$B25</f>
        <v>0.35889200000000004</v>
      </c>
      <c r="FK25" s="418">
        <f ca="1">FJ25*IF($B25=Salary!$B25,Salary!$I25,"")</f>
        <v>21437.962628989346</v>
      </c>
      <c r="FL25" s="419">
        <f ca="1">IF($B25&lt;Main!$B$10,0,(VLOOKUP(FI25,'Survival Probability'!$A$3:$F$98,6)/(1+Main!$B$5)^(OptimumBenefits!FI25-OptimumBenefits!$A25))*(VLOOKUP(FI25,'Survival Probability'!$A$3:$F$98,3)/VLOOKUP($A25,'Survival Probability'!$A$3:$F$98,3)))</f>
        <v>8.8564445567860215</v>
      </c>
      <c r="FM25" s="282">
        <f t="shared" ca="1" si="64"/>
        <v>189864.12743409484</v>
      </c>
      <c r="FN25" s="200">
        <f t="shared" ref="FN25:HY25" si="1454">FN24</f>
        <v>58</v>
      </c>
      <c r="FO25" s="416">
        <f>IF($B25&lt;Main!$B$10,0,HLOOKUP(FN25,ReplacementRates!$A$3:$BE$59,ReplacementRates!$A24-5,1))*IF(Main!$B$30=1,Main!$B$31,(IF(OptimumBenefits!$B25&lt;20,Main!$B$31,IF(OptimumBenefits!$B25&lt;25,Main!$B$32,IF(OptimumBenefits!$B25&lt;30,Main!$B$33,Main!$B$34)))))*OptimumBenefits!$B25</f>
        <v>0.39780799999999999</v>
      </c>
      <c r="FP25" s="418">
        <f ca="1">FO25*IF($B25=Salary!$B25,Salary!$I25,"")</f>
        <v>23762.560986349632</v>
      </c>
      <c r="FQ25" s="419">
        <f ca="1">IF($B25&lt;Main!$B$10,0,(VLOOKUP(FN25,'Survival Probability'!$A$3:$F$98,6)/(1+Main!$B$5)^(OptimumBenefits!FN25-OptimumBenefits!$A25))*(VLOOKUP(FN25,'Survival Probability'!$A$3:$F$98,3)/VLOOKUP($A25,'Survival Probability'!$A$3:$F$98,3)))</f>
        <v>8.1707027213677819</v>
      </c>
      <c r="FR25" s="282">
        <f t="shared" ca="1" si="66"/>
        <v>194156.82171783483</v>
      </c>
      <c r="FS25" s="200">
        <f t="shared" ref="FS25:ID25" si="1455">FS24</f>
        <v>59</v>
      </c>
      <c r="FT25" s="416">
        <f>IF($B25&lt;Main!$B$10,0,HLOOKUP(FS25,ReplacementRates!$A$3:$BE$59,ReplacementRates!$A24-5,1))*IF(Main!$B$30=1,Main!$B$31,(IF(OptimumBenefits!$B25&lt;20,Main!$B$31,IF(OptimumBenefits!$B25&lt;25,Main!$B$32,IF(OptimumBenefits!$B25&lt;30,Main!$B$33,Main!$B$34)))))*OptimumBenefits!$B25</f>
        <v>0.43672400000000006</v>
      </c>
      <c r="FU25" s="418">
        <f ca="1">FT25*IF($B25=Salary!$B25,Salary!$I25,"")</f>
        <v>26087.159343709925</v>
      </c>
      <c r="FV25" s="419">
        <f ca="1">IF($B25&lt;Main!$B$10,0,(VLOOKUP(FS25,'Survival Probability'!$A$3:$F$98,6)/(1+Main!$B$5)^(OptimumBenefits!FS25-OptimumBenefits!$A25))*(VLOOKUP(FS25,'Survival Probability'!$A$3:$F$98,3)/VLOOKUP($A25,'Survival Probability'!$A$3:$F$98,3)))</f>
        <v>7.5324886923271475</v>
      </c>
      <c r="FW25" s="282">
        <f t="shared" ca="1" si="68"/>
        <v>196501.2327714315</v>
      </c>
      <c r="FX25" s="200">
        <f t="shared" ref="FX25:II25" si="1456">FX24</f>
        <v>60</v>
      </c>
      <c r="FY25" s="416">
        <f>IF($B25&lt;Main!$B$10,0,HLOOKUP(FX25,ReplacementRates!$A$3:$BE$59,ReplacementRates!$A24-5,1))*IF(Main!$B$30=1,Main!$B$31,(IF(OptimumBenefits!$B25&lt;20,Main!$B$31,IF(OptimumBenefits!$B25&lt;25,Main!$B$32,IF(OptimumBenefits!$B25&lt;30,Main!$B$33,Main!$B$34)))))*OptimumBenefits!$B25</f>
        <v>0.47564000000000001</v>
      </c>
      <c r="FZ25" s="418">
        <f ca="1">FY25*IF($B25=Salary!$B25,Salary!$I25,"")</f>
        <v>28411.757701070212</v>
      </c>
      <c r="GA25" s="419">
        <f ca="1">IF($B25&lt;Main!$B$10,0,(VLOOKUP(FX25,'Survival Probability'!$A$3:$F$98,6)/(1+Main!$B$5)^(OptimumBenefits!FX25-OptimumBenefits!$A25))*(VLOOKUP(FX25,'Survival Probability'!$A$3:$F$98,3)/VLOOKUP($A25,'Survival Probability'!$A$3:$F$98,3)))</f>
        <v>6.9386580063032266</v>
      </c>
      <c r="GB25" s="282">
        <f t="shared" ca="1" si="70"/>
        <v>197139.47004567817</v>
      </c>
      <c r="GC25" s="200">
        <f t="shared" ref="GC25:IN25" si="1457">GC24</f>
        <v>61</v>
      </c>
      <c r="GD25" s="416">
        <f>IF($B25&lt;Main!$B$10,0,HLOOKUP(GC25,ReplacementRates!$A$3:$BE$59,ReplacementRates!$A24-5,1))*IF(Main!$B$30=1,Main!$B$31,(IF(OptimumBenefits!$B25&lt;20,Main!$B$31,IF(OptimumBenefits!$B25&lt;25,Main!$B$32,IF(OptimumBenefits!$B25&lt;30,Main!$B$33,Main!$B$34)))))*OptimumBenefits!$B25</f>
        <v>0.48861199999999999</v>
      </c>
      <c r="GE25" s="418">
        <f ca="1">GD25*IF($B25=Salary!$B25,Salary!$I25,"")</f>
        <v>29186.623820190307</v>
      </c>
      <c r="GF25" s="419">
        <f ca="1">IF($B25&lt;Main!$B$10,0,(VLOOKUP(GC25,'Survival Probability'!$A$3:$F$98,6)/(1+Main!$B$5)^(OptimumBenefits!GC25-OptimumBenefits!$A25))*(VLOOKUP(GC25,'Survival Probability'!$A$3:$F$98,3)/VLOOKUP($A25,'Survival Probability'!$A$3:$F$98,3)))</f>
        <v>6.3862650290485314</v>
      </c>
      <c r="GG25" s="282">
        <f t="shared" ca="1" si="72"/>
        <v>186393.51501887621</v>
      </c>
      <c r="GH25" s="200">
        <f t="shared" ref="GH25:IS25" si="1458">GH24</f>
        <v>62</v>
      </c>
      <c r="GI25" s="416">
        <f>IF($B25&lt;Main!$B$10,0,HLOOKUP(GH25,ReplacementRates!$A$3:$BE$59,ReplacementRates!$A24-5,1))*IF(Main!$B$30=1,Main!$B$31,(IF(OptimumBenefits!$B25&lt;20,Main!$B$31,IF(OptimumBenefits!$B25&lt;25,Main!$B$32,IF(OptimumBenefits!$B25&lt;30,Main!$B$33,Main!$B$34)))))*OptimumBenefits!$B25</f>
        <v>0.50158400000000003</v>
      </c>
      <c r="GJ25" s="418">
        <f ca="1">GI25*IF($B25=Salary!$B25,Salary!$I25,"")</f>
        <v>29961.489939310406</v>
      </c>
      <c r="GK25" s="419">
        <f ca="1">IF($B25&lt;Main!$B$10,0,(VLOOKUP(GH25,'Survival Probability'!$A$3:$F$98,6)/(1+Main!$B$5)^(OptimumBenefits!GH25-OptimumBenefits!$A25))*(VLOOKUP(GH25,'Survival Probability'!$A$3:$F$98,3)/VLOOKUP($A25,'Survival Probability'!$A$3:$F$98,3)))</f>
        <v>5.8725501775887698</v>
      </c>
      <c r="GL25" s="282">
        <f t="shared" ca="1" si="74"/>
        <v>175950.35306392147</v>
      </c>
      <c r="GM25" s="200">
        <f t="shared" ref="GM25:IX25" si="1459">GM24</f>
        <v>63</v>
      </c>
      <c r="GN25" s="416">
        <f>IF($B25&lt;Main!$B$10,0,HLOOKUP(GM25,ReplacementRates!$A$3:$BE$59,ReplacementRates!$A24-5,1))*IF(Main!$B$30=1,Main!$B$31,(IF(OptimumBenefits!$B25&lt;20,Main!$B$31,IF(OptimumBenefits!$B25&lt;25,Main!$B$32,IF(OptimumBenefits!$B25&lt;30,Main!$B$33,Main!$B$34)))))*OptimumBenefits!$B25</f>
        <v>0.51455600000000001</v>
      </c>
      <c r="GO25" s="418">
        <f ca="1">GN25*IF($B25=Salary!$B25,Salary!$I25,"")</f>
        <v>30736.356058430501</v>
      </c>
      <c r="GP25" s="419">
        <f ca="1">IF($B25&lt;Main!$B$10,0,(VLOOKUP(GM25,'Survival Probability'!$A$3:$F$98,6)/(1+Main!$B$5)^(OptimumBenefits!GM25-OptimumBenefits!$A25))*(VLOOKUP(GM25,'Survival Probability'!$A$3:$F$98,3)/VLOOKUP($A25,'Survival Probability'!$A$3:$F$98,3)))</f>
        <v>5.3949719532256113</v>
      </c>
      <c r="GQ25" s="282">
        <f t="shared" ca="1" si="76"/>
        <v>165821.77887958864</v>
      </c>
      <c r="GR25" s="200">
        <f t="shared" ref="GR25:JC25" si="1460">GR24</f>
        <v>64</v>
      </c>
      <c r="GS25" s="416">
        <f>IF($B25&lt;Main!$B$10,0,HLOOKUP(GR25,ReplacementRates!$A$3:$BE$59,ReplacementRates!$A24-5,1))*IF(Main!$B$30=1,Main!$B$31,(IF(OptimumBenefits!$B25&lt;20,Main!$B$31,IF(OptimumBenefits!$B25&lt;25,Main!$B$32,IF(OptimumBenefits!$B25&lt;30,Main!$B$33,Main!$B$34)))))*OptimumBenefits!$B25</f>
        <v>0.527528</v>
      </c>
      <c r="GT25" s="418">
        <f ca="1">GS25*IF($B25=Salary!$B25,Salary!$I25,"")</f>
        <v>31511.222177550597</v>
      </c>
      <c r="GU25" s="419">
        <f ca="1">IF($B25&lt;Main!$B$10,0,(VLOOKUP(GR25,'Survival Probability'!$A$3:$F$98,6)/(1+Main!$B$5)^(OptimumBenefits!GR25-OptimumBenefits!$A25))*(VLOOKUP(GR25,'Survival Probability'!$A$3:$F$98,3)/VLOOKUP($A25,'Survival Probability'!$A$3:$F$98,3)))</f>
        <v>4.9511426400162142</v>
      </c>
      <c r="GV25" s="282">
        <f t="shared" ca="1" si="78"/>
        <v>156016.55576229535</v>
      </c>
      <c r="GW25" s="200">
        <f t="shared" ref="GW25:JH25" si="1461">GW24</f>
        <v>65</v>
      </c>
      <c r="GX25" s="416">
        <f>IF($B25&lt;Main!$B$10,0,HLOOKUP(GW25,ReplacementRates!$A$3:$BE$59,ReplacementRates!$A24-5,1))*IF(Main!$B$30=1,Main!$B$31,(IF(OptimumBenefits!$B25&lt;20,Main!$B$31,IF(OptimumBenefits!$B25&lt;25,Main!$B$32,IF(OptimumBenefits!$B25&lt;30,Main!$B$33,Main!$B$34)))))*OptimumBenefits!$B25</f>
        <v>0.54049999999999998</v>
      </c>
      <c r="GY25" s="418">
        <f ca="1">GX25*IF($B25=Salary!$B25,Salary!$I25,"")</f>
        <v>32286.088296670696</v>
      </c>
      <c r="GZ25" s="419">
        <f ca="1">IF($B25&lt;Main!$B$10,0,(VLOOKUP(GW25,'Survival Probability'!$A$3:$F$98,6)/(1+Main!$B$5)^(OptimumBenefits!GW25-OptimumBenefits!$A25))*(VLOOKUP(GW25,'Survival Probability'!$A$3:$F$98,3)/VLOOKUP($A25,'Survival Probability'!$A$3:$F$98,3)))</f>
        <v>4.5388197939271873</v>
      </c>
      <c r="HA25" s="282">
        <f t="shared" ca="1" si="80"/>
        <v>146540.73662940986</v>
      </c>
      <c r="HB25" s="200">
        <f t="shared" ref="HB25:JM25" si="1462">HB24</f>
        <v>66</v>
      </c>
      <c r="HC25" s="416">
        <f>IF($B25&lt;Main!$B$10,0,HLOOKUP(HB25,ReplacementRates!$A$3:$BE$59,ReplacementRates!$A24-5,1))*IF(Main!$B$30=1,Main!$B$31,(IF(OptimumBenefits!$B25&lt;20,Main!$B$31,IF(OptimumBenefits!$B25&lt;25,Main!$B$32,IF(OptimumBenefits!$B25&lt;30,Main!$B$33,Main!$B$34)))))*OptimumBenefits!$B25</f>
        <v>0.54049999999999998</v>
      </c>
      <c r="HD25" s="418">
        <f ca="1">HC25*IF($B25=Salary!$B25,Salary!$I25,"")</f>
        <v>32286.088296670696</v>
      </c>
      <c r="HE25" s="419">
        <f ca="1">IF($B25&lt;Main!$B$10,0,(VLOOKUP(HB25,'Survival Probability'!$A$3:$F$98,6)/(1+Main!$B$5)^(OptimumBenefits!HB25-OptimumBenefits!$A25))*(VLOOKUP(HB25,'Survival Probability'!$A$3:$F$98,3)/VLOOKUP($A25,'Survival Probability'!$A$3:$F$98,3)))</f>
        <v>4.1558980131568832</v>
      </c>
      <c r="HF25" s="282">
        <f t="shared" ca="1" si="82"/>
        <v>134177.69020474143</v>
      </c>
      <c r="HG25" s="200">
        <f t="shared" ref="HG25:JR25" si="1463">HG24</f>
        <v>67</v>
      </c>
      <c r="HH25" s="416">
        <f>IF($B25&lt;Main!$B$10,0,HLOOKUP(HG25,ReplacementRates!$A$3:$BE$59,ReplacementRates!$A24-5,1))*IF(Main!$B$30=1,Main!$B$31,(IF(OptimumBenefits!$B25&lt;20,Main!$B$31,IF(OptimumBenefits!$B25&lt;25,Main!$B$32,IF(OptimumBenefits!$B25&lt;30,Main!$B$33,Main!$B$34)))))*OptimumBenefits!$B25</f>
        <v>0.54049999999999998</v>
      </c>
      <c r="HI25" s="418">
        <f ca="1">HH25*IF($B25=Salary!$B25,Salary!$I25,"")</f>
        <v>32286.088296670696</v>
      </c>
      <c r="HJ25" s="419">
        <f ca="1">IF($B25&lt;Main!$B$10,0,(VLOOKUP(HG25,'Survival Probability'!$A$3:$F$98,6)/(1+Main!$B$5)^(OptimumBenefits!HG25-OptimumBenefits!$A25))*(VLOOKUP(HG25,'Survival Probability'!$A$3:$F$98,3)/VLOOKUP($A25,'Survival Probability'!$A$3:$F$98,3)))</f>
        <v>3.8004030531958204</v>
      </c>
      <c r="HK25" s="282">
        <f t="shared" ca="1" si="84"/>
        <v>122700.14853841715</v>
      </c>
      <c r="HL25" s="200">
        <f t="shared" ref="HL25:JW25" si="1464">HL24</f>
        <v>68</v>
      </c>
      <c r="HM25" s="416">
        <f>IF($B25&lt;Main!$B$10,0,HLOOKUP(HL25,ReplacementRates!$A$3:$BE$59,ReplacementRates!$A24-5,1))*IF(Main!$B$30=1,Main!$B$31,(IF(OptimumBenefits!$B25&lt;20,Main!$B$31,IF(OptimumBenefits!$B25&lt;25,Main!$B$32,IF(OptimumBenefits!$B25&lt;30,Main!$B$33,Main!$B$34)))))*OptimumBenefits!$B25</f>
        <v>0.54049999999999998</v>
      </c>
      <c r="HN25" s="418">
        <f ca="1">HM25*IF($B25=Salary!$B25,Salary!$I25,"")</f>
        <v>32286.088296670696</v>
      </c>
      <c r="HO25" s="419">
        <f ca="1">IF($B25&lt;Main!$B$10,0,(VLOOKUP(HL25,'Survival Probability'!$A$3:$F$98,6)/(1+Main!$B$5)^(OptimumBenefits!HL25-OptimumBenefits!$A25))*(VLOOKUP(HL25,'Survival Probability'!$A$3:$F$98,3)/VLOOKUP($A25,'Survival Probability'!$A$3:$F$98,3)))</f>
        <v>3.4704667369130999</v>
      </c>
      <c r="HP25" s="282">
        <f t="shared" ca="1" si="86"/>
        <v>112047.79549863498</v>
      </c>
      <c r="HQ25" s="200">
        <f t="shared" ref="HQ25:KB25" si="1465">HQ24</f>
        <v>69</v>
      </c>
      <c r="HR25" s="416">
        <f>IF($B25&lt;Main!$B$10,0,HLOOKUP(HQ25,ReplacementRates!$A$3:$BE$59,ReplacementRates!$A24-5,1))*IF(Main!$B$30=1,Main!$B$31,(IF(OptimumBenefits!$B25&lt;20,Main!$B$31,IF(OptimumBenefits!$B25&lt;25,Main!$B$32,IF(OptimumBenefits!$B25&lt;30,Main!$B$33,Main!$B$34)))))*OptimumBenefits!$B25</f>
        <v>0.54049999999999998</v>
      </c>
      <c r="HS25" s="418">
        <f ca="1">HR25*IF($B25=Salary!$B25,Salary!$I25,"")</f>
        <v>32286.088296670696</v>
      </c>
      <c r="HT25" s="419">
        <f ca="1">IF($B25&lt;Main!$B$10,0,(VLOOKUP(HQ25,'Survival Probability'!$A$3:$F$98,6)/(1+Main!$B$5)^(OptimumBenefits!HQ25-OptimumBenefits!$A25))*(VLOOKUP(HQ25,'Survival Probability'!$A$3:$F$98,3)/VLOOKUP($A25,'Survival Probability'!$A$3:$F$98,3)))</f>
        <v>3.1644166528553845</v>
      </c>
      <c r="HU25" s="282">
        <f t="shared" ca="1" si="88"/>
        <v>102166.63546154408</v>
      </c>
      <c r="HV25" s="200">
        <f t="shared" ref="HV25:KG25" si="1466">HV24</f>
        <v>70</v>
      </c>
      <c r="HW25" s="416">
        <f>IF($B25&lt;Main!$B$10,0,HLOOKUP(HV25,ReplacementRates!$A$3:$BE$59,ReplacementRates!$A24-5,1))*IF(Main!$B$30=1,Main!$B$31,(IF(OptimumBenefits!$B25&lt;20,Main!$B$31,IF(OptimumBenefits!$B25&lt;25,Main!$B$32,IF(OptimumBenefits!$B25&lt;30,Main!$B$33,Main!$B$34)))))*OptimumBenefits!$B25</f>
        <v>0.54049999999999998</v>
      </c>
      <c r="HX25" s="418">
        <f ca="1">HW25*IF($B25=Salary!$B25,Salary!$I25,"")</f>
        <v>32286.088296670696</v>
      </c>
      <c r="HY25" s="419">
        <f ca="1">IF($B25&lt;Main!$B$10,0,(VLOOKUP(HV25,'Survival Probability'!$A$3:$F$98,6)/(1+Main!$B$5)^(OptimumBenefits!HV25-OptimumBenefits!$A25))*(VLOOKUP(HV25,'Survival Probability'!$A$3:$F$98,3)/VLOOKUP($A25,'Survival Probability'!$A$3:$F$98,3)))</f>
        <v>2.8806760902482869</v>
      </c>
      <c r="HZ25" s="282">
        <f t="shared" ca="1" si="90"/>
        <v>93005.762603864307</v>
      </c>
      <c r="IA25" s="200">
        <f t="shared" ref="IA25:KL25" si="1467">IA24</f>
        <v>71</v>
      </c>
      <c r="IB25" s="416">
        <f>IF($B25&lt;Main!$B$10,0,HLOOKUP(IA25,ReplacementRates!$A$3:$BE$59,ReplacementRates!$A24-5,1))*IF(Main!$B$30=1,Main!$B$31,(IF(OptimumBenefits!$B25&lt;20,Main!$B$31,IF(OptimumBenefits!$B25&lt;25,Main!$B$32,IF(OptimumBenefits!$B25&lt;30,Main!$B$33,Main!$B$34)))))*OptimumBenefits!$B25</f>
        <v>0.54049999999999998</v>
      </c>
      <c r="IC25" s="418">
        <f ca="1">IB25*IF($B25=Salary!$B25,Salary!$I25,"")</f>
        <v>32286.088296670696</v>
      </c>
      <c r="ID25" s="419">
        <f ca="1">IF($B25&lt;Main!$B$10,0,(VLOOKUP(IA25,'Survival Probability'!$A$3:$F$98,6)/(1+Main!$B$5)^(OptimumBenefits!IA25-OptimumBenefits!$A25))*(VLOOKUP(IA25,'Survival Probability'!$A$3:$F$98,3)/VLOOKUP($A25,'Survival Probability'!$A$3:$F$98,3)))</f>
        <v>2.6177608676676116</v>
      </c>
      <c r="IE25" s="282">
        <f t="shared" ca="1" si="92"/>
        <v>84517.258513085806</v>
      </c>
      <c r="IF25" s="200">
        <f t="shared" ref="IF25:KP25" si="1468">IF24</f>
        <v>72</v>
      </c>
      <c r="IG25" s="416">
        <f>IF($B25&lt;Main!$B$10,0,HLOOKUP(IF25,ReplacementRates!$A$3:$BE$59,ReplacementRates!$A24-5,1))*IF(Main!$B$30=1,Main!$B$31,(IF(OptimumBenefits!$B25&lt;20,Main!$B$31,IF(OptimumBenefits!$B25&lt;25,Main!$B$32,IF(OptimumBenefits!$B25&lt;30,Main!$B$33,Main!$B$34)))))*OptimumBenefits!$B25</f>
        <v>0.54049999999999998</v>
      </c>
      <c r="IH25" s="418">
        <f ca="1">IG25*IF($B25=Salary!$B25,Salary!$I25,"")</f>
        <v>32286.088296670696</v>
      </c>
      <c r="II25" s="419">
        <f ca="1">IF($B25&lt;Main!$B$10,0,(VLOOKUP(IF25,'Survival Probability'!$A$3:$F$98,6)/(1+Main!$B$5)^(OptimumBenefits!IF25-OptimumBenefits!$A25))*(VLOOKUP(IF25,'Survival Probability'!$A$3:$F$98,3)/VLOOKUP($A25,'Survival Probability'!$A$3:$F$98,3)))</f>
        <v>2.3742751013070462</v>
      </c>
      <c r="IJ25" s="282">
        <f t="shared" ca="1" si="94"/>
        <v>76656.055561386049</v>
      </c>
      <c r="IK25" s="200">
        <f t="shared" ref="IK25:KP25" si="1469">IK24</f>
        <v>73</v>
      </c>
      <c r="IL25" s="416">
        <f>IF($B25&lt;Main!$B$10,0,HLOOKUP(IK25,ReplacementRates!$A$3:$BE$59,ReplacementRates!$A24-5,1))*IF(Main!$B$30=1,Main!$B$31,(IF(OptimumBenefits!$B25&lt;20,Main!$B$31,IF(OptimumBenefits!$B25&lt;25,Main!$B$32,IF(OptimumBenefits!$B25&lt;30,Main!$B$33,Main!$B$34)))))*OptimumBenefits!$B25</f>
        <v>0.54049999999999998</v>
      </c>
      <c r="IM25" s="418">
        <f ca="1">IL25*IF($B25=Salary!$B25,Salary!$I25,"")</f>
        <v>32286.088296670696</v>
      </c>
      <c r="IN25" s="419">
        <f ca="1">IF($B25&lt;Main!$B$10,0,(VLOOKUP(IK25,'Survival Probability'!$A$3:$F$98,6)/(1+Main!$B$5)^(OptimumBenefits!IK25-OptimumBenefits!$A25))*(VLOOKUP(IK25,'Survival Probability'!$A$3:$F$98,3)/VLOOKUP($A25,'Survival Probability'!$A$3:$F$98,3)))</f>
        <v>2.1490203471683356</v>
      </c>
      <c r="IO25" s="282">
        <f t="shared" ca="1" si="96"/>
        <v>69383.46068001879</v>
      </c>
      <c r="IP25" s="200">
        <f t="shared" ref="IP25:KP25" si="1470">IP24</f>
        <v>74</v>
      </c>
      <c r="IQ25" s="416">
        <f>IF($B25&lt;Main!$B$10,0,HLOOKUP(IP25,ReplacementRates!$A$3:$BE$59,ReplacementRates!$A24-5,1))*IF(Main!$B$30=1,Main!$B$31,(IF(OptimumBenefits!$B25&lt;20,Main!$B$31,IF(OptimumBenefits!$B25&lt;25,Main!$B$32,IF(OptimumBenefits!$B25&lt;30,Main!$B$33,Main!$B$34)))))*OptimumBenefits!$B25</f>
        <v>0.54049999999999998</v>
      </c>
      <c r="IR25" s="418">
        <f ca="1">IQ25*IF($B25=Salary!$B25,Salary!$I25,"")</f>
        <v>32286.088296670696</v>
      </c>
      <c r="IS25" s="419">
        <f ca="1">IF($B25&lt;Main!$B$10,0,(VLOOKUP(IP25,'Survival Probability'!$A$3:$F$98,6)/(1+Main!$B$5)^(OptimumBenefits!IP25-OptimumBenefits!$A25))*(VLOOKUP(IP25,'Survival Probability'!$A$3:$F$98,3)/VLOOKUP($A25,'Survival Probability'!$A$3:$F$98,3)))</f>
        <v>1.9409801113527687</v>
      </c>
      <c r="IT25" s="282">
        <f t="shared" ca="1" si="98"/>
        <v>62666.655257217208</v>
      </c>
      <c r="IU25" s="200">
        <f t="shared" ref="IU25:KP25" si="1471">IU24</f>
        <v>75</v>
      </c>
      <c r="IV25" s="416">
        <f>IF($B25&lt;Main!$B$10,0,HLOOKUP(IU25,ReplacementRates!$A$3:$BE$59,ReplacementRates!$A24-5,1))*IF(Main!$B$30=1,Main!$B$31,(IF(OptimumBenefits!$B25&lt;20,Main!$B$31,IF(OptimumBenefits!$B25&lt;25,Main!$B$32,IF(OptimumBenefits!$B25&lt;30,Main!$B$33,Main!$B$34)))))*OptimumBenefits!$B25</f>
        <v>0.54049999999999998</v>
      </c>
      <c r="IW25" s="418">
        <f ca="1">IV25*IF($B25=Salary!$B25,Salary!$I25,"")</f>
        <v>32286.088296670696</v>
      </c>
      <c r="IX25" s="419">
        <f ca="1">IF($B25&lt;Main!$B$10,0,(VLOOKUP(IU25,'Survival Probability'!$A$3:$F$98,6)/(1+Main!$B$5)^(OptimumBenefits!IU25-OptimumBenefits!$A25))*(VLOOKUP(IU25,'Survival Probability'!$A$3:$F$98,3)/VLOOKUP($A25,'Survival Probability'!$A$3:$F$98,3)))</f>
        <v>1.7491558064873551</v>
      </c>
      <c r="IY25" s="282">
        <f t="shared" ca="1" si="100"/>
        <v>56473.398812884989</v>
      </c>
      <c r="IZ25" s="200">
        <f t="shared" ref="IZ25:KP25" si="1472">IZ24</f>
        <v>76</v>
      </c>
      <c r="JA25" s="416">
        <f>IF($B25&lt;Main!$B$10,0,HLOOKUP(IZ25,ReplacementRates!$A$3:$BE$59,ReplacementRates!$A24-5,1))*IF(Main!$B$30=1,Main!$B$31,(IF(OptimumBenefits!$B25&lt;20,Main!$B$31,IF(OptimumBenefits!$B25&lt;25,Main!$B$32,IF(OptimumBenefits!$B25&lt;30,Main!$B$33,Main!$B$34)))))*OptimumBenefits!$B25</f>
        <v>0.54049999999999998</v>
      </c>
      <c r="JB25" s="418">
        <f ca="1">JA25*IF($B25=Salary!$B25,Salary!$I25,"")</f>
        <v>32286.088296670696</v>
      </c>
      <c r="JC25" s="419">
        <f ca="1">IF($B25&lt;Main!$B$10,0,(VLOOKUP(IZ25,'Survival Probability'!$A$3:$F$98,6)/(1+Main!$B$5)^(OptimumBenefits!IZ25-OptimumBenefits!$A25))*(VLOOKUP(IZ25,'Survival Probability'!$A$3:$F$98,3)/VLOOKUP($A25,'Survival Probability'!$A$3:$F$98,3)))</f>
        <v>1.5725718332602048</v>
      </c>
      <c r="JD25" s="282">
        <f t="shared" ca="1" si="102"/>
        <v>50772.193061496277</v>
      </c>
      <c r="JE25" s="200">
        <f t="shared" ref="JE25:KP25" si="1473">JE24</f>
        <v>77</v>
      </c>
      <c r="JF25" s="416">
        <f>IF($B25&lt;Main!$B$10,0,HLOOKUP(JE25,ReplacementRates!$A$3:$BE$59,ReplacementRates!$A24-5,1))*IF(Main!$B$30=1,Main!$B$31,(IF(OptimumBenefits!$B25&lt;20,Main!$B$31,IF(OptimumBenefits!$B25&lt;25,Main!$B$32,IF(OptimumBenefits!$B25&lt;30,Main!$B$33,Main!$B$34)))))*OptimumBenefits!$B25</f>
        <v>0.54049999999999998</v>
      </c>
      <c r="JG25" s="418">
        <f ca="1">JF25*IF($B25=Salary!$B25,Salary!$I25,"")</f>
        <v>32286.088296670696</v>
      </c>
      <c r="JH25" s="419">
        <f ca="1">IF($B25&lt;Main!$B$10,0,(VLOOKUP(JE25,'Survival Probability'!$A$3:$F$98,6)/(1+Main!$B$5)^(OptimumBenefits!JE25-OptimumBenefits!$A25))*(VLOOKUP(JE25,'Survival Probability'!$A$3:$F$98,3)/VLOOKUP($A25,'Survival Probability'!$A$3:$F$98,3)))</f>
        <v>1.4102809566296486</v>
      </c>
      <c r="JI25" s="282">
        <f t="shared" ca="1" si="104"/>
        <v>45532.455488858053</v>
      </c>
      <c r="JJ25" s="200">
        <f t="shared" ref="JJ25:KP25" si="1474">JJ24</f>
        <v>78</v>
      </c>
      <c r="JK25" s="416">
        <f>IF($B25&lt;Main!$B$10,0,HLOOKUP(JJ25,ReplacementRates!$A$3:$BE$59,ReplacementRates!$A24-5,1))*IF(Main!$B$30=1,Main!$B$31,(IF(OptimumBenefits!$B25&lt;20,Main!$B$31,IF(OptimumBenefits!$B25&lt;25,Main!$B$32,IF(OptimumBenefits!$B25&lt;30,Main!$B$33,Main!$B$34)))))*OptimumBenefits!$B25</f>
        <v>0.54049999999999998</v>
      </c>
      <c r="JL25" s="418">
        <f ca="1">JK25*IF($B25=Salary!$B25,Salary!$I25,"")</f>
        <v>32286.088296670696</v>
      </c>
      <c r="JM25" s="419">
        <f ca="1">IF($B25&lt;Main!$B$10,0,(VLOOKUP(JJ25,'Survival Probability'!$A$3:$F$98,6)/(1+Main!$B$5)^(OptimumBenefits!JJ25-OptimumBenefits!$A25))*(VLOOKUP(JJ25,'Survival Probability'!$A$3:$F$98,3)/VLOOKUP($A25,'Survival Probability'!$A$3:$F$98,3)))</f>
        <v>1.2613860599698381</v>
      </c>
      <c r="JN25" s="282">
        <f t="shared" ca="1" si="106"/>
        <v>40725.22170837575</v>
      </c>
      <c r="JO25" s="200">
        <f t="shared" ref="JO25:KP25" si="1475">JO24</f>
        <v>79</v>
      </c>
      <c r="JP25" s="416">
        <f>IF($B25&lt;Main!$B$10,0,HLOOKUP(JO25,ReplacementRates!$A$3:$BE$59,ReplacementRates!$A24-5,1))*IF(Main!$B$30=1,Main!$B$31,(IF(OptimumBenefits!$B25&lt;20,Main!$B$31,IF(OptimumBenefits!$B25&lt;25,Main!$B$32,IF(OptimumBenefits!$B25&lt;30,Main!$B$33,Main!$B$34)))))*OptimumBenefits!$B25</f>
        <v>0.54049999999999998</v>
      </c>
      <c r="JQ25" s="418">
        <f ca="1">JP25*IF($B25=Salary!$B25,Salary!$I25,"")</f>
        <v>32286.088296670696</v>
      </c>
      <c r="JR25" s="419">
        <f ca="1">IF($B25&lt;Main!$B$10,0,(VLOOKUP(JO25,'Survival Probability'!$A$3:$F$98,6)/(1+Main!$B$5)^(OptimumBenefits!JO25-OptimumBenefits!$A25))*(VLOOKUP(JO25,'Survival Probability'!$A$3:$F$98,3)/VLOOKUP($A25,'Survival Probability'!$A$3:$F$98,3)))</f>
        <v>1.1250132887862334</v>
      </c>
      <c r="JS25" s="282">
        <f t="shared" ca="1" si="108"/>
        <v>36322.278376680217</v>
      </c>
      <c r="JT25" s="200">
        <f t="shared" ref="JT25:KP25" si="1476">JT24</f>
        <v>80</v>
      </c>
      <c r="JU25" s="416">
        <f>IF($B25&lt;Main!$B$10,0,HLOOKUP(JT25,ReplacementRates!$A$3:$BE$59,ReplacementRates!$A24-5,1))*IF(Main!$B$30=1,Main!$B$31,(IF(OptimumBenefits!$B25&lt;20,Main!$B$31,IF(OptimumBenefits!$B25&lt;25,Main!$B$32,IF(OptimumBenefits!$B25&lt;30,Main!$B$33,Main!$B$34)))))*OptimumBenefits!$B25</f>
        <v>0.54049999999999998</v>
      </c>
      <c r="JV25" s="418">
        <f ca="1">JU25*IF($B25=Salary!$B25,Salary!$I25,"")</f>
        <v>32286.088296670696</v>
      </c>
      <c r="JW25" s="419">
        <f ca="1">IF($B25&lt;Main!$B$10,0,(VLOOKUP(JT25,'Survival Probability'!$A$3:$F$98,6)/(1+Main!$B$5)^(OptimumBenefits!JT25-OptimumBenefits!$A25))*(VLOOKUP(JT25,'Survival Probability'!$A$3:$F$98,3)/VLOOKUP($A25,'Survival Probability'!$A$3:$F$98,3)))</f>
        <v>1.0003024757494925</v>
      </c>
      <c r="JX25" s="282">
        <f t="shared" ca="1" si="110"/>
        <v>32295.854055426411</v>
      </c>
      <c r="JY25" s="200">
        <f t="shared" ref="JY25:KP25" si="1477">JY24</f>
        <v>81</v>
      </c>
      <c r="JZ25" s="416">
        <f>IF($B25&lt;Main!$B$10,0,HLOOKUP(JY25,ReplacementRates!$A$3:$BE$59,ReplacementRates!$A24-5,1))*IF(Main!$B$30=1,Main!$B$31,(IF(OptimumBenefits!$B25&lt;20,Main!$B$31,IF(OptimumBenefits!$B25&lt;25,Main!$B$32,IF(OptimumBenefits!$B25&lt;30,Main!$B$33,Main!$B$34)))))*OptimumBenefits!$B25</f>
        <v>0.54049999999999998</v>
      </c>
      <c r="KA25" s="418">
        <f ca="1">JZ25*IF($B25=Salary!$B25,Salary!$I25,"")</f>
        <v>32286.088296670696</v>
      </c>
      <c r="KB25" s="419">
        <f ca="1">IF($B25&lt;Main!$B$10,0,(VLOOKUP(JY25,'Survival Probability'!$A$3:$F$98,6)/(1+Main!$B$5)^(OptimumBenefits!JY25-OptimumBenefits!$A25))*(VLOOKUP(JY25,'Survival Probability'!$A$3:$F$98,3)/VLOOKUP($A25,'Survival Probability'!$A$3:$F$98,3)))</f>
        <v>0.88645219407152176</v>
      </c>
      <c r="KC25" s="282">
        <f t="shared" ca="1" si="112"/>
        <v>28620.073808570618</v>
      </c>
      <c r="KD25" s="200">
        <f t="shared" ref="KD25:KP25" si="1478">KD24</f>
        <v>82</v>
      </c>
      <c r="KE25" s="416">
        <f>IF($B25&lt;Main!$B$10,0,HLOOKUP(KD25,ReplacementRates!$A$3:$BE$59,ReplacementRates!$A24-5,1))*IF(Main!$B$30=1,Main!$B$31,(IF(OptimumBenefits!$B25&lt;20,Main!$B$31,IF(OptimumBenefits!$B25&lt;25,Main!$B$32,IF(OptimumBenefits!$B25&lt;30,Main!$B$33,Main!$B$34)))))*OptimumBenefits!$B25</f>
        <v>0.54049999999999998</v>
      </c>
      <c r="KF25" s="418">
        <f ca="1">KE25*IF($B25=Salary!$B25,Salary!$I25,"")</f>
        <v>32286.088296670696</v>
      </c>
      <c r="KG25" s="419">
        <f ca="1">IF($B25&lt;Main!$B$10,0,(VLOOKUP(KD25,'Survival Probability'!$A$3:$F$98,6)/(1+Main!$B$5)^(OptimumBenefits!KD25-OptimumBenefits!$A25))*(VLOOKUP(KD25,'Survival Probability'!$A$3:$F$98,3)/VLOOKUP($A25,'Survival Probability'!$A$3:$F$98,3)))</f>
        <v>0.78271629473899051</v>
      </c>
      <c r="KH25" s="282">
        <f t="shared" ca="1" si="114"/>
        <v>25270.847403185973</v>
      </c>
      <c r="KI25" s="200">
        <f t="shared" ref="KI25:KP25" si="1479">KI24</f>
        <v>83</v>
      </c>
      <c r="KJ25" s="416">
        <f>IF($B25&lt;Main!$B$10,0,HLOOKUP(KI25,ReplacementRates!$A$3:$BE$59,ReplacementRates!$A24-5,1))*IF(Main!$B$30=1,Main!$B$31,(IF(OptimumBenefits!$B25&lt;20,Main!$B$31,IF(OptimumBenefits!$B25&lt;25,Main!$B$32,IF(OptimumBenefits!$B25&lt;30,Main!$B$33,Main!$B$34)))))*OptimumBenefits!$B25</f>
        <v>0.54049999999999998</v>
      </c>
      <c r="KK25" s="418">
        <f ca="1">KJ25*IF($B25=Salary!$B25,Salary!$I25,"")</f>
        <v>32286.088296670696</v>
      </c>
      <c r="KL25" s="419">
        <f ca="1">IF($B25&lt;Main!$B$10,0,(VLOOKUP(KI25,'Survival Probability'!$A$3:$F$98,6)/(1+Main!$B$5)^(OptimumBenefits!KI25-OptimumBenefits!$A25))*(VLOOKUP(KI25,'Survival Probability'!$A$3:$F$98,3)/VLOOKUP($A25,'Survival Probability'!$A$3:$F$98,3)))</f>
        <v>0.68839965327035135</v>
      </c>
      <c r="KM25" s="282">
        <f t="shared" ca="1" si="116"/>
        <v>22225.731988884058</v>
      </c>
      <c r="KN25" s="200">
        <f t="shared" ref="KN25:KP25" si="1480">KN24</f>
        <v>84</v>
      </c>
      <c r="KO25" s="416">
        <f>IF($B25&lt;Main!$B$10,0,HLOOKUP(KN25,ReplacementRates!$A$3:$BE$59,ReplacementRates!$A24-5,1))*IF(Main!$B$30=1,Main!$B$31,(IF(OptimumBenefits!$B25&lt;20,Main!$B$31,IF(OptimumBenefits!$B25&lt;25,Main!$B$32,IF(OptimumBenefits!$B25&lt;30,Main!$B$33,Main!$B$34)))))*OptimumBenefits!$B25</f>
        <v>0.54049999999999998</v>
      </c>
      <c r="KP25" s="418">
        <f ca="1">KO25*IF($B25=Salary!$B25,Salary!$I25,"")</f>
        <v>32286.088296670696</v>
      </c>
    </row>
    <row r="26" spans="1:302">
      <c r="A26" s="205">
        <f t="shared" si="178"/>
        <v>49</v>
      </c>
      <c r="B26" s="205">
        <v>24</v>
      </c>
      <c r="C26" s="205">
        <f t="shared" ca="1" si="357"/>
        <v>0</v>
      </c>
      <c r="D26" s="271">
        <f t="shared" ca="1" si="536"/>
        <v>226894.09628749988</v>
      </c>
      <c r="E26" s="201">
        <f t="shared" si="179"/>
        <v>25</v>
      </c>
      <c r="F26" s="416">
        <f>IF($B26&lt;Main!$B$10,0,HLOOKUP(E26,ReplacementRates!$A$3:$BE$59,ReplacementRates!$A25-5,1))*IF(Main!$B$30=1,Main!$B$31,(IF(OptimumBenefits!$B26&lt;20,Main!$B$31,IF(OptimumBenefits!$B26&lt;25,Main!$B$32,IF(OptimumBenefits!$B26&lt;30,Main!$B$33,Main!$B$34)))))*OptimumBenefits!$B26</f>
        <v>0</v>
      </c>
      <c r="G26" s="418">
        <f ca="1">F26*IF($B26=Salary!$B26,Salary!$I26,"")</f>
        <v>0</v>
      </c>
      <c r="H26" s="419">
        <f ca="1">IF($B26&lt;Main!$B$10,0,(VLOOKUP(E26,'Survival Probability'!$A$3:$F$98,6)/(1+Main!$B$5)^(OptimumBenefits!E26-OptimumBenefits!$A26))*(VLOOKUP(E26,'Survival Probability'!$A$3:$F$98,3)/VLOOKUP($A26,'Survival Probability'!$A$3:$F$98,3)))</f>
        <v>5.1223026233579674</v>
      </c>
      <c r="I26" s="282">
        <f t="shared" si="476"/>
        <v>0</v>
      </c>
      <c r="J26" s="200">
        <f t="shared" ref="J26:N26" si="1481">J25</f>
        <v>26</v>
      </c>
      <c r="K26" s="416">
        <f>IF($B26&lt;Main!$B$10,0,HLOOKUP(J26,ReplacementRates!$A$3:$BE$59,ReplacementRates!$A25-5,1))*IF(Main!$B$30=1,Main!$B$31,(IF(OptimumBenefits!$B26&lt;20,Main!$B$31,IF(OptimumBenefits!$B26&lt;25,Main!$B$32,IF(OptimumBenefits!$B26&lt;30,Main!$B$33,Main!$B$34)))))*OptimumBenefits!$B26</f>
        <v>0</v>
      </c>
      <c r="L26" s="418">
        <f ca="1">K26*IF($B26=Salary!$B26,Salary!$I26,"")</f>
        <v>0</v>
      </c>
      <c r="M26" s="419">
        <f ca="1">IF($B26&lt;Main!$B$10,0,(VLOOKUP(J26,'Survival Probability'!$A$3:$F$98,6)/(1+Main!$B$5)^(OptimumBenefits!J26-OptimumBenefits!$A26))*(VLOOKUP(J26,'Survival Probability'!$A$3:$F$98,3)/VLOOKUP($A26,'Survival Probability'!$A$3:$F$98,3)))</f>
        <v>4.786352015011305</v>
      </c>
      <c r="N26" s="282">
        <f t="shared" si="2"/>
        <v>0</v>
      </c>
      <c r="O26" s="200">
        <f t="shared" ref="O26:BZ26" si="1482">O25</f>
        <v>27</v>
      </c>
      <c r="P26" s="416">
        <f>IF($B26&lt;Main!$B$10,0,HLOOKUP(O26,ReplacementRates!$A$3:$BE$59,ReplacementRates!$A25-5,1))*IF(Main!$B$30=1,Main!$B$31,(IF(OptimumBenefits!$B26&lt;20,Main!$B$31,IF(OptimumBenefits!$B26&lt;25,Main!$B$32,IF(OptimumBenefits!$B26&lt;30,Main!$B$33,Main!$B$34)))))*OptimumBenefits!$B26</f>
        <v>0</v>
      </c>
      <c r="Q26" s="418">
        <f ca="1">P26*IF($B26=Salary!$B26,Salary!$I26,"")</f>
        <v>0</v>
      </c>
      <c r="R26" s="419">
        <f ca="1">IF($B26&lt;Main!$B$10,0,(VLOOKUP(O26,'Survival Probability'!$A$3:$F$98,6)/(1+Main!$B$5)^(OptimumBenefits!O26-OptimumBenefits!$A26))*(VLOOKUP(O26,'Survival Probability'!$A$3:$F$98,3)/VLOOKUP($A26,'Survival Probability'!$A$3:$F$98,3)))</f>
        <v>4.4723703911139614</v>
      </c>
      <c r="S26" s="282">
        <f t="shared" si="4"/>
        <v>0</v>
      </c>
      <c r="T26" s="200">
        <f t="shared" ref="T26:CE26" si="1483">T25</f>
        <v>28</v>
      </c>
      <c r="U26" s="416">
        <f>IF($B26&lt;Main!$B$10,0,HLOOKUP(T26,ReplacementRates!$A$3:$BE$59,ReplacementRates!$A25-5,1))*IF(Main!$B$30=1,Main!$B$31,(IF(OptimumBenefits!$B26&lt;20,Main!$B$31,IF(OptimumBenefits!$B26&lt;25,Main!$B$32,IF(OptimumBenefits!$B26&lt;30,Main!$B$33,Main!$B$34)))))*OptimumBenefits!$B26</f>
        <v>0</v>
      </c>
      <c r="V26" s="418">
        <f ca="1">U26*IF($B26=Salary!$B26,Salary!$I26,"")</f>
        <v>0</v>
      </c>
      <c r="W26" s="419">
        <f ca="1">IF($B26&lt;Main!$B$10,0,(VLOOKUP(T26,'Survival Probability'!$A$3:$F$98,6)/(1+Main!$B$5)^(OptimumBenefits!T26-OptimumBenefits!$A26))*(VLOOKUP(T26,'Survival Probability'!$A$3:$F$98,3)/VLOOKUP($A26,'Survival Probability'!$A$3:$F$98,3)))</f>
        <v>4.1789240263572429</v>
      </c>
      <c r="X26" s="282">
        <f t="shared" si="6"/>
        <v>0</v>
      </c>
      <c r="Y26" s="200">
        <f t="shared" ref="Y26:CJ26" si="1484">Y25</f>
        <v>29</v>
      </c>
      <c r="Z26" s="416">
        <f>IF($B26&lt;Main!$B$10,0,HLOOKUP(Y26,ReplacementRates!$A$3:$BE$59,ReplacementRates!$A25-5,1))*IF(Main!$B$30=1,Main!$B$31,(IF(OptimumBenefits!$B26&lt;20,Main!$B$31,IF(OptimumBenefits!$B26&lt;25,Main!$B$32,IF(OptimumBenefits!$B26&lt;30,Main!$B$33,Main!$B$34)))))*OptimumBenefits!$B26</f>
        <v>0</v>
      </c>
      <c r="AA26" s="418">
        <f ca="1">Z26*IF($B26=Salary!$B26,Salary!$I26,"")</f>
        <v>0</v>
      </c>
      <c r="AB26" s="419">
        <f ca="1">IF($B26&lt;Main!$B$10,0,(VLOOKUP(Y26,'Survival Probability'!$A$3:$F$98,6)/(1+Main!$B$5)^(OptimumBenefits!Y26-OptimumBenefits!$A26))*(VLOOKUP(Y26,'Survival Probability'!$A$3:$F$98,3)/VLOOKUP($A26,'Survival Probability'!$A$3:$F$98,3)))</f>
        <v>3.9046730319478531</v>
      </c>
      <c r="AC26" s="282">
        <f t="shared" si="8"/>
        <v>0</v>
      </c>
      <c r="AD26" s="200">
        <f t="shared" ref="AD26:CO26" si="1485">AD25</f>
        <v>30</v>
      </c>
      <c r="AE26" s="416">
        <f>IF($B26&lt;Main!$B$10,0,HLOOKUP(AD26,ReplacementRates!$A$3:$BE$59,ReplacementRates!$A25-5,1))*IF(Main!$B$30=1,Main!$B$31,(IF(OptimumBenefits!$B26&lt;20,Main!$B$31,IF(OptimumBenefits!$B26&lt;25,Main!$B$32,IF(OptimumBenefits!$B26&lt;30,Main!$B$33,Main!$B$34)))))*OptimumBenefits!$B26</f>
        <v>0</v>
      </c>
      <c r="AF26" s="418">
        <f ca="1">AE26*IF($B26=Salary!$B26,Salary!$I26,"")</f>
        <v>0</v>
      </c>
      <c r="AG26" s="419">
        <f ca="1">IF($B26&lt;Main!$B$10,0,(VLOOKUP(AD26,'Survival Probability'!$A$3:$F$98,6)/(1+Main!$B$5)^(OptimumBenefits!AD26-OptimumBenefits!$A26))*(VLOOKUP(AD26,'Survival Probability'!$A$3:$F$98,3)/VLOOKUP($A26,'Survival Probability'!$A$3:$F$98,3)))</f>
        <v>3.6483653018755908</v>
      </c>
      <c r="AH26" s="282">
        <f t="shared" si="10"/>
        <v>0</v>
      </c>
      <c r="AI26" s="200">
        <f t="shared" ref="AI26:CT26" si="1486">AI25</f>
        <v>31</v>
      </c>
      <c r="AJ26" s="416">
        <f>IF($B26&lt;Main!$B$10,0,HLOOKUP(AI26,ReplacementRates!$A$3:$BE$59,ReplacementRates!$A25-5,1))*IF(Main!$B$30=1,Main!$B$31,(IF(OptimumBenefits!$B26&lt;20,Main!$B$31,IF(OptimumBenefits!$B26&lt;25,Main!$B$32,IF(OptimumBenefits!$B26&lt;30,Main!$B$33,Main!$B$34)))))*OptimumBenefits!$B26</f>
        <v>0</v>
      </c>
      <c r="AK26" s="418">
        <f ca="1">AJ26*IF($B26=Salary!$B26,Salary!$I26,"")</f>
        <v>0</v>
      </c>
      <c r="AL26" s="419">
        <f ca="1">IF($B26&lt;Main!$B$10,0,(VLOOKUP(AI26,'Survival Probability'!$A$3:$F$98,6)/(1+Main!$B$5)^(OptimumBenefits!AI26-OptimumBenefits!$A26))*(VLOOKUP(AI26,'Survival Probability'!$A$3:$F$98,3)/VLOOKUP($A26,'Survival Probability'!$A$3:$F$98,3)))</f>
        <v>3.4088310262703829</v>
      </c>
      <c r="AM26" s="282">
        <f t="shared" si="12"/>
        <v>0</v>
      </c>
      <c r="AN26" s="200">
        <f t="shared" ref="AN26:CY26" si="1487">AN25</f>
        <v>32</v>
      </c>
      <c r="AO26" s="416">
        <f>IF($B26&lt;Main!$B$10,0,HLOOKUP(AN26,ReplacementRates!$A$3:$BE$59,ReplacementRates!$A25-5,1))*IF(Main!$B$30=1,Main!$B$31,(IF(OptimumBenefits!$B26&lt;20,Main!$B$31,IF(OptimumBenefits!$B26&lt;25,Main!$B$32,IF(OptimumBenefits!$B26&lt;30,Main!$B$33,Main!$B$34)))))*OptimumBenefits!$B26</f>
        <v>0</v>
      </c>
      <c r="AP26" s="418">
        <f ca="1">AO26*IF($B26=Salary!$B26,Salary!$I26,"")</f>
        <v>0</v>
      </c>
      <c r="AQ26" s="419">
        <f ca="1">IF($B26&lt;Main!$B$10,0,(VLOOKUP(AN26,'Survival Probability'!$A$3:$F$98,6)/(1+Main!$B$5)^(OptimumBenefits!AN26-OptimumBenefits!$A26))*(VLOOKUP(AN26,'Survival Probability'!$A$3:$F$98,3)/VLOOKUP($A26,'Survival Probability'!$A$3:$F$98,3)))</f>
        <v>3.1849591579962166</v>
      </c>
      <c r="AR26" s="282">
        <f t="shared" si="14"/>
        <v>0</v>
      </c>
      <c r="AS26" s="200">
        <f t="shared" ref="AS26:DD26" si="1488">AS25</f>
        <v>33</v>
      </c>
      <c r="AT26" s="416">
        <f>IF($B26&lt;Main!$B$10,0,HLOOKUP(AS26,ReplacementRates!$A$3:$BE$59,ReplacementRates!$A25-5,1))*IF(Main!$B$30=1,Main!$B$31,(IF(OptimumBenefits!$B26&lt;20,Main!$B$31,IF(OptimumBenefits!$B26&lt;25,Main!$B$32,IF(OptimumBenefits!$B26&lt;30,Main!$B$33,Main!$B$34)))))*OptimumBenefits!$B26</f>
        <v>0</v>
      </c>
      <c r="AU26" s="418">
        <f ca="1">AT26*IF($B26=Salary!$B26,Salary!$I26,"")</f>
        <v>0</v>
      </c>
      <c r="AV26" s="419">
        <f ca="1">IF($B26&lt;Main!$B$10,0,(VLOOKUP(AS26,'Survival Probability'!$A$3:$F$98,6)/(1+Main!$B$5)^(OptimumBenefits!AS26-OptimumBenefits!$A26))*(VLOOKUP(AS26,'Survival Probability'!$A$3:$F$98,3)/VLOOKUP($A26,'Survival Probability'!$A$3:$F$98,3)))</f>
        <v>2.9757320575917712</v>
      </c>
      <c r="AW26" s="282">
        <f t="shared" si="16"/>
        <v>0</v>
      </c>
      <c r="AX26" s="200">
        <f t="shared" ref="AX26:DI26" si="1489">AX25</f>
        <v>34</v>
      </c>
      <c r="AY26" s="416">
        <f>IF($B26&lt;Main!$B$10,0,HLOOKUP(AX26,ReplacementRates!$A$3:$BE$59,ReplacementRates!$A25-5,1))*IF(Main!$B$30=1,Main!$B$31,(IF(OptimumBenefits!$B26&lt;20,Main!$B$31,IF(OptimumBenefits!$B26&lt;25,Main!$B$32,IF(OptimumBenefits!$B26&lt;30,Main!$B$33,Main!$B$34)))))*OptimumBenefits!$B26</f>
        <v>0</v>
      </c>
      <c r="AZ26" s="418">
        <f ca="1">AY26*IF($B26=Salary!$B26,Salary!$I26,"")</f>
        <v>0</v>
      </c>
      <c r="BA26" s="419">
        <f ca="1">IF($B26&lt;Main!$B$10,0,(VLOOKUP(AX26,'Survival Probability'!$A$3:$F$98,6)/(1+Main!$B$5)^(OptimumBenefits!AX26-OptimumBenefits!$A26))*(VLOOKUP(AX26,'Survival Probability'!$A$3:$F$98,3)/VLOOKUP($A26,'Survival Probability'!$A$3:$F$98,3)))</f>
        <v>2.7801979730216071</v>
      </c>
      <c r="BB26" s="282">
        <f t="shared" si="18"/>
        <v>0</v>
      </c>
      <c r="BC26" s="200">
        <f t="shared" ref="BC26:DN26" si="1490">BC25</f>
        <v>35</v>
      </c>
      <c r="BD26" s="416">
        <f>IF($B26&lt;Main!$B$10,0,HLOOKUP(BC26,ReplacementRates!$A$3:$BE$59,ReplacementRates!$A25-5,1))*IF(Main!$B$30=1,Main!$B$31,(IF(OptimumBenefits!$B26&lt;20,Main!$B$31,IF(OptimumBenefits!$B26&lt;25,Main!$B$32,IF(OptimumBenefits!$B26&lt;30,Main!$B$33,Main!$B$34)))))*OptimumBenefits!$B26</f>
        <v>0</v>
      </c>
      <c r="BE26" s="418">
        <f ca="1">BD26*IF($B26=Salary!$B26,Salary!$I26,"")</f>
        <v>0</v>
      </c>
      <c r="BF26" s="419">
        <f ca="1">IF($B26&lt;Main!$B$10,0,(VLOOKUP(BC26,'Survival Probability'!$A$3:$F$98,6)/(1+Main!$B$5)^(OptimumBenefits!BC26-OptimumBenefits!$A26))*(VLOOKUP(BC26,'Survival Probability'!$A$3:$F$98,3)/VLOOKUP($A26,'Survival Probability'!$A$3:$F$98,3)))</f>
        <v>2.5974683228880813</v>
      </c>
      <c r="BG26" s="282">
        <f t="shared" si="20"/>
        <v>0</v>
      </c>
      <c r="BH26" s="200">
        <f t="shared" ref="BH26:DS26" si="1491">BH25</f>
        <v>36</v>
      </c>
      <c r="BI26" s="416">
        <f>IF($B26&lt;Main!$B$10,0,HLOOKUP(BH26,ReplacementRates!$A$3:$BE$59,ReplacementRates!$A25-5,1))*IF(Main!$B$30=1,Main!$B$31,(IF(OptimumBenefits!$B26&lt;20,Main!$B$31,IF(OptimumBenefits!$B26&lt;25,Main!$B$32,IF(OptimumBenefits!$B26&lt;30,Main!$B$33,Main!$B$34)))))*OptimumBenefits!$B26</f>
        <v>0</v>
      </c>
      <c r="BJ26" s="418">
        <f ca="1">BI26*IF($B26=Salary!$B26,Salary!$I26,"")</f>
        <v>0</v>
      </c>
      <c r="BK26" s="419">
        <f ca="1">IF($B26&lt;Main!$B$10,0,(VLOOKUP(BH26,'Survival Probability'!$A$3:$F$98,6)/(1+Main!$B$5)^(OptimumBenefits!BH26-OptimumBenefits!$A26))*(VLOOKUP(BH26,'Survival Probability'!$A$3:$F$98,3)/VLOOKUP($A26,'Survival Probability'!$A$3:$F$98,3)))</f>
        <v>2.4267120384494638</v>
      </c>
      <c r="BL26" s="282">
        <f t="shared" si="22"/>
        <v>0</v>
      </c>
      <c r="BM26" s="200">
        <f t="shared" ref="BM26:DX26" si="1492">BM25</f>
        <v>37</v>
      </c>
      <c r="BN26" s="416">
        <f>IF($B26&lt;Main!$B$10,0,HLOOKUP(BM26,ReplacementRates!$A$3:$BE$59,ReplacementRates!$A25-5,1))*IF(Main!$B$30=1,Main!$B$31,(IF(OptimumBenefits!$B26&lt;20,Main!$B$31,IF(OptimumBenefits!$B26&lt;25,Main!$B$32,IF(OptimumBenefits!$B26&lt;30,Main!$B$33,Main!$B$34)))))*OptimumBenefits!$B26</f>
        <v>0</v>
      </c>
      <c r="BO26" s="418">
        <f ca="1">BN26*IF($B26=Salary!$B26,Salary!$I26,"")</f>
        <v>0</v>
      </c>
      <c r="BP26" s="419">
        <f ca="1">IF($B26&lt;Main!$B$10,0,(VLOOKUP(BM26,'Survival Probability'!$A$3:$F$98,6)/(1+Main!$B$5)^(OptimumBenefits!BM26-OptimumBenefits!$A26))*(VLOOKUP(BM26,'Survival Probability'!$A$3:$F$98,3)/VLOOKUP($A26,'Survival Probability'!$A$3:$F$98,3)))</f>
        <v>2.2671276776426001</v>
      </c>
      <c r="BQ26" s="282">
        <f t="shared" si="24"/>
        <v>0</v>
      </c>
      <c r="BR26" s="200">
        <f t="shared" ref="BR26:EC26" si="1493">BR25</f>
        <v>38</v>
      </c>
      <c r="BS26" s="416">
        <f>IF($B26&lt;Main!$B$10,0,HLOOKUP(BR26,ReplacementRates!$A$3:$BE$59,ReplacementRates!$A25-5,1))*IF(Main!$B$30=1,Main!$B$31,(IF(OptimumBenefits!$B26&lt;20,Main!$B$31,IF(OptimumBenefits!$B26&lt;25,Main!$B$32,IF(OptimumBenefits!$B26&lt;30,Main!$B$33,Main!$B$34)))))*OptimumBenefits!$B26</f>
        <v>0</v>
      </c>
      <c r="BT26" s="418">
        <f ca="1">BS26*IF($B26=Salary!$B26,Salary!$I26,"")</f>
        <v>0</v>
      </c>
      <c r="BU26" s="419">
        <f ca="1">IF($B26&lt;Main!$B$10,0,(VLOOKUP(BR26,'Survival Probability'!$A$3:$F$98,6)/(1+Main!$B$5)^(OptimumBenefits!BR26-OptimumBenefits!$A26))*(VLOOKUP(BR26,'Survival Probability'!$A$3:$F$98,3)/VLOOKUP($A26,'Survival Probability'!$A$3:$F$98,3)))</f>
        <v>2.1179938870172679</v>
      </c>
      <c r="BV26" s="282">
        <f t="shared" si="26"/>
        <v>0</v>
      </c>
      <c r="BW26" s="200">
        <f t="shared" ref="BW26:EH26" si="1494">BW25</f>
        <v>39</v>
      </c>
      <c r="BX26" s="416">
        <f>IF($B26&lt;Main!$B$10,0,HLOOKUP(BW26,ReplacementRates!$A$3:$BE$59,ReplacementRates!$A25-5,1))*IF(Main!$B$30=1,Main!$B$31,(IF(OptimumBenefits!$B26&lt;20,Main!$B$31,IF(OptimumBenefits!$B26&lt;25,Main!$B$32,IF(OptimumBenefits!$B26&lt;30,Main!$B$33,Main!$B$34)))))*OptimumBenefits!$B26</f>
        <v>0</v>
      </c>
      <c r="BY26" s="418">
        <f ca="1">BX26*IF($B26=Salary!$B26,Salary!$I26,"")</f>
        <v>0</v>
      </c>
      <c r="BZ26" s="419">
        <f ca="1">IF($B26&lt;Main!$B$10,0,(VLOOKUP(BW26,'Survival Probability'!$A$3:$F$98,6)/(1+Main!$B$5)^(OptimumBenefits!BW26-OptimumBenefits!$A26))*(VLOOKUP(BW26,'Survival Probability'!$A$3:$F$98,3)/VLOOKUP($A26,'Survival Probability'!$A$3:$F$98,3)))</f>
        <v>1.9786349523009192</v>
      </c>
      <c r="CA26" s="282">
        <f t="shared" si="28"/>
        <v>0</v>
      </c>
      <c r="CB26" s="200">
        <f t="shared" ref="CB26:EM26" si="1495">CB25</f>
        <v>40</v>
      </c>
      <c r="CC26" s="416">
        <f>IF($B26&lt;Main!$B$10,0,HLOOKUP(CB26,ReplacementRates!$A$3:$BE$59,ReplacementRates!$A25-5,1))*IF(Main!$B$30=1,Main!$B$31,(IF(OptimumBenefits!$B26&lt;20,Main!$B$31,IF(OptimumBenefits!$B26&lt;25,Main!$B$32,IF(OptimumBenefits!$B26&lt;30,Main!$B$33,Main!$B$34)))))*OptimumBenefits!$B26</f>
        <v>0</v>
      </c>
      <c r="CD26" s="418">
        <f ca="1">CC26*IF($B26=Salary!$B26,Salary!$I26,"")</f>
        <v>0</v>
      </c>
      <c r="CE26" s="419">
        <f ca="1">IF($B26&lt;Main!$B$10,0,(VLOOKUP(CB26,'Survival Probability'!$A$3:$F$98,6)/(1+Main!$B$5)^(OptimumBenefits!CB26-OptimumBenefits!$A26))*(VLOOKUP(CB26,'Survival Probability'!$A$3:$F$98,3)/VLOOKUP($A26,'Survival Probability'!$A$3:$F$98,3)))</f>
        <v>1.8484173770865893</v>
      </c>
      <c r="CF26" s="282">
        <f t="shared" si="30"/>
        <v>0</v>
      </c>
      <c r="CG26" s="200">
        <f t="shared" ref="CG26:ER26" si="1496">CG25</f>
        <v>41</v>
      </c>
      <c r="CH26" s="416">
        <f>IF($B26&lt;Main!$B$10,0,HLOOKUP(CG26,ReplacementRates!$A$3:$BE$59,ReplacementRates!$A25-5,1))*IF(Main!$B$30=1,Main!$B$31,(IF(OptimumBenefits!$B26&lt;20,Main!$B$31,IF(OptimumBenefits!$B26&lt;25,Main!$B$32,IF(OptimumBenefits!$B26&lt;30,Main!$B$33,Main!$B$34)))))*OptimumBenefits!$B26</f>
        <v>0</v>
      </c>
      <c r="CI26" s="418">
        <f ca="1">CH26*IF($B26=Salary!$B26,Salary!$I26,"")</f>
        <v>0</v>
      </c>
      <c r="CJ26" s="419">
        <f ca="1">IF($B26&lt;Main!$B$10,0,(VLOOKUP(CG26,'Survival Probability'!$A$3:$F$98,6)/(1+Main!$B$5)^(OptimumBenefits!CG26-OptimumBenefits!$A26))*(VLOOKUP(CG26,'Survival Probability'!$A$3:$F$98,3)/VLOOKUP($A26,'Survival Probability'!$A$3:$F$98,3)))</f>
        <v>1.7267480815303158</v>
      </c>
      <c r="CK26" s="282">
        <f t="shared" si="32"/>
        <v>0</v>
      </c>
      <c r="CL26" s="200">
        <f t="shared" ref="CL26:EW26" si="1497">CL25</f>
        <v>42</v>
      </c>
      <c r="CM26" s="416">
        <f>IF($B26&lt;Main!$B$10,0,HLOOKUP(CL26,ReplacementRates!$A$3:$BE$59,ReplacementRates!$A25-5,1))*IF(Main!$B$30=1,Main!$B$31,(IF(OptimumBenefits!$B26&lt;20,Main!$B$31,IF(OptimumBenefits!$B26&lt;25,Main!$B$32,IF(OptimumBenefits!$B26&lt;30,Main!$B$33,Main!$B$34)))))*OptimumBenefits!$B26</f>
        <v>0</v>
      </c>
      <c r="CN26" s="418">
        <f ca="1">CM26*IF($B26=Salary!$B26,Salary!$I26,"")</f>
        <v>0</v>
      </c>
      <c r="CO26" s="419">
        <f ca="1">IF($B26&lt;Main!$B$10,0,(VLOOKUP(CL26,'Survival Probability'!$A$3:$F$98,6)/(1+Main!$B$5)^(OptimumBenefits!CL26-OptimumBenefits!$A26))*(VLOOKUP(CL26,'Survival Probability'!$A$3:$F$98,3)/VLOOKUP($A26,'Survival Probability'!$A$3:$F$98,3)))</f>
        <v>1.613015909147959</v>
      </c>
      <c r="CP26" s="282">
        <f t="shared" si="34"/>
        <v>0</v>
      </c>
      <c r="CQ26" s="200">
        <f t="shared" ref="CQ26:FB26" si="1498">CQ25</f>
        <v>43</v>
      </c>
      <c r="CR26" s="416">
        <f>IF($B26&lt;Main!$B$10,0,HLOOKUP(CQ26,ReplacementRates!$A$3:$BE$59,ReplacementRates!$A25-5,1))*IF(Main!$B$30=1,Main!$B$31,(IF(OptimumBenefits!$B26&lt;20,Main!$B$31,IF(OptimumBenefits!$B26&lt;25,Main!$B$32,IF(OptimumBenefits!$B26&lt;30,Main!$B$33,Main!$B$34)))))*OptimumBenefits!$B26</f>
        <v>0</v>
      </c>
      <c r="CS26" s="418">
        <f ca="1">CR26*IF($B26=Salary!$B26,Salary!$I26,"")</f>
        <v>0</v>
      </c>
      <c r="CT26" s="419">
        <f ca="1">IF($B26&lt;Main!$B$10,0,(VLOOKUP(CQ26,'Survival Probability'!$A$3:$F$98,6)/(1+Main!$B$5)^(OptimumBenefits!CQ26-OptimumBenefits!$A26))*(VLOOKUP(CQ26,'Survival Probability'!$A$3:$F$98,3)/VLOOKUP($A26,'Survival Probability'!$A$3:$F$98,3)))</f>
        <v>1.5067135645636298</v>
      </c>
      <c r="CU26" s="282">
        <f t="shared" si="36"/>
        <v>0</v>
      </c>
      <c r="CV26" s="200">
        <f t="shared" ref="CV26:FG26" si="1499">CV25</f>
        <v>44</v>
      </c>
      <c r="CW26" s="416">
        <f>IF($B26&lt;Main!$B$10,0,HLOOKUP(CV26,ReplacementRates!$A$3:$BE$59,ReplacementRates!$A25-5,1))*IF(Main!$B$30=1,Main!$B$31,(IF(OptimumBenefits!$B26&lt;20,Main!$B$31,IF(OptimumBenefits!$B26&lt;25,Main!$B$32,IF(OptimumBenefits!$B26&lt;30,Main!$B$33,Main!$B$34)))))*OptimumBenefits!$B26</f>
        <v>0</v>
      </c>
      <c r="CX26" s="418">
        <f ca="1">CW26*IF($B26=Salary!$B26,Salary!$I26,"")</f>
        <v>0</v>
      </c>
      <c r="CY26" s="419">
        <f ca="1">IF($B26&lt;Main!$B$10,0,(VLOOKUP(CV26,'Survival Probability'!$A$3:$F$98,6)/(1+Main!$B$5)^(OptimumBenefits!CV26-OptimumBenefits!$A26))*(VLOOKUP(CV26,'Survival Probability'!$A$3:$F$98,3)/VLOOKUP($A26,'Survival Probability'!$A$3:$F$98,3)))</f>
        <v>1.407363994652074</v>
      </c>
      <c r="CZ26" s="282">
        <f t="shared" si="38"/>
        <v>0</v>
      </c>
      <c r="DA26" s="200">
        <f t="shared" ref="DA26:FL26" si="1500">DA25</f>
        <v>45</v>
      </c>
      <c r="DB26" s="416">
        <f>IF($B26&lt;Main!$B$10,0,HLOOKUP(DA26,ReplacementRates!$A$3:$BE$59,ReplacementRates!$A25-5,1))*IF(Main!$B$30=1,Main!$B$31,(IF(OptimumBenefits!$B26&lt;20,Main!$B$31,IF(OptimumBenefits!$B26&lt;25,Main!$B$32,IF(OptimumBenefits!$B26&lt;30,Main!$B$33,Main!$B$34)))))*OptimumBenefits!$B26</f>
        <v>0</v>
      </c>
      <c r="DC26" s="418">
        <f ca="1">DB26*IF($B26=Salary!$B26,Salary!$I26,"")</f>
        <v>0</v>
      </c>
      <c r="DD26" s="419">
        <f ca="1">IF($B26&lt;Main!$B$10,0,(VLOOKUP(DA26,'Survival Probability'!$A$3:$F$98,6)/(1+Main!$B$5)^(OptimumBenefits!DA26-OptimumBenefits!$A26))*(VLOOKUP(DA26,'Survival Probability'!$A$3:$F$98,3)/VLOOKUP($A26,'Survival Probability'!$A$3:$F$98,3)))</f>
        <v>23.871222187194391</v>
      </c>
      <c r="DE26" s="282">
        <f t="shared" si="40"/>
        <v>0</v>
      </c>
      <c r="DF26" s="200">
        <f t="shared" ref="DF26:FQ26" si="1501">DF25</f>
        <v>46</v>
      </c>
      <c r="DG26" s="416">
        <f>IF($B26&lt;Main!$B$10,0,HLOOKUP(DF26,ReplacementRates!$A$3:$BE$59,ReplacementRates!$A25-5,1))*IF(Main!$B$30=1,Main!$B$31,(IF(OptimumBenefits!$B26&lt;20,Main!$B$31,IF(OptimumBenefits!$B26&lt;25,Main!$B$32,IF(OptimumBenefits!$B26&lt;30,Main!$B$33,Main!$B$34)))))*OptimumBenefits!$B26</f>
        <v>0</v>
      </c>
      <c r="DH26" s="418">
        <f ca="1">DG26*IF($B26=Salary!$B26,Salary!$I26,"")</f>
        <v>0</v>
      </c>
      <c r="DI26" s="419">
        <f ca="1">IF($B26&lt;Main!$B$10,0,(VLOOKUP(DF26,'Survival Probability'!$A$3:$F$98,6)/(1+Main!$B$5)^(OptimumBenefits!DF26-OptimumBenefits!$A26))*(VLOOKUP(DF26,'Survival Probability'!$A$3:$F$98,3)/VLOOKUP($A26,'Survival Probability'!$A$3:$F$98,3)))</f>
        <v>22.157861917630189</v>
      </c>
      <c r="DJ26" s="282">
        <f t="shared" si="42"/>
        <v>0</v>
      </c>
      <c r="DK26" s="200">
        <f t="shared" ref="DK26:FV26" si="1502">DK25</f>
        <v>47</v>
      </c>
      <c r="DL26" s="416">
        <f>IF($B26&lt;Main!$B$10,0,HLOOKUP(DK26,ReplacementRates!$A$3:$BE$59,ReplacementRates!$A25-5,1))*IF(Main!$B$30=1,Main!$B$31,(IF(OptimumBenefits!$B26&lt;20,Main!$B$31,IF(OptimumBenefits!$B26&lt;25,Main!$B$32,IF(OptimumBenefits!$B26&lt;30,Main!$B$33,Main!$B$34)))))*OptimumBenefits!$B26</f>
        <v>0</v>
      </c>
      <c r="DM26" s="418">
        <f ca="1">DL26*IF($B26=Salary!$B26,Salary!$I26,"")</f>
        <v>0</v>
      </c>
      <c r="DN26" s="419">
        <f ca="1">IF($B26&lt;Main!$B$10,0,(VLOOKUP(DK26,'Survival Probability'!$A$3:$F$98,6)/(1+Main!$B$5)^(OptimumBenefits!DK26-OptimumBenefits!$A26))*(VLOOKUP(DK26,'Survival Probability'!$A$3:$F$98,3)/VLOOKUP($A26,'Survival Probability'!$A$3:$F$98,3)))</f>
        <v>20.560025226443148</v>
      </c>
      <c r="DO26" s="282">
        <f t="shared" si="44"/>
        <v>0</v>
      </c>
      <c r="DP26" s="200">
        <f t="shared" ref="DP26:GA26" si="1503">DP25</f>
        <v>48</v>
      </c>
      <c r="DQ26" s="416">
        <f>IF($B26&lt;Main!$B$10,0,HLOOKUP(DP26,ReplacementRates!$A$3:$BE$59,ReplacementRates!$A25-5,1))*IF(Main!$B$30=1,Main!$B$31,(IF(OptimumBenefits!$B26&lt;20,Main!$B$31,IF(OptimumBenefits!$B26&lt;25,Main!$B$32,IF(OptimumBenefits!$B26&lt;30,Main!$B$33,Main!$B$34)))))*OptimumBenefits!$B26</f>
        <v>0</v>
      </c>
      <c r="DR26" s="418">
        <f ca="1">DQ26*IF($B26=Salary!$B26,Salary!$I26,"")</f>
        <v>0</v>
      </c>
      <c r="DS26" s="419">
        <f ca="1">IF($B26&lt;Main!$B$10,0,(VLOOKUP(DP26,'Survival Probability'!$A$3:$F$98,6)/(1+Main!$B$5)^(OptimumBenefits!DP26-OptimumBenefits!$A26))*(VLOOKUP(DP26,'Survival Probability'!$A$3:$F$98,3)/VLOOKUP($A26,'Survival Probability'!$A$3:$F$98,3)))</f>
        <v>19.070107956439934</v>
      </c>
      <c r="DT26" s="282">
        <f t="shared" si="46"/>
        <v>0</v>
      </c>
      <c r="DU26" s="200">
        <f t="shared" ref="DU26:GF26" si="1504">DU25</f>
        <v>49</v>
      </c>
      <c r="DV26" s="416">
        <f>IF($B26&lt;Main!$B$10,0,HLOOKUP(DU26,ReplacementRates!$A$3:$BE$59,ReplacementRates!$A25-5,1))*IF(Main!$B$30=1,Main!$B$31,(IF(OptimumBenefits!$B26&lt;20,Main!$B$31,IF(OptimumBenefits!$B26&lt;25,Main!$B$32,IF(OptimumBenefits!$B26&lt;30,Main!$B$33,Main!$B$34)))))*OptimumBenefits!$B26</f>
        <v>0</v>
      </c>
      <c r="DW26" s="418">
        <f ca="1">DV26*IF($B26=Salary!$B26,Salary!$I26,"")</f>
        <v>0</v>
      </c>
      <c r="DX26" s="419">
        <f ca="1">IF($B26&lt;Main!$B$10,0,(VLOOKUP(DU26,'Survival Probability'!$A$3:$F$98,6)/(1+Main!$B$5)^(OptimumBenefits!DU26-OptimumBenefits!$A26))*(VLOOKUP(DU26,'Survival Probability'!$A$3:$F$98,3)/VLOOKUP($A26,'Survival Probability'!$A$3:$F$98,3)))</f>
        <v>17.680999134479631</v>
      </c>
      <c r="DY26" s="282">
        <f t="shared" ca="1" si="48"/>
        <v>0</v>
      </c>
      <c r="DZ26" s="200">
        <f t="shared" ref="DZ26:GK26" si="1505">DZ25</f>
        <v>50</v>
      </c>
      <c r="EA26" s="416">
        <f>IF($B26&lt;Main!$B$10,0,HLOOKUP(DZ26,ReplacementRates!$A$3:$BE$59,ReplacementRates!$A25-5,1))*IF(Main!$B$30=1,Main!$B$31,(IF(OptimumBenefits!$B26&lt;20,Main!$B$31,IF(OptimumBenefits!$B26&lt;25,Main!$B$32,IF(OptimumBenefits!$B26&lt;30,Main!$B$33,Main!$B$34)))))*OptimumBenefits!$B26</f>
        <v>0</v>
      </c>
      <c r="EB26" s="418">
        <f ca="1">EA26*IF($B26=Salary!$B26,Salary!$I26,"")</f>
        <v>0</v>
      </c>
      <c r="EC26" s="419">
        <f ca="1">IF($B26&lt;Main!$B$10,0,(VLOOKUP(DZ26,'Survival Probability'!$A$3:$F$98,6)/(1+Main!$B$5)^(OptimumBenefits!DZ26-OptimumBenefits!$A26))*(VLOOKUP(DZ26,'Survival Probability'!$A$3:$F$98,3)/VLOOKUP($A26,'Survival Probability'!$A$3:$F$98,3)))</f>
        <v>16.386050230333634</v>
      </c>
      <c r="ED26" s="282">
        <f t="shared" ca="1" si="50"/>
        <v>0</v>
      </c>
      <c r="EE26" s="200">
        <f t="shared" ref="EE26:GP26" si="1506">EE25</f>
        <v>51</v>
      </c>
      <c r="EF26" s="416">
        <f>IF($B26&lt;Main!$B$10,0,HLOOKUP(EE26,ReplacementRates!$A$3:$BE$59,ReplacementRates!$A25-5,1))*IF(Main!$B$30=1,Main!$B$31,(IF(OptimumBenefits!$B26&lt;20,Main!$B$31,IF(OptimumBenefits!$B26&lt;25,Main!$B$32,IF(OptimumBenefits!$B26&lt;30,Main!$B$33,Main!$B$34)))))*OptimumBenefits!$B26</f>
        <v>0</v>
      </c>
      <c r="EG26" s="418">
        <f ca="1">EF26*IF($B26=Salary!$B26,Salary!$I26,"")</f>
        <v>0</v>
      </c>
      <c r="EH26" s="419">
        <f ca="1">IF($B26&lt;Main!$B$10,0,(VLOOKUP(EE26,'Survival Probability'!$A$3:$F$98,6)/(1+Main!$B$5)^(OptimumBenefits!EE26-OptimumBenefits!$A26))*(VLOOKUP(EE26,'Survival Probability'!$A$3:$F$98,3)/VLOOKUP($A26,'Survival Probability'!$A$3:$F$98,3)))</f>
        <v>15.179046075704532</v>
      </c>
      <c r="EI26" s="282">
        <f t="shared" ca="1" si="52"/>
        <v>0</v>
      </c>
      <c r="EJ26" s="200">
        <f t="shared" ref="EJ26:GU26" si="1507">EJ25</f>
        <v>52</v>
      </c>
      <c r="EK26" s="416">
        <f>IF($B26&lt;Main!$B$10,0,HLOOKUP(EJ26,ReplacementRates!$A$3:$BE$59,ReplacementRates!$A25-5,1))*IF(Main!$B$30=1,Main!$B$31,(IF(OptimumBenefits!$B26&lt;20,Main!$B$31,IF(OptimumBenefits!$B26&lt;25,Main!$B$32,IF(OptimumBenefits!$B26&lt;30,Main!$B$33,Main!$B$34)))))*OptimumBenefits!$B26</f>
        <v>0</v>
      </c>
      <c r="EL26" s="418">
        <f ca="1">EK26*IF($B26=Salary!$B26,Salary!$I26,"")</f>
        <v>0</v>
      </c>
      <c r="EM26" s="419">
        <f ca="1">IF($B26&lt;Main!$B$10,0,(VLOOKUP(EJ26,'Survival Probability'!$A$3:$F$98,6)/(1+Main!$B$5)^(OptimumBenefits!EJ26-OptimumBenefits!$A26))*(VLOOKUP(EJ26,'Survival Probability'!$A$3:$F$98,3)/VLOOKUP($A26,'Survival Probability'!$A$3:$F$98,3)))</f>
        <v>14.054177315531936</v>
      </c>
      <c r="EN26" s="282">
        <f t="shared" ca="1" si="54"/>
        <v>0</v>
      </c>
      <c r="EO26" s="200">
        <f t="shared" ref="EO26:GZ26" si="1508">EO25</f>
        <v>53</v>
      </c>
      <c r="EP26" s="416">
        <f>IF($B26&lt;Main!$B$10,0,HLOOKUP(EO26,ReplacementRates!$A$3:$BE$59,ReplacementRates!$A25-5,1))*IF(Main!$B$30=1,Main!$B$31,(IF(OptimumBenefits!$B26&lt;20,Main!$B$31,IF(OptimumBenefits!$B26&lt;25,Main!$B$32,IF(OptimumBenefits!$B26&lt;30,Main!$B$33,Main!$B$34)))))*OptimumBenefits!$B26</f>
        <v>0</v>
      </c>
      <c r="EQ26" s="418">
        <f ca="1">EP26*IF($B26=Salary!$B26,Salary!$I26,"")</f>
        <v>0</v>
      </c>
      <c r="ER26" s="419">
        <f ca="1">IF($B26&lt;Main!$B$10,0,(VLOOKUP(EO26,'Survival Probability'!$A$3:$F$98,6)/(1+Main!$B$5)^(OptimumBenefits!EO26-OptimumBenefits!$A26))*(VLOOKUP(EO26,'Survival Probability'!$A$3:$F$98,3)/VLOOKUP($A26,'Survival Probability'!$A$3:$F$98,3)))</f>
        <v>13.006020261365656</v>
      </c>
      <c r="ES26" s="282">
        <f t="shared" ca="1" si="56"/>
        <v>0</v>
      </c>
      <c r="ET26" s="200">
        <f t="shared" ref="ET26:HE26" si="1509">ET25</f>
        <v>54</v>
      </c>
      <c r="EU26" s="416">
        <f>IF($B26&lt;Main!$B$10,0,HLOOKUP(ET26,ReplacementRates!$A$3:$BE$59,ReplacementRates!$A25-5,1))*IF(Main!$B$30=1,Main!$B$31,(IF(OptimumBenefits!$B26&lt;20,Main!$B$31,IF(OptimumBenefits!$B26&lt;25,Main!$B$32,IF(OptimumBenefits!$B26&lt;30,Main!$B$33,Main!$B$34)))))*OptimumBenefits!$B26</f>
        <v>0</v>
      </c>
      <c r="EV26" s="418">
        <f ca="1">EU26*IF($B26=Salary!$B26,Salary!$I26,"")</f>
        <v>0</v>
      </c>
      <c r="EW26" s="419">
        <f ca="1">IF($B26&lt;Main!$B$10,0,(VLOOKUP(ET26,'Survival Probability'!$A$3:$F$98,6)/(1+Main!$B$5)^(OptimumBenefits!ET26-OptimumBenefits!$A26))*(VLOOKUP(ET26,'Survival Probability'!$A$3:$F$98,3)/VLOOKUP($A26,'Survival Probability'!$A$3:$F$98,3)))</f>
        <v>12.029504871773531</v>
      </c>
      <c r="EX26" s="282">
        <f t="shared" ca="1" si="58"/>
        <v>0</v>
      </c>
      <c r="EY26" s="200">
        <f t="shared" ref="EY26:HJ26" si="1510">EY25</f>
        <v>55</v>
      </c>
      <c r="EZ26" s="416">
        <f>IF($B26&lt;Main!$B$10,0,HLOOKUP(EY26,ReplacementRates!$A$3:$BE$59,ReplacementRates!$A25-5,1))*IF(Main!$B$30=1,Main!$B$31,(IF(OptimumBenefits!$B26&lt;20,Main!$B$31,IF(OptimumBenefits!$B26&lt;25,Main!$B$32,IF(OptimumBenefits!$B26&lt;30,Main!$B$33,Main!$B$34)))))*OptimumBenefits!$B26</f>
        <v>0</v>
      </c>
      <c r="FA26" s="418">
        <f ca="1">EZ26*IF($B26=Salary!$B26,Salary!$I26,"")</f>
        <v>0</v>
      </c>
      <c r="FB26" s="419">
        <f ca="1">IF($B26&lt;Main!$B$10,0,(VLOOKUP(EY26,'Survival Probability'!$A$3:$F$98,6)/(1+Main!$B$5)^(OptimumBenefits!EY26-OptimumBenefits!$A26))*(VLOOKUP(EY26,'Survival Probability'!$A$3:$F$98,3)/VLOOKUP($A26,'Survival Probability'!$A$3:$F$98,3)))</f>
        <v>11.11989115932683</v>
      </c>
      <c r="FC26" s="282">
        <f t="shared" ca="1" si="60"/>
        <v>0</v>
      </c>
      <c r="FD26" s="200">
        <f t="shared" ref="FD26:HO26" si="1511">FD25</f>
        <v>56</v>
      </c>
      <c r="FE26" s="416">
        <f>IF($B26&lt;Main!$B$10,0,HLOOKUP(FD26,ReplacementRates!$A$3:$BE$59,ReplacementRates!$A25-5,1))*IF(Main!$B$30=1,Main!$B$31,(IF(OptimumBenefits!$B26&lt;20,Main!$B$31,IF(OptimumBenefits!$B26&lt;25,Main!$B$32,IF(OptimumBenefits!$B26&lt;30,Main!$B$33,Main!$B$34)))))*OptimumBenefits!$B26</f>
        <v>0.33388799999999996</v>
      </c>
      <c r="FF26" s="418">
        <f ca="1">FE26*IF($B26=Salary!$B26,Salary!$I26,"")</f>
        <v>20542.711512811748</v>
      </c>
      <c r="FG26" s="419">
        <f ca="1">IF($B26&lt;Main!$B$10,0,(VLOOKUP(FD26,'Survival Probability'!$A$3:$F$98,6)/(1+Main!$B$5)^(OptimumBenefits!FD26-OptimumBenefits!$A26))*(VLOOKUP(FD26,'Survival Probability'!$A$3:$F$98,3)/VLOOKUP($A26,'Survival Probability'!$A$3:$F$98,3)))</f>
        <v>10.272747758275507</v>
      </c>
      <c r="FH26" s="282">
        <f t="shared" ca="1" si="62"/>
        <v>211030.09364213733</v>
      </c>
      <c r="FI26" s="200">
        <f t="shared" ref="FI26:HT26" si="1512">FI25</f>
        <v>57</v>
      </c>
      <c r="FJ26" s="416">
        <f>IF($B26&lt;Main!$B$10,0,HLOOKUP(FI26,ReplacementRates!$A$3:$BE$59,ReplacementRates!$A25-5,1))*IF(Main!$B$30=1,Main!$B$31,(IF(OptimumBenefits!$B26&lt;20,Main!$B$31,IF(OptimumBenefits!$B26&lt;25,Main!$B$32,IF(OptimumBenefits!$B26&lt;30,Main!$B$33,Main!$B$34)))))*OptimumBenefits!$B26</f>
        <v>0.37449600000000005</v>
      </c>
      <c r="FK26" s="418">
        <f ca="1">FJ26*IF($B26=Salary!$B26,Salary!$I26,"")</f>
        <v>23041.149399505073</v>
      </c>
      <c r="FL26" s="419">
        <f ca="1">IF($B26&lt;Main!$B$10,0,(VLOOKUP(FI26,'Survival Probability'!$A$3:$F$98,6)/(1+Main!$B$5)^(OptimumBenefits!FI26-OptimumBenefits!$A26))*(VLOOKUP(FI26,'Survival Probability'!$A$3:$F$98,3)/VLOOKUP($A26,'Survival Probability'!$A$3:$F$98,3)))</f>
        <v>9.4839310712578211</v>
      </c>
      <c r="FM26" s="282">
        <f t="shared" ca="1" si="64"/>
        <v>218520.67270745966</v>
      </c>
      <c r="FN26" s="200">
        <f t="shared" ref="FN26:HY26" si="1513">FN25</f>
        <v>58</v>
      </c>
      <c r="FO26" s="416">
        <f>IF($B26&lt;Main!$B$10,0,HLOOKUP(FN26,ReplacementRates!$A$3:$BE$59,ReplacementRates!$A25-5,1))*IF(Main!$B$30=1,Main!$B$31,(IF(OptimumBenefits!$B26&lt;20,Main!$B$31,IF(OptimumBenefits!$B26&lt;25,Main!$B$32,IF(OptimumBenefits!$B26&lt;30,Main!$B$33,Main!$B$34)))))*OptimumBenefits!$B26</f>
        <v>0.41510399999999997</v>
      </c>
      <c r="FP26" s="418">
        <f ca="1">FO26*IF($B26=Salary!$B26,Salary!$I26,"")</f>
        <v>25539.587286198392</v>
      </c>
      <c r="FQ26" s="419">
        <f ca="1">IF($B26&lt;Main!$B$10,0,(VLOOKUP(FN26,'Survival Probability'!$A$3:$F$98,6)/(1+Main!$B$5)^(OptimumBenefits!FN26-OptimumBenefits!$A26))*(VLOOKUP(FN26,'Survival Probability'!$A$3:$F$98,3)/VLOOKUP($A26,'Survival Probability'!$A$3:$F$98,3)))</f>
        <v>8.7496038524642152</v>
      </c>
      <c r="FR26" s="282">
        <f t="shared" ca="1" si="66"/>
        <v>223461.27130966753</v>
      </c>
      <c r="FS26" s="200">
        <f t="shared" ref="FS26:ID26" si="1514">FS25</f>
        <v>59</v>
      </c>
      <c r="FT26" s="416">
        <f>IF($B26&lt;Main!$B$10,0,HLOOKUP(FS26,ReplacementRates!$A$3:$BE$59,ReplacementRates!$A25-5,1))*IF(Main!$B$30=1,Main!$B$31,(IF(OptimumBenefits!$B26&lt;20,Main!$B$31,IF(OptimumBenefits!$B26&lt;25,Main!$B$32,IF(OptimumBenefits!$B26&lt;30,Main!$B$33,Main!$B$34)))))*OptimumBenefits!$B26</f>
        <v>0.45571200000000001</v>
      </c>
      <c r="FU26" s="418">
        <f ca="1">FT26*IF($B26=Salary!$B26,Salary!$I26,"")</f>
        <v>28038.025172891714</v>
      </c>
      <c r="FV26" s="419">
        <f ca="1">IF($B26&lt;Main!$B$10,0,(VLOOKUP(FS26,'Survival Probability'!$A$3:$F$98,6)/(1+Main!$B$5)^(OptimumBenefits!FS26-OptimumBenefits!$A26))*(VLOOKUP(FS26,'Survival Probability'!$A$3:$F$98,3)/VLOOKUP($A26,'Survival Probability'!$A$3:$F$98,3)))</f>
        <v>8.0661718249364966</v>
      </c>
      <c r="FW26" s="282">
        <f t="shared" ca="1" si="68"/>
        <v>226159.5286764394</v>
      </c>
      <c r="FX26" s="200">
        <f t="shared" ref="FX26:II26" si="1515">FX25</f>
        <v>60</v>
      </c>
      <c r="FY26" s="416">
        <f>IF($B26&lt;Main!$B$10,0,HLOOKUP(FX26,ReplacementRates!$A$3:$BE$59,ReplacementRates!$A25-5,1))*IF(Main!$B$30=1,Main!$B$31,(IF(OptimumBenefits!$B26&lt;20,Main!$B$31,IF(OptimumBenefits!$B26&lt;25,Main!$B$32,IF(OptimumBenefits!$B26&lt;30,Main!$B$33,Main!$B$34)))))*OptimumBenefits!$B26</f>
        <v>0.49631999999999998</v>
      </c>
      <c r="FZ26" s="418">
        <f ca="1">FY26*IF($B26=Salary!$B26,Salary!$I26,"")</f>
        <v>30536.463059585032</v>
      </c>
      <c r="GA26" s="419">
        <f ca="1">IF($B26&lt;Main!$B$10,0,(VLOOKUP(FX26,'Survival Probability'!$A$3:$F$98,6)/(1+Main!$B$5)^(OptimumBenefits!FX26-OptimumBenefits!$A26))*(VLOOKUP(FX26,'Survival Probability'!$A$3:$F$98,3)/VLOOKUP($A26,'Survival Probability'!$A$3:$F$98,3)))</f>
        <v>7.4302677374510315</v>
      </c>
      <c r="GB26" s="282">
        <f t="shared" ca="1" si="70"/>
        <v>226894.09628749988</v>
      </c>
      <c r="GC26" s="200">
        <f t="shared" ref="GC26:IN26" si="1516">GC25</f>
        <v>61</v>
      </c>
      <c r="GD26" s="416">
        <f>IF($B26&lt;Main!$B$10,0,HLOOKUP(GC26,ReplacementRates!$A$3:$BE$59,ReplacementRates!$A25-5,1))*IF(Main!$B$30=1,Main!$B$31,(IF(OptimumBenefits!$B26&lt;20,Main!$B$31,IF(OptimumBenefits!$B26&lt;25,Main!$B$32,IF(OptimumBenefits!$B26&lt;30,Main!$B$33,Main!$B$34)))))*OptimumBenefits!$B26</f>
        <v>0.50985599999999998</v>
      </c>
      <c r="GE26" s="418">
        <f ca="1">GD26*IF($B26=Salary!$B26,Salary!$I26,"")</f>
        <v>31369.275688482805</v>
      </c>
      <c r="GF26" s="419">
        <f ca="1">IF($B26&lt;Main!$B$10,0,(VLOOKUP(GC26,'Survival Probability'!$A$3:$F$98,6)/(1+Main!$B$5)^(OptimumBenefits!GC26-OptimumBenefits!$A26))*(VLOOKUP(GC26,'Survival Probability'!$A$3:$F$98,3)/VLOOKUP($A26,'Survival Probability'!$A$3:$F$98,3)))</f>
        <v>6.8387372551068211</v>
      </c>
      <c r="GG26" s="282">
        <f t="shared" ca="1" si="72"/>
        <v>214526.23431654403</v>
      </c>
      <c r="GH26" s="200">
        <f t="shared" ref="GH26:IS26" si="1517">GH25</f>
        <v>62</v>
      </c>
      <c r="GI26" s="416">
        <f>IF($B26&lt;Main!$B$10,0,HLOOKUP(GH26,ReplacementRates!$A$3:$BE$59,ReplacementRates!$A25-5,1))*IF(Main!$B$30=1,Main!$B$31,(IF(OptimumBenefits!$B26&lt;20,Main!$B$31,IF(OptimumBenefits!$B26&lt;25,Main!$B$32,IF(OptimumBenefits!$B26&lt;30,Main!$B$33,Main!$B$34)))))*OptimumBenefits!$B26</f>
        <v>0.52339200000000008</v>
      </c>
      <c r="GJ26" s="418">
        <f ca="1">GI26*IF($B26=Salary!$B26,Salary!$I26,"")</f>
        <v>32202.088317380585</v>
      </c>
      <c r="GK26" s="419">
        <f ca="1">IF($B26&lt;Main!$B$10,0,(VLOOKUP(GH26,'Survival Probability'!$A$3:$F$98,6)/(1+Main!$B$5)^(OptimumBenefits!GH26-OptimumBenefits!$A26))*(VLOOKUP(GH26,'Survival Probability'!$A$3:$F$98,3)/VLOOKUP($A26,'Survival Probability'!$A$3:$F$98,3)))</f>
        <v>6.2886252761645762</v>
      </c>
      <c r="GL26" s="282">
        <f t="shared" ca="1" si="74"/>
        <v>202506.86653796356</v>
      </c>
      <c r="GM26" s="200">
        <f t="shared" ref="GM26:IX26" si="1518">GM25</f>
        <v>63</v>
      </c>
      <c r="GN26" s="416">
        <f>IF($B26&lt;Main!$B$10,0,HLOOKUP(GM26,ReplacementRates!$A$3:$BE$59,ReplacementRates!$A25-5,1))*IF(Main!$B$30=1,Main!$B$31,(IF(OptimumBenefits!$B26&lt;20,Main!$B$31,IF(OptimumBenefits!$B26&lt;25,Main!$B$32,IF(OptimumBenefits!$B26&lt;30,Main!$B$33,Main!$B$34)))))*OptimumBenefits!$B26</f>
        <v>0.53692799999999996</v>
      </c>
      <c r="GO26" s="418">
        <f ca="1">GN26*IF($B26=Salary!$B26,Salary!$I26,"")</f>
        <v>33034.900946278351</v>
      </c>
      <c r="GP26" s="419">
        <f ca="1">IF($B26&lt;Main!$B$10,0,(VLOOKUP(GM26,'Survival Probability'!$A$3:$F$98,6)/(1+Main!$B$5)^(OptimumBenefits!GM26-OptimumBenefits!$A26))*(VLOOKUP(GM26,'Survival Probability'!$A$3:$F$98,3)/VLOOKUP($A26,'Survival Probability'!$A$3:$F$98,3)))</f>
        <v>5.7772102346145875</v>
      </c>
      <c r="GQ26" s="282">
        <f t="shared" ca="1" si="76"/>
        <v>190849.56784631842</v>
      </c>
      <c r="GR26" s="200">
        <f t="shared" ref="GR26:JC26" si="1519">GR25</f>
        <v>64</v>
      </c>
      <c r="GS26" s="416">
        <f>IF($B26&lt;Main!$B$10,0,HLOOKUP(GR26,ReplacementRates!$A$3:$BE$59,ReplacementRates!$A25-5,1))*IF(Main!$B$30=1,Main!$B$31,(IF(OptimumBenefits!$B26&lt;20,Main!$B$31,IF(OptimumBenefits!$B26&lt;25,Main!$B$32,IF(OptimumBenefits!$B26&lt;30,Main!$B$33,Main!$B$34)))))*OptimumBenefits!$B26</f>
        <v>0.55046399999999995</v>
      </c>
      <c r="GT26" s="418">
        <f ca="1">GS26*IF($B26=Salary!$B26,Salary!$I26,"")</f>
        <v>33867.713575176123</v>
      </c>
      <c r="GU26" s="419">
        <f ca="1">IF($B26&lt;Main!$B$10,0,(VLOOKUP(GR26,'Survival Probability'!$A$3:$F$98,6)/(1+Main!$B$5)^(OptimumBenefits!GR26-OptimumBenefits!$A26))*(VLOOKUP(GR26,'Survival Probability'!$A$3:$F$98,3)/VLOOKUP($A26,'Survival Probability'!$A$3:$F$98,3)))</f>
        <v>5.3019352428396544</v>
      </c>
      <c r="GV26" s="282">
        <f t="shared" ca="1" si="78"/>
        <v>179564.42419862529</v>
      </c>
      <c r="GW26" s="200">
        <f t="shared" ref="GW26:JH26" si="1520">GW25</f>
        <v>65</v>
      </c>
      <c r="GX26" s="416">
        <f>IF($B26&lt;Main!$B$10,0,HLOOKUP(GW26,ReplacementRates!$A$3:$BE$59,ReplacementRates!$A25-5,1))*IF(Main!$B$30=1,Main!$B$31,(IF(OptimumBenefits!$B26&lt;20,Main!$B$31,IF(OptimumBenefits!$B26&lt;25,Main!$B$32,IF(OptimumBenefits!$B26&lt;30,Main!$B$33,Main!$B$34)))))*OptimumBenefits!$B26</f>
        <v>0.56400000000000006</v>
      </c>
      <c r="GY26" s="418">
        <f ca="1">GX26*IF($B26=Salary!$B26,Salary!$I26,"")</f>
        <v>34700.526204073904</v>
      </c>
      <c r="GZ26" s="419">
        <f ca="1">IF($B26&lt;Main!$B$10,0,(VLOOKUP(GW26,'Survival Probability'!$A$3:$F$98,6)/(1+Main!$B$5)^(OptimumBenefits!GW26-OptimumBenefits!$A26))*(VLOOKUP(GW26,'Survival Probability'!$A$3:$F$98,3)/VLOOKUP($A26,'Survival Probability'!$A$3:$F$98,3)))</f>
        <v>4.8603989777684875</v>
      </c>
      <c r="HA26" s="282">
        <f t="shared" ca="1" si="80"/>
        <v>168658.40209030942</v>
      </c>
      <c r="HB26" s="200">
        <f t="shared" ref="HB26:JM26" si="1521">HB25</f>
        <v>66</v>
      </c>
      <c r="HC26" s="416">
        <f>IF($B26&lt;Main!$B$10,0,HLOOKUP(HB26,ReplacementRates!$A$3:$BE$59,ReplacementRates!$A25-5,1))*IF(Main!$B$30=1,Main!$B$31,(IF(OptimumBenefits!$B26&lt;20,Main!$B$31,IF(OptimumBenefits!$B26&lt;25,Main!$B$32,IF(OptimumBenefits!$B26&lt;30,Main!$B$33,Main!$B$34)))))*OptimumBenefits!$B26</f>
        <v>0.56400000000000006</v>
      </c>
      <c r="HD26" s="418">
        <f ca="1">HC26*IF($B26=Salary!$B26,Salary!$I26,"")</f>
        <v>34700.526204073904</v>
      </c>
      <c r="HE26" s="419">
        <f ca="1">IF($B26&lt;Main!$B$10,0,(VLOOKUP(HB26,'Survival Probability'!$A$3:$F$98,6)/(1+Main!$B$5)^(OptimumBenefits!HB26-OptimumBenefits!$A26))*(VLOOKUP(HB26,'Survival Probability'!$A$3:$F$98,3)/VLOOKUP($A26,'Survival Probability'!$A$3:$F$98,3)))</f>
        <v>4.4503468681184319</v>
      </c>
      <c r="HF26" s="282">
        <f t="shared" ca="1" si="82"/>
        <v>154429.37811436187</v>
      </c>
      <c r="HG26" s="200">
        <f t="shared" ref="HG26:JR26" si="1522">HG25</f>
        <v>67</v>
      </c>
      <c r="HH26" s="416">
        <f>IF($B26&lt;Main!$B$10,0,HLOOKUP(HG26,ReplacementRates!$A$3:$BE$59,ReplacementRates!$A25-5,1))*IF(Main!$B$30=1,Main!$B$31,(IF(OptimumBenefits!$B26&lt;20,Main!$B$31,IF(OptimumBenefits!$B26&lt;25,Main!$B$32,IF(OptimumBenefits!$B26&lt;30,Main!$B$33,Main!$B$34)))))*OptimumBenefits!$B26</f>
        <v>0.56400000000000006</v>
      </c>
      <c r="HI26" s="418">
        <f ca="1">HH26*IF($B26=Salary!$B26,Salary!$I26,"")</f>
        <v>34700.526204073904</v>
      </c>
      <c r="HJ26" s="419">
        <f ca="1">IF($B26&lt;Main!$B$10,0,(VLOOKUP(HG26,'Survival Probability'!$A$3:$F$98,6)/(1+Main!$B$5)^(OptimumBenefits!HG26-OptimumBenefits!$A26))*(VLOOKUP(HG26,'Survival Probability'!$A$3:$F$98,3)/VLOOKUP($A26,'Survival Probability'!$A$3:$F$98,3)))</f>
        <v>4.0696647925030014</v>
      </c>
      <c r="HK26" s="282">
        <f t="shared" ca="1" si="84"/>
        <v>141219.50977404739</v>
      </c>
      <c r="HL26" s="200">
        <f t="shared" ref="HL26:JW26" si="1523">HL25</f>
        <v>68</v>
      </c>
      <c r="HM26" s="416">
        <f>IF($B26&lt;Main!$B$10,0,HLOOKUP(HL26,ReplacementRates!$A$3:$BE$59,ReplacementRates!$A25-5,1))*IF(Main!$B$30=1,Main!$B$31,(IF(OptimumBenefits!$B26&lt;20,Main!$B$31,IF(OptimumBenefits!$B26&lt;25,Main!$B$32,IF(OptimumBenefits!$B26&lt;30,Main!$B$33,Main!$B$34)))))*OptimumBenefits!$B26</f>
        <v>0.56400000000000006</v>
      </c>
      <c r="HN26" s="418">
        <f ca="1">HM26*IF($B26=Salary!$B26,Salary!$I26,"")</f>
        <v>34700.526204073904</v>
      </c>
      <c r="HO26" s="419">
        <f ca="1">IF($B26&lt;Main!$B$10,0,(VLOOKUP(HL26,'Survival Probability'!$A$3:$F$98,6)/(1+Main!$B$5)^(OptimumBenefits!HL26-OptimumBenefits!$A26))*(VLOOKUP(HL26,'Survival Probability'!$A$3:$F$98,3)/VLOOKUP($A26,'Survival Probability'!$A$3:$F$98,3)))</f>
        <v>3.7163522118769019</v>
      </c>
      <c r="HP26" s="282">
        <f t="shared" ca="1" si="86"/>
        <v>128959.37731180244</v>
      </c>
      <c r="HQ26" s="200">
        <f t="shared" ref="HQ26:KB26" si="1524">HQ25</f>
        <v>69</v>
      </c>
      <c r="HR26" s="416">
        <f>IF($B26&lt;Main!$B$10,0,HLOOKUP(HQ26,ReplacementRates!$A$3:$BE$59,ReplacementRates!$A25-5,1))*IF(Main!$B$30=1,Main!$B$31,(IF(OptimumBenefits!$B26&lt;20,Main!$B$31,IF(OptimumBenefits!$B26&lt;25,Main!$B$32,IF(OptimumBenefits!$B26&lt;30,Main!$B$33,Main!$B$34)))))*OptimumBenefits!$B26</f>
        <v>0.56400000000000006</v>
      </c>
      <c r="HS26" s="418">
        <f ca="1">HR26*IF($B26=Salary!$B26,Salary!$I26,"")</f>
        <v>34700.526204073904</v>
      </c>
      <c r="HT26" s="419">
        <f ca="1">IF($B26&lt;Main!$B$10,0,(VLOOKUP(HQ26,'Survival Probability'!$A$3:$F$98,6)/(1+Main!$B$5)^(OptimumBenefits!HQ26-OptimumBenefits!$A26))*(VLOOKUP(HQ26,'Survival Probability'!$A$3:$F$98,3)/VLOOKUP($A26,'Survival Probability'!$A$3:$F$98,3)))</f>
        <v>3.3886182230346162</v>
      </c>
      <c r="HU26" s="282">
        <f t="shared" ca="1" si="88"/>
        <v>117586.83544401504</v>
      </c>
      <c r="HV26" s="200">
        <f t="shared" ref="HV26:KG26" si="1525">HV25</f>
        <v>70</v>
      </c>
      <c r="HW26" s="416">
        <f>IF($B26&lt;Main!$B$10,0,HLOOKUP(HV26,ReplacementRates!$A$3:$BE$59,ReplacementRates!$A25-5,1))*IF(Main!$B$30=1,Main!$B$31,(IF(OptimumBenefits!$B26&lt;20,Main!$B$31,IF(OptimumBenefits!$B26&lt;25,Main!$B$32,IF(OptimumBenefits!$B26&lt;30,Main!$B$33,Main!$B$34)))))*OptimumBenefits!$B26</f>
        <v>0.56400000000000006</v>
      </c>
      <c r="HX26" s="418">
        <f ca="1">HW26*IF($B26=Salary!$B26,Salary!$I26,"")</f>
        <v>34700.526204073904</v>
      </c>
      <c r="HY26" s="419">
        <f ca="1">IF($B26&lt;Main!$B$10,0,(VLOOKUP(HV26,'Survival Probability'!$A$3:$F$98,6)/(1+Main!$B$5)^(OptimumBenefits!HV26-OptimumBenefits!$A26))*(VLOOKUP(HV26,'Survival Probability'!$A$3:$F$98,3)/VLOOKUP($A26,'Survival Probability'!$A$3:$F$98,3)))</f>
        <v>3.0847744039228333</v>
      </c>
      <c r="HZ26" s="282">
        <f t="shared" ca="1" si="90"/>
        <v>107043.29503698074</v>
      </c>
      <c r="IA26" s="200">
        <f t="shared" ref="IA26:KL26" si="1526">IA25</f>
        <v>71</v>
      </c>
      <c r="IB26" s="416">
        <f>IF($B26&lt;Main!$B$10,0,HLOOKUP(IA26,ReplacementRates!$A$3:$BE$59,ReplacementRates!$A25-5,1))*IF(Main!$B$30=1,Main!$B$31,(IF(OptimumBenefits!$B26&lt;20,Main!$B$31,IF(OptimumBenefits!$B26&lt;25,Main!$B$32,IF(OptimumBenefits!$B26&lt;30,Main!$B$33,Main!$B$34)))))*OptimumBenefits!$B26</f>
        <v>0.56400000000000006</v>
      </c>
      <c r="IC26" s="418">
        <f ca="1">IB26*IF($B26=Salary!$B26,Salary!$I26,"")</f>
        <v>34700.526204073904</v>
      </c>
      <c r="ID26" s="419">
        <f ca="1">IF($B26&lt;Main!$B$10,0,(VLOOKUP(IA26,'Survival Probability'!$A$3:$F$98,6)/(1+Main!$B$5)^(OptimumBenefits!IA26-OptimumBenefits!$A26))*(VLOOKUP(IA26,'Survival Probability'!$A$3:$F$98,3)/VLOOKUP($A26,'Survival Probability'!$A$3:$F$98,3)))</f>
        <v>2.8032314176203923</v>
      </c>
      <c r="IE26" s="282">
        <f t="shared" ca="1" si="92"/>
        <v>97273.605263219666</v>
      </c>
      <c r="IF26" s="200">
        <f t="shared" ref="IF26:KP26" si="1527">IF25</f>
        <v>72</v>
      </c>
      <c r="IG26" s="416">
        <f>IF($B26&lt;Main!$B$10,0,HLOOKUP(IF26,ReplacementRates!$A$3:$BE$59,ReplacementRates!$A25-5,1))*IF(Main!$B$30=1,Main!$B$31,(IF(OptimumBenefits!$B26&lt;20,Main!$B$31,IF(OptimumBenefits!$B26&lt;25,Main!$B$32,IF(OptimumBenefits!$B26&lt;30,Main!$B$33,Main!$B$34)))))*OptimumBenefits!$B26</f>
        <v>0.56400000000000006</v>
      </c>
      <c r="IH26" s="418">
        <f ca="1">IG26*IF($B26=Salary!$B26,Salary!$I26,"")</f>
        <v>34700.526204073904</v>
      </c>
      <c r="II26" s="419">
        <f ca="1">IF($B26&lt;Main!$B$10,0,(VLOOKUP(IF26,'Survival Probability'!$A$3:$F$98,6)/(1+Main!$B$5)^(OptimumBenefits!IF26-OptimumBenefits!$A26))*(VLOOKUP(IF26,'Survival Probability'!$A$3:$F$98,3)/VLOOKUP($A26,'Survival Probability'!$A$3:$F$98,3)))</f>
        <v>2.5424944807841969</v>
      </c>
      <c r="IJ26" s="282">
        <f t="shared" ca="1" si="94"/>
        <v>88225.896354165307</v>
      </c>
      <c r="IK26" s="200">
        <f t="shared" ref="IK26:KP26" si="1528">IK25</f>
        <v>73</v>
      </c>
      <c r="IL26" s="416">
        <f>IF($B26&lt;Main!$B$10,0,HLOOKUP(IK26,ReplacementRates!$A$3:$BE$59,ReplacementRates!$A25-5,1))*IF(Main!$B$30=1,Main!$B$31,(IF(OptimumBenefits!$B26&lt;20,Main!$B$31,IF(OptimumBenefits!$B26&lt;25,Main!$B$32,IF(OptimumBenefits!$B26&lt;30,Main!$B$33,Main!$B$34)))))*OptimumBenefits!$B26</f>
        <v>0.56400000000000006</v>
      </c>
      <c r="IM26" s="418">
        <f ca="1">IL26*IF($B26=Salary!$B26,Salary!$I26,"")</f>
        <v>34700.526204073904</v>
      </c>
      <c r="IN26" s="419">
        <f ca="1">IF($B26&lt;Main!$B$10,0,(VLOOKUP(IK26,'Survival Probability'!$A$3:$F$98,6)/(1+Main!$B$5)^(OptimumBenefits!IK26-OptimumBenefits!$A26))*(VLOOKUP(IK26,'Survival Probability'!$A$3:$F$98,3)/VLOOKUP($A26,'Survival Probability'!$A$3:$F$98,3)))</f>
        <v>2.3012802386549698</v>
      </c>
      <c r="IO26" s="282">
        <f t="shared" ca="1" si="96"/>
        <v>79855.635224364232</v>
      </c>
      <c r="IP26" s="200">
        <f t="shared" ref="IP26:KP26" si="1529">IP25</f>
        <v>74</v>
      </c>
      <c r="IQ26" s="416">
        <f>IF($B26&lt;Main!$B$10,0,HLOOKUP(IP26,ReplacementRates!$A$3:$BE$59,ReplacementRates!$A25-5,1))*IF(Main!$B$30=1,Main!$B$31,(IF(OptimumBenefits!$B26&lt;20,Main!$B$31,IF(OptimumBenefits!$B26&lt;25,Main!$B$32,IF(OptimumBenefits!$B26&lt;30,Main!$B$33,Main!$B$34)))))*OptimumBenefits!$B26</f>
        <v>0.56400000000000006</v>
      </c>
      <c r="IR26" s="418">
        <f ca="1">IQ26*IF($B26=Salary!$B26,Salary!$I26,"")</f>
        <v>34700.526204073904</v>
      </c>
      <c r="IS26" s="419">
        <f ca="1">IF($B26&lt;Main!$B$10,0,(VLOOKUP(IP26,'Survival Probability'!$A$3:$F$98,6)/(1+Main!$B$5)^(OptimumBenefits!IP26-OptimumBenefits!$A26))*(VLOOKUP(IP26,'Survival Probability'!$A$3:$F$98,3)/VLOOKUP($A26,'Survival Probability'!$A$3:$F$98,3)))</f>
        <v>2.0785001778899224</v>
      </c>
      <c r="IT26" s="282">
        <f t="shared" ca="1" si="98"/>
        <v>72125.049888041525</v>
      </c>
      <c r="IU26" s="200">
        <f t="shared" ref="IU26:KP26" si="1530">IU25</f>
        <v>75</v>
      </c>
      <c r="IV26" s="416">
        <f>IF($B26&lt;Main!$B$10,0,HLOOKUP(IU26,ReplacementRates!$A$3:$BE$59,ReplacementRates!$A25-5,1))*IF(Main!$B$30=1,Main!$B$31,(IF(OptimumBenefits!$B26&lt;20,Main!$B$31,IF(OptimumBenefits!$B26&lt;25,Main!$B$32,IF(OptimumBenefits!$B26&lt;30,Main!$B$33,Main!$B$34)))))*OptimumBenefits!$B26</f>
        <v>0.56400000000000006</v>
      </c>
      <c r="IW26" s="418">
        <f ca="1">IV26*IF($B26=Salary!$B26,Salary!$I26,"")</f>
        <v>34700.526204073904</v>
      </c>
      <c r="IX26" s="419">
        <f ca="1">IF($B26&lt;Main!$B$10,0,(VLOOKUP(IU26,'Survival Probability'!$A$3:$F$98,6)/(1+Main!$B$5)^(OptimumBenefits!IU26-OptimumBenefits!$A26))*(VLOOKUP(IU26,'Survival Probability'!$A$3:$F$98,3)/VLOOKUP($A26,'Survival Probability'!$A$3:$F$98,3)))</f>
        <v>1.8730849603643331</v>
      </c>
      <c r="IY26" s="282">
        <f t="shared" ca="1" si="100"/>
        <v>64997.03374957927</v>
      </c>
      <c r="IZ26" s="200">
        <f t="shared" ref="IZ26:KP26" si="1531">IZ25</f>
        <v>76</v>
      </c>
      <c r="JA26" s="416">
        <f>IF($B26&lt;Main!$B$10,0,HLOOKUP(IZ26,ReplacementRates!$A$3:$BE$59,ReplacementRates!$A25-5,1))*IF(Main!$B$30=1,Main!$B$31,(IF(OptimumBenefits!$B26&lt;20,Main!$B$31,IF(OptimumBenefits!$B26&lt;25,Main!$B$32,IF(OptimumBenefits!$B26&lt;30,Main!$B$33,Main!$B$34)))))*OptimumBenefits!$B26</f>
        <v>0.56400000000000006</v>
      </c>
      <c r="JB26" s="418">
        <f ca="1">JA26*IF($B26=Salary!$B26,Salary!$I26,"")</f>
        <v>34700.526204073904</v>
      </c>
      <c r="JC26" s="419">
        <f ca="1">IF($B26&lt;Main!$B$10,0,(VLOOKUP(IZ26,'Survival Probability'!$A$3:$F$98,6)/(1+Main!$B$5)^(OptimumBenefits!IZ26-OptimumBenefits!$A26))*(VLOOKUP(IZ26,'Survival Probability'!$A$3:$F$98,3)/VLOOKUP($A26,'Survival Probability'!$A$3:$F$98,3)))</f>
        <v>1.6839898647379588</v>
      </c>
      <c r="JD26" s="282">
        <f t="shared" ca="1" si="102"/>
        <v>58435.334428734408</v>
      </c>
      <c r="JE26" s="200">
        <f t="shared" ref="JE26:KP26" si="1532">JE25</f>
        <v>77</v>
      </c>
      <c r="JF26" s="416">
        <f>IF($B26&lt;Main!$B$10,0,HLOOKUP(JE26,ReplacementRates!$A$3:$BE$59,ReplacementRates!$A25-5,1))*IF(Main!$B$30=1,Main!$B$31,(IF(OptimumBenefits!$B26&lt;20,Main!$B$31,IF(OptimumBenefits!$B26&lt;25,Main!$B$32,IF(OptimumBenefits!$B26&lt;30,Main!$B$33,Main!$B$34)))))*OptimumBenefits!$B26</f>
        <v>0.56400000000000006</v>
      </c>
      <c r="JG26" s="418">
        <f ca="1">JF26*IF($B26=Salary!$B26,Salary!$I26,"")</f>
        <v>34700.526204073904</v>
      </c>
      <c r="JH26" s="419">
        <f ca="1">IF($B26&lt;Main!$B$10,0,(VLOOKUP(JE26,'Survival Probability'!$A$3:$F$98,6)/(1+Main!$B$5)^(OptimumBenefits!JE26-OptimumBenefits!$A26))*(VLOOKUP(JE26,'Survival Probability'!$A$3:$F$98,3)/VLOOKUP($A26,'Survival Probability'!$A$3:$F$98,3)))</f>
        <v>1.5102005435730832</v>
      </c>
      <c r="JI26" s="282">
        <f t="shared" ca="1" si="104"/>
        <v>52404.753535664429</v>
      </c>
      <c r="JJ26" s="200">
        <f t="shared" ref="JJ26:KP26" si="1533">JJ25</f>
        <v>78</v>
      </c>
      <c r="JK26" s="416">
        <f>IF($B26&lt;Main!$B$10,0,HLOOKUP(JJ26,ReplacementRates!$A$3:$BE$59,ReplacementRates!$A25-5,1))*IF(Main!$B$30=1,Main!$B$31,(IF(OptimumBenefits!$B26&lt;20,Main!$B$31,IF(OptimumBenefits!$B26&lt;25,Main!$B$32,IF(OptimumBenefits!$B26&lt;30,Main!$B$33,Main!$B$34)))))*OptimumBenefits!$B26</f>
        <v>0.56400000000000006</v>
      </c>
      <c r="JL26" s="418">
        <f ca="1">JK26*IF($B26=Salary!$B26,Salary!$I26,"")</f>
        <v>34700.526204073904</v>
      </c>
      <c r="JM26" s="419">
        <f ca="1">IF($B26&lt;Main!$B$10,0,(VLOOKUP(JJ26,'Survival Probability'!$A$3:$F$98,6)/(1+Main!$B$5)^(OptimumBenefits!JJ26-OptimumBenefits!$A26))*(VLOOKUP(JJ26,'Survival Probability'!$A$3:$F$98,3)/VLOOKUP($A26,'Survival Probability'!$A$3:$F$98,3)))</f>
        <v>1.3507563187795451</v>
      </c>
      <c r="JN26" s="282">
        <f t="shared" ca="1" si="106"/>
        <v>46871.955035128005</v>
      </c>
      <c r="JO26" s="200">
        <f t="shared" ref="JO26:KP26" si="1534">JO25</f>
        <v>79</v>
      </c>
      <c r="JP26" s="416">
        <f>IF($B26&lt;Main!$B$10,0,HLOOKUP(JO26,ReplacementRates!$A$3:$BE$59,ReplacementRates!$A25-5,1))*IF(Main!$B$30=1,Main!$B$31,(IF(OptimumBenefits!$B26&lt;20,Main!$B$31,IF(OptimumBenefits!$B26&lt;25,Main!$B$32,IF(OptimumBenefits!$B26&lt;30,Main!$B$33,Main!$B$34)))))*OptimumBenefits!$B26</f>
        <v>0.56400000000000006</v>
      </c>
      <c r="JQ26" s="418">
        <f ca="1">JP26*IF($B26=Salary!$B26,Salary!$I26,"")</f>
        <v>34700.526204073904</v>
      </c>
      <c r="JR26" s="419">
        <f ca="1">IF($B26&lt;Main!$B$10,0,(VLOOKUP(JO26,'Survival Probability'!$A$3:$F$98,6)/(1+Main!$B$5)^(OptimumBenefits!JO26-OptimumBenefits!$A26))*(VLOOKUP(JO26,'Survival Probability'!$A$3:$F$98,3)/VLOOKUP($A26,'Survival Probability'!$A$3:$F$98,3)))</f>
        <v>1.2047214225399785</v>
      </c>
      <c r="JS26" s="282">
        <f t="shared" ca="1" si="108"/>
        <v>41804.46729145771</v>
      </c>
      <c r="JT26" s="200">
        <f t="shared" ref="JT26:KP26" si="1535">JT25</f>
        <v>80</v>
      </c>
      <c r="JU26" s="416">
        <f>IF($B26&lt;Main!$B$10,0,HLOOKUP(JT26,ReplacementRates!$A$3:$BE$59,ReplacementRates!$A25-5,1))*IF(Main!$B$30=1,Main!$B$31,(IF(OptimumBenefits!$B26&lt;20,Main!$B$31,IF(OptimumBenefits!$B26&lt;25,Main!$B$32,IF(OptimumBenefits!$B26&lt;30,Main!$B$33,Main!$B$34)))))*OptimumBenefits!$B26</f>
        <v>0.56400000000000006</v>
      </c>
      <c r="JV26" s="418">
        <f ca="1">JU26*IF($B26=Salary!$B26,Salary!$I26,"")</f>
        <v>34700.526204073904</v>
      </c>
      <c r="JW26" s="419">
        <f ca="1">IF($B26&lt;Main!$B$10,0,(VLOOKUP(JT26,'Survival Probability'!$A$3:$F$98,6)/(1+Main!$B$5)^(OptimumBenefits!JT26-OptimumBenefits!$A26))*(VLOOKUP(JT26,'Survival Probability'!$A$3:$F$98,3)/VLOOKUP($A26,'Survival Probability'!$A$3:$F$98,3)))</f>
        <v>1.0711747439493331</v>
      </c>
      <c r="JX26" s="282">
        <f t="shared" ca="1" si="110"/>
        <v>37170.327271555987</v>
      </c>
      <c r="JY26" s="200">
        <f t="shared" ref="JY26:KP26" si="1536">JY25</f>
        <v>81</v>
      </c>
      <c r="JZ26" s="416">
        <f>IF($B26&lt;Main!$B$10,0,HLOOKUP(JY26,ReplacementRates!$A$3:$BE$59,ReplacementRates!$A25-5,1))*IF(Main!$B$30=1,Main!$B$31,(IF(OptimumBenefits!$B26&lt;20,Main!$B$31,IF(OptimumBenefits!$B26&lt;25,Main!$B$32,IF(OptimumBenefits!$B26&lt;30,Main!$B$33,Main!$B$34)))))*OptimumBenefits!$B26</f>
        <v>0.56400000000000006</v>
      </c>
      <c r="KA26" s="418">
        <f ca="1">JZ26*IF($B26=Salary!$B26,Salary!$I26,"")</f>
        <v>34700.526204073904</v>
      </c>
      <c r="KB26" s="419">
        <f ca="1">IF($B26&lt;Main!$B$10,0,(VLOOKUP(JY26,'Survival Probability'!$A$3:$F$98,6)/(1+Main!$B$5)^(OptimumBenefits!JY26-OptimumBenefits!$A26))*(VLOOKUP(JY26,'Survival Probability'!$A$3:$F$98,3)/VLOOKUP($A26,'Survival Probability'!$A$3:$F$98,3)))</f>
        <v>0.94925807446035282</v>
      </c>
      <c r="KC26" s="282">
        <f t="shared" ca="1" si="112"/>
        <v>32939.754687240209</v>
      </c>
      <c r="KD26" s="200">
        <f t="shared" ref="KD26:KP26" si="1537">KD25</f>
        <v>82</v>
      </c>
      <c r="KE26" s="416">
        <f>IF($B26&lt;Main!$B$10,0,HLOOKUP(KD26,ReplacementRates!$A$3:$BE$59,ReplacementRates!$A25-5,1))*IF(Main!$B$30=1,Main!$B$31,(IF(OptimumBenefits!$B26&lt;20,Main!$B$31,IF(OptimumBenefits!$B26&lt;25,Main!$B$32,IF(OptimumBenefits!$B26&lt;30,Main!$B$33,Main!$B$34)))))*OptimumBenefits!$B26</f>
        <v>0.56400000000000006</v>
      </c>
      <c r="KF26" s="418">
        <f ca="1">KE26*IF($B26=Salary!$B26,Salary!$I26,"")</f>
        <v>34700.526204073904</v>
      </c>
      <c r="KG26" s="419">
        <f ca="1">IF($B26&lt;Main!$B$10,0,(VLOOKUP(KD26,'Survival Probability'!$A$3:$F$98,6)/(1+Main!$B$5)^(OptimumBenefits!KD26-OptimumBenefits!$A26))*(VLOOKUP(KD26,'Survival Probability'!$A$3:$F$98,3)/VLOOKUP($A26,'Survival Probability'!$A$3:$F$98,3)))</f>
        <v>0.83817239977718228</v>
      </c>
      <c r="KH26" s="282">
        <f t="shared" ca="1" si="114"/>
        <v>29085.023321999623</v>
      </c>
      <c r="KI26" s="200">
        <f t="shared" ref="KI26:KP26" si="1538">KI25</f>
        <v>83</v>
      </c>
      <c r="KJ26" s="416">
        <f>IF($B26&lt;Main!$B$10,0,HLOOKUP(KI26,ReplacementRates!$A$3:$BE$59,ReplacementRates!$A25-5,1))*IF(Main!$B$30=1,Main!$B$31,(IF(OptimumBenefits!$B26&lt;20,Main!$B$31,IF(OptimumBenefits!$B26&lt;25,Main!$B$32,IF(OptimumBenefits!$B26&lt;30,Main!$B$33,Main!$B$34)))))*OptimumBenefits!$B26</f>
        <v>0.56400000000000006</v>
      </c>
      <c r="KK26" s="418">
        <f ca="1">KJ26*IF($B26=Salary!$B26,Salary!$I26,"")</f>
        <v>34700.526204073904</v>
      </c>
      <c r="KL26" s="419">
        <f ca="1">IF($B26&lt;Main!$B$10,0,(VLOOKUP(KI26,'Survival Probability'!$A$3:$F$98,6)/(1+Main!$B$5)^(OptimumBenefits!KI26-OptimumBenefits!$A26))*(VLOOKUP(KI26,'Survival Probability'!$A$3:$F$98,3)/VLOOKUP($A26,'Survival Probability'!$A$3:$F$98,3)))</f>
        <v>0.73717334526656308</v>
      </c>
      <c r="KM26" s="282">
        <f t="shared" ca="1" si="116"/>
        <v>25580.30298436719</v>
      </c>
      <c r="KN26" s="200">
        <f t="shared" ref="KN26:KP26" si="1539">KN25</f>
        <v>84</v>
      </c>
      <c r="KO26" s="416">
        <f>IF($B26&lt;Main!$B$10,0,HLOOKUP(KN26,ReplacementRates!$A$3:$BE$59,ReplacementRates!$A25-5,1))*IF(Main!$B$30=1,Main!$B$31,(IF(OptimumBenefits!$B26&lt;20,Main!$B$31,IF(OptimumBenefits!$B26&lt;25,Main!$B$32,IF(OptimumBenefits!$B26&lt;30,Main!$B$33,Main!$B$34)))))*OptimumBenefits!$B26</f>
        <v>0.56400000000000006</v>
      </c>
      <c r="KP26" s="418">
        <f ca="1">KO26*IF($B26=Salary!$B26,Salary!$I26,"")</f>
        <v>34700.526204073904</v>
      </c>
    </row>
    <row r="27" spans="1:302">
      <c r="A27" s="205">
        <f t="shared" si="178"/>
        <v>50</v>
      </c>
      <c r="B27" s="205">
        <v>25</v>
      </c>
      <c r="C27" s="205" t="e">
        <f t="shared" ca="1" si="357"/>
        <v>#N/A</v>
      </c>
      <c r="D27" s="271">
        <f t="shared" ca="1" si="536"/>
        <v>371638.71353312623</v>
      </c>
      <c r="E27" s="201">
        <f t="shared" si="179"/>
        <v>25</v>
      </c>
      <c r="F27" s="416">
        <f>IF($B27&lt;Main!$B$10,0,HLOOKUP(E27,ReplacementRates!$A$3:$BE$59,ReplacementRates!$A26-5,1))*IF(Main!$B$30=1,Main!$B$31,(IF(OptimumBenefits!$B27&lt;20,Main!$B$31,IF(OptimumBenefits!$B27&lt;25,Main!$B$32,IF(OptimumBenefits!$B27&lt;30,Main!$B$33,Main!$B$34)))))*OptimumBenefits!$B27</f>
        <v>0</v>
      </c>
      <c r="G27" s="418">
        <f ca="1">F27*IF($B27=Salary!$B27,Salary!$I27,"")</f>
        <v>0</v>
      </c>
      <c r="H27" s="419">
        <f ca="1">IF($B27&lt;Main!$B$10,0,(VLOOKUP(E27,'Survival Probability'!$A$3:$F$98,6)/(1+Main!$B$5)^(OptimumBenefits!E27-OptimumBenefits!$A27))*(VLOOKUP(E27,'Survival Probability'!$A$3:$F$98,3)/VLOOKUP($A27,'Survival Probability'!$A$3:$F$98,3)))</f>
        <v>5.4855483663656468</v>
      </c>
      <c r="I27" s="282">
        <f>IF($A27&gt;E27,0,H27*G27)</f>
        <v>0</v>
      </c>
      <c r="J27" s="200">
        <f t="shared" ref="J27:N27" si="1540">J26</f>
        <v>26</v>
      </c>
      <c r="K27" s="416">
        <f>IF($B27&lt;Main!$B$10,0,HLOOKUP(J27,ReplacementRates!$A$3:$BE$59,ReplacementRates!$A26-5,1))*IF(Main!$B$30=1,Main!$B$31,(IF(OptimumBenefits!$B27&lt;20,Main!$B$31,IF(OptimumBenefits!$B27&lt;25,Main!$B$32,IF(OptimumBenefits!$B27&lt;30,Main!$B$33,Main!$B$34)))))*OptimumBenefits!$B27</f>
        <v>0</v>
      </c>
      <c r="L27" s="418">
        <f ca="1">K27*IF($B27=Salary!$B27,Salary!$I27,"")</f>
        <v>0</v>
      </c>
      <c r="M27" s="419">
        <f ca="1">IF($B27&lt;Main!$B$10,0,(VLOOKUP(J27,'Survival Probability'!$A$3:$F$98,6)/(1+Main!$B$5)^(OptimumBenefits!J27-OptimumBenefits!$A27))*(VLOOKUP(J27,'Survival Probability'!$A$3:$F$98,3)/VLOOKUP($A27,'Survival Probability'!$A$3:$F$98,3)))</f>
        <v>5.1257739745927005</v>
      </c>
      <c r="N27" s="282">
        <f t="shared" si="2"/>
        <v>0</v>
      </c>
      <c r="O27" s="200">
        <f t="shared" ref="O27:BZ27" si="1541">O26</f>
        <v>27</v>
      </c>
      <c r="P27" s="416">
        <f>IF($B27&lt;Main!$B$10,0,HLOOKUP(O27,ReplacementRates!$A$3:$BE$59,ReplacementRates!$A26-5,1))*IF(Main!$B$30=1,Main!$B$31,(IF(OptimumBenefits!$B27&lt;20,Main!$B$31,IF(OptimumBenefits!$B27&lt;25,Main!$B$32,IF(OptimumBenefits!$B27&lt;30,Main!$B$33,Main!$B$34)))))*OptimumBenefits!$B27</f>
        <v>0</v>
      </c>
      <c r="Q27" s="418">
        <f ca="1">P27*IF($B27=Salary!$B27,Salary!$I27,"")</f>
        <v>0</v>
      </c>
      <c r="R27" s="419">
        <f ca="1">IF($B27&lt;Main!$B$10,0,(VLOOKUP(O27,'Survival Probability'!$A$3:$F$98,6)/(1+Main!$B$5)^(OptimumBenefits!O27-OptimumBenefits!$A27))*(VLOOKUP(O27,'Survival Probability'!$A$3:$F$98,3)/VLOOKUP($A27,'Survival Probability'!$A$3:$F$98,3)))</f>
        <v>4.7895264877330108</v>
      </c>
      <c r="S27" s="282">
        <f t="shared" si="4"/>
        <v>0</v>
      </c>
      <c r="T27" s="200">
        <f t="shared" ref="T27:CE27" si="1542">T26</f>
        <v>28</v>
      </c>
      <c r="U27" s="416">
        <f>IF($B27&lt;Main!$B$10,0,HLOOKUP(T27,ReplacementRates!$A$3:$BE$59,ReplacementRates!$A26-5,1))*IF(Main!$B$30=1,Main!$B$31,(IF(OptimumBenefits!$B27&lt;20,Main!$B$31,IF(OptimumBenefits!$B27&lt;25,Main!$B$32,IF(OptimumBenefits!$B27&lt;30,Main!$B$33,Main!$B$34)))))*OptimumBenefits!$B27</f>
        <v>0</v>
      </c>
      <c r="V27" s="418">
        <f ca="1">U27*IF($B27=Salary!$B27,Salary!$I27,"")</f>
        <v>0</v>
      </c>
      <c r="W27" s="419">
        <f ca="1">IF($B27&lt;Main!$B$10,0,(VLOOKUP(T27,'Survival Probability'!$A$3:$F$98,6)/(1+Main!$B$5)^(OptimumBenefits!T27-OptimumBenefits!$A27))*(VLOOKUP(T27,'Survival Probability'!$A$3:$F$98,3)/VLOOKUP($A27,'Survival Probability'!$A$3:$F$98,3)))</f>
        <v>4.4752705085046918</v>
      </c>
      <c r="X27" s="282">
        <f t="shared" si="6"/>
        <v>0</v>
      </c>
      <c r="Y27" s="200">
        <f t="shared" ref="Y27:CJ27" si="1543">Y26</f>
        <v>29</v>
      </c>
      <c r="Z27" s="416">
        <f>IF($B27&lt;Main!$B$10,0,HLOOKUP(Y27,ReplacementRates!$A$3:$BE$59,ReplacementRates!$A26-5,1))*IF(Main!$B$30=1,Main!$B$31,(IF(OptimumBenefits!$B27&lt;20,Main!$B$31,IF(OptimumBenefits!$B27&lt;25,Main!$B$32,IF(OptimumBenefits!$B27&lt;30,Main!$B$33,Main!$B$34)))))*OptimumBenefits!$B27</f>
        <v>0</v>
      </c>
      <c r="AA27" s="418">
        <f ca="1">Z27*IF($B27=Salary!$B27,Salary!$I27,"")</f>
        <v>0</v>
      </c>
      <c r="AB27" s="419">
        <f ca="1">IF($B27&lt;Main!$B$10,0,(VLOOKUP(Y27,'Survival Probability'!$A$3:$F$98,6)/(1+Main!$B$5)^(OptimumBenefits!Y27-OptimumBenefits!$A27))*(VLOOKUP(Y27,'Survival Probability'!$A$3:$F$98,3)/VLOOKUP($A27,'Survival Probability'!$A$3:$F$98,3)))</f>
        <v>4.1815711305147296</v>
      </c>
      <c r="AC27" s="282">
        <f t="shared" si="8"/>
        <v>0</v>
      </c>
      <c r="AD27" s="200">
        <f t="shared" ref="AD27:CO27" si="1544">AD26</f>
        <v>30</v>
      </c>
      <c r="AE27" s="416">
        <f>IF($B27&lt;Main!$B$10,0,HLOOKUP(AD27,ReplacementRates!$A$3:$BE$59,ReplacementRates!$A26-5,1))*IF(Main!$B$30=1,Main!$B$31,(IF(OptimumBenefits!$B27&lt;20,Main!$B$31,IF(OptimumBenefits!$B27&lt;25,Main!$B$32,IF(OptimumBenefits!$B27&lt;30,Main!$B$33,Main!$B$34)))))*OptimumBenefits!$B27</f>
        <v>0</v>
      </c>
      <c r="AF27" s="418">
        <f ca="1">AE27*IF($B27=Salary!$B27,Salary!$I27,"")</f>
        <v>0</v>
      </c>
      <c r="AG27" s="419">
        <f ca="1">IF($B27&lt;Main!$B$10,0,(VLOOKUP(AD27,'Survival Probability'!$A$3:$F$98,6)/(1+Main!$B$5)^(OptimumBenefits!AD27-OptimumBenefits!$A27))*(VLOOKUP(AD27,'Survival Probability'!$A$3:$F$98,3)/VLOOKUP($A27,'Survival Probability'!$A$3:$F$98,3)))</f>
        <v>3.9070874552290475</v>
      </c>
      <c r="AH27" s="282">
        <f t="shared" si="10"/>
        <v>0</v>
      </c>
      <c r="AI27" s="200">
        <f t="shared" ref="AI27:CT27" si="1545">AI26</f>
        <v>31</v>
      </c>
      <c r="AJ27" s="416">
        <f>IF($B27&lt;Main!$B$10,0,HLOOKUP(AI27,ReplacementRates!$A$3:$BE$59,ReplacementRates!$A26-5,1))*IF(Main!$B$30=1,Main!$B$31,(IF(OptimumBenefits!$B27&lt;20,Main!$B$31,IF(OptimumBenefits!$B27&lt;25,Main!$B$32,IF(OptimumBenefits!$B27&lt;30,Main!$B$33,Main!$B$34)))))*OptimumBenefits!$B27</f>
        <v>0</v>
      </c>
      <c r="AK27" s="418">
        <f ca="1">AJ27*IF($B27=Salary!$B27,Salary!$I27,"")</f>
        <v>0</v>
      </c>
      <c r="AL27" s="419">
        <f ca="1">IF($B27&lt;Main!$B$10,0,(VLOOKUP(AI27,'Survival Probability'!$A$3:$F$98,6)/(1+Main!$B$5)^(OptimumBenefits!AI27-OptimumBenefits!$A27))*(VLOOKUP(AI27,'Survival Probability'!$A$3:$F$98,3)/VLOOKUP($A27,'Survival Probability'!$A$3:$F$98,3)))</f>
        <v>3.6505667162467543</v>
      </c>
      <c r="AM27" s="282">
        <f t="shared" si="12"/>
        <v>0</v>
      </c>
      <c r="AN27" s="200">
        <f t="shared" ref="AN27:CY27" si="1546">AN26</f>
        <v>32</v>
      </c>
      <c r="AO27" s="416">
        <f>IF($B27&lt;Main!$B$10,0,HLOOKUP(AN27,ReplacementRates!$A$3:$BE$59,ReplacementRates!$A26-5,1))*IF(Main!$B$30=1,Main!$B$31,(IF(OptimumBenefits!$B27&lt;20,Main!$B$31,IF(OptimumBenefits!$B27&lt;25,Main!$B$32,IF(OptimumBenefits!$B27&lt;30,Main!$B$33,Main!$B$34)))))*OptimumBenefits!$B27</f>
        <v>0</v>
      </c>
      <c r="AP27" s="418">
        <f ca="1">AO27*IF($B27=Salary!$B27,Salary!$I27,"")</f>
        <v>0</v>
      </c>
      <c r="AQ27" s="419">
        <f ca="1">IF($B27&lt;Main!$B$10,0,(VLOOKUP(AN27,'Survival Probability'!$A$3:$F$98,6)/(1+Main!$B$5)^(OptimumBenefits!AN27-OptimumBenefits!$A27))*(VLOOKUP(AN27,'Survival Probability'!$A$3:$F$98,3)/VLOOKUP($A27,'Survival Probability'!$A$3:$F$98,3)))</f>
        <v>3.4108190770333739</v>
      </c>
      <c r="AR27" s="282">
        <f t="shared" si="14"/>
        <v>0</v>
      </c>
      <c r="AS27" s="200">
        <f t="shared" ref="AS27:DD27" si="1547">AS26</f>
        <v>33</v>
      </c>
      <c r="AT27" s="416">
        <f>IF($B27&lt;Main!$B$10,0,HLOOKUP(AS27,ReplacementRates!$A$3:$BE$59,ReplacementRates!$A26-5,1))*IF(Main!$B$30=1,Main!$B$31,(IF(OptimumBenefits!$B27&lt;20,Main!$B$31,IF(OptimumBenefits!$B27&lt;25,Main!$B$32,IF(OptimumBenefits!$B27&lt;30,Main!$B$33,Main!$B$34)))))*OptimumBenefits!$B27</f>
        <v>0</v>
      </c>
      <c r="AU27" s="418">
        <f ca="1">AT27*IF($B27=Salary!$B27,Salary!$I27,"")</f>
        <v>0</v>
      </c>
      <c r="AV27" s="419">
        <f ca="1">IF($B27&lt;Main!$B$10,0,(VLOOKUP(AS27,'Survival Probability'!$A$3:$F$98,6)/(1+Main!$B$5)^(OptimumBenefits!AS27-OptimumBenefits!$A27))*(VLOOKUP(AS27,'Survival Probability'!$A$3:$F$98,3)/VLOOKUP($A27,'Survival Probability'!$A$3:$F$98,3)))</f>
        <v>3.1867547326915653</v>
      </c>
      <c r="AW27" s="282">
        <f t="shared" si="16"/>
        <v>0</v>
      </c>
      <c r="AX27" s="200">
        <f t="shared" ref="AX27:DI27" si="1548">AX26</f>
        <v>34</v>
      </c>
      <c r="AY27" s="416">
        <f>IF($B27&lt;Main!$B$10,0,HLOOKUP(AX27,ReplacementRates!$A$3:$BE$59,ReplacementRates!$A26-5,1))*IF(Main!$B$30=1,Main!$B$31,(IF(OptimumBenefits!$B27&lt;20,Main!$B$31,IF(OptimumBenefits!$B27&lt;25,Main!$B$32,IF(OptimumBenefits!$B27&lt;30,Main!$B$33,Main!$B$34)))))*OptimumBenefits!$B27</f>
        <v>0</v>
      </c>
      <c r="AZ27" s="418">
        <f ca="1">AY27*IF($B27=Salary!$B27,Salary!$I27,"")</f>
        <v>0</v>
      </c>
      <c r="BA27" s="419">
        <f ca="1">IF($B27&lt;Main!$B$10,0,(VLOOKUP(AX27,'Survival Probability'!$A$3:$F$98,6)/(1+Main!$B$5)^(OptimumBenefits!AX27-OptimumBenefits!$A27))*(VLOOKUP(AX27,'Survival Probability'!$A$3:$F$98,3)/VLOOKUP($A27,'Survival Probability'!$A$3:$F$98,3)))</f>
        <v>2.97735443812648</v>
      </c>
      <c r="BB27" s="282">
        <f t="shared" si="18"/>
        <v>0</v>
      </c>
      <c r="BC27" s="200">
        <f t="shared" ref="BC27:DN27" si="1549">BC26</f>
        <v>35</v>
      </c>
      <c r="BD27" s="416">
        <f>IF($B27&lt;Main!$B$10,0,HLOOKUP(BC27,ReplacementRates!$A$3:$BE$59,ReplacementRates!$A26-5,1))*IF(Main!$B$30=1,Main!$B$31,(IF(OptimumBenefits!$B27&lt;20,Main!$B$31,IF(OptimumBenefits!$B27&lt;25,Main!$B$32,IF(OptimumBenefits!$B27&lt;30,Main!$B$33,Main!$B$34)))))*OptimumBenefits!$B27</f>
        <v>0</v>
      </c>
      <c r="BE27" s="418">
        <f ca="1">BD27*IF($B27=Salary!$B27,Salary!$I27,"")</f>
        <v>0</v>
      </c>
      <c r="BF27" s="419">
        <f ca="1">IF($B27&lt;Main!$B$10,0,(VLOOKUP(BC27,'Survival Probability'!$A$3:$F$98,6)/(1+Main!$B$5)^(OptimumBenefits!BC27-OptimumBenefits!$A27))*(VLOOKUP(BC27,'Survival Probability'!$A$3:$F$98,3)/VLOOKUP($A27,'Survival Probability'!$A$3:$F$98,3)))</f>
        <v>2.7816665985978952</v>
      </c>
      <c r="BG27" s="282">
        <f t="shared" si="20"/>
        <v>0</v>
      </c>
      <c r="BH27" s="200">
        <f t="shared" ref="BH27:DS27" si="1550">BH26</f>
        <v>36</v>
      </c>
      <c r="BI27" s="416">
        <f>IF($B27&lt;Main!$B$10,0,HLOOKUP(BH27,ReplacementRates!$A$3:$BE$59,ReplacementRates!$A26-5,1))*IF(Main!$B$30=1,Main!$B$31,(IF(OptimumBenefits!$B27&lt;20,Main!$B$31,IF(OptimumBenefits!$B27&lt;25,Main!$B$32,IF(OptimumBenefits!$B27&lt;30,Main!$B$33,Main!$B$34)))))*OptimumBenefits!$B27</f>
        <v>0</v>
      </c>
      <c r="BJ27" s="418">
        <f ca="1">BI27*IF($B27=Salary!$B27,Salary!$I27,"")</f>
        <v>0</v>
      </c>
      <c r="BK27" s="419">
        <f ca="1">IF($B27&lt;Main!$B$10,0,(VLOOKUP(BH27,'Survival Probability'!$A$3:$F$98,6)/(1+Main!$B$5)^(OptimumBenefits!BH27-OptimumBenefits!$A27))*(VLOOKUP(BH27,'Survival Probability'!$A$3:$F$98,3)/VLOOKUP($A27,'Survival Probability'!$A$3:$F$98,3)))</f>
        <v>2.5988012105051328</v>
      </c>
      <c r="BL27" s="282">
        <f t="shared" si="22"/>
        <v>0</v>
      </c>
      <c r="BM27" s="200">
        <f t="shared" ref="BM27:DX27" si="1551">BM26</f>
        <v>37</v>
      </c>
      <c r="BN27" s="416">
        <f>IF($B27&lt;Main!$B$10,0,HLOOKUP(BM27,ReplacementRates!$A$3:$BE$59,ReplacementRates!$A26-5,1))*IF(Main!$B$30=1,Main!$B$31,(IF(OptimumBenefits!$B27&lt;20,Main!$B$31,IF(OptimumBenefits!$B27&lt;25,Main!$B$32,IF(OptimumBenefits!$B27&lt;30,Main!$B$33,Main!$B$34)))))*OptimumBenefits!$B27</f>
        <v>0</v>
      </c>
      <c r="BO27" s="418">
        <f ca="1">BN27*IF($B27=Salary!$B27,Salary!$I27,"")</f>
        <v>0</v>
      </c>
      <c r="BP27" s="419">
        <f ca="1">IF($B27&lt;Main!$B$10,0,(VLOOKUP(BM27,'Survival Probability'!$A$3:$F$98,6)/(1+Main!$B$5)^(OptimumBenefits!BM27-OptimumBenefits!$A27))*(VLOOKUP(BM27,'Survival Probability'!$A$3:$F$98,3)/VLOOKUP($A27,'Survival Probability'!$A$3:$F$98,3)))</f>
        <v>2.4278999978884301</v>
      </c>
      <c r="BQ27" s="282">
        <f t="shared" si="24"/>
        <v>0</v>
      </c>
      <c r="BR27" s="200">
        <f t="shared" ref="BR27:EC27" si="1552">BR26</f>
        <v>38</v>
      </c>
      <c r="BS27" s="416">
        <f>IF($B27&lt;Main!$B$10,0,HLOOKUP(BR27,ReplacementRates!$A$3:$BE$59,ReplacementRates!$A26-5,1))*IF(Main!$B$30=1,Main!$B$31,(IF(OptimumBenefits!$B27&lt;20,Main!$B$31,IF(OptimumBenefits!$B27&lt;25,Main!$B$32,IF(OptimumBenefits!$B27&lt;30,Main!$B$33,Main!$B$34)))))*OptimumBenefits!$B27</f>
        <v>0</v>
      </c>
      <c r="BT27" s="418">
        <f ca="1">BS27*IF($B27=Salary!$B27,Salary!$I27,"")</f>
        <v>0</v>
      </c>
      <c r="BU27" s="419">
        <f ca="1">IF($B27&lt;Main!$B$10,0,(VLOOKUP(BR27,'Survival Probability'!$A$3:$F$98,6)/(1+Main!$B$5)^(OptimumBenefits!BR27-OptimumBenefits!$A27))*(VLOOKUP(BR27,'Survival Probability'!$A$3:$F$98,3)/VLOOKUP($A27,'Survival Probability'!$A$3:$F$98,3)))</f>
        <v>2.2681904528482328</v>
      </c>
      <c r="BV27" s="282">
        <f t="shared" si="26"/>
        <v>0</v>
      </c>
      <c r="BW27" s="200">
        <f t="shared" ref="BW27:EH27" si="1553">BW26</f>
        <v>39</v>
      </c>
      <c r="BX27" s="416">
        <f>IF($B27&lt;Main!$B$10,0,HLOOKUP(BW27,ReplacementRates!$A$3:$BE$59,ReplacementRates!$A26-5,1))*IF(Main!$B$30=1,Main!$B$31,(IF(OptimumBenefits!$B27&lt;20,Main!$B$31,IF(OptimumBenefits!$B27&lt;25,Main!$B$32,IF(OptimumBenefits!$B27&lt;30,Main!$B$33,Main!$B$34)))))*OptimumBenefits!$B27</f>
        <v>0</v>
      </c>
      <c r="BY27" s="418">
        <f ca="1">BX27*IF($B27=Salary!$B27,Salary!$I27,"")</f>
        <v>0</v>
      </c>
      <c r="BZ27" s="419">
        <f ca="1">IF($B27&lt;Main!$B$10,0,(VLOOKUP(BW27,'Survival Probability'!$A$3:$F$98,6)/(1+Main!$B$5)^(OptimumBenefits!BW27-OptimumBenefits!$A27))*(VLOOKUP(BW27,'Survival Probability'!$A$3:$F$98,3)/VLOOKUP($A27,'Survival Probability'!$A$3:$F$98,3)))</f>
        <v>2.118948943144034</v>
      </c>
      <c r="CA27" s="282">
        <f t="shared" si="28"/>
        <v>0</v>
      </c>
      <c r="CB27" s="200">
        <f t="shared" ref="CB27:EM27" si="1554">CB26</f>
        <v>40</v>
      </c>
      <c r="CC27" s="416">
        <f>IF($B27&lt;Main!$B$10,0,HLOOKUP(CB27,ReplacementRates!$A$3:$BE$59,ReplacementRates!$A26-5,1))*IF(Main!$B$30=1,Main!$B$31,(IF(OptimumBenefits!$B27&lt;20,Main!$B$31,IF(OptimumBenefits!$B27&lt;25,Main!$B$32,IF(OptimumBenefits!$B27&lt;30,Main!$B$33,Main!$B$34)))))*OptimumBenefits!$B27</f>
        <v>0</v>
      </c>
      <c r="CD27" s="418">
        <f ca="1">CC27*IF($B27=Salary!$B27,Salary!$I27,"")</f>
        <v>0</v>
      </c>
      <c r="CE27" s="419">
        <f ca="1">IF($B27&lt;Main!$B$10,0,(VLOOKUP(CB27,'Survival Probability'!$A$3:$F$98,6)/(1+Main!$B$5)^(OptimumBenefits!CB27-OptimumBenefits!$A27))*(VLOOKUP(CB27,'Survival Probability'!$A$3:$F$98,3)/VLOOKUP($A27,'Survival Probability'!$A$3:$F$98,3)))</f>
        <v>1.979497048261496</v>
      </c>
      <c r="CF27" s="282">
        <f t="shared" si="30"/>
        <v>0</v>
      </c>
      <c r="CG27" s="200">
        <f t="shared" ref="CG27:ER27" si="1555">CG26</f>
        <v>41</v>
      </c>
      <c r="CH27" s="416">
        <f>IF($B27&lt;Main!$B$10,0,HLOOKUP(CG27,ReplacementRates!$A$3:$BE$59,ReplacementRates!$A26-5,1))*IF(Main!$B$30=1,Main!$B$31,(IF(OptimumBenefits!$B27&lt;20,Main!$B$31,IF(OptimumBenefits!$B27&lt;25,Main!$B$32,IF(OptimumBenefits!$B27&lt;30,Main!$B$33,Main!$B$34)))))*OptimumBenefits!$B27</f>
        <v>0</v>
      </c>
      <c r="CI27" s="418">
        <f ca="1">CH27*IF($B27=Salary!$B27,Salary!$I27,"")</f>
        <v>0</v>
      </c>
      <c r="CJ27" s="419">
        <f ca="1">IF($B27&lt;Main!$B$10,0,(VLOOKUP(CG27,'Survival Probability'!$A$3:$F$98,6)/(1+Main!$B$5)^(OptimumBenefits!CG27-OptimumBenefits!$A27))*(VLOOKUP(CG27,'Survival Probability'!$A$3:$F$98,3)/VLOOKUP($A27,'Survival Probability'!$A$3:$F$98,3)))</f>
        <v>1.8491996303713281</v>
      </c>
      <c r="CK27" s="282">
        <f t="shared" si="32"/>
        <v>0</v>
      </c>
      <c r="CL27" s="200">
        <f t="shared" ref="CL27:EW27" si="1556">CL26</f>
        <v>42</v>
      </c>
      <c r="CM27" s="416">
        <f>IF($B27&lt;Main!$B$10,0,HLOOKUP(CL27,ReplacementRates!$A$3:$BE$59,ReplacementRates!$A26-5,1))*IF(Main!$B$30=1,Main!$B$31,(IF(OptimumBenefits!$B27&lt;20,Main!$B$31,IF(OptimumBenefits!$B27&lt;25,Main!$B$32,IF(OptimumBenefits!$B27&lt;30,Main!$B$33,Main!$B$34)))))*OptimumBenefits!$B27</f>
        <v>0</v>
      </c>
      <c r="CN27" s="418">
        <f ca="1">CM27*IF($B27=Salary!$B27,Salary!$I27,"")</f>
        <v>0</v>
      </c>
      <c r="CO27" s="419">
        <f ca="1">IF($B27&lt;Main!$B$10,0,(VLOOKUP(CL27,'Survival Probability'!$A$3:$F$98,6)/(1+Main!$B$5)^(OptimumBenefits!CL27-OptimumBenefits!$A27))*(VLOOKUP(CL27,'Survival Probability'!$A$3:$F$98,3)/VLOOKUP($A27,'Survival Probability'!$A$3:$F$98,3)))</f>
        <v>1.7274021931074084</v>
      </c>
      <c r="CP27" s="282">
        <f t="shared" si="34"/>
        <v>0</v>
      </c>
      <c r="CQ27" s="200">
        <f t="shared" ref="CQ27:FB27" si="1557">CQ26</f>
        <v>43</v>
      </c>
      <c r="CR27" s="416">
        <f>IF($B27&lt;Main!$B$10,0,HLOOKUP(CQ27,ReplacementRates!$A$3:$BE$59,ReplacementRates!$A26-5,1))*IF(Main!$B$30=1,Main!$B$31,(IF(OptimumBenefits!$B27&lt;20,Main!$B$31,IF(OptimumBenefits!$B27&lt;25,Main!$B$32,IF(OptimumBenefits!$B27&lt;30,Main!$B$33,Main!$B$34)))))*OptimumBenefits!$B27</f>
        <v>0</v>
      </c>
      <c r="CS27" s="418">
        <f ca="1">CR27*IF($B27=Salary!$B27,Salary!$I27,"")</f>
        <v>0</v>
      </c>
      <c r="CT27" s="419">
        <f ca="1">IF($B27&lt;Main!$B$10,0,(VLOOKUP(CQ27,'Survival Probability'!$A$3:$F$98,6)/(1+Main!$B$5)^(OptimumBenefits!CQ27-OptimumBenefits!$A27))*(VLOOKUP(CQ27,'Survival Probability'!$A$3:$F$98,3)/VLOOKUP($A27,'Survival Probability'!$A$3:$F$98,3)))</f>
        <v>1.6135614664747577</v>
      </c>
      <c r="CU27" s="282">
        <f t="shared" si="36"/>
        <v>0</v>
      </c>
      <c r="CV27" s="200">
        <f t="shared" ref="CV27:FG27" si="1558">CV26</f>
        <v>44</v>
      </c>
      <c r="CW27" s="416">
        <f>IF($B27&lt;Main!$B$10,0,HLOOKUP(CV27,ReplacementRates!$A$3:$BE$59,ReplacementRates!$A26-5,1))*IF(Main!$B$30=1,Main!$B$31,(IF(OptimumBenefits!$B27&lt;20,Main!$B$31,IF(OptimumBenefits!$B27&lt;25,Main!$B$32,IF(OptimumBenefits!$B27&lt;30,Main!$B$33,Main!$B$34)))))*OptimumBenefits!$B27</f>
        <v>0</v>
      </c>
      <c r="CX27" s="418">
        <f ca="1">CW27*IF($B27=Salary!$B27,Salary!$I27,"")</f>
        <v>0</v>
      </c>
      <c r="CY27" s="419">
        <f ca="1">IF($B27&lt;Main!$B$10,0,(VLOOKUP(CV27,'Survival Probability'!$A$3:$F$98,6)/(1+Main!$B$5)^(OptimumBenefits!CV27-OptimumBenefits!$A27))*(VLOOKUP(CV27,'Survival Probability'!$A$3:$F$98,3)/VLOOKUP($A27,'Survival Probability'!$A$3:$F$98,3)))</f>
        <v>1.5071665673443748</v>
      </c>
      <c r="CZ27" s="282">
        <f t="shared" si="38"/>
        <v>0</v>
      </c>
      <c r="DA27" s="200">
        <f t="shared" ref="DA27:FL27" si="1559">DA26</f>
        <v>45</v>
      </c>
      <c r="DB27" s="416">
        <f>IF($B27&lt;Main!$B$10,0,HLOOKUP(DA27,ReplacementRates!$A$3:$BE$59,ReplacementRates!$A26-5,1))*IF(Main!$B$30=1,Main!$B$31,(IF(OptimumBenefits!$B27&lt;20,Main!$B$31,IF(OptimumBenefits!$B27&lt;25,Main!$B$32,IF(OptimumBenefits!$B27&lt;30,Main!$B$33,Main!$B$34)))))*OptimumBenefits!$B27</f>
        <v>0</v>
      </c>
      <c r="DC27" s="418">
        <f ca="1">DB27*IF($B27=Salary!$B27,Salary!$I27,"")</f>
        <v>0</v>
      </c>
      <c r="DD27" s="419">
        <f ca="1">IF($B27&lt;Main!$B$10,0,(VLOOKUP(DA27,'Survival Probability'!$A$3:$F$98,6)/(1+Main!$B$5)^(OptimumBenefits!DA27-OptimumBenefits!$A27))*(VLOOKUP(DA27,'Survival Probability'!$A$3:$F$98,3)/VLOOKUP($A27,'Survival Probability'!$A$3:$F$98,3)))</f>
        <v>25.564038968527861</v>
      </c>
      <c r="DE27" s="282">
        <f t="shared" si="40"/>
        <v>0</v>
      </c>
      <c r="DF27" s="200">
        <f t="shared" ref="DF27:FQ27" si="1560">DF26</f>
        <v>46</v>
      </c>
      <c r="DG27" s="416">
        <f>IF($B27&lt;Main!$B$10,0,HLOOKUP(DF27,ReplacementRates!$A$3:$BE$59,ReplacementRates!$A26-5,1))*IF(Main!$B$30=1,Main!$B$31,(IF(OptimumBenefits!$B27&lt;20,Main!$B$31,IF(OptimumBenefits!$B27&lt;25,Main!$B$32,IF(OptimumBenefits!$B27&lt;30,Main!$B$33,Main!$B$34)))))*OptimumBenefits!$B27</f>
        <v>0</v>
      </c>
      <c r="DH27" s="418">
        <f ca="1">DG27*IF($B27=Salary!$B27,Salary!$I27,"")</f>
        <v>0</v>
      </c>
      <c r="DI27" s="419">
        <f ca="1">IF($B27&lt;Main!$B$10,0,(VLOOKUP(DF27,'Survival Probability'!$A$3:$F$98,6)/(1+Main!$B$5)^(OptimumBenefits!DF27-OptimumBenefits!$A27))*(VLOOKUP(DF27,'Survival Probability'!$A$3:$F$98,3)/VLOOKUP($A27,'Survival Probability'!$A$3:$F$98,3)))</f>
        <v>23.72917654067265</v>
      </c>
      <c r="DJ27" s="282">
        <f t="shared" si="42"/>
        <v>0</v>
      </c>
      <c r="DK27" s="200">
        <f t="shared" ref="DK27:FV27" si="1561">DK26</f>
        <v>47</v>
      </c>
      <c r="DL27" s="416">
        <f>IF($B27&lt;Main!$B$10,0,HLOOKUP(DK27,ReplacementRates!$A$3:$BE$59,ReplacementRates!$A26-5,1))*IF(Main!$B$30=1,Main!$B$31,(IF(OptimumBenefits!$B27&lt;20,Main!$B$31,IF(OptimumBenefits!$B27&lt;25,Main!$B$32,IF(OptimumBenefits!$B27&lt;30,Main!$B$33,Main!$B$34)))))*OptimumBenefits!$B27</f>
        <v>0</v>
      </c>
      <c r="DM27" s="418">
        <f ca="1">DL27*IF($B27=Salary!$B27,Salary!$I27,"")</f>
        <v>0</v>
      </c>
      <c r="DN27" s="419">
        <f ca="1">IF($B27&lt;Main!$B$10,0,(VLOOKUP(DK27,'Survival Probability'!$A$3:$F$98,6)/(1+Main!$B$5)^(OptimumBenefits!DK27-OptimumBenefits!$A27))*(VLOOKUP(DK27,'Survival Probability'!$A$3:$F$98,3)/VLOOKUP($A27,'Survival Probability'!$A$3:$F$98,3)))</f>
        <v>22.018029992811297</v>
      </c>
      <c r="DO27" s="282">
        <f t="shared" si="44"/>
        <v>0</v>
      </c>
      <c r="DP27" s="200">
        <f t="shared" ref="DP27:GA27" si="1562">DP26</f>
        <v>48</v>
      </c>
      <c r="DQ27" s="416">
        <f>IF($B27&lt;Main!$B$10,0,HLOOKUP(DP27,ReplacementRates!$A$3:$BE$59,ReplacementRates!$A26-5,1))*IF(Main!$B$30=1,Main!$B$31,(IF(OptimumBenefits!$B27&lt;20,Main!$B$31,IF(OptimumBenefits!$B27&lt;25,Main!$B$32,IF(OptimumBenefits!$B27&lt;30,Main!$B$33,Main!$B$34)))))*OptimumBenefits!$B27</f>
        <v>0</v>
      </c>
      <c r="DR27" s="418">
        <f ca="1">DQ27*IF($B27=Salary!$B27,Salary!$I27,"")</f>
        <v>0</v>
      </c>
      <c r="DS27" s="419">
        <f ca="1">IF($B27&lt;Main!$B$10,0,(VLOOKUP(DP27,'Survival Probability'!$A$3:$F$98,6)/(1+Main!$B$5)^(OptimumBenefits!DP27-OptimumBenefits!$A27))*(VLOOKUP(DP27,'Survival Probability'!$A$3:$F$98,3)/VLOOKUP($A27,'Survival Probability'!$A$3:$F$98,3)))</f>
        <v>20.422455922428036</v>
      </c>
      <c r="DT27" s="282">
        <f t="shared" si="46"/>
        <v>0</v>
      </c>
      <c r="DU27" s="200">
        <f t="shared" ref="DU27:GF27" si="1563">DU26</f>
        <v>49</v>
      </c>
      <c r="DV27" s="416">
        <f>IF($B27&lt;Main!$B$10,0,HLOOKUP(DU27,ReplacementRates!$A$3:$BE$59,ReplacementRates!$A26-5,1))*IF(Main!$B$30=1,Main!$B$31,(IF(OptimumBenefits!$B27&lt;20,Main!$B$31,IF(OptimumBenefits!$B27&lt;25,Main!$B$32,IF(OptimumBenefits!$B27&lt;30,Main!$B$33,Main!$B$34)))))*OptimumBenefits!$B27</f>
        <v>0</v>
      </c>
      <c r="DW27" s="418">
        <f ca="1">DV27*IF($B27=Salary!$B27,Salary!$I27,"")</f>
        <v>0</v>
      </c>
      <c r="DX27" s="419">
        <f ca="1">IF($B27&lt;Main!$B$10,0,(VLOOKUP(DU27,'Survival Probability'!$A$3:$F$98,6)/(1+Main!$B$5)^(OptimumBenefits!DU27-OptimumBenefits!$A27))*(VLOOKUP(DU27,'Survival Probability'!$A$3:$F$98,3)/VLOOKUP($A27,'Survival Probability'!$A$3:$F$98,3)))</f>
        <v>18.934839084980609</v>
      </c>
      <c r="DY27" s="282">
        <f t="shared" si="48"/>
        <v>0</v>
      </c>
      <c r="DZ27" s="200">
        <f t="shared" ref="DZ27:GK27" si="1564">DZ26</f>
        <v>50</v>
      </c>
      <c r="EA27" s="416">
        <f>IF($B27&lt;Main!$B$10,0,HLOOKUP(DZ27,ReplacementRates!$A$3:$BE$59,ReplacementRates!$A26-5,1))*IF(Main!$B$30=1,Main!$B$31,(IF(OptimumBenefits!$B27&lt;20,Main!$B$31,IF(OptimumBenefits!$B27&lt;25,Main!$B$32,IF(OptimumBenefits!$B27&lt;30,Main!$B$33,Main!$B$34)))))*OptimumBenefits!$B27</f>
        <v>0</v>
      </c>
      <c r="EB27" s="418">
        <f ca="1">EA27*IF($B27=Salary!$B27,Salary!$I27,"")</f>
        <v>0</v>
      </c>
      <c r="EC27" s="419">
        <f ca="1">IF($B27&lt;Main!$B$10,0,(VLOOKUP(DZ27,'Survival Probability'!$A$3:$F$98,6)/(1+Main!$B$5)^(OptimumBenefits!DZ27-OptimumBenefits!$A27))*(VLOOKUP(DZ27,'Survival Probability'!$A$3:$F$98,3)/VLOOKUP($A27,'Survival Probability'!$A$3:$F$98,3)))</f>
        <v>17.54805947276623</v>
      </c>
      <c r="ED27" s="282">
        <f t="shared" ca="1" si="50"/>
        <v>0</v>
      </c>
      <c r="EE27" s="200">
        <f t="shared" ref="EE27:GP27" si="1565">EE26</f>
        <v>51</v>
      </c>
      <c r="EF27" s="416">
        <f>IF($B27&lt;Main!$B$10,0,HLOOKUP(EE27,ReplacementRates!$A$3:$BE$59,ReplacementRates!$A26-5,1))*IF(Main!$B$30=1,Main!$B$31,(IF(OptimumBenefits!$B27&lt;20,Main!$B$31,IF(OptimumBenefits!$B27&lt;25,Main!$B$32,IF(OptimumBenefits!$B27&lt;30,Main!$B$33,Main!$B$34)))))*OptimumBenefits!$B27</f>
        <v>0</v>
      </c>
      <c r="EG27" s="418">
        <f ca="1">EF27*IF($B27=Salary!$B27,Salary!$I27,"")</f>
        <v>0</v>
      </c>
      <c r="EH27" s="419">
        <f ca="1">IF($B27&lt;Main!$B$10,0,(VLOOKUP(EE27,'Survival Probability'!$A$3:$F$98,6)/(1+Main!$B$5)^(OptimumBenefits!EE27-OptimumBenefits!$A27))*(VLOOKUP(EE27,'Survival Probability'!$A$3:$F$98,3)/VLOOKUP($A27,'Survival Probability'!$A$3:$F$98,3)))</f>
        <v>16.25546117167606</v>
      </c>
      <c r="EI27" s="282">
        <f t="shared" ca="1" si="52"/>
        <v>0</v>
      </c>
      <c r="EJ27" s="200">
        <f t="shared" ref="EJ27:GU27" si="1566">EJ26</f>
        <v>52</v>
      </c>
      <c r="EK27" s="416">
        <f>IF($B27&lt;Main!$B$10,0,HLOOKUP(EJ27,ReplacementRates!$A$3:$BE$59,ReplacementRates!$A26-5,1))*IF(Main!$B$30=1,Main!$B$31,(IF(OptimumBenefits!$B27&lt;20,Main!$B$31,IF(OptimumBenefits!$B27&lt;25,Main!$B$32,IF(OptimumBenefits!$B27&lt;30,Main!$B$33,Main!$B$34)))))*OptimumBenefits!$B27</f>
        <v>0</v>
      </c>
      <c r="EL27" s="418">
        <f ca="1">EK27*IF($B27=Salary!$B27,Salary!$I27,"")</f>
        <v>0</v>
      </c>
      <c r="EM27" s="419">
        <f ca="1">IF($B27&lt;Main!$B$10,0,(VLOOKUP(EJ27,'Survival Probability'!$A$3:$F$98,6)/(1+Main!$B$5)^(OptimumBenefits!EJ27-OptimumBenefits!$A27))*(VLOOKUP(EJ27,'Survival Probability'!$A$3:$F$98,3)/VLOOKUP($A27,'Survival Probability'!$A$3:$F$98,3)))</f>
        <v>15.050822858898009</v>
      </c>
      <c r="EN27" s="282">
        <f t="shared" ca="1" si="54"/>
        <v>0</v>
      </c>
      <c r="EO27" s="200">
        <f t="shared" ref="EO27:GZ27" si="1567">EO26</f>
        <v>53</v>
      </c>
      <c r="EP27" s="416">
        <f>IF($B27&lt;Main!$B$10,0,HLOOKUP(EO27,ReplacementRates!$A$3:$BE$59,ReplacementRates!$A26-5,1))*IF(Main!$B$30=1,Main!$B$31,(IF(OptimumBenefits!$B27&lt;20,Main!$B$31,IF(OptimumBenefits!$B27&lt;25,Main!$B$32,IF(OptimumBenefits!$B27&lt;30,Main!$B$33,Main!$B$34)))))*OptimumBenefits!$B27</f>
        <v>0</v>
      </c>
      <c r="EQ27" s="418">
        <f ca="1">EP27*IF($B27=Salary!$B27,Salary!$I27,"")</f>
        <v>0</v>
      </c>
      <c r="ER27" s="419">
        <f ca="1">IF($B27&lt;Main!$B$10,0,(VLOOKUP(EO27,'Survival Probability'!$A$3:$F$98,6)/(1+Main!$B$5)^(OptimumBenefits!EO27-OptimumBenefits!$A27))*(VLOOKUP(EO27,'Survival Probability'!$A$3:$F$98,3)/VLOOKUP($A27,'Survival Probability'!$A$3:$F$98,3)))</f>
        <v>13.928336227601088</v>
      </c>
      <c r="ES27" s="282">
        <f t="shared" ca="1" si="56"/>
        <v>0</v>
      </c>
      <c r="ET27" s="200">
        <f t="shared" ref="ET27:HE27" si="1568">ET26</f>
        <v>54</v>
      </c>
      <c r="EU27" s="416">
        <f>IF($B27&lt;Main!$B$10,0,HLOOKUP(ET27,ReplacementRates!$A$3:$BE$59,ReplacementRates!$A26-5,1))*IF(Main!$B$30=1,Main!$B$31,(IF(OptimumBenefits!$B27&lt;20,Main!$B$31,IF(OptimumBenefits!$B27&lt;25,Main!$B$32,IF(OptimumBenefits!$B27&lt;30,Main!$B$33,Main!$B$34)))))*OptimumBenefits!$B27</f>
        <v>0</v>
      </c>
      <c r="EV27" s="418">
        <f ca="1">EU27*IF($B27=Salary!$B27,Salary!$I27,"")</f>
        <v>0</v>
      </c>
      <c r="EW27" s="419">
        <f ca="1">IF($B27&lt;Main!$B$10,0,(VLOOKUP(ET27,'Survival Probability'!$A$3:$F$98,6)/(1+Main!$B$5)^(OptimumBenefits!ET27-OptimumBenefits!$A27))*(VLOOKUP(ET27,'Survival Probability'!$A$3:$F$98,3)/VLOOKUP($A27,'Survival Probability'!$A$3:$F$98,3)))</f>
        <v>12.882571696688553</v>
      </c>
      <c r="EX27" s="282">
        <f t="shared" ca="1" si="58"/>
        <v>0</v>
      </c>
      <c r="EY27" s="200">
        <f t="shared" ref="EY27:HJ27" si="1569">EY26</f>
        <v>55</v>
      </c>
      <c r="EZ27" s="416">
        <f>IF($B27&lt;Main!$B$10,0,HLOOKUP(EY27,ReplacementRates!$A$3:$BE$59,ReplacementRates!$A26-5,1))*IF(Main!$B$30=1,Main!$B$31,(IF(OptimumBenefits!$B27&lt;20,Main!$B$31,IF(OptimumBenefits!$B27&lt;25,Main!$B$32,IF(OptimumBenefits!$B27&lt;30,Main!$B$33,Main!$B$34)))))*OptimumBenefits!$B27</f>
        <v>0.43550000000000005</v>
      </c>
      <c r="FA27" s="418">
        <f ca="1">EZ27*IF($B27=Salary!$B27,Salary!$I27,"")</f>
        <v>27598.300597039735</v>
      </c>
      <c r="FB27" s="419">
        <f ca="1">IF($B27&lt;Main!$B$10,0,(VLOOKUP(EY27,'Survival Probability'!$A$3:$F$98,6)/(1+Main!$B$5)^(OptimumBenefits!EY27-OptimumBenefits!$A27))*(VLOOKUP(EY27,'Survival Probability'!$A$3:$F$98,3)/VLOOKUP($A27,'Survival Probability'!$A$3:$F$98,3)))</f>
        <v>11.908453144695478</v>
      </c>
      <c r="FC27" s="282">
        <f t="shared" ca="1" si="60"/>
        <v>328653.06953306892</v>
      </c>
      <c r="FD27" s="200">
        <f t="shared" ref="FD27:HO27" si="1570">FD26</f>
        <v>56</v>
      </c>
      <c r="FE27" s="416">
        <f>IF($B27&lt;Main!$B$10,0,HLOOKUP(FD27,ReplacementRates!$A$3:$BE$59,ReplacementRates!$A26-5,1))*IF(Main!$B$30=1,Main!$B$31,(IF(OptimumBenefits!$B27&lt;20,Main!$B$31,IF(OptimumBenefits!$B27&lt;25,Main!$B$32,IF(OptimumBenefits!$B27&lt;30,Main!$B$33,Main!$B$34)))))*OptimumBenefits!$B27</f>
        <v>0.49579999999999996</v>
      </c>
      <c r="FF27" s="418">
        <f ca="1">FE27*IF($B27=Salary!$B27,Salary!$I27,"")</f>
        <v>31419.603756629844</v>
      </c>
      <c r="FG27" s="419">
        <f ca="1">IF($B27&lt;Main!$B$10,0,(VLOOKUP(FD27,'Survival Probability'!$A$3:$F$98,6)/(1+Main!$B$5)^(OptimumBenefits!FD27-OptimumBenefits!$A27))*(VLOOKUP(FD27,'Survival Probability'!$A$3:$F$98,3)/VLOOKUP($A27,'Survival Probability'!$A$3:$F$98,3)))</f>
        <v>11.001234957600531</v>
      </c>
      <c r="FH27" s="282">
        <f t="shared" ca="1" si="62"/>
        <v>345654.44320139318</v>
      </c>
      <c r="FI27" s="200">
        <f t="shared" ref="FI27:HT27" si="1571">FI26</f>
        <v>57</v>
      </c>
      <c r="FJ27" s="416">
        <f>IF($B27&lt;Main!$B$10,0,HLOOKUP(FI27,ReplacementRates!$A$3:$BE$59,ReplacementRates!$A26-5,1))*IF(Main!$B$30=1,Main!$B$31,(IF(OptimumBenefits!$B27&lt;20,Main!$B$31,IF(OptimumBenefits!$B27&lt;25,Main!$B$32,IF(OptimumBenefits!$B27&lt;30,Main!$B$33,Main!$B$34)))))*OptimumBenefits!$B27</f>
        <v>0.55610000000000004</v>
      </c>
      <c r="FK27" s="418">
        <f ca="1">FJ27*IF($B27=Salary!$B27,Salary!$I27,"")</f>
        <v>35240.906916219967</v>
      </c>
      <c r="FL27" s="419">
        <f ca="1">IF($B27&lt;Main!$B$10,0,(VLOOKUP(FI27,'Survival Probability'!$A$3:$F$98,6)/(1+Main!$B$5)^(OptimumBenefits!FI27-OptimumBenefits!$A27))*(VLOOKUP(FI27,'Survival Probability'!$A$3:$F$98,3)/VLOOKUP($A27,'Survival Probability'!$A$3:$F$98,3)))</f>
        <v>10.156479696734044</v>
      </c>
      <c r="FM27" s="282">
        <f t="shared" ca="1" si="64"/>
        <v>357923.55558908242</v>
      </c>
      <c r="FN27" s="200">
        <f t="shared" ref="FN27:HY27" si="1572">FN26</f>
        <v>58</v>
      </c>
      <c r="FO27" s="416">
        <f>IF($B27&lt;Main!$B$10,0,HLOOKUP(FN27,ReplacementRates!$A$3:$BE$59,ReplacementRates!$A26-5,1))*IF(Main!$B$30=1,Main!$B$31,(IF(OptimumBenefits!$B27&lt;20,Main!$B$31,IF(OptimumBenefits!$B27&lt;25,Main!$B$32,IF(OptimumBenefits!$B27&lt;30,Main!$B$33,Main!$B$34)))))*OptimumBenefits!$B27</f>
        <v>0.61640000000000006</v>
      </c>
      <c r="FP27" s="418">
        <f ca="1">FO27*IF($B27=Salary!$B27,Salary!$I27,"")</f>
        <v>39062.210075810086</v>
      </c>
      <c r="FQ27" s="419">
        <f ca="1">IF($B27&lt;Main!$B$10,0,(VLOOKUP(FN27,'Survival Probability'!$A$3:$F$98,6)/(1+Main!$B$5)^(OptimumBenefits!FN27-OptimumBenefits!$A27))*(VLOOKUP(FN27,'Survival Probability'!$A$3:$F$98,3)/VLOOKUP($A27,'Survival Probability'!$A$3:$F$98,3)))</f>
        <v>9.3700779997584824</v>
      </c>
      <c r="FR27" s="282">
        <f t="shared" ca="1" si="66"/>
        <v>366015.95525329222</v>
      </c>
      <c r="FS27" s="200">
        <f t="shared" ref="FS27:ID27" si="1573">FS26</f>
        <v>59</v>
      </c>
      <c r="FT27" s="416">
        <f>IF($B27&lt;Main!$B$10,0,HLOOKUP(FS27,ReplacementRates!$A$3:$BE$59,ReplacementRates!$A26-5,1))*IF(Main!$B$30=1,Main!$B$31,(IF(OptimumBenefits!$B27&lt;20,Main!$B$31,IF(OptimumBenefits!$B27&lt;25,Main!$B$32,IF(OptimumBenefits!$B27&lt;30,Main!$B$33,Main!$B$34)))))*OptimumBenefits!$B27</f>
        <v>0.67670000000000008</v>
      </c>
      <c r="FU27" s="418">
        <f ca="1">FT27*IF($B27=Salary!$B27,Salary!$I27,"")</f>
        <v>42883.513235400198</v>
      </c>
      <c r="FV27" s="419">
        <f ca="1">IF($B27&lt;Main!$B$10,0,(VLOOKUP(FS27,'Survival Probability'!$A$3:$F$98,6)/(1+Main!$B$5)^(OptimumBenefits!FS27-OptimumBenefits!$A27))*(VLOOKUP(FS27,'Survival Probability'!$A$3:$F$98,3)/VLOOKUP($A27,'Survival Probability'!$A$3:$F$98,3)))</f>
        <v>8.6381807032123916</v>
      </c>
      <c r="FW27" s="282">
        <f t="shared" ca="1" si="68"/>
        <v>370435.53651598719</v>
      </c>
      <c r="FX27" s="200">
        <f t="shared" ref="FX27:II27" si="1574">FX26</f>
        <v>60</v>
      </c>
      <c r="FY27" s="416">
        <f>IF($B27&lt;Main!$B$10,0,HLOOKUP(FX27,ReplacementRates!$A$3:$BE$59,ReplacementRates!$A26-5,1))*IF(Main!$B$30=1,Main!$B$31,(IF(OptimumBenefits!$B27&lt;20,Main!$B$31,IF(OptimumBenefits!$B27&lt;25,Main!$B$32,IF(OptimumBenefits!$B27&lt;30,Main!$B$33,Main!$B$34)))))*OptimumBenefits!$B27</f>
        <v>0.7370000000000001</v>
      </c>
      <c r="FZ27" s="418">
        <f ca="1">FY27*IF($B27=Salary!$B27,Salary!$I27,"")</f>
        <v>46704.816394990317</v>
      </c>
      <c r="GA27" s="419">
        <f ca="1">IF($B27&lt;Main!$B$10,0,(VLOOKUP(FX27,'Survival Probability'!$A$3:$F$98,6)/(1+Main!$B$5)^(OptimumBenefits!FX27-OptimumBenefits!$A27))*(VLOOKUP(FX27,'Survival Probability'!$A$3:$F$98,3)/VLOOKUP($A27,'Survival Probability'!$A$3:$F$98,3)))</f>
        <v>7.9571817687948165</v>
      </c>
      <c r="GB27" s="282">
        <f t="shared" ca="1" si="70"/>
        <v>371638.71353312623</v>
      </c>
      <c r="GC27" s="200">
        <f t="shared" ref="GC27:IN27" si="1575">GC26</f>
        <v>61</v>
      </c>
      <c r="GD27" s="416">
        <f>IF($B27&lt;Main!$B$10,0,HLOOKUP(GC27,ReplacementRates!$A$3:$BE$59,ReplacementRates!$A26-5,1))*IF(Main!$B$30=1,Main!$B$31,(IF(OptimumBenefits!$B27&lt;20,Main!$B$31,IF(OptimumBenefits!$B27&lt;25,Main!$B$32,IF(OptimumBenefits!$B27&lt;30,Main!$B$33,Main!$B$34)))))*OptimumBenefits!$B27</f>
        <v>0.7571</v>
      </c>
      <c r="GE27" s="418">
        <f ca="1">GD27*IF($B27=Salary!$B27,Salary!$I27,"")</f>
        <v>47978.584114853686</v>
      </c>
      <c r="GF27" s="419">
        <f ca="1">IF($B27&lt;Main!$B$10,0,(VLOOKUP(GC27,'Survival Probability'!$A$3:$F$98,6)/(1+Main!$B$5)^(OptimumBenefits!GC27-OptimumBenefits!$A27))*(VLOOKUP(GC27,'Survival Probability'!$A$3:$F$98,3)/VLOOKUP($A27,'Survival Probability'!$A$3:$F$98,3)))</f>
        <v>7.3237031733908644</v>
      </c>
      <c r="GG27" s="282">
        <f t="shared" ca="1" si="72"/>
        <v>351380.90873675444</v>
      </c>
      <c r="GH27" s="200">
        <f t="shared" ref="GH27:IS27" si="1576">GH26</f>
        <v>62</v>
      </c>
      <c r="GI27" s="416">
        <f>IF($B27&lt;Main!$B$10,0,HLOOKUP(GH27,ReplacementRates!$A$3:$BE$59,ReplacementRates!$A26-5,1))*IF(Main!$B$30=1,Main!$B$31,(IF(OptimumBenefits!$B27&lt;20,Main!$B$31,IF(OptimumBenefits!$B27&lt;25,Main!$B$32,IF(OptimumBenefits!$B27&lt;30,Main!$B$33,Main!$B$34)))))*OptimumBenefits!$B27</f>
        <v>0.77720000000000011</v>
      </c>
      <c r="GJ27" s="418">
        <f ca="1">GI27*IF($B27=Salary!$B27,Salary!$I27,"")</f>
        <v>49252.351834717061</v>
      </c>
      <c r="GK27" s="419">
        <f ca="1">IF($B27&lt;Main!$B$10,0,(VLOOKUP(GH27,'Survival Probability'!$A$3:$F$98,6)/(1+Main!$B$5)^(OptimumBenefits!GH27-OptimumBenefits!$A27))*(VLOOKUP(GH27,'Survival Probability'!$A$3:$F$98,3)/VLOOKUP($A27,'Survival Probability'!$A$3:$F$98,3)))</f>
        <v>6.7345802555757244</v>
      </c>
      <c r="GL27" s="282">
        <f t="shared" ca="1" si="74"/>
        <v>331693.91620675434</v>
      </c>
      <c r="GM27" s="200">
        <f t="shared" ref="GM27:IX27" si="1577">GM26</f>
        <v>63</v>
      </c>
      <c r="GN27" s="416">
        <f>IF($B27&lt;Main!$B$10,0,HLOOKUP(GM27,ReplacementRates!$A$3:$BE$59,ReplacementRates!$A26-5,1))*IF(Main!$B$30=1,Main!$B$31,(IF(OptimumBenefits!$B27&lt;20,Main!$B$31,IF(OptimumBenefits!$B27&lt;25,Main!$B$32,IF(OptimumBenefits!$B27&lt;30,Main!$B$33,Main!$B$34)))))*OptimumBenefits!$B27</f>
        <v>0.79730000000000012</v>
      </c>
      <c r="GO27" s="418">
        <f ca="1">GN27*IF($B27=Salary!$B27,Salary!$I27,"")</f>
        <v>50526.119554580437</v>
      </c>
      <c r="GP27" s="419">
        <f ca="1">IF($B27&lt;Main!$B$10,0,(VLOOKUP(GM27,'Survival Probability'!$A$3:$F$98,6)/(1+Main!$B$5)^(OptimumBenefits!GM27-OptimumBenefits!$A27))*(VLOOKUP(GM27,'Survival Probability'!$A$3:$F$98,3)/VLOOKUP($A27,'Survival Probability'!$A$3:$F$98,3)))</f>
        <v>6.1868984507333815</v>
      </c>
      <c r="GQ27" s="282">
        <f t="shared" ca="1" si="76"/>
        <v>312599.97079380334</v>
      </c>
      <c r="GR27" s="200">
        <f t="shared" ref="GR27:JC27" si="1578">GR26</f>
        <v>64</v>
      </c>
      <c r="GS27" s="416">
        <f>IF($B27&lt;Main!$B$10,0,HLOOKUP(GR27,ReplacementRates!$A$3:$BE$59,ReplacementRates!$A26-5,1))*IF(Main!$B$30=1,Main!$B$31,(IF(OptimumBenefits!$B27&lt;20,Main!$B$31,IF(OptimumBenefits!$B27&lt;25,Main!$B$32,IF(OptimumBenefits!$B27&lt;30,Main!$B$33,Main!$B$34)))))*OptimumBenefits!$B27</f>
        <v>0.81740000000000013</v>
      </c>
      <c r="GT27" s="418">
        <f ca="1">GS27*IF($B27=Salary!$B27,Salary!$I27,"")</f>
        <v>51799.887274443812</v>
      </c>
      <c r="GU27" s="419">
        <f ca="1">IF($B27&lt;Main!$B$10,0,(VLOOKUP(GR27,'Survival Probability'!$A$3:$F$98,6)/(1+Main!$B$5)^(OptimumBenefits!GR27-OptimumBenefits!$A27))*(VLOOKUP(GR27,'Survival Probability'!$A$3:$F$98,3)/VLOOKUP($A27,'Survival Probability'!$A$3:$F$98,3)))</f>
        <v>5.6779195507330744</v>
      </c>
      <c r="GV27" s="282">
        <f t="shared" ca="1" si="78"/>
        <v>294115.59268133389</v>
      </c>
      <c r="GW27" s="200">
        <f t="shared" ref="GW27:JH27" si="1579">GW26</f>
        <v>65</v>
      </c>
      <c r="GX27" s="416">
        <f>IF($B27&lt;Main!$B$10,0,HLOOKUP(GW27,ReplacementRates!$A$3:$BE$59,ReplacementRates!$A26-5,1))*IF(Main!$B$30=1,Main!$B$31,(IF(OptimumBenefits!$B27&lt;20,Main!$B$31,IF(OptimumBenefits!$B27&lt;25,Main!$B$32,IF(OptimumBenefits!$B27&lt;30,Main!$B$33,Main!$B$34)))))*OptimumBenefits!$B27</f>
        <v>0.83750000000000002</v>
      </c>
      <c r="GY27" s="418">
        <f ca="1">GX27*IF($B27=Salary!$B27,Salary!$I27,"")</f>
        <v>53073.654994307173</v>
      </c>
      <c r="GZ27" s="419">
        <f ca="1">IF($B27&lt;Main!$B$10,0,(VLOOKUP(GW27,'Survival Probability'!$A$3:$F$98,6)/(1+Main!$B$5)^(OptimumBenefits!GW27-OptimumBenefits!$A27))*(VLOOKUP(GW27,'Survival Probability'!$A$3:$F$98,3)/VLOOKUP($A27,'Survival Probability'!$A$3:$F$98,3)))</f>
        <v>5.2050719437784254</v>
      </c>
      <c r="HA27" s="282">
        <f t="shared" ca="1" si="80"/>
        <v>276252.19256464398</v>
      </c>
      <c r="HB27" s="200">
        <f t="shared" ref="HB27:JM27" si="1580">HB26</f>
        <v>66</v>
      </c>
      <c r="HC27" s="416">
        <f>IF($B27&lt;Main!$B$10,0,HLOOKUP(HB27,ReplacementRates!$A$3:$BE$59,ReplacementRates!$A26-5,1))*IF(Main!$B$30=1,Main!$B$31,(IF(OptimumBenefits!$B27&lt;20,Main!$B$31,IF(OptimumBenefits!$B27&lt;25,Main!$B$32,IF(OptimumBenefits!$B27&lt;30,Main!$B$33,Main!$B$34)))))*OptimumBenefits!$B27</f>
        <v>0.83750000000000002</v>
      </c>
      <c r="HD27" s="418">
        <f ca="1">HC27*IF($B27=Salary!$B27,Salary!$I27,"")</f>
        <v>53073.654994307173</v>
      </c>
      <c r="HE27" s="419">
        <f ca="1">IF($B27&lt;Main!$B$10,0,(VLOOKUP(HB27,'Survival Probability'!$A$3:$F$98,6)/(1+Main!$B$5)^(OptimumBenefits!HB27-OptimumBenefits!$A27))*(VLOOKUP(HB27,'Survival Probability'!$A$3:$F$98,3)/VLOOKUP($A27,'Survival Probability'!$A$3:$F$98,3)))</f>
        <v>4.7659411766975337</v>
      </c>
      <c r="HF27" s="282">
        <f t="shared" ca="1" si="82"/>
        <v>252945.91773520727</v>
      </c>
      <c r="HG27" s="200">
        <f t="shared" ref="HG27:JR27" si="1581">HG26</f>
        <v>67</v>
      </c>
      <c r="HH27" s="416">
        <f>IF($B27&lt;Main!$B$10,0,HLOOKUP(HG27,ReplacementRates!$A$3:$BE$59,ReplacementRates!$A26-5,1))*IF(Main!$B$30=1,Main!$B$31,(IF(OptimumBenefits!$B27&lt;20,Main!$B$31,IF(OptimumBenefits!$B27&lt;25,Main!$B$32,IF(OptimumBenefits!$B27&lt;30,Main!$B$33,Main!$B$34)))))*OptimumBenefits!$B27</f>
        <v>0.83750000000000002</v>
      </c>
      <c r="HI27" s="418">
        <f ca="1">HH27*IF($B27=Salary!$B27,Salary!$I27,"")</f>
        <v>53073.654994307173</v>
      </c>
      <c r="HJ27" s="419">
        <f ca="1">IF($B27&lt;Main!$B$10,0,(VLOOKUP(HG27,'Survival Probability'!$A$3:$F$98,6)/(1+Main!$B$5)^(OptimumBenefits!HG27-OptimumBenefits!$A27))*(VLOOKUP(HG27,'Survival Probability'!$A$3:$F$98,3)/VLOOKUP($A27,'Survival Probability'!$A$3:$F$98,3)))</f>
        <v>4.35826320615468</v>
      </c>
      <c r="HK27" s="282">
        <f t="shared" ca="1" si="84"/>
        <v>231308.95777783653</v>
      </c>
      <c r="HL27" s="200">
        <f t="shared" ref="HL27:JW27" si="1582">HL26</f>
        <v>68</v>
      </c>
      <c r="HM27" s="416">
        <f>IF($B27&lt;Main!$B$10,0,HLOOKUP(HL27,ReplacementRates!$A$3:$BE$59,ReplacementRates!$A26-5,1))*IF(Main!$B$30=1,Main!$B$31,(IF(OptimumBenefits!$B27&lt;20,Main!$B$31,IF(OptimumBenefits!$B27&lt;25,Main!$B$32,IF(OptimumBenefits!$B27&lt;30,Main!$B$33,Main!$B$34)))))*OptimumBenefits!$B27</f>
        <v>0.83750000000000002</v>
      </c>
      <c r="HN27" s="418">
        <f ca="1">HM27*IF($B27=Salary!$B27,Salary!$I27,"")</f>
        <v>53073.654994307173</v>
      </c>
      <c r="HO27" s="419">
        <f ca="1">IF($B27&lt;Main!$B$10,0,(VLOOKUP(HL27,'Survival Probability'!$A$3:$F$98,6)/(1+Main!$B$5)^(OptimumBenefits!HL27-OptimumBenefits!$A27))*(VLOOKUP(HL27,'Survival Probability'!$A$3:$F$98,3)/VLOOKUP($A27,'Survival Probability'!$A$3:$F$98,3)))</f>
        <v>3.9798956257950135</v>
      </c>
      <c r="HP27" s="282">
        <f t="shared" ca="1" si="86"/>
        <v>211227.6073567968</v>
      </c>
      <c r="HQ27" s="200">
        <f t="shared" ref="HQ27:KB27" si="1583">HQ26</f>
        <v>69</v>
      </c>
      <c r="HR27" s="416">
        <f>IF($B27&lt;Main!$B$10,0,HLOOKUP(HQ27,ReplacementRates!$A$3:$BE$59,ReplacementRates!$A26-5,1))*IF(Main!$B$30=1,Main!$B$31,(IF(OptimumBenefits!$B27&lt;20,Main!$B$31,IF(OptimumBenefits!$B27&lt;25,Main!$B$32,IF(OptimumBenefits!$B27&lt;30,Main!$B$33,Main!$B$34)))))*OptimumBenefits!$B27</f>
        <v>0.83750000000000002</v>
      </c>
      <c r="HS27" s="418">
        <f ca="1">HR27*IF($B27=Salary!$B27,Salary!$I27,"")</f>
        <v>53073.654994307173</v>
      </c>
      <c r="HT27" s="419">
        <f ca="1">IF($B27&lt;Main!$B$10,0,(VLOOKUP(HQ27,'Survival Probability'!$A$3:$F$98,6)/(1+Main!$B$5)^(OptimumBenefits!HQ27-OptimumBenefits!$A27))*(VLOOKUP(HQ27,'Survival Probability'!$A$3:$F$98,3)/VLOOKUP($A27,'Survival Probability'!$A$3:$F$98,3)))</f>
        <v>3.6289205313329576</v>
      </c>
      <c r="HU27" s="282">
        <f t="shared" ca="1" si="88"/>
        <v>192600.07628172328</v>
      </c>
      <c r="HV27" s="200">
        <f t="shared" ref="HV27:KG27" si="1584">HV26</f>
        <v>70</v>
      </c>
      <c r="HW27" s="416">
        <f>IF($B27&lt;Main!$B$10,0,HLOOKUP(HV27,ReplacementRates!$A$3:$BE$59,ReplacementRates!$A26-5,1))*IF(Main!$B$30=1,Main!$B$31,(IF(OptimumBenefits!$B27&lt;20,Main!$B$31,IF(OptimumBenefits!$B27&lt;25,Main!$B$32,IF(OptimumBenefits!$B27&lt;30,Main!$B$33,Main!$B$34)))))*OptimumBenefits!$B27</f>
        <v>0.83750000000000002</v>
      </c>
      <c r="HX27" s="418">
        <f ca="1">HW27*IF($B27=Salary!$B27,Salary!$I27,"")</f>
        <v>53073.654994307173</v>
      </c>
      <c r="HY27" s="419">
        <f ca="1">IF($B27&lt;Main!$B$10,0,(VLOOKUP(HV27,'Survival Probability'!$A$3:$F$98,6)/(1+Main!$B$5)^(OptimumBenefits!HV27-OptimumBenefits!$A27))*(VLOOKUP(HV27,'Survival Probability'!$A$3:$F$98,3)/VLOOKUP($A27,'Survival Probability'!$A$3:$F$98,3)))</f>
        <v>3.3035297670390888</v>
      </c>
      <c r="HZ27" s="282">
        <f t="shared" ca="1" si="90"/>
        <v>175330.39911925656</v>
      </c>
      <c r="IA27" s="200">
        <f t="shared" ref="IA27:KL27" si="1585">IA26</f>
        <v>71</v>
      </c>
      <c r="IB27" s="416">
        <f>IF($B27&lt;Main!$B$10,0,HLOOKUP(IA27,ReplacementRates!$A$3:$BE$59,ReplacementRates!$A26-5,1))*IF(Main!$B$30=1,Main!$B$31,(IF(OptimumBenefits!$B27&lt;20,Main!$B$31,IF(OptimumBenefits!$B27&lt;25,Main!$B$32,IF(OptimumBenefits!$B27&lt;30,Main!$B$33,Main!$B$34)))))*OptimumBenefits!$B27</f>
        <v>0.83750000000000002</v>
      </c>
      <c r="IC27" s="418">
        <f ca="1">IB27*IF($B27=Salary!$B27,Salary!$I27,"")</f>
        <v>53073.654994307173</v>
      </c>
      <c r="ID27" s="419">
        <f ca="1">IF($B27&lt;Main!$B$10,0,(VLOOKUP(IA27,'Survival Probability'!$A$3:$F$98,6)/(1+Main!$B$5)^(OptimumBenefits!IA27-OptimumBenefits!$A27))*(VLOOKUP(IA27,'Survival Probability'!$A$3:$F$98,3)/VLOOKUP($A27,'Survival Probability'!$A$3:$F$98,3)))</f>
        <v>3.002021288892867</v>
      </c>
      <c r="IE27" s="282">
        <f t="shared" ca="1" si="92"/>
        <v>159328.24217226537</v>
      </c>
      <c r="IF27" s="200">
        <f t="shared" ref="IF27:KP27" si="1586">IF26</f>
        <v>72</v>
      </c>
      <c r="IG27" s="416">
        <f>IF($B27&lt;Main!$B$10,0,HLOOKUP(IF27,ReplacementRates!$A$3:$BE$59,ReplacementRates!$A26-5,1))*IF(Main!$B$30=1,Main!$B$31,(IF(OptimumBenefits!$B27&lt;20,Main!$B$31,IF(OptimumBenefits!$B27&lt;25,Main!$B$32,IF(OptimumBenefits!$B27&lt;30,Main!$B$33,Main!$B$34)))))*OptimumBenefits!$B27</f>
        <v>0.83750000000000002</v>
      </c>
      <c r="IH27" s="418">
        <f ca="1">IG27*IF($B27=Salary!$B27,Salary!$I27,"")</f>
        <v>53073.654994307173</v>
      </c>
      <c r="II27" s="419">
        <f ca="1">IF($B27&lt;Main!$B$10,0,(VLOOKUP(IF27,'Survival Probability'!$A$3:$F$98,6)/(1+Main!$B$5)^(OptimumBenefits!IF27-OptimumBenefits!$A27))*(VLOOKUP(IF27,'Survival Probability'!$A$3:$F$98,3)/VLOOKUP($A27,'Survival Probability'!$A$3:$F$98,3)))</f>
        <v>2.7227943116754725</v>
      </c>
      <c r="IJ27" s="282">
        <f t="shared" ca="1" si="94"/>
        <v>144508.6459183261</v>
      </c>
      <c r="IK27" s="200">
        <f t="shared" ref="IK27:KP27" si="1587">IK26</f>
        <v>73</v>
      </c>
      <c r="IL27" s="416">
        <f>IF($B27&lt;Main!$B$10,0,HLOOKUP(IK27,ReplacementRates!$A$3:$BE$59,ReplacementRates!$A26-5,1))*IF(Main!$B$30=1,Main!$B$31,(IF(OptimumBenefits!$B27&lt;20,Main!$B$31,IF(OptimumBenefits!$B27&lt;25,Main!$B$32,IF(OptimumBenefits!$B27&lt;30,Main!$B$33,Main!$B$34)))))*OptimumBenefits!$B27</f>
        <v>0.83750000000000002</v>
      </c>
      <c r="IM27" s="418">
        <f ca="1">IL27*IF($B27=Salary!$B27,Salary!$I27,"")</f>
        <v>53073.654994307173</v>
      </c>
      <c r="IN27" s="419">
        <f ca="1">IF($B27&lt;Main!$B$10,0,(VLOOKUP(IK27,'Survival Probability'!$A$3:$F$98,6)/(1+Main!$B$5)^(OptimumBenefits!IK27-OptimumBenefits!$A27))*(VLOOKUP(IK27,'Survival Probability'!$A$3:$F$98,3)/VLOOKUP($A27,'Survival Probability'!$A$3:$F$98,3)))</f>
        <v>2.4644744721130301</v>
      </c>
      <c r="IO27" s="282">
        <f t="shared" ca="1" si="96"/>
        <v>130798.66787520425</v>
      </c>
      <c r="IP27" s="200">
        <f t="shared" ref="IP27:KP27" si="1588">IP26</f>
        <v>74</v>
      </c>
      <c r="IQ27" s="416">
        <f>IF($B27&lt;Main!$B$10,0,HLOOKUP(IP27,ReplacementRates!$A$3:$BE$59,ReplacementRates!$A26-5,1))*IF(Main!$B$30=1,Main!$B$31,(IF(OptimumBenefits!$B27&lt;20,Main!$B$31,IF(OptimumBenefits!$B27&lt;25,Main!$B$32,IF(OptimumBenefits!$B27&lt;30,Main!$B$33,Main!$B$34)))))*OptimumBenefits!$B27</f>
        <v>0.83750000000000002</v>
      </c>
      <c r="IR27" s="418">
        <f ca="1">IQ27*IF($B27=Salary!$B27,Salary!$I27,"")</f>
        <v>53073.654994307173</v>
      </c>
      <c r="IS27" s="419">
        <f ca="1">IF($B27&lt;Main!$B$10,0,(VLOOKUP(IP27,'Survival Probability'!$A$3:$F$98,6)/(1+Main!$B$5)^(OptimumBenefits!IP27-OptimumBenefits!$A27))*(VLOOKUP(IP27,'Survival Probability'!$A$3:$F$98,3)/VLOOKUP($A27,'Survival Probability'!$A$3:$F$98,3)))</f>
        <v>2.2258960654379067</v>
      </c>
      <c r="IT27" s="282">
        <f t="shared" ca="1" si="98"/>
        <v>118136.43983023724</v>
      </c>
      <c r="IU27" s="200">
        <f t="shared" ref="IU27:KP27" si="1589">IU26</f>
        <v>75</v>
      </c>
      <c r="IV27" s="416">
        <f>IF($B27&lt;Main!$B$10,0,HLOOKUP(IU27,ReplacementRates!$A$3:$BE$59,ReplacementRates!$A26-5,1))*IF(Main!$B$30=1,Main!$B$31,(IF(OptimumBenefits!$B27&lt;20,Main!$B$31,IF(OptimumBenefits!$B27&lt;25,Main!$B$32,IF(OptimumBenefits!$B27&lt;30,Main!$B$33,Main!$B$34)))))*OptimumBenefits!$B27</f>
        <v>0.83750000000000002</v>
      </c>
      <c r="IW27" s="418">
        <f ca="1">IV27*IF($B27=Salary!$B27,Salary!$I27,"")</f>
        <v>53073.654994307173</v>
      </c>
      <c r="IX27" s="419">
        <f ca="1">IF($B27&lt;Main!$B$10,0,(VLOOKUP(IU27,'Survival Probability'!$A$3:$F$98,6)/(1+Main!$B$5)^(OptimumBenefits!IU27-OptimumBenefits!$A27))*(VLOOKUP(IU27,'Survival Probability'!$A$3:$F$98,3)/VLOOKUP($A27,'Survival Probability'!$A$3:$F$98,3)))</f>
        <v>2.0059139219023403</v>
      </c>
      <c r="IY27" s="282">
        <f t="shared" ca="1" si="100"/>
        <v>106461.18343932243</v>
      </c>
      <c r="IZ27" s="200">
        <f t="shared" ref="IZ27:KP27" si="1590">IZ26</f>
        <v>76</v>
      </c>
      <c r="JA27" s="416">
        <f>IF($B27&lt;Main!$B$10,0,HLOOKUP(IZ27,ReplacementRates!$A$3:$BE$59,ReplacementRates!$A26-5,1))*IF(Main!$B$30=1,Main!$B$31,(IF(OptimumBenefits!$B27&lt;20,Main!$B$31,IF(OptimumBenefits!$B27&lt;25,Main!$B$32,IF(OptimumBenefits!$B27&lt;30,Main!$B$33,Main!$B$34)))))*OptimumBenefits!$B27</f>
        <v>0.83750000000000002</v>
      </c>
      <c r="JB27" s="418">
        <f ca="1">JA27*IF($B27=Salary!$B27,Salary!$I27,"")</f>
        <v>53073.654994307173</v>
      </c>
      <c r="JC27" s="419">
        <f ca="1">IF($B27&lt;Main!$B$10,0,(VLOOKUP(IZ27,'Survival Probability'!$A$3:$F$98,6)/(1+Main!$B$5)^(OptimumBenefits!IZ27-OptimumBenefits!$A27))*(VLOOKUP(IZ27,'Survival Probability'!$A$3:$F$98,3)/VLOOKUP($A27,'Survival Probability'!$A$3:$F$98,3)))</f>
        <v>1.8034092342310355</v>
      </c>
      <c r="JD27" s="282">
        <f t="shared" ca="1" si="102"/>
        <v>95713.519511125676</v>
      </c>
      <c r="JE27" s="200">
        <f t="shared" ref="JE27:KP27" si="1591">JE26</f>
        <v>77</v>
      </c>
      <c r="JF27" s="416">
        <f>IF($B27&lt;Main!$B$10,0,HLOOKUP(JE27,ReplacementRates!$A$3:$BE$59,ReplacementRates!$A26-5,1))*IF(Main!$B$30=1,Main!$B$31,(IF(OptimumBenefits!$B27&lt;20,Main!$B$31,IF(OptimumBenefits!$B27&lt;25,Main!$B$32,IF(OptimumBenefits!$B27&lt;30,Main!$B$33,Main!$B$34)))))*OptimumBenefits!$B27</f>
        <v>0.83750000000000002</v>
      </c>
      <c r="JG27" s="418">
        <f ca="1">JF27*IF($B27=Salary!$B27,Salary!$I27,"")</f>
        <v>53073.654994307173</v>
      </c>
      <c r="JH27" s="419">
        <f ca="1">IF($B27&lt;Main!$B$10,0,(VLOOKUP(JE27,'Survival Probability'!$A$3:$F$98,6)/(1+Main!$B$5)^(OptimumBenefits!JE27-OptimumBenefits!$A27))*(VLOOKUP(JE27,'Survival Probability'!$A$3:$F$98,3)/VLOOKUP($A27,'Survival Probability'!$A$3:$F$98,3)))</f>
        <v>1.6172957230025995</v>
      </c>
      <c r="JI27" s="282">
        <f t="shared" ca="1" si="104"/>
        <v>85835.795226408547</v>
      </c>
      <c r="JJ27" s="200">
        <f t="shared" ref="JJ27:KP27" si="1592">JJ26</f>
        <v>78</v>
      </c>
      <c r="JK27" s="416">
        <f>IF($B27&lt;Main!$B$10,0,HLOOKUP(JJ27,ReplacementRates!$A$3:$BE$59,ReplacementRates!$A26-5,1))*IF(Main!$B$30=1,Main!$B$31,(IF(OptimumBenefits!$B27&lt;20,Main!$B$31,IF(OptimumBenefits!$B27&lt;25,Main!$B$32,IF(OptimumBenefits!$B27&lt;30,Main!$B$33,Main!$B$34)))))*OptimumBenefits!$B27</f>
        <v>0.83750000000000002</v>
      </c>
      <c r="JL27" s="418">
        <f ca="1">JK27*IF($B27=Salary!$B27,Salary!$I27,"")</f>
        <v>53073.654994307173</v>
      </c>
      <c r="JM27" s="419">
        <f ca="1">IF($B27&lt;Main!$B$10,0,(VLOOKUP(JJ27,'Survival Probability'!$A$3:$F$98,6)/(1+Main!$B$5)^(OptimumBenefits!JJ27-OptimumBenefits!$A27))*(VLOOKUP(JJ27,'Survival Probability'!$A$3:$F$98,3)/VLOOKUP($A27,'Survival Probability'!$A$3:$F$98,3)))</f>
        <v>1.4465445840803834</v>
      </c>
      <c r="JN27" s="282">
        <f t="shared" ca="1" si="106"/>
        <v>76773.408189365829</v>
      </c>
      <c r="JO27" s="200">
        <f t="shared" ref="JO27:KP27" si="1593">JO26</f>
        <v>79</v>
      </c>
      <c r="JP27" s="416">
        <f>IF($B27&lt;Main!$B$10,0,HLOOKUP(JO27,ReplacementRates!$A$3:$BE$59,ReplacementRates!$A26-5,1))*IF(Main!$B$30=1,Main!$B$31,(IF(OptimumBenefits!$B27&lt;20,Main!$B$31,IF(OptimumBenefits!$B27&lt;25,Main!$B$32,IF(OptimumBenefits!$B27&lt;30,Main!$B$33,Main!$B$34)))))*OptimumBenefits!$B27</f>
        <v>0.83750000000000002</v>
      </c>
      <c r="JQ27" s="418">
        <f ca="1">JP27*IF($B27=Salary!$B27,Salary!$I27,"")</f>
        <v>53073.654994307173</v>
      </c>
      <c r="JR27" s="419">
        <f ca="1">IF($B27&lt;Main!$B$10,0,(VLOOKUP(JO27,'Survival Probability'!$A$3:$F$98,6)/(1+Main!$B$5)^(OptimumBenefits!JO27-OptimumBenefits!$A27))*(VLOOKUP(JO27,'Survival Probability'!$A$3:$F$98,3)/VLOOKUP($A27,'Survival Probability'!$A$3:$F$98,3)))</f>
        <v>1.2901536901011099</v>
      </c>
      <c r="JS27" s="282">
        <f t="shared" ca="1" si="108"/>
        <v>68473.171838058595</v>
      </c>
      <c r="JT27" s="200">
        <f t="shared" ref="JT27:KP27" si="1594">JT26</f>
        <v>80</v>
      </c>
      <c r="JU27" s="416">
        <f>IF($B27&lt;Main!$B$10,0,HLOOKUP(JT27,ReplacementRates!$A$3:$BE$59,ReplacementRates!$A26-5,1))*IF(Main!$B$30=1,Main!$B$31,(IF(OptimumBenefits!$B27&lt;20,Main!$B$31,IF(OptimumBenefits!$B27&lt;25,Main!$B$32,IF(OptimumBenefits!$B27&lt;30,Main!$B$33,Main!$B$34)))))*OptimumBenefits!$B27</f>
        <v>0.83750000000000002</v>
      </c>
      <c r="JV27" s="418">
        <f ca="1">JU27*IF($B27=Salary!$B27,Salary!$I27,"")</f>
        <v>53073.654994307173</v>
      </c>
      <c r="JW27" s="419">
        <f ca="1">IF($B27&lt;Main!$B$10,0,(VLOOKUP(JT27,'Survival Probability'!$A$3:$F$98,6)/(1+Main!$B$5)^(OptimumBenefits!JT27-OptimumBenefits!$A27))*(VLOOKUP(JT27,'Survival Probability'!$A$3:$F$98,3)/VLOOKUP($A27,'Survival Probability'!$A$3:$F$98,3)))</f>
        <v>1.1471366100020377</v>
      </c>
      <c r="JX27" s="282">
        <f t="shared" ca="1" si="110"/>
        <v>60882.732670587247</v>
      </c>
      <c r="JY27" s="200">
        <f t="shared" ref="JY27:KP27" si="1595">JY26</f>
        <v>81</v>
      </c>
      <c r="JZ27" s="416">
        <f>IF($B27&lt;Main!$B$10,0,HLOOKUP(JY27,ReplacementRates!$A$3:$BE$59,ReplacementRates!$A26-5,1))*IF(Main!$B$30=1,Main!$B$31,(IF(OptimumBenefits!$B27&lt;20,Main!$B$31,IF(OptimumBenefits!$B27&lt;25,Main!$B$32,IF(OptimumBenefits!$B27&lt;30,Main!$B$33,Main!$B$34)))))*OptimumBenefits!$B27</f>
        <v>0.83750000000000002</v>
      </c>
      <c r="KA27" s="418">
        <f ca="1">JZ27*IF($B27=Salary!$B27,Salary!$I27,"")</f>
        <v>53073.654994307173</v>
      </c>
      <c r="KB27" s="419">
        <f ca="1">IF($B27&lt;Main!$B$10,0,(VLOOKUP(JY27,'Survival Probability'!$A$3:$F$98,6)/(1+Main!$B$5)^(OptimumBenefits!JY27-OptimumBenefits!$A27))*(VLOOKUP(JY27,'Survival Probability'!$A$3:$F$98,3)/VLOOKUP($A27,'Survival Probability'!$A$3:$F$98,3)))</f>
        <v>1.0165742757700957</v>
      </c>
      <c r="KC27" s="282">
        <f t="shared" ca="1" si="112"/>
        <v>53953.312388309736</v>
      </c>
      <c r="KD27" s="200">
        <f t="shared" ref="KD27:KP27" si="1596">KD26</f>
        <v>82</v>
      </c>
      <c r="KE27" s="416">
        <f>IF($B27&lt;Main!$B$10,0,HLOOKUP(KD27,ReplacementRates!$A$3:$BE$59,ReplacementRates!$A26-5,1))*IF(Main!$B$30=1,Main!$B$31,(IF(OptimumBenefits!$B27&lt;20,Main!$B$31,IF(OptimumBenefits!$B27&lt;25,Main!$B$32,IF(OptimumBenefits!$B27&lt;30,Main!$B$33,Main!$B$34)))))*OptimumBenefits!$B27</f>
        <v>0.83750000000000002</v>
      </c>
      <c r="KF27" s="418">
        <f ca="1">KE27*IF($B27=Salary!$B27,Salary!$I27,"")</f>
        <v>53073.654994307173</v>
      </c>
      <c r="KG27" s="419">
        <f ca="1">IF($B27&lt;Main!$B$10,0,(VLOOKUP(KD27,'Survival Probability'!$A$3:$F$98,6)/(1+Main!$B$5)^(OptimumBenefits!KD27-OptimumBenefits!$A27))*(VLOOKUP(KD27,'Survival Probability'!$A$3:$F$98,3)/VLOOKUP($A27,'Survival Probability'!$A$3:$F$98,3)))</f>
        <v>0.89761101137682242</v>
      </c>
      <c r="KH27" s="282">
        <f t="shared" ca="1" si="114"/>
        <v>47639.497136904603</v>
      </c>
      <c r="KI27" s="200">
        <f t="shared" ref="KI27:KP27" si="1597">KI26</f>
        <v>83</v>
      </c>
      <c r="KJ27" s="416">
        <f>IF($B27&lt;Main!$B$10,0,HLOOKUP(KI27,ReplacementRates!$A$3:$BE$59,ReplacementRates!$A26-5,1))*IF(Main!$B$30=1,Main!$B$31,(IF(OptimumBenefits!$B27&lt;20,Main!$B$31,IF(OptimumBenefits!$B27&lt;25,Main!$B$32,IF(OptimumBenefits!$B27&lt;30,Main!$B$33,Main!$B$34)))))*OptimumBenefits!$B27</f>
        <v>0.83750000000000002</v>
      </c>
      <c r="KK27" s="418">
        <f ca="1">KJ27*IF($B27=Salary!$B27,Salary!$I27,"")</f>
        <v>53073.654994307173</v>
      </c>
      <c r="KL27" s="419">
        <f ca="1">IF($B27&lt;Main!$B$10,0,(VLOOKUP(KI27,'Survival Probability'!$A$3:$F$98,6)/(1+Main!$B$5)^(OptimumBenefits!KI27-OptimumBenefits!$A27))*(VLOOKUP(KI27,'Survival Probability'!$A$3:$F$98,3)/VLOOKUP($A27,'Survival Probability'!$A$3:$F$98,3)))</f>
        <v>0.78944965520298505</v>
      </c>
      <c r="KM27" s="282">
        <f t="shared" ca="1" si="116"/>
        <v>41898.978635617983</v>
      </c>
      <c r="KN27" s="200">
        <f t="shared" ref="KN27:KP27" si="1598">KN26</f>
        <v>84</v>
      </c>
      <c r="KO27" s="416">
        <f>IF($B27&lt;Main!$B$10,0,HLOOKUP(KN27,ReplacementRates!$A$3:$BE$59,ReplacementRates!$A26-5,1))*IF(Main!$B$30=1,Main!$B$31,(IF(OptimumBenefits!$B27&lt;20,Main!$B$31,IF(OptimumBenefits!$B27&lt;25,Main!$B$32,IF(OptimumBenefits!$B27&lt;30,Main!$B$33,Main!$B$34)))))*OptimumBenefits!$B27</f>
        <v>0.83750000000000002</v>
      </c>
      <c r="KP27" s="418">
        <f ca="1">KO27*IF($B27=Salary!$B27,Salary!$I27,"")</f>
        <v>53073.654994307173</v>
      </c>
    </row>
    <row r="28" spans="1:302">
      <c r="A28" s="205">
        <f t="shared" si="178"/>
        <v>51</v>
      </c>
      <c r="B28" s="205">
        <v>26</v>
      </c>
      <c r="C28" s="205" t="e">
        <f t="shared" ca="1" si="357"/>
        <v>#N/A</v>
      </c>
      <c r="D28" s="271">
        <f t="shared" ca="1" si="536"/>
        <v>426356.82766342844</v>
      </c>
      <c r="E28" s="201">
        <f t="shared" si="179"/>
        <v>25</v>
      </c>
      <c r="F28" s="416">
        <f>IF($B28&lt;Main!$B$10,0,HLOOKUP(E28,ReplacementRates!$A$3:$BE$59,ReplacementRates!$A27-5,1))*IF(Main!$B$30=1,Main!$B$31,(IF(OptimumBenefits!$B28&lt;20,Main!$B$31,IF(OptimumBenefits!$B28&lt;25,Main!$B$32,IF(OptimumBenefits!$B28&lt;30,Main!$B$33,Main!$B$34)))))*OptimumBenefits!$B28</f>
        <v>0</v>
      </c>
      <c r="G28" s="418">
        <f ca="1">F28*IF($B28=Salary!$B28,Salary!$I28,"")</f>
        <v>0</v>
      </c>
      <c r="H28" s="419">
        <f ca="1">IF($B28&lt;Main!$B$10,0,(VLOOKUP(E28,'Survival Probability'!$A$3:$F$98,6)/(1+Main!$B$5)^(OptimumBenefits!E28-OptimumBenefits!$A28))*(VLOOKUP(E28,'Survival Probability'!$A$3:$F$98,3)/VLOOKUP($A28,'Survival Probability'!$A$3:$F$98,3)))</f>
        <v>5.8749173161253303</v>
      </c>
      <c r="I28" s="282">
        <f t="shared" ref="I28:I38" si="1599">IF($A28&gt;E28,0,H28*G28)</f>
        <v>0</v>
      </c>
      <c r="J28" s="200">
        <f t="shared" ref="J28:N28" si="1600">J27</f>
        <v>26</v>
      </c>
      <c r="K28" s="416">
        <f>IF($B28&lt;Main!$B$10,0,HLOOKUP(J28,ReplacementRates!$A$3:$BE$59,ReplacementRates!$A27-5,1))*IF(Main!$B$30=1,Main!$B$31,(IF(OptimumBenefits!$B28&lt;20,Main!$B$31,IF(OptimumBenefits!$B28&lt;25,Main!$B$32,IF(OptimumBenefits!$B28&lt;30,Main!$B$33,Main!$B$34)))))*OptimumBenefits!$B28</f>
        <v>0</v>
      </c>
      <c r="L28" s="418">
        <f ca="1">K28*IF($B28=Salary!$B28,Salary!$I28,"")</f>
        <v>0</v>
      </c>
      <c r="M28" s="419">
        <f ca="1">IF($B28&lt;Main!$B$10,0,(VLOOKUP(J28,'Survival Probability'!$A$3:$F$98,6)/(1+Main!$B$5)^(OptimumBenefits!J28-OptimumBenefits!$A28))*(VLOOKUP(J28,'Survival Probability'!$A$3:$F$98,3)/VLOOKUP($A28,'Survival Probability'!$A$3:$F$98,3)))</f>
        <v>5.4896058280186821</v>
      </c>
      <c r="N28" s="282">
        <f t="shared" si="2"/>
        <v>0</v>
      </c>
      <c r="O28" s="200">
        <f t="shared" ref="O28:BZ28" si="1601">O27</f>
        <v>27</v>
      </c>
      <c r="P28" s="416">
        <f>IF($B28&lt;Main!$B$10,0,HLOOKUP(O28,ReplacementRates!$A$3:$BE$59,ReplacementRates!$A27-5,1))*IF(Main!$B$30=1,Main!$B$31,(IF(OptimumBenefits!$B28&lt;20,Main!$B$31,IF(OptimumBenefits!$B28&lt;25,Main!$B$32,IF(OptimumBenefits!$B28&lt;30,Main!$B$33,Main!$B$34)))))*OptimumBenefits!$B28</f>
        <v>0</v>
      </c>
      <c r="Q28" s="418">
        <f ca="1">P28*IF($B28=Salary!$B28,Salary!$I28,"")</f>
        <v>0</v>
      </c>
      <c r="R28" s="419">
        <f ca="1">IF($B28&lt;Main!$B$10,0,(VLOOKUP(O28,'Survival Probability'!$A$3:$F$98,6)/(1+Main!$B$5)^(OptimumBenefits!O28-OptimumBenefits!$A28))*(VLOOKUP(O28,'Survival Probability'!$A$3:$F$98,3)/VLOOKUP($A28,'Survival Probability'!$A$3:$F$98,3)))</f>
        <v>5.1294912048083878</v>
      </c>
      <c r="S28" s="282">
        <f t="shared" si="4"/>
        <v>0</v>
      </c>
      <c r="T28" s="200">
        <f t="shared" ref="T28:CE28" si="1602">T27</f>
        <v>28</v>
      </c>
      <c r="U28" s="416">
        <f>IF($B28&lt;Main!$B$10,0,HLOOKUP(T28,ReplacementRates!$A$3:$BE$59,ReplacementRates!$A27-5,1))*IF(Main!$B$30=1,Main!$B$31,(IF(OptimumBenefits!$B28&lt;20,Main!$B$31,IF(OptimumBenefits!$B28&lt;25,Main!$B$32,IF(OptimumBenefits!$B28&lt;30,Main!$B$33,Main!$B$34)))))*OptimumBenefits!$B28</f>
        <v>0</v>
      </c>
      <c r="V28" s="418">
        <f ca="1">U28*IF($B28=Salary!$B28,Salary!$I28,"")</f>
        <v>0</v>
      </c>
      <c r="W28" s="419">
        <f ca="1">IF($B28&lt;Main!$B$10,0,(VLOOKUP(T28,'Survival Probability'!$A$3:$F$98,6)/(1+Main!$B$5)^(OptimumBenefits!T28-OptimumBenefits!$A28))*(VLOOKUP(T28,'Survival Probability'!$A$3:$F$98,3)/VLOOKUP($A28,'Survival Probability'!$A$3:$F$98,3)))</f>
        <v>4.7929290653904895</v>
      </c>
      <c r="X28" s="282">
        <f t="shared" si="6"/>
        <v>0</v>
      </c>
      <c r="Y28" s="200">
        <f t="shared" ref="Y28:CJ28" si="1603">Y27</f>
        <v>29</v>
      </c>
      <c r="Z28" s="416">
        <f>IF($B28&lt;Main!$B$10,0,HLOOKUP(Y28,ReplacementRates!$A$3:$BE$59,ReplacementRates!$A27-5,1))*IF(Main!$B$30=1,Main!$B$31,(IF(OptimumBenefits!$B28&lt;20,Main!$B$31,IF(OptimumBenefits!$B28&lt;25,Main!$B$32,IF(OptimumBenefits!$B28&lt;30,Main!$B$33,Main!$B$34)))))*OptimumBenefits!$B28</f>
        <v>0</v>
      </c>
      <c r="AA28" s="418">
        <f ca="1">Z28*IF($B28=Salary!$B28,Salary!$I28,"")</f>
        <v>0</v>
      </c>
      <c r="AB28" s="419">
        <f ca="1">IF($B28&lt;Main!$B$10,0,(VLOOKUP(Y28,'Survival Probability'!$A$3:$F$98,6)/(1+Main!$B$5)^(OptimumBenefits!Y28-OptimumBenefits!$A28))*(VLOOKUP(Y28,'Survival Probability'!$A$3:$F$98,3)/VLOOKUP($A28,'Survival Probability'!$A$3:$F$98,3)))</f>
        <v>4.4783826524797892</v>
      </c>
      <c r="AC28" s="282">
        <f t="shared" si="8"/>
        <v>0</v>
      </c>
      <c r="AD28" s="200">
        <f t="shared" ref="AD28:CO28" si="1604">AD27</f>
        <v>30</v>
      </c>
      <c r="AE28" s="416">
        <f>IF($B28&lt;Main!$B$10,0,HLOOKUP(AD28,ReplacementRates!$A$3:$BE$59,ReplacementRates!$A27-5,1))*IF(Main!$B$30=1,Main!$B$31,(IF(OptimumBenefits!$B28&lt;20,Main!$B$31,IF(OptimumBenefits!$B28&lt;25,Main!$B$32,IF(OptimumBenefits!$B28&lt;30,Main!$B$33,Main!$B$34)))))*OptimumBenefits!$B28</f>
        <v>0</v>
      </c>
      <c r="AF28" s="418">
        <f ca="1">AE28*IF($B28=Salary!$B28,Salary!$I28,"")</f>
        <v>0</v>
      </c>
      <c r="AG28" s="419">
        <f ca="1">IF($B28&lt;Main!$B$10,0,(VLOOKUP(AD28,'Survival Probability'!$A$3:$F$98,6)/(1+Main!$B$5)^(OptimumBenefits!AD28-OptimumBenefits!$A28))*(VLOOKUP(AD28,'Survival Probability'!$A$3:$F$98,3)/VLOOKUP($A28,'Survival Probability'!$A$3:$F$98,3)))</f>
        <v>4.1844158894088519</v>
      </c>
      <c r="AH28" s="282">
        <f t="shared" si="10"/>
        <v>0</v>
      </c>
      <c r="AI28" s="200">
        <f t="shared" ref="AI28:CT28" si="1605">AI27</f>
        <v>31</v>
      </c>
      <c r="AJ28" s="416">
        <f>IF($B28&lt;Main!$B$10,0,HLOOKUP(AI28,ReplacementRates!$A$3:$BE$59,ReplacementRates!$A27-5,1))*IF(Main!$B$30=1,Main!$B$31,(IF(OptimumBenefits!$B28&lt;20,Main!$B$31,IF(OptimumBenefits!$B28&lt;25,Main!$B$32,IF(OptimumBenefits!$B28&lt;30,Main!$B$33,Main!$B$34)))))*OptimumBenefits!$B28</f>
        <v>0</v>
      </c>
      <c r="AK28" s="418">
        <f ca="1">AJ28*IF($B28=Salary!$B28,Salary!$I28,"")</f>
        <v>0</v>
      </c>
      <c r="AL28" s="419">
        <f ca="1">IF($B28&lt;Main!$B$10,0,(VLOOKUP(AI28,'Survival Probability'!$A$3:$F$98,6)/(1+Main!$B$5)^(OptimumBenefits!AI28-OptimumBenefits!$A28))*(VLOOKUP(AI28,'Survival Probability'!$A$3:$F$98,3)/VLOOKUP($A28,'Survival Probability'!$A$3:$F$98,3)))</f>
        <v>3.9096870873381842</v>
      </c>
      <c r="AM28" s="282">
        <f t="shared" si="12"/>
        <v>0</v>
      </c>
      <c r="AN28" s="200">
        <f t="shared" ref="AN28:CY28" si="1606">AN27</f>
        <v>32</v>
      </c>
      <c r="AO28" s="416">
        <f>IF($B28&lt;Main!$B$10,0,HLOOKUP(AN28,ReplacementRates!$A$3:$BE$59,ReplacementRates!$A27-5,1))*IF(Main!$B$30=1,Main!$B$31,(IF(OptimumBenefits!$B28&lt;20,Main!$B$31,IF(OptimumBenefits!$B28&lt;25,Main!$B$32,IF(OptimumBenefits!$B28&lt;30,Main!$B$33,Main!$B$34)))))*OptimumBenefits!$B28</f>
        <v>0</v>
      </c>
      <c r="AP28" s="418">
        <f ca="1">AO28*IF($B28=Salary!$B28,Salary!$I28,"")</f>
        <v>0</v>
      </c>
      <c r="AQ28" s="419">
        <f ca="1">IF($B28&lt;Main!$B$10,0,(VLOOKUP(AN28,'Survival Probability'!$A$3:$F$98,6)/(1+Main!$B$5)^(OptimumBenefits!AN28-OptimumBenefits!$A28))*(VLOOKUP(AN28,'Survival Probability'!$A$3:$F$98,3)/VLOOKUP($A28,'Survival Probability'!$A$3:$F$98,3)))</f>
        <v>3.6529219541108513</v>
      </c>
      <c r="AR28" s="282">
        <f t="shared" si="14"/>
        <v>0</v>
      </c>
      <c r="AS28" s="200">
        <f t="shared" ref="AS28:DD28" si="1607">AS27</f>
        <v>33</v>
      </c>
      <c r="AT28" s="416">
        <f>IF($B28&lt;Main!$B$10,0,HLOOKUP(AS28,ReplacementRates!$A$3:$BE$59,ReplacementRates!$A27-5,1))*IF(Main!$B$30=1,Main!$B$31,(IF(OptimumBenefits!$B28&lt;20,Main!$B$31,IF(OptimumBenefits!$B28&lt;25,Main!$B$32,IF(OptimumBenefits!$B28&lt;30,Main!$B$33,Main!$B$34)))))*OptimumBenefits!$B28</f>
        <v>0</v>
      </c>
      <c r="AU28" s="418">
        <f ca="1">AT28*IF($B28=Salary!$B28,Salary!$I28,"")</f>
        <v>0</v>
      </c>
      <c r="AV28" s="419">
        <f ca="1">IF($B28&lt;Main!$B$10,0,(VLOOKUP(AS28,'Survival Probability'!$A$3:$F$98,6)/(1+Main!$B$5)^(OptimumBenefits!AS28-OptimumBenefits!$A28))*(VLOOKUP(AS28,'Survival Probability'!$A$3:$F$98,3)/VLOOKUP($A28,'Survival Probability'!$A$3:$F$98,3)))</f>
        <v>3.412953329538849</v>
      </c>
      <c r="AW28" s="282">
        <f t="shared" si="16"/>
        <v>0</v>
      </c>
      <c r="AX28" s="200">
        <f t="shared" ref="AX28:DI28" si="1608">AX27</f>
        <v>34</v>
      </c>
      <c r="AY28" s="416">
        <f>IF($B28&lt;Main!$B$10,0,HLOOKUP(AX28,ReplacementRates!$A$3:$BE$59,ReplacementRates!$A27-5,1))*IF(Main!$B$30=1,Main!$B$31,(IF(OptimumBenefits!$B28&lt;20,Main!$B$31,IF(OptimumBenefits!$B28&lt;25,Main!$B$32,IF(OptimumBenefits!$B28&lt;30,Main!$B$33,Main!$B$34)))))*OptimumBenefits!$B28</f>
        <v>0</v>
      </c>
      <c r="AZ28" s="418">
        <f ca="1">AY28*IF($B28=Salary!$B28,Salary!$I28,"")</f>
        <v>0</v>
      </c>
      <c r="BA28" s="419">
        <f ca="1">IF($B28&lt;Main!$B$10,0,(VLOOKUP(AX28,'Survival Probability'!$A$3:$F$98,6)/(1+Main!$B$5)^(OptimumBenefits!AX28-OptimumBenefits!$A28))*(VLOOKUP(AX28,'Survival Probability'!$A$3:$F$98,3)/VLOOKUP($A28,'Survival Probability'!$A$3:$F$98,3)))</f>
        <v>3.1886896216322462</v>
      </c>
      <c r="BB28" s="282">
        <f t="shared" si="18"/>
        <v>0</v>
      </c>
      <c r="BC28" s="200">
        <f t="shared" ref="BC28:DN28" si="1609">BC27</f>
        <v>35</v>
      </c>
      <c r="BD28" s="416">
        <f>IF($B28&lt;Main!$B$10,0,HLOOKUP(BC28,ReplacementRates!$A$3:$BE$59,ReplacementRates!$A27-5,1))*IF(Main!$B$30=1,Main!$B$31,(IF(OptimumBenefits!$B28&lt;20,Main!$B$31,IF(OptimumBenefits!$B28&lt;25,Main!$B$32,IF(OptimumBenefits!$B28&lt;30,Main!$B$33,Main!$B$34)))))*OptimumBenefits!$B28</f>
        <v>0</v>
      </c>
      <c r="BE28" s="418">
        <f ca="1">BD28*IF($B28=Salary!$B28,Salary!$I28,"")</f>
        <v>0</v>
      </c>
      <c r="BF28" s="419">
        <f ca="1">IF($B28&lt;Main!$B$10,0,(VLOOKUP(BC28,'Survival Probability'!$A$3:$F$98,6)/(1+Main!$B$5)^(OptimumBenefits!BC28-OptimumBenefits!$A28))*(VLOOKUP(BC28,'Survival Probability'!$A$3:$F$98,3)/VLOOKUP($A28,'Survival Probability'!$A$3:$F$98,3)))</f>
        <v>2.9791116906362025</v>
      </c>
      <c r="BG28" s="282">
        <f t="shared" si="20"/>
        <v>0</v>
      </c>
      <c r="BH28" s="200">
        <f t="shared" ref="BH28:DS28" si="1610">BH27</f>
        <v>36</v>
      </c>
      <c r="BI28" s="416">
        <f>IF($B28&lt;Main!$B$10,0,HLOOKUP(BH28,ReplacementRates!$A$3:$BE$59,ReplacementRates!$A27-5,1))*IF(Main!$B$30=1,Main!$B$31,(IF(OptimumBenefits!$B28&lt;20,Main!$B$31,IF(OptimumBenefits!$B28&lt;25,Main!$B$32,IF(OptimumBenefits!$B28&lt;30,Main!$B$33,Main!$B$34)))))*OptimumBenefits!$B28</f>
        <v>0</v>
      </c>
      <c r="BJ28" s="418">
        <f ca="1">BI28*IF($B28=Salary!$B28,Salary!$I28,"")</f>
        <v>0</v>
      </c>
      <c r="BK28" s="419">
        <f ca="1">IF($B28&lt;Main!$B$10,0,(VLOOKUP(BH28,'Survival Probability'!$A$3:$F$98,6)/(1+Main!$B$5)^(OptimumBenefits!BH28-OptimumBenefits!$A28))*(VLOOKUP(BH28,'Survival Probability'!$A$3:$F$98,3)/VLOOKUP($A28,'Survival Probability'!$A$3:$F$98,3)))</f>
        <v>2.7832663597275782</v>
      </c>
      <c r="BL28" s="282">
        <f t="shared" si="22"/>
        <v>0</v>
      </c>
      <c r="BM28" s="200">
        <f t="shared" ref="BM28:DX28" si="1611">BM27</f>
        <v>37</v>
      </c>
      <c r="BN28" s="416">
        <f>IF($B28&lt;Main!$B$10,0,HLOOKUP(BM28,ReplacementRates!$A$3:$BE$59,ReplacementRates!$A27-5,1))*IF(Main!$B$30=1,Main!$B$31,(IF(OptimumBenefits!$B28&lt;20,Main!$B$31,IF(OptimumBenefits!$B28&lt;25,Main!$B$32,IF(OptimumBenefits!$B28&lt;30,Main!$B$33,Main!$B$34)))))*OptimumBenefits!$B28</f>
        <v>0</v>
      </c>
      <c r="BO28" s="418">
        <f ca="1">BN28*IF($B28=Salary!$B28,Salary!$I28,"")</f>
        <v>0</v>
      </c>
      <c r="BP28" s="419">
        <f ca="1">IF($B28&lt;Main!$B$10,0,(VLOOKUP(BM28,'Survival Probability'!$A$3:$F$98,6)/(1+Main!$B$5)^(OptimumBenefits!BM28-OptimumBenefits!$A28))*(VLOOKUP(BM28,'Survival Probability'!$A$3:$F$98,3)/VLOOKUP($A28,'Survival Probability'!$A$3:$F$98,3)))</f>
        <v>2.6002344317794361</v>
      </c>
      <c r="BQ28" s="282">
        <f t="shared" si="24"/>
        <v>0</v>
      </c>
      <c r="BR28" s="200">
        <f t="shared" ref="BR28:EC28" si="1612">BR27</f>
        <v>38</v>
      </c>
      <c r="BS28" s="416">
        <f>IF($B28&lt;Main!$B$10,0,HLOOKUP(BR28,ReplacementRates!$A$3:$BE$59,ReplacementRates!$A27-5,1))*IF(Main!$B$30=1,Main!$B$31,(IF(OptimumBenefits!$B28&lt;20,Main!$B$31,IF(OptimumBenefits!$B28&lt;25,Main!$B$32,IF(OptimumBenefits!$B28&lt;30,Main!$B$33,Main!$B$34)))))*OptimumBenefits!$B28</f>
        <v>0</v>
      </c>
      <c r="BT28" s="418">
        <f ca="1">BS28*IF($B28=Salary!$B28,Salary!$I28,"")</f>
        <v>0</v>
      </c>
      <c r="BU28" s="419">
        <f ca="1">IF($B28&lt;Main!$B$10,0,(VLOOKUP(BR28,'Survival Probability'!$A$3:$F$98,6)/(1+Main!$B$5)^(OptimumBenefits!BR28-OptimumBenefits!$A28))*(VLOOKUP(BR28,'Survival Probability'!$A$3:$F$98,3)/VLOOKUP($A28,'Survival Probability'!$A$3:$F$98,3)))</f>
        <v>2.4291885656158687</v>
      </c>
      <c r="BV28" s="282">
        <f t="shared" si="26"/>
        <v>0</v>
      </c>
      <c r="BW28" s="200">
        <f t="shared" ref="BW28:EH28" si="1613">BW27</f>
        <v>39</v>
      </c>
      <c r="BX28" s="416">
        <f>IF($B28&lt;Main!$B$10,0,HLOOKUP(BW28,ReplacementRates!$A$3:$BE$59,ReplacementRates!$A27-5,1))*IF(Main!$B$30=1,Main!$B$31,(IF(OptimumBenefits!$B28&lt;20,Main!$B$31,IF(OptimumBenefits!$B28&lt;25,Main!$B$32,IF(OptimumBenefits!$B28&lt;30,Main!$B$33,Main!$B$34)))))*OptimumBenefits!$B28</f>
        <v>0</v>
      </c>
      <c r="BY28" s="418">
        <f ca="1">BX28*IF($B28=Salary!$B28,Salary!$I28,"")</f>
        <v>0</v>
      </c>
      <c r="BZ28" s="419">
        <f ca="1">IF($B28&lt;Main!$B$10,0,(VLOOKUP(BW28,'Survival Probability'!$A$3:$F$98,6)/(1+Main!$B$5)^(OptimumBenefits!BW28-OptimumBenefits!$A28))*(VLOOKUP(BW28,'Survival Probability'!$A$3:$F$98,3)/VLOOKUP($A28,'Survival Probability'!$A$3:$F$98,3)))</f>
        <v>2.2693537649564077</v>
      </c>
      <c r="CA28" s="282">
        <f t="shared" si="28"/>
        <v>0</v>
      </c>
      <c r="CB28" s="200">
        <f t="shared" ref="CB28:EM28" si="1614">CB27</f>
        <v>40</v>
      </c>
      <c r="CC28" s="416">
        <f>IF($B28&lt;Main!$B$10,0,HLOOKUP(CB28,ReplacementRates!$A$3:$BE$59,ReplacementRates!$A27-5,1))*IF(Main!$B$30=1,Main!$B$31,(IF(OptimumBenefits!$B28&lt;20,Main!$B$31,IF(OptimumBenefits!$B28&lt;25,Main!$B$32,IF(OptimumBenefits!$B28&lt;30,Main!$B$33,Main!$B$34)))))*OptimumBenefits!$B28</f>
        <v>0</v>
      </c>
      <c r="CD28" s="418">
        <f ca="1">CC28*IF($B28=Salary!$B28,Salary!$I28,"")</f>
        <v>0</v>
      </c>
      <c r="CE28" s="419">
        <f ca="1">IF($B28&lt;Main!$B$10,0,(VLOOKUP(CB28,'Survival Probability'!$A$3:$F$98,6)/(1+Main!$B$5)^(OptimumBenefits!CB28-OptimumBenefits!$A28))*(VLOOKUP(CB28,'Survival Probability'!$A$3:$F$98,3)/VLOOKUP($A28,'Survival Probability'!$A$3:$F$98,3)))</f>
        <v>2.1200034544140358</v>
      </c>
      <c r="CF28" s="282">
        <f t="shared" si="30"/>
        <v>0</v>
      </c>
      <c r="CG28" s="200">
        <f t="shared" ref="CG28:ER28" si="1615">CG27</f>
        <v>41</v>
      </c>
      <c r="CH28" s="416">
        <f>IF($B28&lt;Main!$B$10,0,HLOOKUP(CG28,ReplacementRates!$A$3:$BE$59,ReplacementRates!$A27-5,1))*IF(Main!$B$30=1,Main!$B$31,(IF(OptimumBenefits!$B28&lt;20,Main!$B$31,IF(OptimumBenefits!$B28&lt;25,Main!$B$32,IF(OptimumBenefits!$B28&lt;30,Main!$B$33,Main!$B$34)))))*OptimumBenefits!$B28</f>
        <v>0</v>
      </c>
      <c r="CI28" s="418">
        <f ca="1">CH28*IF($B28=Salary!$B28,Salary!$I28,"")</f>
        <v>0</v>
      </c>
      <c r="CJ28" s="419">
        <f ca="1">IF($B28&lt;Main!$B$10,0,(VLOOKUP(CG28,'Survival Probability'!$A$3:$F$98,6)/(1+Main!$B$5)^(OptimumBenefits!CG28-OptimumBenefits!$A28))*(VLOOKUP(CG28,'Survival Probability'!$A$3:$F$98,3)/VLOOKUP($A28,'Survival Probability'!$A$3:$F$98,3)))</f>
        <v>1.9804574135290614</v>
      </c>
      <c r="CK28" s="282">
        <f t="shared" si="32"/>
        <v>0</v>
      </c>
      <c r="CL28" s="200">
        <f t="shared" ref="CL28:EW28" si="1616">CL27</f>
        <v>42</v>
      </c>
      <c r="CM28" s="416">
        <f>IF($B28&lt;Main!$B$10,0,HLOOKUP(CL28,ReplacementRates!$A$3:$BE$59,ReplacementRates!$A27-5,1))*IF(Main!$B$30=1,Main!$B$31,(IF(OptimumBenefits!$B28&lt;20,Main!$B$31,IF(OptimumBenefits!$B28&lt;25,Main!$B$32,IF(OptimumBenefits!$B28&lt;30,Main!$B$33,Main!$B$34)))))*OptimumBenefits!$B28</f>
        <v>0</v>
      </c>
      <c r="CN28" s="418">
        <f ca="1">CM28*IF($B28=Salary!$B28,Salary!$I28,"")</f>
        <v>0</v>
      </c>
      <c r="CO28" s="419">
        <f ca="1">IF($B28&lt;Main!$B$10,0,(VLOOKUP(CL28,'Survival Probability'!$A$3:$F$98,6)/(1+Main!$B$5)^(OptimumBenefits!CL28-OptimumBenefits!$A28))*(VLOOKUP(CL28,'Survival Probability'!$A$3:$F$98,3)/VLOOKUP($A28,'Survival Probability'!$A$3:$F$98,3)))</f>
        <v>1.850014689219337</v>
      </c>
      <c r="CP28" s="282">
        <f t="shared" si="34"/>
        <v>0</v>
      </c>
      <c r="CQ28" s="200">
        <f t="shared" ref="CQ28:FB28" si="1617">CQ27</f>
        <v>43</v>
      </c>
      <c r="CR28" s="416">
        <f>IF($B28&lt;Main!$B$10,0,HLOOKUP(CQ28,ReplacementRates!$A$3:$BE$59,ReplacementRates!$A27-5,1))*IF(Main!$B$30=1,Main!$B$31,(IF(OptimumBenefits!$B28&lt;20,Main!$B$31,IF(OptimumBenefits!$B28&lt;25,Main!$B$32,IF(OptimumBenefits!$B28&lt;30,Main!$B$33,Main!$B$34)))))*OptimumBenefits!$B28</f>
        <v>0</v>
      </c>
      <c r="CS28" s="418">
        <f ca="1">CR28*IF($B28=Salary!$B28,Salary!$I28,"")</f>
        <v>0</v>
      </c>
      <c r="CT28" s="419">
        <f ca="1">IF($B28&lt;Main!$B$10,0,(VLOOKUP(CQ28,'Survival Probability'!$A$3:$F$98,6)/(1+Main!$B$5)^(OptimumBenefits!CQ28-OptimumBenefits!$A28))*(VLOOKUP(CQ28,'Survival Probability'!$A$3:$F$98,3)/VLOOKUP($A28,'Survival Probability'!$A$3:$F$98,3)))</f>
        <v>1.7280934497175235</v>
      </c>
      <c r="CU28" s="282">
        <f t="shared" si="36"/>
        <v>0</v>
      </c>
      <c r="CV28" s="200">
        <f t="shared" ref="CV28:FG28" si="1618">CV27</f>
        <v>44</v>
      </c>
      <c r="CW28" s="416">
        <f>IF($B28&lt;Main!$B$10,0,HLOOKUP(CV28,ReplacementRates!$A$3:$BE$59,ReplacementRates!$A27-5,1))*IF(Main!$B$30=1,Main!$B$31,(IF(OptimumBenefits!$B28&lt;20,Main!$B$31,IF(OptimumBenefits!$B28&lt;25,Main!$B$32,IF(OptimumBenefits!$B28&lt;30,Main!$B$33,Main!$B$34)))))*OptimumBenefits!$B28</f>
        <v>0</v>
      </c>
      <c r="CX28" s="418">
        <f ca="1">CW28*IF($B28=Salary!$B28,Salary!$I28,"")</f>
        <v>0</v>
      </c>
      <c r="CY28" s="419">
        <f ca="1">IF($B28&lt;Main!$B$10,0,(VLOOKUP(CV28,'Survival Probability'!$A$3:$F$98,6)/(1+Main!$B$5)^(OptimumBenefits!CV28-OptimumBenefits!$A28))*(VLOOKUP(CV28,'Survival Probability'!$A$3:$F$98,3)/VLOOKUP($A28,'Survival Probability'!$A$3:$F$98,3)))</f>
        <v>1.6141465489699107</v>
      </c>
      <c r="CZ28" s="282">
        <f t="shared" si="38"/>
        <v>0</v>
      </c>
      <c r="DA28" s="200">
        <f t="shared" ref="DA28:FL28" si="1619">DA27</f>
        <v>45</v>
      </c>
      <c r="DB28" s="416">
        <f>IF($B28&lt;Main!$B$10,0,HLOOKUP(DA28,ReplacementRates!$A$3:$BE$59,ReplacementRates!$A27-5,1))*IF(Main!$B$30=1,Main!$B$31,(IF(OptimumBenefits!$B28&lt;20,Main!$B$31,IF(OptimumBenefits!$B28&lt;25,Main!$B$32,IF(OptimumBenefits!$B28&lt;30,Main!$B$33,Main!$B$34)))))*OptimumBenefits!$B28</f>
        <v>0</v>
      </c>
      <c r="DC28" s="418">
        <f ca="1">DB28*IF($B28=Salary!$B28,Salary!$I28,"")</f>
        <v>0</v>
      </c>
      <c r="DD28" s="419">
        <f ca="1">IF($B28&lt;Main!$B$10,0,(VLOOKUP(DA28,'Survival Probability'!$A$3:$F$98,6)/(1+Main!$B$5)^(OptimumBenefits!DA28-OptimumBenefits!$A28))*(VLOOKUP(DA28,'Survival Probability'!$A$3:$F$98,3)/VLOOKUP($A28,'Survival Probability'!$A$3:$F$98,3)))</f>
        <v>27.378596482198287</v>
      </c>
      <c r="DE28" s="282">
        <f t="shared" si="40"/>
        <v>0</v>
      </c>
      <c r="DF28" s="200">
        <f t="shared" ref="DF28:FQ28" si="1620">DF27</f>
        <v>46</v>
      </c>
      <c r="DG28" s="416">
        <f>IF($B28&lt;Main!$B$10,0,HLOOKUP(DF28,ReplacementRates!$A$3:$BE$59,ReplacementRates!$A27-5,1))*IF(Main!$B$30=1,Main!$B$31,(IF(OptimumBenefits!$B28&lt;20,Main!$B$31,IF(OptimumBenefits!$B28&lt;25,Main!$B$32,IF(OptimumBenefits!$B28&lt;30,Main!$B$33,Main!$B$34)))))*OptimumBenefits!$B28</f>
        <v>0</v>
      </c>
      <c r="DH28" s="418">
        <f ca="1">DG28*IF($B28=Salary!$B28,Salary!$I28,"")</f>
        <v>0</v>
      </c>
      <c r="DI28" s="419">
        <f ca="1">IF($B28&lt;Main!$B$10,0,(VLOOKUP(DF28,'Survival Probability'!$A$3:$F$98,6)/(1+Main!$B$5)^(OptimumBenefits!DF28-OptimumBenefits!$A28))*(VLOOKUP(DF28,'Survival Probability'!$A$3:$F$98,3)/VLOOKUP($A28,'Survival Probability'!$A$3:$F$98,3)))</f>
        <v>25.413493938173829</v>
      </c>
      <c r="DJ28" s="282">
        <f t="shared" si="42"/>
        <v>0</v>
      </c>
      <c r="DK28" s="200">
        <f t="shared" ref="DK28:FV28" si="1621">DK27</f>
        <v>47</v>
      </c>
      <c r="DL28" s="416">
        <f>IF($B28&lt;Main!$B$10,0,HLOOKUP(DK28,ReplacementRates!$A$3:$BE$59,ReplacementRates!$A27-5,1))*IF(Main!$B$30=1,Main!$B$31,(IF(OptimumBenefits!$B28&lt;20,Main!$B$31,IF(OptimumBenefits!$B28&lt;25,Main!$B$32,IF(OptimumBenefits!$B28&lt;30,Main!$B$33,Main!$B$34)))))*OptimumBenefits!$B28</f>
        <v>0</v>
      </c>
      <c r="DM28" s="418">
        <f ca="1">DL28*IF($B28=Salary!$B28,Salary!$I28,"")</f>
        <v>0</v>
      </c>
      <c r="DN28" s="419">
        <f ca="1">IF($B28&lt;Main!$B$10,0,(VLOOKUP(DK28,'Survival Probability'!$A$3:$F$98,6)/(1+Main!$B$5)^(OptimumBenefits!DK28-OptimumBenefits!$A28))*(VLOOKUP(DK28,'Survival Probability'!$A$3:$F$98,3)/VLOOKUP($A28,'Survival Probability'!$A$3:$F$98,3)))</f>
        <v>23.580888733907059</v>
      </c>
      <c r="DO28" s="282">
        <f t="shared" si="44"/>
        <v>0</v>
      </c>
      <c r="DP28" s="200">
        <f t="shared" ref="DP28:GA28" si="1622">DP27</f>
        <v>48</v>
      </c>
      <c r="DQ28" s="416">
        <f>IF($B28&lt;Main!$B$10,0,HLOOKUP(DP28,ReplacementRates!$A$3:$BE$59,ReplacementRates!$A27-5,1))*IF(Main!$B$30=1,Main!$B$31,(IF(OptimumBenefits!$B28&lt;20,Main!$B$31,IF(OptimumBenefits!$B28&lt;25,Main!$B$32,IF(OptimumBenefits!$B28&lt;30,Main!$B$33,Main!$B$34)))))*OptimumBenefits!$B28</f>
        <v>0</v>
      </c>
      <c r="DR28" s="418">
        <f ca="1">DQ28*IF($B28=Salary!$B28,Salary!$I28,"")</f>
        <v>0</v>
      </c>
      <c r="DS28" s="419">
        <f ca="1">IF($B28&lt;Main!$B$10,0,(VLOOKUP(DP28,'Survival Probability'!$A$3:$F$98,6)/(1+Main!$B$5)^(OptimumBenefits!DP28-OptimumBenefits!$A28))*(VLOOKUP(DP28,'Survival Probability'!$A$3:$F$98,3)/VLOOKUP($A28,'Survival Probability'!$A$3:$F$98,3)))</f>
        <v>21.872059441154754</v>
      </c>
      <c r="DT28" s="282">
        <f t="shared" si="46"/>
        <v>0</v>
      </c>
      <c r="DU28" s="200">
        <f t="shared" ref="DU28:GF28" si="1623">DU27</f>
        <v>49</v>
      </c>
      <c r="DV28" s="416">
        <f>IF($B28&lt;Main!$B$10,0,HLOOKUP(DU28,ReplacementRates!$A$3:$BE$59,ReplacementRates!$A27-5,1))*IF(Main!$B$30=1,Main!$B$31,(IF(OptimumBenefits!$B28&lt;20,Main!$B$31,IF(OptimumBenefits!$B28&lt;25,Main!$B$32,IF(OptimumBenefits!$B28&lt;30,Main!$B$33,Main!$B$34)))))*OptimumBenefits!$B28</f>
        <v>0</v>
      </c>
      <c r="DW28" s="418">
        <f ca="1">DV28*IF($B28=Salary!$B28,Salary!$I28,"")</f>
        <v>0</v>
      </c>
      <c r="DX28" s="419">
        <f ca="1">IF($B28&lt;Main!$B$10,0,(VLOOKUP(DU28,'Survival Probability'!$A$3:$F$98,6)/(1+Main!$B$5)^(OptimumBenefits!DU28-OptimumBenefits!$A28))*(VLOOKUP(DU28,'Survival Probability'!$A$3:$F$98,3)/VLOOKUP($A28,'Survival Probability'!$A$3:$F$98,3)))</f>
        <v>20.278850278755229</v>
      </c>
      <c r="DY28" s="282">
        <f t="shared" si="48"/>
        <v>0</v>
      </c>
      <c r="DZ28" s="200">
        <f t="shared" ref="DZ28:GK28" si="1624">DZ27</f>
        <v>50</v>
      </c>
      <c r="EA28" s="416">
        <f>IF($B28&lt;Main!$B$10,0,HLOOKUP(DZ28,ReplacementRates!$A$3:$BE$59,ReplacementRates!$A27-5,1))*IF(Main!$B$30=1,Main!$B$31,(IF(OptimumBenefits!$B28&lt;20,Main!$B$31,IF(OptimumBenefits!$B28&lt;25,Main!$B$32,IF(OptimumBenefits!$B28&lt;30,Main!$B$33,Main!$B$34)))))*OptimumBenefits!$B28</f>
        <v>0</v>
      </c>
      <c r="EB28" s="418">
        <f ca="1">EA28*IF($B28=Salary!$B28,Salary!$I28,"")</f>
        <v>0</v>
      </c>
      <c r="EC28" s="419">
        <f ca="1">IF($B28&lt;Main!$B$10,0,(VLOOKUP(DZ28,'Survival Probability'!$A$3:$F$98,6)/(1+Main!$B$5)^(OptimumBenefits!DZ28-OptimumBenefits!$A28))*(VLOOKUP(DZ28,'Survival Probability'!$A$3:$F$98,3)/VLOOKUP($A28,'Survival Probability'!$A$3:$F$98,3)))</f>
        <v>18.793635854723888</v>
      </c>
      <c r="ED28" s="282">
        <f t="shared" si="50"/>
        <v>0</v>
      </c>
      <c r="EE28" s="200">
        <f t="shared" ref="EE28:GP28" si="1625">EE27</f>
        <v>51</v>
      </c>
      <c r="EF28" s="416">
        <f>IF($B28&lt;Main!$B$10,0,HLOOKUP(EE28,ReplacementRates!$A$3:$BE$59,ReplacementRates!$A27-5,1))*IF(Main!$B$30=1,Main!$B$31,(IF(OptimumBenefits!$B28&lt;20,Main!$B$31,IF(OptimumBenefits!$B28&lt;25,Main!$B$32,IF(OptimumBenefits!$B28&lt;30,Main!$B$33,Main!$B$34)))))*OptimumBenefits!$B28</f>
        <v>0</v>
      </c>
      <c r="EG28" s="418">
        <f ca="1">EF28*IF($B28=Salary!$B28,Salary!$I28,"")</f>
        <v>0</v>
      </c>
      <c r="EH28" s="419">
        <f ca="1">IF($B28&lt;Main!$B$10,0,(VLOOKUP(EE28,'Survival Probability'!$A$3:$F$98,6)/(1+Main!$B$5)^(OptimumBenefits!EE28-OptimumBenefits!$A28))*(VLOOKUP(EE28,'Survival Probability'!$A$3:$F$98,3)/VLOOKUP($A28,'Survival Probability'!$A$3:$F$98,3)))</f>
        <v>17.409287812433263</v>
      </c>
      <c r="EI28" s="282">
        <f t="shared" ca="1" si="52"/>
        <v>0</v>
      </c>
      <c r="EJ28" s="200">
        <f t="shared" ref="EJ28:GU28" si="1626">EJ27</f>
        <v>52</v>
      </c>
      <c r="EK28" s="416">
        <f>IF($B28&lt;Main!$B$10,0,HLOOKUP(EJ28,ReplacementRates!$A$3:$BE$59,ReplacementRates!$A27-5,1))*IF(Main!$B$30=1,Main!$B$31,(IF(OptimumBenefits!$B28&lt;20,Main!$B$31,IF(OptimumBenefits!$B28&lt;25,Main!$B$32,IF(OptimumBenefits!$B28&lt;30,Main!$B$33,Main!$B$34)))))*OptimumBenefits!$B28</f>
        <v>0</v>
      </c>
      <c r="EL28" s="418">
        <f ca="1">EK28*IF($B28=Salary!$B28,Salary!$I28,"")</f>
        <v>0</v>
      </c>
      <c r="EM28" s="419">
        <f ca="1">IF($B28&lt;Main!$B$10,0,(VLOOKUP(EJ28,'Survival Probability'!$A$3:$F$98,6)/(1+Main!$B$5)^(OptimumBenefits!EJ28-OptimumBenefits!$A28))*(VLOOKUP(EJ28,'Survival Probability'!$A$3:$F$98,3)/VLOOKUP($A28,'Survival Probability'!$A$3:$F$98,3)))</f>
        <v>16.119143234217354</v>
      </c>
      <c r="EN28" s="282">
        <f t="shared" ca="1" si="54"/>
        <v>0</v>
      </c>
      <c r="EO28" s="200">
        <f t="shared" ref="EO28:GZ28" si="1627">EO27</f>
        <v>53</v>
      </c>
      <c r="EP28" s="416">
        <f>IF($B28&lt;Main!$B$10,0,HLOOKUP(EO28,ReplacementRates!$A$3:$BE$59,ReplacementRates!$A27-5,1))*IF(Main!$B$30=1,Main!$B$31,(IF(OptimumBenefits!$B28&lt;20,Main!$B$31,IF(OptimumBenefits!$B28&lt;25,Main!$B$32,IF(OptimumBenefits!$B28&lt;30,Main!$B$33,Main!$B$34)))))*OptimumBenefits!$B28</f>
        <v>0</v>
      </c>
      <c r="EQ28" s="418">
        <f ca="1">EP28*IF($B28=Salary!$B28,Salary!$I28,"")</f>
        <v>0</v>
      </c>
      <c r="ER28" s="419">
        <f ca="1">IF($B28&lt;Main!$B$10,0,(VLOOKUP(EO28,'Survival Probability'!$A$3:$F$98,6)/(1+Main!$B$5)^(OptimumBenefits!EO28-OptimumBenefits!$A28))*(VLOOKUP(EO28,'Survival Probability'!$A$3:$F$98,3)/VLOOKUP($A28,'Survival Probability'!$A$3:$F$98,3)))</f>
        <v>14.916981534621483</v>
      </c>
      <c r="ES28" s="282">
        <f t="shared" ca="1" si="56"/>
        <v>0</v>
      </c>
      <c r="ET28" s="200">
        <f t="shared" ref="ET28:HE28" si="1628">ET27</f>
        <v>54</v>
      </c>
      <c r="EU28" s="416">
        <f>IF($B28&lt;Main!$B$10,0,HLOOKUP(ET28,ReplacementRates!$A$3:$BE$59,ReplacementRates!$A27-5,1))*IF(Main!$B$30=1,Main!$B$31,(IF(OptimumBenefits!$B28&lt;20,Main!$B$31,IF(OptimumBenefits!$B28&lt;25,Main!$B$32,IF(OptimumBenefits!$B28&lt;30,Main!$B$33,Main!$B$34)))))*OptimumBenefits!$B28</f>
        <v>0.390208</v>
      </c>
      <c r="EV28" s="418">
        <f ca="1">EU28*IF($B28=Salary!$B28,Salary!$I28,"")</f>
        <v>25469.919654996029</v>
      </c>
      <c r="EW28" s="419">
        <f ca="1">IF($B28&lt;Main!$B$10,0,(VLOOKUP(ET28,'Survival Probability'!$A$3:$F$98,6)/(1+Main!$B$5)^(OptimumBenefits!ET28-OptimumBenefits!$A28))*(VLOOKUP(ET28,'Survival Probability'!$A$3:$F$98,3)/VLOOKUP($A28,'Survival Probability'!$A$3:$F$98,3)))</f>
        <v>13.796987736204173</v>
      </c>
      <c r="EX28" s="282">
        <f t="shared" ca="1" si="58"/>
        <v>351408.16912208585</v>
      </c>
      <c r="EY28" s="200">
        <f t="shared" ref="EY28:HJ28" si="1629">EY27</f>
        <v>55</v>
      </c>
      <c r="EZ28" s="416">
        <f>IF($B28&lt;Main!$B$10,0,HLOOKUP(EY28,ReplacementRates!$A$3:$BE$59,ReplacementRates!$A27-5,1))*IF(Main!$B$30=1,Main!$B$31,(IF(OptimumBenefits!$B28&lt;20,Main!$B$31,IF(OptimumBenefits!$B28&lt;25,Main!$B$32,IF(OptimumBenefits!$B28&lt;30,Main!$B$33,Main!$B$34)))))*OptimumBenefits!$B28</f>
        <v>0.45292000000000004</v>
      </c>
      <c r="FA28" s="418">
        <f ca="1">EZ28*IF($B28=Salary!$B28,Salary!$I28,"")</f>
        <v>29563.299599548965</v>
      </c>
      <c r="FB28" s="419">
        <f ca="1">IF($B28&lt;Main!$B$10,0,(VLOOKUP(EY28,'Survival Probability'!$A$3:$F$98,6)/(1+Main!$B$5)^(OptimumBenefits!EY28-OptimumBenefits!$A28))*(VLOOKUP(EY28,'Survival Probability'!$A$3:$F$98,3)/VLOOKUP($A28,'Survival Probability'!$A$3:$F$98,3)))</f>
        <v>12.753725410024991</v>
      </c>
      <c r="FC28" s="282">
        <f t="shared" ca="1" si="60"/>
        <v>377042.20530694927</v>
      </c>
      <c r="FD28" s="200">
        <f t="shared" ref="FD28:HO28" si="1630">FD27</f>
        <v>56</v>
      </c>
      <c r="FE28" s="416">
        <f>IF($B28&lt;Main!$B$10,0,HLOOKUP(FD28,ReplacementRates!$A$3:$BE$59,ReplacementRates!$A27-5,1))*IF(Main!$B$30=1,Main!$B$31,(IF(OptimumBenefits!$B28&lt;20,Main!$B$31,IF(OptimumBenefits!$B28&lt;25,Main!$B$32,IF(OptimumBenefits!$B28&lt;30,Main!$B$33,Main!$B$34)))))*OptimumBenefits!$B28</f>
        <v>0.51563199999999998</v>
      </c>
      <c r="FF28" s="418">
        <f ca="1">FE28*IF($B28=Salary!$B28,Salary!$I28,"")</f>
        <v>33656.679544101891</v>
      </c>
      <c r="FG28" s="419">
        <f ca="1">IF($B28&lt;Main!$B$10,0,(VLOOKUP(FD28,'Survival Probability'!$A$3:$F$98,6)/(1+Main!$B$5)^(OptimumBenefits!FD28-OptimumBenefits!$A28))*(VLOOKUP(FD28,'Survival Probability'!$A$3:$F$98,3)/VLOOKUP($A28,'Survival Probability'!$A$3:$F$98,3)))</f>
        <v>11.782112094290225</v>
      </c>
      <c r="FH28" s="282">
        <f t="shared" ca="1" si="62"/>
        <v>396546.7711102133</v>
      </c>
      <c r="FI28" s="200">
        <f t="shared" ref="FI28:HT28" si="1631">FI27</f>
        <v>57</v>
      </c>
      <c r="FJ28" s="416">
        <f>IF($B28&lt;Main!$B$10,0,HLOOKUP(FI28,ReplacementRates!$A$3:$BE$59,ReplacementRates!$A27-5,1))*IF(Main!$B$30=1,Main!$B$31,(IF(OptimumBenefits!$B28&lt;20,Main!$B$31,IF(OptimumBenefits!$B28&lt;25,Main!$B$32,IF(OptimumBenefits!$B28&lt;30,Main!$B$33,Main!$B$34)))))*OptimumBenefits!$B28</f>
        <v>0.57834400000000008</v>
      </c>
      <c r="FK28" s="418">
        <f ca="1">FJ28*IF($B28=Salary!$B28,Salary!$I28,"")</f>
        <v>37750.059488654835</v>
      </c>
      <c r="FL28" s="419">
        <f ca="1">IF($B28&lt;Main!$B$10,0,(VLOOKUP(FI28,'Survival Probability'!$A$3:$F$98,6)/(1+Main!$B$5)^(OptimumBenefits!FI28-OptimumBenefits!$A28))*(VLOOKUP(FI28,'Survival Probability'!$A$3:$F$98,3)/VLOOKUP($A28,'Survival Probability'!$A$3:$F$98,3)))</f>
        <v>10.877395377109853</v>
      </c>
      <c r="FM28" s="282">
        <f t="shared" ca="1" si="64"/>
        <v>410622.32256751601</v>
      </c>
      <c r="FN28" s="200">
        <f t="shared" ref="FN28:HY28" si="1632">FN27</f>
        <v>58</v>
      </c>
      <c r="FO28" s="416">
        <f>IF($B28&lt;Main!$B$10,0,HLOOKUP(FN28,ReplacementRates!$A$3:$BE$59,ReplacementRates!$A27-5,1))*IF(Main!$B$30=1,Main!$B$31,(IF(OptimumBenefits!$B28&lt;20,Main!$B$31,IF(OptimumBenefits!$B28&lt;25,Main!$B$32,IF(OptimumBenefits!$B28&lt;30,Main!$B$33,Main!$B$34)))))*OptimumBenefits!$B28</f>
        <v>0.64105600000000007</v>
      </c>
      <c r="FP28" s="418">
        <f ca="1">FO28*IF($B28=Salary!$B28,Salary!$I28,"")</f>
        <v>41843.439433207765</v>
      </c>
      <c r="FQ28" s="419">
        <f ca="1">IF($B28&lt;Main!$B$10,0,(VLOOKUP(FN28,'Survival Probability'!$A$3:$F$98,6)/(1+Main!$B$5)^(OptimumBenefits!FN28-OptimumBenefits!$A28))*(VLOOKUP(FN28,'Survival Probability'!$A$3:$F$98,3)/VLOOKUP($A28,'Survival Probability'!$A$3:$F$98,3)))</f>
        <v>10.03517421006671</v>
      </c>
      <c r="FR28" s="282">
        <f t="shared" ca="1" si="66"/>
        <v>419906.20426061499</v>
      </c>
      <c r="FS28" s="200">
        <f t="shared" ref="FS28:ID28" si="1633">FS27</f>
        <v>59</v>
      </c>
      <c r="FT28" s="416">
        <f>IF($B28&lt;Main!$B$10,0,HLOOKUP(FS28,ReplacementRates!$A$3:$BE$59,ReplacementRates!$A27-5,1))*IF(Main!$B$30=1,Main!$B$31,(IF(OptimumBenefits!$B28&lt;20,Main!$B$31,IF(OptimumBenefits!$B28&lt;25,Main!$B$32,IF(OptimumBenefits!$B28&lt;30,Main!$B$33,Main!$B$34)))))*OptimumBenefits!$B28</f>
        <v>0.70376800000000006</v>
      </c>
      <c r="FU28" s="418">
        <f ca="1">FT28*IF($B28=Salary!$B28,Salary!$I28,"")</f>
        <v>45936.819377760694</v>
      </c>
      <c r="FV28" s="419">
        <f ca="1">IF($B28&lt;Main!$B$10,0,(VLOOKUP(FS28,'Survival Probability'!$A$3:$F$98,6)/(1+Main!$B$5)^(OptimumBenefits!FS28-OptimumBenefits!$A28))*(VLOOKUP(FS28,'Survival Probability'!$A$3:$F$98,3)/VLOOKUP($A28,'Survival Probability'!$A$3:$F$98,3)))</f>
        <v>9.2513262127601585</v>
      </c>
      <c r="FW28" s="282">
        <f t="shared" ca="1" si="68"/>
        <v>424976.5012403063</v>
      </c>
      <c r="FX28" s="200">
        <f t="shared" ref="FX28:II28" si="1634">FX27</f>
        <v>60</v>
      </c>
      <c r="FY28" s="416">
        <f>IF($B28&lt;Main!$B$10,0,HLOOKUP(FX28,ReplacementRates!$A$3:$BE$59,ReplacementRates!$A27-5,1))*IF(Main!$B$30=1,Main!$B$31,(IF(OptimumBenefits!$B28&lt;20,Main!$B$31,IF(OptimumBenefits!$B28&lt;25,Main!$B$32,IF(OptimumBenefits!$B28&lt;30,Main!$B$33,Main!$B$34)))))*OptimumBenefits!$B28</f>
        <v>0.76648000000000005</v>
      </c>
      <c r="FZ28" s="418">
        <f ca="1">FY28*IF($B28=Salary!$B28,Salary!$I28,"")</f>
        <v>50030.199322313631</v>
      </c>
      <c r="GA28" s="419">
        <f ca="1">IF($B28&lt;Main!$B$10,0,(VLOOKUP(FX28,'Survival Probability'!$A$3:$F$98,6)/(1+Main!$B$5)^(OptimumBenefits!FX28-OptimumBenefits!$A28))*(VLOOKUP(FX28,'Survival Probability'!$A$3:$F$98,3)/VLOOKUP($A28,'Survival Probability'!$A$3:$F$98,3)))</f>
        <v>8.5219893871834316</v>
      </c>
      <c r="GB28" s="282">
        <f t="shared" ca="1" si="70"/>
        <v>426356.82766342844</v>
      </c>
      <c r="GC28" s="200">
        <f t="shared" ref="GC28:IN28" si="1635">GC27</f>
        <v>61</v>
      </c>
      <c r="GD28" s="416">
        <f>IF($B28&lt;Main!$B$10,0,HLOOKUP(GC28,ReplacementRates!$A$3:$BE$59,ReplacementRates!$A27-5,1))*IF(Main!$B$30=1,Main!$B$31,(IF(OptimumBenefits!$B28&lt;20,Main!$B$31,IF(OptimumBenefits!$B28&lt;25,Main!$B$32,IF(OptimumBenefits!$B28&lt;30,Main!$B$33,Main!$B$34)))))*OptimumBenefits!$B28</f>
        <v>0.78738400000000008</v>
      </c>
      <c r="GE28" s="418">
        <f ca="1">GD28*IF($B28=Salary!$B28,Salary!$I28,"")</f>
        <v>51394.659303831279</v>
      </c>
      <c r="GF28" s="419">
        <f ca="1">IF($B28&lt;Main!$B$10,0,(VLOOKUP(GC28,'Survival Probability'!$A$3:$F$98,6)/(1+Main!$B$5)^(OptimumBenefits!GC28-OptimumBenefits!$A28))*(VLOOKUP(GC28,'Survival Probability'!$A$3:$F$98,3)/VLOOKUP($A28,'Survival Probability'!$A$3:$F$98,3)))</f>
        <v>7.8435459352302184</v>
      </c>
      <c r="GG28" s="282">
        <f t="shared" ca="1" si="72"/>
        <v>403116.37107510777</v>
      </c>
      <c r="GH28" s="200">
        <f t="shared" ref="GH28:IS28" si="1636">GH27</f>
        <v>62</v>
      </c>
      <c r="GI28" s="416">
        <f>IF($B28&lt;Main!$B$10,0,HLOOKUP(GH28,ReplacementRates!$A$3:$BE$59,ReplacementRates!$A27-5,1))*IF(Main!$B$30=1,Main!$B$31,(IF(OptimumBenefits!$B28&lt;20,Main!$B$31,IF(OptimumBenefits!$B28&lt;25,Main!$B$32,IF(OptimumBenefits!$B28&lt;30,Main!$B$33,Main!$B$34)))))*OptimumBenefits!$B28</f>
        <v>0.80828800000000012</v>
      </c>
      <c r="GJ28" s="418">
        <f ca="1">GI28*IF($B28=Salary!$B28,Salary!$I28,"")</f>
        <v>52759.119285348919</v>
      </c>
      <c r="GK28" s="419">
        <f ca="1">IF($B28&lt;Main!$B$10,0,(VLOOKUP(GH28,'Survival Probability'!$A$3:$F$98,6)/(1+Main!$B$5)^(OptimumBenefits!GH28-OptimumBenefits!$A28))*(VLOOKUP(GH28,'Survival Probability'!$A$3:$F$98,3)/VLOOKUP($A28,'Survival Probability'!$A$3:$F$98,3)))</f>
        <v>7.2126065650808817</v>
      </c>
      <c r="GL28" s="282">
        <f t="shared" ca="1" si="74"/>
        <v>380530.770125393</v>
      </c>
      <c r="GM28" s="200">
        <f t="shared" ref="GM28:IX28" si="1637">GM27</f>
        <v>63</v>
      </c>
      <c r="GN28" s="416">
        <f>IF($B28&lt;Main!$B$10,0,HLOOKUP(GM28,ReplacementRates!$A$3:$BE$59,ReplacementRates!$A27-5,1))*IF(Main!$B$30=1,Main!$B$31,(IF(OptimumBenefits!$B28&lt;20,Main!$B$31,IF(OptimumBenefits!$B28&lt;25,Main!$B$32,IF(OptimumBenefits!$B28&lt;30,Main!$B$33,Main!$B$34)))))*OptimumBenefits!$B28</f>
        <v>0.82919200000000015</v>
      </c>
      <c r="GO28" s="418">
        <f ca="1">GN28*IF($B28=Salary!$B28,Salary!$I28,"")</f>
        <v>54123.579266866567</v>
      </c>
      <c r="GP28" s="419">
        <f ca="1">IF($B28&lt;Main!$B$10,0,(VLOOKUP(GM28,'Survival Probability'!$A$3:$F$98,6)/(1+Main!$B$5)^(OptimumBenefits!GM28-OptimumBenefits!$A28))*(VLOOKUP(GM28,'Survival Probability'!$A$3:$F$98,3)/VLOOKUP($A28,'Survival Probability'!$A$3:$F$98,3)))</f>
        <v>6.6260498338115887</v>
      </c>
      <c r="GQ28" s="282">
        <f t="shared" ca="1" si="76"/>
        <v>358625.53340650955</v>
      </c>
      <c r="GR28" s="200">
        <f t="shared" ref="GR28:JC28" si="1638">GR27</f>
        <v>64</v>
      </c>
      <c r="GS28" s="416">
        <f>IF($B28&lt;Main!$B$10,0,HLOOKUP(GR28,ReplacementRates!$A$3:$BE$59,ReplacementRates!$A27-5,1))*IF(Main!$B$30=1,Main!$B$31,(IF(OptimumBenefits!$B28&lt;20,Main!$B$31,IF(OptimumBenefits!$B28&lt;25,Main!$B$32,IF(OptimumBenefits!$B28&lt;30,Main!$B$33,Main!$B$34)))))*OptimumBenefits!$B28</f>
        <v>0.85009600000000007</v>
      </c>
      <c r="GT28" s="418">
        <f ca="1">GS28*IF($B28=Salary!$B28,Salary!$I28,"")</f>
        <v>55488.039248384208</v>
      </c>
      <c r="GU28" s="419">
        <f ca="1">IF($B28&lt;Main!$B$10,0,(VLOOKUP(GR28,'Survival Probability'!$A$3:$F$98,6)/(1+Main!$B$5)^(OptimumBenefits!GR28-OptimumBenefits!$A28))*(VLOOKUP(GR28,'Survival Probability'!$A$3:$F$98,3)/VLOOKUP($A28,'Survival Probability'!$A$3:$F$98,3)))</f>
        <v>6.0809431729190253</v>
      </c>
      <c r="GV28" s="282">
        <f t="shared" ca="1" si="78"/>
        <v>337419.61344612489</v>
      </c>
      <c r="GW28" s="200">
        <f t="shared" ref="GW28:JH28" si="1639">GW27</f>
        <v>65</v>
      </c>
      <c r="GX28" s="416">
        <f>IF($B28&lt;Main!$B$10,0,HLOOKUP(GW28,ReplacementRates!$A$3:$BE$59,ReplacementRates!$A27-5,1))*IF(Main!$B$30=1,Main!$B$31,(IF(OptimumBenefits!$B28&lt;20,Main!$B$31,IF(OptimumBenefits!$B28&lt;25,Main!$B$32,IF(OptimumBenefits!$B28&lt;30,Main!$B$33,Main!$B$34)))))*OptimumBenefits!$B28</f>
        <v>0.871</v>
      </c>
      <c r="GY28" s="418">
        <f ca="1">GX28*IF($B28=Salary!$B28,Salary!$I28,"")</f>
        <v>56852.499229901849</v>
      </c>
      <c r="GZ28" s="419">
        <f ca="1">IF($B28&lt;Main!$B$10,0,(VLOOKUP(GW28,'Survival Probability'!$A$3:$F$98,6)/(1+Main!$B$5)^(OptimumBenefits!GW28-OptimumBenefits!$A28))*(VLOOKUP(GW28,'Survival Probability'!$A$3:$F$98,3)/VLOOKUP($A28,'Survival Probability'!$A$3:$F$98,3)))</f>
        <v>5.5745324353856391</v>
      </c>
      <c r="HA28" s="282">
        <f t="shared" ca="1" si="80"/>
        <v>316926.10098982492</v>
      </c>
      <c r="HB28" s="200">
        <f t="shared" ref="HB28:JM28" si="1640">HB27</f>
        <v>66</v>
      </c>
      <c r="HC28" s="416">
        <f>IF($B28&lt;Main!$B$10,0,HLOOKUP(HB28,ReplacementRates!$A$3:$BE$59,ReplacementRates!$A27-5,1))*IF(Main!$B$30=1,Main!$B$31,(IF(OptimumBenefits!$B28&lt;20,Main!$B$31,IF(OptimumBenefits!$B28&lt;25,Main!$B$32,IF(OptimumBenefits!$B28&lt;30,Main!$B$33,Main!$B$34)))))*OptimumBenefits!$B28</f>
        <v>0.871</v>
      </c>
      <c r="HD28" s="418">
        <f ca="1">HC28*IF($B28=Salary!$B28,Salary!$I28,"")</f>
        <v>56852.499229901849</v>
      </c>
      <c r="HE28" s="419">
        <f ca="1">IF($B28&lt;Main!$B$10,0,(VLOOKUP(HB28,'Survival Probability'!$A$3:$F$98,6)/(1+Main!$B$5)^(OptimumBenefits!HB28-OptimumBenefits!$A28))*(VLOOKUP(HB28,'Survival Probability'!$A$3:$F$98,3)/VLOOKUP($A28,'Survival Probability'!$A$3:$F$98,3)))</f>
        <v>5.1042317880729309</v>
      </c>
      <c r="HF28" s="282">
        <f t="shared" ca="1" si="82"/>
        <v>290188.33380065684</v>
      </c>
      <c r="HG28" s="200">
        <f t="shared" ref="HG28:JR28" si="1641">HG27</f>
        <v>67</v>
      </c>
      <c r="HH28" s="416">
        <f>IF($B28&lt;Main!$B$10,0,HLOOKUP(HG28,ReplacementRates!$A$3:$BE$59,ReplacementRates!$A27-5,1))*IF(Main!$B$30=1,Main!$B$31,(IF(OptimumBenefits!$B28&lt;20,Main!$B$31,IF(OptimumBenefits!$B28&lt;25,Main!$B$32,IF(OptimumBenefits!$B28&lt;30,Main!$B$33,Main!$B$34)))))*OptimumBenefits!$B28</f>
        <v>0.871</v>
      </c>
      <c r="HI28" s="418">
        <f ca="1">HH28*IF($B28=Salary!$B28,Salary!$I28,"")</f>
        <v>56852.499229901849</v>
      </c>
      <c r="HJ28" s="419">
        <f ca="1">IF($B28&lt;Main!$B$10,0,(VLOOKUP(HG28,'Survival Probability'!$A$3:$F$98,6)/(1+Main!$B$5)^(OptimumBenefits!HG28-OptimumBenefits!$A28))*(VLOOKUP(HG28,'Survival Probability'!$A$3:$F$98,3)/VLOOKUP($A28,'Survival Probability'!$A$3:$F$98,3)))</f>
        <v>4.6676164838983647</v>
      </c>
      <c r="HK28" s="282">
        <f t="shared" ca="1" si="84"/>
        <v>265365.66255630896</v>
      </c>
      <c r="HL28" s="200">
        <f t="shared" ref="HL28:JW28" si="1642">HL27</f>
        <v>68</v>
      </c>
      <c r="HM28" s="416">
        <f>IF($B28&lt;Main!$B$10,0,HLOOKUP(HL28,ReplacementRates!$A$3:$BE$59,ReplacementRates!$A27-5,1))*IF(Main!$B$30=1,Main!$B$31,(IF(OptimumBenefits!$B28&lt;20,Main!$B$31,IF(OptimumBenefits!$B28&lt;25,Main!$B$32,IF(OptimumBenefits!$B28&lt;30,Main!$B$33,Main!$B$34)))))*OptimumBenefits!$B28</f>
        <v>0.871</v>
      </c>
      <c r="HN28" s="418">
        <f ca="1">HM28*IF($B28=Salary!$B28,Salary!$I28,"")</f>
        <v>56852.499229901849</v>
      </c>
      <c r="HO28" s="419">
        <f ca="1">IF($B28&lt;Main!$B$10,0,(VLOOKUP(HL28,'Survival Probability'!$A$3:$F$98,6)/(1+Main!$B$5)^(OptimumBenefits!HL28-OptimumBenefits!$A28))*(VLOOKUP(HL28,'Survival Probability'!$A$3:$F$98,3)/VLOOKUP($A28,'Survival Probability'!$A$3:$F$98,3)))</f>
        <v>4.2623920466579754</v>
      </c>
      <c r="HP28" s="282">
        <f t="shared" ca="1" si="86"/>
        <v>242327.64055016232</v>
      </c>
      <c r="HQ28" s="200">
        <f t="shared" ref="HQ28:KB28" si="1643">HQ27</f>
        <v>69</v>
      </c>
      <c r="HR28" s="416">
        <f>IF($B28&lt;Main!$B$10,0,HLOOKUP(HQ28,ReplacementRates!$A$3:$BE$59,ReplacementRates!$A27-5,1))*IF(Main!$B$30=1,Main!$B$31,(IF(OptimumBenefits!$B28&lt;20,Main!$B$31,IF(OptimumBenefits!$B28&lt;25,Main!$B$32,IF(OptimumBenefits!$B28&lt;30,Main!$B$33,Main!$B$34)))))*OptimumBenefits!$B28</f>
        <v>0.871</v>
      </c>
      <c r="HS28" s="418">
        <f ca="1">HR28*IF($B28=Salary!$B28,Salary!$I28,"")</f>
        <v>56852.499229901849</v>
      </c>
      <c r="HT28" s="419">
        <f ca="1">IF($B28&lt;Main!$B$10,0,(VLOOKUP(HQ28,'Survival Probability'!$A$3:$F$98,6)/(1+Main!$B$5)^(OptimumBenefits!HQ28-OptimumBenefits!$A28))*(VLOOKUP(HQ28,'Survival Probability'!$A$3:$F$98,3)/VLOOKUP($A28,'Survival Probability'!$A$3:$F$98,3)))</f>
        <v>3.886504437567408</v>
      </c>
      <c r="HU28" s="282">
        <f t="shared" ca="1" si="88"/>
        <v>220957.49054381117</v>
      </c>
      <c r="HV28" s="200">
        <f t="shared" ref="HV28:KG28" si="1644">HV27</f>
        <v>70</v>
      </c>
      <c r="HW28" s="416">
        <f>IF($B28&lt;Main!$B$10,0,HLOOKUP(HV28,ReplacementRates!$A$3:$BE$59,ReplacementRates!$A27-5,1))*IF(Main!$B$30=1,Main!$B$31,(IF(OptimumBenefits!$B28&lt;20,Main!$B$31,IF(OptimumBenefits!$B28&lt;25,Main!$B$32,IF(OptimumBenefits!$B28&lt;30,Main!$B$33,Main!$B$34)))))*OptimumBenefits!$B28</f>
        <v>0.871</v>
      </c>
      <c r="HX28" s="418">
        <f ca="1">HW28*IF($B28=Salary!$B28,Salary!$I28,"")</f>
        <v>56852.499229901849</v>
      </c>
      <c r="HY28" s="419">
        <f ca="1">IF($B28&lt;Main!$B$10,0,(VLOOKUP(HV28,'Survival Probability'!$A$3:$F$98,6)/(1+Main!$B$5)^(OptimumBenefits!HV28-OptimumBenefits!$A28))*(VLOOKUP(HV28,'Survival Probability'!$A$3:$F$98,3)/VLOOKUP($A28,'Survival Probability'!$A$3:$F$98,3)))</f>
        <v>3.5380171564455321</v>
      </c>
      <c r="HZ28" s="282">
        <f t="shared" ca="1" si="90"/>
        <v>201145.11766219913</v>
      </c>
      <c r="IA28" s="200">
        <f t="shared" ref="IA28:KL28" si="1645">IA27</f>
        <v>71</v>
      </c>
      <c r="IB28" s="416">
        <f>IF($B28&lt;Main!$B$10,0,HLOOKUP(IA28,ReplacementRates!$A$3:$BE$59,ReplacementRates!$A27-5,1))*IF(Main!$B$30=1,Main!$B$31,(IF(OptimumBenefits!$B28&lt;20,Main!$B$31,IF(OptimumBenefits!$B28&lt;25,Main!$B$32,IF(OptimumBenefits!$B28&lt;30,Main!$B$33,Main!$B$34)))))*OptimumBenefits!$B28</f>
        <v>0.871</v>
      </c>
      <c r="IC28" s="418">
        <f ca="1">IB28*IF($B28=Salary!$B28,Salary!$I28,"")</f>
        <v>56852.499229901849</v>
      </c>
      <c r="ID28" s="419">
        <f ca="1">IF($B28&lt;Main!$B$10,0,(VLOOKUP(IA28,'Survival Probability'!$A$3:$F$98,6)/(1+Main!$B$5)^(OptimumBenefits!IA28-OptimumBenefits!$A28))*(VLOOKUP(IA28,'Survival Probability'!$A$3:$F$98,3)/VLOOKUP($A28,'Survival Probability'!$A$3:$F$98,3)))</f>
        <v>3.2151073467206386</v>
      </c>
      <c r="IE28" s="282">
        <f t="shared" ca="1" si="92"/>
        <v>182786.88795348688</v>
      </c>
      <c r="IF28" s="200">
        <f t="shared" ref="IF28:KP28" si="1646">IF27</f>
        <v>72</v>
      </c>
      <c r="IG28" s="416">
        <f>IF($B28&lt;Main!$B$10,0,HLOOKUP(IF28,ReplacementRates!$A$3:$BE$59,ReplacementRates!$A27-5,1))*IF(Main!$B$30=1,Main!$B$31,(IF(OptimumBenefits!$B28&lt;20,Main!$B$31,IF(OptimumBenefits!$B28&lt;25,Main!$B$32,IF(OptimumBenefits!$B28&lt;30,Main!$B$33,Main!$B$34)))))*OptimumBenefits!$B28</f>
        <v>0.871</v>
      </c>
      <c r="IH28" s="418">
        <f ca="1">IG28*IF($B28=Salary!$B28,Salary!$I28,"")</f>
        <v>56852.499229901849</v>
      </c>
      <c r="II28" s="419">
        <f ca="1">IF($B28&lt;Main!$B$10,0,(VLOOKUP(IF28,'Survival Probability'!$A$3:$F$98,6)/(1+Main!$B$5)^(OptimumBenefits!IF28-OptimumBenefits!$A28))*(VLOOKUP(IF28,'Survival Probability'!$A$3:$F$98,3)/VLOOKUP($A28,'Survival Probability'!$A$3:$F$98,3)))</f>
        <v>2.9160605980597301</v>
      </c>
      <c r="IJ28" s="282">
        <f t="shared" ca="1" si="94"/>
        <v>165785.33290553791</v>
      </c>
      <c r="IK28" s="200">
        <f t="shared" ref="IK28:KP28" si="1647">IK27</f>
        <v>73</v>
      </c>
      <c r="IL28" s="416">
        <f>IF($B28&lt;Main!$B$10,0,HLOOKUP(IK28,ReplacementRates!$A$3:$BE$59,ReplacementRates!$A27-5,1))*IF(Main!$B$30=1,Main!$B$31,(IF(OptimumBenefits!$B28&lt;20,Main!$B$31,IF(OptimumBenefits!$B28&lt;25,Main!$B$32,IF(OptimumBenefits!$B28&lt;30,Main!$B$33,Main!$B$34)))))*OptimumBenefits!$B28</f>
        <v>0.871</v>
      </c>
      <c r="IM28" s="418">
        <f ca="1">IL28*IF($B28=Salary!$B28,Salary!$I28,"")</f>
        <v>56852.499229901849</v>
      </c>
      <c r="IN28" s="419">
        <f ca="1">IF($B28&lt;Main!$B$10,0,(VLOOKUP(IK28,'Survival Probability'!$A$3:$F$98,6)/(1+Main!$B$5)^(OptimumBenefits!IK28-OptimumBenefits!$A28))*(VLOOKUP(IK28,'Survival Probability'!$A$3:$F$98,3)/VLOOKUP($A28,'Survival Probability'!$A$3:$F$98,3)))</f>
        <v>2.6394049936995092</v>
      </c>
      <c r="IO28" s="282">
        <f t="shared" ca="1" si="96"/>
        <v>150056.77037170043</v>
      </c>
      <c r="IP28" s="200">
        <f t="shared" ref="IP28:KP28" si="1648">IP27</f>
        <v>74</v>
      </c>
      <c r="IQ28" s="416">
        <f>IF($B28&lt;Main!$B$10,0,HLOOKUP(IP28,ReplacementRates!$A$3:$BE$59,ReplacementRates!$A27-5,1))*IF(Main!$B$30=1,Main!$B$31,(IF(OptimumBenefits!$B28&lt;20,Main!$B$31,IF(OptimumBenefits!$B28&lt;25,Main!$B$32,IF(OptimumBenefits!$B28&lt;30,Main!$B$33,Main!$B$34)))))*OptimumBenefits!$B28</f>
        <v>0.871</v>
      </c>
      <c r="IR28" s="418">
        <f ca="1">IQ28*IF($B28=Salary!$B28,Salary!$I28,"")</f>
        <v>56852.499229901849</v>
      </c>
      <c r="IS28" s="419">
        <f ca="1">IF($B28&lt;Main!$B$10,0,(VLOOKUP(IP28,'Survival Probability'!$A$3:$F$98,6)/(1+Main!$B$5)^(OptimumBenefits!IP28-OptimumBenefits!$A28))*(VLOOKUP(IP28,'Survival Probability'!$A$3:$F$98,3)/VLOOKUP($A28,'Survival Probability'!$A$3:$F$98,3)))</f>
        <v>2.3838920861434878</v>
      </c>
      <c r="IT28" s="282">
        <f t="shared" ca="1" si="98"/>
        <v>135530.22299164176</v>
      </c>
      <c r="IU28" s="200">
        <f t="shared" ref="IU28:KP28" si="1649">IU27</f>
        <v>75</v>
      </c>
      <c r="IV28" s="416">
        <f>IF($B28&lt;Main!$B$10,0,HLOOKUP(IU28,ReplacementRates!$A$3:$BE$59,ReplacementRates!$A27-5,1))*IF(Main!$B$30=1,Main!$B$31,(IF(OptimumBenefits!$B28&lt;20,Main!$B$31,IF(OptimumBenefits!$B28&lt;25,Main!$B$32,IF(OptimumBenefits!$B28&lt;30,Main!$B$33,Main!$B$34)))))*OptimumBenefits!$B28</f>
        <v>0.871</v>
      </c>
      <c r="IW28" s="418">
        <f ca="1">IV28*IF($B28=Salary!$B28,Salary!$I28,"")</f>
        <v>56852.499229901849</v>
      </c>
      <c r="IX28" s="419">
        <f ca="1">IF($B28&lt;Main!$B$10,0,(VLOOKUP(IU28,'Survival Probability'!$A$3:$F$98,6)/(1+Main!$B$5)^(OptimumBenefits!IU28-OptimumBenefits!$A28))*(VLOOKUP(IU28,'Survival Probability'!$A$3:$F$98,3)/VLOOKUP($A28,'Survival Probability'!$A$3:$F$98,3)))</f>
        <v>2.1482954205084512</v>
      </c>
      <c r="IY28" s="282">
        <f t="shared" ca="1" si="100"/>
        <v>122135.96374005839</v>
      </c>
      <c r="IZ28" s="200">
        <f t="shared" ref="IZ28:KP28" si="1650">IZ27</f>
        <v>76</v>
      </c>
      <c r="JA28" s="416">
        <f>IF($B28&lt;Main!$B$10,0,HLOOKUP(IZ28,ReplacementRates!$A$3:$BE$59,ReplacementRates!$A27-5,1))*IF(Main!$B$30=1,Main!$B$31,(IF(OptimumBenefits!$B28&lt;20,Main!$B$31,IF(OptimumBenefits!$B28&lt;25,Main!$B$32,IF(OptimumBenefits!$B28&lt;30,Main!$B$33,Main!$B$34)))))*OptimumBenefits!$B28</f>
        <v>0.871</v>
      </c>
      <c r="JB28" s="418">
        <f ca="1">JA28*IF($B28=Salary!$B28,Salary!$I28,"")</f>
        <v>56852.499229901849</v>
      </c>
      <c r="JC28" s="419">
        <f ca="1">IF($B28&lt;Main!$B$10,0,(VLOOKUP(IZ28,'Survival Probability'!$A$3:$F$98,6)/(1+Main!$B$5)^(OptimumBenefits!IZ28-OptimumBenefits!$A28))*(VLOOKUP(IZ28,'Survival Probability'!$A$3:$F$98,3)/VLOOKUP($A28,'Survival Probability'!$A$3:$F$98,3)))</f>
        <v>1.9314167756146654</v>
      </c>
      <c r="JD28" s="282">
        <f t="shared" ca="1" si="102"/>
        <v>109805.87074825227</v>
      </c>
      <c r="JE28" s="200">
        <f t="shared" ref="JE28:KP28" si="1651">JE27</f>
        <v>77</v>
      </c>
      <c r="JF28" s="416">
        <f>IF($B28&lt;Main!$B$10,0,HLOOKUP(JE28,ReplacementRates!$A$3:$BE$59,ReplacementRates!$A27-5,1))*IF(Main!$B$30=1,Main!$B$31,(IF(OptimumBenefits!$B28&lt;20,Main!$B$31,IF(OptimumBenefits!$B28&lt;25,Main!$B$32,IF(OptimumBenefits!$B28&lt;30,Main!$B$33,Main!$B$34)))))*OptimumBenefits!$B28</f>
        <v>0.871</v>
      </c>
      <c r="JG28" s="418">
        <f ca="1">JF28*IF($B28=Salary!$B28,Salary!$I28,"")</f>
        <v>56852.499229901849</v>
      </c>
      <c r="JH28" s="419">
        <f ca="1">IF($B28&lt;Main!$B$10,0,(VLOOKUP(JE28,'Survival Probability'!$A$3:$F$98,6)/(1+Main!$B$5)^(OptimumBenefits!JE28-OptimumBenefits!$A28))*(VLOOKUP(JE28,'Survival Probability'!$A$3:$F$98,3)/VLOOKUP($A28,'Survival Probability'!$A$3:$F$98,3)))</f>
        <v>1.7320927669913968</v>
      </c>
      <c r="JI28" s="282">
        <f t="shared" ca="1" si="104"/>
        <v>98473.802701496956</v>
      </c>
      <c r="JJ28" s="200">
        <f t="shared" ref="JJ28:KP28" si="1652">JJ27</f>
        <v>78</v>
      </c>
      <c r="JK28" s="416">
        <f>IF($B28&lt;Main!$B$10,0,HLOOKUP(JJ28,ReplacementRates!$A$3:$BE$59,ReplacementRates!$A27-5,1))*IF(Main!$B$30=1,Main!$B$31,(IF(OptimumBenefits!$B28&lt;20,Main!$B$31,IF(OptimumBenefits!$B28&lt;25,Main!$B$32,IF(OptimumBenefits!$B28&lt;30,Main!$B$33,Main!$B$34)))))*OptimumBenefits!$B28</f>
        <v>0.871</v>
      </c>
      <c r="JL28" s="418">
        <f ca="1">JK28*IF($B28=Salary!$B28,Salary!$I28,"")</f>
        <v>56852.499229901849</v>
      </c>
      <c r="JM28" s="419">
        <f ca="1">IF($B28&lt;Main!$B$10,0,(VLOOKUP(JJ28,'Survival Probability'!$A$3:$F$98,6)/(1+Main!$B$5)^(OptimumBenefits!JJ28-OptimumBenefits!$A28))*(VLOOKUP(JJ28,'Survival Probability'!$A$3:$F$98,3)/VLOOKUP($A28,'Survival Probability'!$A$3:$F$98,3)))</f>
        <v>1.5492215650978893</v>
      </c>
      <c r="JN28" s="282">
        <f t="shared" ca="1" si="106"/>
        <v>88077.117836675083</v>
      </c>
      <c r="JO28" s="200">
        <f t="shared" ref="JO28:KP28" si="1653">JO27</f>
        <v>79</v>
      </c>
      <c r="JP28" s="416">
        <f>IF($B28&lt;Main!$B$10,0,HLOOKUP(JO28,ReplacementRates!$A$3:$BE$59,ReplacementRates!$A27-5,1))*IF(Main!$B$30=1,Main!$B$31,(IF(OptimumBenefits!$B28&lt;20,Main!$B$31,IF(OptimumBenefits!$B28&lt;25,Main!$B$32,IF(OptimumBenefits!$B28&lt;30,Main!$B$33,Main!$B$34)))))*OptimumBenefits!$B28</f>
        <v>0.871</v>
      </c>
      <c r="JQ28" s="418">
        <f ca="1">JP28*IF($B28=Salary!$B28,Salary!$I28,"")</f>
        <v>56852.499229901849</v>
      </c>
      <c r="JR28" s="419">
        <f ca="1">IF($B28&lt;Main!$B$10,0,(VLOOKUP(JO28,'Survival Probability'!$A$3:$F$98,6)/(1+Main!$B$5)^(OptimumBenefits!JO28-OptimumBenefits!$A28))*(VLOOKUP(JO28,'Survival Probability'!$A$3:$F$98,3)/VLOOKUP($A28,'Survival Probability'!$A$3:$F$98,3)))</f>
        <v>1.3817299107071219</v>
      </c>
      <c r="JS28" s="282">
        <f t="shared" ca="1" si="108"/>
        <v>78554.798684409005</v>
      </c>
      <c r="JT28" s="200">
        <f t="shared" ref="JT28:KP28" si="1654">JT27</f>
        <v>80</v>
      </c>
      <c r="JU28" s="416">
        <f>IF($B28&lt;Main!$B$10,0,HLOOKUP(JT28,ReplacementRates!$A$3:$BE$59,ReplacementRates!$A27-5,1))*IF(Main!$B$30=1,Main!$B$31,(IF(OptimumBenefits!$B28&lt;20,Main!$B$31,IF(OptimumBenefits!$B28&lt;25,Main!$B$32,IF(OptimumBenefits!$B28&lt;30,Main!$B$33,Main!$B$34)))))*OptimumBenefits!$B28</f>
        <v>0.871</v>
      </c>
      <c r="JV28" s="418">
        <f ca="1">JU28*IF($B28=Salary!$B28,Salary!$I28,"")</f>
        <v>56852.499229901849</v>
      </c>
      <c r="JW28" s="419">
        <f ca="1">IF($B28&lt;Main!$B$10,0,(VLOOKUP(JT28,'Survival Probability'!$A$3:$F$98,6)/(1+Main!$B$5)^(OptimumBenefits!JT28-OptimumBenefits!$A28))*(VLOOKUP(JT28,'Survival Probability'!$A$3:$F$98,3)/VLOOKUP($A28,'Survival Probability'!$A$3:$F$98,3)))</f>
        <v>1.2285613550295442</v>
      </c>
      <c r="JX28" s="282">
        <f t="shared" ca="1" si="110"/>
        <v>69846.783490704329</v>
      </c>
      <c r="JY28" s="200">
        <f t="shared" ref="JY28:KP28" si="1655">JY27</f>
        <v>81</v>
      </c>
      <c r="JZ28" s="416">
        <f>IF($B28&lt;Main!$B$10,0,HLOOKUP(JY28,ReplacementRates!$A$3:$BE$59,ReplacementRates!$A27-5,1))*IF(Main!$B$30=1,Main!$B$31,(IF(OptimumBenefits!$B28&lt;20,Main!$B$31,IF(OptimumBenefits!$B28&lt;25,Main!$B$32,IF(OptimumBenefits!$B28&lt;30,Main!$B$33,Main!$B$34)))))*OptimumBenefits!$B28</f>
        <v>0.871</v>
      </c>
      <c r="KA28" s="418">
        <f ca="1">JZ28*IF($B28=Salary!$B28,Salary!$I28,"")</f>
        <v>56852.499229901849</v>
      </c>
      <c r="KB28" s="419">
        <f ca="1">IF($B28&lt;Main!$B$10,0,(VLOOKUP(JY28,'Survival Probability'!$A$3:$F$98,6)/(1+Main!$B$5)^(OptimumBenefits!JY28-OptimumBenefits!$A28))*(VLOOKUP(JY28,'Survival Probability'!$A$3:$F$98,3)/VLOOKUP($A28,'Survival Probability'!$A$3:$F$98,3)))</f>
        <v>1.088731593812587</v>
      </c>
      <c r="KC28" s="282">
        <f t="shared" ca="1" si="112"/>
        <v>61897.112098799917</v>
      </c>
      <c r="KD28" s="200">
        <f t="shared" ref="KD28:KP28" si="1656">KD27</f>
        <v>82</v>
      </c>
      <c r="KE28" s="416">
        <f>IF($B28&lt;Main!$B$10,0,HLOOKUP(KD28,ReplacementRates!$A$3:$BE$59,ReplacementRates!$A27-5,1))*IF(Main!$B$30=1,Main!$B$31,(IF(OptimumBenefits!$B28&lt;20,Main!$B$31,IF(OptimumBenefits!$B28&lt;25,Main!$B$32,IF(OptimumBenefits!$B28&lt;30,Main!$B$33,Main!$B$34)))))*OptimumBenefits!$B28</f>
        <v>0.871</v>
      </c>
      <c r="KF28" s="418">
        <f ca="1">KE28*IF($B28=Salary!$B28,Salary!$I28,"")</f>
        <v>56852.499229901849</v>
      </c>
      <c r="KG28" s="419">
        <f ca="1">IF($B28&lt;Main!$B$10,0,(VLOOKUP(KD28,'Survival Probability'!$A$3:$F$98,6)/(1+Main!$B$5)^(OptimumBenefits!KD28-OptimumBenefits!$A28))*(VLOOKUP(KD28,'Survival Probability'!$A$3:$F$98,3)/VLOOKUP($A28,'Survival Probability'!$A$3:$F$98,3)))</f>
        <v>0.96132421440598037</v>
      </c>
      <c r="KH28" s="282">
        <f t="shared" ca="1" si="114"/>
        <v>54653.684159201999</v>
      </c>
      <c r="KI28" s="200">
        <f t="shared" ref="KI28:KP28" si="1657">KI27</f>
        <v>83</v>
      </c>
      <c r="KJ28" s="416">
        <f>IF($B28&lt;Main!$B$10,0,HLOOKUP(KI28,ReplacementRates!$A$3:$BE$59,ReplacementRates!$A27-5,1))*IF(Main!$B$30=1,Main!$B$31,(IF(OptimumBenefits!$B28&lt;20,Main!$B$31,IF(OptimumBenefits!$B28&lt;25,Main!$B$32,IF(OptimumBenefits!$B28&lt;30,Main!$B$33,Main!$B$34)))))*OptimumBenefits!$B28</f>
        <v>0.871</v>
      </c>
      <c r="KK28" s="418">
        <f ca="1">KJ28*IF($B28=Salary!$B28,Salary!$I28,"")</f>
        <v>56852.499229901849</v>
      </c>
      <c r="KL28" s="419">
        <f ca="1">IF($B28&lt;Main!$B$10,0,(VLOOKUP(KI28,'Survival Probability'!$A$3:$F$98,6)/(1+Main!$B$5)^(OptimumBenefits!KI28-OptimumBenefits!$A28))*(VLOOKUP(KI28,'Survival Probability'!$A$3:$F$98,3)/VLOOKUP($A28,'Survival Probability'!$A$3:$F$98,3)))</f>
        <v>0.84548547197187174</v>
      </c>
      <c r="KM28" s="282">
        <f t="shared" ca="1" si="116"/>
        <v>48067.962144174038</v>
      </c>
      <c r="KN28" s="200">
        <f t="shared" ref="KN28:KP28" si="1658">KN27</f>
        <v>84</v>
      </c>
      <c r="KO28" s="416">
        <f>IF($B28&lt;Main!$B$10,0,HLOOKUP(KN28,ReplacementRates!$A$3:$BE$59,ReplacementRates!$A27-5,1))*IF(Main!$B$30=1,Main!$B$31,(IF(OptimumBenefits!$B28&lt;20,Main!$B$31,IF(OptimumBenefits!$B28&lt;25,Main!$B$32,IF(OptimumBenefits!$B28&lt;30,Main!$B$33,Main!$B$34)))))*OptimumBenefits!$B28</f>
        <v>0.871</v>
      </c>
      <c r="KP28" s="418">
        <f ca="1">KO28*IF($B28=Salary!$B28,Salary!$I28,"")</f>
        <v>56852.499229901849</v>
      </c>
    </row>
    <row r="29" spans="1:302">
      <c r="A29" s="205">
        <f t="shared" si="178"/>
        <v>52</v>
      </c>
      <c r="B29" s="205">
        <v>27</v>
      </c>
      <c r="C29" s="205" t="e">
        <f t="shared" ca="1" si="357"/>
        <v>#N/A</v>
      </c>
      <c r="D29" s="271">
        <f t="shared" ca="1" si="536"/>
        <v>488443.07388136716</v>
      </c>
      <c r="E29" s="201">
        <f t="shared" si="179"/>
        <v>25</v>
      </c>
      <c r="F29" s="416">
        <f>IF($B29&lt;Main!$B$10,0,HLOOKUP(E29,ReplacementRates!$A$3:$BE$59,ReplacementRates!$A28-5,1))*IF(Main!$B$30=1,Main!$B$31,(IF(OptimumBenefits!$B29&lt;20,Main!$B$31,IF(OptimumBenefits!$B29&lt;25,Main!$B$32,IF(OptimumBenefits!$B29&lt;30,Main!$B$33,Main!$B$34)))))*OptimumBenefits!$B29</f>
        <v>0</v>
      </c>
      <c r="G29" s="418">
        <f ca="1">F29*IF($B29=Salary!$B29,Salary!$I29,"")</f>
        <v>0</v>
      </c>
      <c r="H29" s="419">
        <f ca="1">IF($B29&lt;Main!$B$10,0,(VLOOKUP(E29,'Survival Probability'!$A$3:$F$98,6)/(1+Main!$B$5)^(OptimumBenefits!E29-OptimumBenefits!$A29))*(VLOOKUP(E29,'Survival Probability'!$A$3:$F$98,3)/VLOOKUP($A29,'Survival Probability'!$A$3:$F$98,3)))</f>
        <v>6.2923786865196094</v>
      </c>
      <c r="I29" s="282">
        <f t="shared" si="1599"/>
        <v>0</v>
      </c>
      <c r="J29" s="200">
        <f t="shared" ref="J29:N29" si="1659">J28</f>
        <v>26</v>
      </c>
      <c r="K29" s="416">
        <f>IF($B29&lt;Main!$B$10,0,HLOOKUP(J29,ReplacementRates!$A$3:$BE$59,ReplacementRates!$A28-5,1))*IF(Main!$B$30=1,Main!$B$31,(IF(OptimumBenefits!$B29&lt;20,Main!$B$31,IF(OptimumBenefits!$B29&lt;25,Main!$B$32,IF(OptimumBenefits!$B29&lt;30,Main!$B$33,Main!$B$34)))))*OptimumBenefits!$B29</f>
        <v>0</v>
      </c>
      <c r="L29" s="418">
        <f ca="1">K29*IF($B29=Salary!$B29,Salary!$I29,"")</f>
        <v>0</v>
      </c>
      <c r="M29" s="419">
        <f ca="1">IF($B29&lt;Main!$B$10,0,(VLOOKUP(J29,'Survival Probability'!$A$3:$F$98,6)/(1+Main!$B$5)^(OptimumBenefits!J29-OptimumBenefits!$A29))*(VLOOKUP(J29,'Survival Probability'!$A$3:$F$98,3)/VLOOKUP($A29,'Survival Probability'!$A$3:$F$98,3)))</f>
        <v>5.8796876365913571</v>
      </c>
      <c r="N29" s="282">
        <f t="shared" si="2"/>
        <v>0</v>
      </c>
      <c r="O29" s="200">
        <f t="shared" ref="O29:BZ29" si="1660">O28</f>
        <v>27</v>
      </c>
      <c r="P29" s="416">
        <f>IF($B29&lt;Main!$B$10,0,HLOOKUP(O29,ReplacementRates!$A$3:$BE$59,ReplacementRates!$A28-5,1))*IF(Main!$B$30=1,Main!$B$31,(IF(OptimumBenefits!$B29&lt;20,Main!$B$31,IF(OptimumBenefits!$B29&lt;25,Main!$B$32,IF(OptimumBenefits!$B29&lt;30,Main!$B$33,Main!$B$34)))))*OptimumBenefits!$B29</f>
        <v>0</v>
      </c>
      <c r="Q29" s="418">
        <f ca="1">P29*IF($B29=Salary!$B29,Salary!$I29,"")</f>
        <v>0</v>
      </c>
      <c r="R29" s="419">
        <f ca="1">IF($B29&lt;Main!$B$10,0,(VLOOKUP(O29,'Survival Probability'!$A$3:$F$98,6)/(1+Main!$B$5)^(OptimumBenefits!O29-OptimumBenefits!$A29))*(VLOOKUP(O29,'Survival Probability'!$A$3:$F$98,3)/VLOOKUP($A29,'Survival Probability'!$A$3:$F$98,3)))</f>
        <v>5.4939838968003478</v>
      </c>
      <c r="S29" s="282">
        <f t="shared" si="4"/>
        <v>0</v>
      </c>
      <c r="T29" s="200">
        <f t="shared" ref="T29:CE29" si="1661">T28</f>
        <v>28</v>
      </c>
      <c r="U29" s="416">
        <f>IF($B29&lt;Main!$B$10,0,HLOOKUP(T29,ReplacementRates!$A$3:$BE$59,ReplacementRates!$A28-5,1))*IF(Main!$B$30=1,Main!$B$31,(IF(OptimumBenefits!$B29&lt;20,Main!$B$31,IF(OptimumBenefits!$B29&lt;25,Main!$B$32,IF(OptimumBenefits!$B29&lt;30,Main!$B$33,Main!$B$34)))))*OptimumBenefits!$B29</f>
        <v>0</v>
      </c>
      <c r="V29" s="418">
        <f ca="1">U29*IF($B29=Salary!$B29,Salary!$I29,"")</f>
        <v>0</v>
      </c>
      <c r="W29" s="419">
        <f ca="1">IF($B29&lt;Main!$B$10,0,(VLOOKUP(T29,'Survival Probability'!$A$3:$F$98,6)/(1+Main!$B$5)^(OptimumBenefits!T29-OptimumBenefits!$A29))*(VLOOKUP(T29,'Survival Probability'!$A$3:$F$98,3)/VLOOKUP($A29,'Survival Probability'!$A$3:$F$98,3)))</f>
        <v>5.1335062391914832</v>
      </c>
      <c r="X29" s="282">
        <f t="shared" si="6"/>
        <v>0</v>
      </c>
      <c r="Y29" s="200">
        <f t="shared" ref="Y29:CJ29" si="1662">Y28</f>
        <v>29</v>
      </c>
      <c r="Z29" s="416">
        <f>IF($B29&lt;Main!$B$10,0,HLOOKUP(Y29,ReplacementRates!$A$3:$BE$59,ReplacementRates!$A28-5,1))*IF(Main!$B$30=1,Main!$B$31,(IF(OptimumBenefits!$B29&lt;20,Main!$B$31,IF(OptimumBenefits!$B29&lt;25,Main!$B$32,IF(OptimumBenefits!$B29&lt;30,Main!$B$33,Main!$B$34)))))*OptimumBenefits!$B29</f>
        <v>0</v>
      </c>
      <c r="AA29" s="418">
        <f ca="1">Z29*IF($B29=Salary!$B29,Salary!$I29,"")</f>
        <v>0</v>
      </c>
      <c r="AB29" s="419">
        <f ca="1">IF($B29&lt;Main!$B$10,0,(VLOOKUP(Y29,'Survival Probability'!$A$3:$F$98,6)/(1+Main!$B$5)^(OptimumBenefits!Y29-OptimumBenefits!$A29))*(VLOOKUP(Y29,'Survival Probability'!$A$3:$F$98,3)/VLOOKUP($A29,'Survival Probability'!$A$3:$F$98,3)))</f>
        <v>4.7966087071891339</v>
      </c>
      <c r="AC29" s="282">
        <f t="shared" si="8"/>
        <v>0</v>
      </c>
      <c r="AD29" s="200">
        <f t="shared" ref="AD29:CO29" si="1663">AD28</f>
        <v>30</v>
      </c>
      <c r="AE29" s="416">
        <f>IF($B29&lt;Main!$B$10,0,HLOOKUP(AD29,ReplacementRates!$A$3:$BE$59,ReplacementRates!$A28-5,1))*IF(Main!$B$30=1,Main!$B$31,(IF(OptimumBenefits!$B29&lt;20,Main!$B$31,IF(OptimumBenefits!$B29&lt;25,Main!$B$32,IF(OptimumBenefits!$B29&lt;30,Main!$B$33,Main!$B$34)))))*OptimumBenefits!$B29</f>
        <v>0</v>
      </c>
      <c r="AF29" s="418">
        <f ca="1">AE29*IF($B29=Salary!$B29,Salary!$I29,"")</f>
        <v>0</v>
      </c>
      <c r="AG29" s="419">
        <f ca="1">IF($B29&lt;Main!$B$10,0,(VLOOKUP(AD29,'Survival Probability'!$A$3:$F$98,6)/(1+Main!$B$5)^(OptimumBenefits!AD29-OptimumBenefits!$A29))*(VLOOKUP(AD29,'Survival Probability'!$A$3:$F$98,3)/VLOOKUP($A29,'Survival Probability'!$A$3:$F$98,3)))</f>
        <v>4.4817531790244098</v>
      </c>
      <c r="AH29" s="282">
        <f t="shared" si="10"/>
        <v>0</v>
      </c>
      <c r="AI29" s="200">
        <f t="shared" ref="AI29:CT29" si="1664">AI28</f>
        <v>31</v>
      </c>
      <c r="AJ29" s="416">
        <f>IF($B29&lt;Main!$B$10,0,HLOOKUP(AI29,ReplacementRates!$A$3:$BE$59,ReplacementRates!$A28-5,1))*IF(Main!$B$30=1,Main!$B$31,(IF(OptimumBenefits!$B29&lt;20,Main!$B$31,IF(OptimumBenefits!$B29&lt;25,Main!$B$32,IF(OptimumBenefits!$B29&lt;30,Main!$B$33,Main!$B$34)))))*OptimumBenefits!$B29</f>
        <v>0</v>
      </c>
      <c r="AK29" s="418">
        <f ca="1">AJ29*IF($B29=Salary!$B29,Salary!$I29,"")</f>
        <v>0</v>
      </c>
      <c r="AL29" s="419">
        <f ca="1">IF($B29&lt;Main!$B$10,0,(VLOOKUP(AI29,'Survival Probability'!$A$3:$F$98,6)/(1+Main!$B$5)^(OptimumBenefits!AI29-OptimumBenefits!$A29))*(VLOOKUP(AI29,'Survival Probability'!$A$3:$F$98,3)/VLOOKUP($A29,'Survival Probability'!$A$3:$F$98,3)))</f>
        <v>4.1875026277906686</v>
      </c>
      <c r="AM29" s="282">
        <f t="shared" si="12"/>
        <v>0</v>
      </c>
      <c r="AN29" s="200">
        <f t="shared" ref="AN29:CY29" si="1665">AN28</f>
        <v>32</v>
      </c>
      <c r="AO29" s="416">
        <f>IF($B29&lt;Main!$B$10,0,HLOOKUP(AN29,ReplacementRates!$A$3:$BE$59,ReplacementRates!$A28-5,1))*IF(Main!$B$30=1,Main!$B$31,(IF(OptimumBenefits!$B29&lt;20,Main!$B$31,IF(OptimumBenefits!$B29&lt;25,Main!$B$32,IF(OptimumBenefits!$B29&lt;30,Main!$B$33,Main!$B$34)))))*OptimumBenefits!$B29</f>
        <v>0</v>
      </c>
      <c r="AP29" s="418">
        <f ca="1">AO29*IF($B29=Salary!$B29,Salary!$I29,"")</f>
        <v>0</v>
      </c>
      <c r="AQ29" s="419">
        <f ca="1">IF($B29&lt;Main!$B$10,0,(VLOOKUP(AN29,'Survival Probability'!$A$3:$F$98,6)/(1+Main!$B$5)^(OptimumBenefits!AN29-OptimumBenefits!$A29))*(VLOOKUP(AN29,'Survival Probability'!$A$3:$F$98,3)/VLOOKUP($A29,'Survival Probability'!$A$3:$F$98,3)))</f>
        <v>3.912492212354453</v>
      </c>
      <c r="AR29" s="282">
        <f t="shared" si="14"/>
        <v>0</v>
      </c>
      <c r="AS29" s="200">
        <f t="shared" ref="AS29:DD29" si="1666">AS28</f>
        <v>33</v>
      </c>
      <c r="AT29" s="416">
        <f>IF($B29&lt;Main!$B$10,0,HLOOKUP(AS29,ReplacementRates!$A$3:$BE$59,ReplacementRates!$A28-5,1))*IF(Main!$B$30=1,Main!$B$31,(IF(OptimumBenefits!$B29&lt;20,Main!$B$31,IF(OptimumBenefits!$B29&lt;25,Main!$B$32,IF(OptimumBenefits!$B29&lt;30,Main!$B$33,Main!$B$34)))))*OptimumBenefits!$B29</f>
        <v>0</v>
      </c>
      <c r="AU29" s="418">
        <f ca="1">AT29*IF($B29=Salary!$B29,Salary!$I29,"")</f>
        <v>0</v>
      </c>
      <c r="AV29" s="419">
        <f ca="1">IF($B29&lt;Main!$B$10,0,(VLOOKUP(AS29,'Survival Probability'!$A$3:$F$98,6)/(1+Main!$B$5)^(OptimumBenefits!AS29-OptimumBenefits!$A29))*(VLOOKUP(AS29,'Survival Probability'!$A$3:$F$98,3)/VLOOKUP($A29,'Survival Probability'!$A$3:$F$98,3)))</f>
        <v>3.6554718361619658</v>
      </c>
      <c r="AW29" s="282">
        <f t="shared" si="16"/>
        <v>0</v>
      </c>
      <c r="AX29" s="200">
        <f t="shared" ref="AX29:DI29" si="1667">AX28</f>
        <v>34</v>
      </c>
      <c r="AY29" s="416">
        <f>IF($B29&lt;Main!$B$10,0,HLOOKUP(AX29,ReplacementRates!$A$3:$BE$59,ReplacementRates!$A28-5,1))*IF(Main!$B$30=1,Main!$B$31,(IF(OptimumBenefits!$B29&lt;20,Main!$B$31,IF(OptimumBenefits!$B29&lt;25,Main!$B$32,IF(OptimumBenefits!$B29&lt;30,Main!$B$33,Main!$B$34)))))*OptimumBenefits!$B29</f>
        <v>0</v>
      </c>
      <c r="AZ29" s="418">
        <f ca="1">AY29*IF($B29=Salary!$B29,Salary!$I29,"")</f>
        <v>0</v>
      </c>
      <c r="BA29" s="419">
        <f ca="1">IF($B29&lt;Main!$B$10,0,(VLOOKUP(AX29,'Survival Probability'!$A$3:$F$98,6)/(1+Main!$B$5)^(OptimumBenefits!AX29-OptimumBenefits!$A29))*(VLOOKUP(AX29,'Survival Probability'!$A$3:$F$98,3)/VLOOKUP($A29,'Survival Probability'!$A$3:$F$98,3)))</f>
        <v>3.4152723406017356</v>
      </c>
      <c r="BB29" s="282">
        <f t="shared" si="18"/>
        <v>0</v>
      </c>
      <c r="BC29" s="200">
        <f t="shared" ref="BC29:DN29" si="1668">BC28</f>
        <v>35</v>
      </c>
      <c r="BD29" s="416">
        <f>IF($B29&lt;Main!$B$10,0,HLOOKUP(BC29,ReplacementRates!$A$3:$BE$59,ReplacementRates!$A28-5,1))*IF(Main!$B$30=1,Main!$B$31,(IF(OptimumBenefits!$B29&lt;20,Main!$B$31,IF(OptimumBenefits!$B29&lt;25,Main!$B$32,IF(OptimumBenefits!$B29&lt;30,Main!$B$33,Main!$B$34)))))*OptimumBenefits!$B29</f>
        <v>0</v>
      </c>
      <c r="BE29" s="418">
        <f ca="1">BD29*IF($B29=Salary!$B29,Salary!$I29,"")</f>
        <v>0</v>
      </c>
      <c r="BF29" s="419">
        <f ca="1">IF($B29&lt;Main!$B$10,0,(VLOOKUP(BC29,'Survival Probability'!$A$3:$F$98,6)/(1+Main!$B$5)^(OptimumBenefits!BC29-OptimumBenefits!$A29))*(VLOOKUP(BC29,'Survival Probability'!$A$3:$F$98,3)/VLOOKUP($A29,'Survival Probability'!$A$3:$F$98,3)))</f>
        <v>3.1908021676267508</v>
      </c>
      <c r="BG29" s="282">
        <f t="shared" si="20"/>
        <v>0</v>
      </c>
      <c r="BH29" s="200">
        <f t="shared" ref="BH29:DS29" si="1669">BH28</f>
        <v>36</v>
      </c>
      <c r="BI29" s="416">
        <f>IF($B29&lt;Main!$B$10,0,HLOOKUP(BH29,ReplacementRates!$A$3:$BE$59,ReplacementRates!$A28-5,1))*IF(Main!$B$30=1,Main!$B$31,(IF(OptimumBenefits!$B29&lt;20,Main!$B$31,IF(OptimumBenefits!$B29&lt;25,Main!$B$32,IF(OptimumBenefits!$B29&lt;30,Main!$B$33,Main!$B$34)))))*OptimumBenefits!$B29</f>
        <v>0</v>
      </c>
      <c r="BJ29" s="418">
        <f ca="1">BI29*IF($B29=Salary!$B29,Salary!$I29,"")</f>
        <v>0</v>
      </c>
      <c r="BK29" s="419">
        <f ca="1">IF($B29&lt;Main!$B$10,0,(VLOOKUP(BH29,'Survival Probability'!$A$3:$F$98,6)/(1+Main!$B$5)^(OptimumBenefits!BH29-OptimumBenefits!$A29))*(VLOOKUP(BH29,'Survival Probability'!$A$3:$F$98,3)/VLOOKUP($A29,'Survival Probability'!$A$3:$F$98,3)))</f>
        <v>2.9810404093324965</v>
      </c>
      <c r="BL29" s="282">
        <f t="shared" si="22"/>
        <v>0</v>
      </c>
      <c r="BM29" s="200">
        <f t="shared" ref="BM29:DX29" si="1670">BM28</f>
        <v>37</v>
      </c>
      <c r="BN29" s="416">
        <f>IF($B29&lt;Main!$B$10,0,HLOOKUP(BM29,ReplacementRates!$A$3:$BE$59,ReplacementRates!$A28-5,1))*IF(Main!$B$30=1,Main!$B$31,(IF(OptimumBenefits!$B29&lt;20,Main!$B$31,IF(OptimumBenefits!$B29&lt;25,Main!$B$32,IF(OptimumBenefits!$B29&lt;30,Main!$B$33,Main!$B$34)))))*OptimumBenefits!$B29</f>
        <v>0</v>
      </c>
      <c r="BO29" s="418">
        <f ca="1">BN29*IF($B29=Salary!$B29,Salary!$I29,"")</f>
        <v>0</v>
      </c>
      <c r="BP29" s="419">
        <f ca="1">IF($B29&lt;Main!$B$10,0,(VLOOKUP(BM29,'Survival Probability'!$A$3:$F$98,6)/(1+Main!$B$5)^(OptimumBenefits!BM29-OptimumBenefits!$A29))*(VLOOKUP(BM29,'Survival Probability'!$A$3:$F$98,3)/VLOOKUP($A29,'Survival Probability'!$A$3:$F$98,3)))</f>
        <v>2.7850025520485651</v>
      </c>
      <c r="BQ29" s="282">
        <f t="shared" si="24"/>
        <v>0</v>
      </c>
      <c r="BR29" s="200">
        <f t="shared" ref="BR29:EC29" si="1671">BR28</f>
        <v>38</v>
      </c>
      <c r="BS29" s="416">
        <f>IF($B29&lt;Main!$B$10,0,HLOOKUP(BR29,ReplacementRates!$A$3:$BE$59,ReplacementRates!$A28-5,1))*IF(Main!$B$30=1,Main!$B$31,(IF(OptimumBenefits!$B29&lt;20,Main!$B$31,IF(OptimumBenefits!$B29&lt;25,Main!$B$32,IF(OptimumBenefits!$B29&lt;30,Main!$B$33,Main!$B$34)))))*OptimumBenefits!$B29</f>
        <v>0</v>
      </c>
      <c r="BT29" s="418">
        <f ca="1">BS29*IF($B29=Salary!$B29,Salary!$I29,"")</f>
        <v>0</v>
      </c>
      <c r="BU29" s="419">
        <f ca="1">IF($B29&lt;Main!$B$10,0,(VLOOKUP(BR29,'Survival Probability'!$A$3:$F$98,6)/(1+Main!$B$5)^(OptimumBenefits!BR29-OptimumBenefits!$A29))*(VLOOKUP(BR29,'Survival Probability'!$A$3:$F$98,3)/VLOOKUP($A29,'Survival Probability'!$A$3:$F$98,3)))</f>
        <v>2.6018024651791283</v>
      </c>
      <c r="BV29" s="282">
        <f t="shared" si="26"/>
        <v>0</v>
      </c>
      <c r="BW29" s="200">
        <f t="shared" ref="BW29:EH29" si="1672">BW28</f>
        <v>39</v>
      </c>
      <c r="BX29" s="416">
        <f>IF($B29&lt;Main!$B$10,0,HLOOKUP(BW29,ReplacementRates!$A$3:$BE$59,ReplacementRates!$A28-5,1))*IF(Main!$B$30=1,Main!$B$31,(IF(OptimumBenefits!$B29&lt;20,Main!$B$31,IF(OptimumBenefits!$B29&lt;25,Main!$B$32,IF(OptimumBenefits!$B29&lt;30,Main!$B$33,Main!$B$34)))))*OptimumBenefits!$B29</f>
        <v>0</v>
      </c>
      <c r="BY29" s="418">
        <f ca="1">BX29*IF($B29=Salary!$B29,Salary!$I29,"")</f>
        <v>0</v>
      </c>
      <c r="BZ29" s="419">
        <f ca="1">IF($B29&lt;Main!$B$10,0,(VLOOKUP(BW29,'Survival Probability'!$A$3:$F$98,6)/(1+Main!$B$5)^(OptimumBenefits!BW29-OptimumBenefits!$A29))*(VLOOKUP(BW29,'Survival Probability'!$A$3:$F$98,3)/VLOOKUP($A29,'Survival Probability'!$A$3:$F$98,3)))</f>
        <v>2.4306100825607095</v>
      </c>
      <c r="CA29" s="282">
        <f t="shared" si="28"/>
        <v>0</v>
      </c>
      <c r="CB29" s="200">
        <f t="shared" ref="CB29:EM29" si="1673">CB28</f>
        <v>40</v>
      </c>
      <c r="CC29" s="416">
        <f>IF($B29&lt;Main!$B$10,0,HLOOKUP(CB29,ReplacementRates!$A$3:$BE$59,ReplacementRates!$A28-5,1))*IF(Main!$B$30=1,Main!$B$31,(IF(OptimumBenefits!$B29&lt;20,Main!$B$31,IF(OptimumBenefits!$B29&lt;25,Main!$B$32,IF(OptimumBenefits!$B29&lt;30,Main!$B$33,Main!$B$34)))))*OptimumBenefits!$B29</f>
        <v>0</v>
      </c>
      <c r="CD29" s="418">
        <f ca="1">CC29*IF($B29=Salary!$B29,Salary!$I29,"")</f>
        <v>0</v>
      </c>
      <c r="CE29" s="419">
        <f ca="1">IF($B29&lt;Main!$B$10,0,(VLOOKUP(CB29,'Survival Probability'!$A$3:$F$98,6)/(1+Main!$B$5)^(OptimumBenefits!CB29-OptimumBenefits!$A29))*(VLOOKUP(CB29,'Survival Probability'!$A$3:$F$98,3)/VLOOKUP($A29,'Survival Probability'!$A$3:$F$98,3)))</f>
        <v>2.270647199627454</v>
      </c>
      <c r="CF29" s="282">
        <f t="shared" si="30"/>
        <v>0</v>
      </c>
      <c r="CG29" s="200">
        <f t="shared" ref="CG29:ER29" si="1674">CG28</f>
        <v>41</v>
      </c>
      <c r="CH29" s="416">
        <f>IF($B29&lt;Main!$B$10,0,HLOOKUP(CG29,ReplacementRates!$A$3:$BE$59,ReplacementRates!$A28-5,1))*IF(Main!$B$30=1,Main!$B$31,(IF(OptimumBenefits!$B29&lt;20,Main!$B$31,IF(OptimumBenefits!$B29&lt;25,Main!$B$32,IF(OptimumBenefits!$B29&lt;30,Main!$B$33,Main!$B$34)))))*OptimumBenefits!$B29</f>
        <v>0</v>
      </c>
      <c r="CI29" s="418">
        <f ca="1">CH29*IF($B29=Salary!$B29,Salary!$I29,"")</f>
        <v>0</v>
      </c>
      <c r="CJ29" s="419">
        <f ca="1">IF($B29&lt;Main!$B$10,0,(VLOOKUP(CG29,'Survival Probability'!$A$3:$F$98,6)/(1+Main!$B$5)^(OptimumBenefits!CG29-OptimumBenefits!$A29))*(VLOOKUP(CG29,'Survival Probability'!$A$3:$F$98,3)/VLOOKUP($A29,'Survival Probability'!$A$3:$F$98,3)))</f>
        <v>2.1211852606410653</v>
      </c>
      <c r="CK29" s="282">
        <f t="shared" si="32"/>
        <v>0</v>
      </c>
      <c r="CL29" s="200">
        <f t="shared" ref="CL29:EW29" si="1675">CL28</f>
        <v>42</v>
      </c>
      <c r="CM29" s="416">
        <f>IF($B29&lt;Main!$B$10,0,HLOOKUP(CL29,ReplacementRates!$A$3:$BE$59,ReplacementRates!$A28-5,1))*IF(Main!$B$30=1,Main!$B$31,(IF(OptimumBenefits!$B29&lt;20,Main!$B$31,IF(OptimumBenefits!$B29&lt;25,Main!$B$32,IF(OptimumBenefits!$B29&lt;30,Main!$B$33,Main!$B$34)))))*OptimumBenefits!$B29</f>
        <v>0</v>
      </c>
      <c r="CN29" s="418">
        <f ca="1">CM29*IF($B29=Salary!$B29,Salary!$I29,"")</f>
        <v>0</v>
      </c>
      <c r="CO29" s="419">
        <f ca="1">IF($B29&lt;Main!$B$10,0,(VLOOKUP(CL29,'Survival Probability'!$A$3:$F$98,6)/(1+Main!$B$5)^(OptimumBenefits!CL29-OptimumBenefits!$A29))*(VLOOKUP(CL29,'Survival Probability'!$A$3:$F$98,3)/VLOOKUP($A29,'Survival Probability'!$A$3:$F$98,3)))</f>
        <v>1.9814735040168208</v>
      </c>
      <c r="CP29" s="282">
        <f t="shared" si="34"/>
        <v>0</v>
      </c>
      <c r="CQ29" s="200">
        <f t="shared" ref="CQ29:FB29" si="1676">CQ28</f>
        <v>43</v>
      </c>
      <c r="CR29" s="416">
        <f>IF($B29&lt;Main!$B$10,0,HLOOKUP(CQ29,ReplacementRates!$A$3:$BE$59,ReplacementRates!$A28-5,1))*IF(Main!$B$30=1,Main!$B$31,(IF(OptimumBenefits!$B29&lt;20,Main!$B$31,IF(OptimumBenefits!$B29&lt;25,Main!$B$32,IF(OptimumBenefits!$B29&lt;30,Main!$B$33,Main!$B$34)))))*OptimumBenefits!$B29</f>
        <v>0</v>
      </c>
      <c r="CS29" s="418">
        <f ca="1">CR29*IF($B29=Salary!$B29,Salary!$I29,"")</f>
        <v>0</v>
      </c>
      <c r="CT29" s="419">
        <f ca="1">IF($B29&lt;Main!$B$10,0,(VLOOKUP(CQ29,'Survival Probability'!$A$3:$F$98,6)/(1+Main!$B$5)^(OptimumBenefits!CQ29-OptimumBenefits!$A29))*(VLOOKUP(CQ29,'Survival Probability'!$A$3:$F$98,3)/VLOOKUP($A29,'Survival Probability'!$A$3:$F$98,3)))</f>
        <v>1.8508887540375245</v>
      </c>
      <c r="CU29" s="282">
        <f t="shared" si="36"/>
        <v>0</v>
      </c>
      <c r="CV29" s="200">
        <f t="shared" ref="CV29:FG29" si="1677">CV28</f>
        <v>44</v>
      </c>
      <c r="CW29" s="416">
        <f>IF($B29&lt;Main!$B$10,0,HLOOKUP(CV29,ReplacementRates!$A$3:$BE$59,ReplacementRates!$A28-5,1))*IF(Main!$B$30=1,Main!$B$31,(IF(OptimumBenefits!$B29&lt;20,Main!$B$31,IF(OptimumBenefits!$B29&lt;25,Main!$B$32,IF(OptimumBenefits!$B29&lt;30,Main!$B$33,Main!$B$34)))))*OptimumBenefits!$B29</f>
        <v>0</v>
      </c>
      <c r="CX29" s="418">
        <f ca="1">CW29*IF($B29=Salary!$B29,Salary!$I29,"")</f>
        <v>0</v>
      </c>
      <c r="CY29" s="419">
        <f ca="1">IF($B29&lt;Main!$B$10,0,(VLOOKUP(CV29,'Survival Probability'!$A$3:$F$98,6)/(1+Main!$B$5)^(OptimumBenefits!CV29-OptimumBenefits!$A29))*(VLOOKUP(CV29,'Survival Probability'!$A$3:$F$98,3)/VLOOKUP($A29,'Survival Probability'!$A$3:$F$98,3)))</f>
        <v>1.7288449854058801</v>
      </c>
      <c r="CZ29" s="282">
        <f t="shared" si="38"/>
        <v>0</v>
      </c>
      <c r="DA29" s="200">
        <f t="shared" ref="DA29:FL29" si="1678">DA28</f>
        <v>45</v>
      </c>
      <c r="DB29" s="416">
        <f>IF($B29&lt;Main!$B$10,0,HLOOKUP(DA29,ReplacementRates!$A$3:$BE$59,ReplacementRates!$A28-5,1))*IF(Main!$B$30=1,Main!$B$31,(IF(OptimumBenefits!$B29&lt;20,Main!$B$31,IF(OptimumBenefits!$B29&lt;25,Main!$B$32,IF(OptimumBenefits!$B29&lt;30,Main!$B$33,Main!$B$34)))))*OptimumBenefits!$B29</f>
        <v>0</v>
      </c>
      <c r="DC29" s="418">
        <f ca="1">DB29*IF($B29=Salary!$B29,Salary!$I29,"")</f>
        <v>0</v>
      </c>
      <c r="DD29" s="419">
        <f ca="1">IF($B29&lt;Main!$B$10,0,(VLOOKUP(DA29,'Survival Probability'!$A$3:$F$98,6)/(1+Main!$B$5)^(OptimumBenefits!DA29-OptimumBenefits!$A29))*(VLOOKUP(DA29,'Survival Probability'!$A$3:$F$98,3)/VLOOKUP($A29,'Survival Probability'!$A$3:$F$98,3)))</f>
        <v>29.3240717615795</v>
      </c>
      <c r="DE29" s="282">
        <f t="shared" si="40"/>
        <v>0</v>
      </c>
      <c r="DF29" s="200">
        <f t="shared" ref="DF29:FQ29" si="1679">DF28</f>
        <v>46</v>
      </c>
      <c r="DG29" s="416">
        <f>IF($B29&lt;Main!$B$10,0,HLOOKUP(DF29,ReplacementRates!$A$3:$BE$59,ReplacementRates!$A28-5,1))*IF(Main!$B$30=1,Main!$B$31,(IF(OptimumBenefits!$B29&lt;20,Main!$B$31,IF(OptimumBenefits!$B29&lt;25,Main!$B$32,IF(OptimumBenefits!$B29&lt;30,Main!$B$33,Main!$B$34)))))*OptimumBenefits!$B29</f>
        <v>0</v>
      </c>
      <c r="DH29" s="418">
        <f ca="1">DG29*IF($B29=Salary!$B29,Salary!$I29,"")</f>
        <v>0</v>
      </c>
      <c r="DI29" s="419">
        <f ca="1">IF($B29&lt;Main!$B$10,0,(VLOOKUP(DF29,'Survival Probability'!$A$3:$F$98,6)/(1+Main!$B$5)^(OptimumBenefits!DF29-OptimumBenefits!$A29))*(VLOOKUP(DF29,'Survival Probability'!$A$3:$F$98,3)/VLOOKUP($A29,'Survival Probability'!$A$3:$F$98,3)))</f>
        <v>27.219332460669619</v>
      </c>
      <c r="DJ29" s="282">
        <f t="shared" si="42"/>
        <v>0</v>
      </c>
      <c r="DK29" s="200">
        <f t="shared" ref="DK29:FV29" si="1680">DK28</f>
        <v>47</v>
      </c>
      <c r="DL29" s="416">
        <f>IF($B29&lt;Main!$B$10,0,HLOOKUP(DK29,ReplacementRates!$A$3:$BE$59,ReplacementRates!$A28-5,1))*IF(Main!$B$30=1,Main!$B$31,(IF(OptimumBenefits!$B29&lt;20,Main!$B$31,IF(OptimumBenefits!$B29&lt;25,Main!$B$32,IF(OptimumBenefits!$B29&lt;30,Main!$B$33,Main!$B$34)))))*OptimumBenefits!$B29</f>
        <v>0</v>
      </c>
      <c r="DM29" s="418">
        <f ca="1">DL29*IF($B29=Salary!$B29,Salary!$I29,"")</f>
        <v>0</v>
      </c>
      <c r="DN29" s="419">
        <f ca="1">IF($B29&lt;Main!$B$10,0,(VLOOKUP(DK29,'Survival Probability'!$A$3:$F$98,6)/(1+Main!$B$5)^(OptimumBenefits!DK29-OptimumBenefits!$A29))*(VLOOKUP(DK29,'Survival Probability'!$A$3:$F$98,3)/VLOOKUP($A29,'Survival Probability'!$A$3:$F$98,3)))</f>
        <v>25.256505529219563</v>
      </c>
      <c r="DO29" s="282">
        <f t="shared" si="44"/>
        <v>0</v>
      </c>
      <c r="DP29" s="200">
        <f t="shared" ref="DP29:GA29" si="1681">DP28</f>
        <v>48</v>
      </c>
      <c r="DQ29" s="416">
        <f>IF($B29&lt;Main!$B$10,0,HLOOKUP(DP29,ReplacementRates!$A$3:$BE$59,ReplacementRates!$A28-5,1))*IF(Main!$B$30=1,Main!$B$31,(IF(OptimumBenefits!$B29&lt;20,Main!$B$31,IF(OptimumBenefits!$B29&lt;25,Main!$B$32,IF(OptimumBenefits!$B29&lt;30,Main!$B$33,Main!$B$34)))))*OptimumBenefits!$B29</f>
        <v>0</v>
      </c>
      <c r="DR29" s="418">
        <f ca="1">DQ29*IF($B29=Salary!$B29,Salary!$I29,"")</f>
        <v>0</v>
      </c>
      <c r="DS29" s="419">
        <f ca="1">IF($B29&lt;Main!$B$10,0,(VLOOKUP(DP29,'Survival Probability'!$A$3:$F$98,6)/(1+Main!$B$5)^(OptimumBenefits!DP29-OptimumBenefits!$A29))*(VLOOKUP(DP29,'Survival Probability'!$A$3:$F$98,3)/VLOOKUP($A29,'Survival Probability'!$A$3:$F$98,3)))</f>
        <v>23.426249809517508</v>
      </c>
      <c r="DT29" s="282">
        <f t="shared" si="46"/>
        <v>0</v>
      </c>
      <c r="DU29" s="200">
        <f t="shared" ref="DU29:GF29" si="1682">DU28</f>
        <v>49</v>
      </c>
      <c r="DV29" s="416">
        <f>IF($B29&lt;Main!$B$10,0,HLOOKUP(DU29,ReplacementRates!$A$3:$BE$59,ReplacementRates!$A28-5,1))*IF(Main!$B$30=1,Main!$B$31,(IF(OptimumBenefits!$B29&lt;20,Main!$B$31,IF(OptimumBenefits!$B29&lt;25,Main!$B$32,IF(OptimumBenefits!$B29&lt;30,Main!$B$33,Main!$B$34)))))*OptimumBenefits!$B29</f>
        <v>0</v>
      </c>
      <c r="DW29" s="418">
        <f ca="1">DV29*IF($B29=Salary!$B29,Salary!$I29,"")</f>
        <v>0</v>
      </c>
      <c r="DX29" s="419">
        <f ca="1">IF($B29&lt;Main!$B$10,0,(VLOOKUP(DU29,'Survival Probability'!$A$3:$F$98,6)/(1+Main!$B$5)^(OptimumBenefits!DU29-OptimumBenefits!$A29))*(VLOOKUP(DU29,'Survival Probability'!$A$3:$F$98,3)/VLOOKUP($A29,'Survival Probability'!$A$3:$F$98,3)))</f>
        <v>21.719829984827566</v>
      </c>
      <c r="DY29" s="282">
        <f t="shared" si="48"/>
        <v>0</v>
      </c>
      <c r="DZ29" s="200">
        <f t="shared" ref="DZ29:GK29" si="1683">DZ28</f>
        <v>50</v>
      </c>
      <c r="EA29" s="416">
        <f>IF($B29&lt;Main!$B$10,0,HLOOKUP(DZ29,ReplacementRates!$A$3:$BE$59,ReplacementRates!$A28-5,1))*IF(Main!$B$30=1,Main!$B$31,(IF(OptimumBenefits!$B29&lt;20,Main!$B$31,IF(OptimumBenefits!$B29&lt;25,Main!$B$32,IF(OptimumBenefits!$B29&lt;30,Main!$B$33,Main!$B$34)))))*OptimumBenefits!$B29</f>
        <v>0</v>
      </c>
      <c r="EB29" s="418">
        <f ca="1">EA29*IF($B29=Salary!$B29,Salary!$I29,"")</f>
        <v>0</v>
      </c>
      <c r="EC29" s="419">
        <f ca="1">IF($B29&lt;Main!$B$10,0,(VLOOKUP(DZ29,'Survival Probability'!$A$3:$F$98,6)/(1+Main!$B$5)^(OptimumBenefits!DZ29-OptimumBenefits!$A29))*(VLOOKUP(DZ29,'Survival Probability'!$A$3:$F$98,3)/VLOOKUP($A29,'Survival Probability'!$A$3:$F$98,3)))</f>
        <v>20.129078816120064</v>
      </c>
      <c r="ED29" s="282">
        <f t="shared" si="50"/>
        <v>0</v>
      </c>
      <c r="EE29" s="200">
        <f t="shared" ref="EE29:GP29" si="1684">EE28</f>
        <v>51</v>
      </c>
      <c r="EF29" s="416">
        <f>IF($B29&lt;Main!$B$10,0,HLOOKUP(EE29,ReplacementRates!$A$3:$BE$59,ReplacementRates!$A28-5,1))*IF(Main!$B$30=1,Main!$B$31,(IF(OptimumBenefits!$B29&lt;20,Main!$B$31,IF(OptimumBenefits!$B29&lt;25,Main!$B$32,IF(OptimumBenefits!$B29&lt;30,Main!$B$33,Main!$B$34)))))*OptimumBenefits!$B29</f>
        <v>0</v>
      </c>
      <c r="EG29" s="418">
        <f ca="1">EF29*IF($B29=Salary!$B29,Salary!$I29,"")</f>
        <v>0</v>
      </c>
      <c r="EH29" s="419">
        <f ca="1">IF($B29&lt;Main!$B$10,0,(VLOOKUP(EE29,'Survival Probability'!$A$3:$F$98,6)/(1+Main!$B$5)^(OptimumBenefits!EE29-OptimumBenefits!$A29))*(VLOOKUP(EE29,'Survival Probability'!$A$3:$F$98,3)/VLOOKUP($A29,'Survival Probability'!$A$3:$F$98,3)))</f>
        <v>18.646361418187436</v>
      </c>
      <c r="EI29" s="282">
        <f t="shared" si="52"/>
        <v>0</v>
      </c>
      <c r="EJ29" s="200">
        <f t="shared" ref="EJ29:GU29" si="1685">EJ28</f>
        <v>52</v>
      </c>
      <c r="EK29" s="416">
        <f>IF($B29&lt;Main!$B$10,0,HLOOKUP(EJ29,ReplacementRates!$A$3:$BE$59,ReplacementRates!$A28-5,1))*IF(Main!$B$30=1,Main!$B$31,(IF(OptimumBenefits!$B29&lt;20,Main!$B$31,IF(OptimumBenefits!$B29&lt;25,Main!$B$32,IF(OptimumBenefits!$B29&lt;30,Main!$B$33,Main!$B$34)))))*OptimumBenefits!$B29</f>
        <v>0</v>
      </c>
      <c r="EL29" s="418">
        <f ca="1">EK29*IF($B29=Salary!$B29,Salary!$I29,"")</f>
        <v>0</v>
      </c>
      <c r="EM29" s="419">
        <f ca="1">IF($B29&lt;Main!$B$10,0,(VLOOKUP(EJ29,'Survival Probability'!$A$3:$F$98,6)/(1+Main!$B$5)^(OptimumBenefits!EJ29-OptimumBenefits!$A29))*(VLOOKUP(EJ29,'Survival Probability'!$A$3:$F$98,3)/VLOOKUP($A29,'Survival Probability'!$A$3:$F$98,3)))</f>
        <v>17.264541418063807</v>
      </c>
      <c r="EN29" s="282">
        <f t="shared" ca="1" si="54"/>
        <v>0</v>
      </c>
      <c r="EO29" s="200">
        <f t="shared" ref="EO29:GZ29" si="1686">EO28</f>
        <v>53</v>
      </c>
      <c r="EP29" s="416">
        <f>IF($B29&lt;Main!$B$10,0,HLOOKUP(EO29,ReplacementRates!$A$3:$BE$59,ReplacementRates!$A28-5,1))*IF(Main!$B$30=1,Main!$B$31,(IF(OptimumBenefits!$B29&lt;20,Main!$B$31,IF(OptimumBenefits!$B29&lt;25,Main!$B$32,IF(OptimumBenefits!$B29&lt;30,Main!$B$33,Main!$B$34)))))*OptimumBenefits!$B29</f>
        <v>0.34009200000000006</v>
      </c>
      <c r="EQ29" s="418">
        <f ca="1">EP29*IF($B29=Salary!$B29,Salary!$I29,"")</f>
        <v>22864.675744131637</v>
      </c>
      <c r="ER29" s="419">
        <f ca="1">IF($B29&lt;Main!$B$10,0,(VLOOKUP(EO29,'Survival Probability'!$A$3:$F$98,6)/(1+Main!$B$5)^(OptimumBenefits!EO29-OptimumBenefits!$A29))*(VLOOKUP(EO29,'Survival Probability'!$A$3:$F$98,3)/VLOOKUP($A29,'Survival Probability'!$A$3:$F$98,3)))</f>
        <v>15.976956206349508</v>
      </c>
      <c r="ES29" s="282">
        <f t="shared" ca="1" si="56"/>
        <v>365307.92303637299</v>
      </c>
      <c r="ET29" s="200">
        <f t="shared" ref="ET29:HE29" si="1687">ET28</f>
        <v>54</v>
      </c>
      <c r="EU29" s="416">
        <f>IF($B29&lt;Main!$B$10,0,HLOOKUP(ET29,ReplacementRates!$A$3:$BE$59,ReplacementRates!$A28-5,1))*IF(Main!$B$30=1,Main!$B$31,(IF(OptimumBenefits!$B29&lt;20,Main!$B$31,IF(OptimumBenefits!$B29&lt;25,Main!$B$32,IF(OptimumBenefits!$B29&lt;30,Main!$B$33,Main!$B$34)))))*OptimumBenefits!$B29</f>
        <v>0.40521600000000002</v>
      </c>
      <c r="EV29" s="418">
        <f ca="1">EU29*IF($B29=Salary!$B29,Salary!$I29,"")</f>
        <v>27243.017907901522</v>
      </c>
      <c r="EW29" s="419">
        <f ca="1">IF($B29&lt;Main!$B$10,0,(VLOOKUP(ET29,'Survival Probability'!$A$3:$F$98,6)/(1+Main!$B$5)^(OptimumBenefits!ET29-OptimumBenefits!$A29))*(VLOOKUP(ET29,'Survival Probability'!$A$3:$F$98,3)/VLOOKUP($A29,'Survival Probability'!$A$3:$F$98,3)))</f>
        <v>14.777377603455536</v>
      </c>
      <c r="EX29" s="282">
        <f t="shared" ca="1" si="58"/>
        <v>402580.36268276203</v>
      </c>
      <c r="EY29" s="200">
        <f t="shared" ref="EY29:HJ29" si="1688">EY28</f>
        <v>55</v>
      </c>
      <c r="EZ29" s="416">
        <f>IF($B29&lt;Main!$B$10,0,HLOOKUP(EY29,ReplacementRates!$A$3:$BE$59,ReplacementRates!$A28-5,1))*IF(Main!$B$30=1,Main!$B$31,(IF(OptimumBenefits!$B29&lt;20,Main!$B$31,IF(OptimumBenefits!$B29&lt;25,Main!$B$32,IF(OptimumBenefits!$B29&lt;30,Main!$B$33,Main!$B$34)))))*OptimumBenefits!$B29</f>
        <v>0.47034000000000004</v>
      </c>
      <c r="FA29" s="418">
        <f ca="1">EZ29*IF($B29=Salary!$B29,Salary!$I29,"")</f>
        <v>31621.36007167141</v>
      </c>
      <c r="FB29" s="419">
        <f ca="1">IF($B29&lt;Main!$B$10,0,(VLOOKUP(EY29,'Survival Probability'!$A$3:$F$98,6)/(1+Main!$B$5)^(OptimumBenefits!EY29-OptimumBenefits!$A29))*(VLOOKUP(EY29,'Survival Probability'!$A$3:$F$98,3)/VLOOKUP($A29,'Survival Probability'!$A$3:$F$98,3)))</f>
        <v>13.659982877289705</v>
      </c>
      <c r="FC29" s="282">
        <f t="shared" ca="1" si="60"/>
        <v>431947.23713564384</v>
      </c>
      <c r="FD29" s="200">
        <f t="shared" ref="FD29:HO29" si="1689">FD28</f>
        <v>56</v>
      </c>
      <c r="FE29" s="416">
        <f>IF($B29&lt;Main!$B$10,0,HLOOKUP(FD29,ReplacementRates!$A$3:$BE$59,ReplacementRates!$A28-5,1))*IF(Main!$B$30=1,Main!$B$31,(IF(OptimumBenefits!$B29&lt;20,Main!$B$31,IF(OptimumBenefits!$B29&lt;25,Main!$B$32,IF(OptimumBenefits!$B29&lt;30,Main!$B$33,Main!$B$34)))))*OptimumBenefits!$B29</f>
        <v>0.53546399999999994</v>
      </c>
      <c r="FF29" s="418">
        <f ca="1">FE29*IF($B29=Salary!$B29,Salary!$I29,"")</f>
        <v>35999.702235441291</v>
      </c>
      <c r="FG29" s="419">
        <f ca="1">IF($B29&lt;Main!$B$10,0,(VLOOKUP(FD29,'Survival Probability'!$A$3:$F$98,6)/(1+Main!$B$5)^(OptimumBenefits!FD29-OptimumBenefits!$A29))*(VLOOKUP(FD29,'Survival Probability'!$A$3:$F$98,3)/VLOOKUP($A29,'Survival Probability'!$A$3:$F$98,3)))</f>
        <v>12.619328415194182</v>
      </c>
      <c r="FH29" s="282">
        <f t="shared" ca="1" si="62"/>
        <v>454292.06535823381</v>
      </c>
      <c r="FI29" s="200">
        <f t="shared" ref="FI29:HT29" si="1690">FI28</f>
        <v>57</v>
      </c>
      <c r="FJ29" s="416">
        <f>IF($B29&lt;Main!$B$10,0,HLOOKUP(FI29,ReplacementRates!$A$3:$BE$59,ReplacementRates!$A28-5,1))*IF(Main!$B$30=1,Main!$B$31,(IF(OptimumBenefits!$B29&lt;20,Main!$B$31,IF(OptimumBenefits!$B29&lt;25,Main!$B$32,IF(OptimumBenefits!$B29&lt;30,Main!$B$33,Main!$B$34)))))*OptimumBenefits!$B29</f>
        <v>0.60058800000000012</v>
      </c>
      <c r="FK29" s="418">
        <f ca="1">FJ29*IF($B29=Salary!$B29,Salary!$I29,"")</f>
        <v>40378.04439921119</v>
      </c>
      <c r="FL29" s="419">
        <f ca="1">IF($B29&lt;Main!$B$10,0,(VLOOKUP(FI29,'Survival Probability'!$A$3:$F$98,6)/(1+Main!$B$5)^(OptimumBenefits!FI29-OptimumBenefits!$A29))*(VLOOKUP(FI29,'Survival Probability'!$A$3:$F$98,3)/VLOOKUP($A29,'Survival Probability'!$A$3:$F$98,3)))</f>
        <v>11.650324107184899</v>
      </c>
      <c r="FM29" s="282">
        <f t="shared" ca="1" si="64"/>
        <v>470417.30406511232</v>
      </c>
      <c r="FN29" s="200">
        <f t="shared" ref="FN29:HY29" si="1691">FN28</f>
        <v>58</v>
      </c>
      <c r="FO29" s="416">
        <f>IF($B29&lt;Main!$B$10,0,HLOOKUP(FN29,ReplacementRates!$A$3:$BE$59,ReplacementRates!$A28-5,1))*IF(Main!$B$30=1,Main!$B$31,(IF(OptimumBenefits!$B29&lt;20,Main!$B$31,IF(OptimumBenefits!$B29&lt;25,Main!$B$32,IF(OptimumBenefits!$B29&lt;30,Main!$B$33,Main!$B$34)))))*OptimumBenefits!$B29</f>
        <v>0.66571199999999997</v>
      </c>
      <c r="FP29" s="418">
        <f ca="1">FO29*IF($B29=Salary!$B29,Salary!$I29,"")</f>
        <v>44756.386562981068</v>
      </c>
      <c r="FQ29" s="419">
        <f ca="1">IF($B29&lt;Main!$B$10,0,(VLOOKUP(FN29,'Survival Probability'!$A$3:$F$98,6)/(1+Main!$B$5)^(OptimumBenefits!FN29-OptimumBenefits!$A29))*(VLOOKUP(FN29,'Survival Probability'!$A$3:$F$98,3)/VLOOKUP($A29,'Survival Probability'!$A$3:$F$98,3)))</f>
        <v>10.748256174025776</v>
      </c>
      <c r="FR29" s="282">
        <f t="shared" ca="1" si="66"/>
        <v>481053.10820264556</v>
      </c>
      <c r="FS29" s="200">
        <f t="shared" ref="FS29:ID29" si="1692">FS28</f>
        <v>59</v>
      </c>
      <c r="FT29" s="416">
        <f>IF($B29&lt;Main!$B$10,0,HLOOKUP(FS29,ReplacementRates!$A$3:$BE$59,ReplacementRates!$A28-5,1))*IF(Main!$B$30=1,Main!$B$31,(IF(OptimumBenefits!$B29&lt;20,Main!$B$31,IF(OptimumBenefits!$B29&lt;25,Main!$B$32,IF(OptimumBenefits!$B29&lt;30,Main!$B$33,Main!$B$34)))))*OptimumBenefits!$B29</f>
        <v>0.73083600000000004</v>
      </c>
      <c r="FU29" s="418">
        <f ca="1">FT29*IF($B29=Salary!$B29,Salary!$I29,"")</f>
        <v>49134.72872675096</v>
      </c>
      <c r="FV29" s="419">
        <f ca="1">IF($B29&lt;Main!$B$10,0,(VLOOKUP(FS29,'Survival Probability'!$A$3:$F$98,6)/(1+Main!$B$5)^(OptimumBenefits!FS29-OptimumBenefits!$A29))*(VLOOKUP(FS29,'Survival Probability'!$A$3:$F$98,3)/VLOOKUP($A29,'Survival Probability'!$A$3:$F$98,3)))</f>
        <v>9.9087093061601035</v>
      </c>
      <c r="FW29" s="282">
        <f t="shared" ca="1" si="68"/>
        <v>486861.74379040941</v>
      </c>
      <c r="FX29" s="200">
        <f t="shared" ref="FX29:II29" si="1693">FX28</f>
        <v>60</v>
      </c>
      <c r="FY29" s="416">
        <f>IF($B29&lt;Main!$B$10,0,HLOOKUP(FX29,ReplacementRates!$A$3:$BE$59,ReplacementRates!$A28-5,1))*IF(Main!$B$30=1,Main!$B$31,(IF(OptimumBenefits!$B29&lt;20,Main!$B$31,IF(OptimumBenefits!$B29&lt;25,Main!$B$32,IF(OptimumBenefits!$B29&lt;30,Main!$B$33,Main!$B$34)))))*OptimumBenefits!$B29</f>
        <v>0.79596000000000011</v>
      </c>
      <c r="FZ29" s="418">
        <f ca="1">FY29*IF($B29=Salary!$B29,Salary!$I29,"")</f>
        <v>53513.070890520852</v>
      </c>
      <c r="GA29" s="419">
        <f ca="1">IF($B29&lt;Main!$B$10,0,(VLOOKUP(FX29,'Survival Probability'!$A$3:$F$98,6)/(1+Main!$B$5)^(OptimumBenefits!FX29-OptimumBenefits!$A29))*(VLOOKUP(FX29,'Survival Probability'!$A$3:$F$98,3)/VLOOKUP($A29,'Survival Probability'!$A$3:$F$98,3)))</f>
        <v>9.1275470787434951</v>
      </c>
      <c r="GB29" s="282">
        <f t="shared" ca="1" si="70"/>
        <v>488443.07388136716</v>
      </c>
      <c r="GC29" s="200">
        <f t="shared" ref="GC29:IN29" si="1694">GC28</f>
        <v>61</v>
      </c>
      <c r="GD29" s="416">
        <f>IF($B29&lt;Main!$B$10,0,HLOOKUP(GC29,ReplacementRates!$A$3:$BE$59,ReplacementRates!$A28-5,1))*IF(Main!$B$30=1,Main!$B$31,(IF(OptimumBenefits!$B29&lt;20,Main!$B$31,IF(OptimumBenefits!$B29&lt;25,Main!$B$32,IF(OptimumBenefits!$B29&lt;30,Main!$B$33,Main!$B$34)))))*OptimumBenefits!$B29</f>
        <v>0.81766800000000006</v>
      </c>
      <c r="GE29" s="418">
        <f ca="1">GD29*IF($B29=Salary!$B29,Salary!$I29,"")</f>
        <v>54972.518278444149</v>
      </c>
      <c r="GF29" s="419">
        <f ca="1">IF($B29&lt;Main!$B$10,0,(VLOOKUP(GC29,'Survival Probability'!$A$3:$F$98,6)/(1+Main!$B$5)^(OptimumBenefits!GC29-OptimumBenefits!$A29))*(VLOOKUP(GC29,'Survival Probability'!$A$3:$F$98,3)/VLOOKUP($A29,'Survival Probability'!$A$3:$F$98,3)))</f>
        <v>8.4008946192507139</v>
      </c>
      <c r="GG29" s="282">
        <f t="shared" ca="1" si="72"/>
        <v>461818.33301204297</v>
      </c>
      <c r="GH29" s="200">
        <f t="shared" ref="GH29:IS29" si="1695">GH28</f>
        <v>62</v>
      </c>
      <c r="GI29" s="416">
        <f>IF($B29&lt;Main!$B$10,0,HLOOKUP(GH29,ReplacementRates!$A$3:$BE$59,ReplacementRates!$A28-5,1))*IF(Main!$B$30=1,Main!$B$31,(IF(OptimumBenefits!$B29&lt;20,Main!$B$31,IF(OptimumBenefits!$B29&lt;25,Main!$B$32,IF(OptimumBenefits!$B29&lt;30,Main!$B$33,Main!$B$34)))))*OptimumBenefits!$B29</f>
        <v>0.83937600000000012</v>
      </c>
      <c r="GJ29" s="418">
        <f ca="1">GI29*IF($B29=Salary!$B29,Salary!$I29,"")</f>
        <v>56431.965666367447</v>
      </c>
      <c r="GK29" s="419">
        <f ca="1">IF($B29&lt;Main!$B$10,0,(VLOOKUP(GH29,'Survival Probability'!$A$3:$F$98,6)/(1+Main!$B$5)^(OptimumBenefits!GH29-OptimumBenefits!$A29))*(VLOOKUP(GH29,'Survival Probability'!$A$3:$F$98,3)/VLOOKUP($A29,'Survival Probability'!$A$3:$F$98,3)))</f>
        <v>7.7251217987010996</v>
      </c>
      <c r="GL29" s="282">
        <f t="shared" ca="1" si="74"/>
        <v>435943.80811280716</v>
      </c>
      <c r="GM29" s="200">
        <f t="shared" ref="GM29:IX29" si="1696">GM28</f>
        <v>63</v>
      </c>
      <c r="GN29" s="416">
        <f>IF($B29&lt;Main!$B$10,0,HLOOKUP(GM29,ReplacementRates!$A$3:$BE$59,ReplacementRates!$A28-5,1))*IF(Main!$B$30=1,Main!$B$31,(IF(OptimumBenefits!$B29&lt;20,Main!$B$31,IF(OptimumBenefits!$B29&lt;25,Main!$B$32,IF(OptimumBenefits!$B29&lt;30,Main!$B$33,Main!$B$34)))))*OptimumBenefits!$B29</f>
        <v>0.86108400000000007</v>
      </c>
      <c r="GO29" s="418">
        <f ca="1">GN29*IF($B29=Salary!$B29,Salary!$I29,"")</f>
        <v>57891.413054290737</v>
      </c>
      <c r="GP29" s="419">
        <f ca="1">IF($B29&lt;Main!$B$10,0,(VLOOKUP(GM29,'Survival Probability'!$A$3:$F$98,6)/(1+Main!$B$5)^(OptimumBenefits!GM29-OptimumBenefits!$A29))*(VLOOKUP(GM29,'Survival Probability'!$A$3:$F$98,3)/VLOOKUP($A29,'Survival Probability'!$A$3:$F$98,3)))</f>
        <v>7.0968853698848164</v>
      </c>
      <c r="GQ29" s="282">
        <f t="shared" ca="1" si="76"/>
        <v>410848.7223469548</v>
      </c>
      <c r="GR29" s="200">
        <f t="shared" ref="GR29:JC29" si="1697">GR28</f>
        <v>64</v>
      </c>
      <c r="GS29" s="416">
        <f>IF($B29&lt;Main!$B$10,0,HLOOKUP(GR29,ReplacementRates!$A$3:$BE$59,ReplacementRates!$A28-5,1))*IF(Main!$B$30=1,Main!$B$31,(IF(OptimumBenefits!$B29&lt;20,Main!$B$31,IF(OptimumBenefits!$B29&lt;25,Main!$B$32,IF(OptimumBenefits!$B29&lt;30,Main!$B$33,Main!$B$34)))))*OptimumBenefits!$B29</f>
        <v>0.88279200000000002</v>
      </c>
      <c r="GT29" s="418">
        <f ca="1">GS29*IF($B29=Salary!$B29,Salary!$I29,"")</f>
        <v>59350.860442214027</v>
      </c>
      <c r="GU29" s="419">
        <f ca="1">IF($B29&lt;Main!$B$10,0,(VLOOKUP(GR29,'Survival Probability'!$A$3:$F$98,6)/(1+Main!$B$5)^(OptimumBenefits!GR29-OptimumBenefits!$A29))*(VLOOKUP(GR29,'Survival Probability'!$A$3:$F$98,3)/VLOOKUP($A29,'Survival Probability'!$A$3:$F$98,3)))</f>
        <v>6.5130443810992213</v>
      </c>
      <c r="GV29" s="282">
        <f t="shared" ca="1" si="78"/>
        <v>386554.78811656614</v>
      </c>
      <c r="GW29" s="200">
        <f t="shared" ref="GW29:JH29" si="1698">GW28</f>
        <v>65</v>
      </c>
      <c r="GX29" s="416">
        <f>IF($B29&lt;Main!$B$10,0,HLOOKUP(GW29,ReplacementRates!$A$3:$BE$59,ReplacementRates!$A28-5,1))*IF(Main!$B$30=1,Main!$B$31,(IF(OptimumBenefits!$B29&lt;20,Main!$B$31,IF(OptimumBenefits!$B29&lt;25,Main!$B$32,IF(OptimumBenefits!$B29&lt;30,Main!$B$33,Main!$B$34)))))*OptimumBenefits!$B29</f>
        <v>0.90450000000000008</v>
      </c>
      <c r="GY29" s="418">
        <f ca="1">GX29*IF($B29=Salary!$B29,Salary!$I29,"")</f>
        <v>60810.307830137332</v>
      </c>
      <c r="GZ29" s="419">
        <f ca="1">IF($B29&lt;Main!$B$10,0,(VLOOKUP(GW29,'Survival Probability'!$A$3:$F$98,6)/(1+Main!$B$5)^(OptimumBenefits!GW29-OptimumBenefits!$A29))*(VLOOKUP(GW29,'Survival Probability'!$A$3:$F$98,3)/VLOOKUP($A29,'Survival Probability'!$A$3:$F$98,3)))</f>
        <v>5.9706489804467804</v>
      </c>
      <c r="HA29" s="282">
        <f t="shared" ca="1" si="80"/>
        <v>363077.00244666432</v>
      </c>
      <c r="HB29" s="200">
        <f t="shared" ref="HB29:JM29" si="1699">HB28</f>
        <v>66</v>
      </c>
      <c r="HC29" s="416">
        <f>IF($B29&lt;Main!$B$10,0,HLOOKUP(HB29,ReplacementRates!$A$3:$BE$59,ReplacementRates!$A28-5,1))*IF(Main!$B$30=1,Main!$B$31,(IF(OptimumBenefits!$B29&lt;20,Main!$B$31,IF(OptimumBenefits!$B29&lt;25,Main!$B$32,IF(OptimumBenefits!$B29&lt;30,Main!$B$33,Main!$B$34)))))*OptimumBenefits!$B29</f>
        <v>0.90450000000000008</v>
      </c>
      <c r="HD29" s="418">
        <f ca="1">HC29*IF($B29=Salary!$B29,Salary!$I29,"")</f>
        <v>60810.307830137332</v>
      </c>
      <c r="HE29" s="419">
        <f ca="1">IF($B29&lt;Main!$B$10,0,(VLOOKUP(HB29,'Survival Probability'!$A$3:$F$98,6)/(1+Main!$B$5)^(OptimumBenefits!HB29-OptimumBenefits!$A29))*(VLOOKUP(HB29,'Survival Probability'!$A$3:$F$98,3)/VLOOKUP($A29,'Survival Probability'!$A$3:$F$98,3)))</f>
        <v>5.466929589999495</v>
      </c>
      <c r="HF29" s="282">
        <f t="shared" ca="1" si="82"/>
        <v>332445.67125355575</v>
      </c>
      <c r="HG29" s="200">
        <f t="shared" ref="HG29:JR29" si="1700">HG28</f>
        <v>67</v>
      </c>
      <c r="HH29" s="416">
        <f>IF($B29&lt;Main!$B$10,0,HLOOKUP(HG29,ReplacementRates!$A$3:$BE$59,ReplacementRates!$A28-5,1))*IF(Main!$B$30=1,Main!$B$31,(IF(OptimumBenefits!$B29&lt;20,Main!$B$31,IF(OptimumBenefits!$B29&lt;25,Main!$B$32,IF(OptimumBenefits!$B29&lt;30,Main!$B$33,Main!$B$34)))))*OptimumBenefits!$B29</f>
        <v>0.90450000000000008</v>
      </c>
      <c r="HI29" s="418">
        <f ca="1">HH29*IF($B29=Salary!$B29,Salary!$I29,"")</f>
        <v>60810.307830137332</v>
      </c>
      <c r="HJ29" s="419">
        <f ca="1">IF($B29&lt;Main!$B$10,0,(VLOOKUP(HG29,'Survival Probability'!$A$3:$F$98,6)/(1+Main!$B$5)^(OptimumBenefits!HG29-OptimumBenefits!$A29))*(VLOOKUP(HG29,'Survival Probability'!$A$3:$F$98,3)/VLOOKUP($A29,'Survival Probability'!$A$3:$F$98,3)))</f>
        <v>4.999289164379296</v>
      </c>
      <c r="HK29" s="282">
        <f t="shared" ca="1" si="84"/>
        <v>304008.31301777501</v>
      </c>
      <c r="HL29" s="200">
        <f t="shared" ref="HL29:JW29" si="1701">HL28</f>
        <v>68</v>
      </c>
      <c r="HM29" s="416">
        <f>IF($B29&lt;Main!$B$10,0,HLOOKUP(HL29,ReplacementRates!$A$3:$BE$59,ReplacementRates!$A28-5,1))*IF(Main!$B$30=1,Main!$B$31,(IF(OptimumBenefits!$B29&lt;20,Main!$B$31,IF(OptimumBenefits!$B29&lt;25,Main!$B$32,IF(OptimumBenefits!$B29&lt;30,Main!$B$33,Main!$B$34)))))*OptimumBenefits!$B29</f>
        <v>0.90450000000000008</v>
      </c>
      <c r="HN29" s="418">
        <f ca="1">HM29*IF($B29=Salary!$B29,Salary!$I29,"")</f>
        <v>60810.307830137332</v>
      </c>
      <c r="HO29" s="419">
        <f ca="1">IF($B29&lt;Main!$B$10,0,(VLOOKUP(HL29,'Survival Probability'!$A$3:$F$98,6)/(1+Main!$B$5)^(OptimumBenefits!HL29-OptimumBenefits!$A29))*(VLOOKUP(HL29,'Survival Probability'!$A$3:$F$98,3)/VLOOKUP($A29,'Survival Probability'!$A$3:$F$98,3)))</f>
        <v>4.565270185907953</v>
      </c>
      <c r="HP29" s="282">
        <f t="shared" ca="1" si="86"/>
        <v>277615.4853328109</v>
      </c>
      <c r="HQ29" s="200">
        <f t="shared" ref="HQ29:KB29" si="1702">HQ28</f>
        <v>69</v>
      </c>
      <c r="HR29" s="416">
        <f>IF($B29&lt;Main!$B$10,0,HLOOKUP(HQ29,ReplacementRates!$A$3:$BE$59,ReplacementRates!$A28-5,1))*IF(Main!$B$30=1,Main!$B$31,(IF(OptimumBenefits!$B29&lt;20,Main!$B$31,IF(OptimumBenefits!$B29&lt;25,Main!$B$32,IF(OptimumBenefits!$B29&lt;30,Main!$B$33,Main!$B$34)))))*OptimumBenefits!$B29</f>
        <v>0.90450000000000008</v>
      </c>
      <c r="HS29" s="418">
        <f ca="1">HR29*IF($B29=Salary!$B29,Salary!$I29,"")</f>
        <v>60810.307830137332</v>
      </c>
      <c r="HT29" s="419">
        <f ca="1">IF($B29&lt;Main!$B$10,0,(VLOOKUP(HQ29,'Survival Probability'!$A$3:$F$98,6)/(1+Main!$B$5)^(OptimumBenefits!HQ29-OptimumBenefits!$A29))*(VLOOKUP(HQ29,'Survival Probability'!$A$3:$F$98,3)/VLOOKUP($A29,'Survival Probability'!$A$3:$F$98,3)))</f>
        <v>4.1626726593902124</v>
      </c>
      <c r="HU29" s="282">
        <f t="shared" ca="1" si="88"/>
        <v>253133.40581361522</v>
      </c>
      <c r="HV29" s="200">
        <f t="shared" ref="HV29:KG29" si="1703">HV28</f>
        <v>70</v>
      </c>
      <c r="HW29" s="416">
        <f>IF($B29&lt;Main!$B$10,0,HLOOKUP(HV29,ReplacementRates!$A$3:$BE$59,ReplacementRates!$A28-5,1))*IF(Main!$B$30=1,Main!$B$31,(IF(OptimumBenefits!$B29&lt;20,Main!$B$31,IF(OptimumBenefits!$B29&lt;25,Main!$B$32,IF(OptimumBenefits!$B29&lt;30,Main!$B$33,Main!$B$34)))))*OptimumBenefits!$B29</f>
        <v>0.90450000000000008</v>
      </c>
      <c r="HX29" s="418">
        <f ca="1">HW29*IF($B29=Salary!$B29,Salary!$I29,"")</f>
        <v>60810.307830137332</v>
      </c>
      <c r="HY29" s="419">
        <f ca="1">IF($B29&lt;Main!$B$10,0,(VLOOKUP(HV29,'Survival Probability'!$A$3:$F$98,6)/(1+Main!$B$5)^(OptimumBenefits!HV29-OptimumBenefits!$A29))*(VLOOKUP(HV29,'Survival Probability'!$A$3:$F$98,3)/VLOOKUP($A29,'Survival Probability'!$A$3:$F$98,3)))</f>
        <v>3.7894224803220449</v>
      </c>
      <c r="HZ29" s="282">
        <f t="shared" ca="1" si="90"/>
        <v>230435.94752682609</v>
      </c>
      <c r="IA29" s="200">
        <f t="shared" ref="IA29:KL29" si="1704">IA28</f>
        <v>71</v>
      </c>
      <c r="IB29" s="416">
        <f>IF($B29&lt;Main!$B$10,0,HLOOKUP(IA29,ReplacementRates!$A$3:$BE$59,ReplacementRates!$A28-5,1))*IF(Main!$B$30=1,Main!$B$31,(IF(OptimumBenefits!$B29&lt;20,Main!$B$31,IF(OptimumBenefits!$B29&lt;25,Main!$B$32,IF(OptimumBenefits!$B29&lt;30,Main!$B$33,Main!$B$34)))))*OptimumBenefits!$B29</f>
        <v>0.90450000000000008</v>
      </c>
      <c r="IC29" s="418">
        <f ca="1">IB29*IF($B29=Salary!$B29,Salary!$I29,"")</f>
        <v>60810.307830137332</v>
      </c>
      <c r="ID29" s="419">
        <f ca="1">IF($B29&lt;Main!$B$10,0,(VLOOKUP(IA29,'Survival Probability'!$A$3:$F$98,6)/(1+Main!$B$5)^(OptimumBenefits!IA29-OptimumBenefits!$A29))*(VLOOKUP(IA29,'Survival Probability'!$A$3:$F$98,3)/VLOOKUP($A29,'Survival Probability'!$A$3:$F$98,3)))</f>
        <v>3.4435672631253711</v>
      </c>
      <c r="IE29" s="282">
        <f t="shared" ca="1" si="92"/>
        <v>209404.38530443734</v>
      </c>
      <c r="IF29" s="200">
        <f t="shared" ref="IF29:KP29" si="1705">IF28</f>
        <v>72</v>
      </c>
      <c r="IG29" s="416">
        <f>IF($B29&lt;Main!$B$10,0,HLOOKUP(IF29,ReplacementRates!$A$3:$BE$59,ReplacementRates!$A28-5,1))*IF(Main!$B$30=1,Main!$B$31,(IF(OptimumBenefits!$B29&lt;20,Main!$B$31,IF(OptimumBenefits!$B29&lt;25,Main!$B$32,IF(OptimumBenefits!$B29&lt;30,Main!$B$33,Main!$B$34)))))*OptimumBenefits!$B29</f>
        <v>0.90450000000000008</v>
      </c>
      <c r="IH29" s="418">
        <f ca="1">IG29*IF($B29=Salary!$B29,Salary!$I29,"")</f>
        <v>60810.307830137332</v>
      </c>
      <c r="II29" s="419">
        <f ca="1">IF($B29&lt;Main!$B$10,0,(VLOOKUP(IF29,'Survival Probability'!$A$3:$F$98,6)/(1+Main!$B$5)^(OptimumBenefits!IF29-OptimumBenefits!$A29))*(VLOOKUP(IF29,'Survival Probability'!$A$3:$F$98,3)/VLOOKUP($A29,'Survival Probability'!$A$3:$F$98,3)))</f>
        <v>3.1232707744612669</v>
      </c>
      <c r="IJ29" s="282">
        <f t="shared" ca="1" si="94"/>
        <v>189927.05723186108</v>
      </c>
      <c r="IK29" s="200">
        <f t="shared" ref="IK29:KP29" si="1706">IK28</f>
        <v>73</v>
      </c>
      <c r="IL29" s="416">
        <f>IF($B29&lt;Main!$B$10,0,HLOOKUP(IK29,ReplacementRates!$A$3:$BE$59,ReplacementRates!$A28-5,1))*IF(Main!$B$30=1,Main!$B$31,(IF(OptimumBenefits!$B29&lt;20,Main!$B$31,IF(OptimumBenefits!$B29&lt;25,Main!$B$32,IF(OptimumBenefits!$B29&lt;30,Main!$B$33,Main!$B$34)))))*OptimumBenefits!$B29</f>
        <v>0.90450000000000008</v>
      </c>
      <c r="IM29" s="418">
        <f ca="1">IL29*IF($B29=Salary!$B29,Salary!$I29,"")</f>
        <v>60810.307830137332</v>
      </c>
      <c r="IN29" s="419">
        <f ca="1">IF($B29&lt;Main!$B$10,0,(VLOOKUP(IK29,'Survival Probability'!$A$3:$F$98,6)/(1+Main!$B$5)^(OptimumBenefits!IK29-OptimumBenefits!$A29))*(VLOOKUP(IK29,'Survival Probability'!$A$3:$F$98,3)/VLOOKUP($A29,'Survival Probability'!$A$3:$F$98,3)))</f>
        <v>2.8269565057303199</v>
      </c>
      <c r="IO29" s="282">
        <f t="shared" ca="1" si="96"/>
        <v>171908.09533587014</v>
      </c>
      <c r="IP29" s="200">
        <f t="shared" ref="IP29:KP29" si="1707">IP28</f>
        <v>74</v>
      </c>
      <c r="IQ29" s="416">
        <f>IF($B29&lt;Main!$B$10,0,HLOOKUP(IP29,ReplacementRates!$A$3:$BE$59,ReplacementRates!$A28-5,1))*IF(Main!$B$30=1,Main!$B$31,(IF(OptimumBenefits!$B29&lt;20,Main!$B$31,IF(OptimumBenefits!$B29&lt;25,Main!$B$32,IF(OptimumBenefits!$B29&lt;30,Main!$B$33,Main!$B$34)))))*OptimumBenefits!$B29</f>
        <v>0.90450000000000008</v>
      </c>
      <c r="IR29" s="418">
        <f ca="1">IQ29*IF($B29=Salary!$B29,Salary!$I29,"")</f>
        <v>60810.307830137332</v>
      </c>
      <c r="IS29" s="419">
        <f ca="1">IF($B29&lt;Main!$B$10,0,(VLOOKUP(IP29,'Survival Probability'!$A$3:$F$98,6)/(1+Main!$B$5)^(OptimumBenefits!IP29-OptimumBenefits!$A29))*(VLOOKUP(IP29,'Survival Probability'!$A$3:$F$98,3)/VLOOKUP($A29,'Survival Probability'!$A$3:$F$98,3)))</f>
        <v>2.5532872969359839</v>
      </c>
      <c r="IT29" s="282">
        <f t="shared" ca="1" si="98"/>
        <v>155266.18650545646</v>
      </c>
      <c r="IU29" s="200">
        <f t="shared" ref="IU29:KP29" si="1708">IU28</f>
        <v>75</v>
      </c>
      <c r="IV29" s="416">
        <f>IF($B29&lt;Main!$B$10,0,HLOOKUP(IU29,ReplacementRates!$A$3:$BE$59,ReplacementRates!$A28-5,1))*IF(Main!$B$30=1,Main!$B$31,(IF(OptimumBenefits!$B29&lt;20,Main!$B$31,IF(OptimumBenefits!$B29&lt;25,Main!$B$32,IF(OptimumBenefits!$B29&lt;30,Main!$B$33,Main!$B$34)))))*OptimumBenefits!$B29</f>
        <v>0.90450000000000008</v>
      </c>
      <c r="IW29" s="418">
        <f ca="1">IV29*IF($B29=Salary!$B29,Salary!$I29,"")</f>
        <v>60810.307830137332</v>
      </c>
      <c r="IX29" s="419">
        <f ca="1">IF($B29&lt;Main!$B$10,0,(VLOOKUP(IU29,'Survival Probability'!$A$3:$F$98,6)/(1+Main!$B$5)^(OptimumBenefits!IU29-OptimumBenefits!$A29))*(VLOOKUP(IU29,'Survival Probability'!$A$3:$F$98,3)/VLOOKUP($A29,'Survival Probability'!$A$3:$F$98,3)))</f>
        <v>2.3009495434516993</v>
      </c>
      <c r="IY29" s="282">
        <f t="shared" ca="1" si="100"/>
        <v>139921.4500389118</v>
      </c>
      <c r="IZ29" s="200">
        <f t="shared" ref="IZ29:KP29" si="1709">IZ28</f>
        <v>76</v>
      </c>
      <c r="JA29" s="416">
        <f>IF($B29&lt;Main!$B$10,0,HLOOKUP(IZ29,ReplacementRates!$A$3:$BE$59,ReplacementRates!$A28-5,1))*IF(Main!$B$30=1,Main!$B$31,(IF(OptimumBenefits!$B29&lt;20,Main!$B$31,IF(OptimumBenefits!$B29&lt;25,Main!$B$32,IF(OptimumBenefits!$B29&lt;30,Main!$B$33,Main!$B$34)))))*OptimumBenefits!$B29</f>
        <v>0.90450000000000008</v>
      </c>
      <c r="JB29" s="418">
        <f ca="1">JA29*IF($B29=Salary!$B29,Salary!$I29,"")</f>
        <v>60810.307830137332</v>
      </c>
      <c r="JC29" s="419">
        <f ca="1">IF($B29&lt;Main!$B$10,0,(VLOOKUP(IZ29,'Survival Probability'!$A$3:$F$98,6)/(1+Main!$B$5)^(OptimumBenefits!IZ29-OptimumBenefits!$A29))*(VLOOKUP(IZ29,'Survival Probability'!$A$3:$F$98,3)/VLOOKUP($A29,'Survival Probability'!$A$3:$F$98,3)))</f>
        <v>2.068659880592076</v>
      </c>
      <c r="JD29" s="282">
        <f t="shared" ca="1" si="102"/>
        <v>125795.84413465927</v>
      </c>
      <c r="JE29" s="200">
        <f t="shared" ref="JE29:KP29" si="1710">JE28</f>
        <v>77</v>
      </c>
      <c r="JF29" s="416">
        <f>IF($B29&lt;Main!$B$10,0,HLOOKUP(JE29,ReplacementRates!$A$3:$BE$59,ReplacementRates!$A28-5,1))*IF(Main!$B$30=1,Main!$B$31,(IF(OptimumBenefits!$B29&lt;20,Main!$B$31,IF(OptimumBenefits!$B29&lt;25,Main!$B$32,IF(OptimumBenefits!$B29&lt;30,Main!$B$33,Main!$B$34)))))*OptimumBenefits!$B29</f>
        <v>0.90450000000000008</v>
      </c>
      <c r="JG29" s="418">
        <f ca="1">JF29*IF($B29=Salary!$B29,Salary!$I29,"")</f>
        <v>60810.307830137332</v>
      </c>
      <c r="JH29" s="419">
        <f ca="1">IF($B29&lt;Main!$B$10,0,(VLOOKUP(JE29,'Survival Probability'!$A$3:$F$98,6)/(1+Main!$B$5)^(OptimumBenefits!JE29-OptimumBenefits!$A29))*(VLOOKUP(JE29,'Survival Probability'!$A$3:$F$98,3)/VLOOKUP($A29,'Survival Probability'!$A$3:$F$98,3)))</f>
        <v>1.8551722558164645</v>
      </c>
      <c r="JI29" s="282">
        <f t="shared" ca="1" si="104"/>
        <v>112813.59595412949</v>
      </c>
      <c r="JJ29" s="200">
        <f t="shared" ref="JJ29:KP29" si="1711">JJ28</f>
        <v>78</v>
      </c>
      <c r="JK29" s="416">
        <f>IF($B29&lt;Main!$B$10,0,HLOOKUP(JJ29,ReplacementRates!$A$3:$BE$59,ReplacementRates!$A28-5,1))*IF(Main!$B$30=1,Main!$B$31,(IF(OptimumBenefits!$B29&lt;20,Main!$B$31,IF(OptimumBenefits!$B29&lt;25,Main!$B$32,IF(OptimumBenefits!$B29&lt;30,Main!$B$33,Main!$B$34)))))*OptimumBenefits!$B29</f>
        <v>0.90450000000000008</v>
      </c>
      <c r="JL29" s="418">
        <f ca="1">JK29*IF($B29=Salary!$B29,Salary!$I29,"")</f>
        <v>60810.307830137332</v>
      </c>
      <c r="JM29" s="419">
        <f ca="1">IF($B29&lt;Main!$B$10,0,(VLOOKUP(JJ29,'Survival Probability'!$A$3:$F$98,6)/(1+Main!$B$5)^(OptimumBenefits!JJ29-OptimumBenefits!$A29))*(VLOOKUP(JJ29,'Survival Probability'!$A$3:$F$98,3)/VLOOKUP($A29,'Survival Probability'!$A$3:$F$98,3)))</f>
        <v>1.6593065455000779</v>
      </c>
      <c r="JN29" s="282">
        <f t="shared" ca="1" si="106"/>
        <v>100902.94181642152</v>
      </c>
      <c r="JO29" s="200">
        <f t="shared" ref="JO29:KP29" si="1712">JO28</f>
        <v>79</v>
      </c>
      <c r="JP29" s="416">
        <f>IF($B29&lt;Main!$B$10,0,HLOOKUP(JO29,ReplacementRates!$A$3:$BE$59,ReplacementRates!$A28-5,1))*IF(Main!$B$30=1,Main!$B$31,(IF(OptimumBenefits!$B29&lt;20,Main!$B$31,IF(OptimumBenefits!$B29&lt;25,Main!$B$32,IF(OptimumBenefits!$B29&lt;30,Main!$B$33,Main!$B$34)))))*OptimumBenefits!$B29</f>
        <v>0.90450000000000008</v>
      </c>
      <c r="JQ29" s="418">
        <f ca="1">JP29*IF($B29=Salary!$B29,Salary!$I29,"")</f>
        <v>60810.307830137332</v>
      </c>
      <c r="JR29" s="419">
        <f ca="1">IF($B29&lt;Main!$B$10,0,(VLOOKUP(JO29,'Survival Probability'!$A$3:$F$98,6)/(1+Main!$B$5)^(OptimumBenefits!JO29-OptimumBenefits!$A29))*(VLOOKUP(JO29,'Survival Probability'!$A$3:$F$98,3)/VLOOKUP($A29,'Survival Probability'!$A$3:$F$98,3)))</f>
        <v>1.4799132264884893</v>
      </c>
      <c r="JS29" s="282">
        <f t="shared" ca="1" si="108"/>
        <v>89993.97886465679</v>
      </c>
      <c r="JT29" s="200">
        <f t="shared" ref="JT29:KP29" si="1713">JT28</f>
        <v>80</v>
      </c>
      <c r="JU29" s="416">
        <f>IF($B29&lt;Main!$B$10,0,HLOOKUP(JT29,ReplacementRates!$A$3:$BE$59,ReplacementRates!$A28-5,1))*IF(Main!$B$30=1,Main!$B$31,(IF(OptimumBenefits!$B29&lt;20,Main!$B$31,IF(OptimumBenefits!$B29&lt;25,Main!$B$32,IF(OptimumBenefits!$B29&lt;30,Main!$B$33,Main!$B$34)))))*OptimumBenefits!$B29</f>
        <v>0.90450000000000008</v>
      </c>
      <c r="JV29" s="418">
        <f ca="1">JU29*IF($B29=Salary!$B29,Salary!$I29,"")</f>
        <v>60810.307830137332</v>
      </c>
      <c r="JW29" s="419">
        <f ca="1">IF($B29&lt;Main!$B$10,0,(VLOOKUP(JT29,'Survival Probability'!$A$3:$F$98,6)/(1+Main!$B$5)^(OptimumBenefits!JT29-OptimumBenefits!$A29))*(VLOOKUP(JT29,'Survival Probability'!$A$3:$F$98,3)/VLOOKUP($A29,'Survival Probability'!$A$3:$F$98,3)))</f>
        <v>1.3158607805850926</v>
      </c>
      <c r="JX29" s="282">
        <f t="shared" ca="1" si="110"/>
        <v>80017.899128984282</v>
      </c>
      <c r="JY29" s="200">
        <f t="shared" ref="JY29:KP29" si="1714">JY28</f>
        <v>81</v>
      </c>
      <c r="JZ29" s="416">
        <f>IF($B29&lt;Main!$B$10,0,HLOOKUP(JY29,ReplacementRates!$A$3:$BE$59,ReplacementRates!$A28-5,1))*IF(Main!$B$30=1,Main!$B$31,(IF(OptimumBenefits!$B29&lt;20,Main!$B$31,IF(OptimumBenefits!$B29&lt;25,Main!$B$32,IF(OptimumBenefits!$B29&lt;30,Main!$B$33,Main!$B$34)))))*OptimumBenefits!$B29</f>
        <v>0.90450000000000008</v>
      </c>
      <c r="KA29" s="418">
        <f ca="1">JZ29*IF($B29=Salary!$B29,Salary!$I29,"")</f>
        <v>60810.307830137332</v>
      </c>
      <c r="KB29" s="419">
        <f ca="1">IF($B29&lt;Main!$B$10,0,(VLOOKUP(JY29,'Survival Probability'!$A$3:$F$98,6)/(1+Main!$B$5)^(OptimumBenefits!JY29-OptimumBenefits!$A29))*(VLOOKUP(JY29,'Survival Probability'!$A$3:$F$98,3)/VLOOKUP($A29,'Survival Probability'!$A$3:$F$98,3)))</f>
        <v>1.1660949605951352</v>
      </c>
      <c r="KC29" s="282">
        <f t="shared" ca="1" si="112"/>
        <v>70910.593512962034</v>
      </c>
      <c r="KD29" s="200">
        <f t="shared" ref="KD29:KP29" si="1715">KD28</f>
        <v>82</v>
      </c>
      <c r="KE29" s="416">
        <f>IF($B29&lt;Main!$B$10,0,HLOOKUP(KD29,ReplacementRates!$A$3:$BE$59,ReplacementRates!$A28-5,1))*IF(Main!$B$30=1,Main!$B$31,(IF(OptimumBenefits!$B29&lt;20,Main!$B$31,IF(OptimumBenefits!$B29&lt;25,Main!$B$32,IF(OptimumBenefits!$B29&lt;30,Main!$B$33,Main!$B$34)))))*OptimumBenefits!$B29</f>
        <v>0.90450000000000008</v>
      </c>
      <c r="KF29" s="418">
        <f ca="1">KE29*IF($B29=Salary!$B29,Salary!$I29,"")</f>
        <v>60810.307830137332</v>
      </c>
      <c r="KG29" s="419">
        <f ca="1">IF($B29&lt;Main!$B$10,0,(VLOOKUP(KD29,'Survival Probability'!$A$3:$F$98,6)/(1+Main!$B$5)^(OptimumBenefits!KD29-OptimumBenefits!$A29))*(VLOOKUP(KD29,'Survival Probability'!$A$3:$F$98,3)/VLOOKUP($A29,'Survival Probability'!$A$3:$F$98,3)))</f>
        <v>1.0296342351849288</v>
      </c>
      <c r="KH29" s="282">
        <f t="shared" ca="1" si="114"/>
        <v>62612.374794043542</v>
      </c>
      <c r="KI29" s="200">
        <f t="shared" ref="KI29:KP29" si="1716">KI28</f>
        <v>83</v>
      </c>
      <c r="KJ29" s="416">
        <f>IF($B29&lt;Main!$B$10,0,HLOOKUP(KI29,ReplacementRates!$A$3:$BE$59,ReplacementRates!$A28-5,1))*IF(Main!$B$30=1,Main!$B$31,(IF(OptimumBenefits!$B29&lt;20,Main!$B$31,IF(OptimumBenefits!$B29&lt;25,Main!$B$32,IF(OptimumBenefits!$B29&lt;30,Main!$B$33,Main!$B$34)))))*OptimumBenefits!$B29</f>
        <v>0.90450000000000008</v>
      </c>
      <c r="KK29" s="418">
        <f ca="1">KJ29*IF($B29=Salary!$B29,Salary!$I29,"")</f>
        <v>60810.307830137332</v>
      </c>
      <c r="KL29" s="419">
        <f ca="1">IF($B29&lt;Main!$B$10,0,(VLOOKUP(KI29,'Survival Probability'!$A$3:$F$98,6)/(1+Main!$B$5)^(OptimumBenefits!KI29-OptimumBenefits!$A29))*(VLOOKUP(KI29,'Survival Probability'!$A$3:$F$98,3)/VLOOKUP($A29,'Survival Probability'!$A$3:$F$98,3)))</f>
        <v>0.90556419389856857</v>
      </c>
      <c r="KM29" s="282">
        <f t="shared" ca="1" si="116"/>
        <v>55067.637390922122</v>
      </c>
      <c r="KN29" s="200">
        <f t="shared" ref="KN29:KP29" si="1717">KN28</f>
        <v>84</v>
      </c>
      <c r="KO29" s="416">
        <f>IF($B29&lt;Main!$B$10,0,HLOOKUP(KN29,ReplacementRates!$A$3:$BE$59,ReplacementRates!$A28-5,1))*IF(Main!$B$30=1,Main!$B$31,(IF(OptimumBenefits!$B29&lt;20,Main!$B$31,IF(OptimumBenefits!$B29&lt;25,Main!$B$32,IF(OptimumBenefits!$B29&lt;30,Main!$B$33,Main!$B$34)))))*OptimumBenefits!$B29</f>
        <v>0.90450000000000008</v>
      </c>
      <c r="KP29" s="418">
        <f ca="1">KO29*IF($B29=Salary!$B29,Salary!$I29,"")</f>
        <v>60810.307830137332</v>
      </c>
    </row>
    <row r="30" spans="1:302">
      <c r="A30" s="205">
        <f t="shared" si="178"/>
        <v>53</v>
      </c>
      <c r="B30" s="205">
        <v>28</v>
      </c>
      <c r="C30" s="205" t="e">
        <f t="shared" ca="1" si="357"/>
        <v>#N/A</v>
      </c>
      <c r="D30" s="271">
        <f t="shared" ca="1" si="536"/>
        <v>558844.79120327462</v>
      </c>
      <c r="E30" s="201">
        <f t="shared" si="179"/>
        <v>25</v>
      </c>
      <c r="F30" s="416">
        <f>IF($B30&lt;Main!$B$10,0,HLOOKUP(E30,ReplacementRates!$A$3:$BE$59,ReplacementRates!$A29-5,1))*IF(Main!$B$30=1,Main!$B$31,(IF(OptimumBenefits!$B30&lt;20,Main!$B$31,IF(OptimumBenefits!$B30&lt;25,Main!$B$32,IF(OptimumBenefits!$B30&lt;30,Main!$B$33,Main!$B$34)))))*OptimumBenefits!$B30</f>
        <v>0</v>
      </c>
      <c r="G30" s="418">
        <f ca="1">F30*IF($B30=Salary!$B30,Salary!$I30,"")</f>
        <v>0</v>
      </c>
      <c r="H30" s="419">
        <f ca="1">IF($B30&lt;Main!$B$10,0,(VLOOKUP(E30,'Survival Probability'!$A$3:$F$98,6)/(1+Main!$B$5)^(OptimumBenefits!E30-OptimumBenefits!$A30))*(VLOOKUP(E30,'Survival Probability'!$A$3:$F$98,3)/VLOOKUP($A30,'Survival Probability'!$A$3:$F$98,3)))</f>
        <v>6.7400110904271893</v>
      </c>
      <c r="I30" s="282">
        <f t="shared" si="1599"/>
        <v>0</v>
      </c>
      <c r="J30" s="200">
        <f t="shared" ref="J30:N30" si="1718">J29</f>
        <v>26</v>
      </c>
      <c r="K30" s="416">
        <f>IF($B30&lt;Main!$B$10,0,HLOOKUP(J30,ReplacementRates!$A$3:$BE$59,ReplacementRates!$A29-5,1))*IF(Main!$B$30=1,Main!$B$31,(IF(OptimumBenefits!$B30&lt;20,Main!$B$31,IF(OptimumBenefits!$B30&lt;25,Main!$B$32,IF(OptimumBenefits!$B30&lt;30,Main!$B$33,Main!$B$34)))))*OptimumBenefits!$B30</f>
        <v>0</v>
      </c>
      <c r="L30" s="418">
        <f ca="1">K30*IF($B30=Salary!$B30,Salary!$I30,"")</f>
        <v>0</v>
      </c>
      <c r="M30" s="419">
        <f ca="1">IF($B30&lt;Main!$B$10,0,(VLOOKUP(J30,'Survival Probability'!$A$3:$F$98,6)/(1+Main!$B$5)^(OptimumBenefits!J30-OptimumBenefits!$A30))*(VLOOKUP(J30,'Survival Probability'!$A$3:$F$98,3)/VLOOKUP($A30,'Survival Probability'!$A$3:$F$98,3)))</f>
        <v>6.297961685582016</v>
      </c>
      <c r="N30" s="282">
        <f t="shared" si="2"/>
        <v>0</v>
      </c>
      <c r="O30" s="200">
        <f t="shared" ref="O30:BZ30" si="1719">O29</f>
        <v>27</v>
      </c>
      <c r="P30" s="416">
        <f>IF($B30&lt;Main!$B$10,0,HLOOKUP(O30,ReplacementRates!$A$3:$BE$59,ReplacementRates!$A29-5,1))*IF(Main!$B$30=1,Main!$B$31,(IF(OptimumBenefits!$B30&lt;20,Main!$B$31,IF(OptimumBenefits!$B30&lt;25,Main!$B$32,IF(OptimumBenefits!$B30&lt;30,Main!$B$33,Main!$B$34)))))*OptimumBenefits!$B30</f>
        <v>0</v>
      </c>
      <c r="Q30" s="418">
        <f ca="1">P30*IF($B30=Salary!$B30,Salary!$I30,"")</f>
        <v>0</v>
      </c>
      <c r="R30" s="419">
        <f ca="1">IF($B30&lt;Main!$B$10,0,(VLOOKUP(O30,'Survival Probability'!$A$3:$F$98,6)/(1+Main!$B$5)^(OptimumBenefits!O30-OptimumBenefits!$A30))*(VLOOKUP(O30,'Survival Probability'!$A$3:$F$98,3)/VLOOKUP($A30,'Survival Probability'!$A$3:$F$98,3)))</f>
        <v>5.8848194363114867</v>
      </c>
      <c r="S30" s="282">
        <f t="shared" si="4"/>
        <v>0</v>
      </c>
      <c r="T30" s="200">
        <f t="shared" ref="T30:CE30" si="1720">T29</f>
        <v>28</v>
      </c>
      <c r="U30" s="416">
        <f>IF($B30&lt;Main!$B$10,0,HLOOKUP(T30,ReplacementRates!$A$3:$BE$59,ReplacementRates!$A29-5,1))*IF(Main!$B$30=1,Main!$B$31,(IF(OptimumBenefits!$B30&lt;20,Main!$B$31,IF(OptimumBenefits!$B30&lt;25,Main!$B$32,IF(OptimumBenefits!$B30&lt;30,Main!$B$33,Main!$B$34)))))*OptimumBenefits!$B30</f>
        <v>0</v>
      </c>
      <c r="V30" s="418">
        <f ca="1">U30*IF($B30=Salary!$B30,Salary!$I30,"")</f>
        <v>0</v>
      </c>
      <c r="W30" s="419">
        <f ca="1">IF($B30&lt;Main!$B$10,0,(VLOOKUP(T30,'Survival Probability'!$A$3:$F$98,6)/(1+Main!$B$5)^(OptimumBenefits!T30-OptimumBenefits!$A30))*(VLOOKUP(T30,'Survival Probability'!$A$3:$F$98,3)/VLOOKUP($A30,'Survival Probability'!$A$3:$F$98,3)))</f>
        <v>5.4986978229794667</v>
      </c>
      <c r="X30" s="282">
        <f t="shared" si="6"/>
        <v>0</v>
      </c>
      <c r="Y30" s="200">
        <f t="shared" ref="Y30:CJ30" si="1721">Y29</f>
        <v>29</v>
      </c>
      <c r="Z30" s="416">
        <f>IF($B30&lt;Main!$B$10,0,HLOOKUP(Y30,ReplacementRates!$A$3:$BE$59,ReplacementRates!$A29-5,1))*IF(Main!$B$30=1,Main!$B$31,(IF(OptimumBenefits!$B30&lt;20,Main!$B$31,IF(OptimumBenefits!$B30&lt;25,Main!$B$32,IF(OptimumBenefits!$B30&lt;30,Main!$B$33,Main!$B$34)))))*OptimumBenefits!$B30</f>
        <v>0</v>
      </c>
      <c r="AA30" s="418">
        <f ca="1">Z30*IF($B30=Salary!$B30,Salary!$I30,"")</f>
        <v>0</v>
      </c>
      <c r="AB30" s="419">
        <f ca="1">IF($B30&lt;Main!$B$10,0,(VLOOKUP(Y30,'Survival Probability'!$A$3:$F$98,6)/(1+Main!$B$5)^(OptimumBenefits!Y30-OptimumBenefits!$A30))*(VLOOKUP(Y30,'Survival Probability'!$A$3:$F$98,3)/VLOOKUP($A30,'Survival Probability'!$A$3:$F$98,3)))</f>
        <v>5.137833797599372</v>
      </c>
      <c r="AC30" s="282">
        <f t="shared" si="8"/>
        <v>0</v>
      </c>
      <c r="AD30" s="200">
        <f t="shared" ref="AD30:CO30" si="1722">AD29</f>
        <v>30</v>
      </c>
      <c r="AE30" s="416">
        <f>IF($B30&lt;Main!$B$10,0,HLOOKUP(AD30,ReplacementRates!$A$3:$BE$59,ReplacementRates!$A29-5,1))*IF(Main!$B$30=1,Main!$B$31,(IF(OptimumBenefits!$B30&lt;20,Main!$B$31,IF(OptimumBenefits!$B30&lt;25,Main!$B$32,IF(OptimumBenefits!$B30&lt;30,Main!$B$33,Main!$B$34)))))*OptimumBenefits!$B30</f>
        <v>0</v>
      </c>
      <c r="AF30" s="418">
        <f ca="1">AE30*IF($B30=Salary!$B30,Salary!$I30,"")</f>
        <v>0</v>
      </c>
      <c r="AG30" s="419">
        <f ca="1">IF($B30&lt;Main!$B$10,0,(VLOOKUP(AD30,'Survival Probability'!$A$3:$F$98,6)/(1+Main!$B$5)^(OptimumBenefits!AD30-OptimumBenefits!$A30))*(VLOOKUP(AD30,'Survival Probability'!$A$3:$F$98,3)/VLOOKUP($A30,'Survival Probability'!$A$3:$F$98,3)))</f>
        <v>4.8005798182324169</v>
      </c>
      <c r="AH30" s="282">
        <f t="shared" si="10"/>
        <v>0</v>
      </c>
      <c r="AI30" s="200">
        <f t="shared" ref="AI30:CT30" si="1723">AI29</f>
        <v>31</v>
      </c>
      <c r="AJ30" s="416">
        <f>IF($B30&lt;Main!$B$10,0,HLOOKUP(AI30,ReplacementRates!$A$3:$BE$59,ReplacementRates!$A29-5,1))*IF(Main!$B$30=1,Main!$B$31,(IF(OptimumBenefits!$B30&lt;20,Main!$B$31,IF(OptimumBenefits!$B30&lt;25,Main!$B$32,IF(OptimumBenefits!$B30&lt;30,Main!$B$33,Main!$B$34)))))*OptimumBenefits!$B30</f>
        <v>0</v>
      </c>
      <c r="AK30" s="418">
        <f ca="1">AJ30*IF($B30=Salary!$B30,Salary!$I30,"")</f>
        <v>0</v>
      </c>
      <c r="AL30" s="419">
        <f ca="1">IF($B30&lt;Main!$B$10,0,(VLOOKUP(AI30,'Survival Probability'!$A$3:$F$98,6)/(1+Main!$B$5)^(OptimumBenefits!AI30-OptimumBenefits!$A30))*(VLOOKUP(AI30,'Survival Probability'!$A$3:$F$98,3)/VLOOKUP($A30,'Survival Probability'!$A$3:$F$98,3)))</f>
        <v>4.4853966295714214</v>
      </c>
      <c r="AM30" s="282">
        <f t="shared" si="12"/>
        <v>0</v>
      </c>
      <c r="AN30" s="200">
        <f t="shared" ref="AN30:CY30" si="1724">AN29</f>
        <v>32</v>
      </c>
      <c r="AO30" s="416">
        <f>IF($B30&lt;Main!$B$10,0,HLOOKUP(AN30,ReplacementRates!$A$3:$BE$59,ReplacementRates!$A29-5,1))*IF(Main!$B$30=1,Main!$B$31,(IF(OptimumBenefits!$B30&lt;20,Main!$B$31,IF(OptimumBenefits!$B30&lt;25,Main!$B$32,IF(OptimumBenefits!$B30&lt;30,Main!$B$33,Main!$B$34)))))*OptimumBenefits!$B30</f>
        <v>0</v>
      </c>
      <c r="AP30" s="418">
        <f ca="1">AO30*IF($B30=Salary!$B30,Salary!$I30,"")</f>
        <v>0</v>
      </c>
      <c r="AQ30" s="419">
        <f ca="1">IF($B30&lt;Main!$B$10,0,(VLOOKUP(AN30,'Survival Probability'!$A$3:$F$98,6)/(1+Main!$B$5)^(OptimumBenefits!AN30-OptimumBenefits!$A30))*(VLOOKUP(AN30,'Survival Probability'!$A$3:$F$98,3)/VLOOKUP($A30,'Survival Probability'!$A$3:$F$98,3)))</f>
        <v>4.1908222972932236</v>
      </c>
      <c r="AR30" s="282">
        <f t="shared" si="14"/>
        <v>0</v>
      </c>
      <c r="AS30" s="200">
        <f t="shared" ref="AS30:DD30" si="1725">AS29</f>
        <v>33</v>
      </c>
      <c r="AT30" s="416">
        <f>IF($B30&lt;Main!$B$10,0,HLOOKUP(AS30,ReplacementRates!$A$3:$BE$59,ReplacementRates!$A29-5,1))*IF(Main!$B$30=1,Main!$B$31,(IF(OptimumBenefits!$B30&lt;20,Main!$B$31,IF(OptimumBenefits!$B30&lt;25,Main!$B$32,IF(OptimumBenefits!$B30&lt;30,Main!$B$33,Main!$B$34)))))*OptimumBenefits!$B30</f>
        <v>0</v>
      </c>
      <c r="AU30" s="418">
        <f ca="1">AT30*IF($B30=Salary!$B30,Salary!$I30,"")</f>
        <v>0</v>
      </c>
      <c r="AV30" s="419">
        <f ca="1">IF($B30&lt;Main!$B$10,0,(VLOOKUP(AS30,'Survival Probability'!$A$3:$F$98,6)/(1+Main!$B$5)^(OptimumBenefits!AS30-OptimumBenefits!$A30))*(VLOOKUP(AS30,'Survival Probability'!$A$3:$F$98,3)/VLOOKUP($A30,'Survival Probability'!$A$3:$F$98,3)))</f>
        <v>3.9155177944484807</v>
      </c>
      <c r="AW30" s="282">
        <f t="shared" si="16"/>
        <v>0</v>
      </c>
      <c r="AX30" s="200">
        <f t="shared" ref="AX30:DI30" si="1726">AX29</f>
        <v>34</v>
      </c>
      <c r="AY30" s="416">
        <f>IF($B30&lt;Main!$B$10,0,HLOOKUP(AX30,ReplacementRates!$A$3:$BE$59,ReplacementRates!$A29-5,1))*IF(Main!$B$30=1,Main!$B$31,(IF(OptimumBenefits!$B30&lt;20,Main!$B$31,IF(OptimumBenefits!$B30&lt;25,Main!$B$32,IF(OptimumBenefits!$B30&lt;30,Main!$B$33,Main!$B$34)))))*OptimumBenefits!$B30</f>
        <v>0</v>
      </c>
      <c r="AZ30" s="418">
        <f ca="1">AY30*IF($B30=Salary!$B30,Salary!$I30,"")</f>
        <v>0</v>
      </c>
      <c r="BA30" s="419">
        <f ca="1">IF($B30&lt;Main!$B$10,0,(VLOOKUP(AX30,'Survival Probability'!$A$3:$F$98,6)/(1+Main!$B$5)^(OptimumBenefits!AX30-OptimumBenefits!$A30))*(VLOOKUP(AX30,'Survival Probability'!$A$3:$F$98,3)/VLOOKUP($A30,'Survival Probability'!$A$3:$F$98,3)))</f>
        <v>3.6582307898600104</v>
      </c>
      <c r="BB30" s="282">
        <f t="shared" si="18"/>
        <v>0</v>
      </c>
      <c r="BC30" s="200">
        <f t="shared" ref="BC30:DN30" si="1727">BC29</f>
        <v>35</v>
      </c>
      <c r="BD30" s="416">
        <f>IF($B30&lt;Main!$B$10,0,HLOOKUP(BC30,ReplacementRates!$A$3:$BE$59,ReplacementRates!$A29-5,1))*IF(Main!$B$30=1,Main!$B$31,(IF(OptimumBenefits!$B30&lt;20,Main!$B$31,IF(OptimumBenefits!$B30&lt;25,Main!$B$32,IF(OptimumBenefits!$B30&lt;30,Main!$B$33,Main!$B$34)))))*OptimumBenefits!$B30</f>
        <v>0</v>
      </c>
      <c r="BE30" s="418">
        <f ca="1">BD30*IF($B30=Salary!$B30,Salary!$I30,"")</f>
        <v>0</v>
      </c>
      <c r="BF30" s="419">
        <f ca="1">IF($B30&lt;Main!$B$10,0,(VLOOKUP(BC30,'Survival Probability'!$A$3:$F$98,6)/(1+Main!$B$5)^(OptimumBenefits!BC30-OptimumBenefits!$A30))*(VLOOKUP(BC30,'Survival Probability'!$A$3:$F$98,3)/VLOOKUP($A30,'Survival Probability'!$A$3:$F$98,3)))</f>
        <v>3.4177920733277847</v>
      </c>
      <c r="BG30" s="282">
        <f t="shared" si="20"/>
        <v>0</v>
      </c>
      <c r="BH30" s="200">
        <f t="shared" ref="BH30:DS30" si="1728">BH29</f>
        <v>36</v>
      </c>
      <c r="BI30" s="416">
        <f>IF($B30&lt;Main!$B$10,0,HLOOKUP(BH30,ReplacementRates!$A$3:$BE$59,ReplacementRates!$A29-5,1))*IF(Main!$B$30=1,Main!$B$31,(IF(OptimumBenefits!$B30&lt;20,Main!$B$31,IF(OptimumBenefits!$B30&lt;25,Main!$B$32,IF(OptimumBenefits!$B30&lt;30,Main!$B$33,Main!$B$34)))))*OptimumBenefits!$B30</f>
        <v>0</v>
      </c>
      <c r="BJ30" s="418">
        <f ca="1">BI30*IF($B30=Salary!$B30,Salary!$I30,"")</f>
        <v>0</v>
      </c>
      <c r="BK30" s="419">
        <f ca="1">IF($B30&lt;Main!$B$10,0,(VLOOKUP(BH30,'Survival Probability'!$A$3:$F$98,6)/(1+Main!$B$5)^(OptimumBenefits!BH30-OptimumBenefits!$A30))*(VLOOKUP(BH30,'Survival Probability'!$A$3:$F$98,3)/VLOOKUP($A30,'Survival Probability'!$A$3:$F$98,3)))</f>
        <v>3.1931081107621484</v>
      </c>
      <c r="BL30" s="282">
        <f t="shared" si="22"/>
        <v>0</v>
      </c>
      <c r="BM30" s="200">
        <f t="shared" ref="BM30:DX30" si="1729">BM29</f>
        <v>37</v>
      </c>
      <c r="BN30" s="416">
        <f>IF($B30&lt;Main!$B$10,0,HLOOKUP(BM30,ReplacementRates!$A$3:$BE$59,ReplacementRates!$A29-5,1))*IF(Main!$B$30=1,Main!$B$31,(IF(OptimumBenefits!$B30&lt;20,Main!$B$31,IF(OptimumBenefits!$B30&lt;25,Main!$B$32,IF(OptimumBenefits!$B30&lt;30,Main!$B$33,Main!$B$34)))))*OptimumBenefits!$B30</f>
        <v>0</v>
      </c>
      <c r="BO30" s="418">
        <f ca="1">BN30*IF($B30=Salary!$B30,Salary!$I30,"")</f>
        <v>0</v>
      </c>
      <c r="BP30" s="419">
        <f ca="1">IF($B30&lt;Main!$B$10,0,(VLOOKUP(BM30,'Survival Probability'!$A$3:$F$98,6)/(1+Main!$B$5)^(OptimumBenefits!BM30-OptimumBenefits!$A30))*(VLOOKUP(BM30,'Survival Probability'!$A$3:$F$98,3)/VLOOKUP($A30,'Survival Probability'!$A$3:$F$98,3)))</f>
        <v>2.9831243513504733</v>
      </c>
      <c r="BQ30" s="282">
        <f t="shared" si="24"/>
        <v>0</v>
      </c>
      <c r="BR30" s="200">
        <f t="shared" ref="BR30:EC30" si="1730">BR29</f>
        <v>38</v>
      </c>
      <c r="BS30" s="416">
        <f>IF($B30&lt;Main!$B$10,0,HLOOKUP(BR30,ReplacementRates!$A$3:$BE$59,ReplacementRates!$A29-5,1))*IF(Main!$B$30=1,Main!$B$31,(IF(OptimumBenefits!$B30&lt;20,Main!$B$31,IF(OptimumBenefits!$B30&lt;25,Main!$B$32,IF(OptimumBenefits!$B30&lt;30,Main!$B$33,Main!$B$34)))))*OptimumBenefits!$B30</f>
        <v>0</v>
      </c>
      <c r="BT30" s="418">
        <f ca="1">BS30*IF($B30=Salary!$B30,Salary!$I30,"")</f>
        <v>0</v>
      </c>
      <c r="BU30" s="419">
        <f ca="1">IF($B30&lt;Main!$B$10,0,(VLOOKUP(BR30,'Survival Probability'!$A$3:$F$98,6)/(1+Main!$B$5)^(OptimumBenefits!BR30-OptimumBenefits!$A30))*(VLOOKUP(BR30,'Survival Probability'!$A$3:$F$98,3)/VLOOKUP($A30,'Survival Probability'!$A$3:$F$98,3)))</f>
        <v>2.7868916262106915</v>
      </c>
      <c r="BV30" s="282">
        <f t="shared" si="26"/>
        <v>0</v>
      </c>
      <c r="BW30" s="200">
        <f t="shared" ref="BW30:EH30" si="1731">BW29</f>
        <v>39</v>
      </c>
      <c r="BX30" s="416">
        <f>IF($B30&lt;Main!$B$10,0,HLOOKUP(BW30,ReplacementRates!$A$3:$BE$59,ReplacementRates!$A29-5,1))*IF(Main!$B$30=1,Main!$B$31,(IF(OptimumBenefits!$B30&lt;20,Main!$B$31,IF(OptimumBenefits!$B30&lt;25,Main!$B$32,IF(OptimumBenefits!$B30&lt;30,Main!$B$33,Main!$B$34)))))*OptimumBenefits!$B30</f>
        <v>0</v>
      </c>
      <c r="BY30" s="418">
        <f ca="1">BX30*IF($B30=Salary!$B30,Salary!$I30,"")</f>
        <v>0</v>
      </c>
      <c r="BZ30" s="419">
        <f ca="1">IF($B30&lt;Main!$B$10,0,(VLOOKUP(BW30,'Survival Probability'!$A$3:$F$98,6)/(1+Main!$B$5)^(OptimumBenefits!BW30-OptimumBenefits!$A30))*(VLOOKUP(BW30,'Survival Probability'!$A$3:$F$98,3)/VLOOKUP($A30,'Survival Probability'!$A$3:$F$98,3)))</f>
        <v>2.6035208192507242</v>
      </c>
      <c r="CA30" s="282">
        <f t="shared" si="28"/>
        <v>0</v>
      </c>
      <c r="CB30" s="200">
        <f t="shared" ref="CB30:EM30" si="1732">CB29</f>
        <v>40</v>
      </c>
      <c r="CC30" s="416">
        <f>IF($B30&lt;Main!$B$10,0,HLOOKUP(CB30,ReplacementRates!$A$3:$BE$59,ReplacementRates!$A29-5,1))*IF(Main!$B$30=1,Main!$B$31,(IF(OptimumBenefits!$B30&lt;20,Main!$B$31,IF(OptimumBenefits!$B30&lt;25,Main!$B$32,IF(OptimumBenefits!$B30&lt;30,Main!$B$33,Main!$B$34)))))*OptimumBenefits!$B30</f>
        <v>0</v>
      </c>
      <c r="CD30" s="418">
        <f ca="1">CC30*IF($B30=Salary!$B30,Salary!$I30,"")</f>
        <v>0</v>
      </c>
      <c r="CE30" s="419">
        <f ca="1">IF($B30&lt;Main!$B$10,0,(VLOOKUP(CB30,'Survival Probability'!$A$3:$F$98,6)/(1+Main!$B$5)^(OptimumBenefits!CB30-OptimumBenefits!$A30))*(VLOOKUP(CB30,'Survival Probability'!$A$3:$F$98,3)/VLOOKUP($A30,'Survival Probability'!$A$3:$F$98,3)))</f>
        <v>2.4321783653490532</v>
      </c>
      <c r="CF30" s="282">
        <f t="shared" si="30"/>
        <v>0</v>
      </c>
      <c r="CG30" s="200">
        <f t="shared" ref="CG30:ER30" si="1733">CG29</f>
        <v>41</v>
      </c>
      <c r="CH30" s="416">
        <f>IF($B30&lt;Main!$B$10,0,HLOOKUP(CG30,ReplacementRates!$A$3:$BE$59,ReplacementRates!$A29-5,1))*IF(Main!$B$30=1,Main!$B$31,(IF(OptimumBenefits!$B30&lt;20,Main!$B$31,IF(OptimumBenefits!$B30&lt;25,Main!$B$32,IF(OptimumBenefits!$B30&lt;30,Main!$B$33,Main!$B$34)))))*OptimumBenefits!$B30</f>
        <v>0</v>
      </c>
      <c r="CI30" s="418">
        <f ca="1">CH30*IF($B30=Salary!$B30,Salary!$I30,"")</f>
        <v>0</v>
      </c>
      <c r="CJ30" s="419">
        <f ca="1">IF($B30&lt;Main!$B$10,0,(VLOOKUP(CG30,'Survival Probability'!$A$3:$F$98,6)/(1+Main!$B$5)^(OptimumBenefits!CG30-OptimumBenefits!$A30))*(VLOOKUP(CG30,'Survival Probability'!$A$3:$F$98,3)/VLOOKUP($A30,'Survival Probability'!$A$3:$F$98,3)))</f>
        <v>2.2720838801707925</v>
      </c>
      <c r="CK30" s="282">
        <f t="shared" si="32"/>
        <v>0</v>
      </c>
      <c r="CL30" s="200">
        <f t="shared" ref="CL30:EW30" si="1734">CL29</f>
        <v>42</v>
      </c>
      <c r="CM30" s="416">
        <f>IF($B30&lt;Main!$B$10,0,HLOOKUP(CL30,ReplacementRates!$A$3:$BE$59,ReplacementRates!$A29-5,1))*IF(Main!$B$30=1,Main!$B$31,(IF(OptimumBenefits!$B30&lt;20,Main!$B$31,IF(OptimumBenefits!$B30&lt;25,Main!$B$32,IF(OptimumBenefits!$B30&lt;30,Main!$B$33,Main!$B$34)))))*OptimumBenefits!$B30</f>
        <v>0</v>
      </c>
      <c r="CN30" s="418">
        <f ca="1">CM30*IF($B30=Salary!$B30,Salary!$I30,"")</f>
        <v>0</v>
      </c>
      <c r="CO30" s="419">
        <f ca="1">IF($B30&lt;Main!$B$10,0,(VLOOKUP(CL30,'Survival Probability'!$A$3:$F$98,6)/(1+Main!$B$5)^(OptimumBenefits!CL30-OptimumBenefits!$A30))*(VLOOKUP(CL30,'Survival Probability'!$A$3:$F$98,3)/VLOOKUP($A30,'Survival Probability'!$A$3:$F$98,3)))</f>
        <v>2.1224331938368919</v>
      </c>
      <c r="CP30" s="282">
        <f t="shared" si="34"/>
        <v>0</v>
      </c>
      <c r="CQ30" s="200">
        <f t="shared" ref="CQ30:FB30" si="1735">CQ29</f>
        <v>43</v>
      </c>
      <c r="CR30" s="416">
        <f>IF($B30&lt;Main!$B$10,0,HLOOKUP(CQ30,ReplacementRates!$A$3:$BE$59,ReplacementRates!$A29-5,1))*IF(Main!$B$30=1,Main!$B$31,(IF(OptimumBenefits!$B30&lt;20,Main!$B$31,IF(OptimumBenefits!$B30&lt;25,Main!$B$32,IF(OptimumBenefits!$B30&lt;30,Main!$B$33,Main!$B$34)))))*OptimumBenefits!$B30</f>
        <v>0</v>
      </c>
      <c r="CS30" s="418">
        <f ca="1">CR30*IF($B30=Salary!$B30,Salary!$I30,"")</f>
        <v>0</v>
      </c>
      <c r="CT30" s="419">
        <f ca="1">IF($B30&lt;Main!$B$10,0,(VLOOKUP(CQ30,'Survival Probability'!$A$3:$F$98,6)/(1+Main!$B$5)^(OptimumBenefits!CQ30-OptimumBenefits!$A30))*(VLOOKUP(CQ30,'Survival Probability'!$A$3:$F$98,3)/VLOOKUP($A30,'Survival Probability'!$A$3:$F$98,3)))</f>
        <v>1.9825587986440718</v>
      </c>
      <c r="CU30" s="282">
        <f t="shared" si="36"/>
        <v>0</v>
      </c>
      <c r="CV30" s="200">
        <f t="shared" ref="CV30:FG30" si="1736">CV29</f>
        <v>44</v>
      </c>
      <c r="CW30" s="416">
        <f>IF($B30&lt;Main!$B$10,0,HLOOKUP(CV30,ReplacementRates!$A$3:$BE$59,ReplacementRates!$A29-5,1))*IF(Main!$B$30=1,Main!$B$31,(IF(OptimumBenefits!$B30&lt;20,Main!$B$31,IF(OptimumBenefits!$B30&lt;25,Main!$B$32,IF(OptimumBenefits!$B30&lt;30,Main!$B$33,Main!$B$34)))))*OptimumBenefits!$B30</f>
        <v>0</v>
      </c>
      <c r="CX30" s="418">
        <f ca="1">CW30*IF($B30=Salary!$B30,Salary!$I30,"")</f>
        <v>0</v>
      </c>
      <c r="CY30" s="419">
        <f ca="1">IF($B30&lt;Main!$B$10,0,(VLOOKUP(CV30,'Survival Probability'!$A$3:$F$98,6)/(1+Main!$B$5)^(OptimumBenefits!CV30-OptimumBenefits!$A30))*(VLOOKUP(CV30,'Survival Probability'!$A$3:$F$98,3)/VLOOKUP($A30,'Survival Probability'!$A$3:$F$98,3)))</f>
        <v>1.8518329801460449</v>
      </c>
      <c r="CZ30" s="282">
        <f t="shared" si="38"/>
        <v>0</v>
      </c>
      <c r="DA30" s="200">
        <f t="shared" ref="DA30:FL30" si="1737">DA29</f>
        <v>45</v>
      </c>
      <c r="DB30" s="416">
        <f>IF($B30&lt;Main!$B$10,0,HLOOKUP(DA30,ReplacementRates!$A$3:$BE$59,ReplacementRates!$A29-5,1))*IF(Main!$B$30=1,Main!$B$31,(IF(OptimumBenefits!$B30&lt;20,Main!$B$31,IF(OptimumBenefits!$B30&lt;25,Main!$B$32,IF(OptimumBenefits!$B30&lt;30,Main!$B$33,Main!$B$34)))))*OptimumBenefits!$B30</f>
        <v>0</v>
      </c>
      <c r="DC30" s="418">
        <f ca="1">DB30*IF($B30=Salary!$B30,Salary!$I30,"")</f>
        <v>0</v>
      </c>
      <c r="DD30" s="419">
        <f ca="1">IF($B30&lt;Main!$B$10,0,(VLOOKUP(DA30,'Survival Probability'!$A$3:$F$98,6)/(1+Main!$B$5)^(OptimumBenefits!DA30-OptimumBenefits!$A30))*(VLOOKUP(DA30,'Survival Probability'!$A$3:$F$98,3)/VLOOKUP($A30,'Survival Probability'!$A$3:$F$98,3)))</f>
        <v>31.410151666960189</v>
      </c>
      <c r="DE30" s="282">
        <f t="shared" si="40"/>
        <v>0</v>
      </c>
      <c r="DF30" s="200">
        <f t="shared" ref="DF30:FQ30" si="1738">DF29</f>
        <v>46</v>
      </c>
      <c r="DG30" s="416">
        <f>IF($B30&lt;Main!$B$10,0,HLOOKUP(DF30,ReplacementRates!$A$3:$BE$59,ReplacementRates!$A29-5,1))*IF(Main!$B$30=1,Main!$B$31,(IF(OptimumBenefits!$B30&lt;20,Main!$B$31,IF(OptimumBenefits!$B30&lt;25,Main!$B$32,IF(OptimumBenefits!$B30&lt;30,Main!$B$33,Main!$B$34)))))*OptimumBenefits!$B30</f>
        <v>0</v>
      </c>
      <c r="DH30" s="418">
        <f ca="1">DG30*IF($B30=Salary!$B30,Salary!$I30,"")</f>
        <v>0</v>
      </c>
      <c r="DI30" s="419">
        <f ca="1">IF($B30&lt;Main!$B$10,0,(VLOOKUP(DF30,'Survival Probability'!$A$3:$F$98,6)/(1+Main!$B$5)^(OptimumBenefits!DF30-OptimumBenefits!$A30))*(VLOOKUP(DF30,'Survival Probability'!$A$3:$F$98,3)/VLOOKUP($A30,'Survival Probability'!$A$3:$F$98,3)))</f>
        <v>29.155683692713549</v>
      </c>
      <c r="DJ30" s="282">
        <f t="shared" si="42"/>
        <v>0</v>
      </c>
      <c r="DK30" s="200">
        <f t="shared" ref="DK30:FV30" si="1739">DK29</f>
        <v>47</v>
      </c>
      <c r="DL30" s="416">
        <f>IF($B30&lt;Main!$B$10,0,HLOOKUP(DK30,ReplacementRates!$A$3:$BE$59,ReplacementRates!$A29-5,1))*IF(Main!$B$30=1,Main!$B$31,(IF(OptimumBenefits!$B30&lt;20,Main!$B$31,IF(OptimumBenefits!$B30&lt;25,Main!$B$32,IF(OptimumBenefits!$B30&lt;30,Main!$B$33,Main!$B$34)))))*OptimumBenefits!$B30</f>
        <v>0</v>
      </c>
      <c r="DM30" s="418">
        <f ca="1">DL30*IF($B30=Salary!$B30,Salary!$I30,"")</f>
        <v>0</v>
      </c>
      <c r="DN30" s="419">
        <f ca="1">IF($B30&lt;Main!$B$10,0,(VLOOKUP(DK30,'Survival Probability'!$A$3:$F$98,6)/(1+Main!$B$5)^(OptimumBenefits!DK30-OptimumBenefits!$A30))*(VLOOKUP(DK30,'Survival Probability'!$A$3:$F$98,3)/VLOOKUP($A30,'Survival Probability'!$A$3:$F$98,3)))</f>
        <v>27.053223566639989</v>
      </c>
      <c r="DO30" s="282">
        <f t="shared" si="44"/>
        <v>0</v>
      </c>
      <c r="DP30" s="200">
        <f t="shared" ref="DP30:GA30" si="1740">DP29</f>
        <v>48</v>
      </c>
      <c r="DQ30" s="416">
        <f>IF($B30&lt;Main!$B$10,0,HLOOKUP(DP30,ReplacementRates!$A$3:$BE$59,ReplacementRates!$A29-5,1))*IF(Main!$B$30=1,Main!$B$31,(IF(OptimumBenefits!$B30&lt;20,Main!$B$31,IF(OptimumBenefits!$B30&lt;25,Main!$B$32,IF(OptimumBenefits!$B30&lt;30,Main!$B$33,Main!$B$34)))))*OptimumBenefits!$B30</f>
        <v>0</v>
      </c>
      <c r="DR30" s="418">
        <f ca="1">DQ30*IF($B30=Salary!$B30,Salary!$I30,"")</f>
        <v>0</v>
      </c>
      <c r="DS30" s="419">
        <f ca="1">IF($B30&lt;Main!$B$10,0,(VLOOKUP(DP30,'Survival Probability'!$A$3:$F$98,6)/(1+Main!$B$5)^(OptimumBenefits!DP30-OptimumBenefits!$A30))*(VLOOKUP(DP30,'Survival Probability'!$A$3:$F$98,3)/VLOOKUP($A30,'Survival Probability'!$A$3:$F$98,3)))</f>
        <v>25.092765612077059</v>
      </c>
      <c r="DT30" s="282">
        <f t="shared" si="46"/>
        <v>0</v>
      </c>
      <c r="DU30" s="200">
        <f t="shared" ref="DU30:GF30" si="1741">DU29</f>
        <v>49</v>
      </c>
      <c r="DV30" s="416">
        <f>IF($B30&lt;Main!$B$10,0,HLOOKUP(DU30,ReplacementRates!$A$3:$BE$59,ReplacementRates!$A29-5,1))*IF(Main!$B$30=1,Main!$B$31,(IF(OptimumBenefits!$B30&lt;20,Main!$B$31,IF(OptimumBenefits!$B30&lt;25,Main!$B$32,IF(OptimumBenefits!$B30&lt;30,Main!$B$33,Main!$B$34)))))*OptimumBenefits!$B30</f>
        <v>0</v>
      </c>
      <c r="DW30" s="418">
        <f ca="1">DV30*IF($B30=Salary!$B30,Salary!$I30,"")</f>
        <v>0</v>
      </c>
      <c r="DX30" s="419">
        <f ca="1">IF($B30&lt;Main!$B$10,0,(VLOOKUP(DU30,'Survival Probability'!$A$3:$F$98,6)/(1+Main!$B$5)^(OptimumBenefits!DU30-OptimumBenefits!$A30))*(VLOOKUP(DU30,'Survival Probability'!$A$3:$F$98,3)/VLOOKUP($A30,'Survival Probability'!$A$3:$F$98,3)))</f>
        <v>23.26495309215122</v>
      </c>
      <c r="DY30" s="282">
        <f t="shared" si="48"/>
        <v>0</v>
      </c>
      <c r="DZ30" s="200">
        <f t="shared" ref="DZ30:GK30" si="1742">DZ29</f>
        <v>50</v>
      </c>
      <c r="EA30" s="416">
        <f>IF($B30&lt;Main!$B$10,0,HLOOKUP(DZ30,ReplacementRates!$A$3:$BE$59,ReplacementRates!$A29-5,1))*IF(Main!$B$30=1,Main!$B$31,(IF(OptimumBenefits!$B30&lt;20,Main!$B$31,IF(OptimumBenefits!$B30&lt;25,Main!$B$32,IF(OptimumBenefits!$B30&lt;30,Main!$B$33,Main!$B$34)))))*OptimumBenefits!$B30</f>
        <v>0</v>
      </c>
      <c r="EB30" s="418">
        <f ca="1">EA30*IF($B30=Salary!$B30,Salary!$I30,"")</f>
        <v>0</v>
      </c>
      <c r="EC30" s="419">
        <f ca="1">IF($B30&lt;Main!$B$10,0,(VLOOKUP(DZ30,'Survival Probability'!$A$3:$F$98,6)/(1+Main!$B$5)^(OptimumBenefits!DZ30-OptimumBenefits!$A30))*(VLOOKUP(DZ30,'Survival Probability'!$A$3:$F$98,3)/VLOOKUP($A30,'Survival Probability'!$A$3:$F$98,3)))</f>
        <v>21.561037760073702</v>
      </c>
      <c r="ED30" s="282">
        <f t="shared" si="50"/>
        <v>0</v>
      </c>
      <c r="EE30" s="200">
        <f t="shared" ref="EE30:GP30" si="1743">EE29</f>
        <v>51</v>
      </c>
      <c r="EF30" s="416">
        <f>IF($B30&lt;Main!$B$10,0,HLOOKUP(EE30,ReplacementRates!$A$3:$BE$59,ReplacementRates!$A29-5,1))*IF(Main!$B$30=1,Main!$B$31,(IF(OptimumBenefits!$B30&lt;20,Main!$B$31,IF(OptimumBenefits!$B30&lt;25,Main!$B$32,IF(OptimumBenefits!$B30&lt;30,Main!$B$33,Main!$B$34)))))*OptimumBenefits!$B30</f>
        <v>0</v>
      </c>
      <c r="EG30" s="418">
        <f ca="1">EF30*IF($B30=Salary!$B30,Salary!$I30,"")</f>
        <v>0</v>
      </c>
      <c r="EH30" s="419">
        <f ca="1">IF($B30&lt;Main!$B$10,0,(VLOOKUP(EE30,'Survival Probability'!$A$3:$F$98,6)/(1+Main!$B$5)^(OptimumBenefits!EE30-OptimumBenefits!$A30))*(VLOOKUP(EE30,'Survival Probability'!$A$3:$F$98,3)/VLOOKUP($A30,'Survival Probability'!$A$3:$F$98,3)))</f>
        <v>19.972841593901318</v>
      </c>
      <c r="EI30" s="282">
        <f t="shared" si="52"/>
        <v>0</v>
      </c>
      <c r="EJ30" s="200">
        <f t="shared" ref="EJ30:GU30" si="1744">EJ29</f>
        <v>52</v>
      </c>
      <c r="EK30" s="416">
        <f>IF($B30&lt;Main!$B$10,0,HLOOKUP(EJ30,ReplacementRates!$A$3:$BE$59,ReplacementRates!$A29-5,1))*IF(Main!$B$30=1,Main!$B$31,(IF(OptimumBenefits!$B30&lt;20,Main!$B$31,IF(OptimumBenefits!$B30&lt;25,Main!$B$32,IF(OptimumBenefits!$B30&lt;30,Main!$B$33,Main!$B$34)))))*OptimumBenefits!$B30</f>
        <v>0.28515200000000002</v>
      </c>
      <c r="EL30" s="418">
        <f ca="1">EK30*IF($B30=Salary!$B30,Salary!$I30,"")</f>
        <v>19746.142979912325</v>
      </c>
      <c r="EM30" s="419">
        <f ca="1">IF($B30&lt;Main!$B$10,0,(VLOOKUP(EJ30,'Survival Probability'!$A$3:$F$98,6)/(1+Main!$B$5)^(OptimumBenefits!EJ30-OptimumBenefits!$A30))*(VLOOKUP(EJ30,'Survival Probability'!$A$3:$F$98,3)/VLOOKUP($A30,'Survival Probability'!$A$3:$F$98,3)))</f>
        <v>18.492720547505943</v>
      </c>
      <c r="EN30" s="282">
        <f t="shared" si="54"/>
        <v>0</v>
      </c>
      <c r="EO30" s="200">
        <f t="shared" ref="EO30:GZ30" si="1745">EO29</f>
        <v>53</v>
      </c>
      <c r="EP30" s="416">
        <f>IF($B30&lt;Main!$B$10,0,HLOOKUP(EO30,ReplacementRates!$A$3:$BE$59,ReplacementRates!$A29-5,1))*IF(Main!$B$30=1,Main!$B$31,(IF(OptimumBenefits!$B30&lt;20,Main!$B$31,IF(OptimumBenefits!$B30&lt;25,Main!$B$32,IF(OptimumBenefits!$B30&lt;30,Main!$B$33,Main!$B$34)))))*OptimumBenefits!$B30</f>
        <v>0.35268800000000006</v>
      </c>
      <c r="EQ30" s="418">
        <f ca="1">EP30*IF($B30=Salary!$B30,Salary!$I30,"")</f>
        <v>24422.86105410209</v>
      </c>
      <c r="ER30" s="419">
        <f ca="1">IF($B30&lt;Main!$B$10,0,(VLOOKUP(EO30,'Survival Probability'!$A$3:$F$98,6)/(1+Main!$B$5)^(OptimumBenefits!EO30-OptimumBenefits!$A30))*(VLOOKUP(EO30,'Survival Probability'!$A$3:$F$98,3)/VLOOKUP($A30,'Survival Probability'!$A$3:$F$98,3)))</f>
        <v>17.113538041307397</v>
      </c>
      <c r="ES30" s="282">
        <f t="shared" ca="1" si="56"/>
        <v>417961.56172694097</v>
      </c>
      <c r="ET30" s="200">
        <f t="shared" ref="ET30:HE30" si="1746">ET29</f>
        <v>54</v>
      </c>
      <c r="EU30" s="416">
        <f>IF($B30&lt;Main!$B$10,0,HLOOKUP(ET30,ReplacementRates!$A$3:$BE$59,ReplacementRates!$A29-5,1))*IF(Main!$B$30=1,Main!$B$31,(IF(OptimumBenefits!$B30&lt;20,Main!$B$31,IF(OptimumBenefits!$B30&lt;25,Main!$B$32,IF(OptimumBenefits!$B30&lt;30,Main!$B$33,Main!$B$34)))))*OptimumBenefits!$B30</f>
        <v>0.42022400000000004</v>
      </c>
      <c r="EV30" s="418">
        <f ca="1">EU30*IF($B30=Salary!$B30,Salary!$I30,"")</f>
        <v>29099.579128291847</v>
      </c>
      <c r="EW30" s="419">
        <f ca="1">IF($B30&lt;Main!$B$10,0,(VLOOKUP(ET30,'Survival Probability'!$A$3:$F$98,6)/(1+Main!$B$5)^(OptimumBenefits!ET30-OptimumBenefits!$A30))*(VLOOKUP(ET30,'Survival Probability'!$A$3:$F$98,3)/VLOOKUP($A30,'Survival Probability'!$A$3:$F$98,3)))</f>
        <v>15.828622830360908</v>
      </c>
      <c r="EX30" s="282">
        <f t="shared" ca="1" si="58"/>
        <v>460606.2625439741</v>
      </c>
      <c r="EY30" s="200">
        <f t="shared" ref="EY30:HJ30" si="1747">EY29</f>
        <v>55</v>
      </c>
      <c r="EZ30" s="416">
        <f>IF($B30&lt;Main!$B$10,0,HLOOKUP(EY30,ReplacementRates!$A$3:$BE$59,ReplacementRates!$A29-5,1))*IF(Main!$B$30=1,Main!$B$31,(IF(OptimumBenefits!$B30&lt;20,Main!$B$31,IF(OptimumBenefits!$B30&lt;25,Main!$B$32,IF(OptimumBenefits!$B30&lt;30,Main!$B$33,Main!$B$34)))))*OptimumBenefits!$B30</f>
        <v>0.48776000000000003</v>
      </c>
      <c r="FA30" s="418">
        <f ca="1">EZ30*IF($B30=Salary!$B30,Salary!$I30,"")</f>
        <v>33776.297202481612</v>
      </c>
      <c r="FB30" s="419">
        <f ca="1">IF($B30&lt;Main!$B$10,0,(VLOOKUP(EY30,'Survival Probability'!$A$3:$F$98,6)/(1+Main!$B$5)^(OptimumBenefits!EY30-OptimumBenefits!$A30))*(VLOOKUP(EY30,'Survival Probability'!$A$3:$F$98,3)/VLOOKUP($A30,'Survival Probability'!$A$3:$F$98,3)))</f>
        <v>14.631737960275606</v>
      </c>
      <c r="FC30" s="282">
        <f t="shared" ca="1" si="60"/>
        <v>494205.92993510095</v>
      </c>
      <c r="FD30" s="200">
        <f t="shared" ref="FD30:HO30" si="1748">FD29</f>
        <v>56</v>
      </c>
      <c r="FE30" s="416">
        <f>IF($B30&lt;Main!$B$10,0,HLOOKUP(FD30,ReplacementRates!$A$3:$BE$59,ReplacementRates!$A29-5,1))*IF(Main!$B$30=1,Main!$B$31,(IF(OptimumBenefits!$B30&lt;20,Main!$B$31,IF(OptimumBenefits!$B30&lt;25,Main!$B$32,IF(OptimumBenefits!$B30&lt;30,Main!$B$33,Main!$B$34)))))*OptimumBenefits!$B30</f>
        <v>0.55529600000000001</v>
      </c>
      <c r="FF30" s="418">
        <f ca="1">FE30*IF($B30=Salary!$B30,Salary!$I30,"")</f>
        <v>38453.015276671365</v>
      </c>
      <c r="FG30" s="419">
        <f ca="1">IF($B30&lt;Main!$B$10,0,(VLOOKUP(FD30,'Survival Probability'!$A$3:$F$98,6)/(1+Main!$B$5)^(OptimumBenefits!FD30-OptimumBenefits!$A30))*(VLOOKUP(FD30,'Survival Probability'!$A$3:$F$98,3)/VLOOKUP($A30,'Survival Probability'!$A$3:$F$98,3)))</f>
        <v>13.517052566204717</v>
      </c>
      <c r="FH30" s="282">
        <f t="shared" ca="1" si="62"/>
        <v>519771.42882383987</v>
      </c>
      <c r="FI30" s="200">
        <f t="shared" ref="FI30:HT30" si="1749">FI29</f>
        <v>57</v>
      </c>
      <c r="FJ30" s="416">
        <f>IF($B30&lt;Main!$B$10,0,HLOOKUP(FI30,ReplacementRates!$A$3:$BE$59,ReplacementRates!$A29-5,1))*IF(Main!$B$30=1,Main!$B$31,(IF(OptimumBenefits!$B30&lt;20,Main!$B$31,IF(OptimumBenefits!$B30&lt;25,Main!$B$32,IF(OptimumBenefits!$B30&lt;30,Main!$B$33,Main!$B$34)))))*OptimumBenefits!$B30</f>
        <v>0.62283200000000005</v>
      </c>
      <c r="FK30" s="418">
        <f ca="1">FJ30*IF($B30=Salary!$B30,Salary!$I30,"")</f>
        <v>43129.733350861134</v>
      </c>
      <c r="FL30" s="419">
        <f ca="1">IF($B30&lt;Main!$B$10,0,(VLOOKUP(FI30,'Survival Probability'!$A$3:$F$98,6)/(1+Main!$B$5)^(OptimumBenefits!FI30-OptimumBenefits!$A30))*(VLOOKUP(FI30,'Survival Probability'!$A$3:$F$98,3)/VLOOKUP($A30,'Survival Probability'!$A$3:$F$98,3)))</f>
        <v>12.479114433738838</v>
      </c>
      <c r="FM30" s="282">
        <f t="shared" ca="1" si="64"/>
        <v>538220.87798203854</v>
      </c>
      <c r="FN30" s="200">
        <f t="shared" ref="FN30:HY30" si="1750">FN29</f>
        <v>58</v>
      </c>
      <c r="FO30" s="416">
        <f>IF($B30&lt;Main!$B$10,0,HLOOKUP(FN30,ReplacementRates!$A$3:$BE$59,ReplacementRates!$A29-5,1))*IF(Main!$B$30=1,Main!$B$31,(IF(OptimumBenefits!$B30&lt;20,Main!$B$31,IF(OptimumBenefits!$B30&lt;25,Main!$B$32,IF(OptimumBenefits!$B30&lt;30,Main!$B$33,Main!$B$34)))))*OptimumBenefits!$B30</f>
        <v>0.69036799999999998</v>
      </c>
      <c r="FP30" s="418">
        <f ca="1">FO30*IF($B30=Salary!$B30,Salary!$I30,"")</f>
        <v>47806.451425050887</v>
      </c>
      <c r="FQ30" s="419">
        <f ca="1">IF($B30&lt;Main!$B$10,0,(VLOOKUP(FN30,'Survival Probability'!$A$3:$F$98,6)/(1+Main!$B$5)^(OptimumBenefits!FN30-OptimumBenefits!$A30))*(VLOOKUP(FN30,'Survival Probability'!$A$3:$F$98,3)/VLOOKUP($A30,'Survival Probability'!$A$3:$F$98,3)))</f>
        <v>11.512874450942419</v>
      </c>
      <c r="FR30" s="282">
        <f t="shared" ca="1" si="66"/>
        <v>550389.67320168822</v>
      </c>
      <c r="FS30" s="200">
        <f t="shared" ref="FS30:ID30" si="1751">FS29</f>
        <v>59</v>
      </c>
      <c r="FT30" s="416">
        <f>IF($B30&lt;Main!$B$10,0,HLOOKUP(FS30,ReplacementRates!$A$3:$BE$59,ReplacementRates!$A29-5,1))*IF(Main!$B$30=1,Main!$B$31,(IF(OptimumBenefits!$B30&lt;20,Main!$B$31,IF(OptimumBenefits!$B30&lt;25,Main!$B$32,IF(OptimumBenefits!$B30&lt;30,Main!$B$33,Main!$B$34)))))*OptimumBenefits!$B30</f>
        <v>0.75790400000000002</v>
      </c>
      <c r="FU30" s="418">
        <f ca="1">FT30*IF($B30=Salary!$B30,Salary!$I30,"")</f>
        <v>52483.169499240656</v>
      </c>
      <c r="FV30" s="419">
        <f ca="1">IF($B30&lt;Main!$B$10,0,(VLOOKUP(FS30,'Survival Probability'!$A$3:$F$98,6)/(1+Main!$B$5)^(OptimumBenefits!FS30-OptimumBenefits!$A30))*(VLOOKUP(FS30,'Survival Probability'!$A$3:$F$98,3)/VLOOKUP($A30,'Survival Probability'!$A$3:$F$98,3)))</f>
        <v>10.613603208340546</v>
      </c>
      <c r="FW30" s="282">
        <f t="shared" ca="1" si="68"/>
        <v>557035.53618102137</v>
      </c>
      <c r="FX30" s="200">
        <f t="shared" ref="FX30:II30" si="1752">FX29</f>
        <v>60</v>
      </c>
      <c r="FY30" s="416">
        <f>IF($B30&lt;Main!$B$10,0,HLOOKUP(FX30,ReplacementRates!$A$3:$BE$59,ReplacementRates!$A29-5,1))*IF(Main!$B$30=1,Main!$B$31,(IF(OptimumBenefits!$B30&lt;20,Main!$B$31,IF(OptimumBenefits!$B30&lt;25,Main!$B$32,IF(OptimumBenefits!$B30&lt;30,Main!$B$33,Main!$B$34)))))*OptimumBenefits!$B30</f>
        <v>0.82544000000000006</v>
      </c>
      <c r="FZ30" s="418">
        <f ca="1">FY30*IF($B30=Salary!$B30,Salary!$I30,"")</f>
        <v>57159.887573430417</v>
      </c>
      <c r="GA30" s="419">
        <f ca="1">IF($B30&lt;Main!$B$10,0,(VLOOKUP(FX30,'Survival Probability'!$A$3:$F$98,6)/(1+Main!$B$5)^(OptimumBenefits!FX30-OptimumBenefits!$A30))*(VLOOKUP(FX30,'Survival Probability'!$A$3:$F$98,3)/VLOOKUP($A30,'Survival Probability'!$A$3:$F$98,3)))</f>
        <v>9.7768700207003558</v>
      </c>
      <c r="GB30" s="282">
        <f t="shared" ca="1" si="70"/>
        <v>558844.79120327462</v>
      </c>
      <c r="GC30" s="200">
        <f t="shared" ref="GC30:IN30" si="1753">GC29</f>
        <v>61</v>
      </c>
      <c r="GD30" s="416">
        <f>IF($B30&lt;Main!$B$10,0,HLOOKUP(GC30,ReplacementRates!$A$3:$BE$59,ReplacementRates!$A29-5,1))*IF(Main!$B$30=1,Main!$B$31,(IF(OptimumBenefits!$B30&lt;20,Main!$B$31,IF(OptimumBenefits!$B30&lt;25,Main!$B$32,IF(OptimumBenefits!$B30&lt;30,Main!$B$33,Main!$B$34)))))*OptimumBenefits!$B30</f>
        <v>0.84795200000000004</v>
      </c>
      <c r="GE30" s="418">
        <f ca="1">GD30*IF($B30=Salary!$B30,Salary!$I30,"")</f>
        <v>58718.793598160337</v>
      </c>
      <c r="GF30" s="419">
        <f ca="1">IF($B30&lt;Main!$B$10,0,(VLOOKUP(GC30,'Survival Probability'!$A$3:$F$98,6)/(1+Main!$B$5)^(OptimumBenefits!GC30-OptimumBenefits!$A30))*(VLOOKUP(GC30,'Survival Probability'!$A$3:$F$98,3)/VLOOKUP($A30,'Survival Probability'!$A$3:$F$98,3)))</f>
        <v>8.9985243616318815</v>
      </c>
      <c r="GG30" s="282">
        <f t="shared" ca="1" si="72"/>
        <v>528382.49467867997</v>
      </c>
      <c r="GH30" s="200">
        <f t="shared" ref="GH30:IS30" si="1754">GH29</f>
        <v>62</v>
      </c>
      <c r="GI30" s="416">
        <f>IF($B30&lt;Main!$B$10,0,HLOOKUP(GH30,ReplacementRates!$A$3:$BE$59,ReplacementRates!$A29-5,1))*IF(Main!$B$30=1,Main!$B$31,(IF(OptimumBenefits!$B30&lt;20,Main!$B$31,IF(OptimumBenefits!$B30&lt;25,Main!$B$32,IF(OptimumBenefits!$B30&lt;30,Main!$B$33,Main!$B$34)))))*OptimumBenefits!$B30</f>
        <v>0.87046400000000013</v>
      </c>
      <c r="GJ30" s="418">
        <f ca="1">GI30*IF($B30=Salary!$B30,Salary!$I30,"")</f>
        <v>60277.699622890264</v>
      </c>
      <c r="GK30" s="419">
        <f ca="1">IF($B30&lt;Main!$B$10,0,(VLOOKUP(GH30,'Survival Probability'!$A$3:$F$98,6)/(1+Main!$B$5)^(OptimumBenefits!GH30-OptimumBenefits!$A30))*(VLOOKUP(GH30,'Survival Probability'!$A$3:$F$98,3)/VLOOKUP($A30,'Survival Probability'!$A$3:$F$98,3)))</f>
        <v>8.2746778590570429</v>
      </c>
      <c r="GL30" s="282">
        <f t="shared" ca="1" si="74"/>
        <v>498778.54646442115</v>
      </c>
      <c r="GM30" s="200">
        <f t="shared" ref="GM30:IX30" si="1755">GM29</f>
        <v>63</v>
      </c>
      <c r="GN30" s="416">
        <f>IF($B30&lt;Main!$B$10,0,HLOOKUP(GM30,ReplacementRates!$A$3:$BE$59,ReplacementRates!$A29-5,1))*IF(Main!$B$30=1,Main!$B$31,(IF(OptimumBenefits!$B30&lt;20,Main!$B$31,IF(OptimumBenefits!$B30&lt;25,Main!$B$32,IF(OptimumBenefits!$B30&lt;30,Main!$B$33,Main!$B$34)))))*OptimumBenefits!$B30</f>
        <v>0.8929760000000001</v>
      </c>
      <c r="GO30" s="418">
        <f ca="1">GN30*IF($B30=Salary!$B30,Salary!$I30,"")</f>
        <v>61836.605647620177</v>
      </c>
      <c r="GP30" s="419">
        <f ca="1">IF($B30&lt;Main!$B$10,0,(VLOOKUP(GM30,'Survival Probability'!$A$3:$F$98,6)/(1+Main!$B$5)^(OptimumBenefits!GM30-OptimumBenefits!$A30))*(VLOOKUP(GM30,'Survival Probability'!$A$3:$F$98,3)/VLOOKUP($A30,'Survival Probability'!$A$3:$F$98,3)))</f>
        <v>7.6017494310996714</v>
      </c>
      <c r="GQ30" s="282">
        <f t="shared" ca="1" si="76"/>
        <v>470066.38180293143</v>
      </c>
      <c r="GR30" s="200">
        <f t="shared" ref="GR30:JC30" si="1756">GR29</f>
        <v>64</v>
      </c>
      <c r="GS30" s="416">
        <f>IF($B30&lt;Main!$B$10,0,HLOOKUP(GR30,ReplacementRates!$A$3:$BE$59,ReplacementRates!$A29-5,1))*IF(Main!$B$30=1,Main!$B$31,(IF(OptimumBenefits!$B30&lt;20,Main!$B$31,IF(OptimumBenefits!$B30&lt;25,Main!$B$32,IF(OptimumBenefits!$B30&lt;30,Main!$B$33,Main!$B$34)))))*OptimumBenefits!$B30</f>
        <v>0.91548800000000008</v>
      </c>
      <c r="GT30" s="418">
        <f ca="1">GS30*IF($B30=Salary!$B30,Salary!$I30,"")</f>
        <v>63395.511672350098</v>
      </c>
      <c r="GU30" s="419">
        <f ca="1">IF($B30&lt;Main!$B$10,0,(VLOOKUP(GR30,'Survival Probability'!$A$3:$F$98,6)/(1+Main!$B$5)^(OptimumBenefits!GR30-OptimumBenefits!$A30))*(VLOOKUP(GR30,'Survival Probability'!$A$3:$F$98,3)/VLOOKUP($A30,'Survival Probability'!$A$3:$F$98,3)))</f>
        <v>6.9763746824547441</v>
      </c>
      <c r="GV30" s="282">
        <f t="shared" ca="1" si="78"/>
        <v>442270.84261224745</v>
      </c>
      <c r="GW30" s="200">
        <f t="shared" ref="GW30:JH30" si="1757">GW29</f>
        <v>65</v>
      </c>
      <c r="GX30" s="416">
        <f>IF($B30&lt;Main!$B$10,0,HLOOKUP(GW30,ReplacementRates!$A$3:$BE$59,ReplacementRates!$A29-5,1))*IF(Main!$B$30=1,Main!$B$31,(IF(OptimumBenefits!$B30&lt;20,Main!$B$31,IF(OptimumBenefits!$B30&lt;25,Main!$B$32,IF(OptimumBenefits!$B30&lt;30,Main!$B$33,Main!$B$34)))))*OptimumBenefits!$B30</f>
        <v>0.93800000000000006</v>
      </c>
      <c r="GY30" s="418">
        <f ca="1">GX30*IF($B30=Salary!$B30,Salary!$I30,"")</f>
        <v>64954.417697080018</v>
      </c>
      <c r="GZ30" s="419">
        <f ca="1">IF($B30&lt;Main!$B$10,0,(VLOOKUP(GW30,'Survival Probability'!$A$3:$F$98,6)/(1+Main!$B$5)^(OptimumBenefits!GW30-OptimumBenefits!$A30))*(VLOOKUP(GW30,'Survival Probability'!$A$3:$F$98,3)/VLOOKUP($A30,'Survival Probability'!$A$3:$F$98,3)))</f>
        <v>6.3953939122372772</v>
      </c>
      <c r="HA30" s="282">
        <f t="shared" ca="1" si="80"/>
        <v>415409.08751282282</v>
      </c>
      <c r="HB30" s="200">
        <f t="shared" ref="HB30:JM30" si="1758">HB29</f>
        <v>66</v>
      </c>
      <c r="HC30" s="416">
        <f>IF($B30&lt;Main!$B$10,0,HLOOKUP(HB30,ReplacementRates!$A$3:$BE$59,ReplacementRates!$A29-5,1))*IF(Main!$B$30=1,Main!$B$31,(IF(OptimumBenefits!$B30&lt;20,Main!$B$31,IF(OptimumBenefits!$B30&lt;25,Main!$B$32,IF(OptimumBenefits!$B30&lt;30,Main!$B$33,Main!$B$34)))))*OptimumBenefits!$B30</f>
        <v>0.93800000000000006</v>
      </c>
      <c r="HD30" s="418">
        <f ca="1">HC30*IF($B30=Salary!$B30,Salary!$I30,"")</f>
        <v>64954.417697080018</v>
      </c>
      <c r="HE30" s="419">
        <f ca="1">IF($B30&lt;Main!$B$10,0,(VLOOKUP(HB30,'Survival Probability'!$A$3:$F$98,6)/(1+Main!$B$5)^(OptimumBenefits!HB30-OptimumBenefits!$A30))*(VLOOKUP(HB30,'Survival Probability'!$A$3:$F$98,3)/VLOOKUP($A30,'Survival Probability'!$A$3:$F$98,3)))</f>
        <v>5.8558405180095381</v>
      </c>
      <c r="HF30" s="282">
        <f t="shared" ca="1" si="82"/>
        <v>380362.71097427694</v>
      </c>
      <c r="HG30" s="200">
        <f t="shared" ref="HG30:JR30" si="1759">HG29</f>
        <v>67</v>
      </c>
      <c r="HH30" s="416">
        <f>IF($B30&lt;Main!$B$10,0,HLOOKUP(HG30,ReplacementRates!$A$3:$BE$59,ReplacementRates!$A29-5,1))*IF(Main!$B$30=1,Main!$B$31,(IF(OptimumBenefits!$B30&lt;20,Main!$B$31,IF(OptimumBenefits!$B30&lt;25,Main!$B$32,IF(OptimumBenefits!$B30&lt;30,Main!$B$33,Main!$B$34)))))*OptimumBenefits!$B30</f>
        <v>0.93800000000000006</v>
      </c>
      <c r="HI30" s="418">
        <f ca="1">HH30*IF($B30=Salary!$B30,Salary!$I30,"")</f>
        <v>64954.417697080018</v>
      </c>
      <c r="HJ30" s="419">
        <f ca="1">IF($B30&lt;Main!$B$10,0,(VLOOKUP(HG30,'Survival Probability'!$A$3:$F$98,6)/(1+Main!$B$5)^(OptimumBenefits!HG30-OptimumBenefits!$A30))*(VLOOKUP(HG30,'Survival Probability'!$A$3:$F$98,3)/VLOOKUP($A30,'Survival Probability'!$A$3:$F$98,3)))</f>
        <v>5.3549327036460026</v>
      </c>
      <c r="HK30" s="282">
        <f t="shared" ca="1" si="84"/>
        <v>347826.53557237645</v>
      </c>
      <c r="HL30" s="200">
        <f t="shared" ref="HL30:JW30" si="1760">HL29</f>
        <v>68</v>
      </c>
      <c r="HM30" s="416">
        <f>IF($B30&lt;Main!$B$10,0,HLOOKUP(HL30,ReplacementRates!$A$3:$BE$59,ReplacementRates!$A29-5,1))*IF(Main!$B$30=1,Main!$B$31,(IF(OptimumBenefits!$B30&lt;20,Main!$B$31,IF(OptimumBenefits!$B30&lt;25,Main!$B$32,IF(OptimumBenefits!$B30&lt;30,Main!$B$33,Main!$B$34)))))*OptimumBenefits!$B30</f>
        <v>0.93800000000000006</v>
      </c>
      <c r="HN30" s="418">
        <f ca="1">HM30*IF($B30=Salary!$B30,Salary!$I30,"")</f>
        <v>64954.417697080018</v>
      </c>
      <c r="HO30" s="419">
        <f ca="1">IF($B30&lt;Main!$B$10,0,(VLOOKUP(HL30,'Survival Probability'!$A$3:$F$98,6)/(1+Main!$B$5)^(OptimumBenefits!HL30-OptimumBenefits!$A30))*(VLOOKUP(HL30,'Survival Probability'!$A$3:$F$98,3)/VLOOKUP($A30,'Survival Probability'!$A$3:$F$98,3)))</f>
        <v>4.890038126557104</v>
      </c>
      <c r="HP30" s="282">
        <f t="shared" ca="1" si="86"/>
        <v>317629.57902703679</v>
      </c>
      <c r="HQ30" s="200">
        <f t="shared" ref="HQ30:KB30" si="1761">HQ29</f>
        <v>69</v>
      </c>
      <c r="HR30" s="416">
        <f>IF($B30&lt;Main!$B$10,0,HLOOKUP(HQ30,ReplacementRates!$A$3:$BE$59,ReplacementRates!$A29-5,1))*IF(Main!$B$30=1,Main!$B$31,(IF(OptimumBenefits!$B30&lt;20,Main!$B$31,IF(OptimumBenefits!$B30&lt;25,Main!$B$32,IF(OptimumBenefits!$B30&lt;30,Main!$B$33,Main!$B$34)))))*OptimumBenefits!$B30</f>
        <v>0.93800000000000006</v>
      </c>
      <c r="HS30" s="418">
        <f ca="1">HR30*IF($B30=Salary!$B30,Salary!$I30,"")</f>
        <v>64954.417697080018</v>
      </c>
      <c r="HT30" s="419">
        <f ca="1">IF($B30&lt;Main!$B$10,0,(VLOOKUP(HQ30,'Survival Probability'!$A$3:$F$98,6)/(1+Main!$B$5)^(OptimumBenefits!HQ30-OptimumBenefits!$A30))*(VLOOKUP(HQ30,'Survival Probability'!$A$3:$F$98,3)/VLOOKUP($A30,'Survival Probability'!$A$3:$F$98,3)))</f>
        <v>4.4588002864821918</v>
      </c>
      <c r="HU30" s="282">
        <f t="shared" ca="1" si="88"/>
        <v>289618.77623602434</v>
      </c>
      <c r="HV30" s="200">
        <f t="shared" ref="HV30:KG30" si="1762">HV29</f>
        <v>70</v>
      </c>
      <c r="HW30" s="416">
        <f>IF($B30&lt;Main!$B$10,0,HLOOKUP(HV30,ReplacementRates!$A$3:$BE$59,ReplacementRates!$A29-5,1))*IF(Main!$B$30=1,Main!$B$31,(IF(OptimumBenefits!$B30&lt;20,Main!$B$31,IF(OptimumBenefits!$B30&lt;25,Main!$B$32,IF(OptimumBenefits!$B30&lt;30,Main!$B$33,Main!$B$34)))))*OptimumBenefits!$B30</f>
        <v>0.93800000000000006</v>
      </c>
      <c r="HX30" s="418">
        <f ca="1">HW30*IF($B30=Salary!$B30,Salary!$I30,"")</f>
        <v>64954.417697080018</v>
      </c>
      <c r="HY30" s="419">
        <f ca="1">IF($B30&lt;Main!$B$10,0,(VLOOKUP(HV30,'Survival Probability'!$A$3:$F$98,6)/(1+Main!$B$5)^(OptimumBenefits!HV30-OptimumBenefits!$A30))*(VLOOKUP(HV30,'Survival Probability'!$A$3:$F$98,3)/VLOOKUP($A30,'Survival Probability'!$A$3:$F$98,3)))</f>
        <v>4.0589975295672476</v>
      </c>
      <c r="HZ30" s="282">
        <f t="shared" ca="1" si="90"/>
        <v>263649.82096692693</v>
      </c>
      <c r="IA30" s="200">
        <f t="shared" ref="IA30:KL30" si="1763">IA29</f>
        <v>71</v>
      </c>
      <c r="IB30" s="416">
        <f>IF($B30&lt;Main!$B$10,0,HLOOKUP(IA30,ReplacementRates!$A$3:$BE$59,ReplacementRates!$A29-5,1))*IF(Main!$B$30=1,Main!$B$31,(IF(OptimumBenefits!$B30&lt;20,Main!$B$31,IF(OptimumBenefits!$B30&lt;25,Main!$B$32,IF(OptimumBenefits!$B30&lt;30,Main!$B$33,Main!$B$34)))))*OptimumBenefits!$B30</f>
        <v>0.93800000000000006</v>
      </c>
      <c r="IC30" s="418">
        <f ca="1">IB30*IF($B30=Salary!$B30,Salary!$I30,"")</f>
        <v>64954.417697080018</v>
      </c>
      <c r="ID30" s="419">
        <f ca="1">IF($B30&lt;Main!$B$10,0,(VLOOKUP(IA30,'Survival Probability'!$A$3:$F$98,6)/(1+Main!$B$5)^(OptimumBenefits!IA30-OptimumBenefits!$A30))*(VLOOKUP(IA30,'Survival Probability'!$A$3:$F$98,3)/VLOOKUP($A30,'Survival Probability'!$A$3:$F$98,3)))</f>
        <v>3.688538579825138</v>
      </c>
      <c r="IE30" s="282">
        <f t="shared" ca="1" si="92"/>
        <v>239586.87560575633</v>
      </c>
      <c r="IF30" s="200">
        <f t="shared" ref="IF30:KP30" si="1764">IF29</f>
        <v>72</v>
      </c>
      <c r="IG30" s="416">
        <f>IF($B30&lt;Main!$B$10,0,HLOOKUP(IF30,ReplacementRates!$A$3:$BE$59,ReplacementRates!$A29-5,1))*IF(Main!$B$30=1,Main!$B$31,(IF(OptimumBenefits!$B30&lt;20,Main!$B$31,IF(OptimumBenefits!$B30&lt;25,Main!$B$32,IF(OptimumBenefits!$B30&lt;30,Main!$B$33,Main!$B$34)))))*OptimumBenefits!$B30</f>
        <v>0.93800000000000006</v>
      </c>
      <c r="IH30" s="418">
        <f ca="1">IG30*IF($B30=Salary!$B30,Salary!$I30,"")</f>
        <v>64954.417697080018</v>
      </c>
      <c r="II30" s="419">
        <f ca="1">IF($B30&lt;Main!$B$10,0,(VLOOKUP(IF30,'Survival Probability'!$A$3:$F$98,6)/(1+Main!$B$5)^(OptimumBenefits!IF30-OptimumBenefits!$A30))*(VLOOKUP(IF30,'Survival Probability'!$A$3:$F$98,3)/VLOOKUP($A30,'Survival Probability'!$A$3:$F$98,3)))</f>
        <v>3.3454565764412938</v>
      </c>
      <c r="IJ30" s="282">
        <f t="shared" ca="1" si="94"/>
        <v>217302.18385361112</v>
      </c>
      <c r="IK30" s="200">
        <f t="shared" ref="IK30:KP30" si="1765">IK29</f>
        <v>73</v>
      </c>
      <c r="IL30" s="416">
        <f>IF($B30&lt;Main!$B$10,0,HLOOKUP(IK30,ReplacementRates!$A$3:$BE$59,ReplacementRates!$A29-5,1))*IF(Main!$B$30=1,Main!$B$31,(IF(OptimumBenefits!$B30&lt;20,Main!$B$31,IF(OptimumBenefits!$B30&lt;25,Main!$B$32,IF(OptimumBenefits!$B30&lt;30,Main!$B$33,Main!$B$34)))))*OptimumBenefits!$B30</f>
        <v>0.93800000000000006</v>
      </c>
      <c r="IM30" s="418">
        <f ca="1">IL30*IF($B30=Salary!$B30,Salary!$I30,"")</f>
        <v>64954.417697080018</v>
      </c>
      <c r="IN30" s="419">
        <f ca="1">IF($B30&lt;Main!$B$10,0,(VLOOKUP(IK30,'Survival Probability'!$A$3:$F$98,6)/(1+Main!$B$5)^(OptimumBenefits!IK30-OptimumBenefits!$A30))*(VLOOKUP(IK30,'Survival Probability'!$A$3:$F$98,3)/VLOOKUP($A30,'Survival Probability'!$A$3:$F$98,3)))</f>
        <v>3.0280628598525263</v>
      </c>
      <c r="IO30" s="282">
        <f t="shared" ca="1" si="96"/>
        <v>196686.05981187566</v>
      </c>
      <c r="IP30" s="200">
        <f t="shared" ref="IP30:KP30" si="1766">IP29</f>
        <v>74</v>
      </c>
      <c r="IQ30" s="416">
        <f>IF($B30&lt;Main!$B$10,0,HLOOKUP(IP30,ReplacementRates!$A$3:$BE$59,ReplacementRates!$A29-5,1))*IF(Main!$B$30=1,Main!$B$31,(IF(OptimumBenefits!$B30&lt;20,Main!$B$31,IF(OptimumBenefits!$B30&lt;25,Main!$B$32,IF(OptimumBenefits!$B30&lt;30,Main!$B$33,Main!$B$34)))))*OptimumBenefits!$B30</f>
        <v>0.93800000000000006</v>
      </c>
      <c r="IR30" s="418">
        <f ca="1">IQ30*IF($B30=Salary!$B30,Salary!$I30,"")</f>
        <v>64954.417697080018</v>
      </c>
      <c r="IS30" s="419">
        <f ca="1">IF($B30&lt;Main!$B$10,0,(VLOOKUP(IP30,'Survival Probability'!$A$3:$F$98,6)/(1+Main!$B$5)^(OptimumBenefits!IP30-OptimumBenefits!$A30))*(VLOOKUP(IP30,'Survival Probability'!$A$3:$F$98,3)/VLOOKUP($A30,'Survival Probability'!$A$3:$F$98,3)))</f>
        <v>2.7349251460760384</v>
      </c>
      <c r="IT30" s="282">
        <f t="shared" ca="1" si="98"/>
        <v>177645.4703084706</v>
      </c>
      <c r="IU30" s="200">
        <f t="shared" ref="IU30:KP30" si="1767">IU29</f>
        <v>75</v>
      </c>
      <c r="IV30" s="416">
        <f>IF($B30&lt;Main!$B$10,0,HLOOKUP(IU30,ReplacementRates!$A$3:$BE$59,ReplacementRates!$A29-5,1))*IF(Main!$B$30=1,Main!$B$31,(IF(OptimumBenefits!$B30&lt;20,Main!$B$31,IF(OptimumBenefits!$B30&lt;25,Main!$B$32,IF(OptimumBenefits!$B30&lt;30,Main!$B$33,Main!$B$34)))))*OptimumBenefits!$B30</f>
        <v>0.93800000000000006</v>
      </c>
      <c r="IW30" s="418">
        <f ca="1">IV30*IF($B30=Salary!$B30,Salary!$I30,"")</f>
        <v>64954.417697080018</v>
      </c>
      <c r="IX30" s="419">
        <f ca="1">IF($B30&lt;Main!$B$10,0,(VLOOKUP(IU30,'Survival Probability'!$A$3:$F$98,6)/(1+Main!$B$5)^(OptimumBenefits!IU30-OptimumBenefits!$A30))*(VLOOKUP(IU30,'Survival Probability'!$A$3:$F$98,3)/VLOOKUP($A30,'Survival Probability'!$A$3:$F$98,3)))</f>
        <v>2.4646363822002786</v>
      </c>
      <c r="IY30" s="282">
        <f t="shared" ca="1" si="100"/>
        <v>160089.02104085704</v>
      </c>
      <c r="IZ30" s="200">
        <f t="shared" ref="IZ30:KP30" si="1768">IZ29</f>
        <v>76</v>
      </c>
      <c r="JA30" s="416">
        <f>IF($B30&lt;Main!$B$10,0,HLOOKUP(IZ30,ReplacementRates!$A$3:$BE$59,ReplacementRates!$A29-5,1))*IF(Main!$B$30=1,Main!$B$31,(IF(OptimumBenefits!$B30&lt;20,Main!$B$31,IF(OptimumBenefits!$B30&lt;25,Main!$B$32,IF(OptimumBenefits!$B30&lt;30,Main!$B$33,Main!$B$34)))))*OptimumBenefits!$B30</f>
        <v>0.93800000000000006</v>
      </c>
      <c r="JB30" s="418">
        <f ca="1">JA30*IF($B30=Salary!$B30,Salary!$I30,"")</f>
        <v>64954.417697080018</v>
      </c>
      <c r="JC30" s="419">
        <f ca="1">IF($B30&lt;Main!$B$10,0,(VLOOKUP(IZ30,'Survival Probability'!$A$3:$F$98,6)/(1+Main!$B$5)^(OptimumBenefits!IZ30-OptimumBenefits!$A30))*(VLOOKUP(IZ30,'Survival Probability'!$A$3:$F$98,3)/VLOOKUP($A30,'Survival Probability'!$A$3:$F$98,3)))</f>
        <v>2.2158219064886424</v>
      </c>
      <c r="JD30" s="282">
        <f t="shared" ca="1" si="102"/>
        <v>143927.42165640346</v>
      </c>
      <c r="JE30" s="200">
        <f t="shared" ref="JE30:KP30" si="1769">JE29</f>
        <v>77</v>
      </c>
      <c r="JF30" s="416">
        <f>IF($B30&lt;Main!$B$10,0,HLOOKUP(JE30,ReplacementRates!$A$3:$BE$59,ReplacementRates!$A29-5,1))*IF(Main!$B$30=1,Main!$B$31,(IF(OptimumBenefits!$B30&lt;20,Main!$B$31,IF(OptimumBenefits!$B30&lt;25,Main!$B$32,IF(OptimumBenefits!$B30&lt;30,Main!$B$33,Main!$B$34)))))*OptimumBenefits!$B30</f>
        <v>0.93800000000000006</v>
      </c>
      <c r="JG30" s="418">
        <f ca="1">JF30*IF($B30=Salary!$B30,Salary!$I30,"")</f>
        <v>64954.417697080018</v>
      </c>
      <c r="JH30" s="419">
        <f ca="1">IF($B30&lt;Main!$B$10,0,(VLOOKUP(JE30,'Survival Probability'!$A$3:$F$98,6)/(1+Main!$B$5)^(OptimumBenefits!JE30-OptimumBenefits!$A30))*(VLOOKUP(JE30,'Survival Probability'!$A$3:$F$98,3)/VLOOKUP($A30,'Survival Probability'!$A$3:$F$98,3)))</f>
        <v>1.9871470236912658</v>
      </c>
      <c r="JI30" s="282">
        <f t="shared" ca="1" si="104"/>
        <v>129073.97780235184</v>
      </c>
      <c r="JJ30" s="200">
        <f t="shared" ref="JJ30:KP30" si="1770">JJ29</f>
        <v>78</v>
      </c>
      <c r="JK30" s="416">
        <f>IF($B30&lt;Main!$B$10,0,HLOOKUP(JJ30,ReplacementRates!$A$3:$BE$59,ReplacementRates!$A29-5,1))*IF(Main!$B$30=1,Main!$B$31,(IF(OptimumBenefits!$B30&lt;20,Main!$B$31,IF(OptimumBenefits!$B30&lt;25,Main!$B$32,IF(OptimumBenefits!$B30&lt;30,Main!$B$33,Main!$B$34)))))*OptimumBenefits!$B30</f>
        <v>0.93800000000000006</v>
      </c>
      <c r="JL30" s="418">
        <f ca="1">JK30*IF($B30=Salary!$B30,Salary!$I30,"")</f>
        <v>64954.417697080018</v>
      </c>
      <c r="JM30" s="419">
        <f ca="1">IF($B30&lt;Main!$B$10,0,(VLOOKUP(JJ30,'Survival Probability'!$A$3:$F$98,6)/(1+Main!$B$5)^(OptimumBenefits!JJ30-OptimumBenefits!$A30))*(VLOOKUP(JJ30,'Survival Probability'!$A$3:$F$98,3)/VLOOKUP($A30,'Survival Probability'!$A$3:$F$98,3)))</f>
        <v>1.7773476575795244</v>
      </c>
      <c r="JN30" s="282">
        <f t="shared" ca="1" si="106"/>
        <v>115446.58214334717</v>
      </c>
      <c r="JO30" s="200">
        <f t="shared" ref="JO30:KP30" si="1771">JO29</f>
        <v>79</v>
      </c>
      <c r="JP30" s="416">
        <f>IF($B30&lt;Main!$B$10,0,HLOOKUP(JO30,ReplacementRates!$A$3:$BE$59,ReplacementRates!$A29-5,1))*IF(Main!$B$30=1,Main!$B$31,(IF(OptimumBenefits!$B30&lt;20,Main!$B$31,IF(OptimumBenefits!$B30&lt;25,Main!$B$32,IF(OptimumBenefits!$B30&lt;30,Main!$B$33,Main!$B$34)))))*OptimumBenefits!$B30</f>
        <v>0.93800000000000006</v>
      </c>
      <c r="JQ30" s="418">
        <f ca="1">JP30*IF($B30=Salary!$B30,Salary!$I30,"")</f>
        <v>64954.417697080018</v>
      </c>
      <c r="JR30" s="419">
        <f ca="1">IF($B30&lt;Main!$B$10,0,(VLOOKUP(JO30,'Survival Probability'!$A$3:$F$98,6)/(1+Main!$B$5)^(OptimumBenefits!JO30-OptimumBenefits!$A30))*(VLOOKUP(JO30,'Survival Probability'!$A$3:$F$98,3)/VLOOKUP($A30,'Survival Probability'!$A$3:$F$98,3)))</f>
        <v>1.5851925092765509</v>
      </c>
      <c r="JS30" s="282">
        <f t="shared" ca="1" si="108"/>
        <v>102965.25637783148</v>
      </c>
      <c r="JT30" s="200">
        <f t="shared" ref="JT30:KP30" si="1772">JT29</f>
        <v>80</v>
      </c>
      <c r="JU30" s="416">
        <f>IF($B30&lt;Main!$B$10,0,HLOOKUP(JT30,ReplacementRates!$A$3:$BE$59,ReplacementRates!$A29-5,1))*IF(Main!$B$30=1,Main!$B$31,(IF(OptimumBenefits!$B30&lt;20,Main!$B$31,IF(OptimumBenefits!$B30&lt;25,Main!$B$32,IF(OptimumBenefits!$B30&lt;30,Main!$B$33,Main!$B$34)))))*OptimumBenefits!$B30</f>
        <v>0.93800000000000006</v>
      </c>
      <c r="JV30" s="418">
        <f ca="1">JU30*IF($B30=Salary!$B30,Salary!$I30,"")</f>
        <v>64954.417697080018</v>
      </c>
      <c r="JW30" s="419">
        <f ca="1">IF($B30&lt;Main!$B$10,0,(VLOOKUP(JT30,'Survival Probability'!$A$3:$F$98,6)/(1+Main!$B$5)^(OptimumBenefits!JT30-OptimumBenefits!$A30))*(VLOOKUP(JT30,'Survival Probability'!$A$3:$F$98,3)/VLOOKUP($A30,'Survival Probability'!$A$3:$F$98,3)))</f>
        <v>1.4094695657147753</v>
      </c>
      <c r="JX30" s="282">
        <f t="shared" ca="1" si="110"/>
        <v>91551.274902759484</v>
      </c>
      <c r="JY30" s="200">
        <f t="shared" ref="JY30:KP30" si="1773">JY29</f>
        <v>81</v>
      </c>
      <c r="JZ30" s="416">
        <f>IF($B30&lt;Main!$B$10,0,HLOOKUP(JY30,ReplacementRates!$A$3:$BE$59,ReplacementRates!$A29-5,1))*IF(Main!$B$30=1,Main!$B$31,(IF(OptimumBenefits!$B30&lt;20,Main!$B$31,IF(OptimumBenefits!$B30&lt;25,Main!$B$32,IF(OptimumBenefits!$B30&lt;30,Main!$B$33,Main!$B$34)))))*OptimumBenefits!$B30</f>
        <v>0.93800000000000006</v>
      </c>
      <c r="KA30" s="418">
        <f ca="1">JZ30*IF($B30=Salary!$B30,Salary!$I30,"")</f>
        <v>64954.417697080018</v>
      </c>
      <c r="KB30" s="419">
        <f ca="1">IF($B30&lt;Main!$B$10,0,(VLOOKUP(JY30,'Survival Probability'!$A$3:$F$98,6)/(1+Main!$B$5)^(OptimumBenefits!JY30-OptimumBenefits!$A30))*(VLOOKUP(JY30,'Survival Probability'!$A$3:$F$98,3)/VLOOKUP($A30,'Survival Probability'!$A$3:$F$98,3)))</f>
        <v>1.2490495817964906</v>
      </c>
      <c r="KC30" s="282">
        <f t="shared" ca="1" si="112"/>
        <v>81131.28826037237</v>
      </c>
      <c r="KD30" s="200">
        <f t="shared" ref="KD30:KP30" si="1774">KD29</f>
        <v>82</v>
      </c>
      <c r="KE30" s="416">
        <f>IF($B30&lt;Main!$B$10,0,HLOOKUP(KD30,ReplacementRates!$A$3:$BE$59,ReplacementRates!$A29-5,1))*IF(Main!$B$30=1,Main!$B$31,(IF(OptimumBenefits!$B30&lt;20,Main!$B$31,IF(OptimumBenefits!$B30&lt;25,Main!$B$32,IF(OptimumBenefits!$B30&lt;30,Main!$B$33,Main!$B$34)))))*OptimumBenefits!$B30</f>
        <v>0.93800000000000006</v>
      </c>
      <c r="KF30" s="418">
        <f ca="1">KE30*IF($B30=Salary!$B30,Salary!$I30,"")</f>
        <v>64954.417697080018</v>
      </c>
      <c r="KG30" s="419">
        <f ca="1">IF($B30&lt;Main!$B$10,0,(VLOOKUP(KD30,'Survival Probability'!$A$3:$F$98,6)/(1+Main!$B$5)^(OptimumBenefits!KD30-OptimumBenefits!$A30))*(VLOOKUP(KD30,'Survival Probability'!$A$3:$F$98,3)/VLOOKUP($A30,'Survival Probability'!$A$3:$F$98,3)))</f>
        <v>1.1028812012057072</v>
      </c>
      <c r="KH30" s="282">
        <f t="shared" ca="1" si="114"/>
        <v>71637.00621337285</v>
      </c>
      <c r="KI30" s="200">
        <f t="shared" ref="KI30:KP30" si="1775">KI29</f>
        <v>83</v>
      </c>
      <c r="KJ30" s="416">
        <f>IF($B30&lt;Main!$B$10,0,HLOOKUP(KI30,ReplacementRates!$A$3:$BE$59,ReplacementRates!$A29-5,1))*IF(Main!$B$30=1,Main!$B$31,(IF(OptimumBenefits!$B30&lt;20,Main!$B$31,IF(OptimumBenefits!$B30&lt;25,Main!$B$32,IF(OptimumBenefits!$B30&lt;30,Main!$B$33,Main!$B$34)))))*OptimumBenefits!$B30</f>
        <v>0.93800000000000006</v>
      </c>
      <c r="KK30" s="418">
        <f ca="1">KJ30*IF($B30=Salary!$B30,Salary!$I30,"")</f>
        <v>64954.417697080018</v>
      </c>
      <c r="KL30" s="419">
        <f ca="1">IF($B30&lt;Main!$B$10,0,(VLOOKUP(KI30,'Survival Probability'!$A$3:$F$98,6)/(1+Main!$B$5)^(OptimumBenefits!KI30-OptimumBenefits!$A30))*(VLOOKUP(KI30,'Survival Probability'!$A$3:$F$98,3)/VLOOKUP($A30,'Survival Probability'!$A$3:$F$98,3)))</f>
        <v>0.96998496340436202</v>
      </c>
      <c r="KM30" s="282">
        <f t="shared" ca="1" si="116"/>
        <v>63004.808472853809</v>
      </c>
      <c r="KN30" s="200">
        <f t="shared" ref="KN30:KP30" si="1776">KN29</f>
        <v>84</v>
      </c>
      <c r="KO30" s="416">
        <f>IF($B30&lt;Main!$B$10,0,HLOOKUP(KN30,ReplacementRates!$A$3:$BE$59,ReplacementRates!$A29-5,1))*IF(Main!$B$30=1,Main!$B$31,(IF(OptimumBenefits!$B30&lt;20,Main!$B$31,IF(OptimumBenefits!$B30&lt;25,Main!$B$32,IF(OptimumBenefits!$B30&lt;30,Main!$B$33,Main!$B$34)))))*OptimumBenefits!$B30</f>
        <v>0.93800000000000006</v>
      </c>
      <c r="KP30" s="418">
        <f ca="1">KO30*IF($B30=Salary!$B30,Salary!$I30,"")</f>
        <v>64954.417697080018</v>
      </c>
    </row>
    <row r="31" spans="1:302">
      <c r="A31" s="205">
        <f t="shared" si="178"/>
        <v>54</v>
      </c>
      <c r="B31" s="205">
        <v>29</v>
      </c>
      <c r="C31" s="205" t="e">
        <f t="shared" ca="1" si="357"/>
        <v>#N/A</v>
      </c>
      <c r="D31" s="271">
        <f t="shared" ca="1" si="536"/>
        <v>638627.70525068347</v>
      </c>
      <c r="E31" s="201">
        <f t="shared" si="179"/>
        <v>25</v>
      </c>
      <c r="F31" s="416">
        <f>IF($B31&lt;Main!$B$10,0,HLOOKUP(E31,ReplacementRates!$A$3:$BE$59,ReplacementRates!$A30-5,1))*IF(Main!$B$30=1,Main!$B$31,(IF(OptimumBenefits!$B31&lt;20,Main!$B$31,IF(OptimumBenefits!$B31&lt;25,Main!$B$32,IF(OptimumBenefits!$B31&lt;30,Main!$B$33,Main!$B$34)))))*OptimumBenefits!$B31</f>
        <v>0</v>
      </c>
      <c r="G31" s="418">
        <f ca="1">F31*IF($B31=Salary!$B31,Salary!$I31,"")</f>
        <v>0</v>
      </c>
      <c r="H31" s="419">
        <f ca="1">IF($B31&lt;Main!$B$10,0,(VLOOKUP(E31,'Survival Probability'!$A$3:$F$98,6)/(1+Main!$B$5)^(OptimumBenefits!E31-OptimumBenefits!$A31))*(VLOOKUP(E31,'Survival Probability'!$A$3:$F$98,3)/VLOOKUP($A31,'Survival Probability'!$A$3:$F$98,3)))</f>
        <v>7.2200460558146533</v>
      </c>
      <c r="I31" s="282">
        <f t="shared" si="1599"/>
        <v>0</v>
      </c>
      <c r="J31" s="200">
        <f t="shared" ref="J31:N31" si="1777">J30</f>
        <v>26</v>
      </c>
      <c r="K31" s="416">
        <f>IF($B31&lt;Main!$B$10,0,HLOOKUP(J31,ReplacementRates!$A$3:$BE$59,ReplacementRates!$A30-5,1))*IF(Main!$B$30=1,Main!$B$31,(IF(OptimumBenefits!$B31&lt;20,Main!$B$31,IF(OptimumBenefits!$B31&lt;25,Main!$B$32,IF(OptimumBenefits!$B31&lt;30,Main!$B$33,Main!$B$34)))))*OptimumBenefits!$B31</f>
        <v>0</v>
      </c>
      <c r="L31" s="418">
        <f ca="1">K31*IF($B31=Salary!$B31,Salary!$I31,"")</f>
        <v>0</v>
      </c>
      <c r="M31" s="419">
        <f ca="1">IF($B31&lt;Main!$B$10,0,(VLOOKUP(J31,'Survival Probability'!$A$3:$F$98,6)/(1+Main!$B$5)^(OptimumBenefits!J31-OptimumBenefits!$A31))*(VLOOKUP(J31,'Survival Probability'!$A$3:$F$98,3)/VLOOKUP($A31,'Survival Probability'!$A$3:$F$98,3)))</f>
        <v>6.7465131462826999</v>
      </c>
      <c r="N31" s="282">
        <f t="shared" si="2"/>
        <v>0</v>
      </c>
      <c r="O31" s="200">
        <f t="shared" ref="O31:BZ31" si="1778">O30</f>
        <v>27</v>
      </c>
      <c r="P31" s="416">
        <f>IF($B31&lt;Main!$B$10,0,HLOOKUP(O31,ReplacementRates!$A$3:$BE$59,ReplacementRates!$A30-5,1))*IF(Main!$B$30=1,Main!$B$31,(IF(OptimumBenefits!$B31&lt;20,Main!$B$31,IF(OptimumBenefits!$B31&lt;25,Main!$B$32,IF(OptimumBenefits!$B31&lt;30,Main!$B$33,Main!$B$34)))))*OptimumBenefits!$B31</f>
        <v>0</v>
      </c>
      <c r="Q31" s="418">
        <f ca="1">P31*IF($B31=Salary!$B31,Salary!$I31,"")</f>
        <v>0</v>
      </c>
      <c r="R31" s="419">
        <f ca="1">IF($B31&lt;Main!$B$10,0,(VLOOKUP(O31,'Survival Probability'!$A$3:$F$98,6)/(1+Main!$B$5)^(OptimumBenefits!O31-OptimumBenefits!$A31))*(VLOOKUP(O31,'Survival Probability'!$A$3:$F$98,3)/VLOOKUP($A31,'Survival Probability'!$A$3:$F$98,3)))</f>
        <v>6.3039462087337892</v>
      </c>
      <c r="S31" s="282">
        <f t="shared" si="4"/>
        <v>0</v>
      </c>
      <c r="T31" s="200">
        <f t="shared" ref="T31:CE31" si="1779">T30</f>
        <v>28</v>
      </c>
      <c r="U31" s="416">
        <f>IF($B31&lt;Main!$B$10,0,HLOOKUP(T31,ReplacementRates!$A$3:$BE$59,ReplacementRates!$A30-5,1))*IF(Main!$B$30=1,Main!$B$31,(IF(OptimumBenefits!$B31&lt;20,Main!$B$31,IF(OptimumBenefits!$B31&lt;25,Main!$B$32,IF(OptimumBenefits!$B31&lt;30,Main!$B$33,Main!$B$34)))))*OptimumBenefits!$B31</f>
        <v>0</v>
      </c>
      <c r="V31" s="418">
        <f ca="1">U31*IF($B31=Salary!$B31,Salary!$I31,"")</f>
        <v>0</v>
      </c>
      <c r="W31" s="419">
        <f ca="1">IF($B31&lt;Main!$B$10,0,(VLOOKUP(T31,'Survival Probability'!$A$3:$F$98,6)/(1+Main!$B$5)^(OptimumBenefits!T31-OptimumBenefits!$A31))*(VLOOKUP(T31,'Survival Probability'!$A$3:$F$98,3)/VLOOKUP($A31,'Survival Probability'!$A$3:$F$98,3)))</f>
        <v>5.8903243624192969</v>
      </c>
      <c r="X31" s="282">
        <f t="shared" si="6"/>
        <v>0</v>
      </c>
      <c r="Y31" s="200">
        <f t="shared" ref="Y31:CJ31" si="1780">Y30</f>
        <v>29</v>
      </c>
      <c r="Z31" s="416">
        <f>IF($B31&lt;Main!$B$10,0,HLOOKUP(Y31,ReplacementRates!$A$3:$BE$59,ReplacementRates!$A30-5,1))*IF(Main!$B$30=1,Main!$B$31,(IF(OptimumBenefits!$B31&lt;20,Main!$B$31,IF(OptimumBenefits!$B31&lt;25,Main!$B$32,IF(OptimumBenefits!$B31&lt;30,Main!$B$33,Main!$B$34)))))*OptimumBenefits!$B31</f>
        <v>0</v>
      </c>
      <c r="AA31" s="418">
        <f ca="1">Z31*IF($B31=Salary!$B31,Salary!$I31,"")</f>
        <v>0</v>
      </c>
      <c r="AB31" s="419">
        <f ca="1">IF($B31&lt;Main!$B$10,0,(VLOOKUP(Y31,'Survival Probability'!$A$3:$F$98,6)/(1+Main!$B$5)^(OptimumBenefits!Y31-OptimumBenefits!$A31))*(VLOOKUP(Y31,'Survival Probability'!$A$3:$F$98,3)/VLOOKUP($A31,'Survival Probability'!$A$3:$F$98,3)))</f>
        <v>5.5037589920994359</v>
      </c>
      <c r="AC31" s="282">
        <f t="shared" si="8"/>
        <v>0</v>
      </c>
      <c r="AD31" s="200">
        <f t="shared" ref="AD31:CO31" si="1781">AD30</f>
        <v>30</v>
      </c>
      <c r="AE31" s="416">
        <f>IF($B31&lt;Main!$B$10,0,HLOOKUP(AD31,ReplacementRates!$A$3:$BE$59,ReplacementRates!$A30-5,1))*IF(Main!$B$30=1,Main!$B$31,(IF(OptimumBenefits!$B31&lt;20,Main!$B$31,IF(OptimumBenefits!$B31&lt;25,Main!$B$32,IF(OptimumBenefits!$B31&lt;30,Main!$B$33,Main!$B$34)))))*OptimumBenefits!$B31</f>
        <v>0</v>
      </c>
      <c r="AF31" s="418">
        <f ca="1">AE31*IF($B31=Salary!$B31,Salary!$I31,"")</f>
        <v>0</v>
      </c>
      <c r="AG31" s="419">
        <f ca="1">IF($B31&lt;Main!$B$10,0,(VLOOKUP(AD31,'Survival Probability'!$A$3:$F$98,6)/(1+Main!$B$5)^(OptimumBenefits!AD31-OptimumBenefits!$A31))*(VLOOKUP(AD31,'Survival Probability'!$A$3:$F$98,3)/VLOOKUP($A31,'Survival Probability'!$A$3:$F$98,3)))</f>
        <v>5.1424852151178841</v>
      </c>
      <c r="AH31" s="282">
        <f t="shared" si="10"/>
        <v>0</v>
      </c>
      <c r="AI31" s="200">
        <f t="shared" ref="AI31:CT31" si="1782">AI30</f>
        <v>31</v>
      </c>
      <c r="AJ31" s="416">
        <f>IF($B31&lt;Main!$B$10,0,HLOOKUP(AI31,ReplacementRates!$A$3:$BE$59,ReplacementRates!$A30-5,1))*IF(Main!$B$30=1,Main!$B$31,(IF(OptimumBenefits!$B31&lt;20,Main!$B$31,IF(OptimumBenefits!$B31&lt;25,Main!$B$32,IF(OptimumBenefits!$B31&lt;30,Main!$B$33,Main!$B$34)))))*OptimumBenefits!$B31</f>
        <v>0</v>
      </c>
      <c r="AK31" s="418">
        <f ca="1">AJ31*IF($B31=Salary!$B31,Salary!$I31,"")</f>
        <v>0</v>
      </c>
      <c r="AL31" s="419">
        <f ca="1">IF($B31&lt;Main!$B$10,0,(VLOOKUP(AI31,'Survival Probability'!$A$3:$F$98,6)/(1+Main!$B$5)^(OptimumBenefits!AI31-OptimumBenefits!$A31))*(VLOOKUP(AI31,'Survival Probability'!$A$3:$F$98,3)/VLOOKUP($A31,'Survival Probability'!$A$3:$F$98,3)))</f>
        <v>4.804854147806588</v>
      </c>
      <c r="AM31" s="282">
        <f t="shared" si="12"/>
        <v>0</v>
      </c>
      <c r="AN31" s="200">
        <f t="shared" ref="AN31:CY31" si="1783">AN30</f>
        <v>32</v>
      </c>
      <c r="AO31" s="416">
        <f>IF($B31&lt;Main!$B$10,0,HLOOKUP(AN31,ReplacementRates!$A$3:$BE$59,ReplacementRates!$A30-5,1))*IF(Main!$B$30=1,Main!$B$31,(IF(OptimumBenefits!$B31&lt;20,Main!$B$31,IF(OptimumBenefits!$B31&lt;25,Main!$B$32,IF(OptimumBenefits!$B31&lt;30,Main!$B$33,Main!$B$34)))))*OptimumBenefits!$B31</f>
        <v>0</v>
      </c>
      <c r="AP31" s="418">
        <f ca="1">AO31*IF($B31=Salary!$B31,Salary!$I31,"")</f>
        <v>0</v>
      </c>
      <c r="AQ31" s="419">
        <f ca="1">IF($B31&lt;Main!$B$10,0,(VLOOKUP(AN31,'Survival Probability'!$A$3:$F$98,6)/(1+Main!$B$5)^(OptimumBenefits!AN31-OptimumBenefits!$A31))*(VLOOKUP(AN31,'Survival Probability'!$A$3:$F$98,3)/VLOOKUP($A31,'Survival Probability'!$A$3:$F$98,3)))</f>
        <v>4.4892997344124943</v>
      </c>
      <c r="AR31" s="282">
        <f t="shared" si="14"/>
        <v>0</v>
      </c>
      <c r="AS31" s="200">
        <f t="shared" ref="AS31:DD31" si="1784">AS30</f>
        <v>33</v>
      </c>
      <c r="AT31" s="416">
        <f>IF($B31&lt;Main!$B$10,0,HLOOKUP(AS31,ReplacementRates!$A$3:$BE$59,ReplacementRates!$A30-5,1))*IF(Main!$B$30=1,Main!$B$31,(IF(OptimumBenefits!$B31&lt;20,Main!$B$31,IF(OptimumBenefits!$B31&lt;25,Main!$B$32,IF(OptimumBenefits!$B31&lt;30,Main!$B$33,Main!$B$34)))))*OptimumBenefits!$B31</f>
        <v>0</v>
      </c>
      <c r="AU31" s="418">
        <f ca="1">AT31*IF($B31=Salary!$B31,Salary!$I31,"")</f>
        <v>0</v>
      </c>
      <c r="AV31" s="419">
        <f ca="1">IF($B31&lt;Main!$B$10,0,(VLOOKUP(AS31,'Survival Probability'!$A$3:$F$98,6)/(1+Main!$B$5)^(OptimumBenefits!AS31-OptimumBenefits!$A31))*(VLOOKUP(AS31,'Survival Probability'!$A$3:$F$98,3)/VLOOKUP($A31,'Survival Probability'!$A$3:$F$98,3)))</f>
        <v>4.1943875802269712</v>
      </c>
      <c r="AW31" s="282">
        <f t="shared" si="16"/>
        <v>0</v>
      </c>
      <c r="AX31" s="200">
        <f t="shared" ref="AX31:DI31" si="1785">AX30</f>
        <v>34</v>
      </c>
      <c r="AY31" s="416">
        <f>IF($B31&lt;Main!$B$10,0,HLOOKUP(AX31,ReplacementRates!$A$3:$BE$59,ReplacementRates!$A30-5,1))*IF(Main!$B$30=1,Main!$B$31,(IF(OptimumBenefits!$B31&lt;20,Main!$B$31,IF(OptimumBenefits!$B31&lt;25,Main!$B$32,IF(OptimumBenefits!$B31&lt;30,Main!$B$33,Main!$B$34)))))*OptimumBenefits!$B31</f>
        <v>0</v>
      </c>
      <c r="AZ31" s="418">
        <f ca="1">AY31*IF($B31=Salary!$B31,Salary!$I31,"")</f>
        <v>0</v>
      </c>
      <c r="BA31" s="419">
        <f ca="1">IF($B31&lt;Main!$B$10,0,(VLOOKUP(AX31,'Survival Probability'!$A$3:$F$98,6)/(1+Main!$B$5)^(OptimumBenefits!AX31-OptimumBenefits!$A31))*(VLOOKUP(AX31,'Survival Probability'!$A$3:$F$98,3)/VLOOKUP($A31,'Survival Probability'!$A$3:$F$98,3)))</f>
        <v>3.9187761609327612</v>
      </c>
      <c r="BB31" s="282">
        <f t="shared" si="18"/>
        <v>0</v>
      </c>
      <c r="BC31" s="200">
        <f t="shared" ref="BC31:DN31" si="1786">BC30</f>
        <v>35</v>
      </c>
      <c r="BD31" s="416">
        <f>IF($B31&lt;Main!$B$10,0,HLOOKUP(BC31,ReplacementRates!$A$3:$BE$59,ReplacementRates!$A30-5,1))*IF(Main!$B$30=1,Main!$B$31,(IF(OptimumBenefits!$B31&lt;20,Main!$B$31,IF(OptimumBenefits!$B31&lt;25,Main!$B$32,IF(OptimumBenefits!$B31&lt;30,Main!$B$33,Main!$B$34)))))*OptimumBenefits!$B31</f>
        <v>0</v>
      </c>
      <c r="BE31" s="418">
        <f ca="1">BD31*IF($B31=Salary!$B31,Salary!$I31,"")</f>
        <v>0</v>
      </c>
      <c r="BF31" s="419">
        <f ca="1">IF($B31&lt;Main!$B$10,0,(VLOOKUP(BC31,'Survival Probability'!$A$3:$F$98,6)/(1+Main!$B$5)^(OptimumBenefits!BC31-OptimumBenefits!$A31))*(VLOOKUP(BC31,'Survival Probability'!$A$3:$F$98,3)/VLOOKUP($A31,'Survival Probability'!$A$3:$F$98,3)))</f>
        <v>3.6612129932060444</v>
      </c>
      <c r="BG31" s="282">
        <f t="shared" si="20"/>
        <v>0</v>
      </c>
      <c r="BH31" s="200">
        <f t="shared" ref="BH31:DS31" si="1787">BH30</f>
        <v>36</v>
      </c>
      <c r="BI31" s="416">
        <f>IF($B31&lt;Main!$B$10,0,HLOOKUP(BH31,ReplacementRates!$A$3:$BE$59,ReplacementRates!$A30-5,1))*IF(Main!$B$30=1,Main!$B$31,(IF(OptimumBenefits!$B31&lt;20,Main!$B$31,IF(OptimumBenefits!$B31&lt;25,Main!$B$32,IF(OptimumBenefits!$B31&lt;30,Main!$B$33,Main!$B$34)))))*OptimumBenefits!$B31</f>
        <v>0</v>
      </c>
      <c r="BJ31" s="418">
        <f ca="1">BI31*IF($B31=Salary!$B31,Salary!$I31,"")</f>
        <v>0</v>
      </c>
      <c r="BK31" s="419">
        <f ca="1">IF($B31&lt;Main!$B$10,0,(VLOOKUP(BH31,'Survival Probability'!$A$3:$F$98,6)/(1+Main!$B$5)^(OptimumBenefits!BH31-OptimumBenefits!$A31))*(VLOOKUP(BH31,'Survival Probability'!$A$3:$F$98,3)/VLOOKUP($A31,'Survival Probability'!$A$3:$F$98,3)))</f>
        <v>3.4205266596136741</v>
      </c>
      <c r="BL31" s="282">
        <f t="shared" si="22"/>
        <v>0</v>
      </c>
      <c r="BM31" s="200">
        <f t="shared" ref="BM31:DX31" si="1788">BM30</f>
        <v>37</v>
      </c>
      <c r="BN31" s="416">
        <f>IF($B31&lt;Main!$B$10,0,HLOOKUP(BM31,ReplacementRates!$A$3:$BE$59,ReplacementRates!$A30-5,1))*IF(Main!$B$30=1,Main!$B$31,(IF(OptimumBenefits!$B31&lt;20,Main!$B$31,IF(OptimumBenefits!$B31&lt;25,Main!$B$32,IF(OptimumBenefits!$B31&lt;30,Main!$B$33,Main!$B$34)))))*OptimumBenefits!$B31</f>
        <v>0</v>
      </c>
      <c r="BO31" s="418">
        <f ca="1">BN31*IF($B31=Salary!$B31,Salary!$I31,"")</f>
        <v>0</v>
      </c>
      <c r="BP31" s="419">
        <f ca="1">IF($B31&lt;Main!$B$10,0,(VLOOKUP(BM31,'Survival Probability'!$A$3:$F$98,6)/(1+Main!$B$5)^(OptimumBenefits!BM31-OptimumBenefits!$A31))*(VLOOKUP(BM31,'Survival Probability'!$A$3:$F$98,3)/VLOOKUP($A31,'Survival Probability'!$A$3:$F$98,3)))</f>
        <v>3.1955875024543188</v>
      </c>
      <c r="BQ31" s="282">
        <f t="shared" si="24"/>
        <v>0</v>
      </c>
      <c r="BR31" s="200">
        <f t="shared" ref="BR31:EC31" si="1789">BR30</f>
        <v>38</v>
      </c>
      <c r="BS31" s="416">
        <f>IF($B31&lt;Main!$B$10,0,HLOOKUP(BR31,ReplacementRates!$A$3:$BE$59,ReplacementRates!$A30-5,1))*IF(Main!$B$30=1,Main!$B$31,(IF(OptimumBenefits!$B31&lt;20,Main!$B$31,IF(OptimumBenefits!$B31&lt;25,Main!$B$32,IF(OptimumBenefits!$B31&lt;30,Main!$B$33,Main!$B$34)))))*OptimumBenefits!$B31</f>
        <v>0</v>
      </c>
      <c r="BT31" s="418">
        <f ca="1">BS31*IF($B31=Salary!$B31,Salary!$I31,"")</f>
        <v>0</v>
      </c>
      <c r="BU31" s="419">
        <f ca="1">IF($B31&lt;Main!$B$10,0,(VLOOKUP(BR31,'Survival Probability'!$A$3:$F$98,6)/(1+Main!$B$5)^(OptimumBenefits!BR31-OptimumBenefits!$A31))*(VLOOKUP(BR31,'Survival Probability'!$A$3:$F$98,3)/VLOOKUP($A31,'Survival Probability'!$A$3:$F$98,3)))</f>
        <v>2.9853787514361594</v>
      </c>
      <c r="BV31" s="282">
        <f t="shared" si="26"/>
        <v>0</v>
      </c>
      <c r="BW31" s="200">
        <f t="shared" ref="BW31:EH31" si="1790">BW30</f>
        <v>39</v>
      </c>
      <c r="BX31" s="416">
        <f>IF($B31&lt;Main!$B$10,0,HLOOKUP(BW31,ReplacementRates!$A$3:$BE$59,ReplacementRates!$A30-5,1))*IF(Main!$B$30=1,Main!$B$31,(IF(OptimumBenefits!$B31&lt;20,Main!$B$31,IF(OptimumBenefits!$B31&lt;25,Main!$B$32,IF(OptimumBenefits!$B31&lt;30,Main!$B$33,Main!$B$34)))))*OptimumBenefits!$B31</f>
        <v>0</v>
      </c>
      <c r="BY31" s="418">
        <f ca="1">BX31*IF($B31=Salary!$B31,Salary!$I31,"")</f>
        <v>0</v>
      </c>
      <c r="BZ31" s="419">
        <f ca="1">IF($B31&lt;Main!$B$10,0,(VLOOKUP(BW31,'Survival Probability'!$A$3:$F$98,6)/(1+Main!$B$5)^(OptimumBenefits!BW31-OptimumBenefits!$A31))*(VLOOKUP(BW31,'Survival Probability'!$A$3:$F$98,3)/VLOOKUP($A31,'Survival Probability'!$A$3:$F$98,3)))</f>
        <v>2.7889479661184238</v>
      </c>
      <c r="CA31" s="282">
        <f t="shared" si="28"/>
        <v>0</v>
      </c>
      <c r="CB31" s="200">
        <f t="shared" ref="CB31:EM31" si="1791">CB30</f>
        <v>40</v>
      </c>
      <c r="CC31" s="416">
        <f>IF($B31&lt;Main!$B$10,0,HLOOKUP(CB31,ReplacementRates!$A$3:$BE$59,ReplacementRates!$A30-5,1))*IF(Main!$B$30=1,Main!$B$31,(IF(OptimumBenefits!$B31&lt;20,Main!$B$31,IF(OptimumBenefits!$B31&lt;25,Main!$B$32,IF(OptimumBenefits!$B31&lt;30,Main!$B$33,Main!$B$34)))))*OptimumBenefits!$B31</f>
        <v>0</v>
      </c>
      <c r="CD31" s="418">
        <f ca="1">CC31*IF($B31=Salary!$B31,Salary!$I31,"")</f>
        <v>0</v>
      </c>
      <c r="CE31" s="419">
        <f ca="1">IF($B31&lt;Main!$B$10,0,(VLOOKUP(CB31,'Survival Probability'!$A$3:$F$98,6)/(1+Main!$B$5)^(OptimumBenefits!CB31-OptimumBenefits!$A31))*(VLOOKUP(CB31,'Survival Probability'!$A$3:$F$98,3)/VLOOKUP($A31,'Survival Probability'!$A$3:$F$98,3)))</f>
        <v>2.6054022134647794</v>
      </c>
      <c r="CF31" s="282">
        <f t="shared" si="30"/>
        <v>0</v>
      </c>
      <c r="CG31" s="200">
        <f t="shared" ref="CG31:ER31" si="1792">CG30</f>
        <v>41</v>
      </c>
      <c r="CH31" s="416">
        <f>IF($B31&lt;Main!$B$10,0,HLOOKUP(CG31,ReplacementRates!$A$3:$BE$59,ReplacementRates!$A30-5,1))*IF(Main!$B$30=1,Main!$B$31,(IF(OptimumBenefits!$B31&lt;20,Main!$B$31,IF(OptimumBenefits!$B31&lt;25,Main!$B$32,IF(OptimumBenefits!$B31&lt;30,Main!$B$33,Main!$B$34)))))*OptimumBenefits!$B31</f>
        <v>0</v>
      </c>
      <c r="CI31" s="418">
        <f ca="1">CH31*IF($B31=Salary!$B31,Salary!$I31,"")</f>
        <v>0</v>
      </c>
      <c r="CJ31" s="419">
        <f ca="1">IF($B31&lt;Main!$B$10,0,(VLOOKUP(CG31,'Survival Probability'!$A$3:$F$98,6)/(1+Main!$B$5)^(OptimumBenefits!CG31-OptimumBenefits!$A31))*(VLOOKUP(CG31,'Survival Probability'!$A$3:$F$98,3)/VLOOKUP($A31,'Survival Probability'!$A$3:$F$98,3)))</f>
        <v>2.4339055288509099</v>
      </c>
      <c r="CK31" s="282">
        <f t="shared" si="32"/>
        <v>0</v>
      </c>
      <c r="CL31" s="200">
        <f t="shared" ref="CL31:EW31" si="1793">CL30</f>
        <v>42</v>
      </c>
      <c r="CM31" s="416">
        <f>IF($B31&lt;Main!$B$10,0,HLOOKUP(CL31,ReplacementRates!$A$3:$BE$59,ReplacementRates!$A30-5,1))*IF(Main!$B$30=1,Main!$B$31,(IF(OptimumBenefits!$B31&lt;20,Main!$B$31,IF(OptimumBenefits!$B31&lt;25,Main!$B$32,IF(OptimumBenefits!$B31&lt;30,Main!$B$33,Main!$B$34)))))*OptimumBenefits!$B31</f>
        <v>0</v>
      </c>
      <c r="CN31" s="418">
        <f ca="1">CM31*IF($B31=Salary!$B31,Salary!$I31,"")</f>
        <v>0</v>
      </c>
      <c r="CO31" s="419">
        <f ca="1">IF($B31&lt;Main!$B$10,0,(VLOOKUP(CL31,'Survival Probability'!$A$3:$F$98,6)/(1+Main!$B$5)^(OptimumBenefits!CL31-OptimumBenefits!$A31))*(VLOOKUP(CL31,'Survival Probability'!$A$3:$F$98,3)/VLOOKUP($A31,'Survival Probability'!$A$3:$F$98,3)))</f>
        <v>2.2735964680617298</v>
      </c>
      <c r="CP31" s="282">
        <f t="shared" si="34"/>
        <v>0</v>
      </c>
      <c r="CQ31" s="200">
        <f t="shared" ref="CQ31:FB31" si="1794">CQ30</f>
        <v>43</v>
      </c>
      <c r="CR31" s="416">
        <f>IF($B31&lt;Main!$B$10,0,HLOOKUP(CQ31,ReplacementRates!$A$3:$BE$59,ReplacementRates!$A30-5,1))*IF(Main!$B$30=1,Main!$B$31,(IF(OptimumBenefits!$B31&lt;20,Main!$B$31,IF(OptimumBenefits!$B31&lt;25,Main!$B$32,IF(OptimumBenefits!$B31&lt;30,Main!$B$33,Main!$B$34)))))*OptimumBenefits!$B31</f>
        <v>0</v>
      </c>
      <c r="CS31" s="418">
        <f ca="1">CR31*IF($B31=Salary!$B31,Salary!$I31,"")</f>
        <v>0</v>
      </c>
      <c r="CT31" s="419">
        <f ca="1">IF($B31&lt;Main!$B$10,0,(VLOOKUP(CQ31,'Survival Probability'!$A$3:$F$98,6)/(1+Main!$B$5)^(OptimumBenefits!CQ31-OptimumBenefits!$A31))*(VLOOKUP(CQ31,'Survival Probability'!$A$3:$F$98,3)/VLOOKUP($A31,'Survival Probability'!$A$3:$F$98,3)))</f>
        <v>2.1237599823687412</v>
      </c>
      <c r="CU31" s="282">
        <f t="shared" si="36"/>
        <v>0</v>
      </c>
      <c r="CV31" s="200">
        <f t="shared" ref="CV31:FG31" si="1795">CV30</f>
        <v>44</v>
      </c>
      <c r="CW31" s="416">
        <f>IF($B31&lt;Main!$B$10,0,HLOOKUP(CV31,ReplacementRates!$A$3:$BE$59,ReplacementRates!$A30-5,1))*IF(Main!$B$30=1,Main!$B$31,(IF(OptimumBenefits!$B31&lt;20,Main!$B$31,IF(OptimumBenefits!$B31&lt;25,Main!$B$32,IF(OptimumBenefits!$B31&lt;30,Main!$B$33,Main!$B$34)))))*OptimumBenefits!$B31</f>
        <v>0</v>
      </c>
      <c r="CX31" s="418">
        <f ca="1">CW31*IF($B31=Salary!$B31,Salary!$I31,"")</f>
        <v>0</v>
      </c>
      <c r="CY31" s="419">
        <f ca="1">IF($B31&lt;Main!$B$10,0,(VLOOKUP(CV31,'Survival Probability'!$A$3:$F$98,6)/(1+Main!$B$5)^(OptimumBenefits!CV31-OptimumBenefits!$A31))*(VLOOKUP(CV31,'Survival Probability'!$A$3:$F$98,3)/VLOOKUP($A31,'Survival Probability'!$A$3:$F$98,3)))</f>
        <v>1.9837236504433591</v>
      </c>
      <c r="CZ31" s="282">
        <f t="shared" si="38"/>
        <v>0</v>
      </c>
      <c r="DA31" s="200">
        <f t="shared" ref="DA31:FL31" si="1796">DA30</f>
        <v>45</v>
      </c>
      <c r="DB31" s="416">
        <f>IF($B31&lt;Main!$B$10,0,HLOOKUP(DA31,ReplacementRates!$A$3:$BE$59,ReplacementRates!$A30-5,1))*IF(Main!$B$30=1,Main!$B$31,(IF(OptimumBenefits!$B31&lt;20,Main!$B$31,IF(OptimumBenefits!$B31&lt;25,Main!$B$32,IF(OptimumBenefits!$B31&lt;30,Main!$B$33,Main!$B$34)))))*OptimumBenefits!$B31</f>
        <v>0</v>
      </c>
      <c r="DC31" s="418">
        <f ca="1">DB31*IF($B31=Salary!$B31,Salary!$I31,"")</f>
        <v>0</v>
      </c>
      <c r="DD31" s="419">
        <f ca="1">IF($B31&lt;Main!$B$10,0,(VLOOKUP(DA31,'Survival Probability'!$A$3:$F$98,6)/(1+Main!$B$5)^(OptimumBenefits!DA31-OptimumBenefits!$A31))*(VLOOKUP(DA31,'Survival Probability'!$A$3:$F$98,3)/VLOOKUP($A31,'Survival Probability'!$A$3:$F$98,3)))</f>
        <v>33.64723568150719</v>
      </c>
      <c r="DE31" s="282">
        <f t="shared" si="40"/>
        <v>0</v>
      </c>
      <c r="DF31" s="200">
        <f t="shared" ref="DF31:FQ31" si="1797">DF30</f>
        <v>46</v>
      </c>
      <c r="DG31" s="416">
        <f>IF($B31&lt;Main!$B$10,0,HLOOKUP(DF31,ReplacementRates!$A$3:$BE$59,ReplacementRates!$A30-5,1))*IF(Main!$B$30=1,Main!$B$31,(IF(OptimumBenefits!$B31&lt;20,Main!$B$31,IF(OptimumBenefits!$B31&lt;25,Main!$B$32,IF(OptimumBenefits!$B31&lt;30,Main!$B$33,Main!$B$34)))))*OptimumBenefits!$B31</f>
        <v>0</v>
      </c>
      <c r="DH31" s="418">
        <f ca="1">DG31*IF($B31=Salary!$B31,Salary!$I31,"")</f>
        <v>0</v>
      </c>
      <c r="DI31" s="419">
        <f ca="1">IF($B31&lt;Main!$B$10,0,(VLOOKUP(DF31,'Survival Probability'!$A$3:$F$98,6)/(1+Main!$B$5)^(OptimumBenefits!DF31-OptimumBenefits!$A31))*(VLOOKUP(DF31,'Survival Probability'!$A$3:$F$98,3)/VLOOKUP($A31,'Survival Probability'!$A$3:$F$98,3)))</f>
        <v>31.232200693131798</v>
      </c>
      <c r="DJ31" s="282">
        <f t="shared" si="42"/>
        <v>0</v>
      </c>
      <c r="DK31" s="200">
        <f t="shared" ref="DK31:FV31" si="1798">DK30</f>
        <v>47</v>
      </c>
      <c r="DL31" s="416">
        <f>IF($B31&lt;Main!$B$10,0,HLOOKUP(DK31,ReplacementRates!$A$3:$BE$59,ReplacementRates!$A30-5,1))*IF(Main!$B$30=1,Main!$B$31,(IF(OptimumBenefits!$B31&lt;20,Main!$B$31,IF(OptimumBenefits!$B31&lt;25,Main!$B$32,IF(OptimumBenefits!$B31&lt;30,Main!$B$33,Main!$B$34)))))*OptimumBenefits!$B31</f>
        <v>0</v>
      </c>
      <c r="DM31" s="418">
        <f ca="1">DL31*IF($B31=Salary!$B31,Salary!$I31,"")</f>
        <v>0</v>
      </c>
      <c r="DN31" s="419">
        <f ca="1">IF($B31&lt;Main!$B$10,0,(VLOOKUP(DK31,'Survival Probability'!$A$3:$F$98,6)/(1+Main!$B$5)^(OptimumBenefits!DK31-OptimumBenefits!$A31))*(VLOOKUP(DK31,'Survival Probability'!$A$3:$F$98,3)/VLOOKUP($A31,'Survival Probability'!$A$3:$F$98,3)))</f>
        <v>28.979999808429273</v>
      </c>
      <c r="DO31" s="282">
        <f t="shared" si="44"/>
        <v>0</v>
      </c>
      <c r="DP31" s="200">
        <f t="shared" ref="DP31:GA31" si="1799">DP30</f>
        <v>48</v>
      </c>
      <c r="DQ31" s="416">
        <f>IF($B31&lt;Main!$B$10,0,HLOOKUP(DP31,ReplacementRates!$A$3:$BE$59,ReplacementRates!$A30-5,1))*IF(Main!$B$30=1,Main!$B$31,(IF(OptimumBenefits!$B31&lt;20,Main!$B$31,IF(OptimumBenefits!$B31&lt;25,Main!$B$32,IF(OptimumBenefits!$B31&lt;30,Main!$B$33,Main!$B$34)))))*OptimumBenefits!$B31</f>
        <v>0</v>
      </c>
      <c r="DR31" s="418">
        <f ca="1">DQ31*IF($B31=Salary!$B31,Salary!$I31,"")</f>
        <v>0</v>
      </c>
      <c r="DS31" s="419">
        <f ca="1">IF($B31&lt;Main!$B$10,0,(VLOOKUP(DP31,'Survival Probability'!$A$3:$F$98,6)/(1+Main!$B$5)^(OptimumBenefits!DP31-OptimumBenefits!$A31))*(VLOOKUP(DP31,'Survival Probability'!$A$3:$F$98,3)/VLOOKUP($A31,'Survival Probability'!$A$3:$F$98,3)))</f>
        <v>26.87991472955807</v>
      </c>
      <c r="DT31" s="282">
        <f t="shared" si="46"/>
        <v>0</v>
      </c>
      <c r="DU31" s="200">
        <f t="shared" ref="DU31:GF31" si="1800">DU30</f>
        <v>49</v>
      </c>
      <c r="DV31" s="416">
        <f>IF($B31&lt;Main!$B$10,0,HLOOKUP(DU31,ReplacementRates!$A$3:$BE$59,ReplacementRates!$A30-5,1))*IF(Main!$B$30=1,Main!$B$31,(IF(OptimumBenefits!$B31&lt;20,Main!$B$31,IF(OptimumBenefits!$B31&lt;25,Main!$B$32,IF(OptimumBenefits!$B31&lt;30,Main!$B$33,Main!$B$34)))))*OptimumBenefits!$B31</f>
        <v>0</v>
      </c>
      <c r="DW31" s="418">
        <f ca="1">DV31*IF($B31=Salary!$B31,Salary!$I31,"")</f>
        <v>0</v>
      </c>
      <c r="DX31" s="419">
        <f ca="1">IF($B31&lt;Main!$B$10,0,(VLOOKUP(DU31,'Survival Probability'!$A$3:$F$98,6)/(1+Main!$B$5)^(OptimumBenefits!DU31-OptimumBenefits!$A31))*(VLOOKUP(DU31,'Survival Probability'!$A$3:$F$98,3)/VLOOKUP($A31,'Survival Probability'!$A$3:$F$98,3)))</f>
        <v>24.921922317052594</v>
      </c>
      <c r="DY31" s="282">
        <f t="shared" si="48"/>
        <v>0</v>
      </c>
      <c r="DZ31" s="200">
        <f t="shared" ref="DZ31:GK31" si="1801">DZ30</f>
        <v>50</v>
      </c>
      <c r="EA31" s="416">
        <f>IF($B31&lt;Main!$B$10,0,HLOOKUP(DZ31,ReplacementRates!$A$3:$BE$59,ReplacementRates!$A30-5,1))*IF(Main!$B$30=1,Main!$B$31,(IF(OptimumBenefits!$B31&lt;20,Main!$B$31,IF(OptimumBenefits!$B31&lt;25,Main!$B$32,IF(OptimumBenefits!$B31&lt;30,Main!$B$33,Main!$B$34)))))*OptimumBenefits!$B31</f>
        <v>0</v>
      </c>
      <c r="EB31" s="418">
        <f ca="1">EA31*IF($B31=Salary!$B31,Salary!$I31,"")</f>
        <v>0</v>
      </c>
      <c r="EC31" s="419">
        <f ca="1">IF($B31&lt;Main!$B$10,0,(VLOOKUP(DZ31,'Survival Probability'!$A$3:$F$98,6)/(1+Main!$B$5)^(OptimumBenefits!DZ31-OptimumBenefits!$A31))*(VLOOKUP(DZ31,'Survival Probability'!$A$3:$F$98,3)/VLOOKUP($A31,'Survival Probability'!$A$3:$F$98,3)))</f>
        <v>23.096651259222817</v>
      </c>
      <c r="ED31" s="282">
        <f t="shared" si="50"/>
        <v>0</v>
      </c>
      <c r="EE31" s="200">
        <f t="shared" ref="EE31:GP31" si="1802">EE30</f>
        <v>51</v>
      </c>
      <c r="EF31" s="416">
        <f>IF($B31&lt;Main!$B$10,0,HLOOKUP(EE31,ReplacementRates!$A$3:$BE$59,ReplacementRates!$A30-5,1))*IF(Main!$B$30=1,Main!$B$31,(IF(OptimumBenefits!$B31&lt;20,Main!$B$31,IF(OptimumBenefits!$B31&lt;25,Main!$B$32,IF(OptimumBenefits!$B31&lt;30,Main!$B$33,Main!$B$34)))))*OptimumBenefits!$B31</f>
        <v>0.22538800000000003</v>
      </c>
      <c r="EG31" s="418">
        <f ca="1">EF31*IF($B31=Salary!$B31,Salary!$I31,"")</f>
        <v>16075.847211926177</v>
      </c>
      <c r="EH31" s="419">
        <f ca="1">IF($B31&lt;Main!$B$10,0,(VLOOKUP(EE31,'Survival Probability'!$A$3:$F$98,6)/(1+Main!$B$5)^(OptimumBenefits!EE31-OptimumBenefits!$A31))*(VLOOKUP(EE31,'Survival Probability'!$A$3:$F$98,3)/VLOOKUP($A31,'Survival Probability'!$A$3:$F$98,3)))</f>
        <v>21.395341081600243</v>
      </c>
      <c r="EI31" s="282">
        <f t="shared" si="52"/>
        <v>0</v>
      </c>
      <c r="EJ31" s="200">
        <f t="shared" ref="EJ31:GU31" si="1803">EJ30</f>
        <v>52</v>
      </c>
      <c r="EK31" s="416">
        <f>IF($B31&lt;Main!$B$10,0,HLOOKUP(EJ31,ReplacementRates!$A$3:$BE$59,ReplacementRates!$A30-5,1))*IF(Main!$B$30=1,Main!$B$31,(IF(OptimumBenefits!$B31&lt;20,Main!$B$31,IF(OptimumBenefits!$B31&lt;25,Main!$B$32,IF(OptimumBenefits!$B31&lt;30,Main!$B$33,Main!$B$34)))))*OptimumBenefits!$B31</f>
        <v>0.29533599999999999</v>
      </c>
      <c r="EL31" s="418">
        <f ca="1">EK31*IF($B31=Salary!$B31,Salary!$I31,"")</f>
        <v>21064.903243213608</v>
      </c>
      <c r="EM31" s="419">
        <f ca="1">IF($B31&lt;Main!$B$10,0,(VLOOKUP(EJ31,'Survival Probability'!$A$3:$F$98,6)/(1+Main!$B$5)^(OptimumBenefits!EJ31-OptimumBenefits!$A31))*(VLOOKUP(EJ31,'Survival Probability'!$A$3:$F$98,3)/VLOOKUP($A31,'Survival Probability'!$A$3:$F$98,3)))</f>
        <v>19.809803316190141</v>
      </c>
      <c r="EN31" s="282">
        <f t="shared" si="54"/>
        <v>0</v>
      </c>
      <c r="EO31" s="200">
        <f t="shared" ref="EO31:GZ31" si="1804">EO30</f>
        <v>53</v>
      </c>
      <c r="EP31" s="416">
        <f>IF($B31&lt;Main!$B$10,0,HLOOKUP(EO31,ReplacementRates!$A$3:$BE$59,ReplacementRates!$A30-5,1))*IF(Main!$B$30=1,Main!$B$31,(IF(OptimumBenefits!$B31&lt;20,Main!$B$31,IF(OptimumBenefits!$B31&lt;25,Main!$B$32,IF(OptimumBenefits!$B31&lt;30,Main!$B$33,Main!$B$34)))))*OptimumBenefits!$B31</f>
        <v>0.36528400000000005</v>
      </c>
      <c r="EQ31" s="418">
        <f ca="1">EP31*IF($B31=Salary!$B31,Salary!$I31,"")</f>
        <v>26053.959274501045</v>
      </c>
      <c r="ER31" s="419">
        <f ca="1">IF($B31&lt;Main!$B$10,0,(VLOOKUP(EO31,'Survival Probability'!$A$3:$F$98,6)/(1+Main!$B$5)^(OptimumBenefits!EO31-OptimumBenefits!$A31))*(VLOOKUP(EO31,'Survival Probability'!$A$3:$F$98,3)/VLOOKUP($A31,'Survival Probability'!$A$3:$F$98,3)))</f>
        <v>18.332393104169817</v>
      </c>
      <c r="ES31" s="282">
        <f t="shared" si="56"/>
        <v>0</v>
      </c>
      <c r="ET31" s="200">
        <f t="shared" ref="ET31:HE31" si="1805">ET30</f>
        <v>54</v>
      </c>
      <c r="EU31" s="416">
        <f>IF($B31&lt;Main!$B$10,0,HLOOKUP(ET31,ReplacementRates!$A$3:$BE$59,ReplacementRates!$A30-5,1))*IF(Main!$B$30=1,Main!$B$31,(IF(OptimumBenefits!$B31&lt;20,Main!$B$31,IF(OptimumBenefits!$B31&lt;25,Main!$B$32,IF(OptimumBenefits!$B31&lt;30,Main!$B$33,Main!$B$34)))))*OptimumBenefits!$B31</f>
        <v>0.43523200000000001</v>
      </c>
      <c r="EV31" s="418">
        <f ca="1">EU31*IF($B31=Salary!$B31,Salary!$I31,"")</f>
        <v>31043.015305788475</v>
      </c>
      <c r="EW31" s="419">
        <f ca="1">IF($B31&lt;Main!$B$10,0,(VLOOKUP(ET31,'Survival Probability'!$A$3:$F$98,6)/(1+Main!$B$5)^(OptimumBenefits!ET31-OptimumBenefits!$A31))*(VLOOKUP(ET31,'Survival Probability'!$A$3:$F$98,3)/VLOOKUP($A31,'Survival Probability'!$A$3:$F$98,3)))</f>
        <v>16.955964063270059</v>
      </c>
      <c r="EX31" s="282">
        <f t="shared" ca="1" si="58"/>
        <v>526364.25194049173</v>
      </c>
      <c r="EY31" s="200">
        <f t="shared" ref="EY31:HJ31" si="1806">EY30</f>
        <v>55</v>
      </c>
      <c r="EZ31" s="416">
        <f>IF($B31&lt;Main!$B$10,0,HLOOKUP(EY31,ReplacementRates!$A$3:$BE$59,ReplacementRates!$A30-5,1))*IF(Main!$B$30=1,Main!$B$31,(IF(OptimumBenefits!$B31&lt;20,Main!$B$31,IF(OptimumBenefits!$B31&lt;25,Main!$B$32,IF(OptimumBenefits!$B31&lt;30,Main!$B$33,Main!$B$34)))))*OptimumBenefits!$B31</f>
        <v>0.50518000000000007</v>
      </c>
      <c r="FA31" s="418">
        <f ca="1">EZ31*IF($B31=Salary!$B31,Salary!$I31,"")</f>
        <v>36032.071337075911</v>
      </c>
      <c r="FB31" s="419">
        <f ca="1">IF($B31&lt;Main!$B$10,0,(VLOOKUP(EY31,'Survival Probability'!$A$3:$F$98,6)/(1+Main!$B$5)^(OptimumBenefits!EY31-OptimumBenefits!$A31))*(VLOOKUP(EY31,'Survival Probability'!$A$3:$F$98,3)/VLOOKUP($A31,'Survival Probability'!$A$3:$F$98,3)))</f>
        <v>15.673835032681785</v>
      </c>
      <c r="FC31" s="282">
        <f t="shared" ca="1" si="60"/>
        <v>564760.74202314962</v>
      </c>
      <c r="FD31" s="200">
        <f t="shared" ref="FD31:HO31" si="1807">FD30</f>
        <v>56</v>
      </c>
      <c r="FE31" s="416">
        <f>IF($B31&lt;Main!$B$10,0,HLOOKUP(FD31,ReplacementRates!$A$3:$BE$59,ReplacementRates!$A30-5,1))*IF(Main!$B$30=1,Main!$B$31,(IF(OptimumBenefits!$B31&lt;20,Main!$B$31,IF(OptimumBenefits!$B31&lt;25,Main!$B$32,IF(OptimumBenefits!$B31&lt;30,Main!$B$33,Main!$B$34)))))*OptimumBenefits!$B31</f>
        <v>0.57512799999999997</v>
      </c>
      <c r="FF31" s="418">
        <f ca="1">FE31*IF($B31=Salary!$B31,Salary!$I31,"")</f>
        <v>41021.127368363341</v>
      </c>
      <c r="FG31" s="419">
        <f ca="1">IF($B31&lt;Main!$B$10,0,(VLOOKUP(FD31,'Survival Probability'!$A$3:$F$98,6)/(1+Main!$B$5)^(OptimumBenefits!FD31-OptimumBenefits!$A31))*(VLOOKUP(FD31,'Survival Probability'!$A$3:$F$98,3)/VLOOKUP($A31,'Survival Probability'!$A$3:$F$98,3)))</f>
        <v>14.479759863522736</v>
      </c>
      <c r="FH31" s="282">
        <f t="shared" ca="1" si="62"/>
        <v>593976.07362488157</v>
      </c>
      <c r="FI31" s="200">
        <f t="shared" ref="FI31:HT31" si="1808">FI30</f>
        <v>57</v>
      </c>
      <c r="FJ31" s="416">
        <f>IF($B31&lt;Main!$B$10,0,HLOOKUP(FI31,ReplacementRates!$A$3:$BE$59,ReplacementRates!$A30-5,1))*IF(Main!$B$30=1,Main!$B$31,(IF(OptimumBenefits!$B31&lt;20,Main!$B$31,IF(OptimumBenefits!$B31&lt;25,Main!$B$32,IF(OptimumBenefits!$B31&lt;30,Main!$B$33,Main!$B$34)))))*OptimumBenefits!$B31</f>
        <v>0.64507600000000009</v>
      </c>
      <c r="FK31" s="418">
        <f ca="1">FJ31*IF($B31=Salary!$B31,Salary!$I31,"")</f>
        <v>46010.183399650785</v>
      </c>
      <c r="FL31" s="419">
        <f ca="1">IF($B31&lt;Main!$B$10,0,(VLOOKUP(FI31,'Survival Probability'!$A$3:$F$98,6)/(1+Main!$B$5)^(OptimumBenefits!FI31-OptimumBenefits!$A31))*(VLOOKUP(FI31,'Survival Probability'!$A$3:$F$98,3)/VLOOKUP($A31,'Survival Probability'!$A$3:$F$98,3)))</f>
        <v>13.367898025471227</v>
      </c>
      <c r="FM31" s="282">
        <f t="shared" ca="1" si="64"/>
        <v>615059.43981976074</v>
      </c>
      <c r="FN31" s="200">
        <f t="shared" ref="FN31:HY31" si="1809">FN30</f>
        <v>58</v>
      </c>
      <c r="FO31" s="416">
        <f>IF($B31&lt;Main!$B$10,0,HLOOKUP(FN31,ReplacementRates!$A$3:$BE$59,ReplacementRates!$A30-5,1))*IF(Main!$B$30=1,Main!$B$31,(IF(OptimumBenefits!$B31&lt;20,Main!$B$31,IF(OptimumBenefits!$B31&lt;25,Main!$B$32,IF(OptimumBenefits!$B31&lt;30,Main!$B$33,Main!$B$34)))))*OptimumBenefits!$B31</f>
        <v>0.71502399999999999</v>
      </c>
      <c r="FP31" s="418">
        <f ca="1">FO31*IF($B31=Salary!$B31,Salary!$I31,"")</f>
        <v>50999.239430938207</v>
      </c>
      <c r="FQ31" s="419">
        <f ca="1">IF($B31&lt;Main!$B$10,0,(VLOOKUP(FN31,'Survival Probability'!$A$3:$F$98,6)/(1+Main!$B$5)^(OptimumBenefits!FN31-OptimumBenefits!$A31))*(VLOOKUP(FN31,'Survival Probability'!$A$3:$F$98,3)/VLOOKUP($A31,'Survival Probability'!$A$3:$F$98,3)))</f>
        <v>12.332840800317982</v>
      </c>
      <c r="FR31" s="282">
        <f t="shared" ca="1" si="66"/>
        <v>628965.50083906029</v>
      </c>
      <c r="FS31" s="200">
        <f t="shared" ref="FS31:ID31" si="1810">FS30</f>
        <v>59</v>
      </c>
      <c r="FT31" s="416">
        <f>IF($B31&lt;Main!$B$10,0,HLOOKUP(FS31,ReplacementRates!$A$3:$BE$59,ReplacementRates!$A30-5,1))*IF(Main!$B$30=1,Main!$B$31,(IF(OptimumBenefits!$B31&lt;20,Main!$B$31,IF(OptimumBenefits!$B31&lt;25,Main!$B$32,IF(OptimumBenefits!$B31&lt;30,Main!$B$33,Main!$B$34)))))*OptimumBenefits!$B31</f>
        <v>0.784972</v>
      </c>
      <c r="FU31" s="418">
        <f ca="1">FT31*IF($B31=Salary!$B31,Salary!$I31,"")</f>
        <v>55988.295462225644</v>
      </c>
      <c r="FV31" s="419">
        <f ca="1">IF($B31&lt;Main!$B$10,0,(VLOOKUP(FS31,'Survival Probability'!$A$3:$F$98,6)/(1+Main!$B$5)^(OptimumBenefits!FS31-OptimumBenefits!$A31))*(VLOOKUP(FS31,'Survival Probability'!$A$3:$F$98,3)/VLOOKUP($A31,'Survival Probability'!$A$3:$F$98,3)))</f>
        <v>11.36952194206315</v>
      </c>
      <c r="FW31" s="282">
        <f t="shared" ca="1" si="68"/>
        <v>636560.15375648916</v>
      </c>
      <c r="FX31" s="200">
        <f t="shared" ref="FX31:II31" si="1811">FX30</f>
        <v>60</v>
      </c>
      <c r="FY31" s="416">
        <f>IF($B31&lt;Main!$B$10,0,HLOOKUP(FX31,ReplacementRates!$A$3:$BE$59,ReplacementRates!$A30-5,1))*IF(Main!$B$30=1,Main!$B$31,(IF(OptimumBenefits!$B31&lt;20,Main!$B$31,IF(OptimumBenefits!$B31&lt;25,Main!$B$32,IF(OptimumBenefits!$B31&lt;30,Main!$B$33,Main!$B$34)))))*OptimumBenefits!$B31</f>
        <v>0.85492000000000012</v>
      </c>
      <c r="FZ31" s="418">
        <f ca="1">FY31*IF($B31=Salary!$B31,Salary!$I31,"")</f>
        <v>60977.351493513088</v>
      </c>
      <c r="GA31" s="419">
        <f ca="1">IF($B31&lt;Main!$B$10,0,(VLOOKUP(FX31,'Survival Probability'!$A$3:$F$98,6)/(1+Main!$B$5)^(OptimumBenefits!FX31-OptimumBenefits!$A31))*(VLOOKUP(FX31,'Survival Probability'!$A$3:$F$98,3)/VLOOKUP($A31,'Survival Probability'!$A$3:$F$98,3)))</f>
        <v>10.473195204593663</v>
      </c>
      <c r="GB31" s="282">
        <f t="shared" ca="1" si="70"/>
        <v>638627.70525068347</v>
      </c>
      <c r="GC31" s="200">
        <f t="shared" ref="GC31:IN31" si="1812">GC30</f>
        <v>61</v>
      </c>
      <c r="GD31" s="416">
        <f>IF($B31&lt;Main!$B$10,0,HLOOKUP(GC31,ReplacementRates!$A$3:$BE$59,ReplacementRates!$A30-5,1))*IF(Main!$B$30=1,Main!$B$31,(IF(OptimumBenefits!$B31&lt;20,Main!$B$31,IF(OptimumBenefits!$B31&lt;25,Main!$B$32,IF(OptimumBenefits!$B31&lt;30,Main!$B$33,Main!$B$34)))))*OptimumBenefits!$B31</f>
        <v>0.87823600000000002</v>
      </c>
      <c r="GE31" s="418">
        <f ca="1">GD31*IF($B31=Salary!$B31,Salary!$I31,"")</f>
        <v>62640.37017060889</v>
      </c>
      <c r="GF31" s="419">
        <f ca="1">IF($B31&lt;Main!$B$10,0,(VLOOKUP(GC31,'Survival Probability'!$A$3:$F$98,6)/(1+Main!$B$5)^(OptimumBenefits!GC31-OptimumBenefits!$A31))*(VLOOKUP(GC31,'Survival Probability'!$A$3:$F$98,3)/VLOOKUP($A31,'Survival Probability'!$A$3:$F$98,3)))</f>
        <v>9.6394144540249531</v>
      </c>
      <c r="GG31" s="282">
        <f t="shared" ca="1" si="72"/>
        <v>603816.48962804081</v>
      </c>
      <c r="GH31" s="200">
        <f t="shared" ref="GH31:IS31" si="1813">GH30</f>
        <v>62</v>
      </c>
      <c r="GI31" s="416">
        <f>IF($B31&lt;Main!$B$10,0,HLOOKUP(GH31,ReplacementRates!$A$3:$BE$59,ReplacementRates!$A30-5,1))*IF(Main!$B$30=1,Main!$B$31,(IF(OptimumBenefits!$B31&lt;20,Main!$B$31,IF(OptimumBenefits!$B31&lt;25,Main!$B$32,IF(OptimumBenefits!$B31&lt;30,Main!$B$33,Main!$B$34)))))*OptimumBenefits!$B31</f>
        <v>0.90155200000000013</v>
      </c>
      <c r="GJ31" s="418">
        <f ca="1">GI31*IF($B31=Salary!$B31,Salary!$I31,"")</f>
        <v>64303.388847704708</v>
      </c>
      <c r="GK31" s="419">
        <f ca="1">IF($B31&lt;Main!$B$10,0,(VLOOKUP(GH31,'Survival Probability'!$A$3:$F$98,6)/(1+Main!$B$5)^(OptimumBenefits!GH31-OptimumBenefits!$A31))*(VLOOKUP(GH31,'Survival Probability'!$A$3:$F$98,3)/VLOOKUP($A31,'Survival Probability'!$A$3:$F$98,3)))</f>
        <v>8.8640143818569079</v>
      </c>
      <c r="GL31" s="282">
        <f t="shared" ca="1" si="74"/>
        <v>569986.16354819166</v>
      </c>
      <c r="GM31" s="200">
        <f t="shared" ref="GM31:IX31" si="1814">GM30</f>
        <v>63</v>
      </c>
      <c r="GN31" s="416">
        <f>IF($B31&lt;Main!$B$10,0,HLOOKUP(GM31,ReplacementRates!$A$3:$BE$59,ReplacementRates!$A30-5,1))*IF(Main!$B$30=1,Main!$B$31,(IF(OptimumBenefits!$B31&lt;20,Main!$B$31,IF(OptimumBenefits!$B31&lt;25,Main!$B$32,IF(OptimumBenefits!$B31&lt;30,Main!$B$33,Main!$B$34)))))*OptimumBenefits!$B31</f>
        <v>0.92486800000000013</v>
      </c>
      <c r="GO31" s="418">
        <f ca="1">GN31*IF($B31=Salary!$B31,Salary!$I31,"")</f>
        <v>65966.407524800525</v>
      </c>
      <c r="GP31" s="419">
        <f ca="1">IF($B31&lt;Main!$B$10,0,(VLOOKUP(GM31,'Survival Probability'!$A$3:$F$98,6)/(1+Main!$B$5)^(OptimumBenefits!GM31-OptimumBenefits!$A31))*(VLOOKUP(GM31,'Survival Probability'!$A$3:$F$98,3)/VLOOKUP($A31,'Survival Probability'!$A$3:$F$98,3)))</f>
        <v>8.1431588555181147</v>
      </c>
      <c r="GQ31" s="282">
        <f t="shared" ca="1" si="76"/>
        <v>537174.93560229614</v>
      </c>
      <c r="GR31" s="200">
        <f t="shared" ref="GR31:JC31" si="1815">GR30</f>
        <v>64</v>
      </c>
      <c r="GS31" s="416">
        <f>IF($B31&lt;Main!$B$10,0,HLOOKUP(GR31,ReplacementRates!$A$3:$BE$59,ReplacementRates!$A30-5,1))*IF(Main!$B$30=1,Main!$B$31,(IF(OptimumBenefits!$B31&lt;20,Main!$B$31,IF(OptimumBenefits!$B31&lt;25,Main!$B$32,IF(OptimumBenefits!$B31&lt;30,Main!$B$33,Main!$B$34)))))*OptimumBenefits!$B31</f>
        <v>0.94818400000000014</v>
      </c>
      <c r="GT31" s="418">
        <f ca="1">GS31*IF($B31=Salary!$B31,Salary!$I31,"")</f>
        <v>67629.426201896335</v>
      </c>
      <c r="GU31" s="419">
        <f ca="1">IF($B31&lt;Main!$B$10,0,(VLOOKUP(GR31,'Survival Probability'!$A$3:$F$98,6)/(1+Main!$B$5)^(OptimumBenefits!GR31-OptimumBenefits!$A31))*(VLOOKUP(GR31,'Survival Probability'!$A$3:$F$98,3)/VLOOKUP($A31,'Survival Probability'!$A$3:$F$98,3)))</f>
        <v>7.4732438617916417</v>
      </c>
      <c r="GV31" s="282">
        <f t="shared" ca="1" si="78"/>
        <v>505411.19423981261</v>
      </c>
      <c r="GW31" s="200">
        <f t="shared" ref="GW31:JH31" si="1816">GW30</f>
        <v>65</v>
      </c>
      <c r="GX31" s="416">
        <f>IF($B31&lt;Main!$B$10,0,HLOOKUP(GW31,ReplacementRates!$A$3:$BE$59,ReplacementRates!$A30-5,1))*IF(Main!$B$30=1,Main!$B$31,(IF(OptimumBenefits!$B31&lt;20,Main!$B$31,IF(OptimumBenefits!$B31&lt;25,Main!$B$32,IF(OptimumBenefits!$B31&lt;30,Main!$B$33,Main!$B$34)))))*OptimumBenefits!$B31</f>
        <v>0.97150000000000003</v>
      </c>
      <c r="GY31" s="418">
        <f ca="1">GX31*IF($B31=Salary!$B31,Salary!$I31,"")</f>
        <v>69292.44487899213</v>
      </c>
      <c r="GZ31" s="419">
        <f ca="1">IF($B31&lt;Main!$B$10,0,(VLOOKUP(GW31,'Survival Probability'!$A$3:$F$98,6)/(1+Main!$B$5)^(OptimumBenefits!GW31-OptimumBenefits!$A31))*(VLOOKUP(GW31,'Survival Probability'!$A$3:$F$98,3)/VLOOKUP($A31,'Survival Probability'!$A$3:$F$98,3)))</f>
        <v>6.8508846605626532</v>
      </c>
      <c r="HA31" s="282">
        <f t="shared" ca="1" si="80"/>
        <v>474714.54771437036</v>
      </c>
      <c r="HB31" s="200">
        <f t="shared" ref="HB31:JM31" si="1817">HB30</f>
        <v>66</v>
      </c>
      <c r="HC31" s="416">
        <f>IF($B31&lt;Main!$B$10,0,HLOOKUP(HB31,ReplacementRates!$A$3:$BE$59,ReplacementRates!$A30-5,1))*IF(Main!$B$30=1,Main!$B$31,(IF(OptimumBenefits!$B31&lt;20,Main!$B$31,IF(OptimumBenefits!$B31&lt;25,Main!$B$32,IF(OptimumBenefits!$B31&lt;30,Main!$B$33,Main!$B$34)))))*OptimumBenefits!$B31</f>
        <v>0.97150000000000003</v>
      </c>
      <c r="HD31" s="418">
        <f ca="1">HC31*IF($B31=Salary!$B31,Salary!$I31,"")</f>
        <v>69292.44487899213</v>
      </c>
      <c r="HE31" s="419">
        <f ca="1">IF($B31&lt;Main!$B$10,0,(VLOOKUP(HB31,'Survival Probability'!$A$3:$F$98,6)/(1+Main!$B$5)^(OptimumBenefits!HB31-OptimumBenefits!$A31))*(VLOOKUP(HB31,'Survival Probability'!$A$3:$F$98,3)/VLOOKUP($A31,'Survival Probability'!$A$3:$F$98,3)))</f>
        <v>6.2729033629608892</v>
      </c>
      <c r="HF31" s="282">
        <f t="shared" ca="1" si="82"/>
        <v>434664.81050921179</v>
      </c>
      <c r="HG31" s="200">
        <f t="shared" ref="HG31:JR31" si="1818">HG30</f>
        <v>67</v>
      </c>
      <c r="HH31" s="416">
        <f>IF($B31&lt;Main!$B$10,0,HLOOKUP(HG31,ReplacementRates!$A$3:$BE$59,ReplacementRates!$A30-5,1))*IF(Main!$B$30=1,Main!$B$31,(IF(OptimumBenefits!$B31&lt;20,Main!$B$31,IF(OptimumBenefits!$B31&lt;25,Main!$B$32,IF(OptimumBenefits!$B31&lt;30,Main!$B$33,Main!$B$34)))))*OptimumBenefits!$B31</f>
        <v>0.97150000000000003</v>
      </c>
      <c r="HI31" s="418">
        <f ca="1">HH31*IF($B31=Salary!$B31,Salary!$I31,"")</f>
        <v>69292.44487899213</v>
      </c>
      <c r="HJ31" s="419">
        <f ca="1">IF($B31&lt;Main!$B$10,0,(VLOOKUP(HG31,'Survival Probability'!$A$3:$F$98,6)/(1+Main!$B$5)^(OptimumBenefits!HG31-OptimumBenefits!$A31))*(VLOOKUP(HG31,'Survival Probability'!$A$3:$F$98,3)/VLOOKUP($A31,'Survival Probability'!$A$3:$F$98,3)))</f>
        <v>5.7363200486457551</v>
      </c>
      <c r="HK31" s="282">
        <f t="shared" ca="1" si="84"/>
        <v>397483.64077904343</v>
      </c>
      <c r="HL31" s="200">
        <f t="shared" ref="HL31:JW31" si="1819">HL30</f>
        <v>68</v>
      </c>
      <c r="HM31" s="416">
        <f>IF($B31&lt;Main!$B$10,0,HLOOKUP(HL31,ReplacementRates!$A$3:$BE$59,ReplacementRates!$A30-5,1))*IF(Main!$B$30=1,Main!$B$31,(IF(OptimumBenefits!$B31&lt;20,Main!$B$31,IF(OptimumBenefits!$B31&lt;25,Main!$B$32,IF(OptimumBenefits!$B31&lt;30,Main!$B$33,Main!$B$34)))))*OptimumBenefits!$B31</f>
        <v>0.97150000000000003</v>
      </c>
      <c r="HN31" s="418">
        <f ca="1">HM31*IF($B31=Salary!$B31,Salary!$I31,"")</f>
        <v>69292.44487899213</v>
      </c>
      <c r="HO31" s="419">
        <f ca="1">IF($B31&lt;Main!$B$10,0,(VLOOKUP(HL31,'Survival Probability'!$A$3:$F$98,6)/(1+Main!$B$5)^(OptimumBenefits!HL31-OptimumBenefits!$A31))*(VLOOKUP(HL31,'Survival Probability'!$A$3:$F$98,3)/VLOOKUP($A31,'Survival Probability'!$A$3:$F$98,3)))</f>
        <v>5.2383148951456917</v>
      </c>
      <c r="HP31" s="282">
        <f t="shared" ca="1" si="86"/>
        <v>362975.64613068628</v>
      </c>
      <c r="HQ31" s="200">
        <f t="shared" ref="HQ31:KB31" si="1820">HQ30</f>
        <v>69</v>
      </c>
      <c r="HR31" s="416">
        <f>IF($B31&lt;Main!$B$10,0,HLOOKUP(HQ31,ReplacementRates!$A$3:$BE$59,ReplacementRates!$A30-5,1))*IF(Main!$B$30=1,Main!$B$31,(IF(OptimumBenefits!$B31&lt;20,Main!$B$31,IF(OptimumBenefits!$B31&lt;25,Main!$B$32,IF(OptimumBenefits!$B31&lt;30,Main!$B$33,Main!$B$34)))))*OptimumBenefits!$B31</f>
        <v>0.97150000000000003</v>
      </c>
      <c r="HS31" s="418">
        <f ca="1">HR31*IF($B31=Salary!$B31,Salary!$I31,"")</f>
        <v>69292.44487899213</v>
      </c>
      <c r="HT31" s="419">
        <f ca="1">IF($B31&lt;Main!$B$10,0,(VLOOKUP(HQ31,'Survival Probability'!$A$3:$F$98,6)/(1+Main!$B$5)^(OptimumBenefits!HQ31-OptimumBenefits!$A31))*(VLOOKUP(HQ31,'Survival Probability'!$A$3:$F$98,3)/VLOOKUP($A31,'Survival Probability'!$A$3:$F$98,3)))</f>
        <v>4.7763635682742747</v>
      </c>
      <c r="HU31" s="282">
        <f t="shared" ca="1" si="88"/>
        <v>330965.90927667136</v>
      </c>
      <c r="HV31" s="200">
        <f t="shared" ref="HV31:KG31" si="1821">HV30</f>
        <v>70</v>
      </c>
      <c r="HW31" s="416">
        <f>IF($B31&lt;Main!$B$10,0,HLOOKUP(HV31,ReplacementRates!$A$3:$BE$59,ReplacementRates!$A30-5,1))*IF(Main!$B$30=1,Main!$B$31,(IF(OptimumBenefits!$B31&lt;20,Main!$B$31,IF(OptimumBenefits!$B31&lt;25,Main!$B$32,IF(OptimumBenefits!$B31&lt;30,Main!$B$33,Main!$B$34)))))*OptimumBenefits!$B31</f>
        <v>0.97150000000000003</v>
      </c>
      <c r="HX31" s="418">
        <f ca="1">HW31*IF($B31=Salary!$B31,Salary!$I31,"")</f>
        <v>69292.44487899213</v>
      </c>
      <c r="HY31" s="419">
        <f ca="1">IF($B31&lt;Main!$B$10,0,(VLOOKUP(HV31,'Survival Probability'!$A$3:$F$98,6)/(1+Main!$B$5)^(OptimumBenefits!HV31-OptimumBenefits!$A31))*(VLOOKUP(HV31,'Survival Probability'!$A$3:$F$98,3)/VLOOKUP($A31,'Survival Probability'!$A$3:$F$98,3)))</f>
        <v>4.3480861842403842</v>
      </c>
      <c r="HZ31" s="282">
        <f t="shared" ca="1" si="90"/>
        <v>301289.52225058404</v>
      </c>
      <c r="IA31" s="200">
        <f t="shared" ref="IA31:KL31" si="1822">IA30</f>
        <v>71</v>
      </c>
      <c r="IB31" s="416">
        <f>IF($B31&lt;Main!$B$10,0,HLOOKUP(IA31,ReplacementRates!$A$3:$BE$59,ReplacementRates!$A30-5,1))*IF(Main!$B$30=1,Main!$B$31,(IF(OptimumBenefits!$B31&lt;20,Main!$B$31,IF(OptimumBenefits!$B31&lt;25,Main!$B$32,IF(OptimumBenefits!$B31&lt;30,Main!$B$33,Main!$B$34)))))*OptimumBenefits!$B31</f>
        <v>0.97150000000000003</v>
      </c>
      <c r="IC31" s="418">
        <f ca="1">IB31*IF($B31=Salary!$B31,Salary!$I31,"")</f>
        <v>69292.44487899213</v>
      </c>
      <c r="ID31" s="419">
        <f ca="1">IF($B31&lt;Main!$B$10,0,(VLOOKUP(IA31,'Survival Probability'!$A$3:$F$98,6)/(1+Main!$B$5)^(OptimumBenefits!IA31-OptimumBenefits!$A31))*(VLOOKUP(IA31,'Survival Probability'!$A$3:$F$98,3)/VLOOKUP($A31,'Survival Probability'!$A$3:$F$98,3)))</f>
        <v>3.9512425228515085</v>
      </c>
      <c r="IE31" s="282">
        <f t="shared" ca="1" si="92"/>
        <v>273791.25471821794</v>
      </c>
      <c r="IF31" s="200">
        <f t="shared" ref="IF31:KP31" si="1823">IF30</f>
        <v>72</v>
      </c>
      <c r="IG31" s="416">
        <f>IF($B31&lt;Main!$B$10,0,HLOOKUP(IF31,ReplacementRates!$A$3:$BE$59,ReplacementRates!$A30-5,1))*IF(Main!$B$30=1,Main!$B$31,(IF(OptimumBenefits!$B31&lt;20,Main!$B$31,IF(OptimumBenefits!$B31&lt;25,Main!$B$32,IF(OptimumBenefits!$B31&lt;30,Main!$B$33,Main!$B$34)))))*OptimumBenefits!$B31</f>
        <v>0.97150000000000003</v>
      </c>
      <c r="IH31" s="418">
        <f ca="1">IG31*IF($B31=Salary!$B31,Salary!$I31,"")</f>
        <v>69292.44487899213</v>
      </c>
      <c r="II31" s="419">
        <f ca="1">IF($B31&lt;Main!$B$10,0,(VLOOKUP(IF31,'Survival Probability'!$A$3:$F$98,6)/(1+Main!$B$5)^(OptimumBenefits!IF31-OptimumBenefits!$A31))*(VLOOKUP(IF31,'Survival Probability'!$A$3:$F$98,3)/VLOOKUP($A31,'Survival Probability'!$A$3:$F$98,3)))</f>
        <v>3.5837256401462736</v>
      </c>
      <c r="IJ31" s="282">
        <f t="shared" ca="1" si="94"/>
        <v>248325.11138126644</v>
      </c>
      <c r="IK31" s="200">
        <f t="shared" ref="IK31:KP31" si="1824">IK30</f>
        <v>73</v>
      </c>
      <c r="IL31" s="416">
        <f>IF($B31&lt;Main!$B$10,0,HLOOKUP(IK31,ReplacementRates!$A$3:$BE$59,ReplacementRates!$A30-5,1))*IF(Main!$B$30=1,Main!$B$31,(IF(OptimumBenefits!$B31&lt;20,Main!$B$31,IF(OptimumBenefits!$B31&lt;25,Main!$B$32,IF(OptimumBenefits!$B31&lt;30,Main!$B$33,Main!$B$34)))))*OptimumBenefits!$B31</f>
        <v>0.97150000000000003</v>
      </c>
      <c r="IM31" s="418">
        <f ca="1">IL31*IF($B31=Salary!$B31,Salary!$I31,"")</f>
        <v>69292.44487899213</v>
      </c>
      <c r="IN31" s="419">
        <f ca="1">IF($B31&lt;Main!$B$10,0,(VLOOKUP(IK31,'Survival Probability'!$A$3:$F$98,6)/(1+Main!$B$5)^(OptimumBenefits!IK31-OptimumBenefits!$A31))*(VLOOKUP(IK31,'Survival Probability'!$A$3:$F$98,3)/VLOOKUP($A31,'Survival Probability'!$A$3:$F$98,3)))</f>
        <v>3.2437266073773463</v>
      </c>
      <c r="IO31" s="282">
        <f t="shared" ca="1" si="96"/>
        <v>224765.74714421493</v>
      </c>
      <c r="IP31" s="200">
        <f t="shared" ref="IP31:KP31" si="1825">IP30</f>
        <v>74</v>
      </c>
      <c r="IQ31" s="416">
        <f>IF($B31&lt;Main!$B$10,0,HLOOKUP(IP31,ReplacementRates!$A$3:$BE$59,ReplacementRates!$A30-5,1))*IF(Main!$B$30=1,Main!$B$31,(IF(OptimumBenefits!$B31&lt;20,Main!$B$31,IF(OptimumBenefits!$B31&lt;25,Main!$B$32,IF(OptimumBenefits!$B31&lt;30,Main!$B$33,Main!$B$34)))))*OptimumBenefits!$B31</f>
        <v>0.97150000000000003</v>
      </c>
      <c r="IR31" s="418">
        <f ca="1">IQ31*IF($B31=Salary!$B31,Salary!$I31,"")</f>
        <v>69292.44487899213</v>
      </c>
      <c r="IS31" s="419">
        <f ca="1">IF($B31&lt;Main!$B$10,0,(VLOOKUP(IP31,'Survival Probability'!$A$3:$F$98,6)/(1+Main!$B$5)^(OptimumBenefits!IP31-OptimumBenefits!$A31))*(VLOOKUP(IP31,'Survival Probability'!$A$3:$F$98,3)/VLOOKUP($A31,'Survival Probability'!$A$3:$F$98,3)))</f>
        <v>2.9297111308793227</v>
      </c>
      <c r="IT31" s="282">
        <f t="shared" ca="1" si="98"/>
        <v>203006.84704782517</v>
      </c>
      <c r="IU31" s="200">
        <f t="shared" ref="IU31:KP31" si="1826">IU30</f>
        <v>75</v>
      </c>
      <c r="IV31" s="416">
        <f>IF($B31&lt;Main!$B$10,0,HLOOKUP(IU31,ReplacementRates!$A$3:$BE$59,ReplacementRates!$A30-5,1))*IF(Main!$B$30=1,Main!$B$31,(IF(OptimumBenefits!$B31&lt;20,Main!$B$31,IF(OptimumBenefits!$B31&lt;25,Main!$B$32,IF(OptimumBenefits!$B31&lt;30,Main!$B$33,Main!$B$34)))))*OptimumBenefits!$B31</f>
        <v>0.97150000000000003</v>
      </c>
      <c r="IW31" s="418">
        <f ca="1">IV31*IF($B31=Salary!$B31,Salary!$I31,"")</f>
        <v>69292.44487899213</v>
      </c>
      <c r="IX31" s="419">
        <f ca="1">IF($B31&lt;Main!$B$10,0,(VLOOKUP(IU31,'Survival Probability'!$A$3:$F$98,6)/(1+Main!$B$5)^(OptimumBenefits!IU31-OptimumBenefits!$A31))*(VLOOKUP(IU31,'Survival Probability'!$A$3:$F$98,3)/VLOOKUP($A31,'Survival Probability'!$A$3:$F$98,3)))</f>
        <v>2.6401719450575216</v>
      </c>
      <c r="IY31" s="282">
        <f t="shared" ca="1" si="100"/>
        <v>182943.96897395977</v>
      </c>
      <c r="IZ31" s="200">
        <f t="shared" ref="IZ31:KP31" si="1827">IZ30</f>
        <v>76</v>
      </c>
      <c r="JA31" s="416">
        <f>IF($B31&lt;Main!$B$10,0,HLOOKUP(IZ31,ReplacementRates!$A$3:$BE$59,ReplacementRates!$A30-5,1))*IF(Main!$B$30=1,Main!$B$31,(IF(OptimumBenefits!$B31&lt;20,Main!$B$31,IF(OptimumBenefits!$B31&lt;25,Main!$B$32,IF(OptimumBenefits!$B31&lt;30,Main!$B$33,Main!$B$34)))))*OptimumBenefits!$B31</f>
        <v>0.97150000000000003</v>
      </c>
      <c r="JB31" s="418">
        <f ca="1">JA31*IF($B31=Salary!$B31,Salary!$I31,"")</f>
        <v>69292.44487899213</v>
      </c>
      <c r="JC31" s="419">
        <f ca="1">IF($B31&lt;Main!$B$10,0,(VLOOKUP(IZ31,'Survival Probability'!$A$3:$F$98,6)/(1+Main!$B$5)^(OptimumBenefits!IZ31-OptimumBenefits!$A31))*(VLOOKUP(IZ31,'Survival Probability'!$A$3:$F$98,3)/VLOOKUP($A31,'Survival Probability'!$A$3:$F$98,3)))</f>
        <v>2.3736364824463574</v>
      </c>
      <c r="JD31" s="282">
        <f t="shared" ca="1" si="102"/>
        <v>164475.075122679</v>
      </c>
      <c r="JE31" s="200">
        <f t="shared" ref="JE31:KP31" si="1828">JE30</f>
        <v>77</v>
      </c>
      <c r="JF31" s="416">
        <f>IF($B31&lt;Main!$B$10,0,HLOOKUP(JE31,ReplacementRates!$A$3:$BE$59,ReplacementRates!$A30-5,1))*IF(Main!$B$30=1,Main!$B$31,(IF(OptimumBenefits!$B31&lt;20,Main!$B$31,IF(OptimumBenefits!$B31&lt;25,Main!$B$32,IF(OptimumBenefits!$B31&lt;30,Main!$B$33,Main!$B$34)))))*OptimumBenefits!$B31</f>
        <v>0.97150000000000003</v>
      </c>
      <c r="JG31" s="418">
        <f ca="1">JF31*IF($B31=Salary!$B31,Salary!$I31,"")</f>
        <v>69292.44487899213</v>
      </c>
      <c r="JH31" s="419">
        <f ca="1">IF($B31&lt;Main!$B$10,0,(VLOOKUP(JE31,'Survival Probability'!$A$3:$F$98,6)/(1+Main!$B$5)^(OptimumBenefits!JE31-OptimumBenefits!$A31))*(VLOOKUP(JE31,'Survival Probability'!$A$3:$F$98,3)/VLOOKUP($A31,'Survival Probability'!$A$3:$F$98,3)))</f>
        <v>2.1286749885476235</v>
      </c>
      <c r="JI31" s="282">
        <f t="shared" ca="1" si="104"/>
        <v>147501.09430922542</v>
      </c>
      <c r="JJ31" s="200">
        <f t="shared" ref="JJ31:KP31" si="1829">JJ30</f>
        <v>78</v>
      </c>
      <c r="JK31" s="416">
        <f>IF($B31&lt;Main!$B$10,0,HLOOKUP(JJ31,ReplacementRates!$A$3:$BE$59,ReplacementRates!$A30-5,1))*IF(Main!$B$30=1,Main!$B$31,(IF(OptimumBenefits!$B31&lt;20,Main!$B$31,IF(OptimumBenefits!$B31&lt;25,Main!$B$32,IF(OptimumBenefits!$B31&lt;30,Main!$B$33,Main!$B$34)))))*OptimumBenefits!$B31</f>
        <v>0.97150000000000003</v>
      </c>
      <c r="JL31" s="418">
        <f ca="1">JK31*IF($B31=Salary!$B31,Salary!$I31,"")</f>
        <v>69292.44487899213</v>
      </c>
      <c r="JM31" s="419">
        <f ca="1">IF($B31&lt;Main!$B$10,0,(VLOOKUP(JJ31,'Survival Probability'!$A$3:$F$98,6)/(1+Main!$B$5)^(OptimumBenefits!JJ31-OptimumBenefits!$A31))*(VLOOKUP(JJ31,'Survival Probability'!$A$3:$F$98,3)/VLOOKUP($A31,'Survival Probability'!$A$3:$F$98,3)))</f>
        <v>1.9039333574902353</v>
      </c>
      <c r="JN31" s="282">
        <f t="shared" ca="1" si="106"/>
        <v>131928.19722716656</v>
      </c>
      <c r="JO31" s="200">
        <f t="shared" ref="JO31:KP31" si="1830">JO30</f>
        <v>79</v>
      </c>
      <c r="JP31" s="416">
        <f>IF($B31&lt;Main!$B$10,0,HLOOKUP(JO31,ReplacementRates!$A$3:$BE$59,ReplacementRates!$A30-5,1))*IF(Main!$B$30=1,Main!$B$31,(IF(OptimumBenefits!$B31&lt;20,Main!$B$31,IF(OptimumBenefits!$B31&lt;25,Main!$B$32,IF(OptimumBenefits!$B31&lt;30,Main!$B$33,Main!$B$34)))))*OptimumBenefits!$B31</f>
        <v>0.97150000000000003</v>
      </c>
      <c r="JQ31" s="418">
        <f ca="1">JP31*IF($B31=Salary!$B31,Salary!$I31,"")</f>
        <v>69292.44487899213</v>
      </c>
      <c r="JR31" s="419">
        <f ca="1">IF($B31&lt;Main!$B$10,0,(VLOOKUP(JO31,'Survival Probability'!$A$3:$F$98,6)/(1+Main!$B$5)^(OptimumBenefits!JO31-OptimumBenefits!$A31))*(VLOOKUP(JO31,'Survival Probability'!$A$3:$F$98,3)/VLOOKUP($A31,'Survival Probability'!$A$3:$F$98,3)))</f>
        <v>1.698092595213176</v>
      </c>
      <c r="JS31" s="282">
        <f t="shared" ca="1" si="108"/>
        <v>117664.98755323369</v>
      </c>
      <c r="JT31" s="200">
        <f t="shared" ref="JT31:KP31" si="1831">JT30</f>
        <v>80</v>
      </c>
      <c r="JU31" s="416">
        <f>IF($B31&lt;Main!$B$10,0,HLOOKUP(JT31,ReplacementRates!$A$3:$BE$59,ReplacementRates!$A30-5,1))*IF(Main!$B$30=1,Main!$B$31,(IF(OptimumBenefits!$B31&lt;20,Main!$B$31,IF(OptimumBenefits!$B31&lt;25,Main!$B$32,IF(OptimumBenefits!$B31&lt;30,Main!$B$33,Main!$B$34)))))*OptimumBenefits!$B31</f>
        <v>0.97150000000000003</v>
      </c>
      <c r="JV31" s="418">
        <f ca="1">JU31*IF($B31=Salary!$B31,Salary!$I31,"")</f>
        <v>69292.44487899213</v>
      </c>
      <c r="JW31" s="419">
        <f ca="1">IF($B31&lt;Main!$B$10,0,(VLOOKUP(JT31,'Survival Probability'!$A$3:$F$98,6)/(1+Main!$B$5)^(OptimumBenefits!JT31-OptimumBenefits!$A31))*(VLOOKUP(JT31,'Survival Probability'!$A$3:$F$98,3)/VLOOKUP($A31,'Survival Probability'!$A$3:$F$98,3)))</f>
        <v>1.5098543670326163</v>
      </c>
      <c r="JX31" s="282">
        <f t="shared" ca="1" si="110"/>
        <v>104621.50050291311</v>
      </c>
      <c r="JY31" s="200">
        <f t="shared" ref="JY31:KP31" si="1832">JY30</f>
        <v>81</v>
      </c>
      <c r="JZ31" s="416">
        <f>IF($B31&lt;Main!$B$10,0,HLOOKUP(JY31,ReplacementRates!$A$3:$BE$59,ReplacementRates!$A30-5,1))*IF(Main!$B$30=1,Main!$B$31,(IF(OptimumBenefits!$B31&lt;20,Main!$B$31,IF(OptimumBenefits!$B31&lt;25,Main!$B$32,IF(OptimumBenefits!$B31&lt;30,Main!$B$33,Main!$B$34)))))*OptimumBenefits!$B31</f>
        <v>0.97150000000000003</v>
      </c>
      <c r="KA31" s="418">
        <f ca="1">JZ31*IF($B31=Salary!$B31,Salary!$I31,"")</f>
        <v>69292.44487899213</v>
      </c>
      <c r="KB31" s="419">
        <f ca="1">IF($B31&lt;Main!$B$10,0,(VLOOKUP(JY31,'Survival Probability'!$A$3:$F$98,6)/(1+Main!$B$5)^(OptimumBenefits!JY31-OptimumBenefits!$A31))*(VLOOKUP(JY31,'Survival Probability'!$A$3:$F$98,3)/VLOOKUP($A31,'Survival Probability'!$A$3:$F$98,3)))</f>
        <v>1.3380090011090933</v>
      </c>
      <c r="KC31" s="282">
        <f t="shared" ca="1" si="112"/>
        <v>92713.914956947163</v>
      </c>
      <c r="KD31" s="200">
        <f t="shared" ref="KD31:KP31" si="1833">KD30</f>
        <v>82</v>
      </c>
      <c r="KE31" s="416">
        <f>IF($B31&lt;Main!$B$10,0,HLOOKUP(KD31,ReplacementRates!$A$3:$BE$59,ReplacementRates!$A30-5,1))*IF(Main!$B$30=1,Main!$B$31,(IF(OptimumBenefits!$B31&lt;20,Main!$B$31,IF(OptimumBenefits!$B31&lt;25,Main!$B$32,IF(OptimumBenefits!$B31&lt;30,Main!$B$33,Main!$B$34)))))*OptimumBenefits!$B31</f>
        <v>0.97150000000000003</v>
      </c>
      <c r="KF31" s="418">
        <f ca="1">KE31*IF($B31=Salary!$B31,Salary!$I31,"")</f>
        <v>69292.44487899213</v>
      </c>
      <c r="KG31" s="419">
        <f ca="1">IF($B31&lt;Main!$B$10,0,(VLOOKUP(KD31,'Survival Probability'!$A$3:$F$98,6)/(1+Main!$B$5)^(OptimumBenefits!KD31-OptimumBenefits!$A31))*(VLOOKUP(KD31,'Survival Probability'!$A$3:$F$98,3)/VLOOKUP($A31,'Survival Probability'!$A$3:$F$98,3)))</f>
        <v>1.1814302617553558</v>
      </c>
      <c r="KH31" s="282">
        <f t="shared" ca="1" si="114"/>
        <v>81864.191291056239</v>
      </c>
      <c r="KI31" s="200">
        <f t="shared" ref="KI31:KP31" si="1834">KI30</f>
        <v>83</v>
      </c>
      <c r="KJ31" s="416">
        <f>IF($B31&lt;Main!$B$10,0,HLOOKUP(KI31,ReplacementRates!$A$3:$BE$59,ReplacementRates!$A30-5,1))*IF(Main!$B$30=1,Main!$B$31,(IF(OptimumBenefits!$B31&lt;20,Main!$B$31,IF(OptimumBenefits!$B31&lt;25,Main!$B$32,IF(OptimumBenefits!$B31&lt;30,Main!$B$33,Main!$B$34)))))*OptimumBenefits!$B31</f>
        <v>0.97150000000000003</v>
      </c>
      <c r="KK31" s="418">
        <f ca="1">KJ31*IF($B31=Salary!$B31,Salary!$I31,"")</f>
        <v>69292.44487899213</v>
      </c>
      <c r="KL31" s="419">
        <f ca="1">IF($B31&lt;Main!$B$10,0,(VLOOKUP(KI31,'Survival Probability'!$A$3:$F$98,6)/(1+Main!$B$5)^(OptimumBenefits!KI31-OptimumBenefits!$A31))*(VLOOKUP(KI31,'Survival Probability'!$A$3:$F$98,3)/VLOOKUP($A31,'Survival Probability'!$A$3:$F$98,3)))</f>
        <v>1.0390689296007236</v>
      </c>
      <c r="KM31" s="282">
        <f t="shared" ca="1" si="116"/>
        <v>71999.626529831497</v>
      </c>
      <c r="KN31" s="200">
        <f t="shared" ref="KN31:KP31" si="1835">KN30</f>
        <v>84</v>
      </c>
      <c r="KO31" s="416">
        <f>IF($B31&lt;Main!$B$10,0,HLOOKUP(KN31,ReplacementRates!$A$3:$BE$59,ReplacementRates!$A30-5,1))*IF(Main!$B$30=1,Main!$B$31,(IF(OptimumBenefits!$B31&lt;20,Main!$B$31,IF(OptimumBenefits!$B31&lt;25,Main!$B$32,IF(OptimumBenefits!$B31&lt;30,Main!$B$33,Main!$B$34)))))*OptimumBenefits!$B31</f>
        <v>0.97150000000000003</v>
      </c>
      <c r="KP31" s="418">
        <f ca="1">KO31*IF($B31=Salary!$B31,Salary!$I31,"")</f>
        <v>69292.44487899213</v>
      </c>
    </row>
    <row r="32" spans="1:302">
      <c r="A32" s="205">
        <f t="shared" si="178"/>
        <v>55</v>
      </c>
      <c r="B32" s="205">
        <v>30</v>
      </c>
      <c r="C32" s="205" t="e">
        <f t="shared" ca="1" si="357"/>
        <v>#N/A</v>
      </c>
      <c r="D32" s="271">
        <f t="shared" ca="1" si="536"/>
        <v>888181.86574789928</v>
      </c>
      <c r="E32" s="201">
        <f t="shared" si="179"/>
        <v>25</v>
      </c>
      <c r="F32" s="416">
        <f>IF($B32&lt;Main!$B$10,0,HLOOKUP(E32,ReplacementRates!$A$3:$BE$59,ReplacementRates!$A31-5,1))*IF(Main!$B$30=1,Main!$B$31,(IF(OptimumBenefits!$B32&lt;20,Main!$B$31,IF(OptimumBenefits!$B32&lt;25,Main!$B$32,IF(OptimumBenefits!$B32&lt;30,Main!$B$33,Main!$B$34)))))*OptimumBenefits!$B32</f>
        <v>0.72</v>
      </c>
      <c r="G32" s="418">
        <f ca="1">F32*IF($B32=Salary!$B32,Salary!$I32,"")</f>
        <v>52894.77830392235</v>
      </c>
      <c r="H32" s="419">
        <f ca="1">IF($B32&lt;Main!$B$10,0,(VLOOKUP(E32,'Survival Probability'!$A$3:$F$98,6)/(1+Main!$B$5)^(OptimumBenefits!E32-OptimumBenefits!$A32))*(VLOOKUP(E32,'Survival Probability'!$A$3:$F$98,3)/VLOOKUP($A32,'Survival Probability'!$A$3:$F$98,3)))</f>
        <v>7.7348838576754684</v>
      </c>
      <c r="I32" s="282">
        <f>IF($A32&gt;E32,0,H32*G32)</f>
        <v>0</v>
      </c>
      <c r="J32" s="200">
        <f t="shared" ref="J32:N32" si="1836">J31</f>
        <v>26</v>
      </c>
      <c r="K32" s="416">
        <f>IF($B32&lt;Main!$B$10,0,HLOOKUP(J32,ReplacementRates!$A$3:$BE$59,ReplacementRates!$A31-5,1))*IF(Main!$B$30=1,Main!$B$31,(IF(OptimumBenefits!$B32&lt;20,Main!$B$31,IF(OptimumBenefits!$B32&lt;25,Main!$B$32,IF(OptimumBenefits!$B32&lt;30,Main!$B$33,Main!$B$34)))))*OptimumBenefits!$B32</f>
        <v>0.72</v>
      </c>
      <c r="L32" s="418">
        <f ca="1">K32*IF($B32=Salary!$B32,Salary!$I32,"")</f>
        <v>52894.77830392235</v>
      </c>
      <c r="M32" s="419">
        <f ca="1">IF($B32&lt;Main!$B$10,0,(VLOOKUP(J32,'Survival Probability'!$A$3:$F$98,6)/(1+Main!$B$5)^(OptimumBenefits!J32-OptimumBenefits!$A32))*(VLOOKUP(J32,'Survival Probability'!$A$3:$F$98,3)/VLOOKUP($A32,'Survival Probability'!$A$3:$F$98,3)))</f>
        <v>7.2275848695939411</v>
      </c>
      <c r="N32" s="282">
        <f t="shared" si="2"/>
        <v>0</v>
      </c>
      <c r="O32" s="200">
        <f t="shared" ref="O32:BZ32" si="1837">O31</f>
        <v>27</v>
      </c>
      <c r="P32" s="416">
        <f>IF($B32&lt;Main!$B$10,0,HLOOKUP(O32,ReplacementRates!$A$3:$BE$59,ReplacementRates!$A31-5,1))*IF(Main!$B$30=1,Main!$B$31,(IF(OptimumBenefits!$B32&lt;20,Main!$B$31,IF(OptimumBenefits!$B32&lt;25,Main!$B$32,IF(OptimumBenefits!$B32&lt;30,Main!$B$33,Main!$B$34)))))*OptimumBenefits!$B32</f>
        <v>0.72</v>
      </c>
      <c r="Q32" s="418">
        <f ca="1">P32*IF($B32=Salary!$B32,Salary!$I32,"")</f>
        <v>52894.77830392235</v>
      </c>
      <c r="R32" s="419">
        <f ca="1">IF($B32&lt;Main!$B$10,0,(VLOOKUP(O32,'Survival Probability'!$A$3:$F$98,6)/(1+Main!$B$5)^(OptimumBenefits!O32-OptimumBenefits!$A32))*(VLOOKUP(O32,'Survival Probability'!$A$3:$F$98,3)/VLOOKUP($A32,'Survival Probability'!$A$3:$F$98,3)))</f>
        <v>6.7534599353864815</v>
      </c>
      <c r="S32" s="282">
        <f t="shared" si="4"/>
        <v>0</v>
      </c>
      <c r="T32" s="200">
        <f t="shared" ref="T32:CE32" si="1838">T31</f>
        <v>28</v>
      </c>
      <c r="U32" s="416">
        <f>IF($B32&lt;Main!$B$10,0,HLOOKUP(T32,ReplacementRates!$A$3:$BE$59,ReplacementRates!$A31-5,1))*IF(Main!$B$30=1,Main!$B$31,(IF(OptimumBenefits!$B32&lt;20,Main!$B$31,IF(OptimumBenefits!$B32&lt;25,Main!$B$32,IF(OptimumBenefits!$B32&lt;30,Main!$B$33,Main!$B$34)))))*OptimumBenefits!$B32</f>
        <v>0.72</v>
      </c>
      <c r="V32" s="418">
        <f ca="1">U32*IF($B32=Salary!$B32,Salary!$I32,"")</f>
        <v>52894.77830392235</v>
      </c>
      <c r="W32" s="419">
        <f ca="1">IF($B32&lt;Main!$B$10,0,(VLOOKUP(T32,'Survival Probability'!$A$3:$F$98,6)/(1+Main!$B$5)^(OptimumBenefits!T32-OptimumBenefits!$A32))*(VLOOKUP(T32,'Survival Probability'!$A$3:$F$98,3)/VLOOKUP($A32,'Survival Probability'!$A$3:$F$98,3)))</f>
        <v>6.310344071926953</v>
      </c>
      <c r="X32" s="282">
        <f t="shared" si="6"/>
        <v>0</v>
      </c>
      <c r="Y32" s="200">
        <f t="shared" ref="Y32:CJ32" si="1839">Y31</f>
        <v>29</v>
      </c>
      <c r="Z32" s="416">
        <f>IF($B32&lt;Main!$B$10,0,HLOOKUP(Y32,ReplacementRates!$A$3:$BE$59,ReplacementRates!$A31-5,1))*IF(Main!$B$30=1,Main!$B$31,(IF(OptimumBenefits!$B32&lt;20,Main!$B$31,IF(OptimumBenefits!$B32&lt;25,Main!$B$32,IF(OptimumBenefits!$B32&lt;30,Main!$B$33,Main!$B$34)))))*OptimumBenefits!$B32</f>
        <v>0.72</v>
      </c>
      <c r="AA32" s="418">
        <f ca="1">Z32*IF($B32=Salary!$B32,Salary!$I32,"")</f>
        <v>52894.77830392235</v>
      </c>
      <c r="AB32" s="419">
        <f ca="1">IF($B32&lt;Main!$B$10,0,(VLOOKUP(Y32,'Survival Probability'!$A$3:$F$98,6)/(1+Main!$B$5)^(OptimumBenefits!Y32-OptimumBenefits!$A32))*(VLOOKUP(Y32,'Survival Probability'!$A$3:$F$98,3)/VLOOKUP($A32,'Survival Probability'!$A$3:$F$98,3)))</f>
        <v>5.8962139930176338</v>
      </c>
      <c r="AC32" s="282">
        <f t="shared" si="8"/>
        <v>0</v>
      </c>
      <c r="AD32" s="200">
        <f t="shared" ref="AD32:CO32" si="1840">AD31</f>
        <v>30</v>
      </c>
      <c r="AE32" s="416">
        <f>IF($B32&lt;Main!$B$10,0,HLOOKUP(AD32,ReplacementRates!$A$3:$BE$59,ReplacementRates!$A31-5,1))*IF(Main!$B$30=1,Main!$B$31,(IF(OptimumBenefits!$B32&lt;20,Main!$B$31,IF(OptimumBenefits!$B32&lt;25,Main!$B$32,IF(OptimumBenefits!$B32&lt;30,Main!$B$33,Main!$B$34)))))*OptimumBenefits!$B32</f>
        <v>0.72</v>
      </c>
      <c r="AF32" s="418">
        <f ca="1">AE32*IF($B32=Salary!$B32,Salary!$I32,"")</f>
        <v>52894.77830392235</v>
      </c>
      <c r="AG32" s="419">
        <f ca="1">IF($B32&lt;Main!$B$10,0,(VLOOKUP(AD32,'Survival Probability'!$A$3:$F$98,6)/(1+Main!$B$5)^(OptimumBenefits!AD32-OptimumBenefits!$A32))*(VLOOKUP(AD32,'Survival Probability'!$A$3:$F$98,3)/VLOOKUP($A32,'Survival Probability'!$A$3:$F$98,3)))</f>
        <v>5.5091789680089542</v>
      </c>
      <c r="AH32" s="282">
        <f t="shared" si="10"/>
        <v>0</v>
      </c>
      <c r="AI32" s="200">
        <f t="shared" ref="AI32:CT32" si="1841">AI31</f>
        <v>31</v>
      </c>
      <c r="AJ32" s="416">
        <f>IF($B32&lt;Main!$B$10,0,HLOOKUP(AI32,ReplacementRates!$A$3:$BE$59,ReplacementRates!$A31-5,1))*IF(Main!$B$30=1,Main!$B$31,(IF(OptimumBenefits!$B32&lt;20,Main!$B$31,IF(OptimumBenefits!$B32&lt;25,Main!$B$32,IF(OptimumBenefits!$B32&lt;30,Main!$B$33,Main!$B$34)))))*OptimumBenefits!$B32</f>
        <v>0.72</v>
      </c>
      <c r="AK32" s="418">
        <f ca="1">AJ32*IF($B32=Salary!$B32,Salary!$I32,"")</f>
        <v>52894.77830392235</v>
      </c>
      <c r="AL32" s="419">
        <f ca="1">IF($B32&lt;Main!$B$10,0,(VLOOKUP(AI32,'Survival Probability'!$A$3:$F$98,6)/(1+Main!$B$5)^(OptimumBenefits!AI32-OptimumBenefits!$A32))*(VLOOKUP(AI32,'Survival Probability'!$A$3:$F$98,3)/VLOOKUP($A32,'Survival Probability'!$A$3:$F$98,3)))</f>
        <v>5.14747253674697</v>
      </c>
      <c r="AM32" s="282">
        <f t="shared" si="12"/>
        <v>0</v>
      </c>
      <c r="AN32" s="200">
        <f t="shared" ref="AN32:CY32" si="1842">AN31</f>
        <v>32</v>
      </c>
      <c r="AO32" s="416">
        <f>IF($B32&lt;Main!$B$10,0,HLOOKUP(AN32,ReplacementRates!$A$3:$BE$59,ReplacementRates!$A31-5,1))*IF(Main!$B$30=1,Main!$B$31,(IF(OptimumBenefits!$B32&lt;20,Main!$B$31,IF(OptimumBenefits!$B32&lt;25,Main!$B$32,IF(OptimumBenefits!$B32&lt;30,Main!$B$33,Main!$B$34)))))*OptimumBenefits!$B32</f>
        <v>0.72</v>
      </c>
      <c r="AP32" s="418">
        <f ca="1">AO32*IF($B32=Salary!$B32,Salary!$I32,"")</f>
        <v>52894.77830392235</v>
      </c>
      <c r="AQ32" s="419">
        <f ca="1">IF($B32&lt;Main!$B$10,0,(VLOOKUP(AN32,'Survival Probability'!$A$3:$F$98,6)/(1+Main!$B$5)^(OptimumBenefits!AN32-OptimumBenefits!$A32))*(VLOOKUP(AN32,'Survival Probability'!$A$3:$F$98,3)/VLOOKUP($A32,'Survival Probability'!$A$3:$F$98,3)))</f>
        <v>4.809416973179677</v>
      </c>
      <c r="AR32" s="282">
        <f t="shared" si="14"/>
        <v>0</v>
      </c>
      <c r="AS32" s="200">
        <f t="shared" ref="AS32:DD32" si="1843">AS31</f>
        <v>33</v>
      </c>
      <c r="AT32" s="416">
        <f>IF($B32&lt;Main!$B$10,0,HLOOKUP(AS32,ReplacementRates!$A$3:$BE$59,ReplacementRates!$A31-5,1))*IF(Main!$B$30=1,Main!$B$31,(IF(OptimumBenefits!$B32&lt;20,Main!$B$31,IF(OptimumBenefits!$B32&lt;25,Main!$B$32,IF(OptimumBenefits!$B32&lt;30,Main!$B$33,Main!$B$34)))))*OptimumBenefits!$B32</f>
        <v>0.72</v>
      </c>
      <c r="AU32" s="418">
        <f ca="1">AT32*IF($B32=Salary!$B32,Salary!$I32,"")</f>
        <v>52894.77830392235</v>
      </c>
      <c r="AV32" s="419">
        <f ca="1">IF($B32&lt;Main!$B$10,0,(VLOOKUP(AS32,'Survival Probability'!$A$3:$F$98,6)/(1+Main!$B$5)^(OptimumBenefits!AS32-OptimumBenefits!$A32))*(VLOOKUP(AS32,'Survival Probability'!$A$3:$F$98,3)/VLOOKUP($A32,'Survival Probability'!$A$3:$F$98,3)))</f>
        <v>4.493475600616712</v>
      </c>
      <c r="AW32" s="282">
        <f t="shared" si="16"/>
        <v>0</v>
      </c>
      <c r="AX32" s="200">
        <f t="shared" ref="AX32:DI32" si="1844">AX31</f>
        <v>34</v>
      </c>
      <c r="AY32" s="416">
        <f>IF($B32&lt;Main!$B$10,0,HLOOKUP(AX32,ReplacementRates!$A$3:$BE$59,ReplacementRates!$A31-5,1))*IF(Main!$B$30=1,Main!$B$31,(IF(OptimumBenefits!$B32&lt;20,Main!$B$31,IF(OptimumBenefits!$B32&lt;25,Main!$B$32,IF(OptimumBenefits!$B32&lt;30,Main!$B$33,Main!$B$34)))))*OptimumBenefits!$B32</f>
        <v>0.72</v>
      </c>
      <c r="AZ32" s="418">
        <f ca="1">AY32*IF($B32=Salary!$B32,Salary!$I32,"")</f>
        <v>52894.77830392235</v>
      </c>
      <c r="BA32" s="419">
        <f ca="1">IF($B32&lt;Main!$B$10,0,(VLOOKUP(AX32,'Survival Probability'!$A$3:$F$98,6)/(1+Main!$B$5)^(OptimumBenefits!AX32-OptimumBenefits!$A32))*(VLOOKUP(AX32,'Survival Probability'!$A$3:$F$98,3)/VLOOKUP($A32,'Survival Probability'!$A$3:$F$98,3)))</f>
        <v>4.1982112350420699</v>
      </c>
      <c r="BB32" s="282">
        <f t="shared" si="18"/>
        <v>0</v>
      </c>
      <c r="BC32" s="200">
        <f t="shared" ref="BC32:DN32" si="1845">BC31</f>
        <v>35</v>
      </c>
      <c r="BD32" s="416">
        <f>IF($B32&lt;Main!$B$10,0,HLOOKUP(BC32,ReplacementRates!$A$3:$BE$59,ReplacementRates!$A31-5,1))*IF(Main!$B$30=1,Main!$B$31,(IF(OptimumBenefits!$B32&lt;20,Main!$B$31,IF(OptimumBenefits!$B32&lt;25,Main!$B$32,IF(OptimumBenefits!$B32&lt;30,Main!$B$33,Main!$B$34)))))*OptimumBenefits!$B32</f>
        <v>0.72</v>
      </c>
      <c r="BE32" s="418">
        <f ca="1">BD32*IF($B32=Salary!$B32,Salary!$I32,"")</f>
        <v>52894.77830392235</v>
      </c>
      <c r="BF32" s="419">
        <f ca="1">IF($B32&lt;Main!$B$10,0,(VLOOKUP(BC32,'Survival Probability'!$A$3:$F$98,6)/(1+Main!$B$5)^(OptimumBenefits!BC32-OptimumBenefits!$A32))*(VLOOKUP(BC32,'Survival Probability'!$A$3:$F$98,3)/VLOOKUP($A32,'Survival Probability'!$A$3:$F$98,3)))</f>
        <v>3.922282082654363</v>
      </c>
      <c r="BG32" s="282">
        <f t="shared" si="20"/>
        <v>0</v>
      </c>
      <c r="BH32" s="200">
        <f t="shared" ref="BH32:DS32" si="1846">BH31</f>
        <v>36</v>
      </c>
      <c r="BI32" s="416">
        <f>IF($B32&lt;Main!$B$10,0,HLOOKUP(BH32,ReplacementRates!$A$3:$BE$59,ReplacementRates!$A31-5,1))*IF(Main!$B$30=1,Main!$B$31,(IF(OptimumBenefits!$B32&lt;20,Main!$B$31,IF(OptimumBenefits!$B32&lt;25,Main!$B$32,IF(OptimumBenefits!$B32&lt;30,Main!$B$33,Main!$B$34)))))*OptimumBenefits!$B32</f>
        <v>0.72</v>
      </c>
      <c r="BJ32" s="418">
        <f ca="1">BI32*IF($B32=Salary!$B32,Salary!$I32,"")</f>
        <v>52894.77830392235</v>
      </c>
      <c r="BK32" s="419">
        <f ca="1">IF($B32&lt;Main!$B$10,0,(VLOOKUP(BH32,'Survival Probability'!$A$3:$F$98,6)/(1+Main!$B$5)^(OptimumBenefits!BH32-OptimumBenefits!$A32))*(VLOOKUP(BH32,'Survival Probability'!$A$3:$F$98,3)/VLOOKUP($A32,'Survival Probability'!$A$3:$F$98,3)))</f>
        <v>3.6644331960856391</v>
      </c>
      <c r="BL32" s="282">
        <f t="shared" si="22"/>
        <v>0</v>
      </c>
      <c r="BM32" s="200">
        <f t="shared" ref="BM32:DX32" si="1847">BM31</f>
        <v>37</v>
      </c>
      <c r="BN32" s="416">
        <f>IF($B32&lt;Main!$B$10,0,HLOOKUP(BM32,ReplacementRates!$A$3:$BE$59,ReplacementRates!$A31-5,1))*IF(Main!$B$30=1,Main!$B$31,(IF(OptimumBenefits!$B32&lt;20,Main!$B$31,IF(OptimumBenefits!$B32&lt;25,Main!$B$32,IF(OptimumBenefits!$B32&lt;30,Main!$B$33,Main!$B$34)))))*OptimumBenefits!$B32</f>
        <v>0.72</v>
      </c>
      <c r="BO32" s="418">
        <f ca="1">BN32*IF($B32=Salary!$B32,Salary!$I32,"")</f>
        <v>52894.77830392235</v>
      </c>
      <c r="BP32" s="419">
        <f ca="1">IF($B32&lt;Main!$B$10,0,(VLOOKUP(BM32,'Survival Probability'!$A$3:$F$98,6)/(1+Main!$B$5)^(OptimumBenefits!BM32-OptimumBenefits!$A32))*(VLOOKUP(BM32,'Survival Probability'!$A$3:$F$98,3)/VLOOKUP($A32,'Survival Probability'!$A$3:$F$98,3)))</f>
        <v>3.4234543654492593</v>
      </c>
      <c r="BQ32" s="282">
        <f t="shared" si="24"/>
        <v>0</v>
      </c>
      <c r="BR32" s="200">
        <f t="shared" ref="BR32:EC32" si="1848">BR31</f>
        <v>38</v>
      </c>
      <c r="BS32" s="416">
        <f>IF($B32&lt;Main!$B$10,0,HLOOKUP(BR32,ReplacementRates!$A$3:$BE$59,ReplacementRates!$A31-5,1))*IF(Main!$B$30=1,Main!$B$31,(IF(OptimumBenefits!$B32&lt;20,Main!$B$31,IF(OptimumBenefits!$B32&lt;25,Main!$B$32,IF(OptimumBenefits!$B32&lt;30,Main!$B$33,Main!$B$34)))))*OptimumBenefits!$B32</f>
        <v>0.72</v>
      </c>
      <c r="BT32" s="418">
        <f ca="1">BS32*IF($B32=Salary!$B32,Salary!$I32,"")</f>
        <v>52894.77830392235</v>
      </c>
      <c r="BU32" s="419">
        <f ca="1">IF($B32&lt;Main!$B$10,0,(VLOOKUP(BR32,'Survival Probability'!$A$3:$F$98,6)/(1+Main!$B$5)^(OptimumBenefits!BR32-OptimumBenefits!$A32))*(VLOOKUP(BR32,'Survival Probability'!$A$3:$F$98,3)/VLOOKUP($A32,'Survival Probability'!$A$3:$F$98,3)))</f>
        <v>3.1982563178989896</v>
      </c>
      <c r="BV32" s="282">
        <f t="shared" si="26"/>
        <v>0</v>
      </c>
      <c r="BW32" s="200">
        <f t="shared" ref="BW32:EH32" si="1849">BW31</f>
        <v>39</v>
      </c>
      <c r="BX32" s="416">
        <f>IF($B32&lt;Main!$B$10,0,HLOOKUP(BW32,ReplacementRates!$A$3:$BE$59,ReplacementRates!$A31-5,1))*IF(Main!$B$30=1,Main!$B$31,(IF(OptimumBenefits!$B32&lt;20,Main!$B$31,IF(OptimumBenefits!$B32&lt;25,Main!$B$32,IF(OptimumBenefits!$B32&lt;30,Main!$B$33,Main!$B$34)))))*OptimumBenefits!$B32</f>
        <v>0.72</v>
      </c>
      <c r="BY32" s="418">
        <f ca="1">BX32*IF($B32=Salary!$B32,Salary!$I32,"")</f>
        <v>52894.77830392235</v>
      </c>
      <c r="BZ32" s="419">
        <f ca="1">IF($B32&lt;Main!$B$10,0,(VLOOKUP(BW32,'Survival Probability'!$A$3:$F$98,6)/(1+Main!$B$5)^(OptimumBenefits!BW32-OptimumBenefits!$A32))*(VLOOKUP(BW32,'Survival Probability'!$A$3:$F$98,3)/VLOOKUP($A32,'Survival Probability'!$A$3:$F$98,3)))</f>
        <v>2.9878186975903147</v>
      </c>
      <c r="CA32" s="282">
        <f t="shared" si="28"/>
        <v>0</v>
      </c>
      <c r="CB32" s="200">
        <f t="shared" ref="CB32:EM32" si="1850">CB31</f>
        <v>40</v>
      </c>
      <c r="CC32" s="416">
        <f>IF($B32&lt;Main!$B$10,0,HLOOKUP(CB32,ReplacementRates!$A$3:$BE$59,ReplacementRates!$A31-5,1))*IF(Main!$B$30=1,Main!$B$31,(IF(OptimumBenefits!$B32&lt;20,Main!$B$31,IF(OptimumBenefits!$B32&lt;25,Main!$B$32,IF(OptimumBenefits!$B32&lt;30,Main!$B$33,Main!$B$34)))))*OptimumBenefits!$B32</f>
        <v>0.72</v>
      </c>
      <c r="CD32" s="418">
        <f ca="1">CC32*IF($B32=Salary!$B32,Salary!$I32,"")</f>
        <v>52894.77830392235</v>
      </c>
      <c r="CE32" s="419">
        <f ca="1">IF($B32&lt;Main!$B$10,0,(VLOOKUP(CB32,'Survival Probability'!$A$3:$F$98,6)/(1+Main!$B$5)^(OptimumBenefits!CB32-OptimumBenefits!$A32))*(VLOOKUP(CB32,'Survival Probability'!$A$3:$F$98,3)/VLOOKUP($A32,'Survival Probability'!$A$3:$F$98,3)))</f>
        <v>2.7911848993609802</v>
      </c>
      <c r="CF32" s="282">
        <f t="shared" si="30"/>
        <v>0</v>
      </c>
      <c r="CG32" s="200">
        <f t="shared" ref="CG32:ER32" si="1851">CG31</f>
        <v>41</v>
      </c>
      <c r="CH32" s="416">
        <f>IF($B32&lt;Main!$B$10,0,HLOOKUP(CG32,ReplacementRates!$A$3:$BE$59,ReplacementRates!$A31-5,1))*IF(Main!$B$30=1,Main!$B$31,(IF(OptimumBenefits!$B32&lt;20,Main!$B$31,IF(OptimumBenefits!$B32&lt;25,Main!$B$32,IF(OptimumBenefits!$B32&lt;30,Main!$B$33,Main!$B$34)))))*OptimumBenefits!$B32</f>
        <v>0.72</v>
      </c>
      <c r="CI32" s="418">
        <f ca="1">CH32*IF($B32=Salary!$B32,Salary!$I32,"")</f>
        <v>52894.77830392235</v>
      </c>
      <c r="CJ32" s="419">
        <f ca="1">IF($B32&lt;Main!$B$10,0,(VLOOKUP(CG32,'Survival Probability'!$A$3:$F$98,6)/(1+Main!$B$5)^(OptimumBenefits!CG32-OptimumBenefits!$A32))*(VLOOKUP(CG32,'Survival Probability'!$A$3:$F$98,3)/VLOOKUP($A32,'Survival Probability'!$A$3:$F$98,3)))</f>
        <v>2.6074593486913433</v>
      </c>
      <c r="CK32" s="282">
        <f t="shared" si="32"/>
        <v>0</v>
      </c>
      <c r="CL32" s="200">
        <f t="shared" ref="CL32:EW32" si="1852">CL31</f>
        <v>42</v>
      </c>
      <c r="CM32" s="416">
        <f>IF($B32&lt;Main!$B$10,0,HLOOKUP(CL32,ReplacementRates!$A$3:$BE$59,ReplacementRates!$A31-5,1))*IF(Main!$B$30=1,Main!$B$31,(IF(OptimumBenefits!$B32&lt;20,Main!$B$31,IF(OptimumBenefits!$B32&lt;25,Main!$B$32,IF(OptimumBenefits!$B32&lt;30,Main!$B$33,Main!$B$34)))))*OptimumBenefits!$B32</f>
        <v>0.72</v>
      </c>
      <c r="CN32" s="418">
        <f ca="1">CM32*IF($B32=Salary!$B32,Salary!$I32,"")</f>
        <v>52894.77830392235</v>
      </c>
      <c r="CO32" s="419">
        <f ca="1">IF($B32&lt;Main!$B$10,0,(VLOOKUP(CL32,'Survival Probability'!$A$3:$F$98,6)/(1+Main!$B$5)^(OptimumBenefits!CL32-OptimumBenefits!$A32))*(VLOOKUP(CL32,'Survival Probability'!$A$3:$F$98,3)/VLOOKUP($A32,'Survival Probability'!$A$3:$F$98,3)))</f>
        <v>2.435719174604956</v>
      </c>
      <c r="CP32" s="282">
        <f t="shared" si="34"/>
        <v>0</v>
      </c>
      <c r="CQ32" s="200">
        <f t="shared" ref="CQ32:FB32" si="1853">CQ31</f>
        <v>43</v>
      </c>
      <c r="CR32" s="416">
        <f>IF($B32&lt;Main!$B$10,0,HLOOKUP(CQ32,ReplacementRates!$A$3:$BE$59,ReplacementRates!$A31-5,1))*IF(Main!$B$30=1,Main!$B$31,(IF(OptimumBenefits!$B32&lt;20,Main!$B$31,IF(OptimumBenefits!$B32&lt;25,Main!$B$32,IF(OptimumBenefits!$B32&lt;30,Main!$B$33,Main!$B$34)))))*OptimumBenefits!$B32</f>
        <v>0.72</v>
      </c>
      <c r="CS32" s="418">
        <f ca="1">CR32*IF($B32=Salary!$B32,Salary!$I32,"")</f>
        <v>52894.77830392235</v>
      </c>
      <c r="CT32" s="419">
        <f ca="1">IF($B32&lt;Main!$B$10,0,(VLOOKUP(CQ32,'Survival Probability'!$A$3:$F$98,6)/(1+Main!$B$5)^(OptimumBenefits!CQ32-OptimumBenefits!$A32))*(VLOOKUP(CQ32,'Survival Probability'!$A$3:$F$98,3)/VLOOKUP($A32,'Survival Probability'!$A$3:$F$98,3)))</f>
        <v>2.2751983405939118</v>
      </c>
      <c r="CU32" s="282">
        <f t="shared" si="36"/>
        <v>0</v>
      </c>
      <c r="CV32" s="200">
        <f t="shared" ref="CV32:FG32" si="1854">CV31</f>
        <v>44</v>
      </c>
      <c r="CW32" s="416">
        <f>IF($B32&lt;Main!$B$10,0,HLOOKUP(CV32,ReplacementRates!$A$3:$BE$59,ReplacementRates!$A31-5,1))*IF(Main!$B$30=1,Main!$B$31,(IF(OptimumBenefits!$B32&lt;20,Main!$B$31,IF(OptimumBenefits!$B32&lt;25,Main!$B$32,IF(OptimumBenefits!$B32&lt;30,Main!$B$33,Main!$B$34)))))*OptimumBenefits!$B32</f>
        <v>0.72</v>
      </c>
      <c r="CX32" s="418">
        <f ca="1">CW32*IF($B32=Salary!$B32,Salary!$I32,"")</f>
        <v>52894.77830392235</v>
      </c>
      <c r="CY32" s="419">
        <f ca="1">IF($B32&lt;Main!$B$10,0,(VLOOKUP(CV32,'Survival Probability'!$A$3:$F$98,6)/(1+Main!$B$5)^(OptimumBenefits!CV32-OptimumBenefits!$A32))*(VLOOKUP(CV32,'Survival Probability'!$A$3:$F$98,3)/VLOOKUP($A32,'Survival Probability'!$A$3:$F$98,3)))</f>
        <v>2.1251764771702852</v>
      </c>
      <c r="CZ32" s="282">
        <f t="shared" si="38"/>
        <v>0</v>
      </c>
      <c r="DA32" s="200">
        <f t="shared" ref="DA32:FL32" si="1855">DA31</f>
        <v>45</v>
      </c>
      <c r="DB32" s="416">
        <f>IF($B32&lt;Main!$B$10,0,HLOOKUP(DA32,ReplacementRates!$A$3:$BE$59,ReplacementRates!$A31-5,1))*IF(Main!$B$30=1,Main!$B$31,(IF(OptimumBenefits!$B32&lt;20,Main!$B$31,IF(OptimumBenefits!$B32&lt;25,Main!$B$32,IF(OptimumBenefits!$B32&lt;30,Main!$B$33,Main!$B$34)))))*OptimumBenefits!$B32</f>
        <v>0.72</v>
      </c>
      <c r="DC32" s="418">
        <f ca="1">DB32*IF($B32=Salary!$B32,Salary!$I32,"")</f>
        <v>52894.77830392235</v>
      </c>
      <c r="DD32" s="419">
        <f ca="1">IF($B32&lt;Main!$B$10,0,(VLOOKUP(DA32,'Survival Probability'!$A$3:$F$98,6)/(1+Main!$B$5)^(OptimumBenefits!DA32-OptimumBenefits!$A32))*(VLOOKUP(DA32,'Survival Probability'!$A$3:$F$98,3)/VLOOKUP($A32,'Survival Probability'!$A$3:$F$98,3)))</f>
        <v>36.046509692094567</v>
      </c>
      <c r="DE32" s="282">
        <f t="shared" si="40"/>
        <v>0</v>
      </c>
      <c r="DF32" s="200">
        <f t="shared" ref="DF32:FQ32" si="1856">DF31</f>
        <v>46</v>
      </c>
      <c r="DG32" s="416">
        <f>IF($B32&lt;Main!$B$10,0,HLOOKUP(DF32,ReplacementRates!$A$3:$BE$59,ReplacementRates!$A31-5,1))*IF(Main!$B$30=1,Main!$B$31,(IF(OptimumBenefits!$B32&lt;20,Main!$B$31,IF(OptimumBenefits!$B32&lt;25,Main!$B$32,IF(OptimumBenefits!$B32&lt;30,Main!$B$33,Main!$B$34)))))*OptimumBenefits!$B32</f>
        <v>0.72</v>
      </c>
      <c r="DH32" s="418">
        <f ca="1">DG32*IF($B32=Salary!$B32,Salary!$I32,"")</f>
        <v>52894.77830392235</v>
      </c>
      <c r="DI32" s="419">
        <f ca="1">IF($B32&lt;Main!$B$10,0,(VLOOKUP(DF32,'Survival Probability'!$A$3:$F$98,6)/(1+Main!$B$5)^(OptimumBenefits!DF32-OptimumBenefits!$A32))*(VLOOKUP(DF32,'Survival Probability'!$A$3:$F$98,3)/VLOOKUP($A32,'Survival Probability'!$A$3:$F$98,3)))</f>
        <v>33.459266480223036</v>
      </c>
      <c r="DJ32" s="282">
        <f t="shared" si="42"/>
        <v>0</v>
      </c>
      <c r="DK32" s="200">
        <f t="shared" ref="DK32:FV32" si="1857">DK31</f>
        <v>47</v>
      </c>
      <c r="DL32" s="416">
        <f>IF($B32&lt;Main!$B$10,0,HLOOKUP(DK32,ReplacementRates!$A$3:$BE$59,ReplacementRates!$A31-5,1))*IF(Main!$B$30=1,Main!$B$31,(IF(OptimumBenefits!$B32&lt;20,Main!$B$31,IF(OptimumBenefits!$B32&lt;25,Main!$B$32,IF(OptimumBenefits!$B32&lt;30,Main!$B$33,Main!$B$34)))))*OptimumBenefits!$B32</f>
        <v>0.72</v>
      </c>
      <c r="DM32" s="418">
        <f ca="1">DL32*IF($B32=Salary!$B32,Salary!$I32,"")</f>
        <v>52894.77830392235</v>
      </c>
      <c r="DN32" s="419">
        <f ca="1">IF($B32&lt;Main!$B$10,0,(VLOOKUP(DK32,'Survival Probability'!$A$3:$F$98,6)/(1+Main!$B$5)^(OptimumBenefits!DK32-OptimumBenefits!$A32))*(VLOOKUP(DK32,'Survival Probability'!$A$3:$F$98,3)/VLOOKUP($A32,'Survival Probability'!$A$3:$F$98,3)))</f>
        <v>31.046468537847254</v>
      </c>
      <c r="DO32" s="282">
        <f t="shared" si="44"/>
        <v>0</v>
      </c>
      <c r="DP32" s="200">
        <f t="shared" ref="DP32:GA32" si="1858">DP31</f>
        <v>48</v>
      </c>
      <c r="DQ32" s="416">
        <f>IF($B32&lt;Main!$B$10,0,HLOOKUP(DP32,ReplacementRates!$A$3:$BE$59,ReplacementRates!$A31-5,1))*IF(Main!$B$30=1,Main!$B$31,(IF(OptimumBenefits!$B32&lt;20,Main!$B$31,IF(OptimumBenefits!$B32&lt;25,Main!$B$32,IF(OptimumBenefits!$B32&lt;30,Main!$B$33,Main!$B$34)))))*OptimumBenefits!$B32</f>
        <v>0.72</v>
      </c>
      <c r="DR32" s="418">
        <f ca="1">DQ32*IF($B32=Salary!$B32,Salary!$I32,"")</f>
        <v>52894.77830392235</v>
      </c>
      <c r="DS32" s="419">
        <f ca="1">IF($B32&lt;Main!$B$10,0,(VLOOKUP(DP32,'Survival Probability'!$A$3:$F$98,6)/(1+Main!$B$5)^(OptimumBenefits!DP32-OptimumBenefits!$A32))*(VLOOKUP(DP32,'Survival Probability'!$A$3:$F$98,3)/VLOOKUP($A32,'Survival Probability'!$A$3:$F$98,3)))</f>
        <v>28.796633280463549</v>
      </c>
      <c r="DT32" s="282">
        <f t="shared" si="46"/>
        <v>0</v>
      </c>
      <c r="DU32" s="200">
        <f t="shared" ref="DU32:GF32" si="1859">DU31</f>
        <v>49</v>
      </c>
      <c r="DV32" s="416">
        <f>IF($B32&lt;Main!$B$10,0,HLOOKUP(DU32,ReplacementRates!$A$3:$BE$59,ReplacementRates!$A31-5,1))*IF(Main!$B$30=1,Main!$B$31,(IF(OptimumBenefits!$B32&lt;20,Main!$B$31,IF(OptimumBenefits!$B32&lt;25,Main!$B$32,IF(OptimumBenefits!$B32&lt;30,Main!$B$33,Main!$B$34)))))*OptimumBenefits!$B32</f>
        <v>0.72</v>
      </c>
      <c r="DW32" s="418">
        <f ca="1">DV32*IF($B32=Salary!$B32,Salary!$I32,"")</f>
        <v>52894.77830392235</v>
      </c>
      <c r="DX32" s="419">
        <f ca="1">IF($B32&lt;Main!$B$10,0,(VLOOKUP(DU32,'Survival Probability'!$A$3:$F$98,6)/(1+Main!$B$5)^(OptimumBenefits!DU32-OptimumBenefits!$A32))*(VLOOKUP(DU32,'Survival Probability'!$A$3:$F$98,3)/VLOOKUP($A32,'Survival Probability'!$A$3:$F$98,3)))</f>
        <v>26.699022851407793</v>
      </c>
      <c r="DY32" s="282">
        <f t="shared" si="48"/>
        <v>0</v>
      </c>
      <c r="DZ32" s="200">
        <f t="shared" ref="DZ32:GK32" si="1860">DZ31</f>
        <v>50</v>
      </c>
      <c r="EA32" s="416">
        <f>IF($B32&lt;Main!$B$10,0,HLOOKUP(DZ32,ReplacementRates!$A$3:$BE$59,ReplacementRates!$A31-5,1))*IF(Main!$B$30=1,Main!$B$31,(IF(OptimumBenefits!$B32&lt;20,Main!$B$31,IF(OptimumBenefits!$B32&lt;25,Main!$B$32,IF(OptimumBenefits!$B32&lt;30,Main!$B$33,Main!$B$34)))))*OptimumBenefits!$B32</f>
        <v>0.72</v>
      </c>
      <c r="EB32" s="418">
        <f ca="1">EA32*IF($B32=Salary!$B32,Salary!$I32,"")</f>
        <v>52894.77830392235</v>
      </c>
      <c r="EC32" s="419">
        <f ca="1">IF($B32&lt;Main!$B$10,0,(VLOOKUP(DZ32,'Survival Probability'!$A$3:$F$98,6)/(1+Main!$B$5)^(OptimumBenefits!DZ32-OptimumBenefits!$A32))*(VLOOKUP(DZ32,'Survival Probability'!$A$3:$F$98,3)/VLOOKUP($A32,'Survival Probability'!$A$3:$F$98,3)))</f>
        <v>24.743597701492078</v>
      </c>
      <c r="ED32" s="282">
        <f t="shared" si="50"/>
        <v>0</v>
      </c>
      <c r="EE32" s="200">
        <f t="shared" ref="EE32:GP32" si="1861">EE31</f>
        <v>51</v>
      </c>
      <c r="EF32" s="416">
        <f>IF($B32&lt;Main!$B$10,0,HLOOKUP(EE32,ReplacementRates!$A$3:$BE$59,ReplacementRates!$A31-5,1))*IF(Main!$B$30=1,Main!$B$31,(IF(OptimumBenefits!$B32&lt;20,Main!$B$31,IF(OptimumBenefits!$B32&lt;25,Main!$B$32,IF(OptimumBenefits!$B32&lt;30,Main!$B$33,Main!$B$34)))))*OptimumBenefits!$B32</f>
        <v>0.72</v>
      </c>
      <c r="EG32" s="418">
        <f ca="1">EF32*IF($B32=Salary!$B32,Salary!$I32,"")</f>
        <v>52894.77830392235</v>
      </c>
      <c r="EH32" s="419">
        <f ca="1">IF($B32&lt;Main!$B$10,0,(VLOOKUP(EE32,'Survival Probability'!$A$3:$F$98,6)/(1+Main!$B$5)^(OptimumBenefits!EE32-OptimumBenefits!$A32))*(VLOOKUP(EE32,'Survival Probability'!$A$3:$F$98,3)/VLOOKUP($A32,'Survival Probability'!$A$3:$F$98,3)))</f>
        <v>22.920972675548654</v>
      </c>
      <c r="EI32" s="282">
        <f t="shared" si="52"/>
        <v>0</v>
      </c>
      <c r="EJ32" s="200">
        <f t="shared" ref="EJ32:GU32" si="1862">EJ31</f>
        <v>52</v>
      </c>
      <c r="EK32" s="416">
        <f>IF($B32&lt;Main!$B$10,0,HLOOKUP(EJ32,ReplacementRates!$A$3:$BE$59,ReplacementRates!$A31-5,1))*IF(Main!$B$30=1,Main!$B$31,(IF(OptimumBenefits!$B32&lt;20,Main!$B$31,IF(OptimumBenefits!$B32&lt;25,Main!$B$32,IF(OptimumBenefits!$B32&lt;30,Main!$B$33,Main!$B$34)))))*OptimumBenefits!$B32</f>
        <v>0.72</v>
      </c>
      <c r="EL32" s="418">
        <f ca="1">EK32*IF($B32=Salary!$B32,Salary!$I32,"")</f>
        <v>52894.77830392235</v>
      </c>
      <c r="EM32" s="419">
        <f ca="1">IF($B32&lt;Main!$B$10,0,(VLOOKUP(EJ32,'Survival Probability'!$A$3:$F$98,6)/(1+Main!$B$5)^(OptimumBenefits!EJ32-OptimumBenefits!$A32))*(VLOOKUP(EJ32,'Survival Probability'!$A$3:$F$98,3)/VLOOKUP($A32,'Survival Probability'!$A$3:$F$98,3)))</f>
        <v>21.222375412789006</v>
      </c>
      <c r="EN32" s="282">
        <f t="shared" si="54"/>
        <v>0</v>
      </c>
      <c r="EO32" s="200">
        <f t="shared" ref="EO32:GZ32" si="1863">EO31</f>
        <v>53</v>
      </c>
      <c r="EP32" s="416">
        <f>IF($B32&lt;Main!$B$10,0,HLOOKUP(EO32,ReplacementRates!$A$3:$BE$59,ReplacementRates!$A31-5,1))*IF(Main!$B$30=1,Main!$B$31,(IF(OptimumBenefits!$B32&lt;20,Main!$B$31,IF(OptimumBenefits!$B32&lt;25,Main!$B$32,IF(OptimumBenefits!$B32&lt;30,Main!$B$33,Main!$B$34)))))*OptimumBenefits!$B32</f>
        <v>0.72</v>
      </c>
      <c r="EQ32" s="418">
        <f ca="1">EP32*IF($B32=Salary!$B32,Salary!$I32,"")</f>
        <v>52894.77830392235</v>
      </c>
      <c r="ER32" s="419">
        <f ca="1">IF($B32&lt;Main!$B$10,0,(VLOOKUP(EO32,'Survival Probability'!$A$3:$F$98,6)/(1+Main!$B$5)^(OptimumBenefits!EO32-OptimumBenefits!$A32))*(VLOOKUP(EO32,'Survival Probability'!$A$3:$F$98,3)/VLOOKUP($A32,'Survival Probability'!$A$3:$F$98,3)))</f>
        <v>19.639615924583566</v>
      </c>
      <c r="ES32" s="282">
        <f t="shared" si="56"/>
        <v>0</v>
      </c>
      <c r="ET32" s="200">
        <f t="shared" ref="ET32:HE32" si="1864">ET31</f>
        <v>54</v>
      </c>
      <c r="EU32" s="416">
        <f>IF($B32&lt;Main!$B$10,0,HLOOKUP(ET32,ReplacementRates!$A$3:$BE$59,ReplacementRates!$A31-5,1))*IF(Main!$B$30=1,Main!$B$31,(IF(OptimumBenefits!$B32&lt;20,Main!$B$31,IF(OptimumBenefits!$B32&lt;25,Main!$B$32,IF(OptimumBenefits!$B32&lt;30,Main!$B$33,Main!$B$34)))))*OptimumBenefits!$B32</f>
        <v>0.72</v>
      </c>
      <c r="EV32" s="418">
        <f ca="1">EU32*IF($B32=Salary!$B32,Salary!$I32,"")</f>
        <v>52894.77830392235</v>
      </c>
      <c r="EW32" s="419">
        <f ca="1">IF($B32&lt;Main!$B$10,0,(VLOOKUP(ET32,'Survival Probability'!$A$3:$F$98,6)/(1+Main!$B$5)^(OptimumBenefits!ET32-OptimumBenefits!$A32))*(VLOOKUP(ET32,'Survival Probability'!$A$3:$F$98,3)/VLOOKUP($A32,'Survival Probability'!$A$3:$F$98,3)))</f>
        <v>18.16503824358427</v>
      </c>
      <c r="EX32" s="282">
        <f t="shared" si="58"/>
        <v>0</v>
      </c>
      <c r="EY32" s="200">
        <f t="shared" ref="EY32:HJ32" si="1865">EY31</f>
        <v>55</v>
      </c>
      <c r="EZ32" s="416">
        <f>IF($B32&lt;Main!$B$10,0,HLOOKUP(EY32,ReplacementRates!$A$3:$BE$59,ReplacementRates!$A31-5,1))*IF(Main!$B$30=1,Main!$B$31,(IF(OptimumBenefits!$B32&lt;20,Main!$B$31,IF(OptimumBenefits!$B32&lt;25,Main!$B$32,IF(OptimumBenefits!$B32&lt;30,Main!$B$33,Main!$B$34)))))*OptimumBenefits!$B32</f>
        <v>0.72</v>
      </c>
      <c r="FA32" s="418">
        <f ca="1">EZ32*IF($B32=Salary!$B32,Salary!$I32,"")</f>
        <v>52894.77830392235</v>
      </c>
      <c r="FB32" s="419">
        <f ca="1">IF($B32&lt;Main!$B$10,0,(VLOOKUP(EY32,'Survival Probability'!$A$3:$F$98,6)/(1+Main!$B$5)^(OptimumBenefits!EY32-OptimumBenefits!$A32))*(VLOOKUP(EY32,'Survival Probability'!$A$3:$F$98,3)/VLOOKUP($A32,'Survival Probability'!$A$3:$F$98,3)))</f>
        <v>16.791484797319534</v>
      </c>
      <c r="FC32" s="282">
        <f t="shared" ca="1" si="60"/>
        <v>888181.86574789928</v>
      </c>
      <c r="FD32" s="200">
        <f t="shared" ref="FD32:HO32" si="1866">FD31</f>
        <v>56</v>
      </c>
      <c r="FE32" s="416">
        <f>IF($B32&lt;Main!$B$10,0,HLOOKUP(FD32,ReplacementRates!$A$3:$BE$59,ReplacementRates!$A31-5,1))*IF(Main!$B$30=1,Main!$B$31,(IF(OptimumBenefits!$B32&lt;20,Main!$B$31,IF(OptimumBenefits!$B32&lt;25,Main!$B$32,IF(OptimumBenefits!$B32&lt;30,Main!$B$33,Main!$B$34)))))*OptimumBenefits!$B32</f>
        <v>0.72</v>
      </c>
      <c r="FF32" s="418">
        <f ca="1">FE32*IF($B32=Salary!$B32,Salary!$I32,"")</f>
        <v>52894.77830392235</v>
      </c>
      <c r="FG32" s="419">
        <f ca="1">IF($B32&lt;Main!$B$10,0,(VLOOKUP(FD32,'Survival Probability'!$A$3:$F$98,6)/(1+Main!$B$5)^(OptimumBenefits!FD32-OptimumBenefits!$A32))*(VLOOKUP(FD32,'Survival Probability'!$A$3:$F$98,3)/VLOOKUP($A32,'Survival Probability'!$A$3:$F$98,3)))</f>
        <v>15.51226404451821</v>
      </c>
      <c r="FH32" s="282">
        <f t="shared" ca="1" si="62"/>
        <v>820517.76762669662</v>
      </c>
      <c r="FI32" s="200">
        <f t="shared" ref="FI32:HT32" si="1867">FI31</f>
        <v>57</v>
      </c>
      <c r="FJ32" s="416">
        <f>IF($B32&lt;Main!$B$10,0,HLOOKUP(FI32,ReplacementRates!$A$3:$BE$59,ReplacementRates!$A31-5,1))*IF(Main!$B$30=1,Main!$B$31,(IF(OptimumBenefits!$B32&lt;20,Main!$B$31,IF(OptimumBenefits!$B32&lt;25,Main!$B$32,IF(OptimumBenefits!$B32&lt;30,Main!$B$33,Main!$B$34)))))*OptimumBenefits!$B32</f>
        <v>0.72</v>
      </c>
      <c r="FK32" s="418">
        <f ca="1">FJ32*IF($B32=Salary!$B32,Salary!$I32,"")</f>
        <v>52894.77830392235</v>
      </c>
      <c r="FL32" s="419">
        <f ca="1">IF($B32&lt;Main!$B$10,0,(VLOOKUP(FI32,'Survival Probability'!$A$3:$F$98,6)/(1+Main!$B$5)^(OptimumBenefits!FI32-OptimumBenefits!$A32))*(VLOOKUP(FI32,'Survival Probability'!$A$3:$F$98,3)/VLOOKUP($A32,'Survival Probability'!$A$3:$F$98,3)))</f>
        <v>14.321118985798829</v>
      </c>
      <c r="FM32" s="282">
        <f t="shared" ca="1" si="64"/>
        <v>757512.41381792235</v>
      </c>
      <c r="FN32" s="200">
        <f t="shared" ref="FN32:HY32" si="1868">FN31</f>
        <v>58</v>
      </c>
      <c r="FO32" s="416">
        <f>IF($B32&lt;Main!$B$10,0,HLOOKUP(FN32,ReplacementRates!$A$3:$BE$59,ReplacementRates!$A31-5,1))*IF(Main!$B$30=1,Main!$B$31,(IF(OptimumBenefits!$B32&lt;20,Main!$B$31,IF(OptimumBenefits!$B32&lt;25,Main!$B$32,IF(OptimumBenefits!$B32&lt;30,Main!$B$33,Main!$B$34)))))*OptimumBenefits!$B32</f>
        <v>0.72</v>
      </c>
      <c r="FP32" s="418">
        <f ca="1">FO32*IF($B32=Salary!$B32,Salary!$I32,"")</f>
        <v>52894.77830392235</v>
      </c>
      <c r="FQ32" s="419">
        <f ca="1">IF($B32&lt;Main!$B$10,0,(VLOOKUP(FN32,'Survival Probability'!$A$3:$F$98,6)/(1+Main!$B$5)^(OptimumBenefits!FN32-OptimumBenefits!$A32))*(VLOOKUP(FN32,'Survival Probability'!$A$3:$F$98,3)/VLOOKUP($A32,'Survival Probability'!$A$3:$F$98,3)))</f>
        <v>13.212255224997669</v>
      </c>
      <c r="FR32" s="282">
        <f t="shared" ca="1" si="66"/>
        <v>698859.31102109142</v>
      </c>
      <c r="FS32" s="200">
        <f t="shared" ref="FS32:ID32" si="1869">FS31</f>
        <v>59</v>
      </c>
      <c r="FT32" s="416">
        <f>IF($B32&lt;Main!$B$10,0,HLOOKUP(FS32,ReplacementRates!$A$3:$BE$59,ReplacementRates!$A31-5,1))*IF(Main!$B$30=1,Main!$B$31,(IF(OptimumBenefits!$B32&lt;20,Main!$B$31,IF(OptimumBenefits!$B32&lt;25,Main!$B$32,IF(OptimumBenefits!$B32&lt;30,Main!$B$33,Main!$B$34)))))*OptimumBenefits!$B32</f>
        <v>0.72</v>
      </c>
      <c r="FU32" s="418">
        <f ca="1">FT32*IF($B32=Salary!$B32,Salary!$I32,"")</f>
        <v>52894.77830392235</v>
      </c>
      <c r="FV32" s="419">
        <f ca="1">IF($B32&lt;Main!$B$10,0,(VLOOKUP(FS32,'Survival Probability'!$A$3:$F$98,6)/(1+Main!$B$5)^(OptimumBenefits!FS32-OptimumBenefits!$A32))*(VLOOKUP(FS32,'Survival Probability'!$A$3:$F$98,3)/VLOOKUP($A32,'Survival Probability'!$A$3:$F$98,3)))</f>
        <v>12.18024525873037</v>
      </c>
      <c r="FW32" s="282">
        <f t="shared" ca="1" si="68"/>
        <v>644271.37264794426</v>
      </c>
      <c r="FX32" s="200">
        <f t="shared" ref="FX32:II32" si="1870">FX31</f>
        <v>60</v>
      </c>
      <c r="FY32" s="416">
        <f>IF($B32&lt;Main!$B$10,0,HLOOKUP(FX32,ReplacementRates!$A$3:$BE$59,ReplacementRates!$A31-5,1))*IF(Main!$B$30=1,Main!$B$31,(IF(OptimumBenefits!$B32&lt;20,Main!$B$31,IF(OptimumBenefits!$B32&lt;25,Main!$B$32,IF(OptimumBenefits!$B32&lt;30,Main!$B$33,Main!$B$34)))))*OptimumBenefits!$B32</f>
        <v>0.72</v>
      </c>
      <c r="FZ32" s="418">
        <f ca="1">FY32*IF($B32=Salary!$B32,Salary!$I32,"")</f>
        <v>52894.77830392235</v>
      </c>
      <c r="GA32" s="419">
        <f ca="1">IF($B32&lt;Main!$B$10,0,(VLOOKUP(FX32,'Survival Probability'!$A$3:$F$98,6)/(1+Main!$B$5)^(OptimumBenefits!FX32-OptimumBenefits!$A32))*(VLOOKUP(FX32,'Survival Probability'!$A$3:$F$98,3)/VLOOKUP($A32,'Survival Probability'!$A$3:$F$98,3)))</f>
        <v>11.220004401641622</v>
      </c>
      <c r="GB32" s="282">
        <f t="shared" ca="1" si="70"/>
        <v>593479.64539386658</v>
      </c>
      <c r="GC32" s="200">
        <f t="shared" ref="GC32:IN32" si="1871">GC31</f>
        <v>61</v>
      </c>
      <c r="GD32" s="416">
        <f>IF($B32&lt;Main!$B$10,0,HLOOKUP(GC32,ReplacementRates!$A$3:$BE$59,ReplacementRates!$A31-5,1))*IF(Main!$B$30=1,Main!$B$31,(IF(OptimumBenefits!$B32&lt;20,Main!$B$31,IF(OptimumBenefits!$B32&lt;25,Main!$B$32,IF(OptimumBenefits!$B32&lt;30,Main!$B$33,Main!$B$34)))))*OptimumBenefits!$B32</f>
        <v>0.72</v>
      </c>
      <c r="GE32" s="418">
        <f ca="1">GD32*IF($B32=Salary!$B32,Salary!$I32,"")</f>
        <v>52894.77830392235</v>
      </c>
      <c r="GF32" s="419">
        <f ca="1">IF($B32&lt;Main!$B$10,0,(VLOOKUP(GC32,'Survival Probability'!$A$3:$F$98,6)/(1+Main!$B$5)^(OptimumBenefits!GC32-OptimumBenefits!$A32))*(VLOOKUP(GC32,'Survival Probability'!$A$3:$F$98,3)/VLOOKUP($A32,'Survival Probability'!$A$3:$F$98,3)))</f>
        <v>10.326769480623275</v>
      </c>
      <c r="GG32" s="282">
        <f t="shared" ca="1" si="72"/>
        <v>546232.18227327953</v>
      </c>
      <c r="GH32" s="200">
        <f t="shared" ref="GH32:IS32" si="1872">GH31</f>
        <v>62</v>
      </c>
      <c r="GI32" s="416">
        <f>IF($B32&lt;Main!$B$10,0,HLOOKUP(GH32,ReplacementRates!$A$3:$BE$59,ReplacementRates!$A31-5,1))*IF(Main!$B$30=1,Main!$B$31,(IF(OptimumBenefits!$B32&lt;20,Main!$B$31,IF(OptimumBenefits!$B32&lt;25,Main!$B$32,IF(OptimumBenefits!$B32&lt;30,Main!$B$33,Main!$B$34)))))*OptimumBenefits!$B32</f>
        <v>0.72</v>
      </c>
      <c r="GJ32" s="418">
        <f ca="1">GI32*IF($B32=Salary!$B32,Salary!$I32,"")</f>
        <v>52894.77830392235</v>
      </c>
      <c r="GK32" s="419">
        <f ca="1">IF($B32&lt;Main!$B$10,0,(VLOOKUP(GH32,'Survival Probability'!$A$3:$F$98,6)/(1+Main!$B$5)^(OptimumBenefits!GH32-OptimumBenefits!$A32))*(VLOOKUP(GH32,'Survival Probability'!$A$3:$F$98,3)/VLOOKUP($A32,'Survival Probability'!$A$3:$F$98,3)))</f>
        <v>9.4960781726886339</v>
      </c>
      <c r="GL32" s="282">
        <f t="shared" ca="1" si="74"/>
        <v>502292.94970108132</v>
      </c>
      <c r="GM32" s="200">
        <f t="shared" ref="GM32:IX32" si="1873">GM31</f>
        <v>63</v>
      </c>
      <c r="GN32" s="416">
        <f>IF($B32&lt;Main!$B$10,0,HLOOKUP(GM32,ReplacementRates!$A$3:$BE$59,ReplacementRates!$A31-5,1))*IF(Main!$B$30=1,Main!$B$31,(IF(OptimumBenefits!$B32&lt;20,Main!$B$31,IF(OptimumBenefits!$B32&lt;25,Main!$B$32,IF(OptimumBenefits!$B32&lt;30,Main!$B$33,Main!$B$34)))))*OptimumBenefits!$B32</f>
        <v>0.72</v>
      </c>
      <c r="GO32" s="418">
        <f ca="1">GN32*IF($B32=Salary!$B32,Salary!$I32,"")</f>
        <v>52894.77830392235</v>
      </c>
      <c r="GP32" s="419">
        <f ca="1">IF($B32&lt;Main!$B$10,0,(VLOOKUP(GM32,'Survival Probability'!$A$3:$F$98,6)/(1+Main!$B$5)^(OptimumBenefits!GM32-OptimumBenefits!$A32))*(VLOOKUP(GM32,'Survival Probability'!$A$3:$F$98,3)/VLOOKUP($A32,'Survival Probability'!$A$3:$F$98,3)))</f>
        <v>8.7238208032354763</v>
      </c>
      <c r="GQ32" s="282">
        <f t="shared" ca="1" si="76"/>
        <v>461444.56735028635</v>
      </c>
      <c r="GR32" s="200">
        <f t="shared" ref="GR32:JC32" si="1874">GR31</f>
        <v>64</v>
      </c>
      <c r="GS32" s="416">
        <f>IF($B32&lt;Main!$B$10,0,HLOOKUP(GR32,ReplacementRates!$A$3:$BE$59,ReplacementRates!$A31-5,1))*IF(Main!$B$30=1,Main!$B$31,(IF(OptimumBenefits!$B32&lt;20,Main!$B$31,IF(OptimumBenefits!$B32&lt;25,Main!$B$32,IF(OptimumBenefits!$B32&lt;30,Main!$B$33,Main!$B$34)))))*OptimumBenefits!$B32</f>
        <v>0.72</v>
      </c>
      <c r="GT32" s="418">
        <f ca="1">GS32*IF($B32=Salary!$B32,Salary!$I32,"")</f>
        <v>52894.77830392235</v>
      </c>
      <c r="GU32" s="419">
        <f ca="1">IF($B32&lt;Main!$B$10,0,(VLOOKUP(GR32,'Survival Probability'!$A$3:$F$98,6)/(1+Main!$B$5)^(OptimumBenefits!GR32-OptimumBenefits!$A32))*(VLOOKUP(GR32,'Survival Probability'!$A$3:$F$98,3)/VLOOKUP($A32,'Survival Probability'!$A$3:$F$98,3)))</f>
        <v>8.0061363686858407</v>
      </c>
      <c r="GV32" s="282">
        <f t="shared" ca="1" si="78"/>
        <v>423482.80829260749</v>
      </c>
      <c r="GW32" s="200">
        <f t="shared" ref="GW32:JH32" si="1875">GW31</f>
        <v>65</v>
      </c>
      <c r="GX32" s="416">
        <f>IF($B32&lt;Main!$B$10,0,HLOOKUP(GW32,ReplacementRates!$A$3:$BE$59,ReplacementRates!$A31-5,1))*IF(Main!$B$30=1,Main!$B$31,(IF(OptimumBenefits!$B32&lt;20,Main!$B$31,IF(OptimumBenefits!$B32&lt;25,Main!$B$32,IF(OptimumBenefits!$B32&lt;30,Main!$B$33,Main!$B$34)))))*OptimumBenefits!$B32</f>
        <v>0.72</v>
      </c>
      <c r="GY32" s="418">
        <f ca="1">GX32*IF($B32=Salary!$B32,Salary!$I32,"")</f>
        <v>52894.77830392235</v>
      </c>
      <c r="GZ32" s="419">
        <f ca="1">IF($B32&lt;Main!$B$10,0,(VLOOKUP(GW32,'Survival Probability'!$A$3:$F$98,6)/(1+Main!$B$5)^(OptimumBenefits!GW32-OptimumBenefits!$A32))*(VLOOKUP(GW32,'Survival Probability'!$A$3:$F$98,3)/VLOOKUP($A32,'Survival Probability'!$A$3:$F$98,3)))</f>
        <v>7.3393987742095499</v>
      </c>
      <c r="HA32" s="282">
        <f t="shared" ca="1" si="80"/>
        <v>388215.87104589358</v>
      </c>
      <c r="HB32" s="200">
        <f t="shared" ref="HB32:JM32" si="1876">HB31</f>
        <v>66</v>
      </c>
      <c r="HC32" s="416">
        <f>IF($B32&lt;Main!$B$10,0,HLOOKUP(HB32,ReplacementRates!$A$3:$BE$59,ReplacementRates!$A31-5,1))*IF(Main!$B$30=1,Main!$B$31,(IF(OptimumBenefits!$B32&lt;20,Main!$B$31,IF(OptimumBenefits!$B32&lt;25,Main!$B$32,IF(OptimumBenefits!$B32&lt;30,Main!$B$33,Main!$B$34)))))*OptimumBenefits!$B32</f>
        <v>0.72</v>
      </c>
      <c r="HD32" s="418">
        <f ca="1">HC32*IF($B32=Salary!$B32,Salary!$I32,"")</f>
        <v>52894.77830392235</v>
      </c>
      <c r="HE32" s="419">
        <f ca="1">IF($B32&lt;Main!$B$10,0,(VLOOKUP(HB32,'Survival Probability'!$A$3:$F$98,6)/(1+Main!$B$5)^(OptimumBenefits!HB32-OptimumBenefits!$A32))*(VLOOKUP(HB32,'Survival Probability'!$A$3:$F$98,3)/VLOOKUP($A32,'Survival Probability'!$A$3:$F$98,3)))</f>
        <v>6.7202035261047524</v>
      </c>
      <c r="HF32" s="282">
        <f t="shared" ca="1" si="82"/>
        <v>355463.67567054811</v>
      </c>
      <c r="HG32" s="200">
        <f t="shared" ref="HG32:JR32" si="1877">HG31</f>
        <v>67</v>
      </c>
      <c r="HH32" s="416">
        <f>IF($B32&lt;Main!$B$10,0,HLOOKUP(HG32,ReplacementRates!$A$3:$BE$59,ReplacementRates!$A31-5,1))*IF(Main!$B$30=1,Main!$B$31,(IF(OptimumBenefits!$B32&lt;20,Main!$B$31,IF(OptimumBenefits!$B32&lt;25,Main!$B$32,IF(OptimumBenefits!$B32&lt;30,Main!$B$33,Main!$B$34)))))*OptimumBenefits!$B32</f>
        <v>0.72</v>
      </c>
      <c r="HI32" s="418">
        <f ca="1">HH32*IF($B32=Salary!$B32,Salary!$I32,"")</f>
        <v>52894.77830392235</v>
      </c>
      <c r="HJ32" s="419">
        <f ca="1">IF($B32&lt;Main!$B$10,0,(VLOOKUP(HG32,'Survival Probability'!$A$3:$F$98,6)/(1+Main!$B$5)^(OptimumBenefits!HG32-OptimumBenefits!$A32))*(VLOOKUP(HG32,'Survival Probability'!$A$3:$F$98,3)/VLOOKUP($A32,'Survival Probability'!$A$3:$F$98,3)))</f>
        <v>6.1453582156857696</v>
      </c>
      <c r="HK32" s="282">
        <f t="shared" ca="1" si="84"/>
        <v>325057.36041688663</v>
      </c>
      <c r="HL32" s="200">
        <f t="shared" ref="HL32:JW32" si="1878">HL31</f>
        <v>68</v>
      </c>
      <c r="HM32" s="416">
        <f>IF($B32&lt;Main!$B$10,0,HLOOKUP(HL32,ReplacementRates!$A$3:$BE$59,ReplacementRates!$A31-5,1))*IF(Main!$B$30=1,Main!$B$31,(IF(OptimumBenefits!$B32&lt;20,Main!$B$31,IF(OptimumBenefits!$B32&lt;25,Main!$B$32,IF(OptimumBenefits!$B32&lt;30,Main!$B$33,Main!$B$34)))))*OptimumBenefits!$B32</f>
        <v>0.72</v>
      </c>
      <c r="HN32" s="418">
        <f ca="1">HM32*IF($B32=Salary!$B32,Salary!$I32,"")</f>
        <v>52894.77830392235</v>
      </c>
      <c r="HO32" s="419">
        <f ca="1">IF($B32&lt;Main!$B$10,0,(VLOOKUP(HL32,'Survival Probability'!$A$3:$F$98,6)/(1+Main!$B$5)^(OptimumBenefits!HL32-OptimumBenefits!$A32))*(VLOOKUP(HL32,'Survival Probability'!$A$3:$F$98,3)/VLOOKUP($A32,'Survival Probability'!$A$3:$F$98,3)))</f>
        <v>5.6118419481898529</v>
      </c>
      <c r="HP32" s="282">
        <f t="shared" ca="1" si="86"/>
        <v>296837.13572615397</v>
      </c>
      <c r="HQ32" s="200">
        <f t="shared" ref="HQ32:KB32" si="1879">HQ31</f>
        <v>69</v>
      </c>
      <c r="HR32" s="416">
        <f>IF($B32&lt;Main!$B$10,0,HLOOKUP(HQ32,ReplacementRates!$A$3:$BE$59,ReplacementRates!$A31-5,1))*IF(Main!$B$30=1,Main!$B$31,(IF(OptimumBenefits!$B32&lt;20,Main!$B$31,IF(OptimumBenefits!$B32&lt;25,Main!$B$32,IF(OptimumBenefits!$B32&lt;30,Main!$B$33,Main!$B$34)))))*OptimumBenefits!$B32</f>
        <v>0.72</v>
      </c>
      <c r="HS32" s="418">
        <f ca="1">HR32*IF($B32=Salary!$B32,Salary!$I32,"")</f>
        <v>52894.77830392235</v>
      </c>
      <c r="HT32" s="419">
        <f ca="1">IF($B32&lt;Main!$B$10,0,(VLOOKUP(HQ32,'Survival Probability'!$A$3:$F$98,6)/(1+Main!$B$5)^(OptimumBenefits!HQ32-OptimumBenefits!$A32))*(VLOOKUP(HQ32,'Survival Probability'!$A$3:$F$98,3)/VLOOKUP($A32,'Survival Probability'!$A$3:$F$98,3)))</f>
        <v>5.1169503874397861</v>
      </c>
      <c r="HU32" s="282">
        <f t="shared" ca="1" si="88"/>
        <v>270659.95633579709</v>
      </c>
      <c r="HV32" s="200">
        <f t="shared" ref="HV32:KG32" si="1880">HV31</f>
        <v>70</v>
      </c>
      <c r="HW32" s="416">
        <f>IF($B32&lt;Main!$B$10,0,HLOOKUP(HV32,ReplacementRates!$A$3:$BE$59,ReplacementRates!$A31-5,1))*IF(Main!$B$30=1,Main!$B$31,(IF(OptimumBenefits!$B32&lt;20,Main!$B$31,IF(OptimumBenefits!$B32&lt;25,Main!$B$32,IF(OptimumBenefits!$B32&lt;30,Main!$B$33,Main!$B$34)))))*OptimumBenefits!$B32</f>
        <v>0.72</v>
      </c>
      <c r="HX32" s="418">
        <f ca="1">HW32*IF($B32=Salary!$B32,Salary!$I32,"")</f>
        <v>52894.77830392235</v>
      </c>
      <c r="HY32" s="419">
        <f ca="1">IF($B32&lt;Main!$B$10,0,(VLOOKUP(HV32,'Survival Probability'!$A$3:$F$98,6)/(1+Main!$B$5)^(OptimumBenefits!HV32-OptimumBenefits!$A32))*(VLOOKUP(HV32,'Survival Probability'!$A$3:$F$98,3)/VLOOKUP($A32,'Survival Probability'!$A$3:$F$98,3)))</f>
        <v>4.6581339479375252</v>
      </c>
      <c r="HZ32" s="282">
        <f t="shared" ca="1" si="90"/>
        <v>246390.96248612998</v>
      </c>
      <c r="IA32" s="200">
        <f t="shared" ref="IA32:KL32" si="1881">IA31</f>
        <v>71</v>
      </c>
      <c r="IB32" s="416">
        <f>IF($B32&lt;Main!$B$10,0,HLOOKUP(IA32,ReplacementRates!$A$3:$BE$59,ReplacementRates!$A31-5,1))*IF(Main!$B$30=1,Main!$B$31,(IF(OptimumBenefits!$B32&lt;20,Main!$B$31,IF(OptimumBenefits!$B32&lt;25,Main!$B$32,IF(OptimumBenefits!$B32&lt;30,Main!$B$33,Main!$B$34)))))*OptimumBenefits!$B32</f>
        <v>0.72</v>
      </c>
      <c r="IC32" s="418">
        <f ca="1">IB32*IF($B32=Salary!$B32,Salary!$I32,"")</f>
        <v>52894.77830392235</v>
      </c>
      <c r="ID32" s="419">
        <f ca="1">IF($B32&lt;Main!$B$10,0,(VLOOKUP(IA32,'Survival Probability'!$A$3:$F$98,6)/(1+Main!$B$5)^(OptimumBenefits!IA32-OptimumBenefits!$A32))*(VLOOKUP(IA32,'Survival Probability'!$A$3:$F$98,3)/VLOOKUP($A32,'Survival Probability'!$A$3:$F$98,3)))</f>
        <v>4.2329926667367506</v>
      </c>
      <c r="IE32" s="282">
        <f t="shared" ca="1" si="92"/>
        <v>223903.20866916949</v>
      </c>
      <c r="IF32" s="200">
        <f t="shared" ref="IF32:KP32" si="1882">IF31</f>
        <v>72</v>
      </c>
      <c r="IG32" s="416">
        <f>IF($B32&lt;Main!$B$10,0,HLOOKUP(IF32,ReplacementRates!$A$3:$BE$59,ReplacementRates!$A31-5,1))*IF(Main!$B$30=1,Main!$B$31,(IF(OptimumBenefits!$B32&lt;20,Main!$B$31,IF(OptimumBenefits!$B32&lt;25,Main!$B$32,IF(OptimumBenefits!$B32&lt;30,Main!$B$33,Main!$B$34)))))*OptimumBenefits!$B32</f>
        <v>0.72</v>
      </c>
      <c r="IH32" s="418">
        <f ca="1">IG32*IF($B32=Salary!$B32,Salary!$I32,"")</f>
        <v>52894.77830392235</v>
      </c>
      <c r="II32" s="419">
        <f ca="1">IF($B32&lt;Main!$B$10,0,(VLOOKUP(IF32,'Survival Probability'!$A$3:$F$98,6)/(1+Main!$B$5)^(OptimumBenefits!IF32-OptimumBenefits!$A32))*(VLOOKUP(IF32,'Survival Probability'!$A$3:$F$98,3)/VLOOKUP($A32,'Survival Probability'!$A$3:$F$98,3)))</f>
        <v>3.8392693606131609</v>
      </c>
      <c r="IJ32" s="282">
        <f t="shared" ca="1" si="94"/>
        <v>203077.30167867485</v>
      </c>
      <c r="IK32" s="200">
        <f t="shared" ref="IK32:KP32" si="1883">IK31</f>
        <v>73</v>
      </c>
      <c r="IL32" s="416">
        <f>IF($B32&lt;Main!$B$10,0,HLOOKUP(IK32,ReplacementRates!$A$3:$BE$59,ReplacementRates!$A31-5,1))*IF(Main!$B$30=1,Main!$B$31,(IF(OptimumBenefits!$B32&lt;20,Main!$B$31,IF(OptimumBenefits!$B32&lt;25,Main!$B$32,IF(OptimumBenefits!$B32&lt;30,Main!$B$33,Main!$B$34)))))*OptimumBenefits!$B32</f>
        <v>0.72</v>
      </c>
      <c r="IM32" s="418">
        <f ca="1">IL32*IF($B32=Salary!$B32,Salary!$I32,"")</f>
        <v>52894.77830392235</v>
      </c>
      <c r="IN32" s="419">
        <f ca="1">IF($B32&lt;Main!$B$10,0,(VLOOKUP(IK32,'Survival Probability'!$A$3:$F$98,6)/(1+Main!$B$5)^(OptimumBenefits!IK32-OptimumBenefits!$A32))*(VLOOKUP(IK32,'Survival Probability'!$A$3:$F$98,3)/VLOOKUP($A32,'Survival Probability'!$A$3:$F$98,3)))</f>
        <v>3.4750261120438948</v>
      </c>
      <c r="IO32" s="282">
        <f t="shared" ca="1" si="96"/>
        <v>183810.73579690306</v>
      </c>
      <c r="IP32" s="200">
        <f t="shared" ref="IP32:KP32" si="1884">IP31</f>
        <v>74</v>
      </c>
      <c r="IQ32" s="416">
        <f>IF($B32&lt;Main!$B$10,0,HLOOKUP(IP32,ReplacementRates!$A$3:$BE$59,ReplacementRates!$A31-5,1))*IF(Main!$B$30=1,Main!$B$31,(IF(OptimumBenefits!$B32&lt;20,Main!$B$31,IF(OptimumBenefits!$B32&lt;25,Main!$B$32,IF(OptimumBenefits!$B32&lt;30,Main!$B$33,Main!$B$34)))))*OptimumBenefits!$B32</f>
        <v>0.72</v>
      </c>
      <c r="IR32" s="418">
        <f ca="1">IQ32*IF($B32=Salary!$B32,Salary!$I32,"")</f>
        <v>52894.77830392235</v>
      </c>
      <c r="IS32" s="419">
        <f ca="1">IF($B32&lt;Main!$B$10,0,(VLOOKUP(IP32,'Survival Probability'!$A$3:$F$98,6)/(1+Main!$B$5)^(OptimumBenefits!IP32-OptimumBenefits!$A32))*(VLOOKUP(IP32,'Survival Probability'!$A$3:$F$98,3)/VLOOKUP($A32,'Survival Probability'!$A$3:$F$98,3)))</f>
        <v>3.1386192219148841</v>
      </c>
      <c r="IT32" s="282">
        <f t="shared" ca="1" si="98"/>
        <v>166016.56792361705</v>
      </c>
      <c r="IU32" s="200">
        <f t="shared" ref="IU32:KP32" si="1885">IU31</f>
        <v>75</v>
      </c>
      <c r="IV32" s="416">
        <f>IF($B32&lt;Main!$B$10,0,HLOOKUP(IU32,ReplacementRates!$A$3:$BE$59,ReplacementRates!$A31-5,1))*IF(Main!$B$30=1,Main!$B$31,(IF(OptimumBenefits!$B32&lt;20,Main!$B$31,IF(OptimumBenefits!$B32&lt;25,Main!$B$32,IF(OptimumBenefits!$B32&lt;30,Main!$B$33,Main!$B$34)))))*OptimumBenefits!$B32</f>
        <v>0.72</v>
      </c>
      <c r="IW32" s="418">
        <f ca="1">IV32*IF($B32=Salary!$B32,Salary!$I32,"")</f>
        <v>52894.77830392235</v>
      </c>
      <c r="IX32" s="419">
        <f ca="1">IF($B32&lt;Main!$B$10,0,(VLOOKUP(IU32,'Survival Probability'!$A$3:$F$98,6)/(1+Main!$B$5)^(OptimumBenefits!IU32-OptimumBenefits!$A32))*(VLOOKUP(IU32,'Survival Probability'!$A$3:$F$98,3)/VLOOKUP($A32,'Survival Probability'!$A$3:$F$98,3)))</f>
        <v>2.8284339464658554</v>
      </c>
      <c r="IY32" s="282">
        <f t="shared" ca="1" si="100"/>
        <v>149609.38654559961</v>
      </c>
      <c r="IZ32" s="200">
        <f t="shared" ref="IZ32:KP32" si="1886">IZ31</f>
        <v>76</v>
      </c>
      <c r="JA32" s="416">
        <f>IF($B32&lt;Main!$B$10,0,HLOOKUP(IZ32,ReplacementRates!$A$3:$BE$59,ReplacementRates!$A31-5,1))*IF(Main!$B$30=1,Main!$B$31,(IF(OptimumBenefits!$B32&lt;20,Main!$B$31,IF(OptimumBenefits!$B32&lt;25,Main!$B$32,IF(OptimumBenefits!$B32&lt;30,Main!$B$33,Main!$B$34)))))*OptimumBenefits!$B32</f>
        <v>0.72</v>
      </c>
      <c r="JB32" s="418">
        <f ca="1">JA32*IF($B32=Salary!$B32,Salary!$I32,"")</f>
        <v>52894.77830392235</v>
      </c>
      <c r="JC32" s="419">
        <f ca="1">IF($B32&lt;Main!$B$10,0,(VLOOKUP(IZ32,'Survival Probability'!$A$3:$F$98,6)/(1+Main!$B$5)^(OptimumBenefits!IZ32-OptimumBenefits!$A32))*(VLOOKUP(IZ32,'Survival Probability'!$A$3:$F$98,3)/VLOOKUP($A32,'Survival Probability'!$A$3:$F$98,3)))</f>
        <v>2.542892714275399</v>
      </c>
      <c r="JD32" s="282">
        <f t="shared" ca="1" si="102"/>
        <v>134505.7463722566</v>
      </c>
      <c r="JE32" s="200">
        <f t="shared" ref="JE32:KP32" si="1887">JE31</f>
        <v>77</v>
      </c>
      <c r="JF32" s="416">
        <f>IF($B32&lt;Main!$B$10,0,HLOOKUP(JE32,ReplacementRates!$A$3:$BE$59,ReplacementRates!$A31-5,1))*IF(Main!$B$30=1,Main!$B$31,(IF(OptimumBenefits!$B32&lt;20,Main!$B$31,IF(OptimumBenefits!$B32&lt;25,Main!$B$32,IF(OptimumBenefits!$B32&lt;30,Main!$B$33,Main!$B$34)))))*OptimumBenefits!$B32</f>
        <v>0.72</v>
      </c>
      <c r="JG32" s="418">
        <f ca="1">JF32*IF($B32=Salary!$B32,Salary!$I32,"")</f>
        <v>52894.77830392235</v>
      </c>
      <c r="JH32" s="419">
        <f ca="1">IF($B32&lt;Main!$B$10,0,(VLOOKUP(JE32,'Survival Probability'!$A$3:$F$98,6)/(1+Main!$B$5)^(OptimumBenefits!JE32-OptimumBenefits!$A32))*(VLOOKUP(JE32,'Survival Probability'!$A$3:$F$98,3)/VLOOKUP($A32,'Survival Probability'!$A$3:$F$98,3)))</f>
        <v>2.2804638197417622</v>
      </c>
      <c r="JI32" s="282">
        <f t="shared" ca="1" si="104"/>
        <v>120624.62817535645</v>
      </c>
      <c r="JJ32" s="200">
        <f t="shared" ref="JJ32:KP32" si="1888">JJ31</f>
        <v>78</v>
      </c>
      <c r="JK32" s="416">
        <f>IF($B32&lt;Main!$B$10,0,HLOOKUP(JJ32,ReplacementRates!$A$3:$BE$59,ReplacementRates!$A31-5,1))*IF(Main!$B$30=1,Main!$B$31,(IF(OptimumBenefits!$B32&lt;20,Main!$B$31,IF(OptimumBenefits!$B32&lt;25,Main!$B$32,IF(OptimumBenefits!$B32&lt;30,Main!$B$33,Main!$B$34)))))*OptimumBenefits!$B32</f>
        <v>0.72</v>
      </c>
      <c r="JL32" s="418">
        <f ca="1">JK32*IF($B32=Salary!$B32,Salary!$I32,"")</f>
        <v>52894.77830392235</v>
      </c>
      <c r="JM32" s="419">
        <f ca="1">IF($B32&lt;Main!$B$10,0,(VLOOKUP(JJ32,'Survival Probability'!$A$3:$F$98,6)/(1+Main!$B$5)^(OptimumBenefits!JJ32-OptimumBenefits!$A32))*(VLOOKUP(JJ32,'Survival Probability'!$A$3:$F$98,3)/VLOOKUP($A32,'Survival Probability'!$A$3:$F$98,3)))</f>
        <v>2.0396966001457777</v>
      </c>
      <c r="JN32" s="282">
        <f t="shared" ca="1" si="106"/>
        <v>107889.29947197506</v>
      </c>
      <c r="JO32" s="200">
        <f t="shared" ref="JO32:KP32" si="1889">JO31</f>
        <v>79</v>
      </c>
      <c r="JP32" s="416">
        <f>IF($B32&lt;Main!$B$10,0,HLOOKUP(JO32,ReplacementRates!$A$3:$BE$59,ReplacementRates!$A31-5,1))*IF(Main!$B$30=1,Main!$B$31,(IF(OptimumBenefits!$B32&lt;20,Main!$B$31,IF(OptimumBenefits!$B32&lt;25,Main!$B$32,IF(OptimumBenefits!$B32&lt;30,Main!$B$33,Main!$B$34)))))*OptimumBenefits!$B32</f>
        <v>0.72</v>
      </c>
      <c r="JQ32" s="418">
        <f ca="1">JP32*IF($B32=Salary!$B32,Salary!$I32,"")</f>
        <v>52894.77830392235</v>
      </c>
      <c r="JR32" s="419">
        <f ca="1">IF($B32&lt;Main!$B$10,0,(VLOOKUP(JO32,'Survival Probability'!$A$3:$F$98,6)/(1+Main!$B$5)^(OptimumBenefits!JO32-OptimumBenefits!$A32))*(VLOOKUP(JO32,'Survival Probability'!$A$3:$F$98,3)/VLOOKUP($A32,'Survival Probability'!$A$3:$F$98,3)))</f>
        <v>1.8191780082863531</v>
      </c>
      <c r="JS32" s="282">
        <f t="shared" ca="1" si="108"/>
        <v>96225.017443677658</v>
      </c>
      <c r="JT32" s="200">
        <f t="shared" ref="JT32:KP32" si="1890">JT31</f>
        <v>80</v>
      </c>
      <c r="JU32" s="416">
        <f>IF($B32&lt;Main!$B$10,0,HLOOKUP(JT32,ReplacementRates!$A$3:$BE$59,ReplacementRates!$A31-5,1))*IF(Main!$B$30=1,Main!$B$31,(IF(OptimumBenefits!$B32&lt;20,Main!$B$31,IF(OptimumBenefits!$B32&lt;25,Main!$B$32,IF(OptimumBenefits!$B32&lt;30,Main!$B$33,Main!$B$34)))))*OptimumBenefits!$B32</f>
        <v>0.72</v>
      </c>
      <c r="JV32" s="418">
        <f ca="1">JU32*IF($B32=Salary!$B32,Salary!$I32,"")</f>
        <v>52894.77830392235</v>
      </c>
      <c r="JW32" s="419">
        <f ca="1">IF($B32&lt;Main!$B$10,0,(VLOOKUP(JT32,'Survival Probability'!$A$3:$F$98,6)/(1+Main!$B$5)^(OptimumBenefits!JT32-OptimumBenefits!$A32))*(VLOOKUP(JT32,'Survival Probability'!$A$3:$F$98,3)/VLOOKUP($A32,'Survival Probability'!$A$3:$F$98,3)))</f>
        <v>1.6175171294920059</v>
      </c>
      <c r="JX32" s="282">
        <f t="shared" ca="1" si="110"/>
        <v>85558.209967276518</v>
      </c>
      <c r="JY32" s="200">
        <f t="shared" ref="JY32:KP32" si="1891">JY31</f>
        <v>81</v>
      </c>
      <c r="JZ32" s="416">
        <f>IF($B32&lt;Main!$B$10,0,HLOOKUP(JY32,ReplacementRates!$A$3:$BE$59,ReplacementRates!$A31-5,1))*IF(Main!$B$30=1,Main!$B$31,(IF(OptimumBenefits!$B32&lt;20,Main!$B$31,IF(OptimumBenefits!$B32&lt;25,Main!$B$32,IF(OptimumBenefits!$B32&lt;30,Main!$B$33,Main!$B$34)))))*OptimumBenefits!$B32</f>
        <v>0.72</v>
      </c>
      <c r="KA32" s="418">
        <f ca="1">JZ32*IF($B32=Salary!$B32,Salary!$I32,"")</f>
        <v>52894.77830392235</v>
      </c>
      <c r="KB32" s="419">
        <f ca="1">IF($B32&lt;Main!$B$10,0,(VLOOKUP(JY32,'Survival Probability'!$A$3:$F$98,6)/(1+Main!$B$5)^(OptimumBenefits!JY32-OptimumBenefits!$A32))*(VLOOKUP(JY32,'Survival Probability'!$A$3:$F$98,3)/VLOOKUP($A32,'Survival Probability'!$A$3:$F$98,3)))</f>
        <v>1.4334180341922305</v>
      </c>
      <c r="KC32" s="282">
        <f t="shared" ca="1" si="112"/>
        <v>75820.329135442211</v>
      </c>
      <c r="KD32" s="200">
        <f t="shared" ref="KD32:KP32" si="1892">KD31</f>
        <v>82</v>
      </c>
      <c r="KE32" s="416">
        <f>IF($B32&lt;Main!$B$10,0,HLOOKUP(KD32,ReplacementRates!$A$3:$BE$59,ReplacementRates!$A31-5,1))*IF(Main!$B$30=1,Main!$B$31,(IF(OptimumBenefits!$B32&lt;20,Main!$B$31,IF(OptimumBenefits!$B32&lt;25,Main!$B$32,IF(OptimumBenefits!$B32&lt;30,Main!$B$33,Main!$B$34)))))*OptimumBenefits!$B32</f>
        <v>0.72</v>
      </c>
      <c r="KF32" s="418">
        <f ca="1">KE32*IF($B32=Salary!$B32,Salary!$I32,"")</f>
        <v>52894.77830392235</v>
      </c>
      <c r="KG32" s="419">
        <f ca="1">IF($B32&lt;Main!$B$10,0,(VLOOKUP(KD32,'Survival Probability'!$A$3:$F$98,6)/(1+Main!$B$5)^(OptimumBenefits!KD32-OptimumBenefits!$A32))*(VLOOKUP(KD32,'Survival Probability'!$A$3:$F$98,3)/VLOOKUP($A32,'Survival Probability'!$A$3:$F$98,3)))</f>
        <v>1.2656741785270675</v>
      </c>
      <c r="KH32" s="282">
        <f t="shared" ca="1" si="114"/>
        <v>66947.555078188278</v>
      </c>
      <c r="KI32" s="200">
        <f t="shared" ref="KI32:KP32" si="1893">KI31</f>
        <v>83</v>
      </c>
      <c r="KJ32" s="416">
        <f>IF($B32&lt;Main!$B$10,0,HLOOKUP(KI32,ReplacementRates!$A$3:$BE$59,ReplacementRates!$A31-5,1))*IF(Main!$B$30=1,Main!$B$31,(IF(OptimumBenefits!$B32&lt;20,Main!$B$31,IF(OptimumBenefits!$B32&lt;25,Main!$B$32,IF(OptimumBenefits!$B32&lt;30,Main!$B$33,Main!$B$34)))))*OptimumBenefits!$B32</f>
        <v>0.72</v>
      </c>
      <c r="KK32" s="418">
        <f ca="1">KJ32*IF($B32=Salary!$B32,Salary!$I32,"")</f>
        <v>52894.77830392235</v>
      </c>
      <c r="KL32" s="419">
        <f ca="1">IF($B32&lt;Main!$B$10,0,(VLOOKUP(KI32,'Survival Probability'!$A$3:$F$98,6)/(1+Main!$B$5)^(OptimumBenefits!KI32-OptimumBenefits!$A32))*(VLOOKUP(KI32,'Survival Probability'!$A$3:$F$98,3)/VLOOKUP($A32,'Survival Probability'!$A$3:$F$98,3)))</f>
        <v>1.113161526734046</v>
      </c>
      <c r="KM32" s="282">
        <f t="shared" ca="1" si="116"/>
        <v>58880.432173053094</v>
      </c>
      <c r="KN32" s="200">
        <f t="shared" ref="KN32:KP32" si="1894">KN31</f>
        <v>84</v>
      </c>
      <c r="KO32" s="416">
        <f>IF($B32&lt;Main!$B$10,0,HLOOKUP(KN32,ReplacementRates!$A$3:$BE$59,ReplacementRates!$A31-5,1))*IF(Main!$B$30=1,Main!$B$31,(IF(OptimumBenefits!$B32&lt;20,Main!$B$31,IF(OptimumBenefits!$B32&lt;25,Main!$B$32,IF(OptimumBenefits!$B32&lt;30,Main!$B$33,Main!$B$34)))))*OptimumBenefits!$B32</f>
        <v>0.72</v>
      </c>
      <c r="KP32" s="418">
        <f ca="1">KO32*IF($B32=Salary!$B32,Salary!$I32,"")</f>
        <v>52894.77830392235</v>
      </c>
    </row>
    <row r="33" spans="1:302">
      <c r="A33" s="205">
        <f t="shared" si="178"/>
        <v>56</v>
      </c>
      <c r="B33" s="205">
        <v>31</v>
      </c>
      <c r="C33" s="205">
        <f t="shared" ca="1" si="357"/>
        <v>34</v>
      </c>
      <c r="D33" s="271">
        <f t="shared" ca="1" si="536"/>
        <v>935651.635062202</v>
      </c>
      <c r="E33" s="201">
        <f t="shared" si="179"/>
        <v>25</v>
      </c>
      <c r="F33" s="416">
        <f>IF($B33&lt;Main!$B$10,0,HLOOKUP(E33,ReplacementRates!$A$3:$BE$59,ReplacementRates!$A32-5,1))*IF(Main!$B$30=1,Main!$B$31,(IF(OptimumBenefits!$B33&lt;20,Main!$B$31,IF(OptimumBenefits!$B33&lt;25,Main!$B$32,IF(OptimumBenefits!$B33&lt;30,Main!$B$33,Main!$B$34)))))*OptimumBenefits!$B33</f>
        <v>0.74399999999999999</v>
      </c>
      <c r="G33" s="418">
        <f ca="1">F33*IF($B33=Salary!$B33,Salary!$I33,"")</f>
        <v>56297.67570814136</v>
      </c>
      <c r="H33" s="419">
        <f ca="1">IF($B33&lt;Main!$B$10,0,(VLOOKUP(E33,'Survival Probability'!$A$3:$F$98,6)/(1+Main!$B$5)^(OptimumBenefits!E33-OptimumBenefits!$A33))*(VLOOKUP(E33,'Survival Probability'!$A$3:$F$98,3)/VLOOKUP($A33,'Survival Probability'!$A$3:$F$98,3)))</f>
        <v>8.2870951296776845</v>
      </c>
      <c r="I33" s="282">
        <f t="shared" si="1599"/>
        <v>0</v>
      </c>
      <c r="J33" s="200">
        <f t="shared" ref="J33:N33" si="1895">J32</f>
        <v>26</v>
      </c>
      <c r="K33" s="416">
        <f>IF($B33&lt;Main!$B$10,0,HLOOKUP(J33,ReplacementRates!$A$3:$BE$59,ReplacementRates!$A32-5,1))*IF(Main!$B$30=1,Main!$B$31,(IF(OptimumBenefits!$B33&lt;20,Main!$B$31,IF(OptimumBenefits!$B33&lt;25,Main!$B$32,IF(OptimumBenefits!$B33&lt;30,Main!$B$33,Main!$B$34)))))*OptimumBenefits!$B33</f>
        <v>0.74399999999999999</v>
      </c>
      <c r="L33" s="418">
        <f ca="1">K33*IF($B33=Salary!$B33,Salary!$I33,"")</f>
        <v>56297.67570814136</v>
      </c>
      <c r="M33" s="419">
        <f ca="1">IF($B33&lt;Main!$B$10,0,(VLOOKUP(J33,'Survival Probability'!$A$3:$F$98,6)/(1+Main!$B$5)^(OptimumBenefits!J33-OptimumBenefits!$A33))*(VLOOKUP(J33,'Survival Probability'!$A$3:$F$98,3)/VLOOKUP($A33,'Survival Probability'!$A$3:$F$98,3)))</f>
        <v>7.743578891971139</v>
      </c>
      <c r="N33" s="282">
        <f t="shared" si="2"/>
        <v>0</v>
      </c>
      <c r="O33" s="200">
        <f t="shared" ref="O33:BZ33" si="1896">O32</f>
        <v>27</v>
      </c>
      <c r="P33" s="416">
        <f>IF($B33&lt;Main!$B$10,0,HLOOKUP(O33,ReplacementRates!$A$3:$BE$59,ReplacementRates!$A32-5,1))*IF(Main!$B$30=1,Main!$B$31,(IF(OptimumBenefits!$B33&lt;20,Main!$B$31,IF(OptimumBenefits!$B33&lt;25,Main!$B$32,IF(OptimumBenefits!$B33&lt;30,Main!$B$33,Main!$B$34)))))*OptimumBenefits!$B33</f>
        <v>0.74399999999999999</v>
      </c>
      <c r="Q33" s="418">
        <f ca="1">P33*IF($B33=Salary!$B33,Salary!$I33,"")</f>
        <v>56297.67570814136</v>
      </c>
      <c r="R33" s="419">
        <f ca="1">IF($B33&lt;Main!$B$10,0,(VLOOKUP(O33,'Survival Probability'!$A$3:$F$98,6)/(1+Main!$B$5)^(OptimumBenefits!O33-OptimumBenefits!$A33))*(VLOOKUP(O33,'Survival Probability'!$A$3:$F$98,3)/VLOOKUP($A33,'Survival Probability'!$A$3:$F$98,3)))</f>
        <v>7.2356050806733183</v>
      </c>
      <c r="S33" s="282">
        <f t="shared" si="4"/>
        <v>0</v>
      </c>
      <c r="T33" s="200">
        <f t="shared" ref="T33:CE33" si="1897">T32</f>
        <v>28</v>
      </c>
      <c r="U33" s="416">
        <f>IF($B33&lt;Main!$B$10,0,HLOOKUP(T33,ReplacementRates!$A$3:$BE$59,ReplacementRates!$A32-5,1))*IF(Main!$B$30=1,Main!$B$31,(IF(OptimumBenefits!$B33&lt;20,Main!$B$31,IF(OptimumBenefits!$B33&lt;25,Main!$B$32,IF(OptimumBenefits!$B33&lt;30,Main!$B$33,Main!$B$34)))))*OptimumBenefits!$B33</f>
        <v>0.74399999999999999</v>
      </c>
      <c r="V33" s="418">
        <f ca="1">U33*IF($B33=Salary!$B33,Salary!$I33,"")</f>
        <v>56297.67570814136</v>
      </c>
      <c r="W33" s="419">
        <f ca="1">IF($B33&lt;Main!$B$10,0,(VLOOKUP(T33,'Survival Probability'!$A$3:$F$98,6)/(1+Main!$B$5)^(OptimumBenefits!T33-OptimumBenefits!$A33))*(VLOOKUP(T33,'Survival Probability'!$A$3:$F$98,3)/VLOOKUP($A33,'Survival Probability'!$A$3:$F$98,3)))</f>
        <v>6.7608541494987744</v>
      </c>
      <c r="X33" s="282">
        <f t="shared" si="6"/>
        <v>0</v>
      </c>
      <c r="Y33" s="200">
        <f t="shared" ref="Y33:CJ33" si="1898">Y32</f>
        <v>29</v>
      </c>
      <c r="Z33" s="416">
        <f>IF($B33&lt;Main!$B$10,0,HLOOKUP(Y33,ReplacementRates!$A$3:$BE$59,ReplacementRates!$A32-5,1))*IF(Main!$B$30=1,Main!$B$31,(IF(OptimumBenefits!$B33&lt;20,Main!$B$31,IF(OptimumBenefits!$B33&lt;25,Main!$B$32,IF(OptimumBenefits!$B33&lt;30,Main!$B$33,Main!$B$34)))))*OptimumBenefits!$B33</f>
        <v>0.74399999999999999</v>
      </c>
      <c r="AA33" s="418">
        <f ca="1">Z33*IF($B33=Salary!$B33,Salary!$I33,"")</f>
        <v>56297.67570814136</v>
      </c>
      <c r="AB33" s="419">
        <f ca="1">IF($B33&lt;Main!$B$10,0,(VLOOKUP(Y33,'Survival Probability'!$A$3:$F$98,6)/(1+Main!$B$5)^(OptimumBenefits!Y33-OptimumBenefits!$A33))*(VLOOKUP(Y33,'Survival Probability'!$A$3:$F$98,3)/VLOOKUP($A33,'Survival Probability'!$A$3:$F$98,3)))</f>
        <v>6.3171583651623537</v>
      </c>
      <c r="AC33" s="282">
        <f t="shared" si="8"/>
        <v>0</v>
      </c>
      <c r="AD33" s="200">
        <f t="shared" ref="AD33:CO33" si="1899">AD32</f>
        <v>30</v>
      </c>
      <c r="AE33" s="416">
        <f>IF($B33&lt;Main!$B$10,0,HLOOKUP(AD33,ReplacementRates!$A$3:$BE$59,ReplacementRates!$A32-5,1))*IF(Main!$B$30=1,Main!$B$31,(IF(OptimumBenefits!$B33&lt;20,Main!$B$31,IF(OptimumBenefits!$B33&lt;25,Main!$B$32,IF(OptimumBenefits!$B33&lt;30,Main!$B$33,Main!$B$34)))))*OptimumBenefits!$B33</f>
        <v>0.74399999999999999</v>
      </c>
      <c r="AF33" s="418">
        <f ca="1">AE33*IF($B33=Salary!$B33,Salary!$I33,"")</f>
        <v>56297.67570814136</v>
      </c>
      <c r="AG33" s="419">
        <f ca="1">IF($B33&lt;Main!$B$10,0,(VLOOKUP(AD33,'Survival Probability'!$A$3:$F$98,6)/(1+Main!$B$5)^(OptimumBenefits!AD33-OptimumBenefits!$A33))*(VLOOKUP(AD33,'Survival Probability'!$A$3:$F$98,3)/VLOOKUP($A33,'Survival Probability'!$A$3:$F$98,3)))</f>
        <v>5.9024920133746193</v>
      </c>
      <c r="AH33" s="282">
        <f t="shared" si="10"/>
        <v>0</v>
      </c>
      <c r="AI33" s="200">
        <f t="shared" ref="AI33:CT33" si="1900">AI32</f>
        <v>31</v>
      </c>
      <c r="AJ33" s="416">
        <f>IF($B33&lt;Main!$B$10,0,HLOOKUP(AI33,ReplacementRates!$A$3:$BE$59,ReplacementRates!$A32-5,1))*IF(Main!$B$30=1,Main!$B$31,(IF(OptimumBenefits!$B33&lt;20,Main!$B$31,IF(OptimumBenefits!$B33&lt;25,Main!$B$32,IF(OptimumBenefits!$B33&lt;30,Main!$B$33,Main!$B$34)))))*OptimumBenefits!$B33</f>
        <v>0.74399999999999999</v>
      </c>
      <c r="AK33" s="418">
        <f ca="1">AJ33*IF($B33=Salary!$B33,Salary!$I33,"")</f>
        <v>56297.67570814136</v>
      </c>
      <c r="AL33" s="419">
        <f ca="1">IF($B33&lt;Main!$B$10,0,(VLOOKUP(AI33,'Survival Probability'!$A$3:$F$98,6)/(1+Main!$B$5)^(OptimumBenefits!AI33-OptimumBenefits!$A33))*(VLOOKUP(AI33,'Survival Probability'!$A$3:$F$98,3)/VLOOKUP($A33,'Survival Probability'!$A$3:$F$98,3)))</f>
        <v>5.5149625223002561</v>
      </c>
      <c r="AM33" s="282">
        <f t="shared" si="12"/>
        <v>0</v>
      </c>
      <c r="AN33" s="200">
        <f t="shared" ref="AN33:CY33" si="1901">AN32</f>
        <v>32</v>
      </c>
      <c r="AO33" s="416">
        <f>IF($B33&lt;Main!$B$10,0,HLOOKUP(AN33,ReplacementRates!$A$3:$BE$59,ReplacementRates!$A32-5,1))*IF(Main!$B$30=1,Main!$B$31,(IF(OptimumBenefits!$B33&lt;20,Main!$B$31,IF(OptimumBenefits!$B33&lt;25,Main!$B$32,IF(OptimumBenefits!$B33&lt;30,Main!$B$33,Main!$B$34)))))*OptimumBenefits!$B33</f>
        <v>0.74399999999999999</v>
      </c>
      <c r="AP33" s="418">
        <f ca="1">AO33*IF($B33=Salary!$B33,Salary!$I33,"")</f>
        <v>56297.67570814136</v>
      </c>
      <c r="AQ33" s="419">
        <f ca="1">IF($B33&lt;Main!$B$10,0,(VLOOKUP(AN33,'Survival Probability'!$A$3:$F$98,6)/(1+Main!$B$5)^(OptimumBenefits!AN33-OptimumBenefits!$A33))*(VLOOKUP(AN33,'Survival Probability'!$A$3:$F$98,3)/VLOOKUP($A33,'Survival Probability'!$A$3:$F$98,3)))</f>
        <v>5.1527723891389181</v>
      </c>
      <c r="AR33" s="282">
        <f t="shared" si="14"/>
        <v>0</v>
      </c>
      <c r="AS33" s="200">
        <f t="shared" ref="AS33:DD33" si="1902">AS32</f>
        <v>33</v>
      </c>
      <c r="AT33" s="416">
        <f>IF($B33&lt;Main!$B$10,0,HLOOKUP(AS33,ReplacementRates!$A$3:$BE$59,ReplacementRates!$A32-5,1))*IF(Main!$B$30=1,Main!$B$31,(IF(OptimumBenefits!$B33&lt;20,Main!$B$31,IF(OptimumBenefits!$B33&lt;25,Main!$B$32,IF(OptimumBenefits!$B33&lt;30,Main!$B$33,Main!$B$34)))))*OptimumBenefits!$B33</f>
        <v>0.74399999999999999</v>
      </c>
      <c r="AU33" s="418">
        <f ca="1">AT33*IF($B33=Salary!$B33,Salary!$I33,"")</f>
        <v>56297.67570814136</v>
      </c>
      <c r="AV33" s="419">
        <f ca="1">IF($B33&lt;Main!$B$10,0,(VLOOKUP(AS33,'Survival Probability'!$A$3:$F$98,6)/(1+Main!$B$5)^(OptimumBenefits!AS33-OptimumBenefits!$A33))*(VLOOKUP(AS33,'Survival Probability'!$A$3:$F$98,3)/VLOOKUP($A33,'Survival Probability'!$A$3:$F$98,3)))</f>
        <v>4.8142752302924929</v>
      </c>
      <c r="AW33" s="282">
        <f t="shared" si="16"/>
        <v>0</v>
      </c>
      <c r="AX33" s="200">
        <f t="shared" ref="AX33:DI33" si="1903">AX32</f>
        <v>34</v>
      </c>
      <c r="AY33" s="416">
        <f>IF($B33&lt;Main!$B$10,0,HLOOKUP(AX33,ReplacementRates!$A$3:$BE$59,ReplacementRates!$A32-5,1))*IF(Main!$B$30=1,Main!$B$31,(IF(OptimumBenefits!$B33&lt;20,Main!$B$31,IF(OptimumBenefits!$B33&lt;25,Main!$B$32,IF(OptimumBenefits!$B33&lt;30,Main!$B$33,Main!$B$34)))))*OptimumBenefits!$B33</f>
        <v>0.74399999999999999</v>
      </c>
      <c r="AZ33" s="418">
        <f ca="1">AY33*IF($B33=Salary!$B33,Salary!$I33,"")</f>
        <v>56297.67570814136</v>
      </c>
      <c r="BA33" s="419">
        <f ca="1">IF($B33&lt;Main!$B$10,0,(VLOOKUP(AX33,'Survival Probability'!$A$3:$F$98,6)/(1+Main!$B$5)^(OptimumBenefits!AX33-OptimumBenefits!$A33))*(VLOOKUP(AX33,'Survival Probability'!$A$3:$F$98,3)/VLOOKUP($A33,'Survival Probability'!$A$3:$F$98,3)))</f>
        <v>4.4979312578496611</v>
      </c>
      <c r="BB33" s="282">
        <f t="shared" si="18"/>
        <v>0</v>
      </c>
      <c r="BC33" s="200">
        <f t="shared" ref="BC33:DN33" si="1904">BC32</f>
        <v>35</v>
      </c>
      <c r="BD33" s="416">
        <f>IF($B33&lt;Main!$B$10,0,HLOOKUP(BC33,ReplacementRates!$A$3:$BE$59,ReplacementRates!$A32-5,1))*IF(Main!$B$30=1,Main!$B$31,(IF(OptimumBenefits!$B33&lt;20,Main!$B$31,IF(OptimumBenefits!$B33&lt;25,Main!$B$32,IF(OptimumBenefits!$B33&lt;30,Main!$B$33,Main!$B$34)))))*OptimumBenefits!$B33</f>
        <v>0.74399999999999999</v>
      </c>
      <c r="BE33" s="418">
        <f ca="1">BD33*IF($B33=Salary!$B33,Salary!$I33,"")</f>
        <v>56297.67570814136</v>
      </c>
      <c r="BF33" s="419">
        <f ca="1">IF($B33&lt;Main!$B$10,0,(VLOOKUP(BC33,'Survival Probability'!$A$3:$F$98,6)/(1+Main!$B$5)^(OptimumBenefits!BC33-OptimumBenefits!$A33))*(VLOOKUP(BC33,'Survival Probability'!$A$3:$F$98,3)/VLOOKUP($A33,'Survival Probability'!$A$3:$F$98,3)))</f>
        <v>4.2023028842420649</v>
      </c>
      <c r="BG33" s="282">
        <f t="shared" si="20"/>
        <v>0</v>
      </c>
      <c r="BH33" s="200">
        <f t="shared" ref="BH33:DS33" si="1905">BH32</f>
        <v>36</v>
      </c>
      <c r="BI33" s="416">
        <f>IF($B33&lt;Main!$B$10,0,HLOOKUP(BH33,ReplacementRates!$A$3:$BE$59,ReplacementRates!$A32-5,1))*IF(Main!$B$30=1,Main!$B$31,(IF(OptimumBenefits!$B33&lt;20,Main!$B$31,IF(OptimumBenefits!$B33&lt;25,Main!$B$32,IF(OptimumBenefits!$B33&lt;30,Main!$B$33,Main!$B$34)))))*OptimumBenefits!$B33</f>
        <v>0.74399999999999999</v>
      </c>
      <c r="BJ33" s="418">
        <f ca="1">BI33*IF($B33=Salary!$B33,Salary!$I33,"")</f>
        <v>56297.67570814136</v>
      </c>
      <c r="BK33" s="419">
        <f ca="1">IF($B33&lt;Main!$B$10,0,(VLOOKUP(BH33,'Survival Probability'!$A$3:$F$98,6)/(1+Main!$B$5)^(OptimumBenefits!BH33-OptimumBenefits!$A33))*(VLOOKUP(BH33,'Survival Probability'!$A$3:$F$98,3)/VLOOKUP($A33,'Survival Probability'!$A$3:$F$98,3)))</f>
        <v>3.9260455685027873</v>
      </c>
      <c r="BL33" s="282">
        <f t="shared" si="22"/>
        <v>0</v>
      </c>
      <c r="BM33" s="200">
        <f t="shared" ref="BM33:DX33" si="1906">BM32</f>
        <v>37</v>
      </c>
      <c r="BN33" s="416">
        <f>IF($B33&lt;Main!$B$10,0,HLOOKUP(BM33,ReplacementRates!$A$3:$BE$59,ReplacementRates!$A32-5,1))*IF(Main!$B$30=1,Main!$B$31,(IF(OptimumBenefits!$B33&lt;20,Main!$B$31,IF(OptimumBenefits!$B33&lt;25,Main!$B$32,IF(OptimumBenefits!$B33&lt;30,Main!$B$33,Main!$B$34)))))*OptimumBenefits!$B33</f>
        <v>0.74399999999999999</v>
      </c>
      <c r="BO33" s="418">
        <f ca="1">BN33*IF($B33=Salary!$B33,Salary!$I33,"")</f>
        <v>56297.67570814136</v>
      </c>
      <c r="BP33" s="419">
        <f ca="1">IF($B33&lt;Main!$B$10,0,(VLOOKUP(BM33,'Survival Probability'!$A$3:$F$98,6)/(1+Main!$B$5)^(OptimumBenefits!BM33-OptimumBenefits!$A33))*(VLOOKUP(BM33,'Survival Probability'!$A$3:$F$98,3)/VLOOKUP($A33,'Survival Probability'!$A$3:$F$98,3)))</f>
        <v>3.6678627010586324</v>
      </c>
      <c r="BQ33" s="282">
        <f t="shared" si="24"/>
        <v>0</v>
      </c>
      <c r="BR33" s="200">
        <f t="shared" ref="BR33:EC33" si="1907">BR32</f>
        <v>38</v>
      </c>
      <c r="BS33" s="416">
        <f>IF($B33&lt;Main!$B$10,0,HLOOKUP(BR33,ReplacementRates!$A$3:$BE$59,ReplacementRates!$A32-5,1))*IF(Main!$B$30=1,Main!$B$31,(IF(OptimumBenefits!$B33&lt;20,Main!$B$31,IF(OptimumBenefits!$B33&lt;25,Main!$B$32,IF(OptimumBenefits!$B33&lt;30,Main!$B$33,Main!$B$34)))))*OptimumBenefits!$B33</f>
        <v>0.74399999999999999</v>
      </c>
      <c r="BT33" s="418">
        <f ca="1">BS33*IF($B33=Salary!$B33,Salary!$I33,"")</f>
        <v>56297.67570814136</v>
      </c>
      <c r="BU33" s="419">
        <f ca="1">IF($B33&lt;Main!$B$10,0,(VLOOKUP(BR33,'Survival Probability'!$A$3:$F$98,6)/(1+Main!$B$5)^(OptimumBenefits!BR33-OptimumBenefits!$A33))*(VLOOKUP(BR33,'Survival Probability'!$A$3:$F$98,3)/VLOOKUP($A33,'Survival Probability'!$A$3:$F$98,3)))</f>
        <v>3.4265872433521971</v>
      </c>
      <c r="BV33" s="282">
        <f t="shared" si="26"/>
        <v>0</v>
      </c>
      <c r="BW33" s="200">
        <f t="shared" ref="BW33:EH33" si="1908">BW32</f>
        <v>39</v>
      </c>
      <c r="BX33" s="416">
        <f>IF($B33&lt;Main!$B$10,0,HLOOKUP(BW33,ReplacementRates!$A$3:$BE$59,ReplacementRates!$A32-5,1))*IF(Main!$B$30=1,Main!$B$31,(IF(OptimumBenefits!$B33&lt;20,Main!$B$31,IF(OptimumBenefits!$B33&lt;25,Main!$B$32,IF(OptimumBenefits!$B33&lt;30,Main!$B$33,Main!$B$34)))))*OptimumBenefits!$B33</f>
        <v>0.74399999999999999</v>
      </c>
      <c r="BY33" s="418">
        <f ca="1">BX33*IF($B33=Salary!$B33,Salary!$I33,"")</f>
        <v>56297.67570814136</v>
      </c>
      <c r="BZ33" s="419">
        <f ca="1">IF($B33&lt;Main!$B$10,0,(VLOOKUP(BW33,'Survival Probability'!$A$3:$F$98,6)/(1+Main!$B$5)^(OptimumBenefits!BW33-OptimumBenefits!$A33))*(VLOOKUP(BW33,'Survival Probability'!$A$3:$F$98,3)/VLOOKUP($A33,'Survival Probability'!$A$3:$F$98,3)))</f>
        <v>3.2011259939721612</v>
      </c>
      <c r="CA33" s="282">
        <f t="shared" si="28"/>
        <v>0</v>
      </c>
      <c r="CB33" s="200">
        <f t="shared" ref="CB33:EM33" si="1909">CB32</f>
        <v>40</v>
      </c>
      <c r="CC33" s="416">
        <f>IF($B33&lt;Main!$B$10,0,HLOOKUP(CB33,ReplacementRates!$A$3:$BE$59,ReplacementRates!$A32-5,1))*IF(Main!$B$30=1,Main!$B$31,(IF(OptimumBenefits!$B33&lt;20,Main!$B$31,IF(OptimumBenefits!$B33&lt;25,Main!$B$32,IF(OptimumBenefits!$B33&lt;30,Main!$B$33,Main!$B$34)))))*OptimumBenefits!$B33</f>
        <v>0.74399999999999999</v>
      </c>
      <c r="CD33" s="418">
        <f ca="1">CC33*IF($B33=Salary!$B33,Salary!$I33,"")</f>
        <v>56297.67570814136</v>
      </c>
      <c r="CE33" s="419">
        <f ca="1">IF($B33&lt;Main!$B$10,0,(VLOOKUP(CB33,'Survival Probability'!$A$3:$F$98,6)/(1+Main!$B$5)^(OptimumBenefits!CB33-OptimumBenefits!$A33))*(VLOOKUP(CB33,'Survival Probability'!$A$3:$F$98,3)/VLOOKUP($A33,'Survival Probability'!$A$3:$F$98,3)))</f>
        <v>2.9904540534983122</v>
      </c>
      <c r="CF33" s="282">
        <f t="shared" si="30"/>
        <v>0</v>
      </c>
      <c r="CG33" s="200">
        <f t="shared" ref="CG33:ER33" si="1910">CG32</f>
        <v>41</v>
      </c>
      <c r="CH33" s="416">
        <f>IF($B33&lt;Main!$B$10,0,HLOOKUP(CG33,ReplacementRates!$A$3:$BE$59,ReplacementRates!$A32-5,1))*IF(Main!$B$30=1,Main!$B$31,(IF(OptimumBenefits!$B33&lt;20,Main!$B$31,IF(OptimumBenefits!$B33&lt;25,Main!$B$32,IF(OptimumBenefits!$B33&lt;30,Main!$B$33,Main!$B$34)))))*OptimumBenefits!$B33</f>
        <v>0.74399999999999999</v>
      </c>
      <c r="CI33" s="418">
        <f ca="1">CH33*IF($B33=Salary!$B33,Salary!$I33,"")</f>
        <v>56297.67570814136</v>
      </c>
      <c r="CJ33" s="419">
        <f ca="1">IF($B33&lt;Main!$B$10,0,(VLOOKUP(CG33,'Survival Probability'!$A$3:$F$98,6)/(1+Main!$B$5)^(OptimumBenefits!CG33-OptimumBenefits!$A33))*(VLOOKUP(CG33,'Survival Probability'!$A$3:$F$98,3)/VLOOKUP($A33,'Survival Probability'!$A$3:$F$98,3)))</f>
        <v>2.7936119102719683</v>
      </c>
      <c r="CK33" s="282">
        <f t="shared" si="32"/>
        <v>0</v>
      </c>
      <c r="CL33" s="200">
        <f t="shared" ref="CL33:EW33" si="1911">CL32</f>
        <v>42</v>
      </c>
      <c r="CM33" s="416">
        <f>IF($B33&lt;Main!$B$10,0,HLOOKUP(CL33,ReplacementRates!$A$3:$BE$59,ReplacementRates!$A32-5,1))*IF(Main!$B$30=1,Main!$B$31,(IF(OptimumBenefits!$B33&lt;20,Main!$B$31,IF(OptimumBenefits!$B33&lt;25,Main!$B$32,IF(OptimumBenefits!$B33&lt;30,Main!$B$33,Main!$B$34)))))*OptimumBenefits!$B33</f>
        <v>0.74399999999999999</v>
      </c>
      <c r="CN33" s="418">
        <f ca="1">CM33*IF($B33=Salary!$B33,Salary!$I33,"")</f>
        <v>56297.67570814136</v>
      </c>
      <c r="CO33" s="419">
        <f ca="1">IF($B33&lt;Main!$B$10,0,(VLOOKUP(CL33,'Survival Probability'!$A$3:$F$98,6)/(1+Main!$B$5)^(OptimumBenefits!CL33-OptimumBenefits!$A33))*(VLOOKUP(CL33,'Survival Probability'!$A$3:$F$98,3)/VLOOKUP($A33,'Survival Probability'!$A$3:$F$98,3)))</f>
        <v>2.609610807420371</v>
      </c>
      <c r="CP33" s="282">
        <f t="shared" si="34"/>
        <v>0</v>
      </c>
      <c r="CQ33" s="200">
        <f t="shared" ref="CQ33:FB33" si="1912">CQ32</f>
        <v>43</v>
      </c>
      <c r="CR33" s="416">
        <f>IF($B33&lt;Main!$B$10,0,HLOOKUP(CQ33,ReplacementRates!$A$3:$BE$59,ReplacementRates!$A32-5,1))*IF(Main!$B$30=1,Main!$B$31,(IF(OptimumBenefits!$B33&lt;20,Main!$B$31,IF(OptimumBenefits!$B33&lt;25,Main!$B$32,IF(OptimumBenefits!$B33&lt;30,Main!$B$33,Main!$B$34)))))*OptimumBenefits!$B33</f>
        <v>0.74399999999999999</v>
      </c>
      <c r="CS33" s="418">
        <f ca="1">CR33*IF($B33=Salary!$B33,Salary!$I33,"")</f>
        <v>56297.67570814136</v>
      </c>
      <c r="CT33" s="419">
        <f ca="1">IF($B33&lt;Main!$B$10,0,(VLOOKUP(CQ33,'Survival Probability'!$A$3:$F$98,6)/(1+Main!$B$5)^(OptimumBenefits!CQ33-OptimumBenefits!$A33))*(VLOOKUP(CQ33,'Survival Probability'!$A$3:$F$98,3)/VLOOKUP($A33,'Survival Probability'!$A$3:$F$98,3)))</f>
        <v>2.4376300193152347</v>
      </c>
      <c r="CU33" s="282">
        <f t="shared" si="36"/>
        <v>0</v>
      </c>
      <c r="CV33" s="200">
        <f t="shared" ref="CV33:FG33" si="1913">CV32</f>
        <v>44</v>
      </c>
      <c r="CW33" s="416">
        <f>IF($B33&lt;Main!$B$10,0,HLOOKUP(CV33,ReplacementRates!$A$3:$BE$59,ReplacementRates!$A32-5,1))*IF(Main!$B$30=1,Main!$B$31,(IF(OptimumBenefits!$B33&lt;20,Main!$B$31,IF(OptimumBenefits!$B33&lt;25,Main!$B$32,IF(OptimumBenefits!$B33&lt;30,Main!$B$33,Main!$B$34)))))*OptimumBenefits!$B33</f>
        <v>0.74399999999999999</v>
      </c>
      <c r="CX33" s="418">
        <f ca="1">CW33*IF($B33=Salary!$B33,Salary!$I33,"")</f>
        <v>56297.67570814136</v>
      </c>
      <c r="CY33" s="419">
        <f ca="1">IF($B33&lt;Main!$B$10,0,(VLOOKUP(CV33,'Survival Probability'!$A$3:$F$98,6)/(1+Main!$B$5)^(OptimumBenefits!CV33-OptimumBenefits!$A33))*(VLOOKUP(CV33,'Survival Probability'!$A$3:$F$98,3)/VLOOKUP($A33,'Survival Probability'!$A$3:$F$98,3)))</f>
        <v>2.2768977476225687</v>
      </c>
      <c r="CZ33" s="282">
        <f t="shared" si="38"/>
        <v>0</v>
      </c>
      <c r="DA33" s="200">
        <f t="shared" ref="DA33:FL33" si="1914">DA32</f>
        <v>45</v>
      </c>
      <c r="DB33" s="416">
        <f>IF($B33&lt;Main!$B$10,0,HLOOKUP(DA33,ReplacementRates!$A$3:$BE$59,ReplacementRates!$A32-5,1))*IF(Main!$B$30=1,Main!$B$31,(IF(OptimumBenefits!$B33&lt;20,Main!$B$31,IF(OptimumBenefits!$B33&lt;25,Main!$B$32,IF(OptimumBenefits!$B33&lt;30,Main!$B$33,Main!$B$34)))))*OptimumBenefits!$B33</f>
        <v>0.74399999999999999</v>
      </c>
      <c r="DC33" s="418">
        <f ca="1">DB33*IF($B33=Salary!$B33,Salary!$I33,"")</f>
        <v>56297.67570814136</v>
      </c>
      <c r="DD33" s="419">
        <f ca="1">IF($B33&lt;Main!$B$10,0,(VLOOKUP(DA33,'Survival Probability'!$A$3:$F$98,6)/(1+Main!$B$5)^(OptimumBenefits!DA33-OptimumBenefits!$A33))*(VLOOKUP(DA33,'Survival Probability'!$A$3:$F$98,3)/VLOOKUP($A33,'Survival Probability'!$A$3:$F$98,3)))</f>
        <v>38.619953499988242</v>
      </c>
      <c r="DE33" s="282">
        <f t="shared" si="40"/>
        <v>0</v>
      </c>
      <c r="DF33" s="200">
        <f t="shared" ref="DF33:FQ33" si="1915">DF32</f>
        <v>46</v>
      </c>
      <c r="DG33" s="416">
        <f>IF($B33&lt;Main!$B$10,0,HLOOKUP(DF33,ReplacementRates!$A$3:$BE$59,ReplacementRates!$A32-5,1))*IF(Main!$B$30=1,Main!$B$31,(IF(OptimumBenefits!$B33&lt;20,Main!$B$31,IF(OptimumBenefits!$B33&lt;25,Main!$B$32,IF(OptimumBenefits!$B33&lt;30,Main!$B$33,Main!$B$34)))))*OptimumBenefits!$B33</f>
        <v>0.74399999999999999</v>
      </c>
      <c r="DH33" s="418">
        <f ca="1">DG33*IF($B33=Salary!$B33,Salary!$I33,"")</f>
        <v>56297.67570814136</v>
      </c>
      <c r="DI33" s="419">
        <f ca="1">IF($B33&lt;Main!$B$10,0,(VLOOKUP(DF33,'Survival Probability'!$A$3:$F$98,6)/(1+Main!$B$5)^(OptimumBenefits!DF33-OptimumBenefits!$A33))*(VLOOKUP(DF33,'Survival Probability'!$A$3:$F$98,3)/VLOOKUP($A33,'Survival Probability'!$A$3:$F$98,3)))</f>
        <v>35.84800100336269</v>
      </c>
      <c r="DJ33" s="282">
        <f t="shared" si="42"/>
        <v>0</v>
      </c>
      <c r="DK33" s="200">
        <f t="shared" ref="DK33:FV33" si="1916">DK32</f>
        <v>47</v>
      </c>
      <c r="DL33" s="416">
        <f>IF($B33&lt;Main!$B$10,0,HLOOKUP(DK33,ReplacementRates!$A$3:$BE$59,ReplacementRates!$A32-5,1))*IF(Main!$B$30=1,Main!$B$31,(IF(OptimumBenefits!$B33&lt;20,Main!$B$31,IF(OptimumBenefits!$B33&lt;25,Main!$B$32,IF(OptimumBenefits!$B33&lt;30,Main!$B$33,Main!$B$34)))))*OptimumBenefits!$B33</f>
        <v>0.74399999999999999</v>
      </c>
      <c r="DM33" s="418">
        <f ca="1">DL33*IF($B33=Salary!$B33,Salary!$I33,"")</f>
        <v>56297.67570814136</v>
      </c>
      <c r="DN33" s="419">
        <f ca="1">IF($B33&lt;Main!$B$10,0,(VLOOKUP(DK33,'Survival Probability'!$A$3:$F$98,6)/(1+Main!$B$5)^(OptimumBenefits!DK33-OptimumBenefits!$A33))*(VLOOKUP(DK33,'Survival Probability'!$A$3:$F$98,3)/VLOOKUP($A33,'Survival Probability'!$A$3:$F$98,3)))</f>
        <v>33.262947828024153</v>
      </c>
      <c r="DO33" s="282">
        <f t="shared" si="44"/>
        <v>0</v>
      </c>
      <c r="DP33" s="200">
        <f t="shared" ref="DP33:GA33" si="1917">DP32</f>
        <v>48</v>
      </c>
      <c r="DQ33" s="416">
        <f>IF($B33&lt;Main!$B$10,0,HLOOKUP(DP33,ReplacementRates!$A$3:$BE$59,ReplacementRates!$A32-5,1))*IF(Main!$B$30=1,Main!$B$31,(IF(OptimumBenefits!$B33&lt;20,Main!$B$31,IF(OptimumBenefits!$B33&lt;25,Main!$B$32,IF(OptimumBenefits!$B33&lt;30,Main!$B$33,Main!$B$34)))))*OptimumBenefits!$B33</f>
        <v>0.74399999999999999</v>
      </c>
      <c r="DR33" s="418">
        <f ca="1">DQ33*IF($B33=Salary!$B33,Salary!$I33,"")</f>
        <v>56297.67570814136</v>
      </c>
      <c r="DS33" s="419">
        <f ca="1">IF($B33&lt;Main!$B$10,0,(VLOOKUP(DP33,'Survival Probability'!$A$3:$F$98,6)/(1+Main!$B$5)^(OptimumBenefits!DP33-OptimumBenefits!$A33))*(VLOOKUP(DP33,'Survival Probability'!$A$3:$F$98,3)/VLOOKUP($A33,'Survival Probability'!$A$3:$F$98,3)))</f>
        <v>30.852491621168479</v>
      </c>
      <c r="DT33" s="282">
        <f t="shared" si="46"/>
        <v>0</v>
      </c>
      <c r="DU33" s="200">
        <f t="shared" ref="DU33:GF33" si="1918">DU32</f>
        <v>49</v>
      </c>
      <c r="DV33" s="416">
        <f>IF($B33&lt;Main!$B$10,0,HLOOKUP(DU33,ReplacementRates!$A$3:$BE$59,ReplacementRates!$A32-5,1))*IF(Main!$B$30=1,Main!$B$31,(IF(OptimumBenefits!$B33&lt;20,Main!$B$31,IF(OptimumBenefits!$B33&lt;25,Main!$B$32,IF(OptimumBenefits!$B33&lt;30,Main!$B$33,Main!$B$34)))))*OptimumBenefits!$B33</f>
        <v>0.74399999999999999</v>
      </c>
      <c r="DW33" s="418">
        <f ca="1">DV33*IF($B33=Salary!$B33,Salary!$I33,"")</f>
        <v>56297.67570814136</v>
      </c>
      <c r="DX33" s="419">
        <f ca="1">IF($B33&lt;Main!$B$10,0,(VLOOKUP(DU33,'Survival Probability'!$A$3:$F$98,6)/(1+Main!$B$5)^(OptimumBenefits!DU33-OptimumBenefits!$A33))*(VLOOKUP(DU33,'Survival Probability'!$A$3:$F$98,3)/VLOOKUP($A33,'Survival Probability'!$A$3:$F$98,3)))</f>
        <v>28.605127925676211</v>
      </c>
      <c r="DY33" s="282">
        <f t="shared" si="48"/>
        <v>0</v>
      </c>
      <c r="DZ33" s="200">
        <f t="shared" ref="DZ33:GK33" si="1919">DZ32</f>
        <v>50</v>
      </c>
      <c r="EA33" s="416">
        <f>IF($B33&lt;Main!$B$10,0,HLOOKUP(DZ33,ReplacementRates!$A$3:$BE$59,ReplacementRates!$A32-5,1))*IF(Main!$B$30=1,Main!$B$31,(IF(OptimumBenefits!$B33&lt;20,Main!$B$31,IF(OptimumBenefits!$B33&lt;25,Main!$B$32,IF(OptimumBenefits!$B33&lt;30,Main!$B$33,Main!$B$34)))))*OptimumBenefits!$B33</f>
        <v>0.74399999999999999</v>
      </c>
      <c r="EB33" s="418">
        <f ca="1">EA33*IF($B33=Salary!$B33,Salary!$I33,"")</f>
        <v>56297.67570814136</v>
      </c>
      <c r="EC33" s="419">
        <f ca="1">IF($B33&lt;Main!$B$10,0,(VLOOKUP(DZ33,'Survival Probability'!$A$3:$F$98,6)/(1+Main!$B$5)^(OptimumBenefits!DZ33-OptimumBenefits!$A33))*(VLOOKUP(DZ33,'Survival Probability'!$A$3:$F$98,3)/VLOOKUP($A33,'Survival Probability'!$A$3:$F$98,3)))</f>
        <v>26.510100445692078</v>
      </c>
      <c r="ED33" s="282">
        <f t="shared" si="50"/>
        <v>0</v>
      </c>
      <c r="EE33" s="200">
        <f t="shared" ref="EE33:GP33" si="1920">EE32</f>
        <v>51</v>
      </c>
      <c r="EF33" s="416">
        <f>IF($B33&lt;Main!$B$10,0,HLOOKUP(EE33,ReplacementRates!$A$3:$BE$59,ReplacementRates!$A32-5,1))*IF(Main!$B$30=1,Main!$B$31,(IF(OptimumBenefits!$B33&lt;20,Main!$B$31,IF(OptimumBenefits!$B33&lt;25,Main!$B$32,IF(OptimumBenefits!$B33&lt;30,Main!$B$33,Main!$B$34)))))*OptimumBenefits!$B33</f>
        <v>0.74399999999999999</v>
      </c>
      <c r="EG33" s="418">
        <f ca="1">EF33*IF($B33=Salary!$B33,Salary!$I33,"")</f>
        <v>56297.67570814136</v>
      </c>
      <c r="EH33" s="419">
        <f ca="1">IF($B33&lt;Main!$B$10,0,(VLOOKUP(EE33,'Survival Probability'!$A$3:$F$98,6)/(1+Main!$B$5)^(OptimumBenefits!EE33-OptimumBenefits!$A33))*(VLOOKUP(EE33,'Survival Probability'!$A$3:$F$98,3)/VLOOKUP($A33,'Survival Probability'!$A$3:$F$98,3)))</f>
        <v>24.557353998085613</v>
      </c>
      <c r="EI33" s="282">
        <f t="shared" si="52"/>
        <v>0</v>
      </c>
      <c r="EJ33" s="200">
        <f t="shared" ref="EJ33:GU33" si="1921">EJ32</f>
        <v>52</v>
      </c>
      <c r="EK33" s="416">
        <f>IF($B33&lt;Main!$B$10,0,HLOOKUP(EJ33,ReplacementRates!$A$3:$BE$59,ReplacementRates!$A32-5,1))*IF(Main!$B$30=1,Main!$B$31,(IF(OptimumBenefits!$B33&lt;20,Main!$B$31,IF(OptimumBenefits!$B33&lt;25,Main!$B$32,IF(OptimumBenefits!$B33&lt;30,Main!$B$33,Main!$B$34)))))*OptimumBenefits!$B33</f>
        <v>0.74399999999999999</v>
      </c>
      <c r="EL33" s="418">
        <f ca="1">EK33*IF($B33=Salary!$B33,Salary!$I33,"")</f>
        <v>56297.67570814136</v>
      </c>
      <c r="EM33" s="419">
        <f ca="1">IF($B33&lt;Main!$B$10,0,(VLOOKUP(EJ33,'Survival Probability'!$A$3:$F$98,6)/(1+Main!$B$5)^(OptimumBenefits!EJ33-OptimumBenefits!$A33))*(VLOOKUP(EJ33,'Survival Probability'!$A$3:$F$98,3)/VLOOKUP($A33,'Survival Probability'!$A$3:$F$98,3)))</f>
        <v>22.737489942915463</v>
      </c>
      <c r="EN33" s="282">
        <f t="shared" si="54"/>
        <v>0</v>
      </c>
      <c r="EO33" s="200">
        <f t="shared" ref="EO33:GZ33" si="1922">EO32</f>
        <v>53</v>
      </c>
      <c r="EP33" s="416">
        <f>IF($B33&lt;Main!$B$10,0,HLOOKUP(EO33,ReplacementRates!$A$3:$BE$59,ReplacementRates!$A32-5,1))*IF(Main!$B$30=1,Main!$B$31,(IF(OptimumBenefits!$B33&lt;20,Main!$B$31,IF(OptimumBenefits!$B33&lt;25,Main!$B$32,IF(OptimumBenefits!$B33&lt;30,Main!$B$33,Main!$B$34)))))*OptimumBenefits!$B33</f>
        <v>0.74399999999999999</v>
      </c>
      <c r="EQ33" s="418">
        <f ca="1">EP33*IF($B33=Salary!$B33,Salary!$I33,"")</f>
        <v>56297.67570814136</v>
      </c>
      <c r="ER33" s="419">
        <f ca="1">IF($B33&lt;Main!$B$10,0,(VLOOKUP(EO33,'Survival Probability'!$A$3:$F$98,6)/(1+Main!$B$5)^(OptimumBenefits!EO33-OptimumBenefits!$A33))*(VLOOKUP(EO33,'Survival Probability'!$A$3:$F$98,3)/VLOOKUP($A33,'Survival Probability'!$A$3:$F$98,3)))</f>
        <v>21.041733589296442</v>
      </c>
      <c r="ES33" s="282">
        <f t="shared" si="56"/>
        <v>0</v>
      </c>
      <c r="ET33" s="200">
        <f t="shared" ref="ET33:HE33" si="1923">ET32</f>
        <v>54</v>
      </c>
      <c r="EU33" s="416">
        <f>IF($B33&lt;Main!$B$10,0,HLOOKUP(ET33,ReplacementRates!$A$3:$BE$59,ReplacementRates!$A32-5,1))*IF(Main!$B$30=1,Main!$B$31,(IF(OptimumBenefits!$B33&lt;20,Main!$B$31,IF(OptimumBenefits!$B33&lt;25,Main!$B$32,IF(OptimumBenefits!$B33&lt;30,Main!$B$33,Main!$B$34)))))*OptimumBenefits!$B33</f>
        <v>0.74399999999999999</v>
      </c>
      <c r="EV33" s="418">
        <f ca="1">EU33*IF($B33=Salary!$B33,Salary!$I33,"")</f>
        <v>56297.67570814136</v>
      </c>
      <c r="EW33" s="419">
        <f ca="1">IF($B33&lt;Main!$B$10,0,(VLOOKUP(ET33,'Survival Probability'!$A$3:$F$98,6)/(1+Main!$B$5)^(OptimumBenefits!ET33-OptimumBenefits!$A33))*(VLOOKUP(ET33,'Survival Probability'!$A$3:$F$98,3)/VLOOKUP($A33,'Survival Probability'!$A$3:$F$98,3)))</f>
        <v>19.461882392640842</v>
      </c>
      <c r="EX33" s="282">
        <f t="shared" si="58"/>
        <v>0</v>
      </c>
      <c r="EY33" s="200">
        <f t="shared" ref="EY33:HJ33" si="1924">EY32</f>
        <v>55</v>
      </c>
      <c r="EZ33" s="416">
        <f>IF($B33&lt;Main!$B$10,0,HLOOKUP(EY33,ReplacementRates!$A$3:$BE$59,ReplacementRates!$A32-5,1))*IF(Main!$B$30=1,Main!$B$31,(IF(OptimumBenefits!$B33&lt;20,Main!$B$31,IF(OptimumBenefits!$B33&lt;25,Main!$B$32,IF(OptimumBenefits!$B33&lt;30,Main!$B$33,Main!$B$34)))))*OptimumBenefits!$B33</f>
        <v>0.74399999999999999</v>
      </c>
      <c r="FA33" s="418">
        <f ca="1">EZ33*IF($B33=Salary!$B33,Salary!$I33,"")</f>
        <v>56297.67570814136</v>
      </c>
      <c r="FB33" s="419">
        <f ca="1">IF($B33&lt;Main!$B$10,0,(VLOOKUP(EY33,'Survival Probability'!$A$3:$F$98,6)/(1+Main!$B$5)^(OptimumBenefits!EY33-OptimumBenefits!$A33))*(VLOOKUP(EY33,'Survival Probability'!$A$3:$F$98,3)/VLOOKUP($A33,'Survival Probability'!$A$3:$F$98,3)))</f>
        <v>17.990267784801944</v>
      </c>
      <c r="FC33" s="282">
        <f t="shared" si="60"/>
        <v>0</v>
      </c>
      <c r="FD33" s="200">
        <f t="shared" ref="FD33:HO33" si="1925">FD32</f>
        <v>56</v>
      </c>
      <c r="FE33" s="416">
        <f>IF($B33&lt;Main!$B$10,0,HLOOKUP(FD33,ReplacementRates!$A$3:$BE$59,ReplacementRates!$A32-5,1))*IF(Main!$B$30=1,Main!$B$31,(IF(OptimumBenefits!$B33&lt;20,Main!$B$31,IF(OptimumBenefits!$B33&lt;25,Main!$B$32,IF(OptimumBenefits!$B33&lt;30,Main!$B$33,Main!$B$34)))))*OptimumBenefits!$B33</f>
        <v>0.74399999999999999</v>
      </c>
      <c r="FF33" s="418">
        <f ca="1">FE33*IF($B33=Salary!$B33,Salary!$I33,"")</f>
        <v>56297.67570814136</v>
      </c>
      <c r="FG33" s="419">
        <f ca="1">IF($B33&lt;Main!$B$10,0,(VLOOKUP(FD33,'Survival Probability'!$A$3:$F$98,6)/(1+Main!$B$5)^(OptimumBenefits!FD33-OptimumBenefits!$A33))*(VLOOKUP(FD33,'Survival Probability'!$A$3:$F$98,3)/VLOOKUP($A33,'Survival Probability'!$A$3:$F$98,3)))</f>
        <v>16.619720499880156</v>
      </c>
      <c r="FH33" s="282">
        <f t="shared" ca="1" si="62"/>
        <v>935651.635062202</v>
      </c>
      <c r="FI33" s="200">
        <f t="shared" ref="FI33:HT33" si="1926">FI32</f>
        <v>57</v>
      </c>
      <c r="FJ33" s="416">
        <f>IF($B33&lt;Main!$B$10,0,HLOOKUP(FI33,ReplacementRates!$A$3:$BE$59,ReplacementRates!$A32-5,1))*IF(Main!$B$30=1,Main!$B$31,(IF(OptimumBenefits!$B33&lt;20,Main!$B$31,IF(OptimumBenefits!$B33&lt;25,Main!$B$32,IF(OptimumBenefits!$B33&lt;30,Main!$B$33,Main!$B$34)))))*OptimumBenefits!$B33</f>
        <v>0.74399999999999999</v>
      </c>
      <c r="FK33" s="418">
        <f ca="1">FJ33*IF($B33=Salary!$B33,Salary!$I33,"")</f>
        <v>56297.67570814136</v>
      </c>
      <c r="FL33" s="419">
        <f ca="1">IF($B33&lt;Main!$B$10,0,(VLOOKUP(FI33,'Survival Probability'!$A$3:$F$98,6)/(1+Main!$B$5)^(OptimumBenefits!FI33-OptimumBenefits!$A33))*(VLOOKUP(FI33,'Survival Probability'!$A$3:$F$98,3)/VLOOKUP($A33,'Survival Probability'!$A$3:$F$98,3)))</f>
        <v>15.34353683681743</v>
      </c>
      <c r="FM33" s="282">
        <f t="shared" ca="1" si="64"/>
        <v>863805.46105506876</v>
      </c>
      <c r="FN33" s="200">
        <f t="shared" ref="FN33:HY33" si="1927">FN32</f>
        <v>58</v>
      </c>
      <c r="FO33" s="416">
        <f>IF($B33&lt;Main!$B$10,0,HLOOKUP(FN33,ReplacementRates!$A$3:$BE$59,ReplacementRates!$A32-5,1))*IF(Main!$B$30=1,Main!$B$31,(IF(OptimumBenefits!$B33&lt;20,Main!$B$31,IF(OptimumBenefits!$B33&lt;25,Main!$B$32,IF(OptimumBenefits!$B33&lt;30,Main!$B$33,Main!$B$34)))))*OptimumBenefits!$B33</f>
        <v>0.74399999999999999</v>
      </c>
      <c r="FP33" s="418">
        <f ca="1">FO33*IF($B33=Salary!$B33,Salary!$I33,"")</f>
        <v>56297.67570814136</v>
      </c>
      <c r="FQ33" s="419">
        <f ca="1">IF($B33&lt;Main!$B$10,0,(VLOOKUP(FN33,'Survival Probability'!$A$3:$F$98,6)/(1+Main!$B$5)^(OptimumBenefits!FN33-OptimumBenefits!$A33))*(VLOOKUP(FN33,'Survival Probability'!$A$3:$F$98,3)/VLOOKUP($A33,'Survival Probability'!$A$3:$F$98,3)))</f>
        <v>14.155508724088538</v>
      </c>
      <c r="FR33" s="282">
        <f t="shared" ca="1" si="66"/>
        <v>796922.23963250231</v>
      </c>
      <c r="FS33" s="200">
        <f t="shared" ref="FS33:ID33" si="1928">FS32</f>
        <v>59</v>
      </c>
      <c r="FT33" s="416">
        <f>IF($B33&lt;Main!$B$10,0,HLOOKUP(FS33,ReplacementRates!$A$3:$BE$59,ReplacementRates!$A32-5,1))*IF(Main!$B$30=1,Main!$B$31,(IF(OptimumBenefits!$B33&lt;20,Main!$B$31,IF(OptimumBenefits!$B33&lt;25,Main!$B$32,IF(OptimumBenefits!$B33&lt;30,Main!$B$33,Main!$B$34)))))*OptimumBenefits!$B33</f>
        <v>0.74399999999999999</v>
      </c>
      <c r="FU33" s="418">
        <f ca="1">FT33*IF($B33=Salary!$B33,Salary!$I33,"")</f>
        <v>56297.67570814136</v>
      </c>
      <c r="FV33" s="419">
        <f ca="1">IF($B33&lt;Main!$B$10,0,(VLOOKUP(FS33,'Survival Probability'!$A$3:$F$98,6)/(1+Main!$B$5)^(OptimumBenefits!FS33-OptimumBenefits!$A33))*(VLOOKUP(FS33,'Survival Probability'!$A$3:$F$98,3)/VLOOKUP($A33,'Survival Probability'!$A$3:$F$98,3)))</f>
        <v>13.049821176272816</v>
      </c>
      <c r="FW33" s="282">
        <f t="shared" ca="1" si="68"/>
        <v>734674.60063104285</v>
      </c>
      <c r="FX33" s="200">
        <f t="shared" ref="FX33:II33" si="1929">FX32</f>
        <v>60</v>
      </c>
      <c r="FY33" s="416">
        <f>IF($B33&lt;Main!$B$10,0,HLOOKUP(FX33,ReplacementRates!$A$3:$BE$59,ReplacementRates!$A32-5,1))*IF(Main!$B$30=1,Main!$B$31,(IF(OptimumBenefits!$B33&lt;20,Main!$B$31,IF(OptimumBenefits!$B33&lt;25,Main!$B$32,IF(OptimumBenefits!$B33&lt;30,Main!$B$33,Main!$B$34)))))*OptimumBenefits!$B33</f>
        <v>0.74399999999999999</v>
      </c>
      <c r="FZ33" s="418">
        <f ca="1">FY33*IF($B33=Salary!$B33,Salary!$I33,"")</f>
        <v>56297.67570814136</v>
      </c>
      <c r="GA33" s="419">
        <f ca="1">IF($B33&lt;Main!$B$10,0,(VLOOKUP(FX33,'Survival Probability'!$A$3:$F$98,6)/(1+Main!$B$5)^(OptimumBenefits!FX33-OptimumBenefits!$A33))*(VLOOKUP(FX33,'Survival Probability'!$A$3:$F$98,3)/VLOOKUP($A33,'Survival Probability'!$A$3:$F$98,3)))</f>
        <v>12.021026500551713</v>
      </c>
      <c r="GB33" s="282">
        <f t="shared" ca="1" si="70"/>
        <v>676755.85160703375</v>
      </c>
      <c r="GC33" s="200">
        <f t="shared" ref="GC33:IN33" si="1930">GC32</f>
        <v>61</v>
      </c>
      <c r="GD33" s="416">
        <f>IF($B33&lt;Main!$B$10,0,HLOOKUP(GC33,ReplacementRates!$A$3:$BE$59,ReplacementRates!$A32-5,1))*IF(Main!$B$30=1,Main!$B$31,(IF(OptimumBenefits!$B33&lt;20,Main!$B$31,IF(OptimumBenefits!$B33&lt;25,Main!$B$32,IF(OptimumBenefits!$B33&lt;30,Main!$B$33,Main!$B$34)))))*OptimumBenefits!$B33</f>
        <v>0.74399999999999999</v>
      </c>
      <c r="GE33" s="418">
        <f ca="1">GD33*IF($B33=Salary!$B33,Salary!$I33,"")</f>
        <v>56297.67570814136</v>
      </c>
      <c r="GF33" s="419">
        <f ca="1">IF($B33&lt;Main!$B$10,0,(VLOOKUP(GC33,'Survival Probability'!$A$3:$F$98,6)/(1+Main!$B$5)^(OptimumBenefits!GC33-OptimumBenefits!$A33))*(VLOOKUP(GC33,'Survival Probability'!$A$3:$F$98,3)/VLOOKUP($A33,'Survival Probability'!$A$3:$F$98,3)))</f>
        <v>11.064021469857718</v>
      </c>
      <c r="GG33" s="282">
        <f t="shared" ca="1" si="72"/>
        <v>622878.69273796328</v>
      </c>
      <c r="GH33" s="200">
        <f t="shared" ref="GH33:IS33" si="1931">GH32</f>
        <v>62</v>
      </c>
      <c r="GI33" s="416">
        <f>IF($B33&lt;Main!$B$10,0,HLOOKUP(GH33,ReplacementRates!$A$3:$BE$59,ReplacementRates!$A32-5,1))*IF(Main!$B$30=1,Main!$B$31,(IF(OptimumBenefits!$B33&lt;20,Main!$B$31,IF(OptimumBenefits!$B33&lt;25,Main!$B$32,IF(OptimumBenefits!$B33&lt;30,Main!$B$33,Main!$B$34)))))*OptimumBenefits!$B33</f>
        <v>0.74399999999999999</v>
      </c>
      <c r="GJ33" s="418">
        <f ca="1">GI33*IF($B33=Salary!$B33,Salary!$I33,"")</f>
        <v>56297.67570814136</v>
      </c>
      <c r="GK33" s="419">
        <f ca="1">IF($B33&lt;Main!$B$10,0,(VLOOKUP(GH33,'Survival Probability'!$A$3:$F$98,6)/(1+Main!$B$5)^(OptimumBenefits!GH33-OptimumBenefits!$A33))*(VLOOKUP(GH33,'Survival Probability'!$A$3:$F$98,3)/VLOOKUP($A33,'Survival Probability'!$A$3:$F$98,3)))</f>
        <v>10.174025185631729</v>
      </c>
      <c r="GL33" s="282">
        <f t="shared" ca="1" si="74"/>
        <v>572773.97054715781</v>
      </c>
      <c r="GM33" s="200">
        <f t="shared" ref="GM33:IX33" si="1932">GM32</f>
        <v>63</v>
      </c>
      <c r="GN33" s="416">
        <f>IF($B33&lt;Main!$B$10,0,HLOOKUP(GM33,ReplacementRates!$A$3:$BE$59,ReplacementRates!$A32-5,1))*IF(Main!$B$30=1,Main!$B$31,(IF(OptimumBenefits!$B33&lt;20,Main!$B$31,IF(OptimumBenefits!$B33&lt;25,Main!$B$32,IF(OptimumBenefits!$B33&lt;30,Main!$B$33,Main!$B$34)))))*OptimumBenefits!$B33</f>
        <v>0.74399999999999999</v>
      </c>
      <c r="GO33" s="418">
        <f ca="1">GN33*IF($B33=Salary!$B33,Salary!$I33,"")</f>
        <v>56297.67570814136</v>
      </c>
      <c r="GP33" s="419">
        <f ca="1">IF($B33&lt;Main!$B$10,0,(VLOOKUP(GM33,'Survival Probability'!$A$3:$F$98,6)/(1+Main!$B$5)^(OptimumBenefits!GM33-OptimumBenefits!$A33))*(VLOOKUP(GM33,'Survival Probability'!$A$3:$F$98,3)/VLOOKUP($A33,'Survival Probability'!$A$3:$F$98,3)))</f>
        <v>9.3466345740839731</v>
      </c>
      <c r="GQ33" s="282">
        <f t="shared" ca="1" si="76"/>
        <v>526193.80221428152</v>
      </c>
      <c r="GR33" s="200">
        <f t="shared" ref="GR33:JC33" si="1933">GR32</f>
        <v>64</v>
      </c>
      <c r="GS33" s="416">
        <f>IF($B33&lt;Main!$B$10,0,HLOOKUP(GR33,ReplacementRates!$A$3:$BE$59,ReplacementRates!$A32-5,1))*IF(Main!$B$30=1,Main!$B$31,(IF(OptimumBenefits!$B33&lt;20,Main!$B$31,IF(OptimumBenefits!$B33&lt;25,Main!$B$32,IF(OptimumBenefits!$B33&lt;30,Main!$B$33,Main!$B$34)))))*OptimumBenefits!$B33</f>
        <v>0.74399999999999999</v>
      </c>
      <c r="GT33" s="418">
        <f ca="1">GS33*IF($B33=Salary!$B33,Salary!$I33,"")</f>
        <v>56297.67570814136</v>
      </c>
      <c r="GU33" s="419">
        <f ca="1">IF($B33&lt;Main!$B$10,0,(VLOOKUP(GR33,'Survival Probability'!$A$3:$F$98,6)/(1+Main!$B$5)^(OptimumBenefits!GR33-OptimumBenefits!$A33))*(VLOOKUP(GR33,'Survival Probability'!$A$3:$F$98,3)/VLOOKUP($A33,'Survival Probability'!$A$3:$F$98,3)))</f>
        <v>8.5777129856492724</v>
      </c>
      <c r="GV33" s="282">
        <f t="shared" ca="1" si="78"/>
        <v>482905.30398359575</v>
      </c>
      <c r="GW33" s="200">
        <f t="shared" ref="GW33:JH33" si="1934">GW32</f>
        <v>65</v>
      </c>
      <c r="GX33" s="416">
        <f>IF($B33&lt;Main!$B$10,0,HLOOKUP(GW33,ReplacementRates!$A$3:$BE$59,ReplacementRates!$A32-5,1))*IF(Main!$B$30=1,Main!$B$31,(IF(OptimumBenefits!$B33&lt;20,Main!$B$31,IF(OptimumBenefits!$B33&lt;25,Main!$B$32,IF(OptimumBenefits!$B33&lt;30,Main!$B$33,Main!$B$34)))))*OptimumBenefits!$B33</f>
        <v>0.74399999999999999</v>
      </c>
      <c r="GY33" s="418">
        <f ca="1">GX33*IF($B33=Salary!$B33,Salary!$I33,"")</f>
        <v>56297.67570814136</v>
      </c>
      <c r="GZ33" s="419">
        <f ca="1">IF($B33&lt;Main!$B$10,0,(VLOOKUP(GW33,'Survival Probability'!$A$3:$F$98,6)/(1+Main!$B$5)^(OptimumBenefits!GW33-OptimumBenefits!$A33))*(VLOOKUP(GW33,'Survival Probability'!$A$3:$F$98,3)/VLOOKUP($A33,'Survival Probability'!$A$3:$F$98,3)))</f>
        <v>7.8633754501897553</v>
      </c>
      <c r="HA33" s="282">
        <f t="shared" ca="1" si="80"/>
        <v>442689.76106614294</v>
      </c>
      <c r="HB33" s="200">
        <f t="shared" ref="HB33:JM33" si="1935">HB32</f>
        <v>66</v>
      </c>
      <c r="HC33" s="416">
        <f>IF($B33&lt;Main!$B$10,0,HLOOKUP(HB33,ReplacementRates!$A$3:$BE$59,ReplacementRates!$A32-5,1))*IF(Main!$B$30=1,Main!$B$31,(IF(OptimumBenefits!$B33&lt;20,Main!$B$31,IF(OptimumBenefits!$B33&lt;25,Main!$B$32,IF(OptimumBenefits!$B33&lt;30,Main!$B$33,Main!$B$34)))))*OptimumBenefits!$B33</f>
        <v>0.74399999999999999</v>
      </c>
      <c r="HD33" s="418">
        <f ca="1">HC33*IF($B33=Salary!$B33,Salary!$I33,"")</f>
        <v>56297.67570814136</v>
      </c>
      <c r="HE33" s="419">
        <f ca="1">IF($B33&lt;Main!$B$10,0,(VLOOKUP(HB33,'Survival Probability'!$A$3:$F$98,6)/(1+Main!$B$5)^(OptimumBenefits!HB33-OptimumBenefits!$A33))*(VLOOKUP(HB33,'Survival Probability'!$A$3:$F$98,3)/VLOOKUP($A33,'Survival Probability'!$A$3:$F$98,3)))</f>
        <v>7.1999744193136532</v>
      </c>
      <c r="HF33" s="282">
        <f t="shared" ca="1" si="82"/>
        <v>405341.82496543345</v>
      </c>
      <c r="HG33" s="200">
        <f t="shared" ref="HG33:JR33" si="1936">HG32</f>
        <v>67</v>
      </c>
      <c r="HH33" s="416">
        <f>IF($B33&lt;Main!$B$10,0,HLOOKUP(HG33,ReplacementRates!$A$3:$BE$59,ReplacementRates!$A32-5,1))*IF(Main!$B$30=1,Main!$B$31,(IF(OptimumBenefits!$B33&lt;20,Main!$B$31,IF(OptimumBenefits!$B33&lt;25,Main!$B$32,IF(OptimumBenefits!$B33&lt;30,Main!$B$33,Main!$B$34)))))*OptimumBenefits!$B33</f>
        <v>0.74399999999999999</v>
      </c>
      <c r="HI33" s="418">
        <f ca="1">HH33*IF($B33=Salary!$B33,Salary!$I33,"")</f>
        <v>56297.67570814136</v>
      </c>
      <c r="HJ33" s="419">
        <f ca="1">IF($B33&lt;Main!$B$10,0,(VLOOKUP(HG33,'Survival Probability'!$A$3:$F$98,6)/(1+Main!$B$5)^(OptimumBenefits!HG33-OptimumBenefits!$A33))*(VLOOKUP(HG33,'Survival Probability'!$A$3:$F$98,3)/VLOOKUP($A33,'Survival Probability'!$A$3:$F$98,3)))</f>
        <v>6.5840895708858369</v>
      </c>
      <c r="HK33" s="282">
        <f t="shared" ca="1" si="84"/>
        <v>370668.93949508644</v>
      </c>
      <c r="HL33" s="200">
        <f t="shared" ref="HL33:JW33" si="1937">HL32</f>
        <v>68</v>
      </c>
      <c r="HM33" s="416">
        <f>IF($B33&lt;Main!$B$10,0,HLOOKUP(HL33,ReplacementRates!$A$3:$BE$59,ReplacementRates!$A32-5,1))*IF(Main!$B$30=1,Main!$B$31,(IF(OptimumBenefits!$B33&lt;20,Main!$B$31,IF(OptimumBenefits!$B33&lt;25,Main!$B$32,IF(OptimumBenefits!$B33&lt;30,Main!$B$33,Main!$B$34)))))*OptimumBenefits!$B33</f>
        <v>0.74399999999999999</v>
      </c>
      <c r="HN33" s="418">
        <f ca="1">HM33*IF($B33=Salary!$B33,Salary!$I33,"")</f>
        <v>56297.67570814136</v>
      </c>
      <c r="HO33" s="419">
        <f ca="1">IF($B33&lt;Main!$B$10,0,(VLOOKUP(HL33,'Survival Probability'!$A$3:$F$98,6)/(1+Main!$B$5)^(OptimumBenefits!HL33-OptimumBenefits!$A33))*(VLOOKUP(HL33,'Survival Probability'!$A$3:$F$98,3)/VLOOKUP($A33,'Survival Probability'!$A$3:$F$98,3)))</f>
        <v>6.0124843414702891</v>
      </c>
      <c r="HP33" s="282">
        <f t="shared" ca="1" si="86"/>
        <v>338488.89365637221</v>
      </c>
      <c r="HQ33" s="200">
        <f t="shared" ref="HQ33:KB33" si="1938">HQ32</f>
        <v>69</v>
      </c>
      <c r="HR33" s="416">
        <f>IF($B33&lt;Main!$B$10,0,HLOOKUP(HQ33,ReplacementRates!$A$3:$BE$59,ReplacementRates!$A32-5,1))*IF(Main!$B$30=1,Main!$B$31,(IF(OptimumBenefits!$B33&lt;20,Main!$B$31,IF(OptimumBenefits!$B33&lt;25,Main!$B$32,IF(OptimumBenefits!$B33&lt;30,Main!$B$33,Main!$B$34)))))*OptimumBenefits!$B33</f>
        <v>0.74399999999999999</v>
      </c>
      <c r="HS33" s="418">
        <f ca="1">HR33*IF($B33=Salary!$B33,Salary!$I33,"")</f>
        <v>56297.67570814136</v>
      </c>
      <c r="HT33" s="419">
        <f ca="1">IF($B33&lt;Main!$B$10,0,(VLOOKUP(HQ33,'Survival Probability'!$A$3:$F$98,6)/(1+Main!$B$5)^(OptimumBenefits!HQ33-OptimumBenefits!$A33))*(VLOOKUP(HQ33,'Survival Probability'!$A$3:$F$98,3)/VLOOKUP($A33,'Survival Probability'!$A$3:$F$98,3)))</f>
        <v>5.4822613260670563</v>
      </c>
      <c r="HU33" s="282">
        <f t="shared" ca="1" si="88"/>
        <v>308638.57028220815</v>
      </c>
      <c r="HV33" s="200">
        <f t="shared" ref="HV33:KG33" si="1939">HV32</f>
        <v>70</v>
      </c>
      <c r="HW33" s="416">
        <f>IF($B33&lt;Main!$B$10,0,HLOOKUP(HV33,ReplacementRates!$A$3:$BE$59,ReplacementRates!$A32-5,1))*IF(Main!$B$30=1,Main!$B$31,(IF(OptimumBenefits!$B33&lt;20,Main!$B$31,IF(OptimumBenefits!$B33&lt;25,Main!$B$32,IF(OptimumBenefits!$B33&lt;30,Main!$B$33,Main!$B$34)))))*OptimumBenefits!$B33</f>
        <v>0.74399999999999999</v>
      </c>
      <c r="HX33" s="418">
        <f ca="1">HW33*IF($B33=Salary!$B33,Salary!$I33,"")</f>
        <v>56297.67570814136</v>
      </c>
      <c r="HY33" s="419">
        <f ca="1">IF($B33&lt;Main!$B$10,0,(VLOOKUP(HV33,'Survival Probability'!$A$3:$F$98,6)/(1+Main!$B$5)^(OptimumBenefits!HV33-OptimumBenefits!$A33))*(VLOOKUP(HV33,'Survival Probability'!$A$3:$F$98,3)/VLOOKUP($A33,'Survival Probability'!$A$3:$F$98,3)))</f>
        <v>4.9906889183647491</v>
      </c>
      <c r="HZ33" s="282">
        <f t="shared" ca="1" si="90"/>
        <v>280964.1862863134</v>
      </c>
      <c r="IA33" s="200">
        <f t="shared" ref="IA33:KL33" si="1940">IA32</f>
        <v>71</v>
      </c>
      <c r="IB33" s="416">
        <f>IF($B33&lt;Main!$B$10,0,HLOOKUP(IA33,ReplacementRates!$A$3:$BE$59,ReplacementRates!$A32-5,1))*IF(Main!$B$30=1,Main!$B$31,(IF(OptimumBenefits!$B33&lt;20,Main!$B$31,IF(OptimumBenefits!$B33&lt;25,Main!$B$32,IF(OptimumBenefits!$B33&lt;30,Main!$B$33,Main!$B$34)))))*OptimumBenefits!$B33</f>
        <v>0.74399999999999999</v>
      </c>
      <c r="IC33" s="418">
        <f ca="1">IB33*IF($B33=Salary!$B33,Salary!$I33,"")</f>
        <v>56297.67570814136</v>
      </c>
      <c r="ID33" s="419">
        <f ca="1">IF($B33&lt;Main!$B$10,0,(VLOOKUP(IA33,'Survival Probability'!$A$3:$F$98,6)/(1+Main!$B$5)^(OptimumBenefits!IA33-OptimumBenefits!$A33))*(VLOOKUP(IA33,'Survival Probability'!$A$3:$F$98,3)/VLOOKUP($A33,'Survival Probability'!$A$3:$F$98,3)))</f>
        <v>4.5351958165041761</v>
      </c>
      <c r="IE33" s="282">
        <f t="shared" ca="1" si="92"/>
        <v>255320.98335047148</v>
      </c>
      <c r="IF33" s="200">
        <f t="shared" ref="IF33:KP33" si="1941">IF32</f>
        <v>72</v>
      </c>
      <c r="IG33" s="416">
        <f>IF($B33&lt;Main!$B$10,0,HLOOKUP(IF33,ReplacementRates!$A$3:$BE$59,ReplacementRates!$A32-5,1))*IF(Main!$B$30=1,Main!$B$31,(IF(OptimumBenefits!$B33&lt;20,Main!$B$31,IF(OptimumBenefits!$B33&lt;25,Main!$B$32,IF(OptimumBenefits!$B33&lt;30,Main!$B$33,Main!$B$34)))))*OptimumBenefits!$B33</f>
        <v>0.74399999999999999</v>
      </c>
      <c r="IH33" s="418">
        <f ca="1">IG33*IF($B33=Salary!$B33,Salary!$I33,"")</f>
        <v>56297.67570814136</v>
      </c>
      <c r="II33" s="419">
        <f ca="1">IF($B33&lt;Main!$B$10,0,(VLOOKUP(IF33,'Survival Probability'!$A$3:$F$98,6)/(1+Main!$B$5)^(OptimumBenefits!IF33-OptimumBenefits!$A33))*(VLOOKUP(IF33,'Survival Probability'!$A$3:$F$98,3)/VLOOKUP($A33,'Survival Probability'!$A$3:$F$98,3)))</f>
        <v>4.1133636917231895</v>
      </c>
      <c r="IJ33" s="282">
        <f t="shared" ca="1" si="94"/>
        <v>231572.81518627526</v>
      </c>
      <c r="IK33" s="200">
        <f t="shared" ref="IK33:KP33" si="1942">IK32</f>
        <v>73</v>
      </c>
      <c r="IL33" s="416">
        <f>IF($B33&lt;Main!$B$10,0,HLOOKUP(IK33,ReplacementRates!$A$3:$BE$59,ReplacementRates!$A32-5,1))*IF(Main!$B$30=1,Main!$B$31,(IF(OptimumBenefits!$B33&lt;20,Main!$B$31,IF(OptimumBenefits!$B33&lt;25,Main!$B$32,IF(OptimumBenefits!$B33&lt;30,Main!$B$33,Main!$B$34)))))*OptimumBenefits!$B33</f>
        <v>0.74399999999999999</v>
      </c>
      <c r="IM33" s="418">
        <f ca="1">IL33*IF($B33=Salary!$B33,Salary!$I33,"")</f>
        <v>56297.67570814136</v>
      </c>
      <c r="IN33" s="419">
        <f ca="1">IF($B33&lt;Main!$B$10,0,(VLOOKUP(IK33,'Survival Probability'!$A$3:$F$98,6)/(1+Main!$B$5)^(OptimumBenefits!IK33-OptimumBenefits!$A33))*(VLOOKUP(IK33,'Survival Probability'!$A$3:$F$98,3)/VLOOKUP($A33,'Survival Probability'!$A$3:$F$98,3)))</f>
        <v>3.7231162740789014</v>
      </c>
      <c r="IO33" s="282">
        <f t="shared" ca="1" si="96"/>
        <v>209602.79262179753</v>
      </c>
      <c r="IP33" s="200">
        <f t="shared" ref="IP33:KP33" si="1943">IP32</f>
        <v>74</v>
      </c>
      <c r="IQ33" s="416">
        <f>IF($B33&lt;Main!$B$10,0,HLOOKUP(IP33,ReplacementRates!$A$3:$BE$59,ReplacementRates!$A32-5,1))*IF(Main!$B$30=1,Main!$B$31,(IF(OptimumBenefits!$B33&lt;20,Main!$B$31,IF(OptimumBenefits!$B33&lt;25,Main!$B$32,IF(OptimumBenefits!$B33&lt;30,Main!$B$33,Main!$B$34)))))*OptimumBenefits!$B33</f>
        <v>0.74399999999999999</v>
      </c>
      <c r="IR33" s="418">
        <f ca="1">IQ33*IF($B33=Salary!$B33,Salary!$I33,"")</f>
        <v>56297.67570814136</v>
      </c>
      <c r="IS33" s="419">
        <f ca="1">IF($B33&lt;Main!$B$10,0,(VLOOKUP(IP33,'Survival Probability'!$A$3:$F$98,6)/(1+Main!$B$5)^(OptimumBenefits!IP33-OptimumBenefits!$A33))*(VLOOKUP(IP33,'Survival Probability'!$A$3:$F$98,3)/VLOOKUP($A33,'Survival Probability'!$A$3:$F$98,3)))</f>
        <v>3.3626925169708084</v>
      </c>
      <c r="IT33" s="282">
        <f t="shared" ca="1" si="98"/>
        <v>189311.77282661622</v>
      </c>
      <c r="IU33" s="200">
        <f t="shared" ref="IU33:KP33" si="1944">IU32</f>
        <v>75</v>
      </c>
      <c r="IV33" s="416">
        <f>IF($B33&lt;Main!$B$10,0,HLOOKUP(IU33,ReplacementRates!$A$3:$BE$59,ReplacementRates!$A32-5,1))*IF(Main!$B$30=1,Main!$B$31,(IF(OptimumBenefits!$B33&lt;20,Main!$B$31,IF(OptimumBenefits!$B33&lt;25,Main!$B$32,IF(OptimumBenefits!$B33&lt;30,Main!$B$33,Main!$B$34)))))*OptimumBenefits!$B33</f>
        <v>0.74399999999999999</v>
      </c>
      <c r="IW33" s="418">
        <f ca="1">IV33*IF($B33=Salary!$B33,Salary!$I33,"")</f>
        <v>56297.67570814136</v>
      </c>
      <c r="IX33" s="419">
        <f ca="1">IF($B33&lt;Main!$B$10,0,(VLOOKUP(IU33,'Survival Probability'!$A$3:$F$98,6)/(1+Main!$B$5)^(OptimumBenefits!IU33-OptimumBenefits!$A33))*(VLOOKUP(IU33,'Survival Probability'!$A$3:$F$98,3)/VLOOKUP($A33,'Survival Probability'!$A$3:$F$98,3)))</f>
        <v>3.0303623963419644</v>
      </c>
      <c r="IY33" s="282">
        <f t="shared" ca="1" si="100"/>
        <v>170602.35946740606</v>
      </c>
      <c r="IZ33" s="200">
        <f t="shared" ref="IZ33:KP33" si="1945">IZ32</f>
        <v>76</v>
      </c>
      <c r="JA33" s="416">
        <f>IF($B33&lt;Main!$B$10,0,HLOOKUP(IZ33,ReplacementRates!$A$3:$BE$59,ReplacementRates!$A32-5,1))*IF(Main!$B$30=1,Main!$B$31,(IF(OptimumBenefits!$B33&lt;20,Main!$B$31,IF(OptimumBenefits!$B33&lt;25,Main!$B$32,IF(OptimumBenefits!$B33&lt;30,Main!$B$33,Main!$B$34)))))*OptimumBenefits!$B33</f>
        <v>0.74399999999999999</v>
      </c>
      <c r="JB33" s="418">
        <f ca="1">JA33*IF($B33=Salary!$B33,Salary!$I33,"")</f>
        <v>56297.67570814136</v>
      </c>
      <c r="JC33" s="419">
        <f ca="1">IF($B33&lt;Main!$B$10,0,(VLOOKUP(IZ33,'Survival Probability'!$A$3:$F$98,6)/(1+Main!$B$5)^(OptimumBenefits!IZ33-OptimumBenefits!$A33))*(VLOOKUP(IZ33,'Survival Probability'!$A$3:$F$98,3)/VLOOKUP($A33,'Survival Probability'!$A$3:$F$98,3)))</f>
        <v>2.7244357142936546</v>
      </c>
      <c r="JD33" s="282">
        <f t="shared" ca="1" si="102"/>
        <v>153379.39833098263</v>
      </c>
      <c r="JE33" s="200">
        <f t="shared" ref="JE33:KP33" si="1946">JE32</f>
        <v>77</v>
      </c>
      <c r="JF33" s="416">
        <f>IF($B33&lt;Main!$B$10,0,HLOOKUP(JE33,ReplacementRates!$A$3:$BE$59,ReplacementRates!$A32-5,1))*IF(Main!$B$30=1,Main!$B$31,(IF(OptimumBenefits!$B33&lt;20,Main!$B$31,IF(OptimumBenefits!$B33&lt;25,Main!$B$32,IF(OptimumBenefits!$B33&lt;30,Main!$B$33,Main!$B$34)))))*OptimumBenefits!$B33</f>
        <v>0.74399999999999999</v>
      </c>
      <c r="JG33" s="418">
        <f ca="1">JF33*IF($B33=Salary!$B33,Salary!$I33,"")</f>
        <v>56297.67570814136</v>
      </c>
      <c r="JH33" s="419">
        <f ca="1">IF($B33&lt;Main!$B$10,0,(VLOOKUP(JE33,'Survival Probability'!$A$3:$F$98,6)/(1+Main!$B$5)^(OptimumBenefits!JE33-OptimumBenefits!$A33))*(VLOOKUP(JE33,'Survival Probability'!$A$3:$F$98,3)/VLOOKUP($A33,'Survival Probability'!$A$3:$F$98,3)))</f>
        <v>2.4432714132138997</v>
      </c>
      <c r="JI33" s="282">
        <f t="shared" ca="1" si="104"/>
        <v>137550.50168808838</v>
      </c>
      <c r="JJ33" s="200">
        <f t="shared" ref="JJ33:KP33" si="1947">JJ32</f>
        <v>78</v>
      </c>
      <c r="JK33" s="416">
        <f>IF($B33&lt;Main!$B$10,0,HLOOKUP(JJ33,ReplacementRates!$A$3:$BE$59,ReplacementRates!$A32-5,1))*IF(Main!$B$30=1,Main!$B$31,(IF(OptimumBenefits!$B33&lt;20,Main!$B$31,IF(OptimumBenefits!$B33&lt;25,Main!$B$32,IF(OptimumBenefits!$B33&lt;30,Main!$B$33,Main!$B$34)))))*OptimumBenefits!$B33</f>
        <v>0.74399999999999999</v>
      </c>
      <c r="JL33" s="418">
        <f ca="1">JK33*IF($B33=Salary!$B33,Salary!$I33,"")</f>
        <v>56297.67570814136</v>
      </c>
      <c r="JM33" s="419">
        <f ca="1">IF($B33&lt;Main!$B$10,0,(VLOOKUP(JJ33,'Survival Probability'!$A$3:$F$98,6)/(1+Main!$B$5)^(OptimumBenefits!JJ33-OptimumBenefits!$A33))*(VLOOKUP(JJ33,'Survival Probability'!$A$3:$F$98,3)/VLOOKUP($A33,'Survival Probability'!$A$3:$F$98,3)))</f>
        <v>2.1853152642123881</v>
      </c>
      <c r="JN33" s="282">
        <f t="shared" ca="1" si="106"/>
        <v>123028.17006468028</v>
      </c>
      <c r="JO33" s="200">
        <f t="shared" ref="JO33:KP33" si="1948">JO32</f>
        <v>79</v>
      </c>
      <c r="JP33" s="416">
        <f>IF($B33&lt;Main!$B$10,0,HLOOKUP(JO33,ReplacementRates!$A$3:$BE$59,ReplacementRates!$A32-5,1))*IF(Main!$B$30=1,Main!$B$31,(IF(OptimumBenefits!$B33&lt;20,Main!$B$31,IF(OptimumBenefits!$B33&lt;25,Main!$B$32,IF(OptimumBenefits!$B33&lt;30,Main!$B$33,Main!$B$34)))))*OptimumBenefits!$B33</f>
        <v>0.74399999999999999</v>
      </c>
      <c r="JQ33" s="418">
        <f ca="1">JP33*IF($B33=Salary!$B33,Salary!$I33,"")</f>
        <v>56297.67570814136</v>
      </c>
      <c r="JR33" s="419">
        <f ca="1">IF($B33&lt;Main!$B$10,0,(VLOOKUP(JO33,'Survival Probability'!$A$3:$F$98,6)/(1+Main!$B$5)^(OptimumBenefits!JO33-OptimumBenefits!$A33))*(VLOOKUP(JO33,'Survival Probability'!$A$3:$F$98,3)/VLOOKUP($A33,'Survival Probability'!$A$3:$F$98,3)))</f>
        <v>1.9490533393758311</v>
      </c>
      <c r="JS33" s="282">
        <f t="shared" ca="1" si="108"/>
        <v>109727.17283805052</v>
      </c>
      <c r="JT33" s="200">
        <f t="shared" ref="JT33:KP33" si="1949">JT32</f>
        <v>80</v>
      </c>
      <c r="JU33" s="416">
        <f>IF($B33&lt;Main!$B$10,0,HLOOKUP(JT33,ReplacementRates!$A$3:$BE$59,ReplacementRates!$A32-5,1))*IF(Main!$B$30=1,Main!$B$31,(IF(OptimumBenefits!$B33&lt;20,Main!$B$31,IF(OptimumBenefits!$B33&lt;25,Main!$B$32,IF(OptimumBenefits!$B33&lt;30,Main!$B$33,Main!$B$34)))))*OptimumBenefits!$B33</f>
        <v>0.74399999999999999</v>
      </c>
      <c r="JV33" s="418">
        <f ca="1">JU33*IF($B33=Salary!$B33,Salary!$I33,"")</f>
        <v>56297.67570814136</v>
      </c>
      <c r="JW33" s="419">
        <f ca="1">IF($B33&lt;Main!$B$10,0,(VLOOKUP(JT33,'Survival Probability'!$A$3:$F$98,6)/(1+Main!$B$5)^(OptimumBenefits!JT33-OptimumBenefits!$A33))*(VLOOKUP(JT33,'Survival Probability'!$A$3:$F$98,3)/VLOOKUP($A33,'Survival Probability'!$A$3:$F$98,3)))</f>
        <v>1.7329954234130969</v>
      </c>
      <c r="JX33" s="282">
        <f t="shared" ca="1" si="110"/>
        <v>97563.614351003649</v>
      </c>
      <c r="JY33" s="200">
        <f t="shared" ref="JY33:KP33" si="1950">JY32</f>
        <v>81</v>
      </c>
      <c r="JZ33" s="416">
        <f>IF($B33&lt;Main!$B$10,0,HLOOKUP(JY33,ReplacementRates!$A$3:$BE$59,ReplacementRates!$A32-5,1))*IF(Main!$B$30=1,Main!$B$31,(IF(OptimumBenefits!$B33&lt;20,Main!$B$31,IF(OptimumBenefits!$B33&lt;25,Main!$B$32,IF(OptimumBenefits!$B33&lt;30,Main!$B$33,Main!$B$34)))))*OptimumBenefits!$B33</f>
        <v>0.74399999999999999</v>
      </c>
      <c r="KA33" s="418">
        <f ca="1">JZ33*IF($B33=Salary!$B33,Salary!$I33,"")</f>
        <v>56297.67570814136</v>
      </c>
      <c r="KB33" s="419">
        <f ca="1">IF($B33&lt;Main!$B$10,0,(VLOOKUP(JY33,'Survival Probability'!$A$3:$F$98,6)/(1+Main!$B$5)^(OptimumBenefits!JY33-OptimumBenefits!$A33))*(VLOOKUP(JY33,'Survival Probability'!$A$3:$F$98,3)/VLOOKUP($A33,'Survival Probability'!$A$3:$F$98,3)))</f>
        <v>1.5357530673403668</v>
      </c>
      <c r="KC33" s="282">
        <f t="shared" ca="1" si="112"/>
        <v>86459.328152911345</v>
      </c>
      <c r="KD33" s="200">
        <f t="shared" ref="KD33:KP33" si="1951">KD32</f>
        <v>82</v>
      </c>
      <c r="KE33" s="416">
        <f>IF($B33&lt;Main!$B$10,0,HLOOKUP(KD33,ReplacementRates!$A$3:$BE$59,ReplacementRates!$A32-5,1))*IF(Main!$B$30=1,Main!$B$31,(IF(OptimumBenefits!$B33&lt;20,Main!$B$31,IF(OptimumBenefits!$B33&lt;25,Main!$B$32,IF(OptimumBenefits!$B33&lt;30,Main!$B$33,Main!$B$34)))))*OptimumBenefits!$B33</f>
        <v>0.74399999999999999</v>
      </c>
      <c r="KF33" s="418">
        <f ca="1">KE33*IF($B33=Salary!$B33,Salary!$I33,"")</f>
        <v>56297.67570814136</v>
      </c>
      <c r="KG33" s="419">
        <f ca="1">IF($B33&lt;Main!$B$10,0,(VLOOKUP(KD33,'Survival Probability'!$A$3:$F$98,6)/(1+Main!$B$5)^(OptimumBenefits!KD33-OptimumBenefits!$A33))*(VLOOKUP(KD33,'Survival Probability'!$A$3:$F$98,3)/VLOOKUP($A33,'Survival Probability'!$A$3:$F$98,3)))</f>
        <v>1.3560335893372555</v>
      </c>
      <c r="KH33" s="282">
        <f t="shared" ca="1" si="114"/>
        <v>76341.539261855738</v>
      </c>
      <c r="KI33" s="200">
        <f t="shared" ref="KI33:KP33" si="1952">KI32</f>
        <v>83</v>
      </c>
      <c r="KJ33" s="416">
        <f>IF($B33&lt;Main!$B$10,0,HLOOKUP(KI33,ReplacementRates!$A$3:$BE$59,ReplacementRates!$A32-5,1))*IF(Main!$B$30=1,Main!$B$31,(IF(OptimumBenefits!$B33&lt;20,Main!$B$31,IF(OptimumBenefits!$B33&lt;25,Main!$B$32,IF(OptimumBenefits!$B33&lt;30,Main!$B$33,Main!$B$34)))))*OptimumBenefits!$B33</f>
        <v>0.74399999999999999</v>
      </c>
      <c r="KK33" s="418">
        <f ca="1">KJ33*IF($B33=Salary!$B33,Salary!$I33,"")</f>
        <v>56297.67570814136</v>
      </c>
      <c r="KL33" s="419">
        <f ca="1">IF($B33&lt;Main!$B$10,0,(VLOOKUP(KI33,'Survival Probability'!$A$3:$F$98,6)/(1+Main!$B$5)^(OptimumBenefits!KI33-OptimumBenefits!$A33))*(VLOOKUP(KI33,'Survival Probability'!$A$3:$F$98,3)/VLOOKUP($A33,'Survival Probability'!$A$3:$F$98,3)))</f>
        <v>1.192632706125027</v>
      </c>
      <c r="KM33" s="282">
        <f t="shared" ca="1" si="116"/>
        <v>67142.44932834983</v>
      </c>
      <c r="KN33" s="200">
        <f t="shared" ref="KN33:KP33" si="1953">KN32</f>
        <v>84</v>
      </c>
      <c r="KO33" s="416">
        <f>IF($B33&lt;Main!$B$10,0,HLOOKUP(KN33,ReplacementRates!$A$3:$BE$59,ReplacementRates!$A32-5,1))*IF(Main!$B$30=1,Main!$B$31,(IF(OptimumBenefits!$B33&lt;20,Main!$B$31,IF(OptimumBenefits!$B33&lt;25,Main!$B$32,IF(OptimumBenefits!$B33&lt;30,Main!$B$33,Main!$B$34)))))*OptimumBenefits!$B33</f>
        <v>0.74399999999999999</v>
      </c>
      <c r="KP33" s="418">
        <f ca="1">KO33*IF($B33=Salary!$B33,Salary!$I33,"")</f>
        <v>56297.67570814136</v>
      </c>
    </row>
    <row r="34" spans="1:302">
      <c r="A34" s="205">
        <f t="shared" si="178"/>
        <v>57</v>
      </c>
      <c r="B34" s="205">
        <v>32</v>
      </c>
      <c r="C34" s="205">
        <f t="shared" ca="1" si="357"/>
        <v>34</v>
      </c>
      <c r="D34" s="271">
        <f t="shared" ca="1" si="536"/>
        <v>984131.76353203307</v>
      </c>
      <c r="E34" s="201">
        <f t="shared" si="179"/>
        <v>25</v>
      </c>
      <c r="F34" s="416">
        <f>IF($B34&lt;Main!$B$10,0,HLOOKUP(E34,ReplacementRates!$A$3:$BE$59,ReplacementRates!$A33-5,1))*IF(Main!$B$30=1,Main!$B$31,(IF(OptimumBenefits!$B34&lt;20,Main!$B$31,IF(OptimumBenefits!$B34&lt;25,Main!$B$32,IF(OptimumBenefits!$B34&lt;30,Main!$B$33,Main!$B$34)))))*OptimumBenefits!$B34</f>
        <v>0.76800000000000002</v>
      </c>
      <c r="G34" s="418">
        <f ca="1">F34*IF($B34=Salary!$B34,Salary!$I34,"")</f>
        <v>59857.141656139975</v>
      </c>
      <c r="H34" s="419">
        <f ca="1">IF($B34&lt;Main!$B$10,0,(VLOOKUP(E34,'Survival Probability'!$A$3:$F$98,6)/(1+Main!$B$5)^(OptimumBenefits!E34-OptimumBenefits!$A34))*(VLOOKUP(E34,'Survival Probability'!$A$3:$F$98,3)/VLOOKUP($A34,'Survival Probability'!$A$3:$F$98,3)))</f>
        <v>8.8800235773903058</v>
      </c>
      <c r="I34" s="282">
        <f t="shared" si="1599"/>
        <v>0</v>
      </c>
      <c r="J34" s="200">
        <f t="shared" ref="J34:N34" si="1954">J33</f>
        <v>26</v>
      </c>
      <c r="K34" s="416">
        <f>IF($B34&lt;Main!$B$10,0,HLOOKUP(J34,ReplacementRates!$A$3:$BE$59,ReplacementRates!$A33-5,1))*IF(Main!$B$30=1,Main!$B$31,(IF(OptimumBenefits!$B34&lt;20,Main!$B$31,IF(OptimumBenefits!$B34&lt;25,Main!$B$32,IF(OptimumBenefits!$B34&lt;30,Main!$B$33,Main!$B$34)))))*OptimumBenefits!$B34</f>
        <v>0.76800000000000002</v>
      </c>
      <c r="L34" s="418">
        <f ca="1">K34*IF($B34=Salary!$B34,Salary!$I34,"")</f>
        <v>59857.141656139975</v>
      </c>
      <c r="M34" s="419">
        <f ca="1">IF($B34&lt;Main!$B$10,0,(VLOOKUP(J34,'Survival Probability'!$A$3:$F$98,6)/(1+Main!$B$5)^(OptimumBenefits!J34-OptimumBenefits!$A34))*(VLOOKUP(J34,'Survival Probability'!$A$3:$F$98,3)/VLOOKUP($A34,'Survival Probability'!$A$3:$F$98,3)))</f>
        <v>8.2976196191873672</v>
      </c>
      <c r="N34" s="282">
        <f t="shared" si="2"/>
        <v>0</v>
      </c>
      <c r="O34" s="200">
        <f t="shared" ref="O34:BZ34" si="1955">O33</f>
        <v>27</v>
      </c>
      <c r="P34" s="416">
        <f>IF($B34&lt;Main!$B$10,0,HLOOKUP(O34,ReplacementRates!$A$3:$BE$59,ReplacementRates!$A33-5,1))*IF(Main!$B$30=1,Main!$B$31,(IF(OptimumBenefits!$B34&lt;20,Main!$B$31,IF(OptimumBenefits!$B34&lt;25,Main!$B$32,IF(OptimumBenefits!$B34&lt;30,Main!$B$33,Main!$B$34)))))*OptimumBenefits!$B34</f>
        <v>0.76800000000000002</v>
      </c>
      <c r="Q34" s="418">
        <f ca="1">P34*IF($B34=Salary!$B34,Salary!$I34,"")</f>
        <v>59857.141656139975</v>
      </c>
      <c r="R34" s="419">
        <f ca="1">IF($B34&lt;Main!$B$10,0,(VLOOKUP(O34,'Survival Probability'!$A$3:$F$98,6)/(1+Main!$B$5)^(OptimumBenefits!O34-OptimumBenefits!$A34))*(VLOOKUP(O34,'Survival Probability'!$A$3:$F$98,3)/VLOOKUP($A34,'Survival Probability'!$A$3:$F$98,3)))</f>
        <v>7.7533010913515552</v>
      </c>
      <c r="S34" s="282">
        <f t="shared" si="4"/>
        <v>0</v>
      </c>
      <c r="T34" s="200">
        <f t="shared" ref="T34:CE34" si="1956">T33</f>
        <v>28</v>
      </c>
      <c r="U34" s="416">
        <f>IF($B34&lt;Main!$B$10,0,HLOOKUP(T34,ReplacementRates!$A$3:$BE$59,ReplacementRates!$A33-5,1))*IF(Main!$B$30=1,Main!$B$31,(IF(OptimumBenefits!$B34&lt;20,Main!$B$31,IF(OptimumBenefits!$B34&lt;25,Main!$B$32,IF(OptimumBenefits!$B34&lt;30,Main!$B$33,Main!$B$34)))))*OptimumBenefits!$B34</f>
        <v>0.76800000000000002</v>
      </c>
      <c r="V34" s="418">
        <f ca="1">U34*IF($B34=Salary!$B34,Salary!$I34,"")</f>
        <v>59857.141656139975</v>
      </c>
      <c r="W34" s="419">
        <f ca="1">IF($B34&lt;Main!$B$10,0,(VLOOKUP(T34,'Survival Probability'!$A$3:$F$98,6)/(1+Main!$B$5)^(OptimumBenefits!T34-OptimumBenefits!$A34))*(VLOOKUP(T34,'Survival Probability'!$A$3:$F$98,3)/VLOOKUP($A34,'Survival Probability'!$A$3:$F$98,3)))</f>
        <v>7.2445824877578326</v>
      </c>
      <c r="X34" s="282">
        <f t="shared" si="6"/>
        <v>0</v>
      </c>
      <c r="Y34" s="200">
        <f t="shared" ref="Y34:CJ34" si="1957">Y33</f>
        <v>29</v>
      </c>
      <c r="Z34" s="416">
        <f>IF($B34&lt;Main!$B$10,0,HLOOKUP(Y34,ReplacementRates!$A$3:$BE$59,ReplacementRates!$A33-5,1))*IF(Main!$B$30=1,Main!$B$31,(IF(OptimumBenefits!$B34&lt;20,Main!$B$31,IF(OptimumBenefits!$B34&lt;25,Main!$B$32,IF(OptimumBenefits!$B34&lt;30,Main!$B$33,Main!$B$34)))))*OptimumBenefits!$B34</f>
        <v>0.76800000000000002</v>
      </c>
      <c r="AA34" s="418">
        <f ca="1">Z34*IF($B34=Salary!$B34,Salary!$I34,"")</f>
        <v>59857.141656139975</v>
      </c>
      <c r="AB34" s="419">
        <f ca="1">IF($B34&lt;Main!$B$10,0,(VLOOKUP(Y34,'Survival Probability'!$A$3:$F$98,6)/(1+Main!$B$5)^(OptimumBenefits!Y34-OptimumBenefits!$A34))*(VLOOKUP(Y34,'Survival Probability'!$A$3:$F$98,3)/VLOOKUP($A34,'Survival Probability'!$A$3:$F$98,3)))</f>
        <v>6.7691409772596502</v>
      </c>
      <c r="AC34" s="282">
        <f t="shared" si="8"/>
        <v>0</v>
      </c>
      <c r="AD34" s="200">
        <f t="shared" ref="AD34:CO34" si="1958">AD33</f>
        <v>30</v>
      </c>
      <c r="AE34" s="416">
        <f>IF($B34&lt;Main!$B$10,0,HLOOKUP(AD34,ReplacementRates!$A$3:$BE$59,ReplacementRates!$A33-5,1))*IF(Main!$B$30=1,Main!$B$31,(IF(OptimumBenefits!$B34&lt;20,Main!$B$31,IF(OptimumBenefits!$B34&lt;25,Main!$B$32,IF(OptimumBenefits!$B34&lt;30,Main!$B$33,Main!$B$34)))))*OptimumBenefits!$B34</f>
        <v>0.76800000000000002</v>
      </c>
      <c r="AF34" s="418">
        <f ca="1">AE34*IF($B34=Salary!$B34,Salary!$I34,"")</f>
        <v>59857.141656139975</v>
      </c>
      <c r="AG34" s="419">
        <f ca="1">IF($B34&lt;Main!$B$10,0,(VLOOKUP(AD34,'Survival Probability'!$A$3:$F$98,6)/(1+Main!$B$5)^(OptimumBenefits!AD34-OptimumBenefits!$A34))*(VLOOKUP(AD34,'Survival Probability'!$A$3:$F$98,3)/VLOOKUP($A34,'Survival Probability'!$A$3:$F$98,3)))</f>
        <v>6.3248059089389486</v>
      </c>
      <c r="AH34" s="282">
        <f t="shared" si="10"/>
        <v>0</v>
      </c>
      <c r="AI34" s="200">
        <f t="shared" ref="AI34:CT34" si="1959">AI33</f>
        <v>31</v>
      </c>
      <c r="AJ34" s="416">
        <f>IF($B34&lt;Main!$B$10,0,HLOOKUP(AI34,ReplacementRates!$A$3:$BE$59,ReplacementRates!$A33-5,1))*IF(Main!$B$30=1,Main!$B$31,(IF(OptimumBenefits!$B34&lt;20,Main!$B$31,IF(OptimumBenefits!$B34&lt;25,Main!$B$32,IF(OptimumBenefits!$B34&lt;30,Main!$B$33,Main!$B$34)))))*OptimumBenefits!$B34</f>
        <v>0.76800000000000002</v>
      </c>
      <c r="AK34" s="418">
        <f ca="1">AJ34*IF($B34=Salary!$B34,Salary!$I34,"")</f>
        <v>59857.141656139975</v>
      </c>
      <c r="AL34" s="419">
        <f ca="1">IF($B34&lt;Main!$B$10,0,(VLOOKUP(AI34,'Survival Probability'!$A$3:$F$98,6)/(1+Main!$B$5)^(OptimumBenefits!AI34-OptimumBenefits!$A34))*(VLOOKUP(AI34,'Survival Probability'!$A$3:$F$98,3)/VLOOKUP($A34,'Survival Probability'!$A$3:$F$98,3)))</f>
        <v>5.9095493004621655</v>
      </c>
      <c r="AM34" s="282">
        <f t="shared" si="12"/>
        <v>0</v>
      </c>
      <c r="AN34" s="200">
        <f t="shared" ref="AN34:CY34" si="1960">AN33</f>
        <v>32</v>
      </c>
      <c r="AO34" s="416">
        <f>IF($B34&lt;Main!$B$10,0,HLOOKUP(AN34,ReplacementRates!$A$3:$BE$59,ReplacementRates!$A33-5,1))*IF(Main!$B$30=1,Main!$B$31,(IF(OptimumBenefits!$B34&lt;20,Main!$B$31,IF(OptimumBenefits!$B34&lt;25,Main!$B$32,IF(OptimumBenefits!$B34&lt;30,Main!$B$33,Main!$B$34)))))*OptimumBenefits!$B34</f>
        <v>0.76800000000000002</v>
      </c>
      <c r="AP34" s="418">
        <f ca="1">AO34*IF($B34=Salary!$B34,Salary!$I34,"")</f>
        <v>59857.141656139975</v>
      </c>
      <c r="AQ34" s="419">
        <f ca="1">IF($B34&lt;Main!$B$10,0,(VLOOKUP(AN34,'Survival Probability'!$A$3:$F$98,6)/(1+Main!$B$5)^(OptimumBenefits!AN34-OptimumBenefits!$A34))*(VLOOKUP(AN34,'Survival Probability'!$A$3:$F$98,3)/VLOOKUP($A34,'Survival Probability'!$A$3:$F$98,3)))</f>
        <v>5.5214450405686399</v>
      </c>
      <c r="AR34" s="282">
        <f t="shared" si="14"/>
        <v>0</v>
      </c>
      <c r="AS34" s="200">
        <f t="shared" ref="AS34:DD34" si="1961">AS33</f>
        <v>33</v>
      </c>
      <c r="AT34" s="416">
        <f>IF($B34&lt;Main!$B$10,0,HLOOKUP(AS34,ReplacementRates!$A$3:$BE$59,ReplacementRates!$A33-5,1))*IF(Main!$B$30=1,Main!$B$31,(IF(OptimumBenefits!$B34&lt;20,Main!$B$31,IF(OptimumBenefits!$B34&lt;25,Main!$B$32,IF(OptimumBenefits!$B34&lt;30,Main!$B$33,Main!$B$34)))))*OptimumBenefits!$B34</f>
        <v>0.76800000000000002</v>
      </c>
      <c r="AU34" s="418">
        <f ca="1">AT34*IF($B34=Salary!$B34,Salary!$I34,"")</f>
        <v>59857.141656139975</v>
      </c>
      <c r="AV34" s="419">
        <f ca="1">IF($B34&lt;Main!$B$10,0,(VLOOKUP(AS34,'Survival Probability'!$A$3:$F$98,6)/(1+Main!$B$5)^(OptimumBenefits!AS34-OptimumBenefits!$A34))*(VLOOKUP(AS34,'Survival Probability'!$A$3:$F$98,3)/VLOOKUP($A34,'Survival Probability'!$A$3:$F$98,3)))</f>
        <v>5.1587289495379816</v>
      </c>
      <c r="AW34" s="282">
        <f t="shared" si="16"/>
        <v>0</v>
      </c>
      <c r="AX34" s="200">
        <f t="shared" ref="AX34:DI34" si="1962">AX33</f>
        <v>34</v>
      </c>
      <c r="AY34" s="416">
        <f>IF($B34&lt;Main!$B$10,0,HLOOKUP(AX34,ReplacementRates!$A$3:$BE$59,ReplacementRates!$A33-5,1))*IF(Main!$B$30=1,Main!$B$31,(IF(OptimumBenefits!$B34&lt;20,Main!$B$31,IF(OptimumBenefits!$B34&lt;25,Main!$B$32,IF(OptimumBenefits!$B34&lt;30,Main!$B$33,Main!$B$34)))))*OptimumBenefits!$B34</f>
        <v>0.76800000000000002</v>
      </c>
      <c r="AZ34" s="418">
        <f ca="1">AY34*IF($B34=Salary!$B34,Salary!$I34,"")</f>
        <v>59857.141656139975</v>
      </c>
      <c r="BA34" s="419">
        <f ca="1">IF($B34&lt;Main!$B$10,0,(VLOOKUP(AX34,'Survival Probability'!$A$3:$F$98,6)/(1+Main!$B$5)^(OptimumBenefits!AX34-OptimumBenefits!$A34))*(VLOOKUP(AX34,'Survival Probability'!$A$3:$F$98,3)/VLOOKUP($A34,'Survival Probability'!$A$3:$F$98,3)))</f>
        <v>4.819751070088091</v>
      </c>
      <c r="BB34" s="282">
        <f t="shared" si="18"/>
        <v>0</v>
      </c>
      <c r="BC34" s="200">
        <f t="shared" ref="BC34:DN34" si="1963">BC33</f>
        <v>35</v>
      </c>
      <c r="BD34" s="416">
        <f>IF($B34&lt;Main!$B$10,0,HLOOKUP(BC34,ReplacementRates!$A$3:$BE$59,ReplacementRates!$A33-5,1))*IF(Main!$B$30=1,Main!$B$31,(IF(OptimumBenefits!$B34&lt;20,Main!$B$31,IF(OptimumBenefits!$B34&lt;25,Main!$B$32,IF(OptimumBenefits!$B34&lt;30,Main!$B$33,Main!$B$34)))))*OptimumBenefits!$B34</f>
        <v>0.76800000000000002</v>
      </c>
      <c r="BE34" s="418">
        <f ca="1">BD34*IF($B34=Salary!$B34,Salary!$I34,"")</f>
        <v>59857.141656139975</v>
      </c>
      <c r="BF34" s="419">
        <f ca="1">IF($B34&lt;Main!$B$10,0,(VLOOKUP(BC34,'Survival Probability'!$A$3:$F$98,6)/(1+Main!$B$5)^(OptimumBenefits!BC34-OptimumBenefits!$A34))*(VLOOKUP(BC34,'Survival Probability'!$A$3:$F$98,3)/VLOOKUP($A34,'Survival Probability'!$A$3:$F$98,3)))</f>
        <v>4.502970957551466</v>
      </c>
      <c r="BG34" s="282">
        <f t="shared" si="20"/>
        <v>0</v>
      </c>
      <c r="BH34" s="200">
        <f t="shared" ref="BH34:DS34" si="1964">BH33</f>
        <v>36</v>
      </c>
      <c r="BI34" s="416">
        <f>IF($B34&lt;Main!$B$10,0,HLOOKUP(BH34,ReplacementRates!$A$3:$BE$59,ReplacementRates!$A33-5,1))*IF(Main!$B$30=1,Main!$B$31,(IF(OptimumBenefits!$B34&lt;20,Main!$B$31,IF(OptimumBenefits!$B34&lt;25,Main!$B$32,IF(OptimumBenefits!$B34&lt;30,Main!$B$33,Main!$B$34)))))*OptimumBenefits!$B34</f>
        <v>0.76800000000000002</v>
      </c>
      <c r="BJ34" s="418">
        <f ca="1">BI34*IF($B34=Salary!$B34,Salary!$I34,"")</f>
        <v>59857.141656139975</v>
      </c>
      <c r="BK34" s="419">
        <f ca="1">IF($B34&lt;Main!$B$10,0,(VLOOKUP(BH34,'Survival Probability'!$A$3:$F$98,6)/(1+Main!$B$5)^(OptimumBenefits!BH34-OptimumBenefits!$A34))*(VLOOKUP(BH34,'Survival Probability'!$A$3:$F$98,3)/VLOOKUP($A34,'Survival Probability'!$A$3:$F$98,3)))</f>
        <v>4.2069478711980759</v>
      </c>
      <c r="BL34" s="282">
        <f t="shared" si="22"/>
        <v>0</v>
      </c>
      <c r="BM34" s="200">
        <f t="shared" ref="BM34:DX34" si="1965">BM33</f>
        <v>37</v>
      </c>
      <c r="BN34" s="416">
        <f>IF($B34&lt;Main!$B$10,0,HLOOKUP(BM34,ReplacementRates!$A$3:$BE$59,ReplacementRates!$A33-5,1))*IF(Main!$B$30=1,Main!$B$31,(IF(OptimumBenefits!$B34&lt;20,Main!$B$31,IF(OptimumBenefits!$B34&lt;25,Main!$B$32,IF(OptimumBenefits!$B34&lt;30,Main!$B$33,Main!$B$34)))))*OptimumBenefits!$B34</f>
        <v>0.76800000000000002</v>
      </c>
      <c r="BO34" s="418">
        <f ca="1">BN34*IF($B34=Salary!$B34,Salary!$I34,"")</f>
        <v>59857.141656139975</v>
      </c>
      <c r="BP34" s="419">
        <f ca="1">IF($B34&lt;Main!$B$10,0,(VLOOKUP(BM34,'Survival Probability'!$A$3:$F$98,6)/(1+Main!$B$5)^(OptimumBenefits!BM34-OptimumBenefits!$A34))*(VLOOKUP(BM34,'Survival Probability'!$A$3:$F$98,3)/VLOOKUP($A34,'Survival Probability'!$A$3:$F$98,3)))</f>
        <v>3.9302924311064276</v>
      </c>
      <c r="BQ34" s="282">
        <f t="shared" si="24"/>
        <v>0</v>
      </c>
      <c r="BR34" s="200">
        <f t="shared" ref="BR34:EC34" si="1966">BR33</f>
        <v>38</v>
      </c>
      <c r="BS34" s="416">
        <f>IF($B34&lt;Main!$B$10,0,HLOOKUP(BR34,ReplacementRates!$A$3:$BE$59,ReplacementRates!$A33-5,1))*IF(Main!$B$30=1,Main!$B$31,(IF(OptimumBenefits!$B34&lt;20,Main!$B$31,IF(OptimumBenefits!$B34&lt;25,Main!$B$32,IF(OptimumBenefits!$B34&lt;30,Main!$B$33,Main!$B$34)))))*OptimumBenefits!$B34</f>
        <v>0.76800000000000002</v>
      </c>
      <c r="BT34" s="418">
        <f ca="1">BS34*IF($B34=Salary!$B34,Salary!$I34,"")</f>
        <v>59857.141656139975</v>
      </c>
      <c r="BU34" s="419">
        <f ca="1">IF($B34&lt;Main!$B$10,0,(VLOOKUP(BR34,'Survival Probability'!$A$3:$F$98,6)/(1+Main!$B$5)^(OptimumBenefits!BR34-OptimumBenefits!$A34))*(VLOOKUP(BR34,'Survival Probability'!$A$3:$F$98,3)/VLOOKUP($A34,'Survival Probability'!$A$3:$F$98,3)))</f>
        <v>3.6717540989704833</v>
      </c>
      <c r="BV34" s="282">
        <f t="shared" si="26"/>
        <v>0</v>
      </c>
      <c r="BW34" s="200">
        <f t="shared" ref="BW34:EH34" si="1967">BW33</f>
        <v>39</v>
      </c>
      <c r="BX34" s="416">
        <f>IF($B34&lt;Main!$B$10,0,HLOOKUP(BW34,ReplacementRates!$A$3:$BE$59,ReplacementRates!$A33-5,1))*IF(Main!$B$30=1,Main!$B$31,(IF(OptimumBenefits!$B34&lt;20,Main!$B$31,IF(OptimumBenefits!$B34&lt;25,Main!$B$32,IF(OptimumBenefits!$B34&lt;30,Main!$B$33,Main!$B$34)))))*OptimumBenefits!$B34</f>
        <v>0.76800000000000002</v>
      </c>
      <c r="BY34" s="418">
        <f ca="1">BX34*IF($B34=Salary!$B34,Salary!$I34,"")</f>
        <v>59857.141656139975</v>
      </c>
      <c r="BZ34" s="419">
        <f ca="1">IF($B34&lt;Main!$B$10,0,(VLOOKUP(BW34,'Survival Probability'!$A$3:$F$98,6)/(1+Main!$B$5)^(OptimumBenefits!BW34-OptimumBenefits!$A34))*(VLOOKUP(BW34,'Survival Probability'!$A$3:$F$98,3)/VLOOKUP($A34,'Survival Probability'!$A$3:$F$98,3)))</f>
        <v>3.4301614565603957</v>
      </c>
      <c r="CA34" s="282">
        <f t="shared" si="28"/>
        <v>0</v>
      </c>
      <c r="CB34" s="200">
        <f t="shared" ref="CB34:EM34" si="1968">CB33</f>
        <v>40</v>
      </c>
      <c r="CC34" s="416">
        <f>IF($B34&lt;Main!$B$10,0,HLOOKUP(CB34,ReplacementRates!$A$3:$BE$59,ReplacementRates!$A33-5,1))*IF(Main!$B$30=1,Main!$B$31,(IF(OptimumBenefits!$B34&lt;20,Main!$B$31,IF(OptimumBenefits!$B34&lt;25,Main!$B$32,IF(OptimumBenefits!$B34&lt;30,Main!$B$33,Main!$B$34)))))*OptimumBenefits!$B34</f>
        <v>0.76800000000000002</v>
      </c>
      <c r="CD34" s="418">
        <f ca="1">CC34*IF($B34=Salary!$B34,Salary!$I34,"")</f>
        <v>59857.141656139975</v>
      </c>
      <c r="CE34" s="419">
        <f ca="1">IF($B34&lt;Main!$B$10,0,(VLOOKUP(CB34,'Survival Probability'!$A$3:$F$98,6)/(1+Main!$B$5)^(OptimumBenefits!CB34-OptimumBenefits!$A34))*(VLOOKUP(CB34,'Survival Probability'!$A$3:$F$98,3)/VLOOKUP($A34,'Survival Probability'!$A$3:$F$98,3)))</f>
        <v>3.204416274536027</v>
      </c>
      <c r="CF34" s="282">
        <f t="shared" si="30"/>
        <v>0</v>
      </c>
      <c r="CG34" s="200">
        <f t="shared" ref="CG34:ER34" si="1969">CG33</f>
        <v>41</v>
      </c>
      <c r="CH34" s="416">
        <f>IF($B34&lt;Main!$B$10,0,HLOOKUP(CG34,ReplacementRates!$A$3:$BE$59,ReplacementRates!$A33-5,1))*IF(Main!$B$30=1,Main!$B$31,(IF(OptimumBenefits!$B34&lt;20,Main!$B$31,IF(OptimumBenefits!$B34&lt;25,Main!$B$32,IF(OptimumBenefits!$B34&lt;30,Main!$B$33,Main!$B$34)))))*OptimumBenefits!$B34</f>
        <v>0.76800000000000002</v>
      </c>
      <c r="CI34" s="418">
        <f ca="1">CH34*IF($B34=Salary!$B34,Salary!$I34,"")</f>
        <v>59857.141656139975</v>
      </c>
      <c r="CJ34" s="419">
        <f ca="1">IF($B34&lt;Main!$B$10,0,(VLOOKUP(CG34,'Survival Probability'!$A$3:$F$98,6)/(1+Main!$B$5)^(OptimumBenefits!CG34-OptimumBenefits!$A34))*(VLOOKUP(CG34,'Survival Probability'!$A$3:$F$98,3)/VLOOKUP($A34,'Survival Probability'!$A$3:$F$98,3)))</f>
        <v>2.9934903897088834</v>
      </c>
      <c r="CK34" s="282">
        <f t="shared" si="32"/>
        <v>0</v>
      </c>
      <c r="CL34" s="200">
        <f t="shared" ref="CL34:EW34" si="1970">CL33</f>
        <v>42</v>
      </c>
      <c r="CM34" s="416">
        <f>IF($B34&lt;Main!$B$10,0,HLOOKUP(CL34,ReplacementRates!$A$3:$BE$59,ReplacementRates!$A33-5,1))*IF(Main!$B$30=1,Main!$B$31,(IF(OptimumBenefits!$B34&lt;20,Main!$B$31,IF(OptimumBenefits!$B34&lt;25,Main!$B$32,IF(OptimumBenefits!$B34&lt;30,Main!$B$33,Main!$B$34)))))*OptimumBenefits!$B34</f>
        <v>0.76800000000000002</v>
      </c>
      <c r="CN34" s="418">
        <f ca="1">CM34*IF($B34=Salary!$B34,Salary!$I34,"")</f>
        <v>59857.141656139975</v>
      </c>
      <c r="CO34" s="419">
        <f ca="1">IF($B34&lt;Main!$B$10,0,(VLOOKUP(CL34,'Survival Probability'!$A$3:$F$98,6)/(1+Main!$B$5)^(OptimumBenefits!CL34-OptimumBenefits!$A34))*(VLOOKUP(CL34,'Survival Probability'!$A$3:$F$98,3)/VLOOKUP($A34,'Survival Probability'!$A$3:$F$98,3)))</f>
        <v>2.7963243012279437</v>
      </c>
      <c r="CP34" s="282">
        <f t="shared" si="34"/>
        <v>0</v>
      </c>
      <c r="CQ34" s="200">
        <f t="shared" ref="CQ34:FB34" si="1971">CQ33</f>
        <v>43</v>
      </c>
      <c r="CR34" s="416">
        <f>IF($B34&lt;Main!$B$10,0,HLOOKUP(CQ34,ReplacementRates!$A$3:$BE$59,ReplacementRates!$A33-5,1))*IF(Main!$B$30=1,Main!$B$31,(IF(OptimumBenefits!$B34&lt;20,Main!$B$31,IF(OptimumBenefits!$B34&lt;25,Main!$B$32,IF(OptimumBenefits!$B34&lt;30,Main!$B$33,Main!$B$34)))))*OptimumBenefits!$B34</f>
        <v>0.76800000000000002</v>
      </c>
      <c r="CS34" s="418">
        <f ca="1">CR34*IF($B34=Salary!$B34,Salary!$I34,"")</f>
        <v>59857.141656139975</v>
      </c>
      <c r="CT34" s="419">
        <f ca="1">IF($B34&lt;Main!$B$10,0,(VLOOKUP(CQ34,'Survival Probability'!$A$3:$F$98,6)/(1+Main!$B$5)^(OptimumBenefits!CQ34-OptimumBenefits!$A34))*(VLOOKUP(CQ34,'Survival Probability'!$A$3:$F$98,3)/VLOOKUP($A34,'Survival Probability'!$A$3:$F$98,3)))</f>
        <v>2.6120385618543716</v>
      </c>
      <c r="CU34" s="282">
        <f t="shared" si="36"/>
        <v>0</v>
      </c>
      <c r="CV34" s="200">
        <f t="shared" ref="CV34:FG34" si="1972">CV33</f>
        <v>44</v>
      </c>
      <c r="CW34" s="416">
        <f>IF($B34&lt;Main!$B$10,0,HLOOKUP(CV34,ReplacementRates!$A$3:$BE$59,ReplacementRates!$A33-5,1))*IF(Main!$B$30=1,Main!$B$31,(IF(OptimumBenefits!$B34&lt;20,Main!$B$31,IF(OptimumBenefits!$B34&lt;25,Main!$B$32,IF(OptimumBenefits!$B34&lt;30,Main!$B$33,Main!$B$34)))))*OptimumBenefits!$B34</f>
        <v>0.76800000000000002</v>
      </c>
      <c r="CX34" s="418">
        <f ca="1">CW34*IF($B34=Salary!$B34,Salary!$I34,"")</f>
        <v>59857.141656139975</v>
      </c>
      <c r="CY34" s="419">
        <f ca="1">IF($B34&lt;Main!$B$10,0,(VLOOKUP(CV34,'Survival Probability'!$A$3:$F$98,6)/(1+Main!$B$5)^(OptimumBenefits!CV34-OptimumBenefits!$A34))*(VLOOKUP(CV34,'Survival Probability'!$A$3:$F$98,3)/VLOOKUP($A34,'Survival Probability'!$A$3:$F$98,3)))</f>
        <v>2.4398061523135524</v>
      </c>
      <c r="CZ34" s="282">
        <f t="shared" si="38"/>
        <v>0</v>
      </c>
      <c r="DA34" s="200">
        <f t="shared" ref="DA34:FL34" si="1973">DA33</f>
        <v>45</v>
      </c>
      <c r="DB34" s="416">
        <f>IF($B34&lt;Main!$B$10,0,HLOOKUP(DA34,ReplacementRates!$A$3:$BE$59,ReplacementRates!$A33-5,1))*IF(Main!$B$30=1,Main!$B$31,(IF(OptimumBenefits!$B34&lt;20,Main!$B$31,IF(OptimumBenefits!$B34&lt;25,Main!$B$32,IF(OptimumBenefits!$B34&lt;30,Main!$B$33,Main!$B$34)))))*OptimumBenefits!$B34</f>
        <v>0.76800000000000002</v>
      </c>
      <c r="DC34" s="418">
        <f ca="1">DB34*IF($B34=Salary!$B34,Salary!$I34,"")</f>
        <v>59857.141656139975</v>
      </c>
      <c r="DD34" s="419">
        <f ca="1">IF($B34&lt;Main!$B$10,0,(VLOOKUP(DA34,'Survival Probability'!$A$3:$F$98,6)/(1+Main!$B$5)^(OptimumBenefits!DA34-OptimumBenefits!$A34))*(VLOOKUP(DA34,'Survival Probability'!$A$3:$F$98,3)/VLOOKUP($A34,'Survival Probability'!$A$3:$F$98,3)))</f>
        <v>41.383149616499125</v>
      </c>
      <c r="DE34" s="282">
        <f t="shared" si="40"/>
        <v>0</v>
      </c>
      <c r="DF34" s="200">
        <f t="shared" ref="DF34:FQ34" si="1974">DF33</f>
        <v>46</v>
      </c>
      <c r="DG34" s="416">
        <f>IF($B34&lt;Main!$B$10,0,HLOOKUP(DF34,ReplacementRates!$A$3:$BE$59,ReplacementRates!$A33-5,1))*IF(Main!$B$30=1,Main!$B$31,(IF(OptimumBenefits!$B34&lt;20,Main!$B$31,IF(OptimumBenefits!$B34&lt;25,Main!$B$32,IF(OptimumBenefits!$B34&lt;30,Main!$B$33,Main!$B$34)))))*OptimumBenefits!$B34</f>
        <v>0.76800000000000002</v>
      </c>
      <c r="DH34" s="418">
        <f ca="1">DG34*IF($B34=Salary!$B34,Salary!$I34,"")</f>
        <v>59857.141656139975</v>
      </c>
      <c r="DI34" s="419">
        <f ca="1">IF($B34&lt;Main!$B$10,0,(VLOOKUP(DF34,'Survival Probability'!$A$3:$F$98,6)/(1+Main!$B$5)^(OptimumBenefits!DF34-OptimumBenefits!$A34))*(VLOOKUP(DF34,'Survival Probability'!$A$3:$F$98,3)/VLOOKUP($A34,'Survival Probability'!$A$3:$F$98,3)))</f>
        <v>38.412868336960081</v>
      </c>
      <c r="DJ34" s="282">
        <f t="shared" si="42"/>
        <v>0</v>
      </c>
      <c r="DK34" s="200">
        <f t="shared" ref="DK34:FV34" si="1975">DK33</f>
        <v>47</v>
      </c>
      <c r="DL34" s="416">
        <f>IF($B34&lt;Main!$B$10,0,HLOOKUP(DK34,ReplacementRates!$A$3:$BE$59,ReplacementRates!$A33-5,1))*IF(Main!$B$30=1,Main!$B$31,(IF(OptimumBenefits!$B34&lt;20,Main!$B$31,IF(OptimumBenefits!$B34&lt;25,Main!$B$32,IF(OptimumBenefits!$B34&lt;30,Main!$B$33,Main!$B$34)))))*OptimumBenefits!$B34</f>
        <v>0.76800000000000002</v>
      </c>
      <c r="DM34" s="418">
        <f ca="1">DL34*IF($B34=Salary!$B34,Salary!$I34,"")</f>
        <v>59857.141656139975</v>
      </c>
      <c r="DN34" s="419">
        <f ca="1">IF($B34&lt;Main!$B$10,0,(VLOOKUP(DK34,'Survival Probability'!$A$3:$F$98,6)/(1+Main!$B$5)^(OptimumBenefits!DK34-OptimumBenefits!$A34))*(VLOOKUP(DK34,'Survival Probability'!$A$3:$F$98,3)/VLOOKUP($A34,'Survival Probability'!$A$3:$F$98,3)))</f>
        <v>35.642858727246974</v>
      </c>
      <c r="DO34" s="282">
        <f t="shared" si="44"/>
        <v>0</v>
      </c>
      <c r="DP34" s="200">
        <f t="shared" ref="DP34:GA34" si="1976">DP33</f>
        <v>48</v>
      </c>
      <c r="DQ34" s="416">
        <f>IF($B34&lt;Main!$B$10,0,HLOOKUP(DP34,ReplacementRates!$A$3:$BE$59,ReplacementRates!$A33-5,1))*IF(Main!$B$30=1,Main!$B$31,(IF(OptimumBenefits!$B34&lt;20,Main!$B$31,IF(OptimumBenefits!$B34&lt;25,Main!$B$32,IF(OptimumBenefits!$B34&lt;30,Main!$B$33,Main!$B$34)))))*OptimumBenefits!$B34</f>
        <v>0.76800000000000002</v>
      </c>
      <c r="DR34" s="418">
        <f ca="1">DQ34*IF($B34=Salary!$B34,Salary!$I34,"")</f>
        <v>59857.141656139975</v>
      </c>
      <c r="DS34" s="419">
        <f ca="1">IF($B34&lt;Main!$B$10,0,(VLOOKUP(DP34,'Survival Probability'!$A$3:$F$98,6)/(1+Main!$B$5)^(OptimumBenefits!DP34-OptimumBenefits!$A34))*(VLOOKUP(DP34,'Survival Probability'!$A$3:$F$98,3)/VLOOKUP($A34,'Survival Probability'!$A$3:$F$98,3)))</f>
        <v>33.059938220821252</v>
      </c>
      <c r="DT34" s="282">
        <f t="shared" si="46"/>
        <v>0</v>
      </c>
      <c r="DU34" s="200">
        <f t="shared" ref="DU34:GF34" si="1977">DU33</f>
        <v>49</v>
      </c>
      <c r="DV34" s="416">
        <f>IF($B34&lt;Main!$B$10,0,HLOOKUP(DU34,ReplacementRates!$A$3:$BE$59,ReplacementRates!$A33-5,1))*IF(Main!$B$30=1,Main!$B$31,(IF(OptimumBenefits!$B34&lt;20,Main!$B$31,IF(OptimumBenefits!$B34&lt;25,Main!$B$32,IF(OptimumBenefits!$B34&lt;30,Main!$B$33,Main!$B$34)))))*OptimumBenefits!$B34</f>
        <v>0.76800000000000002</v>
      </c>
      <c r="DW34" s="418">
        <f ca="1">DV34*IF($B34=Salary!$B34,Salary!$I34,"")</f>
        <v>59857.141656139975</v>
      </c>
      <c r="DX34" s="419">
        <f ca="1">IF($B34&lt;Main!$B$10,0,(VLOOKUP(DU34,'Survival Probability'!$A$3:$F$98,6)/(1+Main!$B$5)^(OptimumBenefits!DU34-OptimumBenefits!$A34))*(VLOOKUP(DU34,'Survival Probability'!$A$3:$F$98,3)/VLOOKUP($A34,'Survival Probability'!$A$3:$F$98,3)))</f>
        <v>30.651779234993544</v>
      </c>
      <c r="DY34" s="282">
        <f t="shared" si="48"/>
        <v>0</v>
      </c>
      <c r="DZ34" s="200">
        <f t="shared" ref="DZ34:GK34" si="1978">DZ33</f>
        <v>50</v>
      </c>
      <c r="EA34" s="416">
        <f>IF($B34&lt;Main!$B$10,0,HLOOKUP(DZ34,ReplacementRates!$A$3:$BE$59,ReplacementRates!$A33-5,1))*IF(Main!$B$30=1,Main!$B$31,(IF(OptimumBenefits!$B34&lt;20,Main!$B$31,IF(OptimumBenefits!$B34&lt;25,Main!$B$32,IF(OptimumBenefits!$B34&lt;30,Main!$B$33,Main!$B$34)))))*OptimumBenefits!$B34</f>
        <v>0.76800000000000002</v>
      </c>
      <c r="EB34" s="418">
        <f ca="1">EA34*IF($B34=Salary!$B34,Salary!$I34,"")</f>
        <v>59857.141656139975</v>
      </c>
      <c r="EC34" s="419">
        <f ca="1">IF($B34&lt;Main!$B$10,0,(VLOOKUP(DZ34,'Survival Probability'!$A$3:$F$98,6)/(1+Main!$B$5)^(OptimumBenefits!DZ34-OptimumBenefits!$A34))*(VLOOKUP(DZ34,'Survival Probability'!$A$3:$F$98,3)/VLOOKUP($A34,'Survival Probability'!$A$3:$F$98,3)))</f>
        <v>28.406855878084613</v>
      </c>
      <c r="ED34" s="282">
        <f t="shared" si="50"/>
        <v>0</v>
      </c>
      <c r="EE34" s="200">
        <f t="shared" ref="EE34:GP34" si="1979">EE33</f>
        <v>51</v>
      </c>
      <c r="EF34" s="416">
        <f>IF($B34&lt;Main!$B$10,0,HLOOKUP(EE34,ReplacementRates!$A$3:$BE$59,ReplacementRates!$A33-5,1))*IF(Main!$B$30=1,Main!$B$31,(IF(OptimumBenefits!$B34&lt;20,Main!$B$31,IF(OptimumBenefits!$B34&lt;25,Main!$B$32,IF(OptimumBenefits!$B34&lt;30,Main!$B$33,Main!$B$34)))))*OptimumBenefits!$B34</f>
        <v>0.76800000000000002</v>
      </c>
      <c r="EG34" s="418">
        <f ca="1">EF34*IF($B34=Salary!$B34,Salary!$I34,"")</f>
        <v>59857.141656139975</v>
      </c>
      <c r="EH34" s="419">
        <f ca="1">IF($B34&lt;Main!$B$10,0,(VLOOKUP(EE34,'Survival Probability'!$A$3:$F$98,6)/(1+Main!$B$5)^(OptimumBenefits!EE34-OptimumBenefits!$A34))*(VLOOKUP(EE34,'Survival Probability'!$A$3:$F$98,3)/VLOOKUP($A34,'Survival Probability'!$A$3:$F$98,3)))</f>
        <v>26.314393534637968</v>
      </c>
      <c r="EI34" s="282">
        <f t="shared" si="52"/>
        <v>0</v>
      </c>
      <c r="EJ34" s="200">
        <f t="shared" ref="EJ34:GU34" si="1980">EJ33</f>
        <v>52</v>
      </c>
      <c r="EK34" s="416">
        <f>IF($B34&lt;Main!$B$10,0,HLOOKUP(EJ34,ReplacementRates!$A$3:$BE$59,ReplacementRates!$A33-5,1))*IF(Main!$B$30=1,Main!$B$31,(IF(OptimumBenefits!$B34&lt;20,Main!$B$31,IF(OptimumBenefits!$B34&lt;25,Main!$B$32,IF(OptimumBenefits!$B34&lt;30,Main!$B$33,Main!$B$34)))))*OptimumBenefits!$B34</f>
        <v>0.76800000000000002</v>
      </c>
      <c r="EL34" s="418">
        <f ca="1">EK34*IF($B34=Salary!$B34,Salary!$I34,"")</f>
        <v>59857.141656139975</v>
      </c>
      <c r="EM34" s="419">
        <f ca="1">IF($B34&lt;Main!$B$10,0,(VLOOKUP(EJ34,'Survival Probability'!$A$3:$F$98,6)/(1+Main!$B$5)^(OptimumBenefits!EJ34-OptimumBenefits!$A34))*(VLOOKUP(EJ34,'Survival Probability'!$A$3:$F$98,3)/VLOOKUP($A34,'Survival Probability'!$A$3:$F$98,3)))</f>
        <v>24.364321107004997</v>
      </c>
      <c r="EN34" s="282">
        <f t="shared" si="54"/>
        <v>0</v>
      </c>
      <c r="EO34" s="200">
        <f t="shared" ref="EO34:GZ34" si="1981">EO33</f>
        <v>53</v>
      </c>
      <c r="EP34" s="416">
        <f>IF($B34&lt;Main!$B$10,0,HLOOKUP(EO34,ReplacementRates!$A$3:$BE$59,ReplacementRates!$A33-5,1))*IF(Main!$B$30=1,Main!$B$31,(IF(OptimumBenefits!$B34&lt;20,Main!$B$31,IF(OptimumBenefits!$B34&lt;25,Main!$B$32,IF(OptimumBenefits!$B34&lt;30,Main!$B$33,Main!$B$34)))))*OptimumBenefits!$B34</f>
        <v>0.76800000000000002</v>
      </c>
      <c r="EQ34" s="418">
        <f ca="1">EP34*IF($B34=Salary!$B34,Salary!$I34,"")</f>
        <v>59857.141656139975</v>
      </c>
      <c r="ER34" s="419">
        <f ca="1">IF($B34&lt;Main!$B$10,0,(VLOOKUP(EO34,'Survival Probability'!$A$3:$F$98,6)/(1+Main!$B$5)^(OptimumBenefits!EO34-OptimumBenefits!$A34))*(VLOOKUP(EO34,'Survival Probability'!$A$3:$F$98,3)/VLOOKUP($A34,'Survival Probability'!$A$3:$F$98,3)))</f>
        <v>22.547236089153621</v>
      </c>
      <c r="ES34" s="282">
        <f t="shared" si="56"/>
        <v>0</v>
      </c>
      <c r="ET34" s="200">
        <f t="shared" ref="ET34:HE34" si="1982">ET33</f>
        <v>54</v>
      </c>
      <c r="EU34" s="416">
        <f>IF($B34&lt;Main!$B$10,0,HLOOKUP(ET34,ReplacementRates!$A$3:$BE$59,ReplacementRates!$A33-5,1))*IF(Main!$B$30=1,Main!$B$31,(IF(OptimumBenefits!$B34&lt;20,Main!$B$31,IF(OptimumBenefits!$B34&lt;25,Main!$B$32,IF(OptimumBenefits!$B34&lt;30,Main!$B$33,Main!$B$34)))))*OptimumBenefits!$B34</f>
        <v>0.76800000000000002</v>
      </c>
      <c r="EV34" s="418">
        <f ca="1">EU34*IF($B34=Salary!$B34,Salary!$I34,"")</f>
        <v>59857.141656139975</v>
      </c>
      <c r="EW34" s="419">
        <f ca="1">IF($B34&lt;Main!$B$10,0,(VLOOKUP(ET34,'Survival Probability'!$A$3:$F$98,6)/(1+Main!$B$5)^(OptimumBenefits!ET34-OptimumBenefits!$A34))*(VLOOKUP(ET34,'Survival Probability'!$A$3:$F$98,3)/VLOOKUP($A34,'Survival Probability'!$A$3:$F$98,3)))</f>
        <v>20.854349057504976</v>
      </c>
      <c r="EX34" s="282">
        <f t="shared" si="58"/>
        <v>0</v>
      </c>
      <c r="EY34" s="200">
        <f t="shared" ref="EY34:HJ34" si="1983">EY33</f>
        <v>55</v>
      </c>
      <c r="EZ34" s="416">
        <f>IF($B34&lt;Main!$B$10,0,HLOOKUP(EY34,ReplacementRates!$A$3:$BE$59,ReplacementRates!$A33-5,1))*IF(Main!$B$30=1,Main!$B$31,(IF(OptimumBenefits!$B34&lt;20,Main!$B$31,IF(OptimumBenefits!$B34&lt;25,Main!$B$32,IF(OptimumBenefits!$B34&lt;30,Main!$B$33,Main!$B$34)))))*OptimumBenefits!$B34</f>
        <v>0.76800000000000002</v>
      </c>
      <c r="FA34" s="418">
        <f ca="1">EZ34*IF($B34=Salary!$B34,Salary!$I34,"")</f>
        <v>59857.141656139975</v>
      </c>
      <c r="FB34" s="419">
        <f ca="1">IF($B34&lt;Main!$B$10,0,(VLOOKUP(EY34,'Survival Probability'!$A$3:$F$98,6)/(1+Main!$B$5)^(OptimumBenefits!EY34-OptimumBenefits!$A34))*(VLOOKUP(EY34,'Survival Probability'!$A$3:$F$98,3)/VLOOKUP($A34,'Survival Probability'!$A$3:$F$98,3)))</f>
        <v>19.27744277008437</v>
      </c>
      <c r="FC34" s="282">
        <f t="shared" si="60"/>
        <v>0</v>
      </c>
      <c r="FD34" s="200">
        <f t="shared" ref="FD34:HO34" si="1984">FD33</f>
        <v>56</v>
      </c>
      <c r="FE34" s="416">
        <f>IF($B34&lt;Main!$B$10,0,HLOOKUP(FD34,ReplacementRates!$A$3:$BE$59,ReplacementRates!$A33-5,1))*IF(Main!$B$30=1,Main!$B$31,(IF(OptimumBenefits!$B34&lt;20,Main!$B$31,IF(OptimumBenefits!$B34&lt;25,Main!$B$32,IF(OptimumBenefits!$B34&lt;30,Main!$B$33,Main!$B$34)))))*OptimumBenefits!$B34</f>
        <v>0.76800000000000002</v>
      </c>
      <c r="FF34" s="418">
        <f ca="1">FE34*IF($B34=Salary!$B34,Salary!$I34,"")</f>
        <v>59857.141656139975</v>
      </c>
      <c r="FG34" s="419">
        <f ca="1">IF($B34&lt;Main!$B$10,0,(VLOOKUP(FD34,'Survival Probability'!$A$3:$F$98,6)/(1+Main!$B$5)^(OptimumBenefits!FD34-OptimumBenefits!$A34))*(VLOOKUP(FD34,'Survival Probability'!$A$3:$F$98,3)/VLOOKUP($A34,'Survival Probability'!$A$3:$F$98,3)))</f>
        <v>17.808835011444216</v>
      </c>
      <c r="FH34" s="282">
        <f t="shared" si="62"/>
        <v>0</v>
      </c>
      <c r="FI34" s="200">
        <f t="shared" ref="FI34:HT34" si="1985">FI33</f>
        <v>57</v>
      </c>
      <c r="FJ34" s="416">
        <f>IF($B34&lt;Main!$B$10,0,HLOOKUP(FI34,ReplacementRates!$A$3:$BE$59,ReplacementRates!$A33-5,1))*IF(Main!$B$30=1,Main!$B$31,(IF(OptimumBenefits!$B34&lt;20,Main!$B$31,IF(OptimumBenefits!$B34&lt;25,Main!$B$32,IF(OptimumBenefits!$B34&lt;30,Main!$B$33,Main!$B$34)))))*OptimumBenefits!$B34</f>
        <v>0.76800000000000002</v>
      </c>
      <c r="FK34" s="418">
        <f ca="1">FJ34*IF($B34=Salary!$B34,Salary!$I34,"")</f>
        <v>59857.141656139975</v>
      </c>
      <c r="FL34" s="419">
        <f ca="1">IF($B34&lt;Main!$B$10,0,(VLOOKUP(FI34,'Survival Probability'!$A$3:$F$98,6)/(1+Main!$B$5)^(OptimumBenefits!FI34-OptimumBenefits!$A34))*(VLOOKUP(FI34,'Survival Probability'!$A$3:$F$98,3)/VLOOKUP($A34,'Survival Probability'!$A$3:$F$98,3)))</f>
        <v>16.441342441400785</v>
      </c>
      <c r="FM34" s="282">
        <f t="shared" ca="1" si="64"/>
        <v>984131.76353203307</v>
      </c>
      <c r="FN34" s="200">
        <f t="shared" ref="FN34:HY34" si="1986">FN33</f>
        <v>58</v>
      </c>
      <c r="FO34" s="416">
        <f>IF($B34&lt;Main!$B$10,0,HLOOKUP(FN34,ReplacementRates!$A$3:$BE$59,ReplacementRates!$A33-5,1))*IF(Main!$B$30=1,Main!$B$31,(IF(OptimumBenefits!$B34&lt;20,Main!$B$31,IF(OptimumBenefits!$B34&lt;25,Main!$B$32,IF(OptimumBenefits!$B34&lt;30,Main!$B$33,Main!$B$34)))))*OptimumBenefits!$B34</f>
        <v>0.76800000000000002</v>
      </c>
      <c r="FP34" s="418">
        <f ca="1">FO34*IF($B34=Salary!$B34,Salary!$I34,"")</f>
        <v>59857.141656139975</v>
      </c>
      <c r="FQ34" s="419">
        <f ca="1">IF($B34&lt;Main!$B$10,0,(VLOOKUP(FN34,'Survival Probability'!$A$3:$F$98,6)/(1+Main!$B$5)^(OptimumBenefits!FN34-OptimumBenefits!$A34))*(VLOOKUP(FN34,'Survival Probability'!$A$3:$F$98,3)/VLOOKUP($A34,'Survival Probability'!$A$3:$F$98,3)))</f>
        <v>15.168312810806283</v>
      </c>
      <c r="FR34" s="282">
        <f t="shared" ca="1" si="66"/>
        <v>907931.84860107442</v>
      </c>
      <c r="FS34" s="200">
        <f t="shared" ref="FS34:ID34" si="1987">FS33</f>
        <v>59</v>
      </c>
      <c r="FT34" s="416">
        <f>IF($B34&lt;Main!$B$10,0,HLOOKUP(FS34,ReplacementRates!$A$3:$BE$59,ReplacementRates!$A33-5,1))*IF(Main!$B$30=1,Main!$B$31,(IF(OptimumBenefits!$B34&lt;20,Main!$B$31,IF(OptimumBenefits!$B34&lt;25,Main!$B$32,IF(OptimumBenefits!$B34&lt;30,Main!$B$33,Main!$B$34)))))*OptimumBenefits!$B34</f>
        <v>0.76800000000000002</v>
      </c>
      <c r="FU34" s="418">
        <f ca="1">FT34*IF($B34=Salary!$B34,Salary!$I34,"")</f>
        <v>59857.141656139975</v>
      </c>
      <c r="FV34" s="419">
        <f ca="1">IF($B34&lt;Main!$B$10,0,(VLOOKUP(FS34,'Survival Probability'!$A$3:$F$98,6)/(1+Main!$B$5)^(OptimumBenefits!FS34-OptimumBenefits!$A34))*(VLOOKUP(FS34,'Survival Probability'!$A$3:$F$98,3)/VLOOKUP($A34,'Survival Probability'!$A$3:$F$98,3)))</f>
        <v>13.983515081301718</v>
      </c>
      <c r="FW34" s="282">
        <f t="shared" ca="1" si="68"/>
        <v>837013.24307224667</v>
      </c>
      <c r="FX34" s="200">
        <f t="shared" ref="FX34:II34" si="1988">FX33</f>
        <v>60</v>
      </c>
      <c r="FY34" s="416">
        <f>IF($B34&lt;Main!$B$10,0,HLOOKUP(FX34,ReplacementRates!$A$3:$BE$59,ReplacementRates!$A33-5,1))*IF(Main!$B$30=1,Main!$B$31,(IF(OptimumBenefits!$B34&lt;20,Main!$B$31,IF(OptimumBenefits!$B34&lt;25,Main!$B$32,IF(OptimumBenefits!$B34&lt;30,Main!$B$33,Main!$B$34)))))*OptimumBenefits!$B34</f>
        <v>0.76800000000000002</v>
      </c>
      <c r="FZ34" s="418">
        <f ca="1">FY34*IF($B34=Salary!$B34,Salary!$I34,"")</f>
        <v>59857.141656139975</v>
      </c>
      <c r="GA34" s="419">
        <f ca="1">IF($B34&lt;Main!$B$10,0,(VLOOKUP(FX34,'Survival Probability'!$A$3:$F$98,6)/(1+Main!$B$5)^(OptimumBenefits!FX34-OptimumBenefits!$A34))*(VLOOKUP(FX34,'Survival Probability'!$A$3:$F$98,3)/VLOOKUP($A34,'Survival Probability'!$A$3:$F$98,3)))</f>
        <v>12.881111786330449</v>
      </c>
      <c r="GB34" s="282">
        <f t="shared" ca="1" si="70"/>
        <v>771026.53288295586</v>
      </c>
      <c r="GC34" s="200">
        <f t="shared" ref="GC34:IN34" si="1989">GC33</f>
        <v>61</v>
      </c>
      <c r="GD34" s="416">
        <f>IF($B34&lt;Main!$B$10,0,HLOOKUP(GC34,ReplacementRates!$A$3:$BE$59,ReplacementRates!$A33-5,1))*IF(Main!$B$30=1,Main!$B$31,(IF(OptimumBenefits!$B34&lt;20,Main!$B$31,IF(OptimumBenefits!$B34&lt;25,Main!$B$32,IF(OptimumBenefits!$B34&lt;30,Main!$B$33,Main!$B$34)))))*OptimumBenefits!$B34</f>
        <v>0.76800000000000002</v>
      </c>
      <c r="GE34" s="418">
        <f ca="1">GD34*IF($B34=Salary!$B34,Salary!$I34,"")</f>
        <v>59857.141656139975</v>
      </c>
      <c r="GF34" s="419">
        <f ca="1">IF($B34&lt;Main!$B$10,0,(VLOOKUP(GC34,'Survival Probability'!$A$3:$F$98,6)/(1+Main!$B$5)^(OptimumBenefits!GC34-OptimumBenefits!$A34))*(VLOOKUP(GC34,'Survival Probability'!$A$3:$F$98,3)/VLOOKUP($A34,'Survival Probability'!$A$3:$F$98,3)))</f>
        <v>11.855634571062337</v>
      </c>
      <c r="GG34" s="282">
        <f t="shared" ca="1" si="72"/>
        <v>709644.39794350858</v>
      </c>
      <c r="GH34" s="200">
        <f t="shared" ref="GH34:IS34" si="1990">GH33</f>
        <v>62</v>
      </c>
      <c r="GI34" s="416">
        <f>IF($B34&lt;Main!$B$10,0,HLOOKUP(GH34,ReplacementRates!$A$3:$BE$59,ReplacementRates!$A33-5,1))*IF(Main!$B$30=1,Main!$B$31,(IF(OptimumBenefits!$B34&lt;20,Main!$B$31,IF(OptimumBenefits!$B34&lt;25,Main!$B$32,IF(OptimumBenefits!$B34&lt;30,Main!$B$33,Main!$B$34)))))*OptimumBenefits!$B34</f>
        <v>0.76800000000000002</v>
      </c>
      <c r="GJ34" s="418">
        <f ca="1">GI34*IF($B34=Salary!$B34,Salary!$I34,"")</f>
        <v>59857.141656139975</v>
      </c>
      <c r="GK34" s="419">
        <f ca="1">IF($B34&lt;Main!$B$10,0,(VLOOKUP(GH34,'Survival Probability'!$A$3:$F$98,6)/(1+Main!$B$5)^(OptimumBenefits!GH34-OptimumBenefits!$A34))*(VLOOKUP(GH34,'Survival Probability'!$A$3:$F$98,3)/VLOOKUP($A34,'Survival Probability'!$A$3:$F$98,3)))</f>
        <v>10.901960471266655</v>
      </c>
      <c r="GL34" s="282">
        <f t="shared" ca="1" si="74"/>
        <v>652560.19225824671</v>
      </c>
      <c r="GM34" s="200">
        <f t="shared" ref="GM34:IX34" si="1991">GM33</f>
        <v>63</v>
      </c>
      <c r="GN34" s="416">
        <f>IF($B34&lt;Main!$B$10,0,HLOOKUP(GM34,ReplacementRates!$A$3:$BE$59,ReplacementRates!$A33-5,1))*IF(Main!$B$30=1,Main!$B$31,(IF(OptimumBenefits!$B34&lt;20,Main!$B$31,IF(OptimumBenefits!$B34&lt;25,Main!$B$32,IF(OptimumBenefits!$B34&lt;30,Main!$B$33,Main!$B$34)))))*OptimumBenefits!$B34</f>
        <v>0.76800000000000002</v>
      </c>
      <c r="GO34" s="418">
        <f ca="1">GN34*IF($B34=Salary!$B34,Salary!$I34,"")</f>
        <v>59857.141656139975</v>
      </c>
      <c r="GP34" s="419">
        <f ca="1">IF($B34&lt;Main!$B$10,0,(VLOOKUP(GM34,'Survival Probability'!$A$3:$F$98,6)/(1+Main!$B$5)^(OptimumBenefits!GM34-OptimumBenefits!$A34))*(VLOOKUP(GM34,'Survival Probability'!$A$3:$F$98,3)/VLOOKUP($A34,'Survival Probability'!$A$3:$F$98,3)))</f>
        <v>10.015371380242041</v>
      </c>
      <c r="GQ34" s="282">
        <f t="shared" ca="1" si="76"/>
        <v>599491.50344599795</v>
      </c>
      <c r="GR34" s="200">
        <f t="shared" ref="GR34:JC34" si="1992">GR33</f>
        <v>64</v>
      </c>
      <c r="GS34" s="416">
        <f>IF($B34&lt;Main!$B$10,0,HLOOKUP(GR34,ReplacementRates!$A$3:$BE$59,ReplacementRates!$A33-5,1))*IF(Main!$B$30=1,Main!$B$31,(IF(OptimumBenefits!$B34&lt;20,Main!$B$31,IF(OptimumBenefits!$B34&lt;25,Main!$B$32,IF(OptimumBenefits!$B34&lt;30,Main!$B$33,Main!$B$34)))))*OptimumBenefits!$B34</f>
        <v>0.76800000000000002</v>
      </c>
      <c r="GT34" s="418">
        <f ca="1">GS34*IF($B34=Salary!$B34,Salary!$I34,"")</f>
        <v>59857.141656139975</v>
      </c>
      <c r="GU34" s="419">
        <f ca="1">IF($B34&lt;Main!$B$10,0,(VLOOKUP(GR34,'Survival Probability'!$A$3:$F$98,6)/(1+Main!$B$5)^(OptimumBenefits!GR34-OptimumBenefits!$A34))*(VLOOKUP(GR34,'Survival Probability'!$A$3:$F$98,3)/VLOOKUP($A34,'Survival Probability'!$A$3:$F$98,3)))</f>
        <v>9.191434677740336</v>
      </c>
      <c r="GV34" s="282">
        <f t="shared" ca="1" si="78"/>
        <v>550173.00752866059</v>
      </c>
      <c r="GW34" s="200">
        <f t="shared" ref="GW34:JH34" si="1993">GW33</f>
        <v>65</v>
      </c>
      <c r="GX34" s="416">
        <f>IF($B34&lt;Main!$B$10,0,HLOOKUP(GW34,ReplacementRates!$A$3:$BE$59,ReplacementRates!$A33-5,1))*IF(Main!$B$30=1,Main!$B$31,(IF(OptimumBenefits!$B34&lt;20,Main!$B$31,IF(OptimumBenefits!$B34&lt;25,Main!$B$32,IF(OptimumBenefits!$B34&lt;30,Main!$B$33,Main!$B$34)))))*OptimumBenefits!$B34</f>
        <v>0.76800000000000002</v>
      </c>
      <c r="GY34" s="418">
        <f ca="1">GX34*IF($B34=Salary!$B34,Salary!$I34,"")</f>
        <v>59857.141656139975</v>
      </c>
      <c r="GZ34" s="419">
        <f ca="1">IF($B34&lt;Main!$B$10,0,(VLOOKUP(GW34,'Survival Probability'!$A$3:$F$98,6)/(1+Main!$B$5)^(OptimumBenefits!GW34-OptimumBenefits!$A34))*(VLOOKUP(GW34,'Survival Probability'!$A$3:$F$98,3)/VLOOKUP($A34,'Survival Probability'!$A$3:$F$98,3)))</f>
        <v>8.425987430202575</v>
      </c>
      <c r="HA34" s="282">
        <f t="shared" ca="1" si="80"/>
        <v>504355.52320249035</v>
      </c>
      <c r="HB34" s="200">
        <f t="shared" ref="HB34:JM34" si="1994">HB33</f>
        <v>66</v>
      </c>
      <c r="HC34" s="416">
        <f>IF($B34&lt;Main!$B$10,0,HLOOKUP(HB34,ReplacementRates!$A$3:$BE$59,ReplacementRates!$A33-5,1))*IF(Main!$B$30=1,Main!$B$31,(IF(OptimumBenefits!$B34&lt;20,Main!$B$31,IF(OptimumBenefits!$B34&lt;25,Main!$B$32,IF(OptimumBenefits!$B34&lt;30,Main!$B$33,Main!$B$34)))))*OptimumBenefits!$B34</f>
        <v>0.76800000000000002</v>
      </c>
      <c r="HD34" s="418">
        <f ca="1">HC34*IF($B34=Salary!$B34,Salary!$I34,"")</f>
        <v>59857.141656139975</v>
      </c>
      <c r="HE34" s="419">
        <f ca="1">IF($B34&lt;Main!$B$10,0,(VLOOKUP(HB34,'Survival Probability'!$A$3:$F$98,6)/(1+Main!$B$5)^(OptimumBenefits!HB34-OptimumBenefits!$A34))*(VLOOKUP(HB34,'Survival Probability'!$A$3:$F$98,3)/VLOOKUP($A34,'Survival Probability'!$A$3:$F$98,3)))</f>
        <v>7.7151211129633808</v>
      </c>
      <c r="HF34" s="282">
        <f t="shared" ca="1" si="82"/>
        <v>461805.0973529254</v>
      </c>
      <c r="HG34" s="200">
        <f t="shared" ref="HG34:JR34" si="1995">HG33</f>
        <v>67</v>
      </c>
      <c r="HH34" s="416">
        <f>IF($B34&lt;Main!$B$10,0,HLOOKUP(HG34,ReplacementRates!$A$3:$BE$59,ReplacementRates!$A33-5,1))*IF(Main!$B$30=1,Main!$B$31,(IF(OptimumBenefits!$B34&lt;20,Main!$B$31,IF(OptimumBenefits!$B34&lt;25,Main!$B$32,IF(OptimumBenefits!$B34&lt;30,Main!$B$33,Main!$B$34)))))*OptimumBenefits!$B34</f>
        <v>0.76800000000000002</v>
      </c>
      <c r="HI34" s="418">
        <f ca="1">HH34*IF($B34=Salary!$B34,Salary!$I34,"")</f>
        <v>59857.141656139975</v>
      </c>
      <c r="HJ34" s="419">
        <f ca="1">IF($B34&lt;Main!$B$10,0,(VLOOKUP(HG34,'Survival Probability'!$A$3:$F$98,6)/(1+Main!$B$5)^(OptimumBenefits!HG34-OptimumBenefits!$A34))*(VLOOKUP(HG34,'Survival Probability'!$A$3:$F$98,3)/VLOOKUP($A34,'Survival Probability'!$A$3:$F$98,3)))</f>
        <v>7.0551706852905216</v>
      </c>
      <c r="HK34" s="282">
        <f t="shared" ca="1" si="84"/>
        <v>422302.3511176809</v>
      </c>
      <c r="HL34" s="200">
        <f t="shared" ref="HL34:JW34" si="1996">HL33</f>
        <v>68</v>
      </c>
      <c r="HM34" s="416">
        <f>IF($B34&lt;Main!$B$10,0,HLOOKUP(HL34,ReplacementRates!$A$3:$BE$59,ReplacementRates!$A33-5,1))*IF(Main!$B$30=1,Main!$B$31,(IF(OptimumBenefits!$B34&lt;20,Main!$B$31,IF(OptimumBenefits!$B34&lt;25,Main!$B$32,IF(OptimumBenefits!$B34&lt;30,Main!$B$33,Main!$B$34)))))*OptimumBenefits!$B34</f>
        <v>0.76800000000000002</v>
      </c>
      <c r="HN34" s="418">
        <f ca="1">HM34*IF($B34=Salary!$B34,Salary!$I34,"")</f>
        <v>59857.141656139975</v>
      </c>
      <c r="HO34" s="419">
        <f ca="1">IF($B34&lt;Main!$B$10,0,(VLOOKUP(HL34,'Survival Probability'!$A$3:$F$98,6)/(1+Main!$B$5)^(OptimumBenefits!HL34-OptimumBenefits!$A34))*(VLOOKUP(HL34,'Survival Probability'!$A$3:$F$98,3)/VLOOKUP($A34,'Survival Probability'!$A$3:$F$98,3)))</f>
        <v>6.4426680127928915</v>
      </c>
      <c r="HP34" s="282">
        <f t="shared" ca="1" si="86"/>
        <v>385639.69188522594</v>
      </c>
      <c r="HQ34" s="200">
        <f t="shared" ref="HQ34:KB34" si="1997">HQ33</f>
        <v>69</v>
      </c>
      <c r="HR34" s="416">
        <f>IF($B34&lt;Main!$B$10,0,HLOOKUP(HQ34,ReplacementRates!$A$3:$BE$59,ReplacementRates!$A33-5,1))*IF(Main!$B$30=1,Main!$B$31,(IF(OptimumBenefits!$B34&lt;20,Main!$B$31,IF(OptimumBenefits!$B34&lt;25,Main!$B$32,IF(OptimumBenefits!$B34&lt;30,Main!$B$33,Main!$B$34)))))*OptimumBenefits!$B34</f>
        <v>0.76800000000000002</v>
      </c>
      <c r="HS34" s="418">
        <f ca="1">HR34*IF($B34=Salary!$B34,Salary!$I34,"")</f>
        <v>59857.141656139975</v>
      </c>
      <c r="HT34" s="419">
        <f ca="1">IF($B34&lt;Main!$B$10,0,(VLOOKUP(HQ34,'Survival Probability'!$A$3:$F$98,6)/(1+Main!$B$5)^(OptimumBenefits!HQ34-OptimumBenefits!$A34))*(VLOOKUP(HQ34,'Survival Probability'!$A$3:$F$98,3)/VLOOKUP($A34,'Survival Probability'!$A$3:$F$98,3)))</f>
        <v>5.8745083857609766</v>
      </c>
      <c r="HU34" s="282">
        <f t="shared" ca="1" si="88"/>
        <v>351631.28060667694</v>
      </c>
      <c r="HV34" s="200">
        <f t="shared" ref="HV34:KG34" si="1998">HV33</f>
        <v>70</v>
      </c>
      <c r="HW34" s="416">
        <f>IF($B34&lt;Main!$B$10,0,HLOOKUP(HV34,ReplacementRates!$A$3:$BE$59,ReplacementRates!$A33-5,1))*IF(Main!$B$30=1,Main!$B$31,(IF(OptimumBenefits!$B34&lt;20,Main!$B$31,IF(OptimumBenefits!$B34&lt;25,Main!$B$32,IF(OptimumBenefits!$B34&lt;30,Main!$B$33,Main!$B$34)))))*OptimumBenefits!$B34</f>
        <v>0.76800000000000002</v>
      </c>
      <c r="HX34" s="418">
        <f ca="1">HW34*IF($B34=Salary!$B34,Salary!$I34,"")</f>
        <v>59857.141656139975</v>
      </c>
      <c r="HY34" s="419">
        <f ca="1">IF($B34&lt;Main!$B$10,0,(VLOOKUP(HV34,'Survival Probability'!$A$3:$F$98,6)/(1+Main!$B$5)^(OptimumBenefits!HV34-OptimumBenefits!$A34))*(VLOOKUP(HV34,'Survival Probability'!$A$3:$F$98,3)/VLOOKUP($A34,'Survival Probability'!$A$3:$F$98,3)))</f>
        <v>5.3477647558057129</v>
      </c>
      <c r="HZ34" s="282">
        <f t="shared" ca="1" si="90"/>
        <v>320101.91253197537</v>
      </c>
      <c r="IA34" s="200">
        <f t="shared" ref="IA34:KL34" si="1999">IA33</f>
        <v>71</v>
      </c>
      <c r="IB34" s="416">
        <f>IF($B34&lt;Main!$B$10,0,HLOOKUP(IA34,ReplacementRates!$A$3:$BE$59,ReplacementRates!$A33-5,1))*IF(Main!$B$30=1,Main!$B$31,(IF(OptimumBenefits!$B34&lt;20,Main!$B$31,IF(OptimumBenefits!$B34&lt;25,Main!$B$32,IF(OptimumBenefits!$B34&lt;30,Main!$B$33,Main!$B$34)))))*OptimumBenefits!$B34</f>
        <v>0.76800000000000002</v>
      </c>
      <c r="IC34" s="418">
        <f ca="1">IB34*IF($B34=Salary!$B34,Salary!$I34,"")</f>
        <v>59857.141656139975</v>
      </c>
      <c r="ID34" s="419">
        <f ca="1">IF($B34&lt;Main!$B$10,0,(VLOOKUP(IA34,'Survival Probability'!$A$3:$F$98,6)/(1+Main!$B$5)^(OptimumBenefits!IA34-OptimumBenefits!$A34))*(VLOOKUP(IA34,'Survival Probability'!$A$3:$F$98,3)/VLOOKUP($A34,'Survival Probability'!$A$3:$F$98,3)))</f>
        <v>4.8596818485182895</v>
      </c>
      <c r="IE34" s="282">
        <f t="shared" ca="1" si="92"/>
        <v>290886.66481053142</v>
      </c>
      <c r="IF34" s="200">
        <f t="shared" ref="IF34:KP34" si="2000">IF33</f>
        <v>72</v>
      </c>
      <c r="IG34" s="416">
        <f>IF($B34&lt;Main!$B$10,0,HLOOKUP(IF34,ReplacementRates!$A$3:$BE$59,ReplacementRates!$A33-5,1))*IF(Main!$B$30=1,Main!$B$31,(IF(OptimumBenefits!$B34&lt;20,Main!$B$31,IF(OptimumBenefits!$B34&lt;25,Main!$B$32,IF(OptimumBenefits!$B34&lt;30,Main!$B$33,Main!$B$34)))))*OptimumBenefits!$B34</f>
        <v>0.76800000000000002</v>
      </c>
      <c r="IH34" s="418">
        <f ca="1">IG34*IF($B34=Salary!$B34,Salary!$I34,"")</f>
        <v>59857.141656139975</v>
      </c>
      <c r="II34" s="419">
        <f ca="1">IF($B34&lt;Main!$B$10,0,(VLOOKUP(IF34,'Survival Probability'!$A$3:$F$98,6)/(1+Main!$B$5)^(OptimumBenefits!IF34-OptimumBenefits!$A34))*(VLOOKUP(IF34,'Survival Probability'!$A$3:$F$98,3)/VLOOKUP($A34,'Survival Probability'!$A$3:$F$98,3)))</f>
        <v>4.4076683075682048</v>
      </c>
      <c r="IJ34" s="282">
        <f t="shared" ca="1" si="94"/>
        <v>263830.4262593888</v>
      </c>
      <c r="IK34" s="200">
        <f t="shared" ref="IK34:KP34" si="2001">IK33</f>
        <v>73</v>
      </c>
      <c r="IL34" s="416">
        <f>IF($B34&lt;Main!$B$10,0,HLOOKUP(IK34,ReplacementRates!$A$3:$BE$59,ReplacementRates!$A33-5,1))*IF(Main!$B$30=1,Main!$B$31,(IF(OptimumBenefits!$B34&lt;20,Main!$B$31,IF(OptimumBenefits!$B34&lt;25,Main!$B$32,IF(OptimumBenefits!$B34&lt;30,Main!$B$33,Main!$B$34)))))*OptimumBenefits!$B34</f>
        <v>0.76800000000000002</v>
      </c>
      <c r="IM34" s="418">
        <f ca="1">IL34*IF($B34=Salary!$B34,Salary!$I34,"")</f>
        <v>59857.141656139975</v>
      </c>
      <c r="IN34" s="419">
        <f ca="1">IF($B34&lt;Main!$B$10,0,(VLOOKUP(IK34,'Survival Probability'!$A$3:$F$98,6)/(1+Main!$B$5)^(OptimumBenefits!IK34-OptimumBenefits!$A34))*(VLOOKUP(IK34,'Survival Probability'!$A$3:$F$98,3)/VLOOKUP($A34,'Survival Probability'!$A$3:$F$98,3)))</f>
        <v>3.9894993092075279</v>
      </c>
      <c r="IO34" s="282">
        <f t="shared" ca="1" si="96"/>
        <v>238800.02528830757</v>
      </c>
      <c r="IP34" s="200">
        <f t="shared" ref="IP34:KP34" si="2002">IP33</f>
        <v>74</v>
      </c>
      <c r="IQ34" s="416">
        <f>IF($B34&lt;Main!$B$10,0,HLOOKUP(IP34,ReplacementRates!$A$3:$BE$59,ReplacementRates!$A33-5,1))*IF(Main!$B$30=1,Main!$B$31,(IF(OptimumBenefits!$B34&lt;20,Main!$B$31,IF(OptimumBenefits!$B34&lt;25,Main!$B$32,IF(OptimumBenefits!$B34&lt;30,Main!$B$33,Main!$B$34)))))*OptimumBenefits!$B34</f>
        <v>0.76800000000000002</v>
      </c>
      <c r="IR34" s="418">
        <f ca="1">IQ34*IF($B34=Salary!$B34,Salary!$I34,"")</f>
        <v>59857.141656139975</v>
      </c>
      <c r="IS34" s="419">
        <f ca="1">IF($B34&lt;Main!$B$10,0,(VLOOKUP(IP34,'Survival Probability'!$A$3:$F$98,6)/(1+Main!$B$5)^(OptimumBenefits!IP34-OptimumBenefits!$A34))*(VLOOKUP(IP34,'Survival Probability'!$A$3:$F$98,3)/VLOOKUP($A34,'Survival Probability'!$A$3:$F$98,3)))</f>
        <v>3.6032878067584249</v>
      </c>
      <c r="IT34" s="282">
        <f t="shared" ca="1" si="98"/>
        <v>215682.50867698097</v>
      </c>
      <c r="IU34" s="200">
        <f t="shared" ref="IU34:KP34" si="2003">IU33</f>
        <v>75</v>
      </c>
      <c r="IV34" s="416">
        <f>IF($B34&lt;Main!$B$10,0,HLOOKUP(IU34,ReplacementRates!$A$3:$BE$59,ReplacementRates!$A33-5,1))*IF(Main!$B$30=1,Main!$B$31,(IF(OptimumBenefits!$B34&lt;20,Main!$B$31,IF(OptimumBenefits!$B34&lt;25,Main!$B$32,IF(OptimumBenefits!$B34&lt;30,Main!$B$33,Main!$B$34)))))*OptimumBenefits!$B34</f>
        <v>0.76800000000000002</v>
      </c>
      <c r="IW34" s="418">
        <f ca="1">IV34*IF($B34=Salary!$B34,Salary!$I34,"")</f>
        <v>59857.141656139975</v>
      </c>
      <c r="IX34" s="419">
        <f ca="1">IF($B34&lt;Main!$B$10,0,(VLOOKUP(IU34,'Survival Probability'!$A$3:$F$98,6)/(1+Main!$B$5)^(OptimumBenefits!IU34-OptimumBenefits!$A34))*(VLOOKUP(IU34,'Survival Probability'!$A$3:$F$98,3)/VLOOKUP($A34,'Survival Probability'!$A$3:$F$98,3)))</f>
        <v>3.2471799957001641</v>
      </c>
      <c r="IY34" s="282">
        <f t="shared" ca="1" si="100"/>
        <v>194366.91298560871</v>
      </c>
      <c r="IZ34" s="200">
        <f t="shared" ref="IZ34:KP34" si="2004">IZ33</f>
        <v>76</v>
      </c>
      <c r="JA34" s="416">
        <f>IF($B34&lt;Main!$B$10,0,HLOOKUP(IZ34,ReplacementRates!$A$3:$BE$59,ReplacementRates!$A33-5,1))*IF(Main!$B$30=1,Main!$B$31,(IF(OptimumBenefits!$B34&lt;20,Main!$B$31,IF(OptimumBenefits!$B34&lt;25,Main!$B$32,IF(OptimumBenefits!$B34&lt;30,Main!$B$33,Main!$B$34)))))*OptimumBenefits!$B34</f>
        <v>0.76800000000000002</v>
      </c>
      <c r="JB34" s="418">
        <f ca="1">JA34*IF($B34=Salary!$B34,Salary!$I34,"")</f>
        <v>59857.141656139975</v>
      </c>
      <c r="JC34" s="419">
        <f ca="1">IF($B34&lt;Main!$B$10,0,(VLOOKUP(IZ34,'Survival Probability'!$A$3:$F$98,6)/(1+Main!$B$5)^(OptimumBenefits!IZ34-OptimumBenefits!$A34))*(VLOOKUP(IZ34,'Survival Probability'!$A$3:$F$98,3)/VLOOKUP($A34,'Survival Probability'!$A$3:$F$98,3)))</f>
        <v>2.9193647471683848</v>
      </c>
      <c r="JD34" s="282">
        <f t="shared" ca="1" si="102"/>
        <v>174744.82921719927</v>
      </c>
      <c r="JE34" s="200">
        <f t="shared" ref="JE34:KP34" si="2005">JE33</f>
        <v>77</v>
      </c>
      <c r="JF34" s="416">
        <f>IF($B34&lt;Main!$B$10,0,HLOOKUP(JE34,ReplacementRates!$A$3:$BE$59,ReplacementRates!$A33-5,1))*IF(Main!$B$30=1,Main!$B$31,(IF(OptimumBenefits!$B34&lt;20,Main!$B$31,IF(OptimumBenefits!$B34&lt;25,Main!$B$32,IF(OptimumBenefits!$B34&lt;30,Main!$B$33,Main!$B$34)))))*OptimumBenefits!$B34</f>
        <v>0.76800000000000002</v>
      </c>
      <c r="JG34" s="418">
        <f ca="1">JF34*IF($B34=Salary!$B34,Salary!$I34,"")</f>
        <v>59857.141656139975</v>
      </c>
      <c r="JH34" s="419">
        <f ca="1">IF($B34&lt;Main!$B$10,0,(VLOOKUP(JE34,'Survival Probability'!$A$3:$F$98,6)/(1+Main!$B$5)^(OptimumBenefits!JE34-OptimumBenefits!$A34))*(VLOOKUP(JE34,'Survival Probability'!$A$3:$F$98,3)/VLOOKUP($A34,'Survival Probability'!$A$3:$F$98,3)))</f>
        <v>2.6180835884946587</v>
      </c>
      <c r="JI34" s="282">
        <f t="shared" ca="1" si="104"/>
        <v>156711.00022414007</v>
      </c>
      <c r="JJ34" s="200">
        <f t="shared" ref="JJ34:KP34" si="2006">JJ33</f>
        <v>78</v>
      </c>
      <c r="JK34" s="416">
        <f>IF($B34&lt;Main!$B$10,0,HLOOKUP(JJ34,ReplacementRates!$A$3:$BE$59,ReplacementRates!$A33-5,1))*IF(Main!$B$30=1,Main!$B$31,(IF(OptimumBenefits!$B34&lt;20,Main!$B$31,IF(OptimumBenefits!$B34&lt;25,Main!$B$32,IF(OptimumBenefits!$B34&lt;30,Main!$B$33,Main!$B$34)))))*OptimumBenefits!$B34</f>
        <v>0.76800000000000002</v>
      </c>
      <c r="JL34" s="418">
        <f ca="1">JK34*IF($B34=Salary!$B34,Salary!$I34,"")</f>
        <v>59857.141656139975</v>
      </c>
      <c r="JM34" s="419">
        <f ca="1">IF($B34&lt;Main!$B$10,0,(VLOOKUP(JJ34,'Survival Probability'!$A$3:$F$98,6)/(1+Main!$B$5)^(OptimumBenefits!JJ34-OptimumBenefits!$A34))*(VLOOKUP(JJ34,'Survival Probability'!$A$3:$F$98,3)/VLOOKUP($A34,'Survival Probability'!$A$3:$F$98,3)))</f>
        <v>2.3416710881888583</v>
      </c>
      <c r="JN34" s="282">
        <f t="shared" ca="1" si="106"/>
        <v>140165.73803780793</v>
      </c>
      <c r="JO34" s="200">
        <f t="shared" ref="JO34:KP34" si="2007">JO33</f>
        <v>79</v>
      </c>
      <c r="JP34" s="416">
        <f>IF($B34&lt;Main!$B$10,0,HLOOKUP(JO34,ReplacementRates!$A$3:$BE$59,ReplacementRates!$A33-5,1))*IF(Main!$B$30=1,Main!$B$31,(IF(OptimumBenefits!$B34&lt;20,Main!$B$31,IF(OptimumBenefits!$B34&lt;25,Main!$B$32,IF(OptimumBenefits!$B34&lt;30,Main!$B$33,Main!$B$34)))))*OptimumBenefits!$B34</f>
        <v>0.76800000000000002</v>
      </c>
      <c r="JQ34" s="418">
        <f ca="1">JP34*IF($B34=Salary!$B34,Salary!$I34,"")</f>
        <v>59857.141656139975</v>
      </c>
      <c r="JR34" s="419">
        <f ca="1">IF($B34&lt;Main!$B$10,0,(VLOOKUP(JO34,'Survival Probability'!$A$3:$F$98,6)/(1+Main!$B$5)^(OptimumBenefits!JO34-OptimumBenefits!$A34))*(VLOOKUP(JO34,'Survival Probability'!$A$3:$F$98,3)/VLOOKUP($A34,'Survival Probability'!$A$3:$F$98,3)))</f>
        <v>2.0885049992085523</v>
      </c>
      <c r="JS34" s="282">
        <f t="shared" ca="1" si="108"/>
        <v>125011.93958718282</v>
      </c>
      <c r="JT34" s="200">
        <f t="shared" ref="JT34:KP34" si="2008">JT33</f>
        <v>80</v>
      </c>
      <c r="JU34" s="416">
        <f>IF($B34&lt;Main!$B$10,0,HLOOKUP(JT34,ReplacementRates!$A$3:$BE$59,ReplacementRates!$A33-5,1))*IF(Main!$B$30=1,Main!$B$31,(IF(OptimumBenefits!$B34&lt;20,Main!$B$31,IF(OptimumBenefits!$B34&lt;25,Main!$B$32,IF(OptimumBenefits!$B34&lt;30,Main!$B$33,Main!$B$34)))))*OptimumBenefits!$B34</f>
        <v>0.76800000000000002</v>
      </c>
      <c r="JV34" s="418">
        <f ca="1">JU34*IF($B34=Salary!$B34,Salary!$I34,"")</f>
        <v>59857.141656139975</v>
      </c>
      <c r="JW34" s="419">
        <f ca="1">IF($B34&lt;Main!$B$10,0,(VLOOKUP(JT34,'Survival Probability'!$A$3:$F$98,6)/(1+Main!$B$5)^(OptimumBenefits!JT34-OptimumBenefits!$A34))*(VLOOKUP(JT34,'Survival Probability'!$A$3:$F$98,3)/VLOOKUP($A34,'Survival Probability'!$A$3:$F$98,3)))</f>
        <v>1.8569884837337849</v>
      </c>
      <c r="JX34" s="282">
        <f t="shared" ca="1" si="110"/>
        <v>111154.02272467375</v>
      </c>
      <c r="JY34" s="200">
        <f t="shared" ref="JY34:KP34" si="2009">JY33</f>
        <v>81</v>
      </c>
      <c r="JZ34" s="416">
        <f>IF($B34&lt;Main!$B$10,0,HLOOKUP(JY34,ReplacementRates!$A$3:$BE$59,ReplacementRates!$A33-5,1))*IF(Main!$B$30=1,Main!$B$31,(IF(OptimumBenefits!$B34&lt;20,Main!$B$31,IF(OptimumBenefits!$B34&lt;25,Main!$B$32,IF(OptimumBenefits!$B34&lt;30,Main!$B$33,Main!$B$34)))))*OptimumBenefits!$B34</f>
        <v>0.76800000000000002</v>
      </c>
      <c r="KA34" s="418">
        <f ca="1">JZ34*IF($B34=Salary!$B34,Salary!$I34,"")</f>
        <v>59857.141656139975</v>
      </c>
      <c r="KB34" s="419">
        <f ca="1">IF($B34&lt;Main!$B$10,0,(VLOOKUP(JY34,'Survival Probability'!$A$3:$F$98,6)/(1+Main!$B$5)^(OptimumBenefits!JY34-OptimumBenefits!$A34))*(VLOOKUP(JY34,'Survival Probability'!$A$3:$F$98,3)/VLOOKUP($A34,'Survival Probability'!$A$3:$F$98,3)))</f>
        <v>1.6456337514689963</v>
      </c>
      <c r="KC34" s="282">
        <f t="shared" ca="1" si="112"/>
        <v>98502.932575804749</v>
      </c>
      <c r="KD34" s="200">
        <f t="shared" ref="KD34:KP34" si="2010">KD33</f>
        <v>82</v>
      </c>
      <c r="KE34" s="416">
        <f>IF($B34&lt;Main!$B$10,0,HLOOKUP(KD34,ReplacementRates!$A$3:$BE$59,ReplacementRates!$A33-5,1))*IF(Main!$B$30=1,Main!$B$31,(IF(OptimumBenefits!$B34&lt;20,Main!$B$31,IF(OptimumBenefits!$B34&lt;25,Main!$B$32,IF(OptimumBenefits!$B34&lt;30,Main!$B$33,Main!$B$34)))))*OptimumBenefits!$B34</f>
        <v>0.76800000000000002</v>
      </c>
      <c r="KF34" s="418">
        <f ca="1">KE34*IF($B34=Salary!$B34,Salary!$I34,"")</f>
        <v>59857.141656139975</v>
      </c>
      <c r="KG34" s="419">
        <f ca="1">IF($B34&lt;Main!$B$10,0,(VLOOKUP(KD34,'Survival Probability'!$A$3:$F$98,6)/(1+Main!$B$5)^(OptimumBenefits!KD34-OptimumBenefits!$A34))*(VLOOKUP(KD34,'Survival Probability'!$A$3:$F$98,3)/VLOOKUP($A34,'Survival Probability'!$A$3:$F$98,3)))</f>
        <v>1.4530556312699616</v>
      </c>
      <c r="KH34" s="282">
        <f t="shared" ca="1" si="114"/>
        <v>86975.756755177994</v>
      </c>
      <c r="KI34" s="200">
        <f t="shared" ref="KI34:KP34" si="2011">KI33</f>
        <v>83</v>
      </c>
      <c r="KJ34" s="416">
        <f>IF($B34&lt;Main!$B$10,0,HLOOKUP(KI34,ReplacementRates!$A$3:$BE$59,ReplacementRates!$A33-5,1))*IF(Main!$B$30=1,Main!$B$31,(IF(OptimumBenefits!$B34&lt;20,Main!$B$31,IF(OptimumBenefits!$B34&lt;25,Main!$B$32,IF(OptimumBenefits!$B34&lt;30,Main!$B$33,Main!$B$34)))))*OptimumBenefits!$B34</f>
        <v>0.76800000000000002</v>
      </c>
      <c r="KK34" s="418">
        <f ca="1">KJ34*IF($B34=Salary!$B34,Salary!$I34,"")</f>
        <v>59857.141656139975</v>
      </c>
      <c r="KL34" s="419">
        <f ca="1">IF($B34&lt;Main!$B$10,0,(VLOOKUP(KI34,'Survival Probability'!$A$3:$F$98,6)/(1+Main!$B$5)^(OptimumBenefits!KI34-OptimumBenefits!$A34))*(VLOOKUP(KI34,'Survival Probability'!$A$3:$F$98,3)/VLOOKUP($A34,'Survival Probability'!$A$3:$F$98,3)))</f>
        <v>1.2779636753088599</v>
      </c>
      <c r="KM34" s="282">
        <f t="shared" ca="1" si="116"/>
        <v>76495.252744363694</v>
      </c>
      <c r="KN34" s="200">
        <f t="shared" ref="KN34:KP34" si="2012">KN33</f>
        <v>84</v>
      </c>
      <c r="KO34" s="416">
        <f>IF($B34&lt;Main!$B$10,0,HLOOKUP(KN34,ReplacementRates!$A$3:$BE$59,ReplacementRates!$A33-5,1))*IF(Main!$B$30=1,Main!$B$31,(IF(OptimumBenefits!$B34&lt;20,Main!$B$31,IF(OptimumBenefits!$B34&lt;25,Main!$B$32,IF(OptimumBenefits!$B34&lt;30,Main!$B$33,Main!$B$34)))))*OptimumBenefits!$B34</f>
        <v>0.76800000000000002</v>
      </c>
      <c r="KP34" s="418">
        <f ca="1">KO34*IF($B34=Salary!$B34,Salary!$I34,"")</f>
        <v>59857.141656139975</v>
      </c>
    </row>
    <row r="35" spans="1:302">
      <c r="A35" s="205">
        <f t="shared" si="178"/>
        <v>58</v>
      </c>
      <c r="B35" s="205">
        <v>33</v>
      </c>
      <c r="C35" s="205">
        <f t="shared" ca="1" si="357"/>
        <v>34</v>
      </c>
      <c r="D35" s="271">
        <f t="shared" ca="1" si="536"/>
        <v>1033543.6590852074</v>
      </c>
      <c r="E35" s="201">
        <f t="shared" si="179"/>
        <v>25</v>
      </c>
      <c r="F35" s="416">
        <f>IF($B35&lt;Main!$B$10,0,HLOOKUP(E35,ReplacementRates!$A$3:$BE$59,ReplacementRates!$A34-5,1))*IF(Main!$B$30=1,Main!$B$31,(IF(OptimumBenefits!$B35&lt;20,Main!$B$31,IF(OptimumBenefits!$B35&lt;25,Main!$B$32,IF(OptimumBenefits!$B35&lt;30,Main!$B$33,Main!$B$34)))))*OptimumBenefits!$B35</f>
        <v>0.79200000000000004</v>
      </c>
      <c r="G35" s="418">
        <f ca="1">F35*IF($B35=Salary!$B35,Salary!$I35,"")</f>
        <v>63579.507652881184</v>
      </c>
      <c r="H35" s="419">
        <f ca="1">IF($B35&lt;Main!$B$10,0,(VLOOKUP(E35,'Survival Probability'!$A$3:$F$98,6)/(1+Main!$B$5)^(OptimumBenefits!E35-OptimumBenefits!$A35))*(VLOOKUP(E35,'Survival Probability'!$A$3:$F$98,3)/VLOOKUP($A35,'Survival Probability'!$A$3:$F$98,3)))</f>
        <v>9.5167466711059596</v>
      </c>
      <c r="I35" s="282">
        <f t="shared" si="1599"/>
        <v>0</v>
      </c>
      <c r="J35" s="200">
        <f t="shared" ref="J35:N35" si="2013">J34</f>
        <v>26</v>
      </c>
      <c r="K35" s="416">
        <f>IF($B35&lt;Main!$B$10,0,HLOOKUP(J35,ReplacementRates!$A$3:$BE$59,ReplacementRates!$A34-5,1))*IF(Main!$B$30=1,Main!$B$31,(IF(OptimumBenefits!$B35&lt;20,Main!$B$31,IF(OptimumBenefits!$B35&lt;25,Main!$B$32,IF(OptimumBenefits!$B35&lt;30,Main!$B$33,Main!$B$34)))))*OptimumBenefits!$B35</f>
        <v>0.79200000000000004</v>
      </c>
      <c r="L35" s="418">
        <f ca="1">K35*IF($B35=Salary!$B35,Salary!$I35,"")</f>
        <v>63579.507652881184</v>
      </c>
      <c r="M35" s="419">
        <f ca="1">IF($B35&lt;Main!$B$10,0,(VLOOKUP(J35,'Survival Probability'!$A$3:$F$98,6)/(1+Main!$B$5)^(OptimumBenefits!J35-OptimumBenefits!$A35))*(VLOOKUP(J35,'Survival Probability'!$A$3:$F$98,3)/VLOOKUP($A35,'Survival Probability'!$A$3:$F$98,3)))</f>
        <v>8.892582683008122</v>
      </c>
      <c r="N35" s="282">
        <f t="shared" si="2"/>
        <v>0</v>
      </c>
      <c r="O35" s="200">
        <f t="shared" ref="O35:BZ35" si="2014">O34</f>
        <v>27</v>
      </c>
      <c r="P35" s="416">
        <f>IF($B35&lt;Main!$B$10,0,HLOOKUP(O35,ReplacementRates!$A$3:$BE$59,ReplacementRates!$A34-5,1))*IF(Main!$B$30=1,Main!$B$31,(IF(OptimumBenefits!$B35&lt;20,Main!$B$31,IF(OptimumBenefits!$B35&lt;25,Main!$B$32,IF(OptimumBenefits!$B35&lt;30,Main!$B$33,Main!$B$34)))))*OptimumBenefits!$B35</f>
        <v>0.79200000000000004</v>
      </c>
      <c r="Q35" s="418">
        <f ca="1">P35*IF($B35=Salary!$B35,Salary!$I35,"")</f>
        <v>63579.507652881184</v>
      </c>
      <c r="R35" s="419">
        <f ca="1">IF($B35&lt;Main!$B$10,0,(VLOOKUP(O35,'Survival Probability'!$A$3:$F$98,6)/(1+Main!$B$5)^(OptimumBenefits!O35-OptimumBenefits!$A35))*(VLOOKUP(O35,'Survival Probability'!$A$3:$F$98,3)/VLOOKUP($A35,'Survival Probability'!$A$3:$F$98,3)))</f>
        <v>8.309234959586302</v>
      </c>
      <c r="S35" s="282">
        <f t="shared" si="4"/>
        <v>0</v>
      </c>
      <c r="T35" s="200">
        <f t="shared" ref="T35:CE35" si="2015">T34</f>
        <v>28</v>
      </c>
      <c r="U35" s="416">
        <f>IF($B35&lt;Main!$B$10,0,HLOOKUP(T35,ReplacementRates!$A$3:$BE$59,ReplacementRates!$A34-5,1))*IF(Main!$B$30=1,Main!$B$31,(IF(OptimumBenefits!$B35&lt;20,Main!$B$31,IF(OptimumBenefits!$B35&lt;25,Main!$B$32,IF(OptimumBenefits!$B35&lt;30,Main!$B$33,Main!$B$34)))))*OptimumBenefits!$B35</f>
        <v>0.79200000000000004</v>
      </c>
      <c r="V35" s="418">
        <f ca="1">U35*IF($B35=Salary!$B35,Salary!$I35,"")</f>
        <v>63579.507652881184</v>
      </c>
      <c r="W35" s="419">
        <f ca="1">IF($B35&lt;Main!$B$10,0,(VLOOKUP(T35,'Survival Probability'!$A$3:$F$98,6)/(1+Main!$B$5)^(OptimumBenefits!T35-OptimumBenefits!$A35))*(VLOOKUP(T35,'Survival Probability'!$A$3:$F$98,3)/VLOOKUP($A35,'Survival Probability'!$A$3:$F$98,3)))</f>
        <v>7.7640397768159604</v>
      </c>
      <c r="X35" s="282">
        <f t="shared" si="6"/>
        <v>0</v>
      </c>
      <c r="Y35" s="200">
        <f t="shared" ref="Y35:CJ35" si="2016">Y34</f>
        <v>29</v>
      </c>
      <c r="Z35" s="416">
        <f>IF($B35&lt;Main!$B$10,0,HLOOKUP(Y35,ReplacementRates!$A$3:$BE$59,ReplacementRates!$A34-5,1))*IF(Main!$B$30=1,Main!$B$31,(IF(OptimumBenefits!$B35&lt;20,Main!$B$31,IF(OptimumBenefits!$B35&lt;25,Main!$B$32,IF(OptimumBenefits!$B35&lt;30,Main!$B$33,Main!$B$34)))))*OptimumBenefits!$B35</f>
        <v>0.79200000000000004</v>
      </c>
      <c r="AA35" s="418">
        <f ca="1">Z35*IF($B35=Salary!$B35,Salary!$I35,"")</f>
        <v>63579.507652881184</v>
      </c>
      <c r="AB35" s="419">
        <f ca="1">IF($B35&lt;Main!$B$10,0,(VLOOKUP(Y35,'Survival Probability'!$A$3:$F$98,6)/(1+Main!$B$5)^(OptimumBenefits!Y35-OptimumBenefits!$A35))*(VLOOKUP(Y35,'Survival Probability'!$A$3:$F$98,3)/VLOOKUP($A35,'Survival Probability'!$A$3:$F$98,3)))</f>
        <v>7.2545077499123893</v>
      </c>
      <c r="AC35" s="282">
        <f t="shared" si="8"/>
        <v>0</v>
      </c>
      <c r="AD35" s="200">
        <f t="shared" ref="AD35:CO35" si="2017">AD34</f>
        <v>30</v>
      </c>
      <c r="AE35" s="416">
        <f>IF($B35&lt;Main!$B$10,0,HLOOKUP(AD35,ReplacementRates!$A$3:$BE$59,ReplacementRates!$A34-5,1))*IF(Main!$B$30=1,Main!$B$31,(IF(OptimumBenefits!$B35&lt;20,Main!$B$31,IF(OptimumBenefits!$B35&lt;25,Main!$B$32,IF(OptimumBenefits!$B35&lt;30,Main!$B$33,Main!$B$34)))))*OptimumBenefits!$B35</f>
        <v>0.79200000000000004</v>
      </c>
      <c r="AF35" s="418">
        <f ca="1">AE35*IF($B35=Salary!$B35,Salary!$I35,"")</f>
        <v>63579.507652881184</v>
      </c>
      <c r="AG35" s="419">
        <f ca="1">IF($B35&lt;Main!$B$10,0,(VLOOKUP(AD35,'Survival Probability'!$A$3:$F$98,6)/(1+Main!$B$5)^(OptimumBenefits!AD35-OptimumBenefits!$A35))*(VLOOKUP(AD35,'Survival Probability'!$A$3:$F$98,3)/VLOOKUP($A35,'Survival Probability'!$A$3:$F$98,3)))</f>
        <v>6.7783125860770923</v>
      </c>
      <c r="AH35" s="282">
        <f t="shared" si="10"/>
        <v>0</v>
      </c>
      <c r="AI35" s="200">
        <f t="shared" ref="AI35:CT35" si="2018">AI34</f>
        <v>31</v>
      </c>
      <c r="AJ35" s="416">
        <f>IF($B35&lt;Main!$B$10,0,HLOOKUP(AI35,ReplacementRates!$A$3:$BE$59,ReplacementRates!$A34-5,1))*IF(Main!$B$30=1,Main!$B$31,(IF(OptimumBenefits!$B35&lt;20,Main!$B$31,IF(OptimumBenefits!$B35&lt;25,Main!$B$32,IF(OptimumBenefits!$B35&lt;30,Main!$B$33,Main!$B$34)))))*OptimumBenefits!$B35</f>
        <v>0.79200000000000004</v>
      </c>
      <c r="AK35" s="418">
        <f ca="1">AJ35*IF($B35=Salary!$B35,Salary!$I35,"")</f>
        <v>63579.507652881184</v>
      </c>
      <c r="AL35" s="419">
        <f ca="1">IF($B35&lt;Main!$B$10,0,(VLOOKUP(AI35,'Survival Probability'!$A$3:$F$98,6)/(1+Main!$B$5)^(OptimumBenefits!AI35-OptimumBenefits!$A35))*(VLOOKUP(AI35,'Survival Probability'!$A$3:$F$98,3)/VLOOKUP($A35,'Survival Probability'!$A$3:$F$98,3)))</f>
        <v>6.3332808908417118</v>
      </c>
      <c r="AM35" s="282">
        <f t="shared" si="12"/>
        <v>0</v>
      </c>
      <c r="AN35" s="200">
        <f t="shared" ref="AN35:CY35" si="2019">AN34</f>
        <v>32</v>
      </c>
      <c r="AO35" s="416">
        <f>IF($B35&lt;Main!$B$10,0,HLOOKUP(AN35,ReplacementRates!$A$3:$BE$59,ReplacementRates!$A34-5,1))*IF(Main!$B$30=1,Main!$B$31,(IF(OptimumBenefits!$B35&lt;20,Main!$B$31,IF(OptimumBenefits!$B35&lt;25,Main!$B$32,IF(OptimumBenefits!$B35&lt;30,Main!$B$33,Main!$B$34)))))*OptimumBenefits!$B35</f>
        <v>0.79200000000000004</v>
      </c>
      <c r="AP35" s="418">
        <f ca="1">AO35*IF($B35=Salary!$B35,Salary!$I35,"")</f>
        <v>63579.507652881184</v>
      </c>
      <c r="AQ35" s="419">
        <f ca="1">IF($B35&lt;Main!$B$10,0,(VLOOKUP(AN35,'Survival Probability'!$A$3:$F$98,6)/(1+Main!$B$5)^(OptimumBenefits!AN35-OptimumBenefits!$A35))*(VLOOKUP(AN35,'Survival Probability'!$A$3:$F$98,3)/VLOOKUP($A35,'Survival Probability'!$A$3:$F$98,3)))</f>
        <v>5.9173484452581357</v>
      </c>
      <c r="AR35" s="282">
        <f t="shared" si="14"/>
        <v>0</v>
      </c>
      <c r="AS35" s="200">
        <f t="shared" ref="AS35:DD35" si="2020">AS34</f>
        <v>33</v>
      </c>
      <c r="AT35" s="416">
        <f>IF($B35&lt;Main!$B$10,0,HLOOKUP(AS35,ReplacementRates!$A$3:$BE$59,ReplacementRates!$A34-5,1))*IF(Main!$B$30=1,Main!$B$31,(IF(OptimumBenefits!$B35&lt;20,Main!$B$31,IF(OptimumBenefits!$B35&lt;25,Main!$B$32,IF(OptimumBenefits!$B35&lt;30,Main!$B$33,Main!$B$34)))))*OptimumBenefits!$B35</f>
        <v>0.79200000000000004</v>
      </c>
      <c r="AU35" s="418">
        <f ca="1">AT35*IF($B35=Salary!$B35,Salary!$I35,"")</f>
        <v>63579.507652881184</v>
      </c>
      <c r="AV35" s="419">
        <f ca="1">IF($B35&lt;Main!$B$10,0,(VLOOKUP(AS35,'Survival Probability'!$A$3:$F$98,6)/(1+Main!$B$5)^(OptimumBenefits!AS35-OptimumBenefits!$A35))*(VLOOKUP(AS35,'Survival Probability'!$A$3:$F$98,3)/VLOOKUP($A35,'Survival Probability'!$A$3:$F$98,3)))</f>
        <v>5.5286245728732126</v>
      </c>
      <c r="AW35" s="282">
        <f t="shared" si="16"/>
        <v>0</v>
      </c>
      <c r="AX35" s="200">
        <f t="shared" ref="AX35:DI35" si="2021">AX34</f>
        <v>34</v>
      </c>
      <c r="AY35" s="416">
        <f>IF($B35&lt;Main!$B$10,0,HLOOKUP(AX35,ReplacementRates!$A$3:$BE$59,ReplacementRates!$A34-5,1))*IF(Main!$B$30=1,Main!$B$31,(IF(OptimumBenefits!$B35&lt;20,Main!$B$31,IF(OptimumBenefits!$B35&lt;25,Main!$B$32,IF(OptimumBenefits!$B35&lt;30,Main!$B$33,Main!$B$34)))))*OptimumBenefits!$B35</f>
        <v>0.79200000000000004</v>
      </c>
      <c r="AZ35" s="418">
        <f ca="1">AY35*IF($B35=Salary!$B35,Salary!$I35,"")</f>
        <v>63579.507652881184</v>
      </c>
      <c r="BA35" s="419">
        <f ca="1">IF($B35&lt;Main!$B$10,0,(VLOOKUP(AX35,'Survival Probability'!$A$3:$F$98,6)/(1+Main!$B$5)^(OptimumBenefits!AX35-OptimumBenefits!$A35))*(VLOOKUP(AX35,'Survival Probability'!$A$3:$F$98,3)/VLOOKUP($A35,'Survival Probability'!$A$3:$F$98,3)))</f>
        <v>5.1653410097476566</v>
      </c>
      <c r="BB35" s="282">
        <f t="shared" si="18"/>
        <v>0</v>
      </c>
      <c r="BC35" s="200">
        <f t="shared" ref="BC35:DN35" si="2022">BC34</f>
        <v>35</v>
      </c>
      <c r="BD35" s="416">
        <f>IF($B35&lt;Main!$B$10,0,HLOOKUP(BC35,ReplacementRates!$A$3:$BE$59,ReplacementRates!$A34-5,1))*IF(Main!$B$30=1,Main!$B$31,(IF(OptimumBenefits!$B35&lt;20,Main!$B$31,IF(OptimumBenefits!$B35&lt;25,Main!$B$32,IF(OptimumBenefits!$B35&lt;30,Main!$B$33,Main!$B$34)))))*OptimumBenefits!$B35</f>
        <v>0.79200000000000004</v>
      </c>
      <c r="BE35" s="418">
        <f ca="1">BD35*IF($B35=Salary!$B35,Salary!$I35,"")</f>
        <v>63579.507652881184</v>
      </c>
      <c r="BF35" s="419">
        <f ca="1">IF($B35&lt;Main!$B$10,0,(VLOOKUP(BC35,'Survival Probability'!$A$3:$F$98,6)/(1+Main!$B$5)^(OptimumBenefits!BC35-OptimumBenefits!$A35))*(VLOOKUP(BC35,'Survival Probability'!$A$3:$F$98,3)/VLOOKUP($A35,'Survival Probability'!$A$3:$F$98,3)))</f>
        <v>4.8258468569245316</v>
      </c>
      <c r="BG35" s="282">
        <f t="shared" si="20"/>
        <v>0</v>
      </c>
      <c r="BH35" s="200">
        <f t="shared" ref="BH35:DS35" si="2023">BH34</f>
        <v>36</v>
      </c>
      <c r="BI35" s="416">
        <f>IF($B35&lt;Main!$B$10,0,HLOOKUP(BH35,ReplacementRates!$A$3:$BE$59,ReplacementRates!$A34-5,1))*IF(Main!$B$30=1,Main!$B$31,(IF(OptimumBenefits!$B35&lt;20,Main!$B$31,IF(OptimumBenefits!$B35&lt;25,Main!$B$32,IF(OptimumBenefits!$B35&lt;30,Main!$B$33,Main!$B$34)))))*OptimumBenefits!$B35</f>
        <v>0.79200000000000004</v>
      </c>
      <c r="BJ35" s="418">
        <f ca="1">BI35*IF($B35=Salary!$B35,Salary!$I35,"")</f>
        <v>63579.507652881184</v>
      </c>
      <c r="BK35" s="419">
        <f ca="1">IF($B35&lt;Main!$B$10,0,(VLOOKUP(BH35,'Survival Probability'!$A$3:$F$98,6)/(1+Main!$B$5)^(OptimumBenefits!BH35-OptimumBenefits!$A35))*(VLOOKUP(BH35,'Survival Probability'!$A$3:$F$98,3)/VLOOKUP($A35,'Survival Probability'!$A$3:$F$98,3)))</f>
        <v>4.5085980684419154</v>
      </c>
      <c r="BL35" s="282">
        <f t="shared" si="22"/>
        <v>0</v>
      </c>
      <c r="BM35" s="200">
        <f t="shared" ref="BM35:DX35" si="2024">BM34</f>
        <v>37</v>
      </c>
      <c r="BN35" s="416">
        <f>IF($B35&lt;Main!$B$10,0,HLOOKUP(BM35,ReplacementRates!$A$3:$BE$59,ReplacementRates!$A34-5,1))*IF(Main!$B$30=1,Main!$B$31,(IF(OptimumBenefits!$B35&lt;20,Main!$B$31,IF(OptimumBenefits!$B35&lt;25,Main!$B$32,IF(OptimumBenefits!$B35&lt;30,Main!$B$33,Main!$B$34)))))*OptimumBenefits!$B35</f>
        <v>0.79200000000000004</v>
      </c>
      <c r="BO35" s="418">
        <f ca="1">BN35*IF($B35=Salary!$B35,Salary!$I35,"")</f>
        <v>63579.507652881184</v>
      </c>
      <c r="BP35" s="419">
        <f ca="1">IF($B35&lt;Main!$B$10,0,(VLOOKUP(BM35,'Survival Probability'!$A$3:$F$98,6)/(1+Main!$B$5)^(OptimumBenefits!BM35-OptimumBenefits!$A35))*(VLOOKUP(BM35,'Survival Probability'!$A$3:$F$98,3)/VLOOKUP($A35,'Survival Probability'!$A$3:$F$98,3)))</f>
        <v>4.2121056418633245</v>
      </c>
      <c r="BQ35" s="282">
        <f t="shared" si="24"/>
        <v>0</v>
      </c>
      <c r="BR35" s="200">
        <f t="shared" ref="BR35:EC35" si="2025">BR34</f>
        <v>38</v>
      </c>
      <c r="BS35" s="416">
        <f>IF($B35&lt;Main!$B$10,0,HLOOKUP(BR35,ReplacementRates!$A$3:$BE$59,ReplacementRates!$A34-5,1))*IF(Main!$B$30=1,Main!$B$31,(IF(OptimumBenefits!$B35&lt;20,Main!$B$31,IF(OptimumBenefits!$B35&lt;25,Main!$B$32,IF(OptimumBenefits!$B35&lt;30,Main!$B$33,Main!$B$34)))))*OptimumBenefits!$B35</f>
        <v>0.79200000000000004</v>
      </c>
      <c r="BT35" s="418">
        <f ca="1">BS35*IF($B35=Salary!$B35,Salary!$I35,"")</f>
        <v>63579.507652881184</v>
      </c>
      <c r="BU35" s="419">
        <f ca="1">IF($B35&lt;Main!$B$10,0,(VLOOKUP(BR35,'Survival Probability'!$A$3:$F$98,6)/(1+Main!$B$5)^(OptimumBenefits!BR35-OptimumBenefits!$A35))*(VLOOKUP(BR35,'Survival Probability'!$A$3:$F$98,3)/VLOOKUP($A35,'Survival Probability'!$A$3:$F$98,3)))</f>
        <v>3.9350293717087439</v>
      </c>
      <c r="BV35" s="282">
        <f t="shared" si="26"/>
        <v>0</v>
      </c>
      <c r="BW35" s="200">
        <f t="shared" ref="BW35:EH35" si="2026">BW34</f>
        <v>39</v>
      </c>
      <c r="BX35" s="416">
        <f>IF($B35&lt;Main!$B$10,0,HLOOKUP(BW35,ReplacementRates!$A$3:$BE$59,ReplacementRates!$A34-5,1))*IF(Main!$B$30=1,Main!$B$31,(IF(OptimumBenefits!$B35&lt;20,Main!$B$31,IF(OptimumBenefits!$B35&lt;25,Main!$B$32,IF(OptimumBenefits!$B35&lt;30,Main!$B$33,Main!$B$34)))))*OptimumBenefits!$B35</f>
        <v>0.79200000000000004</v>
      </c>
      <c r="BY35" s="418">
        <f ca="1">BX35*IF($B35=Salary!$B35,Salary!$I35,"")</f>
        <v>63579.507652881184</v>
      </c>
      <c r="BZ35" s="419">
        <f ca="1">IF($B35&lt;Main!$B$10,0,(VLOOKUP(BW35,'Survival Probability'!$A$3:$F$98,6)/(1+Main!$B$5)^(OptimumBenefits!BW35-OptimumBenefits!$A35))*(VLOOKUP(BW35,'Survival Probability'!$A$3:$F$98,3)/VLOOKUP($A35,'Survival Probability'!$A$3:$F$98,3)))</f>
        <v>3.6761138457101548</v>
      </c>
      <c r="CA35" s="282">
        <f t="shared" si="28"/>
        <v>0</v>
      </c>
      <c r="CB35" s="200">
        <f t="shared" ref="CB35:EM35" si="2027">CB34</f>
        <v>40</v>
      </c>
      <c r="CC35" s="416">
        <f>IF($B35&lt;Main!$B$10,0,HLOOKUP(CB35,ReplacementRates!$A$3:$BE$59,ReplacementRates!$A34-5,1))*IF(Main!$B$30=1,Main!$B$31,(IF(OptimumBenefits!$B35&lt;20,Main!$B$31,IF(OptimumBenefits!$B35&lt;25,Main!$B$32,IF(OptimumBenefits!$B35&lt;30,Main!$B$33,Main!$B$34)))))*OptimumBenefits!$B35</f>
        <v>0.79200000000000004</v>
      </c>
      <c r="CD35" s="418">
        <f ca="1">CC35*IF($B35=Salary!$B35,Salary!$I35,"")</f>
        <v>63579.507652881184</v>
      </c>
      <c r="CE35" s="419">
        <f ca="1">IF($B35&lt;Main!$B$10,0,(VLOOKUP(CB35,'Survival Probability'!$A$3:$F$98,6)/(1+Main!$B$5)^(OptimumBenefits!CB35-OptimumBenefits!$A35))*(VLOOKUP(CB35,'Survival Probability'!$A$3:$F$98,3)/VLOOKUP($A35,'Survival Probability'!$A$3:$F$98,3)))</f>
        <v>3.4341820883420073</v>
      </c>
      <c r="CF35" s="282">
        <f t="shared" si="30"/>
        <v>0</v>
      </c>
      <c r="CG35" s="200">
        <f t="shared" ref="CG35:ER35" si="2028">CG34</f>
        <v>41</v>
      </c>
      <c r="CH35" s="416">
        <f>IF($B35&lt;Main!$B$10,0,HLOOKUP(CG35,ReplacementRates!$A$3:$BE$59,ReplacementRates!$A34-5,1))*IF(Main!$B$30=1,Main!$B$31,(IF(OptimumBenefits!$B35&lt;20,Main!$B$31,IF(OptimumBenefits!$B35&lt;25,Main!$B$32,IF(OptimumBenefits!$B35&lt;30,Main!$B$33,Main!$B$34)))))*OptimumBenefits!$B35</f>
        <v>0.79200000000000004</v>
      </c>
      <c r="CI35" s="418">
        <f ca="1">CH35*IF($B35=Salary!$B35,Salary!$I35,"")</f>
        <v>63579.507652881184</v>
      </c>
      <c r="CJ35" s="419">
        <f ca="1">IF($B35&lt;Main!$B$10,0,(VLOOKUP(CG35,'Survival Probability'!$A$3:$F$98,6)/(1+Main!$B$5)^(OptimumBenefits!CG35-OptimumBenefits!$A35))*(VLOOKUP(CG35,'Survival Probability'!$A$3:$F$98,3)/VLOOKUP($A35,'Survival Probability'!$A$3:$F$98,3)))</f>
        <v>3.2081322141739115</v>
      </c>
      <c r="CK35" s="282">
        <f t="shared" si="32"/>
        <v>0</v>
      </c>
      <c r="CL35" s="200">
        <f t="shared" ref="CL35:EW35" si="2029">CL34</f>
        <v>42</v>
      </c>
      <c r="CM35" s="416">
        <f>IF($B35&lt;Main!$B$10,0,HLOOKUP(CL35,ReplacementRates!$A$3:$BE$59,ReplacementRates!$A34-5,1))*IF(Main!$B$30=1,Main!$B$31,(IF(OptimumBenefits!$B35&lt;20,Main!$B$31,IF(OptimumBenefits!$B35&lt;25,Main!$B$32,IF(OptimumBenefits!$B35&lt;30,Main!$B$33,Main!$B$34)))))*OptimumBenefits!$B35</f>
        <v>0.79200000000000004</v>
      </c>
      <c r="CN35" s="418">
        <f ca="1">CM35*IF($B35=Salary!$B35,Salary!$I35,"")</f>
        <v>63579.507652881184</v>
      </c>
      <c r="CO35" s="419">
        <f ca="1">IF($B35&lt;Main!$B$10,0,(VLOOKUP(CL35,'Survival Probability'!$A$3:$F$98,6)/(1+Main!$B$5)^(OptimumBenefits!CL35-OptimumBenefits!$A35))*(VLOOKUP(CL35,'Survival Probability'!$A$3:$F$98,3)/VLOOKUP($A35,'Survival Probability'!$A$3:$F$98,3)))</f>
        <v>2.9968287531128994</v>
      </c>
      <c r="CP35" s="282">
        <f t="shared" si="34"/>
        <v>0</v>
      </c>
      <c r="CQ35" s="200">
        <f t="shared" ref="CQ35:FB35" si="2030">CQ34</f>
        <v>43</v>
      </c>
      <c r="CR35" s="416">
        <f>IF($B35&lt;Main!$B$10,0,HLOOKUP(CQ35,ReplacementRates!$A$3:$BE$59,ReplacementRates!$A34-5,1))*IF(Main!$B$30=1,Main!$B$31,(IF(OptimumBenefits!$B35&lt;20,Main!$B$31,IF(OptimumBenefits!$B35&lt;25,Main!$B$32,IF(OptimumBenefits!$B35&lt;30,Main!$B$33,Main!$B$34)))))*OptimumBenefits!$B35</f>
        <v>0.79200000000000004</v>
      </c>
      <c r="CS35" s="418">
        <f ca="1">CR35*IF($B35=Salary!$B35,Salary!$I35,"")</f>
        <v>63579.507652881184</v>
      </c>
      <c r="CT35" s="419">
        <f ca="1">IF($B35&lt;Main!$B$10,0,(VLOOKUP(CQ35,'Survival Probability'!$A$3:$F$98,6)/(1+Main!$B$5)^(OptimumBenefits!CQ35-OptimumBenefits!$A35))*(VLOOKUP(CQ35,'Survival Probability'!$A$3:$F$98,3)/VLOOKUP($A35,'Survival Probability'!$A$3:$F$98,3)))</f>
        <v>2.7993291990372611</v>
      </c>
      <c r="CU35" s="282">
        <f t="shared" si="36"/>
        <v>0</v>
      </c>
      <c r="CV35" s="200">
        <f t="shared" ref="CV35:FG35" si="2031">CV34</f>
        <v>44</v>
      </c>
      <c r="CW35" s="416">
        <f>IF($B35&lt;Main!$B$10,0,HLOOKUP(CV35,ReplacementRates!$A$3:$BE$59,ReplacementRates!$A34-5,1))*IF(Main!$B$30=1,Main!$B$31,(IF(OptimumBenefits!$B35&lt;20,Main!$B$31,IF(OptimumBenefits!$B35&lt;25,Main!$B$32,IF(OptimumBenefits!$B35&lt;30,Main!$B$33,Main!$B$34)))))*OptimumBenefits!$B35</f>
        <v>0.79200000000000004</v>
      </c>
      <c r="CX35" s="418">
        <f ca="1">CW35*IF($B35=Salary!$B35,Salary!$I35,"")</f>
        <v>63579.507652881184</v>
      </c>
      <c r="CY35" s="419">
        <f ca="1">IF($B35&lt;Main!$B$10,0,(VLOOKUP(CV35,'Survival Probability'!$A$3:$F$98,6)/(1+Main!$B$5)^(OptimumBenefits!CV35-OptimumBenefits!$A35))*(VLOOKUP(CV35,'Survival Probability'!$A$3:$F$98,3)/VLOOKUP($A35,'Survival Probability'!$A$3:$F$98,3)))</f>
        <v>2.6147472330245245</v>
      </c>
      <c r="CZ35" s="282">
        <f t="shared" si="38"/>
        <v>0</v>
      </c>
      <c r="DA35" s="200">
        <f t="shared" ref="DA35:FL35" si="2032">DA34</f>
        <v>45</v>
      </c>
      <c r="DB35" s="416">
        <f>IF($B35&lt;Main!$B$10,0,HLOOKUP(DA35,ReplacementRates!$A$3:$BE$59,ReplacementRates!$A34-5,1))*IF(Main!$B$30=1,Main!$B$31,(IF(OptimumBenefits!$B35&lt;20,Main!$B$31,IF(OptimumBenefits!$B35&lt;25,Main!$B$32,IF(OptimumBenefits!$B35&lt;30,Main!$B$33,Main!$B$34)))))*OptimumBenefits!$B35</f>
        <v>0.79200000000000004</v>
      </c>
      <c r="DC35" s="418">
        <f ca="1">DB35*IF($B35=Salary!$B35,Salary!$I35,"")</f>
        <v>63579.507652881184</v>
      </c>
      <c r="DD35" s="419">
        <f ca="1">IF($B35&lt;Main!$B$10,0,(VLOOKUP(DA35,'Survival Probability'!$A$3:$F$98,6)/(1+Main!$B$5)^(OptimumBenefits!DA35-OptimumBenefits!$A35))*(VLOOKUP(DA35,'Survival Probability'!$A$3:$F$98,3)/VLOOKUP($A35,'Survival Probability'!$A$3:$F$98,3)))</f>
        <v>44.350439829399541</v>
      </c>
      <c r="DE35" s="282">
        <f t="shared" si="40"/>
        <v>0</v>
      </c>
      <c r="DF35" s="200">
        <f t="shared" ref="DF35:FQ35" si="2033">DF34</f>
        <v>46</v>
      </c>
      <c r="DG35" s="416">
        <f>IF($B35&lt;Main!$B$10,0,HLOOKUP(DF35,ReplacementRates!$A$3:$BE$59,ReplacementRates!$A34-5,1))*IF(Main!$B$30=1,Main!$B$31,(IF(OptimumBenefits!$B35&lt;20,Main!$B$31,IF(OptimumBenefits!$B35&lt;25,Main!$B$32,IF(OptimumBenefits!$B35&lt;30,Main!$B$33,Main!$B$34)))))*OptimumBenefits!$B35</f>
        <v>0.79200000000000004</v>
      </c>
      <c r="DH35" s="418">
        <f ca="1">DG35*IF($B35=Salary!$B35,Salary!$I35,"")</f>
        <v>63579.507652881184</v>
      </c>
      <c r="DI35" s="419">
        <f ca="1">IF($B35&lt;Main!$B$10,0,(VLOOKUP(DF35,'Survival Probability'!$A$3:$F$98,6)/(1+Main!$B$5)^(OptimumBenefits!DF35-OptimumBenefits!$A35))*(VLOOKUP(DF35,'Survival Probability'!$A$3:$F$98,3)/VLOOKUP($A35,'Survival Probability'!$A$3:$F$98,3)))</f>
        <v>41.167180884989286</v>
      </c>
      <c r="DJ35" s="282">
        <f t="shared" si="42"/>
        <v>0</v>
      </c>
      <c r="DK35" s="200">
        <f t="shared" ref="DK35:FV35" si="2034">DK34</f>
        <v>47</v>
      </c>
      <c r="DL35" s="416">
        <f>IF($B35&lt;Main!$B$10,0,HLOOKUP(DK35,ReplacementRates!$A$3:$BE$59,ReplacementRates!$A34-5,1))*IF(Main!$B$30=1,Main!$B$31,(IF(OptimumBenefits!$B35&lt;20,Main!$B$31,IF(OptimumBenefits!$B35&lt;25,Main!$B$32,IF(OptimumBenefits!$B35&lt;30,Main!$B$33,Main!$B$34)))))*OptimumBenefits!$B35</f>
        <v>0.79200000000000004</v>
      </c>
      <c r="DM35" s="418">
        <f ca="1">DL35*IF($B35=Salary!$B35,Salary!$I35,"")</f>
        <v>63579.507652881184</v>
      </c>
      <c r="DN35" s="419">
        <f ca="1">IF($B35&lt;Main!$B$10,0,(VLOOKUP(DK35,'Survival Probability'!$A$3:$F$98,6)/(1+Main!$B$5)^(OptimumBenefits!DK35-OptimumBenefits!$A35))*(VLOOKUP(DK35,'Survival Probability'!$A$3:$F$98,3)/VLOOKUP($A35,'Survival Probability'!$A$3:$F$98,3)))</f>
        <v>38.19855366205168</v>
      </c>
      <c r="DO35" s="282">
        <f t="shared" si="44"/>
        <v>0</v>
      </c>
      <c r="DP35" s="200">
        <f t="shared" ref="DP35:GA35" si="2035">DP34</f>
        <v>48</v>
      </c>
      <c r="DQ35" s="416">
        <f>IF($B35&lt;Main!$B$10,0,HLOOKUP(DP35,ReplacementRates!$A$3:$BE$59,ReplacementRates!$A34-5,1))*IF(Main!$B$30=1,Main!$B$31,(IF(OptimumBenefits!$B35&lt;20,Main!$B$31,IF(OptimumBenefits!$B35&lt;25,Main!$B$32,IF(OptimumBenefits!$B35&lt;30,Main!$B$33,Main!$B$34)))))*OptimumBenefits!$B35</f>
        <v>0.79200000000000004</v>
      </c>
      <c r="DR35" s="418">
        <f ca="1">DQ35*IF($B35=Salary!$B35,Salary!$I35,"")</f>
        <v>63579.507652881184</v>
      </c>
      <c r="DS35" s="419">
        <f ca="1">IF($B35&lt;Main!$B$10,0,(VLOOKUP(DP35,'Survival Probability'!$A$3:$F$98,6)/(1+Main!$B$5)^(OptimumBenefits!DP35-OptimumBenefits!$A35))*(VLOOKUP(DP35,'Survival Probability'!$A$3:$F$98,3)/VLOOKUP($A35,'Survival Probability'!$A$3:$F$98,3)))</f>
        <v>35.430430366315761</v>
      </c>
      <c r="DT35" s="282">
        <f t="shared" si="46"/>
        <v>0</v>
      </c>
      <c r="DU35" s="200">
        <f t="shared" ref="DU35:GF35" si="2036">DU34</f>
        <v>49</v>
      </c>
      <c r="DV35" s="416">
        <f>IF($B35&lt;Main!$B$10,0,HLOOKUP(DU35,ReplacementRates!$A$3:$BE$59,ReplacementRates!$A34-5,1))*IF(Main!$B$30=1,Main!$B$31,(IF(OptimumBenefits!$B35&lt;20,Main!$B$31,IF(OptimumBenefits!$B35&lt;25,Main!$B$32,IF(OptimumBenefits!$B35&lt;30,Main!$B$33,Main!$B$34)))))*OptimumBenefits!$B35</f>
        <v>0.79200000000000004</v>
      </c>
      <c r="DW35" s="418">
        <f ca="1">DV35*IF($B35=Salary!$B35,Salary!$I35,"")</f>
        <v>63579.507652881184</v>
      </c>
      <c r="DX35" s="419">
        <f ca="1">IF($B35&lt;Main!$B$10,0,(VLOOKUP(DU35,'Survival Probability'!$A$3:$F$98,6)/(1+Main!$B$5)^(OptimumBenefits!DU35-OptimumBenefits!$A35))*(VLOOKUP(DU35,'Survival Probability'!$A$3:$F$98,3)/VLOOKUP($A35,'Survival Probability'!$A$3:$F$98,3)))</f>
        <v>32.84959949214764</v>
      </c>
      <c r="DY35" s="282">
        <f t="shared" si="48"/>
        <v>0</v>
      </c>
      <c r="DZ35" s="200">
        <f t="shared" ref="DZ35:GK35" si="2037">DZ34</f>
        <v>50</v>
      </c>
      <c r="EA35" s="416">
        <f>IF($B35&lt;Main!$B$10,0,HLOOKUP(DZ35,ReplacementRates!$A$3:$BE$59,ReplacementRates!$A34-5,1))*IF(Main!$B$30=1,Main!$B$31,(IF(OptimumBenefits!$B35&lt;20,Main!$B$31,IF(OptimumBenefits!$B35&lt;25,Main!$B$32,IF(OptimumBenefits!$B35&lt;30,Main!$B$33,Main!$B$34)))))*OptimumBenefits!$B35</f>
        <v>0.79200000000000004</v>
      </c>
      <c r="EB35" s="418">
        <f ca="1">EA35*IF($B35=Salary!$B35,Salary!$I35,"")</f>
        <v>63579.507652881184</v>
      </c>
      <c r="EC35" s="419">
        <f ca="1">IF($B35&lt;Main!$B$10,0,(VLOOKUP(DZ35,'Survival Probability'!$A$3:$F$98,6)/(1+Main!$B$5)^(OptimumBenefits!DZ35-OptimumBenefits!$A35))*(VLOOKUP(DZ35,'Survival Probability'!$A$3:$F$98,3)/VLOOKUP($A35,'Survival Probability'!$A$3:$F$98,3)))</f>
        <v>30.443708708462385</v>
      </c>
      <c r="ED35" s="282">
        <f t="shared" si="50"/>
        <v>0</v>
      </c>
      <c r="EE35" s="200">
        <f t="shared" ref="EE35:GP35" si="2038">EE34</f>
        <v>51</v>
      </c>
      <c r="EF35" s="416">
        <f>IF($B35&lt;Main!$B$10,0,HLOOKUP(EE35,ReplacementRates!$A$3:$BE$59,ReplacementRates!$A34-5,1))*IF(Main!$B$30=1,Main!$B$31,(IF(OptimumBenefits!$B35&lt;20,Main!$B$31,IF(OptimumBenefits!$B35&lt;25,Main!$B$32,IF(OptimumBenefits!$B35&lt;30,Main!$B$33,Main!$B$34)))))*OptimumBenefits!$B35</f>
        <v>0.79200000000000004</v>
      </c>
      <c r="EG35" s="418">
        <f ca="1">EF35*IF($B35=Salary!$B35,Salary!$I35,"")</f>
        <v>63579.507652881184</v>
      </c>
      <c r="EH35" s="419">
        <f ca="1">IF($B35&lt;Main!$B$10,0,(VLOOKUP(EE35,'Survival Probability'!$A$3:$F$98,6)/(1+Main!$B$5)^(OptimumBenefits!EE35-OptimumBenefits!$A35))*(VLOOKUP(EE35,'Survival Probability'!$A$3:$F$98,3)/VLOOKUP($A35,'Survival Probability'!$A$3:$F$98,3)))</f>
        <v>28.201210829052176</v>
      </c>
      <c r="EI35" s="282">
        <f t="shared" si="52"/>
        <v>0</v>
      </c>
      <c r="EJ35" s="200">
        <f t="shared" ref="EJ35:GU35" si="2039">EJ34</f>
        <v>52</v>
      </c>
      <c r="EK35" s="416">
        <f>IF($B35&lt;Main!$B$10,0,HLOOKUP(EJ35,ReplacementRates!$A$3:$BE$59,ReplacementRates!$A34-5,1))*IF(Main!$B$30=1,Main!$B$31,(IF(OptimumBenefits!$B35&lt;20,Main!$B$31,IF(OptimumBenefits!$B35&lt;25,Main!$B$32,IF(OptimumBenefits!$B35&lt;30,Main!$B$33,Main!$B$34)))))*OptimumBenefits!$B35</f>
        <v>0.79200000000000004</v>
      </c>
      <c r="EL35" s="418">
        <f ca="1">EK35*IF($B35=Salary!$B35,Salary!$I35,"")</f>
        <v>63579.507652881184</v>
      </c>
      <c r="EM35" s="419">
        <f ca="1">IF($B35&lt;Main!$B$10,0,(VLOOKUP(EJ35,'Survival Probability'!$A$3:$F$98,6)/(1+Main!$B$5)^(OptimumBenefits!EJ35-OptimumBenefits!$A35))*(VLOOKUP(EJ35,'Survival Probability'!$A$3:$F$98,3)/VLOOKUP($A35,'Survival Probability'!$A$3:$F$98,3)))</f>
        <v>26.111312629756444</v>
      </c>
      <c r="EN35" s="282">
        <f t="shared" si="54"/>
        <v>0</v>
      </c>
      <c r="EO35" s="200">
        <f t="shared" ref="EO35:GZ35" si="2040">EO34</f>
        <v>53</v>
      </c>
      <c r="EP35" s="416">
        <f>IF($B35&lt;Main!$B$10,0,HLOOKUP(EO35,ReplacementRates!$A$3:$BE$59,ReplacementRates!$A34-5,1))*IF(Main!$B$30=1,Main!$B$31,(IF(OptimumBenefits!$B35&lt;20,Main!$B$31,IF(OptimumBenefits!$B35&lt;25,Main!$B$32,IF(OptimumBenefits!$B35&lt;30,Main!$B$33,Main!$B$34)))))*OptimumBenefits!$B35</f>
        <v>0.79200000000000004</v>
      </c>
      <c r="EQ35" s="418">
        <f ca="1">EP35*IF($B35=Salary!$B35,Salary!$I35,"")</f>
        <v>63579.507652881184</v>
      </c>
      <c r="ER35" s="419">
        <f ca="1">IF($B35&lt;Main!$B$10,0,(VLOOKUP(EO35,'Survival Probability'!$A$3:$F$98,6)/(1+Main!$B$5)^(OptimumBenefits!EO35-OptimumBenefits!$A35))*(VLOOKUP(EO35,'Survival Probability'!$A$3:$F$98,3)/VLOOKUP($A35,'Survival Probability'!$A$3:$F$98,3)))</f>
        <v>24.163937417962739</v>
      </c>
      <c r="ES35" s="282">
        <f t="shared" si="56"/>
        <v>0</v>
      </c>
      <c r="ET35" s="200">
        <f t="shared" ref="ET35:HE35" si="2041">ET34</f>
        <v>54</v>
      </c>
      <c r="EU35" s="416">
        <f>IF($B35&lt;Main!$B$10,0,HLOOKUP(ET35,ReplacementRates!$A$3:$BE$59,ReplacementRates!$A34-5,1))*IF(Main!$B$30=1,Main!$B$31,(IF(OptimumBenefits!$B35&lt;20,Main!$B$31,IF(OptimumBenefits!$B35&lt;25,Main!$B$32,IF(OptimumBenefits!$B35&lt;30,Main!$B$33,Main!$B$34)))))*OptimumBenefits!$B35</f>
        <v>0.79200000000000004</v>
      </c>
      <c r="EV35" s="418">
        <f ca="1">EU35*IF($B35=Salary!$B35,Salary!$I35,"")</f>
        <v>63579.507652881184</v>
      </c>
      <c r="EW35" s="419">
        <f ca="1">IF($B35&lt;Main!$B$10,0,(VLOOKUP(ET35,'Survival Probability'!$A$3:$F$98,6)/(1+Main!$B$5)^(OptimumBenefits!ET35-OptimumBenefits!$A35))*(VLOOKUP(ET35,'Survival Probability'!$A$3:$F$98,3)/VLOOKUP($A35,'Survival Probability'!$A$3:$F$98,3)))</f>
        <v>22.349665543277531</v>
      </c>
      <c r="EX35" s="282">
        <f t="shared" si="58"/>
        <v>0</v>
      </c>
      <c r="EY35" s="200">
        <f t="shared" ref="EY35:HJ35" si="2042">EY34</f>
        <v>55</v>
      </c>
      <c r="EZ35" s="416">
        <f>IF($B35&lt;Main!$B$10,0,HLOOKUP(EY35,ReplacementRates!$A$3:$BE$59,ReplacementRates!$A34-5,1))*IF(Main!$B$30=1,Main!$B$31,(IF(OptimumBenefits!$B35&lt;20,Main!$B$31,IF(OptimumBenefits!$B35&lt;25,Main!$B$32,IF(OptimumBenefits!$B35&lt;30,Main!$B$33,Main!$B$34)))))*OptimumBenefits!$B35</f>
        <v>0.79200000000000004</v>
      </c>
      <c r="FA35" s="418">
        <f ca="1">EZ35*IF($B35=Salary!$B35,Salary!$I35,"")</f>
        <v>63579.507652881184</v>
      </c>
      <c r="FB35" s="419">
        <f ca="1">IF($B35&lt;Main!$B$10,0,(VLOOKUP(EY35,'Survival Probability'!$A$3:$F$98,6)/(1+Main!$B$5)^(OptimumBenefits!EY35-OptimumBenefits!$A35))*(VLOOKUP(EY35,'Survival Probability'!$A$3:$F$98,3)/VLOOKUP($A35,'Survival Probability'!$A$3:$F$98,3)))</f>
        <v>20.659690563969384</v>
      </c>
      <c r="FC35" s="282">
        <f t="shared" si="60"/>
        <v>0</v>
      </c>
      <c r="FD35" s="200">
        <f t="shared" ref="FD35:HO35" si="2043">FD34</f>
        <v>56</v>
      </c>
      <c r="FE35" s="416">
        <f>IF($B35&lt;Main!$B$10,0,HLOOKUP(FD35,ReplacementRates!$A$3:$BE$59,ReplacementRates!$A34-5,1))*IF(Main!$B$30=1,Main!$B$31,(IF(OptimumBenefits!$B35&lt;20,Main!$B$31,IF(OptimumBenefits!$B35&lt;25,Main!$B$32,IF(OptimumBenefits!$B35&lt;30,Main!$B$33,Main!$B$34)))))*OptimumBenefits!$B35</f>
        <v>0.79200000000000004</v>
      </c>
      <c r="FF35" s="418">
        <f ca="1">FE35*IF($B35=Salary!$B35,Salary!$I35,"")</f>
        <v>63579.507652881184</v>
      </c>
      <c r="FG35" s="419">
        <f ca="1">IF($B35&lt;Main!$B$10,0,(VLOOKUP(FD35,'Survival Probability'!$A$3:$F$98,6)/(1+Main!$B$5)^(OptimumBenefits!FD35-OptimumBenefits!$A35))*(VLOOKUP(FD35,'Survival Probability'!$A$3:$F$98,3)/VLOOKUP($A35,'Survival Probability'!$A$3:$F$98,3)))</f>
        <v>19.085779427766461</v>
      </c>
      <c r="FH35" s="282">
        <f t="shared" si="62"/>
        <v>0</v>
      </c>
      <c r="FI35" s="200">
        <f t="shared" ref="FI35:HT35" si="2044">FI34</f>
        <v>57</v>
      </c>
      <c r="FJ35" s="416">
        <f>IF($B35&lt;Main!$B$10,0,HLOOKUP(FI35,ReplacementRates!$A$3:$BE$59,ReplacementRates!$A34-5,1))*IF(Main!$B$30=1,Main!$B$31,(IF(OptimumBenefits!$B35&lt;20,Main!$B$31,IF(OptimumBenefits!$B35&lt;25,Main!$B$32,IF(OptimumBenefits!$B35&lt;30,Main!$B$33,Main!$B$34)))))*OptimumBenefits!$B35</f>
        <v>0.79200000000000004</v>
      </c>
      <c r="FK35" s="418">
        <f ca="1">FJ35*IF($B35=Salary!$B35,Salary!$I35,"")</f>
        <v>63579.507652881184</v>
      </c>
      <c r="FL35" s="419">
        <f ca="1">IF($B35&lt;Main!$B$10,0,(VLOOKUP(FI35,'Survival Probability'!$A$3:$F$98,6)/(1+Main!$B$5)^(OptimumBenefits!FI35-OptimumBenefits!$A35))*(VLOOKUP(FI35,'Survival Probability'!$A$3:$F$98,3)/VLOOKUP($A35,'Survival Probability'!$A$3:$F$98,3)))</f>
        <v>17.620233728444386</v>
      </c>
      <c r="FM35" s="282">
        <f t="shared" si="64"/>
        <v>0</v>
      </c>
      <c r="FN35" s="200">
        <f t="shared" ref="FN35:HY35" si="2045">FN34</f>
        <v>58</v>
      </c>
      <c r="FO35" s="416">
        <f>IF($B35&lt;Main!$B$10,0,HLOOKUP(FN35,ReplacementRates!$A$3:$BE$59,ReplacementRates!$A34-5,1))*IF(Main!$B$30=1,Main!$B$31,(IF(OptimumBenefits!$B35&lt;20,Main!$B$31,IF(OptimumBenefits!$B35&lt;25,Main!$B$32,IF(OptimumBenefits!$B35&lt;30,Main!$B$33,Main!$B$34)))))*OptimumBenefits!$B35</f>
        <v>0.79200000000000004</v>
      </c>
      <c r="FP35" s="418">
        <f ca="1">FO35*IF($B35=Salary!$B35,Salary!$I35,"")</f>
        <v>63579.507652881184</v>
      </c>
      <c r="FQ35" s="419">
        <f ca="1">IF($B35&lt;Main!$B$10,0,(VLOOKUP(FN35,'Survival Probability'!$A$3:$F$98,6)/(1+Main!$B$5)^(OptimumBenefits!FN35-OptimumBenefits!$A35))*(VLOOKUP(FN35,'Survival Probability'!$A$3:$F$98,3)/VLOOKUP($A35,'Survival Probability'!$A$3:$F$98,3)))</f>
        <v>16.255924231561284</v>
      </c>
      <c r="FR35" s="282">
        <f t="shared" ca="1" si="66"/>
        <v>1033543.6590852074</v>
      </c>
      <c r="FS35" s="200">
        <f t="shared" ref="FS35:ID35" si="2046">FS34</f>
        <v>59</v>
      </c>
      <c r="FT35" s="416">
        <f>IF($B35&lt;Main!$B$10,0,HLOOKUP(FS35,ReplacementRates!$A$3:$BE$59,ReplacementRates!$A34-5,1))*IF(Main!$B$30=1,Main!$B$31,(IF(OptimumBenefits!$B35&lt;20,Main!$B$31,IF(OptimumBenefits!$B35&lt;25,Main!$B$32,IF(OptimumBenefits!$B35&lt;30,Main!$B$33,Main!$B$34)))))*OptimumBenefits!$B35</f>
        <v>0.79200000000000004</v>
      </c>
      <c r="FU35" s="418">
        <f ca="1">FT35*IF($B35=Salary!$B35,Salary!$I35,"")</f>
        <v>63579.507652881184</v>
      </c>
      <c r="FV35" s="419">
        <f ca="1">IF($B35&lt;Main!$B$10,0,(VLOOKUP(FS35,'Survival Probability'!$A$3:$F$98,6)/(1+Main!$B$5)^(OptimumBenefits!FS35-OptimumBenefits!$A35))*(VLOOKUP(FS35,'Survival Probability'!$A$3:$F$98,3)/VLOOKUP($A35,'Survival Probability'!$A$3:$F$98,3)))</f>
        <v>14.98617311548259</v>
      </c>
      <c r="FW35" s="282">
        <f t="shared" ca="1" si="68"/>
        <v>952813.50828322757</v>
      </c>
      <c r="FX35" s="200">
        <f t="shared" ref="FX35:II35" si="2047">FX34</f>
        <v>60</v>
      </c>
      <c r="FY35" s="416">
        <f>IF($B35&lt;Main!$B$10,0,HLOOKUP(FX35,ReplacementRates!$A$3:$BE$59,ReplacementRates!$A34-5,1))*IF(Main!$B$30=1,Main!$B$31,(IF(OptimumBenefits!$B35&lt;20,Main!$B$31,IF(OptimumBenefits!$B35&lt;25,Main!$B$32,IF(OptimumBenefits!$B35&lt;30,Main!$B$33,Main!$B$34)))))*OptimumBenefits!$B35</f>
        <v>0.79200000000000004</v>
      </c>
      <c r="FZ35" s="418">
        <f ca="1">FY35*IF($B35=Salary!$B35,Salary!$I35,"")</f>
        <v>63579.507652881184</v>
      </c>
      <c r="GA35" s="419">
        <f ca="1">IF($B35&lt;Main!$B$10,0,(VLOOKUP(FX35,'Survival Probability'!$A$3:$F$98,6)/(1+Main!$B$5)^(OptimumBenefits!FX35-OptimumBenefits!$A35))*(VLOOKUP(FX35,'Survival Probability'!$A$3:$F$98,3)/VLOOKUP($A35,'Survival Probability'!$A$3:$F$98,3)))</f>
        <v>13.804724350600225</v>
      </c>
      <c r="GB35" s="282">
        <f t="shared" ca="1" si="70"/>
        <v>877697.57749490219</v>
      </c>
      <c r="GC35" s="200">
        <f t="shared" ref="GC35:IN35" si="2048">GC34</f>
        <v>61</v>
      </c>
      <c r="GD35" s="416">
        <f>IF($B35&lt;Main!$B$10,0,HLOOKUP(GC35,ReplacementRates!$A$3:$BE$59,ReplacementRates!$A34-5,1))*IF(Main!$B$30=1,Main!$B$31,(IF(OptimumBenefits!$B35&lt;20,Main!$B$31,IF(OptimumBenefits!$B35&lt;25,Main!$B$32,IF(OptimumBenefits!$B35&lt;30,Main!$B$33,Main!$B$34)))))*OptimumBenefits!$B35</f>
        <v>0.79200000000000004</v>
      </c>
      <c r="GE35" s="418">
        <f ca="1">GD35*IF($B35=Salary!$B35,Salary!$I35,"")</f>
        <v>63579.507652881184</v>
      </c>
      <c r="GF35" s="419">
        <f ca="1">IF($B35&lt;Main!$B$10,0,(VLOOKUP(GC35,'Survival Probability'!$A$3:$F$98,6)/(1+Main!$B$5)^(OptimumBenefits!GC35-OptimumBenefits!$A35))*(VLOOKUP(GC35,'Survival Probability'!$A$3:$F$98,3)/VLOOKUP($A35,'Survival Probability'!$A$3:$F$98,3)))</f>
        <v>12.705717485399321</v>
      </c>
      <c r="GG35" s="282">
        <f t="shared" ca="1" si="72"/>
        <v>807823.26209829235</v>
      </c>
      <c r="GH35" s="200">
        <f t="shared" ref="GH35:IS35" si="2049">GH34</f>
        <v>62</v>
      </c>
      <c r="GI35" s="416">
        <f>IF($B35&lt;Main!$B$10,0,HLOOKUP(GH35,ReplacementRates!$A$3:$BE$59,ReplacementRates!$A34-5,1))*IF(Main!$B$30=1,Main!$B$31,(IF(OptimumBenefits!$B35&lt;20,Main!$B$31,IF(OptimumBenefits!$B35&lt;25,Main!$B$32,IF(OptimumBenefits!$B35&lt;30,Main!$B$33,Main!$B$34)))))*OptimumBenefits!$B35</f>
        <v>0.79200000000000004</v>
      </c>
      <c r="GJ35" s="418">
        <f ca="1">GI35*IF($B35=Salary!$B35,Salary!$I35,"")</f>
        <v>63579.507652881184</v>
      </c>
      <c r="GK35" s="419">
        <f ca="1">IF($B35&lt;Main!$B$10,0,(VLOOKUP(GH35,'Survival Probability'!$A$3:$F$98,6)/(1+Main!$B$5)^(OptimumBenefits!GH35-OptimumBenefits!$A35))*(VLOOKUP(GH35,'Survival Probability'!$A$3:$F$98,3)/VLOOKUP($A35,'Survival Probability'!$A$3:$F$98,3)))</f>
        <v>11.683662224458475</v>
      </c>
      <c r="GL35" s="282">
        <f t="shared" ca="1" si="74"/>
        <v>742841.49181363638</v>
      </c>
      <c r="GM35" s="200">
        <f t="shared" ref="GM35:IX35" si="2050">GM34</f>
        <v>63</v>
      </c>
      <c r="GN35" s="416">
        <f>IF($B35&lt;Main!$B$10,0,HLOOKUP(GM35,ReplacementRates!$A$3:$BE$59,ReplacementRates!$A34-5,1))*IF(Main!$B$30=1,Main!$B$31,(IF(OptimumBenefits!$B35&lt;20,Main!$B$31,IF(OptimumBenefits!$B35&lt;25,Main!$B$32,IF(OptimumBenefits!$B35&lt;30,Main!$B$33,Main!$B$34)))))*OptimumBenefits!$B35</f>
        <v>0.79200000000000004</v>
      </c>
      <c r="GO35" s="418">
        <f ca="1">GN35*IF($B35=Salary!$B35,Salary!$I35,"")</f>
        <v>63579.507652881184</v>
      </c>
      <c r="GP35" s="419">
        <f ca="1">IF($B35&lt;Main!$B$10,0,(VLOOKUP(GM35,'Survival Probability'!$A$3:$F$98,6)/(1+Main!$B$5)^(OptimumBenefits!GM35-OptimumBenefits!$A35))*(VLOOKUP(GM35,'Survival Probability'!$A$3:$F$98,3)/VLOOKUP($A35,'Survival Probability'!$A$3:$F$98,3)))</f>
        <v>10.733502159328671</v>
      </c>
      <c r="GQ35" s="282">
        <f t="shared" ca="1" si="76"/>
        <v>682430.78268125397</v>
      </c>
      <c r="GR35" s="200">
        <f t="shared" ref="GR35:JC35" si="2051">GR34</f>
        <v>64</v>
      </c>
      <c r="GS35" s="416">
        <f>IF($B35&lt;Main!$B$10,0,HLOOKUP(GR35,ReplacementRates!$A$3:$BE$59,ReplacementRates!$A34-5,1))*IF(Main!$B$30=1,Main!$B$31,(IF(OptimumBenefits!$B35&lt;20,Main!$B$31,IF(OptimumBenefits!$B35&lt;25,Main!$B$32,IF(OptimumBenefits!$B35&lt;30,Main!$B$33,Main!$B$34)))))*OptimumBenefits!$B35</f>
        <v>0.79200000000000004</v>
      </c>
      <c r="GT35" s="418">
        <f ca="1">GS35*IF($B35=Salary!$B35,Salary!$I35,"")</f>
        <v>63579.507652881184</v>
      </c>
      <c r="GU35" s="419">
        <f ca="1">IF($B35&lt;Main!$B$10,0,(VLOOKUP(GR35,'Survival Probability'!$A$3:$F$98,6)/(1+Main!$B$5)^(OptimumBenefits!GR35-OptimumBenefits!$A35))*(VLOOKUP(GR35,'Survival Probability'!$A$3:$F$98,3)/VLOOKUP($A35,'Survival Probability'!$A$3:$F$98,3)))</f>
        <v>9.8504868382095019</v>
      </c>
      <c r="GV35" s="282">
        <f t="shared" ca="1" si="78"/>
        <v>626289.1033145464</v>
      </c>
      <c r="GW35" s="200">
        <f t="shared" ref="GW35:JH35" si="2052">GW34</f>
        <v>65</v>
      </c>
      <c r="GX35" s="416">
        <f>IF($B35&lt;Main!$B$10,0,HLOOKUP(GW35,ReplacementRates!$A$3:$BE$59,ReplacementRates!$A34-5,1))*IF(Main!$B$30=1,Main!$B$31,(IF(OptimumBenefits!$B35&lt;20,Main!$B$31,IF(OptimumBenefits!$B35&lt;25,Main!$B$32,IF(OptimumBenefits!$B35&lt;30,Main!$B$33,Main!$B$34)))))*OptimumBenefits!$B35</f>
        <v>0.79200000000000004</v>
      </c>
      <c r="GY35" s="418">
        <f ca="1">GX35*IF($B35=Salary!$B35,Salary!$I35,"")</f>
        <v>63579.507652881184</v>
      </c>
      <c r="GZ35" s="419">
        <f ca="1">IF($B35&lt;Main!$B$10,0,(VLOOKUP(GW35,'Survival Probability'!$A$3:$F$98,6)/(1+Main!$B$5)^(OptimumBenefits!GW35-OptimumBenefits!$A35))*(VLOOKUP(GW35,'Survival Probability'!$A$3:$F$98,3)/VLOOKUP($A35,'Survival Probability'!$A$3:$F$98,3)))</f>
        <v>9.0301548332968444</v>
      </c>
      <c r="HA35" s="282">
        <f t="shared" ca="1" si="80"/>
        <v>574132.79833029874</v>
      </c>
      <c r="HB35" s="200">
        <f t="shared" ref="HB35:JM35" si="2053">HB34</f>
        <v>66</v>
      </c>
      <c r="HC35" s="416">
        <f>IF($B35&lt;Main!$B$10,0,HLOOKUP(HB35,ReplacementRates!$A$3:$BE$59,ReplacementRates!$A34-5,1))*IF(Main!$B$30=1,Main!$B$31,(IF(OptimumBenefits!$B35&lt;20,Main!$B$31,IF(OptimumBenefits!$B35&lt;25,Main!$B$32,IF(OptimumBenefits!$B35&lt;30,Main!$B$33,Main!$B$34)))))*OptimumBenefits!$B35</f>
        <v>0.79200000000000004</v>
      </c>
      <c r="HD35" s="418">
        <f ca="1">HC35*IF($B35=Salary!$B35,Salary!$I35,"")</f>
        <v>63579.507652881184</v>
      </c>
      <c r="HE35" s="419">
        <f ca="1">IF($B35&lt;Main!$B$10,0,(VLOOKUP(HB35,'Survival Probability'!$A$3:$F$98,6)/(1+Main!$B$5)^(OptimumBenefits!HB35-OptimumBenefits!$A35))*(VLOOKUP(HB35,'Survival Probability'!$A$3:$F$98,3)/VLOOKUP($A35,'Survival Probability'!$A$3:$F$98,3)))</f>
        <v>8.2683173675256558</v>
      </c>
      <c r="HF35" s="282">
        <f t="shared" ca="1" si="82"/>
        <v>525695.54734504782</v>
      </c>
      <c r="HG35" s="200">
        <f t="shared" ref="HG35:JR35" si="2054">HG34</f>
        <v>67</v>
      </c>
      <c r="HH35" s="416">
        <f>IF($B35&lt;Main!$B$10,0,HLOOKUP(HG35,ReplacementRates!$A$3:$BE$59,ReplacementRates!$A34-5,1))*IF(Main!$B$30=1,Main!$B$31,(IF(OptimumBenefits!$B35&lt;20,Main!$B$31,IF(OptimumBenefits!$B35&lt;25,Main!$B$32,IF(OptimumBenefits!$B35&lt;30,Main!$B$33,Main!$B$34)))))*OptimumBenefits!$B35</f>
        <v>0.79200000000000004</v>
      </c>
      <c r="HI35" s="418">
        <f ca="1">HH35*IF($B35=Salary!$B35,Salary!$I35,"")</f>
        <v>63579.507652881184</v>
      </c>
      <c r="HJ35" s="419">
        <f ca="1">IF($B35&lt;Main!$B$10,0,(VLOOKUP(HG35,'Survival Probability'!$A$3:$F$98,6)/(1+Main!$B$5)^(OptimumBenefits!HG35-OptimumBenefits!$A35))*(VLOOKUP(HG35,'Survival Probability'!$A$3:$F$98,3)/VLOOKUP($A35,'Survival Probability'!$A$3:$F$98,3)))</f>
        <v>7.5610466062585555</v>
      </c>
      <c r="HK35" s="282">
        <f t="shared" ca="1" si="84"/>
        <v>480727.62056640716</v>
      </c>
      <c r="HL35" s="200">
        <f t="shared" ref="HL35:JW35" si="2055">HL34</f>
        <v>68</v>
      </c>
      <c r="HM35" s="416">
        <f>IF($B35&lt;Main!$B$10,0,HLOOKUP(HL35,ReplacementRates!$A$3:$BE$59,ReplacementRates!$A34-5,1))*IF(Main!$B$30=1,Main!$B$31,(IF(OptimumBenefits!$B35&lt;20,Main!$B$31,IF(OptimumBenefits!$B35&lt;25,Main!$B$32,IF(OptimumBenefits!$B35&lt;30,Main!$B$33,Main!$B$34)))))*OptimumBenefits!$B35</f>
        <v>0.79200000000000004</v>
      </c>
      <c r="HN35" s="418">
        <f ca="1">HM35*IF($B35=Salary!$B35,Salary!$I35,"")</f>
        <v>63579.507652881184</v>
      </c>
      <c r="HO35" s="419">
        <f ca="1">IF($B35&lt;Main!$B$10,0,(VLOOKUP(HL35,'Survival Probability'!$A$3:$F$98,6)/(1+Main!$B$5)^(OptimumBenefits!HL35-OptimumBenefits!$A35))*(VLOOKUP(HL35,'Survival Probability'!$A$3:$F$98,3)/VLOOKUP($A35,'Survival Probability'!$A$3:$F$98,3)))</f>
        <v>6.9046257399472557</v>
      </c>
      <c r="HP35" s="282">
        <f t="shared" ca="1" si="86"/>
        <v>438992.70507325698</v>
      </c>
      <c r="HQ35" s="200">
        <f t="shared" ref="HQ35:KB35" si="2056">HQ34</f>
        <v>69</v>
      </c>
      <c r="HR35" s="416">
        <f>IF($B35&lt;Main!$B$10,0,HLOOKUP(HQ35,ReplacementRates!$A$3:$BE$59,ReplacementRates!$A34-5,1))*IF(Main!$B$30=1,Main!$B$31,(IF(OptimumBenefits!$B35&lt;20,Main!$B$31,IF(OptimumBenefits!$B35&lt;25,Main!$B$32,IF(OptimumBenefits!$B35&lt;30,Main!$B$33,Main!$B$34)))))*OptimumBenefits!$B35</f>
        <v>0.79200000000000004</v>
      </c>
      <c r="HS35" s="418">
        <f ca="1">HR35*IF($B35=Salary!$B35,Salary!$I35,"")</f>
        <v>63579.507652881184</v>
      </c>
      <c r="HT35" s="419">
        <f ca="1">IF($B35&lt;Main!$B$10,0,(VLOOKUP(HQ35,'Survival Probability'!$A$3:$F$98,6)/(1+Main!$B$5)^(OptimumBenefits!HQ35-OptimumBenefits!$A35))*(VLOOKUP(HQ35,'Survival Probability'!$A$3:$F$98,3)/VLOOKUP($A35,'Survival Probability'!$A$3:$F$98,3)))</f>
        <v>6.2957274423143748</v>
      </c>
      <c r="HU35" s="282">
        <f t="shared" ca="1" si="88"/>
        <v>400279.2510990809</v>
      </c>
      <c r="HV35" s="200">
        <f t="shared" ref="HV35:KG35" si="2057">HV34</f>
        <v>70</v>
      </c>
      <c r="HW35" s="416">
        <f>IF($B35&lt;Main!$B$10,0,HLOOKUP(HV35,ReplacementRates!$A$3:$BE$59,ReplacementRates!$A34-5,1))*IF(Main!$B$30=1,Main!$B$31,(IF(OptimumBenefits!$B35&lt;20,Main!$B$31,IF(OptimumBenefits!$B35&lt;25,Main!$B$32,IF(OptimumBenefits!$B35&lt;30,Main!$B$33,Main!$B$34)))))*OptimumBenefits!$B35</f>
        <v>0.79200000000000004</v>
      </c>
      <c r="HX35" s="418">
        <f ca="1">HW35*IF($B35=Salary!$B35,Salary!$I35,"")</f>
        <v>63579.507652881184</v>
      </c>
      <c r="HY35" s="419">
        <f ca="1">IF($B35&lt;Main!$B$10,0,(VLOOKUP(HV35,'Survival Probability'!$A$3:$F$98,6)/(1+Main!$B$5)^(OptimumBenefits!HV35-OptimumBenefits!$A35))*(VLOOKUP(HV35,'Survival Probability'!$A$3:$F$98,3)/VLOOKUP($A35,'Survival Probability'!$A$3:$F$98,3)))</f>
        <v>5.7312147872279091</v>
      </c>
      <c r="HZ35" s="282">
        <f t="shared" ca="1" si="90"/>
        <v>364387.81442486268</v>
      </c>
      <c r="IA35" s="200">
        <f t="shared" ref="IA35:KL35" si="2058">IA34</f>
        <v>71</v>
      </c>
      <c r="IB35" s="416">
        <f>IF($B35&lt;Main!$B$10,0,HLOOKUP(IA35,ReplacementRates!$A$3:$BE$59,ReplacementRates!$A34-5,1))*IF(Main!$B$30=1,Main!$B$31,(IF(OptimumBenefits!$B35&lt;20,Main!$B$31,IF(OptimumBenefits!$B35&lt;25,Main!$B$32,IF(OptimumBenefits!$B35&lt;30,Main!$B$33,Main!$B$34)))))*OptimumBenefits!$B35</f>
        <v>0.79200000000000004</v>
      </c>
      <c r="IC35" s="418">
        <f ca="1">IB35*IF($B35=Salary!$B35,Salary!$I35,"")</f>
        <v>63579.507652881184</v>
      </c>
      <c r="ID35" s="419">
        <f ca="1">IF($B35&lt;Main!$B$10,0,(VLOOKUP(IA35,'Survival Probability'!$A$3:$F$98,6)/(1+Main!$B$5)^(OptimumBenefits!IA35-OptimumBenefits!$A35))*(VLOOKUP(IA35,'Survival Probability'!$A$3:$F$98,3)/VLOOKUP($A35,'Survival Probability'!$A$3:$F$98,3)))</f>
        <v>5.2081349392218774</v>
      </c>
      <c r="IE35" s="282">
        <f t="shared" ca="1" si="92"/>
        <v>331130.65522549523</v>
      </c>
      <c r="IF35" s="200">
        <f t="shared" ref="IF35:KP35" si="2059">IF34</f>
        <v>72</v>
      </c>
      <c r="IG35" s="416">
        <f>IF($B35&lt;Main!$B$10,0,HLOOKUP(IF35,ReplacementRates!$A$3:$BE$59,ReplacementRates!$A34-5,1))*IF(Main!$B$30=1,Main!$B$31,(IF(OptimumBenefits!$B35&lt;20,Main!$B$31,IF(OptimumBenefits!$B35&lt;25,Main!$B$32,IF(OptimumBenefits!$B35&lt;30,Main!$B$33,Main!$B$34)))))*OptimumBenefits!$B35</f>
        <v>0.79200000000000004</v>
      </c>
      <c r="IH35" s="418">
        <f ca="1">IG35*IF($B35=Salary!$B35,Salary!$I35,"")</f>
        <v>63579.507652881184</v>
      </c>
      <c r="II35" s="419">
        <f ca="1">IF($B35&lt;Main!$B$10,0,(VLOOKUP(IF35,'Survival Probability'!$A$3:$F$98,6)/(1+Main!$B$5)^(OptimumBenefits!IF35-OptimumBenefits!$A35))*(VLOOKUP(IF35,'Survival Probability'!$A$3:$F$98,3)/VLOOKUP($A35,'Survival Probability'!$A$3:$F$98,3)))</f>
        <v>4.7237107343037481</v>
      </c>
      <c r="IJ35" s="282">
        <f t="shared" ca="1" si="94"/>
        <v>300331.20278166217</v>
      </c>
      <c r="IK35" s="200">
        <f t="shared" ref="IK35:KP35" si="2060">IK34</f>
        <v>73</v>
      </c>
      <c r="IL35" s="416">
        <f>IF($B35&lt;Main!$B$10,0,HLOOKUP(IK35,ReplacementRates!$A$3:$BE$59,ReplacementRates!$A34-5,1))*IF(Main!$B$30=1,Main!$B$31,(IF(OptimumBenefits!$B35&lt;20,Main!$B$31,IF(OptimumBenefits!$B35&lt;25,Main!$B$32,IF(OptimumBenefits!$B35&lt;30,Main!$B$33,Main!$B$34)))))*OptimumBenefits!$B35</f>
        <v>0.79200000000000004</v>
      </c>
      <c r="IM35" s="418">
        <f ca="1">IL35*IF($B35=Salary!$B35,Salary!$I35,"")</f>
        <v>63579.507652881184</v>
      </c>
      <c r="IN35" s="419">
        <f ca="1">IF($B35&lt;Main!$B$10,0,(VLOOKUP(IK35,'Survival Probability'!$A$3:$F$98,6)/(1+Main!$B$5)^(OptimumBenefits!IK35-OptimumBenefits!$A35))*(VLOOKUP(IK35,'Survival Probability'!$A$3:$F$98,3)/VLOOKUP($A35,'Survival Probability'!$A$3:$F$98,3)))</f>
        <v>4.2755578224982784</v>
      </c>
      <c r="IO35" s="282">
        <f t="shared" ca="1" si="96"/>
        <v>271837.86129586532</v>
      </c>
      <c r="IP35" s="200">
        <f t="shared" ref="IP35:KP35" si="2061">IP34</f>
        <v>74</v>
      </c>
      <c r="IQ35" s="416">
        <f>IF($B35&lt;Main!$B$10,0,HLOOKUP(IP35,ReplacementRates!$A$3:$BE$59,ReplacementRates!$A34-5,1))*IF(Main!$B$30=1,Main!$B$31,(IF(OptimumBenefits!$B35&lt;20,Main!$B$31,IF(OptimumBenefits!$B35&lt;25,Main!$B$32,IF(OptimumBenefits!$B35&lt;30,Main!$B$33,Main!$B$34)))))*OptimumBenefits!$B35</f>
        <v>0.79200000000000004</v>
      </c>
      <c r="IR35" s="418">
        <f ca="1">IQ35*IF($B35=Salary!$B35,Salary!$I35,"")</f>
        <v>63579.507652881184</v>
      </c>
      <c r="IS35" s="419">
        <f ca="1">IF($B35&lt;Main!$B$10,0,(VLOOKUP(IP35,'Survival Probability'!$A$3:$F$98,6)/(1+Main!$B$5)^(OptimumBenefits!IP35-OptimumBenefits!$A35))*(VLOOKUP(IP35,'Survival Probability'!$A$3:$F$98,3)/VLOOKUP($A35,'Survival Probability'!$A$3:$F$98,3)))</f>
        <v>3.8616538504825315</v>
      </c>
      <c r="IT35" s="282">
        <f t="shared" ca="1" si="98"/>
        <v>245522.05053953221</v>
      </c>
      <c r="IU35" s="200">
        <f t="shared" ref="IU35:KP35" si="2062">IU34</f>
        <v>75</v>
      </c>
      <c r="IV35" s="416">
        <f>IF($B35&lt;Main!$B$10,0,HLOOKUP(IU35,ReplacementRates!$A$3:$BE$59,ReplacementRates!$A34-5,1))*IF(Main!$B$30=1,Main!$B$31,(IF(OptimumBenefits!$B35&lt;20,Main!$B$31,IF(OptimumBenefits!$B35&lt;25,Main!$B$32,IF(OptimumBenefits!$B35&lt;30,Main!$B$33,Main!$B$34)))))*OptimumBenefits!$B35</f>
        <v>0.79200000000000004</v>
      </c>
      <c r="IW35" s="418">
        <f ca="1">IV35*IF($B35=Salary!$B35,Salary!$I35,"")</f>
        <v>63579.507652881184</v>
      </c>
      <c r="IX35" s="419">
        <f ca="1">IF($B35&lt;Main!$B$10,0,(VLOOKUP(IU35,'Survival Probability'!$A$3:$F$98,6)/(1+Main!$B$5)^(OptimumBenefits!IU35-OptimumBenefits!$A35))*(VLOOKUP(IU35,'Survival Probability'!$A$3:$F$98,3)/VLOOKUP($A35,'Survival Probability'!$A$3:$F$98,3)))</f>
        <v>3.4800120906484318</v>
      </c>
      <c r="IY35" s="282">
        <f t="shared" ca="1" si="100"/>
        <v>221257.45534950102</v>
      </c>
      <c r="IZ35" s="200">
        <f t="shared" ref="IZ35:KP35" si="2063">IZ34</f>
        <v>76</v>
      </c>
      <c r="JA35" s="416">
        <f>IF($B35&lt;Main!$B$10,0,HLOOKUP(IZ35,ReplacementRates!$A$3:$BE$59,ReplacementRates!$A34-5,1))*IF(Main!$B$30=1,Main!$B$31,(IF(OptimumBenefits!$B35&lt;20,Main!$B$31,IF(OptimumBenefits!$B35&lt;25,Main!$B$32,IF(OptimumBenefits!$B35&lt;30,Main!$B$33,Main!$B$34)))))*OptimumBenefits!$B35</f>
        <v>0.79200000000000004</v>
      </c>
      <c r="JB35" s="418">
        <f ca="1">JA35*IF($B35=Salary!$B35,Salary!$I35,"")</f>
        <v>63579.507652881184</v>
      </c>
      <c r="JC35" s="419">
        <f ca="1">IF($B35&lt;Main!$B$10,0,(VLOOKUP(IZ35,'Survival Probability'!$A$3:$F$98,6)/(1+Main!$B$5)^(OptimumBenefits!IZ35-OptimumBenefits!$A35))*(VLOOKUP(IZ35,'Survival Probability'!$A$3:$F$98,3)/VLOOKUP($A35,'Survival Probability'!$A$3:$F$98,3)))</f>
        <v>3.1286915510109203</v>
      </c>
      <c r="JD35" s="282">
        <f t="shared" ca="1" si="102"/>
        <v>198920.66841100351</v>
      </c>
      <c r="JE35" s="200">
        <f t="shared" ref="JE35:KP35" si="2064">JE34</f>
        <v>77</v>
      </c>
      <c r="JF35" s="416">
        <f>IF($B35&lt;Main!$B$10,0,HLOOKUP(JE35,ReplacementRates!$A$3:$BE$59,ReplacementRates!$A34-5,1))*IF(Main!$B$30=1,Main!$B$31,(IF(OptimumBenefits!$B35&lt;20,Main!$B$31,IF(OptimumBenefits!$B35&lt;25,Main!$B$32,IF(OptimumBenefits!$B35&lt;30,Main!$B$33,Main!$B$34)))))*OptimumBenefits!$B35</f>
        <v>0.79200000000000004</v>
      </c>
      <c r="JG35" s="418">
        <f ca="1">JF35*IF($B35=Salary!$B35,Salary!$I35,"")</f>
        <v>63579.507652881184</v>
      </c>
      <c r="JH35" s="419">
        <f ca="1">IF($B35&lt;Main!$B$10,0,(VLOOKUP(JE35,'Survival Probability'!$A$3:$F$98,6)/(1+Main!$B$5)^(OptimumBenefits!JE35-OptimumBenefits!$A35))*(VLOOKUP(JE35,'Survival Probability'!$A$3:$F$98,3)/VLOOKUP($A35,'Survival Probability'!$A$3:$F$98,3)))</f>
        <v>2.8058076713807547</v>
      </c>
      <c r="JI35" s="282">
        <f t="shared" ca="1" si="104"/>
        <v>178391.87031506543</v>
      </c>
      <c r="JJ35" s="200">
        <f t="shared" ref="JJ35:KP35" si="2065">JJ34</f>
        <v>78</v>
      </c>
      <c r="JK35" s="416">
        <f>IF($B35&lt;Main!$B$10,0,HLOOKUP(JJ35,ReplacementRates!$A$3:$BE$59,ReplacementRates!$A34-5,1))*IF(Main!$B$30=1,Main!$B$31,(IF(OptimumBenefits!$B35&lt;20,Main!$B$31,IF(OptimumBenefits!$B35&lt;25,Main!$B$32,IF(OptimumBenefits!$B35&lt;30,Main!$B$33,Main!$B$34)))))*OptimumBenefits!$B35</f>
        <v>0.79200000000000004</v>
      </c>
      <c r="JL35" s="418">
        <f ca="1">JK35*IF($B35=Salary!$B35,Salary!$I35,"")</f>
        <v>63579.507652881184</v>
      </c>
      <c r="JM35" s="419">
        <f ca="1">IF($B35&lt;Main!$B$10,0,(VLOOKUP(JJ35,'Survival Probability'!$A$3:$F$98,6)/(1+Main!$B$5)^(OptimumBenefits!JJ35-OptimumBenefits!$A35))*(VLOOKUP(JJ35,'Survival Probability'!$A$3:$F$98,3)/VLOOKUP($A35,'Survival Probability'!$A$3:$F$98,3)))</f>
        <v>2.5095756040656387</v>
      </c>
      <c r="JN35" s="282">
        <f t="shared" ca="1" si="106"/>
        <v>159557.5813241752</v>
      </c>
      <c r="JO35" s="200">
        <f t="shared" ref="JO35:KP35" si="2066">JO34</f>
        <v>79</v>
      </c>
      <c r="JP35" s="416">
        <f>IF($B35&lt;Main!$B$10,0,HLOOKUP(JO35,ReplacementRates!$A$3:$BE$59,ReplacementRates!$A34-5,1))*IF(Main!$B$30=1,Main!$B$31,(IF(OptimumBenefits!$B35&lt;20,Main!$B$31,IF(OptimumBenefits!$B35&lt;25,Main!$B$32,IF(OptimumBenefits!$B35&lt;30,Main!$B$33,Main!$B$34)))))*OptimumBenefits!$B35</f>
        <v>0.79200000000000004</v>
      </c>
      <c r="JQ35" s="418">
        <f ca="1">JP35*IF($B35=Salary!$B35,Salary!$I35,"")</f>
        <v>63579.507652881184</v>
      </c>
      <c r="JR35" s="419">
        <f ca="1">IF($B35&lt;Main!$B$10,0,(VLOOKUP(JO35,'Survival Probability'!$A$3:$F$98,6)/(1+Main!$B$5)^(OptimumBenefits!JO35-OptimumBenefits!$A35))*(VLOOKUP(JO35,'Survival Probability'!$A$3:$F$98,3)/VLOOKUP($A35,'Survival Probability'!$A$3:$F$98,3)))</f>
        <v>2.238256782269413</v>
      </c>
      <c r="JS35" s="282">
        <f t="shared" ca="1" si="108"/>
        <v>142307.26421741137</v>
      </c>
      <c r="JT35" s="200">
        <f t="shared" ref="JT35:KP35" si="2067">JT34</f>
        <v>80</v>
      </c>
      <c r="JU35" s="416">
        <f>IF($B35&lt;Main!$B$10,0,HLOOKUP(JT35,ReplacementRates!$A$3:$BE$59,ReplacementRates!$A34-5,1))*IF(Main!$B$30=1,Main!$B$31,(IF(OptimumBenefits!$B35&lt;20,Main!$B$31,IF(OptimumBenefits!$B35&lt;25,Main!$B$32,IF(OptimumBenefits!$B35&lt;30,Main!$B$33,Main!$B$34)))))*OptimumBenefits!$B35</f>
        <v>0.79200000000000004</v>
      </c>
      <c r="JV35" s="418">
        <f ca="1">JU35*IF($B35=Salary!$B35,Salary!$I35,"")</f>
        <v>63579.507652881184</v>
      </c>
      <c r="JW35" s="419">
        <f ca="1">IF($B35&lt;Main!$B$10,0,(VLOOKUP(JT35,'Survival Probability'!$A$3:$F$98,6)/(1+Main!$B$5)^(OptimumBenefits!JT35-OptimumBenefits!$A35))*(VLOOKUP(JT35,'Survival Probability'!$A$3:$F$98,3)/VLOOKUP($A35,'Survival Probability'!$A$3:$F$98,3)))</f>
        <v>1.990139870332333</v>
      </c>
      <c r="JX35" s="282">
        <f t="shared" ca="1" si="110"/>
        <v>126532.11311609854</v>
      </c>
      <c r="JY35" s="200">
        <f t="shared" ref="JY35:KP35" si="2068">JY34</f>
        <v>81</v>
      </c>
      <c r="JZ35" s="416">
        <f>IF($B35&lt;Main!$B$10,0,HLOOKUP(JY35,ReplacementRates!$A$3:$BE$59,ReplacementRates!$A34-5,1))*IF(Main!$B$30=1,Main!$B$31,(IF(OptimumBenefits!$B35&lt;20,Main!$B$31,IF(OptimumBenefits!$B35&lt;25,Main!$B$32,IF(OptimumBenefits!$B35&lt;30,Main!$B$33,Main!$B$34)))))*OptimumBenefits!$B35</f>
        <v>0.79200000000000004</v>
      </c>
      <c r="KA35" s="418">
        <f ca="1">JZ35*IF($B35=Salary!$B35,Salary!$I35,"")</f>
        <v>63579.507652881184</v>
      </c>
      <c r="KB35" s="419">
        <f ca="1">IF($B35&lt;Main!$B$10,0,(VLOOKUP(JY35,'Survival Probability'!$A$3:$F$98,6)/(1+Main!$B$5)^(OptimumBenefits!JY35-OptimumBenefits!$A35))*(VLOOKUP(JY35,'Survival Probability'!$A$3:$F$98,3)/VLOOKUP($A35,'Survival Probability'!$A$3:$F$98,3)))</f>
        <v>1.7636303991385036</v>
      </c>
      <c r="KC35" s="282">
        <f t="shared" ca="1" si="112"/>
        <v>112130.75245888039</v>
      </c>
      <c r="KD35" s="200">
        <f t="shared" ref="KD35:KP35" si="2069">KD34</f>
        <v>82</v>
      </c>
      <c r="KE35" s="416">
        <f>IF($B35&lt;Main!$B$10,0,HLOOKUP(KD35,ReplacementRates!$A$3:$BE$59,ReplacementRates!$A34-5,1))*IF(Main!$B$30=1,Main!$B$31,(IF(OptimumBenefits!$B35&lt;20,Main!$B$31,IF(OptimumBenefits!$B35&lt;25,Main!$B$32,IF(OptimumBenefits!$B35&lt;30,Main!$B$33,Main!$B$34)))))*OptimumBenefits!$B35</f>
        <v>0.79200000000000004</v>
      </c>
      <c r="KF35" s="418">
        <f ca="1">KE35*IF($B35=Salary!$B35,Salary!$I35,"")</f>
        <v>63579.507652881184</v>
      </c>
      <c r="KG35" s="419">
        <f ca="1">IF($B35&lt;Main!$B$10,0,(VLOOKUP(KD35,'Survival Probability'!$A$3:$F$98,6)/(1+Main!$B$5)^(OptimumBenefits!KD35-OptimumBenefits!$A35))*(VLOOKUP(KD35,'Survival Probability'!$A$3:$F$98,3)/VLOOKUP($A35,'Survival Probability'!$A$3:$F$98,3)))</f>
        <v>1.5572438768100778</v>
      </c>
      <c r="KH35" s="282">
        <f t="shared" ca="1" si="114"/>
        <v>99008.798983048706</v>
      </c>
      <c r="KI35" s="200">
        <f t="shared" ref="KI35:KP35" si="2070">KI34</f>
        <v>83</v>
      </c>
      <c r="KJ35" s="416">
        <f>IF($B35&lt;Main!$B$10,0,HLOOKUP(KI35,ReplacementRates!$A$3:$BE$59,ReplacementRates!$A34-5,1))*IF(Main!$B$30=1,Main!$B$31,(IF(OptimumBenefits!$B35&lt;20,Main!$B$31,IF(OptimumBenefits!$B35&lt;25,Main!$B$32,IF(OptimumBenefits!$B35&lt;30,Main!$B$33,Main!$B$34)))))*OptimumBenefits!$B35</f>
        <v>0.79200000000000004</v>
      </c>
      <c r="KK35" s="418">
        <f ca="1">KJ35*IF($B35=Salary!$B35,Salary!$I35,"")</f>
        <v>63579.507652881184</v>
      </c>
      <c r="KL35" s="419">
        <f ca="1">IF($B35&lt;Main!$B$10,0,(VLOOKUP(KI35,'Survival Probability'!$A$3:$F$98,6)/(1+Main!$B$5)^(OptimumBenefits!KI35-OptimumBenefits!$A35))*(VLOOKUP(KI35,'Survival Probability'!$A$3:$F$98,3)/VLOOKUP($A35,'Survival Probability'!$A$3:$F$98,3)))</f>
        <v>1.3695973267183781</v>
      </c>
      <c r="KM35" s="282">
        <f t="shared" ca="1" si="116"/>
        <v>87078.323715456732</v>
      </c>
      <c r="KN35" s="200">
        <f t="shared" ref="KN35:KP35" si="2071">KN34</f>
        <v>84</v>
      </c>
      <c r="KO35" s="416">
        <f>IF($B35&lt;Main!$B$10,0,HLOOKUP(KN35,ReplacementRates!$A$3:$BE$59,ReplacementRates!$A34-5,1))*IF(Main!$B$30=1,Main!$B$31,(IF(OptimumBenefits!$B35&lt;20,Main!$B$31,IF(OptimumBenefits!$B35&lt;25,Main!$B$32,IF(OptimumBenefits!$B35&lt;30,Main!$B$33,Main!$B$34)))))*OptimumBenefits!$B35</f>
        <v>0.79200000000000004</v>
      </c>
      <c r="KP35" s="418">
        <f ca="1">KO35*IF($B35=Salary!$B35,Salary!$I35,"")</f>
        <v>63579.507652881184</v>
      </c>
    </row>
    <row r="36" spans="1:302">
      <c r="A36" s="205">
        <f t="shared" si="178"/>
        <v>59</v>
      </c>
      <c r="B36" s="205">
        <v>34</v>
      </c>
      <c r="C36" s="205">
        <f t="shared" ca="1" si="357"/>
        <v>34</v>
      </c>
      <c r="D36" s="271">
        <f t="shared" ca="1" si="536"/>
        <v>1083790.522017949</v>
      </c>
      <c r="E36" s="201">
        <f t="shared" si="179"/>
        <v>25</v>
      </c>
      <c r="F36" s="416">
        <f>IF($B36&lt;Main!$B$10,0,HLOOKUP(E36,ReplacementRates!$A$3:$BE$59,ReplacementRates!$A35-5,1))*IF(Main!$B$30=1,Main!$B$31,(IF(OptimumBenefits!$B36&lt;20,Main!$B$31,IF(OptimumBenefits!$B36&lt;25,Main!$B$32,IF(OptimumBenefits!$B36&lt;30,Main!$B$33,Main!$B$34)))))*OptimumBenefits!$B36</f>
        <v>0.81600000000000006</v>
      </c>
      <c r="G36" s="418">
        <f ca="1">F36*IF($B36=Salary!$B36,Salary!$I36,"")</f>
        <v>67471.344181936336</v>
      </c>
      <c r="H36" s="419">
        <f ca="1">IF($B36&lt;Main!$B$10,0,(VLOOKUP(E36,'Survival Probability'!$A$3:$F$98,6)/(1+Main!$B$5)^(OptimumBenefits!E36-OptimumBenefits!$A36))*(VLOOKUP(E36,'Survival Probability'!$A$3:$F$98,3)/VLOOKUP($A36,'Survival Probability'!$A$3:$F$98,3)))</f>
        <v>10.200553783669491</v>
      </c>
      <c r="I36" s="282">
        <f t="shared" si="1599"/>
        <v>0</v>
      </c>
      <c r="J36" s="200">
        <f t="shared" ref="J36:N36" si="2072">J35</f>
        <v>26</v>
      </c>
      <c r="K36" s="416">
        <f>IF($B36&lt;Main!$B$10,0,HLOOKUP(J36,ReplacementRates!$A$3:$BE$59,ReplacementRates!$A35-5,1))*IF(Main!$B$30=1,Main!$B$31,(IF(OptimumBenefits!$B36&lt;20,Main!$B$31,IF(OptimumBenefits!$B36&lt;25,Main!$B$32,IF(OptimumBenefits!$B36&lt;30,Main!$B$33,Main!$B$34)))))*OptimumBenefits!$B36</f>
        <v>0.81600000000000006</v>
      </c>
      <c r="L36" s="418">
        <f ca="1">K36*IF($B36=Salary!$B36,Salary!$I36,"")</f>
        <v>67471.344181936336</v>
      </c>
      <c r="M36" s="419">
        <f ca="1">IF($B36&lt;Main!$B$10,0,(VLOOKUP(J36,'Survival Probability'!$A$3:$F$98,6)/(1+Main!$B$5)^(OptimumBenefits!J36-OptimumBenefits!$A36))*(VLOOKUP(J36,'Survival Probability'!$A$3:$F$98,3)/VLOOKUP($A36,'Survival Probability'!$A$3:$F$98,3)))</f>
        <v>9.5315417199406021</v>
      </c>
      <c r="N36" s="282">
        <f t="shared" si="2"/>
        <v>0</v>
      </c>
      <c r="O36" s="200">
        <f t="shared" ref="O36:BZ36" si="2073">O35</f>
        <v>27</v>
      </c>
      <c r="P36" s="416">
        <f>IF($B36&lt;Main!$B$10,0,HLOOKUP(O36,ReplacementRates!$A$3:$BE$59,ReplacementRates!$A35-5,1))*IF(Main!$B$30=1,Main!$B$31,(IF(OptimumBenefits!$B36&lt;20,Main!$B$31,IF(OptimumBenefits!$B36&lt;25,Main!$B$32,IF(OptimumBenefits!$B36&lt;30,Main!$B$33,Main!$B$34)))))*OptimumBenefits!$B36</f>
        <v>0.81600000000000006</v>
      </c>
      <c r="Q36" s="418">
        <f ca="1">P36*IF($B36=Salary!$B36,Salary!$I36,"")</f>
        <v>67471.344181936336</v>
      </c>
      <c r="R36" s="419">
        <f ca="1">IF($B36&lt;Main!$B$10,0,(VLOOKUP(O36,'Survival Probability'!$A$3:$F$98,6)/(1+Main!$B$5)^(OptimumBenefits!O36-OptimumBenefits!$A36))*(VLOOKUP(O36,'Survival Probability'!$A$3:$F$98,3)/VLOOKUP($A36,'Survival Probability'!$A$3:$F$98,3)))</f>
        <v>8.9062786933002265</v>
      </c>
      <c r="S36" s="282">
        <f t="shared" si="4"/>
        <v>0</v>
      </c>
      <c r="T36" s="200">
        <f t="shared" ref="T36:CE36" si="2074">T35</f>
        <v>28</v>
      </c>
      <c r="U36" s="416">
        <f>IF($B36&lt;Main!$B$10,0,HLOOKUP(T36,ReplacementRates!$A$3:$BE$59,ReplacementRates!$A35-5,1))*IF(Main!$B$30=1,Main!$B$31,(IF(OptimumBenefits!$B36&lt;20,Main!$B$31,IF(OptimumBenefits!$B36&lt;25,Main!$B$32,IF(OptimumBenefits!$B36&lt;30,Main!$B$33,Main!$B$34)))))*OptimumBenefits!$B36</f>
        <v>0.81600000000000006</v>
      </c>
      <c r="V36" s="418">
        <f ca="1">U36*IF($B36=Salary!$B36,Salary!$I36,"")</f>
        <v>67471.344181936336</v>
      </c>
      <c r="W36" s="419">
        <f ca="1">IF($B36&lt;Main!$B$10,0,(VLOOKUP(T36,'Survival Probability'!$A$3:$F$98,6)/(1+Main!$B$5)^(OptimumBenefits!T36-OptimumBenefits!$A36))*(VLOOKUP(T36,'Survival Probability'!$A$3:$F$98,3)/VLOOKUP($A36,'Survival Probability'!$A$3:$F$98,3)))</f>
        <v>8.3219095830736034</v>
      </c>
      <c r="X36" s="282">
        <f t="shared" si="6"/>
        <v>0</v>
      </c>
      <c r="Y36" s="200">
        <f t="shared" ref="Y36:CJ36" si="2075">Y35</f>
        <v>29</v>
      </c>
      <c r="Z36" s="416">
        <f>IF($B36&lt;Main!$B$10,0,HLOOKUP(Y36,ReplacementRates!$A$3:$BE$59,ReplacementRates!$A35-5,1))*IF(Main!$B$30=1,Main!$B$31,(IF(OptimumBenefits!$B36&lt;20,Main!$B$31,IF(OptimumBenefits!$B36&lt;25,Main!$B$32,IF(OptimumBenefits!$B36&lt;30,Main!$B$33,Main!$B$34)))))*OptimumBenefits!$B36</f>
        <v>0.81600000000000006</v>
      </c>
      <c r="AA36" s="418">
        <f ca="1">Z36*IF($B36=Salary!$B36,Salary!$I36,"")</f>
        <v>67471.344181936336</v>
      </c>
      <c r="AB36" s="419">
        <f ca="1">IF($B36&lt;Main!$B$10,0,(VLOOKUP(Y36,'Survival Probability'!$A$3:$F$98,6)/(1+Main!$B$5)^(OptimumBenefits!Y36-OptimumBenefits!$A36))*(VLOOKUP(Y36,'Survival Probability'!$A$3:$F$98,3)/VLOOKUP($A36,'Survival Probability'!$A$3:$F$98,3)))</f>
        <v>7.7757661346289453</v>
      </c>
      <c r="AC36" s="282">
        <f t="shared" si="8"/>
        <v>0</v>
      </c>
      <c r="AD36" s="200">
        <f t="shared" ref="AD36:CO36" si="2076">AD35</f>
        <v>30</v>
      </c>
      <c r="AE36" s="416">
        <f>IF($B36&lt;Main!$B$10,0,HLOOKUP(AD36,ReplacementRates!$A$3:$BE$59,ReplacementRates!$A35-5,1))*IF(Main!$B$30=1,Main!$B$31,(IF(OptimumBenefits!$B36&lt;20,Main!$B$31,IF(OptimumBenefits!$B36&lt;25,Main!$B$32,IF(OptimumBenefits!$B36&lt;30,Main!$B$33,Main!$B$34)))))*OptimumBenefits!$B36</f>
        <v>0.81600000000000006</v>
      </c>
      <c r="AF36" s="418">
        <f ca="1">AE36*IF($B36=Salary!$B36,Salary!$I36,"")</f>
        <v>67471.344181936336</v>
      </c>
      <c r="AG36" s="419">
        <f ca="1">IF($B36&lt;Main!$B$10,0,(VLOOKUP(AD36,'Survival Probability'!$A$3:$F$98,6)/(1+Main!$B$5)^(OptimumBenefits!AD36-OptimumBenefits!$A36))*(VLOOKUP(AD36,'Survival Probability'!$A$3:$F$98,3)/VLOOKUP($A36,'Survival Probability'!$A$3:$F$98,3)))</f>
        <v>7.2653549039745551</v>
      </c>
      <c r="AH36" s="282">
        <f t="shared" si="10"/>
        <v>0</v>
      </c>
      <c r="AI36" s="200">
        <f t="shared" ref="AI36:CT36" si="2077">AI35</f>
        <v>31</v>
      </c>
      <c r="AJ36" s="416">
        <f>IF($B36&lt;Main!$B$10,0,HLOOKUP(AI36,ReplacementRates!$A$3:$BE$59,ReplacementRates!$A35-5,1))*IF(Main!$B$30=1,Main!$B$31,(IF(OptimumBenefits!$B36&lt;20,Main!$B$31,IF(OptimumBenefits!$B36&lt;25,Main!$B$32,IF(OptimumBenefits!$B36&lt;30,Main!$B$33,Main!$B$34)))))*OptimumBenefits!$B36</f>
        <v>0.81600000000000006</v>
      </c>
      <c r="AK36" s="418">
        <f ca="1">AJ36*IF($B36=Salary!$B36,Salary!$I36,"")</f>
        <v>67471.344181936336</v>
      </c>
      <c r="AL36" s="419">
        <f ca="1">IF($B36&lt;Main!$B$10,0,(VLOOKUP(AI36,'Survival Probability'!$A$3:$F$98,6)/(1+Main!$B$5)^(OptimumBenefits!AI36-OptimumBenefits!$A36))*(VLOOKUP(AI36,'Survival Probability'!$A$3:$F$98,3)/VLOOKUP($A36,'Survival Probability'!$A$3:$F$98,3)))</f>
        <v>6.78834633165763</v>
      </c>
      <c r="AM36" s="282">
        <f t="shared" si="12"/>
        <v>0</v>
      </c>
      <c r="AN36" s="200">
        <f t="shared" ref="AN36:CY36" si="2078">AN35</f>
        <v>32</v>
      </c>
      <c r="AO36" s="416">
        <f>IF($B36&lt;Main!$B$10,0,HLOOKUP(AN36,ReplacementRates!$A$3:$BE$59,ReplacementRates!$A35-5,1))*IF(Main!$B$30=1,Main!$B$31,(IF(OptimumBenefits!$B36&lt;20,Main!$B$31,IF(OptimumBenefits!$B36&lt;25,Main!$B$32,IF(OptimumBenefits!$B36&lt;30,Main!$B$33,Main!$B$34)))))*OptimumBenefits!$B36</f>
        <v>0.81600000000000006</v>
      </c>
      <c r="AP36" s="418">
        <f ca="1">AO36*IF($B36=Salary!$B36,Salary!$I36,"")</f>
        <v>67471.344181936336</v>
      </c>
      <c r="AQ36" s="419">
        <f ca="1">IF($B36&lt;Main!$B$10,0,(VLOOKUP(AN36,'Survival Probability'!$A$3:$F$98,6)/(1+Main!$B$5)^(OptimumBenefits!AN36-OptimumBenefits!$A36))*(VLOOKUP(AN36,'Survival Probability'!$A$3:$F$98,3)/VLOOKUP($A36,'Survival Probability'!$A$3:$F$98,3)))</f>
        <v>6.3425278783378696</v>
      </c>
      <c r="AR36" s="282">
        <f t="shared" si="14"/>
        <v>0</v>
      </c>
      <c r="AS36" s="200">
        <f t="shared" ref="AS36:DD36" si="2079">AS35</f>
        <v>33</v>
      </c>
      <c r="AT36" s="416">
        <f>IF($B36&lt;Main!$B$10,0,HLOOKUP(AS36,ReplacementRates!$A$3:$BE$59,ReplacementRates!$A35-5,1))*IF(Main!$B$30=1,Main!$B$31,(IF(OptimumBenefits!$B36&lt;20,Main!$B$31,IF(OptimumBenefits!$B36&lt;25,Main!$B$32,IF(OptimumBenefits!$B36&lt;30,Main!$B$33,Main!$B$34)))))*OptimumBenefits!$B36</f>
        <v>0.81600000000000006</v>
      </c>
      <c r="AU36" s="418">
        <f ca="1">AT36*IF($B36=Salary!$B36,Salary!$I36,"")</f>
        <v>67471.344181936336</v>
      </c>
      <c r="AV36" s="419">
        <f ca="1">IF($B36&lt;Main!$B$10,0,(VLOOKUP(AS36,'Survival Probability'!$A$3:$F$98,6)/(1+Main!$B$5)^(OptimumBenefits!AS36-OptimumBenefits!$A36))*(VLOOKUP(AS36,'Survival Probability'!$A$3:$F$98,3)/VLOOKUP($A36,'Survival Probability'!$A$3:$F$98,3)))</f>
        <v>5.9258730167245472</v>
      </c>
      <c r="AW36" s="282">
        <f t="shared" si="16"/>
        <v>0</v>
      </c>
      <c r="AX36" s="200">
        <f t="shared" ref="AX36:DI36" si="2080">AX35</f>
        <v>34</v>
      </c>
      <c r="AY36" s="416">
        <f>IF($B36&lt;Main!$B$10,0,HLOOKUP(AX36,ReplacementRates!$A$3:$BE$59,ReplacementRates!$A35-5,1))*IF(Main!$B$30=1,Main!$B$31,(IF(OptimumBenefits!$B36&lt;20,Main!$B$31,IF(OptimumBenefits!$B36&lt;25,Main!$B$32,IF(OptimumBenefits!$B36&lt;30,Main!$B$33,Main!$B$34)))))*OptimumBenefits!$B36</f>
        <v>0.81600000000000006</v>
      </c>
      <c r="AZ36" s="418">
        <f ca="1">AY36*IF($B36=Salary!$B36,Salary!$I36,"")</f>
        <v>67471.344181936336</v>
      </c>
      <c r="BA36" s="419">
        <f ca="1">IF($B36&lt;Main!$B$10,0,(VLOOKUP(AX36,'Survival Probability'!$A$3:$F$98,6)/(1+Main!$B$5)^(OptimumBenefits!AX36-OptimumBenefits!$A36))*(VLOOKUP(AX36,'Survival Probability'!$A$3:$F$98,3)/VLOOKUP($A36,'Survival Probability'!$A$3:$F$98,3)))</f>
        <v>5.5364864277512096</v>
      </c>
      <c r="BB36" s="282">
        <f t="shared" si="18"/>
        <v>0</v>
      </c>
      <c r="BC36" s="200">
        <f t="shared" ref="BC36:DN36" si="2081">BC35</f>
        <v>35</v>
      </c>
      <c r="BD36" s="416">
        <f>IF($B36&lt;Main!$B$10,0,HLOOKUP(BC36,ReplacementRates!$A$3:$BE$59,ReplacementRates!$A35-5,1))*IF(Main!$B$30=1,Main!$B$31,(IF(OptimumBenefits!$B36&lt;20,Main!$B$31,IF(OptimumBenefits!$B36&lt;25,Main!$B$32,IF(OptimumBenefits!$B36&lt;30,Main!$B$33,Main!$B$34)))))*OptimumBenefits!$B36</f>
        <v>0.81600000000000006</v>
      </c>
      <c r="BE36" s="418">
        <f ca="1">BD36*IF($B36=Salary!$B36,Salary!$I36,"")</f>
        <v>67471.344181936336</v>
      </c>
      <c r="BF36" s="419">
        <f ca="1">IF($B36&lt;Main!$B$10,0,(VLOOKUP(BC36,'Survival Probability'!$A$3:$F$98,6)/(1+Main!$B$5)^(OptimumBenefits!BC36-OptimumBenefits!$A36))*(VLOOKUP(BC36,'Survival Probability'!$A$3:$F$98,3)/VLOOKUP($A36,'Survival Probability'!$A$3:$F$98,3)))</f>
        <v>5.172598590363692</v>
      </c>
      <c r="BG36" s="282">
        <f t="shared" si="20"/>
        <v>0</v>
      </c>
      <c r="BH36" s="200">
        <f t="shared" ref="BH36:DS36" si="2082">BH35</f>
        <v>36</v>
      </c>
      <c r="BI36" s="416">
        <f>IF($B36&lt;Main!$B$10,0,HLOOKUP(BH36,ReplacementRates!$A$3:$BE$59,ReplacementRates!$A35-5,1))*IF(Main!$B$30=1,Main!$B$31,(IF(OptimumBenefits!$B36&lt;20,Main!$B$31,IF(OptimumBenefits!$B36&lt;25,Main!$B$32,IF(OptimumBenefits!$B36&lt;30,Main!$B$33,Main!$B$34)))))*OptimumBenefits!$B36</f>
        <v>0.81600000000000006</v>
      </c>
      <c r="BJ36" s="418">
        <f ca="1">BI36*IF($B36=Salary!$B36,Salary!$I36,"")</f>
        <v>67471.344181936336</v>
      </c>
      <c r="BK36" s="419">
        <f ca="1">IF($B36&lt;Main!$B$10,0,(VLOOKUP(BH36,'Survival Probability'!$A$3:$F$98,6)/(1+Main!$B$5)^(OptimumBenefits!BH36-OptimumBenefits!$A36))*(VLOOKUP(BH36,'Survival Probability'!$A$3:$F$98,3)/VLOOKUP($A36,'Survival Probability'!$A$3:$F$98,3)))</f>
        <v>4.8325545142146291</v>
      </c>
      <c r="BL36" s="282">
        <f t="shared" si="22"/>
        <v>0</v>
      </c>
      <c r="BM36" s="200">
        <f t="shared" ref="BM36:DX36" si="2083">BM35</f>
        <v>37</v>
      </c>
      <c r="BN36" s="416">
        <f>IF($B36&lt;Main!$B$10,0,HLOOKUP(BM36,ReplacementRates!$A$3:$BE$59,ReplacementRates!$A35-5,1))*IF(Main!$B$30=1,Main!$B$31,(IF(OptimumBenefits!$B36&lt;20,Main!$B$31,IF(OptimumBenefits!$B36&lt;25,Main!$B$32,IF(OptimumBenefits!$B36&lt;30,Main!$B$33,Main!$B$34)))))*OptimumBenefits!$B36</f>
        <v>0.81600000000000006</v>
      </c>
      <c r="BO36" s="418">
        <f ca="1">BN36*IF($B36=Salary!$B36,Salary!$I36,"")</f>
        <v>67471.344181936336</v>
      </c>
      <c r="BP36" s="419">
        <f ca="1">IF($B36&lt;Main!$B$10,0,(VLOOKUP(BM36,'Survival Probability'!$A$3:$F$98,6)/(1+Main!$B$5)^(OptimumBenefits!BM36-OptimumBenefits!$A36))*(VLOOKUP(BM36,'Survival Probability'!$A$3:$F$98,3)/VLOOKUP($A36,'Survival Probability'!$A$3:$F$98,3)))</f>
        <v>4.5147582075263335</v>
      </c>
      <c r="BQ36" s="282">
        <f t="shared" si="24"/>
        <v>0</v>
      </c>
      <c r="BR36" s="200">
        <f t="shared" ref="BR36:EC36" si="2084">BR35</f>
        <v>38</v>
      </c>
      <c r="BS36" s="416">
        <f>IF($B36&lt;Main!$B$10,0,HLOOKUP(BR36,ReplacementRates!$A$3:$BE$59,ReplacementRates!$A35-5,1))*IF(Main!$B$30=1,Main!$B$31,(IF(OptimumBenefits!$B36&lt;20,Main!$B$31,IF(OptimumBenefits!$B36&lt;25,Main!$B$32,IF(OptimumBenefits!$B36&lt;30,Main!$B$33,Main!$B$34)))))*OptimumBenefits!$B36</f>
        <v>0.81600000000000006</v>
      </c>
      <c r="BT36" s="418">
        <f ca="1">BS36*IF($B36=Salary!$B36,Salary!$I36,"")</f>
        <v>67471.344181936336</v>
      </c>
      <c r="BU36" s="419">
        <f ca="1">IF($B36&lt;Main!$B$10,0,(VLOOKUP(BR36,'Survival Probability'!$A$3:$F$98,6)/(1+Main!$B$5)^(OptimumBenefits!BR36-OptimumBenefits!$A36))*(VLOOKUP(BR36,'Survival Probability'!$A$3:$F$98,3)/VLOOKUP($A36,'Survival Probability'!$A$3:$F$98,3)))</f>
        <v>4.2177731669902192</v>
      </c>
      <c r="BV36" s="282">
        <f t="shared" si="26"/>
        <v>0</v>
      </c>
      <c r="BW36" s="200">
        <f t="shared" ref="BW36:EH36" si="2085">BW35</f>
        <v>39</v>
      </c>
      <c r="BX36" s="416">
        <f>IF($B36&lt;Main!$B$10,0,HLOOKUP(BW36,ReplacementRates!$A$3:$BE$59,ReplacementRates!$A35-5,1))*IF(Main!$B$30=1,Main!$B$31,(IF(OptimumBenefits!$B36&lt;20,Main!$B$31,IF(OptimumBenefits!$B36&lt;25,Main!$B$32,IF(OptimumBenefits!$B36&lt;30,Main!$B$33,Main!$B$34)))))*OptimumBenefits!$B36</f>
        <v>0.81600000000000006</v>
      </c>
      <c r="BY36" s="418">
        <f ca="1">BX36*IF($B36=Salary!$B36,Salary!$I36,"")</f>
        <v>67471.344181936336</v>
      </c>
      <c r="BZ36" s="419">
        <f ca="1">IF($B36&lt;Main!$B$10,0,(VLOOKUP(BW36,'Survival Probability'!$A$3:$F$98,6)/(1+Main!$B$5)^(OptimumBenefits!BW36-OptimumBenefits!$A36))*(VLOOKUP(BW36,'Survival Probability'!$A$3:$F$98,3)/VLOOKUP($A36,'Survival Probability'!$A$3:$F$98,3)))</f>
        <v>3.9402537751591491</v>
      </c>
      <c r="CA36" s="282">
        <f t="shared" si="28"/>
        <v>0</v>
      </c>
      <c r="CB36" s="200">
        <f t="shared" ref="CB36:EM36" si="2086">CB35</f>
        <v>40</v>
      </c>
      <c r="CC36" s="416">
        <f>IF($B36&lt;Main!$B$10,0,HLOOKUP(CB36,ReplacementRates!$A$3:$BE$59,ReplacementRates!$A35-5,1))*IF(Main!$B$30=1,Main!$B$31,(IF(OptimumBenefits!$B36&lt;20,Main!$B$31,IF(OptimumBenefits!$B36&lt;25,Main!$B$32,IF(OptimumBenefits!$B36&lt;30,Main!$B$33,Main!$B$34)))))*OptimumBenefits!$B36</f>
        <v>0.81600000000000006</v>
      </c>
      <c r="CD36" s="418">
        <f ca="1">CC36*IF($B36=Salary!$B36,Salary!$I36,"")</f>
        <v>67471.344181936336</v>
      </c>
      <c r="CE36" s="419">
        <f ca="1">IF($B36&lt;Main!$B$10,0,(VLOOKUP(CB36,'Survival Probability'!$A$3:$F$98,6)/(1+Main!$B$5)^(OptimumBenefits!CB36-OptimumBenefits!$A36))*(VLOOKUP(CB36,'Survival Probability'!$A$3:$F$98,3)/VLOOKUP($A36,'Survival Probability'!$A$3:$F$98,3)))</f>
        <v>3.6809384872463027</v>
      </c>
      <c r="CF36" s="282">
        <f t="shared" si="30"/>
        <v>0</v>
      </c>
      <c r="CG36" s="200">
        <f t="shared" ref="CG36:ER36" si="2087">CG35</f>
        <v>41</v>
      </c>
      <c r="CH36" s="416">
        <f>IF($B36&lt;Main!$B$10,0,HLOOKUP(CG36,ReplacementRates!$A$3:$BE$59,ReplacementRates!$A35-5,1))*IF(Main!$B$30=1,Main!$B$31,(IF(OptimumBenefits!$B36&lt;20,Main!$B$31,IF(OptimumBenefits!$B36&lt;25,Main!$B$32,IF(OptimumBenefits!$B36&lt;30,Main!$B$33,Main!$B$34)))))*OptimumBenefits!$B36</f>
        <v>0.81600000000000006</v>
      </c>
      <c r="CI36" s="418">
        <f ca="1">CH36*IF($B36=Salary!$B36,Salary!$I36,"")</f>
        <v>67471.344181936336</v>
      </c>
      <c r="CJ36" s="419">
        <f ca="1">IF($B36&lt;Main!$B$10,0,(VLOOKUP(CG36,'Survival Probability'!$A$3:$F$98,6)/(1+Main!$B$5)^(OptimumBenefits!CG36-OptimumBenefits!$A36))*(VLOOKUP(CG36,'Survival Probability'!$A$3:$F$98,3)/VLOOKUP($A36,'Survival Probability'!$A$3:$F$98,3)))</f>
        <v>3.4386462440111036</v>
      </c>
      <c r="CK36" s="282">
        <f t="shared" si="32"/>
        <v>0</v>
      </c>
      <c r="CL36" s="200">
        <f t="shared" ref="CL36:EW36" si="2088">CL35</f>
        <v>42</v>
      </c>
      <c r="CM36" s="416">
        <f>IF($B36&lt;Main!$B$10,0,HLOOKUP(CL36,ReplacementRates!$A$3:$BE$59,ReplacementRates!$A35-5,1))*IF(Main!$B$30=1,Main!$B$31,(IF(OptimumBenefits!$B36&lt;20,Main!$B$31,IF(OptimumBenefits!$B36&lt;25,Main!$B$32,IF(OptimumBenefits!$B36&lt;30,Main!$B$33,Main!$B$34)))))*OptimumBenefits!$B36</f>
        <v>0.81600000000000006</v>
      </c>
      <c r="CN36" s="418">
        <f ca="1">CM36*IF($B36=Salary!$B36,Salary!$I36,"")</f>
        <v>67471.344181936336</v>
      </c>
      <c r="CO36" s="419">
        <f ca="1">IF($B36&lt;Main!$B$10,0,(VLOOKUP(CL36,'Survival Probability'!$A$3:$F$98,6)/(1+Main!$B$5)^(OptimumBenefits!CL36-OptimumBenefits!$A36))*(VLOOKUP(CL36,'Survival Probability'!$A$3:$F$98,3)/VLOOKUP($A36,'Survival Probability'!$A$3:$F$98,3)))</f>
        <v>3.212159988390527</v>
      </c>
      <c r="CP36" s="282">
        <f t="shared" si="34"/>
        <v>0</v>
      </c>
      <c r="CQ36" s="200">
        <f t="shared" ref="CQ36:FB36" si="2089">CQ35</f>
        <v>43</v>
      </c>
      <c r="CR36" s="416">
        <f>IF($B36&lt;Main!$B$10,0,HLOOKUP(CQ36,ReplacementRates!$A$3:$BE$59,ReplacementRates!$A35-5,1))*IF(Main!$B$30=1,Main!$B$31,(IF(OptimumBenefits!$B36&lt;20,Main!$B$31,IF(OptimumBenefits!$B36&lt;25,Main!$B$32,IF(OptimumBenefits!$B36&lt;30,Main!$B$33,Main!$B$34)))))*OptimumBenefits!$B36</f>
        <v>0.81600000000000006</v>
      </c>
      <c r="CS36" s="418">
        <f ca="1">CR36*IF($B36=Salary!$B36,Salary!$I36,"")</f>
        <v>67471.344181936336</v>
      </c>
      <c r="CT36" s="419">
        <f ca="1">IF($B36&lt;Main!$B$10,0,(VLOOKUP(CQ36,'Survival Probability'!$A$3:$F$98,6)/(1+Main!$B$5)^(OptimumBenefits!CQ36-OptimumBenefits!$A36))*(VLOOKUP(CQ36,'Survival Probability'!$A$3:$F$98,3)/VLOOKUP($A36,'Survival Probability'!$A$3:$F$98,3)))</f>
        <v>3.0004694923394046</v>
      </c>
      <c r="CU36" s="282">
        <f t="shared" si="36"/>
        <v>0</v>
      </c>
      <c r="CV36" s="200">
        <f t="shared" ref="CV36:FG36" si="2090">CV35</f>
        <v>44</v>
      </c>
      <c r="CW36" s="416">
        <f>IF($B36&lt;Main!$B$10,0,HLOOKUP(CV36,ReplacementRates!$A$3:$BE$59,ReplacementRates!$A35-5,1))*IF(Main!$B$30=1,Main!$B$31,(IF(OptimumBenefits!$B36&lt;20,Main!$B$31,IF(OptimumBenefits!$B36&lt;25,Main!$B$32,IF(OptimumBenefits!$B36&lt;30,Main!$B$33,Main!$B$34)))))*OptimumBenefits!$B36</f>
        <v>0.81600000000000006</v>
      </c>
      <c r="CX36" s="418">
        <f ca="1">CW36*IF($B36=Salary!$B36,Salary!$I36,"")</f>
        <v>67471.344181936336</v>
      </c>
      <c r="CY36" s="419">
        <f ca="1">IF($B36&lt;Main!$B$10,0,(VLOOKUP(CV36,'Survival Probability'!$A$3:$F$98,6)/(1+Main!$B$5)^(OptimumBenefits!CV36-OptimumBenefits!$A36))*(VLOOKUP(CV36,'Survival Probability'!$A$3:$F$98,3)/VLOOKUP($A36,'Survival Probability'!$A$3:$F$98,3)))</f>
        <v>2.8026247522324832</v>
      </c>
      <c r="CZ36" s="282">
        <f t="shared" si="38"/>
        <v>0</v>
      </c>
      <c r="DA36" s="200">
        <f t="shared" ref="DA36:FL36" si="2091">DA35</f>
        <v>45</v>
      </c>
      <c r="DB36" s="416">
        <f>IF($B36&lt;Main!$B$10,0,HLOOKUP(DA36,ReplacementRates!$A$3:$BE$59,ReplacementRates!$A35-5,1))*IF(Main!$B$30=1,Main!$B$31,(IF(OptimumBenefits!$B36&lt;20,Main!$B$31,IF(OptimumBenefits!$B36&lt;25,Main!$B$32,IF(OptimumBenefits!$B36&lt;30,Main!$B$33,Main!$B$34)))))*OptimumBenefits!$B36</f>
        <v>0.81600000000000006</v>
      </c>
      <c r="DC36" s="418">
        <f ca="1">DB36*IF($B36=Salary!$B36,Salary!$I36,"")</f>
        <v>67471.344181936336</v>
      </c>
      <c r="DD36" s="419">
        <f ca="1">IF($B36&lt;Main!$B$10,0,(VLOOKUP(DA36,'Survival Probability'!$A$3:$F$98,6)/(1+Main!$B$5)^(OptimumBenefits!DA36-OptimumBenefits!$A36))*(VLOOKUP(DA36,'Survival Probability'!$A$3:$F$98,3)/VLOOKUP($A36,'Survival Probability'!$A$3:$F$98,3)))</f>
        <v>47.537153445801806</v>
      </c>
      <c r="DE36" s="282">
        <f t="shared" si="40"/>
        <v>0</v>
      </c>
      <c r="DF36" s="200">
        <f t="shared" ref="DF36:FQ36" si="2092">DF35</f>
        <v>46</v>
      </c>
      <c r="DG36" s="416">
        <f>IF($B36&lt;Main!$B$10,0,HLOOKUP(DF36,ReplacementRates!$A$3:$BE$59,ReplacementRates!$A35-5,1))*IF(Main!$B$30=1,Main!$B$31,(IF(OptimumBenefits!$B36&lt;20,Main!$B$31,IF(OptimumBenefits!$B36&lt;25,Main!$B$32,IF(OptimumBenefits!$B36&lt;30,Main!$B$33,Main!$B$34)))))*OptimumBenefits!$B36</f>
        <v>0.81600000000000006</v>
      </c>
      <c r="DH36" s="418">
        <f ca="1">DG36*IF($B36=Salary!$B36,Salary!$I36,"")</f>
        <v>67471.344181936336</v>
      </c>
      <c r="DI36" s="419">
        <f ca="1">IF($B36&lt;Main!$B$10,0,(VLOOKUP(DF36,'Survival Probability'!$A$3:$F$98,6)/(1+Main!$B$5)^(OptimumBenefits!DF36-OptimumBenefits!$A36))*(VLOOKUP(DF36,'Survival Probability'!$A$3:$F$98,3)/VLOOKUP($A36,'Survival Probability'!$A$3:$F$98,3)))</f>
        <v>44.125167691427386</v>
      </c>
      <c r="DJ36" s="282">
        <f t="shared" si="42"/>
        <v>0</v>
      </c>
      <c r="DK36" s="200">
        <f t="shared" ref="DK36:FV36" si="2093">DK35</f>
        <v>47</v>
      </c>
      <c r="DL36" s="416">
        <f>IF($B36&lt;Main!$B$10,0,HLOOKUP(DK36,ReplacementRates!$A$3:$BE$59,ReplacementRates!$A35-5,1))*IF(Main!$B$30=1,Main!$B$31,(IF(OptimumBenefits!$B36&lt;20,Main!$B$31,IF(OptimumBenefits!$B36&lt;25,Main!$B$32,IF(OptimumBenefits!$B36&lt;30,Main!$B$33,Main!$B$34)))))*OptimumBenefits!$B36</f>
        <v>0.81600000000000006</v>
      </c>
      <c r="DM36" s="418">
        <f ca="1">DL36*IF($B36=Salary!$B36,Salary!$I36,"")</f>
        <v>67471.344181936336</v>
      </c>
      <c r="DN36" s="419">
        <f ca="1">IF($B36&lt;Main!$B$10,0,(VLOOKUP(DK36,'Survival Probability'!$A$3:$F$98,6)/(1+Main!$B$5)^(OptimumBenefits!DK36-OptimumBenefits!$A36))*(VLOOKUP(DK36,'Survival Probability'!$A$3:$F$98,3)/VLOOKUP($A36,'Survival Probability'!$A$3:$F$98,3)))</f>
        <v>40.943235598690343</v>
      </c>
      <c r="DO36" s="282">
        <f t="shared" si="44"/>
        <v>0</v>
      </c>
      <c r="DP36" s="200">
        <f t="shared" ref="DP36:GA36" si="2094">DP35</f>
        <v>48</v>
      </c>
      <c r="DQ36" s="416">
        <f>IF($B36&lt;Main!$B$10,0,HLOOKUP(DP36,ReplacementRates!$A$3:$BE$59,ReplacementRates!$A35-5,1))*IF(Main!$B$30=1,Main!$B$31,(IF(OptimumBenefits!$B36&lt;20,Main!$B$31,IF(OptimumBenefits!$B36&lt;25,Main!$B$32,IF(OptimumBenefits!$B36&lt;30,Main!$B$33,Main!$B$34)))))*OptimumBenefits!$B36</f>
        <v>0.81600000000000006</v>
      </c>
      <c r="DR36" s="418">
        <f ca="1">DQ36*IF($B36=Salary!$B36,Salary!$I36,"")</f>
        <v>67471.344181936336</v>
      </c>
      <c r="DS36" s="419">
        <f ca="1">IF($B36&lt;Main!$B$10,0,(VLOOKUP(DP36,'Survival Probability'!$A$3:$F$98,6)/(1+Main!$B$5)^(OptimumBenefits!DP36-OptimumBenefits!$A36))*(VLOOKUP(DP36,'Survival Probability'!$A$3:$F$98,3)/VLOOKUP($A36,'Survival Probability'!$A$3:$F$98,3)))</f>
        <v>37.976214248451832</v>
      </c>
      <c r="DT36" s="282">
        <f t="shared" si="46"/>
        <v>0</v>
      </c>
      <c r="DU36" s="200">
        <f t="shared" ref="DU36:GF36" si="2095">DU35</f>
        <v>49</v>
      </c>
      <c r="DV36" s="416">
        <f>IF($B36&lt;Main!$B$10,0,HLOOKUP(DU36,ReplacementRates!$A$3:$BE$59,ReplacementRates!$A35-5,1))*IF(Main!$B$30=1,Main!$B$31,(IF(OptimumBenefits!$B36&lt;20,Main!$B$31,IF(OptimumBenefits!$B36&lt;25,Main!$B$32,IF(OptimumBenefits!$B36&lt;30,Main!$B$33,Main!$B$34)))))*OptimumBenefits!$B36</f>
        <v>0.81600000000000006</v>
      </c>
      <c r="DW36" s="418">
        <f ca="1">DV36*IF($B36=Salary!$B36,Salary!$I36,"")</f>
        <v>67471.344181936336</v>
      </c>
      <c r="DX36" s="419">
        <f ca="1">IF($B36&lt;Main!$B$10,0,(VLOOKUP(DU36,'Survival Probability'!$A$3:$F$98,6)/(1+Main!$B$5)^(OptimumBenefits!DU36-OptimumBenefits!$A36))*(VLOOKUP(DU36,'Survival Probability'!$A$3:$F$98,3)/VLOOKUP($A36,'Survival Probability'!$A$3:$F$98,3)))</f>
        <v>35.209942848327721</v>
      </c>
      <c r="DY36" s="282">
        <f t="shared" si="48"/>
        <v>0</v>
      </c>
      <c r="DZ36" s="200">
        <f t="shared" ref="DZ36:GK36" si="2096">DZ35</f>
        <v>50</v>
      </c>
      <c r="EA36" s="416">
        <f>IF($B36&lt;Main!$B$10,0,HLOOKUP(DZ36,ReplacementRates!$A$3:$BE$59,ReplacementRates!$A35-5,1))*IF(Main!$B$30=1,Main!$B$31,(IF(OptimumBenefits!$B36&lt;20,Main!$B$31,IF(OptimumBenefits!$B36&lt;25,Main!$B$32,IF(OptimumBenefits!$B36&lt;30,Main!$B$33,Main!$B$34)))))*OptimumBenefits!$B36</f>
        <v>0.81600000000000006</v>
      </c>
      <c r="EB36" s="418">
        <f ca="1">EA36*IF($B36=Salary!$B36,Salary!$I36,"")</f>
        <v>67471.344181936336</v>
      </c>
      <c r="EC36" s="419">
        <f ca="1">IF($B36&lt;Main!$B$10,0,(VLOOKUP(DZ36,'Survival Probability'!$A$3:$F$98,6)/(1+Main!$B$5)^(OptimumBenefits!DZ36-OptimumBenefits!$A36))*(VLOOKUP(DZ36,'Survival Probability'!$A$3:$F$98,3)/VLOOKUP($A36,'Survival Probability'!$A$3:$F$98,3)))</f>
        <v>32.631181514780096</v>
      </c>
      <c r="ED36" s="282">
        <f t="shared" si="50"/>
        <v>0</v>
      </c>
      <c r="EE36" s="200">
        <f t="shared" ref="EE36:GP36" si="2097">EE35</f>
        <v>51</v>
      </c>
      <c r="EF36" s="416">
        <f>IF($B36&lt;Main!$B$10,0,HLOOKUP(EE36,ReplacementRates!$A$3:$BE$59,ReplacementRates!$A35-5,1))*IF(Main!$B$30=1,Main!$B$31,(IF(OptimumBenefits!$B36&lt;20,Main!$B$31,IF(OptimumBenefits!$B36&lt;25,Main!$B$32,IF(OptimumBenefits!$B36&lt;30,Main!$B$33,Main!$B$34)))))*OptimumBenefits!$B36</f>
        <v>0.81600000000000006</v>
      </c>
      <c r="EG36" s="418">
        <f ca="1">EF36*IF($B36=Salary!$B36,Salary!$I36,"")</f>
        <v>67471.344181936336</v>
      </c>
      <c r="EH36" s="419">
        <f ca="1">IF($B36&lt;Main!$B$10,0,(VLOOKUP(EE36,'Survival Probability'!$A$3:$F$98,6)/(1+Main!$B$5)^(OptimumBenefits!EE36-OptimumBenefits!$A36))*(VLOOKUP(EE36,'Survival Probability'!$A$3:$F$98,3)/VLOOKUP($A36,'Survival Probability'!$A$3:$F$98,3)))</f>
        <v>30.227553361249527</v>
      </c>
      <c r="EI36" s="282">
        <f t="shared" si="52"/>
        <v>0</v>
      </c>
      <c r="EJ36" s="200">
        <f t="shared" ref="EJ36:GU36" si="2098">EJ35</f>
        <v>52</v>
      </c>
      <c r="EK36" s="416">
        <f>IF($B36&lt;Main!$B$10,0,HLOOKUP(EJ36,ReplacementRates!$A$3:$BE$59,ReplacementRates!$A35-5,1))*IF(Main!$B$30=1,Main!$B$31,(IF(OptimumBenefits!$B36&lt;20,Main!$B$31,IF(OptimumBenefits!$B36&lt;25,Main!$B$32,IF(OptimumBenefits!$B36&lt;30,Main!$B$33,Main!$B$34)))))*OptimumBenefits!$B36</f>
        <v>0.81600000000000006</v>
      </c>
      <c r="EL36" s="418">
        <f ca="1">EK36*IF($B36=Salary!$B36,Salary!$I36,"")</f>
        <v>67471.344181936336</v>
      </c>
      <c r="EM36" s="419">
        <f ca="1">IF($B36&lt;Main!$B$10,0,(VLOOKUP(EJ36,'Survival Probability'!$A$3:$F$98,6)/(1+Main!$B$5)^(OptimumBenefits!EJ36-OptimumBenefits!$A36))*(VLOOKUP(EJ36,'Survival Probability'!$A$3:$F$98,3)/VLOOKUP($A36,'Survival Probability'!$A$3:$F$98,3)))</f>
        <v>27.987489637683719</v>
      </c>
      <c r="EN36" s="282">
        <f t="shared" si="54"/>
        <v>0</v>
      </c>
      <c r="EO36" s="200">
        <f t="shared" ref="EO36:GZ36" si="2099">EO35</f>
        <v>53</v>
      </c>
      <c r="EP36" s="416">
        <f>IF($B36&lt;Main!$B$10,0,HLOOKUP(EO36,ReplacementRates!$A$3:$BE$59,ReplacementRates!$A35-5,1))*IF(Main!$B$30=1,Main!$B$31,(IF(OptimumBenefits!$B36&lt;20,Main!$B$31,IF(OptimumBenefits!$B36&lt;25,Main!$B$32,IF(OptimumBenefits!$B36&lt;30,Main!$B$33,Main!$B$34)))))*OptimumBenefits!$B36</f>
        <v>0.81600000000000006</v>
      </c>
      <c r="EQ36" s="418">
        <f ca="1">EP36*IF($B36=Salary!$B36,Salary!$I36,"")</f>
        <v>67471.344181936336</v>
      </c>
      <c r="ER36" s="419">
        <f ca="1">IF($B36&lt;Main!$B$10,0,(VLOOKUP(EO36,'Survival Probability'!$A$3:$F$98,6)/(1+Main!$B$5)^(OptimumBenefits!EO36-OptimumBenefits!$A36))*(VLOOKUP(EO36,'Survival Probability'!$A$3:$F$98,3)/VLOOKUP($A36,'Survival Probability'!$A$3:$F$98,3)))</f>
        <v>25.900189610543453</v>
      </c>
      <c r="ES36" s="282">
        <f t="shared" si="56"/>
        <v>0</v>
      </c>
      <c r="ET36" s="200">
        <f t="shared" ref="ET36:HE36" si="2100">ET35</f>
        <v>54</v>
      </c>
      <c r="EU36" s="416">
        <f>IF($B36&lt;Main!$B$10,0,HLOOKUP(ET36,ReplacementRates!$A$3:$BE$59,ReplacementRates!$A35-5,1))*IF(Main!$B$30=1,Main!$B$31,(IF(OptimumBenefits!$B36&lt;20,Main!$B$31,IF(OptimumBenefits!$B36&lt;25,Main!$B$32,IF(OptimumBenefits!$B36&lt;30,Main!$B$33,Main!$B$34)))))*OptimumBenefits!$B36</f>
        <v>0.81600000000000006</v>
      </c>
      <c r="EV36" s="418">
        <f ca="1">EU36*IF($B36=Salary!$B36,Salary!$I36,"")</f>
        <v>67471.344181936336</v>
      </c>
      <c r="EW36" s="419">
        <f ca="1">IF($B36&lt;Main!$B$10,0,(VLOOKUP(ET36,'Survival Probability'!$A$3:$F$98,6)/(1+Main!$B$5)^(OptimumBenefits!ET36-OptimumBenefits!$A36))*(VLOOKUP(ET36,'Survival Probability'!$A$3:$F$98,3)/VLOOKUP($A36,'Survival Probability'!$A$3:$F$98,3)))</f>
        <v>23.955556798984695</v>
      </c>
      <c r="EX36" s="282">
        <f t="shared" si="58"/>
        <v>0</v>
      </c>
      <c r="EY36" s="200">
        <f t="shared" ref="EY36:HJ36" si="2101">EY35</f>
        <v>55</v>
      </c>
      <c r="EZ36" s="416">
        <f>IF($B36&lt;Main!$B$10,0,HLOOKUP(EY36,ReplacementRates!$A$3:$BE$59,ReplacementRates!$A35-5,1))*IF(Main!$B$30=1,Main!$B$31,(IF(OptimumBenefits!$B36&lt;20,Main!$B$31,IF(OptimumBenefits!$B36&lt;25,Main!$B$32,IF(OptimumBenefits!$B36&lt;30,Main!$B$33,Main!$B$34)))))*OptimumBenefits!$B36</f>
        <v>0.81600000000000006</v>
      </c>
      <c r="FA36" s="418">
        <f ca="1">EZ36*IF($B36=Salary!$B36,Salary!$I36,"")</f>
        <v>67471.344181936336</v>
      </c>
      <c r="FB36" s="419">
        <f ca="1">IF($B36&lt;Main!$B$10,0,(VLOOKUP(EY36,'Survival Probability'!$A$3:$F$98,6)/(1+Main!$B$5)^(OptimumBenefits!EY36-OptimumBenefits!$A36))*(VLOOKUP(EY36,'Survival Probability'!$A$3:$F$98,3)/VLOOKUP($A36,'Survival Probability'!$A$3:$F$98,3)))</f>
        <v>22.144151991727679</v>
      </c>
      <c r="FC36" s="282">
        <f t="shared" si="60"/>
        <v>0</v>
      </c>
      <c r="FD36" s="200">
        <f t="shared" ref="FD36:HO36" si="2102">FD35</f>
        <v>56</v>
      </c>
      <c r="FE36" s="416">
        <f>IF($B36&lt;Main!$B$10,0,HLOOKUP(FD36,ReplacementRates!$A$3:$BE$59,ReplacementRates!$A35-5,1))*IF(Main!$B$30=1,Main!$B$31,(IF(OptimumBenefits!$B36&lt;20,Main!$B$31,IF(OptimumBenefits!$B36&lt;25,Main!$B$32,IF(OptimumBenefits!$B36&lt;30,Main!$B$33,Main!$B$34)))))*OptimumBenefits!$B36</f>
        <v>0.81600000000000006</v>
      </c>
      <c r="FF36" s="418">
        <f ca="1">FE36*IF($B36=Salary!$B36,Salary!$I36,"")</f>
        <v>67471.344181936336</v>
      </c>
      <c r="FG36" s="419">
        <f ca="1">IF($B36&lt;Main!$B$10,0,(VLOOKUP(FD36,'Survival Probability'!$A$3:$F$98,6)/(1+Main!$B$5)^(OptimumBenefits!FD36-OptimumBenefits!$A36))*(VLOOKUP(FD36,'Survival Probability'!$A$3:$F$98,3)/VLOOKUP($A36,'Survival Probability'!$A$3:$F$98,3)))</f>
        <v>20.457150566724053</v>
      </c>
      <c r="FH36" s="282">
        <f t="shared" si="62"/>
        <v>0</v>
      </c>
      <c r="FI36" s="200">
        <f t="shared" ref="FI36:HT36" si="2103">FI35</f>
        <v>57</v>
      </c>
      <c r="FJ36" s="416">
        <f>IF($B36&lt;Main!$B$10,0,HLOOKUP(FI36,ReplacementRates!$A$3:$BE$59,ReplacementRates!$A35-5,1))*IF(Main!$B$30=1,Main!$B$31,(IF(OptimumBenefits!$B36&lt;20,Main!$B$31,IF(OptimumBenefits!$B36&lt;25,Main!$B$32,IF(OptimumBenefits!$B36&lt;30,Main!$B$33,Main!$B$34)))))*OptimumBenefits!$B36</f>
        <v>0.81600000000000006</v>
      </c>
      <c r="FK36" s="418">
        <f ca="1">FJ36*IF($B36=Salary!$B36,Salary!$I36,"")</f>
        <v>67471.344181936336</v>
      </c>
      <c r="FL36" s="419">
        <f ca="1">IF($B36&lt;Main!$B$10,0,(VLOOKUP(FI36,'Survival Probability'!$A$3:$F$98,6)/(1+Main!$B$5)^(OptimumBenefits!FI36-OptimumBenefits!$A36))*(VLOOKUP(FI36,'Survival Probability'!$A$3:$F$98,3)/VLOOKUP($A36,'Survival Probability'!$A$3:$F$98,3)))</f>
        <v>18.886300963912987</v>
      </c>
      <c r="FM36" s="282">
        <f t="shared" si="64"/>
        <v>0</v>
      </c>
      <c r="FN36" s="200">
        <f t="shared" ref="FN36:HY36" si="2104">FN35</f>
        <v>58</v>
      </c>
      <c r="FO36" s="416">
        <f>IF($B36&lt;Main!$B$10,0,HLOOKUP(FN36,ReplacementRates!$A$3:$BE$59,ReplacementRates!$A35-5,1))*IF(Main!$B$30=1,Main!$B$31,(IF(OptimumBenefits!$B36&lt;20,Main!$B$31,IF(OptimumBenefits!$B36&lt;25,Main!$B$32,IF(OptimumBenefits!$B36&lt;30,Main!$B$33,Main!$B$34)))))*OptimumBenefits!$B36</f>
        <v>0.81600000000000006</v>
      </c>
      <c r="FP36" s="418">
        <f ca="1">FO36*IF($B36=Salary!$B36,Salary!$I36,"")</f>
        <v>67471.344181936336</v>
      </c>
      <c r="FQ36" s="419">
        <f ca="1">IF($B36&lt;Main!$B$10,0,(VLOOKUP(FN36,'Survival Probability'!$A$3:$F$98,6)/(1+Main!$B$5)^(OptimumBenefits!FN36-OptimumBenefits!$A36))*(VLOOKUP(FN36,'Survival Probability'!$A$3:$F$98,3)/VLOOKUP($A36,'Survival Probability'!$A$3:$F$98,3)))</f>
        <v>17.42396169173502</v>
      </c>
      <c r="FR36" s="282">
        <f t="shared" si="66"/>
        <v>0</v>
      </c>
      <c r="FS36" s="200">
        <f t="shared" ref="FS36:ID36" si="2105">FS35</f>
        <v>59</v>
      </c>
      <c r="FT36" s="416">
        <f>IF($B36&lt;Main!$B$10,0,HLOOKUP(FS36,ReplacementRates!$A$3:$BE$59,ReplacementRates!$A35-5,1))*IF(Main!$B$30=1,Main!$B$31,(IF(OptimumBenefits!$B36&lt;20,Main!$B$31,IF(OptimumBenefits!$B36&lt;25,Main!$B$32,IF(OptimumBenefits!$B36&lt;30,Main!$B$33,Main!$B$34)))))*OptimumBenefits!$B36</f>
        <v>0.81600000000000006</v>
      </c>
      <c r="FU36" s="418">
        <f ca="1">FT36*IF($B36=Salary!$B36,Salary!$I36,"")</f>
        <v>67471.344181936336</v>
      </c>
      <c r="FV36" s="419">
        <f ca="1">IF($B36&lt;Main!$B$10,0,(VLOOKUP(FS36,'Survival Probability'!$A$3:$F$98,6)/(1+Main!$B$5)^(OptimumBenefits!FS36-OptimumBenefits!$A36))*(VLOOKUP(FS36,'Survival Probability'!$A$3:$F$98,3)/VLOOKUP($A36,'Survival Probability'!$A$3:$F$98,3)))</f>
        <v>16.062975106817351</v>
      </c>
      <c r="FW36" s="282">
        <f t="shared" ca="1" si="68"/>
        <v>1083790.522017949</v>
      </c>
      <c r="FX36" s="200">
        <f t="shared" ref="FX36:II36" si="2106">FX35</f>
        <v>60</v>
      </c>
      <c r="FY36" s="416">
        <f>IF($B36&lt;Main!$B$10,0,HLOOKUP(FX36,ReplacementRates!$A$3:$BE$59,ReplacementRates!$A35-5,1))*IF(Main!$B$30=1,Main!$B$31,(IF(OptimumBenefits!$B36&lt;20,Main!$B$31,IF(OptimumBenefits!$B36&lt;25,Main!$B$32,IF(OptimumBenefits!$B36&lt;30,Main!$B$33,Main!$B$34)))))*OptimumBenefits!$B36</f>
        <v>0.81600000000000006</v>
      </c>
      <c r="FZ36" s="418">
        <f ca="1">FY36*IF($B36=Salary!$B36,Salary!$I36,"")</f>
        <v>67471.344181936336</v>
      </c>
      <c r="GA36" s="419">
        <f ca="1">IF($B36&lt;Main!$B$10,0,(VLOOKUP(FX36,'Survival Probability'!$A$3:$F$98,6)/(1+Main!$B$5)^(OptimumBenefits!FX36-OptimumBenefits!$A36))*(VLOOKUP(FX36,'Survival Probability'!$A$3:$F$98,3)/VLOOKUP($A36,'Survival Probability'!$A$3:$F$98,3)))</f>
        <v>14.796635664850053</v>
      </c>
      <c r="GB36" s="282">
        <f t="shared" ca="1" si="70"/>
        <v>998348.89767781226</v>
      </c>
      <c r="GC36" s="200">
        <f t="shared" ref="GC36:IN36" si="2107">GC35</f>
        <v>61</v>
      </c>
      <c r="GD36" s="416">
        <f>IF($B36&lt;Main!$B$10,0,HLOOKUP(GC36,ReplacementRates!$A$3:$BE$59,ReplacementRates!$A35-5,1))*IF(Main!$B$30=1,Main!$B$31,(IF(OptimumBenefits!$B36&lt;20,Main!$B$31,IF(OptimumBenefits!$B36&lt;25,Main!$B$32,IF(OptimumBenefits!$B36&lt;30,Main!$B$33,Main!$B$34)))))*OptimumBenefits!$B36</f>
        <v>0.81600000000000006</v>
      </c>
      <c r="GE36" s="418">
        <f ca="1">GD36*IF($B36=Salary!$B36,Salary!$I36,"")</f>
        <v>67471.344181936336</v>
      </c>
      <c r="GF36" s="419">
        <f ca="1">IF($B36&lt;Main!$B$10,0,(VLOOKUP(GC36,'Survival Probability'!$A$3:$F$98,6)/(1+Main!$B$5)^(OptimumBenefits!GC36-OptimumBenefits!$A36))*(VLOOKUP(GC36,'Survival Probability'!$A$3:$F$98,3)/VLOOKUP($A36,'Survival Probability'!$A$3:$F$98,3)))</f>
        <v>13.618661823102197</v>
      </c>
      <c r="GG36" s="282">
        <f t="shared" ca="1" si="72"/>
        <v>918869.41916392499</v>
      </c>
      <c r="GH36" s="200">
        <f t="shared" ref="GH36:IS36" si="2108">GH35</f>
        <v>62</v>
      </c>
      <c r="GI36" s="416">
        <f>IF($B36&lt;Main!$B$10,0,HLOOKUP(GH36,ReplacementRates!$A$3:$BE$59,ReplacementRates!$A35-5,1))*IF(Main!$B$30=1,Main!$B$31,(IF(OptimumBenefits!$B36&lt;20,Main!$B$31,IF(OptimumBenefits!$B36&lt;25,Main!$B$32,IF(OptimumBenefits!$B36&lt;30,Main!$B$33,Main!$B$34)))))*OptimumBenefits!$B36</f>
        <v>0.81600000000000006</v>
      </c>
      <c r="GJ36" s="418">
        <f ca="1">GI36*IF($B36=Salary!$B36,Salary!$I36,"")</f>
        <v>67471.344181936336</v>
      </c>
      <c r="GK36" s="419">
        <f ca="1">IF($B36&lt;Main!$B$10,0,(VLOOKUP(GH36,'Survival Probability'!$A$3:$F$98,6)/(1+Main!$B$5)^(OptimumBenefits!GH36-OptimumBenefits!$A36))*(VLOOKUP(GH36,'Survival Probability'!$A$3:$F$98,3)/VLOOKUP($A36,'Survival Probability'!$A$3:$F$98,3)))</f>
        <v>12.523168791774308</v>
      </c>
      <c r="GL36" s="282">
        <f t="shared" ca="1" si="74"/>
        <v>844955.03179828823</v>
      </c>
      <c r="GM36" s="200">
        <f t="shared" ref="GM36:IX36" si="2109">GM35</f>
        <v>63</v>
      </c>
      <c r="GN36" s="416">
        <f>IF($B36&lt;Main!$B$10,0,HLOOKUP(GM36,ReplacementRates!$A$3:$BE$59,ReplacementRates!$A35-5,1))*IF(Main!$B$30=1,Main!$B$31,(IF(OptimumBenefits!$B36&lt;20,Main!$B$31,IF(OptimumBenefits!$B36&lt;25,Main!$B$32,IF(OptimumBenefits!$B36&lt;30,Main!$B$33,Main!$B$34)))))*OptimumBenefits!$B36</f>
        <v>0.81600000000000006</v>
      </c>
      <c r="GO36" s="418">
        <f ca="1">GN36*IF($B36=Salary!$B36,Salary!$I36,"")</f>
        <v>67471.344181936336</v>
      </c>
      <c r="GP36" s="419">
        <f ca="1">IF($B36&lt;Main!$B$10,0,(VLOOKUP(GM36,'Survival Probability'!$A$3:$F$98,6)/(1+Main!$B$5)^(OptimumBenefits!GM36-OptimumBenefits!$A36))*(VLOOKUP(GM36,'Survival Probability'!$A$3:$F$98,3)/VLOOKUP($A36,'Survival Probability'!$A$3:$F$98,3)))</f>
        <v>11.504736844134253</v>
      </c>
      <c r="GQ36" s="282">
        <f t="shared" ca="1" si="76"/>
        <v>776240.05933318625</v>
      </c>
      <c r="GR36" s="200">
        <f t="shared" ref="GR36:JC36" si="2110">GR35</f>
        <v>64</v>
      </c>
      <c r="GS36" s="416">
        <f>IF($B36&lt;Main!$B$10,0,HLOOKUP(GR36,ReplacementRates!$A$3:$BE$59,ReplacementRates!$A35-5,1))*IF(Main!$B$30=1,Main!$B$31,(IF(OptimumBenefits!$B36&lt;20,Main!$B$31,IF(OptimumBenefits!$B36&lt;25,Main!$B$32,IF(OptimumBenefits!$B36&lt;30,Main!$B$33,Main!$B$34)))))*OptimumBenefits!$B36</f>
        <v>0.81600000000000006</v>
      </c>
      <c r="GT36" s="418">
        <f ca="1">GS36*IF($B36=Salary!$B36,Salary!$I36,"")</f>
        <v>67471.344181936336</v>
      </c>
      <c r="GU36" s="419">
        <f ca="1">IF($B36&lt;Main!$B$10,0,(VLOOKUP(GR36,'Survival Probability'!$A$3:$F$98,6)/(1+Main!$B$5)^(OptimumBenefits!GR36-OptimumBenefits!$A36))*(VLOOKUP(GR36,'Survival Probability'!$A$3:$F$98,3)/VLOOKUP($A36,'Survival Probability'!$A$3:$F$98,3)))</f>
        <v>10.558274194011663</v>
      </c>
      <c r="GV36" s="282">
        <f t="shared" ca="1" si="78"/>
        <v>712380.95211141731</v>
      </c>
      <c r="GW36" s="200">
        <f t="shared" ref="GW36:JH36" si="2111">GW35</f>
        <v>65</v>
      </c>
      <c r="GX36" s="416">
        <f>IF($B36&lt;Main!$B$10,0,HLOOKUP(GW36,ReplacementRates!$A$3:$BE$59,ReplacementRates!$A35-5,1))*IF(Main!$B$30=1,Main!$B$31,(IF(OptimumBenefits!$B36&lt;20,Main!$B$31,IF(OptimumBenefits!$B36&lt;25,Main!$B$32,IF(OptimumBenefits!$B36&lt;30,Main!$B$33,Main!$B$34)))))*OptimumBenefits!$B36</f>
        <v>0.81600000000000006</v>
      </c>
      <c r="GY36" s="418">
        <f ca="1">GX36*IF($B36=Salary!$B36,Salary!$I36,"")</f>
        <v>67471.344181936336</v>
      </c>
      <c r="GZ36" s="419">
        <f ca="1">IF($B36&lt;Main!$B$10,0,(VLOOKUP(GW36,'Survival Probability'!$A$3:$F$98,6)/(1+Main!$B$5)^(OptimumBenefits!GW36-OptimumBenefits!$A36))*(VLOOKUP(GW36,'Survival Probability'!$A$3:$F$98,3)/VLOOKUP($A36,'Survival Probability'!$A$3:$F$98,3)))</f>
        <v>9.6789988464832071</v>
      </c>
      <c r="HA36" s="282">
        <f t="shared" ca="1" si="80"/>
        <v>653055.06250763324</v>
      </c>
      <c r="HB36" s="200">
        <f t="shared" ref="HB36:JM36" si="2112">HB35</f>
        <v>66</v>
      </c>
      <c r="HC36" s="416">
        <f>IF($B36&lt;Main!$B$10,0,HLOOKUP(HB36,ReplacementRates!$A$3:$BE$59,ReplacementRates!$A35-5,1))*IF(Main!$B$30=1,Main!$B$31,(IF(OptimumBenefits!$B36&lt;20,Main!$B$31,IF(OptimumBenefits!$B36&lt;25,Main!$B$32,IF(OptimumBenefits!$B36&lt;30,Main!$B$33,Main!$B$34)))))*OptimumBenefits!$B36</f>
        <v>0.81600000000000006</v>
      </c>
      <c r="HD36" s="418">
        <f ca="1">HC36*IF($B36=Salary!$B36,Salary!$I36,"")</f>
        <v>67471.344181936336</v>
      </c>
      <c r="HE36" s="419">
        <f ca="1">IF($B36&lt;Main!$B$10,0,(VLOOKUP(HB36,'Survival Probability'!$A$3:$F$98,6)/(1+Main!$B$5)^(OptimumBenefits!HB36-OptimumBenefits!$A36))*(VLOOKUP(HB36,'Survival Probability'!$A$3:$F$98,3)/VLOOKUP($A36,'Survival Probability'!$A$3:$F$98,3)))</f>
        <v>8.8624210481471746</v>
      </c>
      <c r="HF36" s="282">
        <f t="shared" ca="1" si="82"/>
        <v>597959.46082477504</v>
      </c>
      <c r="HG36" s="200">
        <f t="shared" ref="HG36:JR36" si="2113">HG35</f>
        <v>67</v>
      </c>
      <c r="HH36" s="416">
        <f>IF($B36&lt;Main!$B$10,0,HLOOKUP(HG36,ReplacementRates!$A$3:$BE$59,ReplacementRates!$A35-5,1))*IF(Main!$B$30=1,Main!$B$31,(IF(OptimumBenefits!$B36&lt;20,Main!$B$31,IF(OptimumBenefits!$B36&lt;25,Main!$B$32,IF(OptimumBenefits!$B36&lt;30,Main!$B$33,Main!$B$34)))))*OptimumBenefits!$B36</f>
        <v>0.81600000000000006</v>
      </c>
      <c r="HI36" s="418">
        <f ca="1">HH36*IF($B36=Salary!$B36,Salary!$I36,"")</f>
        <v>67471.344181936336</v>
      </c>
      <c r="HJ36" s="419">
        <f ca="1">IF($B36&lt;Main!$B$10,0,(VLOOKUP(HG36,'Survival Probability'!$A$3:$F$98,6)/(1+Main!$B$5)^(OptimumBenefits!HG36-OptimumBenefits!$A36))*(VLOOKUP(HG36,'Survival Probability'!$A$3:$F$98,3)/VLOOKUP($A36,'Survival Probability'!$A$3:$F$98,3)))</f>
        <v>8.1043307375343865</v>
      </c>
      <c r="HK36" s="282">
        <f t="shared" ca="1" si="84"/>
        <v>546810.08855642856</v>
      </c>
      <c r="HL36" s="200">
        <f t="shared" ref="HL36:JW36" si="2114">HL35</f>
        <v>68</v>
      </c>
      <c r="HM36" s="416">
        <f>IF($B36&lt;Main!$B$10,0,HLOOKUP(HL36,ReplacementRates!$A$3:$BE$59,ReplacementRates!$A35-5,1))*IF(Main!$B$30=1,Main!$B$31,(IF(OptimumBenefits!$B36&lt;20,Main!$B$31,IF(OptimumBenefits!$B36&lt;25,Main!$B$32,IF(OptimumBenefits!$B36&lt;30,Main!$B$33,Main!$B$34)))))*OptimumBenefits!$B36</f>
        <v>0.81600000000000006</v>
      </c>
      <c r="HN36" s="418">
        <f ca="1">HM36*IF($B36=Salary!$B36,Salary!$I36,"")</f>
        <v>67471.344181936336</v>
      </c>
      <c r="HO36" s="419">
        <f ca="1">IF($B36&lt;Main!$B$10,0,(VLOOKUP(HL36,'Survival Probability'!$A$3:$F$98,6)/(1+Main!$B$5)^(OptimumBenefits!HL36-OptimumBenefits!$A36))*(VLOOKUP(HL36,'Survival Probability'!$A$3:$F$98,3)/VLOOKUP($A36,'Survival Probability'!$A$3:$F$98,3)))</f>
        <v>7.4007440410574477</v>
      </c>
      <c r="HP36" s="282">
        <f t="shared" ca="1" si="86"/>
        <v>499338.14839660143</v>
      </c>
      <c r="HQ36" s="200">
        <f t="shared" ref="HQ36:KB36" si="2115">HQ35</f>
        <v>69</v>
      </c>
      <c r="HR36" s="416">
        <f>IF($B36&lt;Main!$B$10,0,HLOOKUP(HQ36,ReplacementRates!$A$3:$BE$59,ReplacementRates!$A35-5,1))*IF(Main!$B$30=1,Main!$B$31,(IF(OptimumBenefits!$B36&lt;20,Main!$B$31,IF(OptimumBenefits!$B36&lt;25,Main!$B$32,IF(OptimumBenefits!$B36&lt;30,Main!$B$33,Main!$B$34)))))*OptimumBenefits!$B36</f>
        <v>0.81600000000000006</v>
      </c>
      <c r="HS36" s="418">
        <f ca="1">HR36*IF($B36=Salary!$B36,Salary!$I36,"")</f>
        <v>67471.344181936336</v>
      </c>
      <c r="HT36" s="419">
        <f ca="1">IF($B36&lt;Main!$B$10,0,(VLOOKUP(HQ36,'Survival Probability'!$A$3:$F$98,6)/(1+Main!$B$5)^(OptimumBenefits!HQ36-OptimumBenefits!$A36))*(VLOOKUP(HQ36,'Survival Probability'!$A$3:$F$98,3)/VLOOKUP($A36,'Survival Probability'!$A$3:$F$98,3)))</f>
        <v>6.7480945539541857</v>
      </c>
      <c r="HU36" s="282">
        <f t="shared" ca="1" si="88"/>
        <v>455303.01022209303</v>
      </c>
      <c r="HV36" s="200">
        <f t="shared" ref="HV36:KG36" si="2116">HV35</f>
        <v>70</v>
      </c>
      <c r="HW36" s="416">
        <f>IF($B36&lt;Main!$B$10,0,HLOOKUP(HV36,ReplacementRates!$A$3:$BE$59,ReplacementRates!$A35-5,1))*IF(Main!$B$30=1,Main!$B$31,(IF(OptimumBenefits!$B36&lt;20,Main!$B$31,IF(OptimumBenefits!$B36&lt;25,Main!$B$32,IF(OptimumBenefits!$B36&lt;30,Main!$B$33,Main!$B$34)))))*OptimumBenefits!$B36</f>
        <v>0.81600000000000006</v>
      </c>
      <c r="HX36" s="418">
        <f ca="1">HW36*IF($B36=Salary!$B36,Salary!$I36,"")</f>
        <v>67471.344181936336</v>
      </c>
      <c r="HY36" s="419">
        <f ca="1">IF($B36&lt;Main!$B$10,0,(VLOOKUP(HV36,'Survival Probability'!$A$3:$F$98,6)/(1+Main!$B$5)^(OptimumBenefits!HV36-OptimumBenefits!$A36))*(VLOOKUP(HV36,'Survival Probability'!$A$3:$F$98,3)/VLOOKUP($A36,'Survival Probability'!$A$3:$F$98,3)))</f>
        <v>6.1430199524357247</v>
      </c>
      <c r="HZ36" s="282">
        <f t="shared" ca="1" si="90"/>
        <v>414477.81352729298</v>
      </c>
      <c r="IA36" s="200">
        <f t="shared" ref="IA36:KL36" si="2117">IA35</f>
        <v>71</v>
      </c>
      <c r="IB36" s="416">
        <f>IF($B36&lt;Main!$B$10,0,HLOOKUP(IA36,ReplacementRates!$A$3:$BE$59,ReplacementRates!$A35-5,1))*IF(Main!$B$30=1,Main!$B$31,(IF(OptimumBenefits!$B36&lt;20,Main!$B$31,IF(OptimumBenefits!$B36&lt;25,Main!$B$32,IF(OptimumBenefits!$B36&lt;30,Main!$B$33,Main!$B$34)))))*OptimumBenefits!$B36</f>
        <v>0.81600000000000006</v>
      </c>
      <c r="IC36" s="418">
        <f ca="1">IB36*IF($B36=Salary!$B36,Salary!$I36,"")</f>
        <v>67471.344181936336</v>
      </c>
      <c r="ID36" s="419">
        <f ca="1">IF($B36&lt;Main!$B$10,0,(VLOOKUP(IA36,'Survival Probability'!$A$3:$F$98,6)/(1+Main!$B$5)^(OptimumBenefits!IA36-OptimumBenefits!$A36))*(VLOOKUP(IA36,'Survival Probability'!$A$3:$F$98,3)/VLOOKUP($A36,'Survival Probability'!$A$3:$F$98,3)))</f>
        <v>5.5823552308519249</v>
      </c>
      <c r="IE36" s="282">
        <f t="shared" ca="1" si="92"/>
        <v>376649.01112664287</v>
      </c>
      <c r="IF36" s="200">
        <f t="shared" ref="IF36:KP36" si="2118">IF35</f>
        <v>72</v>
      </c>
      <c r="IG36" s="416">
        <f>IF($B36&lt;Main!$B$10,0,HLOOKUP(IF36,ReplacementRates!$A$3:$BE$59,ReplacementRates!$A35-5,1))*IF(Main!$B$30=1,Main!$B$31,(IF(OptimumBenefits!$B36&lt;20,Main!$B$31,IF(OptimumBenefits!$B36&lt;25,Main!$B$32,IF(OptimumBenefits!$B36&lt;30,Main!$B$33,Main!$B$34)))))*OptimumBenefits!$B36</f>
        <v>0.81600000000000006</v>
      </c>
      <c r="IH36" s="418">
        <f ca="1">IG36*IF($B36=Salary!$B36,Salary!$I36,"")</f>
        <v>67471.344181936336</v>
      </c>
      <c r="II36" s="419">
        <f ca="1">IF($B36&lt;Main!$B$10,0,(VLOOKUP(IF36,'Survival Probability'!$A$3:$F$98,6)/(1+Main!$B$5)^(OptimumBenefits!IF36-OptimumBenefits!$A36))*(VLOOKUP(IF36,'Survival Probability'!$A$3:$F$98,3)/VLOOKUP($A36,'Survival Probability'!$A$3:$F$98,3)))</f>
        <v>5.0631236775542625</v>
      </c>
      <c r="IJ36" s="282">
        <f t="shared" ca="1" si="94"/>
        <v>341615.76028397487</v>
      </c>
      <c r="IK36" s="200">
        <f t="shared" ref="IK36:KP36" si="2119">IK35</f>
        <v>73</v>
      </c>
      <c r="IL36" s="416">
        <f>IF($B36&lt;Main!$B$10,0,HLOOKUP(IK36,ReplacementRates!$A$3:$BE$59,ReplacementRates!$A35-5,1))*IF(Main!$B$30=1,Main!$B$31,(IF(OptimumBenefits!$B36&lt;20,Main!$B$31,IF(OptimumBenefits!$B36&lt;25,Main!$B$32,IF(OptimumBenefits!$B36&lt;30,Main!$B$33,Main!$B$34)))))*OptimumBenefits!$B36</f>
        <v>0.81600000000000006</v>
      </c>
      <c r="IM36" s="418">
        <f ca="1">IL36*IF($B36=Salary!$B36,Salary!$I36,"")</f>
        <v>67471.344181936336</v>
      </c>
      <c r="IN36" s="419">
        <f ca="1">IF($B36&lt;Main!$B$10,0,(VLOOKUP(IK36,'Survival Probability'!$A$3:$F$98,6)/(1+Main!$B$5)^(OptimumBenefits!IK36-OptimumBenefits!$A36))*(VLOOKUP(IK36,'Survival Probability'!$A$3:$F$98,3)/VLOOKUP($A36,'Survival Probability'!$A$3:$F$98,3)))</f>
        <v>4.5827696197900529</v>
      </c>
      <c r="IO36" s="282">
        <f t="shared" ca="1" si="96"/>
        <v>309205.6263233762</v>
      </c>
      <c r="IP36" s="200">
        <f t="shared" ref="IP36:KP36" si="2120">IP35</f>
        <v>74</v>
      </c>
      <c r="IQ36" s="416">
        <f>IF($B36&lt;Main!$B$10,0,HLOOKUP(IP36,ReplacementRates!$A$3:$BE$59,ReplacementRates!$A35-5,1))*IF(Main!$B$30=1,Main!$B$31,(IF(OptimumBenefits!$B36&lt;20,Main!$B$31,IF(OptimumBenefits!$B36&lt;25,Main!$B$32,IF(OptimumBenefits!$B36&lt;30,Main!$B$33,Main!$B$34)))))*OptimumBenefits!$B36</f>
        <v>0.81600000000000006</v>
      </c>
      <c r="IR36" s="418">
        <f ca="1">IQ36*IF($B36=Salary!$B36,Salary!$I36,"")</f>
        <v>67471.344181936336</v>
      </c>
      <c r="IS36" s="419">
        <f ca="1">IF($B36&lt;Main!$B$10,0,(VLOOKUP(IP36,'Survival Probability'!$A$3:$F$98,6)/(1+Main!$B$5)^(OptimumBenefits!IP36-OptimumBenefits!$A36))*(VLOOKUP(IP36,'Survival Probability'!$A$3:$F$98,3)/VLOOKUP($A36,'Survival Probability'!$A$3:$F$98,3)))</f>
        <v>4.1391253920163171</v>
      </c>
      <c r="IT36" s="282">
        <f t="shared" ca="1" si="98"/>
        <v>279272.35393692512</v>
      </c>
      <c r="IU36" s="200">
        <f t="shared" ref="IU36:KP36" si="2121">IU35</f>
        <v>75</v>
      </c>
      <c r="IV36" s="416">
        <f>IF($B36&lt;Main!$B$10,0,HLOOKUP(IU36,ReplacementRates!$A$3:$BE$59,ReplacementRates!$A35-5,1))*IF(Main!$B$30=1,Main!$B$31,(IF(OptimumBenefits!$B36&lt;20,Main!$B$31,IF(OptimumBenefits!$B36&lt;25,Main!$B$32,IF(OptimumBenefits!$B36&lt;30,Main!$B$33,Main!$B$34)))))*OptimumBenefits!$B36</f>
        <v>0.81600000000000006</v>
      </c>
      <c r="IW36" s="418">
        <f ca="1">IV36*IF($B36=Salary!$B36,Salary!$I36,"")</f>
        <v>67471.344181936336</v>
      </c>
      <c r="IX36" s="419">
        <f ca="1">IF($B36&lt;Main!$B$10,0,(VLOOKUP(IU36,'Survival Probability'!$A$3:$F$98,6)/(1+Main!$B$5)^(OptimumBenefits!IU36-OptimumBenefits!$A36))*(VLOOKUP(IU36,'Survival Probability'!$A$3:$F$98,3)/VLOOKUP($A36,'Survival Probability'!$A$3:$F$98,3)))</f>
        <v>3.7300615142206093</v>
      </c>
      <c r="IY36" s="282">
        <f t="shared" ca="1" si="100"/>
        <v>251672.26424577335</v>
      </c>
      <c r="IZ36" s="200">
        <f t="shared" ref="IZ36:KP36" si="2122">IZ35</f>
        <v>76</v>
      </c>
      <c r="JA36" s="416">
        <f>IF($B36&lt;Main!$B$10,0,HLOOKUP(IZ36,ReplacementRates!$A$3:$BE$59,ReplacementRates!$A35-5,1))*IF(Main!$B$30=1,Main!$B$31,(IF(OptimumBenefits!$B36&lt;20,Main!$B$31,IF(OptimumBenefits!$B36&lt;25,Main!$B$32,IF(OptimumBenefits!$B36&lt;30,Main!$B$33,Main!$B$34)))))*OptimumBenefits!$B36</f>
        <v>0.81600000000000006</v>
      </c>
      <c r="JB36" s="418">
        <f ca="1">JA36*IF($B36=Salary!$B36,Salary!$I36,"")</f>
        <v>67471.344181936336</v>
      </c>
      <c r="JC36" s="419">
        <f ca="1">IF($B36&lt;Main!$B$10,0,(VLOOKUP(IZ36,'Survival Probability'!$A$3:$F$98,6)/(1+Main!$B$5)^(OptimumBenefits!IZ36-OptimumBenefits!$A36))*(VLOOKUP(IZ36,'Survival Probability'!$A$3:$F$98,3)/VLOOKUP($A36,'Survival Probability'!$A$3:$F$98,3)))</f>
        <v>3.3534975282567214</v>
      </c>
      <c r="JD36" s="282">
        <f t="shared" ca="1" si="102"/>
        <v>226264.98594228202</v>
      </c>
      <c r="JE36" s="200">
        <f t="shared" ref="JE36:KP36" si="2123">JE35</f>
        <v>77</v>
      </c>
      <c r="JF36" s="416">
        <f>IF($B36&lt;Main!$B$10,0,HLOOKUP(JE36,ReplacementRates!$A$3:$BE$59,ReplacementRates!$A35-5,1))*IF(Main!$B$30=1,Main!$B$31,(IF(OptimumBenefits!$B36&lt;20,Main!$B$31,IF(OptimumBenefits!$B36&lt;25,Main!$B$32,IF(OptimumBenefits!$B36&lt;30,Main!$B$33,Main!$B$34)))))*OptimumBenefits!$B36</f>
        <v>0.81600000000000006</v>
      </c>
      <c r="JG36" s="418">
        <f ca="1">JF36*IF($B36=Salary!$B36,Salary!$I36,"")</f>
        <v>67471.344181936336</v>
      </c>
      <c r="JH36" s="419">
        <f ca="1">IF($B36&lt;Main!$B$10,0,(VLOOKUP(JE36,'Survival Probability'!$A$3:$F$98,6)/(1+Main!$B$5)^(OptimumBenefits!JE36-OptimumBenefits!$A36))*(VLOOKUP(JE36,'Survival Probability'!$A$3:$F$98,3)/VLOOKUP($A36,'Survival Probability'!$A$3:$F$98,3)))</f>
        <v>3.0074134625699522</v>
      </c>
      <c r="JI36" s="282">
        <f t="shared" ca="1" si="104"/>
        <v>202914.22883044617</v>
      </c>
      <c r="JJ36" s="200">
        <f t="shared" ref="JJ36:KP36" si="2124">JJ35</f>
        <v>78</v>
      </c>
      <c r="JK36" s="416">
        <f>IF($B36&lt;Main!$B$10,0,HLOOKUP(JJ36,ReplacementRates!$A$3:$BE$59,ReplacementRates!$A35-5,1))*IF(Main!$B$30=1,Main!$B$31,(IF(OptimumBenefits!$B36&lt;20,Main!$B$31,IF(OptimumBenefits!$B36&lt;25,Main!$B$32,IF(OptimumBenefits!$B36&lt;30,Main!$B$33,Main!$B$34)))))*OptimumBenefits!$B36</f>
        <v>0.81600000000000006</v>
      </c>
      <c r="JL36" s="418">
        <f ca="1">JK36*IF($B36=Salary!$B36,Salary!$I36,"")</f>
        <v>67471.344181936336</v>
      </c>
      <c r="JM36" s="419">
        <f ca="1">IF($B36&lt;Main!$B$10,0,(VLOOKUP(JJ36,'Survival Probability'!$A$3:$F$98,6)/(1+Main!$B$5)^(OptimumBenefits!JJ36-OptimumBenefits!$A36))*(VLOOKUP(JJ36,'Survival Probability'!$A$3:$F$98,3)/VLOOKUP($A36,'Survival Probability'!$A$3:$F$98,3)))</f>
        <v>2.6898962227478815</v>
      </c>
      <c r="JN36" s="282">
        <f t="shared" ca="1" si="106"/>
        <v>181490.9138587128</v>
      </c>
      <c r="JO36" s="200">
        <f t="shared" ref="JO36:KP36" si="2125">JO35</f>
        <v>79</v>
      </c>
      <c r="JP36" s="416">
        <f>IF($B36&lt;Main!$B$10,0,HLOOKUP(JO36,ReplacementRates!$A$3:$BE$59,ReplacementRates!$A35-5,1))*IF(Main!$B$30=1,Main!$B$31,(IF(OptimumBenefits!$B36&lt;20,Main!$B$31,IF(OptimumBenefits!$B36&lt;25,Main!$B$32,IF(OptimumBenefits!$B36&lt;30,Main!$B$33,Main!$B$34)))))*OptimumBenefits!$B36</f>
        <v>0.81600000000000006</v>
      </c>
      <c r="JQ36" s="418">
        <f ca="1">JP36*IF($B36=Salary!$B36,Salary!$I36,"")</f>
        <v>67471.344181936336</v>
      </c>
      <c r="JR36" s="419">
        <f ca="1">IF($B36&lt;Main!$B$10,0,(VLOOKUP(JO36,'Survival Probability'!$A$3:$F$98,6)/(1+Main!$B$5)^(OptimumBenefits!JO36-OptimumBenefits!$A36))*(VLOOKUP(JO36,'Survival Probability'!$A$3:$F$98,3)/VLOOKUP($A36,'Survival Probability'!$A$3:$F$98,3)))</f>
        <v>2.3990823206969818</v>
      </c>
      <c r="JS36" s="282">
        <f t="shared" ca="1" si="108"/>
        <v>161869.30898054462</v>
      </c>
      <c r="JT36" s="200">
        <f t="shared" ref="JT36:KP36" si="2126">JT35</f>
        <v>80</v>
      </c>
      <c r="JU36" s="416">
        <f>IF($B36&lt;Main!$B$10,0,HLOOKUP(JT36,ReplacementRates!$A$3:$BE$59,ReplacementRates!$A35-5,1))*IF(Main!$B$30=1,Main!$B$31,(IF(OptimumBenefits!$B36&lt;20,Main!$B$31,IF(OptimumBenefits!$B36&lt;25,Main!$B$32,IF(OptimumBenefits!$B36&lt;30,Main!$B$33,Main!$B$34)))))*OptimumBenefits!$B36</f>
        <v>0.81600000000000006</v>
      </c>
      <c r="JV36" s="418">
        <f ca="1">JU36*IF($B36=Salary!$B36,Salary!$I36,"")</f>
        <v>67471.344181936336</v>
      </c>
      <c r="JW36" s="419">
        <f ca="1">IF($B36&lt;Main!$B$10,0,(VLOOKUP(JT36,'Survival Probability'!$A$3:$F$98,6)/(1+Main!$B$5)^(OptimumBenefits!JT36-OptimumBenefits!$A36))*(VLOOKUP(JT36,'Survival Probability'!$A$3:$F$98,3)/VLOOKUP($A36,'Survival Probability'!$A$3:$F$98,3)))</f>
        <v>2.1331374560998819</v>
      </c>
      <c r="JX36" s="282">
        <f t="shared" ca="1" si="110"/>
        <v>143925.65148789526</v>
      </c>
      <c r="JY36" s="200">
        <f t="shared" ref="JY36:KP36" si="2127">JY35</f>
        <v>81</v>
      </c>
      <c r="JZ36" s="416">
        <f>IF($B36&lt;Main!$B$10,0,HLOOKUP(JY36,ReplacementRates!$A$3:$BE$59,ReplacementRates!$A35-5,1))*IF(Main!$B$30=1,Main!$B$31,(IF(OptimumBenefits!$B36&lt;20,Main!$B$31,IF(OptimumBenefits!$B36&lt;25,Main!$B$32,IF(OptimumBenefits!$B36&lt;30,Main!$B$33,Main!$B$34)))))*OptimumBenefits!$B36</f>
        <v>0.81600000000000006</v>
      </c>
      <c r="KA36" s="418">
        <f ca="1">JZ36*IF($B36=Salary!$B36,Salary!$I36,"")</f>
        <v>67471.344181936336</v>
      </c>
      <c r="KB36" s="419">
        <f ca="1">IF($B36&lt;Main!$B$10,0,(VLOOKUP(JY36,'Survival Probability'!$A$3:$F$98,6)/(1+Main!$B$5)^(OptimumBenefits!JY36-OptimumBenefits!$A36))*(VLOOKUP(JY36,'Survival Probability'!$A$3:$F$98,3)/VLOOKUP($A36,'Survival Probability'!$A$3:$F$98,3)))</f>
        <v>1.8903525923986948</v>
      </c>
      <c r="KC36" s="282">
        <f t="shared" ca="1" si="112"/>
        <v>127544.63038694795</v>
      </c>
      <c r="KD36" s="200">
        <f t="shared" ref="KD36:KP36" si="2128">KD35</f>
        <v>82</v>
      </c>
      <c r="KE36" s="416">
        <f>IF($B36&lt;Main!$B$10,0,HLOOKUP(KD36,ReplacementRates!$A$3:$BE$59,ReplacementRates!$A35-5,1))*IF(Main!$B$30=1,Main!$B$31,(IF(OptimumBenefits!$B36&lt;20,Main!$B$31,IF(OptimumBenefits!$B36&lt;25,Main!$B$32,IF(OptimumBenefits!$B36&lt;30,Main!$B$33,Main!$B$34)))))*OptimumBenefits!$B36</f>
        <v>0.81600000000000006</v>
      </c>
      <c r="KF36" s="418">
        <f ca="1">KE36*IF($B36=Salary!$B36,Salary!$I36,"")</f>
        <v>67471.344181936336</v>
      </c>
      <c r="KG36" s="419">
        <f ca="1">IF($B36&lt;Main!$B$10,0,(VLOOKUP(KD36,'Survival Probability'!$A$3:$F$98,6)/(1+Main!$B$5)^(OptimumBenefits!KD36-OptimumBenefits!$A36))*(VLOOKUP(KD36,'Survival Probability'!$A$3:$F$98,3)/VLOOKUP($A36,'Survival Probability'!$A$3:$F$98,3)))</f>
        <v>1.6691365724716922</v>
      </c>
      <c r="KH36" s="282">
        <f t="shared" ca="1" si="114"/>
        <v>112618.88816789507</v>
      </c>
      <c r="KI36" s="200">
        <f t="shared" ref="KI36:KP36" si="2129">KI35</f>
        <v>83</v>
      </c>
      <c r="KJ36" s="416">
        <f>IF($B36&lt;Main!$B$10,0,HLOOKUP(KI36,ReplacementRates!$A$3:$BE$59,ReplacementRates!$A35-5,1))*IF(Main!$B$30=1,Main!$B$31,(IF(OptimumBenefits!$B36&lt;20,Main!$B$31,IF(OptimumBenefits!$B36&lt;25,Main!$B$32,IF(OptimumBenefits!$B36&lt;30,Main!$B$33,Main!$B$34)))))*OptimumBenefits!$B36</f>
        <v>0.81600000000000006</v>
      </c>
      <c r="KK36" s="418">
        <f ca="1">KJ36*IF($B36=Salary!$B36,Salary!$I36,"")</f>
        <v>67471.344181936336</v>
      </c>
      <c r="KL36" s="419">
        <f ca="1">IF($B36&lt;Main!$B$10,0,(VLOOKUP(KI36,'Survival Probability'!$A$3:$F$98,6)/(1+Main!$B$5)^(OptimumBenefits!KI36-OptimumBenefits!$A36))*(VLOOKUP(KI36,'Survival Probability'!$A$3:$F$98,3)/VLOOKUP($A36,'Survival Probability'!$A$3:$F$98,3)))</f>
        <v>1.4680070486248653</v>
      </c>
      <c r="KM36" s="282">
        <f t="shared" ca="1" si="116"/>
        <v>99048.408839276832</v>
      </c>
      <c r="KN36" s="200">
        <f t="shared" ref="KN36:KP36" si="2130">KN35</f>
        <v>84</v>
      </c>
      <c r="KO36" s="416">
        <f>IF($B36&lt;Main!$B$10,0,HLOOKUP(KN36,ReplacementRates!$A$3:$BE$59,ReplacementRates!$A35-5,1))*IF(Main!$B$30=1,Main!$B$31,(IF(OptimumBenefits!$B36&lt;20,Main!$B$31,IF(OptimumBenefits!$B36&lt;25,Main!$B$32,IF(OptimumBenefits!$B36&lt;30,Main!$B$33,Main!$B$34)))))*OptimumBenefits!$B36</f>
        <v>0.81600000000000006</v>
      </c>
      <c r="KP36" s="418">
        <f ca="1">KO36*IF($B36=Salary!$B36,Salary!$I36,"")</f>
        <v>67471.344181936336</v>
      </c>
    </row>
    <row r="37" spans="1:302">
      <c r="A37" s="205">
        <f t="shared" si="178"/>
        <v>60</v>
      </c>
      <c r="B37" s="205">
        <v>35</v>
      </c>
      <c r="C37" s="205">
        <f t="shared" ca="1" si="357"/>
        <v>34</v>
      </c>
      <c r="D37" s="271">
        <f t="shared" ca="1" si="536"/>
        <v>1134756.0286052143</v>
      </c>
      <c r="E37" s="201">
        <f t="shared" si="179"/>
        <v>25</v>
      </c>
      <c r="F37" s="416">
        <f>IF($B37&lt;Main!$B$10,0,HLOOKUP(E37,ReplacementRates!$A$3:$BE$59,ReplacementRates!$A36-5,1))*IF(Main!$B$30=1,Main!$B$31,(IF(OptimumBenefits!$B37&lt;20,Main!$B$31,IF(OptimumBenefits!$B37&lt;25,Main!$B$32,IF(OptimumBenefits!$B37&lt;30,Main!$B$33,Main!$B$34)))))*OptimumBenefits!$B37</f>
        <v>0.84</v>
      </c>
      <c r="G37" s="418">
        <f ca="1">F37*IF($B37=Salary!$B37,Salary!$I37,"")</f>
        <v>71539.469345847203</v>
      </c>
      <c r="H37" s="419">
        <f ca="1">IF($B37&lt;Main!$B$10,0,(VLOOKUP(E37,'Survival Probability'!$A$3:$F$98,6)/(1+Main!$B$5)^(OptimumBenefits!E37-OptimumBenefits!$A37))*(VLOOKUP(E37,'Survival Probability'!$A$3:$F$98,3)/VLOOKUP($A37,'Survival Probability'!$A$3:$F$98,3)))</f>
        <v>10.934968945085503</v>
      </c>
      <c r="I37" s="282">
        <f t="shared" si="1599"/>
        <v>0</v>
      </c>
      <c r="J37" s="200">
        <f t="shared" ref="J37:N37" si="2131">J36</f>
        <v>26</v>
      </c>
      <c r="K37" s="416">
        <f>IF($B37&lt;Main!$B$10,0,HLOOKUP(J37,ReplacementRates!$A$3:$BE$59,ReplacementRates!$A36-5,1))*IF(Main!$B$30=1,Main!$B$31,(IF(OptimumBenefits!$B37&lt;20,Main!$B$31,IF(OptimumBenefits!$B37&lt;25,Main!$B$32,IF(OptimumBenefits!$B37&lt;30,Main!$B$33,Main!$B$34)))))*OptimumBenefits!$B37</f>
        <v>0.84</v>
      </c>
      <c r="L37" s="418">
        <f ca="1">K37*IF($B37=Salary!$B37,Salary!$I37,"")</f>
        <v>71539.469345847203</v>
      </c>
      <c r="M37" s="419">
        <f ca="1">IF($B37&lt;Main!$B$10,0,(VLOOKUP(J37,'Survival Probability'!$A$3:$F$98,6)/(1+Main!$B$5)^(OptimumBenefits!J37-OptimumBenefits!$A37))*(VLOOKUP(J37,'Survival Probability'!$A$3:$F$98,3)/VLOOKUP($A37,'Survival Probability'!$A$3:$F$98,3)))</f>
        <v>10.217789633460788</v>
      </c>
      <c r="N37" s="282">
        <f t="shared" si="2"/>
        <v>0</v>
      </c>
      <c r="O37" s="200">
        <f t="shared" ref="O37:BZ37" si="2132">O36</f>
        <v>27</v>
      </c>
      <c r="P37" s="416">
        <f>IF($B37&lt;Main!$B$10,0,HLOOKUP(O37,ReplacementRates!$A$3:$BE$59,ReplacementRates!$A36-5,1))*IF(Main!$B$30=1,Main!$B$31,(IF(OptimumBenefits!$B37&lt;20,Main!$B$31,IF(OptimumBenefits!$B37&lt;25,Main!$B$32,IF(OptimumBenefits!$B37&lt;30,Main!$B$33,Main!$B$34)))))*OptimumBenefits!$B37</f>
        <v>0.84</v>
      </c>
      <c r="Q37" s="418">
        <f ca="1">P37*IF($B37=Salary!$B37,Salary!$I37,"")</f>
        <v>71539.469345847203</v>
      </c>
      <c r="R37" s="419">
        <f ca="1">IF($B37&lt;Main!$B$10,0,(VLOOKUP(O37,'Survival Probability'!$A$3:$F$98,6)/(1+Main!$B$5)^(OptimumBenefits!O37-OptimumBenefits!$A37))*(VLOOKUP(O37,'Survival Probability'!$A$3:$F$98,3)/VLOOKUP($A37,'Survival Probability'!$A$3:$F$98,3)))</f>
        <v>9.547509183612199</v>
      </c>
      <c r="S37" s="282">
        <f t="shared" si="4"/>
        <v>0</v>
      </c>
      <c r="T37" s="200">
        <f t="shared" ref="T37:CE37" si="2133">T36</f>
        <v>28</v>
      </c>
      <c r="U37" s="416">
        <f>IF($B37&lt;Main!$B$10,0,HLOOKUP(T37,ReplacementRates!$A$3:$BE$59,ReplacementRates!$A36-5,1))*IF(Main!$B$30=1,Main!$B$31,(IF(OptimumBenefits!$B37&lt;20,Main!$B$31,IF(OptimumBenefits!$B37&lt;25,Main!$B$32,IF(OptimumBenefits!$B37&lt;30,Main!$B$33,Main!$B$34)))))*OptimumBenefits!$B37</f>
        <v>0.84</v>
      </c>
      <c r="V37" s="418">
        <f ca="1">U37*IF($B37=Salary!$B37,Salary!$I37,"")</f>
        <v>71539.469345847203</v>
      </c>
      <c r="W37" s="419">
        <f ca="1">IF($B37&lt;Main!$B$10,0,(VLOOKUP(T37,'Survival Probability'!$A$3:$F$98,6)/(1+Main!$B$5)^(OptimumBenefits!T37-OptimumBenefits!$A37))*(VLOOKUP(T37,'Survival Probability'!$A$3:$F$98,3)/VLOOKUP($A37,'Survival Probability'!$A$3:$F$98,3)))</f>
        <v>8.9210669130929769</v>
      </c>
      <c r="X37" s="282">
        <f t="shared" si="6"/>
        <v>0</v>
      </c>
      <c r="Y37" s="200">
        <f t="shared" ref="Y37:CJ37" si="2134">Y36</f>
        <v>29</v>
      </c>
      <c r="Z37" s="416">
        <f>IF($B37&lt;Main!$B$10,0,HLOOKUP(Y37,ReplacementRates!$A$3:$BE$59,ReplacementRates!$A36-5,1))*IF(Main!$B$30=1,Main!$B$31,(IF(OptimumBenefits!$B37&lt;20,Main!$B$31,IF(OptimumBenefits!$B37&lt;25,Main!$B$32,IF(OptimumBenefits!$B37&lt;30,Main!$B$33,Main!$B$34)))))*OptimumBenefits!$B37</f>
        <v>0.84</v>
      </c>
      <c r="AA37" s="418">
        <f ca="1">Z37*IF($B37=Salary!$B37,Salary!$I37,"")</f>
        <v>71539.469345847203</v>
      </c>
      <c r="AB37" s="419">
        <f ca="1">IF($B37&lt;Main!$B$10,0,(VLOOKUP(Y37,'Survival Probability'!$A$3:$F$98,6)/(1+Main!$B$5)^(OptimumBenefits!Y37-OptimumBenefits!$A37))*(VLOOKUP(Y37,'Survival Probability'!$A$3:$F$98,3)/VLOOKUP($A37,'Survival Probability'!$A$3:$F$98,3)))</f>
        <v>8.3356024594017342</v>
      </c>
      <c r="AC37" s="282">
        <f t="shared" si="8"/>
        <v>0</v>
      </c>
      <c r="AD37" s="200">
        <f t="shared" ref="AD37:CO37" si="2135">AD36</f>
        <v>30</v>
      </c>
      <c r="AE37" s="416">
        <f>IF($B37&lt;Main!$B$10,0,HLOOKUP(AD37,ReplacementRates!$A$3:$BE$59,ReplacementRates!$A36-5,1))*IF(Main!$B$30=1,Main!$B$31,(IF(OptimumBenefits!$B37&lt;20,Main!$B$31,IF(OptimumBenefits!$B37&lt;25,Main!$B$32,IF(OptimumBenefits!$B37&lt;30,Main!$B$33,Main!$B$34)))))*OptimumBenefits!$B37</f>
        <v>0.84</v>
      </c>
      <c r="AF37" s="418">
        <f ca="1">AE37*IF($B37=Salary!$B37,Salary!$I37,"")</f>
        <v>71539.469345847203</v>
      </c>
      <c r="AG37" s="419">
        <f ca="1">IF($B37&lt;Main!$B$10,0,(VLOOKUP(AD37,'Survival Probability'!$A$3:$F$98,6)/(1+Main!$B$5)^(OptimumBenefits!AD37-OptimumBenefits!$A37))*(VLOOKUP(AD37,'Survival Probability'!$A$3:$F$98,3)/VLOOKUP($A37,'Survival Probability'!$A$3:$F$98,3)))</f>
        <v>7.7884428566197705</v>
      </c>
      <c r="AH37" s="282">
        <f t="shared" si="10"/>
        <v>0</v>
      </c>
      <c r="AI37" s="200">
        <f t="shared" ref="AI37:CT37" si="2136">AI36</f>
        <v>31</v>
      </c>
      <c r="AJ37" s="416">
        <f>IF($B37&lt;Main!$B$10,0,HLOOKUP(AI37,ReplacementRates!$A$3:$BE$59,ReplacementRates!$A36-5,1))*IF(Main!$B$30=1,Main!$B$31,(IF(OptimumBenefits!$B37&lt;20,Main!$B$31,IF(OptimumBenefits!$B37&lt;25,Main!$B$32,IF(OptimumBenefits!$B37&lt;30,Main!$B$33,Main!$B$34)))))*OptimumBenefits!$B37</f>
        <v>0.84</v>
      </c>
      <c r="AK37" s="418">
        <f ca="1">AJ37*IF($B37=Salary!$B37,Salary!$I37,"")</f>
        <v>71539.469345847203</v>
      </c>
      <c r="AL37" s="419">
        <f ca="1">IF($B37&lt;Main!$B$10,0,(VLOOKUP(AI37,'Survival Probability'!$A$3:$F$98,6)/(1+Main!$B$5)^(OptimumBenefits!AI37-OptimumBenefits!$A37))*(VLOOKUP(AI37,'Survival Probability'!$A$3:$F$98,3)/VLOOKUP($A37,'Survival Probability'!$A$3:$F$98,3)))</f>
        <v>7.277090822657085</v>
      </c>
      <c r="AM37" s="282">
        <f t="shared" si="12"/>
        <v>0</v>
      </c>
      <c r="AN37" s="200">
        <f t="shared" ref="AN37:CY37" si="2137">AN36</f>
        <v>32</v>
      </c>
      <c r="AO37" s="416">
        <f>IF($B37&lt;Main!$B$10,0,HLOOKUP(AN37,ReplacementRates!$A$3:$BE$59,ReplacementRates!$A36-5,1))*IF(Main!$B$30=1,Main!$B$31,(IF(OptimumBenefits!$B37&lt;20,Main!$B$31,IF(OptimumBenefits!$B37&lt;25,Main!$B$32,IF(OptimumBenefits!$B37&lt;30,Main!$B$33,Main!$B$34)))))*OptimumBenefits!$B37</f>
        <v>0.84</v>
      </c>
      <c r="AP37" s="418">
        <f ca="1">AO37*IF($B37=Salary!$B37,Salary!$I37,"")</f>
        <v>71539.469345847203</v>
      </c>
      <c r="AQ37" s="419">
        <f ca="1">IF($B37&lt;Main!$B$10,0,(VLOOKUP(AN37,'Survival Probability'!$A$3:$F$98,6)/(1+Main!$B$5)^(OptimumBenefits!AN37-OptimumBenefits!$A37))*(VLOOKUP(AN37,'Survival Probability'!$A$3:$F$98,3)/VLOOKUP($A37,'Survival Probability'!$A$3:$F$98,3)))</f>
        <v>6.7991745207007881</v>
      </c>
      <c r="AR37" s="282">
        <f t="shared" si="14"/>
        <v>0</v>
      </c>
      <c r="AS37" s="200">
        <f t="shared" ref="AS37:DD37" si="2138">AS36</f>
        <v>33</v>
      </c>
      <c r="AT37" s="416">
        <f>IF($B37&lt;Main!$B$10,0,HLOOKUP(AS37,ReplacementRates!$A$3:$BE$59,ReplacementRates!$A36-5,1))*IF(Main!$B$30=1,Main!$B$31,(IF(OptimumBenefits!$B37&lt;20,Main!$B$31,IF(OptimumBenefits!$B37&lt;25,Main!$B$32,IF(OptimumBenefits!$B37&lt;30,Main!$B$33,Main!$B$34)))))*OptimumBenefits!$B37</f>
        <v>0.84</v>
      </c>
      <c r="AU37" s="418">
        <f ca="1">AT37*IF($B37=Salary!$B37,Salary!$I37,"")</f>
        <v>71539.469345847203</v>
      </c>
      <c r="AV37" s="419">
        <f ca="1">IF($B37&lt;Main!$B$10,0,(VLOOKUP(AS37,'Survival Probability'!$A$3:$F$98,6)/(1+Main!$B$5)^(OptimumBenefits!AS37-OptimumBenefits!$A37))*(VLOOKUP(AS37,'Survival Probability'!$A$3:$F$98,3)/VLOOKUP($A37,'Survival Probability'!$A$3:$F$98,3)))</f>
        <v>6.3525215184045187</v>
      </c>
      <c r="AW37" s="282">
        <f t="shared" si="16"/>
        <v>0</v>
      </c>
      <c r="AX37" s="200">
        <f t="shared" ref="AX37:DI37" si="2139">AX36</f>
        <v>34</v>
      </c>
      <c r="AY37" s="416">
        <f>IF($B37&lt;Main!$B$10,0,HLOOKUP(AX37,ReplacementRates!$A$3:$BE$59,ReplacementRates!$A36-5,1))*IF(Main!$B$30=1,Main!$B$31,(IF(OptimumBenefits!$B37&lt;20,Main!$B$31,IF(OptimumBenefits!$B37&lt;25,Main!$B$32,IF(OptimumBenefits!$B37&lt;30,Main!$B$33,Main!$B$34)))))*OptimumBenefits!$B37</f>
        <v>0.84</v>
      </c>
      <c r="AZ37" s="418">
        <f ca="1">AY37*IF($B37=Salary!$B37,Salary!$I37,"")</f>
        <v>71539.469345847203</v>
      </c>
      <c r="BA37" s="419">
        <f ca="1">IF($B37&lt;Main!$B$10,0,(VLOOKUP(AX37,'Survival Probability'!$A$3:$F$98,6)/(1+Main!$B$5)^(OptimumBenefits!AX37-OptimumBenefits!$A37))*(VLOOKUP(AX37,'Survival Probability'!$A$3:$F$98,3)/VLOOKUP($A37,'Survival Probability'!$A$3:$F$98,3)))</f>
        <v>5.9351000383204715</v>
      </c>
      <c r="BB37" s="282">
        <f t="shared" si="18"/>
        <v>0</v>
      </c>
      <c r="BC37" s="200">
        <f t="shared" ref="BC37:DN37" si="2140">BC36</f>
        <v>35</v>
      </c>
      <c r="BD37" s="416">
        <f>IF($B37&lt;Main!$B$10,0,HLOOKUP(BC37,ReplacementRates!$A$3:$BE$59,ReplacementRates!$A36-5,1))*IF(Main!$B$30=1,Main!$B$31,(IF(OptimumBenefits!$B37&lt;20,Main!$B$31,IF(OptimumBenefits!$B37&lt;25,Main!$B$32,IF(OptimumBenefits!$B37&lt;30,Main!$B$33,Main!$B$34)))))*OptimumBenefits!$B37</f>
        <v>0.84</v>
      </c>
      <c r="BE37" s="418">
        <f ca="1">BD37*IF($B37=Salary!$B37,Salary!$I37,"")</f>
        <v>71539.469345847203</v>
      </c>
      <c r="BF37" s="419">
        <f ca="1">IF($B37&lt;Main!$B$10,0,(VLOOKUP(BC37,'Survival Probability'!$A$3:$F$98,6)/(1+Main!$B$5)^(OptimumBenefits!BC37-OptimumBenefits!$A37))*(VLOOKUP(BC37,'Survival Probability'!$A$3:$F$98,3)/VLOOKUP($A37,'Survival Probability'!$A$3:$F$98,3)))</f>
        <v>5.5450131581652862</v>
      </c>
      <c r="BG37" s="282">
        <f t="shared" si="20"/>
        <v>0</v>
      </c>
      <c r="BH37" s="200">
        <f t="shared" ref="BH37:DS37" si="2141">BH36</f>
        <v>36</v>
      </c>
      <c r="BI37" s="416">
        <f>IF($B37&lt;Main!$B$10,0,HLOOKUP(BH37,ReplacementRates!$A$3:$BE$59,ReplacementRates!$A36-5,1))*IF(Main!$B$30=1,Main!$B$31,(IF(OptimumBenefits!$B37&lt;20,Main!$B$31,IF(OptimumBenefits!$B37&lt;25,Main!$B$32,IF(OptimumBenefits!$B37&lt;30,Main!$B$33,Main!$B$34)))))*OptimumBenefits!$B37</f>
        <v>0.84</v>
      </c>
      <c r="BJ37" s="418">
        <f ca="1">BI37*IF($B37=Salary!$B37,Salary!$I37,"")</f>
        <v>71539.469345847203</v>
      </c>
      <c r="BK37" s="419">
        <f ca="1">IF($B37&lt;Main!$B$10,0,(VLOOKUP(BH37,'Survival Probability'!$A$3:$F$98,6)/(1+Main!$B$5)^(OptimumBenefits!BH37-OptimumBenefits!$A37))*(VLOOKUP(BH37,'Survival Probability'!$A$3:$F$98,3)/VLOOKUP($A37,'Survival Probability'!$A$3:$F$98,3)))</f>
        <v>5.1804867322958188</v>
      </c>
      <c r="BL37" s="282">
        <f t="shared" si="22"/>
        <v>0</v>
      </c>
      <c r="BM37" s="200">
        <f t="shared" ref="BM37:DX37" si="2142">BM36</f>
        <v>37</v>
      </c>
      <c r="BN37" s="416">
        <f>IF($B37&lt;Main!$B$10,0,HLOOKUP(BM37,ReplacementRates!$A$3:$BE$59,ReplacementRates!$A36-5,1))*IF(Main!$B$30=1,Main!$B$31,(IF(OptimumBenefits!$B37&lt;20,Main!$B$31,IF(OptimumBenefits!$B37&lt;25,Main!$B$32,IF(OptimumBenefits!$B37&lt;30,Main!$B$33,Main!$B$34)))))*OptimumBenefits!$B37</f>
        <v>0.84</v>
      </c>
      <c r="BO37" s="418">
        <f ca="1">BN37*IF($B37=Salary!$B37,Salary!$I37,"")</f>
        <v>71539.469345847203</v>
      </c>
      <c r="BP37" s="419">
        <f ca="1">IF($B37&lt;Main!$B$10,0,(VLOOKUP(BM37,'Survival Probability'!$A$3:$F$98,6)/(1+Main!$B$5)^(OptimumBenefits!BM37-OptimumBenefits!$A37))*(VLOOKUP(BM37,'Survival Probability'!$A$3:$F$98,3)/VLOOKUP($A37,'Survival Probability'!$A$3:$F$98,3)))</f>
        <v>4.8398098613927116</v>
      </c>
      <c r="BQ37" s="282">
        <f t="shared" si="24"/>
        <v>0</v>
      </c>
      <c r="BR37" s="200">
        <f t="shared" ref="BR37:EC37" si="2143">BR36</f>
        <v>38</v>
      </c>
      <c r="BS37" s="416">
        <f>IF($B37&lt;Main!$B$10,0,HLOOKUP(BR37,ReplacementRates!$A$3:$BE$59,ReplacementRates!$A36-5,1))*IF(Main!$B$30=1,Main!$B$31,(IF(OptimumBenefits!$B37&lt;20,Main!$B$31,IF(OptimumBenefits!$B37&lt;25,Main!$B$32,IF(OptimumBenefits!$B37&lt;30,Main!$B$33,Main!$B$34)))))*OptimumBenefits!$B37</f>
        <v>0.84</v>
      </c>
      <c r="BT37" s="418">
        <f ca="1">BS37*IF($B37=Salary!$B37,Salary!$I37,"")</f>
        <v>71539.469345847203</v>
      </c>
      <c r="BU37" s="419">
        <f ca="1">IF($B37&lt;Main!$B$10,0,(VLOOKUP(BR37,'Survival Probability'!$A$3:$F$98,6)/(1+Main!$B$5)^(OptimumBenefits!BR37-OptimumBenefits!$A37))*(VLOOKUP(BR37,'Survival Probability'!$A$3:$F$98,3)/VLOOKUP($A37,'Survival Probability'!$A$3:$F$98,3)))</f>
        <v>4.52144261738911</v>
      </c>
      <c r="BV37" s="282">
        <f t="shared" si="26"/>
        <v>0</v>
      </c>
      <c r="BW37" s="200">
        <f t="shared" ref="BW37:EH37" si="2144">BW36</f>
        <v>39</v>
      </c>
      <c r="BX37" s="416">
        <f>IF($B37&lt;Main!$B$10,0,HLOOKUP(BW37,ReplacementRates!$A$3:$BE$59,ReplacementRates!$A36-5,1))*IF(Main!$B$30=1,Main!$B$31,(IF(OptimumBenefits!$B37&lt;20,Main!$B$31,IF(OptimumBenefits!$B37&lt;25,Main!$B$32,IF(OptimumBenefits!$B37&lt;30,Main!$B$33,Main!$B$34)))))*OptimumBenefits!$B37</f>
        <v>0.84</v>
      </c>
      <c r="BY37" s="418">
        <f ca="1">BX37*IF($B37=Salary!$B37,Salary!$I37,"")</f>
        <v>71539.469345847203</v>
      </c>
      <c r="BZ37" s="419">
        <f ca="1">IF($B37&lt;Main!$B$10,0,(VLOOKUP(BW37,'Survival Probability'!$A$3:$F$98,6)/(1+Main!$B$5)^(OptimumBenefits!BW37-OptimumBenefits!$A37))*(VLOOKUP(BW37,'Survival Probability'!$A$3:$F$98,3)/VLOOKUP($A37,'Survival Probability'!$A$3:$F$98,3)))</f>
        <v>4.2239425016414636</v>
      </c>
      <c r="CA37" s="282">
        <f t="shared" si="28"/>
        <v>0</v>
      </c>
      <c r="CB37" s="200">
        <f t="shared" ref="CB37:EM37" si="2145">CB36</f>
        <v>40</v>
      </c>
      <c r="CC37" s="416">
        <f>IF($B37&lt;Main!$B$10,0,HLOOKUP(CB37,ReplacementRates!$A$3:$BE$59,ReplacementRates!$A36-5,1))*IF(Main!$B$30=1,Main!$B$31,(IF(OptimumBenefits!$B37&lt;20,Main!$B$31,IF(OptimumBenefits!$B37&lt;25,Main!$B$32,IF(OptimumBenefits!$B37&lt;30,Main!$B$33,Main!$B$34)))))*OptimumBenefits!$B37</f>
        <v>0.84</v>
      </c>
      <c r="CD37" s="418">
        <f ca="1">CC37*IF($B37=Salary!$B37,Salary!$I37,"")</f>
        <v>71539.469345847203</v>
      </c>
      <c r="CE37" s="419">
        <f ca="1">IF($B37&lt;Main!$B$10,0,(VLOOKUP(CB37,'Survival Probability'!$A$3:$F$98,6)/(1+Main!$B$5)^(OptimumBenefits!CB37-OptimumBenefits!$A37))*(VLOOKUP(CB37,'Survival Probability'!$A$3:$F$98,3)/VLOOKUP($A37,'Survival Probability'!$A$3:$F$98,3)))</f>
        <v>3.945957141194413</v>
      </c>
      <c r="CF37" s="282">
        <f t="shared" si="30"/>
        <v>0</v>
      </c>
      <c r="CG37" s="200">
        <f t="shared" ref="CG37:ER37" si="2146">CG36</f>
        <v>41</v>
      </c>
      <c r="CH37" s="416">
        <f>IF($B37&lt;Main!$B$10,0,HLOOKUP(CG37,ReplacementRates!$A$3:$BE$59,ReplacementRates!$A36-5,1))*IF(Main!$B$30=1,Main!$B$31,(IF(OptimumBenefits!$B37&lt;20,Main!$B$31,IF(OptimumBenefits!$B37&lt;25,Main!$B$32,IF(OptimumBenefits!$B37&lt;30,Main!$B$33,Main!$B$34)))))*OptimumBenefits!$B37</f>
        <v>0.84</v>
      </c>
      <c r="CI37" s="418">
        <f ca="1">CH37*IF($B37=Salary!$B37,Salary!$I37,"")</f>
        <v>71539.469345847203</v>
      </c>
      <c r="CJ37" s="419">
        <f ca="1">IF($B37&lt;Main!$B$10,0,(VLOOKUP(CG37,'Survival Probability'!$A$3:$F$98,6)/(1+Main!$B$5)^(OptimumBenefits!CG37-OptimumBenefits!$A37))*(VLOOKUP(CG37,'Survival Probability'!$A$3:$F$98,3)/VLOOKUP($A37,'Survival Probability'!$A$3:$F$98,3)))</f>
        <v>3.6862204434031978</v>
      </c>
      <c r="CK37" s="282">
        <f t="shared" si="32"/>
        <v>0</v>
      </c>
      <c r="CL37" s="200">
        <f t="shared" ref="CL37:EW37" si="2147">CL36</f>
        <v>42</v>
      </c>
      <c r="CM37" s="416">
        <f>IF($B37&lt;Main!$B$10,0,HLOOKUP(CL37,ReplacementRates!$A$3:$BE$59,ReplacementRates!$A36-5,1))*IF(Main!$B$30=1,Main!$B$31,(IF(OptimumBenefits!$B37&lt;20,Main!$B$31,IF(OptimumBenefits!$B37&lt;25,Main!$B$32,IF(OptimumBenefits!$B37&lt;30,Main!$B$33,Main!$B$34)))))*OptimumBenefits!$B37</f>
        <v>0.84</v>
      </c>
      <c r="CN37" s="418">
        <f ca="1">CM37*IF($B37=Salary!$B37,Salary!$I37,"")</f>
        <v>71539.469345847203</v>
      </c>
      <c r="CO37" s="419">
        <f ca="1">IF($B37&lt;Main!$B$10,0,(VLOOKUP(CL37,'Survival Probability'!$A$3:$F$98,6)/(1+Main!$B$5)^(OptimumBenefits!CL37-OptimumBenefits!$A37))*(VLOOKUP(CL37,'Survival Probability'!$A$3:$F$98,3)/VLOOKUP($A37,'Survival Probability'!$A$3:$F$98,3)))</f>
        <v>3.443427726044594</v>
      </c>
      <c r="CP37" s="282">
        <f t="shared" si="34"/>
        <v>0</v>
      </c>
      <c r="CQ37" s="200">
        <f t="shared" ref="CQ37:FB37" si="2148">CQ36</f>
        <v>43</v>
      </c>
      <c r="CR37" s="416">
        <f>IF($B37&lt;Main!$B$10,0,HLOOKUP(CQ37,ReplacementRates!$A$3:$BE$59,ReplacementRates!$A36-5,1))*IF(Main!$B$30=1,Main!$B$31,(IF(OptimumBenefits!$B37&lt;20,Main!$B$31,IF(OptimumBenefits!$B37&lt;25,Main!$B$32,IF(OptimumBenefits!$B37&lt;30,Main!$B$33,Main!$B$34)))))*OptimumBenefits!$B37</f>
        <v>0.84</v>
      </c>
      <c r="CS37" s="418">
        <f ca="1">CR37*IF($B37=Salary!$B37,Salary!$I37,"")</f>
        <v>71539.469345847203</v>
      </c>
      <c r="CT37" s="419">
        <f ca="1">IF($B37&lt;Main!$B$10,0,(VLOOKUP(CQ37,'Survival Probability'!$A$3:$F$98,6)/(1+Main!$B$5)^(OptimumBenefits!CQ37-OptimumBenefits!$A37))*(VLOOKUP(CQ37,'Survival Probability'!$A$3:$F$98,3)/VLOOKUP($A37,'Survival Probability'!$A$3:$F$98,3)))</f>
        <v>3.216496027101476</v>
      </c>
      <c r="CU37" s="282">
        <f t="shared" si="36"/>
        <v>0</v>
      </c>
      <c r="CV37" s="200">
        <f t="shared" ref="CV37:FG37" si="2149">CV36</f>
        <v>44</v>
      </c>
      <c r="CW37" s="416">
        <f>IF($B37&lt;Main!$B$10,0,HLOOKUP(CV37,ReplacementRates!$A$3:$BE$59,ReplacementRates!$A36-5,1))*IF(Main!$B$30=1,Main!$B$31,(IF(OptimumBenefits!$B37&lt;20,Main!$B$31,IF(OptimumBenefits!$B37&lt;25,Main!$B$32,IF(OptimumBenefits!$B37&lt;30,Main!$B$33,Main!$B$34)))))*OptimumBenefits!$B37</f>
        <v>0.84</v>
      </c>
      <c r="CX37" s="418">
        <f ca="1">CW37*IF($B37=Salary!$B37,Salary!$I37,"")</f>
        <v>71539.469345847203</v>
      </c>
      <c r="CY37" s="419">
        <f ca="1">IF($B37&lt;Main!$B$10,0,(VLOOKUP(CV37,'Survival Probability'!$A$3:$F$98,6)/(1+Main!$B$5)^(OptimumBenefits!CV37-OptimumBenefits!$A37))*(VLOOKUP(CV37,'Survival Probability'!$A$3:$F$98,3)/VLOOKUP($A37,'Survival Probability'!$A$3:$F$98,3)))</f>
        <v>3.004406944988971</v>
      </c>
      <c r="CZ37" s="282">
        <f t="shared" si="38"/>
        <v>0</v>
      </c>
      <c r="DA37" s="200">
        <f t="shared" ref="DA37:FL37" si="2150">DA36</f>
        <v>45</v>
      </c>
      <c r="DB37" s="416">
        <f>IF($B37&lt;Main!$B$10,0,HLOOKUP(DA37,ReplacementRates!$A$3:$BE$59,ReplacementRates!$A36-5,1))*IF(Main!$B$30=1,Main!$B$31,(IF(OptimumBenefits!$B37&lt;20,Main!$B$31,IF(OptimumBenefits!$B37&lt;25,Main!$B$32,IF(OptimumBenefits!$B37&lt;30,Main!$B$33,Main!$B$34)))))*OptimumBenefits!$B37</f>
        <v>0.84</v>
      </c>
      <c r="DC37" s="418">
        <f ca="1">DB37*IF($B37=Salary!$B37,Salary!$I37,"")</f>
        <v>71539.469345847203</v>
      </c>
      <c r="DD37" s="419">
        <f ca="1">IF($B37&lt;Main!$B$10,0,(VLOOKUP(DA37,'Survival Probability'!$A$3:$F$98,6)/(1+Main!$B$5)^(OptimumBenefits!DA37-OptimumBenefits!$A37))*(VLOOKUP(DA37,'Survival Probability'!$A$3:$F$98,3)/VLOOKUP($A37,'Survival Probability'!$A$3:$F$98,3)))</f>
        <v>50.959713334368679</v>
      </c>
      <c r="DE37" s="282">
        <f t="shared" si="40"/>
        <v>0</v>
      </c>
      <c r="DF37" s="200">
        <f t="shared" ref="DF37:FQ37" si="2151">DF36</f>
        <v>46</v>
      </c>
      <c r="DG37" s="416">
        <f>IF($B37&lt;Main!$B$10,0,HLOOKUP(DF37,ReplacementRates!$A$3:$BE$59,ReplacementRates!$A36-5,1))*IF(Main!$B$30=1,Main!$B$31,(IF(OptimumBenefits!$B37&lt;20,Main!$B$31,IF(OptimumBenefits!$B37&lt;25,Main!$B$32,IF(OptimumBenefits!$B37&lt;30,Main!$B$33,Main!$B$34)))))*OptimumBenefits!$B37</f>
        <v>0.84</v>
      </c>
      <c r="DH37" s="418">
        <f ca="1">DG37*IF($B37=Salary!$B37,Salary!$I37,"")</f>
        <v>71539.469345847203</v>
      </c>
      <c r="DI37" s="419">
        <f ca="1">IF($B37&lt;Main!$B$10,0,(VLOOKUP(DF37,'Survival Probability'!$A$3:$F$98,6)/(1+Main!$B$5)^(OptimumBenefits!DF37-OptimumBenefits!$A37))*(VLOOKUP(DF37,'Survival Probability'!$A$3:$F$98,3)/VLOOKUP($A37,'Survival Probability'!$A$3:$F$98,3)))</f>
        <v>47.302072871270518</v>
      </c>
      <c r="DJ37" s="282">
        <f t="shared" si="42"/>
        <v>0</v>
      </c>
      <c r="DK37" s="200">
        <f t="shared" ref="DK37:FV37" si="2152">DK36</f>
        <v>47</v>
      </c>
      <c r="DL37" s="416">
        <f>IF($B37&lt;Main!$B$10,0,HLOOKUP(DK37,ReplacementRates!$A$3:$BE$59,ReplacementRates!$A36-5,1))*IF(Main!$B$30=1,Main!$B$31,(IF(OptimumBenefits!$B37&lt;20,Main!$B$31,IF(OptimumBenefits!$B37&lt;25,Main!$B$32,IF(OptimumBenefits!$B37&lt;30,Main!$B$33,Main!$B$34)))))*OptimumBenefits!$B37</f>
        <v>0.84</v>
      </c>
      <c r="DM37" s="418">
        <f ca="1">DL37*IF($B37=Salary!$B37,Salary!$I37,"")</f>
        <v>71539.469345847203</v>
      </c>
      <c r="DN37" s="419">
        <f ca="1">IF($B37&lt;Main!$B$10,0,(VLOOKUP(DK37,'Survival Probability'!$A$3:$F$98,6)/(1+Main!$B$5)^(OptimumBenefits!DK37-OptimumBenefits!$A37))*(VLOOKUP(DK37,'Survival Probability'!$A$3:$F$98,3)/VLOOKUP($A37,'Survival Probability'!$A$3:$F$98,3)))</f>
        <v>43.891049376138895</v>
      </c>
      <c r="DO37" s="282">
        <f t="shared" si="44"/>
        <v>0</v>
      </c>
      <c r="DP37" s="200">
        <f t="shared" ref="DP37:GA37" si="2153">DP36</f>
        <v>48</v>
      </c>
      <c r="DQ37" s="416">
        <f>IF($B37&lt;Main!$B$10,0,HLOOKUP(DP37,ReplacementRates!$A$3:$BE$59,ReplacementRates!$A36-5,1))*IF(Main!$B$30=1,Main!$B$31,(IF(OptimumBenefits!$B37&lt;20,Main!$B$31,IF(OptimumBenefits!$B37&lt;25,Main!$B$32,IF(OptimumBenefits!$B37&lt;30,Main!$B$33,Main!$B$34)))))*OptimumBenefits!$B37</f>
        <v>0.84</v>
      </c>
      <c r="DR37" s="418">
        <f ca="1">DQ37*IF($B37=Salary!$B37,Salary!$I37,"")</f>
        <v>71539.469345847203</v>
      </c>
      <c r="DS37" s="419">
        <f ca="1">IF($B37&lt;Main!$B$10,0,(VLOOKUP(DP37,'Survival Probability'!$A$3:$F$98,6)/(1+Main!$B$5)^(OptimumBenefits!DP37-OptimumBenefits!$A37))*(VLOOKUP(DP37,'Survival Probability'!$A$3:$F$98,3)/VLOOKUP($A37,'Survival Probability'!$A$3:$F$98,3)))</f>
        <v>40.710409676340902</v>
      </c>
      <c r="DT37" s="282">
        <f t="shared" si="46"/>
        <v>0</v>
      </c>
      <c r="DU37" s="200">
        <f t="shared" ref="DU37:GF37" si="2154">DU36</f>
        <v>49</v>
      </c>
      <c r="DV37" s="416">
        <f>IF($B37&lt;Main!$B$10,0,HLOOKUP(DU37,ReplacementRates!$A$3:$BE$59,ReplacementRates!$A36-5,1))*IF(Main!$B$30=1,Main!$B$31,(IF(OptimumBenefits!$B37&lt;20,Main!$B$31,IF(OptimumBenefits!$B37&lt;25,Main!$B$32,IF(OptimumBenefits!$B37&lt;30,Main!$B$33,Main!$B$34)))))*OptimumBenefits!$B37</f>
        <v>0.84</v>
      </c>
      <c r="DW37" s="418">
        <f ca="1">DV37*IF($B37=Salary!$B37,Salary!$I37,"")</f>
        <v>71539.469345847203</v>
      </c>
      <c r="DX37" s="419">
        <f ca="1">IF($B37&lt;Main!$B$10,0,(VLOOKUP(DU37,'Survival Probability'!$A$3:$F$98,6)/(1+Main!$B$5)^(OptimumBenefits!DU37-OptimumBenefits!$A37))*(VLOOKUP(DU37,'Survival Probability'!$A$3:$F$98,3)/VLOOKUP($A37,'Survival Probability'!$A$3:$F$98,3)))</f>
        <v>37.744973436745525</v>
      </c>
      <c r="DY37" s="282">
        <f t="shared" si="48"/>
        <v>0</v>
      </c>
      <c r="DZ37" s="200">
        <f t="shared" ref="DZ37:GK37" si="2155">DZ36</f>
        <v>50</v>
      </c>
      <c r="EA37" s="416">
        <f>IF($B37&lt;Main!$B$10,0,HLOOKUP(DZ37,ReplacementRates!$A$3:$BE$59,ReplacementRates!$A36-5,1))*IF(Main!$B$30=1,Main!$B$31,(IF(OptimumBenefits!$B37&lt;20,Main!$B$31,IF(OptimumBenefits!$B37&lt;25,Main!$B$32,IF(OptimumBenefits!$B37&lt;30,Main!$B$33,Main!$B$34)))))*OptimumBenefits!$B37</f>
        <v>0.84</v>
      </c>
      <c r="EB37" s="418">
        <f ca="1">EA37*IF($B37=Salary!$B37,Salary!$I37,"")</f>
        <v>71539.469345847203</v>
      </c>
      <c r="EC37" s="419">
        <f ca="1">IF($B37&lt;Main!$B$10,0,(VLOOKUP(DZ37,'Survival Probability'!$A$3:$F$98,6)/(1+Main!$B$5)^(OptimumBenefits!DZ37-OptimumBenefits!$A37))*(VLOOKUP(DZ37,'Survival Probability'!$A$3:$F$98,3)/VLOOKUP($A37,'Survival Probability'!$A$3:$F$98,3)))</f>
        <v>34.980547534273931</v>
      </c>
      <c r="ED37" s="282">
        <f t="shared" si="50"/>
        <v>0</v>
      </c>
      <c r="EE37" s="200">
        <f t="shared" ref="EE37:GP37" si="2156">EE36</f>
        <v>51</v>
      </c>
      <c r="EF37" s="416">
        <f>IF($B37&lt;Main!$B$10,0,HLOOKUP(EE37,ReplacementRates!$A$3:$BE$59,ReplacementRates!$A36-5,1))*IF(Main!$B$30=1,Main!$B$31,(IF(OptimumBenefits!$B37&lt;20,Main!$B$31,IF(OptimumBenefits!$B37&lt;25,Main!$B$32,IF(OptimumBenefits!$B37&lt;30,Main!$B$33,Main!$B$34)))))*OptimumBenefits!$B37</f>
        <v>0.84</v>
      </c>
      <c r="EG37" s="418">
        <f ca="1">EF37*IF($B37=Salary!$B37,Salary!$I37,"")</f>
        <v>71539.469345847203</v>
      </c>
      <c r="EH37" s="419">
        <f ca="1">IF($B37&lt;Main!$B$10,0,(VLOOKUP(EE37,'Survival Probability'!$A$3:$F$98,6)/(1+Main!$B$5)^(OptimumBenefits!EE37-OptimumBenefits!$A37))*(VLOOKUP(EE37,'Survival Probability'!$A$3:$F$98,3)/VLOOKUP($A37,'Survival Probability'!$A$3:$F$98,3)))</f>
        <v>32.403863976517634</v>
      </c>
      <c r="EI37" s="282">
        <f t="shared" si="52"/>
        <v>0</v>
      </c>
      <c r="EJ37" s="200">
        <f t="shared" ref="EJ37:GU37" si="2157">EJ36</f>
        <v>52</v>
      </c>
      <c r="EK37" s="416">
        <f>IF($B37&lt;Main!$B$10,0,HLOOKUP(EJ37,ReplacementRates!$A$3:$BE$59,ReplacementRates!$A36-5,1))*IF(Main!$B$30=1,Main!$B$31,(IF(OptimumBenefits!$B37&lt;20,Main!$B$31,IF(OptimumBenefits!$B37&lt;25,Main!$B$32,IF(OptimumBenefits!$B37&lt;30,Main!$B$33,Main!$B$34)))))*OptimumBenefits!$B37</f>
        <v>0.84</v>
      </c>
      <c r="EL37" s="418">
        <f ca="1">EK37*IF($B37=Salary!$B37,Salary!$I37,"")</f>
        <v>71539.469345847203</v>
      </c>
      <c r="EM37" s="419">
        <f ca="1">IF($B37&lt;Main!$B$10,0,(VLOOKUP(EJ37,'Survival Probability'!$A$3:$F$98,6)/(1+Main!$B$5)^(OptimumBenefits!EJ37-OptimumBenefits!$A37))*(VLOOKUP(EJ37,'Survival Probability'!$A$3:$F$98,3)/VLOOKUP($A37,'Survival Probability'!$A$3:$F$98,3)))</f>
        <v>30.002521091446049</v>
      </c>
      <c r="EN37" s="282">
        <f t="shared" si="54"/>
        <v>0</v>
      </c>
      <c r="EO37" s="200">
        <f t="shared" ref="EO37:GZ37" si="2158">EO36</f>
        <v>53</v>
      </c>
      <c r="EP37" s="416">
        <f>IF($B37&lt;Main!$B$10,0,HLOOKUP(EO37,ReplacementRates!$A$3:$BE$59,ReplacementRates!$A36-5,1))*IF(Main!$B$30=1,Main!$B$31,(IF(OptimumBenefits!$B37&lt;20,Main!$B$31,IF(OptimumBenefits!$B37&lt;25,Main!$B$32,IF(OptimumBenefits!$B37&lt;30,Main!$B$33,Main!$B$34)))))*OptimumBenefits!$B37</f>
        <v>0.84</v>
      </c>
      <c r="EQ37" s="418">
        <f ca="1">EP37*IF($B37=Salary!$B37,Salary!$I37,"")</f>
        <v>71539.469345847203</v>
      </c>
      <c r="ER37" s="419">
        <f ca="1">IF($B37&lt;Main!$B$10,0,(VLOOKUP(EO37,'Survival Probability'!$A$3:$F$98,6)/(1+Main!$B$5)^(OptimumBenefits!EO37-OptimumBenefits!$A37))*(VLOOKUP(EO37,'Survival Probability'!$A$3:$F$98,3)/VLOOKUP($A37,'Survival Probability'!$A$3:$F$98,3)))</f>
        <v>27.764940518870109</v>
      </c>
      <c r="ES37" s="282">
        <f t="shared" si="56"/>
        <v>0</v>
      </c>
      <c r="ET37" s="200">
        <f t="shared" ref="ET37:HE37" si="2159">ET36</f>
        <v>54</v>
      </c>
      <c r="EU37" s="416">
        <f>IF($B37&lt;Main!$B$10,0,HLOOKUP(ET37,ReplacementRates!$A$3:$BE$59,ReplacementRates!$A36-5,1))*IF(Main!$B$30=1,Main!$B$31,(IF(OptimumBenefits!$B37&lt;20,Main!$B$31,IF(OptimumBenefits!$B37&lt;25,Main!$B$32,IF(OptimumBenefits!$B37&lt;30,Main!$B$33,Main!$B$34)))))*OptimumBenefits!$B37</f>
        <v>0.84</v>
      </c>
      <c r="EV37" s="418">
        <f ca="1">EU37*IF($B37=Salary!$B37,Salary!$I37,"")</f>
        <v>71539.469345847203</v>
      </c>
      <c r="EW37" s="419">
        <f ca="1">IF($B37&lt;Main!$B$10,0,(VLOOKUP(ET37,'Survival Probability'!$A$3:$F$98,6)/(1+Main!$B$5)^(OptimumBenefits!ET37-OptimumBenefits!$A37))*(VLOOKUP(ET37,'Survival Probability'!$A$3:$F$98,3)/VLOOKUP($A37,'Survival Probability'!$A$3:$F$98,3)))</f>
        <v>25.680298855783867</v>
      </c>
      <c r="EX37" s="282">
        <f t="shared" si="58"/>
        <v>0</v>
      </c>
      <c r="EY37" s="200">
        <f t="shared" ref="EY37:HJ37" si="2160">EY36</f>
        <v>55</v>
      </c>
      <c r="EZ37" s="416">
        <f>IF($B37&lt;Main!$B$10,0,HLOOKUP(EY37,ReplacementRates!$A$3:$BE$59,ReplacementRates!$A36-5,1))*IF(Main!$B$30=1,Main!$B$31,(IF(OptimumBenefits!$B37&lt;20,Main!$B$31,IF(OptimumBenefits!$B37&lt;25,Main!$B$32,IF(OptimumBenefits!$B37&lt;30,Main!$B$33,Main!$B$34)))))*OptimumBenefits!$B37</f>
        <v>0.84</v>
      </c>
      <c r="FA37" s="418">
        <f ca="1">EZ37*IF($B37=Salary!$B37,Salary!$I37,"")</f>
        <v>71539.469345847203</v>
      </c>
      <c r="FB37" s="419">
        <f ca="1">IF($B37&lt;Main!$B$10,0,(VLOOKUP(EY37,'Survival Probability'!$A$3:$F$98,6)/(1+Main!$B$5)^(OptimumBenefits!EY37-OptimumBenefits!$A37))*(VLOOKUP(EY37,'Survival Probability'!$A$3:$F$98,3)/VLOOKUP($A37,'Survival Probability'!$A$3:$F$98,3)))</f>
        <v>23.738477290562084</v>
      </c>
      <c r="FC37" s="282">
        <f t="shared" si="60"/>
        <v>0</v>
      </c>
      <c r="FD37" s="200">
        <f t="shared" ref="FD37:HO37" si="2161">FD36</f>
        <v>56</v>
      </c>
      <c r="FE37" s="416">
        <f>IF($B37&lt;Main!$B$10,0,HLOOKUP(FD37,ReplacementRates!$A$3:$BE$59,ReplacementRates!$A36-5,1))*IF(Main!$B$30=1,Main!$B$31,(IF(OptimumBenefits!$B37&lt;20,Main!$B$31,IF(OptimumBenefits!$B37&lt;25,Main!$B$32,IF(OptimumBenefits!$B37&lt;30,Main!$B$33,Main!$B$34)))))*OptimumBenefits!$B37</f>
        <v>0.84</v>
      </c>
      <c r="FF37" s="418">
        <f ca="1">FE37*IF($B37=Salary!$B37,Salary!$I37,"")</f>
        <v>71539.469345847203</v>
      </c>
      <c r="FG37" s="419">
        <f ca="1">IF($B37&lt;Main!$B$10,0,(VLOOKUP(FD37,'Survival Probability'!$A$3:$F$98,6)/(1+Main!$B$5)^(OptimumBenefits!FD37-OptimumBenefits!$A37))*(VLOOKUP(FD37,'Survival Probability'!$A$3:$F$98,3)/VLOOKUP($A37,'Survival Probability'!$A$3:$F$98,3)))</f>
        <v>21.930015849746713</v>
      </c>
      <c r="FH37" s="282">
        <f t="shared" si="62"/>
        <v>0</v>
      </c>
      <c r="FI37" s="200">
        <f t="shared" ref="FI37:HT37" si="2162">FI36</f>
        <v>57</v>
      </c>
      <c r="FJ37" s="416">
        <f>IF($B37&lt;Main!$B$10,0,HLOOKUP(FI37,ReplacementRates!$A$3:$BE$59,ReplacementRates!$A36-5,1))*IF(Main!$B$30=1,Main!$B$31,(IF(OptimumBenefits!$B37&lt;20,Main!$B$31,IF(OptimumBenefits!$B37&lt;25,Main!$B$32,IF(OptimumBenefits!$B37&lt;30,Main!$B$33,Main!$B$34)))))*OptimumBenefits!$B37</f>
        <v>0.84</v>
      </c>
      <c r="FK37" s="418">
        <f ca="1">FJ37*IF($B37=Salary!$B37,Salary!$I37,"")</f>
        <v>71539.469345847203</v>
      </c>
      <c r="FL37" s="419">
        <f ca="1">IF($B37&lt;Main!$B$10,0,(VLOOKUP(FI37,'Survival Probability'!$A$3:$F$98,6)/(1+Main!$B$5)^(OptimumBenefits!FI37-OptimumBenefits!$A37))*(VLOOKUP(FI37,'Survival Probability'!$A$3:$F$98,3)/VLOOKUP($A37,'Survival Probability'!$A$3:$F$98,3)))</f>
        <v>20.246068880942087</v>
      </c>
      <c r="FM37" s="282">
        <f t="shared" si="64"/>
        <v>0</v>
      </c>
      <c r="FN37" s="200">
        <f t="shared" ref="FN37:HY37" si="2163">FN36</f>
        <v>58</v>
      </c>
      <c r="FO37" s="416">
        <f>IF($B37&lt;Main!$B$10,0,HLOOKUP(FN37,ReplacementRates!$A$3:$BE$59,ReplacementRates!$A36-5,1))*IF(Main!$B$30=1,Main!$B$31,(IF(OptimumBenefits!$B37&lt;20,Main!$B$31,IF(OptimumBenefits!$B37&lt;25,Main!$B$32,IF(OptimumBenefits!$B37&lt;30,Main!$B$33,Main!$B$34)))))*OptimumBenefits!$B37</f>
        <v>0.84</v>
      </c>
      <c r="FP37" s="418">
        <f ca="1">FO37*IF($B37=Salary!$B37,Salary!$I37,"")</f>
        <v>71539.469345847203</v>
      </c>
      <c r="FQ37" s="419">
        <f ca="1">IF($B37&lt;Main!$B$10,0,(VLOOKUP(FN37,'Survival Probability'!$A$3:$F$98,6)/(1+Main!$B$5)^(OptimumBenefits!FN37-OptimumBenefits!$A37))*(VLOOKUP(FN37,'Survival Probability'!$A$3:$F$98,3)/VLOOKUP($A37,'Survival Probability'!$A$3:$F$98,3)))</f>
        <v>18.678444723708079</v>
      </c>
      <c r="FR37" s="282">
        <f t="shared" si="66"/>
        <v>0</v>
      </c>
      <c r="FS37" s="200">
        <f t="shared" ref="FS37:ID37" si="2164">FS36</f>
        <v>59</v>
      </c>
      <c r="FT37" s="416">
        <f>IF($B37&lt;Main!$B$10,0,HLOOKUP(FS37,ReplacementRates!$A$3:$BE$59,ReplacementRates!$A36-5,1))*IF(Main!$B$30=1,Main!$B$31,(IF(OptimumBenefits!$B37&lt;20,Main!$B$31,IF(OptimumBenefits!$B37&lt;25,Main!$B$32,IF(OptimumBenefits!$B37&lt;30,Main!$B$33,Main!$B$34)))))*OptimumBenefits!$B37</f>
        <v>0.84</v>
      </c>
      <c r="FU37" s="418">
        <f ca="1">FT37*IF($B37=Salary!$B37,Salary!$I37,"")</f>
        <v>71539.469345847203</v>
      </c>
      <c r="FV37" s="419">
        <f ca="1">IF($B37&lt;Main!$B$10,0,(VLOOKUP(FS37,'Survival Probability'!$A$3:$F$98,6)/(1+Main!$B$5)^(OptimumBenefits!FS37-OptimumBenefits!$A37))*(VLOOKUP(FS37,'Survival Probability'!$A$3:$F$98,3)/VLOOKUP($A37,'Survival Probability'!$A$3:$F$98,3)))</f>
        <v>17.219470401688575</v>
      </c>
      <c r="FW37" s="282">
        <f t="shared" si="68"/>
        <v>0</v>
      </c>
      <c r="FX37" s="200">
        <f t="shared" ref="FX37:II37" si="2165">FX36</f>
        <v>60</v>
      </c>
      <c r="FY37" s="416">
        <f>IF($B37&lt;Main!$B$10,0,HLOOKUP(FX37,ReplacementRates!$A$3:$BE$59,ReplacementRates!$A36-5,1))*IF(Main!$B$30=1,Main!$B$31,(IF(OptimumBenefits!$B37&lt;20,Main!$B$31,IF(OptimumBenefits!$B37&lt;25,Main!$B$32,IF(OptimumBenefits!$B37&lt;30,Main!$B$33,Main!$B$34)))))*OptimumBenefits!$B37</f>
        <v>0.84</v>
      </c>
      <c r="FZ37" s="418">
        <f ca="1">FY37*IF($B37=Salary!$B37,Salary!$I37,"")</f>
        <v>71539.469345847203</v>
      </c>
      <c r="GA37" s="419">
        <f ca="1">IF($B37&lt;Main!$B$10,0,(VLOOKUP(FX37,'Survival Probability'!$A$3:$F$98,6)/(1+Main!$B$5)^(OptimumBenefits!FX37-OptimumBenefits!$A37))*(VLOOKUP(FX37,'Survival Probability'!$A$3:$F$98,3)/VLOOKUP($A37,'Survival Probability'!$A$3:$F$98,3)))</f>
        <v>15.861957587627618</v>
      </c>
      <c r="GB37" s="282">
        <f t="shared" ca="1" si="70"/>
        <v>1134756.0286052143</v>
      </c>
      <c r="GC37" s="200">
        <f t="shared" ref="GC37:IN37" si="2166">GC36</f>
        <v>61</v>
      </c>
      <c r="GD37" s="416">
        <f>IF($B37&lt;Main!$B$10,0,HLOOKUP(GC37,ReplacementRates!$A$3:$BE$59,ReplacementRates!$A36-5,1))*IF(Main!$B$30=1,Main!$B$31,(IF(OptimumBenefits!$B37&lt;20,Main!$B$31,IF(OptimumBenefits!$B37&lt;25,Main!$B$32,IF(OptimumBenefits!$B37&lt;30,Main!$B$33,Main!$B$34)))))*OptimumBenefits!$B37</f>
        <v>0.84</v>
      </c>
      <c r="GE37" s="418">
        <f ca="1">GD37*IF($B37=Salary!$B37,Salary!$I37,"")</f>
        <v>71539.469345847203</v>
      </c>
      <c r="GF37" s="419">
        <f ca="1">IF($B37&lt;Main!$B$10,0,(VLOOKUP(GC37,'Survival Probability'!$A$3:$F$98,6)/(1+Main!$B$5)^(OptimumBenefits!GC37-OptimumBenefits!$A37))*(VLOOKUP(GC37,'Survival Probability'!$A$3:$F$98,3)/VLOOKUP($A37,'Survival Probability'!$A$3:$F$98,3)))</f>
        <v>14.599172482934796</v>
      </c>
      <c r="GG37" s="282">
        <f t="shared" ca="1" si="72"/>
        <v>1044417.0523176498</v>
      </c>
      <c r="GH37" s="200">
        <f t="shared" ref="GH37:IS37" si="2167">GH36</f>
        <v>62</v>
      </c>
      <c r="GI37" s="416">
        <f>IF($B37&lt;Main!$B$10,0,HLOOKUP(GH37,ReplacementRates!$A$3:$BE$59,ReplacementRates!$A36-5,1))*IF(Main!$B$30=1,Main!$B$31,(IF(OptimumBenefits!$B37&lt;20,Main!$B$31,IF(OptimumBenefits!$B37&lt;25,Main!$B$32,IF(OptimumBenefits!$B37&lt;30,Main!$B$33,Main!$B$34)))))*OptimumBenefits!$B37</f>
        <v>0.84</v>
      </c>
      <c r="GJ37" s="418">
        <f ca="1">GI37*IF($B37=Salary!$B37,Salary!$I37,"")</f>
        <v>71539.469345847203</v>
      </c>
      <c r="GK37" s="419">
        <f ca="1">IF($B37&lt;Main!$B$10,0,(VLOOKUP(GH37,'Survival Probability'!$A$3:$F$98,6)/(1+Main!$B$5)^(OptimumBenefits!GH37-OptimumBenefits!$A37))*(VLOOKUP(GH37,'Survival Probability'!$A$3:$F$98,3)/VLOOKUP($A37,'Survival Probability'!$A$3:$F$98,3)))</f>
        <v>13.424806607201063</v>
      </c>
      <c r="GL37" s="282">
        <f t="shared" ca="1" si="74"/>
        <v>960403.54074978747</v>
      </c>
      <c r="GM37" s="200">
        <f t="shared" ref="GM37:IX37" si="2168">GM36</f>
        <v>63</v>
      </c>
      <c r="GN37" s="416">
        <f>IF($B37&lt;Main!$B$10,0,HLOOKUP(GM37,ReplacementRates!$A$3:$BE$59,ReplacementRates!$A36-5,1))*IF(Main!$B$30=1,Main!$B$31,(IF(OptimumBenefits!$B37&lt;20,Main!$B$31,IF(OptimumBenefits!$B37&lt;25,Main!$B$32,IF(OptimumBenefits!$B37&lt;30,Main!$B$33,Main!$B$34)))))*OptimumBenefits!$B37</f>
        <v>0.84</v>
      </c>
      <c r="GO37" s="418">
        <f ca="1">GN37*IF($B37=Salary!$B37,Salary!$I37,"")</f>
        <v>71539.469345847203</v>
      </c>
      <c r="GP37" s="419">
        <f ca="1">IF($B37&lt;Main!$B$10,0,(VLOOKUP(GM37,'Survival Probability'!$A$3:$F$98,6)/(1+Main!$B$5)^(OptimumBenefits!GM37-OptimumBenefits!$A37))*(VLOOKUP(GM37,'Survival Probability'!$A$3:$F$98,3)/VLOOKUP($A37,'Survival Probability'!$A$3:$F$98,3)))</f>
        <v>12.333050026498954</v>
      </c>
      <c r="GQ37" s="282">
        <f t="shared" ca="1" si="76"/>
        <v>882299.85431152198</v>
      </c>
      <c r="GR37" s="200">
        <f t="shared" ref="GR37:JC37" si="2169">GR36</f>
        <v>64</v>
      </c>
      <c r="GS37" s="416">
        <f>IF($B37&lt;Main!$B$10,0,HLOOKUP(GR37,ReplacementRates!$A$3:$BE$59,ReplacementRates!$A36-5,1))*IF(Main!$B$30=1,Main!$B$31,(IF(OptimumBenefits!$B37&lt;20,Main!$B$31,IF(OptimumBenefits!$B37&lt;25,Main!$B$32,IF(OptimumBenefits!$B37&lt;30,Main!$B$33,Main!$B$34)))))*OptimumBenefits!$B37</f>
        <v>0.84</v>
      </c>
      <c r="GT37" s="418">
        <f ca="1">GS37*IF($B37=Salary!$B37,Salary!$I37,"")</f>
        <v>71539.469345847203</v>
      </c>
      <c r="GU37" s="419">
        <f ca="1">IF($B37&lt;Main!$B$10,0,(VLOOKUP(GR37,'Survival Probability'!$A$3:$F$98,6)/(1+Main!$B$5)^(OptimumBenefits!GR37-OptimumBenefits!$A37))*(VLOOKUP(GR37,'Survival Probability'!$A$3:$F$98,3)/VLOOKUP($A37,'Survival Probability'!$A$3:$F$98,3)))</f>
        <v>11.318444358388771</v>
      </c>
      <c r="GV37" s="282">
        <f t="shared" ca="1" si="78"/>
        <v>809715.50321963069</v>
      </c>
      <c r="GW37" s="200">
        <f t="shared" ref="GW37:JH37" si="2170">GW36</f>
        <v>65</v>
      </c>
      <c r="GX37" s="416">
        <f>IF($B37&lt;Main!$B$10,0,HLOOKUP(GW37,ReplacementRates!$A$3:$BE$59,ReplacementRates!$A36-5,1))*IF(Main!$B$30=1,Main!$B$31,(IF(OptimumBenefits!$B37&lt;20,Main!$B$31,IF(OptimumBenefits!$B37&lt;25,Main!$B$32,IF(OptimumBenefits!$B37&lt;30,Main!$B$33,Main!$B$34)))))*OptimumBenefits!$B37</f>
        <v>0.84</v>
      </c>
      <c r="GY37" s="418">
        <f ca="1">GX37*IF($B37=Salary!$B37,Salary!$I37,"")</f>
        <v>71539.469345847203</v>
      </c>
      <c r="GZ37" s="419">
        <f ca="1">IF($B37&lt;Main!$B$10,0,(VLOOKUP(GW37,'Survival Probability'!$A$3:$F$98,6)/(1+Main!$B$5)^(OptimumBenefits!GW37-OptimumBenefits!$A37))*(VLOOKUP(GW37,'Survival Probability'!$A$3:$F$98,3)/VLOOKUP($A37,'Survival Probability'!$A$3:$F$98,3)))</f>
        <v>10.37586331589716</v>
      </c>
      <c r="HA37" s="282">
        <f t="shared" ca="1" si="80"/>
        <v>742283.75562432536</v>
      </c>
      <c r="HB37" s="200">
        <f t="shared" ref="HB37:JM37" si="2171">HB36</f>
        <v>66</v>
      </c>
      <c r="HC37" s="416">
        <f>IF($B37&lt;Main!$B$10,0,HLOOKUP(HB37,ReplacementRates!$A$3:$BE$59,ReplacementRates!$A36-5,1))*IF(Main!$B$30=1,Main!$B$31,(IF(OptimumBenefits!$B37&lt;20,Main!$B$31,IF(OptimumBenefits!$B37&lt;25,Main!$B$32,IF(OptimumBenefits!$B37&lt;30,Main!$B$33,Main!$B$34)))))*OptimumBenefits!$B37</f>
        <v>0.84</v>
      </c>
      <c r="HD37" s="418">
        <f ca="1">HC37*IF($B37=Salary!$B37,Salary!$I37,"")</f>
        <v>71539.469345847203</v>
      </c>
      <c r="HE37" s="419">
        <f ca="1">IF($B37&lt;Main!$B$10,0,(VLOOKUP(HB37,'Survival Probability'!$A$3:$F$98,6)/(1+Main!$B$5)^(OptimumBenefits!HB37-OptimumBenefits!$A37))*(VLOOKUP(HB37,'Survival Probability'!$A$3:$F$98,3)/VLOOKUP($A37,'Survival Probability'!$A$3:$F$98,3)))</f>
        <v>9.5004938942539905</v>
      </c>
      <c r="HF37" s="282">
        <f t="shared" ca="1" si="82"/>
        <v>679660.29171839182</v>
      </c>
      <c r="HG37" s="200">
        <f t="shared" ref="HG37:JR37" si="2172">HG36</f>
        <v>67</v>
      </c>
      <c r="HH37" s="416">
        <f>IF($B37&lt;Main!$B$10,0,HLOOKUP(HG37,ReplacementRates!$A$3:$BE$59,ReplacementRates!$A36-5,1))*IF(Main!$B$30=1,Main!$B$31,(IF(OptimumBenefits!$B37&lt;20,Main!$B$31,IF(OptimumBenefits!$B37&lt;25,Main!$B$32,IF(OptimumBenefits!$B37&lt;30,Main!$B$33,Main!$B$34)))))*OptimumBenefits!$B37</f>
        <v>0.84</v>
      </c>
      <c r="HI37" s="418">
        <f ca="1">HH37*IF($B37=Salary!$B37,Salary!$I37,"")</f>
        <v>71539.469345847203</v>
      </c>
      <c r="HJ37" s="419">
        <f ca="1">IF($B37&lt;Main!$B$10,0,(VLOOKUP(HG37,'Survival Probability'!$A$3:$F$98,6)/(1+Main!$B$5)^(OptimumBenefits!HG37-OptimumBenefits!$A37))*(VLOOKUP(HG37,'Survival Probability'!$A$3:$F$98,3)/VLOOKUP($A37,'Survival Probability'!$A$3:$F$98,3)))</f>
        <v>8.6878229177632456</v>
      </c>
      <c r="HK37" s="282">
        <f t="shared" ca="1" si="84"/>
        <v>621522.24130747246</v>
      </c>
      <c r="HL37" s="200">
        <f t="shared" ref="HL37:JW37" si="2173">HL36</f>
        <v>68</v>
      </c>
      <c r="HM37" s="416">
        <f>IF($B37&lt;Main!$B$10,0,HLOOKUP(HL37,ReplacementRates!$A$3:$BE$59,ReplacementRates!$A36-5,1))*IF(Main!$B$30=1,Main!$B$31,(IF(OptimumBenefits!$B37&lt;20,Main!$B$31,IF(OptimumBenefits!$B37&lt;25,Main!$B$32,IF(OptimumBenefits!$B37&lt;30,Main!$B$33,Main!$B$34)))))*OptimumBenefits!$B37</f>
        <v>0.84</v>
      </c>
      <c r="HN37" s="418">
        <f ca="1">HM37*IF($B37=Salary!$B37,Salary!$I37,"")</f>
        <v>71539.469345847203</v>
      </c>
      <c r="HO37" s="419">
        <f ca="1">IF($B37&lt;Main!$B$10,0,(VLOOKUP(HL37,'Survival Probability'!$A$3:$F$98,6)/(1+Main!$B$5)^(OptimumBenefits!HL37-OptimumBenefits!$A37))*(VLOOKUP(HL37,'Survival Probability'!$A$3:$F$98,3)/VLOOKUP($A37,'Survival Probability'!$A$3:$F$98,3)))</f>
        <v>7.9335796835902359</v>
      </c>
      <c r="HP37" s="282">
        <f t="shared" ca="1" si="86"/>
        <v>567564.08057703986</v>
      </c>
      <c r="HQ37" s="200">
        <f t="shared" ref="HQ37:KB37" si="2174">HQ36</f>
        <v>69</v>
      </c>
      <c r="HR37" s="416">
        <f>IF($B37&lt;Main!$B$10,0,HLOOKUP(HQ37,ReplacementRates!$A$3:$BE$59,ReplacementRates!$A36-5,1))*IF(Main!$B$30=1,Main!$B$31,(IF(OptimumBenefits!$B37&lt;20,Main!$B$31,IF(OptimumBenefits!$B37&lt;25,Main!$B$32,IF(OptimumBenefits!$B37&lt;30,Main!$B$33,Main!$B$34)))))*OptimumBenefits!$B37</f>
        <v>0.84</v>
      </c>
      <c r="HS37" s="418">
        <f ca="1">HR37*IF($B37=Salary!$B37,Salary!$I37,"")</f>
        <v>71539.469345847203</v>
      </c>
      <c r="HT37" s="419">
        <f ca="1">IF($B37&lt;Main!$B$10,0,(VLOOKUP(HQ37,'Survival Probability'!$A$3:$F$98,6)/(1+Main!$B$5)^(OptimumBenefits!HQ37-OptimumBenefits!$A37))*(VLOOKUP(HQ37,'Survival Probability'!$A$3:$F$98,3)/VLOOKUP($A37,'Survival Probability'!$A$3:$F$98,3)))</f>
        <v>7.2339410144695826</v>
      </c>
      <c r="HU37" s="282">
        <f t="shared" ca="1" si="88"/>
        <v>517512.30145431351</v>
      </c>
      <c r="HV37" s="200">
        <f t="shared" ref="HV37:KG37" si="2175">HV36</f>
        <v>70</v>
      </c>
      <c r="HW37" s="416">
        <f>IF($B37&lt;Main!$B$10,0,HLOOKUP(HV37,ReplacementRates!$A$3:$BE$59,ReplacementRates!$A36-5,1))*IF(Main!$B$30=1,Main!$B$31,(IF(OptimumBenefits!$B37&lt;20,Main!$B$31,IF(OptimumBenefits!$B37&lt;25,Main!$B$32,IF(OptimumBenefits!$B37&lt;30,Main!$B$33,Main!$B$34)))))*OptimumBenefits!$B37</f>
        <v>0.84</v>
      </c>
      <c r="HX37" s="418">
        <f ca="1">HW37*IF($B37=Salary!$B37,Salary!$I37,"")</f>
        <v>71539.469345847203</v>
      </c>
      <c r="HY37" s="419">
        <f ca="1">IF($B37&lt;Main!$B$10,0,(VLOOKUP(HV37,'Survival Probability'!$A$3:$F$98,6)/(1+Main!$B$5)^(OptimumBenefits!HV37-OptimumBenefits!$A37))*(VLOOKUP(HV37,'Survival Probability'!$A$3:$F$98,3)/VLOOKUP($A37,'Survival Probability'!$A$3:$F$98,3)))</f>
        <v>6.5853025074449008</v>
      </c>
      <c r="HZ37" s="282">
        <f t="shared" ca="1" si="90"/>
        <v>471109.04686448519</v>
      </c>
      <c r="IA37" s="200">
        <f t="shared" ref="IA37:KL37" si="2176">IA36</f>
        <v>71</v>
      </c>
      <c r="IB37" s="416">
        <f>IF($B37&lt;Main!$B$10,0,HLOOKUP(IA37,ReplacementRates!$A$3:$BE$59,ReplacementRates!$A36-5,1))*IF(Main!$B$30=1,Main!$B$31,(IF(OptimumBenefits!$B37&lt;20,Main!$B$31,IF(OptimumBenefits!$B37&lt;25,Main!$B$32,IF(OptimumBenefits!$B37&lt;30,Main!$B$33,Main!$B$34)))))*OptimumBenefits!$B37</f>
        <v>0.84</v>
      </c>
      <c r="IC37" s="418">
        <f ca="1">IB37*IF($B37=Salary!$B37,Salary!$I37,"")</f>
        <v>71539.469345847203</v>
      </c>
      <c r="ID37" s="419">
        <f ca="1">IF($B37&lt;Main!$B$10,0,(VLOOKUP(IA37,'Survival Probability'!$A$3:$F$98,6)/(1+Main!$B$5)^(OptimumBenefits!IA37-OptimumBenefits!$A37))*(VLOOKUP(IA37,'Survival Probability'!$A$3:$F$98,3)/VLOOKUP($A37,'Survival Probability'!$A$3:$F$98,3)))</f>
        <v>5.9842712841265131</v>
      </c>
      <c r="IE37" s="282">
        <f t="shared" ca="1" si="92"/>
        <v>428111.59208800236</v>
      </c>
      <c r="IF37" s="200">
        <f t="shared" ref="IF37:KP37" si="2177">IF36</f>
        <v>72</v>
      </c>
      <c r="IG37" s="416">
        <f>IF($B37&lt;Main!$B$10,0,HLOOKUP(IF37,ReplacementRates!$A$3:$BE$59,ReplacementRates!$A36-5,1))*IF(Main!$B$30=1,Main!$B$31,(IF(OptimumBenefits!$B37&lt;20,Main!$B$31,IF(OptimumBenefits!$B37&lt;25,Main!$B$32,IF(OptimumBenefits!$B37&lt;30,Main!$B$33,Main!$B$34)))))*OptimumBenefits!$B37</f>
        <v>0.84</v>
      </c>
      <c r="IH37" s="418">
        <f ca="1">IG37*IF($B37=Salary!$B37,Salary!$I37,"")</f>
        <v>71539.469345847203</v>
      </c>
      <c r="II37" s="419">
        <f ca="1">IF($B37&lt;Main!$B$10,0,(VLOOKUP(IF37,'Survival Probability'!$A$3:$F$98,6)/(1+Main!$B$5)^(OptimumBenefits!IF37-OptimumBenefits!$A37))*(VLOOKUP(IF37,'Survival Probability'!$A$3:$F$98,3)/VLOOKUP($A37,'Survival Probability'!$A$3:$F$98,3)))</f>
        <v>5.4276563168383412</v>
      </c>
      <c r="IJ37" s="282">
        <f t="shared" ca="1" si="94"/>
        <v>388291.65269825043</v>
      </c>
      <c r="IK37" s="200">
        <f t="shared" ref="IK37:KP37" si="2178">IK36</f>
        <v>73</v>
      </c>
      <c r="IL37" s="416">
        <f>IF($B37&lt;Main!$B$10,0,HLOOKUP(IK37,ReplacementRates!$A$3:$BE$59,ReplacementRates!$A36-5,1))*IF(Main!$B$30=1,Main!$B$31,(IF(OptimumBenefits!$B37&lt;20,Main!$B$31,IF(OptimumBenefits!$B37&lt;25,Main!$B$32,IF(OptimumBenefits!$B37&lt;30,Main!$B$33,Main!$B$34)))))*OptimumBenefits!$B37</f>
        <v>0.84</v>
      </c>
      <c r="IM37" s="418">
        <f ca="1">IL37*IF($B37=Salary!$B37,Salary!$I37,"")</f>
        <v>71539.469345847203</v>
      </c>
      <c r="IN37" s="419">
        <f ca="1">IF($B37&lt;Main!$B$10,0,(VLOOKUP(IK37,'Survival Probability'!$A$3:$F$98,6)/(1+Main!$B$5)^(OptimumBenefits!IK37-OptimumBenefits!$A37))*(VLOOKUP(IK37,'Survival Probability'!$A$3:$F$98,3)/VLOOKUP($A37,'Survival Probability'!$A$3:$F$98,3)))</f>
        <v>4.9127179305806603</v>
      </c>
      <c r="IO37" s="282">
        <f t="shared" ca="1" si="96"/>
        <v>351453.23379956908</v>
      </c>
      <c r="IP37" s="200">
        <f t="shared" ref="IP37:KP37" si="2179">IP36</f>
        <v>74</v>
      </c>
      <c r="IQ37" s="416">
        <f>IF($B37&lt;Main!$B$10,0,HLOOKUP(IP37,ReplacementRates!$A$3:$BE$59,ReplacementRates!$A36-5,1))*IF(Main!$B$30=1,Main!$B$31,(IF(OptimumBenefits!$B37&lt;20,Main!$B$31,IF(OptimumBenefits!$B37&lt;25,Main!$B$32,IF(OptimumBenefits!$B37&lt;30,Main!$B$33,Main!$B$34)))))*OptimumBenefits!$B37</f>
        <v>0.84</v>
      </c>
      <c r="IR37" s="418">
        <f ca="1">IQ37*IF($B37=Salary!$B37,Salary!$I37,"")</f>
        <v>71539.469345847203</v>
      </c>
      <c r="IS37" s="419">
        <f ca="1">IF($B37&lt;Main!$B$10,0,(VLOOKUP(IP37,'Survival Probability'!$A$3:$F$98,6)/(1+Main!$B$5)^(OptimumBenefits!IP37-OptimumBenefits!$A37))*(VLOOKUP(IP37,'Survival Probability'!$A$3:$F$98,3)/VLOOKUP($A37,'Survival Probability'!$A$3:$F$98,3)))</f>
        <v>4.4371323931426074</v>
      </c>
      <c r="IT37" s="282">
        <f t="shared" ca="1" si="98"/>
        <v>317430.09682269121</v>
      </c>
      <c r="IU37" s="200">
        <f t="shared" ref="IU37:KP37" si="2180">IU36</f>
        <v>75</v>
      </c>
      <c r="IV37" s="416">
        <f>IF($B37&lt;Main!$B$10,0,HLOOKUP(IU37,ReplacementRates!$A$3:$BE$59,ReplacementRates!$A36-5,1))*IF(Main!$B$30=1,Main!$B$31,(IF(OptimumBenefits!$B37&lt;20,Main!$B$31,IF(OptimumBenefits!$B37&lt;25,Main!$B$32,IF(OptimumBenefits!$B37&lt;30,Main!$B$33,Main!$B$34)))))*OptimumBenefits!$B37</f>
        <v>0.84</v>
      </c>
      <c r="IW37" s="418">
        <f ca="1">IV37*IF($B37=Salary!$B37,Salary!$I37,"")</f>
        <v>71539.469345847203</v>
      </c>
      <c r="IX37" s="419">
        <f ca="1">IF($B37&lt;Main!$B$10,0,(VLOOKUP(IU37,'Survival Probability'!$A$3:$F$98,6)/(1+Main!$B$5)^(OptimumBenefits!IU37-OptimumBenefits!$A37))*(VLOOKUP(IU37,'Survival Probability'!$A$3:$F$98,3)/VLOOKUP($A37,'Survival Probability'!$A$3:$F$98,3)))</f>
        <v>3.9986169071095339</v>
      </c>
      <c r="IY37" s="282">
        <f t="shared" ca="1" si="100"/>
        <v>286058.93165194883</v>
      </c>
      <c r="IZ37" s="200">
        <f t="shared" ref="IZ37:KP37" si="2181">IZ36</f>
        <v>76</v>
      </c>
      <c r="JA37" s="416">
        <f>IF($B37&lt;Main!$B$10,0,HLOOKUP(IZ37,ReplacementRates!$A$3:$BE$59,ReplacementRates!$A36-5,1))*IF(Main!$B$30=1,Main!$B$31,(IF(OptimumBenefits!$B37&lt;20,Main!$B$31,IF(OptimumBenefits!$B37&lt;25,Main!$B$32,IF(OptimumBenefits!$B37&lt;30,Main!$B$33,Main!$B$34)))))*OptimumBenefits!$B37</f>
        <v>0.84</v>
      </c>
      <c r="JB37" s="418">
        <f ca="1">JA37*IF($B37=Salary!$B37,Salary!$I37,"")</f>
        <v>71539.469345847203</v>
      </c>
      <c r="JC37" s="419">
        <f ca="1">IF($B37&lt;Main!$B$10,0,(VLOOKUP(IZ37,'Survival Probability'!$A$3:$F$98,6)/(1+Main!$B$5)^(OptimumBenefits!IZ37-OptimumBenefits!$A37))*(VLOOKUP(IZ37,'Survival Probability'!$A$3:$F$98,3)/VLOOKUP($A37,'Survival Probability'!$A$3:$F$98,3)))</f>
        <v>3.5949412263886549</v>
      </c>
      <c r="JD37" s="282">
        <f t="shared" ca="1" si="102"/>
        <v>257180.18766535353</v>
      </c>
      <c r="JE37" s="200">
        <f t="shared" ref="JE37:KP37" si="2182">JE36</f>
        <v>77</v>
      </c>
      <c r="JF37" s="416">
        <f>IF($B37&lt;Main!$B$10,0,HLOOKUP(JE37,ReplacementRates!$A$3:$BE$59,ReplacementRates!$A36-5,1))*IF(Main!$B$30=1,Main!$B$31,(IF(OptimumBenefits!$B37&lt;20,Main!$B$31,IF(OptimumBenefits!$B37&lt;25,Main!$B$32,IF(OptimumBenefits!$B37&lt;30,Main!$B$33,Main!$B$34)))))*OptimumBenefits!$B37</f>
        <v>0.84</v>
      </c>
      <c r="JG37" s="418">
        <f ca="1">JF37*IF($B37=Salary!$B37,Salary!$I37,"")</f>
        <v>71539.469345847203</v>
      </c>
      <c r="JH37" s="419">
        <f ca="1">IF($B37&lt;Main!$B$10,0,(VLOOKUP(JE37,'Survival Probability'!$A$3:$F$98,6)/(1+Main!$B$5)^(OptimumBenefits!JE37-OptimumBenefits!$A37))*(VLOOKUP(JE37,'Survival Probability'!$A$3:$F$98,3)/VLOOKUP($A37,'Survival Probability'!$A$3:$F$98,3)))</f>
        <v>3.223939946366742</v>
      </c>
      <c r="JI37" s="282">
        <f t="shared" ca="1" si="104"/>
        <v>230638.9529659558</v>
      </c>
      <c r="JJ37" s="200">
        <f t="shared" ref="JJ37:KP37" si="2183">JJ36</f>
        <v>78</v>
      </c>
      <c r="JK37" s="416">
        <f>IF($B37&lt;Main!$B$10,0,HLOOKUP(JJ37,ReplacementRates!$A$3:$BE$59,ReplacementRates!$A36-5,1))*IF(Main!$B$30=1,Main!$B$31,(IF(OptimumBenefits!$B37&lt;20,Main!$B$31,IF(OptimumBenefits!$B37&lt;25,Main!$B$32,IF(OptimumBenefits!$B37&lt;30,Main!$B$33,Main!$B$34)))))*OptimumBenefits!$B37</f>
        <v>0.84</v>
      </c>
      <c r="JL37" s="418">
        <f ca="1">JK37*IF($B37=Salary!$B37,Salary!$I37,"")</f>
        <v>71539.469345847203</v>
      </c>
      <c r="JM37" s="419">
        <f ca="1">IF($B37&lt;Main!$B$10,0,(VLOOKUP(JJ37,'Survival Probability'!$A$3:$F$98,6)/(1+Main!$B$5)^(OptimumBenefits!JJ37-OptimumBenefits!$A37))*(VLOOKUP(JJ37,'Survival Probability'!$A$3:$F$98,3)/VLOOKUP($A37,'Survival Probability'!$A$3:$F$98,3)))</f>
        <v>2.883562234468183</v>
      </c>
      <c r="JN37" s="282">
        <f t="shared" ca="1" si="106"/>
        <v>206288.51207957923</v>
      </c>
      <c r="JO37" s="200">
        <f t="shared" ref="JO37:KP37" si="2184">JO36</f>
        <v>79</v>
      </c>
      <c r="JP37" s="416">
        <f>IF($B37&lt;Main!$B$10,0,HLOOKUP(JO37,ReplacementRates!$A$3:$BE$59,ReplacementRates!$A36-5,1))*IF(Main!$B$30=1,Main!$B$31,(IF(OptimumBenefits!$B37&lt;20,Main!$B$31,IF(OptimumBenefits!$B37&lt;25,Main!$B$32,IF(OptimumBenefits!$B37&lt;30,Main!$B$33,Main!$B$34)))))*OptimumBenefits!$B37</f>
        <v>0.84</v>
      </c>
      <c r="JQ37" s="418">
        <f ca="1">JP37*IF($B37=Salary!$B37,Salary!$I37,"")</f>
        <v>71539.469345847203</v>
      </c>
      <c r="JR37" s="419">
        <f ca="1">IF($B37&lt;Main!$B$10,0,(VLOOKUP(JO37,'Survival Probability'!$A$3:$F$98,6)/(1+Main!$B$5)^(OptimumBenefits!JO37-OptimumBenefits!$A37))*(VLOOKUP(JO37,'Survival Probability'!$A$3:$F$98,3)/VLOOKUP($A37,'Survival Probability'!$A$3:$F$98,3)))</f>
        <v>2.5718104359710474</v>
      </c>
      <c r="JS37" s="282">
        <f t="shared" ca="1" si="108"/>
        <v>183985.95384748068</v>
      </c>
      <c r="JT37" s="200">
        <f t="shared" ref="JT37:KP37" si="2185">JT36</f>
        <v>80</v>
      </c>
      <c r="JU37" s="416">
        <f>IF($B37&lt;Main!$B$10,0,HLOOKUP(JT37,ReplacementRates!$A$3:$BE$59,ReplacementRates!$A36-5,1))*IF(Main!$B$30=1,Main!$B$31,(IF(OptimumBenefits!$B37&lt;20,Main!$B$31,IF(OptimumBenefits!$B37&lt;25,Main!$B$32,IF(OptimumBenefits!$B37&lt;30,Main!$B$33,Main!$B$34)))))*OptimumBenefits!$B37</f>
        <v>0.84</v>
      </c>
      <c r="JV37" s="418">
        <f ca="1">JU37*IF($B37=Salary!$B37,Salary!$I37,"")</f>
        <v>71539.469345847203</v>
      </c>
      <c r="JW37" s="419">
        <f ca="1">IF($B37&lt;Main!$B$10,0,(VLOOKUP(JT37,'Survival Probability'!$A$3:$F$98,6)/(1+Main!$B$5)^(OptimumBenefits!JT37-OptimumBenefits!$A37))*(VLOOKUP(JT37,'Survival Probability'!$A$3:$F$98,3)/VLOOKUP($A37,'Survival Probability'!$A$3:$F$98,3)))</f>
        <v>2.2867181853787364</v>
      </c>
      <c r="JX37" s="282">
        <f t="shared" ca="1" si="110"/>
        <v>163590.60552549345</v>
      </c>
      <c r="JY37" s="200">
        <f t="shared" ref="JY37:KP37" si="2186">JY36</f>
        <v>81</v>
      </c>
      <c r="JZ37" s="416">
        <f>IF($B37&lt;Main!$B$10,0,HLOOKUP(JY37,ReplacementRates!$A$3:$BE$59,ReplacementRates!$A36-5,1))*IF(Main!$B$30=1,Main!$B$31,(IF(OptimumBenefits!$B37&lt;20,Main!$B$31,IF(OptimumBenefits!$B37&lt;25,Main!$B$32,IF(OptimumBenefits!$B37&lt;30,Main!$B$33,Main!$B$34)))))*OptimumBenefits!$B37</f>
        <v>0.84</v>
      </c>
      <c r="KA37" s="418">
        <f ca="1">JZ37*IF($B37=Salary!$B37,Salary!$I37,"")</f>
        <v>71539.469345847203</v>
      </c>
      <c r="KB37" s="419">
        <f ca="1">IF($B37&lt;Main!$B$10,0,(VLOOKUP(JY37,'Survival Probability'!$A$3:$F$98,6)/(1+Main!$B$5)^(OptimumBenefits!JY37-OptimumBenefits!$A37))*(VLOOKUP(JY37,'Survival Probability'!$A$3:$F$98,3)/VLOOKUP($A37,'Survival Probability'!$A$3:$F$98,3)))</f>
        <v>2.0264533996413618</v>
      </c>
      <c r="KC37" s="282">
        <f t="shared" ca="1" si="112"/>
        <v>144971.40086443105</v>
      </c>
      <c r="KD37" s="200">
        <f t="shared" ref="KD37:KP37" si="2187">KD36</f>
        <v>82</v>
      </c>
      <c r="KE37" s="416">
        <f>IF($B37&lt;Main!$B$10,0,HLOOKUP(KD37,ReplacementRates!$A$3:$BE$59,ReplacementRates!$A36-5,1))*IF(Main!$B$30=1,Main!$B$31,(IF(OptimumBenefits!$B37&lt;20,Main!$B$31,IF(OptimumBenefits!$B37&lt;25,Main!$B$32,IF(OptimumBenefits!$B37&lt;30,Main!$B$33,Main!$B$34)))))*OptimumBenefits!$B37</f>
        <v>0.84</v>
      </c>
      <c r="KF37" s="418">
        <f ca="1">KE37*IF($B37=Salary!$B37,Salary!$I37,"")</f>
        <v>71539.469345847203</v>
      </c>
      <c r="KG37" s="419">
        <f ca="1">IF($B37&lt;Main!$B$10,0,(VLOOKUP(KD37,'Survival Probability'!$A$3:$F$98,6)/(1+Main!$B$5)^(OptimumBenefits!KD37-OptimumBenefits!$A37))*(VLOOKUP(KD37,'Survival Probability'!$A$3:$F$98,3)/VLOOKUP($A37,'Survival Probability'!$A$3:$F$98,3)))</f>
        <v>1.7893103621790376</v>
      </c>
      <c r="KH37" s="282">
        <f t="shared" ca="1" si="114"/>
        <v>128006.31380531401</v>
      </c>
      <c r="KI37" s="200">
        <f t="shared" ref="KI37:KP37" si="2188">KI36</f>
        <v>83</v>
      </c>
      <c r="KJ37" s="416">
        <f>IF($B37&lt;Main!$B$10,0,HLOOKUP(KI37,ReplacementRates!$A$3:$BE$59,ReplacementRates!$A36-5,1))*IF(Main!$B$30=1,Main!$B$31,(IF(OptimumBenefits!$B37&lt;20,Main!$B$31,IF(OptimumBenefits!$B37&lt;25,Main!$B$32,IF(OptimumBenefits!$B37&lt;30,Main!$B$33,Main!$B$34)))))*OptimumBenefits!$B37</f>
        <v>0.84</v>
      </c>
      <c r="KK37" s="418">
        <f ca="1">KJ37*IF($B37=Salary!$B37,Salary!$I37,"")</f>
        <v>71539.469345847203</v>
      </c>
      <c r="KL37" s="419">
        <f ca="1">IF($B37&lt;Main!$B$10,0,(VLOOKUP(KI37,'Survival Probability'!$A$3:$F$98,6)/(1+Main!$B$5)^(OptimumBenefits!KI37-OptimumBenefits!$A37))*(VLOOKUP(KI37,'Survival Probability'!$A$3:$F$98,3)/VLOOKUP($A37,'Survival Probability'!$A$3:$F$98,3)))</f>
        <v>1.5736999998547967</v>
      </c>
      <c r="KM37" s="282">
        <f t="shared" ca="1" si="116"/>
        <v>112581.66289917198</v>
      </c>
      <c r="KN37" s="200">
        <f t="shared" ref="KN37:KP37" si="2189">KN36</f>
        <v>84</v>
      </c>
      <c r="KO37" s="416">
        <f>IF($B37&lt;Main!$B$10,0,HLOOKUP(KN37,ReplacementRates!$A$3:$BE$59,ReplacementRates!$A36-5,1))*IF(Main!$B$30=1,Main!$B$31,(IF(OptimumBenefits!$B37&lt;20,Main!$B$31,IF(OptimumBenefits!$B37&lt;25,Main!$B$32,IF(OptimumBenefits!$B37&lt;30,Main!$B$33,Main!$B$34)))))*OptimumBenefits!$B37</f>
        <v>0.84</v>
      </c>
      <c r="KP37" s="418">
        <f ca="1">KO37*IF($B37=Salary!$B37,Salary!$I37,"")</f>
        <v>71539.469345847203</v>
      </c>
    </row>
    <row r="38" spans="1:302">
      <c r="A38" s="205">
        <f t="shared" si="178"/>
        <v>61</v>
      </c>
      <c r="B38" s="205">
        <v>36</v>
      </c>
      <c r="C38" s="205">
        <f t="shared" ca="1" si="357"/>
        <v>61</v>
      </c>
      <c r="D38" s="271">
        <f t="shared" ca="1" si="536"/>
        <v>1186300.3138519824</v>
      </c>
      <c r="E38" s="201">
        <f t="shared" si="179"/>
        <v>25</v>
      </c>
      <c r="F38" s="416">
        <f>IF($B38&lt;Main!$B$10,0,HLOOKUP(E38,ReplacementRates!$A$3:$BE$59,ReplacementRates!$A37-5,1))*IF(Main!$B$30=1,Main!$B$31,(IF(OptimumBenefits!$B38&lt;20,Main!$B$31,IF(OptimumBenefits!$B38&lt;25,Main!$B$32,IF(OptimumBenefits!$B38&lt;30,Main!$B$33,Main!$B$34)))))*OptimumBenefits!$B38</f>
        <v>0.86399999999999999</v>
      </c>
      <c r="G38" s="418">
        <f ca="1">F38*IF($B38=Salary!$B38,Salary!$I38,"")</f>
        <v>75790.957809828978</v>
      </c>
      <c r="H38" s="419">
        <f ca="1">IF($B38&lt;Main!$B$10,0,(VLOOKUP(E38,'Survival Probability'!$A$3:$F$98,6)/(1+Main!$B$5)^(OptimumBenefits!E38-OptimumBenefits!$A38))*(VLOOKUP(E38,'Survival Probability'!$A$3:$F$98,3)/VLOOKUP($A38,'Survival Probability'!$A$3:$F$98,3)))</f>
        <v>11.723750413579271</v>
      </c>
      <c r="I38" s="282">
        <f t="shared" si="1599"/>
        <v>0</v>
      </c>
      <c r="J38" s="200">
        <f t="shared" ref="J38:N38" si="2190">J37</f>
        <v>26</v>
      </c>
      <c r="K38" s="416">
        <f>IF($B38&lt;Main!$B$10,0,HLOOKUP(J38,ReplacementRates!$A$3:$BE$59,ReplacementRates!$A37-5,1))*IF(Main!$B$30=1,Main!$B$31,(IF(OptimumBenefits!$B38&lt;20,Main!$B$31,IF(OptimumBenefits!$B38&lt;25,Main!$B$32,IF(OptimumBenefits!$B38&lt;30,Main!$B$33,Main!$B$34)))))*OptimumBenefits!$B38</f>
        <v>0.86399999999999999</v>
      </c>
      <c r="L38" s="418">
        <f ca="1">K38*IF($B38=Salary!$B38,Salary!$I38,"")</f>
        <v>75790.957809828978</v>
      </c>
      <c r="M38" s="419">
        <f ca="1">IF($B38&lt;Main!$B$10,0,(VLOOKUP(J38,'Survival Probability'!$A$3:$F$98,6)/(1+Main!$B$5)^(OptimumBenefits!J38-OptimumBenefits!$A38))*(VLOOKUP(J38,'Survival Probability'!$A$3:$F$98,3)/VLOOKUP($A38,'Survival Probability'!$A$3:$F$98,3)))</f>
        <v>10.954838193206708</v>
      </c>
      <c r="N38" s="282">
        <f t="shared" si="2"/>
        <v>0</v>
      </c>
      <c r="O38" s="200">
        <f t="shared" ref="O38:BZ38" si="2191">O37</f>
        <v>27</v>
      </c>
      <c r="P38" s="416">
        <f>IF($B38&lt;Main!$B$10,0,HLOOKUP(O38,ReplacementRates!$A$3:$BE$59,ReplacementRates!$A37-5,1))*IF(Main!$B$30=1,Main!$B$31,(IF(OptimumBenefits!$B38&lt;20,Main!$B$31,IF(OptimumBenefits!$B38&lt;25,Main!$B$32,IF(OptimumBenefits!$B38&lt;30,Main!$B$33,Main!$B$34)))))*OptimumBenefits!$B38</f>
        <v>0.86399999999999999</v>
      </c>
      <c r="Q38" s="418">
        <f ca="1">P38*IF($B38=Salary!$B38,Salary!$I38,"")</f>
        <v>75790.957809828978</v>
      </c>
      <c r="R38" s="419">
        <f ca="1">IF($B38&lt;Main!$B$10,0,(VLOOKUP(O38,'Survival Probability'!$A$3:$F$98,6)/(1+Main!$B$5)^(OptimumBenefits!O38-OptimumBenefits!$A38))*(VLOOKUP(O38,'Survival Probability'!$A$3:$F$98,3)/VLOOKUP($A38,'Survival Probability'!$A$3:$F$98,3)))</f>
        <v>10.236207830323217</v>
      </c>
      <c r="S38" s="282">
        <f t="shared" si="4"/>
        <v>0</v>
      </c>
      <c r="T38" s="200">
        <f t="shared" ref="T38:CE38" si="2192">T37</f>
        <v>28</v>
      </c>
      <c r="U38" s="416">
        <f>IF($B38&lt;Main!$B$10,0,HLOOKUP(T38,ReplacementRates!$A$3:$BE$59,ReplacementRates!$A37-5,1))*IF(Main!$B$30=1,Main!$B$31,(IF(OptimumBenefits!$B38&lt;20,Main!$B$31,IF(OptimumBenefits!$B38&lt;25,Main!$B$32,IF(OptimumBenefits!$B38&lt;30,Main!$B$33,Main!$B$34)))))*OptimumBenefits!$B38</f>
        <v>0.86399999999999999</v>
      </c>
      <c r="V38" s="418">
        <f ca="1">U38*IF($B38=Salary!$B38,Salary!$I38,"")</f>
        <v>75790.957809828978</v>
      </c>
      <c r="W38" s="419">
        <f ca="1">IF($B38&lt;Main!$B$10,0,(VLOOKUP(T38,'Survival Probability'!$A$3:$F$98,6)/(1+Main!$B$5)^(OptimumBenefits!T38-OptimumBenefits!$A38))*(VLOOKUP(T38,'Survival Probability'!$A$3:$F$98,3)/VLOOKUP($A38,'Survival Probability'!$A$3:$F$98,3)))</f>
        <v>9.5645778636570569</v>
      </c>
      <c r="X38" s="282">
        <f t="shared" si="6"/>
        <v>0</v>
      </c>
      <c r="Y38" s="200">
        <f t="shared" ref="Y38:CJ38" si="2193">Y37</f>
        <v>29</v>
      </c>
      <c r="Z38" s="416">
        <f>IF($B38&lt;Main!$B$10,0,HLOOKUP(Y38,ReplacementRates!$A$3:$BE$59,ReplacementRates!$A37-5,1))*IF(Main!$B$30=1,Main!$B$31,(IF(OptimumBenefits!$B38&lt;20,Main!$B$31,IF(OptimumBenefits!$B38&lt;25,Main!$B$32,IF(OptimumBenefits!$B38&lt;30,Main!$B$33,Main!$B$34)))))*OptimumBenefits!$B38</f>
        <v>0.86399999999999999</v>
      </c>
      <c r="AA38" s="418">
        <f ca="1">Z38*IF($B38=Salary!$B38,Salary!$I38,"")</f>
        <v>75790.957809828978</v>
      </c>
      <c r="AB38" s="419">
        <f ca="1">IF($B38&lt;Main!$B$10,0,(VLOOKUP(Y38,'Survival Probability'!$A$3:$F$98,6)/(1+Main!$B$5)^(OptimumBenefits!Y38-OptimumBenefits!$A38))*(VLOOKUP(Y38,'Survival Probability'!$A$3:$F$98,3)/VLOOKUP($A38,'Survival Probability'!$A$3:$F$98,3)))</f>
        <v>8.9368816017318231</v>
      </c>
      <c r="AC38" s="282">
        <f t="shared" si="8"/>
        <v>0</v>
      </c>
      <c r="AD38" s="200">
        <f t="shared" ref="AD38:CO38" si="2194">AD37</f>
        <v>30</v>
      </c>
      <c r="AE38" s="416">
        <f>IF($B38&lt;Main!$B$10,0,HLOOKUP(AD38,ReplacementRates!$A$3:$BE$59,ReplacementRates!$A37-5,1))*IF(Main!$B$30=1,Main!$B$31,(IF(OptimumBenefits!$B38&lt;20,Main!$B$31,IF(OptimumBenefits!$B38&lt;25,Main!$B$32,IF(OptimumBenefits!$B38&lt;30,Main!$B$33,Main!$B$34)))))*OptimumBenefits!$B38</f>
        <v>0.86399999999999999</v>
      </c>
      <c r="AF38" s="418">
        <f ca="1">AE38*IF($B38=Salary!$B38,Salary!$I38,"")</f>
        <v>75790.957809828978</v>
      </c>
      <c r="AG38" s="419">
        <f ca="1">IF($B38&lt;Main!$B$10,0,(VLOOKUP(AD38,'Survival Probability'!$A$3:$F$98,6)/(1+Main!$B$5)^(OptimumBenefits!AD38-OptimumBenefits!$A38))*(VLOOKUP(AD38,'Survival Probability'!$A$3:$F$98,3)/VLOOKUP($A38,'Survival Probability'!$A$3:$F$98,3)))</f>
        <v>8.3502532672918015</v>
      </c>
      <c r="AH38" s="282">
        <f t="shared" si="10"/>
        <v>0</v>
      </c>
      <c r="AI38" s="200">
        <f t="shared" ref="AI38:CT38" si="2195">AI37</f>
        <v>31</v>
      </c>
      <c r="AJ38" s="416">
        <f>IF($B38&lt;Main!$B$10,0,HLOOKUP(AI38,ReplacementRates!$A$3:$BE$59,ReplacementRates!$A37-5,1))*IF(Main!$B$30=1,Main!$B$31,(IF(OptimumBenefits!$B38&lt;20,Main!$B$31,IF(OptimumBenefits!$B38&lt;25,Main!$B$32,IF(OptimumBenefits!$B38&lt;30,Main!$B$33,Main!$B$34)))))*OptimumBenefits!$B38</f>
        <v>0.86399999999999999</v>
      </c>
      <c r="AK38" s="418">
        <f ca="1">AJ38*IF($B38=Salary!$B38,Salary!$I38,"")</f>
        <v>75790.957809828978</v>
      </c>
      <c r="AL38" s="419">
        <f ca="1">IF($B38&lt;Main!$B$10,0,(VLOOKUP(AI38,'Survival Probability'!$A$3:$F$98,6)/(1+Main!$B$5)^(OptimumBenefits!AI38-OptimumBenefits!$A38))*(VLOOKUP(AI38,'Survival Probability'!$A$3:$F$98,3)/VLOOKUP($A38,'Survival Probability'!$A$3:$F$98,3)))</f>
        <v>7.8020154396618482</v>
      </c>
      <c r="AM38" s="282">
        <f t="shared" si="12"/>
        <v>0</v>
      </c>
      <c r="AN38" s="200">
        <f t="shared" ref="AN38:CY38" si="2196">AN37</f>
        <v>32</v>
      </c>
      <c r="AO38" s="416">
        <f>IF($B38&lt;Main!$B$10,0,HLOOKUP(AN38,ReplacementRates!$A$3:$BE$59,ReplacementRates!$A37-5,1))*IF(Main!$B$30=1,Main!$B$31,(IF(OptimumBenefits!$B38&lt;20,Main!$B$31,IF(OptimumBenefits!$B38&lt;25,Main!$B$32,IF(OptimumBenefits!$B38&lt;30,Main!$B$33,Main!$B$34)))))*OptimumBenefits!$B38</f>
        <v>0.86399999999999999</v>
      </c>
      <c r="AP38" s="418">
        <f ca="1">AO38*IF($B38=Salary!$B38,Salary!$I38,"")</f>
        <v>75790.957809828978</v>
      </c>
      <c r="AQ38" s="419">
        <f ca="1">IF($B38&lt;Main!$B$10,0,(VLOOKUP(AN38,'Survival Probability'!$A$3:$F$98,6)/(1+Main!$B$5)^(OptimumBenefits!AN38-OptimumBenefits!$A38))*(VLOOKUP(AN38,'Survival Probability'!$A$3:$F$98,3)/VLOOKUP($A38,'Survival Probability'!$A$3:$F$98,3)))</f>
        <v>7.2896251922954347</v>
      </c>
      <c r="AR38" s="282">
        <f t="shared" si="14"/>
        <v>0</v>
      </c>
      <c r="AS38" s="200">
        <f t="shared" ref="AS38:DD38" si="2197">AS37</f>
        <v>33</v>
      </c>
      <c r="AT38" s="416">
        <f>IF($B38&lt;Main!$B$10,0,HLOOKUP(AS38,ReplacementRates!$A$3:$BE$59,ReplacementRates!$A37-5,1))*IF(Main!$B$30=1,Main!$B$31,(IF(OptimumBenefits!$B38&lt;20,Main!$B$31,IF(OptimumBenefits!$B38&lt;25,Main!$B$32,IF(OptimumBenefits!$B38&lt;30,Main!$B$33,Main!$B$34)))))*OptimumBenefits!$B38</f>
        <v>0.86399999999999999</v>
      </c>
      <c r="AU38" s="418">
        <f ca="1">AT38*IF($B38=Salary!$B38,Salary!$I38,"")</f>
        <v>75790.957809828978</v>
      </c>
      <c r="AV38" s="419">
        <f ca="1">IF($B38&lt;Main!$B$10,0,(VLOOKUP(AS38,'Survival Probability'!$A$3:$F$98,6)/(1+Main!$B$5)^(OptimumBenefits!AS38-OptimumBenefits!$A38))*(VLOOKUP(AS38,'Survival Probability'!$A$3:$F$98,3)/VLOOKUP($A38,'Survival Probability'!$A$3:$F$98,3)))</f>
        <v>6.8107533869254944</v>
      </c>
      <c r="AW38" s="282">
        <f t="shared" si="16"/>
        <v>0</v>
      </c>
      <c r="AX38" s="200">
        <f t="shared" ref="AX38:DI38" si="2198">AX37</f>
        <v>34</v>
      </c>
      <c r="AY38" s="416">
        <f>IF($B38&lt;Main!$B$10,0,HLOOKUP(AX38,ReplacementRates!$A$3:$BE$59,ReplacementRates!$A37-5,1))*IF(Main!$B$30=1,Main!$B$31,(IF(OptimumBenefits!$B38&lt;20,Main!$B$31,IF(OptimumBenefits!$B38&lt;25,Main!$B$32,IF(OptimumBenefits!$B38&lt;30,Main!$B$33,Main!$B$34)))))*OptimumBenefits!$B38</f>
        <v>0.86399999999999999</v>
      </c>
      <c r="AZ38" s="418">
        <f ca="1">AY38*IF($B38=Salary!$B38,Salary!$I38,"")</f>
        <v>75790.957809828978</v>
      </c>
      <c r="BA38" s="419">
        <f ca="1">IF($B38&lt;Main!$B$10,0,(VLOOKUP(AX38,'Survival Probability'!$A$3:$F$98,6)/(1+Main!$B$5)^(OptimumBenefits!AX38-OptimumBenefits!$A38))*(VLOOKUP(AX38,'Survival Probability'!$A$3:$F$98,3)/VLOOKUP($A38,'Survival Probability'!$A$3:$F$98,3)))</f>
        <v>6.3632216861636399</v>
      </c>
      <c r="BB38" s="282">
        <f t="shared" si="18"/>
        <v>0</v>
      </c>
      <c r="BC38" s="200">
        <f t="shared" ref="BC38:DN38" si="2199">BC37</f>
        <v>35</v>
      </c>
      <c r="BD38" s="416">
        <f>IF($B38&lt;Main!$B$10,0,HLOOKUP(BC38,ReplacementRates!$A$3:$BE$59,ReplacementRates!$A37-5,1))*IF(Main!$B$30=1,Main!$B$31,(IF(OptimumBenefits!$B38&lt;20,Main!$B$31,IF(OptimumBenefits!$B38&lt;25,Main!$B$32,IF(OptimumBenefits!$B38&lt;30,Main!$B$33,Main!$B$34)))))*OptimumBenefits!$B38</f>
        <v>0.86399999999999999</v>
      </c>
      <c r="BE38" s="418">
        <f ca="1">BD38*IF($B38=Salary!$B38,Salary!$I38,"")</f>
        <v>75790.957809828978</v>
      </c>
      <c r="BF38" s="419">
        <f ca="1">IF($B38&lt;Main!$B$10,0,(VLOOKUP(BC38,'Survival Probability'!$A$3:$F$98,6)/(1+Main!$B$5)^(OptimumBenefits!BC38-OptimumBenefits!$A38))*(VLOOKUP(BC38,'Survival Probability'!$A$3:$F$98,3)/VLOOKUP($A38,'Survival Probability'!$A$3:$F$98,3)))</f>
        <v>5.9449963354088391</v>
      </c>
      <c r="BG38" s="282">
        <f t="shared" si="20"/>
        <v>0</v>
      </c>
      <c r="BH38" s="200">
        <f t="shared" ref="BH38:DS38" si="2200">BH37</f>
        <v>36</v>
      </c>
      <c r="BI38" s="416">
        <f>IF($B38&lt;Main!$B$10,0,HLOOKUP(BH38,ReplacementRates!$A$3:$BE$59,ReplacementRates!$A37-5,1))*IF(Main!$B$30=1,Main!$B$31,(IF(OptimumBenefits!$B38&lt;20,Main!$B$31,IF(OptimumBenefits!$B38&lt;25,Main!$B$32,IF(OptimumBenefits!$B38&lt;30,Main!$B$33,Main!$B$34)))))*OptimumBenefits!$B38</f>
        <v>0.86399999999999999</v>
      </c>
      <c r="BJ38" s="418">
        <f ca="1">BI38*IF($B38=Salary!$B38,Salary!$I38,"")</f>
        <v>75790.957809828978</v>
      </c>
      <c r="BK38" s="419">
        <f ca="1">IF($B38&lt;Main!$B$10,0,(VLOOKUP(BH38,'Survival Probability'!$A$3:$F$98,6)/(1+Main!$B$5)^(OptimumBenefits!BH38-OptimumBenefits!$A38))*(VLOOKUP(BH38,'Survival Probability'!$A$3:$F$98,3)/VLOOKUP($A38,'Survival Probability'!$A$3:$F$98,3)))</f>
        <v>5.5541752130527104</v>
      </c>
      <c r="BL38" s="282">
        <f t="shared" si="22"/>
        <v>0</v>
      </c>
      <c r="BM38" s="200">
        <f t="shared" ref="BM38:DX38" si="2201">BM37</f>
        <v>37</v>
      </c>
      <c r="BN38" s="416">
        <f>IF($B38&lt;Main!$B$10,0,HLOOKUP(BM38,ReplacementRates!$A$3:$BE$59,ReplacementRates!$A37-5,1))*IF(Main!$B$30=1,Main!$B$31,(IF(OptimumBenefits!$B38&lt;20,Main!$B$31,IF(OptimumBenefits!$B38&lt;25,Main!$B$32,IF(OptimumBenefits!$B38&lt;30,Main!$B$33,Main!$B$34)))))*OptimumBenefits!$B38</f>
        <v>0.86399999999999999</v>
      </c>
      <c r="BO38" s="418">
        <f ca="1">BN38*IF($B38=Salary!$B38,Salary!$I38,"")</f>
        <v>75790.957809828978</v>
      </c>
      <c r="BP38" s="419">
        <f ca="1">IF($B38&lt;Main!$B$10,0,(VLOOKUP(BM38,'Survival Probability'!$A$3:$F$98,6)/(1+Main!$B$5)^(OptimumBenefits!BM38-OptimumBenefits!$A38))*(VLOOKUP(BM38,'Survival Probability'!$A$3:$F$98,3)/VLOOKUP($A38,'Survival Probability'!$A$3:$F$98,3)))</f>
        <v>5.1889240060118142</v>
      </c>
      <c r="BQ38" s="282">
        <f t="shared" si="24"/>
        <v>0</v>
      </c>
      <c r="BR38" s="200">
        <f t="shared" ref="BR38:EC38" si="2202">BR37</f>
        <v>38</v>
      </c>
      <c r="BS38" s="416">
        <f>IF($B38&lt;Main!$B$10,0,HLOOKUP(BR38,ReplacementRates!$A$3:$BE$59,ReplacementRates!$A37-5,1))*IF(Main!$B$30=1,Main!$B$31,(IF(OptimumBenefits!$B38&lt;20,Main!$B$31,IF(OptimumBenefits!$B38&lt;25,Main!$B$32,IF(OptimumBenefits!$B38&lt;30,Main!$B$33,Main!$B$34)))))*OptimumBenefits!$B38</f>
        <v>0.86399999999999999</v>
      </c>
      <c r="BT38" s="418">
        <f ca="1">BS38*IF($B38=Salary!$B38,Salary!$I38,"")</f>
        <v>75790.957809828978</v>
      </c>
      <c r="BU38" s="419">
        <f ca="1">IF($B38&lt;Main!$B$10,0,(VLOOKUP(BR38,'Survival Probability'!$A$3:$F$98,6)/(1+Main!$B$5)^(OptimumBenefits!BR38-OptimumBenefits!$A38))*(VLOOKUP(BR38,'Survival Probability'!$A$3:$F$98,3)/VLOOKUP($A38,'Survival Probability'!$A$3:$F$98,3)))</f>
        <v>4.8475917052708235</v>
      </c>
      <c r="BV38" s="282">
        <f t="shared" si="26"/>
        <v>0</v>
      </c>
      <c r="BW38" s="200">
        <f t="shared" ref="BW38:EH38" si="2203">BW37</f>
        <v>39</v>
      </c>
      <c r="BX38" s="416">
        <f>IF($B38&lt;Main!$B$10,0,HLOOKUP(BW38,ReplacementRates!$A$3:$BE$59,ReplacementRates!$A37-5,1))*IF(Main!$B$30=1,Main!$B$31,(IF(OptimumBenefits!$B38&lt;20,Main!$B$31,IF(OptimumBenefits!$B38&lt;25,Main!$B$32,IF(OptimumBenefits!$B38&lt;30,Main!$B$33,Main!$B$34)))))*OptimumBenefits!$B38</f>
        <v>0.86399999999999999</v>
      </c>
      <c r="BY38" s="418">
        <f ca="1">BX38*IF($B38=Salary!$B38,Salary!$I38,"")</f>
        <v>75790.957809828978</v>
      </c>
      <c r="BZ38" s="419">
        <f ca="1">IF($B38&lt;Main!$B$10,0,(VLOOKUP(BW38,'Survival Probability'!$A$3:$F$98,6)/(1+Main!$B$5)^(OptimumBenefits!BW38-OptimumBenefits!$A38))*(VLOOKUP(BW38,'Survival Probability'!$A$3:$F$98,3)/VLOOKUP($A38,'Survival Probability'!$A$3:$F$98,3)))</f>
        <v>4.528631759197645</v>
      </c>
      <c r="CA38" s="282">
        <f t="shared" si="28"/>
        <v>0</v>
      </c>
      <c r="CB38" s="200">
        <f t="shared" ref="CB38:EM38" si="2204">CB37</f>
        <v>40</v>
      </c>
      <c r="CC38" s="416">
        <f>IF($B38&lt;Main!$B$10,0,HLOOKUP(CB38,ReplacementRates!$A$3:$BE$59,ReplacementRates!$A37-5,1))*IF(Main!$B$30=1,Main!$B$31,(IF(OptimumBenefits!$B38&lt;20,Main!$B$31,IF(OptimumBenefits!$B38&lt;25,Main!$B$32,IF(OptimumBenefits!$B38&lt;30,Main!$B$33,Main!$B$34)))))*OptimumBenefits!$B38</f>
        <v>0.86399999999999999</v>
      </c>
      <c r="CD38" s="418">
        <f ca="1">CC38*IF($B38=Salary!$B38,Salary!$I38,"")</f>
        <v>75790.957809828978</v>
      </c>
      <c r="CE38" s="419">
        <f ca="1">IF($B38&lt;Main!$B$10,0,(VLOOKUP(CB38,'Survival Probability'!$A$3:$F$98,6)/(1+Main!$B$5)^(OptimumBenefits!CB38-OptimumBenefits!$A38))*(VLOOKUP(CB38,'Survival Probability'!$A$3:$F$98,3)/VLOOKUP($A38,'Survival Probability'!$A$3:$F$98,3)))</f>
        <v>4.230594242961736</v>
      </c>
      <c r="CF38" s="282">
        <f t="shared" si="30"/>
        <v>0</v>
      </c>
      <c r="CG38" s="200">
        <f t="shared" ref="CG38:ER38" si="2205">CG37</f>
        <v>41</v>
      </c>
      <c r="CH38" s="416">
        <f>IF($B38&lt;Main!$B$10,0,HLOOKUP(CG38,ReplacementRates!$A$3:$BE$59,ReplacementRates!$A37-5,1))*IF(Main!$B$30=1,Main!$B$31,(IF(OptimumBenefits!$B38&lt;20,Main!$B$31,IF(OptimumBenefits!$B38&lt;25,Main!$B$32,IF(OptimumBenefits!$B38&lt;30,Main!$B$33,Main!$B$34)))))*OptimumBenefits!$B38</f>
        <v>0.86399999999999999</v>
      </c>
      <c r="CI38" s="418">
        <f ca="1">CH38*IF($B38=Salary!$B38,Salary!$I38,"")</f>
        <v>75790.957809828978</v>
      </c>
      <c r="CJ38" s="419">
        <f ca="1">IF($B38&lt;Main!$B$10,0,(VLOOKUP(CG38,'Survival Probability'!$A$3:$F$98,6)/(1+Main!$B$5)^(OptimumBenefits!CG38-OptimumBenefits!$A38))*(VLOOKUP(CG38,'Survival Probability'!$A$3:$F$98,3)/VLOOKUP($A38,'Survival Probability'!$A$3:$F$98,3)))</f>
        <v>3.952121735774595</v>
      </c>
      <c r="CK38" s="282">
        <f t="shared" si="32"/>
        <v>0</v>
      </c>
      <c r="CL38" s="200">
        <f t="shared" ref="CL38:EW38" si="2206">CL37</f>
        <v>42</v>
      </c>
      <c r="CM38" s="416">
        <f>IF($B38&lt;Main!$B$10,0,HLOOKUP(CL38,ReplacementRates!$A$3:$BE$59,ReplacementRates!$A37-5,1))*IF(Main!$B$30=1,Main!$B$31,(IF(OptimumBenefits!$B38&lt;20,Main!$B$31,IF(OptimumBenefits!$B38&lt;25,Main!$B$32,IF(OptimumBenefits!$B38&lt;30,Main!$B$33,Main!$B$34)))))*OptimumBenefits!$B38</f>
        <v>0.86399999999999999</v>
      </c>
      <c r="CN38" s="418">
        <f ca="1">CM38*IF($B38=Salary!$B38,Salary!$I38,"")</f>
        <v>75790.957809828978</v>
      </c>
      <c r="CO38" s="419">
        <f ca="1">IF($B38&lt;Main!$B$10,0,(VLOOKUP(CL38,'Survival Probability'!$A$3:$F$98,6)/(1+Main!$B$5)^(OptimumBenefits!CL38-OptimumBenefits!$A38))*(VLOOKUP(CL38,'Survival Probability'!$A$3:$F$98,3)/VLOOKUP($A38,'Survival Probability'!$A$3:$F$98,3)))</f>
        <v>3.6918154436541917</v>
      </c>
      <c r="CP38" s="282">
        <f t="shared" si="34"/>
        <v>0</v>
      </c>
      <c r="CQ38" s="200">
        <f t="shared" ref="CQ38:FB38" si="2207">CQ37</f>
        <v>43</v>
      </c>
      <c r="CR38" s="416">
        <f>IF($B38&lt;Main!$B$10,0,HLOOKUP(CQ38,ReplacementRates!$A$3:$BE$59,ReplacementRates!$A37-5,1))*IF(Main!$B$30=1,Main!$B$31,(IF(OptimumBenefits!$B38&lt;20,Main!$B$31,IF(OptimumBenefits!$B38&lt;25,Main!$B$32,IF(OptimumBenefits!$B38&lt;30,Main!$B$33,Main!$B$34)))))*OptimumBenefits!$B38</f>
        <v>0.86399999999999999</v>
      </c>
      <c r="CS38" s="418">
        <f ca="1">CR38*IF($B38=Salary!$B38,Salary!$I38,"")</f>
        <v>75790.957809828978</v>
      </c>
      <c r="CT38" s="419">
        <f ca="1">IF($B38&lt;Main!$B$10,0,(VLOOKUP(CQ38,'Survival Probability'!$A$3:$F$98,6)/(1+Main!$B$5)^(OptimumBenefits!CQ38-OptimumBenefits!$A38))*(VLOOKUP(CQ38,'Survival Probability'!$A$3:$F$98,3)/VLOOKUP($A38,'Survival Probability'!$A$3:$F$98,3)))</f>
        <v>3.4485142863578715</v>
      </c>
      <c r="CU38" s="282">
        <f t="shared" si="36"/>
        <v>0</v>
      </c>
      <c r="CV38" s="200">
        <f t="shared" ref="CV38:FG38" si="2208">CV37</f>
        <v>44</v>
      </c>
      <c r="CW38" s="416">
        <f>IF($B38&lt;Main!$B$10,0,HLOOKUP(CV38,ReplacementRates!$A$3:$BE$59,ReplacementRates!$A37-5,1))*IF(Main!$B$30=1,Main!$B$31,(IF(OptimumBenefits!$B38&lt;20,Main!$B$31,IF(OptimumBenefits!$B38&lt;25,Main!$B$32,IF(OptimumBenefits!$B38&lt;30,Main!$B$33,Main!$B$34)))))*OptimumBenefits!$B38</f>
        <v>0.86399999999999999</v>
      </c>
      <c r="CX38" s="418">
        <f ca="1">CW38*IF($B38=Salary!$B38,Salary!$I38,"")</f>
        <v>75790.957809828978</v>
      </c>
      <c r="CY38" s="419">
        <f ca="1">IF($B38&lt;Main!$B$10,0,(VLOOKUP(CV38,'Survival Probability'!$A$3:$F$98,6)/(1+Main!$B$5)^(OptimumBenefits!CV38-OptimumBenefits!$A38))*(VLOOKUP(CV38,'Survival Probability'!$A$3:$F$98,3)/VLOOKUP($A38,'Survival Probability'!$A$3:$F$98,3)))</f>
        <v>3.2211264010681173</v>
      </c>
      <c r="CZ38" s="282">
        <f t="shared" si="38"/>
        <v>0</v>
      </c>
      <c r="DA38" s="200">
        <f t="shared" ref="DA38:FL38" si="2209">DA37</f>
        <v>45</v>
      </c>
      <c r="DB38" s="416">
        <f>IF($B38&lt;Main!$B$10,0,HLOOKUP(DA38,ReplacementRates!$A$3:$BE$59,ReplacementRates!$A37-5,1))*IF(Main!$B$30=1,Main!$B$31,(IF(OptimumBenefits!$B38&lt;20,Main!$B$31,IF(OptimumBenefits!$B38&lt;25,Main!$B$32,IF(OptimumBenefits!$B38&lt;30,Main!$B$33,Main!$B$34)))))*OptimumBenefits!$B38</f>
        <v>0.86399999999999999</v>
      </c>
      <c r="DC38" s="418">
        <f ca="1">DB38*IF($B38=Salary!$B38,Salary!$I38,"")</f>
        <v>75790.957809828978</v>
      </c>
      <c r="DD38" s="419">
        <f ca="1">IF($B38&lt;Main!$B$10,0,(VLOOKUP(DA38,'Survival Probability'!$A$3:$F$98,6)/(1+Main!$B$5)^(OptimumBenefits!DA38-OptimumBenefits!$A38))*(VLOOKUP(DA38,'Survival Probability'!$A$3:$F$98,3)/VLOOKUP($A38,'Survival Probability'!$A$3:$F$98,3)))</f>
        <v>54.635633926348966</v>
      </c>
      <c r="DE38" s="282">
        <f t="shared" si="40"/>
        <v>0</v>
      </c>
      <c r="DF38" s="200">
        <f t="shared" ref="DF38:FQ38" si="2210">DF37</f>
        <v>46</v>
      </c>
      <c r="DG38" s="416">
        <f>IF($B38&lt;Main!$B$10,0,HLOOKUP(DF38,ReplacementRates!$A$3:$BE$59,ReplacementRates!$A37-5,1))*IF(Main!$B$30=1,Main!$B$31,(IF(OptimumBenefits!$B38&lt;20,Main!$B$31,IF(OptimumBenefits!$B38&lt;25,Main!$B$32,IF(OptimumBenefits!$B38&lt;30,Main!$B$33,Main!$B$34)))))*OptimumBenefits!$B38</f>
        <v>0.86399999999999999</v>
      </c>
      <c r="DH38" s="418">
        <f ca="1">DG38*IF($B38=Salary!$B38,Salary!$I38,"")</f>
        <v>75790.957809828978</v>
      </c>
      <c r="DI38" s="419">
        <f ca="1">IF($B38&lt;Main!$B$10,0,(VLOOKUP(DF38,'Survival Probability'!$A$3:$F$98,6)/(1+Main!$B$5)^(OptimumBenefits!DF38-OptimumBenefits!$A38))*(VLOOKUP(DF38,'Survival Probability'!$A$3:$F$98,3)/VLOOKUP($A38,'Survival Probability'!$A$3:$F$98,3)))</f>
        <v>50.714153755045587</v>
      </c>
      <c r="DJ38" s="282">
        <f t="shared" si="42"/>
        <v>0</v>
      </c>
      <c r="DK38" s="200">
        <f t="shared" ref="DK38:FV38" si="2211">DK37</f>
        <v>47</v>
      </c>
      <c r="DL38" s="416">
        <f>IF($B38&lt;Main!$B$10,0,HLOOKUP(DK38,ReplacementRates!$A$3:$BE$59,ReplacementRates!$A37-5,1))*IF(Main!$B$30=1,Main!$B$31,(IF(OptimumBenefits!$B38&lt;20,Main!$B$31,IF(OptimumBenefits!$B38&lt;25,Main!$B$32,IF(OptimumBenefits!$B38&lt;30,Main!$B$33,Main!$B$34)))))*OptimumBenefits!$B38</f>
        <v>0.86399999999999999</v>
      </c>
      <c r="DM38" s="418">
        <f ca="1">DL38*IF($B38=Salary!$B38,Salary!$I38,"")</f>
        <v>75790.957809828978</v>
      </c>
      <c r="DN38" s="419">
        <f ca="1">IF($B38&lt;Main!$B$10,0,(VLOOKUP(DK38,'Survival Probability'!$A$3:$F$98,6)/(1+Main!$B$5)^(OptimumBenefits!DK38-OptimumBenefits!$A38))*(VLOOKUP(DK38,'Survival Probability'!$A$3:$F$98,3)/VLOOKUP($A38,'Survival Probability'!$A$3:$F$98,3)))</f>
        <v>47.057079984410798</v>
      </c>
      <c r="DO38" s="282">
        <f t="shared" si="44"/>
        <v>0</v>
      </c>
      <c r="DP38" s="200">
        <f t="shared" ref="DP38:GA38" si="2212">DP37</f>
        <v>48</v>
      </c>
      <c r="DQ38" s="416">
        <f>IF($B38&lt;Main!$B$10,0,HLOOKUP(DP38,ReplacementRates!$A$3:$BE$59,ReplacementRates!$A37-5,1))*IF(Main!$B$30=1,Main!$B$31,(IF(OptimumBenefits!$B38&lt;20,Main!$B$31,IF(OptimumBenefits!$B38&lt;25,Main!$B$32,IF(OptimumBenefits!$B38&lt;30,Main!$B$33,Main!$B$34)))))*OptimumBenefits!$B38</f>
        <v>0.86399999999999999</v>
      </c>
      <c r="DR38" s="418">
        <f ca="1">DQ38*IF($B38=Salary!$B38,Salary!$I38,"")</f>
        <v>75790.957809828978</v>
      </c>
      <c r="DS38" s="419">
        <f ca="1">IF($B38&lt;Main!$B$10,0,(VLOOKUP(DP38,'Survival Probability'!$A$3:$F$98,6)/(1+Main!$B$5)^(OptimumBenefits!DP38-OptimumBenefits!$A38))*(VLOOKUP(DP38,'Survival Probability'!$A$3:$F$98,3)/VLOOKUP($A38,'Survival Probability'!$A$3:$F$98,3)))</f>
        <v>43.647008480484665</v>
      </c>
      <c r="DT38" s="282">
        <f t="shared" si="46"/>
        <v>0</v>
      </c>
      <c r="DU38" s="200">
        <f t="shared" ref="DU38:GF38" si="2213">DU37</f>
        <v>49</v>
      </c>
      <c r="DV38" s="416">
        <f>IF($B38&lt;Main!$B$10,0,HLOOKUP(DU38,ReplacementRates!$A$3:$BE$59,ReplacementRates!$A37-5,1))*IF(Main!$B$30=1,Main!$B$31,(IF(OptimumBenefits!$B38&lt;20,Main!$B$31,IF(OptimumBenefits!$B38&lt;25,Main!$B$32,IF(OptimumBenefits!$B38&lt;30,Main!$B$33,Main!$B$34)))))*OptimumBenefits!$B38</f>
        <v>0.86399999999999999</v>
      </c>
      <c r="DW38" s="418">
        <f ca="1">DV38*IF($B38=Salary!$B38,Salary!$I38,"")</f>
        <v>75790.957809828978</v>
      </c>
      <c r="DX38" s="419">
        <f ca="1">IF($B38&lt;Main!$B$10,0,(VLOOKUP(DU38,'Survival Probability'!$A$3:$F$98,6)/(1+Main!$B$5)^(OptimumBenefits!DU38-OptimumBenefits!$A38))*(VLOOKUP(DU38,'Survival Probability'!$A$3:$F$98,3)/VLOOKUP($A38,'Survival Probability'!$A$3:$F$98,3)))</f>
        <v>40.467663892037137</v>
      </c>
      <c r="DY38" s="282">
        <f t="shared" si="48"/>
        <v>0</v>
      </c>
      <c r="DZ38" s="200">
        <f t="shared" ref="DZ38:GK38" si="2214">DZ37</f>
        <v>50</v>
      </c>
      <c r="EA38" s="416">
        <f>IF($B38&lt;Main!$B$10,0,HLOOKUP(DZ38,ReplacementRates!$A$3:$BE$59,ReplacementRates!$A37-5,1))*IF(Main!$B$30=1,Main!$B$31,(IF(OptimumBenefits!$B38&lt;20,Main!$B$31,IF(OptimumBenefits!$B38&lt;25,Main!$B$32,IF(OptimumBenefits!$B38&lt;30,Main!$B$33,Main!$B$34)))))*OptimumBenefits!$B38</f>
        <v>0.86399999999999999</v>
      </c>
      <c r="EB38" s="418">
        <f ca="1">EA38*IF($B38=Salary!$B38,Salary!$I38,"")</f>
        <v>75790.957809828978</v>
      </c>
      <c r="EC38" s="419">
        <f ca="1">IF($B38&lt;Main!$B$10,0,(VLOOKUP(DZ38,'Survival Probability'!$A$3:$F$98,6)/(1+Main!$B$5)^(OptimumBenefits!DZ38-OptimumBenefits!$A38))*(VLOOKUP(DZ38,'Survival Probability'!$A$3:$F$98,3)/VLOOKUP($A38,'Survival Probability'!$A$3:$F$98,3)))</f>
        <v>37.50382929130182</v>
      </c>
      <c r="ED38" s="282">
        <f t="shared" si="50"/>
        <v>0</v>
      </c>
      <c r="EE38" s="200">
        <f t="shared" ref="EE38:GP38" si="2215">EE37</f>
        <v>51</v>
      </c>
      <c r="EF38" s="416">
        <f>IF($B38&lt;Main!$B$10,0,HLOOKUP(EE38,ReplacementRates!$A$3:$BE$59,ReplacementRates!$A37-5,1))*IF(Main!$B$30=1,Main!$B$31,(IF(OptimumBenefits!$B38&lt;20,Main!$B$31,IF(OptimumBenefits!$B38&lt;25,Main!$B$32,IF(OptimumBenefits!$B38&lt;30,Main!$B$33,Main!$B$34)))))*OptimumBenefits!$B38</f>
        <v>0.86399999999999999</v>
      </c>
      <c r="EG38" s="418">
        <f ca="1">EF38*IF($B38=Salary!$B38,Salary!$I38,"")</f>
        <v>75790.957809828978</v>
      </c>
      <c r="EH38" s="419">
        <f ca="1">IF($B38&lt;Main!$B$10,0,(VLOOKUP(EE38,'Survival Probability'!$A$3:$F$98,6)/(1+Main!$B$5)^(OptimumBenefits!EE38-OptimumBenefits!$A38))*(VLOOKUP(EE38,'Survival Probability'!$A$3:$F$98,3)/VLOOKUP($A38,'Survival Probability'!$A$3:$F$98,3)))</f>
        <v>34.741279614424606</v>
      </c>
      <c r="EI38" s="282">
        <f t="shared" si="52"/>
        <v>0</v>
      </c>
      <c r="EJ38" s="200">
        <f t="shared" ref="EJ38:GU38" si="2216">EJ37</f>
        <v>52</v>
      </c>
      <c r="EK38" s="416">
        <f>IF($B38&lt;Main!$B$10,0,HLOOKUP(EJ38,ReplacementRates!$A$3:$BE$59,ReplacementRates!$A37-5,1))*IF(Main!$B$30=1,Main!$B$31,(IF(OptimumBenefits!$B38&lt;20,Main!$B$31,IF(OptimumBenefits!$B38&lt;25,Main!$B$32,IF(OptimumBenefits!$B38&lt;30,Main!$B$33,Main!$B$34)))))*OptimumBenefits!$B38</f>
        <v>0.86399999999999999</v>
      </c>
      <c r="EL38" s="418">
        <f ca="1">EK38*IF($B38=Salary!$B38,Salary!$I38,"")</f>
        <v>75790.957809828978</v>
      </c>
      <c r="EM38" s="419">
        <f ca="1">IF($B38&lt;Main!$B$10,0,(VLOOKUP(EJ38,'Survival Probability'!$A$3:$F$98,6)/(1+Main!$B$5)^(OptimumBenefits!EJ38-OptimumBenefits!$A38))*(VLOOKUP(EJ38,'Survival Probability'!$A$3:$F$98,3)/VLOOKUP($A38,'Survival Probability'!$A$3:$F$98,3)))</f>
        <v>32.166718608958163</v>
      </c>
      <c r="EN38" s="282">
        <f t="shared" si="54"/>
        <v>0</v>
      </c>
      <c r="EO38" s="200">
        <f t="shared" ref="EO38:GZ38" si="2217">EO37</f>
        <v>53</v>
      </c>
      <c r="EP38" s="416">
        <f>IF($B38&lt;Main!$B$10,0,HLOOKUP(EO38,ReplacementRates!$A$3:$BE$59,ReplacementRates!$A37-5,1))*IF(Main!$B$30=1,Main!$B$31,(IF(OptimumBenefits!$B38&lt;20,Main!$B$31,IF(OptimumBenefits!$B38&lt;25,Main!$B$32,IF(OptimumBenefits!$B38&lt;30,Main!$B$33,Main!$B$34)))))*OptimumBenefits!$B38</f>
        <v>0.86399999999999999</v>
      </c>
      <c r="EQ38" s="418">
        <f ca="1">EP38*IF($B38=Salary!$B38,Salary!$I38,"")</f>
        <v>75790.957809828978</v>
      </c>
      <c r="ER38" s="419">
        <f ca="1">IF($B38&lt;Main!$B$10,0,(VLOOKUP(EO38,'Survival Probability'!$A$3:$F$98,6)/(1+Main!$B$5)^(OptimumBenefits!EO38-OptimumBenefits!$A38))*(VLOOKUP(EO38,'Survival Probability'!$A$3:$F$98,3)/VLOOKUP($A38,'Survival Probability'!$A$3:$F$98,3)))</f>
        <v>29.767732722953983</v>
      </c>
      <c r="ES38" s="282">
        <f t="shared" si="56"/>
        <v>0</v>
      </c>
      <c r="ET38" s="200">
        <f t="shared" ref="ET38:HE38" si="2218">ET37</f>
        <v>54</v>
      </c>
      <c r="EU38" s="416">
        <f>IF($B38&lt;Main!$B$10,0,HLOOKUP(ET38,ReplacementRates!$A$3:$BE$59,ReplacementRates!$A37-5,1))*IF(Main!$B$30=1,Main!$B$31,(IF(OptimumBenefits!$B38&lt;20,Main!$B$31,IF(OptimumBenefits!$B38&lt;25,Main!$B$32,IF(OptimumBenefits!$B38&lt;30,Main!$B$33,Main!$B$34)))))*OptimumBenefits!$B38</f>
        <v>0.86399999999999999</v>
      </c>
      <c r="EV38" s="418">
        <f ca="1">EU38*IF($B38=Salary!$B38,Salary!$I38,"")</f>
        <v>75790.957809828978</v>
      </c>
      <c r="EW38" s="419">
        <f ca="1">IF($B38&lt;Main!$B$10,0,(VLOOKUP(ET38,'Survival Probability'!$A$3:$F$98,6)/(1+Main!$B$5)^(OptimumBenefits!ET38-OptimumBenefits!$A38))*(VLOOKUP(ET38,'Survival Probability'!$A$3:$F$98,3)/VLOOKUP($A38,'Survival Probability'!$A$3:$F$98,3)))</f>
        <v>27.532717819618952</v>
      </c>
      <c r="EX38" s="282">
        <f t="shared" si="58"/>
        <v>0</v>
      </c>
      <c r="EY38" s="200">
        <f t="shared" ref="EY38:HJ38" si="2219">EY37</f>
        <v>55</v>
      </c>
      <c r="EZ38" s="416">
        <f>IF($B38&lt;Main!$B$10,0,HLOOKUP(EY38,ReplacementRates!$A$3:$BE$59,ReplacementRates!$A37-5,1))*IF(Main!$B$30=1,Main!$B$31,(IF(OptimumBenefits!$B38&lt;20,Main!$B$31,IF(OptimumBenefits!$B38&lt;25,Main!$B$32,IF(OptimumBenefits!$B38&lt;30,Main!$B$33,Main!$B$34)))))*OptimumBenefits!$B38</f>
        <v>0.86399999999999999</v>
      </c>
      <c r="FA38" s="418">
        <f ca="1">EZ38*IF($B38=Salary!$B38,Salary!$I38,"")</f>
        <v>75790.957809828978</v>
      </c>
      <c r="FB38" s="419">
        <f ca="1">IF($B38&lt;Main!$B$10,0,(VLOOKUP(EY38,'Survival Probability'!$A$3:$F$98,6)/(1+Main!$B$5)^(OptimumBenefits!EY38-OptimumBenefits!$A38))*(VLOOKUP(EY38,'Survival Probability'!$A$3:$F$98,3)/VLOOKUP($A38,'Survival Probability'!$A$3:$F$98,3)))</f>
        <v>25.450825178433401</v>
      </c>
      <c r="FC38" s="282">
        <f t="shared" si="60"/>
        <v>0</v>
      </c>
      <c r="FD38" s="200">
        <f t="shared" ref="FD38:HO38" si="2220">FD37</f>
        <v>56</v>
      </c>
      <c r="FE38" s="416">
        <f>IF($B38&lt;Main!$B$10,0,HLOOKUP(FD38,ReplacementRates!$A$3:$BE$59,ReplacementRates!$A37-5,1))*IF(Main!$B$30=1,Main!$B$31,(IF(OptimumBenefits!$B38&lt;20,Main!$B$31,IF(OptimumBenefits!$B38&lt;25,Main!$B$32,IF(OptimumBenefits!$B38&lt;30,Main!$B$33,Main!$B$34)))))*OptimumBenefits!$B38</f>
        <v>0.86399999999999999</v>
      </c>
      <c r="FF38" s="418">
        <f ca="1">FE38*IF($B38=Salary!$B38,Salary!$I38,"")</f>
        <v>75790.957809828978</v>
      </c>
      <c r="FG38" s="419">
        <f ca="1">IF($B38&lt;Main!$B$10,0,(VLOOKUP(FD38,'Survival Probability'!$A$3:$F$98,6)/(1+Main!$B$5)^(OptimumBenefits!FD38-OptimumBenefits!$A38))*(VLOOKUP(FD38,'Survival Probability'!$A$3:$F$98,3)/VLOOKUP($A38,'Survival Probability'!$A$3:$F$98,3)))</f>
        <v>23.511912441581948</v>
      </c>
      <c r="FH38" s="282">
        <f t="shared" si="62"/>
        <v>0</v>
      </c>
      <c r="FI38" s="200">
        <f t="shared" ref="FI38:HT38" si="2221">FI37</f>
        <v>57</v>
      </c>
      <c r="FJ38" s="416">
        <f>IF($B38&lt;Main!$B$10,0,HLOOKUP(FI38,ReplacementRates!$A$3:$BE$59,ReplacementRates!$A37-5,1))*IF(Main!$B$30=1,Main!$B$31,(IF(OptimumBenefits!$B38&lt;20,Main!$B$31,IF(OptimumBenefits!$B38&lt;25,Main!$B$32,IF(OptimumBenefits!$B38&lt;30,Main!$B$33,Main!$B$34)))))*OptimumBenefits!$B38</f>
        <v>0.86399999999999999</v>
      </c>
      <c r="FK38" s="418">
        <f ca="1">FJ38*IF($B38=Salary!$B38,Salary!$I38,"")</f>
        <v>75790.957809828978</v>
      </c>
      <c r="FL38" s="419">
        <f ca="1">IF($B38&lt;Main!$B$10,0,(VLOOKUP(FI38,'Survival Probability'!$A$3:$F$98,6)/(1+Main!$B$5)^(OptimumBenefits!FI38-OptimumBenefits!$A38))*(VLOOKUP(FI38,'Survival Probability'!$A$3:$F$98,3)/VLOOKUP($A38,'Survival Probability'!$A$3:$F$98,3)))</f>
        <v>21.706495885658246</v>
      </c>
      <c r="FM38" s="282">
        <f t="shared" si="64"/>
        <v>0</v>
      </c>
      <c r="FN38" s="200">
        <f t="shared" ref="FN38:HY38" si="2222">FN37</f>
        <v>58</v>
      </c>
      <c r="FO38" s="416">
        <f>IF($B38&lt;Main!$B$10,0,HLOOKUP(FN38,ReplacementRates!$A$3:$BE$59,ReplacementRates!$A37-5,1))*IF(Main!$B$30=1,Main!$B$31,(IF(OptimumBenefits!$B38&lt;20,Main!$B$31,IF(OptimumBenefits!$B38&lt;25,Main!$B$32,IF(OptimumBenefits!$B38&lt;30,Main!$B$33,Main!$B$34)))))*OptimumBenefits!$B38</f>
        <v>0.86399999999999999</v>
      </c>
      <c r="FP38" s="418">
        <f ca="1">FO38*IF($B38=Salary!$B38,Salary!$I38,"")</f>
        <v>75790.957809828978</v>
      </c>
      <c r="FQ38" s="419">
        <f ca="1">IF($B38&lt;Main!$B$10,0,(VLOOKUP(FN38,'Survival Probability'!$A$3:$F$98,6)/(1+Main!$B$5)^(OptimumBenefits!FN38-OptimumBenefits!$A38))*(VLOOKUP(FN38,'Survival Probability'!$A$3:$F$98,3)/VLOOKUP($A38,'Survival Probability'!$A$3:$F$98,3)))</f>
        <v>20.025792954172669</v>
      </c>
      <c r="FR38" s="282">
        <f t="shared" si="66"/>
        <v>0</v>
      </c>
      <c r="FS38" s="200">
        <f t="shared" ref="FS38:ID38" si="2223">FS37</f>
        <v>59</v>
      </c>
      <c r="FT38" s="416">
        <f>IF($B38&lt;Main!$B$10,0,HLOOKUP(FS38,ReplacementRates!$A$3:$BE$59,ReplacementRates!$A37-5,1))*IF(Main!$B$30=1,Main!$B$31,(IF(OptimumBenefits!$B38&lt;20,Main!$B$31,IF(OptimumBenefits!$B38&lt;25,Main!$B$32,IF(OptimumBenefits!$B38&lt;30,Main!$B$33,Main!$B$34)))))*OptimumBenefits!$B38</f>
        <v>0.86399999999999999</v>
      </c>
      <c r="FU38" s="418">
        <f ca="1">FT38*IF($B38=Salary!$B38,Salary!$I38,"")</f>
        <v>75790.957809828978</v>
      </c>
      <c r="FV38" s="419">
        <f ca="1">IF($B38&lt;Main!$B$10,0,(VLOOKUP(FS38,'Survival Probability'!$A$3:$F$98,6)/(1+Main!$B$5)^(OptimumBenefits!FS38-OptimumBenefits!$A38))*(VLOOKUP(FS38,'Survival Probability'!$A$3:$F$98,3)/VLOOKUP($A38,'Survival Probability'!$A$3:$F$98,3)))</f>
        <v>18.461577189402249</v>
      </c>
      <c r="FW38" s="282">
        <f t="shared" si="68"/>
        <v>0</v>
      </c>
      <c r="FX38" s="200">
        <f t="shared" ref="FX38:II38" si="2224">FX37</f>
        <v>60</v>
      </c>
      <c r="FY38" s="416">
        <f>IF($B38&lt;Main!$B$10,0,HLOOKUP(FX38,ReplacementRates!$A$3:$BE$59,ReplacementRates!$A37-5,1))*IF(Main!$B$30=1,Main!$B$31,(IF(OptimumBenefits!$B38&lt;20,Main!$B$31,IF(OptimumBenefits!$B38&lt;25,Main!$B$32,IF(OptimumBenefits!$B38&lt;30,Main!$B$33,Main!$B$34)))))*OptimumBenefits!$B38</f>
        <v>0.86399999999999999</v>
      </c>
      <c r="FZ38" s="418">
        <f ca="1">FY38*IF($B38=Salary!$B38,Salary!$I38,"")</f>
        <v>75790.957809828978</v>
      </c>
      <c r="GA38" s="419">
        <f ca="1">IF($B38&lt;Main!$B$10,0,(VLOOKUP(FX38,'Survival Probability'!$A$3:$F$98,6)/(1+Main!$B$5)^(OptimumBenefits!FX38-OptimumBenefits!$A38))*(VLOOKUP(FX38,'Survival Probability'!$A$3:$F$98,3)/VLOOKUP($A38,'Survival Probability'!$A$3:$F$98,3)))</f>
        <v>17.006141742332321</v>
      </c>
      <c r="GB38" s="282">
        <f t="shared" si="70"/>
        <v>0</v>
      </c>
      <c r="GC38" s="200">
        <f t="shared" ref="GC38:IN38" si="2225">GC37</f>
        <v>61</v>
      </c>
      <c r="GD38" s="416">
        <f>IF($B38&lt;Main!$B$10,0,HLOOKUP(GC38,ReplacementRates!$A$3:$BE$59,ReplacementRates!$A37-5,1))*IF(Main!$B$30=1,Main!$B$31,(IF(OptimumBenefits!$B38&lt;20,Main!$B$31,IF(OptimumBenefits!$B38&lt;25,Main!$B$32,IF(OptimumBenefits!$B38&lt;30,Main!$B$33,Main!$B$34)))))*OptimumBenefits!$B38</f>
        <v>0.86399999999999999</v>
      </c>
      <c r="GE38" s="418">
        <f ca="1">GD38*IF($B38=Salary!$B38,Salary!$I38,"")</f>
        <v>75790.957809828978</v>
      </c>
      <c r="GF38" s="419">
        <f ca="1">IF($B38&lt;Main!$B$10,0,(VLOOKUP(GC38,'Survival Probability'!$A$3:$F$98,6)/(1+Main!$B$5)^(OptimumBenefits!GC38-OptimumBenefits!$A38))*(VLOOKUP(GC38,'Survival Probability'!$A$3:$F$98,3)/VLOOKUP($A38,'Survival Probability'!$A$3:$F$98,3)))</f>
        <v>15.652267079518772</v>
      </c>
      <c r="GG38" s="282">
        <f t="shared" ca="1" si="72"/>
        <v>1186300.3138519824</v>
      </c>
      <c r="GH38" s="200">
        <f t="shared" ref="GH38:IS38" si="2226">GH37</f>
        <v>62</v>
      </c>
      <c r="GI38" s="416">
        <f>IF($B38&lt;Main!$B$10,0,HLOOKUP(GH38,ReplacementRates!$A$3:$BE$59,ReplacementRates!$A37-5,1))*IF(Main!$B$30=1,Main!$B$31,(IF(OptimumBenefits!$B38&lt;20,Main!$B$31,IF(OptimumBenefits!$B38&lt;25,Main!$B$32,IF(OptimumBenefits!$B38&lt;30,Main!$B$33,Main!$B$34)))))*OptimumBenefits!$B38</f>
        <v>0.86399999999999999</v>
      </c>
      <c r="GJ38" s="418">
        <f ca="1">GI38*IF($B38=Salary!$B38,Salary!$I38,"")</f>
        <v>75790.957809828978</v>
      </c>
      <c r="GK38" s="419">
        <f ca="1">IF($B38&lt;Main!$B$10,0,(VLOOKUP(GH38,'Survival Probability'!$A$3:$F$98,6)/(1+Main!$B$5)^(OptimumBenefits!GH38-OptimumBenefits!$A38))*(VLOOKUP(GH38,'Survival Probability'!$A$3:$F$98,3)/VLOOKUP($A38,'Survival Probability'!$A$3:$F$98,3)))</f>
        <v>14.39318966553906</v>
      </c>
      <c r="GL38" s="282">
        <f t="shared" ca="1" si="74"/>
        <v>1090873.6306897374</v>
      </c>
      <c r="GM38" s="200">
        <f t="shared" ref="GM38:IX38" si="2227">GM37</f>
        <v>63</v>
      </c>
      <c r="GN38" s="416">
        <f>IF($B38&lt;Main!$B$10,0,HLOOKUP(GM38,ReplacementRates!$A$3:$BE$59,ReplacementRates!$A37-5,1))*IF(Main!$B$30=1,Main!$B$31,(IF(OptimumBenefits!$B38&lt;20,Main!$B$31,IF(OptimumBenefits!$B38&lt;25,Main!$B$32,IF(OptimumBenefits!$B38&lt;30,Main!$B$33,Main!$B$34)))))*OptimumBenefits!$B38</f>
        <v>0.86399999999999999</v>
      </c>
      <c r="GO38" s="418">
        <f ca="1">GN38*IF($B38=Salary!$B38,Salary!$I38,"")</f>
        <v>75790.957809828978</v>
      </c>
      <c r="GP38" s="419">
        <f ca="1">IF($B38&lt;Main!$B$10,0,(VLOOKUP(GM38,'Survival Probability'!$A$3:$F$98,6)/(1+Main!$B$5)^(OptimumBenefits!GM38-OptimumBenefits!$A38))*(VLOOKUP(GM38,'Survival Probability'!$A$3:$F$98,3)/VLOOKUP($A38,'Survival Probability'!$A$3:$F$98,3)))</f>
        <v>13.222680473532009</v>
      </c>
      <c r="GQ38" s="282">
        <f t="shared" ca="1" si="76"/>
        <v>1002159.6179023139</v>
      </c>
      <c r="GR38" s="200">
        <f t="shared" ref="GR38:JC38" si="2228">GR37</f>
        <v>64</v>
      </c>
      <c r="GS38" s="416">
        <f>IF($B38&lt;Main!$B$10,0,HLOOKUP(GR38,ReplacementRates!$A$3:$BE$59,ReplacementRates!$A37-5,1))*IF(Main!$B$30=1,Main!$B$31,(IF(OptimumBenefits!$B38&lt;20,Main!$B$31,IF(OptimumBenefits!$B38&lt;25,Main!$B$32,IF(OptimumBenefits!$B38&lt;30,Main!$B$33,Main!$B$34)))))*OptimumBenefits!$B38</f>
        <v>0.86399999999999999</v>
      </c>
      <c r="GT38" s="418">
        <f ca="1">GS38*IF($B38=Salary!$B38,Salary!$I38,"")</f>
        <v>75790.957809828978</v>
      </c>
      <c r="GU38" s="419">
        <f ca="1">IF($B38&lt;Main!$B$10,0,(VLOOKUP(GR38,'Survival Probability'!$A$3:$F$98,6)/(1+Main!$B$5)^(OptimumBenefits!GR38-OptimumBenefits!$A38))*(VLOOKUP(GR38,'Survival Probability'!$A$3:$F$98,3)/VLOOKUP($A38,'Survival Probability'!$A$3:$F$98,3)))</f>
        <v>12.134887386888391</v>
      </c>
      <c r="GV38" s="282">
        <f t="shared" ca="1" si="78"/>
        <v>919714.73796668381</v>
      </c>
      <c r="GW38" s="200">
        <f t="shared" ref="GW38:JH38" si="2229">GW37</f>
        <v>65</v>
      </c>
      <c r="GX38" s="416">
        <f>IF($B38&lt;Main!$B$10,0,HLOOKUP(GW38,ReplacementRates!$A$3:$BE$59,ReplacementRates!$A37-5,1))*IF(Main!$B$30=1,Main!$B$31,(IF(OptimumBenefits!$B38&lt;20,Main!$B$31,IF(OptimumBenefits!$B38&lt;25,Main!$B$32,IF(OptimumBenefits!$B38&lt;30,Main!$B$33,Main!$B$34)))))*OptimumBenefits!$B38</f>
        <v>0.86399999999999999</v>
      </c>
      <c r="GY38" s="418">
        <f ca="1">GX38*IF($B38=Salary!$B38,Salary!$I38,"")</f>
        <v>75790.957809828978</v>
      </c>
      <c r="GZ38" s="419">
        <f ca="1">IF($B38&lt;Main!$B$10,0,(VLOOKUP(GW38,'Survival Probability'!$A$3:$F$98,6)/(1+Main!$B$5)^(OptimumBenefits!GW38-OptimumBenefits!$A38))*(VLOOKUP(GW38,'Survival Probability'!$A$3:$F$98,3)/VLOOKUP($A38,'Survival Probability'!$A$3:$F$98,3)))</f>
        <v>11.124314339791679</v>
      </c>
      <c r="HA38" s="282">
        <f t="shared" ca="1" si="80"/>
        <v>843122.43879042671</v>
      </c>
      <c r="HB38" s="200">
        <f t="shared" ref="HB38:JM38" si="2230">HB37</f>
        <v>66</v>
      </c>
      <c r="HC38" s="416">
        <f>IF($B38&lt;Main!$B$10,0,HLOOKUP(HB38,ReplacementRates!$A$3:$BE$59,ReplacementRates!$A37-5,1))*IF(Main!$B$30=1,Main!$B$31,(IF(OptimumBenefits!$B38&lt;20,Main!$B$31,IF(OptimumBenefits!$B38&lt;25,Main!$B$32,IF(OptimumBenefits!$B38&lt;30,Main!$B$33,Main!$B$34)))))*OptimumBenefits!$B38</f>
        <v>0.86399999999999999</v>
      </c>
      <c r="HD38" s="418">
        <f ca="1">HC38*IF($B38=Salary!$B38,Salary!$I38,"")</f>
        <v>75790.957809828978</v>
      </c>
      <c r="HE38" s="419">
        <f ca="1">IF($B38&lt;Main!$B$10,0,(VLOOKUP(HB38,'Survival Probability'!$A$3:$F$98,6)/(1+Main!$B$5)^(OptimumBenefits!HB38-OptimumBenefits!$A38))*(VLOOKUP(HB38,'Survival Probability'!$A$3:$F$98,3)/VLOOKUP($A38,'Survival Probability'!$A$3:$F$98,3)))</f>
        <v>10.18580114688169</v>
      </c>
      <c r="HF38" s="282">
        <f t="shared" ca="1" si="82"/>
        <v>771991.6249826178</v>
      </c>
      <c r="HG38" s="200">
        <f t="shared" ref="HG38:JR38" si="2231">HG37</f>
        <v>67</v>
      </c>
      <c r="HH38" s="416">
        <f>IF($B38&lt;Main!$B$10,0,HLOOKUP(HG38,ReplacementRates!$A$3:$BE$59,ReplacementRates!$A37-5,1))*IF(Main!$B$30=1,Main!$B$31,(IF(OptimumBenefits!$B38&lt;20,Main!$B$31,IF(OptimumBenefits!$B38&lt;25,Main!$B$32,IF(OptimumBenefits!$B38&lt;30,Main!$B$33,Main!$B$34)))))*OptimumBenefits!$B38</f>
        <v>0.86399999999999999</v>
      </c>
      <c r="HI38" s="418">
        <f ca="1">HH38*IF($B38=Salary!$B38,Salary!$I38,"")</f>
        <v>75790.957809828978</v>
      </c>
      <c r="HJ38" s="419">
        <f ca="1">IF($B38&lt;Main!$B$10,0,(VLOOKUP(HG38,'Survival Probability'!$A$3:$F$98,6)/(1+Main!$B$5)^(OptimumBenefits!HG38-OptimumBenefits!$A38))*(VLOOKUP(HG38,'Survival Probability'!$A$3:$F$98,3)/VLOOKUP($A38,'Survival Probability'!$A$3:$F$98,3)))</f>
        <v>9.3145090796994428</v>
      </c>
      <c r="HK38" s="282">
        <f t="shared" ca="1" si="84"/>
        <v>705955.56467876944</v>
      </c>
      <c r="HL38" s="200">
        <f t="shared" ref="HL38:JW38" si="2232">HL37</f>
        <v>68</v>
      </c>
      <c r="HM38" s="416">
        <f>IF($B38&lt;Main!$B$10,0,HLOOKUP(HL38,ReplacementRates!$A$3:$BE$59,ReplacementRates!$A37-5,1))*IF(Main!$B$30=1,Main!$B$31,(IF(OptimumBenefits!$B38&lt;20,Main!$B$31,IF(OptimumBenefits!$B38&lt;25,Main!$B$32,IF(OptimumBenefits!$B38&lt;30,Main!$B$33,Main!$B$34)))))*OptimumBenefits!$B38</f>
        <v>0.86399999999999999</v>
      </c>
      <c r="HN38" s="418">
        <f ca="1">HM38*IF($B38=Salary!$B38,Salary!$I38,"")</f>
        <v>75790.957809828978</v>
      </c>
      <c r="HO38" s="419">
        <f ca="1">IF($B38&lt;Main!$B$10,0,(VLOOKUP(HL38,'Survival Probability'!$A$3:$F$98,6)/(1+Main!$B$5)^(OptimumBenefits!HL38-OptimumBenefits!$A38))*(VLOOKUP(HL38,'Survival Probability'!$A$3:$F$98,3)/VLOOKUP($A38,'Survival Probability'!$A$3:$F$98,3)))</f>
        <v>8.5058593731495833</v>
      </c>
      <c r="HP38" s="282">
        <f t="shared" ca="1" si="86"/>
        <v>644667.2288867184</v>
      </c>
      <c r="HQ38" s="200">
        <f t="shared" ref="HQ38:KB38" si="2233">HQ37</f>
        <v>69</v>
      </c>
      <c r="HR38" s="416">
        <f>IF($B38&lt;Main!$B$10,0,HLOOKUP(HQ38,ReplacementRates!$A$3:$BE$59,ReplacementRates!$A37-5,1))*IF(Main!$B$30=1,Main!$B$31,(IF(OptimumBenefits!$B38&lt;20,Main!$B$31,IF(OptimumBenefits!$B38&lt;25,Main!$B$32,IF(OptimumBenefits!$B38&lt;30,Main!$B$33,Main!$B$34)))))*OptimumBenefits!$B38</f>
        <v>0.86399999999999999</v>
      </c>
      <c r="HS38" s="418">
        <f ca="1">HR38*IF($B38=Salary!$B38,Salary!$I38,"")</f>
        <v>75790.957809828978</v>
      </c>
      <c r="HT38" s="419">
        <f ca="1">IF($B38&lt;Main!$B$10,0,(VLOOKUP(HQ38,'Survival Probability'!$A$3:$F$98,6)/(1+Main!$B$5)^(OptimumBenefits!HQ38-OptimumBenefits!$A38))*(VLOOKUP(HQ38,'Survival Probability'!$A$3:$F$98,3)/VLOOKUP($A38,'Survival Probability'!$A$3:$F$98,3)))</f>
        <v>7.7557530694507797</v>
      </c>
      <c r="HU38" s="282">
        <f t="shared" ca="1" si="88"/>
        <v>587815.95367019565</v>
      </c>
      <c r="HV38" s="200">
        <f t="shared" ref="HV38:KG38" si="2234">HV37</f>
        <v>70</v>
      </c>
      <c r="HW38" s="416">
        <f>IF($B38&lt;Main!$B$10,0,HLOOKUP(HV38,ReplacementRates!$A$3:$BE$59,ReplacementRates!$A37-5,1))*IF(Main!$B$30=1,Main!$B$31,(IF(OptimumBenefits!$B38&lt;20,Main!$B$31,IF(OptimumBenefits!$B38&lt;25,Main!$B$32,IF(OptimumBenefits!$B38&lt;30,Main!$B$33,Main!$B$34)))))*OptimumBenefits!$B38</f>
        <v>0.86399999999999999</v>
      </c>
      <c r="HX38" s="418">
        <f ca="1">HW38*IF($B38=Salary!$B38,Salary!$I38,"")</f>
        <v>75790.957809828978</v>
      </c>
      <c r="HY38" s="419">
        <f ca="1">IF($B38&lt;Main!$B$10,0,(VLOOKUP(HV38,'Survival Probability'!$A$3:$F$98,6)/(1+Main!$B$5)^(OptimumBenefits!HV38-OptimumBenefits!$A38))*(VLOOKUP(HV38,'Survival Probability'!$A$3:$F$98,3)/VLOOKUP($A38,'Survival Probability'!$A$3:$F$98,3)))</f>
        <v>7.0603257661650449</v>
      </c>
      <c r="HZ38" s="282">
        <f t="shared" ca="1" si="90"/>
        <v>535108.85226706334</v>
      </c>
      <c r="IA38" s="200">
        <f t="shared" ref="IA38:KL38" si="2235">IA37</f>
        <v>71</v>
      </c>
      <c r="IB38" s="416">
        <f>IF($B38&lt;Main!$B$10,0,HLOOKUP(IA38,ReplacementRates!$A$3:$BE$59,ReplacementRates!$A37-5,1))*IF(Main!$B$30=1,Main!$B$31,(IF(OptimumBenefits!$B38&lt;20,Main!$B$31,IF(OptimumBenefits!$B38&lt;25,Main!$B$32,IF(OptimumBenefits!$B38&lt;30,Main!$B$33,Main!$B$34)))))*OptimumBenefits!$B38</f>
        <v>0.86399999999999999</v>
      </c>
      <c r="IC38" s="418">
        <f ca="1">IB38*IF($B38=Salary!$B38,Salary!$I38,"")</f>
        <v>75790.957809828978</v>
      </c>
      <c r="ID38" s="419">
        <f ca="1">IF($B38&lt;Main!$B$10,0,(VLOOKUP(IA38,'Survival Probability'!$A$3:$F$98,6)/(1+Main!$B$5)^(OptimumBenefits!IA38-OptimumBenefits!$A38))*(VLOOKUP(IA38,'Survival Probability'!$A$3:$F$98,3)/VLOOKUP($A38,'Survival Probability'!$A$3:$F$98,3)))</f>
        <v>6.4159398435036161</v>
      </c>
      <c r="IE38" s="282">
        <f t="shared" ca="1" si="92"/>
        <v>486270.2259893833</v>
      </c>
      <c r="IF38" s="200">
        <f t="shared" ref="IF38:KP38" si="2236">IF37</f>
        <v>72</v>
      </c>
      <c r="IG38" s="416">
        <f>IF($B38&lt;Main!$B$10,0,HLOOKUP(IF38,ReplacementRates!$A$3:$BE$59,ReplacementRates!$A37-5,1))*IF(Main!$B$30=1,Main!$B$31,(IF(OptimumBenefits!$B38&lt;20,Main!$B$31,IF(OptimumBenefits!$B38&lt;25,Main!$B$32,IF(OptimumBenefits!$B38&lt;30,Main!$B$33,Main!$B$34)))))*OptimumBenefits!$B38</f>
        <v>0.86399999999999999</v>
      </c>
      <c r="IH38" s="418">
        <f ca="1">IG38*IF($B38=Salary!$B38,Salary!$I38,"")</f>
        <v>75790.957809828978</v>
      </c>
      <c r="II38" s="419">
        <f ca="1">IF($B38&lt;Main!$B$10,0,(VLOOKUP(IF38,'Survival Probability'!$A$3:$F$98,6)/(1+Main!$B$5)^(OptimumBenefits!IF38-OptimumBenefits!$A38))*(VLOOKUP(IF38,'Survival Probability'!$A$3:$F$98,3)/VLOOKUP($A38,'Survival Probability'!$A$3:$F$98,3)))</f>
        <v>5.8191740926615028</v>
      </c>
      <c r="IJ38" s="282">
        <f t="shared" ca="1" si="94"/>
        <v>441040.77814495779</v>
      </c>
      <c r="IK38" s="200">
        <f t="shared" ref="IK38:KP38" si="2237">IK37</f>
        <v>73</v>
      </c>
      <c r="IL38" s="416">
        <f>IF($B38&lt;Main!$B$10,0,HLOOKUP(IK38,ReplacementRates!$A$3:$BE$59,ReplacementRates!$A37-5,1))*IF(Main!$B$30=1,Main!$B$31,(IF(OptimumBenefits!$B38&lt;20,Main!$B$31,IF(OptimumBenefits!$B38&lt;25,Main!$B$32,IF(OptimumBenefits!$B38&lt;30,Main!$B$33,Main!$B$34)))))*OptimumBenefits!$B38</f>
        <v>0.86399999999999999</v>
      </c>
      <c r="IM38" s="418">
        <f ca="1">IL38*IF($B38=Salary!$B38,Salary!$I38,"")</f>
        <v>75790.957809828978</v>
      </c>
      <c r="IN38" s="419">
        <f ca="1">IF($B38&lt;Main!$B$10,0,(VLOOKUP(IK38,'Survival Probability'!$A$3:$F$98,6)/(1+Main!$B$5)^(OptimumBenefits!IK38-OptimumBenefits!$A38))*(VLOOKUP(IK38,'Survival Probability'!$A$3:$F$98,3)/VLOOKUP($A38,'Survival Probability'!$A$3:$F$98,3)))</f>
        <v>5.2670912153187635</v>
      </c>
      <c r="IO38" s="282">
        <f t="shared" ca="1" si="96"/>
        <v>399197.88808074524</v>
      </c>
      <c r="IP38" s="200">
        <f t="shared" ref="IP38:KP38" si="2238">IP37</f>
        <v>74</v>
      </c>
      <c r="IQ38" s="416">
        <f>IF($B38&lt;Main!$B$10,0,HLOOKUP(IP38,ReplacementRates!$A$3:$BE$59,ReplacementRates!$A37-5,1))*IF(Main!$B$30=1,Main!$B$31,(IF(OptimumBenefits!$B38&lt;20,Main!$B$31,IF(OptimumBenefits!$B38&lt;25,Main!$B$32,IF(OptimumBenefits!$B38&lt;30,Main!$B$33,Main!$B$34)))))*OptimumBenefits!$B38</f>
        <v>0.86399999999999999</v>
      </c>
      <c r="IR38" s="418">
        <f ca="1">IQ38*IF($B38=Salary!$B38,Salary!$I38,"")</f>
        <v>75790.957809828978</v>
      </c>
      <c r="IS38" s="419">
        <f ca="1">IF($B38&lt;Main!$B$10,0,(VLOOKUP(IP38,'Survival Probability'!$A$3:$F$98,6)/(1+Main!$B$5)^(OptimumBenefits!IP38-OptimumBenefits!$A38))*(VLOOKUP(IP38,'Survival Probability'!$A$3:$F$98,3)/VLOOKUP($A38,'Survival Probability'!$A$3:$F$98,3)))</f>
        <v>4.7571998595012817</v>
      </c>
      <c r="IT38" s="282">
        <f t="shared" ca="1" si="98"/>
        <v>360552.73384438601</v>
      </c>
      <c r="IU38" s="200">
        <f t="shared" ref="IU38:KP38" si="2239">IU37</f>
        <v>75</v>
      </c>
      <c r="IV38" s="416">
        <f>IF($B38&lt;Main!$B$10,0,HLOOKUP(IU38,ReplacementRates!$A$3:$BE$59,ReplacementRates!$A37-5,1))*IF(Main!$B$30=1,Main!$B$31,(IF(OptimumBenefits!$B38&lt;20,Main!$B$31,IF(OptimumBenefits!$B38&lt;25,Main!$B$32,IF(OptimumBenefits!$B38&lt;30,Main!$B$33,Main!$B$34)))))*OptimumBenefits!$B38</f>
        <v>0.86399999999999999</v>
      </c>
      <c r="IW38" s="418">
        <f ca="1">IV38*IF($B38=Salary!$B38,Salary!$I38,"")</f>
        <v>75790.957809828978</v>
      </c>
      <c r="IX38" s="419">
        <f ca="1">IF($B38&lt;Main!$B$10,0,(VLOOKUP(IU38,'Survival Probability'!$A$3:$F$98,6)/(1+Main!$B$5)^(OptimumBenefits!IU38-OptimumBenefits!$A38))*(VLOOKUP(IU38,'Survival Probability'!$A$3:$F$98,3)/VLOOKUP($A38,'Survival Probability'!$A$3:$F$98,3)))</f>
        <v>4.2870525608158392</v>
      </c>
      <c r="IY38" s="282">
        <f t="shared" ca="1" si="100"/>
        <v>324919.81976531254</v>
      </c>
      <c r="IZ38" s="200">
        <f t="shared" ref="IZ38:KP38" si="2240">IZ37</f>
        <v>76</v>
      </c>
      <c r="JA38" s="416">
        <f>IF($B38&lt;Main!$B$10,0,HLOOKUP(IZ38,ReplacementRates!$A$3:$BE$59,ReplacementRates!$A37-5,1))*IF(Main!$B$30=1,Main!$B$31,(IF(OptimumBenefits!$B38&lt;20,Main!$B$31,IF(OptimumBenefits!$B38&lt;25,Main!$B$32,IF(OptimumBenefits!$B38&lt;30,Main!$B$33,Main!$B$34)))))*OptimumBenefits!$B38</f>
        <v>0.86399999999999999</v>
      </c>
      <c r="JB38" s="418">
        <f ca="1">JA38*IF($B38=Salary!$B38,Salary!$I38,"")</f>
        <v>75790.957809828978</v>
      </c>
      <c r="JC38" s="419">
        <f ca="1">IF($B38&lt;Main!$B$10,0,(VLOOKUP(IZ38,'Survival Probability'!$A$3:$F$98,6)/(1+Main!$B$5)^(OptimumBenefits!IZ38-OptimumBenefits!$A38))*(VLOOKUP(IZ38,'Survival Probability'!$A$3:$F$98,3)/VLOOKUP($A38,'Survival Probability'!$A$3:$F$98,3)))</f>
        <v>3.8542581969205236</v>
      </c>
      <c r="JD38" s="282">
        <f t="shared" ca="1" si="102"/>
        <v>292117.92039099091</v>
      </c>
      <c r="JE38" s="200">
        <f t="shared" ref="JE38:KP38" si="2241">JE37</f>
        <v>77</v>
      </c>
      <c r="JF38" s="416">
        <f>IF($B38&lt;Main!$B$10,0,HLOOKUP(JE38,ReplacementRates!$A$3:$BE$59,ReplacementRates!$A37-5,1))*IF(Main!$B$30=1,Main!$B$31,(IF(OptimumBenefits!$B38&lt;20,Main!$B$31,IF(OptimumBenefits!$B38&lt;25,Main!$B$32,IF(OptimumBenefits!$B38&lt;30,Main!$B$33,Main!$B$34)))))*OptimumBenefits!$B38</f>
        <v>0.86399999999999999</v>
      </c>
      <c r="JG38" s="418">
        <f ca="1">JF38*IF($B38=Salary!$B38,Salary!$I38,"")</f>
        <v>75790.957809828978</v>
      </c>
      <c r="JH38" s="419">
        <f ca="1">IF($B38&lt;Main!$B$10,0,(VLOOKUP(JE38,'Survival Probability'!$A$3:$F$98,6)/(1+Main!$B$5)^(OptimumBenefits!JE38-OptimumBenefits!$A38))*(VLOOKUP(JE38,'Survival Probability'!$A$3:$F$98,3)/VLOOKUP($A38,'Survival Probability'!$A$3:$F$98,3)))</f>
        <v>3.4564951642188944</v>
      </c>
      <c r="JI38" s="282">
        <f t="shared" ca="1" si="104"/>
        <v>261971.07916119212</v>
      </c>
      <c r="JJ38" s="200">
        <f t="shared" ref="JJ38:KP38" si="2242">JJ37</f>
        <v>78</v>
      </c>
      <c r="JK38" s="416">
        <f>IF($B38&lt;Main!$B$10,0,HLOOKUP(JJ38,ReplacementRates!$A$3:$BE$59,ReplacementRates!$A37-5,1))*IF(Main!$B$30=1,Main!$B$31,(IF(OptimumBenefits!$B38&lt;20,Main!$B$31,IF(OptimumBenefits!$B38&lt;25,Main!$B$32,IF(OptimumBenefits!$B38&lt;30,Main!$B$33,Main!$B$34)))))*OptimumBenefits!$B38</f>
        <v>0.86399999999999999</v>
      </c>
      <c r="JL38" s="418">
        <f ca="1">JK38*IF($B38=Salary!$B38,Salary!$I38,"")</f>
        <v>75790.957809828978</v>
      </c>
      <c r="JM38" s="419">
        <f ca="1">IF($B38&lt;Main!$B$10,0,(VLOOKUP(JJ38,'Survival Probability'!$A$3:$F$98,6)/(1+Main!$B$5)^(OptimumBenefits!JJ38-OptimumBenefits!$A38))*(VLOOKUP(JJ38,'Survival Probability'!$A$3:$F$98,3)/VLOOKUP($A38,'Survival Probability'!$A$3:$F$98,3)))</f>
        <v>3.0915646956749177</v>
      </c>
      <c r="JN38" s="282">
        <f t="shared" ca="1" si="106"/>
        <v>234312.64941625445</v>
      </c>
      <c r="JO38" s="200">
        <f t="shared" ref="JO38:KP38" si="2243">JO37</f>
        <v>79</v>
      </c>
      <c r="JP38" s="416">
        <f>IF($B38&lt;Main!$B$10,0,HLOOKUP(JO38,ReplacementRates!$A$3:$BE$59,ReplacementRates!$A37-5,1))*IF(Main!$B$30=1,Main!$B$31,(IF(OptimumBenefits!$B38&lt;20,Main!$B$31,IF(OptimumBenefits!$B38&lt;25,Main!$B$32,IF(OptimumBenefits!$B38&lt;30,Main!$B$33,Main!$B$34)))))*OptimumBenefits!$B38</f>
        <v>0.86399999999999999</v>
      </c>
      <c r="JQ38" s="418">
        <f ca="1">JP38*IF($B38=Salary!$B38,Salary!$I38,"")</f>
        <v>75790.957809828978</v>
      </c>
      <c r="JR38" s="419">
        <f ca="1">IF($B38&lt;Main!$B$10,0,(VLOOKUP(JO38,'Survival Probability'!$A$3:$F$98,6)/(1+Main!$B$5)^(OptimumBenefits!JO38-OptimumBenefits!$A38))*(VLOOKUP(JO38,'Survival Probability'!$A$3:$F$98,3)/VLOOKUP($A38,'Survival Probability'!$A$3:$F$98,3)))</f>
        <v>2.7573250380298453</v>
      </c>
      <c r="JS38" s="282">
        <f t="shared" ca="1" si="108"/>
        <v>208980.30562530507</v>
      </c>
      <c r="JT38" s="200">
        <f t="shared" ref="JT38:KP38" si="2244">JT37</f>
        <v>80</v>
      </c>
      <c r="JU38" s="416">
        <f>IF($B38&lt;Main!$B$10,0,HLOOKUP(JT38,ReplacementRates!$A$3:$BE$59,ReplacementRates!$A37-5,1))*IF(Main!$B$30=1,Main!$B$31,(IF(OptimumBenefits!$B38&lt;20,Main!$B$31,IF(OptimumBenefits!$B38&lt;25,Main!$B$32,IF(OptimumBenefits!$B38&lt;30,Main!$B$33,Main!$B$34)))))*OptimumBenefits!$B38</f>
        <v>0.86399999999999999</v>
      </c>
      <c r="JV38" s="418">
        <f ca="1">JU38*IF($B38=Salary!$B38,Salary!$I38,"")</f>
        <v>75790.957809828978</v>
      </c>
      <c r="JW38" s="419">
        <f ca="1">IF($B38&lt;Main!$B$10,0,(VLOOKUP(JT38,'Survival Probability'!$A$3:$F$98,6)/(1+Main!$B$5)^(OptimumBenefits!JT38-OptimumBenefits!$A38))*(VLOOKUP(JT38,'Survival Probability'!$A$3:$F$98,3)/VLOOKUP($A38,'Survival Probability'!$A$3:$F$98,3)))</f>
        <v>2.4516679842627185</v>
      </c>
      <c r="JX38" s="282">
        <f t="shared" ca="1" si="110"/>
        <v>185814.26475896416</v>
      </c>
      <c r="JY38" s="200">
        <f t="shared" ref="JY38:KP38" si="2245">JY37</f>
        <v>81</v>
      </c>
      <c r="JZ38" s="416">
        <f>IF($B38&lt;Main!$B$10,0,HLOOKUP(JY38,ReplacementRates!$A$3:$BE$59,ReplacementRates!$A37-5,1))*IF(Main!$B$30=1,Main!$B$31,(IF(OptimumBenefits!$B38&lt;20,Main!$B$31,IF(OptimumBenefits!$B38&lt;25,Main!$B$32,IF(OptimumBenefits!$B38&lt;30,Main!$B$33,Main!$B$34)))))*OptimumBenefits!$B38</f>
        <v>0.86399999999999999</v>
      </c>
      <c r="KA38" s="418">
        <f ca="1">JZ38*IF($B38=Salary!$B38,Salary!$I38,"")</f>
        <v>75790.957809828978</v>
      </c>
      <c r="KB38" s="419">
        <f ca="1">IF($B38&lt;Main!$B$10,0,(VLOOKUP(JY38,'Survival Probability'!$A$3:$F$98,6)/(1+Main!$B$5)^(OptimumBenefits!JY38-OptimumBenefits!$A38))*(VLOOKUP(JY38,'Survival Probability'!$A$3:$F$98,3)/VLOOKUP($A38,'Survival Probability'!$A$3:$F$98,3)))</f>
        <v>2.1726292961098821</v>
      </c>
      <c r="KC38" s="282">
        <f t="shared" ca="1" si="112"/>
        <v>164665.65531786252</v>
      </c>
      <c r="KD38" s="200">
        <f t="shared" ref="KD38:KP38" si="2246">KD37</f>
        <v>82</v>
      </c>
      <c r="KE38" s="416">
        <f>IF($B38&lt;Main!$B$10,0,HLOOKUP(KD38,ReplacementRates!$A$3:$BE$59,ReplacementRates!$A37-5,1))*IF(Main!$B$30=1,Main!$B$31,(IF(OptimumBenefits!$B38&lt;20,Main!$B$31,IF(OptimumBenefits!$B38&lt;25,Main!$B$32,IF(OptimumBenefits!$B38&lt;30,Main!$B$33,Main!$B$34)))))*OptimumBenefits!$B38</f>
        <v>0.86399999999999999</v>
      </c>
      <c r="KF38" s="418">
        <f ca="1">KE38*IF($B38=Salary!$B38,Salary!$I38,"")</f>
        <v>75790.957809828978</v>
      </c>
      <c r="KG38" s="419">
        <f ca="1">IF($B38&lt;Main!$B$10,0,(VLOOKUP(KD38,'Survival Probability'!$A$3:$F$98,6)/(1+Main!$B$5)^(OptimumBenefits!KD38-OptimumBenefits!$A38))*(VLOOKUP(KD38,'Survival Probability'!$A$3:$F$98,3)/VLOOKUP($A38,'Survival Probability'!$A$3:$F$98,3)))</f>
        <v>1.9183802170783528</v>
      </c>
      <c r="KH38" s="282">
        <f t="shared" ca="1" si="114"/>
        <v>145395.874095796</v>
      </c>
      <c r="KI38" s="200">
        <f t="shared" ref="KI38:KP38" si="2247">KI37</f>
        <v>83</v>
      </c>
      <c r="KJ38" s="416">
        <f>IF($B38&lt;Main!$B$10,0,HLOOKUP(KI38,ReplacementRates!$A$3:$BE$59,ReplacementRates!$A37-5,1))*IF(Main!$B$30=1,Main!$B$31,(IF(OptimumBenefits!$B38&lt;20,Main!$B$31,IF(OptimumBenefits!$B38&lt;25,Main!$B$32,IF(OptimumBenefits!$B38&lt;30,Main!$B$33,Main!$B$34)))))*OptimumBenefits!$B38</f>
        <v>0.86399999999999999</v>
      </c>
      <c r="KK38" s="418">
        <f ca="1">KJ38*IF($B38=Salary!$B38,Salary!$I38,"")</f>
        <v>75790.957809828978</v>
      </c>
      <c r="KL38" s="419">
        <f ca="1">IF($B38&lt;Main!$B$10,0,(VLOOKUP(KI38,'Survival Probability'!$A$3:$F$98,6)/(1+Main!$B$5)^(OptimumBenefits!KI38-OptimumBenefits!$A38))*(VLOOKUP(KI38,'Survival Probability'!$A$3:$F$98,3)/VLOOKUP($A38,'Survival Probability'!$A$3:$F$98,3)))</f>
        <v>1.6872170480593089</v>
      </c>
      <c r="KM38" s="282">
        <f t="shared" ca="1" si="116"/>
        <v>127875.79610548727</v>
      </c>
      <c r="KN38" s="200">
        <f t="shared" ref="KN38:KP38" si="2248">KN37</f>
        <v>84</v>
      </c>
      <c r="KO38" s="416">
        <f>IF($B38&lt;Main!$B$10,0,HLOOKUP(KN38,ReplacementRates!$A$3:$BE$59,ReplacementRates!$A37-5,1))*IF(Main!$B$30=1,Main!$B$31,(IF(OptimumBenefits!$B38&lt;20,Main!$B$31,IF(OptimumBenefits!$B38&lt;25,Main!$B$32,IF(OptimumBenefits!$B38&lt;30,Main!$B$33,Main!$B$34)))))*OptimumBenefits!$B38</f>
        <v>0.86399999999999999</v>
      </c>
      <c r="KP38" s="418">
        <f ca="1">KO38*IF($B38=Salary!$B38,Salary!$I38,"")</f>
        <v>75790.957809828978</v>
      </c>
    </row>
    <row r="39" spans="1:302">
      <c r="A39" s="205">
        <f t="shared" si="178"/>
        <v>62</v>
      </c>
      <c r="B39" s="205">
        <v>37</v>
      </c>
      <c r="C39" s="205">
        <f t="shared" ref="C39:C57" ca="1" si="2249">IF(D39=0,,IF($A39&gt;60, $A39, INDIRECT(ADDRESS(ROW(BC39),COLUMN(AX39)+MATCH(MAX(BB39,BG39,BL39,BQ39,BV39,CA39,CF39,CK39,CP39,CU39,CZ39,DE39,DJ39,DO39,DT39,DY39,ED39,EI39,EN39,ES39,EX39,FC39),AX39:ED39,0)-5))))</f>
        <v>62</v>
      </c>
      <c r="D39" s="271">
        <f t="shared" ca="1" si="536"/>
        <v>1238401.9065464211</v>
      </c>
      <c r="E39" s="201">
        <f t="shared" si="179"/>
        <v>25</v>
      </c>
      <c r="F39" s="416">
        <f>IF($B39&lt;Main!$B$10,0,HLOOKUP(E39,ReplacementRates!$A$3:$BE$59,ReplacementRates!$A38-5,1))*IF(Main!$B$30=1,Main!$B$31,(IF(OptimumBenefits!$B39&lt;20,Main!$B$31,IF(OptimumBenefits!$B39&lt;25,Main!$B$32,IF(OptimumBenefits!$B39&lt;30,Main!$B$33,Main!$B$34)))))*OptimumBenefits!$B39</f>
        <v>0.88800000000000001</v>
      </c>
      <c r="G39" s="418">
        <f ca="1">F39*IF($B39=Salary!$B39,Salary!$I39,"")</f>
        <v>80233.150059238411</v>
      </c>
      <c r="H39" s="419">
        <f ca="1">IF($B39&lt;Main!$B$10,0,(VLOOKUP(E39,'Survival Probability'!$A$3:$F$98,6)/(1+Main!$B$5)^(OptimumBenefits!E39-OptimumBenefits!$A39))*(VLOOKUP(E39,'Survival Probability'!$A$3:$F$98,3)/VLOOKUP($A39,'Survival Probability'!$A$3:$F$98,3)))</f>
        <v>12.572373782040041</v>
      </c>
      <c r="I39" s="282">
        <f>IF($A39&gt;E39,0,H39*G39)</f>
        <v>0</v>
      </c>
      <c r="J39" s="200">
        <f t="shared" ref="J39:N39" si="2250">J38</f>
        <v>26</v>
      </c>
      <c r="K39" s="416">
        <f>IF($B39&lt;Main!$B$10,0,HLOOKUP(J39,ReplacementRates!$A$3:$BE$59,ReplacementRates!$A38-5,1))*IF(Main!$B$30=1,Main!$B$31,(IF(OptimumBenefits!$B39&lt;20,Main!$B$31,IF(OptimumBenefits!$B39&lt;25,Main!$B$32,IF(OptimumBenefits!$B39&lt;30,Main!$B$33,Main!$B$34)))))*OptimumBenefits!$B39</f>
        <v>0.88800000000000001</v>
      </c>
      <c r="L39" s="418">
        <f ca="1">K39*IF($B39=Salary!$B39,Salary!$I39,"")</f>
        <v>80233.150059238411</v>
      </c>
      <c r="M39" s="419">
        <f ca="1">IF($B39&lt;Main!$B$10,0,(VLOOKUP(J39,'Survival Probability'!$A$3:$F$98,6)/(1+Main!$B$5)^(OptimumBenefits!J39-OptimumBenefits!$A39))*(VLOOKUP(J39,'Survival Probability'!$A$3:$F$98,3)/VLOOKUP($A39,'Survival Probability'!$A$3:$F$98,3)))</f>
        <v>11.747803870614325</v>
      </c>
      <c r="N39" s="282">
        <f t="shared" si="2"/>
        <v>0</v>
      </c>
      <c r="O39" s="200">
        <f t="shared" ref="O39:BZ39" si="2251">O38</f>
        <v>27</v>
      </c>
      <c r="P39" s="416">
        <f>IF($B39&lt;Main!$B$10,0,HLOOKUP(O39,ReplacementRates!$A$3:$BE$59,ReplacementRates!$A38-5,1))*IF(Main!$B$30=1,Main!$B$31,(IF(OptimumBenefits!$B39&lt;20,Main!$B$31,IF(OptimumBenefits!$B39&lt;25,Main!$B$32,IF(OptimumBenefits!$B39&lt;30,Main!$B$33,Main!$B$34)))))*OptimumBenefits!$B39</f>
        <v>0.88800000000000001</v>
      </c>
      <c r="Q39" s="418">
        <f ca="1">P39*IF($B39=Salary!$B39,Salary!$I39,"")</f>
        <v>80233.150059238411</v>
      </c>
      <c r="R39" s="419">
        <f ca="1">IF($B39&lt;Main!$B$10,0,(VLOOKUP(O39,'Survival Probability'!$A$3:$F$98,6)/(1+Main!$B$5)^(OptimumBenefits!O39-OptimumBenefits!$A39))*(VLOOKUP(O39,'Survival Probability'!$A$3:$F$98,3)/VLOOKUP($A39,'Survival Probability'!$A$3:$F$98,3)))</f>
        <v>10.977155467622955</v>
      </c>
      <c r="S39" s="282">
        <f t="shared" si="4"/>
        <v>0</v>
      </c>
      <c r="T39" s="200">
        <f t="shared" ref="T39:CE39" si="2252">T38</f>
        <v>28</v>
      </c>
      <c r="U39" s="416">
        <f>IF($B39&lt;Main!$B$10,0,HLOOKUP(T39,ReplacementRates!$A$3:$BE$59,ReplacementRates!$A38-5,1))*IF(Main!$B$30=1,Main!$B$31,(IF(OptimumBenefits!$B39&lt;20,Main!$B$31,IF(OptimumBenefits!$B39&lt;25,Main!$B$32,IF(OptimumBenefits!$B39&lt;30,Main!$B$33,Main!$B$34)))))*OptimumBenefits!$B39</f>
        <v>0.88800000000000001</v>
      </c>
      <c r="V39" s="418">
        <f ca="1">U39*IF($B39=Salary!$B39,Salary!$I39,"")</f>
        <v>80233.150059238411</v>
      </c>
      <c r="W39" s="419">
        <f ca="1">IF($B39&lt;Main!$B$10,0,(VLOOKUP(T39,'Survival Probability'!$A$3:$F$98,6)/(1+Main!$B$5)^(OptimumBenefits!T39-OptimumBenefits!$A39))*(VLOOKUP(T39,'Survival Probability'!$A$3:$F$98,3)/VLOOKUP($A39,'Survival Probability'!$A$3:$F$98,3)))</f>
        <v>10.256909583305454</v>
      </c>
      <c r="X39" s="282">
        <f t="shared" si="6"/>
        <v>0</v>
      </c>
      <c r="Y39" s="200">
        <f t="shared" ref="Y39:CJ39" si="2253">Y38</f>
        <v>29</v>
      </c>
      <c r="Z39" s="416">
        <f>IF($B39&lt;Main!$B$10,0,HLOOKUP(Y39,ReplacementRates!$A$3:$BE$59,ReplacementRates!$A38-5,1))*IF(Main!$B$30=1,Main!$B$31,(IF(OptimumBenefits!$B39&lt;20,Main!$B$31,IF(OptimumBenefits!$B39&lt;25,Main!$B$32,IF(OptimumBenefits!$B39&lt;30,Main!$B$33,Main!$B$34)))))*OptimumBenefits!$B39</f>
        <v>0.88800000000000001</v>
      </c>
      <c r="AA39" s="418">
        <f ca="1">Z39*IF($B39=Salary!$B39,Salary!$I39,"")</f>
        <v>80233.150059238411</v>
      </c>
      <c r="AB39" s="419">
        <f ca="1">IF($B39&lt;Main!$B$10,0,(VLOOKUP(Y39,'Survival Probability'!$A$3:$F$98,6)/(1+Main!$B$5)^(OptimumBenefits!Y39-OptimumBenefits!$A39))*(VLOOKUP(Y39,'Survival Probability'!$A$3:$F$98,3)/VLOOKUP($A39,'Survival Probability'!$A$3:$F$98,3)))</f>
        <v>9.5837775438027464</v>
      </c>
      <c r="AC39" s="282">
        <f t="shared" si="8"/>
        <v>0</v>
      </c>
      <c r="AD39" s="200">
        <f t="shared" ref="AD39:CO39" si="2254">AD38</f>
        <v>30</v>
      </c>
      <c r="AE39" s="416">
        <f>IF($B39&lt;Main!$B$10,0,HLOOKUP(AD39,ReplacementRates!$A$3:$BE$59,ReplacementRates!$A38-5,1))*IF(Main!$B$30=1,Main!$B$31,(IF(OptimumBenefits!$B39&lt;20,Main!$B$31,IF(OptimumBenefits!$B39&lt;25,Main!$B$32,IF(OptimumBenefits!$B39&lt;30,Main!$B$33,Main!$B$34)))))*OptimumBenefits!$B39</f>
        <v>0.88800000000000001</v>
      </c>
      <c r="AF39" s="418">
        <f ca="1">AE39*IF($B39=Salary!$B39,Salary!$I39,"")</f>
        <v>80233.150059238411</v>
      </c>
      <c r="AG39" s="419">
        <f ca="1">IF($B39&lt;Main!$B$10,0,(VLOOKUP(AD39,'Survival Probability'!$A$3:$F$98,6)/(1+Main!$B$5)^(OptimumBenefits!AD39-OptimumBenefits!$A39))*(VLOOKUP(AD39,'Survival Probability'!$A$3:$F$98,3)/VLOOKUP($A39,'Survival Probability'!$A$3:$F$98,3)))</f>
        <v>8.9546861326470655</v>
      </c>
      <c r="AH39" s="282">
        <f t="shared" si="10"/>
        <v>0</v>
      </c>
      <c r="AI39" s="200">
        <f t="shared" ref="AI39:CT39" si="2255">AI38</f>
        <v>31</v>
      </c>
      <c r="AJ39" s="416">
        <f>IF($B39&lt;Main!$B$10,0,HLOOKUP(AI39,ReplacementRates!$A$3:$BE$59,ReplacementRates!$A38-5,1))*IF(Main!$B$30=1,Main!$B$31,(IF(OptimumBenefits!$B39&lt;20,Main!$B$31,IF(OptimumBenefits!$B39&lt;25,Main!$B$32,IF(OptimumBenefits!$B39&lt;30,Main!$B$33,Main!$B$34)))))*OptimumBenefits!$B39</f>
        <v>0.88800000000000001</v>
      </c>
      <c r="AK39" s="418">
        <f ca="1">AJ39*IF($B39=Salary!$B39,Salary!$I39,"")</f>
        <v>80233.150059238411</v>
      </c>
      <c r="AL39" s="419">
        <f ca="1">IF($B39&lt;Main!$B$10,0,(VLOOKUP(AI39,'Survival Probability'!$A$3:$F$98,6)/(1+Main!$B$5)^(OptimumBenefits!AI39-OptimumBenefits!$A39))*(VLOOKUP(AI39,'Survival Probability'!$A$3:$F$98,3)/VLOOKUP($A39,'Survival Probability'!$A$3:$F$98,3)))</f>
        <v>8.3667641241374167</v>
      </c>
      <c r="AM39" s="282">
        <f t="shared" si="12"/>
        <v>0</v>
      </c>
      <c r="AN39" s="200">
        <f t="shared" ref="AN39:CY39" si="2256">AN38</f>
        <v>32</v>
      </c>
      <c r="AO39" s="416">
        <f>IF($B39&lt;Main!$B$10,0,HLOOKUP(AN39,ReplacementRates!$A$3:$BE$59,ReplacementRates!$A38-5,1))*IF(Main!$B$30=1,Main!$B$31,(IF(OptimumBenefits!$B39&lt;20,Main!$B$31,IF(OptimumBenefits!$B39&lt;25,Main!$B$32,IF(OptimumBenefits!$B39&lt;30,Main!$B$33,Main!$B$34)))))*OptimumBenefits!$B39</f>
        <v>0.88800000000000001</v>
      </c>
      <c r="AP39" s="418">
        <f ca="1">AO39*IF($B39=Salary!$B39,Salary!$I39,"")</f>
        <v>80233.150059238411</v>
      </c>
      <c r="AQ39" s="419">
        <f ca="1">IF($B39&lt;Main!$B$10,0,(VLOOKUP(AN39,'Survival Probability'!$A$3:$F$98,6)/(1+Main!$B$5)^(OptimumBenefits!AN39-OptimumBenefits!$A39))*(VLOOKUP(AN39,'Survival Probability'!$A$3:$F$98,3)/VLOOKUP($A39,'Survival Probability'!$A$3:$F$98,3)))</f>
        <v>7.8172845220553882</v>
      </c>
      <c r="AR39" s="282">
        <f t="shared" si="14"/>
        <v>0</v>
      </c>
      <c r="AS39" s="200">
        <f t="shared" ref="AS39:DD39" si="2257">AS38</f>
        <v>33</v>
      </c>
      <c r="AT39" s="416">
        <f>IF($B39&lt;Main!$B$10,0,HLOOKUP(AS39,ReplacementRates!$A$3:$BE$59,ReplacementRates!$A38-5,1))*IF(Main!$B$30=1,Main!$B$31,(IF(OptimumBenefits!$B39&lt;20,Main!$B$31,IF(OptimumBenefits!$B39&lt;25,Main!$B$32,IF(OptimumBenefits!$B39&lt;30,Main!$B$33,Main!$B$34)))))*OptimumBenefits!$B39</f>
        <v>0.88800000000000001</v>
      </c>
      <c r="AU39" s="418">
        <f ca="1">AT39*IF($B39=Salary!$B39,Salary!$I39,"")</f>
        <v>80233.150059238411</v>
      </c>
      <c r="AV39" s="419">
        <f ca="1">IF($B39&lt;Main!$B$10,0,(VLOOKUP(AS39,'Survival Probability'!$A$3:$F$98,6)/(1+Main!$B$5)^(OptimumBenefits!AS39-OptimumBenefits!$A39))*(VLOOKUP(AS39,'Survival Probability'!$A$3:$F$98,3)/VLOOKUP($A39,'Survival Probability'!$A$3:$F$98,3)))</f>
        <v>7.303749593521105</v>
      </c>
      <c r="AW39" s="282">
        <f t="shared" si="16"/>
        <v>0</v>
      </c>
      <c r="AX39" s="200">
        <f t="shared" ref="AX39:DI39" si="2258">AX38</f>
        <v>34</v>
      </c>
      <c r="AY39" s="416">
        <f>IF($B39&lt;Main!$B$10,0,HLOOKUP(AX39,ReplacementRates!$A$3:$BE$59,ReplacementRates!$A38-5,1))*IF(Main!$B$30=1,Main!$B$31,(IF(OptimumBenefits!$B39&lt;20,Main!$B$31,IF(OptimumBenefits!$B39&lt;25,Main!$B$32,IF(OptimumBenefits!$B39&lt;30,Main!$B$33,Main!$B$34)))))*OptimumBenefits!$B39</f>
        <v>0.88800000000000001</v>
      </c>
      <c r="AZ39" s="418">
        <f ca="1">AY39*IF($B39=Salary!$B39,Salary!$I39,"")</f>
        <v>80233.150059238411</v>
      </c>
      <c r="BA39" s="419">
        <f ca="1">IF($B39&lt;Main!$B$10,0,(VLOOKUP(AX39,'Survival Probability'!$A$3:$F$98,6)/(1+Main!$B$5)^(OptimumBenefits!AX39-OptimumBenefits!$A39))*(VLOOKUP(AX39,'Survival Probability'!$A$3:$F$98,3)/VLOOKUP($A39,'Survival Probability'!$A$3:$F$98,3)))</f>
        <v>6.8238233222510258</v>
      </c>
      <c r="BB39" s="282">
        <f t="shared" si="18"/>
        <v>0</v>
      </c>
      <c r="BC39" s="200">
        <f t="shared" ref="BC39:DN39" si="2259">BC38</f>
        <v>35</v>
      </c>
      <c r="BD39" s="416">
        <f>IF($B39&lt;Main!$B$10,0,HLOOKUP(BC39,ReplacementRates!$A$3:$BE$59,ReplacementRates!$A38-5,1))*IF(Main!$B$30=1,Main!$B$31,(IF(OptimumBenefits!$B39&lt;20,Main!$B$31,IF(OptimumBenefits!$B39&lt;25,Main!$B$32,IF(OptimumBenefits!$B39&lt;30,Main!$B$33,Main!$B$34)))))*OptimumBenefits!$B39</f>
        <v>0.88800000000000001</v>
      </c>
      <c r="BE39" s="418">
        <f ca="1">BD39*IF($B39=Salary!$B39,Salary!$I39,"")</f>
        <v>80233.150059238411</v>
      </c>
      <c r="BF39" s="419">
        <f ca="1">IF($B39&lt;Main!$B$10,0,(VLOOKUP(BC39,'Survival Probability'!$A$3:$F$98,6)/(1+Main!$B$5)^(OptimumBenefits!BC39-OptimumBenefits!$A39))*(VLOOKUP(BC39,'Survival Probability'!$A$3:$F$98,3)/VLOOKUP($A39,'Survival Probability'!$A$3:$F$98,3)))</f>
        <v>6.3753247403702789</v>
      </c>
      <c r="BG39" s="282">
        <f t="shared" si="20"/>
        <v>0</v>
      </c>
      <c r="BH39" s="200">
        <f t="shared" ref="BH39:DS39" si="2260">BH38</f>
        <v>36</v>
      </c>
      <c r="BI39" s="416">
        <f>IF($B39&lt;Main!$B$10,0,HLOOKUP(BH39,ReplacementRates!$A$3:$BE$59,ReplacementRates!$A38-5,1))*IF(Main!$B$30=1,Main!$B$31,(IF(OptimumBenefits!$B39&lt;20,Main!$B$31,IF(OptimumBenefits!$B39&lt;25,Main!$B$32,IF(OptimumBenefits!$B39&lt;30,Main!$B$33,Main!$B$34)))))*OptimumBenefits!$B39</f>
        <v>0.88800000000000001</v>
      </c>
      <c r="BJ39" s="418">
        <f ca="1">BI39*IF($B39=Salary!$B39,Salary!$I39,"")</f>
        <v>80233.150059238411</v>
      </c>
      <c r="BK39" s="419">
        <f ca="1">IF($B39&lt;Main!$B$10,0,(VLOOKUP(BH39,'Survival Probability'!$A$3:$F$98,6)/(1+Main!$B$5)^(OptimumBenefits!BH39-OptimumBenefits!$A39))*(VLOOKUP(BH39,'Survival Probability'!$A$3:$F$98,3)/VLOOKUP($A39,'Survival Probability'!$A$3:$F$98,3)))</f>
        <v>5.9562140412473727</v>
      </c>
      <c r="BL39" s="282">
        <f t="shared" si="22"/>
        <v>0</v>
      </c>
      <c r="BM39" s="200">
        <f t="shared" ref="BM39:DX39" si="2261">BM38</f>
        <v>37</v>
      </c>
      <c r="BN39" s="416">
        <f>IF($B39&lt;Main!$B$10,0,HLOOKUP(BM39,ReplacementRates!$A$3:$BE$59,ReplacementRates!$A38-5,1))*IF(Main!$B$30=1,Main!$B$31,(IF(OptimumBenefits!$B39&lt;20,Main!$B$31,IF(OptimumBenefits!$B39&lt;25,Main!$B$32,IF(OptimumBenefits!$B39&lt;30,Main!$B$33,Main!$B$34)))))*OptimumBenefits!$B39</f>
        <v>0.88800000000000001</v>
      </c>
      <c r="BO39" s="418">
        <f ca="1">BN39*IF($B39=Salary!$B39,Salary!$I39,"")</f>
        <v>80233.150059238411</v>
      </c>
      <c r="BP39" s="419">
        <f ca="1">IF($B39&lt;Main!$B$10,0,(VLOOKUP(BM39,'Survival Probability'!$A$3:$F$98,6)/(1+Main!$B$5)^(OptimumBenefits!BM39-OptimumBenefits!$A39))*(VLOOKUP(BM39,'Survival Probability'!$A$3:$F$98,3)/VLOOKUP($A39,'Survival Probability'!$A$3:$F$98,3)))</f>
        <v>5.5645241350940848</v>
      </c>
      <c r="BQ39" s="282">
        <f t="shared" si="24"/>
        <v>0</v>
      </c>
      <c r="BR39" s="200">
        <f t="shared" ref="BR39:EC39" si="2262">BR38</f>
        <v>38</v>
      </c>
      <c r="BS39" s="416">
        <f>IF($B39&lt;Main!$B$10,0,HLOOKUP(BR39,ReplacementRates!$A$3:$BE$59,ReplacementRates!$A38-5,1))*IF(Main!$B$30=1,Main!$B$31,(IF(OptimumBenefits!$B39&lt;20,Main!$B$31,IF(OptimumBenefits!$B39&lt;25,Main!$B$32,IF(OptimumBenefits!$B39&lt;30,Main!$B$33,Main!$B$34)))))*OptimumBenefits!$B39</f>
        <v>0.88800000000000001</v>
      </c>
      <c r="BT39" s="418">
        <f ca="1">BS39*IF($B39=Salary!$B39,Salary!$I39,"")</f>
        <v>80233.150059238411</v>
      </c>
      <c r="BU39" s="419">
        <f ca="1">IF($B39&lt;Main!$B$10,0,(VLOOKUP(BR39,'Survival Probability'!$A$3:$F$98,6)/(1+Main!$B$5)^(OptimumBenefits!BR39-OptimumBenefits!$A39))*(VLOOKUP(BR39,'Survival Probability'!$A$3:$F$98,3)/VLOOKUP($A39,'Survival Probability'!$A$3:$F$98,3)))</f>
        <v>5.1984845046504953</v>
      </c>
      <c r="BV39" s="282">
        <f t="shared" si="26"/>
        <v>0</v>
      </c>
      <c r="BW39" s="200">
        <f t="shared" ref="BW39:EH39" si="2263">BW38</f>
        <v>39</v>
      </c>
      <c r="BX39" s="416">
        <f>IF($B39&lt;Main!$B$10,0,HLOOKUP(BW39,ReplacementRates!$A$3:$BE$59,ReplacementRates!$A38-5,1))*IF(Main!$B$30=1,Main!$B$31,(IF(OptimumBenefits!$B39&lt;20,Main!$B$31,IF(OptimumBenefits!$B39&lt;25,Main!$B$32,IF(OptimumBenefits!$B39&lt;30,Main!$B$33,Main!$B$34)))))*OptimumBenefits!$B39</f>
        <v>0.88800000000000001</v>
      </c>
      <c r="BY39" s="418">
        <f ca="1">BX39*IF($B39=Salary!$B39,Salary!$I39,"")</f>
        <v>80233.150059238411</v>
      </c>
      <c r="BZ39" s="419">
        <f ca="1">IF($B39&lt;Main!$B$10,0,(VLOOKUP(BW39,'Survival Probability'!$A$3:$F$98,6)/(1+Main!$B$5)^(OptimumBenefits!BW39-OptimumBenefits!$A39))*(VLOOKUP(BW39,'Survival Probability'!$A$3:$F$98,3)/VLOOKUP($A39,'Survival Probability'!$A$3:$F$98,3)))</f>
        <v>4.8564366511848851</v>
      </c>
      <c r="CA39" s="282">
        <f t="shared" si="28"/>
        <v>0</v>
      </c>
      <c r="CB39" s="200">
        <f t="shared" ref="CB39:EM39" si="2264">CB38</f>
        <v>40</v>
      </c>
      <c r="CC39" s="416">
        <f>IF($B39&lt;Main!$B$10,0,HLOOKUP(CB39,ReplacementRates!$A$3:$BE$59,ReplacementRates!$A38-5,1))*IF(Main!$B$30=1,Main!$B$31,(IF(OptimumBenefits!$B39&lt;20,Main!$B$31,IF(OptimumBenefits!$B39&lt;25,Main!$B$32,IF(OptimumBenefits!$B39&lt;30,Main!$B$33,Main!$B$34)))))*OptimumBenefits!$B39</f>
        <v>0.88800000000000001</v>
      </c>
      <c r="CD39" s="418">
        <f ca="1">CC39*IF($B39=Salary!$B39,Salary!$I39,"")</f>
        <v>80233.150059238411</v>
      </c>
      <c r="CE39" s="419">
        <f ca="1">IF($B39&lt;Main!$B$10,0,(VLOOKUP(CB39,'Survival Probability'!$A$3:$F$98,6)/(1+Main!$B$5)^(OptimumBenefits!CB39-OptimumBenefits!$A39))*(VLOOKUP(CB39,'Survival Probability'!$A$3:$F$98,3)/VLOOKUP($A39,'Survival Probability'!$A$3:$F$98,3)))</f>
        <v>4.5368256970956038</v>
      </c>
      <c r="CF39" s="282">
        <f t="shared" si="30"/>
        <v>0</v>
      </c>
      <c r="CG39" s="200">
        <f t="shared" ref="CG39:ER39" si="2265">CG38</f>
        <v>41</v>
      </c>
      <c r="CH39" s="416">
        <f>IF($B39&lt;Main!$B$10,0,HLOOKUP(CG39,ReplacementRates!$A$3:$BE$59,ReplacementRates!$A38-5,1))*IF(Main!$B$30=1,Main!$B$31,(IF(OptimumBenefits!$B39&lt;20,Main!$B$31,IF(OptimumBenefits!$B39&lt;25,Main!$B$32,IF(OptimumBenefits!$B39&lt;30,Main!$B$33,Main!$B$34)))))*OptimumBenefits!$B39</f>
        <v>0.88800000000000001</v>
      </c>
      <c r="CI39" s="418">
        <f ca="1">CH39*IF($B39=Salary!$B39,Salary!$I39,"")</f>
        <v>80233.150059238411</v>
      </c>
      <c r="CJ39" s="419">
        <f ca="1">IF($B39&lt;Main!$B$10,0,(VLOOKUP(CG39,'Survival Probability'!$A$3:$F$98,6)/(1+Main!$B$5)^(OptimumBenefits!CG39-OptimumBenefits!$A39))*(VLOOKUP(CG39,'Survival Probability'!$A$3:$F$98,3)/VLOOKUP($A39,'Survival Probability'!$A$3:$F$98,3)))</f>
        <v>4.2381959647257146</v>
      </c>
      <c r="CK39" s="282">
        <f t="shared" si="32"/>
        <v>0</v>
      </c>
      <c r="CL39" s="200">
        <f t="shared" ref="CL39:EW39" si="2266">CL38</f>
        <v>42</v>
      </c>
      <c r="CM39" s="416">
        <f>IF($B39&lt;Main!$B$10,0,HLOOKUP(CL39,ReplacementRates!$A$3:$BE$59,ReplacementRates!$A38-5,1))*IF(Main!$B$30=1,Main!$B$31,(IF(OptimumBenefits!$B39&lt;20,Main!$B$31,IF(OptimumBenefits!$B39&lt;25,Main!$B$32,IF(OptimumBenefits!$B39&lt;30,Main!$B$33,Main!$B$34)))))*OptimumBenefits!$B39</f>
        <v>0.88800000000000001</v>
      </c>
      <c r="CN39" s="418">
        <f ca="1">CM39*IF($B39=Salary!$B39,Salary!$I39,"")</f>
        <v>80233.150059238411</v>
      </c>
      <c r="CO39" s="419">
        <f ca="1">IF($B39&lt;Main!$B$10,0,(VLOOKUP(CL39,'Survival Probability'!$A$3:$F$98,6)/(1+Main!$B$5)^(OptimumBenefits!CL39-OptimumBenefits!$A39))*(VLOOKUP(CL39,'Survival Probability'!$A$3:$F$98,3)/VLOOKUP($A39,'Survival Probability'!$A$3:$F$98,3)))</f>
        <v>3.9590474084272125</v>
      </c>
      <c r="CP39" s="282">
        <f t="shared" si="34"/>
        <v>0</v>
      </c>
      <c r="CQ39" s="200">
        <f t="shared" ref="CQ39:FB39" si="2267">CQ38</f>
        <v>43</v>
      </c>
      <c r="CR39" s="416">
        <f>IF($B39&lt;Main!$B$10,0,HLOOKUP(CQ39,ReplacementRates!$A$3:$BE$59,ReplacementRates!$A38-5,1))*IF(Main!$B$30=1,Main!$B$31,(IF(OptimumBenefits!$B39&lt;20,Main!$B$31,IF(OptimumBenefits!$B39&lt;25,Main!$B$32,IF(OptimumBenefits!$B39&lt;30,Main!$B$33,Main!$B$34)))))*OptimumBenefits!$B39</f>
        <v>0.88800000000000001</v>
      </c>
      <c r="CS39" s="418">
        <f ca="1">CR39*IF($B39=Salary!$B39,Salary!$I39,"")</f>
        <v>80233.150059238411</v>
      </c>
      <c r="CT39" s="419">
        <f ca="1">IF($B39&lt;Main!$B$10,0,(VLOOKUP(CQ39,'Survival Probability'!$A$3:$F$98,6)/(1+Main!$B$5)^(OptimumBenefits!CQ39-OptimumBenefits!$A39))*(VLOOKUP(CQ39,'Survival Probability'!$A$3:$F$98,3)/VLOOKUP($A39,'Survival Probability'!$A$3:$F$98,3)))</f>
        <v>3.6981349031943092</v>
      </c>
      <c r="CU39" s="282">
        <f t="shared" si="36"/>
        <v>0</v>
      </c>
      <c r="CV39" s="200">
        <f t="shared" ref="CV39:FG39" si="2268">CV38</f>
        <v>44</v>
      </c>
      <c r="CW39" s="416">
        <f>IF($B39&lt;Main!$B$10,0,HLOOKUP(CV39,ReplacementRates!$A$3:$BE$59,ReplacementRates!$A38-5,1))*IF(Main!$B$30=1,Main!$B$31,(IF(OptimumBenefits!$B39&lt;20,Main!$B$31,IF(OptimumBenefits!$B39&lt;25,Main!$B$32,IF(OptimumBenefits!$B39&lt;30,Main!$B$33,Main!$B$34)))))*OptimumBenefits!$B39</f>
        <v>0.88800000000000001</v>
      </c>
      <c r="CX39" s="418">
        <f ca="1">CW39*IF($B39=Salary!$B39,Salary!$I39,"")</f>
        <v>80233.150059238411</v>
      </c>
      <c r="CY39" s="419">
        <f ca="1">IF($B39&lt;Main!$B$10,0,(VLOOKUP(CV39,'Survival Probability'!$A$3:$F$98,6)/(1+Main!$B$5)^(OptimumBenefits!CV39-OptimumBenefits!$A39))*(VLOOKUP(CV39,'Survival Probability'!$A$3:$F$98,3)/VLOOKUP($A39,'Survival Probability'!$A$3:$F$98,3)))</f>
        <v>3.4542875517478668</v>
      </c>
      <c r="CZ39" s="282">
        <f t="shared" si="38"/>
        <v>0</v>
      </c>
      <c r="DA39" s="200">
        <f t="shared" ref="DA39:FL39" si="2269">DA38</f>
        <v>45</v>
      </c>
      <c r="DB39" s="416">
        <f>IF($B39&lt;Main!$B$10,0,HLOOKUP(DA39,ReplacementRates!$A$3:$BE$59,ReplacementRates!$A38-5,1))*IF(Main!$B$30=1,Main!$B$31,(IF(OptimumBenefits!$B39&lt;20,Main!$B$31,IF(OptimumBenefits!$B39&lt;25,Main!$B$32,IF(OptimumBenefits!$B39&lt;30,Main!$B$33,Main!$B$34)))))*OptimumBenefits!$B39</f>
        <v>0.88800000000000001</v>
      </c>
      <c r="DC39" s="418">
        <f ca="1">DB39*IF($B39=Salary!$B39,Salary!$I39,"")</f>
        <v>80233.150059238411</v>
      </c>
      <c r="DD39" s="419">
        <f ca="1">IF($B39&lt;Main!$B$10,0,(VLOOKUP(DA39,'Survival Probability'!$A$3:$F$98,6)/(1+Main!$B$5)^(OptimumBenefits!DA39-OptimumBenefits!$A39))*(VLOOKUP(DA39,'Survival Probability'!$A$3:$F$98,3)/VLOOKUP($A39,'Survival Probability'!$A$3:$F$98,3)))</f>
        <v>58.59043286567681</v>
      </c>
      <c r="DE39" s="282">
        <f t="shared" si="40"/>
        <v>0</v>
      </c>
      <c r="DF39" s="200">
        <f t="shared" ref="DF39:FQ39" si="2270">DF38</f>
        <v>46</v>
      </c>
      <c r="DG39" s="416">
        <f>IF($B39&lt;Main!$B$10,0,HLOOKUP(DF39,ReplacementRates!$A$3:$BE$59,ReplacementRates!$A38-5,1))*IF(Main!$B$30=1,Main!$B$31,(IF(OptimumBenefits!$B39&lt;20,Main!$B$31,IF(OptimumBenefits!$B39&lt;25,Main!$B$32,IF(OptimumBenefits!$B39&lt;30,Main!$B$33,Main!$B$34)))))*OptimumBenefits!$B39</f>
        <v>0.88800000000000001</v>
      </c>
      <c r="DH39" s="418">
        <f ca="1">DG39*IF($B39=Salary!$B39,Salary!$I39,"")</f>
        <v>80233.150059238411</v>
      </c>
      <c r="DI39" s="419">
        <f ca="1">IF($B39&lt;Main!$B$10,0,(VLOOKUP(DF39,'Survival Probability'!$A$3:$F$98,6)/(1+Main!$B$5)^(OptimumBenefits!DF39-OptimumBenefits!$A39))*(VLOOKUP(DF39,'Survival Probability'!$A$3:$F$98,3)/VLOOKUP($A39,'Survival Probability'!$A$3:$F$98,3)))</f>
        <v>54.385096454268798</v>
      </c>
      <c r="DJ39" s="282">
        <f t="shared" si="42"/>
        <v>0</v>
      </c>
      <c r="DK39" s="200">
        <f t="shared" ref="DK39:FV39" si="2271">DK38</f>
        <v>47</v>
      </c>
      <c r="DL39" s="416">
        <f>IF($B39&lt;Main!$B$10,0,HLOOKUP(DK39,ReplacementRates!$A$3:$BE$59,ReplacementRates!$A38-5,1))*IF(Main!$B$30=1,Main!$B$31,(IF(OptimumBenefits!$B39&lt;20,Main!$B$31,IF(OptimumBenefits!$B39&lt;25,Main!$B$32,IF(OptimumBenefits!$B39&lt;30,Main!$B$33,Main!$B$34)))))*OptimumBenefits!$B39</f>
        <v>0.88800000000000001</v>
      </c>
      <c r="DM39" s="418">
        <f ca="1">DL39*IF($B39=Salary!$B39,Salary!$I39,"")</f>
        <v>80233.150059238411</v>
      </c>
      <c r="DN39" s="419">
        <f ca="1">IF($B39&lt;Main!$B$10,0,(VLOOKUP(DK39,'Survival Probability'!$A$3:$F$98,6)/(1+Main!$B$5)^(OptimumBenefits!DK39-OptimumBenefits!$A39))*(VLOOKUP(DK39,'Survival Probability'!$A$3:$F$98,3)/VLOOKUP($A39,'Survival Probability'!$A$3:$F$98,3)))</f>
        <v>50.463305493958025</v>
      </c>
      <c r="DO39" s="282">
        <f t="shared" si="44"/>
        <v>0</v>
      </c>
      <c r="DP39" s="200">
        <f t="shared" ref="DP39:GA39" si="2272">DP38</f>
        <v>48</v>
      </c>
      <c r="DQ39" s="416">
        <f>IF($B39&lt;Main!$B$10,0,HLOOKUP(DP39,ReplacementRates!$A$3:$BE$59,ReplacementRates!$A38-5,1))*IF(Main!$B$30=1,Main!$B$31,(IF(OptimumBenefits!$B39&lt;20,Main!$B$31,IF(OptimumBenefits!$B39&lt;25,Main!$B$32,IF(OptimumBenefits!$B39&lt;30,Main!$B$33,Main!$B$34)))))*OptimumBenefits!$B39</f>
        <v>0.88800000000000001</v>
      </c>
      <c r="DR39" s="418">
        <f ca="1">DQ39*IF($B39=Salary!$B39,Salary!$I39,"")</f>
        <v>80233.150059238411</v>
      </c>
      <c r="DS39" s="419">
        <f ca="1">IF($B39&lt;Main!$B$10,0,(VLOOKUP(DP39,'Survival Probability'!$A$3:$F$98,6)/(1+Main!$B$5)^(OptimumBenefits!DP39-OptimumBenefits!$A39))*(VLOOKUP(DP39,'Survival Probability'!$A$3:$F$98,3)/VLOOKUP($A39,'Survival Probability'!$A$3:$F$98,3)))</f>
        <v>46.806396053000903</v>
      </c>
      <c r="DT39" s="282">
        <f t="shared" si="46"/>
        <v>0</v>
      </c>
      <c r="DU39" s="200">
        <f t="shared" ref="DU39:GF39" si="2273">DU38</f>
        <v>49</v>
      </c>
      <c r="DV39" s="416">
        <f>IF($B39&lt;Main!$B$10,0,HLOOKUP(DU39,ReplacementRates!$A$3:$BE$59,ReplacementRates!$A38-5,1))*IF(Main!$B$30=1,Main!$B$31,(IF(OptimumBenefits!$B39&lt;20,Main!$B$31,IF(OptimumBenefits!$B39&lt;25,Main!$B$32,IF(OptimumBenefits!$B39&lt;30,Main!$B$33,Main!$B$34)))))*OptimumBenefits!$B39</f>
        <v>0.88800000000000001</v>
      </c>
      <c r="DW39" s="418">
        <f ca="1">DV39*IF($B39=Salary!$B39,Salary!$I39,"")</f>
        <v>80233.150059238411</v>
      </c>
      <c r="DX39" s="419">
        <f ca="1">IF($B39&lt;Main!$B$10,0,(VLOOKUP(DU39,'Survival Probability'!$A$3:$F$98,6)/(1+Main!$B$5)^(OptimumBenefits!DU39-OptimumBenefits!$A39))*(VLOOKUP(DU39,'Survival Probability'!$A$3:$F$98,3)/VLOOKUP($A39,'Survival Probability'!$A$3:$F$98,3)))</f>
        <v>43.396914689292402</v>
      </c>
      <c r="DY39" s="282">
        <f t="shared" si="48"/>
        <v>0</v>
      </c>
      <c r="DZ39" s="200">
        <f t="shared" ref="DZ39:GK39" si="2274">DZ38</f>
        <v>50</v>
      </c>
      <c r="EA39" s="416">
        <f>IF($B39&lt;Main!$B$10,0,HLOOKUP(DZ39,ReplacementRates!$A$3:$BE$59,ReplacementRates!$A38-5,1))*IF(Main!$B$30=1,Main!$B$31,(IF(OptimumBenefits!$B39&lt;20,Main!$B$31,IF(OptimumBenefits!$B39&lt;25,Main!$B$32,IF(OptimumBenefits!$B39&lt;30,Main!$B$33,Main!$B$34)))))*OptimumBenefits!$B39</f>
        <v>0.88800000000000001</v>
      </c>
      <c r="EB39" s="418">
        <f ca="1">EA39*IF($B39=Salary!$B39,Salary!$I39,"")</f>
        <v>80233.150059238411</v>
      </c>
      <c r="EC39" s="419">
        <f ca="1">IF($B39&lt;Main!$B$10,0,(VLOOKUP(DZ39,'Survival Probability'!$A$3:$F$98,6)/(1+Main!$B$5)^(OptimumBenefits!DZ39-OptimumBenefits!$A39))*(VLOOKUP(DZ39,'Survival Probability'!$A$3:$F$98,3)/VLOOKUP($A39,'Survival Probability'!$A$3:$F$98,3)))</f>
        <v>40.218542998145857</v>
      </c>
      <c r="ED39" s="282">
        <f t="shared" si="50"/>
        <v>0</v>
      </c>
      <c r="EE39" s="200">
        <f t="shared" ref="EE39:GP39" si="2275">EE38</f>
        <v>51</v>
      </c>
      <c r="EF39" s="416">
        <f>IF($B39&lt;Main!$B$10,0,HLOOKUP(EE39,ReplacementRates!$A$3:$BE$59,ReplacementRates!$A38-5,1))*IF(Main!$B$30=1,Main!$B$31,(IF(OptimumBenefits!$B39&lt;20,Main!$B$31,IF(OptimumBenefits!$B39&lt;25,Main!$B$32,IF(OptimumBenefits!$B39&lt;30,Main!$B$33,Main!$B$34)))))*OptimumBenefits!$B39</f>
        <v>0.88800000000000001</v>
      </c>
      <c r="EG39" s="418">
        <f ca="1">EF39*IF($B39=Salary!$B39,Salary!$I39,"")</f>
        <v>80233.150059238411</v>
      </c>
      <c r="EH39" s="419">
        <f ca="1">IF($B39&lt;Main!$B$10,0,(VLOOKUP(EE39,'Survival Probability'!$A$3:$F$98,6)/(1+Main!$B$5)^(OptimumBenefits!EE39-OptimumBenefits!$A39))*(VLOOKUP(EE39,'Survival Probability'!$A$3:$F$98,3)/VLOOKUP($A39,'Survival Probability'!$A$3:$F$98,3)))</f>
        <v>37.256026234830486</v>
      </c>
      <c r="EI39" s="282">
        <f t="shared" si="52"/>
        <v>0</v>
      </c>
      <c r="EJ39" s="200">
        <f t="shared" ref="EJ39:GU39" si="2276">EJ38</f>
        <v>52</v>
      </c>
      <c r="EK39" s="416">
        <f>IF($B39&lt;Main!$B$10,0,HLOOKUP(EJ39,ReplacementRates!$A$3:$BE$59,ReplacementRates!$A38-5,1))*IF(Main!$B$30=1,Main!$B$31,(IF(OptimumBenefits!$B39&lt;20,Main!$B$31,IF(OptimumBenefits!$B39&lt;25,Main!$B$32,IF(OptimumBenefits!$B39&lt;30,Main!$B$33,Main!$B$34)))))*OptimumBenefits!$B39</f>
        <v>0.88800000000000001</v>
      </c>
      <c r="EL39" s="418">
        <f ca="1">EK39*IF($B39=Salary!$B39,Salary!$I39,"")</f>
        <v>80233.150059238411</v>
      </c>
      <c r="EM39" s="419">
        <f ca="1">IF($B39&lt;Main!$B$10,0,(VLOOKUP(EJ39,'Survival Probability'!$A$3:$F$98,6)/(1+Main!$B$5)^(OptimumBenefits!EJ39-OptimumBenefits!$A39))*(VLOOKUP(EJ39,'Survival Probability'!$A$3:$F$98,3)/VLOOKUP($A39,'Survival Probability'!$A$3:$F$98,3)))</f>
        <v>34.495105698011677</v>
      </c>
      <c r="EN39" s="282">
        <f t="shared" si="54"/>
        <v>0</v>
      </c>
      <c r="EO39" s="200">
        <f t="shared" ref="EO39:GZ39" si="2277">EO38</f>
        <v>53</v>
      </c>
      <c r="EP39" s="416">
        <f>IF($B39&lt;Main!$B$10,0,HLOOKUP(EO39,ReplacementRates!$A$3:$BE$59,ReplacementRates!$A38-5,1))*IF(Main!$B$30=1,Main!$B$31,(IF(OptimumBenefits!$B39&lt;20,Main!$B$31,IF(OptimumBenefits!$B39&lt;25,Main!$B$32,IF(OptimumBenefits!$B39&lt;30,Main!$B$33,Main!$B$34)))))*OptimumBenefits!$B39</f>
        <v>0.88800000000000001</v>
      </c>
      <c r="EQ39" s="418">
        <f ca="1">EP39*IF($B39=Salary!$B39,Salary!$I39,"")</f>
        <v>80233.150059238411</v>
      </c>
      <c r="ER39" s="419">
        <f ca="1">IF($B39&lt;Main!$B$10,0,(VLOOKUP(EO39,'Survival Probability'!$A$3:$F$98,6)/(1+Main!$B$5)^(OptimumBenefits!EO39-OptimumBenefits!$A39))*(VLOOKUP(EO39,'Survival Probability'!$A$3:$F$98,3)/VLOOKUP($A39,'Survival Probability'!$A$3:$F$98,3)))</f>
        <v>31.922469281106338</v>
      </c>
      <c r="ES39" s="282">
        <f t="shared" si="56"/>
        <v>0</v>
      </c>
      <c r="ET39" s="200">
        <f t="shared" ref="ET39:HE39" si="2278">ET38</f>
        <v>54</v>
      </c>
      <c r="EU39" s="416">
        <f>IF($B39&lt;Main!$B$10,0,HLOOKUP(ET39,ReplacementRates!$A$3:$BE$59,ReplacementRates!$A38-5,1))*IF(Main!$B$30=1,Main!$B$31,(IF(OptimumBenefits!$B39&lt;20,Main!$B$31,IF(OptimumBenefits!$B39&lt;25,Main!$B$32,IF(OptimumBenefits!$B39&lt;30,Main!$B$33,Main!$B$34)))))*OptimumBenefits!$B39</f>
        <v>0.88800000000000001</v>
      </c>
      <c r="EV39" s="418">
        <f ca="1">EU39*IF($B39=Salary!$B39,Salary!$I39,"")</f>
        <v>80233.150059238411</v>
      </c>
      <c r="EW39" s="419">
        <f ca="1">IF($B39&lt;Main!$B$10,0,(VLOOKUP(ET39,'Survival Probability'!$A$3:$F$98,6)/(1+Main!$B$5)^(OptimumBenefits!ET39-OptimumBenefits!$A39))*(VLOOKUP(ET39,'Survival Probability'!$A$3:$F$98,3)/VLOOKUP($A39,'Survival Probability'!$A$3:$F$98,3)))</f>
        <v>29.525672882181688</v>
      </c>
      <c r="EX39" s="282">
        <f t="shared" si="58"/>
        <v>0</v>
      </c>
      <c r="EY39" s="200">
        <f t="shared" ref="EY39:HJ39" si="2279">EY38</f>
        <v>55</v>
      </c>
      <c r="EZ39" s="416">
        <f>IF($B39&lt;Main!$B$10,0,HLOOKUP(EY39,ReplacementRates!$A$3:$BE$59,ReplacementRates!$A38-5,1))*IF(Main!$B$30=1,Main!$B$31,(IF(OptimumBenefits!$B39&lt;20,Main!$B$31,IF(OptimumBenefits!$B39&lt;25,Main!$B$32,IF(OptimumBenefits!$B39&lt;30,Main!$B$33,Main!$B$34)))))*OptimumBenefits!$B39</f>
        <v>0.88800000000000001</v>
      </c>
      <c r="FA39" s="418">
        <f ca="1">EZ39*IF($B39=Salary!$B39,Salary!$I39,"")</f>
        <v>80233.150059238411</v>
      </c>
      <c r="FB39" s="419">
        <f ca="1">IF($B39&lt;Main!$B$10,0,(VLOOKUP(EY39,'Survival Probability'!$A$3:$F$98,6)/(1+Main!$B$5)^(OptimumBenefits!EY39-OptimumBenefits!$A39))*(VLOOKUP(EY39,'Survival Probability'!$A$3:$F$98,3)/VLOOKUP($A39,'Survival Probability'!$A$3:$F$98,3)))</f>
        <v>27.293082496365709</v>
      </c>
      <c r="FC39" s="282">
        <f t="shared" si="60"/>
        <v>0</v>
      </c>
      <c r="FD39" s="200">
        <f t="shared" ref="FD39:HO39" si="2280">FD38</f>
        <v>56</v>
      </c>
      <c r="FE39" s="416">
        <f>IF($B39&lt;Main!$B$10,0,HLOOKUP(FD39,ReplacementRates!$A$3:$BE$59,ReplacementRates!$A38-5,1))*IF(Main!$B$30=1,Main!$B$31,(IF(OptimumBenefits!$B39&lt;20,Main!$B$31,IF(OptimumBenefits!$B39&lt;25,Main!$B$32,IF(OptimumBenefits!$B39&lt;30,Main!$B$33,Main!$B$34)))))*OptimumBenefits!$B39</f>
        <v>0.88800000000000001</v>
      </c>
      <c r="FF39" s="418">
        <f ca="1">FE39*IF($B39=Salary!$B39,Salary!$I39,"")</f>
        <v>80233.150059238411</v>
      </c>
      <c r="FG39" s="419">
        <f ca="1">IF($B39&lt;Main!$B$10,0,(VLOOKUP(FD39,'Survival Probability'!$A$3:$F$98,6)/(1+Main!$B$5)^(OptimumBenefits!FD39-OptimumBenefits!$A39))*(VLOOKUP(FD39,'Survival Probability'!$A$3:$F$98,3)/VLOOKUP($A39,'Survival Probability'!$A$3:$F$98,3)))</f>
        <v>25.213821611536574</v>
      </c>
      <c r="FH39" s="282">
        <f t="shared" si="62"/>
        <v>0</v>
      </c>
      <c r="FI39" s="200">
        <f t="shared" ref="FI39:HT39" si="2281">FI38</f>
        <v>57</v>
      </c>
      <c r="FJ39" s="416">
        <f>IF($B39&lt;Main!$B$10,0,HLOOKUP(FI39,ReplacementRates!$A$3:$BE$59,ReplacementRates!$A38-5,1))*IF(Main!$B$30=1,Main!$B$31,(IF(OptimumBenefits!$B39&lt;20,Main!$B$31,IF(OptimumBenefits!$B39&lt;25,Main!$B$32,IF(OptimumBenefits!$B39&lt;30,Main!$B$33,Main!$B$34)))))*OptimumBenefits!$B39</f>
        <v>0.88800000000000001</v>
      </c>
      <c r="FK39" s="418">
        <f ca="1">FJ39*IF($B39=Salary!$B39,Salary!$I39,"")</f>
        <v>80233.150059238411</v>
      </c>
      <c r="FL39" s="419">
        <f ca="1">IF($B39&lt;Main!$B$10,0,(VLOOKUP(FI39,'Survival Probability'!$A$3:$F$98,6)/(1+Main!$B$5)^(OptimumBenefits!FI39-OptimumBenefits!$A39))*(VLOOKUP(FI39,'Survival Probability'!$A$3:$F$98,3)/VLOOKUP($A39,'Survival Probability'!$A$3:$F$98,3)))</f>
        <v>23.277720025216102</v>
      </c>
      <c r="FM39" s="282">
        <f t="shared" si="64"/>
        <v>0</v>
      </c>
      <c r="FN39" s="200">
        <f t="shared" ref="FN39:HY39" si="2282">FN38</f>
        <v>58</v>
      </c>
      <c r="FO39" s="416">
        <f>IF($B39&lt;Main!$B$10,0,HLOOKUP(FN39,ReplacementRates!$A$3:$BE$59,ReplacementRates!$A38-5,1))*IF(Main!$B$30=1,Main!$B$31,(IF(OptimumBenefits!$B39&lt;20,Main!$B$31,IF(OptimumBenefits!$B39&lt;25,Main!$B$32,IF(OptimumBenefits!$B39&lt;30,Main!$B$33,Main!$B$34)))))*OptimumBenefits!$B39</f>
        <v>0.88800000000000001</v>
      </c>
      <c r="FP39" s="418">
        <f ca="1">FO39*IF($B39=Salary!$B39,Salary!$I39,"")</f>
        <v>80233.150059238411</v>
      </c>
      <c r="FQ39" s="419">
        <f ca="1">IF($B39&lt;Main!$B$10,0,(VLOOKUP(FN39,'Survival Probability'!$A$3:$F$98,6)/(1+Main!$B$5)^(OptimumBenefits!FN39-OptimumBenefits!$A39))*(VLOOKUP(FN39,'Survival Probability'!$A$3:$F$98,3)/VLOOKUP($A39,'Survival Probability'!$A$3:$F$98,3)))</f>
        <v>21.4753594557918</v>
      </c>
      <c r="FR39" s="282">
        <f t="shared" si="66"/>
        <v>0</v>
      </c>
      <c r="FS39" s="200">
        <f t="shared" ref="FS39:ID39" si="2283">FS38</f>
        <v>59</v>
      </c>
      <c r="FT39" s="416">
        <f>IF($B39&lt;Main!$B$10,0,HLOOKUP(FS39,ReplacementRates!$A$3:$BE$59,ReplacementRates!$A38-5,1))*IF(Main!$B$30=1,Main!$B$31,(IF(OptimumBenefits!$B39&lt;20,Main!$B$31,IF(OptimumBenefits!$B39&lt;25,Main!$B$32,IF(OptimumBenefits!$B39&lt;30,Main!$B$33,Main!$B$34)))))*OptimumBenefits!$B39</f>
        <v>0.88800000000000001</v>
      </c>
      <c r="FU39" s="418">
        <f ca="1">FT39*IF($B39=Salary!$B39,Salary!$I39,"")</f>
        <v>80233.150059238411</v>
      </c>
      <c r="FV39" s="419">
        <f ca="1">IF($B39&lt;Main!$B$10,0,(VLOOKUP(FS39,'Survival Probability'!$A$3:$F$98,6)/(1+Main!$B$5)^(OptimumBenefits!FS39-OptimumBenefits!$A39))*(VLOOKUP(FS39,'Survival Probability'!$A$3:$F$98,3)/VLOOKUP($A39,'Survival Probability'!$A$3:$F$98,3)))</f>
        <v>19.797917973612606</v>
      </c>
      <c r="FW39" s="282">
        <f t="shared" si="68"/>
        <v>0</v>
      </c>
      <c r="FX39" s="200">
        <f t="shared" ref="FX39:II39" si="2284">FX38</f>
        <v>60</v>
      </c>
      <c r="FY39" s="416">
        <f>IF($B39&lt;Main!$B$10,0,HLOOKUP(FX39,ReplacementRates!$A$3:$BE$59,ReplacementRates!$A38-5,1))*IF(Main!$B$30=1,Main!$B$31,(IF(OptimumBenefits!$B39&lt;20,Main!$B$31,IF(OptimumBenefits!$B39&lt;25,Main!$B$32,IF(OptimumBenefits!$B39&lt;30,Main!$B$33,Main!$B$34)))))*OptimumBenefits!$B39</f>
        <v>0.88800000000000001</v>
      </c>
      <c r="FZ39" s="418">
        <f ca="1">FY39*IF($B39=Salary!$B39,Salary!$I39,"")</f>
        <v>80233.150059238411</v>
      </c>
      <c r="GA39" s="419">
        <f ca="1">IF($B39&lt;Main!$B$10,0,(VLOOKUP(FX39,'Survival Probability'!$A$3:$F$98,6)/(1+Main!$B$5)^(OptimumBenefits!FX39-OptimumBenefits!$A39))*(VLOOKUP(FX39,'Survival Probability'!$A$3:$F$98,3)/VLOOKUP($A39,'Survival Probability'!$A$3:$F$98,3)))</f>
        <v>18.237130869598573</v>
      </c>
      <c r="GB39" s="282">
        <f t="shared" si="70"/>
        <v>0</v>
      </c>
      <c r="GC39" s="200">
        <f t="shared" ref="GC39:IN39" si="2285">GC38</f>
        <v>61</v>
      </c>
      <c r="GD39" s="416">
        <f>IF($B39&lt;Main!$B$10,0,HLOOKUP(GC39,ReplacementRates!$A$3:$BE$59,ReplacementRates!$A38-5,1))*IF(Main!$B$30=1,Main!$B$31,(IF(OptimumBenefits!$B39&lt;20,Main!$B$31,IF(OptimumBenefits!$B39&lt;25,Main!$B$32,IF(OptimumBenefits!$B39&lt;30,Main!$B$33,Main!$B$34)))))*OptimumBenefits!$B39</f>
        <v>0.88800000000000001</v>
      </c>
      <c r="GE39" s="418">
        <f ca="1">GD39*IF($B39=Salary!$B39,Salary!$I39,"")</f>
        <v>80233.150059238411</v>
      </c>
      <c r="GF39" s="419">
        <f ca="1">IF($B39&lt;Main!$B$10,0,(VLOOKUP(GC39,'Survival Probability'!$A$3:$F$98,6)/(1+Main!$B$5)^(OptimumBenefits!GC39-OptimumBenefits!$A39))*(VLOOKUP(GC39,'Survival Probability'!$A$3:$F$98,3)/VLOOKUP($A39,'Survival Probability'!$A$3:$F$98,3)))</f>
        <v>16.785256024565204</v>
      </c>
      <c r="GG39" s="282">
        <f t="shared" si="72"/>
        <v>0</v>
      </c>
      <c r="GH39" s="200">
        <f t="shared" ref="GH39:IS39" si="2286">GH38</f>
        <v>62</v>
      </c>
      <c r="GI39" s="416">
        <f>IF($B39&lt;Main!$B$10,0,HLOOKUP(GH39,ReplacementRates!$A$3:$BE$59,ReplacementRates!$A38-5,1))*IF(Main!$B$30=1,Main!$B$31,(IF(OptimumBenefits!$B39&lt;20,Main!$B$31,IF(OptimumBenefits!$B39&lt;25,Main!$B$32,IF(OptimumBenefits!$B39&lt;30,Main!$B$33,Main!$B$34)))))*OptimumBenefits!$B39</f>
        <v>0.88800000000000001</v>
      </c>
      <c r="GJ39" s="418">
        <f ca="1">GI39*IF($B39=Salary!$B39,Salary!$I39,"")</f>
        <v>80233.150059238411</v>
      </c>
      <c r="GK39" s="419">
        <f ca="1">IF($B39&lt;Main!$B$10,0,(VLOOKUP(GH39,'Survival Probability'!$A$3:$F$98,6)/(1+Main!$B$5)^(OptimumBenefits!GH39-OptimumBenefits!$A39))*(VLOOKUP(GH39,'Survival Probability'!$A$3:$F$98,3)/VLOOKUP($A39,'Survival Probability'!$A$3:$F$98,3)))</f>
        <v>15.435040324754468</v>
      </c>
      <c r="GL39" s="282">
        <f t="shared" ca="1" si="74"/>
        <v>1238401.9065464211</v>
      </c>
      <c r="GM39" s="200">
        <f t="shared" ref="GM39:IX39" si="2287">GM38</f>
        <v>63</v>
      </c>
      <c r="GN39" s="416">
        <f>IF($B39&lt;Main!$B$10,0,HLOOKUP(GM39,ReplacementRates!$A$3:$BE$59,ReplacementRates!$A38-5,1))*IF(Main!$B$30=1,Main!$B$31,(IF(OptimumBenefits!$B39&lt;20,Main!$B$31,IF(OptimumBenefits!$B39&lt;25,Main!$B$32,IF(OptimumBenefits!$B39&lt;30,Main!$B$33,Main!$B$34)))))*OptimumBenefits!$B39</f>
        <v>0.88800000000000001</v>
      </c>
      <c r="GO39" s="418">
        <f ca="1">GN39*IF($B39=Salary!$B39,Salary!$I39,"")</f>
        <v>80233.150059238411</v>
      </c>
      <c r="GP39" s="419">
        <f ca="1">IF($B39&lt;Main!$B$10,0,(VLOOKUP(GM39,'Survival Probability'!$A$3:$F$98,6)/(1+Main!$B$5)^(OptimumBenefits!GM39-OptimumBenefits!$A39))*(VLOOKUP(GM39,'Survival Probability'!$A$3:$F$98,3)/VLOOKUP($A39,'Survival Probability'!$A$3:$F$98,3)))</f>
        <v>14.179803855358024</v>
      </c>
      <c r="GQ39" s="282">
        <f t="shared" ca="1" si="76"/>
        <v>1137690.3305375078</v>
      </c>
      <c r="GR39" s="200">
        <f t="shared" ref="GR39:JC39" si="2288">GR38</f>
        <v>64</v>
      </c>
      <c r="GS39" s="416">
        <f>IF($B39&lt;Main!$B$10,0,HLOOKUP(GR39,ReplacementRates!$A$3:$BE$59,ReplacementRates!$A38-5,1))*IF(Main!$B$30=1,Main!$B$31,(IF(OptimumBenefits!$B39&lt;20,Main!$B$31,IF(OptimumBenefits!$B39&lt;25,Main!$B$32,IF(OptimumBenefits!$B39&lt;30,Main!$B$33,Main!$B$34)))))*OptimumBenefits!$B39</f>
        <v>0.88800000000000001</v>
      </c>
      <c r="GT39" s="418">
        <f ca="1">GS39*IF($B39=Salary!$B39,Salary!$I39,"")</f>
        <v>80233.150059238411</v>
      </c>
      <c r="GU39" s="419">
        <f ca="1">IF($B39&lt;Main!$B$10,0,(VLOOKUP(GR39,'Survival Probability'!$A$3:$F$98,6)/(1+Main!$B$5)^(OptimumBenefits!GR39-OptimumBenefits!$A39))*(VLOOKUP(GR39,'Survival Probability'!$A$3:$F$98,3)/VLOOKUP($A39,'Survival Probability'!$A$3:$F$98,3)))</f>
        <v>13.013270894458248</v>
      </c>
      <c r="GV39" s="282">
        <f t="shared" ca="1" si="78"/>
        <v>1044095.7164365883</v>
      </c>
      <c r="GW39" s="200">
        <f t="shared" ref="GW39:JH39" si="2289">GW38</f>
        <v>65</v>
      </c>
      <c r="GX39" s="416">
        <f>IF($B39&lt;Main!$B$10,0,HLOOKUP(GW39,ReplacementRates!$A$3:$BE$59,ReplacementRates!$A38-5,1))*IF(Main!$B$30=1,Main!$B$31,(IF(OptimumBenefits!$B39&lt;20,Main!$B$31,IF(OptimumBenefits!$B39&lt;25,Main!$B$32,IF(OptimumBenefits!$B39&lt;30,Main!$B$33,Main!$B$34)))))*OptimumBenefits!$B39</f>
        <v>0.88800000000000001</v>
      </c>
      <c r="GY39" s="418">
        <f ca="1">GX39*IF($B39=Salary!$B39,Salary!$I39,"")</f>
        <v>80233.150059238411</v>
      </c>
      <c r="GZ39" s="419">
        <f ca="1">IF($B39&lt;Main!$B$10,0,(VLOOKUP(GW39,'Survival Probability'!$A$3:$F$98,6)/(1+Main!$B$5)^(OptimumBenefits!GW39-OptimumBenefits!$A39))*(VLOOKUP(GW39,'Survival Probability'!$A$3:$F$98,3)/VLOOKUP($A39,'Survival Probability'!$A$3:$F$98,3)))</f>
        <v>11.929547543657565</v>
      </c>
      <c r="HA39" s="282">
        <f t="shared" ca="1" si="80"/>
        <v>957145.17820909643</v>
      </c>
      <c r="HB39" s="200">
        <f t="shared" ref="HB39:JM39" si="2290">HB38</f>
        <v>66</v>
      </c>
      <c r="HC39" s="416">
        <f>IF($B39&lt;Main!$B$10,0,HLOOKUP(HB39,ReplacementRates!$A$3:$BE$59,ReplacementRates!$A38-5,1))*IF(Main!$B$30=1,Main!$B$31,(IF(OptimumBenefits!$B39&lt;20,Main!$B$31,IF(OptimumBenefits!$B39&lt;25,Main!$B$32,IF(OptimumBenefits!$B39&lt;30,Main!$B$33,Main!$B$34)))))*OptimumBenefits!$B39</f>
        <v>0.88800000000000001</v>
      </c>
      <c r="HD39" s="418">
        <f ca="1">HC39*IF($B39=Salary!$B39,Salary!$I39,"")</f>
        <v>80233.150059238411</v>
      </c>
      <c r="HE39" s="419">
        <f ca="1">IF($B39&lt;Main!$B$10,0,(VLOOKUP(HB39,'Survival Probability'!$A$3:$F$98,6)/(1+Main!$B$5)^(OptimumBenefits!HB39-OptimumBenefits!$A39))*(VLOOKUP(HB39,'Survival Probability'!$A$3:$F$98,3)/VLOOKUP($A39,'Survival Probability'!$A$3:$F$98,3)))</f>
        <v>10.923100097712844</v>
      </c>
      <c r="HF39" s="282">
        <f t="shared" ca="1" si="82"/>
        <v>876394.72925187636</v>
      </c>
      <c r="HG39" s="200">
        <f t="shared" ref="HG39:JR39" si="2291">HG38</f>
        <v>67</v>
      </c>
      <c r="HH39" s="416">
        <f>IF($B39&lt;Main!$B$10,0,HLOOKUP(HG39,ReplacementRates!$A$3:$BE$59,ReplacementRates!$A38-5,1))*IF(Main!$B$30=1,Main!$B$31,(IF(OptimumBenefits!$B39&lt;20,Main!$B$31,IF(OptimumBenefits!$B39&lt;25,Main!$B$32,IF(OptimumBenefits!$B39&lt;30,Main!$B$33,Main!$B$34)))))*OptimumBenefits!$B39</f>
        <v>0.88800000000000001</v>
      </c>
      <c r="HI39" s="418">
        <f ca="1">HH39*IF($B39=Salary!$B39,Salary!$I39,"")</f>
        <v>80233.150059238411</v>
      </c>
      <c r="HJ39" s="419">
        <f ca="1">IF($B39&lt;Main!$B$10,0,(VLOOKUP(HG39,'Survival Probability'!$A$3:$F$98,6)/(1+Main!$B$5)^(OptimumBenefits!HG39-OptimumBenefits!$A39))*(VLOOKUP(HG39,'Survival Probability'!$A$3:$F$98,3)/VLOOKUP($A39,'Survival Probability'!$A$3:$F$98,3)))</f>
        <v>9.9887395769315734</v>
      </c>
      <c r="HK39" s="282">
        <f t="shared" ca="1" si="84"/>
        <v>801428.04137860448</v>
      </c>
      <c r="HL39" s="200">
        <f t="shared" ref="HL39:JW39" si="2292">HL38</f>
        <v>68</v>
      </c>
      <c r="HM39" s="416">
        <f>IF($B39&lt;Main!$B$10,0,HLOOKUP(HL39,ReplacementRates!$A$3:$BE$59,ReplacementRates!$A38-5,1))*IF(Main!$B$30=1,Main!$B$31,(IF(OptimumBenefits!$B39&lt;20,Main!$B$31,IF(OptimumBenefits!$B39&lt;25,Main!$B$32,IF(OptimumBenefits!$B39&lt;30,Main!$B$33,Main!$B$34)))))*OptimumBenefits!$B39</f>
        <v>0.88800000000000001</v>
      </c>
      <c r="HN39" s="418">
        <f ca="1">HM39*IF($B39=Salary!$B39,Salary!$I39,"")</f>
        <v>80233.150059238411</v>
      </c>
      <c r="HO39" s="419">
        <f ca="1">IF($B39&lt;Main!$B$10,0,(VLOOKUP(HL39,'Survival Probability'!$A$3:$F$98,6)/(1+Main!$B$5)^(OptimumBenefits!HL39-OptimumBenefits!$A39))*(VLOOKUP(HL39,'Survival Probability'!$A$3:$F$98,3)/VLOOKUP($A39,'Survival Probability'!$A$3:$F$98,3)))</f>
        <v>9.1215557824261815</v>
      </c>
      <c r="HP39" s="282">
        <f t="shared" ca="1" si="86"/>
        <v>731851.15386511362</v>
      </c>
      <c r="HQ39" s="200">
        <f t="shared" ref="HQ39:KB39" si="2293">HQ38</f>
        <v>69</v>
      </c>
      <c r="HR39" s="416">
        <f>IF($B39&lt;Main!$B$10,0,HLOOKUP(HQ39,ReplacementRates!$A$3:$BE$59,ReplacementRates!$A38-5,1))*IF(Main!$B$30=1,Main!$B$31,(IF(OptimumBenefits!$B39&lt;20,Main!$B$31,IF(OptimumBenefits!$B39&lt;25,Main!$B$32,IF(OptimumBenefits!$B39&lt;30,Main!$B$33,Main!$B$34)))))*OptimumBenefits!$B39</f>
        <v>0.88800000000000001</v>
      </c>
      <c r="HS39" s="418">
        <f ca="1">HR39*IF($B39=Salary!$B39,Salary!$I39,"")</f>
        <v>80233.150059238411</v>
      </c>
      <c r="HT39" s="419">
        <f ca="1">IF($B39&lt;Main!$B$10,0,(VLOOKUP(HQ39,'Survival Probability'!$A$3:$F$98,6)/(1+Main!$B$5)^(OptimumBenefits!HQ39-OptimumBenefits!$A39))*(VLOOKUP(HQ39,'Survival Probability'!$A$3:$F$98,3)/VLOOKUP($A39,'Survival Probability'!$A$3:$F$98,3)))</f>
        <v>8.3171530534630502</v>
      </c>
      <c r="HU39" s="282">
        <f t="shared" ca="1" si="88"/>
        <v>667311.3890041539</v>
      </c>
      <c r="HV39" s="200">
        <f t="shared" ref="HV39:KG39" si="2294">HV38</f>
        <v>70</v>
      </c>
      <c r="HW39" s="416">
        <f>IF($B39&lt;Main!$B$10,0,HLOOKUP(HV39,ReplacementRates!$A$3:$BE$59,ReplacementRates!$A38-5,1))*IF(Main!$B$30=1,Main!$B$31,(IF(OptimumBenefits!$B39&lt;20,Main!$B$31,IF(OptimumBenefits!$B39&lt;25,Main!$B$32,IF(OptimumBenefits!$B39&lt;30,Main!$B$33,Main!$B$34)))))*OptimumBenefits!$B39</f>
        <v>0.88800000000000001</v>
      </c>
      <c r="HX39" s="418">
        <f ca="1">HW39*IF($B39=Salary!$B39,Salary!$I39,"")</f>
        <v>80233.150059238411</v>
      </c>
      <c r="HY39" s="419">
        <f ca="1">IF($B39&lt;Main!$B$10,0,(VLOOKUP(HV39,'Survival Probability'!$A$3:$F$98,6)/(1+Main!$B$5)^(OptimumBenefits!HV39-OptimumBenefits!$A39))*(VLOOKUP(HV39,'Survival Probability'!$A$3:$F$98,3)/VLOOKUP($A39,'Survival Probability'!$A$3:$F$98,3)))</f>
        <v>7.57138726293433</v>
      </c>
      <c r="HZ39" s="282">
        <f t="shared" ca="1" si="90"/>
        <v>607476.2504236165</v>
      </c>
      <c r="IA39" s="200">
        <f t="shared" ref="IA39:KL39" si="2295">IA38</f>
        <v>71</v>
      </c>
      <c r="IB39" s="416">
        <f>IF($B39&lt;Main!$B$10,0,HLOOKUP(IA39,ReplacementRates!$A$3:$BE$59,ReplacementRates!$A38-5,1))*IF(Main!$B$30=1,Main!$B$31,(IF(OptimumBenefits!$B39&lt;20,Main!$B$31,IF(OptimumBenefits!$B39&lt;25,Main!$B$32,IF(OptimumBenefits!$B39&lt;30,Main!$B$33,Main!$B$34)))))*OptimumBenefits!$B39</f>
        <v>0.88800000000000001</v>
      </c>
      <c r="IC39" s="418">
        <f ca="1">IB39*IF($B39=Salary!$B39,Salary!$I39,"")</f>
        <v>80233.150059238411</v>
      </c>
      <c r="ID39" s="419">
        <f ca="1">IF($B39&lt;Main!$B$10,0,(VLOOKUP(IA39,'Survival Probability'!$A$3:$F$98,6)/(1+Main!$B$5)^(OptimumBenefits!IA39-OptimumBenefits!$A39))*(VLOOKUP(IA39,'Survival Probability'!$A$3:$F$98,3)/VLOOKUP($A39,'Survival Probability'!$A$3:$F$98,3)))</f>
        <v>6.8803574820375486</v>
      </c>
      <c r="IE39" s="282">
        <f t="shared" ca="1" si="92"/>
        <v>552032.7543175224</v>
      </c>
      <c r="IF39" s="200">
        <f t="shared" ref="IF39:KP39" si="2296">IF38</f>
        <v>72</v>
      </c>
      <c r="IG39" s="416">
        <f>IF($B39&lt;Main!$B$10,0,HLOOKUP(IF39,ReplacementRates!$A$3:$BE$59,ReplacementRates!$A38-5,1))*IF(Main!$B$30=1,Main!$B$31,(IF(OptimumBenefits!$B39&lt;20,Main!$B$31,IF(OptimumBenefits!$B39&lt;25,Main!$B$32,IF(OptimumBenefits!$B39&lt;30,Main!$B$33,Main!$B$34)))))*OptimumBenefits!$B39</f>
        <v>0.88800000000000001</v>
      </c>
      <c r="IH39" s="418">
        <f ca="1">IG39*IF($B39=Salary!$B39,Salary!$I39,"")</f>
        <v>80233.150059238411</v>
      </c>
      <c r="II39" s="419">
        <f ca="1">IF($B39&lt;Main!$B$10,0,(VLOOKUP(IF39,'Survival Probability'!$A$3:$F$98,6)/(1+Main!$B$5)^(OptimumBenefits!IF39-OptimumBenefits!$A39))*(VLOOKUP(IF39,'Survival Probability'!$A$3:$F$98,3)/VLOOKUP($A39,'Survival Probability'!$A$3:$F$98,3)))</f>
        <v>6.2403948578574404</v>
      </c>
      <c r="IJ39" s="282">
        <f t="shared" ca="1" si="94"/>
        <v>500686.53705937578</v>
      </c>
      <c r="IK39" s="200">
        <f t="shared" ref="IK39:KP39" si="2297">IK38</f>
        <v>73</v>
      </c>
      <c r="IL39" s="416">
        <f>IF($B39&lt;Main!$B$10,0,HLOOKUP(IK39,ReplacementRates!$A$3:$BE$59,ReplacementRates!$A38-5,1))*IF(Main!$B$30=1,Main!$B$31,(IF(OptimumBenefits!$B39&lt;20,Main!$B$31,IF(OptimumBenefits!$B39&lt;25,Main!$B$32,IF(OptimumBenefits!$B39&lt;30,Main!$B$33,Main!$B$34)))))*OptimumBenefits!$B39</f>
        <v>0.88800000000000001</v>
      </c>
      <c r="IM39" s="418">
        <f ca="1">IL39*IF($B39=Salary!$B39,Salary!$I39,"")</f>
        <v>80233.150059238411</v>
      </c>
      <c r="IN39" s="419">
        <f ca="1">IF($B39&lt;Main!$B$10,0,(VLOOKUP(IK39,'Survival Probability'!$A$3:$F$98,6)/(1+Main!$B$5)^(OptimumBenefits!IK39-OptimumBenefits!$A39))*(VLOOKUP(IK39,'Survival Probability'!$A$3:$F$98,3)/VLOOKUP($A39,'Survival Probability'!$A$3:$F$98,3)))</f>
        <v>5.6483494758116439</v>
      </c>
      <c r="IO39" s="282">
        <f t="shared" ca="1" si="96"/>
        <v>453184.87107981625</v>
      </c>
      <c r="IP39" s="200">
        <f t="shared" ref="IP39:KP39" si="2298">IP38</f>
        <v>74</v>
      </c>
      <c r="IQ39" s="416">
        <f>IF($B39&lt;Main!$B$10,0,HLOOKUP(IP39,ReplacementRates!$A$3:$BE$59,ReplacementRates!$A38-5,1))*IF(Main!$B$30=1,Main!$B$31,(IF(OptimumBenefits!$B39&lt;20,Main!$B$31,IF(OptimumBenefits!$B39&lt;25,Main!$B$32,IF(OptimumBenefits!$B39&lt;30,Main!$B$33,Main!$B$34)))))*OptimumBenefits!$B39</f>
        <v>0.88800000000000001</v>
      </c>
      <c r="IR39" s="418">
        <f ca="1">IQ39*IF($B39=Salary!$B39,Salary!$I39,"")</f>
        <v>80233.150059238411</v>
      </c>
      <c r="IS39" s="419">
        <f ca="1">IF($B39&lt;Main!$B$10,0,(VLOOKUP(IP39,'Survival Probability'!$A$3:$F$98,6)/(1+Main!$B$5)^(OptimumBenefits!IP39-OptimumBenefits!$A39))*(VLOOKUP(IP39,'Survival Probability'!$A$3:$F$98,3)/VLOOKUP($A39,'Survival Probability'!$A$3:$F$98,3)))</f>
        <v>5.1015496474782633</v>
      </c>
      <c r="IT39" s="282">
        <f t="shared" ca="1" si="98"/>
        <v>409313.3984007783</v>
      </c>
      <c r="IU39" s="200">
        <f t="shared" ref="IU39:KP39" si="2299">IU38</f>
        <v>75</v>
      </c>
      <c r="IV39" s="416">
        <f>IF($B39&lt;Main!$B$10,0,HLOOKUP(IU39,ReplacementRates!$A$3:$BE$59,ReplacementRates!$A38-5,1))*IF(Main!$B$30=1,Main!$B$31,(IF(OptimumBenefits!$B39&lt;20,Main!$B$31,IF(OptimumBenefits!$B39&lt;25,Main!$B$32,IF(OptimumBenefits!$B39&lt;30,Main!$B$33,Main!$B$34)))))*OptimumBenefits!$B39</f>
        <v>0.88800000000000001</v>
      </c>
      <c r="IW39" s="418">
        <f ca="1">IV39*IF($B39=Salary!$B39,Salary!$I39,"")</f>
        <v>80233.150059238411</v>
      </c>
      <c r="IX39" s="419">
        <f ca="1">IF($B39&lt;Main!$B$10,0,(VLOOKUP(IU39,'Survival Probability'!$A$3:$F$98,6)/(1+Main!$B$5)^(OptimumBenefits!IU39-OptimumBenefits!$A39))*(VLOOKUP(IU39,'Survival Probability'!$A$3:$F$98,3)/VLOOKUP($A39,'Survival Probability'!$A$3:$F$98,3)))</f>
        <v>4.597370748817692</v>
      </c>
      <c r="IY39" s="282">
        <f t="shared" ca="1" si="100"/>
        <v>368861.53716784314</v>
      </c>
      <c r="IZ39" s="200">
        <f t="shared" ref="IZ39:KP39" si="2300">IZ38</f>
        <v>76</v>
      </c>
      <c r="JA39" s="416">
        <f>IF($B39&lt;Main!$B$10,0,HLOOKUP(IZ39,ReplacementRates!$A$3:$BE$59,ReplacementRates!$A38-5,1))*IF(Main!$B$30=1,Main!$B$31,(IF(OptimumBenefits!$B39&lt;20,Main!$B$31,IF(OptimumBenefits!$B39&lt;25,Main!$B$32,IF(OptimumBenefits!$B39&lt;30,Main!$B$33,Main!$B$34)))))*OptimumBenefits!$B39</f>
        <v>0.88800000000000001</v>
      </c>
      <c r="JB39" s="418">
        <f ca="1">JA39*IF($B39=Salary!$B39,Salary!$I39,"")</f>
        <v>80233.150059238411</v>
      </c>
      <c r="JC39" s="419">
        <f ca="1">IF($B39&lt;Main!$B$10,0,(VLOOKUP(IZ39,'Survival Probability'!$A$3:$F$98,6)/(1+Main!$B$5)^(OptimumBenefits!IZ39-OptimumBenefits!$A39))*(VLOOKUP(IZ39,'Survival Probability'!$A$3:$F$98,3)/VLOOKUP($A39,'Survival Probability'!$A$3:$F$98,3)))</f>
        <v>4.1332485761595548</v>
      </c>
      <c r="JD39" s="282">
        <f t="shared" ca="1" si="102"/>
        <v>331623.55324314308</v>
      </c>
      <c r="JE39" s="200">
        <f t="shared" ref="JE39:KP39" si="2301">JE38</f>
        <v>77</v>
      </c>
      <c r="JF39" s="416">
        <f>IF($B39&lt;Main!$B$10,0,HLOOKUP(JE39,ReplacementRates!$A$3:$BE$59,ReplacementRates!$A38-5,1))*IF(Main!$B$30=1,Main!$B$31,(IF(OptimumBenefits!$B39&lt;20,Main!$B$31,IF(OptimumBenefits!$B39&lt;25,Main!$B$32,IF(OptimumBenefits!$B39&lt;30,Main!$B$33,Main!$B$34)))))*OptimumBenefits!$B39</f>
        <v>0.88800000000000001</v>
      </c>
      <c r="JG39" s="418">
        <f ca="1">JF39*IF($B39=Salary!$B39,Salary!$I39,"")</f>
        <v>80233.150059238411</v>
      </c>
      <c r="JH39" s="419">
        <f ca="1">IF($B39&lt;Main!$B$10,0,(VLOOKUP(JE39,'Survival Probability'!$A$3:$F$98,6)/(1+Main!$B$5)^(OptimumBenefits!JE39-OptimumBenefits!$A39))*(VLOOKUP(JE39,'Survival Probability'!$A$3:$F$98,3)/VLOOKUP($A39,'Survival Probability'!$A$3:$F$98,3)))</f>
        <v>3.7066934766915209</v>
      </c>
      <c r="JI39" s="282">
        <f t="shared" ca="1" si="104"/>
        <v>297399.69393899094</v>
      </c>
      <c r="JJ39" s="200">
        <f t="shared" ref="JJ39:KP39" si="2302">JJ38</f>
        <v>78</v>
      </c>
      <c r="JK39" s="416">
        <f>IF($B39&lt;Main!$B$10,0,HLOOKUP(JJ39,ReplacementRates!$A$3:$BE$59,ReplacementRates!$A38-5,1))*IF(Main!$B$30=1,Main!$B$31,(IF(OptimumBenefits!$B39&lt;20,Main!$B$31,IF(OptimumBenefits!$B39&lt;25,Main!$B$32,IF(OptimumBenefits!$B39&lt;30,Main!$B$33,Main!$B$34)))))*OptimumBenefits!$B39</f>
        <v>0.88800000000000001</v>
      </c>
      <c r="JL39" s="418">
        <f ca="1">JK39*IF($B39=Salary!$B39,Salary!$I39,"")</f>
        <v>80233.150059238411</v>
      </c>
      <c r="JM39" s="419">
        <f ca="1">IF($B39&lt;Main!$B$10,0,(VLOOKUP(JJ39,'Survival Probability'!$A$3:$F$98,6)/(1+Main!$B$5)^(OptimumBenefits!JJ39-OptimumBenefits!$A39))*(VLOOKUP(JJ39,'Survival Probability'!$A$3:$F$98,3)/VLOOKUP($A39,'Survival Probability'!$A$3:$F$98,3)))</f>
        <v>3.3153475256829013</v>
      </c>
      <c r="JN39" s="282">
        <f t="shared" ca="1" si="106"/>
        <v>266000.77552664099</v>
      </c>
      <c r="JO39" s="200">
        <f t="shared" ref="JO39:KP39" si="2303">JO38</f>
        <v>79</v>
      </c>
      <c r="JP39" s="416">
        <f>IF($B39&lt;Main!$B$10,0,HLOOKUP(JO39,ReplacementRates!$A$3:$BE$59,ReplacementRates!$A38-5,1))*IF(Main!$B$30=1,Main!$B$31,(IF(OptimumBenefits!$B39&lt;20,Main!$B$31,IF(OptimumBenefits!$B39&lt;25,Main!$B$32,IF(OptimumBenefits!$B39&lt;30,Main!$B$33,Main!$B$34)))))*OptimumBenefits!$B39</f>
        <v>0.88800000000000001</v>
      </c>
      <c r="JQ39" s="418">
        <f ca="1">JP39*IF($B39=Salary!$B39,Salary!$I39,"")</f>
        <v>80233.150059238411</v>
      </c>
      <c r="JR39" s="419">
        <f ca="1">IF($B39&lt;Main!$B$10,0,(VLOOKUP(JO39,'Survival Probability'!$A$3:$F$98,6)/(1+Main!$B$5)^(OptimumBenefits!JO39-OptimumBenefits!$A39))*(VLOOKUP(JO39,'Survival Probability'!$A$3:$F$98,3)/VLOOKUP($A39,'Survival Probability'!$A$3:$F$98,3)))</f>
        <v>2.9569139391210717</v>
      </c>
      <c r="JS39" s="282">
        <f t="shared" ca="1" si="108"/>
        <v>237242.5197897547</v>
      </c>
      <c r="JT39" s="200">
        <f t="shared" ref="JT39:KP39" si="2304">JT38</f>
        <v>80</v>
      </c>
      <c r="JU39" s="416">
        <f>IF($B39&lt;Main!$B$10,0,HLOOKUP(JT39,ReplacementRates!$A$3:$BE$59,ReplacementRates!$A38-5,1))*IF(Main!$B$30=1,Main!$B$31,(IF(OptimumBenefits!$B39&lt;20,Main!$B$31,IF(OptimumBenefits!$B39&lt;25,Main!$B$32,IF(OptimumBenefits!$B39&lt;30,Main!$B$33,Main!$B$34)))))*OptimumBenefits!$B39</f>
        <v>0.88800000000000001</v>
      </c>
      <c r="JV39" s="418">
        <f ca="1">JU39*IF($B39=Salary!$B39,Salary!$I39,"")</f>
        <v>80233.150059238411</v>
      </c>
      <c r="JW39" s="419">
        <f ca="1">IF($B39&lt;Main!$B$10,0,(VLOOKUP(JT39,'Survival Probability'!$A$3:$F$98,6)/(1+Main!$B$5)^(OptimumBenefits!JT39-OptimumBenefits!$A39))*(VLOOKUP(JT39,'Survival Probability'!$A$3:$F$98,3)/VLOOKUP($A39,'Survival Probability'!$A$3:$F$98,3)))</f>
        <v>2.6291319074747501</v>
      </c>
      <c r="JX39" s="282">
        <f t="shared" ca="1" si="110"/>
        <v>210943.53485795335</v>
      </c>
      <c r="JY39" s="200">
        <f t="shared" ref="JY39:KP39" si="2305">JY38</f>
        <v>81</v>
      </c>
      <c r="JZ39" s="416">
        <f>IF($B39&lt;Main!$B$10,0,HLOOKUP(JY39,ReplacementRates!$A$3:$BE$59,ReplacementRates!$A38-5,1))*IF(Main!$B$30=1,Main!$B$31,(IF(OptimumBenefits!$B39&lt;20,Main!$B$31,IF(OptimumBenefits!$B39&lt;25,Main!$B$32,IF(OptimumBenefits!$B39&lt;30,Main!$B$33,Main!$B$34)))))*OptimumBenefits!$B39</f>
        <v>0.88800000000000001</v>
      </c>
      <c r="KA39" s="418">
        <f ca="1">JZ39*IF($B39=Salary!$B39,Salary!$I39,"")</f>
        <v>80233.150059238411</v>
      </c>
      <c r="KB39" s="419">
        <f ca="1">IF($B39&lt;Main!$B$10,0,(VLOOKUP(JY39,'Survival Probability'!$A$3:$F$98,6)/(1+Main!$B$5)^(OptimumBenefits!JY39-OptimumBenefits!$A39))*(VLOOKUP(JY39,'Survival Probability'!$A$3:$F$98,3)/VLOOKUP($A39,'Survival Probability'!$A$3:$F$98,3)))</f>
        <v>2.3298950111447025</v>
      </c>
      <c r="KC39" s="282">
        <f t="shared" ca="1" si="112"/>
        <v>186934.81605144386</v>
      </c>
      <c r="KD39" s="200">
        <f t="shared" ref="KD39:KP39" si="2306">KD38</f>
        <v>82</v>
      </c>
      <c r="KE39" s="416">
        <f>IF($B39&lt;Main!$B$10,0,HLOOKUP(KD39,ReplacementRates!$A$3:$BE$59,ReplacementRates!$A38-5,1))*IF(Main!$B$30=1,Main!$B$31,(IF(OptimumBenefits!$B39&lt;20,Main!$B$31,IF(OptimumBenefits!$B39&lt;25,Main!$B$32,IF(OptimumBenefits!$B39&lt;30,Main!$B$33,Main!$B$34)))))*OptimumBenefits!$B39</f>
        <v>0.88800000000000001</v>
      </c>
      <c r="KF39" s="418">
        <f ca="1">KE39*IF($B39=Salary!$B39,Salary!$I39,"")</f>
        <v>80233.150059238411</v>
      </c>
      <c r="KG39" s="419">
        <f ca="1">IF($B39&lt;Main!$B$10,0,(VLOOKUP(KD39,'Survival Probability'!$A$3:$F$98,6)/(1+Main!$B$5)^(OptimumBenefits!KD39-OptimumBenefits!$A39))*(VLOOKUP(KD39,'Survival Probability'!$A$3:$F$98,3)/VLOOKUP($A39,'Survival Probability'!$A$3:$F$98,3)))</f>
        <v>2.0572421191468142</v>
      </c>
      <c r="KH39" s="282">
        <f t="shared" ca="1" si="114"/>
        <v>165059.01565369198</v>
      </c>
      <c r="KI39" s="200">
        <f t="shared" ref="KI39:KP39" si="2307">KI38</f>
        <v>83</v>
      </c>
      <c r="KJ39" s="416">
        <f>IF($B39&lt;Main!$B$10,0,HLOOKUP(KI39,ReplacementRates!$A$3:$BE$59,ReplacementRates!$A38-5,1))*IF(Main!$B$30=1,Main!$B$31,(IF(OptimumBenefits!$B39&lt;20,Main!$B$31,IF(OptimumBenefits!$B39&lt;25,Main!$B$32,IF(OptimumBenefits!$B39&lt;30,Main!$B$33,Main!$B$34)))))*OptimumBenefits!$B39</f>
        <v>0.88800000000000001</v>
      </c>
      <c r="KK39" s="418">
        <f ca="1">KJ39*IF($B39=Salary!$B39,Salary!$I39,"")</f>
        <v>80233.150059238411</v>
      </c>
      <c r="KL39" s="419">
        <f ca="1">IF($B39&lt;Main!$B$10,0,(VLOOKUP(KI39,'Survival Probability'!$A$3:$F$98,6)/(1+Main!$B$5)^(OptimumBenefits!KI39-OptimumBenefits!$A39))*(VLOOKUP(KI39,'Survival Probability'!$A$3:$F$98,3)/VLOOKUP($A39,'Survival Probability'!$A$3:$F$98,3)))</f>
        <v>1.8093462101566269</v>
      </c>
      <c r="KM39" s="282">
        <f t="shared" ca="1" si="116"/>
        <v>145169.54598861097</v>
      </c>
      <c r="KN39" s="200">
        <f t="shared" ref="KN39:KP39" si="2308">KN38</f>
        <v>84</v>
      </c>
      <c r="KO39" s="416">
        <f>IF($B39&lt;Main!$B$10,0,HLOOKUP(KN39,ReplacementRates!$A$3:$BE$59,ReplacementRates!$A38-5,1))*IF(Main!$B$30=1,Main!$B$31,(IF(OptimumBenefits!$B39&lt;20,Main!$B$31,IF(OptimumBenefits!$B39&lt;25,Main!$B$32,IF(OptimumBenefits!$B39&lt;30,Main!$B$33,Main!$B$34)))))*OptimumBenefits!$B39</f>
        <v>0.88800000000000001</v>
      </c>
      <c r="KP39" s="418">
        <f ca="1">KO39*IF($B39=Salary!$B39,Salary!$I39,"")</f>
        <v>80233.150059238411</v>
      </c>
    </row>
    <row r="40" spans="1:302">
      <c r="A40" s="205">
        <f t="shared" si="178"/>
        <v>63</v>
      </c>
      <c r="B40" s="205">
        <v>38</v>
      </c>
      <c r="C40" s="205">
        <f t="shared" ca="1" si="2249"/>
        <v>63</v>
      </c>
      <c r="D40" s="271">
        <f t="shared" ca="1" si="536"/>
        <v>1290892.9692969152</v>
      </c>
      <c r="E40" s="201">
        <f t="shared" si="179"/>
        <v>25</v>
      </c>
      <c r="F40" s="416">
        <f>IF($B40&lt;Main!$B$10,0,HLOOKUP(E40,ReplacementRates!$A$3:$BE$59,ReplacementRates!$A39-5,1))*IF(Main!$B$30=1,Main!$B$31,(IF(OptimumBenefits!$B40&lt;20,Main!$B$31,IF(OptimumBenefits!$B40&lt;25,Main!$B$32,IF(OptimumBenefits!$B40&lt;30,Main!$B$33,Main!$B$34)))))*OptimumBenefits!$B40</f>
        <v>0.91200000000000003</v>
      </c>
      <c r="G40" s="418">
        <f ca="1">F40*IF($B40=Salary!$B40,Salary!$I40,"")</f>
        <v>84873.661981583544</v>
      </c>
      <c r="H40" s="419">
        <f ca="1">IF($B40&lt;Main!$B$10,0,(VLOOKUP(E40,'Survival Probability'!$A$3:$F$98,6)/(1+Main!$B$5)^(OptimumBenefits!E40-OptimumBenefits!$A40))*(VLOOKUP(E40,'Survival Probability'!$A$3:$F$98,3)/VLOOKUP($A40,'Survival Probability'!$A$3:$F$98,3)))</f>
        <v>13.485416229733447</v>
      </c>
      <c r="I40" s="282">
        <f t="shared" ref="I40:I54" si="2309">IF($A40&gt;E40,0,H40*G40)</f>
        <v>0</v>
      </c>
      <c r="J40" s="200">
        <f t="shared" ref="J40:N40" si="2310">J39</f>
        <v>26</v>
      </c>
      <c r="K40" s="416">
        <f>IF($B40&lt;Main!$B$10,0,HLOOKUP(J40,ReplacementRates!$A$3:$BE$59,ReplacementRates!$A39-5,1))*IF(Main!$B$30=1,Main!$B$31,(IF(OptimumBenefits!$B40&lt;20,Main!$B$31,IF(OptimumBenefits!$B40&lt;25,Main!$B$32,IF(OptimumBenefits!$B40&lt;30,Main!$B$33,Main!$B$34)))))*OptimumBenefits!$B40</f>
        <v>0.91200000000000003</v>
      </c>
      <c r="L40" s="418">
        <f ca="1">K40*IF($B40=Salary!$B40,Salary!$I40,"")</f>
        <v>84873.661981583544</v>
      </c>
      <c r="M40" s="419">
        <f ca="1">IF($B40&lt;Main!$B$10,0,(VLOOKUP(J40,'Survival Probability'!$A$3:$F$98,6)/(1+Main!$B$5)^(OptimumBenefits!J40-OptimumBenefits!$A40))*(VLOOKUP(J40,'Survival Probability'!$A$3:$F$98,3)/VLOOKUP($A40,'Survival Probability'!$A$3:$F$98,3)))</f>
        <v>12.600963646723629</v>
      </c>
      <c r="N40" s="282">
        <f t="shared" si="2"/>
        <v>0</v>
      </c>
      <c r="O40" s="200">
        <f t="shared" ref="O40:BZ40" si="2311">O39</f>
        <v>27</v>
      </c>
      <c r="P40" s="416">
        <f>IF($B40&lt;Main!$B$10,0,HLOOKUP(O40,ReplacementRates!$A$3:$BE$59,ReplacementRates!$A39-5,1))*IF(Main!$B$30=1,Main!$B$31,(IF(OptimumBenefits!$B40&lt;20,Main!$B$31,IF(OptimumBenefits!$B40&lt;25,Main!$B$32,IF(OptimumBenefits!$B40&lt;30,Main!$B$33,Main!$B$34)))))*OptimumBenefits!$B40</f>
        <v>0.91200000000000003</v>
      </c>
      <c r="Q40" s="418">
        <f ca="1">P40*IF($B40=Salary!$B40,Salary!$I40,"")</f>
        <v>84873.661981583544</v>
      </c>
      <c r="R40" s="419">
        <f ca="1">IF($B40&lt;Main!$B$10,0,(VLOOKUP(O40,'Survival Probability'!$A$3:$F$98,6)/(1+Main!$B$5)^(OptimumBenefits!O40-OptimumBenefits!$A40))*(VLOOKUP(O40,'Survival Probability'!$A$3:$F$98,3)/VLOOKUP($A40,'Survival Probability'!$A$3:$F$98,3)))</f>
        <v>11.77434850933693</v>
      </c>
      <c r="S40" s="282">
        <f t="shared" si="4"/>
        <v>0</v>
      </c>
      <c r="T40" s="200">
        <f t="shared" ref="T40:CE40" si="2312">T39</f>
        <v>28</v>
      </c>
      <c r="U40" s="416">
        <f>IF($B40&lt;Main!$B$10,0,HLOOKUP(T40,ReplacementRates!$A$3:$BE$59,ReplacementRates!$A39-5,1))*IF(Main!$B$30=1,Main!$B$31,(IF(OptimumBenefits!$B40&lt;20,Main!$B$31,IF(OptimumBenefits!$B40&lt;25,Main!$B$32,IF(OptimumBenefits!$B40&lt;30,Main!$B$33,Main!$B$34)))))*OptimumBenefits!$B40</f>
        <v>0.91200000000000003</v>
      </c>
      <c r="V40" s="418">
        <f ca="1">U40*IF($B40=Salary!$B40,Salary!$I40,"")</f>
        <v>84873.661981583544</v>
      </c>
      <c r="W40" s="419">
        <f ca="1">IF($B40&lt;Main!$B$10,0,(VLOOKUP(T40,'Survival Probability'!$A$3:$F$98,6)/(1+Main!$B$5)^(OptimumBenefits!T40-OptimumBenefits!$A40))*(VLOOKUP(T40,'Survival Probability'!$A$3:$F$98,3)/VLOOKUP($A40,'Survival Probability'!$A$3:$F$98,3)))</f>
        <v>11.001796268514362</v>
      </c>
      <c r="X40" s="282">
        <f t="shared" si="6"/>
        <v>0</v>
      </c>
      <c r="Y40" s="200">
        <f t="shared" ref="Y40:CJ40" si="2313">Y39</f>
        <v>29</v>
      </c>
      <c r="Z40" s="416">
        <f>IF($B40&lt;Main!$B$10,0,HLOOKUP(Y40,ReplacementRates!$A$3:$BE$59,ReplacementRates!$A39-5,1))*IF(Main!$B$30=1,Main!$B$31,(IF(OptimumBenefits!$B40&lt;20,Main!$B$31,IF(OptimumBenefits!$B40&lt;25,Main!$B$32,IF(OptimumBenefits!$B40&lt;30,Main!$B$33,Main!$B$34)))))*OptimumBenefits!$B40</f>
        <v>0.91200000000000003</v>
      </c>
      <c r="AA40" s="418">
        <f ca="1">Z40*IF($B40=Salary!$B40,Salary!$I40,"")</f>
        <v>84873.661981583544</v>
      </c>
      <c r="AB40" s="419">
        <f ca="1">IF($B40&lt;Main!$B$10,0,(VLOOKUP(Y40,'Survival Probability'!$A$3:$F$98,6)/(1+Main!$B$5)^(OptimumBenefits!Y40-OptimumBenefits!$A40))*(VLOOKUP(Y40,'Survival Probability'!$A$3:$F$98,3)/VLOOKUP($A40,'Survival Probability'!$A$3:$F$98,3)))</f>
        <v>10.279779417310749</v>
      </c>
      <c r="AC40" s="282">
        <f t="shared" si="8"/>
        <v>0</v>
      </c>
      <c r="AD40" s="200">
        <f t="shared" ref="AD40:CO40" si="2314">AD39</f>
        <v>30</v>
      </c>
      <c r="AE40" s="416">
        <f>IF($B40&lt;Main!$B$10,0,HLOOKUP(AD40,ReplacementRates!$A$3:$BE$59,ReplacementRates!$A39-5,1))*IF(Main!$B$30=1,Main!$B$31,(IF(OptimumBenefits!$B40&lt;20,Main!$B$31,IF(OptimumBenefits!$B40&lt;25,Main!$B$32,IF(OptimumBenefits!$B40&lt;30,Main!$B$33,Main!$B$34)))))*OptimumBenefits!$B40</f>
        <v>0.91200000000000003</v>
      </c>
      <c r="AF40" s="418">
        <f ca="1">AE40*IF($B40=Salary!$B40,Salary!$I40,"")</f>
        <v>84873.661981583544</v>
      </c>
      <c r="AG40" s="419">
        <f ca="1">IF($B40&lt;Main!$B$10,0,(VLOOKUP(AD40,'Survival Probability'!$A$3:$F$98,6)/(1+Main!$B$5)^(OptimumBenefits!AD40-OptimumBenefits!$A40))*(VLOOKUP(AD40,'Survival Probability'!$A$3:$F$98,3)/VLOOKUP($A40,'Survival Probability'!$A$3:$F$98,3)))</f>
        <v>9.6050015533163062</v>
      </c>
      <c r="AH40" s="282">
        <f t="shared" si="10"/>
        <v>0</v>
      </c>
      <c r="AI40" s="200">
        <f t="shared" ref="AI40:CT40" si="2315">AI39</f>
        <v>31</v>
      </c>
      <c r="AJ40" s="416">
        <f>IF($B40&lt;Main!$B$10,0,HLOOKUP(AI40,ReplacementRates!$A$3:$BE$59,ReplacementRates!$A39-5,1))*IF(Main!$B$30=1,Main!$B$31,(IF(OptimumBenefits!$B40&lt;20,Main!$B$31,IF(OptimumBenefits!$B40&lt;25,Main!$B$32,IF(OptimumBenefits!$B40&lt;30,Main!$B$33,Main!$B$34)))))*OptimumBenefits!$B40</f>
        <v>0.91200000000000003</v>
      </c>
      <c r="AK40" s="418">
        <f ca="1">AJ40*IF($B40=Salary!$B40,Salary!$I40,"")</f>
        <v>84873.661981583544</v>
      </c>
      <c r="AL40" s="419">
        <f ca="1">IF($B40&lt;Main!$B$10,0,(VLOOKUP(AI40,'Survival Probability'!$A$3:$F$98,6)/(1+Main!$B$5)^(OptimumBenefits!AI40-OptimumBenefits!$A40))*(VLOOKUP(AI40,'Survival Probability'!$A$3:$F$98,3)/VLOOKUP($A40,'Survival Probability'!$A$3:$F$98,3)))</f>
        <v>8.9743829340465346</v>
      </c>
      <c r="AM40" s="282">
        <f t="shared" si="12"/>
        <v>0</v>
      </c>
      <c r="AN40" s="200">
        <f t="shared" ref="AN40:CY40" si="2316">AN39</f>
        <v>32</v>
      </c>
      <c r="AO40" s="416">
        <f>IF($B40&lt;Main!$B$10,0,HLOOKUP(AN40,ReplacementRates!$A$3:$BE$59,ReplacementRates!$A39-5,1))*IF(Main!$B$30=1,Main!$B$31,(IF(OptimumBenefits!$B40&lt;20,Main!$B$31,IF(OptimumBenefits!$B40&lt;25,Main!$B$32,IF(OptimumBenefits!$B40&lt;30,Main!$B$33,Main!$B$34)))))*OptimumBenefits!$B40</f>
        <v>0.91200000000000003</v>
      </c>
      <c r="AP40" s="418">
        <f ca="1">AO40*IF($B40=Salary!$B40,Salary!$I40,"")</f>
        <v>84873.661981583544</v>
      </c>
      <c r="AQ40" s="419">
        <f ca="1">IF($B40&lt;Main!$B$10,0,(VLOOKUP(AN40,'Survival Probability'!$A$3:$F$98,6)/(1+Main!$B$5)^(OptimumBenefits!AN40-OptimumBenefits!$A40))*(VLOOKUP(AN40,'Survival Probability'!$A$3:$F$98,3)/VLOOKUP($A40,'Survival Probability'!$A$3:$F$98,3)))</f>
        <v>8.3849985208651745</v>
      </c>
      <c r="AR40" s="282">
        <f t="shared" si="14"/>
        <v>0</v>
      </c>
      <c r="AS40" s="200">
        <f t="shared" ref="AS40:DD40" si="2317">AS39</f>
        <v>33</v>
      </c>
      <c r="AT40" s="416">
        <f>IF($B40&lt;Main!$B$10,0,HLOOKUP(AS40,ReplacementRates!$A$3:$BE$59,ReplacementRates!$A39-5,1))*IF(Main!$B$30=1,Main!$B$31,(IF(OptimumBenefits!$B40&lt;20,Main!$B$31,IF(OptimumBenefits!$B40&lt;25,Main!$B$32,IF(OptimumBenefits!$B40&lt;30,Main!$B$33,Main!$B$34)))))*OptimumBenefits!$B40</f>
        <v>0.91200000000000003</v>
      </c>
      <c r="AU40" s="418">
        <f ca="1">AT40*IF($B40=Salary!$B40,Salary!$I40,"")</f>
        <v>84873.661981583544</v>
      </c>
      <c r="AV40" s="419">
        <f ca="1">IF($B40&lt;Main!$B$10,0,(VLOOKUP(AS40,'Survival Probability'!$A$3:$F$98,6)/(1+Main!$B$5)^(OptimumBenefits!AS40-OptimumBenefits!$A40))*(VLOOKUP(AS40,'Survival Probability'!$A$3:$F$98,3)/VLOOKUP($A40,'Survival Probability'!$A$3:$F$98,3)))</f>
        <v>7.8341691882466877</v>
      </c>
      <c r="AW40" s="282">
        <f t="shared" si="16"/>
        <v>0</v>
      </c>
      <c r="AX40" s="200">
        <f t="shared" ref="AX40:DI40" si="2318">AX39</f>
        <v>34</v>
      </c>
      <c r="AY40" s="416">
        <f>IF($B40&lt;Main!$B$10,0,HLOOKUP(AX40,ReplacementRates!$A$3:$BE$59,ReplacementRates!$A39-5,1))*IF(Main!$B$30=1,Main!$B$31,(IF(OptimumBenefits!$B40&lt;20,Main!$B$31,IF(OptimumBenefits!$B40&lt;25,Main!$B$32,IF(OptimumBenefits!$B40&lt;30,Main!$B$33,Main!$B$34)))))*OptimumBenefits!$B40</f>
        <v>0.91200000000000003</v>
      </c>
      <c r="AZ40" s="418">
        <f ca="1">AY40*IF($B40=Salary!$B40,Salary!$I40,"")</f>
        <v>84873.661981583544</v>
      </c>
      <c r="BA40" s="419">
        <f ca="1">IF($B40&lt;Main!$B$10,0,(VLOOKUP(AX40,'Survival Probability'!$A$3:$F$98,6)/(1+Main!$B$5)^(OptimumBenefits!AX40-OptimumBenefits!$A40))*(VLOOKUP(AX40,'Survival Probability'!$A$3:$F$98,3)/VLOOKUP($A40,'Survival Probability'!$A$3:$F$98,3)))</f>
        <v>7.3193892715927289</v>
      </c>
      <c r="BB40" s="282">
        <f t="shared" si="18"/>
        <v>0</v>
      </c>
      <c r="BC40" s="200">
        <f t="shared" ref="BC40:DN40" si="2319">BC39</f>
        <v>35</v>
      </c>
      <c r="BD40" s="416">
        <f>IF($B40&lt;Main!$B$10,0,HLOOKUP(BC40,ReplacementRates!$A$3:$BE$59,ReplacementRates!$A39-5,1))*IF(Main!$B$30=1,Main!$B$31,(IF(OptimumBenefits!$B40&lt;20,Main!$B$31,IF(OptimumBenefits!$B40&lt;25,Main!$B$32,IF(OptimumBenefits!$B40&lt;30,Main!$B$33,Main!$B$34)))))*OptimumBenefits!$B40</f>
        <v>0.91200000000000003</v>
      </c>
      <c r="BE40" s="418">
        <f ca="1">BD40*IF($B40=Salary!$B40,Salary!$I40,"")</f>
        <v>84873.661981583544</v>
      </c>
      <c r="BF40" s="419">
        <f ca="1">IF($B40&lt;Main!$B$10,0,(VLOOKUP(BC40,'Survival Probability'!$A$3:$F$98,6)/(1+Main!$B$5)^(OptimumBenefits!BC40-OptimumBenefits!$A40))*(VLOOKUP(BC40,'Survival Probability'!$A$3:$F$98,3)/VLOOKUP($A40,'Survival Probability'!$A$3:$F$98,3)))</f>
        <v>6.8383194147811972</v>
      </c>
      <c r="BG40" s="282">
        <f t="shared" si="20"/>
        <v>0</v>
      </c>
      <c r="BH40" s="200">
        <f t="shared" ref="BH40:DS40" si="2320">BH39</f>
        <v>36</v>
      </c>
      <c r="BI40" s="416">
        <f>IF($B40&lt;Main!$B$10,0,HLOOKUP(BH40,ReplacementRates!$A$3:$BE$59,ReplacementRates!$A39-5,1))*IF(Main!$B$30=1,Main!$B$31,(IF(OptimumBenefits!$B40&lt;20,Main!$B$31,IF(OptimumBenefits!$B40&lt;25,Main!$B$32,IF(OptimumBenefits!$B40&lt;30,Main!$B$33,Main!$B$34)))))*OptimumBenefits!$B40</f>
        <v>0.91200000000000003</v>
      </c>
      <c r="BJ40" s="418">
        <f ca="1">BI40*IF($B40=Salary!$B40,Salary!$I40,"")</f>
        <v>84873.661981583544</v>
      </c>
      <c r="BK40" s="419">
        <f ca="1">IF($B40&lt;Main!$B$10,0,(VLOOKUP(BH40,'Survival Probability'!$A$3:$F$98,6)/(1+Main!$B$5)^(OptimumBenefits!BH40-OptimumBenefits!$A40))*(VLOOKUP(BH40,'Survival Probability'!$A$3:$F$98,3)/VLOOKUP($A40,'Survival Probability'!$A$3:$F$98,3)))</f>
        <v>6.3887716744745253</v>
      </c>
      <c r="BL40" s="282">
        <f t="shared" si="22"/>
        <v>0</v>
      </c>
      <c r="BM40" s="200">
        <f t="shared" ref="BM40:DX40" si="2321">BM39</f>
        <v>37</v>
      </c>
      <c r="BN40" s="416">
        <f>IF($B40&lt;Main!$B$10,0,HLOOKUP(BM40,ReplacementRates!$A$3:$BE$59,ReplacementRates!$A39-5,1))*IF(Main!$B$30=1,Main!$B$31,(IF(OptimumBenefits!$B40&lt;20,Main!$B$31,IF(OptimumBenefits!$B40&lt;25,Main!$B$32,IF(OptimumBenefits!$B40&lt;30,Main!$B$33,Main!$B$34)))))*OptimumBenefits!$B40</f>
        <v>0.91200000000000003</v>
      </c>
      <c r="BO40" s="418">
        <f ca="1">BN40*IF($B40=Salary!$B40,Salary!$I40,"")</f>
        <v>84873.661981583544</v>
      </c>
      <c r="BP40" s="419">
        <f ca="1">IF($B40&lt;Main!$B$10,0,(VLOOKUP(BM40,'Survival Probability'!$A$3:$F$98,6)/(1+Main!$B$5)^(OptimumBenefits!BM40-OptimumBenefits!$A40))*(VLOOKUP(BM40,'Survival Probability'!$A$3:$F$98,3)/VLOOKUP($A40,'Survival Probability'!$A$3:$F$98,3)))</f>
        <v>5.9686361050876249</v>
      </c>
      <c r="BQ40" s="282">
        <f t="shared" si="24"/>
        <v>0</v>
      </c>
      <c r="BR40" s="200">
        <f t="shared" ref="BR40:EC40" si="2322">BR39</f>
        <v>38</v>
      </c>
      <c r="BS40" s="416">
        <f>IF($B40&lt;Main!$B$10,0,HLOOKUP(BR40,ReplacementRates!$A$3:$BE$59,ReplacementRates!$A39-5,1))*IF(Main!$B$30=1,Main!$B$31,(IF(OptimumBenefits!$B40&lt;20,Main!$B$31,IF(OptimumBenefits!$B40&lt;25,Main!$B$32,IF(OptimumBenefits!$B40&lt;30,Main!$B$33,Main!$B$34)))))*OptimumBenefits!$B40</f>
        <v>0.91200000000000003</v>
      </c>
      <c r="BT40" s="418">
        <f ca="1">BS40*IF($B40=Salary!$B40,Salary!$I40,"")</f>
        <v>84873.661981583544</v>
      </c>
      <c r="BU40" s="419">
        <f ca="1">IF($B40&lt;Main!$B$10,0,(VLOOKUP(BR40,'Survival Probability'!$A$3:$F$98,6)/(1+Main!$B$5)^(OptimumBenefits!BR40-OptimumBenefits!$A40))*(VLOOKUP(BR40,'Survival Probability'!$A$3:$F$98,3)/VLOOKUP($A40,'Survival Probability'!$A$3:$F$98,3)))</f>
        <v>5.5760136092339696</v>
      </c>
      <c r="BV40" s="282">
        <f t="shared" si="26"/>
        <v>0</v>
      </c>
      <c r="BW40" s="200">
        <f t="shared" ref="BW40:EH40" si="2323">BW39</f>
        <v>39</v>
      </c>
      <c r="BX40" s="416">
        <f>IF($B40&lt;Main!$B$10,0,HLOOKUP(BW40,ReplacementRates!$A$3:$BE$59,ReplacementRates!$A39-5,1))*IF(Main!$B$30=1,Main!$B$31,(IF(OptimumBenefits!$B40&lt;20,Main!$B$31,IF(OptimumBenefits!$B40&lt;25,Main!$B$32,IF(OptimumBenefits!$B40&lt;30,Main!$B$33,Main!$B$34)))))*OptimumBenefits!$B40</f>
        <v>0.91200000000000003</v>
      </c>
      <c r="BY40" s="418">
        <f ca="1">BX40*IF($B40=Salary!$B40,Salary!$I40,"")</f>
        <v>84873.661981583544</v>
      </c>
      <c r="BZ40" s="419">
        <f ca="1">IF($B40&lt;Main!$B$10,0,(VLOOKUP(BW40,'Survival Probability'!$A$3:$F$98,6)/(1+Main!$B$5)^(OptimumBenefits!BW40-OptimumBenefits!$A40))*(VLOOKUP(BW40,'Survival Probability'!$A$3:$F$98,3)/VLOOKUP($A40,'Survival Probability'!$A$3:$F$98,3)))</f>
        <v>5.2091252431674189</v>
      </c>
      <c r="CA40" s="282">
        <f t="shared" si="28"/>
        <v>0</v>
      </c>
      <c r="CB40" s="200">
        <f t="shared" ref="CB40:EM40" si="2324">CB39</f>
        <v>40</v>
      </c>
      <c r="CC40" s="416">
        <f>IF($B40&lt;Main!$B$10,0,HLOOKUP(CB40,ReplacementRates!$A$3:$BE$59,ReplacementRates!$A39-5,1))*IF(Main!$B$30=1,Main!$B$31,(IF(OptimumBenefits!$B40&lt;20,Main!$B$31,IF(OptimumBenefits!$B40&lt;25,Main!$B$32,IF(OptimumBenefits!$B40&lt;30,Main!$B$33,Main!$B$34)))))*OptimumBenefits!$B40</f>
        <v>0.91200000000000003</v>
      </c>
      <c r="CD40" s="418">
        <f ca="1">CC40*IF($B40=Salary!$B40,Salary!$I40,"")</f>
        <v>84873.661981583544</v>
      </c>
      <c r="CE40" s="419">
        <f ca="1">IF($B40&lt;Main!$B$10,0,(VLOOKUP(CB40,'Survival Probability'!$A$3:$F$98,6)/(1+Main!$B$5)^(OptimumBenefits!CB40-OptimumBenefits!$A40))*(VLOOKUP(CB40,'Survival Probability'!$A$3:$F$98,3)/VLOOKUP($A40,'Survival Probability'!$A$3:$F$98,3)))</f>
        <v>4.8663032095405425</v>
      </c>
      <c r="CF40" s="282">
        <f t="shared" si="30"/>
        <v>0</v>
      </c>
      <c r="CG40" s="200">
        <f t="shared" ref="CG40:ER40" si="2325">CG39</f>
        <v>41</v>
      </c>
      <c r="CH40" s="416">
        <f>IF($B40&lt;Main!$B$10,0,HLOOKUP(CG40,ReplacementRates!$A$3:$BE$59,ReplacementRates!$A39-5,1))*IF(Main!$B$30=1,Main!$B$31,(IF(OptimumBenefits!$B40&lt;20,Main!$B$31,IF(OptimumBenefits!$B40&lt;25,Main!$B$32,IF(OptimumBenefits!$B40&lt;30,Main!$B$33,Main!$B$34)))))*OptimumBenefits!$B40</f>
        <v>0.91200000000000003</v>
      </c>
      <c r="CI40" s="418">
        <f ca="1">CH40*IF($B40=Salary!$B40,Salary!$I40,"")</f>
        <v>84873.661981583544</v>
      </c>
      <c r="CJ40" s="419">
        <f ca="1">IF($B40&lt;Main!$B$10,0,(VLOOKUP(CG40,'Survival Probability'!$A$3:$F$98,6)/(1+Main!$B$5)^(OptimumBenefits!CG40-OptimumBenefits!$A40))*(VLOOKUP(CG40,'Survival Probability'!$A$3:$F$98,3)/VLOOKUP($A40,'Survival Probability'!$A$3:$F$98,3)))</f>
        <v>4.5459861151399013</v>
      </c>
      <c r="CK40" s="282">
        <f t="shared" si="32"/>
        <v>0</v>
      </c>
      <c r="CL40" s="200">
        <f t="shared" ref="CL40:EW40" si="2326">CL39</f>
        <v>42</v>
      </c>
      <c r="CM40" s="416">
        <f>IF($B40&lt;Main!$B$10,0,HLOOKUP(CL40,ReplacementRates!$A$3:$BE$59,ReplacementRates!$A39-5,1))*IF(Main!$B$30=1,Main!$B$31,(IF(OptimumBenefits!$B40&lt;20,Main!$B$31,IF(OptimumBenefits!$B40&lt;25,Main!$B$32,IF(OptimumBenefits!$B40&lt;30,Main!$B$33,Main!$B$34)))))*OptimumBenefits!$B40</f>
        <v>0.91200000000000003</v>
      </c>
      <c r="CN40" s="418">
        <f ca="1">CM40*IF($B40=Salary!$B40,Salary!$I40,"")</f>
        <v>84873.661981583544</v>
      </c>
      <c r="CO40" s="419">
        <f ca="1">IF($B40&lt;Main!$B$10,0,(VLOOKUP(CL40,'Survival Probability'!$A$3:$F$98,6)/(1+Main!$B$5)^(OptimumBenefits!CL40-OptimumBenefits!$A40))*(VLOOKUP(CL40,'Survival Probability'!$A$3:$F$98,3)/VLOOKUP($A40,'Survival Probability'!$A$3:$F$98,3)))</f>
        <v>4.2465649766280897</v>
      </c>
      <c r="CP40" s="282">
        <f t="shared" si="34"/>
        <v>0</v>
      </c>
      <c r="CQ40" s="200">
        <f t="shared" ref="CQ40:FB40" si="2327">CQ39</f>
        <v>43</v>
      </c>
      <c r="CR40" s="416">
        <f>IF($B40&lt;Main!$B$10,0,HLOOKUP(CQ40,ReplacementRates!$A$3:$BE$59,ReplacementRates!$A39-5,1))*IF(Main!$B$30=1,Main!$B$31,(IF(OptimumBenefits!$B40&lt;20,Main!$B$31,IF(OptimumBenefits!$B40&lt;25,Main!$B$32,IF(OptimumBenefits!$B40&lt;30,Main!$B$33,Main!$B$34)))))*OptimumBenefits!$B40</f>
        <v>0.91200000000000003</v>
      </c>
      <c r="CS40" s="418">
        <f ca="1">CR40*IF($B40=Salary!$B40,Salary!$I40,"")</f>
        <v>84873.661981583544</v>
      </c>
      <c r="CT40" s="419">
        <f ca="1">IF($B40&lt;Main!$B$10,0,(VLOOKUP(CQ40,'Survival Probability'!$A$3:$F$98,6)/(1+Main!$B$5)^(OptimumBenefits!CQ40-OptimumBenefits!$A40))*(VLOOKUP(CQ40,'Survival Probability'!$A$3:$F$98,3)/VLOOKUP($A40,'Survival Probability'!$A$3:$F$98,3)))</f>
        <v>3.9667042443903568</v>
      </c>
      <c r="CU40" s="282">
        <f t="shared" si="36"/>
        <v>0</v>
      </c>
      <c r="CV40" s="200">
        <f t="shared" ref="CV40:FG40" si="2328">CV39</f>
        <v>44</v>
      </c>
      <c r="CW40" s="416">
        <f>IF($B40&lt;Main!$B$10,0,HLOOKUP(CV40,ReplacementRates!$A$3:$BE$59,ReplacementRates!$A39-5,1))*IF(Main!$B$30=1,Main!$B$31,(IF(OptimumBenefits!$B40&lt;20,Main!$B$31,IF(OptimumBenefits!$B40&lt;25,Main!$B$32,IF(OptimumBenefits!$B40&lt;30,Main!$B$33,Main!$B$34)))))*OptimumBenefits!$B40</f>
        <v>0.91200000000000003</v>
      </c>
      <c r="CX40" s="418">
        <f ca="1">CW40*IF($B40=Salary!$B40,Salary!$I40,"")</f>
        <v>84873.661981583544</v>
      </c>
      <c r="CY40" s="419">
        <f ca="1">IF($B40&lt;Main!$B$10,0,(VLOOKUP(CV40,'Survival Probability'!$A$3:$F$98,6)/(1+Main!$B$5)^(OptimumBenefits!CV40-OptimumBenefits!$A40))*(VLOOKUP(CV40,'Survival Probability'!$A$3:$F$98,3)/VLOOKUP($A40,'Survival Probability'!$A$3:$F$98,3)))</f>
        <v>3.7051479871725741</v>
      </c>
      <c r="CZ40" s="282">
        <f t="shared" si="38"/>
        <v>0</v>
      </c>
      <c r="DA40" s="200">
        <f t="shared" ref="DA40:FL40" si="2329">DA39</f>
        <v>45</v>
      </c>
      <c r="DB40" s="416">
        <f>IF($B40&lt;Main!$B$10,0,HLOOKUP(DA40,ReplacementRates!$A$3:$BE$59,ReplacementRates!$A39-5,1))*IF(Main!$B$30=1,Main!$B$31,(IF(OptimumBenefits!$B40&lt;20,Main!$B$31,IF(OptimumBenefits!$B40&lt;25,Main!$B$32,IF(OptimumBenefits!$B40&lt;30,Main!$B$33,Main!$B$34)))))*OptimumBenefits!$B40</f>
        <v>0.91200000000000003</v>
      </c>
      <c r="DC40" s="418">
        <f ca="1">DB40*IF($B40=Salary!$B40,Salary!$I40,"")</f>
        <v>84873.661981583544</v>
      </c>
      <c r="DD40" s="419">
        <f ca="1">IF($B40&lt;Main!$B$10,0,(VLOOKUP(DA40,'Survival Probability'!$A$3:$F$98,6)/(1+Main!$B$5)^(OptimumBenefits!DA40-OptimumBenefits!$A40))*(VLOOKUP(DA40,'Survival Probability'!$A$3:$F$98,3)/VLOOKUP($A40,'Survival Probability'!$A$3:$F$98,3)))</f>
        <v>62.845440962199817</v>
      </c>
      <c r="DE40" s="282">
        <f t="shared" si="40"/>
        <v>0</v>
      </c>
      <c r="DF40" s="200">
        <f t="shared" ref="DF40:FQ40" si="2330">DF39</f>
        <v>46</v>
      </c>
      <c r="DG40" s="416">
        <f>IF($B40&lt;Main!$B$10,0,HLOOKUP(DF40,ReplacementRates!$A$3:$BE$59,ReplacementRates!$A39-5,1))*IF(Main!$B$30=1,Main!$B$31,(IF(OptimumBenefits!$B40&lt;20,Main!$B$31,IF(OptimumBenefits!$B40&lt;25,Main!$B$32,IF(OptimumBenefits!$B40&lt;30,Main!$B$33,Main!$B$34)))))*OptimumBenefits!$B40</f>
        <v>0.91200000000000003</v>
      </c>
      <c r="DH40" s="418">
        <f ca="1">DG40*IF($B40=Salary!$B40,Salary!$I40,"")</f>
        <v>84873.661981583544</v>
      </c>
      <c r="DI40" s="419">
        <f ca="1">IF($B40&lt;Main!$B$10,0,(VLOOKUP(DF40,'Survival Probability'!$A$3:$F$98,6)/(1+Main!$B$5)^(OptimumBenefits!DF40-OptimumBenefits!$A40))*(VLOOKUP(DF40,'Survival Probability'!$A$3:$F$98,3)/VLOOKUP($A40,'Survival Probability'!$A$3:$F$98,3)))</f>
        <v>58.334700756964786</v>
      </c>
      <c r="DJ40" s="282">
        <f t="shared" si="42"/>
        <v>0</v>
      </c>
      <c r="DK40" s="200">
        <f t="shared" ref="DK40:FV40" si="2331">DK39</f>
        <v>47</v>
      </c>
      <c r="DL40" s="416">
        <f>IF($B40&lt;Main!$B$10,0,HLOOKUP(DK40,ReplacementRates!$A$3:$BE$59,ReplacementRates!$A39-5,1))*IF(Main!$B$30=1,Main!$B$31,(IF(OptimumBenefits!$B40&lt;20,Main!$B$31,IF(OptimumBenefits!$B40&lt;25,Main!$B$32,IF(OptimumBenefits!$B40&lt;30,Main!$B$33,Main!$B$34)))))*OptimumBenefits!$B40</f>
        <v>0.91200000000000003</v>
      </c>
      <c r="DM40" s="418">
        <f ca="1">DL40*IF($B40=Salary!$B40,Salary!$I40,"")</f>
        <v>84873.661981583544</v>
      </c>
      <c r="DN40" s="419">
        <f ca="1">IF($B40&lt;Main!$B$10,0,(VLOOKUP(DK40,'Survival Probability'!$A$3:$F$98,6)/(1+Main!$B$5)^(OptimumBenefits!DK40-OptimumBenefits!$A40))*(VLOOKUP(DK40,'Survival Probability'!$A$3:$F$98,3)/VLOOKUP($A40,'Survival Probability'!$A$3:$F$98,3)))</f>
        <v>54.128097900362853</v>
      </c>
      <c r="DO40" s="282">
        <f t="shared" si="44"/>
        <v>0</v>
      </c>
      <c r="DP40" s="200">
        <f t="shared" ref="DP40:GA40" si="2332">DP39</f>
        <v>48</v>
      </c>
      <c r="DQ40" s="416">
        <f>IF($B40&lt;Main!$B$10,0,HLOOKUP(DP40,ReplacementRates!$A$3:$BE$59,ReplacementRates!$A39-5,1))*IF(Main!$B$30=1,Main!$B$31,(IF(OptimumBenefits!$B40&lt;20,Main!$B$31,IF(OptimumBenefits!$B40&lt;25,Main!$B$32,IF(OptimumBenefits!$B40&lt;30,Main!$B$33,Main!$B$34)))))*OptimumBenefits!$B40</f>
        <v>0.91200000000000003</v>
      </c>
      <c r="DR40" s="418">
        <f ca="1">DQ40*IF($B40=Salary!$B40,Salary!$I40,"")</f>
        <v>84873.661981583544</v>
      </c>
      <c r="DS40" s="419">
        <f ca="1">IF($B40&lt;Main!$B$10,0,(VLOOKUP(DP40,'Survival Probability'!$A$3:$F$98,6)/(1+Main!$B$5)^(OptimumBenefits!DP40-OptimumBenefits!$A40))*(VLOOKUP(DP40,'Survival Probability'!$A$3:$F$98,3)/VLOOKUP($A40,'Survival Probability'!$A$3:$F$98,3)))</f>
        <v>50.20561303149934</v>
      </c>
      <c r="DT40" s="282">
        <f t="shared" si="46"/>
        <v>0</v>
      </c>
      <c r="DU40" s="200">
        <f t="shared" ref="DU40:GF40" si="2333">DU39</f>
        <v>49</v>
      </c>
      <c r="DV40" s="416">
        <f>IF($B40&lt;Main!$B$10,0,HLOOKUP(DU40,ReplacementRates!$A$3:$BE$59,ReplacementRates!$A39-5,1))*IF(Main!$B$30=1,Main!$B$31,(IF(OptimumBenefits!$B40&lt;20,Main!$B$31,IF(OptimumBenefits!$B40&lt;25,Main!$B$32,IF(OptimumBenefits!$B40&lt;30,Main!$B$33,Main!$B$34)))))*OptimumBenefits!$B40</f>
        <v>0.91200000000000003</v>
      </c>
      <c r="DW40" s="418">
        <f ca="1">DV40*IF($B40=Salary!$B40,Salary!$I40,"")</f>
        <v>84873.661981583544</v>
      </c>
      <c r="DX40" s="419">
        <f ca="1">IF($B40&lt;Main!$B$10,0,(VLOOKUP(DU40,'Survival Probability'!$A$3:$F$98,6)/(1+Main!$B$5)^(OptimumBenefits!DU40-OptimumBenefits!$A40))*(VLOOKUP(DU40,'Survival Probability'!$A$3:$F$98,3)/VLOOKUP($A40,'Survival Probability'!$A$3:$F$98,3)))</f>
        <v>46.548525188405641</v>
      </c>
      <c r="DY40" s="282">
        <f t="shared" si="48"/>
        <v>0</v>
      </c>
      <c r="DZ40" s="200">
        <f t="shared" ref="DZ40:GK40" si="2334">DZ39</f>
        <v>50</v>
      </c>
      <c r="EA40" s="416">
        <f>IF($B40&lt;Main!$B$10,0,HLOOKUP(DZ40,ReplacementRates!$A$3:$BE$59,ReplacementRates!$A39-5,1))*IF(Main!$B$30=1,Main!$B$31,(IF(OptimumBenefits!$B40&lt;20,Main!$B$31,IF(OptimumBenefits!$B40&lt;25,Main!$B$32,IF(OptimumBenefits!$B40&lt;30,Main!$B$33,Main!$B$34)))))*OptimumBenefits!$B40</f>
        <v>0.91200000000000003</v>
      </c>
      <c r="EB40" s="418">
        <f ca="1">EA40*IF($B40=Salary!$B40,Salary!$I40,"")</f>
        <v>84873.661981583544</v>
      </c>
      <c r="EC40" s="419">
        <f ca="1">IF($B40&lt;Main!$B$10,0,(VLOOKUP(DZ40,'Survival Probability'!$A$3:$F$98,6)/(1+Main!$B$5)^(OptimumBenefits!DZ40-OptimumBenefits!$A40))*(VLOOKUP(DZ40,'Survival Probability'!$A$3:$F$98,3)/VLOOKUP($A40,'Survival Probability'!$A$3:$F$98,3)))</f>
        <v>43.139330876258967</v>
      </c>
      <c r="ED40" s="282">
        <f t="shared" si="50"/>
        <v>0</v>
      </c>
      <c r="EE40" s="200">
        <f t="shared" ref="EE40:GP40" si="2335">EE39</f>
        <v>51</v>
      </c>
      <c r="EF40" s="416">
        <f>IF($B40&lt;Main!$B$10,0,HLOOKUP(EE40,ReplacementRates!$A$3:$BE$59,ReplacementRates!$A39-5,1))*IF(Main!$B$30=1,Main!$B$31,(IF(OptimumBenefits!$B40&lt;20,Main!$B$31,IF(OptimumBenefits!$B40&lt;25,Main!$B$32,IF(OptimumBenefits!$B40&lt;30,Main!$B$33,Main!$B$34)))))*OptimumBenefits!$B40</f>
        <v>0.91200000000000003</v>
      </c>
      <c r="EG40" s="418">
        <f ca="1">EF40*IF($B40=Salary!$B40,Salary!$I40,"")</f>
        <v>84873.661981583544</v>
      </c>
      <c r="EH40" s="419">
        <f ca="1">IF($B40&lt;Main!$B$10,0,(VLOOKUP(EE40,'Survival Probability'!$A$3:$F$98,6)/(1+Main!$B$5)^(OptimumBenefits!EE40-OptimumBenefits!$A40))*(VLOOKUP(EE40,'Survival Probability'!$A$3:$F$98,3)/VLOOKUP($A40,'Survival Probability'!$A$3:$F$98,3)))</f>
        <v>39.961667506280151</v>
      </c>
      <c r="EI40" s="282">
        <f t="shared" si="52"/>
        <v>0</v>
      </c>
      <c r="EJ40" s="200">
        <f t="shared" ref="EJ40:GU40" si="2336">EJ39</f>
        <v>52</v>
      </c>
      <c r="EK40" s="416">
        <f>IF($B40&lt;Main!$B$10,0,HLOOKUP(EJ40,ReplacementRates!$A$3:$BE$59,ReplacementRates!$A39-5,1))*IF(Main!$B$30=1,Main!$B$31,(IF(OptimumBenefits!$B40&lt;20,Main!$B$31,IF(OptimumBenefits!$B40&lt;25,Main!$B$32,IF(OptimumBenefits!$B40&lt;30,Main!$B$33,Main!$B$34)))))*OptimumBenefits!$B40</f>
        <v>0.91200000000000003</v>
      </c>
      <c r="EL40" s="418">
        <f ca="1">EK40*IF($B40=Salary!$B40,Salary!$I40,"")</f>
        <v>84873.661981583544</v>
      </c>
      <c r="EM40" s="419">
        <f ca="1">IF($B40&lt;Main!$B$10,0,(VLOOKUP(EJ40,'Survival Probability'!$A$3:$F$98,6)/(1+Main!$B$5)^(OptimumBenefits!EJ40-OptimumBenefits!$A40))*(VLOOKUP(EJ40,'Survival Probability'!$A$3:$F$98,3)/VLOOKUP($A40,'Survival Probability'!$A$3:$F$98,3)))</f>
        <v>37.000240868662388</v>
      </c>
      <c r="EN40" s="282">
        <f t="shared" si="54"/>
        <v>0</v>
      </c>
      <c r="EO40" s="200">
        <f t="shared" ref="EO40:GZ40" si="2337">EO39</f>
        <v>53</v>
      </c>
      <c r="EP40" s="416">
        <f>IF($B40&lt;Main!$B$10,0,HLOOKUP(EO40,ReplacementRates!$A$3:$BE$59,ReplacementRates!$A39-5,1))*IF(Main!$B$30=1,Main!$B$31,(IF(OptimumBenefits!$B40&lt;20,Main!$B$31,IF(OptimumBenefits!$B40&lt;25,Main!$B$32,IF(OptimumBenefits!$B40&lt;30,Main!$B$33,Main!$B$34)))))*OptimumBenefits!$B40</f>
        <v>0.91200000000000003</v>
      </c>
      <c r="EQ40" s="418">
        <f ca="1">EP40*IF($B40=Salary!$B40,Salary!$I40,"")</f>
        <v>84873.661981583544</v>
      </c>
      <c r="ER40" s="419">
        <f ca="1">IF($B40&lt;Main!$B$10,0,(VLOOKUP(EO40,'Survival Probability'!$A$3:$F$98,6)/(1+Main!$B$5)^(OptimumBenefits!EO40-OptimumBenefits!$A40))*(VLOOKUP(EO40,'Survival Probability'!$A$3:$F$98,3)/VLOOKUP($A40,'Survival Probability'!$A$3:$F$98,3)))</f>
        <v>34.240772092821615</v>
      </c>
      <c r="ES40" s="282">
        <f t="shared" si="56"/>
        <v>0</v>
      </c>
      <c r="ET40" s="200">
        <f t="shared" ref="ET40:HE40" si="2338">ET39</f>
        <v>54</v>
      </c>
      <c r="EU40" s="416">
        <f>IF($B40&lt;Main!$B$10,0,HLOOKUP(ET40,ReplacementRates!$A$3:$BE$59,ReplacementRates!$A39-5,1))*IF(Main!$B$30=1,Main!$B$31,(IF(OptimumBenefits!$B40&lt;20,Main!$B$31,IF(OptimumBenefits!$B40&lt;25,Main!$B$32,IF(OptimumBenefits!$B40&lt;30,Main!$B$33,Main!$B$34)))))*OptimumBenefits!$B40</f>
        <v>0.91200000000000003</v>
      </c>
      <c r="EV40" s="418">
        <f ca="1">EU40*IF($B40=Salary!$B40,Salary!$I40,"")</f>
        <v>84873.661981583544</v>
      </c>
      <c r="EW40" s="419">
        <f ca="1">IF($B40&lt;Main!$B$10,0,(VLOOKUP(ET40,'Survival Probability'!$A$3:$F$98,6)/(1+Main!$B$5)^(OptimumBenefits!ET40-OptimumBenefits!$A40))*(VLOOKUP(ET40,'Survival Probability'!$A$3:$F$98,3)/VLOOKUP($A40,'Survival Probability'!$A$3:$F$98,3)))</f>
        <v>31.669913349853161</v>
      </c>
      <c r="EX40" s="282">
        <f t="shared" si="58"/>
        <v>0</v>
      </c>
      <c r="EY40" s="200">
        <f t="shared" ref="EY40:HJ40" si="2339">EY39</f>
        <v>55</v>
      </c>
      <c r="EZ40" s="416">
        <f>IF($B40&lt;Main!$B$10,0,HLOOKUP(EY40,ReplacementRates!$A$3:$BE$59,ReplacementRates!$A39-5,1))*IF(Main!$B$30=1,Main!$B$31,(IF(OptimumBenefits!$B40&lt;20,Main!$B$31,IF(OptimumBenefits!$B40&lt;25,Main!$B$32,IF(OptimumBenefits!$B40&lt;30,Main!$B$33,Main!$B$34)))))*OptimumBenefits!$B40</f>
        <v>0.91200000000000003</v>
      </c>
      <c r="FA40" s="418">
        <f ca="1">EZ40*IF($B40=Salary!$B40,Salary!$I40,"")</f>
        <v>84873.661981583544</v>
      </c>
      <c r="FB40" s="419">
        <f ca="1">IF($B40&lt;Main!$B$10,0,(VLOOKUP(EY40,'Survival Probability'!$A$3:$F$98,6)/(1+Main!$B$5)^(OptimumBenefits!EY40-OptimumBenefits!$A40))*(VLOOKUP(EY40,'Survival Probability'!$A$3:$F$98,3)/VLOOKUP($A40,'Survival Probability'!$A$3:$F$98,3)))</f>
        <v>29.275185739523994</v>
      </c>
      <c r="FC40" s="282">
        <f t="shared" si="60"/>
        <v>0</v>
      </c>
      <c r="FD40" s="200">
        <f t="shared" ref="FD40:HO40" si="2340">FD39</f>
        <v>56</v>
      </c>
      <c r="FE40" s="416">
        <f>IF($B40&lt;Main!$B$10,0,HLOOKUP(FD40,ReplacementRates!$A$3:$BE$59,ReplacementRates!$A39-5,1))*IF(Main!$B$30=1,Main!$B$31,(IF(OptimumBenefits!$B40&lt;20,Main!$B$31,IF(OptimumBenefits!$B40&lt;25,Main!$B$32,IF(OptimumBenefits!$B40&lt;30,Main!$B$33,Main!$B$34)))))*OptimumBenefits!$B40</f>
        <v>0.91200000000000003</v>
      </c>
      <c r="FF40" s="418">
        <f ca="1">FE40*IF($B40=Salary!$B40,Salary!$I40,"")</f>
        <v>84873.661981583544</v>
      </c>
      <c r="FG40" s="419">
        <f ca="1">IF($B40&lt;Main!$B$10,0,(VLOOKUP(FD40,'Survival Probability'!$A$3:$F$98,6)/(1+Main!$B$5)^(OptimumBenefits!FD40-OptimumBenefits!$A40))*(VLOOKUP(FD40,'Survival Probability'!$A$3:$F$98,3)/VLOOKUP($A40,'Survival Probability'!$A$3:$F$98,3)))</f>
        <v>27.04492286568388</v>
      </c>
      <c r="FH40" s="282">
        <f t="shared" si="62"/>
        <v>0</v>
      </c>
      <c r="FI40" s="200">
        <f t="shared" ref="FI40:HT40" si="2341">FI39</f>
        <v>57</v>
      </c>
      <c r="FJ40" s="416">
        <f>IF($B40&lt;Main!$B$10,0,HLOOKUP(FI40,ReplacementRates!$A$3:$BE$59,ReplacementRates!$A39-5,1))*IF(Main!$B$30=1,Main!$B$31,(IF(OptimumBenefits!$B40&lt;20,Main!$B$31,IF(OptimumBenefits!$B40&lt;25,Main!$B$32,IF(OptimumBenefits!$B40&lt;30,Main!$B$33,Main!$B$34)))))*OptimumBenefits!$B40</f>
        <v>0.91200000000000003</v>
      </c>
      <c r="FK40" s="418">
        <f ca="1">FJ40*IF($B40=Salary!$B40,Salary!$I40,"")</f>
        <v>84873.661981583544</v>
      </c>
      <c r="FL40" s="419">
        <f ca="1">IF($B40&lt;Main!$B$10,0,(VLOOKUP(FI40,'Survival Probability'!$A$3:$F$98,6)/(1+Main!$B$5)^(OptimumBenefits!FI40-OptimumBenefits!$A40))*(VLOOKUP(FI40,'Survival Probability'!$A$3:$F$98,3)/VLOOKUP($A40,'Survival Probability'!$A$3:$F$98,3)))</f>
        <v>24.968215936092243</v>
      </c>
      <c r="FM40" s="282">
        <f t="shared" si="64"/>
        <v>0</v>
      </c>
      <c r="FN40" s="200">
        <f t="shared" ref="FN40:HY40" si="2342">FN39</f>
        <v>58</v>
      </c>
      <c r="FO40" s="416">
        <f>IF($B40&lt;Main!$B$10,0,HLOOKUP(FN40,ReplacementRates!$A$3:$BE$59,ReplacementRates!$A39-5,1))*IF(Main!$B$30=1,Main!$B$31,(IF(OptimumBenefits!$B40&lt;20,Main!$B$31,IF(OptimumBenefits!$B40&lt;25,Main!$B$32,IF(OptimumBenefits!$B40&lt;30,Main!$B$33,Main!$B$34)))))*OptimumBenefits!$B40</f>
        <v>0.91200000000000003</v>
      </c>
      <c r="FP40" s="418">
        <f ca="1">FO40*IF($B40=Salary!$B40,Salary!$I40,"")</f>
        <v>84873.661981583544</v>
      </c>
      <c r="FQ40" s="419">
        <f ca="1">IF($B40&lt;Main!$B$10,0,(VLOOKUP(FN40,'Survival Probability'!$A$3:$F$98,6)/(1+Main!$B$5)^(OptimumBenefits!FN40-OptimumBenefits!$A40))*(VLOOKUP(FN40,'Survival Probability'!$A$3:$F$98,3)/VLOOKUP($A40,'Survival Probability'!$A$3:$F$98,3)))</f>
        <v>23.034962686060236</v>
      </c>
      <c r="FR40" s="282">
        <f t="shared" si="66"/>
        <v>0</v>
      </c>
      <c r="FS40" s="200">
        <f t="shared" ref="FS40:ID40" si="2343">FS39</f>
        <v>59</v>
      </c>
      <c r="FT40" s="416">
        <f>IF($B40&lt;Main!$B$10,0,HLOOKUP(FS40,ReplacementRates!$A$3:$BE$59,ReplacementRates!$A39-5,1))*IF(Main!$B$30=1,Main!$B$31,(IF(OptimumBenefits!$B40&lt;20,Main!$B$31,IF(OptimumBenefits!$B40&lt;25,Main!$B$32,IF(OptimumBenefits!$B40&lt;30,Main!$B$33,Main!$B$34)))))*OptimumBenefits!$B40</f>
        <v>0.91200000000000003</v>
      </c>
      <c r="FU40" s="418">
        <f ca="1">FT40*IF($B40=Salary!$B40,Salary!$I40,"")</f>
        <v>84873.661981583544</v>
      </c>
      <c r="FV40" s="419">
        <f ca="1">IF($B40&lt;Main!$B$10,0,(VLOOKUP(FS40,'Survival Probability'!$A$3:$F$98,6)/(1+Main!$B$5)^(OptimumBenefits!FS40-OptimumBenefits!$A40))*(VLOOKUP(FS40,'Survival Probability'!$A$3:$F$98,3)/VLOOKUP($A40,'Survival Probability'!$A$3:$F$98,3)))</f>
        <v>21.235700511678967</v>
      </c>
      <c r="FW40" s="282">
        <f t="shared" si="68"/>
        <v>0</v>
      </c>
      <c r="FX40" s="200">
        <f t="shared" ref="FX40:II40" si="2344">FX39</f>
        <v>60</v>
      </c>
      <c r="FY40" s="416">
        <f>IF($B40&lt;Main!$B$10,0,HLOOKUP(FX40,ReplacementRates!$A$3:$BE$59,ReplacementRates!$A39-5,1))*IF(Main!$B$30=1,Main!$B$31,(IF(OptimumBenefits!$B40&lt;20,Main!$B$31,IF(OptimumBenefits!$B40&lt;25,Main!$B$32,IF(OptimumBenefits!$B40&lt;30,Main!$B$33,Main!$B$34)))))*OptimumBenefits!$B40</f>
        <v>0.91200000000000003</v>
      </c>
      <c r="FZ40" s="418">
        <f ca="1">FY40*IF($B40=Salary!$B40,Salary!$I40,"")</f>
        <v>84873.661981583544</v>
      </c>
      <c r="GA40" s="419">
        <f ca="1">IF($B40&lt;Main!$B$10,0,(VLOOKUP(FX40,'Survival Probability'!$A$3:$F$98,6)/(1+Main!$B$5)^(OptimumBenefits!FX40-OptimumBenefits!$A40))*(VLOOKUP(FX40,'Survival Probability'!$A$3:$F$98,3)/VLOOKUP($A40,'Survival Probability'!$A$3:$F$98,3)))</f>
        <v>19.561564496593505</v>
      </c>
      <c r="GB40" s="282">
        <f t="shared" si="70"/>
        <v>0</v>
      </c>
      <c r="GC40" s="200">
        <f t="shared" ref="GC40:IN40" si="2345">GC39</f>
        <v>61</v>
      </c>
      <c r="GD40" s="416">
        <f>IF($B40&lt;Main!$B$10,0,HLOOKUP(GC40,ReplacementRates!$A$3:$BE$59,ReplacementRates!$A39-5,1))*IF(Main!$B$30=1,Main!$B$31,(IF(OptimumBenefits!$B40&lt;20,Main!$B$31,IF(OptimumBenefits!$B40&lt;25,Main!$B$32,IF(OptimumBenefits!$B40&lt;30,Main!$B$33,Main!$B$34)))))*OptimumBenefits!$B40</f>
        <v>0.91200000000000003</v>
      </c>
      <c r="GE40" s="418">
        <f ca="1">GD40*IF($B40=Salary!$B40,Salary!$I40,"")</f>
        <v>84873.661981583544</v>
      </c>
      <c r="GF40" s="419">
        <f ca="1">IF($B40&lt;Main!$B$10,0,(VLOOKUP(GC40,'Survival Probability'!$A$3:$F$98,6)/(1+Main!$B$5)^(OptimumBenefits!GC40-OptimumBenefits!$A40))*(VLOOKUP(GC40,'Survival Probability'!$A$3:$F$98,3)/VLOOKUP($A40,'Survival Probability'!$A$3:$F$98,3)))</f>
        <v>18.004250266346542</v>
      </c>
      <c r="GG40" s="282">
        <f t="shared" si="72"/>
        <v>0</v>
      </c>
      <c r="GH40" s="200">
        <f t="shared" ref="GH40:IS40" si="2346">GH39</f>
        <v>62</v>
      </c>
      <c r="GI40" s="416">
        <f>IF($B40&lt;Main!$B$10,0,HLOOKUP(GH40,ReplacementRates!$A$3:$BE$59,ReplacementRates!$A39-5,1))*IF(Main!$B$30=1,Main!$B$31,(IF(OptimumBenefits!$B40&lt;20,Main!$B$31,IF(OptimumBenefits!$B40&lt;25,Main!$B$32,IF(OptimumBenefits!$B40&lt;30,Main!$B$33,Main!$B$34)))))*OptimumBenefits!$B40</f>
        <v>0.91200000000000003</v>
      </c>
      <c r="GJ40" s="418">
        <f ca="1">GI40*IF($B40=Salary!$B40,Salary!$I40,"")</f>
        <v>84873.661981583544</v>
      </c>
      <c r="GK40" s="419">
        <f ca="1">IF($B40&lt;Main!$B$10,0,(VLOOKUP(GH40,'Survival Probability'!$A$3:$F$98,6)/(1+Main!$B$5)^(OptimumBenefits!GH40-OptimumBenefits!$A40))*(VLOOKUP(GH40,'Survival Probability'!$A$3:$F$98,3)/VLOOKUP($A40,'Survival Probability'!$A$3:$F$98,3)))</f>
        <v>16.555977964907374</v>
      </c>
      <c r="GL40" s="282">
        <f t="shared" si="74"/>
        <v>0</v>
      </c>
      <c r="GM40" s="200">
        <f t="shared" ref="GM40:IX40" si="2347">GM39</f>
        <v>63</v>
      </c>
      <c r="GN40" s="416">
        <f>IF($B40&lt;Main!$B$10,0,HLOOKUP(GM40,ReplacementRates!$A$3:$BE$59,ReplacementRates!$A39-5,1))*IF(Main!$B$30=1,Main!$B$31,(IF(OptimumBenefits!$B40&lt;20,Main!$B$31,IF(OptimumBenefits!$B40&lt;25,Main!$B$32,IF(OptimumBenefits!$B40&lt;30,Main!$B$33,Main!$B$34)))))*OptimumBenefits!$B40</f>
        <v>0.91200000000000003</v>
      </c>
      <c r="GO40" s="418">
        <f ca="1">GN40*IF($B40=Salary!$B40,Salary!$I40,"")</f>
        <v>84873.661981583544</v>
      </c>
      <c r="GP40" s="419">
        <f ca="1">IF($B40&lt;Main!$B$10,0,(VLOOKUP(GM40,'Survival Probability'!$A$3:$F$98,6)/(1+Main!$B$5)^(OptimumBenefits!GM40-OptimumBenefits!$A40))*(VLOOKUP(GM40,'Survival Probability'!$A$3:$F$98,3)/VLOOKUP($A40,'Survival Probability'!$A$3:$F$98,3)))</f>
        <v>15.209582562574262</v>
      </c>
      <c r="GQ40" s="282">
        <f t="shared" ca="1" si="76"/>
        <v>1290892.9692969152</v>
      </c>
      <c r="GR40" s="200">
        <f t="shared" ref="GR40:JC40" si="2348">GR39</f>
        <v>64</v>
      </c>
      <c r="GS40" s="416">
        <f>IF($B40&lt;Main!$B$10,0,HLOOKUP(GR40,ReplacementRates!$A$3:$BE$59,ReplacementRates!$A39-5,1))*IF(Main!$B$30=1,Main!$B$31,(IF(OptimumBenefits!$B40&lt;20,Main!$B$31,IF(OptimumBenefits!$B40&lt;25,Main!$B$32,IF(OptimumBenefits!$B40&lt;30,Main!$B$33,Main!$B$34)))))*OptimumBenefits!$B40</f>
        <v>0.91200000000000003</v>
      </c>
      <c r="GT40" s="418">
        <f ca="1">GS40*IF($B40=Salary!$B40,Salary!$I40,"")</f>
        <v>84873.661981583544</v>
      </c>
      <c r="GU40" s="419">
        <f ca="1">IF($B40&lt;Main!$B$10,0,(VLOOKUP(GR40,'Survival Probability'!$A$3:$F$98,6)/(1+Main!$B$5)^(OptimumBenefits!GR40-OptimumBenefits!$A40))*(VLOOKUP(GR40,'Survival Probability'!$A$3:$F$98,3)/VLOOKUP($A40,'Survival Probability'!$A$3:$F$98,3)))</f>
        <v>13.958332576202613</v>
      </c>
      <c r="GV40" s="282">
        <f t="shared" ca="1" si="78"/>
        <v>1184694.8008991468</v>
      </c>
      <c r="GW40" s="200">
        <f t="shared" ref="GW40:JH40" si="2349">GW39</f>
        <v>65</v>
      </c>
      <c r="GX40" s="416">
        <f>IF($B40&lt;Main!$B$10,0,HLOOKUP(GW40,ReplacementRates!$A$3:$BE$59,ReplacementRates!$A39-5,1))*IF(Main!$B$30=1,Main!$B$31,(IF(OptimumBenefits!$B40&lt;20,Main!$B$31,IF(OptimumBenefits!$B40&lt;25,Main!$B$32,IF(OptimumBenefits!$B40&lt;30,Main!$B$33,Main!$B$34)))))*OptimumBenefits!$B40</f>
        <v>0.91200000000000003</v>
      </c>
      <c r="GY40" s="418">
        <f ca="1">GX40*IF($B40=Salary!$B40,Salary!$I40,"")</f>
        <v>84873.661981583544</v>
      </c>
      <c r="GZ40" s="419">
        <f ca="1">IF($B40&lt;Main!$B$10,0,(VLOOKUP(GW40,'Survival Probability'!$A$3:$F$98,6)/(1+Main!$B$5)^(OptimumBenefits!GW40-OptimumBenefits!$A40))*(VLOOKUP(GW40,'Survival Probability'!$A$3:$F$98,3)/VLOOKUP($A40,'Survival Probability'!$A$3:$F$98,3)))</f>
        <v>12.795906075305401</v>
      </c>
      <c r="HA40" s="282">
        <f t="shared" ca="1" si="80"/>
        <v>1086035.406983562</v>
      </c>
      <c r="HB40" s="200">
        <f t="shared" ref="HB40:JM40" si="2350">HB39</f>
        <v>66</v>
      </c>
      <c r="HC40" s="416">
        <f>IF($B40&lt;Main!$B$10,0,HLOOKUP(HB40,ReplacementRates!$A$3:$BE$59,ReplacementRates!$A39-5,1))*IF(Main!$B$30=1,Main!$B$31,(IF(OptimumBenefits!$B40&lt;20,Main!$B$31,IF(OptimumBenefits!$B40&lt;25,Main!$B$32,IF(OptimumBenefits!$B40&lt;30,Main!$B$33,Main!$B$34)))))*OptimumBenefits!$B40</f>
        <v>0.91200000000000003</v>
      </c>
      <c r="HD40" s="418">
        <f ca="1">HC40*IF($B40=Salary!$B40,Salary!$I40,"")</f>
        <v>84873.661981583544</v>
      </c>
      <c r="HE40" s="419">
        <f ca="1">IF($B40&lt;Main!$B$10,0,(VLOOKUP(HB40,'Survival Probability'!$A$3:$F$98,6)/(1+Main!$B$5)^(OptimumBenefits!HB40-OptimumBenefits!$A40))*(VLOOKUP(HB40,'Survival Probability'!$A$3:$F$98,3)/VLOOKUP($A40,'Survival Probability'!$A$3:$F$98,3)))</f>
        <v>11.71636748082731</v>
      </c>
      <c r="HF40" s="282">
        <f t="shared" ca="1" si="82"/>
        <v>994411.01321975468</v>
      </c>
      <c r="HG40" s="200">
        <f t="shared" ref="HG40:JR40" si="2351">HG39</f>
        <v>67</v>
      </c>
      <c r="HH40" s="416">
        <f>IF($B40&lt;Main!$B$10,0,HLOOKUP(HG40,ReplacementRates!$A$3:$BE$59,ReplacementRates!$A39-5,1))*IF(Main!$B$30=1,Main!$B$31,(IF(OptimumBenefits!$B40&lt;20,Main!$B$31,IF(OptimumBenefits!$B40&lt;25,Main!$B$32,IF(OptimumBenefits!$B40&lt;30,Main!$B$33,Main!$B$34)))))*OptimumBenefits!$B40</f>
        <v>0.91200000000000003</v>
      </c>
      <c r="HI40" s="418">
        <f ca="1">HH40*IF($B40=Salary!$B40,Salary!$I40,"")</f>
        <v>84873.661981583544</v>
      </c>
      <c r="HJ40" s="419">
        <f ca="1">IF($B40&lt;Main!$B$10,0,(VLOOKUP(HG40,'Survival Probability'!$A$3:$F$98,6)/(1+Main!$B$5)^(OptimumBenefits!HG40-OptimumBenefits!$A40))*(VLOOKUP(HG40,'Survival Probability'!$A$3:$F$98,3)/VLOOKUP($A40,'Survival Probability'!$A$3:$F$98,3)))</f>
        <v>10.714150974238418</v>
      </c>
      <c r="HK40" s="282">
        <f t="shared" ca="1" si="84"/>
        <v>909349.22820716549</v>
      </c>
      <c r="HL40" s="200">
        <f t="shared" ref="HL40:JW40" si="2352">HL39</f>
        <v>68</v>
      </c>
      <c r="HM40" s="416">
        <f>IF($B40&lt;Main!$B$10,0,HLOOKUP(HL40,ReplacementRates!$A$3:$BE$59,ReplacementRates!$A39-5,1))*IF(Main!$B$30=1,Main!$B$31,(IF(OptimumBenefits!$B40&lt;20,Main!$B$31,IF(OptimumBenefits!$B40&lt;25,Main!$B$32,IF(OptimumBenefits!$B40&lt;30,Main!$B$33,Main!$B$34)))))*OptimumBenefits!$B40</f>
        <v>0.91200000000000003</v>
      </c>
      <c r="HN40" s="418">
        <f ca="1">HM40*IF($B40=Salary!$B40,Salary!$I40,"")</f>
        <v>84873.661981583544</v>
      </c>
      <c r="HO40" s="419">
        <f ca="1">IF($B40&lt;Main!$B$10,0,(VLOOKUP(HL40,'Survival Probability'!$A$3:$F$98,6)/(1+Main!$B$5)^(OptimumBenefits!HL40-OptimumBenefits!$A40))*(VLOOKUP(HL40,'Survival Probability'!$A$3:$F$98,3)/VLOOKUP($A40,'Survival Probability'!$A$3:$F$98,3)))</f>
        <v>9.7839897636887851</v>
      </c>
      <c r="HP40" s="282">
        <f t="shared" ca="1" si="86"/>
        <v>830403.04003459541</v>
      </c>
      <c r="HQ40" s="200">
        <f t="shared" ref="HQ40:KB40" si="2353">HQ39</f>
        <v>69</v>
      </c>
      <c r="HR40" s="416">
        <f>IF($B40&lt;Main!$B$10,0,HLOOKUP(HQ40,ReplacementRates!$A$3:$BE$59,ReplacementRates!$A39-5,1))*IF(Main!$B$30=1,Main!$B$31,(IF(OptimumBenefits!$B40&lt;20,Main!$B$31,IF(OptimumBenefits!$B40&lt;25,Main!$B$32,IF(OptimumBenefits!$B40&lt;30,Main!$B$33,Main!$B$34)))))*OptimumBenefits!$B40</f>
        <v>0.91200000000000003</v>
      </c>
      <c r="HS40" s="418">
        <f ca="1">HR40*IF($B40=Salary!$B40,Salary!$I40,"")</f>
        <v>84873.661981583544</v>
      </c>
      <c r="HT40" s="419">
        <f ca="1">IF($B40&lt;Main!$B$10,0,(VLOOKUP(HQ40,'Survival Probability'!$A$3:$F$98,6)/(1+Main!$B$5)^(OptimumBenefits!HQ40-OptimumBenefits!$A40))*(VLOOKUP(HQ40,'Survival Probability'!$A$3:$F$98,3)/VLOOKUP($A40,'Survival Probability'!$A$3:$F$98,3)))</f>
        <v>8.9211689627436606</v>
      </c>
      <c r="HU40" s="282">
        <f t="shared" ca="1" si="88"/>
        <v>757172.2790244997</v>
      </c>
      <c r="HV40" s="200">
        <f t="shared" ref="HV40:KG40" si="2354">HV39</f>
        <v>70</v>
      </c>
      <c r="HW40" s="416">
        <f>IF($B40&lt;Main!$B$10,0,HLOOKUP(HV40,ReplacementRates!$A$3:$BE$59,ReplacementRates!$A39-5,1))*IF(Main!$B$30=1,Main!$B$31,(IF(OptimumBenefits!$B40&lt;20,Main!$B$31,IF(OptimumBenefits!$B40&lt;25,Main!$B$32,IF(OptimumBenefits!$B40&lt;30,Main!$B$33,Main!$B$34)))))*OptimumBenefits!$B40</f>
        <v>0.91200000000000003</v>
      </c>
      <c r="HX40" s="418">
        <f ca="1">HW40*IF($B40=Salary!$B40,Salary!$I40,"")</f>
        <v>84873.661981583544</v>
      </c>
      <c r="HY40" s="419">
        <f ca="1">IF($B40&lt;Main!$B$10,0,(VLOOKUP(HV40,'Survival Probability'!$A$3:$F$98,6)/(1+Main!$B$5)^(OptimumBenefits!HV40-OptimumBenefits!$A40))*(VLOOKUP(HV40,'Survival Probability'!$A$3:$F$98,3)/VLOOKUP($A40,'Survival Probability'!$A$3:$F$98,3)))</f>
        <v>8.1212434856994875</v>
      </c>
      <c r="HZ40" s="282">
        <f t="shared" ca="1" si="90"/>
        <v>689279.67447539559</v>
      </c>
      <c r="IA40" s="200">
        <f t="shared" ref="IA40:KL40" si="2355">IA39</f>
        <v>71</v>
      </c>
      <c r="IB40" s="416">
        <f>IF($B40&lt;Main!$B$10,0,HLOOKUP(IA40,ReplacementRates!$A$3:$BE$59,ReplacementRates!$A39-5,1))*IF(Main!$B$30=1,Main!$B$31,(IF(OptimumBenefits!$B40&lt;20,Main!$B$31,IF(OptimumBenefits!$B40&lt;25,Main!$B$32,IF(OptimumBenefits!$B40&lt;30,Main!$B$33,Main!$B$34)))))*OptimumBenefits!$B40</f>
        <v>0.91200000000000003</v>
      </c>
      <c r="IC40" s="418">
        <f ca="1">IB40*IF($B40=Salary!$B40,Salary!$I40,"")</f>
        <v>84873.661981583544</v>
      </c>
      <c r="ID40" s="419">
        <f ca="1">IF($B40&lt;Main!$B$10,0,(VLOOKUP(IA40,'Survival Probability'!$A$3:$F$98,6)/(1+Main!$B$5)^(OptimumBenefits!IA40-OptimumBenefits!$A40))*(VLOOKUP(IA40,'Survival Probability'!$A$3:$F$98,3)/VLOOKUP($A40,'Survival Probability'!$A$3:$F$98,3)))</f>
        <v>7.3800291069282515</v>
      </c>
      <c r="IE40" s="282">
        <f t="shared" ca="1" si="92"/>
        <v>626370.0958356763</v>
      </c>
      <c r="IF40" s="200">
        <f t="shared" ref="IF40:KP40" si="2356">IF39</f>
        <v>72</v>
      </c>
      <c r="IG40" s="416">
        <f>IF($B40&lt;Main!$B$10,0,HLOOKUP(IF40,ReplacementRates!$A$3:$BE$59,ReplacementRates!$A39-5,1))*IF(Main!$B$30=1,Main!$B$31,(IF(OptimumBenefits!$B40&lt;20,Main!$B$31,IF(OptimumBenefits!$B40&lt;25,Main!$B$32,IF(OptimumBenefits!$B40&lt;30,Main!$B$33,Main!$B$34)))))*OptimumBenefits!$B40</f>
        <v>0.91200000000000003</v>
      </c>
      <c r="IH40" s="418">
        <f ca="1">IG40*IF($B40=Salary!$B40,Salary!$I40,"")</f>
        <v>84873.661981583544</v>
      </c>
      <c r="II40" s="419">
        <f ca="1">IF($B40&lt;Main!$B$10,0,(VLOOKUP(IF40,'Survival Probability'!$A$3:$F$98,6)/(1+Main!$B$5)^(OptimumBenefits!IF40-OptimumBenefits!$A40))*(VLOOKUP(IF40,'Survival Probability'!$A$3:$F$98,3)/VLOOKUP($A40,'Survival Probability'!$A$3:$F$98,3)))</f>
        <v>6.6935905307168397</v>
      </c>
      <c r="IJ40" s="282">
        <f t="shared" ca="1" si="94"/>
        <v>568109.5401471894</v>
      </c>
      <c r="IK40" s="200">
        <f t="shared" ref="IK40:KP40" si="2357">IK39</f>
        <v>73</v>
      </c>
      <c r="IL40" s="416">
        <f>IF($B40&lt;Main!$B$10,0,HLOOKUP(IK40,ReplacementRates!$A$3:$BE$59,ReplacementRates!$A39-5,1))*IF(Main!$B$30=1,Main!$B$31,(IF(OptimumBenefits!$B40&lt;20,Main!$B$31,IF(OptimumBenefits!$B40&lt;25,Main!$B$32,IF(OptimumBenefits!$B40&lt;30,Main!$B$33,Main!$B$34)))))*OptimumBenefits!$B40</f>
        <v>0.91200000000000003</v>
      </c>
      <c r="IM40" s="418">
        <f ca="1">IL40*IF($B40=Salary!$B40,Salary!$I40,"")</f>
        <v>84873.661981583544</v>
      </c>
      <c r="IN40" s="419">
        <f ca="1">IF($B40&lt;Main!$B$10,0,(VLOOKUP(IK40,'Survival Probability'!$A$3:$F$98,6)/(1+Main!$B$5)^(OptimumBenefits!IK40-OptimumBenefits!$A40))*(VLOOKUP(IK40,'Survival Probability'!$A$3:$F$98,3)/VLOOKUP($A40,'Survival Probability'!$A$3:$F$98,3)))</f>
        <v>6.058549086500121</v>
      </c>
      <c r="IO40" s="282">
        <f t="shared" ca="1" si="96"/>
        <v>514211.24726644304</v>
      </c>
      <c r="IP40" s="200">
        <f t="shared" ref="IP40:KP40" si="2358">IP39</f>
        <v>74</v>
      </c>
      <c r="IQ40" s="416">
        <f>IF($B40&lt;Main!$B$10,0,HLOOKUP(IP40,ReplacementRates!$A$3:$BE$59,ReplacementRates!$A39-5,1))*IF(Main!$B$30=1,Main!$B$31,(IF(OptimumBenefits!$B40&lt;20,Main!$B$31,IF(OptimumBenefits!$B40&lt;25,Main!$B$32,IF(OptimumBenefits!$B40&lt;30,Main!$B$33,Main!$B$34)))))*OptimumBenefits!$B40</f>
        <v>0.91200000000000003</v>
      </c>
      <c r="IR40" s="418">
        <f ca="1">IQ40*IF($B40=Salary!$B40,Salary!$I40,"")</f>
        <v>84873.661981583544</v>
      </c>
      <c r="IS40" s="419">
        <f ca="1">IF($B40&lt;Main!$B$10,0,(VLOOKUP(IP40,'Survival Probability'!$A$3:$F$98,6)/(1+Main!$B$5)^(OptimumBenefits!IP40-OptimumBenefits!$A40))*(VLOOKUP(IP40,'Survival Probability'!$A$3:$F$98,3)/VLOOKUP($A40,'Survival Probability'!$A$3:$F$98,3)))</f>
        <v>5.4720390600518014</v>
      </c>
      <c r="IT40" s="282">
        <f t="shared" ca="1" si="98"/>
        <v>464431.99353285873</v>
      </c>
      <c r="IU40" s="200">
        <f t="shared" ref="IU40:KP40" si="2359">IU39</f>
        <v>75</v>
      </c>
      <c r="IV40" s="416">
        <f>IF($B40&lt;Main!$B$10,0,HLOOKUP(IU40,ReplacementRates!$A$3:$BE$59,ReplacementRates!$A39-5,1))*IF(Main!$B$30=1,Main!$B$31,(IF(OptimumBenefits!$B40&lt;20,Main!$B$31,IF(OptimumBenefits!$B40&lt;25,Main!$B$32,IF(OptimumBenefits!$B40&lt;30,Main!$B$33,Main!$B$34)))))*OptimumBenefits!$B40</f>
        <v>0.91200000000000003</v>
      </c>
      <c r="IW40" s="418">
        <f ca="1">IV40*IF($B40=Salary!$B40,Salary!$I40,"")</f>
        <v>84873.661981583544</v>
      </c>
      <c r="IX40" s="419">
        <f ca="1">IF($B40&lt;Main!$B$10,0,(VLOOKUP(IU40,'Survival Probability'!$A$3:$F$98,6)/(1+Main!$B$5)^(OptimumBenefits!IU40-OptimumBenefits!$A40))*(VLOOKUP(IU40,'Survival Probability'!$A$3:$F$98,3)/VLOOKUP($A40,'Survival Probability'!$A$3:$F$98,3)))</f>
        <v>4.9312452194805791</v>
      </c>
      <c r="IY40" s="282">
        <f t="shared" ca="1" si="100"/>
        <v>418532.83990649442</v>
      </c>
      <c r="IZ40" s="200">
        <f t="shared" ref="IZ40:KP40" si="2360">IZ39</f>
        <v>76</v>
      </c>
      <c r="JA40" s="416">
        <f>IF($B40&lt;Main!$B$10,0,HLOOKUP(IZ40,ReplacementRates!$A$3:$BE$59,ReplacementRates!$A39-5,1))*IF(Main!$B$30=1,Main!$B$31,(IF(OptimumBenefits!$B40&lt;20,Main!$B$31,IF(OptimumBenefits!$B40&lt;25,Main!$B$32,IF(OptimumBenefits!$B40&lt;30,Main!$B$33,Main!$B$34)))))*OptimumBenefits!$B40</f>
        <v>0.91200000000000003</v>
      </c>
      <c r="JB40" s="418">
        <f ca="1">JA40*IF($B40=Salary!$B40,Salary!$I40,"")</f>
        <v>84873.661981583544</v>
      </c>
      <c r="JC40" s="419">
        <f ca="1">IF($B40&lt;Main!$B$10,0,(VLOOKUP(IZ40,'Survival Probability'!$A$3:$F$98,6)/(1+Main!$B$5)^(OptimumBenefits!IZ40-OptimumBenefits!$A40))*(VLOOKUP(IZ40,'Survival Probability'!$A$3:$F$98,3)/VLOOKUP($A40,'Survival Probability'!$A$3:$F$98,3)))</f>
        <v>4.433417141167781</v>
      </c>
      <c r="JD40" s="282">
        <f t="shared" ca="1" si="102"/>
        <v>376280.34786283271</v>
      </c>
      <c r="JE40" s="200">
        <f t="shared" ref="JE40:KP40" si="2361">JE39</f>
        <v>77</v>
      </c>
      <c r="JF40" s="416">
        <f>IF($B40&lt;Main!$B$10,0,HLOOKUP(JE40,ReplacementRates!$A$3:$BE$59,ReplacementRates!$A39-5,1))*IF(Main!$B$30=1,Main!$B$31,(IF(OptimumBenefits!$B40&lt;20,Main!$B$31,IF(OptimumBenefits!$B40&lt;25,Main!$B$32,IF(OptimumBenefits!$B40&lt;30,Main!$B$33,Main!$B$34)))))*OptimumBenefits!$B40</f>
        <v>0.91200000000000003</v>
      </c>
      <c r="JG40" s="418">
        <f ca="1">JF40*IF($B40=Salary!$B40,Salary!$I40,"")</f>
        <v>84873.661981583544</v>
      </c>
      <c r="JH40" s="419">
        <f ca="1">IF($B40&lt;Main!$B$10,0,(VLOOKUP(JE40,'Survival Probability'!$A$3:$F$98,6)/(1+Main!$B$5)^(OptimumBenefits!JE40-OptimumBenefits!$A40))*(VLOOKUP(JE40,'Survival Probability'!$A$3:$F$98,3)/VLOOKUP($A40,'Survival Probability'!$A$3:$F$98,3)))</f>
        <v>3.975884366453506</v>
      </c>
      <c r="JI40" s="282">
        <f t="shared" ca="1" si="104"/>
        <v>337447.86579623731</v>
      </c>
      <c r="JJ40" s="200">
        <f t="shared" ref="JJ40:KP40" si="2362">JJ39</f>
        <v>78</v>
      </c>
      <c r="JK40" s="416">
        <f>IF($B40&lt;Main!$B$10,0,HLOOKUP(JJ40,ReplacementRates!$A$3:$BE$59,ReplacementRates!$A39-5,1))*IF(Main!$B$30=1,Main!$B$31,(IF(OptimumBenefits!$B40&lt;20,Main!$B$31,IF(OptimumBenefits!$B40&lt;25,Main!$B$32,IF(OptimumBenefits!$B40&lt;30,Main!$B$33,Main!$B$34)))))*OptimumBenefits!$B40</f>
        <v>0.91200000000000003</v>
      </c>
      <c r="JL40" s="418">
        <f ca="1">JK40*IF($B40=Salary!$B40,Salary!$I40,"")</f>
        <v>84873.661981583544</v>
      </c>
      <c r="JM40" s="419">
        <f ca="1">IF($B40&lt;Main!$B$10,0,(VLOOKUP(JJ40,'Survival Probability'!$A$3:$F$98,6)/(1+Main!$B$5)^(OptimumBenefits!JJ40-OptimumBenefits!$A40))*(VLOOKUP(JJ40,'Survival Probability'!$A$3:$F$98,3)/VLOOKUP($A40,'Survival Probability'!$A$3:$F$98,3)))</f>
        <v>3.5561177312369239</v>
      </c>
      <c r="JN40" s="282">
        <f t="shared" ca="1" si="106"/>
        <v>301820.73428771843</v>
      </c>
      <c r="JO40" s="200">
        <f t="shared" ref="JO40:KP40" si="2363">JO39</f>
        <v>79</v>
      </c>
      <c r="JP40" s="416">
        <f>IF($B40&lt;Main!$B$10,0,HLOOKUP(JO40,ReplacementRates!$A$3:$BE$59,ReplacementRates!$A39-5,1))*IF(Main!$B$30=1,Main!$B$31,(IF(OptimumBenefits!$B40&lt;20,Main!$B$31,IF(OptimumBenefits!$B40&lt;25,Main!$B$32,IF(OptimumBenefits!$B40&lt;30,Main!$B$33,Main!$B$34)))))*OptimumBenefits!$B40</f>
        <v>0.91200000000000003</v>
      </c>
      <c r="JQ40" s="418">
        <f ca="1">JP40*IF($B40=Salary!$B40,Salary!$I40,"")</f>
        <v>84873.661981583544</v>
      </c>
      <c r="JR40" s="419">
        <f ca="1">IF($B40&lt;Main!$B$10,0,(VLOOKUP(JO40,'Survival Probability'!$A$3:$F$98,6)/(1+Main!$B$5)^(OptimumBenefits!JO40-OptimumBenefits!$A40))*(VLOOKUP(JO40,'Survival Probability'!$A$3:$F$98,3)/VLOOKUP($A40,'Survival Probability'!$A$3:$F$98,3)))</f>
        <v>3.1716536523525201</v>
      </c>
      <c r="JS40" s="282">
        <f t="shared" ca="1" si="108"/>
        <v>269189.86001242267</v>
      </c>
      <c r="JT40" s="200">
        <f t="shared" ref="JT40:KP40" si="2364">JT39</f>
        <v>80</v>
      </c>
      <c r="JU40" s="416">
        <f>IF($B40&lt;Main!$B$10,0,HLOOKUP(JT40,ReplacementRates!$A$3:$BE$59,ReplacementRates!$A39-5,1))*IF(Main!$B$30=1,Main!$B$31,(IF(OptimumBenefits!$B40&lt;20,Main!$B$31,IF(OptimumBenefits!$B40&lt;25,Main!$B$32,IF(OptimumBenefits!$B40&lt;30,Main!$B$33,Main!$B$34)))))*OptimumBenefits!$B40</f>
        <v>0.91200000000000003</v>
      </c>
      <c r="JV40" s="418">
        <f ca="1">JU40*IF($B40=Salary!$B40,Salary!$I40,"")</f>
        <v>84873.661981583544</v>
      </c>
      <c r="JW40" s="419">
        <f ca="1">IF($B40&lt;Main!$B$10,0,(VLOOKUP(JT40,'Survival Probability'!$A$3:$F$98,6)/(1+Main!$B$5)^(OptimumBenefits!JT40-OptimumBenefits!$A40))*(VLOOKUP(JT40,'Survival Probability'!$A$3:$F$98,3)/VLOOKUP($A40,'Survival Probability'!$A$3:$F$98,3)))</f>
        <v>2.8200671336878593</v>
      </c>
      <c r="JX40" s="282">
        <f t="shared" ca="1" si="110"/>
        <v>239349.42466999654</v>
      </c>
      <c r="JY40" s="200">
        <f t="shared" ref="JY40:KP40" si="2365">JY39</f>
        <v>81</v>
      </c>
      <c r="JZ40" s="416">
        <f>IF($B40&lt;Main!$B$10,0,HLOOKUP(JY40,ReplacementRates!$A$3:$BE$59,ReplacementRates!$A39-5,1))*IF(Main!$B$30=1,Main!$B$31,(IF(OptimumBenefits!$B40&lt;20,Main!$B$31,IF(OptimumBenefits!$B40&lt;25,Main!$B$32,IF(OptimumBenefits!$B40&lt;30,Main!$B$33,Main!$B$34)))))*OptimumBenefits!$B40</f>
        <v>0.91200000000000003</v>
      </c>
      <c r="KA40" s="418">
        <f ca="1">JZ40*IF($B40=Salary!$B40,Salary!$I40,"")</f>
        <v>84873.661981583544</v>
      </c>
      <c r="KB40" s="419">
        <f ca="1">IF($B40&lt;Main!$B$10,0,(VLOOKUP(JY40,'Survival Probability'!$A$3:$F$98,6)/(1+Main!$B$5)^(OptimumBenefits!JY40-OptimumBenefits!$A40))*(VLOOKUP(JY40,'Survival Probability'!$A$3:$F$98,3)/VLOOKUP($A40,'Survival Probability'!$A$3:$F$98,3)))</f>
        <v>2.4990987813096583</v>
      </c>
      <c r="KC40" s="282">
        <f t="shared" ca="1" si="112"/>
        <v>212107.66522346332</v>
      </c>
      <c r="KD40" s="200">
        <f t="shared" ref="KD40:KP40" si="2366">KD39</f>
        <v>82</v>
      </c>
      <c r="KE40" s="416">
        <f>IF($B40&lt;Main!$B$10,0,HLOOKUP(KD40,ReplacementRates!$A$3:$BE$59,ReplacementRates!$A39-5,1))*IF(Main!$B$30=1,Main!$B$31,(IF(OptimumBenefits!$B40&lt;20,Main!$B$31,IF(OptimumBenefits!$B40&lt;25,Main!$B$32,IF(OptimumBenefits!$B40&lt;30,Main!$B$33,Main!$B$34)))))*OptimumBenefits!$B40</f>
        <v>0.91200000000000003</v>
      </c>
      <c r="KF40" s="418">
        <f ca="1">KE40*IF($B40=Salary!$B40,Salary!$I40,"")</f>
        <v>84873.661981583544</v>
      </c>
      <c r="KG40" s="419">
        <f ca="1">IF($B40&lt;Main!$B$10,0,(VLOOKUP(KD40,'Survival Probability'!$A$3:$F$98,6)/(1+Main!$B$5)^(OptimumBenefits!KD40-OptimumBenefits!$A40))*(VLOOKUP(KD40,'Survival Probability'!$A$3:$F$98,3)/VLOOKUP($A40,'Survival Probability'!$A$3:$F$98,3)))</f>
        <v>2.206645041182671</v>
      </c>
      <c r="KH40" s="282">
        <f t="shared" ca="1" si="114"/>
        <v>187286.04533867553</v>
      </c>
      <c r="KI40" s="200">
        <f t="shared" ref="KI40:KP40" si="2367">KI39</f>
        <v>83</v>
      </c>
      <c r="KJ40" s="416">
        <f>IF($B40&lt;Main!$B$10,0,HLOOKUP(KI40,ReplacementRates!$A$3:$BE$59,ReplacementRates!$A39-5,1))*IF(Main!$B$30=1,Main!$B$31,(IF(OptimumBenefits!$B40&lt;20,Main!$B$31,IF(OptimumBenefits!$B40&lt;25,Main!$B$32,IF(OptimumBenefits!$B40&lt;30,Main!$B$33,Main!$B$34)))))*OptimumBenefits!$B40</f>
        <v>0.91200000000000003</v>
      </c>
      <c r="KK40" s="418">
        <f ca="1">KJ40*IF($B40=Salary!$B40,Salary!$I40,"")</f>
        <v>84873.661981583544</v>
      </c>
      <c r="KL40" s="419">
        <f ca="1">IF($B40&lt;Main!$B$10,0,(VLOOKUP(KI40,'Survival Probability'!$A$3:$F$98,6)/(1+Main!$B$5)^(OptimumBenefits!KI40-OptimumBenefits!$A40))*(VLOOKUP(KI40,'Survival Probability'!$A$3:$F$98,3)/VLOOKUP($A40,'Survival Probability'!$A$3:$F$98,3)))</f>
        <v>1.940746208365886</v>
      </c>
      <c r="KM40" s="282">
        <f t="shared" ca="1" si="116"/>
        <v>164718.23768088612</v>
      </c>
      <c r="KN40" s="200">
        <f t="shared" ref="KN40:KP40" si="2368">KN39</f>
        <v>84</v>
      </c>
      <c r="KO40" s="416">
        <f>IF($B40&lt;Main!$B$10,0,HLOOKUP(KN40,ReplacementRates!$A$3:$BE$59,ReplacementRates!$A39-5,1))*IF(Main!$B$30=1,Main!$B$31,(IF(OptimumBenefits!$B40&lt;20,Main!$B$31,IF(OptimumBenefits!$B40&lt;25,Main!$B$32,IF(OptimumBenefits!$B40&lt;30,Main!$B$33,Main!$B$34)))))*OptimumBenefits!$B40</f>
        <v>0.91200000000000003</v>
      </c>
      <c r="KP40" s="418">
        <f ca="1">KO40*IF($B40=Salary!$B40,Salary!$I40,"")</f>
        <v>84873.661981583544</v>
      </c>
    </row>
    <row r="41" spans="1:302">
      <c r="A41" s="205">
        <f t="shared" si="178"/>
        <v>64</v>
      </c>
      <c r="B41" s="205">
        <v>39</v>
      </c>
      <c r="C41" s="205">
        <f t="shared" ca="1" si="2249"/>
        <v>64</v>
      </c>
      <c r="D41" s="271">
        <f t="shared" ca="1" si="536"/>
        <v>1343575.6377164391</v>
      </c>
      <c r="E41" s="201">
        <f t="shared" si="179"/>
        <v>25</v>
      </c>
      <c r="F41" s="416">
        <f>IF($B41&lt;Main!$B$10,0,HLOOKUP(E41,ReplacementRates!$A$3:$BE$59,ReplacementRates!$A40-5,1))*IF(Main!$B$30=1,Main!$B$31,(IF(OptimumBenefits!$B41&lt;20,Main!$B$31,IF(OptimumBenefits!$B41&lt;25,Main!$B$32,IF(OptimumBenefits!$B41&lt;30,Main!$B$33,Main!$B$34)))))*OptimumBenefits!$B41</f>
        <v>0.93600000000000005</v>
      </c>
      <c r="G41" s="418">
        <f ca="1">F41*IF($B41=Salary!$B41,Salary!$I41,"")</f>
        <v>89720.394784216085</v>
      </c>
      <c r="H41" s="419">
        <f ca="1">IF($B41&lt;Main!$B$10,0,(VLOOKUP(E41,'Survival Probability'!$A$3:$F$98,6)/(1+Main!$B$5)^(OptimumBenefits!E41-OptimumBenefits!$A41))*(VLOOKUP(E41,'Survival Probability'!$A$3:$F$98,3)/VLOOKUP($A41,'Survival Probability'!$A$3:$F$98,3)))</f>
        <v>14.467775408808983</v>
      </c>
      <c r="I41" s="282">
        <f t="shared" si="2309"/>
        <v>0</v>
      </c>
      <c r="J41" s="200">
        <f t="shared" ref="J41:N41" si="2369">J40</f>
        <v>26</v>
      </c>
      <c r="K41" s="416">
        <f>IF($B41&lt;Main!$B$10,0,HLOOKUP(J41,ReplacementRates!$A$3:$BE$59,ReplacementRates!$A40-5,1))*IF(Main!$B$30=1,Main!$B$31,(IF(OptimumBenefits!$B41&lt;20,Main!$B$31,IF(OptimumBenefits!$B41&lt;25,Main!$B$32,IF(OptimumBenefits!$B41&lt;30,Main!$B$33,Main!$B$34)))))*OptimumBenefits!$B41</f>
        <v>0.93600000000000005</v>
      </c>
      <c r="L41" s="418">
        <f ca="1">K41*IF($B41=Salary!$B41,Salary!$I41,"")</f>
        <v>89720.394784216085</v>
      </c>
      <c r="M41" s="419">
        <f ca="1">IF($B41&lt;Main!$B$10,0,(VLOOKUP(J41,'Survival Probability'!$A$3:$F$98,6)/(1+Main!$B$5)^(OptimumBenefits!J41-OptimumBenefits!$A41))*(VLOOKUP(J41,'Survival Probability'!$A$3:$F$98,3)/VLOOKUP($A41,'Survival Probability'!$A$3:$F$98,3)))</f>
        <v>13.518893956969661</v>
      </c>
      <c r="N41" s="282">
        <f t="shared" si="2"/>
        <v>0</v>
      </c>
      <c r="O41" s="200">
        <f t="shared" ref="O41:BZ41" si="2370">O40</f>
        <v>27</v>
      </c>
      <c r="P41" s="416">
        <f>IF($B41&lt;Main!$B$10,0,HLOOKUP(O41,ReplacementRates!$A$3:$BE$59,ReplacementRates!$A40-5,1))*IF(Main!$B$30=1,Main!$B$31,(IF(OptimumBenefits!$B41&lt;20,Main!$B$31,IF(OptimumBenefits!$B41&lt;25,Main!$B$32,IF(OptimumBenefits!$B41&lt;30,Main!$B$33,Main!$B$34)))))*OptimumBenefits!$B41</f>
        <v>0.93600000000000005</v>
      </c>
      <c r="Q41" s="418">
        <f ca="1">P41*IF($B41=Salary!$B41,Salary!$I41,"")</f>
        <v>89720.394784216085</v>
      </c>
      <c r="R41" s="419">
        <f ca="1">IF($B41&lt;Main!$B$10,0,(VLOOKUP(O41,'Survival Probability'!$A$3:$F$98,6)/(1+Main!$B$5)^(OptimumBenefits!O41-OptimumBenefits!$A41))*(VLOOKUP(O41,'Survival Probability'!$A$3:$F$98,3)/VLOOKUP($A41,'Survival Probability'!$A$3:$F$98,3)))</f>
        <v>12.632063179669363</v>
      </c>
      <c r="S41" s="282">
        <f t="shared" si="4"/>
        <v>0</v>
      </c>
      <c r="T41" s="200">
        <f t="shared" ref="T41:CE41" si="2371">T40</f>
        <v>28</v>
      </c>
      <c r="U41" s="416">
        <f>IF($B41&lt;Main!$B$10,0,HLOOKUP(T41,ReplacementRates!$A$3:$BE$59,ReplacementRates!$A40-5,1))*IF(Main!$B$30=1,Main!$B$31,(IF(OptimumBenefits!$B41&lt;20,Main!$B$31,IF(OptimumBenefits!$B41&lt;25,Main!$B$32,IF(OptimumBenefits!$B41&lt;30,Main!$B$33,Main!$B$34)))))*OptimumBenefits!$B41</f>
        <v>0.93600000000000005</v>
      </c>
      <c r="V41" s="418">
        <f ca="1">U41*IF($B41=Salary!$B41,Salary!$I41,"")</f>
        <v>89720.394784216085</v>
      </c>
      <c r="W41" s="419">
        <f ca="1">IF($B41&lt;Main!$B$10,0,(VLOOKUP(T41,'Survival Probability'!$A$3:$F$98,6)/(1+Main!$B$5)^(OptimumBenefits!T41-OptimumBenefits!$A41))*(VLOOKUP(T41,'Survival Probability'!$A$3:$F$98,3)/VLOOKUP($A41,'Survival Probability'!$A$3:$F$98,3)))</f>
        <v>11.803233566894857</v>
      </c>
      <c r="X41" s="282">
        <f t="shared" si="6"/>
        <v>0</v>
      </c>
      <c r="Y41" s="200">
        <f t="shared" ref="Y41:CJ41" si="2372">Y40</f>
        <v>29</v>
      </c>
      <c r="Z41" s="416">
        <f>IF($B41&lt;Main!$B$10,0,HLOOKUP(Y41,ReplacementRates!$A$3:$BE$59,ReplacementRates!$A40-5,1))*IF(Main!$B$30=1,Main!$B$31,(IF(OptimumBenefits!$B41&lt;20,Main!$B$31,IF(OptimumBenefits!$B41&lt;25,Main!$B$32,IF(OptimumBenefits!$B41&lt;30,Main!$B$33,Main!$B$34)))))*OptimumBenefits!$B41</f>
        <v>0.93600000000000005</v>
      </c>
      <c r="AA41" s="418">
        <f ca="1">Z41*IF($B41=Salary!$B41,Salary!$I41,"")</f>
        <v>89720.394784216085</v>
      </c>
      <c r="AB41" s="419">
        <f ca="1">IF($B41&lt;Main!$B$10,0,(VLOOKUP(Y41,'Survival Probability'!$A$3:$F$98,6)/(1+Main!$B$5)^(OptimumBenefits!Y41-OptimumBenefits!$A41))*(VLOOKUP(Y41,'Survival Probability'!$A$3:$F$98,3)/VLOOKUP($A41,'Survival Probability'!$A$3:$F$98,3)))</f>
        <v>11.028620646786582</v>
      </c>
      <c r="AC41" s="282">
        <f t="shared" si="8"/>
        <v>0</v>
      </c>
      <c r="AD41" s="200">
        <f t="shared" ref="AD41:CO41" si="2373">AD40</f>
        <v>30</v>
      </c>
      <c r="AE41" s="416">
        <f>IF($B41&lt;Main!$B$10,0,HLOOKUP(AD41,ReplacementRates!$A$3:$BE$59,ReplacementRates!$A40-5,1))*IF(Main!$B$30=1,Main!$B$31,(IF(OptimumBenefits!$B41&lt;20,Main!$B$31,IF(OptimumBenefits!$B41&lt;25,Main!$B$32,IF(OptimumBenefits!$B41&lt;30,Main!$B$33,Main!$B$34)))))*OptimumBenefits!$B41</f>
        <v>0.93600000000000005</v>
      </c>
      <c r="AF41" s="418">
        <f ca="1">AE41*IF($B41=Salary!$B41,Salary!$I41,"")</f>
        <v>89720.394784216085</v>
      </c>
      <c r="AG41" s="419">
        <f ca="1">IF($B41&lt;Main!$B$10,0,(VLOOKUP(AD41,'Survival Probability'!$A$3:$F$98,6)/(1+Main!$B$5)^(OptimumBenefits!AD41-OptimumBenefits!$A41))*(VLOOKUP(AD41,'Survival Probability'!$A$3:$F$98,3)/VLOOKUP($A41,'Survival Probability'!$A$3:$F$98,3)))</f>
        <v>10.304687887070761</v>
      </c>
      <c r="AH41" s="282">
        <f t="shared" si="10"/>
        <v>0</v>
      </c>
      <c r="AI41" s="200">
        <f t="shared" ref="AI41:CT41" si="2374">AI40</f>
        <v>31</v>
      </c>
      <c r="AJ41" s="416">
        <f>IF($B41&lt;Main!$B$10,0,HLOOKUP(AI41,ReplacementRates!$A$3:$BE$59,ReplacementRates!$A40-5,1))*IF(Main!$B$30=1,Main!$B$31,(IF(OptimumBenefits!$B41&lt;20,Main!$B$31,IF(OptimumBenefits!$B41&lt;25,Main!$B$32,IF(OptimumBenefits!$B41&lt;30,Main!$B$33,Main!$B$34)))))*OptimumBenefits!$B41</f>
        <v>0.93600000000000005</v>
      </c>
      <c r="AK41" s="418">
        <f ca="1">AJ41*IF($B41=Salary!$B41,Salary!$I41,"")</f>
        <v>89720.394784216085</v>
      </c>
      <c r="AL41" s="419">
        <f ca="1">IF($B41&lt;Main!$B$10,0,(VLOOKUP(AI41,'Survival Probability'!$A$3:$F$98,6)/(1+Main!$B$5)^(OptimumBenefits!AI41-OptimumBenefits!$A41))*(VLOOKUP(AI41,'Survival Probability'!$A$3:$F$98,3)/VLOOKUP($A41,'Survival Probability'!$A$3:$F$98,3)))</f>
        <v>9.6281311982166287</v>
      </c>
      <c r="AM41" s="282">
        <f t="shared" si="12"/>
        <v>0</v>
      </c>
      <c r="AN41" s="200">
        <f t="shared" ref="AN41:CY41" si="2375">AN40</f>
        <v>32</v>
      </c>
      <c r="AO41" s="416">
        <f>IF($B41&lt;Main!$B$10,0,HLOOKUP(AN41,ReplacementRates!$A$3:$BE$59,ReplacementRates!$A40-5,1))*IF(Main!$B$30=1,Main!$B$31,(IF(OptimumBenefits!$B41&lt;20,Main!$B$31,IF(OptimumBenefits!$B41&lt;25,Main!$B$32,IF(OptimumBenefits!$B41&lt;30,Main!$B$33,Main!$B$34)))))*OptimumBenefits!$B41</f>
        <v>0.93600000000000005</v>
      </c>
      <c r="AP41" s="418">
        <f ca="1">AO41*IF($B41=Salary!$B41,Salary!$I41,"")</f>
        <v>89720.394784216085</v>
      </c>
      <c r="AQ41" s="419">
        <f ca="1">IF($B41&lt;Main!$B$10,0,(VLOOKUP(AN41,'Survival Probability'!$A$3:$F$98,6)/(1+Main!$B$5)^(OptimumBenefits!AN41-OptimumBenefits!$A41))*(VLOOKUP(AN41,'Survival Probability'!$A$3:$F$98,3)/VLOOKUP($A41,'Survival Probability'!$A$3:$F$98,3)))</f>
        <v>8.9958124641044694</v>
      </c>
      <c r="AR41" s="282">
        <f t="shared" si="14"/>
        <v>0</v>
      </c>
      <c r="AS41" s="200">
        <f t="shared" ref="AS41:DD41" si="2376">AS40</f>
        <v>33</v>
      </c>
      <c r="AT41" s="416">
        <f>IF($B41&lt;Main!$B$10,0,HLOOKUP(AS41,ReplacementRates!$A$3:$BE$59,ReplacementRates!$A40-5,1))*IF(Main!$B$30=1,Main!$B$31,(IF(OptimumBenefits!$B41&lt;20,Main!$B$31,IF(OptimumBenefits!$B41&lt;25,Main!$B$32,IF(OptimumBenefits!$B41&lt;30,Main!$B$33,Main!$B$34)))))*OptimumBenefits!$B41</f>
        <v>0.93600000000000005</v>
      </c>
      <c r="AU41" s="418">
        <f ca="1">AT41*IF($B41=Salary!$B41,Salary!$I41,"")</f>
        <v>89720.394784216085</v>
      </c>
      <c r="AV41" s="419">
        <f ca="1">IF($B41&lt;Main!$B$10,0,(VLOOKUP(AS41,'Survival Probability'!$A$3:$F$98,6)/(1+Main!$B$5)^(OptimumBenefits!AS41-OptimumBenefits!$A41))*(VLOOKUP(AS41,'Survival Probability'!$A$3:$F$98,3)/VLOOKUP($A41,'Survival Probability'!$A$3:$F$98,3)))</f>
        <v>8.4048573955217716</v>
      </c>
      <c r="AW41" s="282">
        <f t="shared" si="16"/>
        <v>0</v>
      </c>
      <c r="AX41" s="200">
        <f t="shared" ref="AX41:DI41" si="2377">AX40</f>
        <v>34</v>
      </c>
      <c r="AY41" s="416">
        <f>IF($B41&lt;Main!$B$10,0,HLOOKUP(AX41,ReplacementRates!$A$3:$BE$59,ReplacementRates!$A40-5,1))*IF(Main!$B$30=1,Main!$B$31,(IF(OptimumBenefits!$B41&lt;20,Main!$B$31,IF(OptimumBenefits!$B41&lt;25,Main!$B$32,IF(OptimumBenefits!$B41&lt;30,Main!$B$33,Main!$B$34)))))*OptimumBenefits!$B41</f>
        <v>0.93600000000000005</v>
      </c>
      <c r="AZ41" s="418">
        <f ca="1">AY41*IF($B41=Salary!$B41,Salary!$I41,"")</f>
        <v>89720.394784216085</v>
      </c>
      <c r="BA41" s="419">
        <f ca="1">IF($B41&lt;Main!$B$10,0,(VLOOKUP(AX41,'Survival Probability'!$A$3:$F$98,6)/(1+Main!$B$5)^(OptimumBenefits!AX41-OptimumBenefits!$A41))*(VLOOKUP(AX41,'Survival Probability'!$A$3:$F$98,3)/VLOOKUP($A41,'Survival Probability'!$A$3:$F$98,3)))</f>
        <v>7.8525778001249487</v>
      </c>
      <c r="BB41" s="282">
        <f t="shared" si="18"/>
        <v>0</v>
      </c>
      <c r="BC41" s="200">
        <f t="shared" ref="BC41:DN41" si="2378">BC40</f>
        <v>35</v>
      </c>
      <c r="BD41" s="416">
        <f>IF($B41&lt;Main!$B$10,0,HLOOKUP(BC41,ReplacementRates!$A$3:$BE$59,ReplacementRates!$A40-5,1))*IF(Main!$B$30=1,Main!$B$31,(IF(OptimumBenefits!$B41&lt;20,Main!$B$31,IF(OptimumBenefits!$B41&lt;25,Main!$B$32,IF(OptimumBenefits!$B41&lt;30,Main!$B$33,Main!$B$34)))))*OptimumBenefits!$B41</f>
        <v>0.93600000000000005</v>
      </c>
      <c r="BE41" s="418">
        <f ca="1">BD41*IF($B41=Salary!$B41,Salary!$I41,"")</f>
        <v>89720.394784216085</v>
      </c>
      <c r="BF41" s="419">
        <f ca="1">IF($B41&lt;Main!$B$10,0,(VLOOKUP(BC41,'Survival Probability'!$A$3:$F$98,6)/(1+Main!$B$5)^(OptimumBenefits!BC41-OptimumBenefits!$A41))*(VLOOKUP(BC41,'Survival Probability'!$A$3:$F$98,3)/VLOOKUP($A41,'Survival Probability'!$A$3:$F$98,3)))</f>
        <v>7.3364639089607087</v>
      </c>
      <c r="BG41" s="282">
        <f t="shared" si="20"/>
        <v>0</v>
      </c>
      <c r="BH41" s="200">
        <f t="shared" ref="BH41:DS41" si="2379">BH40</f>
        <v>36</v>
      </c>
      <c r="BI41" s="416">
        <f>IF($B41&lt;Main!$B$10,0,HLOOKUP(BH41,ReplacementRates!$A$3:$BE$59,ReplacementRates!$A40-5,1))*IF(Main!$B$30=1,Main!$B$31,(IF(OptimumBenefits!$B41&lt;20,Main!$B$31,IF(OptimumBenefits!$B41&lt;25,Main!$B$32,IF(OptimumBenefits!$B41&lt;30,Main!$B$33,Main!$B$34)))))*OptimumBenefits!$B41</f>
        <v>0.93600000000000005</v>
      </c>
      <c r="BJ41" s="418">
        <f ca="1">BI41*IF($B41=Salary!$B41,Salary!$I41,"")</f>
        <v>89720.394784216085</v>
      </c>
      <c r="BK41" s="419">
        <f ca="1">IF($B41&lt;Main!$B$10,0,(VLOOKUP(BH41,'Survival Probability'!$A$3:$F$98,6)/(1+Main!$B$5)^(OptimumBenefits!BH41-OptimumBenefits!$A41))*(VLOOKUP(BH41,'Survival Probability'!$A$3:$F$98,3)/VLOOKUP($A41,'Survival Probability'!$A$3:$F$98,3)))</f>
        <v>6.8541683956821338</v>
      </c>
      <c r="BL41" s="282">
        <f t="shared" si="22"/>
        <v>0</v>
      </c>
      <c r="BM41" s="200">
        <f t="shared" ref="BM41:DX41" si="2380">BM40</f>
        <v>37</v>
      </c>
      <c r="BN41" s="416">
        <f>IF($B41&lt;Main!$B$10,0,HLOOKUP(BM41,ReplacementRates!$A$3:$BE$59,ReplacementRates!$A40-5,1))*IF(Main!$B$30=1,Main!$B$31,(IF(OptimumBenefits!$B41&lt;20,Main!$B$31,IF(OptimumBenefits!$B41&lt;25,Main!$B$32,IF(OptimumBenefits!$B41&lt;30,Main!$B$33,Main!$B$34)))))*OptimumBenefits!$B41</f>
        <v>0.93600000000000005</v>
      </c>
      <c r="BO41" s="418">
        <f ca="1">BN41*IF($B41=Salary!$B41,Salary!$I41,"")</f>
        <v>89720.394784216085</v>
      </c>
      <c r="BP41" s="419">
        <f ca="1">IF($B41&lt;Main!$B$10,0,(VLOOKUP(BM41,'Survival Probability'!$A$3:$F$98,6)/(1+Main!$B$5)^(OptimumBenefits!BM41-OptimumBenefits!$A41))*(VLOOKUP(BM41,'Survival Probability'!$A$3:$F$98,3)/VLOOKUP($A41,'Survival Probability'!$A$3:$F$98,3)))</f>
        <v>6.4034276135222425</v>
      </c>
      <c r="BQ41" s="282">
        <f t="shared" si="24"/>
        <v>0</v>
      </c>
      <c r="BR41" s="200">
        <f t="shared" ref="BR41:EC41" si="2381">BR40</f>
        <v>38</v>
      </c>
      <c r="BS41" s="416">
        <f>IF($B41&lt;Main!$B$10,0,HLOOKUP(BR41,ReplacementRates!$A$3:$BE$59,ReplacementRates!$A40-5,1))*IF(Main!$B$30=1,Main!$B$31,(IF(OptimumBenefits!$B41&lt;20,Main!$B$31,IF(OptimumBenefits!$B41&lt;25,Main!$B$32,IF(OptimumBenefits!$B41&lt;30,Main!$B$33,Main!$B$34)))))*OptimumBenefits!$B41</f>
        <v>0.93600000000000005</v>
      </c>
      <c r="BT41" s="418">
        <f ca="1">BS41*IF($B41=Salary!$B41,Salary!$I41,"")</f>
        <v>89720.394784216085</v>
      </c>
      <c r="BU41" s="419">
        <f ca="1">IF($B41&lt;Main!$B$10,0,(VLOOKUP(BR41,'Survival Probability'!$A$3:$F$98,6)/(1+Main!$B$5)^(OptimumBenefits!BR41-OptimumBenefits!$A41))*(VLOOKUP(BR41,'Survival Probability'!$A$3:$F$98,3)/VLOOKUP($A41,'Survival Probability'!$A$3:$F$98,3)))</f>
        <v>5.9822041233690566</v>
      </c>
      <c r="BV41" s="282">
        <f t="shared" si="26"/>
        <v>0</v>
      </c>
      <c r="BW41" s="200">
        <f t="shared" ref="BW41:EH41" si="2382">BW40</f>
        <v>39</v>
      </c>
      <c r="BX41" s="416">
        <f>IF($B41&lt;Main!$B$10,0,HLOOKUP(BW41,ReplacementRates!$A$3:$BE$59,ReplacementRates!$A40-5,1))*IF(Main!$B$30=1,Main!$B$31,(IF(OptimumBenefits!$B41&lt;20,Main!$B$31,IF(OptimumBenefits!$B41&lt;25,Main!$B$32,IF(OptimumBenefits!$B41&lt;30,Main!$B$33,Main!$B$34)))))*OptimumBenefits!$B41</f>
        <v>0.93600000000000005</v>
      </c>
      <c r="BY41" s="418">
        <f ca="1">BX41*IF($B41=Salary!$B41,Salary!$I41,"")</f>
        <v>89720.394784216085</v>
      </c>
      <c r="BZ41" s="419">
        <f ca="1">IF($B41&lt;Main!$B$10,0,(VLOOKUP(BW41,'Survival Probability'!$A$3:$F$98,6)/(1+Main!$B$5)^(OptimumBenefits!BW41-OptimumBenefits!$A41))*(VLOOKUP(BW41,'Survival Probability'!$A$3:$F$98,3)/VLOOKUP($A41,'Survival Probability'!$A$3:$F$98,3)))</f>
        <v>5.5885893924679655</v>
      </c>
      <c r="CA41" s="282">
        <f t="shared" si="28"/>
        <v>0</v>
      </c>
      <c r="CB41" s="200">
        <f t="shared" ref="CB41:EM41" si="2383">CB40</f>
        <v>40</v>
      </c>
      <c r="CC41" s="416">
        <f>IF($B41&lt;Main!$B$10,0,HLOOKUP(CB41,ReplacementRates!$A$3:$BE$59,ReplacementRates!$A40-5,1))*IF(Main!$B$30=1,Main!$B$31,(IF(OptimumBenefits!$B41&lt;20,Main!$B$31,IF(OptimumBenefits!$B41&lt;25,Main!$B$32,IF(OptimumBenefits!$B41&lt;30,Main!$B$33,Main!$B$34)))))*OptimumBenefits!$B41</f>
        <v>0.93600000000000005</v>
      </c>
      <c r="CD41" s="418">
        <f ca="1">CC41*IF($B41=Salary!$B41,Salary!$I41,"")</f>
        <v>89720.394784216085</v>
      </c>
      <c r="CE41" s="419">
        <f ca="1">IF($B41&lt;Main!$B$10,0,(VLOOKUP(CB41,'Survival Probability'!$A$3:$F$98,6)/(1+Main!$B$5)^(OptimumBenefits!CB41-OptimumBenefits!$A41))*(VLOOKUP(CB41,'Survival Probability'!$A$3:$F$98,3)/VLOOKUP($A41,'Survival Probability'!$A$3:$F$98,3)))</f>
        <v>5.2207941310381418</v>
      </c>
      <c r="CF41" s="282">
        <f t="shared" si="30"/>
        <v>0</v>
      </c>
      <c r="CG41" s="200">
        <f t="shared" ref="CG41:ER41" si="2384">CG40</f>
        <v>41</v>
      </c>
      <c r="CH41" s="416">
        <f>IF($B41&lt;Main!$B$10,0,HLOOKUP(CG41,ReplacementRates!$A$3:$BE$59,ReplacementRates!$A40-5,1))*IF(Main!$B$30=1,Main!$B$31,(IF(OptimumBenefits!$B41&lt;20,Main!$B$31,IF(OptimumBenefits!$B41&lt;25,Main!$B$32,IF(OptimumBenefits!$B41&lt;30,Main!$B$33,Main!$B$34)))))*OptimumBenefits!$B41</f>
        <v>0.93600000000000005</v>
      </c>
      <c r="CI41" s="418">
        <f ca="1">CH41*IF($B41=Salary!$B41,Salary!$I41,"")</f>
        <v>89720.394784216085</v>
      </c>
      <c r="CJ41" s="419">
        <f ca="1">IF($B41&lt;Main!$B$10,0,(VLOOKUP(CG41,'Survival Probability'!$A$3:$F$98,6)/(1+Main!$B$5)^(OptimumBenefits!CG41-OptimumBenefits!$A41))*(VLOOKUP(CG41,'Survival Probability'!$A$3:$F$98,3)/VLOOKUP($A41,'Survival Probability'!$A$3:$F$98,3)))</f>
        <v>4.8771432045526231</v>
      </c>
      <c r="CK41" s="282">
        <f t="shared" si="32"/>
        <v>0</v>
      </c>
      <c r="CL41" s="200">
        <f t="shared" ref="CL41:EW41" si="2385">CL40</f>
        <v>42</v>
      </c>
      <c r="CM41" s="416">
        <f>IF($B41&lt;Main!$B$10,0,HLOOKUP(CL41,ReplacementRates!$A$3:$BE$59,ReplacementRates!$A40-5,1))*IF(Main!$B$30=1,Main!$B$31,(IF(OptimumBenefits!$B41&lt;20,Main!$B$31,IF(OptimumBenefits!$B41&lt;25,Main!$B$32,IF(OptimumBenefits!$B41&lt;30,Main!$B$33,Main!$B$34)))))*OptimumBenefits!$B41</f>
        <v>0.93600000000000005</v>
      </c>
      <c r="CN41" s="418">
        <f ca="1">CM41*IF($B41=Salary!$B41,Salary!$I41,"")</f>
        <v>89720.394784216085</v>
      </c>
      <c r="CO41" s="419">
        <f ca="1">IF($B41&lt;Main!$B$10,0,(VLOOKUP(CL41,'Survival Probability'!$A$3:$F$98,6)/(1+Main!$B$5)^(OptimumBenefits!CL41-OptimumBenefits!$A41))*(VLOOKUP(CL41,'Survival Probability'!$A$3:$F$98,3)/VLOOKUP($A41,'Survival Probability'!$A$3:$F$98,3)))</f>
        <v>4.5559104216083774</v>
      </c>
      <c r="CP41" s="282">
        <f t="shared" si="34"/>
        <v>0</v>
      </c>
      <c r="CQ41" s="200">
        <f t="shared" ref="CQ41:FB41" si="2386">CQ40</f>
        <v>43</v>
      </c>
      <c r="CR41" s="416">
        <f>IF($B41&lt;Main!$B$10,0,HLOOKUP(CQ41,ReplacementRates!$A$3:$BE$59,ReplacementRates!$A40-5,1))*IF(Main!$B$30=1,Main!$B$31,(IF(OptimumBenefits!$B41&lt;20,Main!$B$31,IF(OptimumBenefits!$B41&lt;25,Main!$B$32,IF(OptimumBenefits!$B41&lt;30,Main!$B$33,Main!$B$34)))))*OptimumBenefits!$B41</f>
        <v>0.93600000000000005</v>
      </c>
      <c r="CS41" s="418">
        <f ca="1">CR41*IF($B41=Salary!$B41,Salary!$I41,"")</f>
        <v>89720.394784216085</v>
      </c>
      <c r="CT41" s="419">
        <f ca="1">IF($B41&lt;Main!$B$10,0,(VLOOKUP(CQ41,'Survival Probability'!$A$3:$F$98,6)/(1+Main!$B$5)^(OptimumBenefits!CQ41-OptimumBenefits!$A41))*(VLOOKUP(CQ41,'Survival Probability'!$A$3:$F$98,3)/VLOOKUP($A41,'Survival Probability'!$A$3:$F$98,3)))</f>
        <v>4.2556629430891046</v>
      </c>
      <c r="CU41" s="282">
        <f t="shared" si="36"/>
        <v>0</v>
      </c>
      <c r="CV41" s="200">
        <f t="shared" ref="CV41:FG41" si="2387">CV40</f>
        <v>44</v>
      </c>
      <c r="CW41" s="416">
        <f>IF($B41&lt;Main!$B$10,0,HLOOKUP(CV41,ReplacementRates!$A$3:$BE$59,ReplacementRates!$A40-5,1))*IF(Main!$B$30=1,Main!$B$31,(IF(OptimumBenefits!$B41&lt;20,Main!$B$31,IF(OptimumBenefits!$B41&lt;25,Main!$B$32,IF(OptimumBenefits!$B41&lt;30,Main!$B$33,Main!$B$34)))))*OptimumBenefits!$B41</f>
        <v>0.93600000000000005</v>
      </c>
      <c r="CX41" s="418">
        <f ca="1">CW41*IF($B41=Salary!$B41,Salary!$I41,"")</f>
        <v>89720.394784216085</v>
      </c>
      <c r="CY41" s="419">
        <f ca="1">IF($B41&lt;Main!$B$10,0,(VLOOKUP(CV41,'Survival Probability'!$A$3:$F$98,6)/(1+Main!$B$5)^(OptimumBenefits!CV41-OptimumBenefits!$A41))*(VLOOKUP(CV41,'Survival Probability'!$A$3:$F$98,3)/VLOOKUP($A41,'Survival Probability'!$A$3:$F$98,3)))</f>
        <v>3.9750533481214636</v>
      </c>
      <c r="CZ41" s="282">
        <f t="shared" si="38"/>
        <v>0</v>
      </c>
      <c r="DA41" s="200">
        <f t="shared" ref="DA41:FL41" si="2388">DA40</f>
        <v>45</v>
      </c>
      <c r="DB41" s="416">
        <f>IF($B41&lt;Main!$B$10,0,HLOOKUP(DA41,ReplacementRates!$A$3:$BE$59,ReplacementRates!$A40-5,1))*IF(Main!$B$30=1,Main!$B$31,(IF(OptimumBenefits!$B41&lt;20,Main!$B$31,IF(OptimumBenefits!$B41&lt;25,Main!$B$32,IF(OptimumBenefits!$B41&lt;30,Main!$B$33,Main!$B$34)))))*OptimumBenefits!$B41</f>
        <v>0.93600000000000005</v>
      </c>
      <c r="DC41" s="418">
        <f ca="1">DB41*IF($B41=Salary!$B41,Salary!$I41,"")</f>
        <v>89720.394784216085</v>
      </c>
      <c r="DD41" s="419">
        <f ca="1">IF($B41&lt;Main!$B$10,0,(VLOOKUP(DA41,'Survival Probability'!$A$3:$F$98,6)/(1+Main!$B$5)^(OptimumBenefits!DA41-OptimumBenefits!$A41))*(VLOOKUP(DA41,'Survival Probability'!$A$3:$F$98,3)/VLOOKUP($A41,'Survival Probability'!$A$3:$F$98,3)))</f>
        <v>67.423482510234919</v>
      </c>
      <c r="DE41" s="282">
        <f t="shared" si="40"/>
        <v>0</v>
      </c>
      <c r="DF41" s="200">
        <f t="shared" ref="DF41:FQ41" si="2389">DF40</f>
        <v>46</v>
      </c>
      <c r="DG41" s="416">
        <f>IF($B41&lt;Main!$B$10,0,HLOOKUP(DF41,ReplacementRates!$A$3:$BE$59,ReplacementRates!$A40-5,1))*IF(Main!$B$30=1,Main!$B$31,(IF(OptimumBenefits!$B41&lt;20,Main!$B$31,IF(OptimumBenefits!$B41&lt;25,Main!$B$32,IF(OptimumBenefits!$B41&lt;30,Main!$B$33,Main!$B$34)))))*OptimumBenefits!$B41</f>
        <v>0.93600000000000005</v>
      </c>
      <c r="DH41" s="418">
        <f ca="1">DG41*IF($B41=Salary!$B41,Salary!$I41,"")</f>
        <v>89720.394784216085</v>
      </c>
      <c r="DI41" s="419">
        <f ca="1">IF($B41&lt;Main!$B$10,0,(VLOOKUP(DF41,'Survival Probability'!$A$3:$F$98,6)/(1+Main!$B$5)^(OptimumBenefits!DF41-OptimumBenefits!$A41))*(VLOOKUP(DF41,'Survival Probability'!$A$3:$F$98,3)/VLOOKUP($A41,'Survival Probability'!$A$3:$F$98,3)))</f>
        <v>62.58415274057343</v>
      </c>
      <c r="DJ41" s="282">
        <f t="shared" si="42"/>
        <v>0</v>
      </c>
      <c r="DK41" s="200">
        <f t="shared" ref="DK41:FV41" si="2390">DK40</f>
        <v>47</v>
      </c>
      <c r="DL41" s="416">
        <f>IF($B41&lt;Main!$B$10,0,HLOOKUP(DK41,ReplacementRates!$A$3:$BE$59,ReplacementRates!$A40-5,1))*IF(Main!$B$30=1,Main!$B$31,(IF(OptimumBenefits!$B41&lt;20,Main!$B$31,IF(OptimumBenefits!$B41&lt;25,Main!$B$32,IF(OptimumBenefits!$B41&lt;30,Main!$B$33,Main!$B$34)))))*OptimumBenefits!$B41</f>
        <v>0.93600000000000005</v>
      </c>
      <c r="DM41" s="418">
        <f ca="1">DL41*IF($B41=Salary!$B41,Salary!$I41,"")</f>
        <v>89720.394784216085</v>
      </c>
      <c r="DN41" s="419">
        <f ca="1">IF($B41&lt;Main!$B$10,0,(VLOOKUP(DK41,'Survival Probability'!$A$3:$F$98,6)/(1+Main!$B$5)^(OptimumBenefits!DK41-OptimumBenefits!$A41))*(VLOOKUP(DK41,'Survival Probability'!$A$3:$F$98,3)/VLOOKUP($A41,'Survival Probability'!$A$3:$F$98,3)))</f>
        <v>58.07111552121173</v>
      </c>
      <c r="DO41" s="282">
        <f t="shared" si="44"/>
        <v>0</v>
      </c>
      <c r="DP41" s="200">
        <f t="shared" ref="DP41:GA41" si="2391">DP40</f>
        <v>48</v>
      </c>
      <c r="DQ41" s="416">
        <f>IF($B41&lt;Main!$B$10,0,HLOOKUP(DP41,ReplacementRates!$A$3:$BE$59,ReplacementRates!$A40-5,1))*IF(Main!$B$30=1,Main!$B$31,(IF(OptimumBenefits!$B41&lt;20,Main!$B$31,IF(OptimumBenefits!$B41&lt;25,Main!$B$32,IF(OptimumBenefits!$B41&lt;30,Main!$B$33,Main!$B$34)))))*OptimumBenefits!$B41</f>
        <v>0.93600000000000005</v>
      </c>
      <c r="DR41" s="418">
        <f ca="1">DQ41*IF($B41=Salary!$B41,Salary!$I41,"")</f>
        <v>89720.394784216085</v>
      </c>
      <c r="DS41" s="419">
        <f ca="1">IF($B41&lt;Main!$B$10,0,(VLOOKUP(DP41,'Survival Probability'!$A$3:$F$98,6)/(1+Main!$B$5)^(OptimumBenefits!DP41-OptimumBenefits!$A41))*(VLOOKUP(DP41,'Survival Probability'!$A$3:$F$98,3)/VLOOKUP($A41,'Survival Probability'!$A$3:$F$98,3)))</f>
        <v>53.862893160077348</v>
      </c>
      <c r="DT41" s="282">
        <f t="shared" si="46"/>
        <v>0</v>
      </c>
      <c r="DU41" s="200">
        <f t="shared" ref="DU41:GF41" si="2392">DU40</f>
        <v>49</v>
      </c>
      <c r="DV41" s="416">
        <f>IF($B41&lt;Main!$B$10,0,HLOOKUP(DU41,ReplacementRates!$A$3:$BE$59,ReplacementRates!$A40-5,1))*IF(Main!$B$30=1,Main!$B$31,(IF(OptimumBenefits!$B41&lt;20,Main!$B$31,IF(OptimumBenefits!$B41&lt;25,Main!$B$32,IF(OptimumBenefits!$B41&lt;30,Main!$B$33,Main!$B$34)))))*OptimumBenefits!$B41</f>
        <v>0.93600000000000005</v>
      </c>
      <c r="DW41" s="418">
        <f ca="1">DV41*IF($B41=Salary!$B41,Salary!$I41,"")</f>
        <v>89720.394784216085</v>
      </c>
      <c r="DX41" s="419">
        <f ca="1">IF($B41&lt;Main!$B$10,0,(VLOOKUP(DU41,'Survival Probability'!$A$3:$F$98,6)/(1+Main!$B$5)^(OptimumBenefits!DU41-OptimumBenefits!$A41))*(VLOOKUP(DU41,'Survival Probability'!$A$3:$F$98,3)/VLOOKUP($A41,'Survival Probability'!$A$3:$F$98,3)))</f>
        <v>49.939400947244785</v>
      </c>
      <c r="DY41" s="282">
        <f t="shared" si="48"/>
        <v>0</v>
      </c>
      <c r="DZ41" s="200">
        <f t="shared" ref="DZ41:GK41" si="2393">DZ40</f>
        <v>50</v>
      </c>
      <c r="EA41" s="416">
        <f>IF($B41&lt;Main!$B$10,0,HLOOKUP(DZ41,ReplacementRates!$A$3:$BE$59,ReplacementRates!$A40-5,1))*IF(Main!$B$30=1,Main!$B$31,(IF(OptimumBenefits!$B41&lt;20,Main!$B$31,IF(OptimumBenefits!$B41&lt;25,Main!$B$32,IF(OptimumBenefits!$B41&lt;30,Main!$B$33,Main!$B$34)))))*OptimumBenefits!$B41</f>
        <v>0.93600000000000005</v>
      </c>
      <c r="EB41" s="418">
        <f ca="1">EA41*IF($B41=Salary!$B41,Salary!$I41,"")</f>
        <v>89720.394784216085</v>
      </c>
      <c r="EC41" s="419">
        <f ca="1">IF($B41&lt;Main!$B$10,0,(VLOOKUP(DZ41,'Survival Probability'!$A$3:$F$98,6)/(1+Main!$B$5)^(OptimumBenefits!DZ41-OptimumBenefits!$A41))*(VLOOKUP(DZ41,'Survival Probability'!$A$3:$F$98,3)/VLOOKUP($A41,'Survival Probability'!$A$3:$F$98,3)))</f>
        <v>46.281860327595545</v>
      </c>
      <c r="ED41" s="282">
        <f t="shared" si="50"/>
        <v>0</v>
      </c>
      <c r="EE41" s="200">
        <f t="shared" ref="EE41:GP41" si="2394">EE40</f>
        <v>51</v>
      </c>
      <c r="EF41" s="416">
        <f>IF($B41&lt;Main!$B$10,0,HLOOKUP(EE41,ReplacementRates!$A$3:$BE$59,ReplacementRates!$A40-5,1))*IF(Main!$B$30=1,Main!$B$31,(IF(OptimumBenefits!$B41&lt;20,Main!$B$31,IF(OptimumBenefits!$B41&lt;25,Main!$B$32,IF(OptimumBenefits!$B41&lt;30,Main!$B$33,Main!$B$34)))))*OptimumBenefits!$B41</f>
        <v>0.93600000000000005</v>
      </c>
      <c r="EG41" s="418">
        <f ca="1">EF41*IF($B41=Salary!$B41,Salary!$I41,"")</f>
        <v>89720.394784216085</v>
      </c>
      <c r="EH41" s="419">
        <f ca="1">IF($B41&lt;Main!$B$10,0,(VLOOKUP(EE41,'Survival Probability'!$A$3:$F$98,6)/(1+Main!$B$5)^(OptimumBenefits!EE41-OptimumBenefits!$A41))*(VLOOKUP(EE41,'Survival Probability'!$A$3:$F$98,3)/VLOOKUP($A41,'Survival Probability'!$A$3:$F$98,3)))</f>
        <v>42.872716762542879</v>
      </c>
      <c r="EI41" s="282">
        <f t="shared" si="52"/>
        <v>0</v>
      </c>
      <c r="EJ41" s="200">
        <f t="shared" ref="EJ41:GU41" si="2395">EJ40</f>
        <v>52</v>
      </c>
      <c r="EK41" s="416">
        <f>IF($B41&lt;Main!$B$10,0,HLOOKUP(EJ41,ReplacementRates!$A$3:$BE$59,ReplacementRates!$A40-5,1))*IF(Main!$B$30=1,Main!$B$31,(IF(OptimumBenefits!$B41&lt;20,Main!$B$31,IF(OptimumBenefits!$B41&lt;25,Main!$B$32,IF(OptimumBenefits!$B41&lt;30,Main!$B$33,Main!$B$34)))))*OptimumBenefits!$B41</f>
        <v>0.93600000000000005</v>
      </c>
      <c r="EL41" s="418">
        <f ca="1">EK41*IF($B41=Salary!$B41,Salary!$I41,"")</f>
        <v>89720.394784216085</v>
      </c>
      <c r="EM41" s="419">
        <f ca="1">IF($B41&lt;Main!$B$10,0,(VLOOKUP(EJ41,'Survival Probability'!$A$3:$F$98,6)/(1+Main!$B$5)^(OptimumBenefits!EJ41-OptimumBenefits!$A41))*(VLOOKUP(EJ41,'Survival Probability'!$A$3:$F$98,3)/VLOOKUP($A41,'Survival Probability'!$A$3:$F$98,3)))</f>
        <v>39.695561919650416</v>
      </c>
      <c r="EN41" s="282">
        <f t="shared" si="54"/>
        <v>0</v>
      </c>
      <c r="EO41" s="200">
        <f t="shared" ref="EO41:GZ41" si="2396">EO40</f>
        <v>53</v>
      </c>
      <c r="EP41" s="416">
        <f>IF($B41&lt;Main!$B$10,0,HLOOKUP(EO41,ReplacementRates!$A$3:$BE$59,ReplacementRates!$A40-5,1))*IF(Main!$B$30=1,Main!$B$31,(IF(OptimumBenefits!$B41&lt;20,Main!$B$31,IF(OptimumBenefits!$B41&lt;25,Main!$B$32,IF(OptimumBenefits!$B41&lt;30,Main!$B$33,Main!$B$34)))))*OptimumBenefits!$B41</f>
        <v>0.93600000000000005</v>
      </c>
      <c r="EQ41" s="418">
        <f ca="1">EP41*IF($B41=Salary!$B41,Salary!$I41,"")</f>
        <v>89720.394784216085</v>
      </c>
      <c r="ER41" s="419">
        <f ca="1">IF($B41&lt;Main!$B$10,0,(VLOOKUP(EO41,'Survival Probability'!$A$3:$F$98,6)/(1+Main!$B$5)^(OptimumBenefits!EO41-OptimumBenefits!$A41))*(VLOOKUP(EO41,'Survival Probability'!$A$3:$F$98,3)/VLOOKUP($A41,'Survival Probability'!$A$3:$F$98,3)))</f>
        <v>36.735076769146879</v>
      </c>
      <c r="ES41" s="282">
        <f t="shared" si="56"/>
        <v>0</v>
      </c>
      <c r="ET41" s="200">
        <f t="shared" ref="ET41:HE41" si="2397">ET40</f>
        <v>54</v>
      </c>
      <c r="EU41" s="416">
        <f>IF($B41&lt;Main!$B$10,0,HLOOKUP(ET41,ReplacementRates!$A$3:$BE$59,ReplacementRates!$A40-5,1))*IF(Main!$B$30=1,Main!$B$31,(IF(OptimumBenefits!$B41&lt;20,Main!$B$31,IF(OptimumBenefits!$B41&lt;25,Main!$B$32,IF(OptimumBenefits!$B41&lt;30,Main!$B$33,Main!$B$34)))))*OptimumBenefits!$B41</f>
        <v>0.93600000000000005</v>
      </c>
      <c r="EV41" s="418">
        <f ca="1">EU41*IF($B41=Salary!$B41,Salary!$I41,"")</f>
        <v>89720.394784216085</v>
      </c>
      <c r="EW41" s="419">
        <f ca="1">IF($B41&lt;Main!$B$10,0,(VLOOKUP(ET41,'Survival Probability'!$A$3:$F$98,6)/(1+Main!$B$5)^(OptimumBenefits!ET41-OptimumBenefits!$A41))*(VLOOKUP(ET41,'Survival Probability'!$A$3:$F$98,3)/VLOOKUP($A41,'Survival Probability'!$A$3:$F$98,3)))</f>
        <v>33.976941145640367</v>
      </c>
      <c r="EX41" s="282">
        <f t="shared" si="58"/>
        <v>0</v>
      </c>
      <c r="EY41" s="200">
        <f t="shared" ref="EY41:HJ41" si="2398">EY40</f>
        <v>55</v>
      </c>
      <c r="EZ41" s="416">
        <f>IF($B41&lt;Main!$B$10,0,HLOOKUP(EY41,ReplacementRates!$A$3:$BE$59,ReplacementRates!$A40-5,1))*IF(Main!$B$30=1,Main!$B$31,(IF(OptimumBenefits!$B41&lt;20,Main!$B$31,IF(OptimumBenefits!$B41&lt;25,Main!$B$32,IF(OptimumBenefits!$B41&lt;30,Main!$B$33,Main!$B$34)))))*OptimumBenefits!$B41</f>
        <v>0.93600000000000005</v>
      </c>
      <c r="FA41" s="418">
        <f ca="1">EZ41*IF($B41=Salary!$B41,Salary!$I41,"")</f>
        <v>89720.394784216085</v>
      </c>
      <c r="FB41" s="419">
        <f ca="1">IF($B41&lt;Main!$B$10,0,(VLOOKUP(EY41,'Survival Probability'!$A$3:$F$98,6)/(1+Main!$B$5)^(OptimumBenefits!EY41-OptimumBenefits!$A41))*(VLOOKUP(EY41,'Survival Probability'!$A$3:$F$98,3)/VLOOKUP($A41,'Survival Probability'!$A$3:$F$98,3)))</f>
        <v>31.407767110424032</v>
      </c>
      <c r="FC41" s="282">
        <f t="shared" si="60"/>
        <v>0</v>
      </c>
      <c r="FD41" s="200">
        <f t="shared" ref="FD41:HO41" si="2399">FD40</f>
        <v>56</v>
      </c>
      <c r="FE41" s="416">
        <f>IF($B41&lt;Main!$B$10,0,HLOOKUP(FD41,ReplacementRates!$A$3:$BE$59,ReplacementRates!$A40-5,1))*IF(Main!$B$30=1,Main!$B$31,(IF(OptimumBenefits!$B41&lt;20,Main!$B$31,IF(OptimumBenefits!$B41&lt;25,Main!$B$32,IF(OptimumBenefits!$B41&lt;30,Main!$B$33,Main!$B$34)))))*OptimumBenefits!$B41</f>
        <v>0.93600000000000005</v>
      </c>
      <c r="FF41" s="418">
        <f ca="1">FE41*IF($B41=Salary!$B41,Salary!$I41,"")</f>
        <v>89720.394784216085</v>
      </c>
      <c r="FG41" s="419">
        <f ca="1">IF($B41&lt;Main!$B$10,0,(VLOOKUP(FD41,'Survival Probability'!$A$3:$F$98,6)/(1+Main!$B$5)^(OptimumBenefits!FD41-OptimumBenefits!$A41))*(VLOOKUP(FD41,'Survival Probability'!$A$3:$F$98,3)/VLOOKUP($A41,'Survival Probability'!$A$3:$F$98,3)))</f>
        <v>29.01503841657923</v>
      </c>
      <c r="FH41" s="282">
        <f t="shared" si="62"/>
        <v>0</v>
      </c>
      <c r="FI41" s="200">
        <f t="shared" ref="FI41:HT41" si="2400">FI40</f>
        <v>57</v>
      </c>
      <c r="FJ41" s="416">
        <f>IF($B41&lt;Main!$B$10,0,HLOOKUP(FI41,ReplacementRates!$A$3:$BE$59,ReplacementRates!$A40-5,1))*IF(Main!$B$30=1,Main!$B$31,(IF(OptimumBenefits!$B41&lt;20,Main!$B$31,IF(OptimumBenefits!$B41&lt;25,Main!$B$32,IF(OptimumBenefits!$B41&lt;30,Main!$B$33,Main!$B$34)))))*OptimumBenefits!$B41</f>
        <v>0.93600000000000005</v>
      </c>
      <c r="FK41" s="418">
        <f ca="1">FJ41*IF($B41=Salary!$B41,Salary!$I41,"")</f>
        <v>89720.394784216085</v>
      </c>
      <c r="FL41" s="419">
        <f ca="1">IF($B41&lt;Main!$B$10,0,(VLOOKUP(FI41,'Survival Probability'!$A$3:$F$98,6)/(1+Main!$B$5)^(OptimumBenefits!FI41-OptimumBenefits!$A41))*(VLOOKUP(FI41,'Survival Probability'!$A$3:$F$98,3)/VLOOKUP($A41,'Survival Probability'!$A$3:$F$98,3)))</f>
        <v>26.787051609542207</v>
      </c>
      <c r="FM41" s="282">
        <f t="shared" si="64"/>
        <v>0</v>
      </c>
      <c r="FN41" s="200">
        <f t="shared" ref="FN41:HY41" si="2401">FN40</f>
        <v>58</v>
      </c>
      <c r="FO41" s="416">
        <f>IF($B41&lt;Main!$B$10,0,HLOOKUP(FN41,ReplacementRates!$A$3:$BE$59,ReplacementRates!$A40-5,1))*IF(Main!$B$30=1,Main!$B$31,(IF(OptimumBenefits!$B41&lt;20,Main!$B$31,IF(OptimumBenefits!$B41&lt;25,Main!$B$32,IF(OptimumBenefits!$B41&lt;30,Main!$B$33,Main!$B$34)))))*OptimumBenefits!$B41</f>
        <v>0.93600000000000005</v>
      </c>
      <c r="FP41" s="418">
        <f ca="1">FO41*IF($B41=Salary!$B41,Salary!$I41,"")</f>
        <v>89720.394784216085</v>
      </c>
      <c r="FQ41" s="419">
        <f ca="1">IF($B41&lt;Main!$B$10,0,(VLOOKUP(FN41,'Survival Probability'!$A$3:$F$98,6)/(1+Main!$B$5)^(OptimumBenefits!FN41-OptimumBenefits!$A41))*(VLOOKUP(FN41,'Survival Probability'!$A$3:$F$98,3)/VLOOKUP($A41,'Survival Probability'!$A$3:$F$98,3)))</f>
        <v>24.712968514639762</v>
      </c>
      <c r="FR41" s="282">
        <f t="shared" si="66"/>
        <v>0</v>
      </c>
      <c r="FS41" s="200">
        <f t="shared" ref="FS41:ID41" si="2402">FS40</f>
        <v>59</v>
      </c>
      <c r="FT41" s="416">
        <f>IF($B41&lt;Main!$B$10,0,HLOOKUP(FS41,ReplacementRates!$A$3:$BE$59,ReplacementRates!$A40-5,1))*IF(Main!$B$30=1,Main!$B$31,(IF(OptimumBenefits!$B41&lt;20,Main!$B$31,IF(OptimumBenefits!$B41&lt;25,Main!$B$32,IF(OptimumBenefits!$B41&lt;30,Main!$B$33,Main!$B$34)))))*OptimumBenefits!$B41</f>
        <v>0.93600000000000005</v>
      </c>
      <c r="FU41" s="418">
        <f ca="1">FT41*IF($B41=Salary!$B41,Salary!$I41,"")</f>
        <v>89720.394784216085</v>
      </c>
      <c r="FV41" s="419">
        <f ca="1">IF($B41&lt;Main!$B$10,0,(VLOOKUP(FS41,'Survival Probability'!$A$3:$F$98,6)/(1+Main!$B$5)^(OptimumBenefits!FS41-OptimumBenefits!$A41))*(VLOOKUP(FS41,'Survival Probability'!$A$3:$F$98,3)/VLOOKUP($A41,'Survival Probability'!$A$3:$F$98,3)))</f>
        <v>22.782637214733867</v>
      </c>
      <c r="FW41" s="282">
        <f t="shared" si="68"/>
        <v>0</v>
      </c>
      <c r="FX41" s="200">
        <f t="shared" ref="FX41:II41" si="2403">FX40</f>
        <v>60</v>
      </c>
      <c r="FY41" s="416">
        <f>IF($B41&lt;Main!$B$10,0,HLOOKUP(FX41,ReplacementRates!$A$3:$BE$59,ReplacementRates!$A40-5,1))*IF(Main!$B$30=1,Main!$B$31,(IF(OptimumBenefits!$B41&lt;20,Main!$B$31,IF(OptimumBenefits!$B41&lt;25,Main!$B$32,IF(OptimumBenefits!$B41&lt;30,Main!$B$33,Main!$B$34)))))*OptimumBenefits!$B41</f>
        <v>0.93600000000000005</v>
      </c>
      <c r="FZ41" s="418">
        <f ca="1">FY41*IF($B41=Salary!$B41,Salary!$I41,"")</f>
        <v>89720.394784216085</v>
      </c>
      <c r="GA41" s="419">
        <f ca="1">IF($B41&lt;Main!$B$10,0,(VLOOKUP(FX41,'Survival Probability'!$A$3:$F$98,6)/(1+Main!$B$5)^(OptimumBenefits!FX41-OptimumBenefits!$A41))*(VLOOKUP(FX41,'Survival Probability'!$A$3:$F$98,3)/VLOOKUP($A41,'Survival Probability'!$A$3:$F$98,3)))</f>
        <v>20.986547019412271</v>
      </c>
      <c r="GB41" s="282">
        <f t="shared" si="70"/>
        <v>0</v>
      </c>
      <c r="GC41" s="200">
        <f t="shared" ref="GC41:IN41" si="2404">GC40</f>
        <v>61</v>
      </c>
      <c r="GD41" s="416">
        <f>IF($B41&lt;Main!$B$10,0,HLOOKUP(GC41,ReplacementRates!$A$3:$BE$59,ReplacementRates!$A40-5,1))*IF(Main!$B$30=1,Main!$B$31,(IF(OptimumBenefits!$B41&lt;20,Main!$B$31,IF(OptimumBenefits!$B41&lt;25,Main!$B$32,IF(OptimumBenefits!$B41&lt;30,Main!$B$33,Main!$B$34)))))*OptimumBenefits!$B41</f>
        <v>0.93600000000000005</v>
      </c>
      <c r="GE41" s="418">
        <f ca="1">GD41*IF($B41=Salary!$B41,Salary!$I41,"")</f>
        <v>89720.394784216085</v>
      </c>
      <c r="GF41" s="419">
        <f ca="1">IF($B41&lt;Main!$B$10,0,(VLOOKUP(GC41,'Survival Probability'!$A$3:$F$98,6)/(1+Main!$B$5)^(OptimumBenefits!GC41-OptimumBenefits!$A41))*(VLOOKUP(GC41,'Survival Probability'!$A$3:$F$98,3)/VLOOKUP($A41,'Survival Probability'!$A$3:$F$98,3)))</f>
        <v>19.31578861341826</v>
      </c>
      <c r="GG41" s="282">
        <f t="shared" si="72"/>
        <v>0</v>
      </c>
      <c r="GH41" s="200">
        <f t="shared" ref="GH41:IS41" si="2405">GH40</f>
        <v>62</v>
      </c>
      <c r="GI41" s="416">
        <f>IF($B41&lt;Main!$B$10,0,HLOOKUP(GH41,ReplacementRates!$A$3:$BE$59,ReplacementRates!$A40-5,1))*IF(Main!$B$30=1,Main!$B$31,(IF(OptimumBenefits!$B41&lt;20,Main!$B$31,IF(OptimumBenefits!$B41&lt;25,Main!$B$32,IF(OptimumBenefits!$B41&lt;30,Main!$B$33,Main!$B$34)))))*OptimumBenefits!$B41</f>
        <v>0.93600000000000005</v>
      </c>
      <c r="GJ41" s="418">
        <f ca="1">GI41*IF($B41=Salary!$B41,Salary!$I41,"")</f>
        <v>89720.394784216085</v>
      </c>
      <c r="GK41" s="419">
        <f ca="1">IF($B41&lt;Main!$B$10,0,(VLOOKUP(GH41,'Survival Probability'!$A$3:$F$98,6)/(1+Main!$B$5)^(OptimumBenefits!GH41-OptimumBenefits!$A41))*(VLOOKUP(GH41,'Survival Probability'!$A$3:$F$98,3)/VLOOKUP($A41,'Survival Probability'!$A$3:$F$98,3)))</f>
        <v>17.762015409012321</v>
      </c>
      <c r="GL41" s="282">
        <f t="shared" si="74"/>
        <v>0</v>
      </c>
      <c r="GM41" s="200">
        <f t="shared" ref="GM41:IX41" si="2406">GM40</f>
        <v>63</v>
      </c>
      <c r="GN41" s="416">
        <f>IF($B41&lt;Main!$B$10,0,HLOOKUP(GM41,ReplacementRates!$A$3:$BE$59,ReplacementRates!$A40-5,1))*IF(Main!$B$30=1,Main!$B$31,(IF(OptimumBenefits!$B41&lt;20,Main!$B$31,IF(OptimumBenefits!$B41&lt;25,Main!$B$32,IF(OptimumBenefits!$B41&lt;30,Main!$B$33,Main!$B$34)))))*OptimumBenefits!$B41</f>
        <v>0.93600000000000005</v>
      </c>
      <c r="GO41" s="418">
        <f ca="1">GN41*IF($B41=Salary!$B41,Salary!$I41,"")</f>
        <v>89720.394784216085</v>
      </c>
      <c r="GP41" s="419">
        <f ca="1">IF($B41&lt;Main!$B$10,0,(VLOOKUP(GM41,'Survival Probability'!$A$3:$F$98,6)/(1+Main!$B$5)^(OptimumBenefits!GM41-OptimumBenefits!$A41))*(VLOOKUP(GM41,'Survival Probability'!$A$3:$F$98,3)/VLOOKUP($A41,'Survival Probability'!$A$3:$F$98,3)))</f>
        <v>16.317540432447689</v>
      </c>
      <c r="GQ41" s="282">
        <f t="shared" si="76"/>
        <v>0</v>
      </c>
      <c r="GR41" s="200">
        <f t="shared" ref="GR41:JC41" si="2407">GR40</f>
        <v>64</v>
      </c>
      <c r="GS41" s="416">
        <f>IF($B41&lt;Main!$B$10,0,HLOOKUP(GR41,ReplacementRates!$A$3:$BE$59,ReplacementRates!$A40-5,1))*IF(Main!$B$30=1,Main!$B$31,(IF(OptimumBenefits!$B41&lt;20,Main!$B$31,IF(OptimumBenefits!$B41&lt;25,Main!$B$32,IF(OptimumBenefits!$B41&lt;30,Main!$B$33,Main!$B$34)))))*OptimumBenefits!$B41</f>
        <v>0.93600000000000005</v>
      </c>
      <c r="GT41" s="418">
        <f ca="1">GS41*IF($B41=Salary!$B41,Salary!$I41,"")</f>
        <v>89720.394784216085</v>
      </c>
      <c r="GU41" s="419">
        <f ca="1">IF($B41&lt;Main!$B$10,0,(VLOOKUP(GR41,'Survival Probability'!$A$3:$F$98,6)/(1+Main!$B$5)^(OptimumBenefits!GR41-OptimumBenefits!$A41))*(VLOOKUP(GR41,'Survival Probability'!$A$3:$F$98,3)/VLOOKUP($A41,'Survival Probability'!$A$3:$F$98,3)))</f>
        <v>14.975141838684882</v>
      </c>
      <c r="GV41" s="282">
        <f t="shared" ca="1" si="78"/>
        <v>1343575.6377164391</v>
      </c>
      <c r="GW41" s="200">
        <f t="shared" ref="GW41:JH41" si="2408">GW40</f>
        <v>65</v>
      </c>
      <c r="GX41" s="416">
        <f>IF($B41&lt;Main!$B$10,0,HLOOKUP(GW41,ReplacementRates!$A$3:$BE$59,ReplacementRates!$A40-5,1))*IF(Main!$B$30=1,Main!$B$31,(IF(OptimumBenefits!$B41&lt;20,Main!$B$31,IF(OptimumBenefits!$B41&lt;25,Main!$B$32,IF(OptimumBenefits!$B41&lt;30,Main!$B$33,Main!$B$34)))))*OptimumBenefits!$B41</f>
        <v>0.93600000000000005</v>
      </c>
      <c r="GY41" s="418">
        <f ca="1">GX41*IF($B41=Salary!$B41,Salary!$I41,"")</f>
        <v>89720.394784216085</v>
      </c>
      <c r="GZ41" s="419">
        <f ca="1">IF($B41&lt;Main!$B$10,0,(VLOOKUP(GW41,'Survival Probability'!$A$3:$F$98,6)/(1+Main!$B$5)^(OptimumBenefits!GW41-OptimumBenefits!$A41))*(VLOOKUP(GW41,'Survival Probability'!$A$3:$F$98,3)/VLOOKUP($A41,'Survival Probability'!$A$3:$F$98,3)))</f>
        <v>13.72803716963152</v>
      </c>
      <c r="HA41" s="282">
        <f t="shared" ca="1" si="80"/>
        <v>1231684.9144717325</v>
      </c>
      <c r="HB41" s="200">
        <f t="shared" ref="HB41:JM41" si="2409">HB40</f>
        <v>66</v>
      </c>
      <c r="HC41" s="416">
        <f>IF($B41&lt;Main!$B$10,0,HLOOKUP(HB41,ReplacementRates!$A$3:$BE$59,ReplacementRates!$A40-5,1))*IF(Main!$B$30=1,Main!$B$31,(IF(OptimumBenefits!$B41&lt;20,Main!$B$31,IF(OptimumBenefits!$B41&lt;25,Main!$B$32,IF(OptimumBenefits!$B41&lt;30,Main!$B$33,Main!$B$34)))))*OptimumBenefits!$B41</f>
        <v>0.93600000000000005</v>
      </c>
      <c r="HD41" s="418">
        <f ca="1">HC41*IF($B41=Salary!$B41,Salary!$I41,"")</f>
        <v>89720.394784216085</v>
      </c>
      <c r="HE41" s="419">
        <f ca="1">IF($B41&lt;Main!$B$10,0,(VLOOKUP(HB41,'Survival Probability'!$A$3:$F$98,6)/(1+Main!$B$5)^(OptimumBenefits!HB41-OptimumBenefits!$A41))*(VLOOKUP(HB41,'Survival Probability'!$A$3:$F$98,3)/VLOOKUP($A41,'Survival Probability'!$A$3:$F$98,3)))</f>
        <v>12.569858462799047</v>
      </c>
      <c r="HF41" s="282">
        <f t="shared" ca="1" si="82"/>
        <v>1127772.6636640499</v>
      </c>
      <c r="HG41" s="200">
        <f t="shared" ref="HG41:JR41" si="2410">HG40</f>
        <v>67</v>
      </c>
      <c r="HH41" s="416">
        <f>IF($B41&lt;Main!$B$10,0,HLOOKUP(HG41,ReplacementRates!$A$3:$BE$59,ReplacementRates!$A40-5,1))*IF(Main!$B$30=1,Main!$B$31,(IF(OptimumBenefits!$B41&lt;20,Main!$B$31,IF(OptimumBenefits!$B41&lt;25,Main!$B$32,IF(OptimumBenefits!$B41&lt;30,Main!$B$33,Main!$B$34)))))*OptimumBenefits!$B41</f>
        <v>0.93600000000000005</v>
      </c>
      <c r="HI41" s="418">
        <f ca="1">HH41*IF($B41=Salary!$B41,Salary!$I41,"")</f>
        <v>89720.394784216085</v>
      </c>
      <c r="HJ41" s="419">
        <f ca="1">IF($B41&lt;Main!$B$10,0,(VLOOKUP(HG41,'Survival Probability'!$A$3:$F$98,6)/(1+Main!$B$5)^(OptimumBenefits!HG41-OptimumBenefits!$A41))*(VLOOKUP(HG41,'Survival Probability'!$A$3:$F$98,3)/VLOOKUP($A41,'Survival Probability'!$A$3:$F$98,3)))</f>
        <v>11.494634451814566</v>
      </c>
      <c r="HK41" s="282">
        <f t="shared" ca="1" si="84"/>
        <v>1031303.140917054</v>
      </c>
      <c r="HL41" s="200">
        <f t="shared" ref="HL41:JW41" si="2411">HL40</f>
        <v>68</v>
      </c>
      <c r="HM41" s="416">
        <f>IF($B41&lt;Main!$B$10,0,HLOOKUP(HL41,ReplacementRates!$A$3:$BE$59,ReplacementRates!$A40-5,1))*IF(Main!$B$30=1,Main!$B$31,(IF(OptimumBenefits!$B41&lt;20,Main!$B$31,IF(OptimumBenefits!$B41&lt;25,Main!$B$32,IF(OptimumBenefits!$B41&lt;30,Main!$B$33,Main!$B$34)))))*OptimumBenefits!$B41</f>
        <v>0.93600000000000005</v>
      </c>
      <c r="HN41" s="418">
        <f ca="1">HM41*IF($B41=Salary!$B41,Salary!$I41,"")</f>
        <v>89720.394784216085</v>
      </c>
      <c r="HO41" s="419">
        <f ca="1">IF($B41&lt;Main!$B$10,0,(VLOOKUP(HL41,'Survival Probability'!$A$3:$F$98,6)/(1+Main!$B$5)^(OptimumBenefits!HL41-OptimumBenefits!$A41))*(VLOOKUP(HL41,'Survival Probability'!$A$3:$F$98,3)/VLOOKUP($A41,'Survival Probability'!$A$3:$F$98,3)))</f>
        <v>10.496714679894856</v>
      </c>
      <c r="HP41" s="282">
        <f t="shared" ca="1" si="86"/>
        <v>941769.38501744287</v>
      </c>
      <c r="HQ41" s="200">
        <f t="shared" ref="HQ41:KB41" si="2412">HQ40</f>
        <v>69</v>
      </c>
      <c r="HR41" s="416">
        <f>IF($B41&lt;Main!$B$10,0,HLOOKUP(HQ41,ReplacementRates!$A$3:$BE$59,ReplacementRates!$A40-5,1))*IF(Main!$B$30=1,Main!$B$31,(IF(OptimumBenefits!$B41&lt;20,Main!$B$31,IF(OptimumBenefits!$B41&lt;25,Main!$B$32,IF(OptimumBenefits!$B41&lt;30,Main!$B$33,Main!$B$34)))))*OptimumBenefits!$B41</f>
        <v>0.93600000000000005</v>
      </c>
      <c r="HS41" s="418">
        <f ca="1">HR41*IF($B41=Salary!$B41,Salary!$I41,"")</f>
        <v>89720.394784216085</v>
      </c>
      <c r="HT41" s="419">
        <f ca="1">IF($B41&lt;Main!$B$10,0,(VLOOKUP(HQ41,'Survival Probability'!$A$3:$F$98,6)/(1+Main!$B$5)^(OptimumBenefits!HQ41-OptimumBenefits!$A41))*(VLOOKUP(HQ41,'Survival Probability'!$A$3:$F$98,3)/VLOOKUP($A41,'Survival Probability'!$A$3:$F$98,3)))</f>
        <v>9.5710407997961973</v>
      </c>
      <c r="HU41" s="282">
        <f t="shared" ca="1" si="88"/>
        <v>858717.55905355408</v>
      </c>
      <c r="HV41" s="200">
        <f t="shared" ref="HV41:KG41" si="2413">HV40</f>
        <v>70</v>
      </c>
      <c r="HW41" s="416">
        <f>IF($B41&lt;Main!$B$10,0,HLOOKUP(HV41,ReplacementRates!$A$3:$BE$59,ReplacementRates!$A40-5,1))*IF(Main!$B$30=1,Main!$B$31,(IF(OptimumBenefits!$B41&lt;20,Main!$B$31,IF(OptimumBenefits!$B41&lt;25,Main!$B$32,IF(OptimumBenefits!$B41&lt;30,Main!$B$33,Main!$B$34)))))*OptimumBenefits!$B41</f>
        <v>0.93600000000000005</v>
      </c>
      <c r="HX41" s="418">
        <f ca="1">HW41*IF($B41=Salary!$B41,Salary!$I41,"")</f>
        <v>89720.394784216085</v>
      </c>
      <c r="HY41" s="419">
        <f ca="1">IF($B41&lt;Main!$B$10,0,(VLOOKUP(HV41,'Survival Probability'!$A$3:$F$98,6)/(1+Main!$B$5)^(OptimumBenefits!HV41-OptimumBenefits!$A41))*(VLOOKUP(HV41,'Survival Probability'!$A$3:$F$98,3)/VLOOKUP($A41,'Survival Probability'!$A$3:$F$98,3)))</f>
        <v>8.7128439189211164</v>
      </c>
      <c r="HZ41" s="282">
        <f t="shared" ca="1" si="90"/>
        <v>781719.79609885893</v>
      </c>
      <c r="IA41" s="200">
        <f t="shared" ref="IA41:KL41" si="2414">IA40</f>
        <v>71</v>
      </c>
      <c r="IB41" s="416">
        <f>IF($B41&lt;Main!$B$10,0,HLOOKUP(IA41,ReplacementRates!$A$3:$BE$59,ReplacementRates!$A40-5,1))*IF(Main!$B$30=1,Main!$B$31,(IF(OptimumBenefits!$B41&lt;20,Main!$B$31,IF(OptimumBenefits!$B41&lt;25,Main!$B$32,IF(OptimumBenefits!$B41&lt;30,Main!$B$33,Main!$B$34)))))*OptimumBenefits!$B41</f>
        <v>0.93600000000000005</v>
      </c>
      <c r="IC41" s="418">
        <f ca="1">IB41*IF($B41=Salary!$B41,Salary!$I41,"")</f>
        <v>89720.394784216085</v>
      </c>
      <c r="ID41" s="419">
        <f ca="1">IF($B41&lt;Main!$B$10,0,(VLOOKUP(IA41,'Survival Probability'!$A$3:$F$98,6)/(1+Main!$B$5)^(OptimumBenefits!IA41-OptimumBenefits!$A41))*(VLOOKUP(IA41,'Survival Probability'!$A$3:$F$98,3)/VLOOKUP($A41,'Survival Probability'!$A$3:$F$98,3)))</f>
        <v>7.9176350073713309</v>
      </c>
      <c r="IE41" s="282">
        <f t="shared" ca="1" si="92"/>
        <v>710373.33861868549</v>
      </c>
      <c r="IF41" s="200">
        <f t="shared" ref="IF41:KP41" si="2415">IF40</f>
        <v>72</v>
      </c>
      <c r="IG41" s="416">
        <f>IF($B41&lt;Main!$B$10,0,HLOOKUP(IF41,ReplacementRates!$A$3:$BE$59,ReplacementRates!$A40-5,1))*IF(Main!$B$30=1,Main!$B$31,(IF(OptimumBenefits!$B41&lt;20,Main!$B$31,IF(OptimumBenefits!$B41&lt;25,Main!$B$32,IF(OptimumBenefits!$B41&lt;30,Main!$B$33,Main!$B$34)))))*OptimumBenefits!$B41</f>
        <v>0.93600000000000005</v>
      </c>
      <c r="IH41" s="418">
        <f ca="1">IG41*IF($B41=Salary!$B41,Salary!$I41,"")</f>
        <v>89720.394784216085</v>
      </c>
      <c r="II41" s="419">
        <f ca="1">IF($B41&lt;Main!$B$10,0,(VLOOKUP(IF41,'Survival Probability'!$A$3:$F$98,6)/(1+Main!$B$5)^(OptimumBenefits!IF41-OptimumBenefits!$A41))*(VLOOKUP(IF41,'Survival Probability'!$A$3:$F$98,3)/VLOOKUP($A41,'Survival Probability'!$A$3:$F$98,3)))</f>
        <v>7.1811920987221853</v>
      </c>
      <c r="IJ41" s="282">
        <f t="shared" ca="1" si="94"/>
        <v>644299.39011864772</v>
      </c>
      <c r="IK41" s="200">
        <f t="shared" ref="IK41:KP41" si="2416">IK40</f>
        <v>73</v>
      </c>
      <c r="IL41" s="416">
        <f>IF($B41&lt;Main!$B$10,0,HLOOKUP(IK41,ReplacementRates!$A$3:$BE$59,ReplacementRates!$A40-5,1))*IF(Main!$B$30=1,Main!$B$31,(IF(OptimumBenefits!$B41&lt;20,Main!$B$31,IF(OptimumBenefits!$B41&lt;25,Main!$B$32,IF(OptimumBenefits!$B41&lt;30,Main!$B$33,Main!$B$34)))))*OptimumBenefits!$B41</f>
        <v>0.93600000000000005</v>
      </c>
      <c r="IM41" s="418">
        <f ca="1">IL41*IF($B41=Salary!$B41,Salary!$I41,"")</f>
        <v>89720.394784216085</v>
      </c>
      <c r="IN41" s="419">
        <f ca="1">IF($B41&lt;Main!$B$10,0,(VLOOKUP(IK41,'Survival Probability'!$A$3:$F$98,6)/(1+Main!$B$5)^(OptimumBenefits!IK41-OptimumBenefits!$A41))*(VLOOKUP(IK41,'Survival Probability'!$A$3:$F$98,3)/VLOOKUP($A41,'Survival Probability'!$A$3:$F$98,3)))</f>
        <v>6.4998903996351567</v>
      </c>
      <c r="IO41" s="282">
        <f t="shared" ca="1" si="96"/>
        <v>583172.73270940233</v>
      </c>
      <c r="IP41" s="200">
        <f t="shared" ref="IP41:KP41" si="2417">IP40</f>
        <v>74</v>
      </c>
      <c r="IQ41" s="416">
        <f>IF($B41&lt;Main!$B$10,0,HLOOKUP(IP41,ReplacementRates!$A$3:$BE$59,ReplacementRates!$A40-5,1))*IF(Main!$B$30=1,Main!$B$31,(IF(OptimumBenefits!$B41&lt;20,Main!$B$31,IF(OptimumBenefits!$B41&lt;25,Main!$B$32,IF(OptimumBenefits!$B41&lt;30,Main!$B$33,Main!$B$34)))))*OptimumBenefits!$B41</f>
        <v>0.93600000000000005</v>
      </c>
      <c r="IR41" s="418">
        <f ca="1">IQ41*IF($B41=Salary!$B41,Salary!$I41,"")</f>
        <v>89720.394784216085</v>
      </c>
      <c r="IS41" s="419">
        <f ca="1">IF($B41&lt;Main!$B$10,0,(VLOOKUP(IP41,'Survival Probability'!$A$3:$F$98,6)/(1+Main!$B$5)^(OptimumBenefits!IP41-OptimumBenefits!$A41))*(VLOOKUP(IP41,'Survival Probability'!$A$3:$F$98,3)/VLOOKUP($A41,'Survival Probability'!$A$3:$F$98,3)))</f>
        <v>5.8706554399488873</v>
      </c>
      <c r="IT41" s="282">
        <f t="shared" ca="1" si="98"/>
        <v>526717.52371431992</v>
      </c>
      <c r="IU41" s="200">
        <f t="shared" ref="IU41:KP41" si="2418">IU40</f>
        <v>75</v>
      </c>
      <c r="IV41" s="416">
        <f>IF($B41&lt;Main!$B$10,0,HLOOKUP(IU41,ReplacementRates!$A$3:$BE$59,ReplacementRates!$A40-5,1))*IF(Main!$B$30=1,Main!$B$31,(IF(OptimumBenefits!$B41&lt;20,Main!$B$31,IF(OptimumBenefits!$B41&lt;25,Main!$B$32,IF(OptimumBenefits!$B41&lt;30,Main!$B$33,Main!$B$34)))))*OptimumBenefits!$B41</f>
        <v>0.93600000000000005</v>
      </c>
      <c r="IW41" s="418">
        <f ca="1">IV41*IF($B41=Salary!$B41,Salary!$I41,"")</f>
        <v>89720.394784216085</v>
      </c>
      <c r="IX41" s="419">
        <f ca="1">IF($B41&lt;Main!$B$10,0,(VLOOKUP(IU41,'Survival Probability'!$A$3:$F$98,6)/(1+Main!$B$5)^(OptimumBenefits!IU41-OptimumBenefits!$A41))*(VLOOKUP(IU41,'Survival Probability'!$A$3:$F$98,3)/VLOOKUP($A41,'Survival Probability'!$A$3:$F$98,3)))</f>
        <v>5.2904669092752314</v>
      </c>
      <c r="IY41" s="282">
        <f t="shared" ca="1" si="100"/>
        <v>474662.77969300526</v>
      </c>
      <c r="IZ41" s="200">
        <f t="shared" ref="IZ41:KP41" si="2419">IZ40</f>
        <v>76</v>
      </c>
      <c r="JA41" s="416">
        <f>IF($B41&lt;Main!$B$10,0,HLOOKUP(IZ41,ReplacementRates!$A$3:$BE$59,ReplacementRates!$A40-5,1))*IF(Main!$B$30=1,Main!$B$31,(IF(OptimumBenefits!$B41&lt;20,Main!$B$31,IF(OptimumBenefits!$B41&lt;25,Main!$B$32,IF(OptimumBenefits!$B41&lt;30,Main!$B$33,Main!$B$34)))))*OptimumBenefits!$B41</f>
        <v>0.93600000000000005</v>
      </c>
      <c r="JB41" s="418">
        <f ca="1">JA41*IF($B41=Salary!$B41,Salary!$I41,"")</f>
        <v>89720.394784216085</v>
      </c>
      <c r="JC41" s="419">
        <f ca="1">IF($B41&lt;Main!$B$10,0,(VLOOKUP(IZ41,'Survival Probability'!$A$3:$F$98,6)/(1+Main!$B$5)^(OptimumBenefits!IZ41-OptimumBenefits!$A41))*(VLOOKUP(IZ41,'Survival Probability'!$A$3:$F$98,3)/VLOOKUP($A41,'Survival Probability'!$A$3:$F$98,3)))</f>
        <v>4.7563740265247461</v>
      </c>
      <c r="JD41" s="282">
        <f t="shared" ca="1" si="102"/>
        <v>426743.75540119171</v>
      </c>
      <c r="JE41" s="200">
        <f t="shared" ref="JE41:KP41" si="2420">JE40</f>
        <v>77</v>
      </c>
      <c r="JF41" s="416">
        <f>IF($B41&lt;Main!$B$10,0,HLOOKUP(JE41,ReplacementRates!$A$3:$BE$59,ReplacementRates!$A40-5,1))*IF(Main!$B$30=1,Main!$B$31,(IF(OptimumBenefits!$B41&lt;20,Main!$B$31,IF(OptimumBenefits!$B41&lt;25,Main!$B$32,IF(OptimumBenefits!$B41&lt;30,Main!$B$33,Main!$B$34)))))*OptimumBenefits!$B41</f>
        <v>0.93600000000000005</v>
      </c>
      <c r="JG41" s="418">
        <f ca="1">JF41*IF($B41=Salary!$B41,Salary!$I41,"")</f>
        <v>89720.394784216085</v>
      </c>
      <c r="JH41" s="419">
        <f ca="1">IF($B41&lt;Main!$B$10,0,(VLOOKUP(JE41,'Survival Probability'!$A$3:$F$98,6)/(1+Main!$B$5)^(OptimumBenefits!JE41-OptimumBenefits!$A41))*(VLOOKUP(JE41,'Survival Probability'!$A$3:$F$98,3)/VLOOKUP($A41,'Survival Probability'!$A$3:$F$98,3)))</f>
        <v>4.2655118006973893</v>
      </c>
      <c r="JI41" s="282">
        <f t="shared" ca="1" si="104"/>
        <v>382703.40271530219</v>
      </c>
      <c r="JJ41" s="200">
        <f t="shared" ref="JJ41:KP41" si="2421">JJ40</f>
        <v>78</v>
      </c>
      <c r="JK41" s="416">
        <f>IF($B41&lt;Main!$B$10,0,HLOOKUP(JJ41,ReplacementRates!$A$3:$BE$59,ReplacementRates!$A40-5,1))*IF(Main!$B$30=1,Main!$B$31,(IF(OptimumBenefits!$B41&lt;20,Main!$B$31,IF(OptimumBenefits!$B41&lt;25,Main!$B$32,IF(OptimumBenefits!$B41&lt;30,Main!$B$33,Main!$B$34)))))*OptimumBenefits!$B41</f>
        <v>0.93600000000000005</v>
      </c>
      <c r="JL41" s="418">
        <f ca="1">JK41*IF($B41=Salary!$B41,Salary!$I41,"")</f>
        <v>89720.394784216085</v>
      </c>
      <c r="JM41" s="419">
        <f ca="1">IF($B41&lt;Main!$B$10,0,(VLOOKUP(JJ41,'Survival Probability'!$A$3:$F$98,6)/(1+Main!$B$5)^(OptimumBenefits!JJ41-OptimumBenefits!$A41))*(VLOOKUP(JJ41,'Survival Probability'!$A$3:$F$98,3)/VLOOKUP($A41,'Survival Probability'!$A$3:$F$98,3)))</f>
        <v>3.8151668281013902</v>
      </c>
      <c r="JN41" s="282">
        <f t="shared" ca="1" si="106"/>
        <v>342298.27398490219</v>
      </c>
      <c r="JO41" s="200">
        <f t="shared" ref="JO41:KP41" si="2422">JO40</f>
        <v>79</v>
      </c>
      <c r="JP41" s="416">
        <f>IF($B41&lt;Main!$B$10,0,HLOOKUP(JO41,ReplacementRates!$A$3:$BE$59,ReplacementRates!$A40-5,1))*IF(Main!$B$30=1,Main!$B$31,(IF(OptimumBenefits!$B41&lt;20,Main!$B$31,IF(OptimumBenefits!$B41&lt;25,Main!$B$32,IF(OptimumBenefits!$B41&lt;30,Main!$B$33,Main!$B$34)))))*OptimumBenefits!$B41</f>
        <v>0.93600000000000005</v>
      </c>
      <c r="JQ41" s="418">
        <f ca="1">JP41*IF($B41=Salary!$B41,Salary!$I41,"")</f>
        <v>89720.394784216085</v>
      </c>
      <c r="JR41" s="419">
        <f ca="1">IF($B41&lt;Main!$B$10,0,(VLOOKUP(JO41,'Survival Probability'!$A$3:$F$98,6)/(1+Main!$B$5)^(OptimumBenefits!JO41-OptimumBenefits!$A41))*(VLOOKUP(JO41,'Survival Probability'!$A$3:$F$98,3)/VLOOKUP($A41,'Survival Probability'!$A$3:$F$98,3)))</f>
        <v>3.402696063291772</v>
      </c>
      <c r="JS41" s="282">
        <f t="shared" ca="1" si="108"/>
        <v>305291.23412923573</v>
      </c>
      <c r="JT41" s="200">
        <f t="shared" ref="JT41:KP41" si="2423">JT40</f>
        <v>80</v>
      </c>
      <c r="JU41" s="416">
        <f>IF($B41&lt;Main!$B$10,0,HLOOKUP(JT41,ReplacementRates!$A$3:$BE$59,ReplacementRates!$A40-5,1))*IF(Main!$B$30=1,Main!$B$31,(IF(OptimumBenefits!$B41&lt;20,Main!$B$31,IF(OptimumBenefits!$B41&lt;25,Main!$B$32,IF(OptimumBenefits!$B41&lt;30,Main!$B$33,Main!$B$34)))))*OptimumBenefits!$B41</f>
        <v>0.93600000000000005</v>
      </c>
      <c r="JV41" s="418">
        <f ca="1">JU41*IF($B41=Salary!$B41,Salary!$I41,"")</f>
        <v>89720.394784216085</v>
      </c>
      <c r="JW41" s="419">
        <f ca="1">IF($B41&lt;Main!$B$10,0,(VLOOKUP(JT41,'Survival Probability'!$A$3:$F$98,6)/(1+Main!$B$5)^(OptimumBenefits!JT41-OptimumBenefits!$A41))*(VLOOKUP(JT41,'Survival Probability'!$A$3:$F$98,3)/VLOOKUP($A41,'Survival Probability'!$A$3:$F$98,3)))</f>
        <v>3.0254978587906809</v>
      </c>
      <c r="JX41" s="282">
        <f t="shared" ca="1" si="110"/>
        <v>271448.86230950034</v>
      </c>
      <c r="JY41" s="200">
        <f t="shared" ref="JY41:KP41" si="2424">JY40</f>
        <v>81</v>
      </c>
      <c r="JZ41" s="416">
        <f>IF($B41&lt;Main!$B$10,0,HLOOKUP(JY41,ReplacementRates!$A$3:$BE$59,ReplacementRates!$A40-5,1))*IF(Main!$B$30=1,Main!$B$31,(IF(OptimumBenefits!$B41&lt;20,Main!$B$31,IF(OptimumBenefits!$B41&lt;25,Main!$B$32,IF(OptimumBenefits!$B41&lt;30,Main!$B$33,Main!$B$34)))))*OptimumBenefits!$B41</f>
        <v>0.93600000000000005</v>
      </c>
      <c r="KA41" s="418">
        <f ca="1">JZ41*IF($B41=Salary!$B41,Salary!$I41,"")</f>
        <v>89720.394784216085</v>
      </c>
      <c r="KB41" s="419">
        <f ca="1">IF($B41&lt;Main!$B$10,0,(VLOOKUP(JY41,'Survival Probability'!$A$3:$F$98,6)/(1+Main!$B$5)^(OptimumBenefits!JY41-OptimumBenefits!$A41))*(VLOOKUP(JY41,'Survival Probability'!$A$3:$F$98,3)/VLOOKUP($A41,'Survival Probability'!$A$3:$F$98,3)))</f>
        <v>2.6811482327624852</v>
      </c>
      <c r="KC41" s="282">
        <f t="shared" ca="1" si="112"/>
        <v>240553.67791845344</v>
      </c>
      <c r="KD41" s="200">
        <f t="shared" ref="KD41:KP41" si="2425">KD40</f>
        <v>82</v>
      </c>
      <c r="KE41" s="416">
        <f>IF($B41&lt;Main!$B$10,0,HLOOKUP(KD41,ReplacementRates!$A$3:$BE$59,ReplacementRates!$A40-5,1))*IF(Main!$B$30=1,Main!$B$31,(IF(OptimumBenefits!$B41&lt;20,Main!$B$31,IF(OptimumBenefits!$B41&lt;25,Main!$B$32,IF(OptimumBenefits!$B41&lt;30,Main!$B$33,Main!$B$34)))))*OptimumBenefits!$B41</f>
        <v>0.93600000000000005</v>
      </c>
      <c r="KF41" s="418">
        <f ca="1">KE41*IF($B41=Salary!$B41,Salary!$I41,"")</f>
        <v>89720.394784216085</v>
      </c>
      <c r="KG41" s="419">
        <f ca="1">IF($B41&lt;Main!$B$10,0,(VLOOKUP(KD41,'Survival Probability'!$A$3:$F$98,6)/(1+Main!$B$5)^(OptimumBenefits!KD41-OptimumBenefits!$A41))*(VLOOKUP(KD41,'Survival Probability'!$A$3:$F$98,3)/VLOOKUP($A41,'Survival Probability'!$A$3:$F$98,3)))</f>
        <v>2.367390395589144</v>
      </c>
      <c r="KH41" s="282">
        <f t="shared" ca="1" si="114"/>
        <v>212403.2009006195</v>
      </c>
      <c r="KI41" s="200">
        <f t="shared" ref="KI41:KP41" si="2426">KI40</f>
        <v>83</v>
      </c>
      <c r="KJ41" s="416">
        <f>IF($B41&lt;Main!$B$10,0,HLOOKUP(KI41,ReplacementRates!$A$3:$BE$59,ReplacementRates!$A40-5,1))*IF(Main!$B$30=1,Main!$B$31,(IF(OptimumBenefits!$B41&lt;20,Main!$B$31,IF(OptimumBenefits!$B41&lt;25,Main!$B$32,IF(OptimumBenefits!$B41&lt;30,Main!$B$33,Main!$B$34)))))*OptimumBenefits!$B41</f>
        <v>0.93600000000000005</v>
      </c>
      <c r="KK41" s="418">
        <f ca="1">KJ41*IF($B41=Salary!$B41,Salary!$I41,"")</f>
        <v>89720.394784216085</v>
      </c>
      <c r="KL41" s="419">
        <f ca="1">IF($B41&lt;Main!$B$10,0,(VLOOKUP(KI41,'Survival Probability'!$A$3:$F$98,6)/(1+Main!$B$5)^(OptimumBenefits!KI41-OptimumBenefits!$A41))*(VLOOKUP(KI41,'Survival Probability'!$A$3:$F$98,3)/VLOOKUP($A41,'Survival Probability'!$A$3:$F$98,3)))</f>
        <v>2.0821218855838186</v>
      </c>
      <c r="KM41" s="282">
        <f t="shared" ca="1" si="116"/>
        <v>186808.79756343659</v>
      </c>
      <c r="KN41" s="200">
        <f t="shared" ref="KN41:KP41" si="2427">KN40</f>
        <v>84</v>
      </c>
      <c r="KO41" s="416">
        <f>IF($B41&lt;Main!$B$10,0,HLOOKUP(KN41,ReplacementRates!$A$3:$BE$59,ReplacementRates!$A40-5,1))*IF(Main!$B$30=1,Main!$B$31,(IF(OptimumBenefits!$B41&lt;20,Main!$B$31,IF(OptimumBenefits!$B41&lt;25,Main!$B$32,IF(OptimumBenefits!$B41&lt;30,Main!$B$33,Main!$B$34)))))*OptimumBenefits!$B41</f>
        <v>0.93600000000000005</v>
      </c>
      <c r="KP41" s="418">
        <f ca="1">KO41*IF($B41=Salary!$B41,Salary!$I41,"")</f>
        <v>89720.394784216085</v>
      </c>
    </row>
    <row r="42" spans="1:302">
      <c r="A42" s="205">
        <f t="shared" si="178"/>
        <v>65</v>
      </c>
      <c r="B42" s="205">
        <v>40</v>
      </c>
      <c r="C42" s="205">
        <f t="shared" ca="1" si="2249"/>
        <v>65</v>
      </c>
      <c r="D42" s="271">
        <f t="shared" ca="1" si="536"/>
        <v>1396217.2984335709</v>
      </c>
      <c r="E42" s="201">
        <f t="shared" si="179"/>
        <v>25</v>
      </c>
      <c r="F42" s="416">
        <f>IF($B42&lt;Main!$B$10,0,HLOOKUP(E42,ReplacementRates!$A$3:$BE$59,ReplacementRates!$A41-5,1))*IF(Main!$B$30=1,Main!$B$31,(IF(OptimumBenefits!$B42&lt;20,Main!$B$31,IF(OptimumBenefits!$B42&lt;25,Main!$B$32,IF(OptimumBenefits!$B42&lt;30,Main!$B$33,Main!$B$34)))))*OptimumBenefits!$B42</f>
        <v>0.96</v>
      </c>
      <c r="G42" s="418">
        <f ca="1">F42*IF($B42=Salary!$B42,Salary!$I42,"")</f>
        <v>94781.54525922316</v>
      </c>
      <c r="H42" s="419">
        <f ca="1">IF($B42&lt;Main!$B$10,0,(VLOOKUP(E42,'Survival Probability'!$A$3:$F$98,6)/(1+Main!$B$5)^(OptimumBenefits!E42-OptimumBenefits!$A42))*(VLOOKUP(E42,'Survival Probability'!$A$3:$F$98,3)/VLOOKUP($A42,'Survival Probability'!$A$3:$F$98,3)))</f>
        <v>15.524675866030035</v>
      </c>
      <c r="I42" s="282">
        <f t="shared" si="2309"/>
        <v>0</v>
      </c>
      <c r="J42" s="200">
        <f t="shared" ref="J42:N42" si="2428">J41</f>
        <v>26</v>
      </c>
      <c r="K42" s="416">
        <f>IF($B42&lt;Main!$B$10,0,HLOOKUP(J42,ReplacementRates!$A$3:$BE$59,ReplacementRates!$A41-5,1))*IF(Main!$B$30=1,Main!$B$31,(IF(OptimumBenefits!$B42&lt;20,Main!$B$31,IF(OptimumBenefits!$B42&lt;25,Main!$B$32,IF(OptimumBenefits!$B42&lt;30,Main!$B$33,Main!$B$34)))))*OptimumBenefits!$B42</f>
        <v>0.96</v>
      </c>
      <c r="L42" s="418">
        <f ca="1">K42*IF($B42=Salary!$B42,Salary!$I42,"")</f>
        <v>94781.54525922316</v>
      </c>
      <c r="M42" s="419">
        <f ca="1">IF($B42&lt;Main!$B$10,0,(VLOOKUP(J42,'Survival Probability'!$A$3:$F$98,6)/(1+Main!$B$5)^(OptimumBenefits!J42-OptimumBenefits!$A42))*(VLOOKUP(J42,'Survival Probability'!$A$3:$F$98,3)/VLOOKUP($A42,'Survival Probability'!$A$3:$F$98,3)))</f>
        <v>14.506476691737898</v>
      </c>
      <c r="N42" s="282">
        <f t="shared" si="2"/>
        <v>0</v>
      </c>
      <c r="O42" s="200">
        <f t="shared" ref="O42:BZ42" si="2429">O41</f>
        <v>27</v>
      </c>
      <c r="P42" s="416">
        <f>IF($B42&lt;Main!$B$10,0,HLOOKUP(O42,ReplacementRates!$A$3:$BE$59,ReplacementRates!$A41-5,1))*IF(Main!$B$30=1,Main!$B$31,(IF(OptimumBenefits!$B42&lt;20,Main!$B$31,IF(OptimumBenefits!$B42&lt;25,Main!$B$32,IF(OptimumBenefits!$B42&lt;30,Main!$B$33,Main!$B$34)))))*OptimumBenefits!$B42</f>
        <v>0.96</v>
      </c>
      <c r="Q42" s="418">
        <f ca="1">P42*IF($B42=Salary!$B42,Salary!$I42,"")</f>
        <v>94781.54525922316</v>
      </c>
      <c r="R42" s="419">
        <f ca="1">IF($B42&lt;Main!$B$10,0,(VLOOKUP(O42,'Survival Probability'!$A$3:$F$98,6)/(1+Main!$B$5)^(OptimumBenefits!O42-OptimumBenefits!$A42))*(VLOOKUP(O42,'Survival Probability'!$A$3:$F$98,3)/VLOOKUP($A42,'Survival Probability'!$A$3:$F$98,3)))</f>
        <v>13.554861120125979</v>
      </c>
      <c r="S42" s="282">
        <f t="shared" si="4"/>
        <v>0</v>
      </c>
      <c r="T42" s="200">
        <f t="shared" ref="T42:CE42" si="2430">T41</f>
        <v>28</v>
      </c>
      <c r="U42" s="416">
        <f>IF($B42&lt;Main!$B$10,0,HLOOKUP(T42,ReplacementRates!$A$3:$BE$59,ReplacementRates!$A41-5,1))*IF(Main!$B$30=1,Main!$B$31,(IF(OptimumBenefits!$B42&lt;20,Main!$B$31,IF(OptimumBenefits!$B42&lt;25,Main!$B$32,IF(OptimumBenefits!$B42&lt;30,Main!$B$33,Main!$B$34)))))*OptimumBenefits!$B42</f>
        <v>0.96</v>
      </c>
      <c r="V42" s="418">
        <f ca="1">U42*IF($B42=Salary!$B42,Salary!$I42,"")</f>
        <v>94781.54525922316</v>
      </c>
      <c r="W42" s="419">
        <f ca="1">IF($B42&lt;Main!$B$10,0,(VLOOKUP(T42,'Survival Probability'!$A$3:$F$98,6)/(1+Main!$B$5)^(OptimumBenefits!T42-OptimumBenefits!$A42))*(VLOOKUP(T42,'Survival Probability'!$A$3:$F$98,3)/VLOOKUP($A42,'Survival Probability'!$A$3:$F$98,3)))</f>
        <v>12.665483816227765</v>
      </c>
      <c r="X42" s="282">
        <f t="shared" si="6"/>
        <v>0</v>
      </c>
      <c r="Y42" s="200">
        <f t="shared" ref="Y42:CJ42" si="2431">Y41</f>
        <v>29</v>
      </c>
      <c r="Z42" s="416">
        <f>IF($B42&lt;Main!$B$10,0,HLOOKUP(Y42,ReplacementRates!$A$3:$BE$59,ReplacementRates!$A41-5,1))*IF(Main!$B$30=1,Main!$B$31,(IF(OptimumBenefits!$B42&lt;20,Main!$B$31,IF(OptimumBenefits!$B42&lt;25,Main!$B$32,IF(OptimumBenefits!$B42&lt;30,Main!$B$33,Main!$B$34)))))*OptimumBenefits!$B42</f>
        <v>0.96</v>
      </c>
      <c r="AA42" s="418">
        <f ca="1">Z42*IF($B42=Salary!$B42,Salary!$I42,"")</f>
        <v>94781.54525922316</v>
      </c>
      <c r="AB42" s="419">
        <f ca="1">IF($B42&lt;Main!$B$10,0,(VLOOKUP(Y42,'Survival Probability'!$A$3:$F$98,6)/(1+Main!$B$5)^(OptimumBenefits!Y42-OptimumBenefits!$A42))*(VLOOKUP(Y42,'Survival Probability'!$A$3:$F$98,3)/VLOOKUP($A42,'Survival Probability'!$A$3:$F$98,3)))</f>
        <v>11.834283844807283</v>
      </c>
      <c r="AC42" s="282">
        <f t="shared" si="8"/>
        <v>0</v>
      </c>
      <c r="AD42" s="200">
        <f t="shared" ref="AD42:CO42" si="2432">AD41</f>
        <v>30</v>
      </c>
      <c r="AE42" s="416">
        <f>IF($B42&lt;Main!$B$10,0,HLOOKUP(AD42,ReplacementRates!$A$3:$BE$59,ReplacementRates!$A41-5,1))*IF(Main!$B$30=1,Main!$B$31,(IF(OptimumBenefits!$B42&lt;20,Main!$B$31,IF(OptimumBenefits!$B42&lt;25,Main!$B$32,IF(OptimumBenefits!$B42&lt;30,Main!$B$33,Main!$B$34)))))*OptimumBenefits!$B42</f>
        <v>0.96</v>
      </c>
      <c r="AF42" s="418">
        <f ca="1">AE42*IF($B42=Salary!$B42,Salary!$I42,"")</f>
        <v>94781.54525922316</v>
      </c>
      <c r="AG42" s="419">
        <f ca="1">IF($B42&lt;Main!$B$10,0,(VLOOKUP(AD42,'Survival Probability'!$A$3:$F$98,6)/(1+Main!$B$5)^(OptimumBenefits!AD42-OptimumBenefits!$A42))*(VLOOKUP(AD42,'Survival Probability'!$A$3:$F$98,3)/VLOOKUP($A42,'Survival Probability'!$A$3:$F$98,3)))</f>
        <v>11.057466322706011</v>
      </c>
      <c r="AH42" s="282">
        <f t="shared" si="10"/>
        <v>0</v>
      </c>
      <c r="AI42" s="200">
        <f t="shared" ref="AI42:CT42" si="2433">AI41</f>
        <v>31</v>
      </c>
      <c r="AJ42" s="416">
        <f>IF($B42&lt;Main!$B$10,0,HLOOKUP(AI42,ReplacementRates!$A$3:$BE$59,ReplacementRates!$A41-5,1))*IF(Main!$B$30=1,Main!$B$31,(IF(OptimumBenefits!$B42&lt;20,Main!$B$31,IF(OptimumBenefits!$B42&lt;25,Main!$B$32,IF(OptimumBenefits!$B42&lt;30,Main!$B$33,Main!$B$34)))))*OptimumBenefits!$B42</f>
        <v>0.96</v>
      </c>
      <c r="AK42" s="418">
        <f ca="1">AJ42*IF($B42=Salary!$B42,Salary!$I42,"")</f>
        <v>94781.54525922316</v>
      </c>
      <c r="AL42" s="419">
        <f ca="1">IF($B42&lt;Main!$B$10,0,(VLOOKUP(AI42,'Survival Probability'!$A$3:$F$98,6)/(1+Main!$B$5)^(OptimumBenefits!AI42-OptimumBenefits!$A42))*(VLOOKUP(AI42,'Survival Probability'!$A$3:$F$98,3)/VLOOKUP($A42,'Survival Probability'!$A$3:$F$98,3)))</f>
        <v>10.331485789924184</v>
      </c>
      <c r="AM42" s="282">
        <f t="shared" si="12"/>
        <v>0</v>
      </c>
      <c r="AN42" s="200">
        <f t="shared" ref="AN42:CY42" si="2434">AN41</f>
        <v>32</v>
      </c>
      <c r="AO42" s="416">
        <f>IF($B42&lt;Main!$B$10,0,HLOOKUP(AN42,ReplacementRates!$A$3:$BE$59,ReplacementRates!$A41-5,1))*IF(Main!$B$30=1,Main!$B$31,(IF(OptimumBenefits!$B42&lt;20,Main!$B$31,IF(OptimumBenefits!$B42&lt;25,Main!$B$32,IF(OptimumBenefits!$B42&lt;30,Main!$B$33,Main!$B$34)))))*OptimumBenefits!$B42</f>
        <v>0.96</v>
      </c>
      <c r="AP42" s="418">
        <f ca="1">AO42*IF($B42=Salary!$B42,Salary!$I42,"")</f>
        <v>94781.54525922316</v>
      </c>
      <c r="AQ42" s="419">
        <f ca="1">IF($B42&lt;Main!$B$10,0,(VLOOKUP(AN42,'Survival Probability'!$A$3:$F$98,6)/(1+Main!$B$5)^(OptimumBenefits!AN42-OptimumBenefits!$A42))*(VLOOKUP(AN42,'Survival Probability'!$A$3:$F$98,3)/VLOOKUP($A42,'Survival Probability'!$A$3:$F$98,3)))</f>
        <v>9.6529748845687742</v>
      </c>
      <c r="AR42" s="282">
        <f t="shared" si="14"/>
        <v>0</v>
      </c>
      <c r="AS42" s="200">
        <f t="shared" ref="AS42:DD42" si="2435">AS41</f>
        <v>33</v>
      </c>
      <c r="AT42" s="416">
        <f>IF($B42&lt;Main!$B$10,0,HLOOKUP(AS42,ReplacementRates!$A$3:$BE$59,ReplacementRates!$A41-5,1))*IF(Main!$B$30=1,Main!$B$31,(IF(OptimumBenefits!$B42&lt;20,Main!$B$31,IF(OptimumBenefits!$B42&lt;25,Main!$B$32,IF(OptimumBenefits!$B42&lt;30,Main!$B$33,Main!$B$34)))))*OptimumBenefits!$B42</f>
        <v>0.96</v>
      </c>
      <c r="AU42" s="418">
        <f ca="1">AT42*IF($B42=Salary!$B42,Salary!$I42,"")</f>
        <v>94781.54525922316</v>
      </c>
      <c r="AV42" s="419">
        <f ca="1">IF($B42&lt;Main!$B$10,0,(VLOOKUP(AS42,'Survival Probability'!$A$3:$F$98,6)/(1+Main!$B$5)^(OptimumBenefits!AS42-OptimumBenefits!$A42))*(VLOOKUP(AS42,'Survival Probability'!$A$3:$F$98,3)/VLOOKUP($A42,'Survival Probability'!$A$3:$F$98,3)))</f>
        <v>9.0188493447468101</v>
      </c>
      <c r="AW42" s="282">
        <f t="shared" si="16"/>
        <v>0</v>
      </c>
      <c r="AX42" s="200">
        <f t="shared" ref="AX42:DI42" si="2436">AX41</f>
        <v>34</v>
      </c>
      <c r="AY42" s="416">
        <f>IF($B42&lt;Main!$B$10,0,HLOOKUP(AX42,ReplacementRates!$A$3:$BE$59,ReplacementRates!$A41-5,1))*IF(Main!$B$30=1,Main!$B$31,(IF(OptimumBenefits!$B42&lt;20,Main!$B$31,IF(OptimumBenefits!$B42&lt;25,Main!$B$32,IF(OptimumBenefits!$B42&lt;30,Main!$B$33,Main!$B$34)))))*OptimumBenefits!$B42</f>
        <v>0.96</v>
      </c>
      <c r="AZ42" s="418">
        <f ca="1">AY42*IF($B42=Salary!$B42,Salary!$I42,"")</f>
        <v>94781.54525922316</v>
      </c>
      <c r="BA42" s="419">
        <f ca="1">IF($B42&lt;Main!$B$10,0,(VLOOKUP(AX42,'Survival Probability'!$A$3:$F$98,6)/(1+Main!$B$5)^(OptimumBenefits!AX42-OptimumBenefits!$A42))*(VLOOKUP(AX42,'Survival Probability'!$A$3:$F$98,3)/VLOOKUP($A42,'Survival Probability'!$A$3:$F$98,3)))</f>
        <v>8.42622460018951</v>
      </c>
      <c r="BB42" s="282">
        <f t="shared" si="18"/>
        <v>0</v>
      </c>
      <c r="BC42" s="200">
        <f t="shared" ref="BC42:DN42" si="2437">BC41</f>
        <v>35</v>
      </c>
      <c r="BD42" s="416">
        <f>IF($B42&lt;Main!$B$10,0,HLOOKUP(BC42,ReplacementRates!$A$3:$BE$59,ReplacementRates!$A41-5,1))*IF(Main!$B$30=1,Main!$B$31,(IF(OptimumBenefits!$B42&lt;20,Main!$B$31,IF(OptimumBenefits!$B42&lt;25,Main!$B$32,IF(OptimumBenefits!$B42&lt;30,Main!$B$33,Main!$B$34)))))*OptimumBenefits!$B42</f>
        <v>0.96</v>
      </c>
      <c r="BE42" s="418">
        <f ca="1">BD42*IF($B42=Salary!$B42,Salary!$I42,"")</f>
        <v>94781.54525922316</v>
      </c>
      <c r="BF42" s="419">
        <f ca="1">IF($B42&lt;Main!$B$10,0,(VLOOKUP(BC42,'Survival Probability'!$A$3:$F$98,6)/(1+Main!$B$5)^(OptimumBenefits!BC42-OptimumBenefits!$A42))*(VLOOKUP(BC42,'Survival Probability'!$A$3:$F$98,3)/VLOOKUP($A42,'Survival Probability'!$A$3:$F$98,3)))</f>
        <v>7.8724075382103864</v>
      </c>
      <c r="BG42" s="282">
        <f t="shared" si="20"/>
        <v>0</v>
      </c>
      <c r="BH42" s="200">
        <f t="shared" ref="BH42:DS42" si="2438">BH41</f>
        <v>36</v>
      </c>
      <c r="BI42" s="416">
        <f>IF($B42&lt;Main!$B$10,0,HLOOKUP(BH42,ReplacementRates!$A$3:$BE$59,ReplacementRates!$A41-5,1))*IF(Main!$B$30=1,Main!$B$31,(IF(OptimumBenefits!$B42&lt;20,Main!$B$31,IF(OptimumBenefits!$B42&lt;25,Main!$B$32,IF(OptimumBenefits!$B42&lt;30,Main!$B$33,Main!$B$34)))))*OptimumBenefits!$B42</f>
        <v>0.96</v>
      </c>
      <c r="BJ42" s="418">
        <f ca="1">BI42*IF($B42=Salary!$B42,Salary!$I42,"")</f>
        <v>94781.54525922316</v>
      </c>
      <c r="BK42" s="419">
        <f ca="1">IF($B42&lt;Main!$B$10,0,(VLOOKUP(BH42,'Survival Probability'!$A$3:$F$98,6)/(1+Main!$B$5)^(OptimumBenefits!BH42-OptimumBenefits!$A42))*(VLOOKUP(BH42,'Survival Probability'!$A$3:$F$98,3)/VLOOKUP($A42,'Survival Probability'!$A$3:$F$98,3)))</f>
        <v>7.3548793554925664</v>
      </c>
      <c r="BL42" s="282">
        <f t="shared" si="22"/>
        <v>0</v>
      </c>
      <c r="BM42" s="200">
        <f t="shared" ref="BM42:DX42" si="2439">BM41</f>
        <v>37</v>
      </c>
      <c r="BN42" s="416">
        <f>IF($B42&lt;Main!$B$10,0,HLOOKUP(BM42,ReplacementRates!$A$3:$BE$59,ReplacementRates!$A41-5,1))*IF(Main!$B$30=1,Main!$B$31,(IF(OptimumBenefits!$B42&lt;20,Main!$B$31,IF(OptimumBenefits!$B42&lt;25,Main!$B$32,IF(OptimumBenefits!$B42&lt;30,Main!$B$33,Main!$B$34)))))*OptimumBenefits!$B42</f>
        <v>0.96</v>
      </c>
      <c r="BO42" s="418">
        <f ca="1">BN42*IF($B42=Salary!$B42,Salary!$I42,"")</f>
        <v>94781.54525922316</v>
      </c>
      <c r="BP42" s="419">
        <f ca="1">IF($B42&lt;Main!$B$10,0,(VLOOKUP(BM42,'Survival Probability'!$A$3:$F$98,6)/(1+Main!$B$5)^(OptimumBenefits!BM42-OptimumBenefits!$A42))*(VLOOKUP(BM42,'Survival Probability'!$A$3:$F$98,3)/VLOOKUP($A42,'Survival Probability'!$A$3:$F$98,3)))</f>
        <v>6.8712110412628249</v>
      </c>
      <c r="BQ42" s="282">
        <f t="shared" si="24"/>
        <v>0</v>
      </c>
      <c r="BR42" s="200">
        <f t="shared" ref="BR42:EC42" si="2440">BR41</f>
        <v>38</v>
      </c>
      <c r="BS42" s="416">
        <f>IF($B42&lt;Main!$B$10,0,HLOOKUP(BR42,ReplacementRates!$A$3:$BE$59,ReplacementRates!$A41-5,1))*IF(Main!$B$30=1,Main!$B$31,(IF(OptimumBenefits!$B42&lt;20,Main!$B$31,IF(OptimumBenefits!$B42&lt;25,Main!$B$32,IF(OptimumBenefits!$B42&lt;30,Main!$B$33,Main!$B$34)))))*OptimumBenefits!$B42</f>
        <v>0.96</v>
      </c>
      <c r="BT42" s="418">
        <f ca="1">BS42*IF($B42=Salary!$B42,Salary!$I42,"")</f>
        <v>94781.54525922316</v>
      </c>
      <c r="BU42" s="419">
        <f ca="1">IF($B42&lt;Main!$B$10,0,(VLOOKUP(BR42,'Survival Probability'!$A$3:$F$98,6)/(1+Main!$B$5)^(OptimumBenefits!BR42-OptimumBenefits!$A42))*(VLOOKUP(BR42,'Survival Probability'!$A$3:$F$98,3)/VLOOKUP($A42,'Survival Probability'!$A$3:$F$98,3)))</f>
        <v>6.4192163173328103</v>
      </c>
      <c r="BV42" s="282">
        <f t="shared" si="26"/>
        <v>0</v>
      </c>
      <c r="BW42" s="200">
        <f t="shared" ref="BW42:EH42" si="2441">BW41</f>
        <v>39</v>
      </c>
      <c r="BX42" s="416">
        <f>IF($B42&lt;Main!$B$10,0,HLOOKUP(BW42,ReplacementRates!$A$3:$BE$59,ReplacementRates!$A41-5,1))*IF(Main!$B$30=1,Main!$B$31,(IF(OptimumBenefits!$B42&lt;20,Main!$B$31,IF(OptimumBenefits!$B42&lt;25,Main!$B$32,IF(OptimumBenefits!$B42&lt;30,Main!$B$33,Main!$B$34)))))*OptimumBenefits!$B42</f>
        <v>0.96</v>
      </c>
      <c r="BY42" s="418">
        <f ca="1">BX42*IF($B42=Salary!$B42,Salary!$I42,"")</f>
        <v>94781.54525922316</v>
      </c>
      <c r="BZ42" s="419">
        <f ca="1">IF($B42&lt;Main!$B$10,0,(VLOOKUP(BW42,'Survival Probability'!$A$3:$F$98,6)/(1+Main!$B$5)^(OptimumBenefits!BW42-OptimumBenefits!$A42))*(VLOOKUP(BW42,'Survival Probability'!$A$3:$F$98,3)/VLOOKUP($A42,'Survival Probability'!$A$3:$F$98,3)))</f>
        <v>5.9968472287434578</v>
      </c>
      <c r="CA42" s="282">
        <f t="shared" si="28"/>
        <v>0</v>
      </c>
      <c r="CB42" s="200">
        <f t="shared" ref="CB42:EM42" si="2442">CB41</f>
        <v>40</v>
      </c>
      <c r="CC42" s="416">
        <f>IF($B42&lt;Main!$B$10,0,HLOOKUP(CB42,ReplacementRates!$A$3:$BE$59,ReplacementRates!$A41-5,1))*IF(Main!$B$30=1,Main!$B$31,(IF(OptimumBenefits!$B42&lt;20,Main!$B$31,IF(OptimumBenefits!$B42&lt;25,Main!$B$32,IF(OptimumBenefits!$B42&lt;30,Main!$B$33,Main!$B$34)))))*OptimumBenefits!$B42</f>
        <v>0.96</v>
      </c>
      <c r="CD42" s="418">
        <f ca="1">CC42*IF($B42=Salary!$B42,Salary!$I42,"")</f>
        <v>94781.54525922316</v>
      </c>
      <c r="CE42" s="419">
        <f ca="1">IF($B42&lt;Main!$B$10,0,(VLOOKUP(CB42,'Survival Probability'!$A$3:$F$98,6)/(1+Main!$B$5)^(OptimumBenefits!CB42-OptimumBenefits!$A42))*(VLOOKUP(CB42,'Survival Probability'!$A$3:$F$98,3)/VLOOKUP($A42,'Survival Probability'!$A$3:$F$98,3)))</f>
        <v>5.6021837744515688</v>
      </c>
      <c r="CF42" s="282">
        <f t="shared" si="30"/>
        <v>0</v>
      </c>
      <c r="CG42" s="200">
        <f t="shared" ref="CG42:ER42" si="2443">CG41</f>
        <v>41</v>
      </c>
      <c r="CH42" s="416">
        <f>IF($B42&lt;Main!$B$10,0,HLOOKUP(CG42,ReplacementRates!$A$3:$BE$59,ReplacementRates!$A41-5,1))*IF(Main!$B$30=1,Main!$B$31,(IF(OptimumBenefits!$B42&lt;20,Main!$B$31,IF(OptimumBenefits!$B42&lt;25,Main!$B$32,IF(OptimumBenefits!$B42&lt;30,Main!$B$33,Main!$B$34)))))*OptimumBenefits!$B42</f>
        <v>0.96</v>
      </c>
      <c r="CI42" s="418">
        <f ca="1">CH42*IF($B42=Salary!$B42,Salary!$I42,"")</f>
        <v>94781.54525922316</v>
      </c>
      <c r="CJ42" s="419">
        <f ca="1">IF($B42&lt;Main!$B$10,0,(VLOOKUP(CG42,'Survival Probability'!$A$3:$F$98,6)/(1+Main!$B$5)^(OptimumBenefits!CG42-OptimumBenefits!$A42))*(VLOOKUP(CG42,'Survival Probability'!$A$3:$F$98,3)/VLOOKUP($A42,'Survival Probability'!$A$3:$F$98,3)))</f>
        <v>5.2334284479415771</v>
      </c>
      <c r="CK42" s="282">
        <f t="shared" si="32"/>
        <v>0</v>
      </c>
      <c r="CL42" s="200">
        <f t="shared" ref="CL42:EW42" si="2444">CL41</f>
        <v>42</v>
      </c>
      <c r="CM42" s="416">
        <f>IF($B42&lt;Main!$B$10,0,HLOOKUP(CL42,ReplacementRates!$A$3:$BE$59,ReplacementRates!$A41-5,1))*IF(Main!$B$30=1,Main!$B$31,(IF(OptimumBenefits!$B42&lt;20,Main!$B$31,IF(OptimumBenefits!$B42&lt;25,Main!$B$32,IF(OptimumBenefits!$B42&lt;30,Main!$B$33,Main!$B$34)))))*OptimumBenefits!$B42</f>
        <v>0.96</v>
      </c>
      <c r="CN42" s="418">
        <f ca="1">CM42*IF($B42=Salary!$B42,Salary!$I42,"")</f>
        <v>94781.54525922316</v>
      </c>
      <c r="CO42" s="419">
        <f ca="1">IF($B42&lt;Main!$B$10,0,(VLOOKUP(CL42,'Survival Probability'!$A$3:$F$98,6)/(1+Main!$B$5)^(OptimumBenefits!CL42-OptimumBenefits!$A42))*(VLOOKUP(CL42,'Survival Probability'!$A$3:$F$98,3)/VLOOKUP($A42,'Survival Probability'!$A$3:$F$98,3)))</f>
        <v>4.88872895601307</v>
      </c>
      <c r="CP42" s="282">
        <f t="shared" si="34"/>
        <v>0</v>
      </c>
      <c r="CQ42" s="200">
        <f t="shared" ref="CQ42:FB42" si="2445">CQ41</f>
        <v>43</v>
      </c>
      <c r="CR42" s="416">
        <f>IF($B42&lt;Main!$B$10,0,HLOOKUP(CQ42,ReplacementRates!$A$3:$BE$59,ReplacementRates!$A41-5,1))*IF(Main!$B$30=1,Main!$B$31,(IF(OptimumBenefits!$B42&lt;20,Main!$B$31,IF(OptimumBenefits!$B42&lt;25,Main!$B$32,IF(OptimumBenefits!$B42&lt;30,Main!$B$33,Main!$B$34)))))*OptimumBenefits!$B42</f>
        <v>0.96</v>
      </c>
      <c r="CS42" s="418">
        <f ca="1">CR42*IF($B42=Salary!$B42,Salary!$I42,"")</f>
        <v>94781.54525922316</v>
      </c>
      <c r="CT42" s="419">
        <f ca="1">IF($B42&lt;Main!$B$10,0,(VLOOKUP(CQ42,'Survival Probability'!$A$3:$F$98,6)/(1+Main!$B$5)^(OptimumBenefits!CQ42-OptimumBenefits!$A42))*(VLOOKUP(CQ42,'Survival Probability'!$A$3:$F$98,3)/VLOOKUP($A42,'Survival Probability'!$A$3:$F$98,3)))</f>
        <v>4.5665477877343275</v>
      </c>
      <c r="CU42" s="282">
        <f t="shared" si="36"/>
        <v>0</v>
      </c>
      <c r="CV42" s="200">
        <f t="shared" ref="CV42:FG42" si="2446">CV41</f>
        <v>44</v>
      </c>
      <c r="CW42" s="416">
        <f>IF($B42&lt;Main!$B$10,0,HLOOKUP(CV42,ReplacementRates!$A$3:$BE$59,ReplacementRates!$A41-5,1))*IF(Main!$B$30=1,Main!$B$31,(IF(OptimumBenefits!$B42&lt;20,Main!$B$31,IF(OptimumBenefits!$B42&lt;25,Main!$B$32,IF(OptimumBenefits!$B42&lt;30,Main!$B$33,Main!$B$34)))))*OptimumBenefits!$B42</f>
        <v>0.96</v>
      </c>
      <c r="CX42" s="418">
        <f ca="1">CW42*IF($B42=Salary!$B42,Salary!$I42,"")</f>
        <v>94781.54525922316</v>
      </c>
      <c r="CY42" s="419">
        <f ca="1">IF($B42&lt;Main!$B$10,0,(VLOOKUP(CV42,'Survival Probability'!$A$3:$F$98,6)/(1+Main!$B$5)^(OptimumBenefits!CV42-OptimumBenefits!$A42))*(VLOOKUP(CV42,'Survival Probability'!$A$3:$F$98,3)/VLOOKUP($A42,'Survival Probability'!$A$3:$F$98,3)))</f>
        <v>4.2654390903931922</v>
      </c>
      <c r="CZ42" s="282">
        <f t="shared" si="38"/>
        <v>0</v>
      </c>
      <c r="DA42" s="200">
        <f t="shared" ref="DA42:FL42" si="2447">DA41</f>
        <v>45</v>
      </c>
      <c r="DB42" s="416">
        <f>IF($B42&lt;Main!$B$10,0,HLOOKUP(DA42,ReplacementRates!$A$3:$BE$59,ReplacementRates!$A41-5,1))*IF(Main!$B$30=1,Main!$B$31,(IF(OptimumBenefits!$B42&lt;20,Main!$B$31,IF(OptimumBenefits!$B42&lt;25,Main!$B$32,IF(OptimumBenefits!$B42&lt;30,Main!$B$33,Main!$B$34)))))*OptimumBenefits!$B42</f>
        <v>0.96</v>
      </c>
      <c r="DC42" s="418">
        <f ca="1">DB42*IF($B42=Salary!$B42,Salary!$I42,"")</f>
        <v>94781.54525922316</v>
      </c>
      <c r="DD42" s="419">
        <f ca="1">IF($B42&lt;Main!$B$10,0,(VLOOKUP(DA42,'Survival Probability'!$A$3:$F$98,6)/(1+Main!$B$5)^(OptimumBenefits!DA42-OptimumBenefits!$A42))*(VLOOKUP(DA42,'Survival Probability'!$A$3:$F$98,3)/VLOOKUP($A42,'Survival Probability'!$A$3:$F$98,3)))</f>
        <v>72.348905215450188</v>
      </c>
      <c r="DE42" s="282">
        <f t="shared" si="40"/>
        <v>0</v>
      </c>
      <c r="DF42" s="200">
        <f t="shared" ref="DF42:FQ42" si="2448">DF41</f>
        <v>46</v>
      </c>
      <c r="DG42" s="416">
        <f>IF($B42&lt;Main!$B$10,0,HLOOKUP(DF42,ReplacementRates!$A$3:$BE$59,ReplacementRates!$A41-5,1))*IF(Main!$B$30=1,Main!$B$31,(IF(OptimumBenefits!$B42&lt;20,Main!$B$31,IF(OptimumBenefits!$B42&lt;25,Main!$B$32,IF(OptimumBenefits!$B42&lt;30,Main!$B$33,Main!$B$34)))))*OptimumBenefits!$B42</f>
        <v>0.96</v>
      </c>
      <c r="DH42" s="418">
        <f ca="1">DG42*IF($B42=Salary!$B42,Salary!$I42,"")</f>
        <v>94781.54525922316</v>
      </c>
      <c r="DI42" s="419">
        <f ca="1">IF($B42&lt;Main!$B$10,0,(VLOOKUP(DF42,'Survival Probability'!$A$3:$F$98,6)/(1+Main!$B$5)^(OptimumBenefits!DF42-OptimumBenefits!$A42))*(VLOOKUP(DF42,'Survival Probability'!$A$3:$F$98,3)/VLOOKUP($A42,'Survival Probability'!$A$3:$F$98,3)))</f>
        <v>67.156052550825564</v>
      </c>
      <c r="DJ42" s="282">
        <f t="shared" si="42"/>
        <v>0</v>
      </c>
      <c r="DK42" s="200">
        <f t="shared" ref="DK42:FV42" si="2449">DK41</f>
        <v>47</v>
      </c>
      <c r="DL42" s="416">
        <f>IF($B42&lt;Main!$B$10,0,HLOOKUP(DK42,ReplacementRates!$A$3:$BE$59,ReplacementRates!$A41-5,1))*IF(Main!$B$30=1,Main!$B$31,(IF(OptimumBenefits!$B42&lt;20,Main!$B$31,IF(OptimumBenefits!$B42&lt;25,Main!$B$32,IF(OptimumBenefits!$B42&lt;30,Main!$B$33,Main!$B$34)))))*OptimumBenefits!$B42</f>
        <v>0.96</v>
      </c>
      <c r="DM42" s="418">
        <f ca="1">DL42*IF($B42=Salary!$B42,Salary!$I42,"")</f>
        <v>94781.54525922316</v>
      </c>
      <c r="DN42" s="419">
        <f ca="1">IF($B42&lt;Main!$B$10,0,(VLOOKUP(DK42,'Survival Probability'!$A$3:$F$98,6)/(1+Main!$B$5)^(OptimumBenefits!DK42-OptimumBenefits!$A42))*(VLOOKUP(DK42,'Survival Probability'!$A$3:$F$98,3)/VLOOKUP($A42,'Survival Probability'!$A$3:$F$98,3)))</f>
        <v>62.313328771794538</v>
      </c>
      <c r="DO42" s="282">
        <f t="shared" si="44"/>
        <v>0</v>
      </c>
      <c r="DP42" s="200">
        <f t="shared" ref="DP42:GA42" si="2450">DP41</f>
        <v>48</v>
      </c>
      <c r="DQ42" s="416">
        <f>IF($B42&lt;Main!$B$10,0,HLOOKUP(DP42,ReplacementRates!$A$3:$BE$59,ReplacementRates!$A41-5,1))*IF(Main!$B$30=1,Main!$B$31,(IF(OptimumBenefits!$B42&lt;20,Main!$B$31,IF(OptimumBenefits!$B42&lt;25,Main!$B$32,IF(OptimumBenefits!$B42&lt;30,Main!$B$33,Main!$B$34)))))*OptimumBenefits!$B42</f>
        <v>0.96</v>
      </c>
      <c r="DR42" s="418">
        <f ca="1">DQ42*IF($B42=Salary!$B42,Salary!$I42,"")</f>
        <v>94781.54525922316</v>
      </c>
      <c r="DS42" s="419">
        <f ca="1">IF($B42&lt;Main!$B$10,0,(VLOOKUP(DP42,'Survival Probability'!$A$3:$F$98,6)/(1+Main!$B$5)^(OptimumBenefits!DP42-OptimumBenefits!$A42))*(VLOOKUP(DP42,'Survival Probability'!$A$3:$F$98,3)/VLOOKUP($A42,'Survival Probability'!$A$3:$F$98,3)))</f>
        <v>57.797687197139389</v>
      </c>
      <c r="DT42" s="282">
        <f t="shared" si="46"/>
        <v>0</v>
      </c>
      <c r="DU42" s="200">
        <f t="shared" ref="DU42:GF42" si="2451">DU41</f>
        <v>49</v>
      </c>
      <c r="DV42" s="416">
        <f>IF($B42&lt;Main!$B$10,0,HLOOKUP(DU42,ReplacementRates!$A$3:$BE$59,ReplacementRates!$A41-5,1))*IF(Main!$B$30=1,Main!$B$31,(IF(OptimumBenefits!$B42&lt;20,Main!$B$31,IF(OptimumBenefits!$B42&lt;25,Main!$B$32,IF(OptimumBenefits!$B42&lt;30,Main!$B$33,Main!$B$34)))))*OptimumBenefits!$B42</f>
        <v>0.96</v>
      </c>
      <c r="DW42" s="418">
        <f ca="1">DV42*IF($B42=Salary!$B42,Salary!$I42,"")</f>
        <v>94781.54525922316</v>
      </c>
      <c r="DX42" s="419">
        <f ca="1">IF($B42&lt;Main!$B$10,0,(VLOOKUP(DU42,'Survival Probability'!$A$3:$F$98,6)/(1+Main!$B$5)^(OptimumBenefits!DU42-OptimumBenefits!$A42))*(VLOOKUP(DU42,'Survival Probability'!$A$3:$F$98,3)/VLOOKUP($A42,'Survival Probability'!$A$3:$F$98,3)))</f>
        <v>53.587575887972143</v>
      </c>
      <c r="DY42" s="282">
        <f t="shared" si="48"/>
        <v>0</v>
      </c>
      <c r="DZ42" s="200">
        <f t="shared" ref="DZ42:GK42" si="2452">DZ41</f>
        <v>50</v>
      </c>
      <c r="EA42" s="416">
        <f>IF($B42&lt;Main!$B$10,0,HLOOKUP(DZ42,ReplacementRates!$A$3:$BE$59,ReplacementRates!$A41-5,1))*IF(Main!$B$30=1,Main!$B$31,(IF(OptimumBenefits!$B42&lt;20,Main!$B$31,IF(OptimumBenefits!$B42&lt;25,Main!$B$32,IF(OptimumBenefits!$B42&lt;30,Main!$B$33,Main!$B$34)))))*OptimumBenefits!$B42</f>
        <v>0.96</v>
      </c>
      <c r="EB42" s="418">
        <f ca="1">EA42*IF($B42=Salary!$B42,Salary!$I42,"")</f>
        <v>94781.54525922316</v>
      </c>
      <c r="EC42" s="419">
        <f ca="1">IF($B42&lt;Main!$B$10,0,(VLOOKUP(DZ42,'Survival Probability'!$A$3:$F$98,6)/(1+Main!$B$5)^(OptimumBenefits!DZ42-OptimumBenefits!$A42))*(VLOOKUP(DZ42,'Survival Probability'!$A$3:$F$98,3)/VLOOKUP($A42,'Survival Probability'!$A$3:$F$98,3)))</f>
        <v>49.66284447748037</v>
      </c>
      <c r="ED42" s="282">
        <f t="shared" si="50"/>
        <v>0</v>
      </c>
      <c r="EE42" s="200">
        <f t="shared" ref="EE42:GP42" si="2453">EE41</f>
        <v>51</v>
      </c>
      <c r="EF42" s="416">
        <f>IF($B42&lt;Main!$B$10,0,HLOOKUP(EE42,ReplacementRates!$A$3:$BE$59,ReplacementRates!$A41-5,1))*IF(Main!$B$30=1,Main!$B$31,(IF(OptimumBenefits!$B42&lt;20,Main!$B$31,IF(OptimumBenefits!$B42&lt;25,Main!$B$32,IF(OptimumBenefits!$B42&lt;30,Main!$B$33,Main!$B$34)))))*OptimumBenefits!$B42</f>
        <v>0.96</v>
      </c>
      <c r="EG42" s="418">
        <f ca="1">EF42*IF($B42=Salary!$B42,Salary!$I42,"")</f>
        <v>94781.54525922316</v>
      </c>
      <c r="EH42" s="419">
        <f ca="1">IF($B42&lt;Main!$B$10,0,(VLOOKUP(EE42,'Survival Probability'!$A$3:$F$98,6)/(1+Main!$B$5)^(OptimumBenefits!EE42-OptimumBenefits!$A42))*(VLOOKUP(EE42,'Survival Probability'!$A$3:$F$98,3)/VLOOKUP($A42,'Survival Probability'!$A$3:$F$98,3)))</f>
        <v>46.004656032283762</v>
      </c>
      <c r="EI42" s="282">
        <f t="shared" si="52"/>
        <v>0</v>
      </c>
      <c r="EJ42" s="200">
        <f t="shared" ref="EJ42:GU42" si="2454">EJ41</f>
        <v>52</v>
      </c>
      <c r="EK42" s="416">
        <f>IF($B42&lt;Main!$B$10,0,HLOOKUP(EJ42,ReplacementRates!$A$3:$BE$59,ReplacementRates!$A41-5,1))*IF(Main!$B$30=1,Main!$B$31,(IF(OptimumBenefits!$B42&lt;20,Main!$B$31,IF(OptimumBenefits!$B42&lt;25,Main!$B$32,IF(OptimumBenefits!$B42&lt;30,Main!$B$33,Main!$B$34)))))*OptimumBenefits!$B42</f>
        <v>0.96</v>
      </c>
      <c r="EL42" s="418">
        <f ca="1">EK42*IF($B42=Salary!$B42,Salary!$I42,"")</f>
        <v>94781.54525922316</v>
      </c>
      <c r="EM42" s="419">
        <f ca="1">IF($B42&lt;Main!$B$10,0,(VLOOKUP(EJ42,'Survival Probability'!$A$3:$F$98,6)/(1+Main!$B$5)^(OptimumBenefits!EJ42-OptimumBenefits!$A42))*(VLOOKUP(EJ42,'Survival Probability'!$A$3:$F$98,3)/VLOOKUP($A42,'Survival Probability'!$A$3:$F$98,3)))</f>
        <v>42.59540355784592</v>
      </c>
      <c r="EN42" s="282">
        <f t="shared" si="54"/>
        <v>0</v>
      </c>
      <c r="EO42" s="200">
        <f t="shared" ref="EO42:GZ42" si="2455">EO41</f>
        <v>53</v>
      </c>
      <c r="EP42" s="416">
        <f>IF($B42&lt;Main!$B$10,0,HLOOKUP(EO42,ReplacementRates!$A$3:$BE$59,ReplacementRates!$A41-5,1))*IF(Main!$B$30=1,Main!$B$31,(IF(OptimumBenefits!$B42&lt;20,Main!$B$31,IF(OptimumBenefits!$B42&lt;25,Main!$B$32,IF(OptimumBenefits!$B42&lt;30,Main!$B$33,Main!$B$34)))))*OptimumBenefits!$B42</f>
        <v>0.96</v>
      </c>
      <c r="EQ42" s="418">
        <f ca="1">EP42*IF($B42=Salary!$B42,Salary!$I42,"")</f>
        <v>94781.54525922316</v>
      </c>
      <c r="ER42" s="419">
        <f ca="1">IF($B42&lt;Main!$B$10,0,(VLOOKUP(EO42,'Survival Probability'!$A$3:$F$98,6)/(1+Main!$B$5)^(OptimumBenefits!EO42-OptimumBenefits!$A42))*(VLOOKUP(EO42,'Survival Probability'!$A$3:$F$98,3)/VLOOKUP($A42,'Survival Probability'!$A$3:$F$98,3)))</f>
        <v>39.418648938073574</v>
      </c>
      <c r="ES42" s="282">
        <f t="shared" si="56"/>
        <v>0</v>
      </c>
      <c r="ET42" s="200">
        <f t="shared" ref="ET42:HE42" si="2456">ET41</f>
        <v>54</v>
      </c>
      <c r="EU42" s="416">
        <f>IF($B42&lt;Main!$B$10,0,HLOOKUP(ET42,ReplacementRates!$A$3:$BE$59,ReplacementRates!$A41-5,1))*IF(Main!$B$30=1,Main!$B$31,(IF(OptimumBenefits!$B42&lt;20,Main!$B$31,IF(OptimumBenefits!$B42&lt;25,Main!$B$32,IF(OptimumBenefits!$B42&lt;30,Main!$B$33,Main!$B$34)))))*OptimumBenefits!$B42</f>
        <v>0.96</v>
      </c>
      <c r="EV42" s="418">
        <f ca="1">EU42*IF($B42=Salary!$B42,Salary!$I42,"")</f>
        <v>94781.54525922316</v>
      </c>
      <c r="EW42" s="419">
        <f ca="1">IF($B42&lt;Main!$B$10,0,(VLOOKUP(ET42,'Survival Probability'!$A$3:$F$98,6)/(1+Main!$B$5)^(OptimumBenefits!ET42-OptimumBenefits!$A42))*(VLOOKUP(ET42,'Survival Probability'!$A$3:$F$98,3)/VLOOKUP($A42,'Survival Probability'!$A$3:$F$98,3)))</f>
        <v>36.459025890329983</v>
      </c>
      <c r="EX42" s="282">
        <f t="shared" si="58"/>
        <v>0</v>
      </c>
      <c r="EY42" s="200">
        <f t="shared" ref="EY42:HJ42" si="2457">EY41</f>
        <v>55</v>
      </c>
      <c r="EZ42" s="416">
        <f>IF($B42&lt;Main!$B$10,0,HLOOKUP(EY42,ReplacementRates!$A$3:$BE$59,ReplacementRates!$A41-5,1))*IF(Main!$B$30=1,Main!$B$31,(IF(OptimumBenefits!$B42&lt;20,Main!$B$31,IF(OptimumBenefits!$B42&lt;25,Main!$B$32,IF(OptimumBenefits!$B42&lt;30,Main!$B$33,Main!$B$34)))))*OptimumBenefits!$B42</f>
        <v>0.96</v>
      </c>
      <c r="FA42" s="418">
        <f ca="1">EZ42*IF($B42=Salary!$B42,Salary!$I42,"")</f>
        <v>94781.54525922316</v>
      </c>
      <c r="FB42" s="419">
        <f ca="1">IF($B42&lt;Main!$B$10,0,(VLOOKUP(EY42,'Survival Probability'!$A$3:$F$98,6)/(1+Main!$B$5)^(OptimumBenefits!EY42-OptimumBenefits!$A42))*(VLOOKUP(EY42,'Survival Probability'!$A$3:$F$98,3)/VLOOKUP($A42,'Survival Probability'!$A$3:$F$98,3)))</f>
        <v>33.702168459721193</v>
      </c>
      <c r="FC42" s="282">
        <f t="shared" si="60"/>
        <v>0</v>
      </c>
      <c r="FD42" s="200">
        <f t="shared" ref="FD42:HO42" si="2458">FD41</f>
        <v>56</v>
      </c>
      <c r="FE42" s="416">
        <f>IF($B42&lt;Main!$B$10,0,HLOOKUP(FD42,ReplacementRates!$A$3:$BE$59,ReplacementRates!$A41-5,1))*IF(Main!$B$30=1,Main!$B$31,(IF(OptimumBenefits!$B42&lt;20,Main!$B$31,IF(OptimumBenefits!$B42&lt;25,Main!$B$32,IF(OptimumBenefits!$B42&lt;30,Main!$B$33,Main!$B$34)))))*OptimumBenefits!$B42</f>
        <v>0.96</v>
      </c>
      <c r="FF42" s="418">
        <f ca="1">FE42*IF($B42=Salary!$B42,Salary!$I42,"")</f>
        <v>94781.54525922316</v>
      </c>
      <c r="FG42" s="419">
        <f ca="1">IF($B42&lt;Main!$B$10,0,(VLOOKUP(FD42,'Survival Probability'!$A$3:$F$98,6)/(1+Main!$B$5)^(OptimumBenefits!FD42-OptimumBenefits!$A42))*(VLOOKUP(FD42,'Survival Probability'!$A$3:$F$98,3)/VLOOKUP($A42,'Survival Probability'!$A$3:$F$98,3)))</f>
        <v>31.13464606200186</v>
      </c>
      <c r="FH42" s="282">
        <f t="shared" si="62"/>
        <v>0</v>
      </c>
      <c r="FI42" s="200">
        <f t="shared" ref="FI42:HT42" si="2459">FI41</f>
        <v>57</v>
      </c>
      <c r="FJ42" s="416">
        <f>IF($B42&lt;Main!$B$10,0,HLOOKUP(FI42,ReplacementRates!$A$3:$BE$59,ReplacementRates!$A41-5,1))*IF(Main!$B$30=1,Main!$B$31,(IF(OptimumBenefits!$B42&lt;20,Main!$B$31,IF(OptimumBenefits!$B42&lt;25,Main!$B$32,IF(OptimumBenefits!$B42&lt;30,Main!$B$33,Main!$B$34)))))*OptimumBenefits!$B42</f>
        <v>0.96</v>
      </c>
      <c r="FK42" s="418">
        <f ca="1">FJ42*IF($B42=Salary!$B42,Salary!$I42,"")</f>
        <v>94781.54525922316</v>
      </c>
      <c r="FL42" s="419">
        <f ca="1">IF($B42&lt;Main!$B$10,0,(VLOOKUP(FI42,'Survival Probability'!$A$3:$F$98,6)/(1+Main!$B$5)^(OptimumBenefits!FI42-OptimumBenefits!$A42))*(VLOOKUP(FI42,'Survival Probability'!$A$3:$F$98,3)/VLOOKUP($A42,'Survival Probability'!$A$3:$F$98,3)))</f>
        <v>28.743900281418281</v>
      </c>
      <c r="FM42" s="282">
        <f t="shared" si="64"/>
        <v>0</v>
      </c>
      <c r="FN42" s="200">
        <f t="shared" ref="FN42:HY42" si="2460">FN41</f>
        <v>58</v>
      </c>
      <c r="FO42" s="416">
        <f>IF($B42&lt;Main!$B$10,0,HLOOKUP(FN42,ReplacementRates!$A$3:$BE$59,ReplacementRates!$A41-5,1))*IF(Main!$B$30=1,Main!$B$31,(IF(OptimumBenefits!$B42&lt;20,Main!$B$31,IF(OptimumBenefits!$B42&lt;25,Main!$B$32,IF(OptimumBenefits!$B42&lt;30,Main!$B$33,Main!$B$34)))))*OptimumBenefits!$B42</f>
        <v>0.96</v>
      </c>
      <c r="FP42" s="418">
        <f ca="1">FO42*IF($B42=Salary!$B42,Salary!$I42,"")</f>
        <v>94781.54525922316</v>
      </c>
      <c r="FQ42" s="419">
        <f ca="1">IF($B42&lt;Main!$B$10,0,(VLOOKUP(FN42,'Survival Probability'!$A$3:$F$98,6)/(1+Main!$B$5)^(OptimumBenefits!FN42-OptimumBenefits!$A42))*(VLOOKUP(FN42,'Survival Probability'!$A$3:$F$98,3)/VLOOKUP($A42,'Survival Probability'!$A$3:$F$98,3)))</f>
        <v>26.518301192565435</v>
      </c>
      <c r="FR42" s="282">
        <f t="shared" si="66"/>
        <v>0</v>
      </c>
      <c r="FS42" s="200">
        <f t="shared" ref="FS42:ID42" si="2461">FS41</f>
        <v>59</v>
      </c>
      <c r="FT42" s="416">
        <f>IF($B42&lt;Main!$B$10,0,HLOOKUP(FS42,ReplacementRates!$A$3:$BE$59,ReplacementRates!$A41-5,1))*IF(Main!$B$30=1,Main!$B$31,(IF(OptimumBenefits!$B42&lt;20,Main!$B$31,IF(OptimumBenefits!$B42&lt;25,Main!$B$32,IF(OptimumBenefits!$B42&lt;30,Main!$B$33,Main!$B$34)))))*OptimumBenefits!$B42</f>
        <v>0.96</v>
      </c>
      <c r="FU42" s="418">
        <f ca="1">FT42*IF($B42=Salary!$B42,Salary!$I42,"")</f>
        <v>94781.54525922316</v>
      </c>
      <c r="FV42" s="419">
        <f ca="1">IF($B42&lt;Main!$B$10,0,(VLOOKUP(FS42,'Survival Probability'!$A$3:$F$98,6)/(1+Main!$B$5)^(OptimumBenefits!FS42-OptimumBenefits!$A42))*(VLOOKUP(FS42,'Survival Probability'!$A$3:$F$98,3)/VLOOKUP($A42,'Survival Probability'!$A$3:$F$98,3)))</f>
        <v>24.446955260083993</v>
      </c>
      <c r="FW42" s="282">
        <f t="shared" si="68"/>
        <v>0</v>
      </c>
      <c r="FX42" s="200">
        <f t="shared" ref="FX42:II42" si="2462">FX41</f>
        <v>60</v>
      </c>
      <c r="FY42" s="416">
        <f>IF($B42&lt;Main!$B$10,0,HLOOKUP(FX42,ReplacementRates!$A$3:$BE$59,ReplacementRates!$A41-5,1))*IF(Main!$B$30=1,Main!$B$31,(IF(OptimumBenefits!$B42&lt;20,Main!$B$31,IF(OptimumBenefits!$B42&lt;25,Main!$B$32,IF(OptimumBenefits!$B42&lt;30,Main!$B$33,Main!$B$34)))))*OptimumBenefits!$B42</f>
        <v>0.96</v>
      </c>
      <c r="FZ42" s="418">
        <f ca="1">FY42*IF($B42=Salary!$B42,Salary!$I42,"")</f>
        <v>94781.54525922316</v>
      </c>
      <c r="GA42" s="419">
        <f ca="1">IF($B42&lt;Main!$B$10,0,(VLOOKUP(FX42,'Survival Probability'!$A$3:$F$98,6)/(1+Main!$B$5)^(OptimumBenefits!FX42-OptimumBenefits!$A42))*(VLOOKUP(FX42,'Survival Probability'!$A$3:$F$98,3)/VLOOKUP($A42,'Survival Probability'!$A$3:$F$98,3)))</f>
        <v>22.519657018258592</v>
      </c>
      <c r="GB42" s="282">
        <f t="shared" si="70"/>
        <v>0</v>
      </c>
      <c r="GC42" s="200">
        <f t="shared" ref="GC42:IN42" si="2463">GC41</f>
        <v>61</v>
      </c>
      <c r="GD42" s="416">
        <f>IF($B42&lt;Main!$B$10,0,HLOOKUP(GC42,ReplacementRates!$A$3:$BE$59,ReplacementRates!$A41-5,1))*IF(Main!$B$30=1,Main!$B$31,(IF(OptimumBenefits!$B42&lt;20,Main!$B$31,IF(OptimumBenefits!$B42&lt;25,Main!$B$32,IF(OptimumBenefits!$B42&lt;30,Main!$B$33,Main!$B$34)))))*OptimumBenefits!$B42</f>
        <v>0.96</v>
      </c>
      <c r="GE42" s="418">
        <f ca="1">GD42*IF($B42=Salary!$B42,Salary!$I42,"")</f>
        <v>94781.54525922316</v>
      </c>
      <c r="GF42" s="419">
        <f ca="1">IF($B42&lt;Main!$B$10,0,(VLOOKUP(GC42,'Survival Probability'!$A$3:$F$98,6)/(1+Main!$B$5)^(OptimumBenefits!GC42-OptimumBenefits!$A42))*(VLOOKUP(GC42,'Survival Probability'!$A$3:$F$98,3)/VLOOKUP($A42,'Survival Probability'!$A$3:$F$98,3)))</f>
        <v>20.726846308209186</v>
      </c>
      <c r="GG42" s="282">
        <f t="shared" si="72"/>
        <v>0</v>
      </c>
      <c r="GH42" s="200">
        <f t="shared" ref="GH42:IS42" si="2464">GH41</f>
        <v>62</v>
      </c>
      <c r="GI42" s="416">
        <f>IF($B42&lt;Main!$B$10,0,HLOOKUP(GH42,ReplacementRates!$A$3:$BE$59,ReplacementRates!$A41-5,1))*IF(Main!$B$30=1,Main!$B$31,(IF(OptimumBenefits!$B42&lt;20,Main!$B$31,IF(OptimumBenefits!$B42&lt;25,Main!$B$32,IF(OptimumBenefits!$B42&lt;30,Main!$B$33,Main!$B$34)))))*OptimumBenefits!$B42</f>
        <v>0.96</v>
      </c>
      <c r="GJ42" s="418">
        <f ca="1">GI42*IF($B42=Salary!$B42,Salary!$I42,"")</f>
        <v>94781.54525922316</v>
      </c>
      <c r="GK42" s="419">
        <f ca="1">IF($B42&lt;Main!$B$10,0,(VLOOKUP(GH42,'Survival Probability'!$A$3:$F$98,6)/(1+Main!$B$5)^(OptimumBenefits!GH42-OptimumBenefits!$A42))*(VLOOKUP(GH42,'Survival Probability'!$A$3:$F$98,3)/VLOOKUP($A42,'Survival Probability'!$A$3:$F$98,3)))</f>
        <v>19.059566806964103</v>
      </c>
      <c r="GL42" s="282">
        <f t="shared" si="74"/>
        <v>0</v>
      </c>
      <c r="GM42" s="200">
        <f t="shared" ref="GM42:IX42" si="2465">GM41</f>
        <v>63</v>
      </c>
      <c r="GN42" s="416">
        <f>IF($B42&lt;Main!$B$10,0,HLOOKUP(GM42,ReplacementRates!$A$3:$BE$59,ReplacementRates!$A41-5,1))*IF(Main!$B$30=1,Main!$B$31,(IF(OptimumBenefits!$B42&lt;20,Main!$B$31,IF(OptimumBenefits!$B42&lt;25,Main!$B$32,IF(OptimumBenefits!$B42&lt;30,Main!$B$33,Main!$B$34)))))*OptimumBenefits!$B42</f>
        <v>0.96</v>
      </c>
      <c r="GO42" s="418">
        <f ca="1">GN42*IF($B42=Salary!$B42,Salary!$I42,"")</f>
        <v>94781.54525922316</v>
      </c>
      <c r="GP42" s="419">
        <f ca="1">IF($B42&lt;Main!$B$10,0,(VLOOKUP(GM42,'Survival Probability'!$A$3:$F$98,6)/(1+Main!$B$5)^(OptimumBenefits!GM42-OptimumBenefits!$A42))*(VLOOKUP(GM42,'Survival Probability'!$A$3:$F$98,3)/VLOOKUP($A42,'Survival Probability'!$A$3:$F$98,3)))</f>
        <v>17.50956999168984</v>
      </c>
      <c r="GQ42" s="282">
        <f t="shared" si="76"/>
        <v>0</v>
      </c>
      <c r="GR42" s="200">
        <f t="shared" ref="GR42:JC42" si="2466">GR41</f>
        <v>64</v>
      </c>
      <c r="GS42" s="416">
        <f>IF($B42&lt;Main!$B$10,0,HLOOKUP(GR42,ReplacementRates!$A$3:$BE$59,ReplacementRates!$A41-5,1))*IF(Main!$B$30=1,Main!$B$31,(IF(OptimumBenefits!$B42&lt;20,Main!$B$31,IF(OptimumBenefits!$B42&lt;25,Main!$B$32,IF(OptimumBenefits!$B42&lt;30,Main!$B$33,Main!$B$34)))))*OptimumBenefits!$B42</f>
        <v>0.96</v>
      </c>
      <c r="GT42" s="418">
        <f ca="1">GS42*IF($B42=Salary!$B42,Salary!$I42,"")</f>
        <v>94781.54525922316</v>
      </c>
      <c r="GU42" s="419">
        <f ca="1">IF($B42&lt;Main!$B$10,0,(VLOOKUP(GR42,'Survival Probability'!$A$3:$F$98,6)/(1+Main!$B$5)^(OptimumBenefits!GR42-OptimumBenefits!$A42))*(VLOOKUP(GR42,'Survival Probability'!$A$3:$F$98,3)/VLOOKUP($A42,'Survival Probability'!$A$3:$F$98,3)))</f>
        <v>16.069106446859507</v>
      </c>
      <c r="GV42" s="282">
        <f t="shared" si="78"/>
        <v>0</v>
      </c>
      <c r="GW42" s="200">
        <f t="shared" ref="GW42:JH42" si="2467">GW41</f>
        <v>65</v>
      </c>
      <c r="GX42" s="416">
        <f>IF($B42&lt;Main!$B$10,0,HLOOKUP(GW42,ReplacementRates!$A$3:$BE$59,ReplacementRates!$A41-5,1))*IF(Main!$B$30=1,Main!$B$31,(IF(OptimumBenefits!$B42&lt;20,Main!$B$31,IF(OptimumBenefits!$B42&lt;25,Main!$B$32,IF(OptimumBenefits!$B42&lt;30,Main!$B$33,Main!$B$34)))))*OptimumBenefits!$B42</f>
        <v>0.96</v>
      </c>
      <c r="GY42" s="418">
        <f ca="1">GX42*IF($B42=Salary!$B42,Salary!$I42,"")</f>
        <v>94781.54525922316</v>
      </c>
      <c r="GZ42" s="419">
        <f ca="1">IF($B42&lt;Main!$B$10,0,(VLOOKUP(GW42,'Survival Probability'!$A$3:$F$98,6)/(1+Main!$B$5)^(OptimumBenefits!GW42-OptimumBenefits!$A42))*(VLOOKUP(GW42,'Survival Probability'!$A$3:$F$98,3)/VLOOKUP($A42,'Survival Probability'!$A$3:$F$98,3)))</f>
        <v>14.73089824200461</v>
      </c>
      <c r="HA42" s="282">
        <f t="shared" ca="1" si="80"/>
        <v>1396217.2984335709</v>
      </c>
      <c r="HB42" s="200">
        <f t="shared" ref="HB42:JM42" si="2468">HB41</f>
        <v>66</v>
      </c>
      <c r="HC42" s="416">
        <f>IF($B42&lt;Main!$B$10,0,HLOOKUP(HB42,ReplacementRates!$A$3:$BE$59,ReplacementRates!$A41-5,1))*IF(Main!$B$30=1,Main!$B$31,(IF(OptimumBenefits!$B42&lt;20,Main!$B$31,IF(OptimumBenefits!$B42&lt;25,Main!$B$32,IF(OptimumBenefits!$B42&lt;30,Main!$B$33,Main!$B$34)))))*OptimumBenefits!$B42</f>
        <v>0.96</v>
      </c>
      <c r="HD42" s="418">
        <f ca="1">HC42*IF($B42=Salary!$B42,Salary!$I42,"")</f>
        <v>94781.54525922316</v>
      </c>
      <c r="HE42" s="419">
        <f ca="1">IF($B42&lt;Main!$B$10,0,(VLOOKUP(HB42,'Survival Probability'!$A$3:$F$98,6)/(1+Main!$B$5)^(OptimumBenefits!HB42-OptimumBenefits!$A42))*(VLOOKUP(HB42,'Survival Probability'!$A$3:$F$98,3)/VLOOKUP($A42,'Survival Probability'!$A$3:$F$98,3)))</f>
        <v>13.488112222008454</v>
      </c>
      <c r="HF42" s="282">
        <f t="shared" ca="1" si="82"/>
        <v>1278424.1190317753</v>
      </c>
      <c r="HG42" s="200">
        <f t="shared" ref="HG42:JR42" si="2469">HG41</f>
        <v>67</v>
      </c>
      <c r="HH42" s="416">
        <f>IF($B42&lt;Main!$B$10,0,HLOOKUP(HG42,ReplacementRates!$A$3:$BE$59,ReplacementRates!$A41-5,1))*IF(Main!$B$30=1,Main!$B$31,(IF(OptimumBenefits!$B42&lt;20,Main!$B$31,IF(OptimumBenefits!$B42&lt;25,Main!$B$32,IF(OptimumBenefits!$B42&lt;30,Main!$B$33,Main!$B$34)))))*OptimumBenefits!$B42</f>
        <v>0.96</v>
      </c>
      <c r="HI42" s="418">
        <f ca="1">HH42*IF($B42=Salary!$B42,Salary!$I42,"")</f>
        <v>94781.54525922316</v>
      </c>
      <c r="HJ42" s="419">
        <f ca="1">IF($B42&lt;Main!$B$10,0,(VLOOKUP(HG42,'Survival Probability'!$A$3:$F$98,6)/(1+Main!$B$5)^(OptimumBenefits!HG42-OptimumBenefits!$A42))*(VLOOKUP(HG42,'Survival Probability'!$A$3:$F$98,3)/VLOOKUP($A42,'Survival Probability'!$A$3:$F$98,3)))</f>
        <v>12.334340907329125</v>
      </c>
      <c r="HK42" s="282">
        <f t="shared" ca="1" si="84"/>
        <v>1169067.8909507031</v>
      </c>
      <c r="HL42" s="200">
        <f t="shared" ref="HL42:JW42" si="2470">HL41</f>
        <v>68</v>
      </c>
      <c r="HM42" s="416">
        <f>IF($B42&lt;Main!$B$10,0,HLOOKUP(HL42,ReplacementRates!$A$3:$BE$59,ReplacementRates!$A41-5,1))*IF(Main!$B$30=1,Main!$B$31,(IF(OptimumBenefits!$B42&lt;20,Main!$B$31,IF(OptimumBenefits!$B42&lt;25,Main!$B$32,IF(OptimumBenefits!$B42&lt;30,Main!$B$33,Main!$B$34)))))*OptimumBenefits!$B42</f>
        <v>0.96</v>
      </c>
      <c r="HN42" s="418">
        <f ca="1">HM42*IF($B42=Salary!$B42,Salary!$I42,"")</f>
        <v>94781.54525922316</v>
      </c>
      <c r="HO42" s="419">
        <f ca="1">IF($B42&lt;Main!$B$10,0,(VLOOKUP(HL42,'Survival Probability'!$A$3:$F$98,6)/(1+Main!$B$5)^(OptimumBenefits!HL42-OptimumBenefits!$A42))*(VLOOKUP(HL42,'Survival Probability'!$A$3:$F$98,3)/VLOOKUP($A42,'Survival Probability'!$A$3:$F$98,3)))</f>
        <v>11.263521063808239</v>
      </c>
      <c r="HP42" s="282">
        <f t="shared" ca="1" si="86"/>
        <v>1067573.931487554</v>
      </c>
      <c r="HQ42" s="200">
        <f t="shared" ref="HQ42:KB42" si="2471">HQ41</f>
        <v>69</v>
      </c>
      <c r="HR42" s="416">
        <f>IF($B42&lt;Main!$B$10,0,HLOOKUP(HQ42,ReplacementRates!$A$3:$BE$59,ReplacementRates!$A41-5,1))*IF(Main!$B$30=1,Main!$B$31,(IF(OptimumBenefits!$B42&lt;20,Main!$B$31,IF(OptimumBenefits!$B42&lt;25,Main!$B$32,IF(OptimumBenefits!$B42&lt;30,Main!$B$33,Main!$B$34)))))*OptimumBenefits!$B42</f>
        <v>0.96</v>
      </c>
      <c r="HS42" s="418">
        <f ca="1">HR42*IF($B42=Salary!$B42,Salary!$I42,"")</f>
        <v>94781.54525922316</v>
      </c>
      <c r="HT42" s="419">
        <f ca="1">IF($B42&lt;Main!$B$10,0,(VLOOKUP(HQ42,'Survival Probability'!$A$3:$F$98,6)/(1+Main!$B$5)^(OptimumBenefits!HQ42-OptimumBenefits!$A42))*(VLOOKUP(HQ42,'Survival Probability'!$A$3:$F$98,3)/VLOOKUP($A42,'Survival Probability'!$A$3:$F$98,3)))</f>
        <v>10.270224821634612</v>
      </c>
      <c r="HU42" s="282">
        <f t="shared" ca="1" si="88"/>
        <v>973427.77875415806</v>
      </c>
      <c r="HV42" s="200">
        <f t="shared" ref="HV42:KG42" si="2472">HV41</f>
        <v>70</v>
      </c>
      <c r="HW42" s="416">
        <f>IF($B42&lt;Main!$B$10,0,HLOOKUP(HV42,ReplacementRates!$A$3:$BE$59,ReplacementRates!$A41-5,1))*IF(Main!$B$30=1,Main!$B$31,(IF(OptimumBenefits!$B42&lt;20,Main!$B$31,IF(OptimumBenefits!$B42&lt;25,Main!$B$32,IF(OptimumBenefits!$B42&lt;30,Main!$B$33,Main!$B$34)))))*OptimumBenefits!$B42</f>
        <v>0.96</v>
      </c>
      <c r="HX42" s="418">
        <f ca="1">HW42*IF($B42=Salary!$B42,Salary!$I42,"")</f>
        <v>94781.54525922316</v>
      </c>
      <c r="HY42" s="419">
        <f ca="1">IF($B42&lt;Main!$B$10,0,(VLOOKUP(HV42,'Survival Probability'!$A$3:$F$98,6)/(1+Main!$B$5)^(OptimumBenefits!HV42-OptimumBenefits!$A42))*(VLOOKUP(HV42,'Survival Probability'!$A$3:$F$98,3)/VLOOKUP($A42,'Survival Probability'!$A$3:$F$98,3)))</f>
        <v>9.3493349108946688</v>
      </c>
      <c r="HZ42" s="282">
        <f t="shared" ca="1" si="90"/>
        <v>886144.41000059817</v>
      </c>
      <c r="IA42" s="200">
        <f t="shared" ref="IA42:KL42" si="2473">IA41</f>
        <v>71</v>
      </c>
      <c r="IB42" s="416">
        <f>IF($B42&lt;Main!$B$10,0,HLOOKUP(IA42,ReplacementRates!$A$3:$BE$59,ReplacementRates!$A41-5,1))*IF(Main!$B$30=1,Main!$B$31,(IF(OptimumBenefits!$B42&lt;20,Main!$B$31,IF(OptimumBenefits!$B42&lt;25,Main!$B$32,IF(OptimumBenefits!$B42&lt;30,Main!$B$33,Main!$B$34)))))*OptimumBenefits!$B42</f>
        <v>0.96</v>
      </c>
      <c r="IC42" s="418">
        <f ca="1">IB42*IF($B42=Salary!$B42,Salary!$I42,"")</f>
        <v>94781.54525922316</v>
      </c>
      <c r="ID42" s="419">
        <f ca="1">IF($B42&lt;Main!$B$10,0,(VLOOKUP(IA42,'Survival Probability'!$A$3:$F$98,6)/(1+Main!$B$5)^(OptimumBenefits!IA42-OptimumBenefits!$A42))*(VLOOKUP(IA42,'Survival Probability'!$A$3:$F$98,3)/VLOOKUP($A42,'Survival Probability'!$A$3:$F$98,3)))</f>
        <v>8.4960343689141631</v>
      </c>
      <c r="IE42" s="282">
        <f t="shared" ca="1" si="92"/>
        <v>805267.26606115326</v>
      </c>
      <c r="IF42" s="200">
        <f t="shared" ref="IF42:KP42" si="2474">IF41</f>
        <v>72</v>
      </c>
      <c r="IG42" s="416">
        <f>IF($B42&lt;Main!$B$10,0,HLOOKUP(IF42,ReplacementRates!$A$3:$BE$59,ReplacementRates!$A41-5,1))*IF(Main!$B$30=1,Main!$B$31,(IF(OptimumBenefits!$B42&lt;20,Main!$B$31,IF(OptimumBenefits!$B42&lt;25,Main!$B$32,IF(OptimumBenefits!$B42&lt;30,Main!$B$33,Main!$B$34)))))*OptimumBenefits!$B42</f>
        <v>0.96</v>
      </c>
      <c r="IH42" s="418">
        <f ca="1">IG42*IF($B42=Salary!$B42,Salary!$I42,"")</f>
        <v>94781.54525922316</v>
      </c>
      <c r="II42" s="419">
        <f ca="1">IF($B42&lt;Main!$B$10,0,(VLOOKUP(IF42,'Survival Probability'!$A$3:$F$98,6)/(1+Main!$B$5)^(OptimumBenefits!IF42-OptimumBenefits!$A42))*(VLOOKUP(IF42,'Survival Probability'!$A$3:$F$98,3)/VLOOKUP($A42,'Survival Probability'!$A$3:$F$98,3)))</f>
        <v>7.7057928060230809</v>
      </c>
      <c r="IJ42" s="282">
        <f t="shared" ca="1" si="94"/>
        <v>730366.94960227283</v>
      </c>
      <c r="IK42" s="200">
        <f t="shared" ref="IK42:KP42" si="2475">IK41</f>
        <v>73</v>
      </c>
      <c r="IL42" s="416">
        <f>IF($B42&lt;Main!$B$10,0,HLOOKUP(IK42,ReplacementRates!$A$3:$BE$59,ReplacementRates!$A41-5,1))*IF(Main!$B$30=1,Main!$B$31,(IF(OptimumBenefits!$B42&lt;20,Main!$B$31,IF(OptimumBenefits!$B42&lt;25,Main!$B$32,IF(OptimumBenefits!$B42&lt;30,Main!$B$33,Main!$B$34)))))*OptimumBenefits!$B42</f>
        <v>0.96</v>
      </c>
      <c r="IM42" s="418">
        <f ca="1">IL42*IF($B42=Salary!$B42,Salary!$I42,"")</f>
        <v>94781.54525922316</v>
      </c>
      <c r="IN42" s="419">
        <f ca="1">IF($B42&lt;Main!$B$10,0,(VLOOKUP(IK42,'Survival Probability'!$A$3:$F$98,6)/(1+Main!$B$5)^(OptimumBenefits!IK42-OptimumBenefits!$A42))*(VLOOKUP(IK42,'Survival Probability'!$A$3:$F$98,3)/VLOOKUP($A42,'Survival Probability'!$A$3:$F$98,3)))</f>
        <v>6.9747206303476394</v>
      </c>
      <c r="IO42" s="282">
        <f t="shared" ca="1" si="96"/>
        <v>661074.79909573228</v>
      </c>
      <c r="IP42" s="200">
        <f t="shared" ref="IP42:KP42" si="2476">IP41</f>
        <v>74</v>
      </c>
      <c r="IQ42" s="416">
        <f>IF($B42&lt;Main!$B$10,0,HLOOKUP(IP42,ReplacementRates!$A$3:$BE$59,ReplacementRates!$A41-5,1))*IF(Main!$B$30=1,Main!$B$31,(IF(OptimumBenefits!$B42&lt;20,Main!$B$31,IF(OptimumBenefits!$B42&lt;25,Main!$B$32,IF(OptimumBenefits!$B42&lt;30,Main!$B$33,Main!$B$34)))))*OptimumBenefits!$B42</f>
        <v>0.96</v>
      </c>
      <c r="IR42" s="418">
        <f ca="1">IQ42*IF($B42=Salary!$B42,Salary!$I42,"")</f>
        <v>94781.54525922316</v>
      </c>
      <c r="IS42" s="419">
        <f ca="1">IF($B42&lt;Main!$B$10,0,(VLOOKUP(IP42,'Survival Probability'!$A$3:$F$98,6)/(1+Main!$B$5)^(OptimumBenefits!IP42-OptimumBenefits!$A42))*(VLOOKUP(IP42,'Survival Probability'!$A$3:$F$98,3)/VLOOKUP($A42,'Survival Probability'!$A$3:$F$98,3)))</f>
        <v>6.2995187754200339</v>
      </c>
      <c r="IT42" s="282">
        <f t="shared" ca="1" si="98"/>
        <v>597078.12392379995</v>
      </c>
      <c r="IU42" s="200">
        <f t="shared" ref="IU42:KP42" si="2477">IU41</f>
        <v>75</v>
      </c>
      <c r="IV42" s="416">
        <f>IF($B42&lt;Main!$B$10,0,HLOOKUP(IU42,ReplacementRates!$A$3:$BE$59,ReplacementRates!$A41-5,1))*IF(Main!$B$30=1,Main!$B$31,(IF(OptimumBenefits!$B42&lt;20,Main!$B$31,IF(OptimumBenefits!$B42&lt;25,Main!$B$32,IF(OptimumBenefits!$B42&lt;30,Main!$B$33,Main!$B$34)))))*OptimumBenefits!$B42</f>
        <v>0.96</v>
      </c>
      <c r="IW42" s="418">
        <f ca="1">IV42*IF($B42=Salary!$B42,Salary!$I42,"")</f>
        <v>94781.54525922316</v>
      </c>
      <c r="IX42" s="419">
        <f ca="1">IF($B42&lt;Main!$B$10,0,(VLOOKUP(IU42,'Survival Probability'!$A$3:$F$98,6)/(1+Main!$B$5)^(OptimumBenefits!IU42-OptimumBenefits!$A42))*(VLOOKUP(IU42,'Survival Probability'!$A$3:$F$98,3)/VLOOKUP($A42,'Survival Probability'!$A$3:$F$98,3)))</f>
        <v>5.6769462910274102</v>
      </c>
      <c r="IY42" s="282">
        <f t="shared" ca="1" si="100"/>
        <v>538069.74181719357</v>
      </c>
      <c r="IZ42" s="200">
        <f t="shared" ref="IZ42:KP42" si="2478">IZ41</f>
        <v>76</v>
      </c>
      <c r="JA42" s="416">
        <f>IF($B42&lt;Main!$B$10,0,HLOOKUP(IZ42,ReplacementRates!$A$3:$BE$59,ReplacementRates!$A41-5,1))*IF(Main!$B$30=1,Main!$B$31,(IF(OptimumBenefits!$B42&lt;20,Main!$B$31,IF(OptimumBenefits!$B42&lt;25,Main!$B$32,IF(OptimumBenefits!$B42&lt;30,Main!$B$33,Main!$B$34)))))*OptimumBenefits!$B42</f>
        <v>0.96</v>
      </c>
      <c r="JB42" s="418">
        <f ca="1">JA42*IF($B42=Salary!$B42,Salary!$I42,"")</f>
        <v>94781.54525922316</v>
      </c>
      <c r="JC42" s="419">
        <f ca="1">IF($B42&lt;Main!$B$10,0,(VLOOKUP(IZ42,'Survival Probability'!$A$3:$F$98,6)/(1+Main!$B$5)^(OptimumBenefits!IZ42-OptimumBenefits!$A42))*(VLOOKUP(IZ42,'Survival Probability'!$A$3:$F$98,3)/VLOOKUP($A42,'Survival Probability'!$A$3:$F$98,3)))</f>
        <v>5.1038368355124737</v>
      </c>
      <c r="JD42" s="282">
        <f t="shared" ca="1" si="102"/>
        <v>483749.54202081583</v>
      </c>
      <c r="JE42" s="200">
        <f t="shared" ref="JE42:KP42" si="2479">JE41</f>
        <v>77</v>
      </c>
      <c r="JF42" s="416">
        <f>IF($B42&lt;Main!$B$10,0,HLOOKUP(JE42,ReplacementRates!$A$3:$BE$59,ReplacementRates!$A41-5,1))*IF(Main!$B$30=1,Main!$B$31,(IF(OptimumBenefits!$B42&lt;20,Main!$B$31,IF(OptimumBenefits!$B42&lt;25,Main!$B$32,IF(OptimumBenefits!$B42&lt;30,Main!$B$33,Main!$B$34)))))*OptimumBenefits!$B42</f>
        <v>0.96</v>
      </c>
      <c r="JG42" s="418">
        <f ca="1">JF42*IF($B42=Salary!$B42,Salary!$I42,"")</f>
        <v>94781.54525922316</v>
      </c>
      <c r="JH42" s="419">
        <f ca="1">IF($B42&lt;Main!$B$10,0,(VLOOKUP(JE42,'Survival Probability'!$A$3:$F$98,6)/(1+Main!$B$5)^(OptimumBenefits!JE42-OptimumBenefits!$A42))*(VLOOKUP(JE42,'Survival Probability'!$A$3:$F$98,3)/VLOOKUP($A42,'Survival Probability'!$A$3:$F$98,3)))</f>
        <v>4.5771161244480849</v>
      </c>
      <c r="JI42" s="282">
        <f t="shared" ca="1" si="104"/>
        <v>433826.13910609629</v>
      </c>
      <c r="JJ42" s="200">
        <f t="shared" ref="JJ42:KP42" si="2480">JJ41</f>
        <v>78</v>
      </c>
      <c r="JK42" s="416">
        <f>IF($B42&lt;Main!$B$10,0,HLOOKUP(JJ42,ReplacementRates!$A$3:$BE$59,ReplacementRates!$A41-5,1))*IF(Main!$B$30=1,Main!$B$31,(IF(OptimumBenefits!$B42&lt;20,Main!$B$31,IF(OptimumBenefits!$B42&lt;25,Main!$B$32,IF(OptimumBenefits!$B42&lt;30,Main!$B$33,Main!$B$34)))))*OptimumBenefits!$B42</f>
        <v>0.96</v>
      </c>
      <c r="JL42" s="418">
        <f ca="1">JK42*IF($B42=Salary!$B42,Salary!$I42,"")</f>
        <v>94781.54525922316</v>
      </c>
      <c r="JM42" s="419">
        <f ca="1">IF($B42&lt;Main!$B$10,0,(VLOOKUP(JJ42,'Survival Probability'!$A$3:$F$98,6)/(1+Main!$B$5)^(OptimumBenefits!JJ42-OptimumBenefits!$A42))*(VLOOKUP(JJ42,'Survival Probability'!$A$3:$F$98,3)/VLOOKUP($A42,'Survival Probability'!$A$3:$F$98,3)))</f>
        <v>4.0938725344769429</v>
      </c>
      <c r="JN42" s="282">
        <f t="shared" ca="1" si="106"/>
        <v>388023.56491201697</v>
      </c>
      <c r="JO42" s="200">
        <f t="shared" ref="JO42:KP42" si="2481">JO41</f>
        <v>79</v>
      </c>
      <c r="JP42" s="416">
        <f>IF($B42&lt;Main!$B$10,0,HLOOKUP(JO42,ReplacementRates!$A$3:$BE$59,ReplacementRates!$A41-5,1))*IF(Main!$B$30=1,Main!$B$31,(IF(OptimumBenefits!$B42&lt;20,Main!$B$31,IF(OptimumBenefits!$B42&lt;25,Main!$B$32,IF(OptimumBenefits!$B42&lt;30,Main!$B$33,Main!$B$34)))))*OptimumBenefits!$B42</f>
        <v>0.96</v>
      </c>
      <c r="JQ42" s="418">
        <f ca="1">JP42*IF($B42=Salary!$B42,Salary!$I42,"")</f>
        <v>94781.54525922316</v>
      </c>
      <c r="JR42" s="419">
        <f ca="1">IF($B42&lt;Main!$B$10,0,(VLOOKUP(JO42,'Survival Probability'!$A$3:$F$98,6)/(1+Main!$B$5)^(OptimumBenefits!JO42-OptimumBenefits!$A42))*(VLOOKUP(JO42,'Survival Probability'!$A$3:$F$98,3)/VLOOKUP($A42,'Survival Probability'!$A$3:$F$98,3)))</f>
        <v>3.651269940301757</v>
      </c>
      <c r="JS42" s="282">
        <f t="shared" ca="1" si="108"/>
        <v>346073.00710035203</v>
      </c>
      <c r="JT42" s="200">
        <f t="shared" ref="JT42:KP42" si="2482">JT41</f>
        <v>80</v>
      </c>
      <c r="JU42" s="416">
        <f>IF($B42&lt;Main!$B$10,0,HLOOKUP(JT42,ReplacementRates!$A$3:$BE$59,ReplacementRates!$A41-5,1))*IF(Main!$B$30=1,Main!$B$31,(IF(OptimumBenefits!$B42&lt;20,Main!$B$31,IF(OptimumBenefits!$B42&lt;25,Main!$B$32,IF(OptimumBenefits!$B42&lt;30,Main!$B$33,Main!$B$34)))))*OptimumBenefits!$B42</f>
        <v>0.96</v>
      </c>
      <c r="JV42" s="418">
        <f ca="1">JU42*IF($B42=Salary!$B42,Salary!$I42,"")</f>
        <v>94781.54525922316</v>
      </c>
      <c r="JW42" s="419">
        <f ca="1">IF($B42&lt;Main!$B$10,0,(VLOOKUP(JT42,'Survival Probability'!$A$3:$F$98,6)/(1+Main!$B$5)^(OptimumBenefits!JT42-OptimumBenefits!$A42))*(VLOOKUP(JT42,'Survival Probability'!$A$3:$F$98,3)/VLOOKUP($A42,'Survival Probability'!$A$3:$F$98,3)))</f>
        <v>3.2465166387981608</v>
      </c>
      <c r="JX42" s="282">
        <f t="shared" ca="1" si="110"/>
        <v>307709.86373506894</v>
      </c>
      <c r="JY42" s="200">
        <f t="shared" ref="JY42:KP42" si="2483">JY41</f>
        <v>81</v>
      </c>
      <c r="JZ42" s="416">
        <f>IF($B42&lt;Main!$B$10,0,HLOOKUP(JY42,ReplacementRates!$A$3:$BE$59,ReplacementRates!$A41-5,1))*IF(Main!$B$30=1,Main!$B$31,(IF(OptimumBenefits!$B42&lt;20,Main!$B$31,IF(OptimumBenefits!$B42&lt;25,Main!$B$32,IF(OptimumBenefits!$B42&lt;30,Main!$B$33,Main!$B$34)))))*OptimumBenefits!$B42</f>
        <v>0.96</v>
      </c>
      <c r="KA42" s="418">
        <f ca="1">JZ42*IF($B42=Salary!$B42,Salary!$I42,"")</f>
        <v>94781.54525922316</v>
      </c>
      <c r="KB42" s="419">
        <f ca="1">IF($B42&lt;Main!$B$10,0,(VLOOKUP(JY42,'Survival Probability'!$A$3:$F$98,6)/(1+Main!$B$5)^(OptimumBenefits!JY42-OptimumBenefits!$A42))*(VLOOKUP(JY42,'Survival Probability'!$A$3:$F$98,3)/VLOOKUP($A42,'Survival Probability'!$A$3:$F$98,3)))</f>
        <v>2.8770115713209985</v>
      </c>
      <c r="KC42" s="282">
        <f t="shared" ca="1" si="112"/>
        <v>272687.60245846998</v>
      </c>
      <c r="KD42" s="200">
        <f t="shared" ref="KD42:KP42" si="2484">KD41</f>
        <v>82</v>
      </c>
      <c r="KE42" s="416">
        <f>IF($B42&lt;Main!$B$10,0,HLOOKUP(KD42,ReplacementRates!$A$3:$BE$59,ReplacementRates!$A41-5,1))*IF(Main!$B$30=1,Main!$B$31,(IF(OptimumBenefits!$B42&lt;20,Main!$B$31,IF(OptimumBenefits!$B42&lt;25,Main!$B$32,IF(OptimumBenefits!$B42&lt;30,Main!$B$33,Main!$B$34)))))*OptimumBenefits!$B42</f>
        <v>0.96</v>
      </c>
      <c r="KF42" s="418">
        <f ca="1">KE42*IF($B42=Salary!$B42,Salary!$I42,"")</f>
        <v>94781.54525922316</v>
      </c>
      <c r="KG42" s="419">
        <f ca="1">IF($B42&lt;Main!$B$10,0,(VLOOKUP(KD42,'Survival Probability'!$A$3:$F$98,6)/(1+Main!$B$5)^(OptimumBenefits!KD42-OptimumBenefits!$A42))*(VLOOKUP(KD42,'Survival Probability'!$A$3:$F$98,3)/VLOOKUP($A42,'Survival Probability'!$A$3:$F$98,3)))</f>
        <v>2.5403330851746797</v>
      </c>
      <c r="KH42" s="282">
        <f t="shared" ca="1" si="114"/>
        <v>240776.69528598592</v>
      </c>
      <c r="KI42" s="200">
        <f t="shared" ref="KI42:KP42" si="2485">KI41</f>
        <v>83</v>
      </c>
      <c r="KJ42" s="416">
        <f>IF($B42&lt;Main!$B$10,0,HLOOKUP(KI42,ReplacementRates!$A$3:$BE$59,ReplacementRates!$A41-5,1))*IF(Main!$B$30=1,Main!$B$31,(IF(OptimumBenefits!$B42&lt;20,Main!$B$31,IF(OptimumBenefits!$B42&lt;25,Main!$B$32,IF(OptimumBenefits!$B42&lt;30,Main!$B$33,Main!$B$34)))))*OptimumBenefits!$B42</f>
        <v>0.96</v>
      </c>
      <c r="KK42" s="418">
        <f ca="1">KJ42*IF($B42=Salary!$B42,Salary!$I42,"")</f>
        <v>94781.54525922316</v>
      </c>
      <c r="KL42" s="419">
        <f ca="1">IF($B42&lt;Main!$B$10,0,(VLOOKUP(KI42,'Survival Probability'!$A$3:$F$98,6)/(1+Main!$B$5)^(OptimumBenefits!KI42-OptimumBenefits!$A42))*(VLOOKUP(KI42,'Survival Probability'!$A$3:$F$98,3)/VLOOKUP($A42,'Survival Probability'!$A$3:$F$98,3)))</f>
        <v>2.2342251295644813</v>
      </c>
      <c r="KM42" s="282">
        <f t="shared" ca="1" si="116"/>
        <v>211763.3102371096</v>
      </c>
      <c r="KN42" s="200">
        <f t="shared" ref="KN42:KP42" si="2486">KN41</f>
        <v>84</v>
      </c>
      <c r="KO42" s="416">
        <f>IF($B42&lt;Main!$B$10,0,HLOOKUP(KN42,ReplacementRates!$A$3:$BE$59,ReplacementRates!$A41-5,1))*IF(Main!$B$30=1,Main!$B$31,(IF(OptimumBenefits!$B42&lt;20,Main!$B$31,IF(OptimumBenefits!$B42&lt;25,Main!$B$32,IF(OptimumBenefits!$B42&lt;30,Main!$B$33,Main!$B$34)))))*OptimumBenefits!$B42</f>
        <v>0.96</v>
      </c>
      <c r="KP42" s="418">
        <f ca="1">KO42*IF($B42=Salary!$B42,Salary!$I42,"")</f>
        <v>94781.54525922316</v>
      </c>
    </row>
    <row r="43" spans="1:302">
      <c r="A43" s="205">
        <f t="shared" si="178"/>
        <v>66</v>
      </c>
      <c r="B43" s="205">
        <v>41</v>
      </c>
      <c r="C43" s="205">
        <f t="shared" ca="1" si="2249"/>
        <v>66</v>
      </c>
      <c r="D43" s="271">
        <f t="shared" ca="1" si="536"/>
        <v>1448555.5778427012</v>
      </c>
      <c r="E43" s="201">
        <f t="shared" si="179"/>
        <v>25</v>
      </c>
      <c r="F43" s="416">
        <f>IF($B43&lt;Main!$B$10,0,HLOOKUP(E43,ReplacementRates!$A$3:$BE$59,ReplacementRates!$A42-5,1))*IF(Main!$B$30=1,Main!$B$31,(IF(OptimumBenefits!$B43&lt;20,Main!$B$31,IF(OptimumBenefits!$B43&lt;25,Main!$B$32,IF(OptimumBenefits!$B43&lt;30,Main!$B$33,Main!$B$34)))))*OptimumBenefits!$B43</f>
        <v>0.98399999999999999</v>
      </c>
      <c r="G43" s="418">
        <f ca="1">F43*IF($B43=Salary!$B43,Salary!$I43,"")</f>
        <v>100065.61640742487</v>
      </c>
      <c r="H43" s="419">
        <f ca="1">IF($B43&lt;Main!$B$10,0,(VLOOKUP(E43,'Survival Probability'!$A$3:$F$98,6)/(1+Main!$B$5)^(OptimumBenefits!E43-OptimumBenefits!$A43))*(VLOOKUP(E43,'Survival Probability'!$A$3:$F$98,3)/VLOOKUP($A43,'Survival Probability'!$A$3:$F$98,3)))</f>
        <v>16.661790082181685</v>
      </c>
      <c r="I43" s="282">
        <f t="shared" si="2309"/>
        <v>0</v>
      </c>
      <c r="J43" s="200">
        <f t="shared" ref="J43:N43" si="2487">J42</f>
        <v>26</v>
      </c>
      <c r="K43" s="416">
        <f>IF($B43&lt;Main!$B$10,0,HLOOKUP(J43,ReplacementRates!$A$3:$BE$59,ReplacementRates!$A42-5,1))*IF(Main!$B$30=1,Main!$B$31,(IF(OptimumBenefits!$B43&lt;20,Main!$B$31,IF(OptimumBenefits!$B43&lt;25,Main!$B$32,IF(OptimumBenefits!$B43&lt;30,Main!$B$33,Main!$B$34)))))*OptimumBenefits!$B43</f>
        <v>0.98399999999999999</v>
      </c>
      <c r="L43" s="418">
        <f ca="1">K43*IF($B43=Salary!$B43,Salary!$I43,"")</f>
        <v>100065.61640742487</v>
      </c>
      <c r="M43" s="419">
        <f ca="1">IF($B43&lt;Main!$B$10,0,(VLOOKUP(J43,'Survival Probability'!$A$3:$F$98,6)/(1+Main!$B$5)^(OptimumBenefits!J43-OptimumBenefits!$A43))*(VLOOKUP(J43,'Survival Probability'!$A$3:$F$98,3)/VLOOKUP($A43,'Survival Probability'!$A$3:$F$98,3)))</f>
        <v>15.56901229729872</v>
      </c>
      <c r="N43" s="282">
        <f t="shared" si="2"/>
        <v>0</v>
      </c>
      <c r="O43" s="200">
        <f t="shared" ref="O43:BZ43" si="2488">O42</f>
        <v>27</v>
      </c>
      <c r="P43" s="416">
        <f>IF($B43&lt;Main!$B$10,0,HLOOKUP(O43,ReplacementRates!$A$3:$BE$59,ReplacementRates!$A42-5,1))*IF(Main!$B$30=1,Main!$B$31,(IF(OptimumBenefits!$B43&lt;20,Main!$B$31,IF(OptimumBenefits!$B43&lt;25,Main!$B$32,IF(OptimumBenefits!$B43&lt;30,Main!$B$33,Main!$B$34)))))*OptimumBenefits!$B43</f>
        <v>0.98399999999999999</v>
      </c>
      <c r="Q43" s="418">
        <f ca="1">P43*IF($B43=Salary!$B43,Salary!$I43,"")</f>
        <v>100065.61640742487</v>
      </c>
      <c r="R43" s="419">
        <f ca="1">IF($B43&lt;Main!$B$10,0,(VLOOKUP(O43,'Survival Probability'!$A$3:$F$98,6)/(1+Main!$B$5)^(OptimumBenefits!O43-OptimumBenefits!$A43))*(VLOOKUP(O43,'Survival Probability'!$A$3:$F$98,3)/VLOOKUP($A43,'Survival Probability'!$A$3:$F$98,3)))</f>
        <v>14.547695071099671</v>
      </c>
      <c r="S43" s="282">
        <f t="shared" si="4"/>
        <v>0</v>
      </c>
      <c r="T43" s="200">
        <f t="shared" ref="T43:CE43" si="2489">T42</f>
        <v>28</v>
      </c>
      <c r="U43" s="416">
        <f>IF($B43&lt;Main!$B$10,0,HLOOKUP(T43,ReplacementRates!$A$3:$BE$59,ReplacementRates!$A42-5,1))*IF(Main!$B$30=1,Main!$B$31,(IF(OptimumBenefits!$B43&lt;20,Main!$B$31,IF(OptimumBenefits!$B43&lt;25,Main!$B$32,IF(OptimumBenefits!$B43&lt;30,Main!$B$33,Main!$B$34)))))*OptimumBenefits!$B43</f>
        <v>0.98399999999999999</v>
      </c>
      <c r="V43" s="418">
        <f ca="1">U43*IF($B43=Salary!$B43,Salary!$I43,"")</f>
        <v>100065.61640742487</v>
      </c>
      <c r="W43" s="419">
        <f ca="1">IF($B43&lt;Main!$B$10,0,(VLOOKUP(T43,'Survival Probability'!$A$3:$F$98,6)/(1+Main!$B$5)^(OptimumBenefits!T43-OptimumBenefits!$A43))*(VLOOKUP(T43,'Survival Probability'!$A$3:$F$98,3)/VLOOKUP($A43,'Survival Probability'!$A$3:$F$98,3)))</f>
        <v>13.593174791946289</v>
      </c>
      <c r="X43" s="282">
        <f t="shared" si="6"/>
        <v>0</v>
      </c>
      <c r="Y43" s="200">
        <f t="shared" ref="Y43:CJ43" si="2490">Y42</f>
        <v>29</v>
      </c>
      <c r="Z43" s="416">
        <f>IF($B43&lt;Main!$B$10,0,HLOOKUP(Y43,ReplacementRates!$A$3:$BE$59,ReplacementRates!$A42-5,1))*IF(Main!$B$30=1,Main!$B$31,(IF(OptimumBenefits!$B43&lt;20,Main!$B$31,IF(OptimumBenefits!$B43&lt;25,Main!$B$32,IF(OptimumBenefits!$B43&lt;30,Main!$B$33,Main!$B$34)))))*OptimumBenefits!$B43</f>
        <v>0.98399999999999999</v>
      </c>
      <c r="AA43" s="418">
        <f ca="1">Z43*IF($B43=Salary!$B43,Salary!$I43,"")</f>
        <v>100065.61640742487</v>
      </c>
      <c r="AB43" s="419">
        <f ca="1">IF($B43&lt;Main!$B$10,0,(VLOOKUP(Y43,'Survival Probability'!$A$3:$F$98,6)/(1+Main!$B$5)^(OptimumBenefits!Y43-OptimumBenefits!$A43))*(VLOOKUP(Y43,'Survival Probability'!$A$3:$F$98,3)/VLOOKUP($A43,'Survival Probability'!$A$3:$F$98,3)))</f>
        <v>12.701093078960096</v>
      </c>
      <c r="AC43" s="282">
        <f t="shared" si="8"/>
        <v>0</v>
      </c>
      <c r="AD43" s="200">
        <f t="shared" ref="AD43:CO43" si="2491">AD42</f>
        <v>30</v>
      </c>
      <c r="AE43" s="416">
        <f>IF($B43&lt;Main!$B$10,0,HLOOKUP(AD43,ReplacementRates!$A$3:$BE$59,ReplacementRates!$A42-5,1))*IF(Main!$B$30=1,Main!$B$31,(IF(OptimumBenefits!$B43&lt;20,Main!$B$31,IF(OptimumBenefits!$B43&lt;25,Main!$B$32,IF(OptimumBenefits!$B43&lt;30,Main!$B$33,Main!$B$34)))))*OptimumBenefits!$B43</f>
        <v>0.98399999999999999</v>
      </c>
      <c r="AF43" s="418">
        <f ca="1">AE43*IF($B43=Salary!$B43,Salary!$I43,"")</f>
        <v>100065.61640742487</v>
      </c>
      <c r="AG43" s="419">
        <f ca="1">IF($B43&lt;Main!$B$10,0,(VLOOKUP(AD43,'Survival Probability'!$A$3:$F$98,6)/(1+Main!$B$5)^(OptimumBenefits!AD43-OptimumBenefits!$A43))*(VLOOKUP(AD43,'Survival Probability'!$A$3:$F$98,3)/VLOOKUP($A43,'Survival Probability'!$A$3:$F$98,3)))</f>
        <v>11.867377090484405</v>
      </c>
      <c r="AH43" s="282">
        <f t="shared" si="10"/>
        <v>0</v>
      </c>
      <c r="AI43" s="200">
        <f t="shared" ref="AI43:CT43" si="2492">AI42</f>
        <v>31</v>
      </c>
      <c r="AJ43" s="416">
        <f>IF($B43&lt;Main!$B$10,0,HLOOKUP(AI43,ReplacementRates!$A$3:$BE$59,ReplacementRates!$A42-5,1))*IF(Main!$B$30=1,Main!$B$31,(IF(OptimumBenefits!$B43&lt;20,Main!$B$31,IF(OptimumBenefits!$B43&lt;25,Main!$B$32,IF(OptimumBenefits!$B43&lt;30,Main!$B$33,Main!$B$34)))))*OptimumBenefits!$B43</f>
        <v>0.98399999999999999</v>
      </c>
      <c r="AK43" s="418">
        <f ca="1">AJ43*IF($B43=Salary!$B43,Salary!$I43,"")</f>
        <v>100065.61640742487</v>
      </c>
      <c r="AL43" s="419">
        <f ca="1">IF($B43&lt;Main!$B$10,0,(VLOOKUP(AI43,'Survival Probability'!$A$3:$F$98,6)/(1+Main!$B$5)^(OptimumBenefits!AI43-OptimumBenefits!$A43))*(VLOOKUP(AI43,'Survival Probability'!$A$3:$F$98,3)/VLOOKUP($A43,'Survival Probability'!$A$3:$F$98,3)))</f>
        <v>11.088221677170489</v>
      </c>
      <c r="AM43" s="282">
        <f t="shared" si="12"/>
        <v>0</v>
      </c>
      <c r="AN43" s="200">
        <f t="shared" ref="AN43:CY43" si="2493">AN42</f>
        <v>32</v>
      </c>
      <c r="AO43" s="416">
        <f>IF($B43&lt;Main!$B$10,0,HLOOKUP(AN43,ReplacementRates!$A$3:$BE$59,ReplacementRates!$A42-5,1))*IF(Main!$B$30=1,Main!$B$31,(IF(OptimumBenefits!$B43&lt;20,Main!$B$31,IF(OptimumBenefits!$B43&lt;25,Main!$B$32,IF(OptimumBenefits!$B43&lt;30,Main!$B$33,Main!$B$34)))))*OptimumBenefits!$B43</f>
        <v>0.98399999999999999</v>
      </c>
      <c r="AP43" s="418">
        <f ca="1">AO43*IF($B43=Salary!$B43,Salary!$I43,"")</f>
        <v>100065.61640742487</v>
      </c>
      <c r="AQ43" s="419">
        <f ca="1">IF($B43&lt;Main!$B$10,0,(VLOOKUP(AN43,'Survival Probability'!$A$3:$F$98,6)/(1+Main!$B$5)^(OptimumBenefits!AN43-OptimumBenefits!$A43))*(VLOOKUP(AN43,'Survival Probability'!$A$3:$F$98,3)/VLOOKUP($A43,'Survival Probability'!$A$3:$F$98,3)))</f>
        <v>10.360012832679244</v>
      </c>
      <c r="AR43" s="282">
        <f t="shared" si="14"/>
        <v>0</v>
      </c>
      <c r="AS43" s="200">
        <f t="shared" ref="AS43:DD43" si="2494">AS42</f>
        <v>33</v>
      </c>
      <c r="AT43" s="416">
        <f>IF($B43&lt;Main!$B$10,0,HLOOKUP(AS43,ReplacementRates!$A$3:$BE$59,ReplacementRates!$A42-5,1))*IF(Main!$B$30=1,Main!$B$31,(IF(OptimumBenefits!$B43&lt;20,Main!$B$31,IF(OptimumBenefits!$B43&lt;25,Main!$B$32,IF(OptimumBenefits!$B43&lt;30,Main!$B$33,Main!$B$34)))))*OptimumBenefits!$B43</f>
        <v>0.98399999999999999</v>
      </c>
      <c r="AU43" s="418">
        <f ca="1">AT43*IF($B43=Salary!$B43,Salary!$I43,"")</f>
        <v>100065.61640742487</v>
      </c>
      <c r="AV43" s="419">
        <f ca="1">IF($B43&lt;Main!$B$10,0,(VLOOKUP(AS43,'Survival Probability'!$A$3:$F$98,6)/(1+Main!$B$5)^(OptimumBenefits!AS43-OptimumBenefits!$A43))*(VLOOKUP(AS43,'Survival Probability'!$A$3:$F$98,3)/VLOOKUP($A43,'Survival Probability'!$A$3:$F$98,3)))</f>
        <v>9.6794403865013017</v>
      </c>
      <c r="AW43" s="282">
        <f t="shared" si="16"/>
        <v>0</v>
      </c>
      <c r="AX43" s="200">
        <f t="shared" ref="AX43:DI43" si="2495">AX42</f>
        <v>34</v>
      </c>
      <c r="AY43" s="416">
        <f>IF($B43&lt;Main!$B$10,0,HLOOKUP(AX43,ReplacementRates!$A$3:$BE$59,ReplacementRates!$A42-5,1))*IF(Main!$B$30=1,Main!$B$31,(IF(OptimumBenefits!$B43&lt;20,Main!$B$31,IF(OptimumBenefits!$B43&lt;25,Main!$B$32,IF(OptimumBenefits!$B43&lt;30,Main!$B$33,Main!$B$34)))))*OptimumBenefits!$B43</f>
        <v>0.98399999999999999</v>
      </c>
      <c r="AZ43" s="418">
        <f ca="1">AY43*IF($B43=Salary!$B43,Salary!$I43,"")</f>
        <v>100065.61640742487</v>
      </c>
      <c r="BA43" s="419">
        <f ca="1">IF($B43&lt;Main!$B$10,0,(VLOOKUP(AX43,'Survival Probability'!$A$3:$F$98,6)/(1+Main!$B$5)^(OptimumBenefits!AX43-OptimumBenefits!$A43))*(VLOOKUP(AX43,'Survival Probability'!$A$3:$F$98,3)/VLOOKUP($A43,'Survival Probability'!$A$3:$F$98,3)))</f>
        <v>9.0434084862845445</v>
      </c>
      <c r="BB43" s="282">
        <f t="shared" si="18"/>
        <v>0</v>
      </c>
      <c r="BC43" s="200">
        <f t="shared" ref="BC43:DN43" si="2496">BC42</f>
        <v>35</v>
      </c>
      <c r="BD43" s="416">
        <f>IF($B43&lt;Main!$B$10,0,HLOOKUP(BC43,ReplacementRates!$A$3:$BE$59,ReplacementRates!$A42-5,1))*IF(Main!$B$30=1,Main!$B$31,(IF(OptimumBenefits!$B43&lt;20,Main!$B$31,IF(OptimumBenefits!$B43&lt;25,Main!$B$32,IF(OptimumBenefits!$B43&lt;30,Main!$B$33,Main!$B$34)))))*OptimumBenefits!$B43</f>
        <v>0.98399999999999999</v>
      </c>
      <c r="BE43" s="418">
        <f ca="1">BD43*IF($B43=Salary!$B43,Salary!$I43,"")</f>
        <v>100065.61640742487</v>
      </c>
      <c r="BF43" s="419">
        <f ca="1">IF($B43&lt;Main!$B$10,0,(VLOOKUP(BC43,'Survival Probability'!$A$3:$F$98,6)/(1+Main!$B$5)^(OptimumBenefits!BC43-OptimumBenefits!$A43))*(VLOOKUP(BC43,'Survival Probability'!$A$3:$F$98,3)/VLOOKUP($A43,'Survival Probability'!$A$3:$F$98,3)))</f>
        <v>8.4490267606848626</v>
      </c>
      <c r="BG43" s="282">
        <f t="shared" si="20"/>
        <v>0</v>
      </c>
      <c r="BH43" s="200">
        <f t="shared" ref="BH43:DS43" si="2497">BH42</f>
        <v>36</v>
      </c>
      <c r="BI43" s="416">
        <f>IF($B43&lt;Main!$B$10,0,HLOOKUP(BH43,ReplacementRates!$A$3:$BE$59,ReplacementRates!$A42-5,1))*IF(Main!$B$30=1,Main!$B$31,(IF(OptimumBenefits!$B43&lt;20,Main!$B$31,IF(OptimumBenefits!$B43&lt;25,Main!$B$32,IF(OptimumBenefits!$B43&lt;30,Main!$B$33,Main!$B$34)))))*OptimumBenefits!$B43</f>
        <v>0.98399999999999999</v>
      </c>
      <c r="BJ43" s="418">
        <f ca="1">BI43*IF($B43=Salary!$B43,Salary!$I43,"")</f>
        <v>100065.61640742487</v>
      </c>
      <c r="BK43" s="419">
        <f ca="1">IF($B43&lt;Main!$B$10,0,(VLOOKUP(BH43,'Survival Probability'!$A$3:$F$98,6)/(1+Main!$B$5)^(OptimumBenefits!BH43-OptimumBenefits!$A43))*(VLOOKUP(BH43,'Survival Probability'!$A$3:$F$98,3)/VLOOKUP($A43,'Survival Probability'!$A$3:$F$98,3)))</f>
        <v>7.8935919151222924</v>
      </c>
      <c r="BL43" s="282">
        <f t="shared" si="22"/>
        <v>0</v>
      </c>
      <c r="BM43" s="200">
        <f t="shared" ref="BM43:DX43" si="2498">BM42</f>
        <v>37</v>
      </c>
      <c r="BN43" s="416">
        <f>IF($B43&lt;Main!$B$10,0,HLOOKUP(BM43,ReplacementRates!$A$3:$BE$59,ReplacementRates!$A42-5,1))*IF(Main!$B$30=1,Main!$B$31,(IF(OptimumBenefits!$B43&lt;20,Main!$B$31,IF(OptimumBenefits!$B43&lt;25,Main!$B$32,IF(OptimumBenefits!$B43&lt;30,Main!$B$33,Main!$B$34)))))*OptimumBenefits!$B43</f>
        <v>0.98399999999999999</v>
      </c>
      <c r="BO43" s="418">
        <f ca="1">BN43*IF($B43=Salary!$B43,Salary!$I43,"")</f>
        <v>100065.61640742487</v>
      </c>
      <c r="BP43" s="419">
        <f ca="1">IF($B43&lt;Main!$B$10,0,(VLOOKUP(BM43,'Survival Probability'!$A$3:$F$98,6)/(1+Main!$B$5)^(OptimumBenefits!BM43-OptimumBenefits!$A43))*(VLOOKUP(BM43,'Survival Probability'!$A$3:$F$98,3)/VLOOKUP($A43,'Survival Probability'!$A$3:$F$98,3)))</f>
        <v>7.3744970244693882</v>
      </c>
      <c r="BQ43" s="282">
        <f t="shared" si="24"/>
        <v>0</v>
      </c>
      <c r="BR43" s="200">
        <f t="shared" ref="BR43:EC43" si="2499">BR42</f>
        <v>38</v>
      </c>
      <c r="BS43" s="416">
        <f>IF($B43&lt;Main!$B$10,0,HLOOKUP(BR43,ReplacementRates!$A$3:$BE$59,ReplacementRates!$A42-5,1))*IF(Main!$B$30=1,Main!$B$31,(IF(OptimumBenefits!$B43&lt;20,Main!$B$31,IF(OptimumBenefits!$B43&lt;25,Main!$B$32,IF(OptimumBenefits!$B43&lt;30,Main!$B$33,Main!$B$34)))))*OptimumBenefits!$B43</f>
        <v>0.98399999999999999</v>
      </c>
      <c r="BT43" s="418">
        <f ca="1">BS43*IF($B43=Salary!$B43,Salary!$I43,"")</f>
        <v>100065.61640742487</v>
      </c>
      <c r="BU43" s="419">
        <f ca="1">IF($B43&lt;Main!$B$10,0,(VLOOKUP(BR43,'Survival Probability'!$A$3:$F$98,6)/(1+Main!$B$5)^(OptimumBenefits!BR43-OptimumBenefits!$A43))*(VLOOKUP(BR43,'Survival Probability'!$A$3:$F$98,3)/VLOOKUP($A43,'Survival Probability'!$A$3:$F$98,3)))</f>
        <v>6.889395675277652</v>
      </c>
      <c r="BV43" s="282">
        <f t="shared" si="26"/>
        <v>0</v>
      </c>
      <c r="BW43" s="200">
        <f t="shared" ref="BW43:EH43" si="2500">BW42</f>
        <v>39</v>
      </c>
      <c r="BX43" s="416">
        <f>IF($B43&lt;Main!$B$10,0,HLOOKUP(BW43,ReplacementRates!$A$3:$BE$59,ReplacementRates!$A42-5,1))*IF(Main!$B$30=1,Main!$B$31,(IF(OptimumBenefits!$B43&lt;20,Main!$B$31,IF(OptimumBenefits!$B43&lt;25,Main!$B$32,IF(OptimumBenefits!$B43&lt;30,Main!$B$33,Main!$B$34)))))*OptimumBenefits!$B43</f>
        <v>0.98399999999999999</v>
      </c>
      <c r="BY43" s="418">
        <f ca="1">BX43*IF($B43=Salary!$B43,Salary!$I43,"")</f>
        <v>100065.61640742487</v>
      </c>
      <c r="BZ43" s="419">
        <f ca="1">IF($B43&lt;Main!$B$10,0,(VLOOKUP(BW43,'Survival Probability'!$A$3:$F$98,6)/(1+Main!$B$5)^(OptimumBenefits!BW43-OptimumBenefits!$A43))*(VLOOKUP(BW43,'Survival Probability'!$A$3:$F$98,3)/VLOOKUP($A43,'Survival Probability'!$A$3:$F$98,3)))</f>
        <v>6.4360899088959549</v>
      </c>
      <c r="CA43" s="282">
        <f t="shared" si="28"/>
        <v>0</v>
      </c>
      <c r="CB43" s="200">
        <f t="shared" ref="CB43:EM43" si="2501">CB42</f>
        <v>40</v>
      </c>
      <c r="CC43" s="416">
        <f>IF($B43&lt;Main!$B$10,0,HLOOKUP(CB43,ReplacementRates!$A$3:$BE$59,ReplacementRates!$A42-5,1))*IF(Main!$B$30=1,Main!$B$31,(IF(OptimumBenefits!$B43&lt;20,Main!$B$31,IF(OptimumBenefits!$B43&lt;25,Main!$B$32,IF(OptimumBenefits!$B43&lt;30,Main!$B$33,Main!$B$34)))))*OptimumBenefits!$B43</f>
        <v>0.98399999999999999</v>
      </c>
      <c r="CD43" s="418">
        <f ca="1">CC43*IF($B43=Salary!$B43,Salary!$I43,"")</f>
        <v>100065.61640742487</v>
      </c>
      <c r="CE43" s="419">
        <f ca="1">IF($B43&lt;Main!$B$10,0,(VLOOKUP(CB43,'Survival Probability'!$A$3:$F$98,6)/(1+Main!$B$5)^(OptimumBenefits!CB43-OptimumBenefits!$A43))*(VLOOKUP(CB43,'Survival Probability'!$A$3:$F$98,3)/VLOOKUP($A43,'Survival Probability'!$A$3:$F$98,3)))</f>
        <v>6.0125190926505185</v>
      </c>
      <c r="CF43" s="282">
        <f t="shared" si="30"/>
        <v>0</v>
      </c>
      <c r="CG43" s="200">
        <f t="shared" ref="CG43:ER43" si="2502">CG42</f>
        <v>41</v>
      </c>
      <c r="CH43" s="416">
        <f>IF($B43&lt;Main!$B$10,0,HLOOKUP(CG43,ReplacementRates!$A$3:$BE$59,ReplacementRates!$A42-5,1))*IF(Main!$B$30=1,Main!$B$31,(IF(OptimumBenefits!$B43&lt;20,Main!$B$31,IF(OptimumBenefits!$B43&lt;25,Main!$B$32,IF(OptimumBenefits!$B43&lt;30,Main!$B$33,Main!$B$34)))))*OptimumBenefits!$B43</f>
        <v>0.98399999999999999</v>
      </c>
      <c r="CI43" s="418">
        <f ca="1">CH43*IF($B43=Salary!$B43,Salary!$I43,"")</f>
        <v>100065.61640742487</v>
      </c>
      <c r="CJ43" s="419">
        <f ca="1">IF($B43&lt;Main!$B$10,0,(VLOOKUP(CG43,'Survival Probability'!$A$3:$F$98,6)/(1+Main!$B$5)^(OptimumBenefits!CG43-OptimumBenefits!$A43))*(VLOOKUP(CG43,'Survival Probability'!$A$3:$F$98,3)/VLOOKUP($A43,'Survival Probability'!$A$3:$F$98,3)))</f>
        <v>5.6167540605805106</v>
      </c>
      <c r="CK43" s="282">
        <f t="shared" si="32"/>
        <v>0</v>
      </c>
      <c r="CL43" s="200">
        <f t="shared" ref="CL43:EW43" si="2503">CL42</f>
        <v>42</v>
      </c>
      <c r="CM43" s="416">
        <f>IF($B43&lt;Main!$B$10,0,HLOOKUP(CL43,ReplacementRates!$A$3:$BE$59,ReplacementRates!$A42-5,1))*IF(Main!$B$30=1,Main!$B$31,(IF(OptimumBenefits!$B43&lt;20,Main!$B$31,IF(OptimumBenefits!$B43&lt;25,Main!$B$32,IF(OptimumBenefits!$B43&lt;30,Main!$B$33,Main!$B$34)))))*OptimumBenefits!$B43</f>
        <v>0.98399999999999999</v>
      </c>
      <c r="CN43" s="418">
        <f ca="1">CM43*IF($B43=Salary!$B43,Salary!$I43,"")</f>
        <v>100065.61640742487</v>
      </c>
      <c r="CO43" s="419">
        <f ca="1">IF($B43&lt;Main!$B$10,0,(VLOOKUP(CL43,'Survival Probability'!$A$3:$F$98,6)/(1+Main!$B$5)^(OptimumBenefits!CL43-OptimumBenefits!$A43))*(VLOOKUP(CL43,'Survival Probability'!$A$3:$F$98,3)/VLOOKUP($A43,'Survival Probability'!$A$3:$F$98,3)))</f>
        <v>5.2468068471565878</v>
      </c>
      <c r="CP43" s="282">
        <f t="shared" si="34"/>
        <v>0</v>
      </c>
      <c r="CQ43" s="200">
        <f t="shared" ref="CQ43:FB43" si="2504">CQ42</f>
        <v>43</v>
      </c>
      <c r="CR43" s="416">
        <f>IF($B43&lt;Main!$B$10,0,HLOOKUP(CQ43,ReplacementRates!$A$3:$BE$59,ReplacementRates!$A42-5,1))*IF(Main!$B$30=1,Main!$B$31,(IF(OptimumBenefits!$B43&lt;20,Main!$B$31,IF(OptimumBenefits!$B43&lt;25,Main!$B$32,IF(OptimumBenefits!$B43&lt;30,Main!$B$33,Main!$B$34)))))*OptimumBenefits!$B43</f>
        <v>0.98399999999999999</v>
      </c>
      <c r="CS43" s="418">
        <f ca="1">CR43*IF($B43=Salary!$B43,Salary!$I43,"")</f>
        <v>100065.61640742487</v>
      </c>
      <c r="CT43" s="419">
        <f ca="1">IF($B43&lt;Main!$B$10,0,(VLOOKUP(CQ43,'Survival Probability'!$A$3:$F$98,6)/(1+Main!$B$5)^(OptimumBenefits!CQ43-OptimumBenefits!$A43))*(VLOOKUP(CQ43,'Survival Probability'!$A$3:$F$98,3)/VLOOKUP($A43,'Survival Probability'!$A$3:$F$98,3)))</f>
        <v>4.9010273255345886</v>
      </c>
      <c r="CU43" s="282">
        <f t="shared" si="36"/>
        <v>0</v>
      </c>
      <c r="CV43" s="200">
        <f t="shared" ref="CV43:FG43" si="2505">CV42</f>
        <v>44</v>
      </c>
      <c r="CW43" s="416">
        <f>IF($B43&lt;Main!$B$10,0,HLOOKUP(CV43,ReplacementRates!$A$3:$BE$59,ReplacementRates!$A42-5,1))*IF(Main!$B$30=1,Main!$B$31,(IF(OptimumBenefits!$B43&lt;20,Main!$B$31,IF(OptimumBenefits!$B43&lt;25,Main!$B$32,IF(OptimumBenefits!$B43&lt;30,Main!$B$33,Main!$B$34)))))*OptimumBenefits!$B43</f>
        <v>0.98399999999999999</v>
      </c>
      <c r="CX43" s="418">
        <f ca="1">CW43*IF($B43=Salary!$B43,Salary!$I43,"")</f>
        <v>100065.61640742487</v>
      </c>
      <c r="CY43" s="419">
        <f ca="1">IF($B43&lt;Main!$B$10,0,(VLOOKUP(CV43,'Survival Probability'!$A$3:$F$98,6)/(1+Main!$B$5)^(OptimumBenefits!CV43-OptimumBenefits!$A43))*(VLOOKUP(CV43,'Survival Probability'!$A$3:$F$98,3)/VLOOKUP($A43,'Survival Probability'!$A$3:$F$98,3)))</f>
        <v>4.577863740651309</v>
      </c>
      <c r="CZ43" s="282">
        <f t="shared" si="38"/>
        <v>0</v>
      </c>
      <c r="DA43" s="200">
        <f t="shared" ref="DA43:FL43" si="2506">DA42</f>
        <v>45</v>
      </c>
      <c r="DB43" s="416">
        <f>IF($B43&lt;Main!$B$10,0,HLOOKUP(DA43,ReplacementRates!$A$3:$BE$59,ReplacementRates!$A42-5,1))*IF(Main!$B$30=1,Main!$B$31,(IF(OptimumBenefits!$B43&lt;20,Main!$B$31,IF(OptimumBenefits!$B43&lt;25,Main!$B$32,IF(OptimumBenefits!$B43&lt;30,Main!$B$33,Main!$B$34)))))*OptimumBenefits!$B43</f>
        <v>0.98399999999999999</v>
      </c>
      <c r="DC43" s="418">
        <f ca="1">DB43*IF($B43=Salary!$B43,Salary!$I43,"")</f>
        <v>100065.61640742487</v>
      </c>
      <c r="DD43" s="419">
        <f ca="1">IF($B43&lt;Main!$B$10,0,(VLOOKUP(DA43,'Survival Probability'!$A$3:$F$98,6)/(1+Main!$B$5)^(OptimumBenefits!DA43-OptimumBenefits!$A43))*(VLOOKUP(DA43,'Survival Probability'!$A$3:$F$98,3)/VLOOKUP($A43,'Survival Probability'!$A$3:$F$98,3)))</f>
        <v>77.648144269034006</v>
      </c>
      <c r="DE43" s="282">
        <f t="shared" si="40"/>
        <v>0</v>
      </c>
      <c r="DF43" s="200">
        <f t="shared" ref="DF43:FQ43" si="2507">DF42</f>
        <v>46</v>
      </c>
      <c r="DG43" s="416">
        <f>IF($B43&lt;Main!$B$10,0,HLOOKUP(DF43,ReplacementRates!$A$3:$BE$59,ReplacementRates!$A42-5,1))*IF(Main!$B$30=1,Main!$B$31,(IF(OptimumBenefits!$B43&lt;20,Main!$B$31,IF(OptimumBenefits!$B43&lt;25,Main!$B$32,IF(OptimumBenefits!$B43&lt;30,Main!$B$33,Main!$B$34)))))*OptimumBenefits!$B43</f>
        <v>0.98399999999999999</v>
      </c>
      <c r="DH43" s="418">
        <f ca="1">DG43*IF($B43=Salary!$B43,Salary!$I43,"")</f>
        <v>100065.61640742487</v>
      </c>
      <c r="DI43" s="419">
        <f ca="1">IF($B43&lt;Main!$B$10,0,(VLOOKUP(DF43,'Survival Probability'!$A$3:$F$98,6)/(1+Main!$B$5)^(OptimumBenefits!DF43-OptimumBenefits!$A43))*(VLOOKUP(DF43,'Survival Probability'!$A$3:$F$98,3)/VLOOKUP($A43,'Survival Probability'!$A$3:$F$98,3)))</f>
        <v>72.074937989410813</v>
      </c>
      <c r="DJ43" s="282">
        <f t="shared" si="42"/>
        <v>0</v>
      </c>
      <c r="DK43" s="200">
        <f t="shared" ref="DK43:FV43" si="2508">DK42</f>
        <v>47</v>
      </c>
      <c r="DL43" s="416">
        <f>IF($B43&lt;Main!$B$10,0,HLOOKUP(DK43,ReplacementRates!$A$3:$BE$59,ReplacementRates!$A42-5,1))*IF(Main!$B$30=1,Main!$B$31,(IF(OptimumBenefits!$B43&lt;20,Main!$B$31,IF(OptimumBenefits!$B43&lt;25,Main!$B$32,IF(OptimumBenefits!$B43&lt;30,Main!$B$33,Main!$B$34)))))*OptimumBenefits!$B43</f>
        <v>0.98399999999999999</v>
      </c>
      <c r="DM43" s="418">
        <f ca="1">DL43*IF($B43=Salary!$B43,Salary!$I43,"")</f>
        <v>100065.61640742487</v>
      </c>
      <c r="DN43" s="419">
        <f ca="1">IF($B43&lt;Main!$B$10,0,(VLOOKUP(DK43,'Survival Probability'!$A$3:$F$98,6)/(1+Main!$B$5)^(OptimumBenefits!DK43-OptimumBenefits!$A43))*(VLOOKUP(DK43,'Survival Probability'!$A$3:$F$98,3)/VLOOKUP($A43,'Survival Probability'!$A$3:$F$98,3)))</f>
        <v>66.877505996079421</v>
      </c>
      <c r="DO43" s="282">
        <f t="shared" si="44"/>
        <v>0</v>
      </c>
      <c r="DP43" s="200">
        <f t="shared" ref="DP43:GA43" si="2509">DP42</f>
        <v>48</v>
      </c>
      <c r="DQ43" s="416">
        <f>IF($B43&lt;Main!$B$10,0,HLOOKUP(DP43,ReplacementRates!$A$3:$BE$59,ReplacementRates!$A42-5,1))*IF(Main!$B$30=1,Main!$B$31,(IF(OptimumBenefits!$B43&lt;20,Main!$B$31,IF(OptimumBenefits!$B43&lt;25,Main!$B$32,IF(OptimumBenefits!$B43&lt;30,Main!$B$33,Main!$B$34)))))*OptimumBenefits!$B43</f>
        <v>0.98399999999999999</v>
      </c>
      <c r="DR43" s="418">
        <f ca="1">DQ43*IF($B43=Salary!$B43,Salary!$I43,"")</f>
        <v>100065.61640742487</v>
      </c>
      <c r="DS43" s="419">
        <f ca="1">IF($B43&lt;Main!$B$10,0,(VLOOKUP(DP43,'Survival Probability'!$A$3:$F$98,6)/(1+Main!$B$5)^(OptimumBenefits!DP43-OptimumBenefits!$A43))*(VLOOKUP(DP43,'Survival Probability'!$A$3:$F$98,3)/VLOOKUP($A43,'Survival Probability'!$A$3:$F$98,3)))</f>
        <v>62.031113539802234</v>
      </c>
      <c r="DT43" s="282">
        <f t="shared" si="46"/>
        <v>0</v>
      </c>
      <c r="DU43" s="200">
        <f t="shared" ref="DU43:GF43" si="2510">DU42</f>
        <v>49</v>
      </c>
      <c r="DV43" s="416">
        <f>IF($B43&lt;Main!$B$10,0,HLOOKUP(DU43,ReplacementRates!$A$3:$BE$59,ReplacementRates!$A42-5,1))*IF(Main!$B$30=1,Main!$B$31,(IF(OptimumBenefits!$B43&lt;20,Main!$B$31,IF(OptimumBenefits!$B43&lt;25,Main!$B$32,IF(OptimumBenefits!$B43&lt;30,Main!$B$33,Main!$B$34)))))*OptimumBenefits!$B43</f>
        <v>0.98399999999999999</v>
      </c>
      <c r="DW43" s="418">
        <f ca="1">DV43*IF($B43=Salary!$B43,Salary!$I43,"")</f>
        <v>100065.61640742487</v>
      </c>
      <c r="DX43" s="419">
        <f ca="1">IF($B43&lt;Main!$B$10,0,(VLOOKUP(DU43,'Survival Probability'!$A$3:$F$98,6)/(1+Main!$B$5)^(OptimumBenefits!DU43-OptimumBenefits!$A43))*(VLOOKUP(DU43,'Survival Probability'!$A$3:$F$98,3)/VLOOKUP($A43,'Survival Probability'!$A$3:$F$98,3)))</f>
        <v>57.512630096971911</v>
      </c>
      <c r="DY43" s="282">
        <f t="shared" si="48"/>
        <v>0</v>
      </c>
      <c r="DZ43" s="200">
        <f t="shared" ref="DZ43:GK43" si="2511">DZ42</f>
        <v>50</v>
      </c>
      <c r="EA43" s="416">
        <f>IF($B43&lt;Main!$B$10,0,HLOOKUP(DZ43,ReplacementRates!$A$3:$BE$59,ReplacementRates!$A42-5,1))*IF(Main!$B$30=1,Main!$B$31,(IF(OptimumBenefits!$B43&lt;20,Main!$B$31,IF(OptimumBenefits!$B43&lt;25,Main!$B$32,IF(OptimumBenefits!$B43&lt;30,Main!$B$33,Main!$B$34)))))*OptimumBenefits!$B43</f>
        <v>0.98399999999999999</v>
      </c>
      <c r="EB43" s="418">
        <f ca="1">EA43*IF($B43=Salary!$B43,Salary!$I43,"")</f>
        <v>100065.61640742487</v>
      </c>
      <c r="EC43" s="419">
        <f ca="1">IF($B43&lt;Main!$B$10,0,(VLOOKUP(DZ43,'Survival Probability'!$A$3:$F$98,6)/(1+Main!$B$5)^(OptimumBenefits!DZ43-OptimumBenefits!$A43))*(VLOOKUP(DZ43,'Survival Probability'!$A$3:$F$98,3)/VLOOKUP($A43,'Survival Probability'!$A$3:$F$98,3)))</f>
        <v>53.30042937504593</v>
      </c>
      <c r="ED43" s="282">
        <f t="shared" si="50"/>
        <v>0</v>
      </c>
      <c r="EE43" s="200">
        <f t="shared" ref="EE43:GP43" si="2512">EE42</f>
        <v>51</v>
      </c>
      <c r="EF43" s="416">
        <f>IF($B43&lt;Main!$B$10,0,HLOOKUP(EE43,ReplacementRates!$A$3:$BE$59,ReplacementRates!$A42-5,1))*IF(Main!$B$30=1,Main!$B$31,(IF(OptimumBenefits!$B43&lt;20,Main!$B$31,IF(OptimumBenefits!$B43&lt;25,Main!$B$32,IF(OptimumBenefits!$B43&lt;30,Main!$B$33,Main!$B$34)))))*OptimumBenefits!$B43</f>
        <v>0.98399999999999999</v>
      </c>
      <c r="EG43" s="418">
        <f ca="1">EF43*IF($B43=Salary!$B43,Salary!$I43,"")</f>
        <v>100065.61640742487</v>
      </c>
      <c r="EH43" s="419">
        <f ca="1">IF($B43&lt;Main!$B$10,0,(VLOOKUP(EE43,'Survival Probability'!$A$3:$F$98,6)/(1+Main!$B$5)^(OptimumBenefits!EE43-OptimumBenefits!$A43))*(VLOOKUP(EE43,'Survival Probability'!$A$3:$F$98,3)/VLOOKUP($A43,'Survival Probability'!$A$3:$F$98,3)))</f>
        <v>49.374294718135047</v>
      </c>
      <c r="EI43" s="282">
        <f t="shared" si="52"/>
        <v>0</v>
      </c>
      <c r="EJ43" s="200">
        <f t="shared" ref="EJ43:GU43" si="2513">EJ42</f>
        <v>52</v>
      </c>
      <c r="EK43" s="416">
        <f>IF($B43&lt;Main!$B$10,0,HLOOKUP(EJ43,ReplacementRates!$A$3:$BE$59,ReplacementRates!$A42-5,1))*IF(Main!$B$30=1,Main!$B$31,(IF(OptimumBenefits!$B43&lt;20,Main!$B$31,IF(OptimumBenefits!$B43&lt;25,Main!$B$32,IF(OptimumBenefits!$B43&lt;30,Main!$B$33,Main!$B$34)))))*OptimumBenefits!$B43</f>
        <v>0.98399999999999999</v>
      </c>
      <c r="EL43" s="418">
        <f ca="1">EK43*IF($B43=Salary!$B43,Salary!$I43,"")</f>
        <v>100065.61640742487</v>
      </c>
      <c r="EM43" s="419">
        <f ca="1">IF($B43&lt;Main!$B$10,0,(VLOOKUP(EJ43,'Survival Probability'!$A$3:$F$98,6)/(1+Main!$B$5)^(OptimumBenefits!EJ43-OptimumBenefits!$A43))*(VLOOKUP(EJ43,'Survival Probability'!$A$3:$F$98,3)/VLOOKUP($A43,'Survival Probability'!$A$3:$F$98,3)))</f>
        <v>45.715329496803967</v>
      </c>
      <c r="EN43" s="282">
        <f t="shared" si="54"/>
        <v>0</v>
      </c>
      <c r="EO43" s="200">
        <f t="shared" ref="EO43:GZ43" si="2514">EO42</f>
        <v>53</v>
      </c>
      <c r="EP43" s="416">
        <f>IF($B43&lt;Main!$B$10,0,HLOOKUP(EO43,ReplacementRates!$A$3:$BE$59,ReplacementRates!$A42-5,1))*IF(Main!$B$30=1,Main!$B$31,(IF(OptimumBenefits!$B43&lt;20,Main!$B$31,IF(OptimumBenefits!$B43&lt;25,Main!$B$32,IF(OptimumBenefits!$B43&lt;30,Main!$B$33,Main!$B$34)))))*OptimumBenefits!$B43</f>
        <v>0.98399999999999999</v>
      </c>
      <c r="EQ43" s="418">
        <f ca="1">EP43*IF($B43=Salary!$B43,Salary!$I43,"")</f>
        <v>100065.61640742487</v>
      </c>
      <c r="ER43" s="419">
        <f ca="1">IF($B43&lt;Main!$B$10,0,(VLOOKUP(EO43,'Survival Probability'!$A$3:$F$98,6)/(1+Main!$B$5)^(OptimumBenefits!EO43-OptimumBenefits!$A43))*(VLOOKUP(EO43,'Survival Probability'!$A$3:$F$98,3)/VLOOKUP($A43,'Survival Probability'!$A$3:$F$98,3)))</f>
        <v>42.305891575264745</v>
      </c>
      <c r="ES43" s="282">
        <f t="shared" si="56"/>
        <v>0</v>
      </c>
      <c r="ET43" s="200">
        <f t="shared" ref="ET43:HE43" si="2515">ET42</f>
        <v>54</v>
      </c>
      <c r="EU43" s="416">
        <f>IF($B43&lt;Main!$B$10,0,HLOOKUP(ET43,ReplacementRates!$A$3:$BE$59,ReplacementRates!$A42-5,1))*IF(Main!$B$30=1,Main!$B$31,(IF(OptimumBenefits!$B43&lt;20,Main!$B$31,IF(OptimumBenefits!$B43&lt;25,Main!$B$32,IF(OptimumBenefits!$B43&lt;30,Main!$B$33,Main!$B$34)))))*OptimumBenefits!$B43</f>
        <v>0.98399999999999999</v>
      </c>
      <c r="EV43" s="418">
        <f ca="1">EU43*IF($B43=Salary!$B43,Salary!$I43,"")</f>
        <v>100065.61640742487</v>
      </c>
      <c r="EW43" s="419">
        <f ca="1">IF($B43&lt;Main!$B$10,0,(VLOOKUP(ET43,'Survival Probability'!$A$3:$F$98,6)/(1+Main!$B$5)^(OptimumBenefits!ET43-OptimumBenefits!$A43))*(VLOOKUP(ET43,'Survival Probability'!$A$3:$F$98,3)/VLOOKUP($A43,'Survival Probability'!$A$3:$F$98,3)))</f>
        <v>39.129489158271738</v>
      </c>
      <c r="EX43" s="282">
        <f t="shared" si="58"/>
        <v>0</v>
      </c>
      <c r="EY43" s="200">
        <f t="shared" ref="EY43:HJ43" si="2516">EY42</f>
        <v>55</v>
      </c>
      <c r="EZ43" s="416">
        <f>IF($B43&lt;Main!$B$10,0,HLOOKUP(EY43,ReplacementRates!$A$3:$BE$59,ReplacementRates!$A42-5,1))*IF(Main!$B$30=1,Main!$B$31,(IF(OptimumBenefits!$B43&lt;20,Main!$B$31,IF(OptimumBenefits!$B43&lt;25,Main!$B$32,IF(OptimumBenefits!$B43&lt;30,Main!$B$33,Main!$B$34)))))*OptimumBenefits!$B43</f>
        <v>0.98399999999999999</v>
      </c>
      <c r="FA43" s="418">
        <f ca="1">EZ43*IF($B43=Salary!$B43,Salary!$I43,"")</f>
        <v>100065.61640742487</v>
      </c>
      <c r="FB43" s="419">
        <f ca="1">IF($B43&lt;Main!$B$10,0,(VLOOKUP(EY43,'Survival Probability'!$A$3:$F$98,6)/(1+Main!$B$5)^(OptimumBenefits!EY43-OptimumBenefits!$A43))*(VLOOKUP(EY43,'Survival Probability'!$A$3:$F$98,3)/VLOOKUP($A43,'Survival Probability'!$A$3:$F$98,3)))</f>
        <v>36.170704047929057</v>
      </c>
      <c r="FC43" s="282">
        <f t="shared" si="60"/>
        <v>0</v>
      </c>
      <c r="FD43" s="200">
        <f t="shared" ref="FD43:HO43" si="2517">FD42</f>
        <v>56</v>
      </c>
      <c r="FE43" s="416">
        <f>IF($B43&lt;Main!$B$10,0,HLOOKUP(FD43,ReplacementRates!$A$3:$BE$59,ReplacementRates!$A42-5,1))*IF(Main!$B$30=1,Main!$B$31,(IF(OptimumBenefits!$B43&lt;20,Main!$B$31,IF(OptimumBenefits!$B43&lt;25,Main!$B$32,IF(OptimumBenefits!$B43&lt;30,Main!$B$33,Main!$B$34)))))*OptimumBenefits!$B43</f>
        <v>0.98399999999999999</v>
      </c>
      <c r="FF43" s="418">
        <f ca="1">FE43*IF($B43=Salary!$B43,Salary!$I43,"")</f>
        <v>100065.61640742487</v>
      </c>
      <c r="FG43" s="419">
        <f ca="1">IF($B43&lt;Main!$B$10,0,(VLOOKUP(FD43,'Survival Probability'!$A$3:$F$98,6)/(1+Main!$B$5)^(OptimumBenefits!FD43-OptimumBenefits!$A43))*(VLOOKUP(FD43,'Survival Probability'!$A$3:$F$98,3)/VLOOKUP($A43,'Survival Probability'!$A$3:$F$98,3)))</f>
        <v>33.41512192877471</v>
      </c>
      <c r="FH43" s="282">
        <f t="shared" si="62"/>
        <v>0</v>
      </c>
      <c r="FI43" s="200">
        <f t="shared" ref="FI43:HT43" si="2518">FI42</f>
        <v>57</v>
      </c>
      <c r="FJ43" s="416">
        <f>IF($B43&lt;Main!$B$10,0,HLOOKUP(FI43,ReplacementRates!$A$3:$BE$59,ReplacementRates!$A42-5,1))*IF(Main!$B$30=1,Main!$B$31,(IF(OptimumBenefits!$B43&lt;20,Main!$B$31,IF(OptimumBenefits!$B43&lt;25,Main!$B$32,IF(OptimumBenefits!$B43&lt;30,Main!$B$33,Main!$B$34)))))*OptimumBenefits!$B43</f>
        <v>0.98399999999999999</v>
      </c>
      <c r="FK43" s="418">
        <f ca="1">FJ43*IF($B43=Salary!$B43,Salary!$I43,"")</f>
        <v>100065.61640742487</v>
      </c>
      <c r="FL43" s="419">
        <f ca="1">IF($B43&lt;Main!$B$10,0,(VLOOKUP(FI43,'Survival Probability'!$A$3:$F$98,6)/(1+Main!$B$5)^(OptimumBenefits!FI43-OptimumBenefits!$A43))*(VLOOKUP(FI43,'Survival Probability'!$A$3:$F$98,3)/VLOOKUP($A43,'Survival Probability'!$A$3:$F$98,3)))</f>
        <v>30.849264536343902</v>
      </c>
      <c r="FM43" s="282">
        <f t="shared" si="64"/>
        <v>0</v>
      </c>
      <c r="FN43" s="200">
        <f t="shared" ref="FN43:HY43" si="2519">FN42</f>
        <v>58</v>
      </c>
      <c r="FO43" s="416">
        <f>IF($B43&lt;Main!$B$10,0,HLOOKUP(FN43,ReplacementRates!$A$3:$BE$59,ReplacementRates!$A42-5,1))*IF(Main!$B$30=1,Main!$B$31,(IF(OptimumBenefits!$B43&lt;20,Main!$B$31,IF(OptimumBenefits!$B43&lt;25,Main!$B$32,IF(OptimumBenefits!$B43&lt;30,Main!$B$33,Main!$B$34)))))*OptimumBenefits!$B43</f>
        <v>0.98399999999999999</v>
      </c>
      <c r="FP43" s="418">
        <f ca="1">FO43*IF($B43=Salary!$B43,Salary!$I43,"")</f>
        <v>100065.61640742487</v>
      </c>
      <c r="FQ43" s="419">
        <f ca="1">IF($B43&lt;Main!$B$10,0,(VLOOKUP(FN43,'Survival Probability'!$A$3:$F$98,6)/(1+Main!$B$5)^(OptimumBenefits!FN43-OptimumBenefits!$A43))*(VLOOKUP(FN43,'Survival Probability'!$A$3:$F$98,3)/VLOOKUP($A43,'Survival Probability'!$A$3:$F$98,3)))</f>
        <v>28.460650104354244</v>
      </c>
      <c r="FR43" s="282">
        <f t="shared" si="66"/>
        <v>0</v>
      </c>
      <c r="FS43" s="200">
        <f t="shared" ref="FS43:ID43" si="2520">FS42</f>
        <v>59</v>
      </c>
      <c r="FT43" s="416">
        <f>IF($B43&lt;Main!$B$10,0,HLOOKUP(FS43,ReplacementRates!$A$3:$BE$59,ReplacementRates!$A42-5,1))*IF(Main!$B$30=1,Main!$B$31,(IF(OptimumBenefits!$B43&lt;20,Main!$B$31,IF(OptimumBenefits!$B43&lt;25,Main!$B$32,IF(OptimumBenefits!$B43&lt;30,Main!$B$33,Main!$B$34)))))*OptimumBenefits!$B43</f>
        <v>0.98399999999999999</v>
      </c>
      <c r="FU43" s="418">
        <f ca="1">FT43*IF($B43=Salary!$B43,Salary!$I43,"")</f>
        <v>100065.61640742487</v>
      </c>
      <c r="FV43" s="419">
        <f ca="1">IF($B43&lt;Main!$B$10,0,(VLOOKUP(FS43,'Survival Probability'!$A$3:$F$98,6)/(1+Main!$B$5)^(OptimumBenefits!FS43-OptimumBenefits!$A43))*(VLOOKUP(FS43,'Survival Probability'!$A$3:$F$98,3)/VLOOKUP($A43,'Survival Probability'!$A$3:$F$98,3)))</f>
        <v>26.237587193900573</v>
      </c>
      <c r="FW43" s="282">
        <f t="shared" si="68"/>
        <v>0</v>
      </c>
      <c r="FX43" s="200">
        <f t="shared" ref="FX43:II43" si="2521">FX42</f>
        <v>60</v>
      </c>
      <c r="FY43" s="416">
        <f>IF($B43&lt;Main!$B$10,0,HLOOKUP(FX43,ReplacementRates!$A$3:$BE$59,ReplacementRates!$A42-5,1))*IF(Main!$B$30=1,Main!$B$31,(IF(OptimumBenefits!$B43&lt;20,Main!$B$31,IF(OptimumBenefits!$B43&lt;25,Main!$B$32,IF(OptimumBenefits!$B43&lt;30,Main!$B$33,Main!$B$34)))))*OptimumBenefits!$B43</f>
        <v>0.98399999999999999</v>
      </c>
      <c r="FZ43" s="418">
        <f ca="1">FY43*IF($B43=Salary!$B43,Salary!$I43,"")</f>
        <v>100065.61640742487</v>
      </c>
      <c r="GA43" s="419">
        <f ca="1">IF($B43&lt;Main!$B$10,0,(VLOOKUP(FX43,'Survival Probability'!$A$3:$F$98,6)/(1+Main!$B$5)^(OptimumBenefits!FX43-OptimumBenefits!$A43))*(VLOOKUP(FX43,'Survival Probability'!$A$3:$F$98,3)/VLOOKUP($A43,'Survival Probability'!$A$3:$F$98,3)))</f>
        <v>24.169122833796386</v>
      </c>
      <c r="GB43" s="282">
        <f t="shared" si="70"/>
        <v>0</v>
      </c>
      <c r="GC43" s="200">
        <f t="shared" ref="GC43:IN43" si="2522">GC42</f>
        <v>61</v>
      </c>
      <c r="GD43" s="416">
        <f>IF($B43&lt;Main!$B$10,0,HLOOKUP(GC43,ReplacementRates!$A$3:$BE$59,ReplacementRates!$A42-5,1))*IF(Main!$B$30=1,Main!$B$31,(IF(OptimumBenefits!$B43&lt;20,Main!$B$31,IF(OptimumBenefits!$B43&lt;25,Main!$B$32,IF(OptimumBenefits!$B43&lt;30,Main!$B$33,Main!$B$34)))))*OptimumBenefits!$B43</f>
        <v>0.98399999999999999</v>
      </c>
      <c r="GE43" s="418">
        <f ca="1">GD43*IF($B43=Salary!$B43,Salary!$I43,"")</f>
        <v>100065.61640742487</v>
      </c>
      <c r="GF43" s="419">
        <f ca="1">IF($B43&lt;Main!$B$10,0,(VLOOKUP(GC43,'Survival Probability'!$A$3:$F$98,6)/(1+Main!$B$5)^(OptimumBenefits!GC43-OptimumBenefits!$A43))*(VLOOKUP(GC43,'Survival Probability'!$A$3:$F$98,3)/VLOOKUP($A43,'Survival Probability'!$A$3:$F$98,3)))</f>
        <v>22.244996625577588</v>
      </c>
      <c r="GG43" s="282">
        <f t="shared" si="72"/>
        <v>0</v>
      </c>
      <c r="GH43" s="200">
        <f t="shared" ref="GH43:IS43" si="2523">GH42</f>
        <v>62</v>
      </c>
      <c r="GI43" s="416">
        <f>IF($B43&lt;Main!$B$10,0,HLOOKUP(GH43,ReplacementRates!$A$3:$BE$59,ReplacementRates!$A42-5,1))*IF(Main!$B$30=1,Main!$B$31,(IF(OptimumBenefits!$B43&lt;20,Main!$B$31,IF(OptimumBenefits!$B43&lt;25,Main!$B$32,IF(OptimumBenefits!$B43&lt;30,Main!$B$33,Main!$B$34)))))*OptimumBenefits!$B43</f>
        <v>0.98399999999999999</v>
      </c>
      <c r="GJ43" s="418">
        <f ca="1">GI43*IF($B43=Salary!$B43,Salary!$I43,"")</f>
        <v>100065.61640742487</v>
      </c>
      <c r="GK43" s="419">
        <f ca="1">IF($B43&lt;Main!$B$10,0,(VLOOKUP(GH43,'Survival Probability'!$A$3:$F$98,6)/(1+Main!$B$5)^(OptimumBenefits!GH43-OptimumBenefits!$A43))*(VLOOKUP(GH43,'Survival Probability'!$A$3:$F$98,3)/VLOOKUP($A43,'Survival Probability'!$A$3:$F$98,3)))</f>
        <v>20.455596235012518</v>
      </c>
      <c r="GL43" s="282">
        <f t="shared" si="74"/>
        <v>0</v>
      </c>
      <c r="GM43" s="200">
        <f t="shared" ref="GM43:IX43" si="2524">GM42</f>
        <v>63</v>
      </c>
      <c r="GN43" s="416">
        <f>IF($B43&lt;Main!$B$10,0,HLOOKUP(GM43,ReplacementRates!$A$3:$BE$59,ReplacementRates!$A42-5,1))*IF(Main!$B$30=1,Main!$B$31,(IF(OptimumBenefits!$B43&lt;20,Main!$B$31,IF(OptimumBenefits!$B43&lt;25,Main!$B$32,IF(OptimumBenefits!$B43&lt;30,Main!$B$33,Main!$B$34)))))*OptimumBenefits!$B43</f>
        <v>0.98399999999999999</v>
      </c>
      <c r="GO43" s="418">
        <f ca="1">GN43*IF($B43=Salary!$B43,Salary!$I43,"")</f>
        <v>100065.61640742487</v>
      </c>
      <c r="GP43" s="419">
        <f ca="1">IF($B43&lt;Main!$B$10,0,(VLOOKUP(GM43,'Survival Probability'!$A$3:$F$98,6)/(1+Main!$B$5)^(OptimumBenefits!GM43-OptimumBenefits!$A43))*(VLOOKUP(GM43,'Survival Probability'!$A$3:$F$98,3)/VLOOKUP($A43,'Survival Probability'!$A$3:$F$98,3)))</f>
        <v>18.792068971254324</v>
      </c>
      <c r="GQ43" s="282">
        <f t="shared" si="76"/>
        <v>0</v>
      </c>
      <c r="GR43" s="200">
        <f t="shared" ref="GR43:JC43" si="2525">GR42</f>
        <v>64</v>
      </c>
      <c r="GS43" s="416">
        <f>IF($B43&lt;Main!$B$10,0,HLOOKUP(GR43,ReplacementRates!$A$3:$BE$59,ReplacementRates!$A42-5,1))*IF(Main!$B$30=1,Main!$B$31,(IF(OptimumBenefits!$B43&lt;20,Main!$B$31,IF(OptimumBenefits!$B43&lt;25,Main!$B$32,IF(OptimumBenefits!$B43&lt;30,Main!$B$33,Main!$B$34)))))*OptimumBenefits!$B43</f>
        <v>0.98399999999999999</v>
      </c>
      <c r="GT43" s="418">
        <f ca="1">GS43*IF($B43=Salary!$B43,Salary!$I43,"")</f>
        <v>100065.61640742487</v>
      </c>
      <c r="GU43" s="419">
        <f ca="1">IF($B43&lt;Main!$B$10,0,(VLOOKUP(GR43,'Survival Probability'!$A$3:$F$98,6)/(1+Main!$B$5)^(OptimumBenefits!GR43-OptimumBenefits!$A43))*(VLOOKUP(GR43,'Survival Probability'!$A$3:$F$98,3)/VLOOKUP($A43,'Survival Probability'!$A$3:$F$98,3)))</f>
        <v>17.246097808177424</v>
      </c>
      <c r="GV43" s="282">
        <f t="shared" si="78"/>
        <v>0</v>
      </c>
      <c r="GW43" s="200">
        <f t="shared" ref="GW43:JH43" si="2526">GW42</f>
        <v>65</v>
      </c>
      <c r="GX43" s="416">
        <f>IF($B43&lt;Main!$B$10,0,HLOOKUP(GW43,ReplacementRates!$A$3:$BE$59,ReplacementRates!$A42-5,1))*IF(Main!$B$30=1,Main!$B$31,(IF(OptimumBenefits!$B43&lt;20,Main!$B$31,IF(OptimumBenefits!$B43&lt;25,Main!$B$32,IF(OptimumBenefits!$B43&lt;30,Main!$B$33,Main!$B$34)))))*OptimumBenefits!$B43</f>
        <v>0.98399999999999999</v>
      </c>
      <c r="GY43" s="418">
        <f ca="1">GX43*IF($B43=Salary!$B43,Salary!$I43,"")</f>
        <v>100065.61640742487</v>
      </c>
      <c r="GZ43" s="419">
        <f ca="1">IF($B43&lt;Main!$B$10,0,(VLOOKUP(GW43,'Survival Probability'!$A$3:$F$98,6)/(1+Main!$B$5)^(OptimumBenefits!GW43-OptimumBenefits!$A43))*(VLOOKUP(GW43,'Survival Probability'!$A$3:$F$98,3)/VLOOKUP($A43,'Survival Probability'!$A$3:$F$98,3)))</f>
        <v>15.809871738921187</v>
      </c>
      <c r="HA43" s="282">
        <f t="shared" si="80"/>
        <v>0</v>
      </c>
      <c r="HB43" s="200">
        <f t="shared" ref="HB43:JM43" si="2527">HB42</f>
        <v>66</v>
      </c>
      <c r="HC43" s="416">
        <f>IF($B43&lt;Main!$B$10,0,HLOOKUP(HB43,ReplacementRates!$A$3:$BE$59,ReplacementRates!$A42-5,1))*IF(Main!$B$30=1,Main!$B$31,(IF(OptimumBenefits!$B43&lt;20,Main!$B$31,IF(OptimumBenefits!$B43&lt;25,Main!$B$32,IF(OptimumBenefits!$B43&lt;30,Main!$B$33,Main!$B$34)))))*OptimumBenefits!$B43</f>
        <v>0.98399999999999999</v>
      </c>
      <c r="HD43" s="418">
        <f ca="1">HC43*IF($B43=Salary!$B43,Salary!$I43,"")</f>
        <v>100065.61640742487</v>
      </c>
      <c r="HE43" s="419">
        <f ca="1">IF($B43&lt;Main!$B$10,0,(VLOOKUP(HB43,'Survival Probability'!$A$3:$F$98,6)/(1+Main!$B$5)^(OptimumBenefits!HB43-OptimumBenefits!$A43))*(VLOOKUP(HB43,'Survival Probability'!$A$3:$F$98,3)/VLOOKUP($A43,'Survival Probability'!$A$3:$F$98,3)))</f>
        <v>14.47605710981478</v>
      </c>
      <c r="HF43" s="282">
        <f t="shared" ca="1" si="82"/>
        <v>1448555.5778427012</v>
      </c>
      <c r="HG43" s="200">
        <f t="shared" ref="HG43:JR43" si="2528">HG42</f>
        <v>67</v>
      </c>
      <c r="HH43" s="416">
        <f>IF($B43&lt;Main!$B$10,0,HLOOKUP(HG43,ReplacementRates!$A$3:$BE$59,ReplacementRates!$A42-5,1))*IF(Main!$B$30=1,Main!$B$31,(IF(OptimumBenefits!$B43&lt;20,Main!$B$31,IF(OptimumBenefits!$B43&lt;25,Main!$B$32,IF(OptimumBenefits!$B43&lt;30,Main!$B$33,Main!$B$34)))))*OptimumBenefits!$B43</f>
        <v>0.98399999999999999</v>
      </c>
      <c r="HI43" s="418">
        <f ca="1">HH43*IF($B43=Salary!$B43,Salary!$I43,"")</f>
        <v>100065.61640742487</v>
      </c>
      <c r="HJ43" s="419">
        <f ca="1">IF($B43&lt;Main!$B$10,0,(VLOOKUP(HG43,'Survival Probability'!$A$3:$F$98,6)/(1+Main!$B$5)^(OptimumBenefits!HG43-OptimumBenefits!$A43))*(VLOOKUP(HG43,'Survival Probability'!$A$3:$F$98,3)/VLOOKUP($A43,'Survival Probability'!$A$3:$F$98,3)))</f>
        <v>13.237777121625522</v>
      </c>
      <c r="HK43" s="282">
        <f t="shared" ca="1" si="84"/>
        <v>1324646.3275395643</v>
      </c>
      <c r="HL43" s="200">
        <f t="shared" ref="HL43:JW43" si="2529">HL42</f>
        <v>68</v>
      </c>
      <c r="HM43" s="416">
        <f>IF($B43&lt;Main!$B$10,0,HLOOKUP(HL43,ReplacementRates!$A$3:$BE$59,ReplacementRates!$A42-5,1))*IF(Main!$B$30=1,Main!$B$31,(IF(OptimumBenefits!$B43&lt;20,Main!$B$31,IF(OptimumBenefits!$B43&lt;25,Main!$B$32,IF(OptimumBenefits!$B43&lt;30,Main!$B$33,Main!$B$34)))))*OptimumBenefits!$B43</f>
        <v>0.98399999999999999</v>
      </c>
      <c r="HN43" s="418">
        <f ca="1">HM43*IF($B43=Salary!$B43,Salary!$I43,"")</f>
        <v>100065.61640742487</v>
      </c>
      <c r="HO43" s="419">
        <f ca="1">IF($B43&lt;Main!$B$10,0,(VLOOKUP(HL43,'Survival Probability'!$A$3:$F$98,6)/(1+Main!$B$5)^(OptimumBenefits!HL43-OptimumBenefits!$A43))*(VLOOKUP(HL43,'Survival Probability'!$A$3:$F$98,3)/VLOOKUP($A43,'Survival Probability'!$A$3:$F$98,3)))</f>
        <v>12.088524434964301</v>
      </c>
      <c r="HP43" s="282">
        <f t="shared" ca="1" si="86"/>
        <v>1209645.6490409202</v>
      </c>
      <c r="HQ43" s="200">
        <f t="shared" ref="HQ43:KB43" si="2530">HQ42</f>
        <v>69</v>
      </c>
      <c r="HR43" s="416">
        <f>IF($B43&lt;Main!$B$10,0,HLOOKUP(HQ43,ReplacementRates!$A$3:$BE$59,ReplacementRates!$A42-5,1))*IF(Main!$B$30=1,Main!$B$31,(IF(OptimumBenefits!$B43&lt;20,Main!$B$31,IF(OptimumBenefits!$B43&lt;25,Main!$B$32,IF(OptimumBenefits!$B43&lt;30,Main!$B$33,Main!$B$34)))))*OptimumBenefits!$B43</f>
        <v>0.98399999999999999</v>
      </c>
      <c r="HS43" s="418">
        <f ca="1">HR43*IF($B43=Salary!$B43,Salary!$I43,"")</f>
        <v>100065.61640742487</v>
      </c>
      <c r="HT43" s="419">
        <f ca="1">IF($B43&lt;Main!$B$10,0,(VLOOKUP(HQ43,'Survival Probability'!$A$3:$F$98,6)/(1+Main!$B$5)^(OptimumBenefits!HQ43-OptimumBenefits!$A43))*(VLOOKUP(HQ43,'Survival Probability'!$A$3:$F$98,3)/VLOOKUP($A43,'Survival Probability'!$A$3:$F$98,3)))</f>
        <v>11.022473612432757</v>
      </c>
      <c r="HU43" s="282">
        <f t="shared" ca="1" si="88"/>
        <v>1102970.6163626588</v>
      </c>
      <c r="HV43" s="200">
        <f t="shared" ref="HV43:KG43" si="2531">HV42</f>
        <v>70</v>
      </c>
      <c r="HW43" s="416">
        <f>IF($B43&lt;Main!$B$10,0,HLOOKUP(HV43,ReplacementRates!$A$3:$BE$59,ReplacementRates!$A42-5,1))*IF(Main!$B$30=1,Main!$B$31,(IF(OptimumBenefits!$B43&lt;20,Main!$B$31,IF(OptimumBenefits!$B43&lt;25,Main!$B$32,IF(OptimumBenefits!$B43&lt;30,Main!$B$33,Main!$B$34)))))*OptimumBenefits!$B43</f>
        <v>0.98399999999999999</v>
      </c>
      <c r="HX43" s="418">
        <f ca="1">HW43*IF($B43=Salary!$B43,Salary!$I43,"")</f>
        <v>100065.61640742487</v>
      </c>
      <c r="HY43" s="419">
        <f ca="1">IF($B43&lt;Main!$B$10,0,(VLOOKUP(HV43,'Survival Probability'!$A$3:$F$98,6)/(1+Main!$B$5)^(OptimumBenefits!HV43-OptimumBenefits!$A43))*(VLOOKUP(HV43,'Survival Probability'!$A$3:$F$98,3)/VLOOKUP($A43,'Survival Probability'!$A$3:$F$98,3)))</f>
        <v>10.034132566606363</v>
      </c>
      <c r="HZ43" s="282">
        <f t="shared" ca="1" si="90"/>
        <v>1004071.6603912819</v>
      </c>
      <c r="IA43" s="200">
        <f t="shared" ref="IA43:KL43" si="2532">IA42</f>
        <v>71</v>
      </c>
      <c r="IB43" s="416">
        <f>IF($B43&lt;Main!$B$10,0,HLOOKUP(IA43,ReplacementRates!$A$3:$BE$59,ReplacementRates!$A42-5,1))*IF(Main!$B$30=1,Main!$B$31,(IF(OptimumBenefits!$B43&lt;20,Main!$B$31,IF(OptimumBenefits!$B43&lt;25,Main!$B$32,IF(OptimumBenefits!$B43&lt;30,Main!$B$33,Main!$B$34)))))*OptimumBenefits!$B43</f>
        <v>0.98399999999999999</v>
      </c>
      <c r="IC43" s="418">
        <f ca="1">IB43*IF($B43=Salary!$B43,Salary!$I43,"")</f>
        <v>100065.61640742487</v>
      </c>
      <c r="ID43" s="419">
        <f ca="1">IF($B43&lt;Main!$B$10,0,(VLOOKUP(IA43,'Survival Probability'!$A$3:$F$98,6)/(1+Main!$B$5)^(OptimumBenefits!IA43-OptimumBenefits!$A43))*(VLOOKUP(IA43,'Survival Probability'!$A$3:$F$98,3)/VLOOKUP($A43,'Survival Probability'!$A$3:$F$98,3)))</f>
        <v>9.1183315134841649</v>
      </c>
      <c r="IE43" s="282">
        <f t="shared" ca="1" si="92"/>
        <v>912431.46350404026</v>
      </c>
      <c r="IF43" s="200">
        <f t="shared" ref="IF43:KP43" si="2533">IF42</f>
        <v>72</v>
      </c>
      <c r="IG43" s="416">
        <f>IF($B43&lt;Main!$B$10,0,HLOOKUP(IF43,ReplacementRates!$A$3:$BE$59,ReplacementRates!$A42-5,1))*IF(Main!$B$30=1,Main!$B$31,(IF(OptimumBenefits!$B43&lt;20,Main!$B$31,IF(OptimumBenefits!$B43&lt;25,Main!$B$32,IF(OptimumBenefits!$B43&lt;30,Main!$B$33,Main!$B$34)))))*OptimumBenefits!$B43</f>
        <v>0.98399999999999999</v>
      </c>
      <c r="IH43" s="418">
        <f ca="1">IG43*IF($B43=Salary!$B43,Salary!$I43,"")</f>
        <v>100065.61640742487</v>
      </c>
      <c r="II43" s="419">
        <f ca="1">IF($B43&lt;Main!$B$10,0,(VLOOKUP(IF43,'Survival Probability'!$A$3:$F$98,6)/(1+Main!$B$5)^(OptimumBenefits!IF43-OptimumBenefits!$A43))*(VLOOKUP(IF43,'Survival Probability'!$A$3:$F$98,3)/VLOOKUP($A43,'Survival Probability'!$A$3:$F$98,3)))</f>
        <v>8.2702082322814245</v>
      </c>
      <c r="IJ43" s="282">
        <f t="shared" ca="1" si="94"/>
        <v>827563.48458100029</v>
      </c>
      <c r="IK43" s="200">
        <f t="shared" ref="IK43:KP43" si="2534">IK42</f>
        <v>73</v>
      </c>
      <c r="IL43" s="416">
        <f>IF($B43&lt;Main!$B$10,0,HLOOKUP(IK43,ReplacementRates!$A$3:$BE$59,ReplacementRates!$A42-5,1))*IF(Main!$B$30=1,Main!$B$31,(IF(OptimumBenefits!$B43&lt;20,Main!$B$31,IF(OptimumBenefits!$B43&lt;25,Main!$B$32,IF(OptimumBenefits!$B43&lt;30,Main!$B$33,Main!$B$34)))))*OptimumBenefits!$B43</f>
        <v>0.98399999999999999</v>
      </c>
      <c r="IM43" s="418">
        <f ca="1">IL43*IF($B43=Salary!$B43,Salary!$I43,"")</f>
        <v>100065.61640742487</v>
      </c>
      <c r="IN43" s="419">
        <f ca="1">IF($B43&lt;Main!$B$10,0,(VLOOKUP(IK43,'Survival Probability'!$A$3:$F$98,6)/(1+Main!$B$5)^(OptimumBenefits!IK43-OptimumBenefits!$A43))*(VLOOKUP(IK43,'Survival Probability'!$A$3:$F$98,3)/VLOOKUP($A43,'Survival Probability'!$A$3:$F$98,3)))</f>
        <v>7.4855882356294128</v>
      </c>
      <c r="IO43" s="282">
        <f t="shared" ca="1" si="96"/>
        <v>749050.00097042508</v>
      </c>
      <c r="IP43" s="200">
        <f t="shared" ref="IP43:KP43" si="2535">IP42</f>
        <v>74</v>
      </c>
      <c r="IQ43" s="416">
        <f>IF($B43&lt;Main!$B$10,0,HLOOKUP(IP43,ReplacementRates!$A$3:$BE$59,ReplacementRates!$A42-5,1))*IF(Main!$B$30=1,Main!$B$31,(IF(OptimumBenefits!$B43&lt;20,Main!$B$31,IF(OptimumBenefits!$B43&lt;25,Main!$B$32,IF(OptimumBenefits!$B43&lt;30,Main!$B$33,Main!$B$34)))))*OptimumBenefits!$B43</f>
        <v>0.98399999999999999</v>
      </c>
      <c r="IR43" s="418">
        <f ca="1">IQ43*IF($B43=Salary!$B43,Salary!$I43,"")</f>
        <v>100065.61640742487</v>
      </c>
      <c r="IS43" s="419">
        <f ca="1">IF($B43&lt;Main!$B$10,0,(VLOOKUP(IP43,'Survival Probability'!$A$3:$F$98,6)/(1+Main!$B$5)^(OptimumBenefits!IP43-OptimumBenefits!$A43))*(VLOOKUP(IP43,'Survival Probability'!$A$3:$F$98,3)/VLOOKUP($A43,'Survival Probability'!$A$3:$F$98,3)))</f>
        <v>6.7609308149537233</v>
      </c>
      <c r="IT43" s="282">
        <f t="shared" ca="1" si="98"/>
        <v>676536.70948629768</v>
      </c>
      <c r="IU43" s="200">
        <f t="shared" ref="IU43:KP43" si="2536">IU42</f>
        <v>75</v>
      </c>
      <c r="IV43" s="416">
        <f>IF($B43&lt;Main!$B$10,0,HLOOKUP(IU43,ReplacementRates!$A$3:$BE$59,ReplacementRates!$A42-5,1))*IF(Main!$B$30=1,Main!$B$31,(IF(OptimumBenefits!$B43&lt;20,Main!$B$31,IF(OptimumBenefits!$B43&lt;25,Main!$B$32,IF(OptimumBenefits!$B43&lt;30,Main!$B$33,Main!$B$34)))))*OptimumBenefits!$B43</f>
        <v>0.98399999999999999</v>
      </c>
      <c r="IW43" s="418">
        <f ca="1">IV43*IF($B43=Salary!$B43,Salary!$I43,"")</f>
        <v>100065.61640742487</v>
      </c>
      <c r="IX43" s="419">
        <f ca="1">IF($B43&lt;Main!$B$10,0,(VLOOKUP(IU43,'Survival Probability'!$A$3:$F$98,6)/(1+Main!$B$5)^(OptimumBenefits!IU43-OptimumBenefits!$A43))*(VLOOKUP(IU43,'Survival Probability'!$A$3:$F$98,3)/VLOOKUP($A43,'Survival Probability'!$A$3:$F$98,3)))</f>
        <v>6.0927576346949284</v>
      </c>
      <c r="IY43" s="282">
        <f t="shared" ca="1" si="100"/>
        <v>609675.54833679192</v>
      </c>
      <c r="IZ43" s="200">
        <f t="shared" ref="IZ43:KP43" si="2537">IZ42</f>
        <v>76</v>
      </c>
      <c r="JA43" s="416">
        <f>IF($B43&lt;Main!$B$10,0,HLOOKUP(IZ43,ReplacementRates!$A$3:$BE$59,ReplacementRates!$A42-5,1))*IF(Main!$B$30=1,Main!$B$31,(IF(OptimumBenefits!$B43&lt;20,Main!$B$31,IF(OptimumBenefits!$B43&lt;25,Main!$B$32,IF(OptimumBenefits!$B43&lt;30,Main!$B$33,Main!$B$34)))))*OptimumBenefits!$B43</f>
        <v>0.98399999999999999</v>
      </c>
      <c r="JB43" s="418">
        <f ca="1">JA43*IF($B43=Salary!$B43,Salary!$I43,"")</f>
        <v>100065.61640742487</v>
      </c>
      <c r="JC43" s="419">
        <f ca="1">IF($B43&lt;Main!$B$10,0,(VLOOKUP(IZ43,'Survival Probability'!$A$3:$F$98,6)/(1+Main!$B$5)^(OptimumBenefits!IZ43-OptimumBenefits!$A43))*(VLOOKUP(IZ43,'Survival Probability'!$A$3:$F$98,3)/VLOOKUP($A43,'Survival Probability'!$A$3:$F$98,3)))</f>
        <v>5.4776704325976668</v>
      </c>
      <c r="JD43" s="282">
        <f t="shared" ca="1" si="102"/>
        <v>548126.46831461112</v>
      </c>
      <c r="JE43" s="200">
        <f t="shared" ref="JE43:KP43" si="2538">JE42</f>
        <v>77</v>
      </c>
      <c r="JF43" s="416">
        <f>IF($B43&lt;Main!$B$10,0,HLOOKUP(JE43,ReplacementRates!$A$3:$BE$59,ReplacementRates!$A42-5,1))*IF(Main!$B$30=1,Main!$B$31,(IF(OptimumBenefits!$B43&lt;20,Main!$B$31,IF(OptimumBenefits!$B43&lt;25,Main!$B$32,IF(OptimumBenefits!$B43&lt;30,Main!$B$33,Main!$B$34)))))*OptimumBenefits!$B43</f>
        <v>0.98399999999999999</v>
      </c>
      <c r="JG43" s="418">
        <f ca="1">JF43*IF($B43=Salary!$B43,Salary!$I43,"")</f>
        <v>100065.61640742487</v>
      </c>
      <c r="JH43" s="419">
        <f ca="1">IF($B43&lt;Main!$B$10,0,(VLOOKUP(JE43,'Survival Probability'!$A$3:$F$98,6)/(1+Main!$B$5)^(OptimumBenefits!JE43-OptimumBenefits!$A43))*(VLOOKUP(JE43,'Survival Probability'!$A$3:$F$98,3)/VLOOKUP($A43,'Survival Probability'!$A$3:$F$98,3)))</f>
        <v>4.9123697464238845</v>
      </c>
      <c r="JI43" s="282">
        <f t="shared" ca="1" si="104"/>
        <v>491559.30669709138</v>
      </c>
      <c r="JJ43" s="200">
        <f t="shared" ref="JJ43:KP43" si="2539">JJ42</f>
        <v>78</v>
      </c>
      <c r="JK43" s="416">
        <f>IF($B43&lt;Main!$B$10,0,HLOOKUP(JJ43,ReplacementRates!$A$3:$BE$59,ReplacementRates!$A42-5,1))*IF(Main!$B$30=1,Main!$B$31,(IF(OptimumBenefits!$B43&lt;20,Main!$B$31,IF(OptimumBenefits!$B43&lt;25,Main!$B$32,IF(OptimumBenefits!$B43&lt;30,Main!$B$33,Main!$B$34)))))*OptimumBenefits!$B43</f>
        <v>0.98399999999999999</v>
      </c>
      <c r="JL43" s="418">
        <f ca="1">JK43*IF($B43=Salary!$B43,Salary!$I43,"")</f>
        <v>100065.61640742487</v>
      </c>
      <c r="JM43" s="419">
        <f ca="1">IF($B43&lt;Main!$B$10,0,(VLOOKUP(JJ43,'Survival Probability'!$A$3:$F$98,6)/(1+Main!$B$5)^(OptimumBenefits!JJ43-OptimumBenefits!$A43))*(VLOOKUP(JJ43,'Survival Probability'!$A$3:$F$98,3)/VLOOKUP($A43,'Survival Probability'!$A$3:$F$98,3)))</f>
        <v>4.393730689213216</v>
      </c>
      <c r="JN43" s="282">
        <f t="shared" ca="1" si="106"/>
        <v>439661.36974434013</v>
      </c>
      <c r="JO43" s="200">
        <f t="shared" ref="JO43:KP43" si="2540">JO42</f>
        <v>79</v>
      </c>
      <c r="JP43" s="416">
        <f>IF($B43&lt;Main!$B$10,0,HLOOKUP(JO43,ReplacementRates!$A$3:$BE$59,ReplacementRates!$A42-5,1))*IF(Main!$B$30=1,Main!$B$31,(IF(OptimumBenefits!$B43&lt;20,Main!$B$31,IF(OptimumBenefits!$B43&lt;25,Main!$B$32,IF(OptimumBenefits!$B43&lt;30,Main!$B$33,Main!$B$34)))))*OptimumBenefits!$B43</f>
        <v>0.98399999999999999</v>
      </c>
      <c r="JQ43" s="418">
        <f ca="1">JP43*IF($B43=Salary!$B43,Salary!$I43,"")</f>
        <v>100065.61640742487</v>
      </c>
      <c r="JR43" s="419">
        <f ca="1">IF($B43&lt;Main!$B$10,0,(VLOOKUP(JO43,'Survival Probability'!$A$3:$F$98,6)/(1+Main!$B$5)^(OptimumBenefits!JO43-OptimumBenefits!$A43))*(VLOOKUP(JO43,'Survival Probability'!$A$3:$F$98,3)/VLOOKUP($A43,'Survival Probability'!$A$3:$F$98,3)))</f>
        <v>3.9187094019660886</v>
      </c>
      <c r="JS43" s="282">
        <f t="shared" ca="1" si="108"/>
        <v>392128.07182930794</v>
      </c>
      <c r="JT43" s="200">
        <f t="shared" ref="JT43:KP43" si="2541">JT42</f>
        <v>80</v>
      </c>
      <c r="JU43" s="416">
        <f>IF($B43&lt;Main!$B$10,0,HLOOKUP(JT43,ReplacementRates!$A$3:$BE$59,ReplacementRates!$A42-5,1))*IF(Main!$B$30=1,Main!$B$31,(IF(OptimumBenefits!$B43&lt;20,Main!$B$31,IF(OptimumBenefits!$B43&lt;25,Main!$B$32,IF(OptimumBenefits!$B43&lt;30,Main!$B$33,Main!$B$34)))))*OptimumBenefits!$B43</f>
        <v>0.98399999999999999</v>
      </c>
      <c r="JV43" s="418">
        <f ca="1">JU43*IF($B43=Salary!$B43,Salary!$I43,"")</f>
        <v>100065.61640742487</v>
      </c>
      <c r="JW43" s="419">
        <f ca="1">IF($B43&lt;Main!$B$10,0,(VLOOKUP(JT43,'Survival Probability'!$A$3:$F$98,6)/(1+Main!$B$5)^(OptimumBenefits!JT43-OptimumBenefits!$A43))*(VLOOKUP(JT43,'Survival Probability'!$A$3:$F$98,3)/VLOOKUP($A43,'Survival Probability'!$A$3:$F$98,3)))</f>
        <v>3.4843097015846176</v>
      </c>
      <c r="JX43" s="282">
        <f t="shared" ca="1" si="110"/>
        <v>348659.59804343537</v>
      </c>
      <c r="JY43" s="200">
        <f t="shared" ref="JY43:KP43" si="2542">JY42</f>
        <v>81</v>
      </c>
      <c r="JZ43" s="416">
        <f>IF($B43&lt;Main!$B$10,0,HLOOKUP(JY43,ReplacementRates!$A$3:$BE$59,ReplacementRates!$A42-5,1))*IF(Main!$B$30=1,Main!$B$31,(IF(OptimumBenefits!$B43&lt;20,Main!$B$31,IF(OptimumBenefits!$B43&lt;25,Main!$B$32,IF(OptimumBenefits!$B43&lt;30,Main!$B$33,Main!$B$34)))))*OptimumBenefits!$B43</f>
        <v>0.98399999999999999</v>
      </c>
      <c r="KA43" s="418">
        <f ca="1">JZ43*IF($B43=Salary!$B43,Salary!$I43,"")</f>
        <v>100065.61640742487</v>
      </c>
      <c r="KB43" s="419">
        <f ca="1">IF($B43&lt;Main!$B$10,0,(VLOOKUP(JY43,'Survival Probability'!$A$3:$F$98,6)/(1+Main!$B$5)^(OptimumBenefits!JY43-OptimumBenefits!$A43))*(VLOOKUP(JY43,'Survival Probability'!$A$3:$F$98,3)/VLOOKUP($A43,'Survival Probability'!$A$3:$F$98,3)))</f>
        <v>3.0877400133196069</v>
      </c>
      <c r="KC43" s="282">
        <f t="shared" ca="1" si="112"/>
        <v>308976.60773869674</v>
      </c>
      <c r="KD43" s="200">
        <f t="shared" ref="KD43:KP43" si="2543">KD42</f>
        <v>82</v>
      </c>
      <c r="KE43" s="416">
        <f>IF($B43&lt;Main!$B$10,0,HLOOKUP(KD43,ReplacementRates!$A$3:$BE$59,ReplacementRates!$A42-5,1))*IF(Main!$B$30=1,Main!$B$31,(IF(OptimumBenefits!$B43&lt;20,Main!$B$31,IF(OptimumBenefits!$B43&lt;25,Main!$B$32,IF(OptimumBenefits!$B43&lt;30,Main!$B$33,Main!$B$34)))))*OptimumBenefits!$B43</f>
        <v>0.98399999999999999</v>
      </c>
      <c r="KF43" s="418">
        <f ca="1">KE43*IF($B43=Salary!$B43,Salary!$I43,"")</f>
        <v>100065.61640742487</v>
      </c>
      <c r="KG43" s="419">
        <f ca="1">IF($B43&lt;Main!$B$10,0,(VLOOKUP(KD43,'Survival Probability'!$A$3:$F$98,6)/(1+Main!$B$5)^(OptimumBenefits!KD43-OptimumBenefits!$A43))*(VLOOKUP(KD43,'Survival Probability'!$A$3:$F$98,3)/VLOOKUP($A43,'Survival Probability'!$A$3:$F$98,3)))</f>
        <v>2.7264013090680521</v>
      </c>
      <c r="KH43" s="282">
        <f t="shared" ca="1" si="114"/>
        <v>272819.02756590472</v>
      </c>
      <c r="KI43" s="200">
        <f t="shared" ref="KI43:KP43" si="2544">KI42</f>
        <v>83</v>
      </c>
      <c r="KJ43" s="416">
        <f>IF($B43&lt;Main!$B$10,0,HLOOKUP(KI43,ReplacementRates!$A$3:$BE$59,ReplacementRates!$A42-5,1))*IF(Main!$B$30=1,Main!$B$31,(IF(OptimumBenefits!$B43&lt;20,Main!$B$31,IF(OptimumBenefits!$B43&lt;25,Main!$B$32,IF(OptimumBenefits!$B43&lt;30,Main!$B$33,Main!$B$34)))))*OptimumBenefits!$B43</f>
        <v>0.98399999999999999</v>
      </c>
      <c r="KK43" s="418">
        <f ca="1">KJ43*IF($B43=Salary!$B43,Salary!$I43,"")</f>
        <v>100065.61640742487</v>
      </c>
      <c r="KL43" s="419">
        <f ca="1">IF($B43&lt;Main!$B$10,0,(VLOOKUP(KI43,'Survival Probability'!$A$3:$F$98,6)/(1+Main!$B$5)^(OptimumBenefits!KI43-OptimumBenefits!$A43))*(VLOOKUP(KI43,'Survival Probability'!$A$3:$F$98,3)/VLOOKUP($A43,'Survival Probability'!$A$3:$F$98,3)))</f>
        <v>2.3978722922385907</v>
      </c>
      <c r="KM43" s="282">
        <f t="shared" ca="1" si="116"/>
        <v>239944.5689891394</v>
      </c>
      <c r="KN43" s="200">
        <f t="shared" ref="KN43:KP43" si="2545">KN42</f>
        <v>84</v>
      </c>
      <c r="KO43" s="416">
        <f>IF($B43&lt;Main!$B$10,0,HLOOKUP(KN43,ReplacementRates!$A$3:$BE$59,ReplacementRates!$A42-5,1))*IF(Main!$B$30=1,Main!$B$31,(IF(OptimumBenefits!$B43&lt;20,Main!$B$31,IF(OptimumBenefits!$B43&lt;25,Main!$B$32,IF(OptimumBenefits!$B43&lt;30,Main!$B$33,Main!$B$34)))))*OptimumBenefits!$B43</f>
        <v>0.98399999999999999</v>
      </c>
      <c r="KP43" s="418">
        <f ca="1">KO43*IF($B43=Salary!$B43,Salary!$I43,"")</f>
        <v>100065.61640742487</v>
      </c>
    </row>
    <row r="44" spans="1:302">
      <c r="A44" s="205">
        <f t="shared" si="178"/>
        <v>67</v>
      </c>
      <c r="B44" s="205">
        <v>42</v>
      </c>
      <c r="C44" s="205">
        <f t="shared" ca="1" si="2249"/>
        <v>67</v>
      </c>
      <c r="D44" s="271">
        <f t="shared" ca="1" si="536"/>
        <v>1500187.3512682896</v>
      </c>
      <c r="E44" s="201">
        <f t="shared" si="179"/>
        <v>25</v>
      </c>
      <c r="F44" s="416">
        <f>IF($B44&lt;Main!$B$10,0,HLOOKUP(E44,ReplacementRates!$A$3:$BE$59,ReplacementRates!$A43-5,1))*IF(Main!$B$30=1,Main!$B$31,(IF(OptimumBenefits!$B44&lt;20,Main!$B$31,IF(OptimumBenefits!$B44&lt;25,Main!$B$32,IF(OptimumBenefits!$B44&lt;30,Main!$B$33,Main!$B$34)))))*OptimumBenefits!$B44</f>
        <v>1.008</v>
      </c>
      <c r="G44" s="418">
        <f ca="1">F44*IF($B44=Salary!$B44,Salary!$I44,"")</f>
        <v>105581.42843378535</v>
      </c>
      <c r="H44" s="419">
        <f ca="1">IF($B44&lt;Main!$B$10,0,(VLOOKUP(E44,'Survival Probability'!$A$3:$F$98,6)/(1+Main!$B$5)^(OptimumBenefits!E44-OptimumBenefits!$A44))*(VLOOKUP(E44,'Survival Probability'!$A$3:$F$98,3)/VLOOKUP($A44,'Survival Probability'!$A$3:$F$98,3)))</f>
        <v>17.883995826629306</v>
      </c>
      <c r="I44" s="282">
        <f t="shared" si="2309"/>
        <v>0</v>
      </c>
      <c r="J44" s="200">
        <f t="shared" ref="J44:N44" si="2546">J43</f>
        <v>26</v>
      </c>
      <c r="K44" s="416">
        <f>IF($B44&lt;Main!$B$10,0,HLOOKUP(J44,ReplacementRates!$A$3:$BE$59,ReplacementRates!$A43-5,1))*IF(Main!$B$30=1,Main!$B$31,(IF(OptimumBenefits!$B44&lt;20,Main!$B$31,IF(OptimumBenefits!$B44&lt;25,Main!$B$32,IF(OptimumBenefits!$B44&lt;30,Main!$B$33,Main!$B$34)))))*OptimumBenefits!$B44</f>
        <v>1.008</v>
      </c>
      <c r="L44" s="418">
        <f ca="1">K44*IF($B44=Salary!$B44,Salary!$I44,"")</f>
        <v>105581.42843378535</v>
      </c>
      <c r="M44" s="419">
        <f ca="1">IF($B44&lt;Main!$B$10,0,(VLOOKUP(J44,'Survival Probability'!$A$3:$F$98,6)/(1+Main!$B$5)^(OptimumBenefits!J44-OptimumBenefits!$A44))*(VLOOKUP(J44,'Survival Probability'!$A$3:$F$98,3)/VLOOKUP($A44,'Survival Probability'!$A$3:$F$98,3)))</f>
        <v>16.711058630332495</v>
      </c>
      <c r="N44" s="282">
        <f t="shared" si="2"/>
        <v>0</v>
      </c>
      <c r="O44" s="200">
        <f t="shared" ref="O44:BZ44" si="2547">O43</f>
        <v>27</v>
      </c>
      <c r="P44" s="416">
        <f>IF($B44&lt;Main!$B$10,0,HLOOKUP(O44,ReplacementRates!$A$3:$BE$59,ReplacementRates!$A43-5,1))*IF(Main!$B$30=1,Main!$B$31,(IF(OptimumBenefits!$B44&lt;20,Main!$B$31,IF(OptimumBenefits!$B44&lt;25,Main!$B$32,IF(OptimumBenefits!$B44&lt;30,Main!$B$33,Main!$B$34)))))*OptimumBenefits!$B44</f>
        <v>1.008</v>
      </c>
      <c r="Q44" s="418">
        <f ca="1">P44*IF($B44=Salary!$B44,Salary!$I44,"")</f>
        <v>105581.42843378535</v>
      </c>
      <c r="R44" s="419">
        <f ca="1">IF($B44&lt;Main!$B$10,0,(VLOOKUP(O44,'Survival Probability'!$A$3:$F$98,6)/(1+Main!$B$5)^(OptimumBenefits!O44-OptimumBenefits!$A44))*(VLOOKUP(O44,'Survival Probability'!$A$3:$F$98,3)/VLOOKUP($A44,'Survival Probability'!$A$3:$F$98,3)))</f>
        <v>15.614823896794388</v>
      </c>
      <c r="S44" s="282">
        <f t="shared" si="4"/>
        <v>0</v>
      </c>
      <c r="T44" s="200">
        <f t="shared" ref="T44:CE44" si="2548">T43</f>
        <v>28</v>
      </c>
      <c r="U44" s="416">
        <f>IF($B44&lt;Main!$B$10,0,HLOOKUP(T44,ReplacementRates!$A$3:$BE$59,ReplacementRates!$A43-5,1))*IF(Main!$B$30=1,Main!$B$31,(IF(OptimumBenefits!$B44&lt;20,Main!$B$31,IF(OptimumBenefits!$B44&lt;25,Main!$B$32,IF(OptimumBenefits!$B44&lt;30,Main!$B$33,Main!$B$34)))))*OptimumBenefits!$B44</f>
        <v>1.008</v>
      </c>
      <c r="V44" s="418">
        <f ca="1">U44*IF($B44=Salary!$B44,Salary!$I44,"")</f>
        <v>105581.42843378535</v>
      </c>
      <c r="W44" s="419">
        <f ca="1">IF($B44&lt;Main!$B$10,0,(VLOOKUP(T44,'Survival Probability'!$A$3:$F$98,6)/(1+Main!$B$5)^(OptimumBenefits!T44-OptimumBenefits!$A44))*(VLOOKUP(T44,'Survival Probability'!$A$3:$F$98,3)/VLOOKUP($A44,'Survival Probability'!$A$3:$F$98,3)))</f>
        <v>14.59028592070575</v>
      </c>
      <c r="X44" s="282">
        <f t="shared" si="6"/>
        <v>0</v>
      </c>
      <c r="Y44" s="200">
        <f t="shared" ref="Y44:CJ44" si="2549">Y43</f>
        <v>29</v>
      </c>
      <c r="Z44" s="416">
        <f>IF($B44&lt;Main!$B$10,0,HLOOKUP(Y44,ReplacementRates!$A$3:$BE$59,ReplacementRates!$A43-5,1))*IF(Main!$B$30=1,Main!$B$31,(IF(OptimumBenefits!$B44&lt;20,Main!$B$31,IF(OptimumBenefits!$B44&lt;25,Main!$B$32,IF(OptimumBenefits!$B44&lt;30,Main!$B$33,Main!$B$34)))))*OptimumBenefits!$B44</f>
        <v>1.008</v>
      </c>
      <c r="AA44" s="418">
        <f ca="1">Z44*IF($B44=Salary!$B44,Salary!$I44,"")</f>
        <v>105581.42843378535</v>
      </c>
      <c r="AB44" s="419">
        <f ca="1">IF($B44&lt;Main!$B$10,0,(VLOOKUP(Y44,'Survival Probability'!$A$3:$F$98,6)/(1+Main!$B$5)^(OptimumBenefits!Y44-OptimumBenefits!$A44))*(VLOOKUP(Y44,'Survival Probability'!$A$3:$F$98,3)/VLOOKUP($A44,'Survival Probability'!$A$3:$F$98,3)))</f>
        <v>13.63276661735558</v>
      </c>
      <c r="AC44" s="282">
        <f t="shared" si="8"/>
        <v>0</v>
      </c>
      <c r="AD44" s="200">
        <f t="shared" ref="AD44:CO44" si="2550">AD43</f>
        <v>30</v>
      </c>
      <c r="AE44" s="416">
        <f>IF($B44&lt;Main!$B$10,0,HLOOKUP(AD44,ReplacementRates!$A$3:$BE$59,ReplacementRates!$A43-5,1))*IF(Main!$B$30=1,Main!$B$31,(IF(OptimumBenefits!$B44&lt;20,Main!$B$31,IF(OptimumBenefits!$B44&lt;25,Main!$B$32,IF(OptimumBenefits!$B44&lt;30,Main!$B$33,Main!$B$34)))))*OptimumBenefits!$B44</f>
        <v>1.008</v>
      </c>
      <c r="AF44" s="418">
        <f ca="1">AE44*IF($B44=Salary!$B44,Salary!$I44,"")</f>
        <v>105581.42843378535</v>
      </c>
      <c r="AG44" s="419">
        <f ca="1">IF($B44&lt;Main!$B$10,0,(VLOOKUP(AD44,'Survival Probability'!$A$3:$F$98,6)/(1+Main!$B$5)^(OptimumBenefits!AD44-OptimumBenefits!$A44))*(VLOOKUP(AD44,'Survival Probability'!$A$3:$F$98,3)/VLOOKUP($A44,'Survival Probability'!$A$3:$F$98,3)))</f>
        <v>12.737894386643791</v>
      </c>
      <c r="AH44" s="282">
        <f t="shared" si="10"/>
        <v>0</v>
      </c>
      <c r="AI44" s="200">
        <f t="shared" ref="AI44:CT44" si="2551">AI43</f>
        <v>31</v>
      </c>
      <c r="AJ44" s="416">
        <f>IF($B44&lt;Main!$B$10,0,HLOOKUP(AI44,ReplacementRates!$A$3:$BE$59,ReplacementRates!$A43-5,1))*IF(Main!$B$30=1,Main!$B$31,(IF(OptimumBenefits!$B44&lt;20,Main!$B$31,IF(OptimumBenefits!$B44&lt;25,Main!$B$32,IF(OptimumBenefits!$B44&lt;30,Main!$B$33,Main!$B$34)))))*OptimumBenefits!$B44</f>
        <v>1.008</v>
      </c>
      <c r="AK44" s="418">
        <f ca="1">AJ44*IF($B44=Salary!$B44,Salary!$I44,"")</f>
        <v>105581.42843378535</v>
      </c>
      <c r="AL44" s="419">
        <f ca="1">IF($B44&lt;Main!$B$10,0,(VLOOKUP(AI44,'Survival Probability'!$A$3:$F$98,6)/(1+Main!$B$5)^(OptimumBenefits!AI44-OptimumBenefits!$A44))*(VLOOKUP(AI44,'Survival Probability'!$A$3:$F$98,3)/VLOOKUP($A44,'Survival Probability'!$A$3:$F$98,3)))</f>
        <v>11.901584957028346</v>
      </c>
      <c r="AM44" s="282">
        <f t="shared" si="12"/>
        <v>0</v>
      </c>
      <c r="AN44" s="200">
        <f t="shared" ref="AN44:CY44" si="2552">AN43</f>
        <v>32</v>
      </c>
      <c r="AO44" s="416">
        <f>IF($B44&lt;Main!$B$10,0,HLOOKUP(AN44,ReplacementRates!$A$3:$BE$59,ReplacementRates!$A43-5,1))*IF(Main!$B$30=1,Main!$B$31,(IF(OptimumBenefits!$B44&lt;20,Main!$B$31,IF(OptimumBenefits!$B44&lt;25,Main!$B$32,IF(OptimumBenefits!$B44&lt;30,Main!$B$33,Main!$B$34)))))*OptimumBenefits!$B44</f>
        <v>1.008</v>
      </c>
      <c r="AP44" s="418">
        <f ca="1">AO44*IF($B44=Salary!$B44,Salary!$I44,"")</f>
        <v>105581.42843378535</v>
      </c>
      <c r="AQ44" s="419">
        <f ca="1">IF($B44&lt;Main!$B$10,0,(VLOOKUP(AN44,'Survival Probability'!$A$3:$F$98,6)/(1+Main!$B$5)^(OptimumBenefits!AN44-OptimumBenefits!$A44))*(VLOOKUP(AN44,'Survival Probability'!$A$3:$F$98,3)/VLOOKUP($A44,'Survival Probability'!$A$3:$F$98,3)))</f>
        <v>11.119959221044356</v>
      </c>
      <c r="AR44" s="282">
        <f t="shared" si="14"/>
        <v>0</v>
      </c>
      <c r="AS44" s="200">
        <f t="shared" ref="AS44:DD44" si="2553">AS43</f>
        <v>33</v>
      </c>
      <c r="AT44" s="416">
        <f>IF($B44&lt;Main!$B$10,0,HLOOKUP(AS44,ReplacementRates!$A$3:$BE$59,ReplacementRates!$A43-5,1))*IF(Main!$B$30=1,Main!$B$31,(IF(OptimumBenefits!$B44&lt;20,Main!$B$31,IF(OptimumBenefits!$B44&lt;25,Main!$B$32,IF(OptimumBenefits!$B44&lt;30,Main!$B$33,Main!$B$34)))))*OptimumBenefits!$B44</f>
        <v>1.008</v>
      </c>
      <c r="AU44" s="418">
        <f ca="1">AT44*IF($B44=Salary!$B44,Salary!$I44,"")</f>
        <v>105581.42843378535</v>
      </c>
      <c r="AV44" s="419">
        <f ca="1">IF($B44&lt;Main!$B$10,0,(VLOOKUP(AS44,'Survival Probability'!$A$3:$F$98,6)/(1+Main!$B$5)^(OptimumBenefits!AS44-OptimumBenefits!$A44))*(VLOOKUP(AS44,'Survival Probability'!$A$3:$F$98,3)/VLOOKUP($A44,'Survival Probability'!$A$3:$F$98,3)))</f>
        <v>10.389464194571694</v>
      </c>
      <c r="AW44" s="282">
        <f t="shared" si="16"/>
        <v>0</v>
      </c>
      <c r="AX44" s="200">
        <f t="shared" ref="AX44:DI44" si="2554">AX43</f>
        <v>34</v>
      </c>
      <c r="AY44" s="416">
        <f>IF($B44&lt;Main!$B$10,0,HLOOKUP(AX44,ReplacementRates!$A$3:$BE$59,ReplacementRates!$A43-5,1))*IF(Main!$B$30=1,Main!$B$31,(IF(OptimumBenefits!$B44&lt;20,Main!$B$31,IF(OptimumBenefits!$B44&lt;25,Main!$B$32,IF(OptimumBenefits!$B44&lt;30,Main!$B$33,Main!$B$34)))))*OptimumBenefits!$B44</f>
        <v>1.008</v>
      </c>
      <c r="AZ44" s="418">
        <f ca="1">AY44*IF($B44=Salary!$B44,Salary!$I44,"")</f>
        <v>105581.42843378535</v>
      </c>
      <c r="BA44" s="419">
        <f ca="1">IF($B44&lt;Main!$B$10,0,(VLOOKUP(AX44,'Survival Probability'!$A$3:$F$98,6)/(1+Main!$B$5)^(OptimumBenefits!AX44-OptimumBenefits!$A44))*(VLOOKUP(AX44,'Survival Probability'!$A$3:$F$98,3)/VLOOKUP($A44,'Survival Probability'!$A$3:$F$98,3)))</f>
        <v>9.706776932700361</v>
      </c>
      <c r="BB44" s="282">
        <f t="shared" si="18"/>
        <v>0</v>
      </c>
      <c r="BC44" s="200">
        <f t="shared" ref="BC44:DN44" si="2555">BC43</f>
        <v>35</v>
      </c>
      <c r="BD44" s="416">
        <f>IF($B44&lt;Main!$B$10,0,HLOOKUP(BC44,ReplacementRates!$A$3:$BE$59,ReplacementRates!$A43-5,1))*IF(Main!$B$30=1,Main!$B$31,(IF(OptimumBenefits!$B44&lt;20,Main!$B$31,IF(OptimumBenefits!$B44&lt;25,Main!$B$32,IF(OptimumBenefits!$B44&lt;30,Main!$B$33,Main!$B$34)))))*OptimumBenefits!$B44</f>
        <v>1.008</v>
      </c>
      <c r="BE44" s="418">
        <f ca="1">BD44*IF($B44=Salary!$B44,Salary!$I44,"")</f>
        <v>105581.42843378535</v>
      </c>
      <c r="BF44" s="419">
        <f ca="1">IF($B44&lt;Main!$B$10,0,(VLOOKUP(BC44,'Survival Probability'!$A$3:$F$98,6)/(1+Main!$B$5)^(OptimumBenefits!BC44-OptimumBenefits!$A44))*(VLOOKUP(BC44,'Survival Probability'!$A$3:$F$98,3)/VLOOKUP($A44,'Survival Probability'!$A$3:$F$98,3)))</f>
        <v>9.0687950443426839</v>
      </c>
      <c r="BG44" s="282">
        <f t="shared" si="20"/>
        <v>0</v>
      </c>
      <c r="BH44" s="200">
        <f t="shared" ref="BH44:DS44" si="2556">BH43</f>
        <v>36</v>
      </c>
      <c r="BI44" s="416">
        <f>IF($B44&lt;Main!$B$10,0,HLOOKUP(BH44,ReplacementRates!$A$3:$BE$59,ReplacementRates!$A43-5,1))*IF(Main!$B$30=1,Main!$B$31,(IF(OptimumBenefits!$B44&lt;20,Main!$B$31,IF(OptimumBenefits!$B44&lt;25,Main!$B$32,IF(OptimumBenefits!$B44&lt;30,Main!$B$33,Main!$B$34)))))*OptimumBenefits!$B44</f>
        <v>1.008</v>
      </c>
      <c r="BJ44" s="418">
        <f ca="1">BI44*IF($B44=Salary!$B44,Salary!$I44,"")</f>
        <v>105581.42843378535</v>
      </c>
      <c r="BK44" s="419">
        <f ca="1">IF($B44&lt;Main!$B$10,0,(VLOOKUP(BH44,'Survival Probability'!$A$3:$F$98,6)/(1+Main!$B$5)^(OptimumBenefits!BH44-OptimumBenefits!$A44))*(VLOOKUP(BH44,'Survival Probability'!$A$3:$F$98,3)/VLOOKUP($A44,'Survival Probability'!$A$3:$F$98,3)))</f>
        <v>8.4726169379681302</v>
      </c>
      <c r="BL44" s="282">
        <f t="shared" si="22"/>
        <v>0</v>
      </c>
      <c r="BM44" s="200">
        <f t="shared" ref="BM44:DX44" si="2557">BM43</f>
        <v>37</v>
      </c>
      <c r="BN44" s="416">
        <f>IF($B44&lt;Main!$B$10,0,HLOOKUP(BM44,ReplacementRates!$A$3:$BE$59,ReplacementRates!$A43-5,1))*IF(Main!$B$30=1,Main!$B$31,(IF(OptimumBenefits!$B44&lt;20,Main!$B$31,IF(OptimumBenefits!$B44&lt;25,Main!$B$32,IF(OptimumBenefits!$B44&lt;30,Main!$B$33,Main!$B$34)))))*OptimumBenefits!$B44</f>
        <v>1.008</v>
      </c>
      <c r="BO44" s="418">
        <f ca="1">BN44*IF($B44=Salary!$B44,Salary!$I44,"")</f>
        <v>105581.42843378535</v>
      </c>
      <c r="BP44" s="419">
        <f ca="1">IF($B44&lt;Main!$B$10,0,(VLOOKUP(BM44,'Survival Probability'!$A$3:$F$98,6)/(1+Main!$B$5)^(OptimumBenefits!BM44-OptimumBenefits!$A44))*(VLOOKUP(BM44,'Survival Probability'!$A$3:$F$98,3)/VLOOKUP($A44,'Survival Probability'!$A$3:$F$98,3)))</f>
        <v>7.9154444605649337</v>
      </c>
      <c r="BQ44" s="282">
        <f t="shared" si="24"/>
        <v>0</v>
      </c>
      <c r="BR44" s="200">
        <f t="shared" ref="BR44:EC44" si="2558">BR43</f>
        <v>38</v>
      </c>
      <c r="BS44" s="416">
        <f>IF($B44&lt;Main!$B$10,0,HLOOKUP(BR44,ReplacementRates!$A$3:$BE$59,ReplacementRates!$A43-5,1))*IF(Main!$B$30=1,Main!$B$31,(IF(OptimumBenefits!$B44&lt;20,Main!$B$31,IF(OptimumBenefits!$B44&lt;25,Main!$B$32,IF(OptimumBenefits!$B44&lt;30,Main!$B$33,Main!$B$34)))))*OptimumBenefits!$B44</f>
        <v>1.008</v>
      </c>
      <c r="BT44" s="418">
        <f ca="1">BS44*IF($B44=Salary!$B44,Salary!$I44,"")</f>
        <v>105581.42843378535</v>
      </c>
      <c r="BU44" s="419">
        <f ca="1">IF($B44&lt;Main!$B$10,0,(VLOOKUP(BR44,'Survival Probability'!$A$3:$F$98,6)/(1+Main!$B$5)^(OptimumBenefits!BR44-OptimumBenefits!$A44))*(VLOOKUP(BR44,'Survival Probability'!$A$3:$F$98,3)/VLOOKUP($A44,'Survival Probability'!$A$3:$F$98,3)))</f>
        <v>7.3947590803238858</v>
      </c>
      <c r="BV44" s="282">
        <f t="shared" si="26"/>
        <v>0</v>
      </c>
      <c r="BW44" s="200">
        <f t="shared" ref="BW44:EH44" si="2559">BW43</f>
        <v>39</v>
      </c>
      <c r="BX44" s="416">
        <f>IF($B44&lt;Main!$B$10,0,HLOOKUP(BW44,ReplacementRates!$A$3:$BE$59,ReplacementRates!$A43-5,1))*IF(Main!$B$30=1,Main!$B$31,(IF(OptimumBenefits!$B44&lt;20,Main!$B$31,IF(OptimumBenefits!$B44&lt;25,Main!$B$32,IF(OptimumBenefits!$B44&lt;30,Main!$B$33,Main!$B$34)))))*OptimumBenefits!$B44</f>
        <v>1.008</v>
      </c>
      <c r="BY44" s="418">
        <f ca="1">BX44*IF($B44=Salary!$B44,Salary!$I44,"")</f>
        <v>105581.42843378535</v>
      </c>
      <c r="BZ44" s="419">
        <f ca="1">IF($B44&lt;Main!$B$10,0,(VLOOKUP(BW44,'Survival Probability'!$A$3:$F$98,6)/(1+Main!$B$5)^(OptimumBenefits!BW44-OptimumBenefits!$A44))*(VLOOKUP(BW44,'Survival Probability'!$A$3:$F$98,3)/VLOOKUP($A44,'Survival Probability'!$A$3:$F$98,3)))</f>
        <v>6.9082016099577874</v>
      </c>
      <c r="CA44" s="282">
        <f t="shared" si="28"/>
        <v>0</v>
      </c>
      <c r="CB44" s="200">
        <f t="shared" ref="CB44:EM44" si="2560">CB43</f>
        <v>40</v>
      </c>
      <c r="CC44" s="416">
        <f>IF($B44&lt;Main!$B$10,0,HLOOKUP(CB44,ReplacementRates!$A$3:$BE$59,ReplacementRates!$A43-5,1))*IF(Main!$B$30=1,Main!$B$31,(IF(OptimumBenefits!$B44&lt;20,Main!$B$31,IF(OptimumBenefits!$B44&lt;25,Main!$B$32,IF(OptimumBenefits!$B44&lt;30,Main!$B$33,Main!$B$34)))))*OptimumBenefits!$B44</f>
        <v>1.008</v>
      </c>
      <c r="CD44" s="418">
        <f ca="1">CC44*IF($B44=Salary!$B44,Salary!$I44,"")</f>
        <v>105581.42843378535</v>
      </c>
      <c r="CE44" s="419">
        <f ca="1">IF($B44&lt;Main!$B$10,0,(VLOOKUP(CB44,'Survival Probability'!$A$3:$F$98,6)/(1+Main!$B$5)^(OptimumBenefits!CB44-OptimumBenefits!$A44))*(VLOOKUP(CB44,'Survival Probability'!$A$3:$F$98,3)/VLOOKUP($A44,'Survival Probability'!$A$3:$F$98,3)))</f>
        <v>6.4535602615401135</v>
      </c>
      <c r="CF44" s="282">
        <f t="shared" si="30"/>
        <v>0</v>
      </c>
      <c r="CG44" s="200">
        <f t="shared" ref="CG44:ER44" si="2561">CG43</f>
        <v>41</v>
      </c>
      <c r="CH44" s="416">
        <f>IF($B44&lt;Main!$B$10,0,HLOOKUP(CG44,ReplacementRates!$A$3:$BE$59,ReplacementRates!$A43-5,1))*IF(Main!$B$30=1,Main!$B$31,(IF(OptimumBenefits!$B44&lt;20,Main!$B$31,IF(OptimumBenefits!$B44&lt;25,Main!$B$32,IF(OptimumBenefits!$B44&lt;30,Main!$B$33,Main!$B$34)))))*OptimumBenefits!$B44</f>
        <v>1.008</v>
      </c>
      <c r="CI44" s="418">
        <f ca="1">CH44*IF($B44=Salary!$B44,Salary!$I44,"")</f>
        <v>105581.42843378535</v>
      </c>
      <c r="CJ44" s="419">
        <f ca="1">IF($B44&lt;Main!$B$10,0,(VLOOKUP(CG44,'Survival Probability'!$A$3:$F$98,6)/(1+Main!$B$5)^(OptimumBenefits!CG44-OptimumBenefits!$A44))*(VLOOKUP(CG44,'Survival Probability'!$A$3:$F$98,3)/VLOOKUP($A44,'Survival Probability'!$A$3:$F$98,3)))</f>
        <v>6.0287643574412488</v>
      </c>
      <c r="CK44" s="282">
        <f t="shared" si="32"/>
        <v>0</v>
      </c>
      <c r="CL44" s="200">
        <f t="shared" ref="CL44:EW44" si="2562">CL43</f>
        <v>42</v>
      </c>
      <c r="CM44" s="416">
        <f>IF($B44&lt;Main!$B$10,0,HLOOKUP(CL44,ReplacementRates!$A$3:$BE$59,ReplacementRates!$A43-5,1))*IF(Main!$B$30=1,Main!$B$31,(IF(OptimumBenefits!$B44&lt;20,Main!$B$31,IF(OptimumBenefits!$B44&lt;25,Main!$B$32,IF(OptimumBenefits!$B44&lt;30,Main!$B$33,Main!$B$34)))))*OptimumBenefits!$B44</f>
        <v>1.008</v>
      </c>
      <c r="CN44" s="418">
        <f ca="1">CM44*IF($B44=Salary!$B44,Salary!$I44,"")</f>
        <v>105581.42843378535</v>
      </c>
      <c r="CO44" s="419">
        <f ca="1">IF($B44&lt;Main!$B$10,0,(VLOOKUP(CL44,'Survival Probability'!$A$3:$F$98,6)/(1+Main!$B$5)^(OptimumBenefits!CL44-OptimumBenefits!$A44))*(VLOOKUP(CL44,'Survival Probability'!$A$3:$F$98,3)/VLOOKUP($A44,'Survival Probability'!$A$3:$F$98,3)))</f>
        <v>5.631680107290844</v>
      </c>
      <c r="CP44" s="282">
        <f t="shared" si="34"/>
        <v>0</v>
      </c>
      <c r="CQ44" s="200">
        <f t="shared" ref="CQ44:FB44" si="2563">CQ43</f>
        <v>43</v>
      </c>
      <c r="CR44" s="416">
        <f>IF($B44&lt;Main!$B$10,0,HLOOKUP(CQ44,ReplacementRates!$A$3:$BE$59,ReplacementRates!$A43-5,1))*IF(Main!$B$30=1,Main!$B$31,(IF(OptimumBenefits!$B44&lt;20,Main!$B$31,IF(OptimumBenefits!$B44&lt;25,Main!$B$32,IF(OptimumBenefits!$B44&lt;30,Main!$B$33,Main!$B$34)))))*OptimumBenefits!$B44</f>
        <v>1.008</v>
      </c>
      <c r="CS44" s="418">
        <f ca="1">CR44*IF($B44=Salary!$B44,Salary!$I44,"")</f>
        <v>105581.42843378535</v>
      </c>
      <c r="CT44" s="419">
        <f ca="1">IF($B44&lt;Main!$B$10,0,(VLOOKUP(CQ44,'Survival Probability'!$A$3:$F$98,6)/(1+Main!$B$5)^(OptimumBenefits!CQ44-OptimumBenefits!$A44))*(VLOOKUP(CQ44,'Survival Probability'!$A$3:$F$98,3)/VLOOKUP($A44,'Survival Probability'!$A$3:$F$98,3)))</f>
        <v>5.2605363411576436</v>
      </c>
      <c r="CU44" s="282">
        <f t="shared" si="36"/>
        <v>0</v>
      </c>
      <c r="CV44" s="200">
        <f t="shared" ref="CV44:FG44" si="2564">CV43</f>
        <v>44</v>
      </c>
      <c r="CW44" s="416">
        <f>IF($B44&lt;Main!$B$10,0,HLOOKUP(CV44,ReplacementRates!$A$3:$BE$59,ReplacementRates!$A43-5,1))*IF(Main!$B$30=1,Main!$B$31,(IF(OptimumBenefits!$B44&lt;20,Main!$B$31,IF(OptimumBenefits!$B44&lt;25,Main!$B$32,IF(OptimumBenefits!$B44&lt;30,Main!$B$33,Main!$B$34)))))*OptimumBenefits!$B44</f>
        <v>1.008</v>
      </c>
      <c r="CX44" s="418">
        <f ca="1">CW44*IF($B44=Salary!$B44,Salary!$I44,"")</f>
        <v>105581.42843378535</v>
      </c>
      <c r="CY44" s="419">
        <f ca="1">IF($B44&lt;Main!$B$10,0,(VLOOKUP(CV44,'Survival Probability'!$A$3:$F$98,6)/(1+Main!$B$5)^(OptimumBenefits!CV44-OptimumBenefits!$A44))*(VLOOKUP(CV44,'Survival Probability'!$A$3:$F$98,3)/VLOOKUP($A44,'Survival Probability'!$A$3:$F$98,3)))</f>
        <v>4.9136674768360518</v>
      </c>
      <c r="CZ44" s="282">
        <f t="shared" si="38"/>
        <v>0</v>
      </c>
      <c r="DA44" s="200">
        <f t="shared" ref="DA44:FL44" si="2565">DA43</f>
        <v>45</v>
      </c>
      <c r="DB44" s="416">
        <f>IF($B44&lt;Main!$B$10,0,HLOOKUP(DA44,ReplacementRates!$A$3:$BE$59,ReplacementRates!$A43-5,1))*IF(Main!$B$30=1,Main!$B$31,(IF(OptimumBenefits!$B44&lt;20,Main!$B$31,IF(OptimumBenefits!$B44&lt;25,Main!$B$32,IF(OptimumBenefits!$B44&lt;30,Main!$B$33,Main!$B$34)))))*OptimumBenefits!$B44</f>
        <v>1.008</v>
      </c>
      <c r="DC44" s="418">
        <f ca="1">DB44*IF($B44=Salary!$B44,Salary!$I44,"")</f>
        <v>105581.42843378535</v>
      </c>
      <c r="DD44" s="419">
        <f ca="1">IF($B44&lt;Main!$B$10,0,(VLOOKUP(DA44,'Survival Probability'!$A$3:$F$98,6)/(1+Main!$B$5)^(OptimumBenefits!DA44-OptimumBenefits!$A44))*(VLOOKUP(DA44,'Survival Probability'!$A$3:$F$98,3)/VLOOKUP($A44,'Survival Probability'!$A$3:$F$98,3)))</f>
        <v>83.343931306514477</v>
      </c>
      <c r="DE44" s="282">
        <f t="shared" si="40"/>
        <v>0</v>
      </c>
      <c r="DF44" s="200">
        <f t="shared" ref="DF44:FQ44" si="2566">DF43</f>
        <v>46</v>
      </c>
      <c r="DG44" s="416">
        <f>IF($B44&lt;Main!$B$10,0,HLOOKUP(DF44,ReplacementRates!$A$3:$BE$59,ReplacementRates!$A43-5,1))*IF(Main!$B$30=1,Main!$B$31,(IF(OptimumBenefits!$B44&lt;20,Main!$B$31,IF(OptimumBenefits!$B44&lt;25,Main!$B$32,IF(OptimumBenefits!$B44&lt;30,Main!$B$33,Main!$B$34)))))*OptimumBenefits!$B44</f>
        <v>1.008</v>
      </c>
      <c r="DH44" s="418">
        <f ca="1">DG44*IF($B44=Salary!$B44,Salary!$I44,"")</f>
        <v>105581.42843378535</v>
      </c>
      <c r="DI44" s="419">
        <f ca="1">IF($B44&lt;Main!$B$10,0,(VLOOKUP(DF44,'Survival Probability'!$A$3:$F$98,6)/(1+Main!$B$5)^(OptimumBenefits!DF44-OptimumBenefits!$A44))*(VLOOKUP(DF44,'Survival Probability'!$A$3:$F$98,3)/VLOOKUP($A44,'Survival Probability'!$A$3:$F$98,3)))</f>
        <v>77.361909125577569</v>
      </c>
      <c r="DJ44" s="282">
        <f t="shared" si="42"/>
        <v>0</v>
      </c>
      <c r="DK44" s="200">
        <f t="shared" ref="DK44:FV44" si="2567">DK43</f>
        <v>47</v>
      </c>
      <c r="DL44" s="416">
        <f>IF($B44&lt;Main!$B$10,0,HLOOKUP(DK44,ReplacementRates!$A$3:$BE$59,ReplacementRates!$A43-5,1))*IF(Main!$B$30=1,Main!$B$31,(IF(OptimumBenefits!$B44&lt;20,Main!$B$31,IF(OptimumBenefits!$B44&lt;25,Main!$B$32,IF(OptimumBenefits!$B44&lt;30,Main!$B$33,Main!$B$34)))))*OptimumBenefits!$B44</f>
        <v>1.008</v>
      </c>
      <c r="DM44" s="418">
        <f ca="1">DL44*IF($B44=Salary!$B44,Salary!$I44,"")</f>
        <v>105581.42843378535</v>
      </c>
      <c r="DN44" s="419">
        <f ca="1">IF($B44&lt;Main!$B$10,0,(VLOOKUP(DK44,'Survival Probability'!$A$3:$F$98,6)/(1+Main!$B$5)^(OptimumBenefits!DK44-OptimumBenefits!$A44))*(VLOOKUP(DK44,'Survival Probability'!$A$3:$F$98,3)/VLOOKUP($A44,'Survival Probability'!$A$3:$F$98,3)))</f>
        <v>71.783225705641115</v>
      </c>
      <c r="DO44" s="282">
        <f t="shared" si="44"/>
        <v>0</v>
      </c>
      <c r="DP44" s="200">
        <f t="shared" ref="DP44:GA44" si="2568">DP43</f>
        <v>48</v>
      </c>
      <c r="DQ44" s="416">
        <f>IF($B44&lt;Main!$B$10,0,HLOOKUP(DP44,ReplacementRates!$A$3:$BE$59,ReplacementRates!$A43-5,1))*IF(Main!$B$30=1,Main!$B$31,(IF(OptimumBenefits!$B44&lt;20,Main!$B$31,IF(OptimumBenefits!$B44&lt;25,Main!$B$32,IF(OptimumBenefits!$B44&lt;30,Main!$B$33,Main!$B$34)))))*OptimumBenefits!$B44</f>
        <v>1.008</v>
      </c>
      <c r="DR44" s="418">
        <f ca="1">DQ44*IF($B44=Salary!$B44,Salary!$I44,"")</f>
        <v>105581.42843378535</v>
      </c>
      <c r="DS44" s="419">
        <f ca="1">IF($B44&lt;Main!$B$10,0,(VLOOKUP(DP44,'Survival Probability'!$A$3:$F$98,6)/(1+Main!$B$5)^(OptimumBenefits!DP44-OptimumBenefits!$A44))*(VLOOKUP(DP44,'Survival Probability'!$A$3:$F$98,3)/VLOOKUP($A44,'Survival Probability'!$A$3:$F$98,3)))</f>
        <v>66.581331909430247</v>
      </c>
      <c r="DT44" s="282">
        <f t="shared" si="46"/>
        <v>0</v>
      </c>
      <c r="DU44" s="200">
        <f t="shared" ref="DU44:GF44" si="2569">DU43</f>
        <v>49</v>
      </c>
      <c r="DV44" s="416">
        <f>IF($B44&lt;Main!$B$10,0,HLOOKUP(DU44,ReplacementRates!$A$3:$BE$59,ReplacementRates!$A43-5,1))*IF(Main!$B$30=1,Main!$B$31,(IF(OptimumBenefits!$B44&lt;20,Main!$B$31,IF(OptimumBenefits!$B44&lt;25,Main!$B$32,IF(OptimumBenefits!$B44&lt;30,Main!$B$33,Main!$B$34)))))*OptimumBenefits!$B44</f>
        <v>1.008</v>
      </c>
      <c r="DW44" s="418">
        <f ca="1">DV44*IF($B44=Salary!$B44,Salary!$I44,"")</f>
        <v>105581.42843378535</v>
      </c>
      <c r="DX44" s="419">
        <f ca="1">IF($B44&lt;Main!$B$10,0,(VLOOKUP(DU44,'Survival Probability'!$A$3:$F$98,6)/(1+Main!$B$5)^(OptimumBenefits!DU44-OptimumBenefits!$A44))*(VLOOKUP(DU44,'Survival Probability'!$A$3:$F$98,3)/VLOOKUP($A44,'Survival Probability'!$A$3:$F$98,3)))</f>
        <v>61.731400501358529</v>
      </c>
      <c r="DY44" s="282">
        <f t="shared" si="48"/>
        <v>0</v>
      </c>
      <c r="DZ44" s="200">
        <f t="shared" ref="DZ44:GK44" si="2570">DZ43</f>
        <v>50</v>
      </c>
      <c r="EA44" s="416">
        <f>IF($B44&lt;Main!$B$10,0,HLOOKUP(DZ44,ReplacementRates!$A$3:$BE$59,ReplacementRates!$A43-5,1))*IF(Main!$B$30=1,Main!$B$31,(IF(OptimumBenefits!$B44&lt;20,Main!$B$31,IF(OptimumBenefits!$B44&lt;25,Main!$B$32,IF(OptimumBenefits!$B44&lt;30,Main!$B$33,Main!$B$34)))))*OptimumBenefits!$B44</f>
        <v>1.008</v>
      </c>
      <c r="EB44" s="418">
        <f ca="1">EA44*IF($B44=Salary!$B44,Salary!$I44,"")</f>
        <v>105581.42843378535</v>
      </c>
      <c r="EC44" s="419">
        <f ca="1">IF($B44&lt;Main!$B$10,0,(VLOOKUP(DZ44,'Survival Probability'!$A$3:$F$98,6)/(1+Main!$B$5)^(OptimumBenefits!DZ44-OptimumBenefits!$A44))*(VLOOKUP(DZ44,'Survival Probability'!$A$3:$F$98,3)/VLOOKUP($A44,'Survival Probability'!$A$3:$F$98,3)))</f>
        <v>57.210218817980497</v>
      </c>
      <c r="ED44" s="282">
        <f t="shared" si="50"/>
        <v>0</v>
      </c>
      <c r="EE44" s="200">
        <f t="shared" ref="EE44:GP44" si="2571">EE43</f>
        <v>51</v>
      </c>
      <c r="EF44" s="416">
        <f>IF($B44&lt;Main!$B$10,0,HLOOKUP(EE44,ReplacementRates!$A$3:$BE$59,ReplacementRates!$A43-5,1))*IF(Main!$B$30=1,Main!$B$31,(IF(OptimumBenefits!$B44&lt;20,Main!$B$31,IF(OptimumBenefits!$B44&lt;25,Main!$B$32,IF(OptimumBenefits!$B44&lt;30,Main!$B$33,Main!$B$34)))))*OptimumBenefits!$B44</f>
        <v>1.008</v>
      </c>
      <c r="EG44" s="418">
        <f ca="1">EF44*IF($B44=Salary!$B44,Salary!$I44,"")</f>
        <v>105581.42843378535</v>
      </c>
      <c r="EH44" s="419">
        <f ca="1">IF($B44&lt;Main!$B$10,0,(VLOOKUP(EE44,'Survival Probability'!$A$3:$F$98,6)/(1+Main!$B$5)^(OptimumBenefits!EE44-OptimumBenefits!$A44))*(VLOOKUP(EE44,'Survival Probability'!$A$3:$F$98,3)/VLOOKUP($A44,'Survival Probability'!$A$3:$F$98,3)))</f>
        <v>52.996087234719965</v>
      </c>
      <c r="EI44" s="282">
        <f t="shared" si="52"/>
        <v>0</v>
      </c>
      <c r="EJ44" s="200">
        <f t="shared" ref="EJ44:GU44" si="2572">EJ43</f>
        <v>52</v>
      </c>
      <c r="EK44" s="416">
        <f>IF($B44&lt;Main!$B$10,0,HLOOKUP(EJ44,ReplacementRates!$A$3:$BE$59,ReplacementRates!$A43-5,1))*IF(Main!$B$30=1,Main!$B$31,(IF(OptimumBenefits!$B44&lt;20,Main!$B$31,IF(OptimumBenefits!$B44&lt;25,Main!$B$32,IF(OptimumBenefits!$B44&lt;30,Main!$B$33,Main!$B$34)))))*OptimumBenefits!$B44</f>
        <v>1.008</v>
      </c>
      <c r="EL44" s="418">
        <f ca="1">EK44*IF($B44=Salary!$B44,Salary!$I44,"")</f>
        <v>105581.42843378535</v>
      </c>
      <c r="EM44" s="419">
        <f ca="1">IF($B44&lt;Main!$B$10,0,(VLOOKUP(EJ44,'Survival Probability'!$A$3:$F$98,6)/(1+Main!$B$5)^(OptimumBenefits!EJ44-OptimumBenefits!$A44))*(VLOOKUP(EJ44,'Survival Probability'!$A$3:$F$98,3)/VLOOKUP($A44,'Survival Probability'!$A$3:$F$98,3)))</f>
        <v>49.068722982421185</v>
      </c>
      <c r="EN44" s="282">
        <f t="shared" si="54"/>
        <v>0</v>
      </c>
      <c r="EO44" s="200">
        <f t="shared" ref="EO44:GZ44" si="2573">EO43</f>
        <v>53</v>
      </c>
      <c r="EP44" s="416">
        <f>IF($B44&lt;Main!$B$10,0,HLOOKUP(EO44,ReplacementRates!$A$3:$BE$59,ReplacementRates!$A43-5,1))*IF(Main!$B$30=1,Main!$B$31,(IF(OptimumBenefits!$B44&lt;20,Main!$B$31,IF(OptimumBenefits!$B44&lt;25,Main!$B$32,IF(OptimumBenefits!$B44&lt;30,Main!$B$33,Main!$B$34)))))*OptimumBenefits!$B44</f>
        <v>1.008</v>
      </c>
      <c r="EQ44" s="418">
        <f ca="1">EP44*IF($B44=Salary!$B44,Salary!$I44,"")</f>
        <v>105581.42843378535</v>
      </c>
      <c r="ER44" s="419">
        <f ca="1">IF($B44&lt;Main!$B$10,0,(VLOOKUP(EO44,'Survival Probability'!$A$3:$F$98,6)/(1+Main!$B$5)^(OptimumBenefits!EO44-OptimumBenefits!$A44))*(VLOOKUP(EO44,'Survival Probability'!$A$3:$F$98,3)/VLOOKUP($A44,'Survival Probability'!$A$3:$F$98,3)))</f>
        <v>45.409189807461431</v>
      </c>
      <c r="ES44" s="282">
        <f t="shared" si="56"/>
        <v>0</v>
      </c>
      <c r="ET44" s="200">
        <f t="shared" ref="ET44:HE44" si="2574">ET43</f>
        <v>54</v>
      </c>
      <c r="EU44" s="416">
        <f>IF($B44&lt;Main!$B$10,0,HLOOKUP(ET44,ReplacementRates!$A$3:$BE$59,ReplacementRates!$A43-5,1))*IF(Main!$B$30=1,Main!$B$31,(IF(OptimumBenefits!$B44&lt;20,Main!$B$31,IF(OptimumBenefits!$B44&lt;25,Main!$B$32,IF(OptimumBenefits!$B44&lt;30,Main!$B$33,Main!$B$34)))))*OptimumBenefits!$B44</f>
        <v>1.008</v>
      </c>
      <c r="EV44" s="418">
        <f ca="1">EU44*IF($B44=Salary!$B44,Salary!$I44,"")</f>
        <v>105581.42843378535</v>
      </c>
      <c r="EW44" s="419">
        <f ca="1">IF($B44&lt;Main!$B$10,0,(VLOOKUP(ET44,'Survival Probability'!$A$3:$F$98,6)/(1+Main!$B$5)^(OptimumBenefits!ET44-OptimumBenefits!$A44))*(VLOOKUP(ET44,'Survival Probability'!$A$3:$F$98,3)/VLOOKUP($A44,'Survival Probability'!$A$3:$F$98,3)))</f>
        <v>41.999786178619182</v>
      </c>
      <c r="EX44" s="282">
        <f t="shared" si="58"/>
        <v>0</v>
      </c>
      <c r="EY44" s="200">
        <f t="shared" ref="EY44:HJ44" si="2575">EY43</f>
        <v>55</v>
      </c>
      <c r="EZ44" s="416">
        <f>IF($B44&lt;Main!$B$10,0,HLOOKUP(EY44,ReplacementRates!$A$3:$BE$59,ReplacementRates!$A43-5,1))*IF(Main!$B$30=1,Main!$B$31,(IF(OptimumBenefits!$B44&lt;20,Main!$B$31,IF(OptimumBenefits!$B44&lt;25,Main!$B$32,IF(OptimumBenefits!$B44&lt;30,Main!$B$33,Main!$B$34)))))*OptimumBenefits!$B44</f>
        <v>1.008</v>
      </c>
      <c r="FA44" s="418">
        <f ca="1">EZ44*IF($B44=Salary!$B44,Salary!$I44,"")</f>
        <v>105581.42843378535</v>
      </c>
      <c r="FB44" s="419">
        <f ca="1">IF($B44&lt;Main!$B$10,0,(VLOOKUP(EY44,'Survival Probability'!$A$3:$F$98,6)/(1+Main!$B$5)^(OptimumBenefits!EY44-OptimumBenefits!$A44))*(VLOOKUP(EY44,'Survival Probability'!$A$3:$F$98,3)/VLOOKUP($A44,'Survival Probability'!$A$3:$F$98,3)))</f>
        <v>38.823962914476056</v>
      </c>
      <c r="FC44" s="282">
        <f t="shared" si="60"/>
        <v>0</v>
      </c>
      <c r="FD44" s="200">
        <f t="shared" ref="FD44:HO44" si="2576">FD43</f>
        <v>56</v>
      </c>
      <c r="FE44" s="416">
        <f>IF($B44&lt;Main!$B$10,0,HLOOKUP(FD44,ReplacementRates!$A$3:$BE$59,ReplacementRates!$A43-5,1))*IF(Main!$B$30=1,Main!$B$31,(IF(OptimumBenefits!$B44&lt;20,Main!$B$31,IF(OptimumBenefits!$B44&lt;25,Main!$B$32,IF(OptimumBenefits!$B44&lt;30,Main!$B$33,Main!$B$34)))))*OptimumBenefits!$B44</f>
        <v>1.008</v>
      </c>
      <c r="FF44" s="418">
        <f ca="1">FE44*IF($B44=Salary!$B44,Salary!$I44,"")</f>
        <v>105581.42843378535</v>
      </c>
      <c r="FG44" s="419">
        <f ca="1">IF($B44&lt;Main!$B$10,0,(VLOOKUP(FD44,'Survival Probability'!$A$3:$F$98,6)/(1+Main!$B$5)^(OptimumBenefits!FD44-OptimumBenefits!$A44))*(VLOOKUP(FD44,'Survival Probability'!$A$3:$F$98,3)/VLOOKUP($A44,'Survival Probability'!$A$3:$F$98,3)))</f>
        <v>35.866248354646629</v>
      </c>
      <c r="FH44" s="282">
        <f t="shared" si="62"/>
        <v>0</v>
      </c>
      <c r="FI44" s="200">
        <f t="shared" ref="FI44:HT44" si="2577">FI43</f>
        <v>57</v>
      </c>
      <c r="FJ44" s="416">
        <f>IF($B44&lt;Main!$B$10,0,HLOOKUP(FI44,ReplacementRates!$A$3:$BE$59,ReplacementRates!$A43-5,1))*IF(Main!$B$30=1,Main!$B$31,(IF(OptimumBenefits!$B44&lt;20,Main!$B$31,IF(OptimumBenefits!$B44&lt;25,Main!$B$32,IF(OptimumBenefits!$B44&lt;30,Main!$B$33,Main!$B$34)))))*OptimumBenefits!$B44</f>
        <v>1.008</v>
      </c>
      <c r="FK44" s="418">
        <f ca="1">FJ44*IF($B44=Salary!$B44,Salary!$I44,"")</f>
        <v>105581.42843378535</v>
      </c>
      <c r="FL44" s="419">
        <f ca="1">IF($B44&lt;Main!$B$10,0,(VLOOKUP(FI44,'Survival Probability'!$A$3:$F$98,6)/(1+Main!$B$5)^(OptimumBenefits!FI44-OptimumBenefits!$A44))*(VLOOKUP(FI44,'Survival Probability'!$A$3:$F$98,3)/VLOOKUP($A44,'Survival Probability'!$A$3:$F$98,3)))</f>
        <v>33.112175552647308</v>
      </c>
      <c r="FM44" s="282">
        <f t="shared" si="64"/>
        <v>0</v>
      </c>
      <c r="FN44" s="200">
        <f t="shared" ref="FN44:HY44" si="2578">FN43</f>
        <v>58</v>
      </c>
      <c r="FO44" s="416">
        <f>IF($B44&lt;Main!$B$10,0,HLOOKUP(FN44,ReplacementRates!$A$3:$BE$59,ReplacementRates!$A43-5,1))*IF(Main!$B$30=1,Main!$B$31,(IF(OptimumBenefits!$B44&lt;20,Main!$B$31,IF(OptimumBenefits!$B44&lt;25,Main!$B$32,IF(OptimumBenefits!$B44&lt;30,Main!$B$33,Main!$B$34)))))*OptimumBenefits!$B44</f>
        <v>1.008</v>
      </c>
      <c r="FP44" s="418">
        <f ca="1">FO44*IF($B44=Salary!$B44,Salary!$I44,"")</f>
        <v>105581.42843378535</v>
      </c>
      <c r="FQ44" s="419">
        <f ca="1">IF($B44&lt;Main!$B$10,0,(VLOOKUP(FN44,'Survival Probability'!$A$3:$F$98,6)/(1+Main!$B$5)^(OptimumBenefits!FN44-OptimumBenefits!$A44))*(VLOOKUP(FN44,'Survival Probability'!$A$3:$F$98,3)/VLOOKUP($A44,'Survival Probability'!$A$3:$F$98,3)))</f>
        <v>30.548347157112985</v>
      </c>
      <c r="FR44" s="282">
        <f t="shared" si="66"/>
        <v>0</v>
      </c>
      <c r="FS44" s="200">
        <f t="shared" ref="FS44:ID44" si="2579">FS43</f>
        <v>59</v>
      </c>
      <c r="FT44" s="416">
        <f>IF($B44&lt;Main!$B$10,0,HLOOKUP(FS44,ReplacementRates!$A$3:$BE$59,ReplacementRates!$A43-5,1))*IF(Main!$B$30=1,Main!$B$31,(IF(OptimumBenefits!$B44&lt;20,Main!$B$31,IF(OptimumBenefits!$B44&lt;25,Main!$B$32,IF(OptimumBenefits!$B44&lt;30,Main!$B$33,Main!$B$34)))))*OptimumBenefits!$B44</f>
        <v>1.008</v>
      </c>
      <c r="FU44" s="418">
        <f ca="1">FT44*IF($B44=Salary!$B44,Salary!$I44,"")</f>
        <v>105581.42843378535</v>
      </c>
      <c r="FV44" s="419">
        <f ca="1">IF($B44&lt;Main!$B$10,0,(VLOOKUP(FS44,'Survival Probability'!$A$3:$F$98,6)/(1+Main!$B$5)^(OptimumBenefits!FS44-OptimumBenefits!$A44))*(VLOOKUP(FS44,'Survival Probability'!$A$3:$F$98,3)/VLOOKUP($A44,'Survival Probability'!$A$3:$F$98,3)))</f>
        <v>28.162214117578131</v>
      </c>
      <c r="FW44" s="282">
        <f t="shared" si="68"/>
        <v>0</v>
      </c>
      <c r="FX44" s="200">
        <f t="shared" ref="FX44:II44" si="2580">FX43</f>
        <v>60</v>
      </c>
      <c r="FY44" s="416">
        <f>IF($B44&lt;Main!$B$10,0,HLOOKUP(FX44,ReplacementRates!$A$3:$BE$59,ReplacementRates!$A43-5,1))*IF(Main!$B$30=1,Main!$B$31,(IF(OptimumBenefits!$B44&lt;20,Main!$B$31,IF(OptimumBenefits!$B44&lt;25,Main!$B$32,IF(OptimumBenefits!$B44&lt;30,Main!$B$33,Main!$B$34)))))*OptimumBenefits!$B44</f>
        <v>1.008</v>
      </c>
      <c r="FZ44" s="418">
        <f ca="1">FY44*IF($B44=Salary!$B44,Salary!$I44,"")</f>
        <v>105581.42843378535</v>
      </c>
      <c r="GA44" s="419">
        <f ca="1">IF($B44&lt;Main!$B$10,0,(VLOOKUP(FX44,'Survival Probability'!$A$3:$F$98,6)/(1+Main!$B$5)^(OptimumBenefits!FX44-OptimumBenefits!$A44))*(VLOOKUP(FX44,'Survival Probability'!$A$3:$F$98,3)/VLOOKUP($A44,'Survival Probability'!$A$3:$F$98,3)))</f>
        <v>25.942020020714867</v>
      </c>
      <c r="GB44" s="282">
        <f t="shared" si="70"/>
        <v>0</v>
      </c>
      <c r="GC44" s="200">
        <f t="shared" ref="GC44:IN44" si="2581">GC43</f>
        <v>61</v>
      </c>
      <c r="GD44" s="416">
        <f>IF($B44&lt;Main!$B$10,0,HLOOKUP(GC44,ReplacementRates!$A$3:$BE$59,ReplacementRates!$A43-5,1))*IF(Main!$B$30=1,Main!$B$31,(IF(OptimumBenefits!$B44&lt;20,Main!$B$31,IF(OptimumBenefits!$B44&lt;25,Main!$B$32,IF(OptimumBenefits!$B44&lt;30,Main!$B$33,Main!$B$34)))))*OptimumBenefits!$B44</f>
        <v>1.008</v>
      </c>
      <c r="GE44" s="418">
        <f ca="1">GD44*IF($B44=Salary!$B44,Salary!$I44,"")</f>
        <v>105581.42843378535</v>
      </c>
      <c r="GF44" s="419">
        <f ca="1">IF($B44&lt;Main!$B$10,0,(VLOOKUP(GC44,'Survival Probability'!$A$3:$F$98,6)/(1+Main!$B$5)^(OptimumBenefits!GC44-OptimumBenefits!$A44))*(VLOOKUP(GC44,'Survival Probability'!$A$3:$F$98,3)/VLOOKUP($A44,'Survival Probability'!$A$3:$F$98,3)))</f>
        <v>23.876751828763947</v>
      </c>
      <c r="GG44" s="282">
        <f t="shared" si="72"/>
        <v>0</v>
      </c>
      <c r="GH44" s="200">
        <f t="shared" ref="GH44:IS44" si="2582">GH43</f>
        <v>62</v>
      </c>
      <c r="GI44" s="416">
        <f>IF($B44&lt;Main!$B$10,0,HLOOKUP(GH44,ReplacementRates!$A$3:$BE$59,ReplacementRates!$A43-5,1))*IF(Main!$B$30=1,Main!$B$31,(IF(OptimumBenefits!$B44&lt;20,Main!$B$31,IF(OptimumBenefits!$B44&lt;25,Main!$B$32,IF(OptimumBenefits!$B44&lt;30,Main!$B$33,Main!$B$34)))))*OptimumBenefits!$B44</f>
        <v>1.008</v>
      </c>
      <c r="GJ44" s="418">
        <f ca="1">GI44*IF($B44=Salary!$B44,Salary!$I44,"")</f>
        <v>105581.42843378535</v>
      </c>
      <c r="GK44" s="419">
        <f ca="1">IF($B44&lt;Main!$B$10,0,(VLOOKUP(GH44,'Survival Probability'!$A$3:$F$98,6)/(1+Main!$B$5)^(OptimumBenefits!GH44-OptimumBenefits!$A44))*(VLOOKUP(GH44,'Survival Probability'!$A$3:$F$98,3)/VLOOKUP($A44,'Survival Probability'!$A$3:$F$98,3)))</f>
        <v>21.956092106177628</v>
      </c>
      <c r="GL44" s="282">
        <f t="shared" si="74"/>
        <v>0</v>
      </c>
      <c r="GM44" s="200">
        <f t="shared" ref="GM44:IX44" si="2583">GM43</f>
        <v>63</v>
      </c>
      <c r="GN44" s="416">
        <f>IF($B44&lt;Main!$B$10,0,HLOOKUP(GM44,ReplacementRates!$A$3:$BE$59,ReplacementRates!$A43-5,1))*IF(Main!$B$30=1,Main!$B$31,(IF(OptimumBenefits!$B44&lt;20,Main!$B$31,IF(OptimumBenefits!$B44&lt;25,Main!$B$32,IF(OptimumBenefits!$B44&lt;30,Main!$B$33,Main!$B$34)))))*OptimumBenefits!$B44</f>
        <v>1.008</v>
      </c>
      <c r="GO44" s="418">
        <f ca="1">GN44*IF($B44=Salary!$B44,Salary!$I44,"")</f>
        <v>105581.42843378535</v>
      </c>
      <c r="GP44" s="419">
        <f ca="1">IF($B44&lt;Main!$B$10,0,(VLOOKUP(GM44,'Survival Probability'!$A$3:$F$98,6)/(1+Main!$B$5)^(OptimumBenefits!GM44-OptimumBenefits!$A44))*(VLOOKUP(GM44,'Survival Probability'!$A$3:$F$98,3)/VLOOKUP($A44,'Survival Probability'!$A$3:$F$98,3)))</f>
        <v>20.170538783527668</v>
      </c>
      <c r="GQ44" s="282">
        <f t="shared" si="76"/>
        <v>0</v>
      </c>
      <c r="GR44" s="200">
        <f t="shared" ref="GR44:JC44" si="2584">GR43</f>
        <v>64</v>
      </c>
      <c r="GS44" s="416">
        <f>IF($B44&lt;Main!$B$10,0,HLOOKUP(GR44,ReplacementRates!$A$3:$BE$59,ReplacementRates!$A43-5,1))*IF(Main!$B$30=1,Main!$B$31,(IF(OptimumBenefits!$B44&lt;20,Main!$B$31,IF(OptimumBenefits!$B44&lt;25,Main!$B$32,IF(OptimumBenefits!$B44&lt;30,Main!$B$33,Main!$B$34)))))*OptimumBenefits!$B44</f>
        <v>1.008</v>
      </c>
      <c r="GT44" s="418">
        <f ca="1">GS44*IF($B44=Salary!$B44,Salary!$I44,"")</f>
        <v>105581.42843378535</v>
      </c>
      <c r="GU44" s="419">
        <f ca="1">IF($B44&lt;Main!$B$10,0,(VLOOKUP(GR44,'Survival Probability'!$A$3:$F$98,6)/(1+Main!$B$5)^(OptimumBenefits!GR44-OptimumBenefits!$A44))*(VLOOKUP(GR44,'Survival Probability'!$A$3:$F$98,3)/VLOOKUP($A44,'Survival Probability'!$A$3:$F$98,3)))</f>
        <v>18.511164749154034</v>
      </c>
      <c r="GV44" s="282">
        <f t="shared" si="78"/>
        <v>0</v>
      </c>
      <c r="GW44" s="200">
        <f t="shared" ref="GW44:JH44" si="2585">GW43</f>
        <v>65</v>
      </c>
      <c r="GX44" s="416">
        <f>IF($B44&lt;Main!$B$10,0,HLOOKUP(GW44,ReplacementRates!$A$3:$BE$59,ReplacementRates!$A43-5,1))*IF(Main!$B$30=1,Main!$B$31,(IF(OptimumBenefits!$B44&lt;20,Main!$B$31,IF(OptimumBenefits!$B44&lt;25,Main!$B$32,IF(OptimumBenefits!$B44&lt;30,Main!$B$33,Main!$B$34)))))*OptimumBenefits!$B44</f>
        <v>1.008</v>
      </c>
      <c r="GY44" s="418">
        <f ca="1">GX44*IF($B44=Salary!$B44,Salary!$I44,"")</f>
        <v>105581.42843378535</v>
      </c>
      <c r="GZ44" s="419">
        <f ca="1">IF($B44&lt;Main!$B$10,0,(VLOOKUP(GW44,'Survival Probability'!$A$3:$F$98,6)/(1+Main!$B$5)^(OptimumBenefits!GW44-OptimumBenefits!$A44))*(VLOOKUP(GW44,'Survival Probability'!$A$3:$F$98,3)/VLOOKUP($A44,'Survival Probability'!$A$3:$F$98,3)))</f>
        <v>16.969586029101432</v>
      </c>
      <c r="HA44" s="282">
        <f t="shared" si="80"/>
        <v>0</v>
      </c>
      <c r="HB44" s="200">
        <f t="shared" ref="HB44:JM44" si="2586">HB43</f>
        <v>66</v>
      </c>
      <c r="HC44" s="416">
        <f>IF($B44&lt;Main!$B$10,0,HLOOKUP(HB44,ReplacementRates!$A$3:$BE$59,ReplacementRates!$A43-5,1))*IF(Main!$B$30=1,Main!$B$31,(IF(OptimumBenefits!$B44&lt;20,Main!$B$31,IF(OptimumBenefits!$B44&lt;25,Main!$B$32,IF(OptimumBenefits!$B44&lt;30,Main!$B$33,Main!$B$34)))))*OptimumBenefits!$B44</f>
        <v>1.008</v>
      </c>
      <c r="HD44" s="418">
        <f ca="1">HC44*IF($B44=Salary!$B44,Salary!$I44,"")</f>
        <v>105581.42843378535</v>
      </c>
      <c r="HE44" s="419">
        <f ca="1">IF($B44&lt;Main!$B$10,0,(VLOOKUP(HB44,'Survival Probability'!$A$3:$F$98,6)/(1+Main!$B$5)^(OptimumBenefits!HB44-OptimumBenefits!$A44))*(VLOOKUP(HB44,'Survival Probability'!$A$3:$F$98,3)/VLOOKUP($A44,'Survival Probability'!$A$3:$F$98,3)))</f>
        <v>15.537931018278446</v>
      </c>
      <c r="HF44" s="282">
        <f t="shared" si="82"/>
        <v>0</v>
      </c>
      <c r="HG44" s="200">
        <f t="shared" ref="HG44:JR44" si="2587">HG43</f>
        <v>67</v>
      </c>
      <c r="HH44" s="416">
        <f>IF($B44&lt;Main!$B$10,0,HLOOKUP(HG44,ReplacementRates!$A$3:$BE$59,ReplacementRates!$A43-5,1))*IF(Main!$B$30=1,Main!$B$31,(IF(OptimumBenefits!$B44&lt;20,Main!$B$31,IF(OptimumBenefits!$B44&lt;25,Main!$B$32,IF(OptimumBenefits!$B44&lt;30,Main!$B$33,Main!$B$34)))))*OptimumBenefits!$B44</f>
        <v>1.008</v>
      </c>
      <c r="HI44" s="418">
        <f ca="1">HH44*IF($B44=Salary!$B44,Salary!$I44,"")</f>
        <v>105581.42843378535</v>
      </c>
      <c r="HJ44" s="419">
        <f ca="1">IF($B44&lt;Main!$B$10,0,(VLOOKUP(HG44,'Survival Probability'!$A$3:$F$98,6)/(1+Main!$B$5)^(OptimumBenefits!HG44-OptimumBenefits!$A44))*(VLOOKUP(HG44,'Survival Probability'!$A$3:$F$98,3)/VLOOKUP($A44,'Survival Probability'!$A$3:$F$98,3)))</f>
        <v>14.20881847804438</v>
      </c>
      <c r="HK44" s="282">
        <f t="shared" ca="1" si="84"/>
        <v>1500187.3512682896</v>
      </c>
      <c r="HL44" s="200">
        <f t="shared" ref="HL44:JW44" si="2588">HL43</f>
        <v>68</v>
      </c>
      <c r="HM44" s="416">
        <f>IF($B44&lt;Main!$B$10,0,HLOOKUP(HL44,ReplacementRates!$A$3:$BE$59,ReplacementRates!$A43-5,1))*IF(Main!$B$30=1,Main!$B$31,(IF(OptimumBenefits!$B44&lt;20,Main!$B$31,IF(OptimumBenefits!$B44&lt;25,Main!$B$32,IF(OptimumBenefits!$B44&lt;30,Main!$B$33,Main!$B$34)))))*OptimumBenefits!$B44</f>
        <v>1.008</v>
      </c>
      <c r="HN44" s="418">
        <f ca="1">HM44*IF($B44=Salary!$B44,Salary!$I44,"")</f>
        <v>105581.42843378535</v>
      </c>
      <c r="HO44" s="419">
        <f ca="1">IF($B44&lt;Main!$B$10,0,(VLOOKUP(HL44,'Survival Probability'!$A$3:$F$98,6)/(1+Main!$B$5)^(OptimumBenefits!HL44-OptimumBenefits!$A44))*(VLOOKUP(HL44,'Survival Probability'!$A$3:$F$98,3)/VLOOKUP($A44,'Survival Probability'!$A$3:$F$98,3)))</f>
        <v>12.975263730888393</v>
      </c>
      <c r="HP44" s="282">
        <f t="shared" ca="1" si="86"/>
        <v>1369946.8790122836</v>
      </c>
      <c r="HQ44" s="200">
        <f t="shared" ref="HQ44:KB44" si="2589">HQ43</f>
        <v>69</v>
      </c>
      <c r="HR44" s="416">
        <f>IF($B44&lt;Main!$B$10,0,HLOOKUP(HQ44,ReplacementRates!$A$3:$BE$59,ReplacementRates!$A43-5,1))*IF(Main!$B$30=1,Main!$B$31,(IF(OptimumBenefits!$B44&lt;20,Main!$B$31,IF(OptimumBenefits!$B44&lt;25,Main!$B$32,IF(OptimumBenefits!$B44&lt;30,Main!$B$33,Main!$B$34)))))*OptimumBenefits!$B44</f>
        <v>1.008</v>
      </c>
      <c r="HS44" s="418">
        <f ca="1">HR44*IF($B44=Salary!$B44,Salary!$I44,"")</f>
        <v>105581.42843378535</v>
      </c>
      <c r="HT44" s="419">
        <f ca="1">IF($B44&lt;Main!$B$10,0,(VLOOKUP(HQ44,'Survival Probability'!$A$3:$F$98,6)/(1+Main!$B$5)^(OptimumBenefits!HQ44-OptimumBenefits!$A44))*(VLOOKUP(HQ44,'Survival Probability'!$A$3:$F$98,3)/VLOOKUP($A44,'Survival Probability'!$A$3:$F$98,3)))</f>
        <v>11.831014021397847</v>
      </c>
      <c r="HU44" s="282">
        <f t="shared" ca="1" si="88"/>
        <v>1249135.3601993278</v>
      </c>
      <c r="HV44" s="200">
        <f t="shared" ref="HV44:KG44" si="2590">HV43</f>
        <v>70</v>
      </c>
      <c r="HW44" s="416">
        <f>IF($B44&lt;Main!$B$10,0,HLOOKUP(HV44,ReplacementRates!$A$3:$BE$59,ReplacementRates!$A43-5,1))*IF(Main!$B$30=1,Main!$B$31,(IF(OptimumBenefits!$B44&lt;20,Main!$B$31,IF(OptimumBenefits!$B44&lt;25,Main!$B$32,IF(OptimumBenefits!$B44&lt;30,Main!$B$33,Main!$B$34)))))*OptimumBenefits!$B44</f>
        <v>1.008</v>
      </c>
      <c r="HX44" s="418">
        <f ca="1">HW44*IF($B44=Salary!$B44,Salary!$I44,"")</f>
        <v>105581.42843378535</v>
      </c>
      <c r="HY44" s="419">
        <f ca="1">IF($B44&lt;Main!$B$10,0,(VLOOKUP(HV44,'Survival Probability'!$A$3:$F$98,6)/(1+Main!$B$5)^(OptimumBenefits!HV44-OptimumBenefits!$A44))*(VLOOKUP(HV44,'Survival Probability'!$A$3:$F$98,3)/VLOOKUP($A44,'Survival Probability'!$A$3:$F$98,3)))</f>
        <v>10.770174396623789</v>
      </c>
      <c r="HZ44" s="282">
        <f t="shared" ca="1" si="90"/>
        <v>1137130.3972765219</v>
      </c>
      <c r="IA44" s="200">
        <f t="shared" ref="IA44:KL44" si="2591">IA43</f>
        <v>71</v>
      </c>
      <c r="IB44" s="416">
        <f>IF($B44&lt;Main!$B$10,0,HLOOKUP(IA44,ReplacementRates!$A$3:$BE$59,ReplacementRates!$A43-5,1))*IF(Main!$B$30=1,Main!$B$31,(IF(OptimumBenefits!$B44&lt;20,Main!$B$31,IF(OptimumBenefits!$B44&lt;25,Main!$B$32,IF(OptimumBenefits!$B44&lt;30,Main!$B$33,Main!$B$34)))))*OptimumBenefits!$B44</f>
        <v>1.008</v>
      </c>
      <c r="IC44" s="418">
        <f ca="1">IB44*IF($B44=Salary!$B44,Salary!$I44,"")</f>
        <v>105581.42843378535</v>
      </c>
      <c r="ID44" s="419">
        <f ca="1">IF($B44&lt;Main!$B$10,0,(VLOOKUP(IA44,'Survival Probability'!$A$3:$F$98,6)/(1+Main!$B$5)^(OptimumBenefits!IA44-OptimumBenefits!$A44))*(VLOOKUP(IA44,'Survival Probability'!$A$3:$F$98,3)/VLOOKUP($A44,'Survival Probability'!$A$3:$F$98,3)))</f>
        <v>9.7871958492241848</v>
      </c>
      <c r="IE44" s="282">
        <f t="shared" ca="1" si="92"/>
        <v>1033346.1181223042</v>
      </c>
      <c r="IF44" s="200">
        <f t="shared" ref="IF44:KP44" si="2592">IF43</f>
        <v>72</v>
      </c>
      <c r="IG44" s="416">
        <f>IF($B44&lt;Main!$B$10,0,HLOOKUP(IF44,ReplacementRates!$A$3:$BE$59,ReplacementRates!$A43-5,1))*IF(Main!$B$30=1,Main!$B$31,(IF(OptimumBenefits!$B44&lt;20,Main!$B$31,IF(OptimumBenefits!$B44&lt;25,Main!$B$32,IF(OptimumBenefits!$B44&lt;30,Main!$B$33,Main!$B$34)))))*OptimumBenefits!$B44</f>
        <v>1.008</v>
      </c>
      <c r="IH44" s="418">
        <f ca="1">IG44*IF($B44=Salary!$B44,Salary!$I44,"")</f>
        <v>105581.42843378535</v>
      </c>
      <c r="II44" s="419">
        <f ca="1">IF($B44&lt;Main!$B$10,0,(VLOOKUP(IF44,'Survival Probability'!$A$3:$F$98,6)/(1+Main!$B$5)^(OptimumBenefits!IF44-OptimumBenefits!$A44))*(VLOOKUP(IF44,'Survival Probability'!$A$3:$F$98,3)/VLOOKUP($A44,'Survival Probability'!$A$3:$F$98,3)))</f>
        <v>8.876859496006194</v>
      </c>
      <c r="IJ44" s="282">
        <f t="shared" ca="1" si="94"/>
        <v>937231.50559434586</v>
      </c>
      <c r="IK44" s="200">
        <f t="shared" ref="IK44:KP44" si="2593">IK43</f>
        <v>73</v>
      </c>
      <c r="IL44" s="416">
        <f>IF($B44&lt;Main!$B$10,0,HLOOKUP(IK44,ReplacementRates!$A$3:$BE$59,ReplacementRates!$A43-5,1))*IF(Main!$B$30=1,Main!$B$31,(IF(OptimumBenefits!$B44&lt;20,Main!$B$31,IF(OptimumBenefits!$B44&lt;25,Main!$B$32,IF(OptimumBenefits!$B44&lt;30,Main!$B$33,Main!$B$34)))))*OptimumBenefits!$B44</f>
        <v>1.008</v>
      </c>
      <c r="IM44" s="418">
        <f ca="1">IL44*IF($B44=Salary!$B44,Salary!$I44,"")</f>
        <v>105581.42843378535</v>
      </c>
      <c r="IN44" s="419">
        <f ca="1">IF($B44&lt;Main!$B$10,0,(VLOOKUP(IK44,'Survival Probability'!$A$3:$F$98,6)/(1+Main!$B$5)^(OptimumBenefits!IK44-OptimumBenefits!$A44))*(VLOOKUP(IK44,'Survival Probability'!$A$3:$F$98,3)/VLOOKUP($A44,'Survival Probability'!$A$3:$F$98,3)))</f>
        <v>8.0346846350576921</v>
      </c>
      <c r="IO44" s="282">
        <f t="shared" ca="1" si="96"/>
        <v>848313.48078437848</v>
      </c>
      <c r="IP44" s="200">
        <f t="shared" ref="IP44:KP44" si="2594">IP43</f>
        <v>74</v>
      </c>
      <c r="IQ44" s="416">
        <f>IF($B44&lt;Main!$B$10,0,HLOOKUP(IP44,ReplacementRates!$A$3:$BE$59,ReplacementRates!$A43-5,1))*IF(Main!$B$30=1,Main!$B$31,(IF(OptimumBenefits!$B44&lt;20,Main!$B$31,IF(OptimumBenefits!$B44&lt;25,Main!$B$32,IF(OptimumBenefits!$B44&lt;30,Main!$B$33,Main!$B$34)))))*OptimumBenefits!$B44</f>
        <v>1.008</v>
      </c>
      <c r="IR44" s="418">
        <f ca="1">IQ44*IF($B44=Salary!$B44,Salary!$I44,"")</f>
        <v>105581.42843378535</v>
      </c>
      <c r="IS44" s="419">
        <f ca="1">IF($B44&lt;Main!$B$10,0,(VLOOKUP(IP44,'Survival Probability'!$A$3:$F$98,6)/(1+Main!$B$5)^(OptimumBenefits!IP44-OptimumBenefits!$A44))*(VLOOKUP(IP44,'Survival Probability'!$A$3:$F$98,3)/VLOOKUP($A44,'Survival Probability'!$A$3:$F$98,3)))</f>
        <v>7.2568708333486365</v>
      </c>
      <c r="IT44" s="282">
        <f t="shared" ca="1" si="98"/>
        <v>766190.7885444233</v>
      </c>
      <c r="IU44" s="200">
        <f t="shared" ref="IU44:KP44" si="2595">IU43</f>
        <v>75</v>
      </c>
      <c r="IV44" s="416">
        <f>IF($B44&lt;Main!$B$10,0,HLOOKUP(IU44,ReplacementRates!$A$3:$BE$59,ReplacementRates!$A43-5,1))*IF(Main!$B$30=1,Main!$B$31,(IF(OptimumBenefits!$B44&lt;20,Main!$B$31,IF(OptimumBenefits!$B44&lt;25,Main!$B$32,IF(OptimumBenefits!$B44&lt;30,Main!$B$33,Main!$B$34)))))*OptimumBenefits!$B44</f>
        <v>1.008</v>
      </c>
      <c r="IW44" s="418">
        <f ca="1">IV44*IF($B44=Salary!$B44,Salary!$I44,"")</f>
        <v>105581.42843378535</v>
      </c>
      <c r="IX44" s="419">
        <f ca="1">IF($B44&lt;Main!$B$10,0,(VLOOKUP(IU44,'Survival Probability'!$A$3:$F$98,6)/(1+Main!$B$5)^(OptimumBenefits!IU44-OptimumBenefits!$A44))*(VLOOKUP(IU44,'Survival Probability'!$A$3:$F$98,3)/VLOOKUP($A44,'Survival Probability'!$A$3:$F$98,3)))</f>
        <v>6.5396846061621021</v>
      </c>
      <c r="IY44" s="282">
        <f t="shared" ca="1" si="100"/>
        <v>690469.24222503172</v>
      </c>
      <c r="IZ44" s="200">
        <f t="shared" ref="IZ44:KP44" si="2596">IZ43</f>
        <v>76</v>
      </c>
      <c r="JA44" s="416">
        <f>IF($B44&lt;Main!$B$10,0,HLOOKUP(IZ44,ReplacementRates!$A$3:$BE$59,ReplacementRates!$A43-5,1))*IF(Main!$B$30=1,Main!$B$31,(IF(OptimumBenefits!$B44&lt;20,Main!$B$31,IF(OptimumBenefits!$B44&lt;25,Main!$B$32,IF(OptimumBenefits!$B44&lt;30,Main!$B$33,Main!$B$34)))))*OptimumBenefits!$B44</f>
        <v>1.008</v>
      </c>
      <c r="JB44" s="418">
        <f ca="1">JA44*IF($B44=Salary!$B44,Salary!$I44,"")</f>
        <v>105581.42843378535</v>
      </c>
      <c r="JC44" s="419">
        <f ca="1">IF($B44&lt;Main!$B$10,0,(VLOOKUP(IZ44,'Survival Probability'!$A$3:$F$98,6)/(1+Main!$B$5)^(OptimumBenefits!IZ44-OptimumBenefits!$A44))*(VLOOKUP(IZ44,'Survival Probability'!$A$3:$F$98,3)/VLOOKUP($A44,'Survival Probability'!$A$3:$F$98,3)))</f>
        <v>5.8794784157669708</v>
      </c>
      <c r="JD44" s="282">
        <f t="shared" ca="1" si="102"/>
        <v>620763.72958228609</v>
      </c>
      <c r="JE44" s="200">
        <f t="shared" ref="JE44:KP44" si="2597">JE43</f>
        <v>77</v>
      </c>
      <c r="JF44" s="416">
        <f>IF($B44&lt;Main!$B$10,0,HLOOKUP(JE44,ReplacementRates!$A$3:$BE$59,ReplacementRates!$A43-5,1))*IF(Main!$B$30=1,Main!$B$31,(IF(OptimumBenefits!$B44&lt;20,Main!$B$31,IF(OptimumBenefits!$B44&lt;25,Main!$B$32,IF(OptimumBenefits!$B44&lt;30,Main!$B$33,Main!$B$34)))))*OptimumBenefits!$B44</f>
        <v>1.008</v>
      </c>
      <c r="JG44" s="418">
        <f ca="1">JF44*IF($B44=Salary!$B44,Salary!$I44,"")</f>
        <v>105581.42843378535</v>
      </c>
      <c r="JH44" s="419">
        <f ca="1">IF($B44&lt;Main!$B$10,0,(VLOOKUP(JE44,'Survival Probability'!$A$3:$F$98,6)/(1+Main!$B$5)^(OptimumBenefits!JE44-OptimumBenefits!$A44))*(VLOOKUP(JE44,'Survival Probability'!$A$3:$F$98,3)/VLOOKUP($A44,'Survival Probability'!$A$3:$F$98,3)))</f>
        <v>5.2727107718069046</v>
      </c>
      <c r="JI44" s="282">
        <f t="shared" ca="1" si="104"/>
        <v>556700.33500557975</v>
      </c>
      <c r="JJ44" s="200">
        <f t="shared" ref="JJ44:KP44" si="2598">JJ43</f>
        <v>78</v>
      </c>
      <c r="JK44" s="416">
        <f>IF($B44&lt;Main!$B$10,0,HLOOKUP(JJ44,ReplacementRates!$A$3:$BE$59,ReplacementRates!$A43-5,1))*IF(Main!$B$30=1,Main!$B$31,(IF(OptimumBenefits!$B44&lt;20,Main!$B$31,IF(OptimumBenefits!$B44&lt;25,Main!$B$32,IF(OptimumBenefits!$B44&lt;30,Main!$B$33,Main!$B$34)))))*OptimumBenefits!$B44</f>
        <v>1.008</v>
      </c>
      <c r="JL44" s="418">
        <f ca="1">JK44*IF($B44=Salary!$B44,Salary!$I44,"")</f>
        <v>105581.42843378535</v>
      </c>
      <c r="JM44" s="419">
        <f ca="1">IF($B44&lt;Main!$B$10,0,(VLOOKUP(JJ44,'Survival Probability'!$A$3:$F$98,6)/(1+Main!$B$5)^(OptimumBenefits!JJ44-OptimumBenefits!$A44))*(VLOOKUP(JJ44,'Survival Probability'!$A$3:$F$98,3)/VLOOKUP($A44,'Survival Probability'!$A$3:$F$98,3)))</f>
        <v>4.7160275649645769</v>
      </c>
      <c r="JN44" s="282">
        <f t="shared" ca="1" si="106"/>
        <v>497924.92684206646</v>
      </c>
      <c r="JO44" s="200">
        <f t="shared" ref="JO44:KP44" si="2599">JO43</f>
        <v>79</v>
      </c>
      <c r="JP44" s="416">
        <f>IF($B44&lt;Main!$B$10,0,HLOOKUP(JO44,ReplacementRates!$A$3:$BE$59,ReplacementRates!$A43-5,1))*IF(Main!$B$30=1,Main!$B$31,(IF(OptimumBenefits!$B44&lt;20,Main!$B$31,IF(OptimumBenefits!$B44&lt;25,Main!$B$32,IF(OptimumBenefits!$B44&lt;30,Main!$B$33,Main!$B$34)))))*OptimumBenefits!$B44</f>
        <v>1.008</v>
      </c>
      <c r="JQ44" s="418">
        <f ca="1">JP44*IF($B44=Salary!$B44,Salary!$I44,"")</f>
        <v>105581.42843378535</v>
      </c>
      <c r="JR44" s="419">
        <f ca="1">IF($B44&lt;Main!$B$10,0,(VLOOKUP(JO44,'Survival Probability'!$A$3:$F$98,6)/(1+Main!$B$5)^(OptimumBenefits!JO44-OptimumBenefits!$A44))*(VLOOKUP(JO44,'Survival Probability'!$A$3:$F$98,3)/VLOOKUP($A44,'Survival Probability'!$A$3:$F$98,3)))</f>
        <v>4.2061616575929168</v>
      </c>
      <c r="JS44" s="282">
        <f t="shared" ca="1" si="108"/>
        <v>444092.55603207852</v>
      </c>
      <c r="JT44" s="200">
        <f t="shared" ref="JT44:KP44" si="2600">JT43</f>
        <v>80</v>
      </c>
      <c r="JU44" s="416">
        <f>IF($B44&lt;Main!$B$10,0,HLOOKUP(JT44,ReplacementRates!$A$3:$BE$59,ReplacementRates!$A43-5,1))*IF(Main!$B$30=1,Main!$B$31,(IF(OptimumBenefits!$B44&lt;20,Main!$B$31,IF(OptimumBenefits!$B44&lt;25,Main!$B$32,IF(OptimumBenefits!$B44&lt;30,Main!$B$33,Main!$B$34)))))*OptimumBenefits!$B44</f>
        <v>1.008</v>
      </c>
      <c r="JV44" s="418">
        <f ca="1">JU44*IF($B44=Salary!$B44,Salary!$I44,"")</f>
        <v>105581.42843378535</v>
      </c>
      <c r="JW44" s="419">
        <f ca="1">IF($B44&lt;Main!$B$10,0,(VLOOKUP(JT44,'Survival Probability'!$A$3:$F$98,6)/(1+Main!$B$5)^(OptimumBenefits!JT44-OptimumBenefits!$A44))*(VLOOKUP(JT44,'Survival Probability'!$A$3:$F$98,3)/VLOOKUP($A44,'Survival Probability'!$A$3:$F$98,3)))</f>
        <v>3.7398970851554521</v>
      </c>
      <c r="JX44" s="282">
        <f t="shared" ca="1" si="110"/>
        <v>394863.6764460628</v>
      </c>
      <c r="JY44" s="200">
        <f t="shared" ref="JY44:KP44" si="2601">JY43</f>
        <v>81</v>
      </c>
      <c r="JZ44" s="416">
        <f>IF($B44&lt;Main!$B$10,0,HLOOKUP(JY44,ReplacementRates!$A$3:$BE$59,ReplacementRates!$A43-5,1))*IF(Main!$B$30=1,Main!$B$31,(IF(OptimumBenefits!$B44&lt;20,Main!$B$31,IF(OptimumBenefits!$B44&lt;25,Main!$B$32,IF(OptimumBenefits!$B44&lt;30,Main!$B$33,Main!$B$34)))))*OptimumBenefits!$B44</f>
        <v>1.008</v>
      </c>
      <c r="KA44" s="418">
        <f ca="1">JZ44*IF($B44=Salary!$B44,Salary!$I44,"")</f>
        <v>105581.42843378535</v>
      </c>
      <c r="KB44" s="419">
        <f ca="1">IF($B44&lt;Main!$B$10,0,(VLOOKUP(JY44,'Survival Probability'!$A$3:$F$98,6)/(1+Main!$B$5)^(OptimumBenefits!JY44-OptimumBenefits!$A44))*(VLOOKUP(JY44,'Survival Probability'!$A$3:$F$98,3)/VLOOKUP($A44,'Survival Probability'!$A$3:$F$98,3)))</f>
        <v>3.3142375002658508</v>
      </c>
      <c r="KC44" s="282">
        <f t="shared" ca="1" si="112"/>
        <v>349921.92944688658</v>
      </c>
      <c r="KD44" s="200">
        <f t="shared" ref="KD44:KP44" si="2602">KD43</f>
        <v>82</v>
      </c>
      <c r="KE44" s="416">
        <f>IF($B44&lt;Main!$B$10,0,HLOOKUP(KD44,ReplacementRates!$A$3:$BE$59,ReplacementRates!$A43-5,1))*IF(Main!$B$30=1,Main!$B$31,(IF(OptimumBenefits!$B44&lt;20,Main!$B$31,IF(OptimumBenefits!$B44&lt;25,Main!$B$32,IF(OptimumBenefits!$B44&lt;30,Main!$B$33,Main!$B$34)))))*OptimumBenefits!$B44</f>
        <v>1.008</v>
      </c>
      <c r="KF44" s="418">
        <f ca="1">KE44*IF($B44=Salary!$B44,Salary!$I44,"")</f>
        <v>105581.42843378535</v>
      </c>
      <c r="KG44" s="419">
        <f ca="1">IF($B44&lt;Main!$B$10,0,(VLOOKUP(KD44,'Survival Probability'!$A$3:$F$98,6)/(1+Main!$B$5)^(OptimumBenefits!KD44-OptimumBenefits!$A44))*(VLOOKUP(KD44,'Survival Probability'!$A$3:$F$98,3)/VLOOKUP($A44,'Survival Probability'!$A$3:$F$98,3)))</f>
        <v>2.9263932262136172</v>
      </c>
      <c r="KH44" s="282">
        <f t="shared" ca="1" si="114"/>
        <v>308972.77698258724</v>
      </c>
      <c r="KI44" s="200">
        <f t="shared" ref="KI44:KP44" si="2603">KI43</f>
        <v>83</v>
      </c>
      <c r="KJ44" s="416">
        <f>IF($B44&lt;Main!$B$10,0,HLOOKUP(KI44,ReplacementRates!$A$3:$BE$59,ReplacementRates!$A43-5,1))*IF(Main!$B$30=1,Main!$B$31,(IF(OptimumBenefits!$B44&lt;20,Main!$B$31,IF(OptimumBenefits!$B44&lt;25,Main!$B$32,IF(OptimumBenefits!$B44&lt;30,Main!$B$33,Main!$B$34)))))*OptimumBenefits!$B44</f>
        <v>1.008</v>
      </c>
      <c r="KK44" s="418">
        <f ca="1">KJ44*IF($B44=Salary!$B44,Salary!$I44,"")</f>
        <v>105581.42843378535</v>
      </c>
      <c r="KL44" s="419">
        <f ca="1">IF($B44&lt;Main!$B$10,0,(VLOOKUP(KI44,'Survival Probability'!$A$3:$F$98,6)/(1+Main!$B$5)^(OptimumBenefits!KI44-OptimumBenefits!$A44))*(VLOOKUP(KI44,'Survival Probability'!$A$3:$F$98,3)/VLOOKUP($A44,'Survival Probability'!$A$3:$F$98,3)))</f>
        <v>2.5737653550830148</v>
      </c>
      <c r="KM44" s="282">
        <f t="shared" ca="1" si="116"/>
        <v>271741.82264305349</v>
      </c>
      <c r="KN44" s="200">
        <f t="shared" ref="KN44:KP44" si="2604">KN43</f>
        <v>84</v>
      </c>
      <c r="KO44" s="416">
        <f>IF($B44&lt;Main!$B$10,0,HLOOKUP(KN44,ReplacementRates!$A$3:$BE$59,ReplacementRates!$A43-5,1))*IF(Main!$B$30=1,Main!$B$31,(IF(OptimumBenefits!$B44&lt;20,Main!$B$31,IF(OptimumBenefits!$B44&lt;25,Main!$B$32,IF(OptimumBenefits!$B44&lt;30,Main!$B$33,Main!$B$34)))))*OptimumBenefits!$B44</f>
        <v>1.008</v>
      </c>
      <c r="KP44" s="418">
        <f ca="1">KO44*IF($B44=Salary!$B44,Salary!$I44,"")</f>
        <v>105581.42843378535</v>
      </c>
    </row>
    <row r="45" spans="1:302">
      <c r="A45" s="205">
        <f t="shared" si="178"/>
        <v>68</v>
      </c>
      <c r="B45" s="205">
        <v>43</v>
      </c>
      <c r="C45" s="205">
        <f t="shared" ca="1" si="2249"/>
        <v>68</v>
      </c>
      <c r="D45" s="271">
        <f t="shared" ca="1" si="536"/>
        <v>1551223.9381981259</v>
      </c>
      <c r="E45" s="201">
        <f t="shared" si="179"/>
        <v>25</v>
      </c>
      <c r="F45" s="416">
        <f>IF($B45&lt;Main!$B$10,0,HLOOKUP(E45,ReplacementRates!$A$3:$BE$59,ReplacementRates!$A44-5,1))*IF(Main!$B$30=1,Main!$B$31,(IF(OptimumBenefits!$B45&lt;20,Main!$B$31,IF(OptimumBenefits!$B45&lt;25,Main!$B$32,IF(OptimumBenefits!$B45&lt;30,Main!$B$33,Main!$B$34)))))*OptimumBenefits!$B45</f>
        <v>1.032</v>
      </c>
      <c r="G45" s="418">
        <f ca="1">F45*IF($B45=Salary!$B45,Salary!$I45,"")</f>
        <v>111338.13012696079</v>
      </c>
      <c r="H45" s="419">
        <f ca="1">IF($B45&lt;Main!$B$10,0,(VLOOKUP(E45,'Survival Probability'!$A$3:$F$98,6)/(1+Main!$B$5)^(OptimumBenefits!E45-OptimumBenefits!$A45))*(VLOOKUP(E45,'Survival Probability'!$A$3:$F$98,3)/VLOOKUP($A45,'Survival Probability'!$A$3:$F$98,3)))</f>
        <v>19.203435927798434</v>
      </c>
      <c r="I45" s="282">
        <f t="shared" si="2309"/>
        <v>0</v>
      </c>
      <c r="J45" s="200">
        <f t="shared" ref="J45:N45" si="2605">J44</f>
        <v>26</v>
      </c>
      <c r="K45" s="416">
        <f>IF($B45&lt;Main!$B$10,0,HLOOKUP(J45,ReplacementRates!$A$3:$BE$59,ReplacementRates!$A44-5,1))*IF(Main!$B$30=1,Main!$B$31,(IF(OptimumBenefits!$B45&lt;20,Main!$B$31,IF(OptimumBenefits!$B45&lt;25,Main!$B$32,IF(OptimumBenefits!$B45&lt;30,Main!$B$33,Main!$B$34)))))*OptimumBenefits!$B45</f>
        <v>1.032</v>
      </c>
      <c r="L45" s="418">
        <f ca="1">K45*IF($B45=Salary!$B45,Salary!$I45,"")</f>
        <v>111338.13012696079</v>
      </c>
      <c r="M45" s="419">
        <f ca="1">IF($B45&lt;Main!$B$10,0,(VLOOKUP(J45,'Survival Probability'!$A$3:$F$98,6)/(1+Main!$B$5)^(OptimumBenefits!J45-OptimumBenefits!$A45))*(VLOOKUP(J45,'Survival Probability'!$A$3:$F$98,3)/VLOOKUP($A45,'Survival Probability'!$A$3:$F$98,3)))</f>
        <v>17.94396212145374</v>
      </c>
      <c r="N45" s="282">
        <f t="shared" si="2"/>
        <v>0</v>
      </c>
      <c r="O45" s="200">
        <f t="shared" ref="O45:BZ45" si="2606">O44</f>
        <v>27</v>
      </c>
      <c r="P45" s="416">
        <f>IF($B45&lt;Main!$B$10,0,HLOOKUP(O45,ReplacementRates!$A$3:$BE$59,ReplacementRates!$A44-5,1))*IF(Main!$B$30=1,Main!$B$31,(IF(OptimumBenefits!$B45&lt;20,Main!$B$31,IF(OptimumBenefits!$B45&lt;25,Main!$B$32,IF(OptimumBenefits!$B45&lt;30,Main!$B$33,Main!$B$34)))))*OptimumBenefits!$B45</f>
        <v>1.032</v>
      </c>
      <c r="Q45" s="418">
        <f ca="1">P45*IF($B45=Salary!$B45,Salary!$I45,"")</f>
        <v>111338.13012696079</v>
      </c>
      <c r="R45" s="419">
        <f ca="1">IF($B45&lt;Main!$B$10,0,(VLOOKUP(O45,'Survival Probability'!$A$3:$F$98,6)/(1+Main!$B$5)^(OptimumBenefits!O45-OptimumBenefits!$A45))*(VLOOKUP(O45,'Survival Probability'!$A$3:$F$98,3)/VLOOKUP($A45,'Survival Probability'!$A$3:$F$98,3)))</f>
        <v>16.766849709249943</v>
      </c>
      <c r="S45" s="282">
        <f t="shared" si="4"/>
        <v>0</v>
      </c>
      <c r="T45" s="200">
        <f t="shared" ref="T45:CE45" si="2607">T44</f>
        <v>28</v>
      </c>
      <c r="U45" s="416">
        <f>IF($B45&lt;Main!$B$10,0,HLOOKUP(T45,ReplacementRates!$A$3:$BE$59,ReplacementRates!$A44-5,1))*IF(Main!$B$30=1,Main!$B$31,(IF(OptimumBenefits!$B45&lt;20,Main!$B$31,IF(OptimumBenefits!$B45&lt;25,Main!$B$32,IF(OptimumBenefits!$B45&lt;30,Main!$B$33,Main!$B$34)))))*OptimumBenefits!$B45</f>
        <v>1.032</v>
      </c>
      <c r="V45" s="418">
        <f ca="1">U45*IF($B45=Salary!$B45,Salary!$I45,"")</f>
        <v>111338.13012696079</v>
      </c>
      <c r="W45" s="419">
        <f ca="1">IF($B45&lt;Main!$B$10,0,(VLOOKUP(T45,'Survival Probability'!$A$3:$F$98,6)/(1+Main!$B$5)^(OptimumBenefits!T45-OptimumBenefits!$A45))*(VLOOKUP(T45,'Survival Probability'!$A$3:$F$98,3)/VLOOKUP($A45,'Survival Probability'!$A$3:$F$98,3)))</f>
        <v>15.666723676446987</v>
      </c>
      <c r="X45" s="282">
        <f t="shared" si="6"/>
        <v>0</v>
      </c>
      <c r="Y45" s="200">
        <f t="shared" ref="Y45:CJ45" si="2608">Y44</f>
        <v>29</v>
      </c>
      <c r="Z45" s="416">
        <f>IF($B45&lt;Main!$B$10,0,HLOOKUP(Y45,ReplacementRates!$A$3:$BE$59,ReplacementRates!$A44-5,1))*IF(Main!$B$30=1,Main!$B$31,(IF(OptimumBenefits!$B45&lt;20,Main!$B$31,IF(OptimumBenefits!$B45&lt;25,Main!$B$32,IF(OptimumBenefits!$B45&lt;30,Main!$B$33,Main!$B$34)))))*OptimumBenefits!$B45</f>
        <v>1.032</v>
      </c>
      <c r="AA45" s="418">
        <f ca="1">Z45*IF($B45=Salary!$B45,Salary!$I45,"")</f>
        <v>111338.13012696079</v>
      </c>
      <c r="AB45" s="419">
        <f ca="1">IF($B45&lt;Main!$B$10,0,(VLOOKUP(Y45,'Survival Probability'!$A$3:$F$98,6)/(1+Main!$B$5)^(OptimumBenefits!Y45-OptimumBenefits!$A45))*(VLOOKUP(Y45,'Survival Probability'!$A$3:$F$98,3)/VLOOKUP($A45,'Survival Probability'!$A$3:$F$98,3)))</f>
        <v>14.638560799997643</v>
      </c>
      <c r="AC45" s="282">
        <f t="shared" si="8"/>
        <v>0</v>
      </c>
      <c r="AD45" s="200">
        <f t="shared" ref="AD45:CO45" si="2609">AD44</f>
        <v>30</v>
      </c>
      <c r="AE45" s="416">
        <f>IF($B45&lt;Main!$B$10,0,HLOOKUP(AD45,ReplacementRates!$A$3:$BE$59,ReplacementRates!$A44-5,1))*IF(Main!$B$30=1,Main!$B$31,(IF(OptimumBenefits!$B45&lt;20,Main!$B$31,IF(OptimumBenefits!$B45&lt;25,Main!$B$32,IF(OptimumBenefits!$B45&lt;30,Main!$B$33,Main!$B$34)))))*OptimumBenefits!$B45</f>
        <v>1.032</v>
      </c>
      <c r="AF45" s="418">
        <f ca="1">AE45*IF($B45=Salary!$B45,Salary!$I45,"")</f>
        <v>111338.13012696079</v>
      </c>
      <c r="AG45" s="419">
        <f ca="1">IF($B45&lt;Main!$B$10,0,(VLOOKUP(AD45,'Survival Probability'!$A$3:$F$98,6)/(1+Main!$B$5)^(OptimumBenefits!AD45-OptimumBenefits!$A45))*(VLOOKUP(AD45,'Survival Probability'!$A$3:$F$98,3)/VLOOKUP($A45,'Survival Probability'!$A$3:$F$98,3)))</f>
        <v>13.677666953195697</v>
      </c>
      <c r="AH45" s="282">
        <f t="shared" si="10"/>
        <v>0</v>
      </c>
      <c r="AI45" s="200">
        <f t="shared" ref="AI45:CT45" si="2610">AI44</f>
        <v>31</v>
      </c>
      <c r="AJ45" s="416">
        <f>IF($B45&lt;Main!$B$10,0,HLOOKUP(AI45,ReplacementRates!$A$3:$BE$59,ReplacementRates!$A44-5,1))*IF(Main!$B$30=1,Main!$B$31,(IF(OptimumBenefits!$B45&lt;20,Main!$B$31,IF(OptimumBenefits!$B45&lt;25,Main!$B$32,IF(OptimumBenefits!$B45&lt;30,Main!$B$33,Main!$B$34)))))*OptimumBenefits!$B45</f>
        <v>1.032</v>
      </c>
      <c r="AK45" s="418">
        <f ca="1">AJ45*IF($B45=Salary!$B45,Salary!$I45,"")</f>
        <v>111338.13012696079</v>
      </c>
      <c r="AL45" s="419">
        <f ca="1">IF($B45&lt;Main!$B$10,0,(VLOOKUP(AI45,'Survival Probability'!$A$3:$F$98,6)/(1+Main!$B$5)^(OptimumBenefits!AI45-OptimumBenefits!$A45))*(VLOOKUP(AI45,'Survival Probability'!$A$3:$F$98,3)/VLOOKUP($A45,'Survival Probability'!$A$3:$F$98,3)))</f>
        <v>12.779656536333457</v>
      </c>
      <c r="AM45" s="282">
        <f t="shared" si="12"/>
        <v>0</v>
      </c>
      <c r="AN45" s="200">
        <f t="shared" ref="AN45:CY45" si="2611">AN44</f>
        <v>32</v>
      </c>
      <c r="AO45" s="416">
        <f>IF($B45&lt;Main!$B$10,0,HLOOKUP(AN45,ReplacementRates!$A$3:$BE$59,ReplacementRates!$A44-5,1))*IF(Main!$B$30=1,Main!$B$31,(IF(OptimumBenefits!$B45&lt;20,Main!$B$31,IF(OptimumBenefits!$B45&lt;25,Main!$B$32,IF(OptimumBenefits!$B45&lt;30,Main!$B$33,Main!$B$34)))))*OptimumBenefits!$B45</f>
        <v>1.032</v>
      </c>
      <c r="AP45" s="418">
        <f ca="1">AO45*IF($B45=Salary!$B45,Salary!$I45,"")</f>
        <v>111338.13012696079</v>
      </c>
      <c r="AQ45" s="419">
        <f ca="1">IF($B45&lt;Main!$B$10,0,(VLOOKUP(AN45,'Survival Probability'!$A$3:$F$98,6)/(1+Main!$B$5)^(OptimumBenefits!AN45-OptimumBenefits!$A45))*(VLOOKUP(AN45,'Survival Probability'!$A$3:$F$98,3)/VLOOKUP($A45,'Survival Probability'!$A$3:$F$98,3)))</f>
        <v>11.940364250314408</v>
      </c>
      <c r="AR45" s="282">
        <f t="shared" si="14"/>
        <v>0</v>
      </c>
      <c r="AS45" s="200">
        <f t="shared" ref="AS45:DD45" si="2612">AS44</f>
        <v>33</v>
      </c>
      <c r="AT45" s="416">
        <f>IF($B45&lt;Main!$B$10,0,HLOOKUP(AS45,ReplacementRates!$A$3:$BE$59,ReplacementRates!$A44-5,1))*IF(Main!$B$30=1,Main!$B$31,(IF(OptimumBenefits!$B45&lt;20,Main!$B$31,IF(OptimumBenefits!$B45&lt;25,Main!$B$32,IF(OptimumBenefits!$B45&lt;30,Main!$B$33,Main!$B$34)))))*OptimumBenefits!$B45</f>
        <v>1.032</v>
      </c>
      <c r="AU45" s="418">
        <f ca="1">AT45*IF($B45=Salary!$B45,Salary!$I45,"")</f>
        <v>111338.13012696079</v>
      </c>
      <c r="AV45" s="419">
        <f ca="1">IF($B45&lt;Main!$B$10,0,(VLOOKUP(AS45,'Survival Probability'!$A$3:$F$98,6)/(1+Main!$B$5)^(OptimumBenefits!AS45-OptimumBenefits!$A45))*(VLOOKUP(AS45,'Survival Probability'!$A$3:$F$98,3)/VLOOKUP($A45,'Survival Probability'!$A$3:$F$98,3)))</f>
        <v>11.155974980017477</v>
      </c>
      <c r="AW45" s="282">
        <f t="shared" si="16"/>
        <v>0</v>
      </c>
      <c r="AX45" s="200">
        <f t="shared" ref="AX45:DI45" si="2613">AX44</f>
        <v>34</v>
      </c>
      <c r="AY45" s="416">
        <f>IF($B45&lt;Main!$B$10,0,HLOOKUP(AX45,ReplacementRates!$A$3:$BE$59,ReplacementRates!$A44-5,1))*IF(Main!$B$30=1,Main!$B$31,(IF(OptimumBenefits!$B45&lt;20,Main!$B$31,IF(OptimumBenefits!$B45&lt;25,Main!$B$32,IF(OptimumBenefits!$B45&lt;30,Main!$B$33,Main!$B$34)))))*OptimumBenefits!$B45</f>
        <v>1.032</v>
      </c>
      <c r="AZ45" s="418">
        <f ca="1">AY45*IF($B45=Salary!$B45,Salary!$I45,"")</f>
        <v>111338.13012696079</v>
      </c>
      <c r="BA45" s="419">
        <f ca="1">IF($B45&lt;Main!$B$10,0,(VLOOKUP(AX45,'Survival Probability'!$A$3:$F$98,6)/(1+Main!$B$5)^(OptimumBenefits!AX45-OptimumBenefits!$A45))*(VLOOKUP(AX45,'Survival Probability'!$A$3:$F$98,3)/VLOOKUP($A45,'Survival Probability'!$A$3:$F$98,3)))</f>
        <v>10.42292062129583</v>
      </c>
      <c r="BB45" s="282">
        <f t="shared" si="18"/>
        <v>0</v>
      </c>
      <c r="BC45" s="200">
        <f t="shared" ref="BC45:DN45" si="2614">BC44</f>
        <v>35</v>
      </c>
      <c r="BD45" s="416">
        <f>IF($B45&lt;Main!$B$10,0,HLOOKUP(BC45,ReplacementRates!$A$3:$BE$59,ReplacementRates!$A44-5,1))*IF(Main!$B$30=1,Main!$B$31,(IF(OptimumBenefits!$B45&lt;20,Main!$B$31,IF(OptimumBenefits!$B45&lt;25,Main!$B$32,IF(OptimumBenefits!$B45&lt;30,Main!$B$33,Main!$B$34)))))*OptimumBenefits!$B45</f>
        <v>1.032</v>
      </c>
      <c r="BE45" s="418">
        <f ca="1">BD45*IF($B45=Salary!$B45,Salary!$I45,"")</f>
        <v>111338.13012696079</v>
      </c>
      <c r="BF45" s="419">
        <f ca="1">IF($B45&lt;Main!$B$10,0,(VLOOKUP(BC45,'Survival Probability'!$A$3:$F$98,6)/(1+Main!$B$5)^(OptimumBenefits!BC45-OptimumBenefits!$A45))*(VLOOKUP(BC45,'Survival Probability'!$A$3:$F$98,3)/VLOOKUP($A45,'Survival Probability'!$A$3:$F$98,3)))</f>
        <v>9.737869895778994</v>
      </c>
      <c r="BG45" s="282">
        <f t="shared" si="20"/>
        <v>0</v>
      </c>
      <c r="BH45" s="200">
        <f t="shared" ref="BH45:DS45" si="2615">BH44</f>
        <v>36</v>
      </c>
      <c r="BI45" s="416">
        <f>IF($B45&lt;Main!$B$10,0,HLOOKUP(BH45,ReplacementRates!$A$3:$BE$59,ReplacementRates!$A44-5,1))*IF(Main!$B$30=1,Main!$B$31,(IF(OptimumBenefits!$B45&lt;20,Main!$B$31,IF(OptimumBenefits!$B45&lt;25,Main!$B$32,IF(OptimumBenefits!$B45&lt;30,Main!$B$33,Main!$B$34)))))*OptimumBenefits!$B45</f>
        <v>1.032</v>
      </c>
      <c r="BJ45" s="418">
        <f ca="1">BI45*IF($B45=Salary!$B45,Salary!$I45,"")</f>
        <v>111338.13012696079</v>
      </c>
      <c r="BK45" s="419">
        <f ca="1">IF($B45&lt;Main!$B$10,0,(VLOOKUP(BH45,'Survival Probability'!$A$3:$F$98,6)/(1+Main!$B$5)^(OptimumBenefits!BH45-OptimumBenefits!$A45))*(VLOOKUP(BH45,'Survival Probability'!$A$3:$F$98,3)/VLOOKUP($A45,'Survival Probability'!$A$3:$F$98,3)))</f>
        <v>9.0977071391833526</v>
      </c>
      <c r="BL45" s="282">
        <f t="shared" si="22"/>
        <v>0</v>
      </c>
      <c r="BM45" s="200">
        <f t="shared" ref="BM45:DX45" si="2616">BM44</f>
        <v>37</v>
      </c>
      <c r="BN45" s="416">
        <f>IF($B45&lt;Main!$B$10,0,HLOOKUP(BM45,ReplacementRates!$A$3:$BE$59,ReplacementRates!$A44-5,1))*IF(Main!$B$30=1,Main!$B$31,(IF(OptimumBenefits!$B45&lt;20,Main!$B$31,IF(OptimumBenefits!$B45&lt;25,Main!$B$32,IF(OptimumBenefits!$B45&lt;30,Main!$B$33,Main!$B$34)))))*OptimumBenefits!$B45</f>
        <v>1.032</v>
      </c>
      <c r="BO45" s="418">
        <f ca="1">BN45*IF($B45=Salary!$B45,Salary!$I45,"")</f>
        <v>111338.13012696079</v>
      </c>
      <c r="BP45" s="419">
        <f ca="1">IF($B45&lt;Main!$B$10,0,(VLOOKUP(BM45,'Survival Probability'!$A$3:$F$98,6)/(1+Main!$B$5)^(OptimumBenefits!BM45-OptimumBenefits!$A45))*(VLOOKUP(BM45,'Survival Probability'!$A$3:$F$98,3)/VLOOKUP($A45,'Survival Probability'!$A$3:$F$98,3)))</f>
        <v>8.4994277572002055</v>
      </c>
      <c r="BQ45" s="282">
        <f t="shared" si="24"/>
        <v>0</v>
      </c>
      <c r="BR45" s="200">
        <f t="shared" ref="BR45:EC45" si="2617">BR44</f>
        <v>38</v>
      </c>
      <c r="BS45" s="416">
        <f>IF($B45&lt;Main!$B$10,0,HLOOKUP(BR45,ReplacementRates!$A$3:$BE$59,ReplacementRates!$A44-5,1))*IF(Main!$B$30=1,Main!$B$31,(IF(OptimumBenefits!$B45&lt;20,Main!$B$31,IF(OptimumBenefits!$B45&lt;25,Main!$B$32,IF(OptimumBenefits!$B45&lt;30,Main!$B$33,Main!$B$34)))))*OptimumBenefits!$B45</f>
        <v>1.032</v>
      </c>
      <c r="BT45" s="418">
        <f ca="1">BS45*IF($B45=Salary!$B45,Salary!$I45,"")</f>
        <v>111338.13012696079</v>
      </c>
      <c r="BU45" s="419">
        <f ca="1">IF($B45&lt;Main!$B$10,0,(VLOOKUP(BR45,'Survival Probability'!$A$3:$F$98,6)/(1+Main!$B$5)^(OptimumBenefits!BR45-OptimumBenefits!$A45))*(VLOOKUP(BR45,'Survival Probability'!$A$3:$F$98,3)/VLOOKUP($A45,'Survival Probability'!$A$3:$F$98,3)))</f>
        <v>7.9403274065329388</v>
      </c>
      <c r="BV45" s="282">
        <f t="shared" si="26"/>
        <v>0</v>
      </c>
      <c r="BW45" s="200">
        <f t="shared" ref="BW45:EH45" si="2618">BW44</f>
        <v>39</v>
      </c>
      <c r="BX45" s="416">
        <f>IF($B45&lt;Main!$B$10,0,HLOOKUP(BW45,ReplacementRates!$A$3:$BE$59,ReplacementRates!$A44-5,1))*IF(Main!$B$30=1,Main!$B$31,(IF(OptimumBenefits!$B45&lt;20,Main!$B$31,IF(OptimumBenefits!$B45&lt;25,Main!$B$32,IF(OptimumBenefits!$B45&lt;30,Main!$B$33,Main!$B$34)))))*OptimumBenefits!$B45</f>
        <v>1.032</v>
      </c>
      <c r="BY45" s="418">
        <f ca="1">BX45*IF($B45=Salary!$B45,Salary!$I45,"")</f>
        <v>111338.13012696079</v>
      </c>
      <c r="BZ45" s="419">
        <f ca="1">IF($B45&lt;Main!$B$10,0,(VLOOKUP(BW45,'Survival Probability'!$A$3:$F$98,6)/(1+Main!$B$5)^(OptimumBenefits!BW45-OptimumBenefits!$A45))*(VLOOKUP(BW45,'Survival Probability'!$A$3:$F$98,3)/VLOOKUP($A45,'Survival Probability'!$A$3:$F$98,3)))</f>
        <v>7.4178728444795068</v>
      </c>
      <c r="CA45" s="282">
        <f t="shared" si="28"/>
        <v>0</v>
      </c>
      <c r="CB45" s="200">
        <f t="shared" ref="CB45:EM45" si="2619">CB44</f>
        <v>40</v>
      </c>
      <c r="CC45" s="416">
        <f>IF($B45&lt;Main!$B$10,0,HLOOKUP(CB45,ReplacementRates!$A$3:$BE$59,ReplacementRates!$A44-5,1))*IF(Main!$B$30=1,Main!$B$31,(IF(OptimumBenefits!$B45&lt;20,Main!$B$31,IF(OptimumBenefits!$B45&lt;25,Main!$B$32,IF(OptimumBenefits!$B45&lt;30,Main!$B$33,Main!$B$34)))))*OptimumBenefits!$B45</f>
        <v>1.032</v>
      </c>
      <c r="CD45" s="418">
        <f ca="1">CC45*IF($B45=Salary!$B45,Salary!$I45,"")</f>
        <v>111338.13012696079</v>
      </c>
      <c r="CE45" s="419">
        <f ca="1">IF($B45&lt;Main!$B$10,0,(VLOOKUP(CB45,'Survival Probability'!$A$3:$F$98,6)/(1+Main!$B$5)^(OptimumBenefits!CB45-OptimumBenefits!$A45))*(VLOOKUP(CB45,'Survival Probability'!$A$3:$F$98,3)/VLOOKUP($A45,'Survival Probability'!$A$3:$F$98,3)))</f>
        <v>6.929689102484514</v>
      </c>
      <c r="CF45" s="282">
        <f t="shared" si="30"/>
        <v>0</v>
      </c>
      <c r="CG45" s="200">
        <f t="shared" ref="CG45:ER45" si="2620">CG44</f>
        <v>41</v>
      </c>
      <c r="CH45" s="416">
        <f>IF($B45&lt;Main!$B$10,0,HLOOKUP(CG45,ReplacementRates!$A$3:$BE$59,ReplacementRates!$A44-5,1))*IF(Main!$B$30=1,Main!$B$31,(IF(OptimumBenefits!$B45&lt;20,Main!$B$31,IF(OptimumBenefits!$B45&lt;25,Main!$B$32,IF(OptimumBenefits!$B45&lt;30,Main!$B$33,Main!$B$34)))))*OptimumBenefits!$B45</f>
        <v>1.032</v>
      </c>
      <c r="CI45" s="418">
        <f ca="1">CH45*IF($B45=Salary!$B45,Salary!$I45,"")</f>
        <v>111338.13012696079</v>
      </c>
      <c r="CJ45" s="419">
        <f ca="1">IF($B45&lt;Main!$B$10,0,(VLOOKUP(CG45,'Survival Probability'!$A$3:$F$98,6)/(1+Main!$B$5)^(OptimumBenefits!CG45-OptimumBenefits!$A45))*(VLOOKUP(CG45,'Survival Probability'!$A$3:$F$98,3)/VLOOKUP($A45,'Survival Probability'!$A$3:$F$98,3)))</f>
        <v>6.4735527330828226</v>
      </c>
      <c r="CK45" s="282">
        <f t="shared" si="32"/>
        <v>0</v>
      </c>
      <c r="CL45" s="200">
        <f t="shared" ref="CL45:EW45" si="2621">CL44</f>
        <v>42</v>
      </c>
      <c r="CM45" s="416">
        <f>IF($B45&lt;Main!$B$10,0,HLOOKUP(CL45,ReplacementRates!$A$3:$BE$59,ReplacementRates!$A44-5,1))*IF(Main!$B$30=1,Main!$B$31,(IF(OptimumBenefits!$B45&lt;20,Main!$B$31,IF(OptimumBenefits!$B45&lt;25,Main!$B$32,IF(OptimumBenefits!$B45&lt;30,Main!$B$33,Main!$B$34)))))*OptimumBenefits!$B45</f>
        <v>1.032</v>
      </c>
      <c r="CN45" s="418">
        <f ca="1">CM45*IF($B45=Salary!$B45,Salary!$I45,"")</f>
        <v>111338.13012696079</v>
      </c>
      <c r="CO45" s="419">
        <f ca="1">IF($B45&lt;Main!$B$10,0,(VLOOKUP(CL45,'Survival Probability'!$A$3:$F$98,6)/(1+Main!$B$5)^(OptimumBenefits!CL45-OptimumBenefits!$A45))*(VLOOKUP(CL45,'Survival Probability'!$A$3:$F$98,3)/VLOOKUP($A45,'Survival Probability'!$A$3:$F$98,3)))</f>
        <v>6.0471725197556081</v>
      </c>
      <c r="CP45" s="282">
        <f t="shared" si="34"/>
        <v>0</v>
      </c>
      <c r="CQ45" s="200">
        <f t="shared" ref="CQ45:FB45" si="2622">CQ44</f>
        <v>43</v>
      </c>
      <c r="CR45" s="416">
        <f>IF($B45&lt;Main!$B$10,0,HLOOKUP(CQ45,ReplacementRates!$A$3:$BE$59,ReplacementRates!$A44-5,1))*IF(Main!$B$30=1,Main!$B$31,(IF(OptimumBenefits!$B45&lt;20,Main!$B$31,IF(OptimumBenefits!$B45&lt;25,Main!$B$32,IF(OptimumBenefits!$B45&lt;30,Main!$B$33,Main!$B$34)))))*OptimumBenefits!$B45</f>
        <v>1.032</v>
      </c>
      <c r="CS45" s="418">
        <f ca="1">CR45*IF($B45=Salary!$B45,Salary!$I45,"")</f>
        <v>111338.13012696079</v>
      </c>
      <c r="CT45" s="419">
        <f ca="1">IF($B45&lt;Main!$B$10,0,(VLOOKUP(CQ45,'Survival Probability'!$A$3:$F$98,6)/(1+Main!$B$5)^(OptimumBenefits!CQ45-OptimumBenefits!$A45))*(VLOOKUP(CQ45,'Survival Probability'!$A$3:$F$98,3)/VLOOKUP($A45,'Survival Probability'!$A$3:$F$98,3)))</f>
        <v>5.6486466197255796</v>
      </c>
      <c r="CU45" s="282">
        <f t="shared" si="36"/>
        <v>0</v>
      </c>
      <c r="CV45" s="200">
        <f t="shared" ref="CV45:FG45" si="2623">CV44</f>
        <v>44</v>
      </c>
      <c r="CW45" s="416">
        <f>IF($B45&lt;Main!$B$10,0,HLOOKUP(CV45,ReplacementRates!$A$3:$BE$59,ReplacementRates!$A44-5,1))*IF(Main!$B$30=1,Main!$B$31,(IF(OptimumBenefits!$B45&lt;20,Main!$B$31,IF(OptimumBenefits!$B45&lt;25,Main!$B$32,IF(OptimumBenefits!$B45&lt;30,Main!$B$33,Main!$B$34)))))*OptimumBenefits!$B45</f>
        <v>1.032</v>
      </c>
      <c r="CX45" s="418">
        <f ca="1">CW45*IF($B45=Salary!$B45,Salary!$I45,"")</f>
        <v>111338.13012696079</v>
      </c>
      <c r="CY45" s="419">
        <f ca="1">IF($B45&lt;Main!$B$10,0,(VLOOKUP(CV45,'Survival Probability'!$A$3:$F$98,6)/(1+Main!$B$5)^(OptimumBenefits!CV45-OptimumBenefits!$A45))*(VLOOKUP(CV45,'Survival Probability'!$A$3:$F$98,3)/VLOOKUP($A45,'Survival Probability'!$A$3:$F$98,3)))</f>
        <v>5.2761865679607753</v>
      </c>
      <c r="CZ45" s="282">
        <f t="shared" si="38"/>
        <v>0</v>
      </c>
      <c r="DA45" s="200">
        <f t="shared" ref="DA45:FL45" si="2624">DA44</f>
        <v>45</v>
      </c>
      <c r="DB45" s="416">
        <f>IF($B45&lt;Main!$B$10,0,HLOOKUP(DA45,ReplacementRates!$A$3:$BE$59,ReplacementRates!$A44-5,1))*IF(Main!$B$30=1,Main!$B$31,(IF(OptimumBenefits!$B45&lt;20,Main!$B$31,IF(OptimumBenefits!$B45&lt;25,Main!$B$32,IF(OptimumBenefits!$B45&lt;30,Main!$B$33,Main!$B$34)))))*OptimumBenefits!$B45</f>
        <v>1.032</v>
      </c>
      <c r="DC45" s="418">
        <f ca="1">DB45*IF($B45=Salary!$B45,Salary!$I45,"")</f>
        <v>111338.13012696079</v>
      </c>
      <c r="DD45" s="419">
        <f ca="1">IF($B45&lt;Main!$B$10,0,(VLOOKUP(DA45,'Survival Probability'!$A$3:$F$98,6)/(1+Main!$B$5)^(OptimumBenefits!DA45-OptimumBenefits!$A45))*(VLOOKUP(DA45,'Survival Probability'!$A$3:$F$98,3)/VLOOKUP($A45,'Survival Probability'!$A$3:$F$98,3)))</f>
        <v>89.49285497105474</v>
      </c>
      <c r="DE45" s="282">
        <f t="shared" si="40"/>
        <v>0</v>
      </c>
      <c r="DF45" s="200">
        <f t="shared" ref="DF45:FQ45" si="2625">DF44</f>
        <v>46</v>
      </c>
      <c r="DG45" s="416">
        <f>IF($B45&lt;Main!$B$10,0,HLOOKUP(DF45,ReplacementRates!$A$3:$BE$59,ReplacementRates!$A44-5,1))*IF(Main!$B$30=1,Main!$B$31,(IF(OptimumBenefits!$B45&lt;20,Main!$B$31,IF(OptimumBenefits!$B45&lt;25,Main!$B$32,IF(OptimumBenefits!$B45&lt;30,Main!$B$33,Main!$B$34)))))*OptimumBenefits!$B45</f>
        <v>1.032</v>
      </c>
      <c r="DH45" s="418">
        <f ca="1">DG45*IF($B45=Salary!$B45,Salary!$I45,"")</f>
        <v>111338.13012696079</v>
      </c>
      <c r="DI45" s="419">
        <f ca="1">IF($B45&lt;Main!$B$10,0,(VLOOKUP(DF45,'Survival Probability'!$A$3:$F$98,6)/(1+Main!$B$5)^(OptimumBenefits!DF45-OptimumBenefits!$A45))*(VLOOKUP(DF45,'Survival Probability'!$A$3:$F$98,3)/VLOOKUP($A45,'Survival Probability'!$A$3:$F$98,3)))</f>
        <v>83.069492944809937</v>
      </c>
      <c r="DJ45" s="282">
        <f t="shared" si="42"/>
        <v>0</v>
      </c>
      <c r="DK45" s="200">
        <f t="shared" ref="DK45:FV45" si="2626">DK44</f>
        <v>47</v>
      </c>
      <c r="DL45" s="416">
        <f>IF($B45&lt;Main!$B$10,0,HLOOKUP(DK45,ReplacementRates!$A$3:$BE$59,ReplacementRates!$A44-5,1))*IF(Main!$B$30=1,Main!$B$31,(IF(OptimumBenefits!$B45&lt;20,Main!$B$31,IF(OptimumBenefits!$B45&lt;25,Main!$B$32,IF(OptimumBenefits!$B45&lt;30,Main!$B$33,Main!$B$34)))))*OptimumBenefits!$B45</f>
        <v>1.032</v>
      </c>
      <c r="DM45" s="418">
        <f ca="1">DL45*IF($B45=Salary!$B45,Salary!$I45,"")</f>
        <v>111338.13012696079</v>
      </c>
      <c r="DN45" s="419">
        <f ca="1">IF($B45&lt;Main!$B$10,0,(VLOOKUP(DK45,'Survival Probability'!$A$3:$F$98,6)/(1+Main!$B$5)^(OptimumBenefits!DK45-OptimumBenefits!$A45))*(VLOOKUP(DK45,'Survival Probability'!$A$3:$F$98,3)/VLOOKUP($A45,'Survival Probability'!$A$3:$F$98,3)))</f>
        <v>77.079227086175322</v>
      </c>
      <c r="DO45" s="282">
        <f t="shared" si="44"/>
        <v>0</v>
      </c>
      <c r="DP45" s="200">
        <f t="shared" ref="DP45:GA45" si="2627">DP44</f>
        <v>48</v>
      </c>
      <c r="DQ45" s="416">
        <f>IF($B45&lt;Main!$B$10,0,HLOOKUP(DP45,ReplacementRates!$A$3:$BE$59,ReplacementRates!$A44-5,1))*IF(Main!$B$30=1,Main!$B$31,(IF(OptimumBenefits!$B45&lt;20,Main!$B$31,IF(OptimumBenefits!$B45&lt;25,Main!$B$32,IF(OptimumBenefits!$B45&lt;30,Main!$B$33,Main!$B$34)))))*OptimumBenefits!$B45</f>
        <v>1.032</v>
      </c>
      <c r="DR45" s="418">
        <f ca="1">DQ45*IF($B45=Salary!$B45,Salary!$I45,"")</f>
        <v>111338.13012696079</v>
      </c>
      <c r="DS45" s="419">
        <f ca="1">IF($B45&lt;Main!$B$10,0,(VLOOKUP(DP45,'Survival Probability'!$A$3:$F$98,6)/(1+Main!$B$5)^(OptimumBenefits!DP45-OptimumBenefits!$A45))*(VLOOKUP(DP45,'Survival Probability'!$A$3:$F$98,3)/VLOOKUP($A45,'Survival Probability'!$A$3:$F$98,3)))</f>
        <v>71.493549523557874</v>
      </c>
      <c r="DT45" s="282">
        <f t="shared" si="46"/>
        <v>0</v>
      </c>
      <c r="DU45" s="200">
        <f t="shared" ref="DU45:GF45" si="2628">DU44</f>
        <v>49</v>
      </c>
      <c r="DV45" s="416">
        <f>IF($B45&lt;Main!$B$10,0,HLOOKUP(DU45,ReplacementRates!$A$3:$BE$59,ReplacementRates!$A44-5,1))*IF(Main!$B$30=1,Main!$B$31,(IF(OptimumBenefits!$B45&lt;20,Main!$B$31,IF(OptimumBenefits!$B45&lt;25,Main!$B$32,IF(OptimumBenefits!$B45&lt;30,Main!$B$33,Main!$B$34)))))*OptimumBenefits!$B45</f>
        <v>1.032</v>
      </c>
      <c r="DW45" s="418">
        <f ca="1">DV45*IF($B45=Salary!$B45,Salary!$I45,"")</f>
        <v>111338.13012696079</v>
      </c>
      <c r="DX45" s="419">
        <f ca="1">IF($B45&lt;Main!$B$10,0,(VLOOKUP(DU45,'Survival Probability'!$A$3:$F$98,6)/(1+Main!$B$5)^(OptimumBenefits!DU45-OptimumBenefits!$A45))*(VLOOKUP(DU45,'Survival Probability'!$A$3:$F$98,3)/VLOOKUP($A45,'Survival Probability'!$A$3:$F$98,3)))</f>
        <v>66.285801325001287</v>
      </c>
      <c r="DY45" s="282">
        <f t="shared" si="48"/>
        <v>0</v>
      </c>
      <c r="DZ45" s="200">
        <f t="shared" ref="DZ45:GK45" si="2629">DZ44</f>
        <v>50</v>
      </c>
      <c r="EA45" s="416">
        <f>IF($B45&lt;Main!$B$10,0,HLOOKUP(DZ45,ReplacementRates!$A$3:$BE$59,ReplacementRates!$A44-5,1))*IF(Main!$B$30=1,Main!$B$31,(IF(OptimumBenefits!$B45&lt;20,Main!$B$31,IF(OptimumBenefits!$B45&lt;25,Main!$B$32,IF(OptimumBenefits!$B45&lt;30,Main!$B$33,Main!$B$34)))))*OptimumBenefits!$B45</f>
        <v>1.032</v>
      </c>
      <c r="EB45" s="418">
        <f ca="1">EA45*IF($B45=Salary!$B45,Salary!$I45,"")</f>
        <v>111338.13012696079</v>
      </c>
      <c r="EC45" s="419">
        <f ca="1">IF($B45&lt;Main!$B$10,0,(VLOOKUP(DZ45,'Survival Probability'!$A$3:$F$98,6)/(1+Main!$B$5)^(OptimumBenefits!DZ45-OptimumBenefits!$A45))*(VLOOKUP(DZ45,'Survival Probability'!$A$3:$F$98,3)/VLOOKUP($A45,'Survival Probability'!$A$3:$F$98,3)))</f>
        <v>61.431057250111316</v>
      </c>
      <c r="ED45" s="282">
        <f t="shared" si="50"/>
        <v>0</v>
      </c>
      <c r="EE45" s="200">
        <f t="shared" ref="EE45:GP45" si="2630">EE44</f>
        <v>51</v>
      </c>
      <c r="EF45" s="416">
        <f>IF($B45&lt;Main!$B$10,0,HLOOKUP(EE45,ReplacementRates!$A$3:$BE$59,ReplacementRates!$A44-5,1))*IF(Main!$B$30=1,Main!$B$31,(IF(OptimumBenefits!$B45&lt;20,Main!$B$31,IF(OptimumBenefits!$B45&lt;25,Main!$B$32,IF(OptimumBenefits!$B45&lt;30,Main!$B$33,Main!$B$34)))))*OptimumBenefits!$B45</f>
        <v>1.032</v>
      </c>
      <c r="EG45" s="418">
        <f ca="1">EF45*IF($B45=Salary!$B45,Salary!$I45,"")</f>
        <v>111338.13012696079</v>
      </c>
      <c r="EH45" s="419">
        <f ca="1">IF($B45&lt;Main!$B$10,0,(VLOOKUP(EE45,'Survival Probability'!$A$3:$F$98,6)/(1+Main!$B$5)^(OptimumBenefits!EE45-OptimumBenefits!$A45))*(VLOOKUP(EE45,'Survival Probability'!$A$3:$F$98,3)/VLOOKUP($A45,'Survival Probability'!$A$3:$F$98,3)))</f>
        <v>56.906016725892627</v>
      </c>
      <c r="EI45" s="282">
        <f t="shared" si="52"/>
        <v>0</v>
      </c>
      <c r="EJ45" s="200">
        <f t="shared" ref="EJ45:GU45" si="2631">EJ44</f>
        <v>52</v>
      </c>
      <c r="EK45" s="416">
        <f>IF($B45&lt;Main!$B$10,0,HLOOKUP(EJ45,ReplacementRates!$A$3:$BE$59,ReplacementRates!$A44-5,1))*IF(Main!$B$30=1,Main!$B$31,(IF(OptimumBenefits!$B45&lt;20,Main!$B$31,IF(OptimumBenefits!$B45&lt;25,Main!$B$32,IF(OptimumBenefits!$B45&lt;30,Main!$B$33,Main!$B$34)))))*OptimumBenefits!$B45</f>
        <v>1.032</v>
      </c>
      <c r="EL45" s="418">
        <f ca="1">EK45*IF($B45=Salary!$B45,Salary!$I45,"")</f>
        <v>111338.13012696079</v>
      </c>
      <c r="EM45" s="419">
        <f ca="1">IF($B45&lt;Main!$B$10,0,(VLOOKUP(EJ45,'Survival Probability'!$A$3:$F$98,6)/(1+Main!$B$5)^(OptimumBenefits!EJ45-OptimumBenefits!$A45))*(VLOOKUP(EJ45,'Survival Probability'!$A$3:$F$98,3)/VLOOKUP($A45,'Survival Probability'!$A$3:$F$98,3)))</f>
        <v>52.688900567106295</v>
      </c>
      <c r="EN45" s="282">
        <f t="shared" si="54"/>
        <v>0</v>
      </c>
      <c r="EO45" s="200">
        <f t="shared" ref="EO45:GZ45" si="2632">EO44</f>
        <v>53</v>
      </c>
      <c r="EP45" s="416">
        <f>IF($B45&lt;Main!$B$10,0,HLOOKUP(EO45,ReplacementRates!$A$3:$BE$59,ReplacementRates!$A44-5,1))*IF(Main!$B$30=1,Main!$B$31,(IF(OptimumBenefits!$B45&lt;20,Main!$B$31,IF(OptimumBenefits!$B45&lt;25,Main!$B$32,IF(OptimumBenefits!$B45&lt;30,Main!$B$33,Main!$B$34)))))*OptimumBenefits!$B45</f>
        <v>1.032</v>
      </c>
      <c r="EQ45" s="418">
        <f ca="1">EP45*IF($B45=Salary!$B45,Salary!$I45,"")</f>
        <v>111338.13012696079</v>
      </c>
      <c r="ER45" s="419">
        <f ca="1">IF($B45&lt;Main!$B$10,0,(VLOOKUP(EO45,'Survival Probability'!$A$3:$F$98,6)/(1+Main!$B$5)^(OptimumBenefits!EO45-OptimumBenefits!$A45))*(VLOOKUP(EO45,'Survival Probability'!$A$3:$F$98,3)/VLOOKUP($A45,'Survival Probability'!$A$3:$F$98,3)))</f>
        <v>48.759375446867139</v>
      </c>
      <c r="ES45" s="282">
        <f t="shared" si="56"/>
        <v>0</v>
      </c>
      <c r="ET45" s="200">
        <f t="shared" ref="ET45:HE45" si="2633">ET44</f>
        <v>54</v>
      </c>
      <c r="EU45" s="416">
        <f>IF($B45&lt;Main!$B$10,0,HLOOKUP(ET45,ReplacementRates!$A$3:$BE$59,ReplacementRates!$A44-5,1))*IF(Main!$B$30=1,Main!$B$31,(IF(OptimumBenefits!$B45&lt;20,Main!$B$31,IF(OptimumBenefits!$B45&lt;25,Main!$B$32,IF(OptimumBenefits!$B45&lt;30,Main!$B$33,Main!$B$34)))))*OptimumBenefits!$B45</f>
        <v>1.032</v>
      </c>
      <c r="EV45" s="418">
        <f ca="1">EU45*IF($B45=Salary!$B45,Salary!$I45,"")</f>
        <v>111338.13012696079</v>
      </c>
      <c r="EW45" s="419">
        <f ca="1">IF($B45&lt;Main!$B$10,0,(VLOOKUP(ET45,'Survival Probability'!$A$3:$F$98,6)/(1+Main!$B$5)^(OptimumBenefits!ET45-OptimumBenefits!$A45))*(VLOOKUP(ET45,'Survival Probability'!$A$3:$F$98,3)/VLOOKUP($A45,'Survival Probability'!$A$3:$F$98,3)))</f>
        <v>45.09843385567153</v>
      </c>
      <c r="EX45" s="282">
        <f t="shared" si="58"/>
        <v>0</v>
      </c>
      <c r="EY45" s="200">
        <f t="shared" ref="EY45:HJ45" si="2634">EY44</f>
        <v>55</v>
      </c>
      <c r="EZ45" s="416">
        <f>IF($B45&lt;Main!$B$10,0,HLOOKUP(EY45,ReplacementRates!$A$3:$BE$59,ReplacementRates!$A44-5,1))*IF(Main!$B$30=1,Main!$B$31,(IF(OptimumBenefits!$B45&lt;20,Main!$B$31,IF(OptimumBenefits!$B45&lt;25,Main!$B$32,IF(OptimumBenefits!$B45&lt;30,Main!$B$33,Main!$B$34)))))*OptimumBenefits!$B45</f>
        <v>1.032</v>
      </c>
      <c r="FA45" s="418">
        <f ca="1">EZ45*IF($B45=Salary!$B45,Salary!$I45,"")</f>
        <v>111338.13012696079</v>
      </c>
      <c r="FB45" s="419">
        <f ca="1">IF($B45&lt;Main!$B$10,0,(VLOOKUP(EY45,'Survival Probability'!$A$3:$F$98,6)/(1+Main!$B$5)^(OptimumBenefits!EY45-OptimumBenefits!$A45))*(VLOOKUP(EY45,'Survival Probability'!$A$3:$F$98,3)/VLOOKUP($A45,'Survival Probability'!$A$3:$F$98,3)))</f>
        <v>41.688305651538613</v>
      </c>
      <c r="FC45" s="282">
        <f t="shared" si="60"/>
        <v>0</v>
      </c>
      <c r="FD45" s="200">
        <f t="shared" ref="FD45:HO45" si="2635">FD44</f>
        <v>56</v>
      </c>
      <c r="FE45" s="416">
        <f>IF($B45&lt;Main!$B$10,0,HLOOKUP(FD45,ReplacementRates!$A$3:$BE$59,ReplacementRates!$A44-5,1))*IF(Main!$B$30=1,Main!$B$31,(IF(OptimumBenefits!$B45&lt;20,Main!$B$31,IF(OptimumBenefits!$B45&lt;25,Main!$B$32,IF(OptimumBenefits!$B45&lt;30,Main!$B$33,Main!$B$34)))))*OptimumBenefits!$B45</f>
        <v>1.032</v>
      </c>
      <c r="FF45" s="418">
        <f ca="1">FE45*IF($B45=Salary!$B45,Salary!$I45,"")</f>
        <v>111338.13012696079</v>
      </c>
      <c r="FG45" s="419">
        <f ca="1">IF($B45&lt;Main!$B$10,0,(VLOOKUP(FD45,'Survival Probability'!$A$3:$F$98,6)/(1+Main!$B$5)^(OptimumBenefits!FD45-OptimumBenefits!$A45))*(VLOOKUP(FD45,'Survival Probability'!$A$3:$F$98,3)/VLOOKUP($A45,'Survival Probability'!$A$3:$F$98,3)))</f>
        <v>38.512377710545223</v>
      </c>
      <c r="FH45" s="282">
        <f t="shared" si="62"/>
        <v>0</v>
      </c>
      <c r="FI45" s="200">
        <f t="shared" ref="FI45:HT45" si="2636">FI44</f>
        <v>57</v>
      </c>
      <c r="FJ45" s="416">
        <f>IF($B45&lt;Main!$B$10,0,HLOOKUP(FI45,ReplacementRates!$A$3:$BE$59,ReplacementRates!$A44-5,1))*IF(Main!$B$30=1,Main!$B$31,(IF(OptimumBenefits!$B45&lt;20,Main!$B$31,IF(OptimumBenefits!$B45&lt;25,Main!$B$32,IF(OptimumBenefits!$B45&lt;30,Main!$B$33,Main!$B$34)))))*OptimumBenefits!$B45</f>
        <v>1.032</v>
      </c>
      <c r="FK45" s="418">
        <f ca="1">FJ45*IF($B45=Salary!$B45,Salary!$I45,"")</f>
        <v>111338.13012696079</v>
      </c>
      <c r="FL45" s="419">
        <f ca="1">IF($B45&lt;Main!$B$10,0,(VLOOKUP(FI45,'Survival Probability'!$A$3:$F$98,6)/(1+Main!$B$5)^(OptimumBenefits!FI45-OptimumBenefits!$A45))*(VLOOKUP(FI45,'Survival Probability'!$A$3:$F$98,3)/VLOOKUP($A45,'Survival Probability'!$A$3:$F$98,3)))</f>
        <v>35.555115748152225</v>
      </c>
      <c r="FM45" s="282">
        <f t="shared" si="64"/>
        <v>0</v>
      </c>
      <c r="FN45" s="200">
        <f t="shared" ref="FN45:HY45" si="2637">FN44</f>
        <v>58</v>
      </c>
      <c r="FO45" s="416">
        <f>IF($B45&lt;Main!$B$10,0,HLOOKUP(FN45,ReplacementRates!$A$3:$BE$59,ReplacementRates!$A44-5,1))*IF(Main!$B$30=1,Main!$B$31,(IF(OptimumBenefits!$B45&lt;20,Main!$B$31,IF(OptimumBenefits!$B45&lt;25,Main!$B$32,IF(OptimumBenefits!$B45&lt;30,Main!$B$33,Main!$B$34)))))*OptimumBenefits!$B45</f>
        <v>1.032</v>
      </c>
      <c r="FP45" s="418">
        <f ca="1">FO45*IF($B45=Salary!$B45,Salary!$I45,"")</f>
        <v>111338.13012696079</v>
      </c>
      <c r="FQ45" s="419">
        <f ca="1">IF($B45&lt;Main!$B$10,0,(VLOOKUP(FN45,'Survival Probability'!$A$3:$F$98,6)/(1+Main!$B$5)^(OptimumBenefits!FN45-OptimumBenefits!$A45))*(VLOOKUP(FN45,'Survival Probability'!$A$3:$F$98,3)/VLOOKUP($A45,'Survival Probability'!$A$3:$F$98,3)))</f>
        <v>32.802133987207959</v>
      </c>
      <c r="FR45" s="282">
        <f t="shared" si="66"/>
        <v>0</v>
      </c>
      <c r="FS45" s="200">
        <f t="shared" ref="FS45:ID45" si="2638">FS44</f>
        <v>59</v>
      </c>
      <c r="FT45" s="416">
        <f>IF($B45&lt;Main!$B$10,0,HLOOKUP(FS45,ReplacementRates!$A$3:$BE$59,ReplacementRates!$A44-5,1))*IF(Main!$B$30=1,Main!$B$31,(IF(OptimumBenefits!$B45&lt;20,Main!$B$31,IF(OptimumBenefits!$B45&lt;25,Main!$B$32,IF(OptimumBenefits!$B45&lt;30,Main!$B$33,Main!$B$34)))))*OptimumBenefits!$B45</f>
        <v>1.032</v>
      </c>
      <c r="FU45" s="418">
        <f ca="1">FT45*IF($B45=Salary!$B45,Salary!$I45,"")</f>
        <v>111338.13012696079</v>
      </c>
      <c r="FV45" s="419">
        <f ca="1">IF($B45&lt;Main!$B$10,0,(VLOOKUP(FS45,'Survival Probability'!$A$3:$F$98,6)/(1+Main!$B$5)^(OptimumBenefits!FS45-OptimumBenefits!$A45))*(VLOOKUP(FS45,'Survival Probability'!$A$3:$F$98,3)/VLOOKUP($A45,'Survival Probability'!$A$3:$F$98,3)))</f>
        <v>30.239957537150783</v>
      </c>
      <c r="FW45" s="282">
        <f t="shared" si="68"/>
        <v>0</v>
      </c>
      <c r="FX45" s="200">
        <f t="shared" ref="FX45:II45" si="2639">FX44</f>
        <v>60</v>
      </c>
      <c r="FY45" s="416">
        <f>IF($B45&lt;Main!$B$10,0,HLOOKUP(FX45,ReplacementRates!$A$3:$BE$59,ReplacementRates!$A44-5,1))*IF(Main!$B$30=1,Main!$B$31,(IF(OptimumBenefits!$B45&lt;20,Main!$B$31,IF(OptimumBenefits!$B45&lt;25,Main!$B$32,IF(OptimumBenefits!$B45&lt;30,Main!$B$33,Main!$B$34)))))*OptimumBenefits!$B45</f>
        <v>1.032</v>
      </c>
      <c r="FZ45" s="418">
        <f ca="1">FY45*IF($B45=Salary!$B45,Salary!$I45,"")</f>
        <v>111338.13012696079</v>
      </c>
      <c r="GA45" s="419">
        <f ca="1">IF($B45&lt;Main!$B$10,0,(VLOOKUP(FX45,'Survival Probability'!$A$3:$F$98,6)/(1+Main!$B$5)^(OptimumBenefits!FX45-OptimumBenefits!$A45))*(VLOOKUP(FX45,'Survival Probability'!$A$3:$F$98,3)/VLOOKUP($A45,'Survival Probability'!$A$3:$F$98,3)))</f>
        <v>27.855962623502577</v>
      </c>
      <c r="GB45" s="282">
        <f t="shared" si="70"/>
        <v>0</v>
      </c>
      <c r="GC45" s="200">
        <f t="shared" ref="GC45:IN45" si="2640">GC44</f>
        <v>61</v>
      </c>
      <c r="GD45" s="416">
        <f>IF($B45&lt;Main!$B$10,0,HLOOKUP(GC45,ReplacementRates!$A$3:$BE$59,ReplacementRates!$A44-5,1))*IF(Main!$B$30=1,Main!$B$31,(IF(OptimumBenefits!$B45&lt;20,Main!$B$31,IF(OptimumBenefits!$B45&lt;25,Main!$B$32,IF(OptimumBenefits!$B45&lt;30,Main!$B$33,Main!$B$34)))))*OptimumBenefits!$B45</f>
        <v>1.032</v>
      </c>
      <c r="GE45" s="418">
        <f ca="1">GD45*IF($B45=Salary!$B45,Salary!$I45,"")</f>
        <v>111338.13012696079</v>
      </c>
      <c r="GF45" s="419">
        <f ca="1">IF($B45&lt;Main!$B$10,0,(VLOOKUP(GC45,'Survival Probability'!$A$3:$F$98,6)/(1+Main!$B$5)^(OptimumBenefits!GC45-OptimumBenefits!$A45))*(VLOOKUP(GC45,'Survival Probability'!$A$3:$F$98,3)/VLOOKUP($A45,'Survival Probability'!$A$3:$F$98,3)))</f>
        <v>25.638323691894502</v>
      </c>
      <c r="GG45" s="282">
        <f t="shared" si="72"/>
        <v>0</v>
      </c>
      <c r="GH45" s="200">
        <f t="shared" ref="GH45:IS45" si="2641">GH44</f>
        <v>62</v>
      </c>
      <c r="GI45" s="416">
        <f>IF($B45&lt;Main!$B$10,0,HLOOKUP(GH45,ReplacementRates!$A$3:$BE$59,ReplacementRates!$A44-5,1))*IF(Main!$B$30=1,Main!$B$31,(IF(OptimumBenefits!$B45&lt;20,Main!$B$31,IF(OptimumBenefits!$B45&lt;25,Main!$B$32,IF(OptimumBenefits!$B45&lt;30,Main!$B$33,Main!$B$34)))))*OptimumBenefits!$B45</f>
        <v>1.032</v>
      </c>
      <c r="GJ45" s="418">
        <f ca="1">GI45*IF($B45=Salary!$B45,Salary!$I45,"")</f>
        <v>111338.13012696079</v>
      </c>
      <c r="GK45" s="419">
        <f ca="1">IF($B45&lt;Main!$B$10,0,(VLOOKUP(GH45,'Survival Probability'!$A$3:$F$98,6)/(1+Main!$B$5)^(OptimumBenefits!GH45-OptimumBenefits!$A45))*(VLOOKUP(GH45,'Survival Probability'!$A$3:$F$98,3)/VLOOKUP($A45,'Survival Probability'!$A$3:$F$98,3)))</f>
        <v>23.575962110101347</v>
      </c>
      <c r="GL45" s="282">
        <f t="shared" si="74"/>
        <v>0</v>
      </c>
      <c r="GM45" s="200">
        <f t="shared" ref="GM45:IX45" si="2642">GM44</f>
        <v>63</v>
      </c>
      <c r="GN45" s="416">
        <f>IF($B45&lt;Main!$B$10,0,HLOOKUP(GM45,ReplacementRates!$A$3:$BE$59,ReplacementRates!$A44-5,1))*IF(Main!$B$30=1,Main!$B$31,(IF(OptimumBenefits!$B45&lt;20,Main!$B$31,IF(OptimumBenefits!$B45&lt;25,Main!$B$32,IF(OptimumBenefits!$B45&lt;30,Main!$B$33,Main!$B$34)))))*OptimumBenefits!$B45</f>
        <v>1.032</v>
      </c>
      <c r="GO45" s="418">
        <f ca="1">GN45*IF($B45=Salary!$B45,Salary!$I45,"")</f>
        <v>111338.13012696079</v>
      </c>
      <c r="GP45" s="419">
        <f ca="1">IF($B45&lt;Main!$B$10,0,(VLOOKUP(GM45,'Survival Probability'!$A$3:$F$98,6)/(1+Main!$B$5)^(OptimumBenefits!GM45-OptimumBenefits!$A45))*(VLOOKUP(GM45,'Survival Probability'!$A$3:$F$98,3)/VLOOKUP($A45,'Survival Probability'!$A$3:$F$98,3)))</f>
        <v>21.658674767855373</v>
      </c>
      <c r="GQ45" s="282">
        <f t="shared" si="76"/>
        <v>0</v>
      </c>
      <c r="GR45" s="200">
        <f t="shared" ref="GR45:JC45" si="2643">GR44</f>
        <v>64</v>
      </c>
      <c r="GS45" s="416">
        <f>IF($B45&lt;Main!$B$10,0,HLOOKUP(GR45,ReplacementRates!$A$3:$BE$59,ReplacementRates!$A44-5,1))*IF(Main!$B$30=1,Main!$B$31,(IF(OptimumBenefits!$B45&lt;20,Main!$B$31,IF(OptimumBenefits!$B45&lt;25,Main!$B$32,IF(OptimumBenefits!$B45&lt;30,Main!$B$33,Main!$B$34)))))*OptimumBenefits!$B45</f>
        <v>1.032</v>
      </c>
      <c r="GT45" s="418">
        <f ca="1">GS45*IF($B45=Salary!$B45,Salary!$I45,"")</f>
        <v>111338.13012696079</v>
      </c>
      <c r="GU45" s="419">
        <f ca="1">IF($B45&lt;Main!$B$10,0,(VLOOKUP(GR45,'Survival Probability'!$A$3:$F$98,6)/(1+Main!$B$5)^(OptimumBenefits!GR45-OptimumBenefits!$A45))*(VLOOKUP(GR45,'Survival Probability'!$A$3:$F$98,3)/VLOOKUP($A45,'Survival Probability'!$A$3:$F$98,3)))</f>
        <v>19.876875931719518</v>
      </c>
      <c r="GV45" s="282">
        <f t="shared" si="78"/>
        <v>0</v>
      </c>
      <c r="GW45" s="200">
        <f t="shared" ref="GW45:JH45" si="2644">GW44</f>
        <v>65</v>
      </c>
      <c r="GX45" s="416">
        <f>IF($B45&lt;Main!$B$10,0,HLOOKUP(GW45,ReplacementRates!$A$3:$BE$59,ReplacementRates!$A44-5,1))*IF(Main!$B$30=1,Main!$B$31,(IF(OptimumBenefits!$B45&lt;20,Main!$B$31,IF(OptimumBenefits!$B45&lt;25,Main!$B$32,IF(OptimumBenefits!$B45&lt;30,Main!$B$33,Main!$B$34)))))*OptimumBenefits!$B45</f>
        <v>1.032</v>
      </c>
      <c r="GY45" s="418">
        <f ca="1">GX45*IF($B45=Salary!$B45,Salary!$I45,"")</f>
        <v>111338.13012696079</v>
      </c>
      <c r="GZ45" s="419">
        <f ca="1">IF($B45&lt;Main!$B$10,0,(VLOOKUP(GW45,'Survival Probability'!$A$3:$F$98,6)/(1+Main!$B$5)^(OptimumBenefits!GW45-OptimumBenefits!$A45))*(VLOOKUP(GW45,'Survival Probability'!$A$3:$F$98,3)/VLOOKUP($A45,'Survival Probability'!$A$3:$F$98,3)))</f>
        <v>18.221563077412778</v>
      </c>
      <c r="HA45" s="282">
        <f t="shared" si="80"/>
        <v>0</v>
      </c>
      <c r="HB45" s="200">
        <f t="shared" ref="HB45:JM45" si="2645">HB44</f>
        <v>66</v>
      </c>
      <c r="HC45" s="416">
        <f>IF($B45&lt;Main!$B$10,0,HLOOKUP(HB45,ReplacementRates!$A$3:$BE$59,ReplacementRates!$A44-5,1))*IF(Main!$B$30=1,Main!$B$31,(IF(OptimumBenefits!$B45&lt;20,Main!$B$31,IF(OptimumBenefits!$B45&lt;25,Main!$B$32,IF(OptimumBenefits!$B45&lt;30,Main!$B$33,Main!$B$34)))))*OptimumBenefits!$B45</f>
        <v>1.032</v>
      </c>
      <c r="HD45" s="418">
        <f ca="1">HC45*IF($B45=Salary!$B45,Salary!$I45,"")</f>
        <v>111338.13012696079</v>
      </c>
      <c r="HE45" s="419">
        <f ca="1">IF($B45&lt;Main!$B$10,0,(VLOOKUP(HB45,'Survival Probability'!$A$3:$F$98,6)/(1+Main!$B$5)^(OptimumBenefits!HB45-OptimumBenefits!$A45))*(VLOOKUP(HB45,'Survival Probability'!$A$3:$F$98,3)/VLOOKUP($A45,'Survival Probability'!$A$3:$F$98,3)))</f>
        <v>16.684283850914966</v>
      </c>
      <c r="HF45" s="282">
        <f t="shared" si="82"/>
        <v>0</v>
      </c>
      <c r="HG45" s="200">
        <f t="shared" ref="HG45:JR45" si="2646">HG44</f>
        <v>67</v>
      </c>
      <c r="HH45" s="416">
        <f>IF($B45&lt;Main!$B$10,0,HLOOKUP(HG45,ReplacementRates!$A$3:$BE$59,ReplacementRates!$A44-5,1))*IF(Main!$B$30=1,Main!$B$31,(IF(OptimumBenefits!$B45&lt;20,Main!$B$31,IF(OptimumBenefits!$B45&lt;25,Main!$B$32,IF(OptimumBenefits!$B45&lt;30,Main!$B$33,Main!$B$34)))))*OptimumBenefits!$B45</f>
        <v>1.032</v>
      </c>
      <c r="HI45" s="418">
        <f ca="1">HH45*IF($B45=Salary!$B45,Salary!$I45,"")</f>
        <v>111338.13012696079</v>
      </c>
      <c r="HJ45" s="419">
        <f ca="1">IF($B45&lt;Main!$B$10,0,(VLOOKUP(HG45,'Survival Probability'!$A$3:$F$98,6)/(1+Main!$B$5)^(OptimumBenefits!HG45-OptimumBenefits!$A45))*(VLOOKUP(HG45,'Survival Probability'!$A$3:$F$98,3)/VLOOKUP($A45,'Survival Probability'!$A$3:$F$98,3)))</f>
        <v>15.25711244276614</v>
      </c>
      <c r="HK45" s="282">
        <f t="shared" si="84"/>
        <v>0</v>
      </c>
      <c r="HL45" s="200">
        <f t="shared" ref="HL45:JW45" si="2647">HL44</f>
        <v>68</v>
      </c>
      <c r="HM45" s="416">
        <f>IF($B45&lt;Main!$B$10,0,HLOOKUP(HL45,ReplacementRates!$A$3:$BE$59,ReplacementRates!$A44-5,1))*IF(Main!$B$30=1,Main!$B$31,(IF(OptimumBenefits!$B45&lt;20,Main!$B$31,IF(OptimumBenefits!$B45&lt;25,Main!$B$32,IF(OptimumBenefits!$B45&lt;30,Main!$B$33,Main!$B$34)))))*OptimumBenefits!$B45</f>
        <v>1.032</v>
      </c>
      <c r="HN45" s="418">
        <f ca="1">HM45*IF($B45=Salary!$B45,Salary!$I45,"")</f>
        <v>111338.13012696079</v>
      </c>
      <c r="HO45" s="419">
        <f ca="1">IF($B45&lt;Main!$B$10,0,(VLOOKUP(HL45,'Survival Probability'!$A$3:$F$98,6)/(1+Main!$B$5)^(OptimumBenefits!HL45-OptimumBenefits!$A45))*(VLOOKUP(HL45,'Survival Probability'!$A$3:$F$98,3)/VLOOKUP($A45,'Survival Probability'!$A$3:$F$98,3)))</f>
        <v>13.932548862004763</v>
      </c>
      <c r="HP45" s="282">
        <f t="shared" ca="1" si="86"/>
        <v>1551223.9381981259</v>
      </c>
      <c r="HQ45" s="200">
        <f t="shared" ref="HQ45:KB45" si="2648">HQ44</f>
        <v>69</v>
      </c>
      <c r="HR45" s="416">
        <f>IF($B45&lt;Main!$B$10,0,HLOOKUP(HQ45,ReplacementRates!$A$3:$BE$59,ReplacementRates!$A44-5,1))*IF(Main!$B$30=1,Main!$B$31,(IF(OptimumBenefits!$B45&lt;20,Main!$B$31,IF(OptimumBenefits!$B45&lt;25,Main!$B$32,IF(OptimumBenefits!$B45&lt;30,Main!$B$33,Main!$B$34)))))*OptimumBenefits!$B45</f>
        <v>1.032</v>
      </c>
      <c r="HS45" s="418">
        <f ca="1">HR45*IF($B45=Salary!$B45,Salary!$I45,"")</f>
        <v>111338.13012696079</v>
      </c>
      <c r="HT45" s="419">
        <f ca="1">IF($B45&lt;Main!$B$10,0,(VLOOKUP(HQ45,'Survival Probability'!$A$3:$F$98,6)/(1+Main!$B$5)^(OptimumBenefits!HQ45-OptimumBenefits!$A45))*(VLOOKUP(HQ45,'Survival Probability'!$A$3:$F$98,3)/VLOOKUP($A45,'Survival Probability'!$A$3:$F$98,3)))</f>
        <v>12.70387903929741</v>
      </c>
      <c r="HU45" s="282">
        <f t="shared" ca="1" si="88"/>
        <v>1414426.1375944647</v>
      </c>
      <c r="HV45" s="200">
        <f t="shared" ref="HV45:KG45" si="2649">HV44</f>
        <v>70</v>
      </c>
      <c r="HW45" s="416">
        <f>IF($B45&lt;Main!$B$10,0,HLOOKUP(HV45,ReplacementRates!$A$3:$BE$59,ReplacementRates!$A44-5,1))*IF(Main!$B$30=1,Main!$B$31,(IF(OptimumBenefits!$B45&lt;20,Main!$B$31,IF(OptimumBenefits!$B45&lt;25,Main!$B$32,IF(OptimumBenefits!$B45&lt;30,Main!$B$33,Main!$B$34)))))*OptimumBenefits!$B45</f>
        <v>1.032</v>
      </c>
      <c r="HX45" s="418">
        <f ca="1">HW45*IF($B45=Salary!$B45,Salary!$I45,"")</f>
        <v>111338.13012696079</v>
      </c>
      <c r="HY45" s="419">
        <f ca="1">IF($B45&lt;Main!$B$10,0,(VLOOKUP(HV45,'Survival Probability'!$A$3:$F$98,6)/(1+Main!$B$5)^(OptimumBenefits!HV45-OptimumBenefits!$A45))*(VLOOKUP(HV45,'Survival Probability'!$A$3:$F$98,3)/VLOOKUP($A45,'Survival Probability'!$A$3:$F$98,3)))</f>
        <v>11.564773105617604</v>
      </c>
      <c r="HZ45" s="282">
        <f t="shared" ca="1" si="90"/>
        <v>1287600.2129220294</v>
      </c>
      <c r="IA45" s="200">
        <f t="shared" ref="IA45:KL45" si="2650">IA44</f>
        <v>71</v>
      </c>
      <c r="IB45" s="416">
        <f>IF($B45&lt;Main!$B$10,0,HLOOKUP(IA45,ReplacementRates!$A$3:$BE$59,ReplacementRates!$A44-5,1))*IF(Main!$B$30=1,Main!$B$31,(IF(OptimumBenefits!$B45&lt;20,Main!$B$31,IF(OptimumBenefits!$B45&lt;25,Main!$B$32,IF(OptimumBenefits!$B45&lt;30,Main!$B$33,Main!$B$34)))))*OptimumBenefits!$B45</f>
        <v>1.032</v>
      </c>
      <c r="IC45" s="418">
        <f ca="1">IB45*IF($B45=Salary!$B45,Salary!$I45,"")</f>
        <v>111338.13012696079</v>
      </c>
      <c r="ID45" s="419">
        <f ca="1">IF($B45&lt;Main!$B$10,0,(VLOOKUP(IA45,'Survival Probability'!$A$3:$F$98,6)/(1+Main!$B$5)^(OptimumBenefits!IA45-OptimumBenefits!$A45))*(VLOOKUP(IA45,'Survival Probability'!$A$3:$F$98,3)/VLOOKUP($A45,'Survival Probability'!$A$3:$F$98,3)))</f>
        <v>10.509272660617418</v>
      </c>
      <c r="IE45" s="282">
        <f t="shared" ca="1" si="92"/>
        <v>1170082.7670275336</v>
      </c>
      <c r="IF45" s="200">
        <f t="shared" ref="IF45:KP45" si="2651">IF44</f>
        <v>72</v>
      </c>
      <c r="IG45" s="416">
        <f>IF($B45&lt;Main!$B$10,0,HLOOKUP(IF45,ReplacementRates!$A$3:$BE$59,ReplacementRates!$A44-5,1))*IF(Main!$B$30=1,Main!$B$31,(IF(OptimumBenefits!$B45&lt;20,Main!$B$31,IF(OptimumBenefits!$B45&lt;25,Main!$B$32,IF(OptimumBenefits!$B45&lt;30,Main!$B$33,Main!$B$34)))))*OptimumBenefits!$B45</f>
        <v>1.032</v>
      </c>
      <c r="IH45" s="418">
        <f ca="1">IG45*IF($B45=Salary!$B45,Salary!$I45,"")</f>
        <v>111338.13012696079</v>
      </c>
      <c r="II45" s="419">
        <f ca="1">IF($B45&lt;Main!$B$10,0,(VLOOKUP(IF45,'Survival Probability'!$A$3:$F$98,6)/(1+Main!$B$5)^(OptimumBenefits!IF45-OptimumBenefits!$A45))*(VLOOKUP(IF45,'Survival Probability'!$A$3:$F$98,3)/VLOOKUP($A45,'Survival Probability'!$A$3:$F$98,3)))</f>
        <v>9.5317737838989824</v>
      </c>
      <c r="IJ45" s="282">
        <f t="shared" ca="1" si="94"/>
        <v>1061249.8698924985</v>
      </c>
      <c r="IK45" s="200">
        <f t="shared" ref="IK45:KP45" si="2652">IK44</f>
        <v>73</v>
      </c>
      <c r="IL45" s="416">
        <f>IF($B45&lt;Main!$B$10,0,HLOOKUP(IK45,ReplacementRates!$A$3:$BE$59,ReplacementRates!$A44-5,1))*IF(Main!$B$30=1,Main!$B$31,(IF(OptimumBenefits!$B45&lt;20,Main!$B$31,IF(OptimumBenefits!$B45&lt;25,Main!$B$32,IF(OptimumBenefits!$B45&lt;30,Main!$B$33,Main!$B$34)))))*OptimumBenefits!$B45</f>
        <v>1.032</v>
      </c>
      <c r="IM45" s="418">
        <f ca="1">IL45*IF($B45=Salary!$B45,Salary!$I45,"")</f>
        <v>111338.13012696079</v>
      </c>
      <c r="IN45" s="419">
        <f ca="1">IF($B45&lt;Main!$B$10,0,(VLOOKUP(IK45,'Survival Probability'!$A$3:$F$98,6)/(1+Main!$B$5)^(OptimumBenefits!IK45-OptimumBenefits!$A45))*(VLOOKUP(IK45,'Survival Probability'!$A$3:$F$98,3)/VLOOKUP($A45,'Survival Probability'!$A$3:$F$98,3)))</f>
        <v>8.6274651976631258</v>
      </c>
      <c r="IO45" s="282">
        <f t="shared" ca="1" si="96"/>
        <v>960565.84284324257</v>
      </c>
      <c r="IP45" s="200">
        <f t="shared" ref="IP45:KP45" si="2653">IP44</f>
        <v>74</v>
      </c>
      <c r="IQ45" s="416">
        <f>IF($B45&lt;Main!$B$10,0,HLOOKUP(IP45,ReplacementRates!$A$3:$BE$59,ReplacementRates!$A44-5,1))*IF(Main!$B$30=1,Main!$B$31,(IF(OptimumBenefits!$B45&lt;20,Main!$B$31,IF(OptimumBenefits!$B45&lt;25,Main!$B$32,IF(OptimumBenefits!$B45&lt;30,Main!$B$33,Main!$B$34)))))*OptimumBenefits!$B45</f>
        <v>1.032</v>
      </c>
      <c r="IR45" s="418">
        <f ca="1">IQ45*IF($B45=Salary!$B45,Salary!$I45,"")</f>
        <v>111338.13012696079</v>
      </c>
      <c r="IS45" s="419">
        <f ca="1">IF($B45&lt;Main!$B$10,0,(VLOOKUP(IP45,'Survival Probability'!$A$3:$F$98,6)/(1+Main!$B$5)^(OptimumBenefits!IP45-OptimumBenefits!$A45))*(VLOOKUP(IP45,'Survival Probability'!$A$3:$F$98,3)/VLOOKUP($A45,'Survival Probability'!$A$3:$F$98,3)))</f>
        <v>7.7922660816671137</v>
      </c>
      <c r="IT45" s="282">
        <f t="shared" ca="1" si="98"/>
        <v>867576.33498455596</v>
      </c>
      <c r="IU45" s="200">
        <f t="shared" ref="IU45:KP45" si="2654">IU44</f>
        <v>75</v>
      </c>
      <c r="IV45" s="416">
        <f>IF($B45&lt;Main!$B$10,0,HLOOKUP(IU45,ReplacementRates!$A$3:$BE$59,ReplacementRates!$A44-5,1))*IF(Main!$B$30=1,Main!$B$31,(IF(OptimumBenefits!$B45&lt;20,Main!$B$31,IF(OptimumBenefits!$B45&lt;25,Main!$B$32,IF(OptimumBenefits!$B45&lt;30,Main!$B$33,Main!$B$34)))))*OptimumBenefits!$B45</f>
        <v>1.032</v>
      </c>
      <c r="IW45" s="418">
        <f ca="1">IV45*IF($B45=Salary!$B45,Salary!$I45,"")</f>
        <v>111338.13012696079</v>
      </c>
      <c r="IX45" s="419">
        <f ca="1">IF($B45&lt;Main!$B$10,0,(VLOOKUP(IU45,'Survival Probability'!$A$3:$F$98,6)/(1+Main!$B$5)^(OptimumBenefits!IU45-OptimumBenefits!$A45))*(VLOOKUP(IU45,'Survival Probability'!$A$3:$F$98,3)/VLOOKUP($A45,'Survival Probability'!$A$3:$F$98,3)))</f>
        <v>7.0221675032739714</v>
      </c>
      <c r="IY45" s="282">
        <f t="shared" ca="1" si="100"/>
        <v>781834.99925283284</v>
      </c>
      <c r="IZ45" s="200">
        <f t="shared" ref="IZ45:KP45" si="2655">IZ44</f>
        <v>76</v>
      </c>
      <c r="JA45" s="416">
        <f>IF($B45&lt;Main!$B$10,0,HLOOKUP(IZ45,ReplacementRates!$A$3:$BE$59,ReplacementRates!$A44-5,1))*IF(Main!$B$30=1,Main!$B$31,(IF(OptimumBenefits!$B45&lt;20,Main!$B$31,IF(OptimumBenefits!$B45&lt;25,Main!$B$32,IF(OptimumBenefits!$B45&lt;30,Main!$B$33,Main!$B$34)))))*OptimumBenefits!$B45</f>
        <v>1.032</v>
      </c>
      <c r="JB45" s="418">
        <f ca="1">JA45*IF($B45=Salary!$B45,Salary!$I45,"")</f>
        <v>111338.13012696079</v>
      </c>
      <c r="JC45" s="419">
        <f ca="1">IF($B45&lt;Main!$B$10,0,(VLOOKUP(IZ45,'Survival Probability'!$A$3:$F$98,6)/(1+Main!$B$5)^(OptimumBenefits!IZ45-OptimumBenefits!$A45))*(VLOOKUP(IZ45,'Survival Probability'!$A$3:$F$98,3)/VLOOKUP($A45,'Survival Probability'!$A$3:$F$98,3)))</f>
        <v>6.3132528178035772</v>
      </c>
      <c r="JD45" s="282">
        <f t="shared" ca="1" si="102"/>
        <v>702905.7637530166</v>
      </c>
      <c r="JE45" s="200">
        <f t="shared" ref="JE45:KP45" si="2656">JE44</f>
        <v>77</v>
      </c>
      <c r="JF45" s="416">
        <f>IF($B45&lt;Main!$B$10,0,HLOOKUP(JE45,ReplacementRates!$A$3:$BE$59,ReplacementRates!$A44-5,1))*IF(Main!$B$30=1,Main!$B$31,(IF(OptimumBenefits!$B45&lt;20,Main!$B$31,IF(OptimumBenefits!$B45&lt;25,Main!$B$32,IF(OptimumBenefits!$B45&lt;30,Main!$B$33,Main!$B$34)))))*OptimumBenefits!$B45</f>
        <v>1.032</v>
      </c>
      <c r="JG45" s="418">
        <f ca="1">JF45*IF($B45=Salary!$B45,Salary!$I45,"")</f>
        <v>111338.13012696079</v>
      </c>
      <c r="JH45" s="419">
        <f ca="1">IF($B45&lt;Main!$B$10,0,(VLOOKUP(JE45,'Survival Probability'!$A$3:$F$98,6)/(1+Main!$B$5)^(OptimumBenefits!JE45-OptimumBenefits!$A45))*(VLOOKUP(JE45,'Survival Probability'!$A$3:$F$98,3)/VLOOKUP($A45,'Survival Probability'!$A$3:$F$98,3)))</f>
        <v>5.6617192518821131</v>
      </c>
      <c r="JI45" s="282">
        <f t="shared" ca="1" si="104"/>
        <v>630365.23480836977</v>
      </c>
      <c r="JJ45" s="200">
        <f t="shared" ref="JJ45:KP45" si="2657">JJ44</f>
        <v>78</v>
      </c>
      <c r="JK45" s="416">
        <f>IF($B45&lt;Main!$B$10,0,HLOOKUP(JJ45,ReplacementRates!$A$3:$BE$59,ReplacementRates!$A44-5,1))*IF(Main!$B$30=1,Main!$B$31,(IF(OptimumBenefits!$B45&lt;20,Main!$B$31,IF(OptimumBenefits!$B45&lt;25,Main!$B$32,IF(OptimumBenefits!$B45&lt;30,Main!$B$33,Main!$B$34)))))*OptimumBenefits!$B45</f>
        <v>1.032</v>
      </c>
      <c r="JL45" s="418">
        <f ca="1">JK45*IF($B45=Salary!$B45,Salary!$I45,"")</f>
        <v>111338.13012696079</v>
      </c>
      <c r="JM45" s="419">
        <f ca="1">IF($B45&lt;Main!$B$10,0,(VLOOKUP(JJ45,'Survival Probability'!$A$3:$F$98,6)/(1+Main!$B$5)^(OptimumBenefits!JJ45-OptimumBenefits!$A45))*(VLOOKUP(JJ45,'Survival Probability'!$A$3:$F$98,3)/VLOOKUP($A45,'Survival Probability'!$A$3:$F$98,3)))</f>
        <v>5.0639652377171016</v>
      </c>
      <c r="JN45" s="282">
        <f t="shared" ca="1" si="106"/>
        <v>563812.42059535265</v>
      </c>
      <c r="JO45" s="200">
        <f t="shared" ref="JO45:KP45" si="2658">JO44</f>
        <v>79</v>
      </c>
      <c r="JP45" s="416">
        <f>IF($B45&lt;Main!$B$10,0,HLOOKUP(JO45,ReplacementRates!$A$3:$BE$59,ReplacementRates!$A44-5,1))*IF(Main!$B$30=1,Main!$B$31,(IF(OptimumBenefits!$B45&lt;20,Main!$B$31,IF(OptimumBenefits!$B45&lt;25,Main!$B$32,IF(OptimumBenefits!$B45&lt;30,Main!$B$33,Main!$B$34)))))*OptimumBenefits!$B45</f>
        <v>1.032</v>
      </c>
      <c r="JQ45" s="418">
        <f ca="1">JP45*IF($B45=Salary!$B45,Salary!$I45,"")</f>
        <v>111338.13012696079</v>
      </c>
      <c r="JR45" s="419">
        <f ca="1">IF($B45&lt;Main!$B$10,0,(VLOOKUP(JO45,'Survival Probability'!$A$3:$F$98,6)/(1+Main!$B$5)^(OptimumBenefits!JO45-OptimumBenefits!$A45))*(VLOOKUP(JO45,'Survival Probability'!$A$3:$F$98,3)/VLOOKUP($A45,'Survival Probability'!$A$3:$F$98,3)))</f>
        <v>4.5164825957562131</v>
      </c>
      <c r="JS45" s="282">
        <f t="shared" ca="1" si="108"/>
        <v>502856.72696245892</v>
      </c>
      <c r="JT45" s="200">
        <f t="shared" ref="JT45:KP45" si="2659">JT44</f>
        <v>80</v>
      </c>
      <c r="JU45" s="416">
        <f>IF($B45&lt;Main!$B$10,0,HLOOKUP(JT45,ReplacementRates!$A$3:$BE$59,ReplacementRates!$A44-5,1))*IF(Main!$B$30=1,Main!$B$31,(IF(OptimumBenefits!$B45&lt;20,Main!$B$31,IF(OptimumBenefits!$B45&lt;25,Main!$B$32,IF(OptimumBenefits!$B45&lt;30,Main!$B$33,Main!$B$34)))))*OptimumBenefits!$B45</f>
        <v>1.032</v>
      </c>
      <c r="JV45" s="418">
        <f ca="1">JU45*IF($B45=Salary!$B45,Salary!$I45,"")</f>
        <v>111338.13012696079</v>
      </c>
      <c r="JW45" s="419">
        <f ca="1">IF($B45&lt;Main!$B$10,0,(VLOOKUP(JT45,'Survival Probability'!$A$3:$F$98,6)/(1+Main!$B$5)^(OptimumBenefits!JT45-OptimumBenefits!$A45))*(VLOOKUP(JT45,'Survival Probability'!$A$3:$F$98,3)/VLOOKUP($A45,'Survival Probability'!$A$3:$F$98,3)))</f>
        <v>4.015818094992194</v>
      </c>
      <c r="JX45" s="282">
        <f t="shared" ca="1" si="110"/>
        <v>447113.67762644473</v>
      </c>
      <c r="JY45" s="200">
        <f t="shared" ref="JY45:KP45" si="2660">JY44</f>
        <v>81</v>
      </c>
      <c r="JZ45" s="416">
        <f>IF($B45&lt;Main!$B$10,0,HLOOKUP(JY45,ReplacementRates!$A$3:$BE$59,ReplacementRates!$A44-5,1))*IF(Main!$B$30=1,Main!$B$31,(IF(OptimumBenefits!$B45&lt;20,Main!$B$31,IF(OptimumBenefits!$B45&lt;25,Main!$B$32,IF(OptimumBenefits!$B45&lt;30,Main!$B$33,Main!$B$34)))))*OptimumBenefits!$B45</f>
        <v>1.032</v>
      </c>
      <c r="KA45" s="418">
        <f ca="1">JZ45*IF($B45=Salary!$B45,Salary!$I45,"")</f>
        <v>111338.13012696079</v>
      </c>
      <c r="KB45" s="419">
        <f ca="1">IF($B45&lt;Main!$B$10,0,(VLOOKUP(JY45,'Survival Probability'!$A$3:$F$98,6)/(1+Main!$B$5)^(OptimumBenefits!JY45-OptimumBenefits!$A45))*(VLOOKUP(JY45,'Survival Probability'!$A$3:$F$98,3)/VLOOKUP($A45,'Survival Probability'!$A$3:$F$98,3)))</f>
        <v>3.5587543244164119</v>
      </c>
      <c r="KC45" s="282">
        <f t="shared" ca="1" si="112"/>
        <v>396225.05206175894</v>
      </c>
      <c r="KD45" s="200">
        <f t="shared" ref="KD45:KP45" si="2661">KD44</f>
        <v>82</v>
      </c>
      <c r="KE45" s="416">
        <f>IF($B45&lt;Main!$B$10,0,HLOOKUP(KD45,ReplacementRates!$A$3:$BE$59,ReplacementRates!$A44-5,1))*IF(Main!$B$30=1,Main!$B$31,(IF(OptimumBenefits!$B45&lt;20,Main!$B$31,IF(OptimumBenefits!$B45&lt;25,Main!$B$32,IF(OptimumBenefits!$B45&lt;30,Main!$B$33,Main!$B$34)))))*OptimumBenefits!$B45</f>
        <v>1.032</v>
      </c>
      <c r="KF45" s="418">
        <f ca="1">KE45*IF($B45=Salary!$B45,Salary!$I45,"")</f>
        <v>111338.13012696079</v>
      </c>
      <c r="KG45" s="419">
        <f ca="1">IF($B45&lt;Main!$B$10,0,(VLOOKUP(KD45,'Survival Probability'!$A$3:$F$98,6)/(1+Main!$B$5)^(OptimumBenefits!KD45-OptimumBenefits!$A45))*(VLOOKUP(KD45,'Survival Probability'!$A$3:$F$98,3)/VLOOKUP($A45,'Survival Probability'!$A$3:$F$98,3)))</f>
        <v>3.1422957913834555</v>
      </c>
      <c r="KH45" s="282">
        <f t="shared" ca="1" si="114"/>
        <v>349857.33771845244</v>
      </c>
      <c r="KI45" s="200">
        <f t="shared" ref="KI45:KP45" si="2662">KI44</f>
        <v>83</v>
      </c>
      <c r="KJ45" s="416">
        <f>IF($B45&lt;Main!$B$10,0,HLOOKUP(KI45,ReplacementRates!$A$3:$BE$59,ReplacementRates!$A44-5,1))*IF(Main!$B$30=1,Main!$B$31,(IF(OptimumBenefits!$B45&lt;20,Main!$B$31,IF(OptimumBenefits!$B45&lt;25,Main!$B$32,IF(OptimumBenefits!$B45&lt;30,Main!$B$33,Main!$B$34)))))*OptimumBenefits!$B45</f>
        <v>1.032</v>
      </c>
      <c r="KK45" s="418">
        <f ca="1">KJ45*IF($B45=Salary!$B45,Salary!$I45,"")</f>
        <v>111338.13012696079</v>
      </c>
      <c r="KL45" s="419">
        <f ca="1">IF($B45&lt;Main!$B$10,0,(VLOOKUP(KI45,'Survival Probability'!$A$3:$F$98,6)/(1+Main!$B$5)^(OptimumBenefits!KI45-OptimumBenefits!$A45))*(VLOOKUP(KI45,'Survival Probability'!$A$3:$F$98,3)/VLOOKUP($A45,'Survival Probability'!$A$3:$F$98,3)))</f>
        <v>2.7636518465258146</v>
      </c>
      <c r="KM45" s="282">
        <f t="shared" ca="1" si="116"/>
        <v>307699.82891410665</v>
      </c>
      <c r="KN45" s="200">
        <f t="shared" ref="KN45:KP45" si="2663">KN44</f>
        <v>84</v>
      </c>
      <c r="KO45" s="416">
        <f>IF($B45&lt;Main!$B$10,0,HLOOKUP(KN45,ReplacementRates!$A$3:$BE$59,ReplacementRates!$A44-5,1))*IF(Main!$B$30=1,Main!$B$31,(IF(OptimumBenefits!$B45&lt;20,Main!$B$31,IF(OptimumBenefits!$B45&lt;25,Main!$B$32,IF(OptimumBenefits!$B45&lt;30,Main!$B$33,Main!$B$34)))))*OptimumBenefits!$B45</f>
        <v>1.032</v>
      </c>
      <c r="KP45" s="418">
        <f ca="1">KO45*IF($B45=Salary!$B45,Salary!$I45,"")</f>
        <v>111338.13012696079</v>
      </c>
    </row>
    <row r="46" spans="1:302">
      <c r="A46" s="205">
        <f t="shared" si="178"/>
        <v>69</v>
      </c>
      <c r="B46" s="205">
        <v>44</v>
      </c>
      <c r="C46" s="205">
        <f t="shared" ca="1" si="2249"/>
        <v>69</v>
      </c>
      <c r="D46" s="271">
        <f t="shared" ca="1" si="536"/>
        <v>1601326.9741260188</v>
      </c>
      <c r="E46" s="201">
        <f t="shared" si="179"/>
        <v>25</v>
      </c>
      <c r="F46" s="416">
        <f>IF($B46&lt;Main!$B$10,0,HLOOKUP(E46,ReplacementRates!$A$3:$BE$59,ReplacementRates!$A45-5,1))*IF(Main!$B$30=1,Main!$B$31,(IF(OptimumBenefits!$B46&lt;20,Main!$B$31,IF(OptimumBenefits!$B46&lt;25,Main!$B$32,IF(OptimumBenefits!$B46&lt;30,Main!$B$33,Main!$B$34)))))*OptimumBenefits!$B46</f>
        <v>1.056</v>
      </c>
      <c r="G46" s="418">
        <f ca="1">F46*IF($B46=Salary!$B46,Salary!$I46,"")</f>
        <v>117345.21063613638</v>
      </c>
      <c r="H46" s="419">
        <f ca="1">IF($B46&lt;Main!$B$10,0,(VLOOKUP(E46,'Survival Probability'!$A$3:$F$98,6)/(1+Main!$B$5)^(OptimumBenefits!E46-OptimumBenefits!$A46))*(VLOOKUP(E46,'Survival Probability'!$A$3:$F$98,3)/VLOOKUP($A46,'Survival Probability'!$A$3:$F$98,3)))</f>
        <v>20.628005629857732</v>
      </c>
      <c r="I46" s="282">
        <f t="shared" si="2309"/>
        <v>0</v>
      </c>
      <c r="J46" s="200">
        <f t="shared" ref="J46:N46" si="2664">J45</f>
        <v>26</v>
      </c>
      <c r="K46" s="416">
        <f>IF($B46&lt;Main!$B$10,0,HLOOKUP(J46,ReplacementRates!$A$3:$BE$59,ReplacementRates!$A45-5,1))*IF(Main!$B$30=1,Main!$B$31,(IF(OptimumBenefits!$B46&lt;20,Main!$B$31,IF(OptimumBenefits!$B46&lt;25,Main!$B$32,IF(OptimumBenefits!$B46&lt;30,Main!$B$33,Main!$B$34)))))*OptimumBenefits!$B46</f>
        <v>1.056</v>
      </c>
      <c r="L46" s="418">
        <f ca="1">K46*IF($B46=Salary!$B46,Salary!$I46,"")</f>
        <v>117345.21063613638</v>
      </c>
      <c r="M46" s="419">
        <f ca="1">IF($B46&lt;Main!$B$10,0,(VLOOKUP(J46,'Survival Probability'!$A$3:$F$98,6)/(1+Main!$B$5)^(OptimumBenefits!J46-OptimumBenefits!$A46))*(VLOOKUP(J46,'Survival Probability'!$A$3:$F$98,3)/VLOOKUP($A46,'Survival Probability'!$A$3:$F$98,3)))</f>
        <v>19.2751001984746</v>
      </c>
      <c r="N46" s="282">
        <f t="shared" si="2"/>
        <v>0</v>
      </c>
      <c r="O46" s="200">
        <f t="shared" ref="O46:BZ46" si="2665">O45</f>
        <v>27</v>
      </c>
      <c r="P46" s="416">
        <f>IF($B46&lt;Main!$B$10,0,HLOOKUP(O46,ReplacementRates!$A$3:$BE$59,ReplacementRates!$A45-5,1))*IF(Main!$B$30=1,Main!$B$31,(IF(OptimumBenefits!$B46&lt;20,Main!$B$31,IF(OptimumBenefits!$B46&lt;25,Main!$B$32,IF(OptimumBenefits!$B46&lt;30,Main!$B$33,Main!$B$34)))))*OptimumBenefits!$B46</f>
        <v>1.056</v>
      </c>
      <c r="Q46" s="418">
        <f ca="1">P46*IF($B46=Salary!$B46,Salary!$I46,"")</f>
        <v>117345.21063613638</v>
      </c>
      <c r="R46" s="419">
        <f ca="1">IF($B46&lt;Main!$B$10,0,(VLOOKUP(O46,'Survival Probability'!$A$3:$F$98,6)/(1+Main!$B$5)^(OptimumBenefits!O46-OptimumBenefits!$A46))*(VLOOKUP(O46,'Survival Probability'!$A$3:$F$98,3)/VLOOKUP($A46,'Survival Probability'!$A$3:$F$98,3)))</f>
        <v>18.010665981743305</v>
      </c>
      <c r="S46" s="282">
        <f t="shared" si="4"/>
        <v>0</v>
      </c>
      <c r="T46" s="200">
        <f t="shared" ref="T46:CE46" si="2666">T45</f>
        <v>28</v>
      </c>
      <c r="U46" s="416">
        <f>IF($B46&lt;Main!$B$10,0,HLOOKUP(T46,ReplacementRates!$A$3:$BE$59,ReplacementRates!$A45-5,1))*IF(Main!$B$30=1,Main!$B$31,(IF(OptimumBenefits!$B46&lt;20,Main!$B$31,IF(OptimumBenefits!$B46&lt;25,Main!$B$32,IF(OptimumBenefits!$B46&lt;30,Main!$B$33,Main!$B$34)))))*OptimumBenefits!$B46</f>
        <v>1.056</v>
      </c>
      <c r="V46" s="418">
        <f ca="1">U46*IF($B46=Salary!$B46,Salary!$I46,"")</f>
        <v>117345.21063613638</v>
      </c>
      <c r="W46" s="419">
        <f ca="1">IF($B46&lt;Main!$B$10,0,(VLOOKUP(T46,'Survival Probability'!$A$3:$F$98,6)/(1+Main!$B$5)^(OptimumBenefits!T46-OptimumBenefits!$A46))*(VLOOKUP(T46,'Survival Probability'!$A$3:$F$98,3)/VLOOKUP($A46,'Survival Probability'!$A$3:$F$98,3)))</f>
        <v>16.828929229865373</v>
      </c>
      <c r="X46" s="282">
        <f t="shared" si="6"/>
        <v>0</v>
      </c>
      <c r="Y46" s="200">
        <f t="shared" ref="Y46:CJ46" si="2667">Y45</f>
        <v>29</v>
      </c>
      <c r="Z46" s="416">
        <f>IF($B46&lt;Main!$B$10,0,HLOOKUP(Y46,ReplacementRates!$A$3:$BE$59,ReplacementRates!$A45-5,1))*IF(Main!$B$30=1,Main!$B$31,(IF(OptimumBenefits!$B46&lt;20,Main!$B$31,IF(OptimumBenefits!$B46&lt;25,Main!$B$32,IF(OptimumBenefits!$B46&lt;30,Main!$B$33,Main!$B$34)))))*OptimumBenefits!$B46</f>
        <v>1.056</v>
      </c>
      <c r="AA46" s="418">
        <f ca="1">Z46*IF($B46=Salary!$B46,Salary!$I46,"")</f>
        <v>117345.21063613638</v>
      </c>
      <c r="AB46" s="419">
        <f ca="1">IF($B46&lt;Main!$B$10,0,(VLOOKUP(Y46,'Survival Probability'!$A$3:$F$98,6)/(1+Main!$B$5)^(OptimumBenefits!Y46-OptimumBenefits!$A46))*(VLOOKUP(Y46,'Survival Probability'!$A$3:$F$98,3)/VLOOKUP($A46,'Survival Probability'!$A$3:$F$98,3)))</f>
        <v>15.724494081720549</v>
      </c>
      <c r="AC46" s="282">
        <f t="shared" si="8"/>
        <v>0</v>
      </c>
      <c r="AD46" s="200">
        <f t="shared" ref="AD46:CO46" si="2668">AD45</f>
        <v>30</v>
      </c>
      <c r="AE46" s="416">
        <f>IF($B46&lt;Main!$B$10,0,HLOOKUP(AD46,ReplacementRates!$A$3:$BE$59,ReplacementRates!$A45-5,1))*IF(Main!$B$30=1,Main!$B$31,(IF(OptimumBenefits!$B46&lt;20,Main!$B$31,IF(OptimumBenefits!$B46&lt;25,Main!$B$32,IF(OptimumBenefits!$B46&lt;30,Main!$B$33,Main!$B$34)))))*OptimumBenefits!$B46</f>
        <v>1.056</v>
      </c>
      <c r="AF46" s="418">
        <f ca="1">AE46*IF($B46=Salary!$B46,Salary!$I46,"")</f>
        <v>117345.21063613638</v>
      </c>
      <c r="AG46" s="419">
        <f ca="1">IF($B46&lt;Main!$B$10,0,(VLOOKUP(AD46,'Survival Probability'!$A$3:$F$98,6)/(1+Main!$B$5)^(OptimumBenefits!AD46-OptimumBenefits!$A46))*(VLOOKUP(AD46,'Survival Probability'!$A$3:$F$98,3)/VLOOKUP($A46,'Survival Probability'!$A$3:$F$98,3)))</f>
        <v>14.69231818590425</v>
      </c>
      <c r="AH46" s="282">
        <f t="shared" si="10"/>
        <v>0</v>
      </c>
      <c r="AI46" s="200">
        <f t="shared" ref="AI46:CT46" si="2669">AI45</f>
        <v>31</v>
      </c>
      <c r="AJ46" s="416">
        <f>IF($B46&lt;Main!$B$10,0,HLOOKUP(AI46,ReplacementRates!$A$3:$BE$59,ReplacementRates!$A45-5,1))*IF(Main!$B$30=1,Main!$B$31,(IF(OptimumBenefits!$B46&lt;20,Main!$B$31,IF(OptimumBenefits!$B46&lt;25,Main!$B$32,IF(OptimumBenefits!$B46&lt;30,Main!$B$33,Main!$B$34)))))*OptimumBenefits!$B46</f>
        <v>1.056</v>
      </c>
      <c r="AK46" s="418">
        <f ca="1">AJ46*IF($B46=Salary!$B46,Salary!$I46,"")</f>
        <v>117345.21063613638</v>
      </c>
      <c r="AL46" s="419">
        <f ca="1">IF($B46&lt;Main!$B$10,0,(VLOOKUP(AI46,'Survival Probability'!$A$3:$F$98,6)/(1+Main!$B$5)^(OptimumBenefits!AI46-OptimumBenefits!$A46))*(VLOOKUP(AI46,'Survival Probability'!$A$3:$F$98,3)/VLOOKUP($A46,'Survival Probability'!$A$3:$F$98,3)))</f>
        <v>13.727690605488291</v>
      </c>
      <c r="AM46" s="282">
        <f t="shared" si="12"/>
        <v>0</v>
      </c>
      <c r="AN46" s="200">
        <f t="shared" ref="AN46:CY46" si="2670">AN45</f>
        <v>32</v>
      </c>
      <c r="AO46" s="416">
        <f>IF($B46&lt;Main!$B$10,0,HLOOKUP(AN46,ReplacementRates!$A$3:$BE$59,ReplacementRates!$A45-5,1))*IF(Main!$B$30=1,Main!$B$31,(IF(OptimumBenefits!$B46&lt;20,Main!$B$31,IF(OptimumBenefits!$B46&lt;25,Main!$B$32,IF(OptimumBenefits!$B46&lt;30,Main!$B$33,Main!$B$34)))))*OptimumBenefits!$B46</f>
        <v>1.056</v>
      </c>
      <c r="AP46" s="418">
        <f ca="1">AO46*IF($B46=Salary!$B46,Salary!$I46,"")</f>
        <v>117345.21063613638</v>
      </c>
      <c r="AQ46" s="419">
        <f ca="1">IF($B46&lt;Main!$B$10,0,(VLOOKUP(AN46,'Survival Probability'!$A$3:$F$98,6)/(1+Main!$B$5)^(OptimumBenefits!AN46-OptimumBenefits!$A46))*(VLOOKUP(AN46,'Survival Probability'!$A$3:$F$98,3)/VLOOKUP($A46,'Survival Probability'!$A$3:$F$98,3)))</f>
        <v>12.82613704672981</v>
      </c>
      <c r="AR46" s="282">
        <f t="shared" si="14"/>
        <v>0</v>
      </c>
      <c r="AS46" s="200">
        <f t="shared" ref="AS46:DD46" si="2671">AS45</f>
        <v>33</v>
      </c>
      <c r="AT46" s="416">
        <f>IF($B46&lt;Main!$B$10,0,HLOOKUP(AS46,ReplacementRates!$A$3:$BE$59,ReplacementRates!$A45-5,1))*IF(Main!$B$30=1,Main!$B$31,(IF(OptimumBenefits!$B46&lt;20,Main!$B$31,IF(OptimumBenefits!$B46&lt;25,Main!$B$32,IF(OptimumBenefits!$B46&lt;30,Main!$B$33,Main!$B$34)))))*OptimumBenefits!$B46</f>
        <v>1.056</v>
      </c>
      <c r="AU46" s="418">
        <f ca="1">AT46*IF($B46=Salary!$B46,Salary!$I46,"")</f>
        <v>117345.21063613638</v>
      </c>
      <c r="AV46" s="419">
        <f ca="1">IF($B46&lt;Main!$B$10,0,(VLOOKUP(AS46,'Survival Probability'!$A$3:$F$98,6)/(1+Main!$B$5)^(OptimumBenefits!AS46-OptimumBenefits!$A46))*(VLOOKUP(AS46,'Survival Probability'!$A$3:$F$98,3)/VLOOKUP($A46,'Survival Probability'!$A$3:$F$98,3)))</f>
        <v>11.983559377581406</v>
      </c>
      <c r="AW46" s="282">
        <f t="shared" si="16"/>
        <v>0</v>
      </c>
      <c r="AX46" s="200">
        <f t="shared" ref="AX46:DI46" si="2672">AX45</f>
        <v>34</v>
      </c>
      <c r="AY46" s="416">
        <f>IF($B46&lt;Main!$B$10,0,HLOOKUP(AX46,ReplacementRates!$A$3:$BE$59,ReplacementRates!$A45-5,1))*IF(Main!$B$30=1,Main!$B$31,(IF(OptimumBenefits!$B46&lt;20,Main!$B$31,IF(OptimumBenefits!$B46&lt;25,Main!$B$32,IF(OptimumBenefits!$B46&lt;30,Main!$B$33,Main!$B$34)))))*OptimumBenefits!$B46</f>
        <v>1.056</v>
      </c>
      <c r="AZ46" s="418">
        <f ca="1">AY46*IF($B46=Salary!$B46,Salary!$I46,"")</f>
        <v>117345.21063613638</v>
      </c>
      <c r="BA46" s="419">
        <f ca="1">IF($B46&lt;Main!$B$10,0,(VLOOKUP(AX46,'Survival Probability'!$A$3:$F$98,6)/(1+Main!$B$5)^(OptimumBenefits!AX46-OptimumBenefits!$A46))*(VLOOKUP(AX46,'Survival Probability'!$A$3:$F$98,3)/VLOOKUP($A46,'Survival Probability'!$A$3:$F$98,3)))</f>
        <v>11.196124801000636</v>
      </c>
      <c r="BB46" s="282">
        <f t="shared" si="18"/>
        <v>0</v>
      </c>
      <c r="BC46" s="200">
        <f t="shared" ref="BC46:DN46" si="2673">BC45</f>
        <v>35</v>
      </c>
      <c r="BD46" s="416">
        <f>IF($B46&lt;Main!$B$10,0,HLOOKUP(BC46,ReplacementRates!$A$3:$BE$59,ReplacementRates!$A45-5,1))*IF(Main!$B$30=1,Main!$B$31,(IF(OptimumBenefits!$B46&lt;20,Main!$B$31,IF(OptimumBenefits!$B46&lt;25,Main!$B$32,IF(OptimumBenefits!$B46&lt;30,Main!$B$33,Main!$B$34)))))*OptimumBenefits!$B46</f>
        <v>1.056</v>
      </c>
      <c r="BE46" s="418">
        <f ca="1">BD46*IF($B46=Salary!$B46,Salary!$I46,"")</f>
        <v>117345.21063613638</v>
      </c>
      <c r="BF46" s="419">
        <f ca="1">IF($B46&lt;Main!$B$10,0,(VLOOKUP(BC46,'Survival Probability'!$A$3:$F$98,6)/(1+Main!$B$5)^(OptimumBenefits!BC46-OptimumBenefits!$A46))*(VLOOKUP(BC46,'Survival Probability'!$A$3:$F$98,3)/VLOOKUP($A46,'Survival Probability'!$A$3:$F$98,3)))</f>
        <v>10.460254914182965</v>
      </c>
      <c r="BG46" s="282">
        <f t="shared" si="20"/>
        <v>0</v>
      </c>
      <c r="BH46" s="200">
        <f t="shared" ref="BH46:DS46" si="2674">BH45</f>
        <v>36</v>
      </c>
      <c r="BI46" s="416">
        <f>IF($B46&lt;Main!$B$10,0,HLOOKUP(BH46,ReplacementRates!$A$3:$BE$59,ReplacementRates!$A45-5,1))*IF(Main!$B$30=1,Main!$B$31,(IF(OptimumBenefits!$B46&lt;20,Main!$B$31,IF(OptimumBenefits!$B46&lt;25,Main!$B$32,IF(OptimumBenefits!$B46&lt;30,Main!$B$33,Main!$B$34)))))*OptimumBenefits!$B46</f>
        <v>1.056</v>
      </c>
      <c r="BJ46" s="418">
        <f ca="1">BI46*IF($B46=Salary!$B46,Salary!$I46,"")</f>
        <v>117345.21063613638</v>
      </c>
      <c r="BK46" s="419">
        <f ca="1">IF($B46&lt;Main!$B$10,0,(VLOOKUP(BH46,'Survival Probability'!$A$3:$F$98,6)/(1+Main!$B$5)^(OptimumBenefits!BH46-OptimumBenefits!$A46))*(VLOOKUP(BH46,'Survival Probability'!$A$3:$F$98,3)/VLOOKUP($A46,'Survival Probability'!$A$3:$F$98,3)))</f>
        <v>9.7726029233241594</v>
      </c>
      <c r="BL46" s="282">
        <f t="shared" si="22"/>
        <v>0</v>
      </c>
      <c r="BM46" s="200">
        <f t="shared" ref="BM46:DX46" si="2675">BM45</f>
        <v>37</v>
      </c>
      <c r="BN46" s="416">
        <f>IF($B46&lt;Main!$B$10,0,HLOOKUP(BM46,ReplacementRates!$A$3:$BE$59,ReplacementRates!$A45-5,1))*IF(Main!$B$30=1,Main!$B$31,(IF(OptimumBenefits!$B46&lt;20,Main!$B$31,IF(OptimumBenefits!$B46&lt;25,Main!$B$32,IF(OptimumBenefits!$B46&lt;30,Main!$B$33,Main!$B$34)))))*OptimumBenefits!$B46</f>
        <v>1.056</v>
      </c>
      <c r="BO46" s="418">
        <f ca="1">BN46*IF($B46=Salary!$B46,Salary!$I46,"")</f>
        <v>117345.21063613638</v>
      </c>
      <c r="BP46" s="419">
        <f ca="1">IF($B46&lt;Main!$B$10,0,(VLOOKUP(BM46,'Survival Probability'!$A$3:$F$98,6)/(1+Main!$B$5)^(OptimumBenefits!BM46-OptimumBenefits!$A46))*(VLOOKUP(BM46,'Survival Probability'!$A$3:$F$98,3)/VLOOKUP($A46,'Survival Probability'!$A$3:$F$98,3)))</f>
        <v>9.1299413441058679</v>
      </c>
      <c r="BQ46" s="282">
        <f t="shared" si="24"/>
        <v>0</v>
      </c>
      <c r="BR46" s="200">
        <f t="shared" ref="BR46:EC46" si="2676">BR45</f>
        <v>38</v>
      </c>
      <c r="BS46" s="416">
        <f>IF($B46&lt;Main!$B$10,0,HLOOKUP(BR46,ReplacementRates!$A$3:$BE$59,ReplacementRates!$A45-5,1))*IF(Main!$B$30=1,Main!$B$31,(IF(OptimumBenefits!$B46&lt;20,Main!$B$31,IF(OptimumBenefits!$B46&lt;25,Main!$B$32,IF(OptimumBenefits!$B46&lt;30,Main!$B$33,Main!$B$34)))))*OptimumBenefits!$B46</f>
        <v>1.056</v>
      </c>
      <c r="BT46" s="418">
        <f ca="1">BS46*IF($B46=Salary!$B46,Salary!$I46,"")</f>
        <v>117345.21063613638</v>
      </c>
      <c r="BU46" s="419">
        <f ca="1">IF($B46&lt;Main!$B$10,0,(VLOOKUP(BR46,'Survival Probability'!$A$3:$F$98,6)/(1+Main!$B$5)^(OptimumBenefits!BR46-OptimumBenefits!$A46))*(VLOOKUP(BR46,'Survival Probability'!$A$3:$F$98,3)/VLOOKUP($A46,'Survival Probability'!$A$3:$F$98,3)))</f>
        <v>8.5293652167616667</v>
      </c>
      <c r="BV46" s="282">
        <f t="shared" si="26"/>
        <v>0</v>
      </c>
      <c r="BW46" s="200">
        <f t="shared" ref="BW46:EH46" si="2677">BW45</f>
        <v>39</v>
      </c>
      <c r="BX46" s="416">
        <f>IF($B46&lt;Main!$B$10,0,HLOOKUP(BW46,ReplacementRates!$A$3:$BE$59,ReplacementRates!$A45-5,1))*IF(Main!$B$30=1,Main!$B$31,(IF(OptimumBenefits!$B46&lt;20,Main!$B$31,IF(OptimumBenefits!$B46&lt;25,Main!$B$32,IF(OptimumBenefits!$B46&lt;30,Main!$B$33,Main!$B$34)))))*OptimumBenefits!$B46</f>
        <v>1.056</v>
      </c>
      <c r="BY46" s="418">
        <f ca="1">BX46*IF($B46=Salary!$B46,Salary!$I46,"")</f>
        <v>117345.21063613638</v>
      </c>
      <c r="BZ46" s="419">
        <f ca="1">IF($B46&lt;Main!$B$10,0,(VLOOKUP(BW46,'Survival Probability'!$A$3:$F$98,6)/(1+Main!$B$5)^(OptimumBenefits!BW46-OptimumBenefits!$A46))*(VLOOKUP(BW46,'Survival Probability'!$A$3:$F$98,3)/VLOOKUP($A46,'Survival Probability'!$A$3:$F$98,3)))</f>
        <v>7.968153374885893</v>
      </c>
      <c r="CA46" s="282">
        <f t="shared" si="28"/>
        <v>0</v>
      </c>
      <c r="CB46" s="200">
        <f t="shared" ref="CB46:EM46" si="2678">CB45</f>
        <v>40</v>
      </c>
      <c r="CC46" s="416">
        <f>IF($B46&lt;Main!$B$10,0,HLOOKUP(CB46,ReplacementRates!$A$3:$BE$59,ReplacementRates!$A45-5,1))*IF(Main!$B$30=1,Main!$B$31,(IF(OptimumBenefits!$B46&lt;20,Main!$B$31,IF(OptimumBenefits!$B46&lt;25,Main!$B$32,IF(OptimumBenefits!$B46&lt;30,Main!$B$33,Main!$B$34)))))*OptimumBenefits!$B46</f>
        <v>1.056</v>
      </c>
      <c r="CD46" s="418">
        <f ca="1">CC46*IF($B46=Salary!$B46,Salary!$I46,"")</f>
        <v>117345.21063613638</v>
      </c>
      <c r="CE46" s="419">
        <f ca="1">IF($B46&lt;Main!$B$10,0,(VLOOKUP(CB46,'Survival Probability'!$A$3:$F$98,6)/(1+Main!$B$5)^(OptimumBenefits!CB46-OptimumBenefits!$A46))*(VLOOKUP(CB46,'Survival Probability'!$A$3:$F$98,3)/VLOOKUP($A46,'Survival Probability'!$A$3:$F$98,3)))</f>
        <v>7.443754667480607</v>
      </c>
      <c r="CF46" s="282">
        <f t="shared" si="30"/>
        <v>0</v>
      </c>
      <c r="CG46" s="200">
        <f t="shared" ref="CG46:ER46" si="2679">CG45</f>
        <v>41</v>
      </c>
      <c r="CH46" s="416">
        <f>IF($B46&lt;Main!$B$10,0,HLOOKUP(CG46,ReplacementRates!$A$3:$BE$59,ReplacementRates!$A45-5,1))*IF(Main!$B$30=1,Main!$B$31,(IF(OptimumBenefits!$B46&lt;20,Main!$B$31,IF(OptimumBenefits!$B46&lt;25,Main!$B$32,IF(OptimumBenefits!$B46&lt;30,Main!$B$33,Main!$B$34)))))*OptimumBenefits!$B46</f>
        <v>1.056</v>
      </c>
      <c r="CI46" s="418">
        <f ca="1">CH46*IF($B46=Salary!$B46,Salary!$I46,"")</f>
        <v>117345.21063613638</v>
      </c>
      <c r="CJ46" s="419">
        <f ca="1">IF($B46&lt;Main!$B$10,0,(VLOOKUP(CG46,'Survival Probability'!$A$3:$F$98,6)/(1+Main!$B$5)^(OptimumBenefits!CG46-OptimumBenefits!$A46))*(VLOOKUP(CG46,'Survival Probability'!$A$3:$F$98,3)/VLOOKUP($A46,'Survival Probability'!$A$3:$F$98,3)))</f>
        <v>6.9537807049367233</v>
      </c>
      <c r="CK46" s="282">
        <f t="shared" si="32"/>
        <v>0</v>
      </c>
      <c r="CL46" s="200">
        <f t="shared" ref="CL46:EW46" si="2680">CL45</f>
        <v>42</v>
      </c>
      <c r="CM46" s="416">
        <f>IF($B46&lt;Main!$B$10,0,HLOOKUP(CL46,ReplacementRates!$A$3:$BE$59,ReplacementRates!$A45-5,1))*IF(Main!$B$30=1,Main!$B$31,(IF(OptimumBenefits!$B46&lt;20,Main!$B$31,IF(OptimumBenefits!$B46&lt;25,Main!$B$32,IF(OptimumBenefits!$B46&lt;30,Main!$B$33,Main!$B$34)))))*OptimumBenefits!$B46</f>
        <v>1.056</v>
      </c>
      <c r="CN46" s="418">
        <f ca="1">CM46*IF($B46=Salary!$B46,Salary!$I46,"")</f>
        <v>117345.21063613638</v>
      </c>
      <c r="CO46" s="419">
        <f ca="1">IF($B46&lt;Main!$B$10,0,(VLOOKUP(CL46,'Survival Probability'!$A$3:$F$98,6)/(1+Main!$B$5)^(OptimumBenefits!CL46-OptimumBenefits!$A46))*(VLOOKUP(CL46,'Survival Probability'!$A$3:$F$98,3)/VLOOKUP($A46,'Survival Probability'!$A$3:$F$98,3)))</f>
        <v>6.4957703012754848</v>
      </c>
      <c r="CP46" s="282">
        <f t="shared" si="34"/>
        <v>0</v>
      </c>
      <c r="CQ46" s="200">
        <f t="shared" ref="CQ46:FB46" si="2681">CQ45</f>
        <v>43</v>
      </c>
      <c r="CR46" s="416">
        <f>IF($B46&lt;Main!$B$10,0,HLOOKUP(CQ46,ReplacementRates!$A$3:$BE$59,ReplacementRates!$A45-5,1))*IF(Main!$B$30=1,Main!$B$31,(IF(OptimumBenefits!$B46&lt;20,Main!$B$31,IF(OptimumBenefits!$B46&lt;25,Main!$B$32,IF(OptimumBenefits!$B46&lt;30,Main!$B$33,Main!$B$34)))))*OptimumBenefits!$B46</f>
        <v>1.056</v>
      </c>
      <c r="CS46" s="418">
        <f ca="1">CR46*IF($B46=Salary!$B46,Salary!$I46,"")</f>
        <v>117345.21063613638</v>
      </c>
      <c r="CT46" s="419">
        <f ca="1">IF($B46&lt;Main!$B$10,0,(VLOOKUP(CQ46,'Survival Probability'!$A$3:$F$98,6)/(1+Main!$B$5)^(OptimumBenefits!CQ46-OptimumBenefits!$A46))*(VLOOKUP(CQ46,'Survival Probability'!$A$3:$F$98,3)/VLOOKUP($A46,'Survival Probability'!$A$3:$F$98,3)))</f>
        <v>6.0676805291965552</v>
      </c>
      <c r="CU46" s="282">
        <f t="shared" si="36"/>
        <v>0</v>
      </c>
      <c r="CV46" s="200">
        <f t="shared" ref="CV46:FG46" si="2682">CV45</f>
        <v>44</v>
      </c>
      <c r="CW46" s="416">
        <f>IF($B46&lt;Main!$B$10,0,HLOOKUP(CV46,ReplacementRates!$A$3:$BE$59,ReplacementRates!$A45-5,1))*IF(Main!$B$30=1,Main!$B$31,(IF(OptimumBenefits!$B46&lt;20,Main!$B$31,IF(OptimumBenefits!$B46&lt;25,Main!$B$32,IF(OptimumBenefits!$B46&lt;30,Main!$B$33,Main!$B$34)))))*OptimumBenefits!$B46</f>
        <v>1.056</v>
      </c>
      <c r="CX46" s="418">
        <f ca="1">CW46*IF($B46=Salary!$B46,Salary!$I46,"")</f>
        <v>117345.21063613638</v>
      </c>
      <c r="CY46" s="419">
        <f ca="1">IF($B46&lt;Main!$B$10,0,(VLOOKUP(CV46,'Survival Probability'!$A$3:$F$98,6)/(1+Main!$B$5)^(OptimumBenefits!CV46-OptimumBenefits!$A46))*(VLOOKUP(CV46,'Survival Probability'!$A$3:$F$98,3)/VLOOKUP($A46,'Survival Probability'!$A$3:$F$98,3)))</f>
        <v>5.6675902498533883</v>
      </c>
      <c r="CZ46" s="282">
        <f t="shared" si="38"/>
        <v>0</v>
      </c>
      <c r="DA46" s="200">
        <f t="shared" ref="DA46:FL46" si="2683">DA45</f>
        <v>45</v>
      </c>
      <c r="DB46" s="416">
        <f>IF($B46&lt;Main!$B$10,0,HLOOKUP(DA46,ReplacementRates!$A$3:$BE$59,ReplacementRates!$A45-5,1))*IF(Main!$B$30=1,Main!$B$31,(IF(OptimumBenefits!$B46&lt;20,Main!$B$31,IF(OptimumBenefits!$B46&lt;25,Main!$B$32,IF(OptimumBenefits!$B46&lt;30,Main!$B$33,Main!$B$34)))))*OptimumBenefits!$B46</f>
        <v>1.056</v>
      </c>
      <c r="DC46" s="418">
        <f ca="1">DB46*IF($B46=Salary!$B46,Salary!$I46,"")</f>
        <v>117345.21063613638</v>
      </c>
      <c r="DD46" s="419">
        <f ca="1">IF($B46&lt;Main!$B$10,0,(VLOOKUP(DA46,'Survival Probability'!$A$3:$F$98,6)/(1+Main!$B$5)^(OptimumBenefits!DA46-OptimumBenefits!$A46))*(VLOOKUP(DA46,'Survival Probability'!$A$3:$F$98,3)/VLOOKUP($A46,'Survival Probability'!$A$3:$F$98,3)))</f>
        <v>96.13170909184268</v>
      </c>
      <c r="DE46" s="282">
        <f t="shared" si="40"/>
        <v>0</v>
      </c>
      <c r="DF46" s="200">
        <f t="shared" ref="DF46:FQ46" si="2684">DF45</f>
        <v>46</v>
      </c>
      <c r="DG46" s="416">
        <f>IF($B46&lt;Main!$B$10,0,HLOOKUP(DF46,ReplacementRates!$A$3:$BE$59,ReplacementRates!$A45-5,1))*IF(Main!$B$30=1,Main!$B$31,(IF(OptimumBenefits!$B46&lt;20,Main!$B$31,IF(OptimumBenefits!$B46&lt;25,Main!$B$32,IF(OptimumBenefits!$B46&lt;30,Main!$B$33,Main!$B$34)))))*OptimumBenefits!$B46</f>
        <v>1.056</v>
      </c>
      <c r="DH46" s="418">
        <f ca="1">DG46*IF($B46=Salary!$B46,Salary!$I46,"")</f>
        <v>117345.21063613638</v>
      </c>
      <c r="DI46" s="419">
        <f ca="1">IF($B46&lt;Main!$B$10,0,(VLOOKUP(DF46,'Survival Probability'!$A$3:$F$98,6)/(1+Main!$B$5)^(OptimumBenefits!DF46-OptimumBenefits!$A46))*(VLOOKUP(DF46,'Survival Probability'!$A$3:$F$98,3)/VLOOKUP($A46,'Survival Probability'!$A$3:$F$98,3)))</f>
        <v>89.231842394123944</v>
      </c>
      <c r="DJ46" s="282">
        <f t="shared" si="42"/>
        <v>0</v>
      </c>
      <c r="DK46" s="200">
        <f t="shared" ref="DK46:FV46" si="2685">DK45</f>
        <v>47</v>
      </c>
      <c r="DL46" s="416">
        <f>IF($B46&lt;Main!$B$10,0,HLOOKUP(DK46,ReplacementRates!$A$3:$BE$59,ReplacementRates!$A45-5,1))*IF(Main!$B$30=1,Main!$B$31,(IF(OptimumBenefits!$B46&lt;20,Main!$B$31,IF(OptimumBenefits!$B46&lt;25,Main!$B$32,IF(OptimumBenefits!$B46&lt;30,Main!$B$33,Main!$B$34)))))*OptimumBenefits!$B46</f>
        <v>1.056</v>
      </c>
      <c r="DM46" s="418">
        <f ca="1">DL46*IF($B46=Salary!$B46,Salary!$I46,"")</f>
        <v>117345.21063613638</v>
      </c>
      <c r="DN46" s="419">
        <f ca="1">IF($B46&lt;Main!$B$10,0,(VLOOKUP(DK46,'Survival Probability'!$A$3:$F$98,6)/(1+Main!$B$5)^(OptimumBenefits!DK46-OptimumBenefits!$A46))*(VLOOKUP(DK46,'Survival Probability'!$A$3:$F$98,3)/VLOOKUP($A46,'Survival Probability'!$A$3:$F$98,3)))</f>
        <v>82.797200264410762</v>
      </c>
      <c r="DO46" s="282">
        <f t="shared" si="44"/>
        <v>0</v>
      </c>
      <c r="DP46" s="200">
        <f t="shared" ref="DP46:GA46" si="2686">DP45</f>
        <v>48</v>
      </c>
      <c r="DQ46" s="416">
        <f>IF($B46&lt;Main!$B$10,0,HLOOKUP(DP46,ReplacementRates!$A$3:$BE$59,ReplacementRates!$A45-5,1))*IF(Main!$B$30=1,Main!$B$31,(IF(OptimumBenefits!$B46&lt;20,Main!$B$31,IF(OptimumBenefits!$B46&lt;25,Main!$B$32,IF(OptimumBenefits!$B46&lt;30,Main!$B$33,Main!$B$34)))))*OptimumBenefits!$B46</f>
        <v>1.056</v>
      </c>
      <c r="DR46" s="418">
        <f ca="1">DQ46*IF($B46=Salary!$B46,Salary!$I46,"")</f>
        <v>117345.21063613638</v>
      </c>
      <c r="DS46" s="419">
        <f ca="1">IF($B46&lt;Main!$B$10,0,(VLOOKUP(DP46,'Survival Probability'!$A$3:$F$98,6)/(1+Main!$B$5)^(OptimumBenefits!DP46-OptimumBenefits!$A46))*(VLOOKUP(DP46,'Survival Probability'!$A$3:$F$98,3)/VLOOKUP($A46,'Survival Probability'!$A$3:$F$98,3)))</f>
        <v>76.797160029868621</v>
      </c>
      <c r="DT46" s="282">
        <f t="shared" si="46"/>
        <v>0</v>
      </c>
      <c r="DU46" s="200">
        <f t="shared" ref="DU46:GF46" si="2687">DU45</f>
        <v>49</v>
      </c>
      <c r="DV46" s="416">
        <f>IF($B46&lt;Main!$B$10,0,HLOOKUP(DU46,ReplacementRates!$A$3:$BE$59,ReplacementRates!$A45-5,1))*IF(Main!$B$30=1,Main!$B$31,(IF(OptimumBenefits!$B46&lt;20,Main!$B$31,IF(OptimumBenefits!$B46&lt;25,Main!$B$32,IF(OptimumBenefits!$B46&lt;30,Main!$B$33,Main!$B$34)))))*OptimumBenefits!$B46</f>
        <v>1.056</v>
      </c>
      <c r="DW46" s="418">
        <f ca="1">DV46*IF($B46=Salary!$B46,Salary!$I46,"")</f>
        <v>117345.21063613638</v>
      </c>
      <c r="DX46" s="419">
        <f ca="1">IF($B46&lt;Main!$B$10,0,(VLOOKUP(DU46,'Survival Probability'!$A$3:$F$98,6)/(1+Main!$B$5)^(OptimumBenefits!DU46-OptimumBenefits!$A46))*(VLOOKUP(DU46,'Survival Probability'!$A$3:$F$98,3)/VLOOKUP($A46,'Survival Probability'!$A$3:$F$98,3)))</f>
        <v>71.203085117305676</v>
      </c>
      <c r="DY46" s="282">
        <f t="shared" si="48"/>
        <v>0</v>
      </c>
      <c r="DZ46" s="200">
        <f t="shared" ref="DZ46:GK46" si="2688">DZ45</f>
        <v>50</v>
      </c>
      <c r="EA46" s="416">
        <f>IF($B46&lt;Main!$B$10,0,HLOOKUP(DZ46,ReplacementRates!$A$3:$BE$59,ReplacementRates!$A45-5,1))*IF(Main!$B$30=1,Main!$B$31,(IF(OptimumBenefits!$B46&lt;20,Main!$B$31,IF(OptimumBenefits!$B46&lt;25,Main!$B$32,IF(OptimumBenefits!$B46&lt;30,Main!$B$33,Main!$B$34)))))*OptimumBenefits!$B46</f>
        <v>1.056</v>
      </c>
      <c r="EB46" s="418">
        <f ca="1">EA46*IF($B46=Salary!$B46,Salary!$I46,"")</f>
        <v>117345.21063613638</v>
      </c>
      <c r="EC46" s="419">
        <f ca="1">IF($B46&lt;Main!$B$10,0,(VLOOKUP(DZ46,'Survival Probability'!$A$3:$F$98,6)/(1+Main!$B$5)^(OptimumBenefits!DZ46-OptimumBenefits!$A46))*(VLOOKUP(DZ46,'Survival Probability'!$A$3:$F$98,3)/VLOOKUP($A46,'Survival Probability'!$A$3:$F$98,3)))</f>
        <v>65.988201255643048</v>
      </c>
      <c r="ED46" s="282">
        <f t="shared" si="50"/>
        <v>0</v>
      </c>
      <c r="EE46" s="200">
        <f t="shared" ref="EE46:GP46" si="2689">EE45</f>
        <v>51</v>
      </c>
      <c r="EF46" s="416">
        <f>IF($B46&lt;Main!$B$10,0,HLOOKUP(EE46,ReplacementRates!$A$3:$BE$59,ReplacementRates!$A45-5,1))*IF(Main!$B$30=1,Main!$B$31,(IF(OptimumBenefits!$B46&lt;20,Main!$B$31,IF(OptimumBenefits!$B46&lt;25,Main!$B$32,IF(OptimumBenefits!$B46&lt;30,Main!$B$33,Main!$B$34)))))*OptimumBenefits!$B46</f>
        <v>1.056</v>
      </c>
      <c r="EG46" s="418">
        <f ca="1">EF46*IF($B46=Salary!$B46,Salary!$I46,"")</f>
        <v>117345.21063613638</v>
      </c>
      <c r="EH46" s="419">
        <f ca="1">IF($B46&lt;Main!$B$10,0,(VLOOKUP(EE46,'Survival Probability'!$A$3:$F$98,6)/(1+Main!$B$5)^(OptimumBenefits!EE46-OptimumBenefits!$A46))*(VLOOKUP(EE46,'Survival Probability'!$A$3:$F$98,3)/VLOOKUP($A46,'Survival Probability'!$A$3:$F$98,3)))</f>
        <v>61.127479364005048</v>
      </c>
      <c r="EI46" s="282">
        <f t="shared" si="52"/>
        <v>0</v>
      </c>
      <c r="EJ46" s="200">
        <f t="shared" ref="EJ46:GU46" si="2690">EJ45</f>
        <v>52</v>
      </c>
      <c r="EK46" s="416">
        <f>IF($B46&lt;Main!$B$10,0,HLOOKUP(EJ46,ReplacementRates!$A$3:$BE$59,ReplacementRates!$A45-5,1))*IF(Main!$B$30=1,Main!$B$31,(IF(OptimumBenefits!$B46&lt;20,Main!$B$31,IF(OptimumBenefits!$B46&lt;25,Main!$B$32,IF(OptimumBenefits!$B46&lt;30,Main!$B$33,Main!$B$34)))))*OptimumBenefits!$B46</f>
        <v>1.056</v>
      </c>
      <c r="EL46" s="418">
        <f ca="1">EK46*IF($B46=Salary!$B46,Salary!$I46,"")</f>
        <v>117345.21063613638</v>
      </c>
      <c r="EM46" s="419">
        <f ca="1">IF($B46&lt;Main!$B$10,0,(VLOOKUP(EJ46,'Survival Probability'!$A$3:$F$98,6)/(1+Main!$B$5)^(OptimumBenefits!EJ46-OptimumBenefits!$A46))*(VLOOKUP(EJ46,'Survival Probability'!$A$3:$F$98,3)/VLOOKUP($A46,'Survival Probability'!$A$3:$F$98,3)))</f>
        <v>56.597524610476647</v>
      </c>
      <c r="EN46" s="282">
        <f t="shared" si="54"/>
        <v>0</v>
      </c>
      <c r="EO46" s="200">
        <f t="shared" ref="EO46:GZ46" si="2691">EO45</f>
        <v>53</v>
      </c>
      <c r="EP46" s="416">
        <f>IF($B46&lt;Main!$B$10,0,HLOOKUP(EO46,ReplacementRates!$A$3:$BE$59,ReplacementRates!$A45-5,1))*IF(Main!$B$30=1,Main!$B$31,(IF(OptimumBenefits!$B46&lt;20,Main!$B$31,IF(OptimumBenefits!$B46&lt;25,Main!$B$32,IF(OptimumBenefits!$B46&lt;30,Main!$B$33,Main!$B$34)))))*OptimumBenefits!$B46</f>
        <v>1.056</v>
      </c>
      <c r="EQ46" s="418">
        <f ca="1">EP46*IF($B46=Salary!$B46,Salary!$I46,"")</f>
        <v>117345.21063613638</v>
      </c>
      <c r="ER46" s="419">
        <f ca="1">IF($B46&lt;Main!$B$10,0,(VLOOKUP(EO46,'Survival Probability'!$A$3:$F$98,6)/(1+Main!$B$5)^(OptimumBenefits!EO46-OptimumBenefits!$A46))*(VLOOKUP(EO46,'Survival Probability'!$A$3:$F$98,3)/VLOOKUP($A46,'Survival Probability'!$A$3:$F$98,3)))</f>
        <v>52.376495279698247</v>
      </c>
      <c r="ES46" s="282">
        <f t="shared" si="56"/>
        <v>0</v>
      </c>
      <c r="ET46" s="200">
        <f t="shared" ref="ET46:HE46" si="2692">ET45</f>
        <v>54</v>
      </c>
      <c r="EU46" s="416">
        <f>IF($B46&lt;Main!$B$10,0,HLOOKUP(ET46,ReplacementRates!$A$3:$BE$59,ReplacementRates!$A45-5,1))*IF(Main!$B$30=1,Main!$B$31,(IF(OptimumBenefits!$B46&lt;20,Main!$B$31,IF(OptimumBenefits!$B46&lt;25,Main!$B$32,IF(OptimumBenefits!$B46&lt;30,Main!$B$33,Main!$B$34)))))*OptimumBenefits!$B46</f>
        <v>1.056</v>
      </c>
      <c r="EV46" s="418">
        <f ca="1">EU46*IF($B46=Salary!$B46,Salary!$I46,"")</f>
        <v>117345.21063613638</v>
      </c>
      <c r="EW46" s="419">
        <f ca="1">IF($B46&lt;Main!$B$10,0,(VLOOKUP(ET46,'Survival Probability'!$A$3:$F$98,6)/(1+Main!$B$5)^(OptimumBenefits!ET46-OptimumBenefits!$A46))*(VLOOKUP(ET46,'Survival Probability'!$A$3:$F$98,3)/VLOOKUP($A46,'Survival Probability'!$A$3:$F$98,3)))</f>
        <v>48.443973826886513</v>
      </c>
      <c r="EX46" s="282">
        <f t="shared" si="58"/>
        <v>0</v>
      </c>
      <c r="EY46" s="200">
        <f t="shared" ref="EY46:HJ46" si="2693">EY45</f>
        <v>55</v>
      </c>
      <c r="EZ46" s="416">
        <f>IF($B46&lt;Main!$B$10,0,HLOOKUP(EY46,ReplacementRates!$A$3:$BE$59,ReplacementRates!$A45-5,1))*IF(Main!$B$30=1,Main!$B$31,(IF(OptimumBenefits!$B46&lt;20,Main!$B$31,IF(OptimumBenefits!$B46&lt;25,Main!$B$32,IF(OptimumBenefits!$B46&lt;30,Main!$B$33,Main!$B$34)))))*OptimumBenefits!$B46</f>
        <v>1.056</v>
      </c>
      <c r="FA46" s="418">
        <f ca="1">EZ46*IF($B46=Salary!$B46,Salary!$I46,"")</f>
        <v>117345.21063613638</v>
      </c>
      <c r="FB46" s="419">
        <f ca="1">IF($B46&lt;Main!$B$10,0,(VLOOKUP(EY46,'Survival Probability'!$A$3:$F$98,6)/(1+Main!$B$5)^(OptimumBenefits!EY46-OptimumBenefits!$A46))*(VLOOKUP(EY46,'Survival Probability'!$A$3:$F$98,3)/VLOOKUP($A46,'Survival Probability'!$A$3:$F$98,3)))</f>
        <v>44.780871866493982</v>
      </c>
      <c r="FC46" s="282">
        <f t="shared" si="60"/>
        <v>0</v>
      </c>
      <c r="FD46" s="200">
        <f t="shared" ref="FD46:HO46" si="2694">FD45</f>
        <v>56</v>
      </c>
      <c r="FE46" s="416">
        <f>IF($B46&lt;Main!$B$10,0,HLOOKUP(FD46,ReplacementRates!$A$3:$BE$59,ReplacementRates!$A45-5,1))*IF(Main!$B$30=1,Main!$B$31,(IF(OptimumBenefits!$B46&lt;20,Main!$B$31,IF(OptimumBenefits!$B46&lt;25,Main!$B$32,IF(OptimumBenefits!$B46&lt;30,Main!$B$33,Main!$B$34)))))*OptimumBenefits!$B46</f>
        <v>1.056</v>
      </c>
      <c r="FF46" s="418">
        <f ca="1">FE46*IF($B46=Salary!$B46,Salary!$I46,"")</f>
        <v>117345.21063613638</v>
      </c>
      <c r="FG46" s="419">
        <f ca="1">IF($B46&lt;Main!$B$10,0,(VLOOKUP(FD46,'Survival Probability'!$A$3:$F$98,6)/(1+Main!$B$5)^(OptimumBenefits!FD46-OptimumBenefits!$A46))*(VLOOKUP(FD46,'Survival Probability'!$A$3:$F$98,3)/VLOOKUP($A46,'Survival Probability'!$A$3:$F$98,3)))</f>
        <v>41.369343862174766</v>
      </c>
      <c r="FH46" s="282">
        <f t="shared" si="62"/>
        <v>0</v>
      </c>
      <c r="FI46" s="200">
        <f t="shared" ref="FI46:HT46" si="2695">FI45</f>
        <v>57</v>
      </c>
      <c r="FJ46" s="416">
        <f>IF($B46&lt;Main!$B$10,0,HLOOKUP(FI46,ReplacementRates!$A$3:$BE$59,ReplacementRates!$A45-5,1))*IF(Main!$B$30=1,Main!$B$31,(IF(OptimumBenefits!$B46&lt;20,Main!$B$31,IF(OptimumBenefits!$B46&lt;25,Main!$B$32,IF(OptimumBenefits!$B46&lt;30,Main!$B$33,Main!$B$34)))))*OptimumBenefits!$B46</f>
        <v>1.056</v>
      </c>
      <c r="FK46" s="418">
        <f ca="1">FJ46*IF($B46=Salary!$B46,Salary!$I46,"")</f>
        <v>117345.21063613638</v>
      </c>
      <c r="FL46" s="419">
        <f ca="1">IF($B46&lt;Main!$B$10,0,(VLOOKUP(FI46,'Survival Probability'!$A$3:$F$98,6)/(1+Main!$B$5)^(OptimumBenefits!FI46-OptimumBenefits!$A46))*(VLOOKUP(FI46,'Survival Probability'!$A$3:$F$98,3)/VLOOKUP($A46,'Survival Probability'!$A$3:$F$98,3)))</f>
        <v>38.192703148577188</v>
      </c>
      <c r="FM46" s="282">
        <f t="shared" si="64"/>
        <v>0</v>
      </c>
      <c r="FN46" s="200">
        <f t="shared" ref="FN46:HY46" si="2696">FN45</f>
        <v>58</v>
      </c>
      <c r="FO46" s="416">
        <f>IF($B46&lt;Main!$B$10,0,HLOOKUP(FN46,ReplacementRates!$A$3:$BE$59,ReplacementRates!$A45-5,1))*IF(Main!$B$30=1,Main!$B$31,(IF(OptimumBenefits!$B46&lt;20,Main!$B$31,IF(OptimumBenefits!$B46&lt;25,Main!$B$32,IF(OptimumBenefits!$B46&lt;30,Main!$B$33,Main!$B$34)))))*OptimumBenefits!$B46</f>
        <v>1.056</v>
      </c>
      <c r="FP46" s="418">
        <f ca="1">FO46*IF($B46=Salary!$B46,Salary!$I46,"")</f>
        <v>117345.21063613638</v>
      </c>
      <c r="FQ46" s="419">
        <f ca="1">IF($B46&lt;Main!$B$10,0,(VLOOKUP(FN46,'Survival Probability'!$A$3:$F$98,6)/(1+Main!$B$5)^(OptimumBenefits!FN46-OptimumBenefits!$A46))*(VLOOKUP(FN46,'Survival Probability'!$A$3:$F$98,3)/VLOOKUP($A46,'Survival Probability'!$A$3:$F$98,3)))</f>
        <v>35.23549676753327</v>
      </c>
      <c r="FR46" s="282">
        <f t="shared" si="66"/>
        <v>0</v>
      </c>
      <c r="FS46" s="200">
        <f t="shared" ref="FS46:ID46" si="2697">FS45</f>
        <v>59</v>
      </c>
      <c r="FT46" s="416">
        <f>IF($B46&lt;Main!$B$10,0,HLOOKUP(FS46,ReplacementRates!$A$3:$BE$59,ReplacementRates!$A45-5,1))*IF(Main!$B$30=1,Main!$B$31,(IF(OptimumBenefits!$B46&lt;20,Main!$B$31,IF(OptimumBenefits!$B46&lt;25,Main!$B$32,IF(OptimumBenefits!$B46&lt;30,Main!$B$33,Main!$B$34)))))*OptimumBenefits!$B46</f>
        <v>1.056</v>
      </c>
      <c r="FU46" s="418">
        <f ca="1">FT46*IF($B46=Salary!$B46,Salary!$I46,"")</f>
        <v>117345.21063613638</v>
      </c>
      <c r="FV46" s="419">
        <f ca="1">IF($B46&lt;Main!$B$10,0,(VLOOKUP(FS46,'Survival Probability'!$A$3:$F$98,6)/(1+Main!$B$5)^(OptimumBenefits!FS46-OptimumBenefits!$A46))*(VLOOKUP(FS46,'Survival Probability'!$A$3:$F$98,3)/VLOOKUP($A46,'Survival Probability'!$A$3:$F$98,3)))</f>
        <v>32.483250219822473</v>
      </c>
      <c r="FW46" s="282">
        <f t="shared" si="68"/>
        <v>0</v>
      </c>
      <c r="FX46" s="200">
        <f t="shared" ref="FX46:II46" si="2698">FX45</f>
        <v>60</v>
      </c>
      <c r="FY46" s="416">
        <f>IF($B46&lt;Main!$B$10,0,HLOOKUP(FX46,ReplacementRates!$A$3:$BE$59,ReplacementRates!$A45-5,1))*IF(Main!$B$30=1,Main!$B$31,(IF(OptimumBenefits!$B46&lt;20,Main!$B$31,IF(OptimumBenefits!$B46&lt;25,Main!$B$32,IF(OptimumBenefits!$B46&lt;30,Main!$B$33,Main!$B$34)))))*OptimumBenefits!$B46</f>
        <v>1.056</v>
      </c>
      <c r="FZ46" s="418">
        <f ca="1">FY46*IF($B46=Salary!$B46,Salary!$I46,"")</f>
        <v>117345.21063613638</v>
      </c>
      <c r="GA46" s="419">
        <f ca="1">IF($B46&lt;Main!$B$10,0,(VLOOKUP(FX46,'Survival Probability'!$A$3:$F$98,6)/(1+Main!$B$5)^(OptimumBenefits!FX46-OptimumBenefits!$A46))*(VLOOKUP(FX46,'Survival Probability'!$A$3:$F$98,3)/VLOOKUP($A46,'Survival Probability'!$A$3:$F$98,3)))</f>
        <v>29.922403260706169</v>
      </c>
      <c r="GB46" s="282">
        <f t="shared" si="70"/>
        <v>0</v>
      </c>
      <c r="GC46" s="200">
        <f t="shared" ref="GC46:IN46" si="2699">GC45</f>
        <v>61</v>
      </c>
      <c r="GD46" s="416">
        <f>IF($B46&lt;Main!$B$10,0,HLOOKUP(GC46,ReplacementRates!$A$3:$BE$59,ReplacementRates!$A45-5,1))*IF(Main!$B$30=1,Main!$B$31,(IF(OptimumBenefits!$B46&lt;20,Main!$B$31,IF(OptimumBenefits!$B46&lt;25,Main!$B$32,IF(OptimumBenefits!$B46&lt;30,Main!$B$33,Main!$B$34)))))*OptimumBenefits!$B46</f>
        <v>1.056</v>
      </c>
      <c r="GE46" s="418">
        <f ca="1">GD46*IF($B46=Salary!$B46,Salary!$I46,"")</f>
        <v>117345.21063613638</v>
      </c>
      <c r="GF46" s="419">
        <f ca="1">IF($B46&lt;Main!$B$10,0,(VLOOKUP(GC46,'Survival Probability'!$A$3:$F$98,6)/(1+Main!$B$5)^(OptimumBenefits!GC46-OptimumBenefits!$A46))*(VLOOKUP(GC46,'Survival Probability'!$A$3:$F$98,3)/VLOOKUP($A46,'Survival Probability'!$A$3:$F$98,3)))</f>
        <v>27.540253079967787</v>
      </c>
      <c r="GG46" s="282">
        <f t="shared" si="72"/>
        <v>0</v>
      </c>
      <c r="GH46" s="200">
        <f t="shared" ref="GH46:IS46" si="2700">GH45</f>
        <v>62</v>
      </c>
      <c r="GI46" s="416">
        <f>IF($B46&lt;Main!$B$10,0,HLOOKUP(GH46,ReplacementRates!$A$3:$BE$59,ReplacementRates!$A45-5,1))*IF(Main!$B$30=1,Main!$B$31,(IF(OptimumBenefits!$B46&lt;20,Main!$B$31,IF(OptimumBenefits!$B46&lt;25,Main!$B$32,IF(OptimumBenefits!$B46&lt;30,Main!$B$33,Main!$B$34)))))*OptimumBenefits!$B46</f>
        <v>1.056</v>
      </c>
      <c r="GJ46" s="418">
        <f ca="1">GI46*IF($B46=Salary!$B46,Salary!$I46,"")</f>
        <v>117345.21063613638</v>
      </c>
      <c r="GK46" s="419">
        <f ca="1">IF($B46&lt;Main!$B$10,0,(VLOOKUP(GH46,'Survival Probability'!$A$3:$F$98,6)/(1+Main!$B$5)^(OptimumBenefits!GH46-OptimumBenefits!$A46))*(VLOOKUP(GH46,'Survival Probability'!$A$3:$F$98,3)/VLOOKUP($A46,'Survival Probability'!$A$3:$F$98,3)))</f>
        <v>25.324899198507012</v>
      </c>
      <c r="GL46" s="282">
        <f t="shared" si="74"/>
        <v>0</v>
      </c>
      <c r="GM46" s="200">
        <f t="shared" ref="GM46:IX46" si="2701">GM45</f>
        <v>63</v>
      </c>
      <c r="GN46" s="416">
        <f>IF($B46&lt;Main!$B$10,0,HLOOKUP(GM46,ReplacementRates!$A$3:$BE$59,ReplacementRates!$A45-5,1))*IF(Main!$B$30=1,Main!$B$31,(IF(OptimumBenefits!$B46&lt;20,Main!$B$31,IF(OptimumBenefits!$B46&lt;25,Main!$B$32,IF(OptimumBenefits!$B46&lt;30,Main!$B$33,Main!$B$34)))))*OptimumBenefits!$B46</f>
        <v>1.056</v>
      </c>
      <c r="GO46" s="418">
        <f ca="1">GN46*IF($B46=Salary!$B46,Salary!$I46,"")</f>
        <v>117345.21063613638</v>
      </c>
      <c r="GP46" s="419">
        <f ca="1">IF($B46&lt;Main!$B$10,0,(VLOOKUP(GM46,'Survival Probability'!$A$3:$F$98,6)/(1+Main!$B$5)^(OptimumBenefits!GM46-OptimumBenefits!$A46))*(VLOOKUP(GM46,'Survival Probability'!$A$3:$F$98,3)/VLOOKUP($A46,'Survival Probability'!$A$3:$F$98,3)))</f>
        <v>23.265381608081771</v>
      </c>
      <c r="GQ46" s="282">
        <f t="shared" si="76"/>
        <v>0</v>
      </c>
      <c r="GR46" s="200">
        <f t="shared" ref="GR46:JC46" si="2702">GR45</f>
        <v>64</v>
      </c>
      <c r="GS46" s="416">
        <f>IF($B46&lt;Main!$B$10,0,HLOOKUP(GR46,ReplacementRates!$A$3:$BE$59,ReplacementRates!$A45-5,1))*IF(Main!$B$30=1,Main!$B$31,(IF(OptimumBenefits!$B46&lt;20,Main!$B$31,IF(OptimumBenefits!$B46&lt;25,Main!$B$32,IF(OptimumBenefits!$B46&lt;30,Main!$B$33,Main!$B$34)))))*OptimumBenefits!$B46</f>
        <v>1.056</v>
      </c>
      <c r="GT46" s="418">
        <f ca="1">GS46*IF($B46=Salary!$B46,Salary!$I46,"")</f>
        <v>117345.21063613638</v>
      </c>
      <c r="GU46" s="419">
        <f ca="1">IF($B46&lt;Main!$B$10,0,(VLOOKUP(GR46,'Survival Probability'!$A$3:$F$98,6)/(1+Main!$B$5)^(OptimumBenefits!GR46-OptimumBenefits!$A46))*(VLOOKUP(GR46,'Survival Probability'!$A$3:$F$98,3)/VLOOKUP($A46,'Survival Probability'!$A$3:$F$98,3)))</f>
        <v>21.351403476185137</v>
      </c>
      <c r="GV46" s="282">
        <f t="shared" si="78"/>
        <v>0</v>
      </c>
      <c r="GW46" s="200">
        <f t="shared" ref="GW46:JH46" si="2703">GW45</f>
        <v>65</v>
      </c>
      <c r="GX46" s="416">
        <f>IF($B46&lt;Main!$B$10,0,HLOOKUP(GW46,ReplacementRates!$A$3:$BE$59,ReplacementRates!$A45-5,1))*IF(Main!$B$30=1,Main!$B$31,(IF(OptimumBenefits!$B46&lt;20,Main!$B$31,IF(OptimumBenefits!$B46&lt;25,Main!$B$32,IF(OptimumBenefits!$B46&lt;30,Main!$B$33,Main!$B$34)))))*OptimumBenefits!$B46</f>
        <v>1.056</v>
      </c>
      <c r="GY46" s="418">
        <f ca="1">GX46*IF($B46=Salary!$B46,Salary!$I46,"")</f>
        <v>117345.21063613638</v>
      </c>
      <c r="GZ46" s="419">
        <f ca="1">IF($B46&lt;Main!$B$10,0,(VLOOKUP(GW46,'Survival Probability'!$A$3:$F$98,6)/(1+Main!$B$5)^(OptimumBenefits!GW46-OptimumBenefits!$A46))*(VLOOKUP(GW46,'Survival Probability'!$A$3:$F$98,3)/VLOOKUP($A46,'Survival Probability'!$A$3:$F$98,3)))</f>
        <v>19.573294443707951</v>
      </c>
      <c r="HA46" s="282">
        <f t="shared" si="80"/>
        <v>0</v>
      </c>
      <c r="HB46" s="200">
        <f t="shared" ref="HB46:JM46" si="2704">HB45</f>
        <v>66</v>
      </c>
      <c r="HC46" s="416">
        <f>IF($B46&lt;Main!$B$10,0,HLOOKUP(HB46,ReplacementRates!$A$3:$BE$59,ReplacementRates!$A45-5,1))*IF(Main!$B$30=1,Main!$B$31,(IF(OptimumBenefits!$B46&lt;20,Main!$B$31,IF(OptimumBenefits!$B46&lt;25,Main!$B$32,IF(OptimumBenefits!$B46&lt;30,Main!$B$33,Main!$B$34)))))*OptimumBenefits!$B46</f>
        <v>1.056</v>
      </c>
      <c r="HD46" s="418">
        <f ca="1">HC46*IF($B46=Salary!$B46,Salary!$I46,"")</f>
        <v>117345.21063613638</v>
      </c>
      <c r="HE46" s="419">
        <f ca="1">IF($B46&lt;Main!$B$10,0,(VLOOKUP(HB46,'Survival Probability'!$A$3:$F$98,6)/(1+Main!$B$5)^(OptimumBenefits!HB46-OptimumBenefits!$A46))*(VLOOKUP(HB46,'Survival Probability'!$A$3:$F$98,3)/VLOOKUP($A46,'Survival Probability'!$A$3:$F$98,3)))</f>
        <v>17.921975135117133</v>
      </c>
      <c r="HF46" s="282">
        <f t="shared" si="82"/>
        <v>0</v>
      </c>
      <c r="HG46" s="200">
        <f t="shared" ref="HG46:JR46" si="2705">HG45</f>
        <v>67</v>
      </c>
      <c r="HH46" s="416">
        <f>IF($B46&lt;Main!$B$10,0,HLOOKUP(HG46,ReplacementRates!$A$3:$BE$59,ReplacementRates!$A45-5,1))*IF(Main!$B$30=1,Main!$B$31,(IF(OptimumBenefits!$B46&lt;20,Main!$B$31,IF(OptimumBenefits!$B46&lt;25,Main!$B$32,IF(OptimumBenefits!$B46&lt;30,Main!$B$33,Main!$B$34)))))*OptimumBenefits!$B46</f>
        <v>1.056</v>
      </c>
      <c r="HI46" s="418">
        <f ca="1">HH46*IF($B46=Salary!$B46,Salary!$I46,"")</f>
        <v>117345.21063613638</v>
      </c>
      <c r="HJ46" s="419">
        <f ca="1">IF($B46&lt;Main!$B$10,0,(VLOOKUP(HG46,'Survival Probability'!$A$3:$F$98,6)/(1+Main!$B$5)^(OptimumBenefits!HG46-OptimumBenefits!$A46))*(VLOOKUP(HG46,'Survival Probability'!$A$3:$F$98,3)/VLOOKUP($A46,'Survival Probability'!$A$3:$F$98,3)))</f>
        <v>16.388931780128257</v>
      </c>
      <c r="HK46" s="282">
        <f t="shared" si="84"/>
        <v>0</v>
      </c>
      <c r="HL46" s="200">
        <f t="shared" ref="HL46:JW46" si="2706">HL45</f>
        <v>68</v>
      </c>
      <c r="HM46" s="416">
        <f>IF($B46&lt;Main!$B$10,0,HLOOKUP(HL46,ReplacementRates!$A$3:$BE$59,ReplacementRates!$A45-5,1))*IF(Main!$B$30=1,Main!$B$31,(IF(OptimumBenefits!$B46&lt;20,Main!$B$31,IF(OptimumBenefits!$B46&lt;25,Main!$B$32,IF(OptimumBenefits!$B46&lt;30,Main!$B$33,Main!$B$34)))))*OptimumBenefits!$B46</f>
        <v>1.056</v>
      </c>
      <c r="HN46" s="418">
        <f ca="1">HM46*IF($B46=Salary!$B46,Salary!$I46,"")</f>
        <v>117345.21063613638</v>
      </c>
      <c r="HO46" s="419">
        <f ca="1">IF($B46&lt;Main!$B$10,0,(VLOOKUP(HL46,'Survival Probability'!$A$3:$F$98,6)/(1+Main!$B$5)^(OptimumBenefits!HL46-OptimumBenefits!$A46))*(VLOOKUP(HL46,'Survival Probability'!$A$3:$F$98,3)/VLOOKUP($A46,'Survival Probability'!$A$3:$F$98,3)))</f>
        <v>14.966108015475918</v>
      </c>
      <c r="HP46" s="282">
        <f t="shared" si="86"/>
        <v>0</v>
      </c>
      <c r="HQ46" s="200">
        <f t="shared" ref="HQ46:KB46" si="2707">HQ45</f>
        <v>69</v>
      </c>
      <c r="HR46" s="416">
        <f>IF($B46&lt;Main!$B$10,0,HLOOKUP(HQ46,ReplacementRates!$A$3:$BE$59,ReplacementRates!$A45-5,1))*IF(Main!$B$30=1,Main!$B$31,(IF(OptimumBenefits!$B46&lt;20,Main!$B$31,IF(OptimumBenefits!$B46&lt;25,Main!$B$32,IF(OptimumBenefits!$B46&lt;30,Main!$B$33,Main!$B$34)))))*OptimumBenefits!$B46</f>
        <v>1.056</v>
      </c>
      <c r="HS46" s="418">
        <f ca="1">HR46*IF($B46=Salary!$B46,Salary!$I46,"")</f>
        <v>117345.21063613638</v>
      </c>
      <c r="HT46" s="419">
        <f ca="1">IF($B46&lt;Main!$B$10,0,(VLOOKUP(HQ46,'Survival Probability'!$A$3:$F$98,6)/(1+Main!$B$5)^(OptimumBenefits!HQ46-OptimumBenefits!$A46))*(VLOOKUP(HQ46,'Survival Probability'!$A$3:$F$98,3)/VLOOKUP($A46,'Survival Probability'!$A$3:$F$98,3)))</f>
        <v>13.646291701596649</v>
      </c>
      <c r="HU46" s="282">
        <f t="shared" ca="1" si="88"/>
        <v>1601326.9741260188</v>
      </c>
      <c r="HV46" s="200">
        <f t="shared" ref="HV46:KG46" si="2708">HV45</f>
        <v>70</v>
      </c>
      <c r="HW46" s="416">
        <f>IF($B46&lt;Main!$B$10,0,HLOOKUP(HV46,ReplacementRates!$A$3:$BE$59,ReplacementRates!$A45-5,1))*IF(Main!$B$30=1,Main!$B$31,(IF(OptimumBenefits!$B46&lt;20,Main!$B$31,IF(OptimumBenefits!$B46&lt;25,Main!$B$32,IF(OptimumBenefits!$B46&lt;30,Main!$B$33,Main!$B$34)))))*OptimumBenefits!$B46</f>
        <v>1.056</v>
      </c>
      <c r="HX46" s="418">
        <f ca="1">HW46*IF($B46=Salary!$B46,Salary!$I46,"")</f>
        <v>117345.21063613638</v>
      </c>
      <c r="HY46" s="419">
        <f ca="1">IF($B46&lt;Main!$B$10,0,(VLOOKUP(HV46,'Survival Probability'!$A$3:$F$98,6)/(1+Main!$B$5)^(OptimumBenefits!HV46-OptimumBenefits!$A46))*(VLOOKUP(HV46,'Survival Probability'!$A$3:$F$98,3)/VLOOKUP($A46,'Survival Probability'!$A$3:$F$98,3)))</f>
        <v>12.422683400389623</v>
      </c>
      <c r="HZ46" s="282">
        <f t="shared" ca="1" si="90"/>
        <v>1457742.4002847553</v>
      </c>
      <c r="IA46" s="200">
        <f t="shared" ref="IA46:KL46" si="2709">IA45</f>
        <v>71</v>
      </c>
      <c r="IB46" s="416">
        <f>IF($B46&lt;Main!$B$10,0,HLOOKUP(IA46,ReplacementRates!$A$3:$BE$59,ReplacementRates!$A45-5,1))*IF(Main!$B$30=1,Main!$B$31,(IF(OptimumBenefits!$B46&lt;20,Main!$B$31,IF(OptimumBenefits!$B46&lt;25,Main!$B$32,IF(OptimumBenefits!$B46&lt;30,Main!$B$33,Main!$B$34)))))*OptimumBenefits!$B46</f>
        <v>1.056</v>
      </c>
      <c r="IC46" s="418">
        <f ca="1">IB46*IF($B46=Salary!$B46,Salary!$I46,"")</f>
        <v>117345.21063613638</v>
      </c>
      <c r="ID46" s="419">
        <f ca="1">IF($B46&lt;Main!$B$10,0,(VLOOKUP(IA46,'Survival Probability'!$A$3:$F$98,6)/(1+Main!$B$5)^(OptimumBenefits!IA46-OptimumBenefits!$A46))*(VLOOKUP(IA46,'Survival Probability'!$A$3:$F$98,3)/VLOOKUP($A46,'Survival Probability'!$A$3:$F$98,3)))</f>
        <v>11.28888269911703</v>
      </c>
      <c r="IE46" s="282">
        <f t="shared" ca="1" si="92"/>
        <v>1324696.3181745238</v>
      </c>
      <c r="IF46" s="200">
        <f t="shared" ref="IF46:KP46" si="2710">IF45</f>
        <v>72</v>
      </c>
      <c r="IG46" s="416">
        <f>IF($B46&lt;Main!$B$10,0,HLOOKUP(IF46,ReplacementRates!$A$3:$BE$59,ReplacementRates!$A45-5,1))*IF(Main!$B$30=1,Main!$B$31,(IF(OptimumBenefits!$B46&lt;20,Main!$B$31,IF(OptimumBenefits!$B46&lt;25,Main!$B$32,IF(OptimumBenefits!$B46&lt;30,Main!$B$33,Main!$B$34)))))*OptimumBenefits!$B46</f>
        <v>1.056</v>
      </c>
      <c r="IH46" s="418">
        <f ca="1">IG46*IF($B46=Salary!$B46,Salary!$I46,"")</f>
        <v>117345.21063613638</v>
      </c>
      <c r="II46" s="419">
        <f ca="1">IF($B46&lt;Main!$B$10,0,(VLOOKUP(IF46,'Survival Probability'!$A$3:$F$98,6)/(1+Main!$B$5)^(OptimumBenefits!IF46-OptimumBenefits!$A46))*(VLOOKUP(IF46,'Survival Probability'!$A$3:$F$98,3)/VLOOKUP($A46,'Survival Probability'!$A$3:$F$98,3)))</f>
        <v>10.238869961399672</v>
      </c>
      <c r="IJ46" s="282">
        <f t="shared" ca="1" si="94"/>
        <v>1201482.3522964541</v>
      </c>
      <c r="IK46" s="200">
        <f t="shared" ref="IK46:KP46" si="2711">IK45</f>
        <v>73</v>
      </c>
      <c r="IL46" s="416">
        <f>IF($B46&lt;Main!$B$10,0,HLOOKUP(IK46,ReplacementRates!$A$3:$BE$59,ReplacementRates!$A45-5,1))*IF(Main!$B$30=1,Main!$B$31,(IF(OptimumBenefits!$B46&lt;20,Main!$B$31,IF(OptimumBenefits!$B46&lt;25,Main!$B$32,IF(OptimumBenefits!$B46&lt;30,Main!$B$33,Main!$B$34)))))*OptimumBenefits!$B46</f>
        <v>1.056</v>
      </c>
      <c r="IM46" s="418">
        <f ca="1">IL46*IF($B46=Salary!$B46,Salary!$I46,"")</f>
        <v>117345.21063613638</v>
      </c>
      <c r="IN46" s="419">
        <f ca="1">IF($B46&lt;Main!$B$10,0,(VLOOKUP(IK46,'Survival Probability'!$A$3:$F$98,6)/(1+Main!$B$5)^(OptimumBenefits!IK46-OptimumBenefits!$A46))*(VLOOKUP(IK46,'Survival Probability'!$A$3:$F$98,3)/VLOOKUP($A46,'Survival Probability'!$A$3:$F$98,3)))</f>
        <v>9.2674769941130872</v>
      </c>
      <c r="IO46" s="282">
        <f t="shared" ca="1" si="96"/>
        <v>1087494.0399397484</v>
      </c>
      <c r="IP46" s="200">
        <f t="shared" ref="IP46:KP46" si="2712">IP45</f>
        <v>74</v>
      </c>
      <c r="IQ46" s="416">
        <f>IF($B46&lt;Main!$B$10,0,HLOOKUP(IP46,ReplacementRates!$A$3:$BE$59,ReplacementRates!$A45-5,1))*IF(Main!$B$30=1,Main!$B$31,(IF(OptimumBenefits!$B46&lt;20,Main!$B$31,IF(OptimumBenefits!$B46&lt;25,Main!$B$32,IF(OptimumBenefits!$B46&lt;30,Main!$B$33,Main!$B$34)))))*OptimumBenefits!$B46</f>
        <v>1.056</v>
      </c>
      <c r="IR46" s="418">
        <f ca="1">IQ46*IF($B46=Salary!$B46,Salary!$I46,"")</f>
        <v>117345.21063613638</v>
      </c>
      <c r="IS46" s="419">
        <f ca="1">IF($B46&lt;Main!$B$10,0,(VLOOKUP(IP46,'Survival Probability'!$A$3:$F$98,6)/(1+Main!$B$5)^(OptimumBenefits!IP46-OptimumBenefits!$A46))*(VLOOKUP(IP46,'Survival Probability'!$A$3:$F$98,3)/VLOOKUP($A46,'Survival Probability'!$A$3:$F$98,3)))</f>
        <v>8.3703202492683566</v>
      </c>
      <c r="IT46" s="282">
        <f t="shared" ca="1" si="98"/>
        <v>982216.99274231296</v>
      </c>
      <c r="IU46" s="200">
        <f t="shared" ref="IU46:KP46" si="2713">IU45</f>
        <v>75</v>
      </c>
      <c r="IV46" s="416">
        <f>IF($B46&lt;Main!$B$10,0,HLOOKUP(IU46,ReplacementRates!$A$3:$BE$59,ReplacementRates!$A45-5,1))*IF(Main!$B$30=1,Main!$B$31,(IF(OptimumBenefits!$B46&lt;20,Main!$B$31,IF(OptimumBenefits!$B46&lt;25,Main!$B$32,IF(OptimumBenefits!$B46&lt;30,Main!$B$33,Main!$B$34)))))*OptimumBenefits!$B46</f>
        <v>1.056</v>
      </c>
      <c r="IW46" s="418">
        <f ca="1">IV46*IF($B46=Salary!$B46,Salary!$I46,"")</f>
        <v>117345.21063613638</v>
      </c>
      <c r="IX46" s="419">
        <f ca="1">IF($B46&lt;Main!$B$10,0,(VLOOKUP(IU46,'Survival Probability'!$A$3:$F$98,6)/(1+Main!$B$5)^(OptimumBenefits!IU46-OptimumBenefits!$A46))*(VLOOKUP(IU46,'Survival Probability'!$A$3:$F$98,3)/VLOOKUP($A46,'Survival Probability'!$A$3:$F$98,3)))</f>
        <v>7.5430933993251372</v>
      </c>
      <c r="IY46" s="282">
        <f t="shared" ca="1" si="100"/>
        <v>885145.88379185821</v>
      </c>
      <c r="IZ46" s="200">
        <f t="shared" ref="IZ46:KP46" si="2714">IZ45</f>
        <v>76</v>
      </c>
      <c r="JA46" s="416">
        <f>IF($B46&lt;Main!$B$10,0,HLOOKUP(IZ46,ReplacementRates!$A$3:$BE$59,ReplacementRates!$A45-5,1))*IF(Main!$B$30=1,Main!$B$31,(IF(OptimumBenefits!$B46&lt;20,Main!$B$31,IF(OptimumBenefits!$B46&lt;25,Main!$B$32,IF(OptimumBenefits!$B46&lt;30,Main!$B$33,Main!$B$34)))))*OptimumBenefits!$B46</f>
        <v>1.056</v>
      </c>
      <c r="JB46" s="418">
        <f ca="1">JA46*IF($B46=Salary!$B46,Salary!$I46,"")</f>
        <v>117345.21063613638</v>
      </c>
      <c r="JC46" s="419">
        <f ca="1">IF($B46&lt;Main!$B$10,0,(VLOOKUP(IZ46,'Survival Probability'!$A$3:$F$98,6)/(1+Main!$B$5)^(OptimumBenefits!IZ46-OptimumBenefits!$A46))*(VLOOKUP(IZ46,'Survival Probability'!$A$3:$F$98,3)/VLOOKUP($A46,'Survival Probability'!$A$3:$F$98,3)))</f>
        <v>6.7815892509032647</v>
      </c>
      <c r="JD46" s="282">
        <f t="shared" ca="1" si="102"/>
        <v>795787.01909500198</v>
      </c>
      <c r="JE46" s="200">
        <f t="shared" ref="JE46:KP46" si="2715">JE45</f>
        <v>77</v>
      </c>
      <c r="JF46" s="416">
        <f>IF($B46&lt;Main!$B$10,0,HLOOKUP(JE46,ReplacementRates!$A$3:$BE$59,ReplacementRates!$A45-5,1))*IF(Main!$B$30=1,Main!$B$31,(IF(OptimumBenefits!$B46&lt;20,Main!$B$31,IF(OptimumBenefits!$B46&lt;25,Main!$B$32,IF(OptimumBenefits!$B46&lt;30,Main!$B$33,Main!$B$34)))))*OptimumBenefits!$B46</f>
        <v>1.056</v>
      </c>
      <c r="JG46" s="418">
        <f ca="1">JF46*IF($B46=Salary!$B46,Salary!$I46,"")</f>
        <v>117345.21063613638</v>
      </c>
      <c r="JH46" s="419">
        <f ca="1">IF($B46&lt;Main!$B$10,0,(VLOOKUP(JE46,'Survival Probability'!$A$3:$F$98,6)/(1+Main!$B$5)^(OptimumBenefits!JE46-OptimumBenefits!$A46))*(VLOOKUP(JE46,'Survival Probability'!$A$3:$F$98,3)/VLOOKUP($A46,'Survival Probability'!$A$3:$F$98,3)))</f>
        <v>6.0817229292512094</v>
      </c>
      <c r="JI46" s="282">
        <f t="shared" ca="1" si="104"/>
        <v>713661.05816360353</v>
      </c>
      <c r="JJ46" s="200">
        <f t="shared" ref="JJ46:KP46" si="2716">JJ45</f>
        <v>78</v>
      </c>
      <c r="JK46" s="416">
        <f>IF($B46&lt;Main!$B$10,0,HLOOKUP(JJ46,ReplacementRates!$A$3:$BE$59,ReplacementRates!$A45-5,1))*IF(Main!$B$30=1,Main!$B$31,(IF(OptimumBenefits!$B46&lt;20,Main!$B$31,IF(OptimumBenefits!$B46&lt;25,Main!$B$32,IF(OptimumBenefits!$B46&lt;30,Main!$B$33,Main!$B$34)))))*OptimumBenefits!$B46</f>
        <v>1.056</v>
      </c>
      <c r="JL46" s="418">
        <f ca="1">JK46*IF($B46=Salary!$B46,Salary!$I46,"")</f>
        <v>117345.21063613638</v>
      </c>
      <c r="JM46" s="419">
        <f ca="1">IF($B46&lt;Main!$B$10,0,(VLOOKUP(JJ46,'Survival Probability'!$A$3:$F$98,6)/(1+Main!$B$5)^(OptimumBenefits!JJ46-OptimumBenefits!$A46))*(VLOOKUP(JJ46,'Survival Probability'!$A$3:$F$98,3)/VLOOKUP($A46,'Survival Probability'!$A$3:$F$98,3)))</f>
        <v>5.4396256912451371</v>
      </c>
      <c r="JN46" s="282">
        <f t="shared" ca="1" si="106"/>
        <v>638314.02252089954</v>
      </c>
      <c r="JO46" s="200">
        <f t="shared" ref="JO46:KP46" si="2717">JO45</f>
        <v>79</v>
      </c>
      <c r="JP46" s="416">
        <f>IF($B46&lt;Main!$B$10,0,HLOOKUP(JO46,ReplacementRates!$A$3:$BE$59,ReplacementRates!$A45-5,1))*IF(Main!$B$30=1,Main!$B$31,(IF(OptimumBenefits!$B46&lt;20,Main!$B$31,IF(OptimumBenefits!$B46&lt;25,Main!$B$32,IF(OptimumBenefits!$B46&lt;30,Main!$B$33,Main!$B$34)))))*OptimumBenefits!$B46</f>
        <v>1.056</v>
      </c>
      <c r="JQ46" s="418">
        <f ca="1">JP46*IF($B46=Salary!$B46,Salary!$I46,"")</f>
        <v>117345.21063613638</v>
      </c>
      <c r="JR46" s="419">
        <f ca="1">IF($B46&lt;Main!$B$10,0,(VLOOKUP(JO46,'Survival Probability'!$A$3:$F$98,6)/(1+Main!$B$5)^(OptimumBenefits!JO46-OptimumBenefits!$A46))*(VLOOKUP(JO46,'Survival Probability'!$A$3:$F$98,3)/VLOOKUP($A46,'Survival Probability'!$A$3:$F$98,3)))</f>
        <v>4.8515291098270996</v>
      </c>
      <c r="JS46" s="282">
        <f t="shared" ca="1" si="108"/>
        <v>569303.7053000083</v>
      </c>
      <c r="JT46" s="200">
        <f t="shared" ref="JT46:KP46" si="2718">JT45</f>
        <v>80</v>
      </c>
      <c r="JU46" s="416">
        <f>IF($B46&lt;Main!$B$10,0,HLOOKUP(JT46,ReplacementRates!$A$3:$BE$59,ReplacementRates!$A45-5,1))*IF(Main!$B$30=1,Main!$B$31,(IF(OptimumBenefits!$B46&lt;20,Main!$B$31,IF(OptimumBenefits!$B46&lt;25,Main!$B$32,IF(OptimumBenefits!$B46&lt;30,Main!$B$33,Main!$B$34)))))*OptimumBenefits!$B46</f>
        <v>1.056</v>
      </c>
      <c r="JV46" s="418">
        <f ca="1">JU46*IF($B46=Salary!$B46,Salary!$I46,"")</f>
        <v>117345.21063613638</v>
      </c>
      <c r="JW46" s="419">
        <f ca="1">IF($B46&lt;Main!$B$10,0,(VLOOKUP(JT46,'Survival Probability'!$A$3:$F$98,6)/(1+Main!$B$5)^(OptimumBenefits!JT46-OptimumBenefits!$A46))*(VLOOKUP(JT46,'Survival Probability'!$A$3:$F$98,3)/VLOOKUP($A46,'Survival Probability'!$A$3:$F$98,3)))</f>
        <v>4.3137237827356074</v>
      </c>
      <c r="JX46" s="282">
        <f t="shared" ca="1" si="110"/>
        <v>506194.82591122086</v>
      </c>
      <c r="JY46" s="200">
        <f t="shared" ref="JY46:KP46" si="2719">JY45</f>
        <v>81</v>
      </c>
      <c r="JZ46" s="416">
        <f>IF($B46&lt;Main!$B$10,0,HLOOKUP(JY46,ReplacementRates!$A$3:$BE$59,ReplacementRates!$A45-5,1))*IF(Main!$B$30=1,Main!$B$31,(IF(OptimumBenefits!$B46&lt;20,Main!$B$31,IF(OptimumBenefits!$B46&lt;25,Main!$B$32,IF(OptimumBenefits!$B46&lt;30,Main!$B$33,Main!$B$34)))))*OptimumBenefits!$B46</f>
        <v>1.056</v>
      </c>
      <c r="KA46" s="418">
        <f ca="1">JZ46*IF($B46=Salary!$B46,Salary!$I46,"")</f>
        <v>117345.21063613638</v>
      </c>
      <c r="KB46" s="419">
        <f ca="1">IF($B46&lt;Main!$B$10,0,(VLOOKUP(JY46,'Survival Probability'!$A$3:$F$98,6)/(1+Main!$B$5)^(OptimumBenefits!JY46-OptimumBenefits!$A46))*(VLOOKUP(JY46,'Survival Probability'!$A$3:$F$98,3)/VLOOKUP($A46,'Survival Probability'!$A$3:$F$98,3)))</f>
        <v>3.8227536215576796</v>
      </c>
      <c r="KC46" s="282">
        <f t="shared" ca="1" si="112"/>
        <v>448581.82893173909</v>
      </c>
      <c r="KD46" s="200">
        <f t="shared" ref="KD46:KP46" si="2720">KD45</f>
        <v>82</v>
      </c>
      <c r="KE46" s="416">
        <f>IF($B46&lt;Main!$B$10,0,HLOOKUP(KD46,ReplacementRates!$A$3:$BE$59,ReplacementRates!$A45-5,1))*IF(Main!$B$30=1,Main!$B$31,(IF(OptimumBenefits!$B46&lt;20,Main!$B$31,IF(OptimumBenefits!$B46&lt;25,Main!$B$32,IF(OptimumBenefits!$B46&lt;30,Main!$B$33,Main!$B$34)))))*OptimumBenefits!$B46</f>
        <v>1.056</v>
      </c>
      <c r="KF46" s="418">
        <f ca="1">KE46*IF($B46=Salary!$B46,Salary!$I46,"")</f>
        <v>117345.21063613638</v>
      </c>
      <c r="KG46" s="419">
        <f ca="1">IF($B46&lt;Main!$B$10,0,(VLOOKUP(KD46,'Survival Probability'!$A$3:$F$98,6)/(1+Main!$B$5)^(OptimumBenefits!KD46-OptimumBenefits!$A46))*(VLOOKUP(KD46,'Survival Probability'!$A$3:$F$98,3)/VLOOKUP($A46,'Survival Probability'!$A$3:$F$98,3)))</f>
        <v>3.3754009188275176</v>
      </c>
      <c r="KH46" s="282">
        <f t="shared" ca="1" si="114"/>
        <v>396087.13180122332</v>
      </c>
      <c r="KI46" s="200">
        <f t="shared" ref="KI46:KP46" si="2721">KI45</f>
        <v>83</v>
      </c>
      <c r="KJ46" s="416">
        <f>IF($B46&lt;Main!$B$10,0,HLOOKUP(KI46,ReplacementRates!$A$3:$BE$59,ReplacementRates!$A45-5,1))*IF(Main!$B$30=1,Main!$B$31,(IF(OptimumBenefits!$B46&lt;20,Main!$B$31,IF(OptimumBenefits!$B46&lt;25,Main!$B$32,IF(OptimumBenefits!$B46&lt;30,Main!$B$33,Main!$B$34)))))*OptimumBenefits!$B46</f>
        <v>1.056</v>
      </c>
      <c r="KK46" s="418">
        <f ca="1">KJ46*IF($B46=Salary!$B46,Salary!$I46,"")</f>
        <v>117345.21063613638</v>
      </c>
      <c r="KL46" s="419">
        <f ca="1">IF($B46&lt;Main!$B$10,0,(VLOOKUP(KI46,'Survival Probability'!$A$3:$F$98,6)/(1+Main!$B$5)^(OptimumBenefits!KI46-OptimumBenefits!$A46))*(VLOOKUP(KI46,'Survival Probability'!$A$3:$F$98,3)/VLOOKUP($A46,'Survival Probability'!$A$3:$F$98,3)))</f>
        <v>2.9686680062590742</v>
      </c>
      <c r="KM46" s="282">
        <f t="shared" ca="1" si="116"/>
        <v>348358.97250323009</v>
      </c>
      <c r="KN46" s="200">
        <f t="shared" ref="KN46:KP46" si="2722">KN45</f>
        <v>84</v>
      </c>
      <c r="KO46" s="416">
        <f>IF($B46&lt;Main!$B$10,0,HLOOKUP(KN46,ReplacementRates!$A$3:$BE$59,ReplacementRates!$A45-5,1))*IF(Main!$B$30=1,Main!$B$31,(IF(OptimumBenefits!$B46&lt;20,Main!$B$31,IF(OptimumBenefits!$B46&lt;25,Main!$B$32,IF(OptimumBenefits!$B46&lt;30,Main!$B$33,Main!$B$34)))))*OptimumBenefits!$B46</f>
        <v>1.056</v>
      </c>
      <c r="KP46" s="418">
        <f ca="1">KO46*IF($B46=Salary!$B46,Salary!$I46,"")</f>
        <v>117345.21063613638</v>
      </c>
    </row>
    <row r="47" spans="1:302">
      <c r="A47" s="205">
        <f t="shared" si="178"/>
        <v>70</v>
      </c>
      <c r="B47" s="205">
        <v>45</v>
      </c>
      <c r="C47" s="205">
        <f t="shared" ca="1" si="2249"/>
        <v>70</v>
      </c>
      <c r="D47" s="271">
        <f t="shared" ca="1" si="536"/>
        <v>1650115.7915683184</v>
      </c>
      <c r="E47" s="201">
        <f t="shared" si="179"/>
        <v>25</v>
      </c>
      <c r="F47" s="416">
        <f>IF($B47&lt;Main!$B$10,0,HLOOKUP(E47,ReplacementRates!$A$3:$BE$59,ReplacementRates!$A46-5,1))*IF(Main!$B$30=1,Main!$B$31,(IF(OptimumBenefits!$B47&lt;20,Main!$B$31,IF(OptimumBenefits!$B47&lt;25,Main!$B$32,IF(OptimumBenefits!$B47&lt;30,Main!$B$33,Main!$B$34)))))*OptimumBenefits!$B47</f>
        <v>1.08</v>
      </c>
      <c r="G47" s="418">
        <f ca="1">F47*IF($B47=Salary!$B47,Salary!$I47,"")</f>
        <v>123612.51165874819</v>
      </c>
      <c r="H47" s="419">
        <f ca="1">IF($B47&lt;Main!$B$10,0,(VLOOKUP(E47,'Survival Probability'!$A$3:$F$98,6)/(1+Main!$B$5)^(OptimumBenefits!E47-OptimumBenefits!$A47))*(VLOOKUP(E47,'Survival Probability'!$A$3:$F$98,3)/VLOOKUP($A47,'Survival Probability'!$A$3:$F$98,3)))</f>
        <v>22.166330985961228</v>
      </c>
      <c r="I47" s="282">
        <f t="shared" si="2309"/>
        <v>0</v>
      </c>
      <c r="J47" s="200">
        <f t="shared" ref="J47:N47" si="2723">J46</f>
        <v>26</v>
      </c>
      <c r="K47" s="416">
        <f>IF($B47&lt;Main!$B$10,0,HLOOKUP(J47,ReplacementRates!$A$3:$BE$59,ReplacementRates!$A46-5,1))*IF(Main!$B$30=1,Main!$B$31,(IF(OptimumBenefits!$B47&lt;20,Main!$B$31,IF(OptimumBenefits!$B47&lt;25,Main!$B$32,IF(OptimumBenefits!$B47&lt;30,Main!$B$33,Main!$B$34)))))*OptimumBenefits!$B47</f>
        <v>1.08</v>
      </c>
      <c r="L47" s="418">
        <f ca="1">K47*IF($B47=Salary!$B47,Salary!$I47,"")</f>
        <v>123612.51165874819</v>
      </c>
      <c r="M47" s="419">
        <f ca="1">IF($B47&lt;Main!$B$10,0,(VLOOKUP(J47,'Survival Probability'!$A$3:$F$98,6)/(1+Main!$B$5)^(OptimumBenefits!J47-OptimumBenefits!$A47))*(VLOOKUP(J47,'Survival Probability'!$A$3:$F$98,3)/VLOOKUP($A47,'Survival Probability'!$A$3:$F$98,3)))</f>
        <v>20.712533167458783</v>
      </c>
      <c r="N47" s="282">
        <f t="shared" si="2"/>
        <v>0</v>
      </c>
      <c r="O47" s="200">
        <f t="shared" ref="O47:BZ47" si="2724">O46</f>
        <v>27</v>
      </c>
      <c r="P47" s="416">
        <f>IF($B47&lt;Main!$B$10,0,HLOOKUP(O47,ReplacementRates!$A$3:$BE$59,ReplacementRates!$A46-5,1))*IF(Main!$B$30=1,Main!$B$31,(IF(OptimumBenefits!$B47&lt;20,Main!$B$31,IF(OptimumBenefits!$B47&lt;25,Main!$B$32,IF(OptimumBenefits!$B47&lt;30,Main!$B$33,Main!$B$34)))))*OptimumBenefits!$B47</f>
        <v>1.08</v>
      </c>
      <c r="Q47" s="418">
        <f ca="1">P47*IF($B47=Salary!$B47,Salary!$I47,"")</f>
        <v>123612.51165874819</v>
      </c>
      <c r="R47" s="419">
        <f ca="1">IF($B47&lt;Main!$B$10,0,(VLOOKUP(O47,'Survival Probability'!$A$3:$F$98,6)/(1+Main!$B$5)^(OptimumBenefits!O47-OptimumBenefits!$A47))*(VLOOKUP(O47,'Survival Probability'!$A$3:$F$98,3)/VLOOKUP($A47,'Survival Probability'!$A$3:$F$98,3)))</f>
        <v>19.353804269427464</v>
      </c>
      <c r="S47" s="282">
        <f t="shared" si="4"/>
        <v>0</v>
      </c>
      <c r="T47" s="200">
        <f t="shared" ref="T47:CE47" si="2725">T46</f>
        <v>28</v>
      </c>
      <c r="U47" s="416">
        <f>IF($B47&lt;Main!$B$10,0,HLOOKUP(T47,ReplacementRates!$A$3:$BE$59,ReplacementRates!$A46-5,1))*IF(Main!$B$30=1,Main!$B$31,(IF(OptimumBenefits!$B47&lt;20,Main!$B$31,IF(OptimumBenefits!$B47&lt;25,Main!$B$32,IF(OptimumBenefits!$B47&lt;30,Main!$B$33,Main!$B$34)))))*OptimumBenefits!$B47</f>
        <v>1.08</v>
      </c>
      <c r="V47" s="418">
        <f ca="1">U47*IF($B47=Salary!$B47,Salary!$I47,"")</f>
        <v>123612.51165874819</v>
      </c>
      <c r="W47" s="419">
        <f ca="1">IF($B47&lt;Main!$B$10,0,(VLOOKUP(T47,'Survival Probability'!$A$3:$F$98,6)/(1+Main!$B$5)^(OptimumBenefits!T47-OptimumBenefits!$A47))*(VLOOKUP(T47,'Survival Probability'!$A$3:$F$98,3)/VLOOKUP($A47,'Survival Probability'!$A$3:$F$98,3)))</f>
        <v>18.083939966962578</v>
      </c>
      <c r="X47" s="282">
        <f t="shared" si="6"/>
        <v>0</v>
      </c>
      <c r="Y47" s="200">
        <f t="shared" ref="Y47:CJ47" si="2726">Y46</f>
        <v>29</v>
      </c>
      <c r="Z47" s="416">
        <f>IF($B47&lt;Main!$B$10,0,HLOOKUP(Y47,ReplacementRates!$A$3:$BE$59,ReplacementRates!$A46-5,1))*IF(Main!$B$30=1,Main!$B$31,(IF(OptimumBenefits!$B47&lt;20,Main!$B$31,IF(OptimumBenefits!$B47&lt;25,Main!$B$32,IF(OptimumBenefits!$B47&lt;30,Main!$B$33,Main!$B$34)))))*OptimumBenefits!$B47</f>
        <v>1.08</v>
      </c>
      <c r="AA47" s="418">
        <f ca="1">Z47*IF($B47=Salary!$B47,Salary!$I47,"")</f>
        <v>123612.51165874819</v>
      </c>
      <c r="AB47" s="419">
        <f ca="1">IF($B47&lt;Main!$B$10,0,(VLOOKUP(Y47,'Survival Probability'!$A$3:$F$98,6)/(1+Main!$B$5)^(OptimumBenefits!Y47-OptimumBenefits!$A47))*(VLOOKUP(Y47,'Survival Probability'!$A$3:$F$98,3)/VLOOKUP($A47,'Survival Probability'!$A$3:$F$98,3)))</f>
        <v>16.897142004736303</v>
      </c>
      <c r="AC47" s="282">
        <f t="shared" si="8"/>
        <v>0</v>
      </c>
      <c r="AD47" s="200">
        <f t="shared" ref="AD47:CO47" si="2727">AD46</f>
        <v>30</v>
      </c>
      <c r="AE47" s="416">
        <f>IF($B47&lt;Main!$B$10,0,HLOOKUP(AD47,ReplacementRates!$A$3:$BE$59,ReplacementRates!$A46-5,1))*IF(Main!$B$30=1,Main!$B$31,(IF(OptimumBenefits!$B47&lt;20,Main!$B$31,IF(OptimumBenefits!$B47&lt;25,Main!$B$32,IF(OptimumBenefits!$B47&lt;30,Main!$B$33,Main!$B$34)))))*OptimumBenefits!$B47</f>
        <v>1.08</v>
      </c>
      <c r="AF47" s="418">
        <f ca="1">AE47*IF($B47=Salary!$B47,Salary!$I47,"")</f>
        <v>123612.51165874819</v>
      </c>
      <c r="AG47" s="419">
        <f ca="1">IF($B47&lt;Main!$B$10,0,(VLOOKUP(AD47,'Survival Probability'!$A$3:$F$98,6)/(1+Main!$B$5)^(OptimumBenefits!AD47-OptimumBenefits!$A47))*(VLOOKUP(AD47,'Survival Probability'!$A$3:$F$98,3)/VLOOKUP($A47,'Survival Probability'!$A$3:$F$98,3)))</f>
        <v>15.787991999983621</v>
      </c>
      <c r="AH47" s="282">
        <f t="shared" si="10"/>
        <v>0</v>
      </c>
      <c r="AI47" s="200">
        <f t="shared" ref="AI47:CT47" si="2728">AI46</f>
        <v>31</v>
      </c>
      <c r="AJ47" s="416">
        <f>IF($B47&lt;Main!$B$10,0,HLOOKUP(AI47,ReplacementRates!$A$3:$BE$59,ReplacementRates!$A46-5,1))*IF(Main!$B$30=1,Main!$B$31,(IF(OptimumBenefits!$B47&lt;20,Main!$B$31,IF(OptimumBenefits!$B47&lt;25,Main!$B$32,IF(OptimumBenefits!$B47&lt;30,Main!$B$33,Main!$B$34)))))*OptimumBenefits!$B47</f>
        <v>1.08</v>
      </c>
      <c r="AK47" s="418">
        <f ca="1">AJ47*IF($B47=Salary!$B47,Salary!$I47,"")</f>
        <v>123612.51165874819</v>
      </c>
      <c r="AL47" s="419">
        <f ca="1">IF($B47&lt;Main!$B$10,0,(VLOOKUP(AI47,'Survival Probability'!$A$3:$F$98,6)/(1+Main!$B$5)^(OptimumBenefits!AI47-OptimumBenefits!$A47))*(VLOOKUP(AI47,'Survival Probability'!$A$3:$F$98,3)/VLOOKUP($A47,'Survival Probability'!$A$3:$F$98,3)))</f>
        <v>14.751427699519322</v>
      </c>
      <c r="AM47" s="282">
        <f t="shared" si="12"/>
        <v>0</v>
      </c>
      <c r="AN47" s="200">
        <f t="shared" ref="AN47:CY47" si="2729">AN46</f>
        <v>32</v>
      </c>
      <c r="AO47" s="416">
        <f>IF($B47&lt;Main!$B$10,0,HLOOKUP(AN47,ReplacementRates!$A$3:$BE$59,ReplacementRates!$A46-5,1))*IF(Main!$B$30=1,Main!$B$31,(IF(OptimumBenefits!$B47&lt;20,Main!$B$31,IF(OptimumBenefits!$B47&lt;25,Main!$B$32,IF(OptimumBenefits!$B47&lt;30,Main!$B$33,Main!$B$34)))))*OptimumBenefits!$B47</f>
        <v>1.08</v>
      </c>
      <c r="AP47" s="418">
        <f ca="1">AO47*IF($B47=Salary!$B47,Salary!$I47,"")</f>
        <v>123612.51165874819</v>
      </c>
      <c r="AQ47" s="419">
        <f ca="1">IF($B47&lt;Main!$B$10,0,(VLOOKUP(AN47,'Survival Probability'!$A$3:$F$98,6)/(1+Main!$B$5)^(OptimumBenefits!AN47-OptimumBenefits!$A47))*(VLOOKUP(AN47,'Survival Probability'!$A$3:$F$98,3)/VLOOKUP($A47,'Survival Probability'!$A$3:$F$98,3)))</f>
        <v>13.782641140915421</v>
      </c>
      <c r="AR47" s="282">
        <f t="shared" si="14"/>
        <v>0</v>
      </c>
      <c r="AS47" s="200">
        <f t="shared" ref="AS47:DD47" si="2730">AS46</f>
        <v>33</v>
      </c>
      <c r="AT47" s="416">
        <f>IF($B47&lt;Main!$B$10,0,HLOOKUP(AS47,ReplacementRates!$A$3:$BE$59,ReplacementRates!$A46-5,1))*IF(Main!$B$30=1,Main!$B$31,(IF(OptimumBenefits!$B47&lt;20,Main!$B$31,IF(OptimumBenefits!$B47&lt;25,Main!$B$32,IF(OptimumBenefits!$B47&lt;30,Main!$B$33,Main!$B$34)))))*OptimumBenefits!$B47</f>
        <v>1.08</v>
      </c>
      <c r="AU47" s="418">
        <f ca="1">AT47*IF($B47=Salary!$B47,Salary!$I47,"")</f>
        <v>123612.51165874819</v>
      </c>
      <c r="AV47" s="419">
        <f ca="1">IF($B47&lt;Main!$B$10,0,(VLOOKUP(AS47,'Survival Probability'!$A$3:$F$98,6)/(1+Main!$B$5)^(OptimumBenefits!AS47-OptimumBenefits!$A47))*(VLOOKUP(AS47,'Survival Probability'!$A$3:$F$98,3)/VLOOKUP($A47,'Survival Probability'!$A$3:$F$98,3)))</f>
        <v>12.877228575548962</v>
      </c>
      <c r="AW47" s="282">
        <f t="shared" si="16"/>
        <v>0</v>
      </c>
      <c r="AX47" s="200">
        <f t="shared" ref="AX47:DI47" si="2731">AX46</f>
        <v>34</v>
      </c>
      <c r="AY47" s="416">
        <f>IF($B47&lt;Main!$B$10,0,HLOOKUP(AX47,ReplacementRates!$A$3:$BE$59,ReplacementRates!$A46-5,1))*IF(Main!$B$30=1,Main!$B$31,(IF(OptimumBenefits!$B47&lt;20,Main!$B$31,IF(OptimumBenefits!$B47&lt;25,Main!$B$32,IF(OptimumBenefits!$B47&lt;30,Main!$B$33,Main!$B$34)))))*OptimumBenefits!$B47</f>
        <v>1.08</v>
      </c>
      <c r="AZ47" s="418">
        <f ca="1">AY47*IF($B47=Salary!$B47,Salary!$I47,"")</f>
        <v>123612.51165874819</v>
      </c>
      <c r="BA47" s="419">
        <f ca="1">IF($B47&lt;Main!$B$10,0,(VLOOKUP(AX47,'Survival Probability'!$A$3:$F$98,6)/(1+Main!$B$5)^(OptimumBenefits!AX47-OptimumBenefits!$A47))*(VLOOKUP(AX47,'Survival Probability'!$A$3:$F$98,3)/VLOOKUP($A47,'Survival Probability'!$A$3:$F$98,3)))</f>
        <v>12.031071377054932</v>
      </c>
      <c r="BB47" s="282">
        <f t="shared" si="18"/>
        <v>0</v>
      </c>
      <c r="BC47" s="200">
        <f t="shared" ref="BC47:DN47" si="2732">BC46</f>
        <v>35</v>
      </c>
      <c r="BD47" s="416">
        <f>IF($B47&lt;Main!$B$10,0,HLOOKUP(BC47,ReplacementRates!$A$3:$BE$59,ReplacementRates!$A46-5,1))*IF(Main!$B$30=1,Main!$B$31,(IF(OptimumBenefits!$B47&lt;20,Main!$B$31,IF(OptimumBenefits!$B47&lt;25,Main!$B$32,IF(OptimumBenefits!$B47&lt;30,Main!$B$33,Main!$B$34)))))*OptimumBenefits!$B47</f>
        <v>1.08</v>
      </c>
      <c r="BE47" s="418">
        <f ca="1">BD47*IF($B47=Salary!$B47,Salary!$I47,"")</f>
        <v>123612.51165874819</v>
      </c>
      <c r="BF47" s="419">
        <f ca="1">IF($B47&lt;Main!$B$10,0,(VLOOKUP(BC47,'Survival Probability'!$A$3:$F$98,6)/(1+Main!$B$5)^(OptimumBenefits!BC47-OptimumBenefits!$A47))*(VLOOKUP(BC47,'Survival Probability'!$A$3:$F$98,3)/VLOOKUP($A47,'Survival Probability'!$A$3:$F$98,3)))</f>
        <v>11.240324284655829</v>
      </c>
      <c r="BG47" s="282">
        <f t="shared" si="20"/>
        <v>0</v>
      </c>
      <c r="BH47" s="200">
        <f t="shared" ref="BH47:DS47" si="2733">BH46</f>
        <v>36</v>
      </c>
      <c r="BI47" s="416">
        <f>IF($B47&lt;Main!$B$10,0,HLOOKUP(BH47,ReplacementRates!$A$3:$BE$59,ReplacementRates!$A46-5,1))*IF(Main!$B$30=1,Main!$B$31,(IF(OptimumBenefits!$B47&lt;20,Main!$B$31,IF(OptimumBenefits!$B47&lt;25,Main!$B$32,IF(OptimumBenefits!$B47&lt;30,Main!$B$33,Main!$B$34)))))*OptimumBenefits!$B47</f>
        <v>1.08</v>
      </c>
      <c r="BJ47" s="418">
        <f ca="1">BI47*IF($B47=Salary!$B47,Salary!$I47,"")</f>
        <v>123612.51165874819</v>
      </c>
      <c r="BK47" s="419">
        <f ca="1">IF($B47&lt;Main!$B$10,0,(VLOOKUP(BH47,'Survival Probability'!$A$3:$F$98,6)/(1+Main!$B$5)^(OptimumBenefits!BH47-OptimumBenefits!$A47))*(VLOOKUP(BH47,'Survival Probability'!$A$3:$F$98,3)/VLOOKUP($A47,'Survival Probability'!$A$3:$F$98,3)))</f>
        <v>10.501390918723999</v>
      </c>
      <c r="BL47" s="282">
        <f t="shared" si="22"/>
        <v>0</v>
      </c>
      <c r="BM47" s="200">
        <f t="shared" ref="BM47:DX47" si="2734">BM46</f>
        <v>37</v>
      </c>
      <c r="BN47" s="416">
        <f>IF($B47&lt;Main!$B$10,0,HLOOKUP(BM47,ReplacementRates!$A$3:$BE$59,ReplacementRates!$A46-5,1))*IF(Main!$B$30=1,Main!$B$31,(IF(OptimumBenefits!$B47&lt;20,Main!$B$31,IF(OptimumBenefits!$B47&lt;25,Main!$B$32,IF(OptimumBenefits!$B47&lt;30,Main!$B$33,Main!$B$34)))))*OptimumBenefits!$B47</f>
        <v>1.08</v>
      </c>
      <c r="BO47" s="418">
        <f ca="1">BN47*IF($B47=Salary!$B47,Salary!$I47,"")</f>
        <v>123612.51165874819</v>
      </c>
      <c r="BP47" s="419">
        <f ca="1">IF($B47&lt;Main!$B$10,0,(VLOOKUP(BM47,'Survival Probability'!$A$3:$F$98,6)/(1+Main!$B$5)^(OptimumBenefits!BM47-OptimumBenefits!$A47))*(VLOOKUP(BM47,'Survival Probability'!$A$3:$F$98,3)/VLOOKUP($A47,'Survival Probability'!$A$3:$F$98,3)))</f>
        <v>9.8108031065753636</v>
      </c>
      <c r="BQ47" s="282">
        <f t="shared" si="24"/>
        <v>0</v>
      </c>
      <c r="BR47" s="200">
        <f t="shared" ref="BR47:EC47" si="2735">BR46</f>
        <v>38</v>
      </c>
      <c r="BS47" s="416">
        <f>IF($B47&lt;Main!$B$10,0,HLOOKUP(BR47,ReplacementRates!$A$3:$BE$59,ReplacementRates!$A46-5,1))*IF(Main!$B$30=1,Main!$B$31,(IF(OptimumBenefits!$B47&lt;20,Main!$B$31,IF(OptimumBenefits!$B47&lt;25,Main!$B$32,IF(OptimumBenefits!$B47&lt;30,Main!$B$33,Main!$B$34)))))*OptimumBenefits!$B47</f>
        <v>1.08</v>
      </c>
      <c r="BT47" s="418">
        <f ca="1">BS47*IF($B47=Salary!$B47,Salary!$I47,"")</f>
        <v>123612.51165874819</v>
      </c>
      <c r="BU47" s="419">
        <f ca="1">IF($B47&lt;Main!$B$10,0,(VLOOKUP(BR47,'Survival Probability'!$A$3:$F$98,6)/(1+Main!$B$5)^(OptimumBenefits!BR47-OptimumBenefits!$A47))*(VLOOKUP(BR47,'Survival Probability'!$A$3:$F$98,3)/VLOOKUP($A47,'Survival Probability'!$A$3:$F$98,3)))</f>
        <v>9.1654392522185795</v>
      </c>
      <c r="BV47" s="282">
        <f t="shared" si="26"/>
        <v>0</v>
      </c>
      <c r="BW47" s="200">
        <f t="shared" ref="BW47:EH47" si="2736">BW46</f>
        <v>39</v>
      </c>
      <c r="BX47" s="416">
        <f>IF($B47&lt;Main!$B$10,0,HLOOKUP(BW47,ReplacementRates!$A$3:$BE$59,ReplacementRates!$A46-5,1))*IF(Main!$B$30=1,Main!$B$31,(IF(OptimumBenefits!$B47&lt;20,Main!$B$31,IF(OptimumBenefits!$B47&lt;25,Main!$B$32,IF(OptimumBenefits!$B47&lt;30,Main!$B$33,Main!$B$34)))))*OptimumBenefits!$B47</f>
        <v>1.08</v>
      </c>
      <c r="BY47" s="418">
        <f ca="1">BX47*IF($B47=Salary!$B47,Salary!$I47,"")</f>
        <v>123612.51165874819</v>
      </c>
      <c r="BZ47" s="419">
        <f ca="1">IF($B47&lt;Main!$B$10,0,(VLOOKUP(BW47,'Survival Probability'!$A$3:$F$98,6)/(1+Main!$B$5)^(OptimumBenefits!BW47-OptimumBenefits!$A47))*(VLOOKUP(BW47,'Survival Probability'!$A$3:$F$98,3)/VLOOKUP($A47,'Survival Probability'!$A$3:$F$98,3)))</f>
        <v>8.5623752593402234</v>
      </c>
      <c r="CA47" s="282">
        <f t="shared" si="28"/>
        <v>0</v>
      </c>
      <c r="CB47" s="200">
        <f t="shared" ref="CB47:EM47" si="2737">CB46</f>
        <v>40</v>
      </c>
      <c r="CC47" s="416">
        <f>IF($B47&lt;Main!$B$10,0,HLOOKUP(CB47,ReplacementRates!$A$3:$BE$59,ReplacementRates!$A46-5,1))*IF(Main!$B$30=1,Main!$B$31,(IF(OptimumBenefits!$B47&lt;20,Main!$B$31,IF(OptimumBenefits!$B47&lt;25,Main!$B$32,IF(OptimumBenefits!$B47&lt;30,Main!$B$33,Main!$B$34)))))*OptimumBenefits!$B47</f>
        <v>1.08</v>
      </c>
      <c r="CD47" s="418">
        <f ca="1">CC47*IF($B47=Salary!$B47,Salary!$I47,"")</f>
        <v>123612.51165874819</v>
      </c>
      <c r="CE47" s="419">
        <f ca="1">IF($B47&lt;Main!$B$10,0,(VLOOKUP(CB47,'Survival Probability'!$A$3:$F$98,6)/(1+Main!$B$5)^(OptimumBenefits!CB47-OptimumBenefits!$A47))*(VLOOKUP(CB47,'Survival Probability'!$A$3:$F$98,3)/VLOOKUP($A47,'Survival Probability'!$A$3:$F$98,3)))</f>
        <v>7.9988697258663111</v>
      </c>
      <c r="CF47" s="282">
        <f t="shared" si="30"/>
        <v>0</v>
      </c>
      <c r="CG47" s="200">
        <f t="shared" ref="CG47:ER47" si="2738">CG46</f>
        <v>41</v>
      </c>
      <c r="CH47" s="416">
        <f>IF($B47&lt;Main!$B$10,0,HLOOKUP(CG47,ReplacementRates!$A$3:$BE$59,ReplacementRates!$A46-5,1))*IF(Main!$B$30=1,Main!$B$31,(IF(OptimumBenefits!$B47&lt;20,Main!$B$31,IF(OptimumBenefits!$B47&lt;25,Main!$B$32,IF(OptimumBenefits!$B47&lt;30,Main!$B$33,Main!$B$34)))))*OptimumBenefits!$B47</f>
        <v>1.08</v>
      </c>
      <c r="CI47" s="418">
        <f ca="1">CH47*IF($B47=Salary!$B47,Salary!$I47,"")</f>
        <v>123612.51165874819</v>
      </c>
      <c r="CJ47" s="419">
        <f ca="1">IF($B47&lt;Main!$B$10,0,(VLOOKUP(CG47,'Survival Probability'!$A$3:$F$98,6)/(1+Main!$B$5)^(OptimumBenefits!CG47-OptimumBenefits!$A47))*(VLOOKUP(CG47,'Survival Probability'!$A$3:$F$98,3)/VLOOKUP($A47,'Survival Probability'!$A$3:$F$98,3)))</f>
        <v>7.4723561489778989</v>
      </c>
      <c r="CK47" s="282">
        <f t="shared" si="32"/>
        <v>0</v>
      </c>
      <c r="CL47" s="200">
        <f t="shared" ref="CL47:EW47" si="2739">CL46</f>
        <v>42</v>
      </c>
      <c r="CM47" s="416">
        <f>IF($B47&lt;Main!$B$10,0,HLOOKUP(CL47,ReplacementRates!$A$3:$BE$59,ReplacementRates!$A46-5,1))*IF(Main!$B$30=1,Main!$B$31,(IF(OptimumBenefits!$B47&lt;20,Main!$B$31,IF(OptimumBenefits!$B47&lt;25,Main!$B$32,IF(OptimumBenefits!$B47&lt;30,Main!$B$33,Main!$B$34)))))*OptimumBenefits!$B47</f>
        <v>1.08</v>
      </c>
      <c r="CN47" s="418">
        <f ca="1">CM47*IF($B47=Salary!$B47,Salary!$I47,"")</f>
        <v>123612.51165874819</v>
      </c>
      <c r="CO47" s="419">
        <f ca="1">IF($B47&lt;Main!$B$10,0,(VLOOKUP(CL47,'Survival Probability'!$A$3:$F$98,6)/(1+Main!$B$5)^(OptimumBenefits!CL47-OptimumBenefits!$A47))*(VLOOKUP(CL47,'Survival Probability'!$A$3:$F$98,3)/VLOOKUP($A47,'Survival Probability'!$A$3:$F$98,3)))</f>
        <v>6.9801898007259018</v>
      </c>
      <c r="CP47" s="282">
        <f t="shared" si="34"/>
        <v>0</v>
      </c>
      <c r="CQ47" s="200">
        <f t="shared" ref="CQ47:FB47" si="2740">CQ46</f>
        <v>43</v>
      </c>
      <c r="CR47" s="416">
        <f>IF($B47&lt;Main!$B$10,0,HLOOKUP(CQ47,ReplacementRates!$A$3:$BE$59,ReplacementRates!$A46-5,1))*IF(Main!$B$30=1,Main!$B$31,(IF(OptimumBenefits!$B47&lt;20,Main!$B$31,IF(OptimumBenefits!$B47&lt;25,Main!$B$32,IF(OptimumBenefits!$B47&lt;30,Main!$B$33,Main!$B$34)))))*OptimumBenefits!$B47</f>
        <v>1.08</v>
      </c>
      <c r="CS47" s="418">
        <f ca="1">CR47*IF($B47=Salary!$B47,Salary!$I47,"")</f>
        <v>123612.51165874819</v>
      </c>
      <c r="CT47" s="419">
        <f ca="1">IF($B47&lt;Main!$B$10,0,(VLOOKUP(CQ47,'Survival Probability'!$A$3:$F$98,6)/(1+Main!$B$5)^(OptimumBenefits!CQ47-OptimumBenefits!$A47))*(VLOOKUP(CQ47,'Survival Probability'!$A$3:$F$98,3)/VLOOKUP($A47,'Survival Probability'!$A$3:$F$98,3)))</f>
        <v>6.5201754033150712</v>
      </c>
      <c r="CU47" s="282">
        <f t="shared" si="36"/>
        <v>0</v>
      </c>
      <c r="CV47" s="200">
        <f t="shared" ref="CV47:FG47" si="2741">CV46</f>
        <v>44</v>
      </c>
      <c r="CW47" s="416">
        <f>IF($B47&lt;Main!$B$10,0,HLOOKUP(CV47,ReplacementRates!$A$3:$BE$59,ReplacementRates!$A46-5,1))*IF(Main!$B$30=1,Main!$B$31,(IF(OptimumBenefits!$B47&lt;20,Main!$B$31,IF(OptimumBenefits!$B47&lt;25,Main!$B$32,IF(OptimumBenefits!$B47&lt;30,Main!$B$33,Main!$B$34)))))*OptimumBenefits!$B47</f>
        <v>1.08</v>
      </c>
      <c r="CX47" s="418">
        <f ca="1">CW47*IF($B47=Salary!$B47,Salary!$I47,"")</f>
        <v>123612.51165874819</v>
      </c>
      <c r="CY47" s="419">
        <f ca="1">IF($B47&lt;Main!$B$10,0,(VLOOKUP(CV47,'Survival Probability'!$A$3:$F$98,6)/(1+Main!$B$5)^(OptimumBenefits!CV47-OptimumBenefits!$A47))*(VLOOKUP(CV47,'Survival Probability'!$A$3:$F$98,3)/VLOOKUP($A47,'Survival Probability'!$A$3:$F$98,3)))</f>
        <v>6.0902485497296865</v>
      </c>
      <c r="CZ47" s="282">
        <f t="shared" si="38"/>
        <v>0</v>
      </c>
      <c r="DA47" s="200">
        <f t="shared" ref="DA47:FL47" si="2742">DA46</f>
        <v>45</v>
      </c>
      <c r="DB47" s="416">
        <f>IF($B47&lt;Main!$B$10,0,HLOOKUP(DA47,ReplacementRates!$A$3:$BE$59,ReplacementRates!$A46-5,1))*IF(Main!$B$30=1,Main!$B$31,(IF(OptimumBenefits!$B47&lt;20,Main!$B$31,IF(OptimumBenefits!$B47&lt;25,Main!$B$32,IF(OptimumBenefits!$B47&lt;30,Main!$B$33,Main!$B$34)))))*OptimumBenefits!$B47</f>
        <v>1.08</v>
      </c>
      <c r="DC47" s="418">
        <f ca="1">DB47*IF($B47=Salary!$B47,Salary!$I47,"")</f>
        <v>123612.51165874819</v>
      </c>
      <c r="DD47" s="419">
        <f ca="1">IF($B47&lt;Main!$B$10,0,(VLOOKUP(DA47,'Survival Probability'!$A$3:$F$98,6)/(1+Main!$B$5)^(OptimumBenefits!DA47-OptimumBenefits!$A47))*(VLOOKUP(DA47,'Survival Probability'!$A$3:$F$98,3)/VLOOKUP($A47,'Survival Probability'!$A$3:$F$98,3)))</f>
        <v>103.30069325226471</v>
      </c>
      <c r="DE47" s="282">
        <f t="shared" si="40"/>
        <v>0</v>
      </c>
      <c r="DF47" s="200">
        <f t="shared" ref="DF47:FQ47" si="2743">DF46</f>
        <v>46</v>
      </c>
      <c r="DG47" s="416">
        <f>IF($B47&lt;Main!$B$10,0,HLOOKUP(DF47,ReplacementRates!$A$3:$BE$59,ReplacementRates!$A46-5,1))*IF(Main!$B$30=1,Main!$B$31,(IF(OptimumBenefits!$B47&lt;20,Main!$B$31,IF(OptimumBenefits!$B47&lt;25,Main!$B$32,IF(OptimumBenefits!$B47&lt;30,Main!$B$33,Main!$B$34)))))*OptimumBenefits!$B47</f>
        <v>1.08</v>
      </c>
      <c r="DH47" s="418">
        <f ca="1">DG47*IF($B47=Salary!$B47,Salary!$I47,"")</f>
        <v>123612.51165874819</v>
      </c>
      <c r="DI47" s="419">
        <f ca="1">IF($B47&lt;Main!$B$10,0,(VLOOKUP(DF47,'Survival Probability'!$A$3:$F$98,6)/(1+Main!$B$5)^(OptimumBenefits!DF47-OptimumBenefits!$A47))*(VLOOKUP(DF47,'Survival Probability'!$A$3:$F$98,3)/VLOOKUP($A47,'Survival Probability'!$A$3:$F$98,3)))</f>
        <v>95.886271726256041</v>
      </c>
      <c r="DJ47" s="282">
        <f t="shared" si="42"/>
        <v>0</v>
      </c>
      <c r="DK47" s="200">
        <f t="shared" ref="DK47:FV47" si="2744">DK46</f>
        <v>47</v>
      </c>
      <c r="DL47" s="416">
        <f>IF($B47&lt;Main!$B$10,0,HLOOKUP(DK47,ReplacementRates!$A$3:$BE$59,ReplacementRates!$A46-5,1))*IF(Main!$B$30=1,Main!$B$31,(IF(OptimumBenefits!$B47&lt;20,Main!$B$31,IF(OptimumBenefits!$B47&lt;25,Main!$B$32,IF(OptimumBenefits!$B47&lt;30,Main!$B$33,Main!$B$34)))))*OptimumBenefits!$B47</f>
        <v>1.08</v>
      </c>
      <c r="DM47" s="418">
        <f ca="1">DL47*IF($B47=Salary!$B47,Salary!$I47,"")</f>
        <v>123612.51165874819</v>
      </c>
      <c r="DN47" s="419">
        <f ca="1">IF($B47&lt;Main!$B$10,0,(VLOOKUP(DK47,'Survival Probability'!$A$3:$F$98,6)/(1+Main!$B$5)^(OptimumBenefits!DK47-OptimumBenefits!$A47))*(VLOOKUP(DK47,'Survival Probability'!$A$3:$F$98,3)/VLOOKUP($A47,'Survival Probability'!$A$3:$F$98,3)))</f>
        <v>88.971768706294611</v>
      </c>
      <c r="DO47" s="282">
        <f t="shared" si="44"/>
        <v>0</v>
      </c>
      <c r="DP47" s="200">
        <f t="shared" ref="DP47:GA47" si="2745">DP46</f>
        <v>48</v>
      </c>
      <c r="DQ47" s="416">
        <f>IF($B47&lt;Main!$B$10,0,HLOOKUP(DP47,ReplacementRates!$A$3:$BE$59,ReplacementRates!$A46-5,1))*IF(Main!$B$30=1,Main!$B$31,(IF(OptimumBenefits!$B47&lt;20,Main!$B$31,IF(OptimumBenefits!$B47&lt;25,Main!$B$32,IF(OptimumBenefits!$B47&lt;30,Main!$B$33,Main!$B$34)))))*OptimumBenefits!$B47</f>
        <v>1.08</v>
      </c>
      <c r="DR47" s="418">
        <f ca="1">DQ47*IF($B47=Salary!$B47,Salary!$I47,"")</f>
        <v>123612.51165874819</v>
      </c>
      <c r="DS47" s="419">
        <f ca="1">IF($B47&lt;Main!$B$10,0,(VLOOKUP(DP47,'Survival Probability'!$A$3:$F$98,6)/(1+Main!$B$5)^(OptimumBenefits!DP47-OptimumBenefits!$A47))*(VLOOKUP(DP47,'Survival Probability'!$A$3:$F$98,3)/VLOOKUP($A47,'Survival Probability'!$A$3:$F$98,3)))</f>
        <v>82.524277845838469</v>
      </c>
      <c r="DT47" s="282">
        <f t="shared" si="46"/>
        <v>0</v>
      </c>
      <c r="DU47" s="200">
        <f t="shared" ref="DU47:GF47" si="2746">DU46</f>
        <v>49</v>
      </c>
      <c r="DV47" s="416">
        <f>IF($B47&lt;Main!$B$10,0,HLOOKUP(DU47,ReplacementRates!$A$3:$BE$59,ReplacementRates!$A46-5,1))*IF(Main!$B$30=1,Main!$B$31,(IF(OptimumBenefits!$B47&lt;20,Main!$B$31,IF(OptimumBenefits!$B47&lt;25,Main!$B$32,IF(OptimumBenefits!$B47&lt;30,Main!$B$33,Main!$B$34)))))*OptimumBenefits!$B47</f>
        <v>1.08</v>
      </c>
      <c r="DW47" s="418">
        <f ca="1">DV47*IF($B47=Salary!$B47,Salary!$I47,"")</f>
        <v>123612.51165874819</v>
      </c>
      <c r="DX47" s="419">
        <f ca="1">IF($B47&lt;Main!$B$10,0,(VLOOKUP(DU47,'Survival Probability'!$A$3:$F$98,6)/(1+Main!$B$5)^(OptimumBenefits!DU47-OptimumBenefits!$A47))*(VLOOKUP(DU47,'Survival Probability'!$A$3:$F$98,3)/VLOOKUP($A47,'Survival Probability'!$A$3:$F$98,3)))</f>
        <v>76.51302701058323</v>
      </c>
      <c r="DY47" s="282">
        <f t="shared" si="48"/>
        <v>0</v>
      </c>
      <c r="DZ47" s="200">
        <f t="shared" ref="DZ47:GK47" si="2747">DZ46</f>
        <v>50</v>
      </c>
      <c r="EA47" s="416">
        <f>IF($B47&lt;Main!$B$10,0,HLOOKUP(DZ47,ReplacementRates!$A$3:$BE$59,ReplacementRates!$A46-5,1))*IF(Main!$B$30=1,Main!$B$31,(IF(OptimumBenefits!$B47&lt;20,Main!$B$31,IF(OptimumBenefits!$B47&lt;25,Main!$B$32,IF(OptimumBenefits!$B47&lt;30,Main!$B$33,Main!$B$34)))))*OptimumBenefits!$B47</f>
        <v>1.08</v>
      </c>
      <c r="EB47" s="418">
        <f ca="1">EA47*IF($B47=Salary!$B47,Salary!$I47,"")</f>
        <v>123612.51165874819</v>
      </c>
      <c r="EC47" s="419">
        <f ca="1">IF($B47&lt;Main!$B$10,0,(VLOOKUP(DZ47,'Survival Probability'!$A$3:$F$98,6)/(1+Main!$B$5)^(OptimumBenefits!DZ47-OptimumBenefits!$A47))*(VLOOKUP(DZ47,'Survival Probability'!$A$3:$F$98,3)/VLOOKUP($A47,'Survival Probability'!$A$3:$F$98,3)))</f>
        <v>70.909245248780422</v>
      </c>
      <c r="ED47" s="282">
        <f t="shared" si="50"/>
        <v>0</v>
      </c>
      <c r="EE47" s="200">
        <f t="shared" ref="EE47:GP47" si="2748">EE46</f>
        <v>51</v>
      </c>
      <c r="EF47" s="416">
        <f>IF($B47&lt;Main!$B$10,0,HLOOKUP(EE47,ReplacementRates!$A$3:$BE$59,ReplacementRates!$A46-5,1))*IF(Main!$B$30=1,Main!$B$31,(IF(OptimumBenefits!$B47&lt;20,Main!$B$31,IF(OptimumBenefits!$B47&lt;25,Main!$B$32,IF(OptimumBenefits!$B47&lt;30,Main!$B$33,Main!$B$34)))))*OptimumBenefits!$B47</f>
        <v>1.08</v>
      </c>
      <c r="EG47" s="418">
        <f ca="1">EF47*IF($B47=Salary!$B47,Salary!$I47,"")</f>
        <v>123612.51165874819</v>
      </c>
      <c r="EH47" s="419">
        <f ca="1">IF($B47&lt;Main!$B$10,0,(VLOOKUP(EE47,'Survival Probability'!$A$3:$F$98,6)/(1+Main!$B$5)^(OptimumBenefits!EE47-OptimumBenefits!$A47))*(VLOOKUP(EE47,'Survival Probability'!$A$3:$F$98,3)/VLOOKUP($A47,'Survival Probability'!$A$3:$F$98,3)))</f>
        <v>65.686036945753699</v>
      </c>
      <c r="EI47" s="282">
        <f t="shared" si="52"/>
        <v>0</v>
      </c>
      <c r="EJ47" s="200">
        <f t="shared" ref="EJ47:GU47" si="2749">EJ46</f>
        <v>52</v>
      </c>
      <c r="EK47" s="416">
        <f>IF($B47&lt;Main!$B$10,0,HLOOKUP(EJ47,ReplacementRates!$A$3:$BE$59,ReplacementRates!$A46-5,1))*IF(Main!$B$30=1,Main!$B$31,(IF(OptimumBenefits!$B47&lt;20,Main!$B$31,IF(OptimumBenefits!$B47&lt;25,Main!$B$32,IF(OptimumBenefits!$B47&lt;30,Main!$B$33,Main!$B$34)))))*OptimumBenefits!$B47</f>
        <v>1.08</v>
      </c>
      <c r="EL47" s="418">
        <f ca="1">EK47*IF($B47=Salary!$B47,Salary!$I47,"")</f>
        <v>123612.51165874819</v>
      </c>
      <c r="EM47" s="419">
        <f ca="1">IF($B47&lt;Main!$B$10,0,(VLOOKUP(EJ47,'Survival Probability'!$A$3:$F$98,6)/(1+Main!$B$5)^(OptimumBenefits!EJ47-OptimumBenefits!$A47))*(VLOOKUP(EJ47,'Survival Probability'!$A$3:$F$98,3)/VLOOKUP($A47,'Survival Probability'!$A$3:$F$98,3)))</f>
        <v>60.818262609256607</v>
      </c>
      <c r="EN47" s="282">
        <f t="shared" si="54"/>
        <v>0</v>
      </c>
      <c r="EO47" s="200">
        <f t="shared" ref="EO47:GZ47" si="2750">EO46</f>
        <v>53</v>
      </c>
      <c r="EP47" s="416">
        <f>IF($B47&lt;Main!$B$10,0,HLOOKUP(EO47,ReplacementRates!$A$3:$BE$59,ReplacementRates!$A46-5,1))*IF(Main!$B$30=1,Main!$B$31,(IF(OptimumBenefits!$B47&lt;20,Main!$B$31,IF(OptimumBenefits!$B47&lt;25,Main!$B$32,IF(OptimumBenefits!$B47&lt;30,Main!$B$33,Main!$B$34)))))*OptimumBenefits!$B47</f>
        <v>1.08</v>
      </c>
      <c r="EQ47" s="418">
        <f ca="1">EP47*IF($B47=Salary!$B47,Salary!$I47,"")</f>
        <v>123612.51165874819</v>
      </c>
      <c r="ER47" s="419">
        <f ca="1">IF($B47&lt;Main!$B$10,0,(VLOOKUP(EO47,'Survival Probability'!$A$3:$F$98,6)/(1+Main!$B$5)^(OptimumBenefits!EO47-OptimumBenefits!$A47))*(VLOOKUP(EO47,'Survival Probability'!$A$3:$F$98,3)/VLOOKUP($A47,'Survival Probability'!$A$3:$F$98,3)))</f>
        <v>56.28245168665071</v>
      </c>
      <c r="ES47" s="282">
        <f t="shared" si="56"/>
        <v>0</v>
      </c>
      <c r="ET47" s="200">
        <f t="shared" ref="ET47:HE47" si="2751">ET46</f>
        <v>54</v>
      </c>
      <c r="EU47" s="416">
        <f>IF($B47&lt;Main!$B$10,0,HLOOKUP(ET47,ReplacementRates!$A$3:$BE$59,ReplacementRates!$A46-5,1))*IF(Main!$B$30=1,Main!$B$31,(IF(OptimumBenefits!$B47&lt;20,Main!$B$31,IF(OptimumBenefits!$B47&lt;25,Main!$B$32,IF(OptimumBenefits!$B47&lt;30,Main!$B$33,Main!$B$34)))))*OptimumBenefits!$B47</f>
        <v>1.08</v>
      </c>
      <c r="EV47" s="418">
        <f ca="1">EU47*IF($B47=Salary!$B47,Salary!$I47,"")</f>
        <v>123612.51165874819</v>
      </c>
      <c r="EW47" s="419">
        <f ca="1">IF($B47&lt;Main!$B$10,0,(VLOOKUP(ET47,'Survival Probability'!$A$3:$F$98,6)/(1+Main!$B$5)^(OptimumBenefits!ET47-OptimumBenefits!$A47))*(VLOOKUP(ET47,'Survival Probability'!$A$3:$F$98,3)/VLOOKUP($A47,'Survival Probability'!$A$3:$F$98,3)))</f>
        <v>52.056664002830921</v>
      </c>
      <c r="EX47" s="282">
        <f t="shared" si="58"/>
        <v>0</v>
      </c>
      <c r="EY47" s="200">
        <f t="shared" ref="EY47:HJ47" si="2752">EY46</f>
        <v>55</v>
      </c>
      <c r="EZ47" s="416">
        <f>IF($B47&lt;Main!$B$10,0,HLOOKUP(EY47,ReplacementRates!$A$3:$BE$59,ReplacementRates!$A46-5,1))*IF(Main!$B$30=1,Main!$B$31,(IF(OptimumBenefits!$B47&lt;20,Main!$B$31,IF(OptimumBenefits!$B47&lt;25,Main!$B$32,IF(OptimumBenefits!$B47&lt;30,Main!$B$33,Main!$B$34)))))*OptimumBenefits!$B47</f>
        <v>1.08</v>
      </c>
      <c r="FA47" s="418">
        <f ca="1">EZ47*IF($B47=Salary!$B47,Salary!$I47,"")</f>
        <v>123612.51165874819</v>
      </c>
      <c r="FB47" s="419">
        <f ca="1">IF($B47&lt;Main!$B$10,0,(VLOOKUP(EY47,'Survival Probability'!$A$3:$F$98,6)/(1+Main!$B$5)^(OptimumBenefits!EY47-OptimumBenefits!$A47))*(VLOOKUP(EY47,'Survival Probability'!$A$3:$F$98,3)/VLOOKUP($A47,'Survival Probability'!$A$3:$F$98,3)))</f>
        <v>48.120387663452014</v>
      </c>
      <c r="FC47" s="282">
        <f t="shared" si="60"/>
        <v>0</v>
      </c>
      <c r="FD47" s="200">
        <f t="shared" ref="FD47:HO47" si="2753">FD46</f>
        <v>56</v>
      </c>
      <c r="FE47" s="416">
        <f>IF($B47&lt;Main!$B$10,0,HLOOKUP(FD47,ReplacementRates!$A$3:$BE$59,ReplacementRates!$A46-5,1))*IF(Main!$B$30=1,Main!$B$31,(IF(OptimumBenefits!$B47&lt;20,Main!$B$31,IF(OptimumBenefits!$B47&lt;25,Main!$B$32,IF(OptimumBenefits!$B47&lt;30,Main!$B$33,Main!$B$34)))))*OptimumBenefits!$B47</f>
        <v>1.08</v>
      </c>
      <c r="FF47" s="418">
        <f ca="1">FE47*IF($B47=Salary!$B47,Salary!$I47,"")</f>
        <v>123612.51165874819</v>
      </c>
      <c r="FG47" s="419">
        <f ca="1">IF($B47&lt;Main!$B$10,0,(VLOOKUP(FD47,'Survival Probability'!$A$3:$F$98,6)/(1+Main!$B$5)^(OptimumBenefits!FD47-OptimumBenefits!$A47))*(VLOOKUP(FD47,'Survival Probability'!$A$3:$F$98,3)/VLOOKUP($A47,'Survival Probability'!$A$3:$F$98,3)))</f>
        <v>44.454446308357625</v>
      </c>
      <c r="FH47" s="282">
        <f t="shared" si="62"/>
        <v>0</v>
      </c>
      <c r="FI47" s="200">
        <f t="shared" ref="FI47:HT47" si="2754">FI46</f>
        <v>57</v>
      </c>
      <c r="FJ47" s="416">
        <f>IF($B47&lt;Main!$B$10,0,HLOOKUP(FI47,ReplacementRates!$A$3:$BE$59,ReplacementRates!$A46-5,1))*IF(Main!$B$30=1,Main!$B$31,(IF(OptimumBenefits!$B47&lt;20,Main!$B$31,IF(OptimumBenefits!$B47&lt;25,Main!$B$32,IF(OptimumBenefits!$B47&lt;30,Main!$B$33,Main!$B$34)))))*OptimumBenefits!$B47</f>
        <v>1.08</v>
      </c>
      <c r="FK47" s="418">
        <f ca="1">FJ47*IF($B47=Salary!$B47,Salary!$I47,"")</f>
        <v>123612.51165874819</v>
      </c>
      <c r="FL47" s="419">
        <f ca="1">IF($B47&lt;Main!$B$10,0,(VLOOKUP(FI47,'Survival Probability'!$A$3:$F$98,6)/(1+Main!$B$5)^(OptimumBenefits!FI47-OptimumBenefits!$A47))*(VLOOKUP(FI47,'Survival Probability'!$A$3:$F$98,3)/VLOOKUP($A47,'Survival Probability'!$A$3:$F$98,3)))</f>
        <v>41.0409088707314</v>
      </c>
      <c r="FM47" s="282">
        <f t="shared" si="64"/>
        <v>0</v>
      </c>
      <c r="FN47" s="200">
        <f t="shared" ref="FN47:HY47" si="2755">FN46</f>
        <v>58</v>
      </c>
      <c r="FO47" s="416">
        <f>IF($B47&lt;Main!$B$10,0,HLOOKUP(FN47,ReplacementRates!$A$3:$BE$59,ReplacementRates!$A46-5,1))*IF(Main!$B$30=1,Main!$B$31,(IF(OptimumBenefits!$B47&lt;20,Main!$B$31,IF(OptimumBenefits!$B47&lt;25,Main!$B$32,IF(OptimumBenefits!$B47&lt;30,Main!$B$33,Main!$B$34)))))*OptimumBenefits!$B47</f>
        <v>1.08</v>
      </c>
      <c r="FP47" s="418">
        <f ca="1">FO47*IF($B47=Salary!$B47,Salary!$I47,"")</f>
        <v>123612.51165874819</v>
      </c>
      <c r="FQ47" s="419">
        <f ca="1">IF($B47&lt;Main!$B$10,0,(VLOOKUP(FN47,'Survival Probability'!$A$3:$F$98,6)/(1+Main!$B$5)^(OptimumBenefits!FN47-OptimumBenefits!$A47))*(VLOOKUP(FN47,'Survival Probability'!$A$3:$F$98,3)/VLOOKUP($A47,'Survival Probability'!$A$3:$F$98,3)))</f>
        <v>37.863169994165638</v>
      </c>
      <c r="FR47" s="282">
        <f t="shared" si="66"/>
        <v>0</v>
      </c>
      <c r="FS47" s="200">
        <f t="shared" ref="FS47:ID47" si="2756">FS46</f>
        <v>59</v>
      </c>
      <c r="FT47" s="416">
        <f>IF($B47&lt;Main!$B$10,0,HLOOKUP(FS47,ReplacementRates!$A$3:$BE$59,ReplacementRates!$A46-5,1))*IF(Main!$B$30=1,Main!$B$31,(IF(OptimumBenefits!$B47&lt;20,Main!$B$31,IF(OptimumBenefits!$B47&lt;25,Main!$B$32,IF(OptimumBenefits!$B47&lt;30,Main!$B$33,Main!$B$34)))))*OptimumBenefits!$B47</f>
        <v>1.08</v>
      </c>
      <c r="FU47" s="418">
        <f ca="1">FT47*IF($B47=Salary!$B47,Salary!$I47,"")</f>
        <v>123612.51165874819</v>
      </c>
      <c r="FV47" s="419">
        <f ca="1">IF($B47&lt;Main!$B$10,0,(VLOOKUP(FS47,'Survival Probability'!$A$3:$F$98,6)/(1+Main!$B$5)^(OptimumBenefits!FS47-OptimumBenefits!$A47))*(VLOOKUP(FS47,'Survival Probability'!$A$3:$F$98,3)/VLOOKUP($A47,'Survival Probability'!$A$3:$F$98,3)))</f>
        <v>34.905675749388898</v>
      </c>
      <c r="FW47" s="282">
        <f t="shared" si="68"/>
        <v>0</v>
      </c>
      <c r="FX47" s="200">
        <f t="shared" ref="FX47:II47" si="2757">FX46</f>
        <v>60</v>
      </c>
      <c r="FY47" s="416">
        <f>IF($B47&lt;Main!$B$10,0,HLOOKUP(FX47,ReplacementRates!$A$3:$BE$59,ReplacementRates!$A46-5,1))*IF(Main!$B$30=1,Main!$B$31,(IF(OptimumBenefits!$B47&lt;20,Main!$B$31,IF(OptimumBenefits!$B47&lt;25,Main!$B$32,IF(OptimumBenefits!$B47&lt;30,Main!$B$33,Main!$B$34)))))*OptimumBenefits!$B47</f>
        <v>1.08</v>
      </c>
      <c r="FZ47" s="418">
        <f ca="1">FY47*IF($B47=Salary!$B47,Salary!$I47,"")</f>
        <v>123612.51165874819</v>
      </c>
      <c r="GA47" s="419">
        <f ca="1">IF($B47&lt;Main!$B$10,0,(VLOOKUP(FX47,'Survival Probability'!$A$3:$F$98,6)/(1+Main!$B$5)^(OptimumBenefits!FX47-OptimumBenefits!$A47))*(VLOOKUP(FX47,'Survival Probability'!$A$3:$F$98,3)/VLOOKUP($A47,'Survival Probability'!$A$3:$F$98,3)))</f>
        <v>32.153854641777734</v>
      </c>
      <c r="GB47" s="282">
        <f t="shared" si="70"/>
        <v>0</v>
      </c>
      <c r="GC47" s="200">
        <f t="shared" ref="GC47:IN47" si="2758">GC46</f>
        <v>61</v>
      </c>
      <c r="GD47" s="416">
        <f>IF($B47&lt;Main!$B$10,0,HLOOKUP(GC47,ReplacementRates!$A$3:$BE$59,ReplacementRates!$A46-5,1))*IF(Main!$B$30=1,Main!$B$31,(IF(OptimumBenefits!$B47&lt;20,Main!$B$31,IF(OptimumBenefits!$B47&lt;25,Main!$B$32,IF(OptimumBenefits!$B47&lt;30,Main!$B$33,Main!$B$34)))))*OptimumBenefits!$B47</f>
        <v>1.08</v>
      </c>
      <c r="GE47" s="418">
        <f ca="1">GD47*IF($B47=Salary!$B47,Salary!$I47,"")</f>
        <v>123612.51165874819</v>
      </c>
      <c r="GF47" s="419">
        <f ca="1">IF($B47&lt;Main!$B$10,0,(VLOOKUP(GC47,'Survival Probability'!$A$3:$F$98,6)/(1+Main!$B$5)^(OptimumBenefits!GC47-OptimumBenefits!$A47))*(VLOOKUP(GC47,'Survival Probability'!$A$3:$F$98,3)/VLOOKUP($A47,'Survival Probability'!$A$3:$F$98,3)))</f>
        <v>29.594056554070963</v>
      </c>
      <c r="GG47" s="282">
        <f t="shared" si="72"/>
        <v>0</v>
      </c>
      <c r="GH47" s="200">
        <f t="shared" ref="GH47:IS47" si="2759">GH46</f>
        <v>62</v>
      </c>
      <c r="GI47" s="416">
        <f>IF($B47&lt;Main!$B$10,0,HLOOKUP(GH47,ReplacementRates!$A$3:$BE$59,ReplacementRates!$A46-5,1))*IF(Main!$B$30=1,Main!$B$31,(IF(OptimumBenefits!$B47&lt;20,Main!$B$31,IF(OptimumBenefits!$B47&lt;25,Main!$B$32,IF(OptimumBenefits!$B47&lt;30,Main!$B$33,Main!$B$34)))))*OptimumBenefits!$B47</f>
        <v>1.08</v>
      </c>
      <c r="GJ47" s="418">
        <f ca="1">GI47*IF($B47=Salary!$B47,Salary!$I47,"")</f>
        <v>123612.51165874819</v>
      </c>
      <c r="GK47" s="419">
        <f ca="1">IF($B47&lt;Main!$B$10,0,(VLOOKUP(GH47,'Survival Probability'!$A$3:$F$98,6)/(1+Main!$B$5)^(OptimumBenefits!GH47-OptimumBenefits!$A47))*(VLOOKUP(GH47,'Survival Probability'!$A$3:$F$98,3)/VLOOKUP($A47,'Survival Probability'!$A$3:$F$98,3)))</f>
        <v>27.213493533649096</v>
      </c>
      <c r="GL47" s="282">
        <f t="shared" si="74"/>
        <v>0</v>
      </c>
      <c r="GM47" s="200">
        <f t="shared" ref="GM47:IX47" si="2760">GM46</f>
        <v>63</v>
      </c>
      <c r="GN47" s="416">
        <f>IF($B47&lt;Main!$B$10,0,HLOOKUP(GM47,ReplacementRates!$A$3:$BE$59,ReplacementRates!$A46-5,1))*IF(Main!$B$30=1,Main!$B$31,(IF(OptimumBenefits!$B47&lt;20,Main!$B$31,IF(OptimumBenefits!$B47&lt;25,Main!$B$32,IF(OptimumBenefits!$B47&lt;30,Main!$B$33,Main!$B$34)))))*OptimumBenefits!$B47</f>
        <v>1.08</v>
      </c>
      <c r="GO47" s="418">
        <f ca="1">GN47*IF($B47=Salary!$B47,Salary!$I47,"")</f>
        <v>123612.51165874819</v>
      </c>
      <c r="GP47" s="419">
        <f ca="1">IF($B47&lt;Main!$B$10,0,(VLOOKUP(GM47,'Survival Probability'!$A$3:$F$98,6)/(1+Main!$B$5)^(OptimumBenefits!GM47-OptimumBenefits!$A47))*(VLOOKUP(GM47,'Survival Probability'!$A$3:$F$98,3)/VLOOKUP($A47,'Survival Probability'!$A$3:$F$98,3)))</f>
        <v>25.000388233992933</v>
      </c>
      <c r="GQ47" s="282">
        <f t="shared" si="76"/>
        <v>0</v>
      </c>
      <c r="GR47" s="200">
        <f t="shared" ref="GR47:JC47" si="2761">GR46</f>
        <v>64</v>
      </c>
      <c r="GS47" s="416">
        <f>IF($B47&lt;Main!$B$10,0,HLOOKUP(GR47,ReplacementRates!$A$3:$BE$59,ReplacementRates!$A46-5,1))*IF(Main!$B$30=1,Main!$B$31,(IF(OptimumBenefits!$B47&lt;20,Main!$B$31,IF(OptimumBenefits!$B47&lt;25,Main!$B$32,IF(OptimumBenefits!$B47&lt;30,Main!$B$33,Main!$B$34)))))*OptimumBenefits!$B47</f>
        <v>1.08</v>
      </c>
      <c r="GT47" s="418">
        <f ca="1">GS47*IF($B47=Salary!$B47,Salary!$I47,"")</f>
        <v>123612.51165874819</v>
      </c>
      <c r="GU47" s="419">
        <f ca="1">IF($B47&lt;Main!$B$10,0,(VLOOKUP(GR47,'Survival Probability'!$A$3:$F$98,6)/(1+Main!$B$5)^(OptimumBenefits!GR47-OptimumBenefits!$A47))*(VLOOKUP(GR47,'Survival Probability'!$A$3:$F$98,3)/VLOOKUP($A47,'Survival Probability'!$A$3:$F$98,3)))</f>
        <v>22.943675940386431</v>
      </c>
      <c r="GV47" s="282">
        <f t="shared" si="78"/>
        <v>0</v>
      </c>
      <c r="GW47" s="200">
        <f t="shared" ref="GW47:JH47" si="2762">GW46</f>
        <v>65</v>
      </c>
      <c r="GX47" s="416">
        <f>IF($B47&lt;Main!$B$10,0,HLOOKUP(GW47,ReplacementRates!$A$3:$BE$59,ReplacementRates!$A46-5,1))*IF(Main!$B$30=1,Main!$B$31,(IF(OptimumBenefits!$B47&lt;20,Main!$B$31,IF(OptimumBenefits!$B47&lt;25,Main!$B$32,IF(OptimumBenefits!$B47&lt;30,Main!$B$33,Main!$B$34)))))*OptimumBenefits!$B47</f>
        <v>1.08</v>
      </c>
      <c r="GY47" s="418">
        <f ca="1">GX47*IF($B47=Salary!$B47,Salary!$I47,"")</f>
        <v>123612.51165874819</v>
      </c>
      <c r="GZ47" s="419">
        <f ca="1">IF($B47&lt;Main!$B$10,0,(VLOOKUP(GW47,'Survival Probability'!$A$3:$F$98,6)/(1+Main!$B$5)^(OptimumBenefits!GW47-OptimumBenefits!$A47))*(VLOOKUP(GW47,'Survival Probability'!$A$3:$F$98,3)/VLOOKUP($A47,'Survival Probability'!$A$3:$F$98,3)))</f>
        <v>21.032965130517002</v>
      </c>
      <c r="HA47" s="282">
        <f t="shared" si="80"/>
        <v>0</v>
      </c>
      <c r="HB47" s="200">
        <f t="shared" ref="HB47:JM47" si="2763">HB46</f>
        <v>66</v>
      </c>
      <c r="HC47" s="416">
        <f>IF($B47&lt;Main!$B$10,0,HLOOKUP(HB47,ReplacementRates!$A$3:$BE$59,ReplacementRates!$A46-5,1))*IF(Main!$B$30=1,Main!$B$31,(IF(OptimumBenefits!$B47&lt;20,Main!$B$31,IF(OptimumBenefits!$B47&lt;25,Main!$B$32,IF(OptimumBenefits!$B47&lt;30,Main!$B$33,Main!$B$34)))))*OptimumBenefits!$B47</f>
        <v>1.08</v>
      </c>
      <c r="HD47" s="418">
        <f ca="1">HC47*IF($B47=Salary!$B47,Salary!$I47,"")</f>
        <v>123612.51165874819</v>
      </c>
      <c r="HE47" s="419">
        <f ca="1">IF($B47&lt;Main!$B$10,0,(VLOOKUP(HB47,'Survival Probability'!$A$3:$F$98,6)/(1+Main!$B$5)^(OptimumBenefits!HB47-OptimumBenefits!$A47))*(VLOOKUP(HB47,'Survival Probability'!$A$3:$F$98,3)/VLOOKUP($A47,'Survival Probability'!$A$3:$F$98,3)))</f>
        <v>19.258499338014445</v>
      </c>
      <c r="HF47" s="282">
        <f t="shared" si="82"/>
        <v>0</v>
      </c>
      <c r="HG47" s="200">
        <f t="shared" ref="HG47:JR47" si="2764">HG46</f>
        <v>67</v>
      </c>
      <c r="HH47" s="416">
        <f>IF($B47&lt;Main!$B$10,0,HLOOKUP(HG47,ReplacementRates!$A$3:$BE$59,ReplacementRates!$A46-5,1))*IF(Main!$B$30=1,Main!$B$31,(IF(OptimumBenefits!$B47&lt;20,Main!$B$31,IF(OptimumBenefits!$B47&lt;25,Main!$B$32,IF(OptimumBenefits!$B47&lt;30,Main!$B$33,Main!$B$34)))))*OptimumBenefits!$B47</f>
        <v>1.08</v>
      </c>
      <c r="HI47" s="418">
        <f ca="1">HH47*IF($B47=Salary!$B47,Salary!$I47,"")</f>
        <v>123612.51165874819</v>
      </c>
      <c r="HJ47" s="419">
        <f ca="1">IF($B47&lt;Main!$B$10,0,(VLOOKUP(HG47,'Survival Probability'!$A$3:$F$98,6)/(1+Main!$B$5)^(OptimumBenefits!HG47-OptimumBenefits!$A47))*(VLOOKUP(HG47,'Survival Probability'!$A$3:$F$98,3)/VLOOKUP($A47,'Survival Probability'!$A$3:$F$98,3)))</f>
        <v>17.611129881544787</v>
      </c>
      <c r="HK47" s="282">
        <f t="shared" si="84"/>
        <v>0</v>
      </c>
      <c r="HL47" s="200">
        <f t="shared" ref="HL47:JW47" si="2765">HL46</f>
        <v>68</v>
      </c>
      <c r="HM47" s="416">
        <f>IF($B47&lt;Main!$B$10,0,HLOOKUP(HL47,ReplacementRates!$A$3:$BE$59,ReplacementRates!$A46-5,1))*IF(Main!$B$30=1,Main!$B$31,(IF(OptimumBenefits!$B47&lt;20,Main!$B$31,IF(OptimumBenefits!$B47&lt;25,Main!$B$32,IF(OptimumBenefits!$B47&lt;30,Main!$B$33,Main!$B$34)))))*OptimumBenefits!$B47</f>
        <v>1.08</v>
      </c>
      <c r="HN47" s="418">
        <f ca="1">HM47*IF($B47=Salary!$B47,Salary!$I47,"")</f>
        <v>123612.51165874819</v>
      </c>
      <c r="HO47" s="419">
        <f ca="1">IF($B47&lt;Main!$B$10,0,(VLOOKUP(HL47,'Survival Probability'!$A$3:$F$98,6)/(1+Main!$B$5)^(OptimumBenefits!HL47-OptimumBenefits!$A47))*(VLOOKUP(HL47,'Survival Probability'!$A$3:$F$98,3)/VLOOKUP($A47,'Survival Probability'!$A$3:$F$98,3)))</f>
        <v>16.08219959774048</v>
      </c>
      <c r="HP47" s="282">
        <f t="shared" si="86"/>
        <v>0</v>
      </c>
      <c r="HQ47" s="200">
        <f t="shared" ref="HQ47:KB47" si="2766">HQ46</f>
        <v>69</v>
      </c>
      <c r="HR47" s="416">
        <f>IF($B47&lt;Main!$B$10,0,HLOOKUP(HQ47,ReplacementRates!$A$3:$BE$59,ReplacementRates!$A46-5,1))*IF(Main!$B$30=1,Main!$B$31,(IF(OptimumBenefits!$B47&lt;20,Main!$B$31,IF(OptimumBenefits!$B47&lt;25,Main!$B$32,IF(OptimumBenefits!$B47&lt;30,Main!$B$33,Main!$B$34)))))*OptimumBenefits!$B47</f>
        <v>1.08</v>
      </c>
      <c r="HS47" s="418">
        <f ca="1">HR47*IF($B47=Salary!$B47,Salary!$I47,"")</f>
        <v>123612.51165874819</v>
      </c>
      <c r="HT47" s="419">
        <f ca="1">IF($B47&lt;Main!$B$10,0,(VLOOKUP(HQ47,'Survival Probability'!$A$3:$F$98,6)/(1+Main!$B$5)^(OptimumBenefits!HQ47-OptimumBenefits!$A47))*(VLOOKUP(HQ47,'Survival Probability'!$A$3:$F$98,3)/VLOOKUP($A47,'Survival Probability'!$A$3:$F$98,3)))</f>
        <v>14.663958504584405</v>
      </c>
      <c r="HU47" s="282">
        <f t="shared" si="88"/>
        <v>0</v>
      </c>
      <c r="HV47" s="200">
        <f t="shared" ref="HV47:KG47" si="2767">HV46</f>
        <v>70</v>
      </c>
      <c r="HW47" s="416">
        <f>IF($B47&lt;Main!$B$10,0,HLOOKUP(HV47,ReplacementRates!$A$3:$BE$59,ReplacementRates!$A46-5,1))*IF(Main!$B$30=1,Main!$B$31,(IF(OptimumBenefits!$B47&lt;20,Main!$B$31,IF(OptimumBenefits!$B47&lt;25,Main!$B$32,IF(OptimumBenefits!$B47&lt;30,Main!$B$33,Main!$B$34)))))*OptimumBenefits!$B47</f>
        <v>1.08</v>
      </c>
      <c r="HX47" s="418">
        <f ca="1">HW47*IF($B47=Salary!$B47,Salary!$I47,"")</f>
        <v>123612.51165874819</v>
      </c>
      <c r="HY47" s="419">
        <f ca="1">IF($B47&lt;Main!$B$10,0,(VLOOKUP(HV47,'Survival Probability'!$A$3:$F$98,6)/(1+Main!$B$5)^(OptimumBenefits!HV47-OptimumBenefits!$A47))*(VLOOKUP(HV47,'Survival Probability'!$A$3:$F$98,3)/VLOOKUP($A47,'Survival Probability'!$A$3:$F$98,3)))</f>
        <v>13.349100098570304</v>
      </c>
      <c r="HZ47" s="282">
        <f t="shared" ca="1" si="90"/>
        <v>1650115.7915683184</v>
      </c>
      <c r="IA47" s="200">
        <f t="shared" ref="IA47:KL47" si="2768">IA46</f>
        <v>71</v>
      </c>
      <c r="IB47" s="416">
        <f>IF($B47&lt;Main!$B$10,0,HLOOKUP(IA47,ReplacementRates!$A$3:$BE$59,ReplacementRates!$A46-5,1))*IF(Main!$B$30=1,Main!$B$31,(IF(OptimumBenefits!$B47&lt;20,Main!$B$31,IF(OptimumBenefits!$B47&lt;25,Main!$B$32,IF(OptimumBenefits!$B47&lt;30,Main!$B$33,Main!$B$34)))))*OptimumBenefits!$B47</f>
        <v>1.08</v>
      </c>
      <c r="IC47" s="418">
        <f ca="1">IB47*IF($B47=Salary!$B47,Salary!$I47,"")</f>
        <v>123612.51165874819</v>
      </c>
      <c r="ID47" s="419">
        <f ca="1">IF($B47&lt;Main!$B$10,0,(VLOOKUP(IA47,'Survival Probability'!$A$3:$F$98,6)/(1+Main!$B$5)^(OptimumBenefits!IA47-OptimumBenefits!$A47))*(VLOOKUP(IA47,'Survival Probability'!$A$3:$F$98,3)/VLOOKUP($A47,'Survival Probability'!$A$3:$F$98,3)))</f>
        <v>12.130746658713472</v>
      </c>
      <c r="IE47" s="282">
        <f t="shared" ca="1" si="92"/>
        <v>1499512.0627795397</v>
      </c>
      <c r="IF47" s="200">
        <f t="shared" ref="IF47:KP47" si="2769">IF46</f>
        <v>72</v>
      </c>
      <c r="IG47" s="416">
        <f>IF($B47&lt;Main!$B$10,0,HLOOKUP(IF47,ReplacementRates!$A$3:$BE$59,ReplacementRates!$A46-5,1))*IF(Main!$B$30=1,Main!$B$31,(IF(OptimumBenefits!$B47&lt;20,Main!$B$31,IF(OptimumBenefits!$B47&lt;25,Main!$B$32,IF(OptimumBenefits!$B47&lt;30,Main!$B$33,Main!$B$34)))))*OptimumBenefits!$B47</f>
        <v>1.08</v>
      </c>
      <c r="IH47" s="418">
        <f ca="1">IG47*IF($B47=Salary!$B47,Salary!$I47,"")</f>
        <v>123612.51165874819</v>
      </c>
      <c r="II47" s="419">
        <f ca="1">IF($B47&lt;Main!$B$10,0,(VLOOKUP(IF47,'Survival Probability'!$A$3:$F$98,6)/(1+Main!$B$5)^(OptimumBenefits!IF47-OptimumBenefits!$A47))*(VLOOKUP(IF47,'Survival Probability'!$A$3:$F$98,3)/VLOOKUP($A47,'Survival Probability'!$A$3:$F$98,3)))</f>
        <v>11.002429636634069</v>
      </c>
      <c r="IJ47" s="282">
        <f t="shared" ca="1" si="94"/>
        <v>1360037.9617329855</v>
      </c>
      <c r="IK47" s="200">
        <f t="shared" ref="IK47:KP47" si="2770">IK46</f>
        <v>73</v>
      </c>
      <c r="IL47" s="416">
        <f>IF($B47&lt;Main!$B$10,0,HLOOKUP(IK47,ReplacementRates!$A$3:$BE$59,ReplacementRates!$A46-5,1))*IF(Main!$B$30=1,Main!$B$31,(IF(OptimumBenefits!$B47&lt;20,Main!$B$31,IF(OptimumBenefits!$B47&lt;25,Main!$B$32,IF(OptimumBenefits!$B47&lt;30,Main!$B$33,Main!$B$34)))))*OptimumBenefits!$B47</f>
        <v>1.08</v>
      </c>
      <c r="IM47" s="418">
        <f ca="1">IL47*IF($B47=Salary!$B47,Salary!$I47,"")</f>
        <v>123612.51165874819</v>
      </c>
      <c r="IN47" s="419">
        <f ca="1">IF($B47&lt;Main!$B$10,0,(VLOOKUP(IK47,'Survival Probability'!$A$3:$F$98,6)/(1+Main!$B$5)^(OptimumBenefits!IK47-OptimumBenefits!$A47))*(VLOOKUP(IK47,'Survival Probability'!$A$3:$F$98,3)/VLOOKUP($A47,'Survival Probability'!$A$3:$F$98,3)))</f>
        <v>9.9585954232507383</v>
      </c>
      <c r="IO47" s="282">
        <f t="shared" ca="1" si="96"/>
        <v>1231006.9928613382</v>
      </c>
      <c r="IP47" s="200">
        <f t="shared" ref="IP47:KP47" si="2771">IP46</f>
        <v>74</v>
      </c>
      <c r="IQ47" s="416">
        <f>IF($B47&lt;Main!$B$10,0,HLOOKUP(IP47,ReplacementRates!$A$3:$BE$59,ReplacementRates!$A46-5,1))*IF(Main!$B$30=1,Main!$B$31,(IF(OptimumBenefits!$B47&lt;20,Main!$B$31,IF(OptimumBenefits!$B47&lt;25,Main!$B$32,IF(OptimumBenefits!$B47&lt;30,Main!$B$33,Main!$B$34)))))*OptimumBenefits!$B47</f>
        <v>1.08</v>
      </c>
      <c r="IR47" s="418">
        <f ca="1">IQ47*IF($B47=Salary!$B47,Salary!$I47,"")</f>
        <v>123612.51165874819</v>
      </c>
      <c r="IS47" s="419">
        <f ca="1">IF($B47&lt;Main!$B$10,0,(VLOOKUP(IP47,'Survival Probability'!$A$3:$F$98,6)/(1+Main!$B$5)^(OptimumBenefits!IP47-OptimumBenefits!$A47))*(VLOOKUP(IP47,'Survival Probability'!$A$3:$F$98,3)/VLOOKUP($A47,'Survival Probability'!$A$3:$F$98,3)))</f>
        <v>8.9945335692181256</v>
      </c>
      <c r="IT47" s="282">
        <f t="shared" ca="1" si="98"/>
        <v>1111836.8856899776</v>
      </c>
      <c r="IU47" s="200">
        <f t="shared" ref="IU47:KP47" si="2772">IU46</f>
        <v>75</v>
      </c>
      <c r="IV47" s="416">
        <f>IF($B47&lt;Main!$B$10,0,HLOOKUP(IU47,ReplacementRates!$A$3:$BE$59,ReplacementRates!$A46-5,1))*IF(Main!$B$30=1,Main!$B$31,(IF(OptimumBenefits!$B47&lt;20,Main!$B$31,IF(OptimumBenefits!$B47&lt;25,Main!$B$32,IF(OptimumBenefits!$B47&lt;30,Main!$B$33,Main!$B$34)))))*OptimumBenefits!$B47</f>
        <v>1.08</v>
      </c>
      <c r="IW47" s="418">
        <f ca="1">IV47*IF($B47=Salary!$B47,Salary!$I47,"")</f>
        <v>123612.51165874819</v>
      </c>
      <c r="IX47" s="419">
        <f ca="1">IF($B47&lt;Main!$B$10,0,(VLOOKUP(IU47,'Survival Probability'!$A$3:$F$98,6)/(1+Main!$B$5)^(OptimumBenefits!IU47-OptimumBenefits!$A47))*(VLOOKUP(IU47,'Survival Probability'!$A$3:$F$98,3)/VLOOKUP($A47,'Survival Probability'!$A$3:$F$98,3)))</f>
        <v>8.1056166043238331</v>
      </c>
      <c r="IY47" s="282">
        <f t="shared" ca="1" si="100"/>
        <v>1001955.6270033227</v>
      </c>
      <c r="IZ47" s="200">
        <f t="shared" ref="IZ47:KP47" si="2773">IZ46</f>
        <v>76</v>
      </c>
      <c r="JA47" s="416">
        <f>IF($B47&lt;Main!$B$10,0,HLOOKUP(IZ47,ReplacementRates!$A$3:$BE$59,ReplacementRates!$A46-5,1))*IF(Main!$B$30=1,Main!$B$31,(IF(OptimumBenefits!$B47&lt;20,Main!$B$31,IF(OptimumBenefits!$B47&lt;25,Main!$B$32,IF(OptimumBenefits!$B47&lt;30,Main!$B$33,Main!$B$34)))))*OptimumBenefits!$B47</f>
        <v>1.08</v>
      </c>
      <c r="JB47" s="418">
        <f ca="1">JA47*IF($B47=Salary!$B47,Salary!$I47,"")</f>
        <v>123612.51165874819</v>
      </c>
      <c r="JC47" s="419">
        <f ca="1">IF($B47&lt;Main!$B$10,0,(VLOOKUP(IZ47,'Survival Probability'!$A$3:$F$98,6)/(1+Main!$B$5)^(OptimumBenefits!IZ47-OptimumBenefits!$A47))*(VLOOKUP(IZ47,'Survival Probability'!$A$3:$F$98,3)/VLOOKUP($A47,'Survival Probability'!$A$3:$F$98,3)))</f>
        <v>7.2873235854064156</v>
      </c>
      <c r="JD47" s="282">
        <f t="shared" ca="1" si="102"/>
        <v>900804.37166212115</v>
      </c>
      <c r="JE47" s="200">
        <f t="shared" ref="JE47:KP47" si="2774">JE46</f>
        <v>77</v>
      </c>
      <c r="JF47" s="416">
        <f>IF($B47&lt;Main!$B$10,0,HLOOKUP(JE47,ReplacementRates!$A$3:$BE$59,ReplacementRates!$A46-5,1))*IF(Main!$B$30=1,Main!$B$31,(IF(OptimumBenefits!$B47&lt;20,Main!$B$31,IF(OptimumBenefits!$B47&lt;25,Main!$B$32,IF(OptimumBenefits!$B47&lt;30,Main!$B$33,Main!$B$34)))))*OptimumBenefits!$B47</f>
        <v>1.08</v>
      </c>
      <c r="JG47" s="418">
        <f ca="1">JF47*IF($B47=Salary!$B47,Salary!$I47,"")</f>
        <v>123612.51165874819</v>
      </c>
      <c r="JH47" s="419">
        <f ca="1">IF($B47&lt;Main!$B$10,0,(VLOOKUP(JE47,'Survival Probability'!$A$3:$F$98,6)/(1+Main!$B$5)^(OptimumBenefits!JE47-OptimumBenefits!$A47))*(VLOOKUP(JE47,'Survival Probability'!$A$3:$F$98,3)/VLOOKUP($A47,'Survival Probability'!$A$3:$F$98,3)))</f>
        <v>6.5352650097963769</v>
      </c>
      <c r="JI47" s="282">
        <f t="shared" ca="1" si="104"/>
        <v>807840.52221646369</v>
      </c>
      <c r="JJ47" s="200">
        <f t="shared" ref="JJ47:KP47" si="2775">JJ46</f>
        <v>78</v>
      </c>
      <c r="JK47" s="416">
        <f>IF($B47&lt;Main!$B$10,0,HLOOKUP(JJ47,ReplacementRates!$A$3:$BE$59,ReplacementRates!$A46-5,1))*IF(Main!$B$30=1,Main!$B$31,(IF(OptimumBenefits!$B47&lt;20,Main!$B$31,IF(OptimumBenefits!$B47&lt;25,Main!$B$32,IF(OptimumBenefits!$B47&lt;30,Main!$B$33,Main!$B$34)))))*OptimumBenefits!$B47</f>
        <v>1.08</v>
      </c>
      <c r="JL47" s="418">
        <f ca="1">JK47*IF($B47=Salary!$B47,Salary!$I47,"")</f>
        <v>123612.51165874819</v>
      </c>
      <c r="JM47" s="419">
        <f ca="1">IF($B47&lt;Main!$B$10,0,(VLOOKUP(JJ47,'Survival Probability'!$A$3:$F$98,6)/(1+Main!$B$5)^(OptimumBenefits!JJ47-OptimumBenefits!$A47))*(VLOOKUP(JJ47,'Survival Probability'!$A$3:$F$98,3)/VLOOKUP($A47,'Survival Probability'!$A$3:$F$98,3)))</f>
        <v>5.8452836243825192</v>
      </c>
      <c r="JN47" s="282">
        <f t="shared" ca="1" si="106"/>
        <v>722550.19016767398</v>
      </c>
      <c r="JO47" s="200">
        <f t="shared" ref="JO47:KP47" si="2776">JO46</f>
        <v>79</v>
      </c>
      <c r="JP47" s="416">
        <f>IF($B47&lt;Main!$B$10,0,HLOOKUP(JO47,ReplacementRates!$A$3:$BE$59,ReplacementRates!$A46-5,1))*IF(Main!$B$30=1,Main!$B$31,(IF(OptimumBenefits!$B47&lt;20,Main!$B$31,IF(OptimumBenefits!$B47&lt;25,Main!$B$32,IF(OptimumBenefits!$B47&lt;30,Main!$B$33,Main!$B$34)))))*OptimumBenefits!$B47</f>
        <v>1.08</v>
      </c>
      <c r="JQ47" s="418">
        <f ca="1">JP47*IF($B47=Salary!$B47,Salary!$I47,"")</f>
        <v>123612.51165874819</v>
      </c>
      <c r="JR47" s="419">
        <f ca="1">IF($B47&lt;Main!$B$10,0,(VLOOKUP(JO47,'Survival Probability'!$A$3:$F$98,6)/(1+Main!$B$5)^(OptimumBenefits!JO47-OptimumBenefits!$A47))*(VLOOKUP(JO47,'Survival Probability'!$A$3:$F$98,3)/VLOOKUP($A47,'Survival Probability'!$A$3:$F$98,3)))</f>
        <v>5.2133299731504383</v>
      </c>
      <c r="JS47" s="282">
        <f t="shared" ca="1" si="108"/>
        <v>644432.81208695995</v>
      </c>
      <c r="JT47" s="200">
        <f t="shared" ref="JT47:KP47" si="2777">JT46</f>
        <v>80</v>
      </c>
      <c r="JU47" s="416">
        <f>IF($B47&lt;Main!$B$10,0,HLOOKUP(JT47,ReplacementRates!$A$3:$BE$59,ReplacementRates!$A46-5,1))*IF(Main!$B$30=1,Main!$B$31,(IF(OptimumBenefits!$B47&lt;20,Main!$B$31,IF(OptimumBenefits!$B47&lt;25,Main!$B$32,IF(OptimumBenefits!$B47&lt;30,Main!$B$33,Main!$B$34)))))*OptimumBenefits!$B47</f>
        <v>1.08</v>
      </c>
      <c r="JV47" s="418">
        <f ca="1">JU47*IF($B47=Salary!$B47,Salary!$I47,"")</f>
        <v>123612.51165874819</v>
      </c>
      <c r="JW47" s="419">
        <f ca="1">IF($B47&lt;Main!$B$10,0,(VLOOKUP(JT47,'Survival Probability'!$A$3:$F$98,6)/(1+Main!$B$5)^(OptimumBenefits!JT47-OptimumBenefits!$A47))*(VLOOKUP(JT47,'Survival Probability'!$A$3:$F$98,3)/VLOOKUP($A47,'Survival Probability'!$A$3:$F$98,3)))</f>
        <v>4.6354180266330305</v>
      </c>
      <c r="JX47" s="282">
        <f t="shared" ca="1" si="110"/>
        <v>572995.66486034705</v>
      </c>
      <c r="JY47" s="200">
        <f t="shared" ref="JY47:KP47" si="2778">JY46</f>
        <v>81</v>
      </c>
      <c r="JZ47" s="416">
        <f>IF($B47&lt;Main!$B$10,0,HLOOKUP(JY47,ReplacementRates!$A$3:$BE$59,ReplacementRates!$A46-5,1))*IF(Main!$B$30=1,Main!$B$31,(IF(OptimumBenefits!$B47&lt;20,Main!$B$31,IF(OptimumBenefits!$B47&lt;25,Main!$B$32,IF(OptimumBenefits!$B47&lt;30,Main!$B$33,Main!$B$34)))))*OptimumBenefits!$B47</f>
        <v>1.08</v>
      </c>
      <c r="KA47" s="418">
        <f ca="1">JZ47*IF($B47=Salary!$B47,Salary!$I47,"")</f>
        <v>123612.51165874819</v>
      </c>
      <c r="KB47" s="419">
        <f ca="1">IF($B47&lt;Main!$B$10,0,(VLOOKUP(JY47,'Survival Probability'!$A$3:$F$98,6)/(1+Main!$B$5)^(OptimumBenefits!JY47-OptimumBenefits!$A47))*(VLOOKUP(JY47,'Survival Probability'!$A$3:$F$98,3)/VLOOKUP($A47,'Survival Probability'!$A$3:$F$98,3)))</f>
        <v>4.1078339599916944</v>
      </c>
      <c r="KC47" s="282">
        <f t="shared" ca="1" si="112"/>
        <v>507779.67327167507</v>
      </c>
      <c r="KD47" s="200">
        <f t="shared" ref="KD47:KP47" si="2779">KD46</f>
        <v>82</v>
      </c>
      <c r="KE47" s="416">
        <f>IF($B47&lt;Main!$B$10,0,HLOOKUP(KD47,ReplacementRates!$A$3:$BE$59,ReplacementRates!$A46-5,1))*IF(Main!$B$30=1,Main!$B$31,(IF(OptimumBenefits!$B47&lt;20,Main!$B$31,IF(OptimumBenefits!$B47&lt;25,Main!$B$32,IF(OptimumBenefits!$B47&lt;30,Main!$B$33,Main!$B$34)))))*OptimumBenefits!$B47</f>
        <v>1.08</v>
      </c>
      <c r="KF47" s="418">
        <f ca="1">KE47*IF($B47=Salary!$B47,Salary!$I47,"")</f>
        <v>123612.51165874819</v>
      </c>
      <c r="KG47" s="419">
        <f ca="1">IF($B47&lt;Main!$B$10,0,(VLOOKUP(KD47,'Survival Probability'!$A$3:$F$98,6)/(1+Main!$B$5)^(OptimumBenefits!KD47-OptimumBenefits!$A47))*(VLOOKUP(KD47,'Survival Probability'!$A$3:$F$98,3)/VLOOKUP($A47,'Survival Probability'!$A$3:$F$98,3)))</f>
        <v>3.6271201064998158</v>
      </c>
      <c r="KH47" s="282">
        <f t="shared" ca="1" si="114"/>
        <v>448357.42645238846</v>
      </c>
      <c r="KI47" s="200">
        <f t="shared" ref="KI47:KP47" si="2780">KI46</f>
        <v>83</v>
      </c>
      <c r="KJ47" s="416">
        <f>IF($B47&lt;Main!$B$10,0,HLOOKUP(KI47,ReplacementRates!$A$3:$BE$59,ReplacementRates!$A46-5,1))*IF(Main!$B$30=1,Main!$B$31,(IF(OptimumBenefits!$B47&lt;20,Main!$B$31,IF(OptimumBenefits!$B47&lt;25,Main!$B$32,IF(OptimumBenefits!$B47&lt;30,Main!$B$33,Main!$B$34)))))*OptimumBenefits!$B47</f>
        <v>1.08</v>
      </c>
      <c r="KK47" s="418">
        <f ca="1">KJ47*IF($B47=Salary!$B47,Salary!$I47,"")</f>
        <v>123612.51165874819</v>
      </c>
      <c r="KL47" s="419">
        <f ca="1">IF($B47&lt;Main!$B$10,0,(VLOOKUP(KI47,'Survival Probability'!$A$3:$F$98,6)/(1+Main!$B$5)^(OptimumBenefits!KI47-OptimumBenefits!$A47))*(VLOOKUP(KI47,'Survival Probability'!$A$3:$F$98,3)/VLOOKUP($A47,'Survival Probability'!$A$3:$F$98,3)))</f>
        <v>3.1900552479452697</v>
      </c>
      <c r="KM47" s="282">
        <f t="shared" ca="1" si="116"/>
        <v>394330.7415286855</v>
      </c>
      <c r="KN47" s="200">
        <f t="shared" ref="KN47:KP47" si="2781">KN46</f>
        <v>84</v>
      </c>
      <c r="KO47" s="416">
        <f>IF($B47&lt;Main!$B$10,0,HLOOKUP(KN47,ReplacementRates!$A$3:$BE$59,ReplacementRates!$A46-5,1))*IF(Main!$B$30=1,Main!$B$31,(IF(OptimumBenefits!$B47&lt;20,Main!$B$31,IF(OptimumBenefits!$B47&lt;25,Main!$B$32,IF(OptimumBenefits!$B47&lt;30,Main!$B$33,Main!$B$34)))))*OptimumBenefits!$B47</f>
        <v>1.08</v>
      </c>
      <c r="KP47" s="418">
        <f ca="1">KO47*IF($B47=Salary!$B47,Salary!$I47,"")</f>
        <v>123612.51165874819</v>
      </c>
    </row>
    <row r="48" spans="1:302">
      <c r="A48" s="205">
        <f t="shared" si="178"/>
        <v>71</v>
      </c>
      <c r="B48" s="205">
        <v>46</v>
      </c>
      <c r="C48" s="205">
        <f t="shared" ca="1" si="2249"/>
        <v>71</v>
      </c>
      <c r="D48" s="271">
        <f t="shared" ca="1" si="536"/>
        <v>1697156.7484190874</v>
      </c>
      <c r="E48" s="201">
        <f t="shared" si="179"/>
        <v>25</v>
      </c>
      <c r="F48" s="416">
        <f>IF($B48&lt;Main!$B$10,0,HLOOKUP(E48,ReplacementRates!$A$3:$BE$59,ReplacementRates!$A47-5,1))*IF(Main!$B$30=1,Main!$B$31,(IF(OptimumBenefits!$B48&lt;20,Main!$B$31,IF(OptimumBenefits!$B48&lt;25,Main!$B$32,IF(OptimumBenefits!$B48&lt;30,Main!$B$33,Main!$B$34)))))*OptimumBenefits!$B48</f>
        <v>1.1040000000000001</v>
      </c>
      <c r="G48" s="418">
        <f ca="1">F48*IF($B48=Salary!$B48,Salary!$I48,"")</f>
        <v>130150.24005314423</v>
      </c>
      <c r="H48" s="419">
        <f ca="1">IF($B48&lt;Main!$B$10,0,(VLOOKUP(E48,'Survival Probability'!$A$3:$F$98,6)/(1+Main!$B$5)^(OptimumBenefits!E48-OptimumBenefits!$A48))*(VLOOKUP(E48,'Survival Probability'!$A$3:$F$98,3)/VLOOKUP($A48,'Survival Probability'!$A$3:$F$98,3)))</f>
        <v>23.827762504977162</v>
      </c>
      <c r="I48" s="282">
        <f t="shared" si="2309"/>
        <v>0</v>
      </c>
      <c r="J48" s="200">
        <f t="shared" ref="J48:N48" si="2782">J47</f>
        <v>26</v>
      </c>
      <c r="K48" s="416">
        <f>IF($B48&lt;Main!$B$10,0,HLOOKUP(J48,ReplacementRates!$A$3:$BE$59,ReplacementRates!$A47-5,1))*IF(Main!$B$30=1,Main!$B$31,(IF(OptimumBenefits!$B48&lt;20,Main!$B$31,IF(OptimumBenefits!$B48&lt;25,Main!$B$32,IF(OptimumBenefits!$B48&lt;30,Main!$B$33,Main!$B$34)))))*OptimumBenefits!$B48</f>
        <v>1.1040000000000001</v>
      </c>
      <c r="L48" s="418">
        <f ca="1">K48*IF($B48=Salary!$B48,Salary!$I48,"")</f>
        <v>130150.24005314423</v>
      </c>
      <c r="M48" s="419">
        <f ca="1">IF($B48&lt;Main!$B$10,0,(VLOOKUP(J48,'Survival Probability'!$A$3:$F$98,6)/(1+Main!$B$5)^(OptimumBenefits!J48-OptimumBenefits!$A48))*(VLOOKUP(J48,'Survival Probability'!$A$3:$F$98,3)/VLOOKUP($A48,'Survival Probability'!$A$3:$F$98,3)))</f>
        <v>22.264998276135255</v>
      </c>
      <c r="N48" s="282">
        <f t="shared" si="2"/>
        <v>0</v>
      </c>
      <c r="O48" s="200">
        <f t="shared" ref="O48:BZ48" si="2783">O47</f>
        <v>27</v>
      </c>
      <c r="P48" s="416">
        <f>IF($B48&lt;Main!$B$10,0,HLOOKUP(O48,ReplacementRates!$A$3:$BE$59,ReplacementRates!$A47-5,1))*IF(Main!$B$30=1,Main!$B$31,(IF(OptimumBenefits!$B48&lt;20,Main!$B$31,IF(OptimumBenefits!$B48&lt;25,Main!$B$32,IF(OptimumBenefits!$B48&lt;30,Main!$B$33,Main!$B$34)))))*OptimumBenefits!$B48</f>
        <v>1.1040000000000001</v>
      </c>
      <c r="Q48" s="418">
        <f ca="1">P48*IF($B48=Salary!$B48,Salary!$I48,"")</f>
        <v>130150.24005314423</v>
      </c>
      <c r="R48" s="419">
        <f ca="1">IF($B48&lt;Main!$B$10,0,(VLOOKUP(O48,'Survival Probability'!$A$3:$F$98,6)/(1+Main!$B$5)^(OptimumBenefits!O48-OptimumBenefits!$A48))*(VLOOKUP(O48,'Survival Probability'!$A$3:$F$98,3)/VLOOKUP($A48,'Survival Probability'!$A$3:$F$98,3)))</f>
        <v>20.804428662181362</v>
      </c>
      <c r="S48" s="282">
        <f t="shared" si="4"/>
        <v>0</v>
      </c>
      <c r="T48" s="200">
        <f t="shared" ref="T48:CE48" si="2784">T47</f>
        <v>28</v>
      </c>
      <c r="U48" s="416">
        <f>IF($B48&lt;Main!$B$10,0,HLOOKUP(T48,ReplacementRates!$A$3:$BE$59,ReplacementRates!$A47-5,1))*IF(Main!$B$30=1,Main!$B$31,(IF(OptimumBenefits!$B48&lt;20,Main!$B$31,IF(OptimumBenefits!$B48&lt;25,Main!$B$32,IF(OptimumBenefits!$B48&lt;30,Main!$B$33,Main!$B$34)))))*OptimumBenefits!$B48</f>
        <v>1.1040000000000001</v>
      </c>
      <c r="V48" s="418">
        <f ca="1">U48*IF($B48=Salary!$B48,Salary!$I48,"")</f>
        <v>130150.24005314423</v>
      </c>
      <c r="W48" s="419">
        <f ca="1">IF($B48&lt;Main!$B$10,0,(VLOOKUP(T48,'Survival Probability'!$A$3:$F$98,6)/(1+Main!$B$5)^(OptimumBenefits!T48-OptimumBenefits!$A48))*(VLOOKUP(T48,'Survival Probability'!$A$3:$F$98,3)/VLOOKUP($A48,'Survival Probability'!$A$3:$F$98,3)))</f>
        <v>19.439384305862525</v>
      </c>
      <c r="X48" s="282">
        <f t="shared" si="6"/>
        <v>0</v>
      </c>
      <c r="Y48" s="200">
        <f t="shared" ref="Y48:CJ48" si="2785">Y47</f>
        <v>29</v>
      </c>
      <c r="Z48" s="416">
        <f>IF($B48&lt;Main!$B$10,0,HLOOKUP(Y48,ReplacementRates!$A$3:$BE$59,ReplacementRates!$A47-5,1))*IF(Main!$B$30=1,Main!$B$31,(IF(OptimumBenefits!$B48&lt;20,Main!$B$31,IF(OptimumBenefits!$B48&lt;25,Main!$B$32,IF(OptimumBenefits!$B48&lt;30,Main!$B$33,Main!$B$34)))))*OptimumBenefits!$B48</f>
        <v>1.1040000000000001</v>
      </c>
      <c r="AA48" s="418">
        <f ca="1">Z48*IF($B48=Salary!$B48,Salary!$I48,"")</f>
        <v>130150.24005314423</v>
      </c>
      <c r="AB48" s="419">
        <f ca="1">IF($B48&lt;Main!$B$10,0,(VLOOKUP(Y48,'Survival Probability'!$A$3:$F$98,6)/(1+Main!$B$5)^(OptimumBenefits!Y48-OptimumBenefits!$A48))*(VLOOKUP(Y48,'Survival Probability'!$A$3:$F$98,3)/VLOOKUP($A48,'Survival Probability'!$A$3:$F$98,3)))</f>
        <v>18.163632355608392</v>
      </c>
      <c r="AC48" s="282">
        <f t="shared" si="8"/>
        <v>0</v>
      </c>
      <c r="AD48" s="200">
        <f t="shared" ref="AD48:CO48" si="2786">AD47</f>
        <v>30</v>
      </c>
      <c r="AE48" s="416">
        <f>IF($B48&lt;Main!$B$10,0,HLOOKUP(AD48,ReplacementRates!$A$3:$BE$59,ReplacementRates!$A47-5,1))*IF(Main!$B$30=1,Main!$B$31,(IF(OptimumBenefits!$B48&lt;20,Main!$B$31,IF(OptimumBenefits!$B48&lt;25,Main!$B$32,IF(OptimumBenefits!$B48&lt;30,Main!$B$33,Main!$B$34)))))*OptimumBenefits!$B48</f>
        <v>1.1040000000000001</v>
      </c>
      <c r="AF48" s="418">
        <f ca="1">AE48*IF($B48=Salary!$B48,Salary!$I48,"")</f>
        <v>130150.24005314423</v>
      </c>
      <c r="AG48" s="419">
        <f ca="1">IF($B48&lt;Main!$B$10,0,(VLOOKUP(AD48,'Survival Probability'!$A$3:$F$98,6)/(1+Main!$B$5)^(OptimumBenefits!AD48-OptimumBenefits!$A48))*(VLOOKUP(AD48,'Survival Probability'!$A$3:$F$98,3)/VLOOKUP($A48,'Survival Probability'!$A$3:$F$98,3)))</f>
        <v>16.97134830497415</v>
      </c>
      <c r="AH48" s="282">
        <f t="shared" si="10"/>
        <v>0</v>
      </c>
      <c r="AI48" s="200">
        <f t="shared" ref="AI48:CT48" si="2787">AI47</f>
        <v>31</v>
      </c>
      <c r="AJ48" s="416">
        <f>IF($B48&lt;Main!$B$10,0,HLOOKUP(AI48,ReplacementRates!$A$3:$BE$59,ReplacementRates!$A47-5,1))*IF(Main!$B$30=1,Main!$B$31,(IF(OptimumBenefits!$B48&lt;20,Main!$B$31,IF(OptimumBenefits!$B48&lt;25,Main!$B$32,IF(OptimumBenefits!$B48&lt;30,Main!$B$33,Main!$B$34)))))*OptimumBenefits!$B48</f>
        <v>1.1040000000000001</v>
      </c>
      <c r="AK48" s="418">
        <f ca="1">AJ48*IF($B48=Salary!$B48,Salary!$I48,"")</f>
        <v>130150.24005314423</v>
      </c>
      <c r="AL48" s="419">
        <f ca="1">IF($B48&lt;Main!$B$10,0,(VLOOKUP(AI48,'Survival Probability'!$A$3:$F$98,6)/(1+Main!$B$5)^(OptimumBenefits!AI48-OptimumBenefits!$A48))*(VLOOKUP(AI48,'Survival Probability'!$A$3:$F$98,3)/VLOOKUP($A48,'Survival Probability'!$A$3:$F$98,3)))</f>
        <v>15.857090470051272</v>
      </c>
      <c r="AM48" s="282">
        <f t="shared" si="12"/>
        <v>0</v>
      </c>
      <c r="AN48" s="200">
        <f t="shared" ref="AN48:CY48" si="2788">AN47</f>
        <v>32</v>
      </c>
      <c r="AO48" s="416">
        <f>IF($B48&lt;Main!$B$10,0,HLOOKUP(AN48,ReplacementRates!$A$3:$BE$59,ReplacementRates!$A47-5,1))*IF(Main!$B$30=1,Main!$B$31,(IF(OptimumBenefits!$B48&lt;20,Main!$B$31,IF(OptimumBenefits!$B48&lt;25,Main!$B$32,IF(OptimumBenefits!$B48&lt;30,Main!$B$33,Main!$B$34)))))*OptimumBenefits!$B48</f>
        <v>1.1040000000000001</v>
      </c>
      <c r="AP48" s="418">
        <f ca="1">AO48*IF($B48=Salary!$B48,Salary!$I48,"")</f>
        <v>130150.24005314423</v>
      </c>
      <c r="AQ48" s="419">
        <f ca="1">IF($B48&lt;Main!$B$10,0,(VLOOKUP(AN48,'Survival Probability'!$A$3:$F$98,6)/(1+Main!$B$5)^(OptimumBenefits!AN48-OptimumBenefits!$A48))*(VLOOKUP(AN48,'Survival Probability'!$A$3:$F$98,3)/VLOOKUP($A48,'Survival Probability'!$A$3:$F$98,3)))</f>
        <v>14.815690517526527</v>
      </c>
      <c r="AR48" s="282">
        <f t="shared" si="14"/>
        <v>0</v>
      </c>
      <c r="AS48" s="200">
        <f t="shared" ref="AS48:DD48" si="2789">AS47</f>
        <v>33</v>
      </c>
      <c r="AT48" s="416">
        <f>IF($B48&lt;Main!$B$10,0,HLOOKUP(AS48,ReplacementRates!$A$3:$BE$59,ReplacementRates!$A47-5,1))*IF(Main!$B$30=1,Main!$B$31,(IF(OptimumBenefits!$B48&lt;20,Main!$B$31,IF(OptimumBenefits!$B48&lt;25,Main!$B$32,IF(OptimumBenefits!$B48&lt;30,Main!$B$33,Main!$B$34)))))*OptimumBenefits!$B48</f>
        <v>1.1040000000000001</v>
      </c>
      <c r="AU48" s="418">
        <f ca="1">AT48*IF($B48=Salary!$B48,Salary!$I48,"")</f>
        <v>130150.24005314423</v>
      </c>
      <c r="AV48" s="419">
        <f ca="1">IF($B48&lt;Main!$B$10,0,(VLOOKUP(AS48,'Survival Probability'!$A$3:$F$98,6)/(1+Main!$B$5)^(OptimumBenefits!AS48-OptimumBenefits!$A48))*(VLOOKUP(AS48,'Survival Probability'!$A$3:$F$98,3)/VLOOKUP($A48,'Survival Probability'!$A$3:$F$98,3)))</f>
        <v>13.84241462490191</v>
      </c>
      <c r="AW48" s="282">
        <f t="shared" si="16"/>
        <v>0</v>
      </c>
      <c r="AX48" s="200">
        <f t="shared" ref="AX48:DI48" si="2790">AX47</f>
        <v>34</v>
      </c>
      <c r="AY48" s="416">
        <f>IF($B48&lt;Main!$B$10,0,HLOOKUP(AX48,ReplacementRates!$A$3:$BE$59,ReplacementRates!$A47-5,1))*IF(Main!$B$30=1,Main!$B$31,(IF(OptimumBenefits!$B48&lt;20,Main!$B$31,IF(OptimumBenefits!$B48&lt;25,Main!$B$32,IF(OptimumBenefits!$B48&lt;30,Main!$B$33,Main!$B$34)))))*OptimumBenefits!$B48</f>
        <v>1.1040000000000001</v>
      </c>
      <c r="AZ48" s="418">
        <f ca="1">AY48*IF($B48=Salary!$B48,Salary!$I48,"")</f>
        <v>130150.24005314423</v>
      </c>
      <c r="BA48" s="419">
        <f ca="1">IF($B48&lt;Main!$B$10,0,(VLOOKUP(AX48,'Survival Probability'!$A$3:$F$98,6)/(1+Main!$B$5)^(OptimumBenefits!AX48-OptimumBenefits!$A48))*(VLOOKUP(AX48,'Survival Probability'!$A$3:$F$98,3)/VLOOKUP($A48,'Survival Probability'!$A$3:$F$98,3)))</f>
        <v>12.932835462686835</v>
      </c>
      <c r="BB48" s="282">
        <f t="shared" si="18"/>
        <v>0</v>
      </c>
      <c r="BC48" s="200">
        <f t="shared" ref="BC48:DN48" si="2791">BC47</f>
        <v>35</v>
      </c>
      <c r="BD48" s="416">
        <f>IF($B48&lt;Main!$B$10,0,HLOOKUP(BC48,ReplacementRates!$A$3:$BE$59,ReplacementRates!$A47-5,1))*IF(Main!$B$30=1,Main!$B$31,(IF(OptimumBenefits!$B48&lt;20,Main!$B$31,IF(OptimumBenefits!$B48&lt;25,Main!$B$32,IF(OptimumBenefits!$B48&lt;30,Main!$B$33,Main!$B$34)))))*OptimumBenefits!$B48</f>
        <v>1.1040000000000001</v>
      </c>
      <c r="BE48" s="418">
        <f ca="1">BD48*IF($B48=Salary!$B48,Salary!$I48,"")</f>
        <v>130150.24005314423</v>
      </c>
      <c r="BF48" s="419">
        <f ca="1">IF($B48&lt;Main!$B$10,0,(VLOOKUP(BC48,'Survival Probability'!$A$3:$F$98,6)/(1+Main!$B$5)^(OptimumBenefits!BC48-OptimumBenefits!$A48))*(VLOOKUP(BC48,'Survival Probability'!$A$3:$F$98,3)/VLOOKUP($A48,'Survival Probability'!$A$3:$F$98,3)))</f>
        <v>12.082819556530772</v>
      </c>
      <c r="BG48" s="282">
        <f t="shared" si="20"/>
        <v>0</v>
      </c>
      <c r="BH48" s="200">
        <f t="shared" ref="BH48:DS48" si="2792">BH47</f>
        <v>36</v>
      </c>
      <c r="BI48" s="416">
        <f>IF($B48&lt;Main!$B$10,0,HLOOKUP(BH48,ReplacementRates!$A$3:$BE$59,ReplacementRates!$A47-5,1))*IF(Main!$B$30=1,Main!$B$31,(IF(OptimumBenefits!$B48&lt;20,Main!$B$31,IF(OptimumBenefits!$B48&lt;25,Main!$B$32,IF(OptimumBenefits!$B48&lt;30,Main!$B$33,Main!$B$34)))))*OptimumBenefits!$B48</f>
        <v>1.1040000000000001</v>
      </c>
      <c r="BJ48" s="418">
        <f ca="1">BI48*IF($B48=Salary!$B48,Salary!$I48,"")</f>
        <v>130150.24005314423</v>
      </c>
      <c r="BK48" s="419">
        <f ca="1">IF($B48&lt;Main!$B$10,0,(VLOOKUP(BH48,'Survival Probability'!$A$3:$F$98,6)/(1+Main!$B$5)^(OptimumBenefits!BH48-OptimumBenefits!$A48))*(VLOOKUP(BH48,'Survival Probability'!$A$3:$F$98,3)/VLOOKUP($A48,'Survival Probability'!$A$3:$F$98,3)))</f>
        <v>11.288500967605152</v>
      </c>
      <c r="BL48" s="282">
        <f t="shared" si="22"/>
        <v>0</v>
      </c>
      <c r="BM48" s="200">
        <f t="shared" ref="BM48:DX48" si="2793">BM47</f>
        <v>37</v>
      </c>
      <c r="BN48" s="416">
        <f>IF($B48&lt;Main!$B$10,0,HLOOKUP(BM48,ReplacementRates!$A$3:$BE$59,ReplacementRates!$A47-5,1))*IF(Main!$B$30=1,Main!$B$31,(IF(OptimumBenefits!$B48&lt;20,Main!$B$31,IF(OptimumBenefits!$B48&lt;25,Main!$B$32,IF(OptimumBenefits!$B48&lt;30,Main!$B$33,Main!$B$34)))))*OptimumBenefits!$B48</f>
        <v>1.1040000000000001</v>
      </c>
      <c r="BO48" s="418">
        <f ca="1">BN48*IF($B48=Salary!$B48,Salary!$I48,"")</f>
        <v>130150.24005314423</v>
      </c>
      <c r="BP48" s="419">
        <f ca="1">IF($B48&lt;Main!$B$10,0,(VLOOKUP(BM48,'Survival Probability'!$A$3:$F$98,6)/(1+Main!$B$5)^(OptimumBenefits!BM48-OptimumBenefits!$A48))*(VLOOKUP(BM48,'Survival Probability'!$A$3:$F$98,3)/VLOOKUP($A48,'Survival Probability'!$A$3:$F$98,3)))</f>
        <v>10.54615157351142</v>
      </c>
      <c r="BQ48" s="282">
        <f t="shared" si="24"/>
        <v>0</v>
      </c>
      <c r="BR48" s="200">
        <f t="shared" ref="BR48:EC48" si="2794">BR47</f>
        <v>38</v>
      </c>
      <c r="BS48" s="416">
        <f>IF($B48&lt;Main!$B$10,0,HLOOKUP(BR48,ReplacementRates!$A$3:$BE$59,ReplacementRates!$A47-5,1))*IF(Main!$B$30=1,Main!$B$31,(IF(OptimumBenefits!$B48&lt;20,Main!$B$31,IF(OptimumBenefits!$B48&lt;25,Main!$B$32,IF(OptimumBenefits!$B48&lt;30,Main!$B$33,Main!$B$34)))))*OptimumBenefits!$B48</f>
        <v>1.1040000000000001</v>
      </c>
      <c r="BT48" s="418">
        <f ca="1">BS48*IF($B48=Salary!$B48,Salary!$I48,"")</f>
        <v>130150.24005314423</v>
      </c>
      <c r="BU48" s="419">
        <f ca="1">IF($B48&lt;Main!$B$10,0,(VLOOKUP(BR48,'Survival Probability'!$A$3:$F$98,6)/(1+Main!$B$5)^(OptimumBenefits!BR48-OptimumBenefits!$A48))*(VLOOKUP(BR48,'Survival Probability'!$A$3:$F$98,3)/VLOOKUP($A48,'Survival Probability'!$A$3:$F$98,3)))</f>
        <v>9.8524158054833553</v>
      </c>
      <c r="BV48" s="282">
        <f t="shared" si="26"/>
        <v>0</v>
      </c>
      <c r="BW48" s="200">
        <f t="shared" ref="BW48:EH48" si="2795">BW47</f>
        <v>39</v>
      </c>
      <c r="BX48" s="416">
        <f>IF($B48&lt;Main!$B$10,0,HLOOKUP(BW48,ReplacementRates!$A$3:$BE$59,ReplacementRates!$A47-5,1))*IF(Main!$B$30=1,Main!$B$31,(IF(OptimumBenefits!$B48&lt;20,Main!$B$31,IF(OptimumBenefits!$B48&lt;25,Main!$B$32,IF(OptimumBenefits!$B48&lt;30,Main!$B$33,Main!$B$34)))))*OptimumBenefits!$B48</f>
        <v>1.1040000000000001</v>
      </c>
      <c r="BY48" s="418">
        <f ca="1">BX48*IF($B48=Salary!$B48,Salary!$I48,"")</f>
        <v>130150.24005314423</v>
      </c>
      <c r="BZ48" s="419">
        <f ca="1">IF($B48&lt;Main!$B$10,0,(VLOOKUP(BW48,'Survival Probability'!$A$3:$F$98,6)/(1+Main!$B$5)^(OptimumBenefits!BW48-OptimumBenefits!$A48))*(VLOOKUP(BW48,'Survival Probability'!$A$3:$F$98,3)/VLOOKUP($A48,'Survival Probability'!$A$3:$F$98,3)))</f>
        <v>9.204150397612759</v>
      </c>
      <c r="CA48" s="282">
        <f t="shared" si="28"/>
        <v>0</v>
      </c>
      <c r="CB48" s="200">
        <f t="shared" ref="CB48:EM48" si="2796">CB47</f>
        <v>40</v>
      </c>
      <c r="CC48" s="416">
        <f>IF($B48&lt;Main!$B$10,0,HLOOKUP(CB48,ReplacementRates!$A$3:$BE$59,ReplacementRates!$A47-5,1))*IF(Main!$B$30=1,Main!$B$31,(IF(OptimumBenefits!$B48&lt;20,Main!$B$31,IF(OptimumBenefits!$B48&lt;25,Main!$B$32,IF(OptimumBenefits!$B48&lt;30,Main!$B$33,Main!$B$34)))))*OptimumBenefits!$B48</f>
        <v>1.1040000000000001</v>
      </c>
      <c r="CD48" s="418">
        <f ca="1">CC48*IF($B48=Salary!$B48,Salary!$I48,"")</f>
        <v>130150.24005314423</v>
      </c>
      <c r="CE48" s="419">
        <f ca="1">IF($B48&lt;Main!$B$10,0,(VLOOKUP(CB48,'Survival Probability'!$A$3:$F$98,6)/(1+Main!$B$5)^(OptimumBenefits!CB48-OptimumBenefits!$A48))*(VLOOKUP(CB48,'Survival Probability'!$A$3:$F$98,3)/VLOOKUP($A48,'Survival Probability'!$A$3:$F$98,3)))</f>
        <v>8.5984084716999583</v>
      </c>
      <c r="CF48" s="282">
        <f t="shared" si="30"/>
        <v>0</v>
      </c>
      <c r="CG48" s="200">
        <f t="shared" ref="CG48:ER48" si="2797">CG47</f>
        <v>41</v>
      </c>
      <c r="CH48" s="416">
        <f>IF($B48&lt;Main!$B$10,0,HLOOKUP(CG48,ReplacementRates!$A$3:$BE$59,ReplacementRates!$A47-5,1))*IF(Main!$B$30=1,Main!$B$31,(IF(OptimumBenefits!$B48&lt;20,Main!$B$31,IF(OptimumBenefits!$B48&lt;25,Main!$B$32,IF(OptimumBenefits!$B48&lt;30,Main!$B$33,Main!$B$34)))))*OptimumBenefits!$B48</f>
        <v>1.1040000000000001</v>
      </c>
      <c r="CI48" s="418">
        <f ca="1">CH48*IF($B48=Salary!$B48,Salary!$I48,"")</f>
        <v>130150.24005314423</v>
      </c>
      <c r="CJ48" s="419">
        <f ca="1">IF($B48&lt;Main!$B$10,0,(VLOOKUP(CG48,'Survival Probability'!$A$3:$F$98,6)/(1+Main!$B$5)^(OptimumBenefits!CG48-OptimumBenefits!$A48))*(VLOOKUP(CG48,'Survival Probability'!$A$3:$F$98,3)/VLOOKUP($A48,'Survival Probability'!$A$3:$F$98,3)))</f>
        <v>8.0324311580124199</v>
      </c>
      <c r="CK48" s="282">
        <f t="shared" si="32"/>
        <v>0</v>
      </c>
      <c r="CL48" s="200">
        <f t="shared" ref="CL48:EW48" si="2798">CL47</f>
        <v>42</v>
      </c>
      <c r="CM48" s="416">
        <f>IF($B48&lt;Main!$B$10,0,HLOOKUP(CL48,ReplacementRates!$A$3:$BE$59,ReplacementRates!$A47-5,1))*IF(Main!$B$30=1,Main!$B$31,(IF(OptimumBenefits!$B48&lt;20,Main!$B$31,IF(OptimumBenefits!$B48&lt;25,Main!$B$32,IF(OptimumBenefits!$B48&lt;30,Main!$B$33,Main!$B$34)))))*OptimumBenefits!$B48</f>
        <v>1.1040000000000001</v>
      </c>
      <c r="CN48" s="418">
        <f ca="1">CM48*IF($B48=Salary!$B48,Salary!$I48,"")</f>
        <v>130150.24005314423</v>
      </c>
      <c r="CO48" s="419">
        <f ca="1">IF($B48&lt;Main!$B$10,0,(VLOOKUP(CL48,'Survival Probability'!$A$3:$F$98,6)/(1+Main!$B$5)^(OptimumBenefits!CL48-OptimumBenefits!$A48))*(VLOOKUP(CL48,'Survival Probability'!$A$3:$F$98,3)/VLOOKUP($A48,'Survival Probability'!$A$3:$F$98,3)))</f>
        <v>7.5033754984845622</v>
      </c>
      <c r="CP48" s="282">
        <f t="shared" si="34"/>
        <v>0</v>
      </c>
      <c r="CQ48" s="200">
        <f t="shared" ref="CQ48:FB48" si="2799">CQ47</f>
        <v>43</v>
      </c>
      <c r="CR48" s="416">
        <f>IF($B48&lt;Main!$B$10,0,HLOOKUP(CQ48,ReplacementRates!$A$3:$BE$59,ReplacementRates!$A47-5,1))*IF(Main!$B$30=1,Main!$B$31,(IF(OptimumBenefits!$B48&lt;20,Main!$B$31,IF(OptimumBenefits!$B48&lt;25,Main!$B$32,IF(OptimumBenefits!$B48&lt;30,Main!$B$33,Main!$B$34)))))*OptimumBenefits!$B48</f>
        <v>1.1040000000000001</v>
      </c>
      <c r="CS48" s="418">
        <f ca="1">CR48*IF($B48=Salary!$B48,Salary!$I48,"")</f>
        <v>130150.24005314423</v>
      </c>
      <c r="CT48" s="419">
        <f ca="1">IF($B48&lt;Main!$B$10,0,(VLOOKUP(CQ48,'Survival Probability'!$A$3:$F$98,6)/(1+Main!$B$5)^(OptimumBenefits!CQ48-OptimumBenefits!$A48))*(VLOOKUP(CQ48,'Survival Probability'!$A$3:$F$98,3)/VLOOKUP($A48,'Survival Probability'!$A$3:$F$98,3)))</f>
        <v>7.0088816728118548</v>
      </c>
      <c r="CU48" s="282">
        <f t="shared" si="36"/>
        <v>0</v>
      </c>
      <c r="CV48" s="200">
        <f t="shared" ref="CV48:FG48" si="2800">CV47</f>
        <v>44</v>
      </c>
      <c r="CW48" s="416">
        <f>IF($B48&lt;Main!$B$10,0,HLOOKUP(CV48,ReplacementRates!$A$3:$BE$59,ReplacementRates!$A47-5,1))*IF(Main!$B$30=1,Main!$B$31,(IF(OptimumBenefits!$B48&lt;20,Main!$B$31,IF(OptimumBenefits!$B48&lt;25,Main!$B$32,IF(OptimumBenefits!$B48&lt;30,Main!$B$33,Main!$B$34)))))*OptimumBenefits!$B48</f>
        <v>1.1040000000000001</v>
      </c>
      <c r="CX48" s="418">
        <f ca="1">CW48*IF($B48=Salary!$B48,Salary!$I48,"")</f>
        <v>130150.24005314423</v>
      </c>
      <c r="CY48" s="419">
        <f ca="1">IF($B48&lt;Main!$B$10,0,(VLOOKUP(CV48,'Survival Probability'!$A$3:$F$98,6)/(1+Main!$B$5)^(OptimumBenefits!CV48-OptimumBenefits!$A48))*(VLOOKUP(CV48,'Survival Probability'!$A$3:$F$98,3)/VLOOKUP($A48,'Survival Probability'!$A$3:$F$98,3)))</f>
        <v>6.5467305406180509</v>
      </c>
      <c r="CZ48" s="282">
        <f t="shared" si="38"/>
        <v>0</v>
      </c>
      <c r="DA48" s="200">
        <f t="shared" ref="DA48:FL48" si="2801">DA47</f>
        <v>45</v>
      </c>
      <c r="DB48" s="416">
        <f>IF($B48&lt;Main!$B$10,0,HLOOKUP(DA48,ReplacementRates!$A$3:$BE$59,ReplacementRates!$A47-5,1))*IF(Main!$B$30=1,Main!$B$31,(IF(OptimumBenefits!$B48&lt;20,Main!$B$31,IF(OptimumBenefits!$B48&lt;25,Main!$B$32,IF(OptimumBenefits!$B48&lt;30,Main!$B$33,Main!$B$34)))))*OptimumBenefits!$B48</f>
        <v>1.1040000000000001</v>
      </c>
      <c r="DC48" s="418">
        <f ca="1">DB48*IF($B48=Salary!$B48,Salary!$I48,"")</f>
        <v>130150.24005314423</v>
      </c>
      <c r="DD48" s="419">
        <f ca="1">IF($B48&lt;Main!$B$10,0,(VLOOKUP(DA48,'Survival Probability'!$A$3:$F$98,6)/(1+Main!$B$5)^(OptimumBenefits!DA48-OptimumBenefits!$A48))*(VLOOKUP(DA48,'Survival Probability'!$A$3:$F$98,3)/VLOOKUP($A48,'Survival Probability'!$A$3:$F$98,3)))</f>
        <v>111.04338318205987</v>
      </c>
      <c r="DE48" s="282">
        <f t="shared" si="40"/>
        <v>0</v>
      </c>
      <c r="DF48" s="200">
        <f t="shared" ref="DF48:FQ48" si="2802">DF47</f>
        <v>46</v>
      </c>
      <c r="DG48" s="416">
        <f>IF($B48&lt;Main!$B$10,0,HLOOKUP(DF48,ReplacementRates!$A$3:$BE$59,ReplacementRates!$A47-5,1))*IF(Main!$B$30=1,Main!$B$31,(IF(OptimumBenefits!$B48&lt;20,Main!$B$31,IF(OptimumBenefits!$B48&lt;25,Main!$B$32,IF(OptimumBenefits!$B48&lt;30,Main!$B$33,Main!$B$34)))))*OptimumBenefits!$B48</f>
        <v>1.1040000000000001</v>
      </c>
      <c r="DH48" s="418">
        <f ca="1">DG48*IF($B48=Salary!$B48,Salary!$I48,"")</f>
        <v>130150.24005314423</v>
      </c>
      <c r="DI48" s="419">
        <f ca="1">IF($B48&lt;Main!$B$10,0,(VLOOKUP(DF48,'Survival Probability'!$A$3:$F$98,6)/(1+Main!$B$5)^(OptimumBenefits!DF48-OptimumBenefits!$A48))*(VLOOKUP(DF48,'Survival Probability'!$A$3:$F$98,3)/VLOOKUP($A48,'Survival Probability'!$A$3:$F$98,3)))</f>
        <v>103.07322901692469</v>
      </c>
      <c r="DJ48" s="282">
        <f t="shared" si="42"/>
        <v>0</v>
      </c>
      <c r="DK48" s="200">
        <f t="shared" ref="DK48:FV48" si="2803">DK47</f>
        <v>47</v>
      </c>
      <c r="DL48" s="416">
        <f>IF($B48&lt;Main!$B$10,0,HLOOKUP(DK48,ReplacementRates!$A$3:$BE$59,ReplacementRates!$A47-5,1))*IF(Main!$B$30=1,Main!$B$31,(IF(OptimumBenefits!$B48&lt;20,Main!$B$31,IF(OptimumBenefits!$B48&lt;25,Main!$B$32,IF(OptimumBenefits!$B48&lt;30,Main!$B$33,Main!$B$34)))))*OptimumBenefits!$B48</f>
        <v>1.1040000000000001</v>
      </c>
      <c r="DM48" s="418">
        <f ca="1">DL48*IF($B48=Salary!$B48,Salary!$I48,"")</f>
        <v>130150.24005314423</v>
      </c>
      <c r="DN48" s="419">
        <f ca="1">IF($B48&lt;Main!$B$10,0,(VLOOKUP(DK48,'Survival Probability'!$A$3:$F$98,6)/(1+Main!$B$5)^(OptimumBenefits!DK48-OptimumBenefits!$A48))*(VLOOKUP(DK48,'Survival Probability'!$A$3:$F$98,3)/VLOOKUP($A48,'Survival Probability'!$A$3:$F$98,3)))</f>
        <v>95.640463716075601</v>
      </c>
      <c r="DO48" s="282">
        <f t="shared" si="44"/>
        <v>0</v>
      </c>
      <c r="DP48" s="200">
        <f t="shared" ref="DP48:GA48" si="2804">DP47</f>
        <v>48</v>
      </c>
      <c r="DQ48" s="416">
        <f>IF($B48&lt;Main!$B$10,0,HLOOKUP(DP48,ReplacementRates!$A$3:$BE$59,ReplacementRates!$A47-5,1))*IF(Main!$B$30=1,Main!$B$31,(IF(OptimumBenefits!$B48&lt;20,Main!$B$31,IF(OptimumBenefits!$B48&lt;25,Main!$B$32,IF(OptimumBenefits!$B48&lt;30,Main!$B$33,Main!$B$34)))))*OptimumBenefits!$B48</f>
        <v>1.1040000000000001</v>
      </c>
      <c r="DR48" s="418">
        <f ca="1">DQ48*IF($B48=Salary!$B48,Salary!$I48,"")</f>
        <v>130150.24005314423</v>
      </c>
      <c r="DS48" s="419">
        <f ca="1">IF($B48&lt;Main!$B$10,0,(VLOOKUP(DP48,'Survival Probability'!$A$3:$F$98,6)/(1+Main!$B$5)^(OptimumBenefits!DP48-OptimumBenefits!$A48))*(VLOOKUP(DP48,'Survival Probability'!$A$3:$F$98,3)/VLOOKUP($A48,'Survival Probability'!$A$3:$F$98,3)))</f>
        <v>88.709714505786408</v>
      </c>
      <c r="DT48" s="282">
        <f t="shared" si="46"/>
        <v>0</v>
      </c>
      <c r="DU48" s="200">
        <f t="shared" ref="DU48:GF48" si="2805">DU47</f>
        <v>49</v>
      </c>
      <c r="DV48" s="416">
        <f>IF($B48&lt;Main!$B$10,0,HLOOKUP(DU48,ReplacementRates!$A$3:$BE$59,ReplacementRates!$A47-5,1))*IF(Main!$B$30=1,Main!$B$31,(IF(OptimumBenefits!$B48&lt;20,Main!$B$31,IF(OptimumBenefits!$B48&lt;25,Main!$B$32,IF(OptimumBenefits!$B48&lt;30,Main!$B$33,Main!$B$34)))))*OptimumBenefits!$B48</f>
        <v>1.1040000000000001</v>
      </c>
      <c r="DW48" s="418">
        <f ca="1">DV48*IF($B48=Salary!$B48,Salary!$I48,"")</f>
        <v>130150.24005314423</v>
      </c>
      <c r="DX48" s="419">
        <f ca="1">IF($B48&lt;Main!$B$10,0,(VLOOKUP(DU48,'Survival Probability'!$A$3:$F$98,6)/(1+Main!$B$5)^(OptimumBenefits!DU48-OptimumBenefits!$A48))*(VLOOKUP(DU48,'Survival Probability'!$A$3:$F$98,3)/VLOOKUP($A48,'Survival Probability'!$A$3:$F$98,3)))</f>
        <v>82.247902790034985</v>
      </c>
      <c r="DY48" s="282">
        <f t="shared" si="48"/>
        <v>0</v>
      </c>
      <c r="DZ48" s="200">
        <f t="shared" ref="DZ48:GK48" si="2806">DZ47</f>
        <v>50</v>
      </c>
      <c r="EA48" s="416">
        <f>IF($B48&lt;Main!$B$10,0,HLOOKUP(DZ48,ReplacementRates!$A$3:$BE$59,ReplacementRates!$A47-5,1))*IF(Main!$B$30=1,Main!$B$31,(IF(OptimumBenefits!$B48&lt;20,Main!$B$31,IF(OptimumBenefits!$B48&lt;25,Main!$B$32,IF(OptimumBenefits!$B48&lt;30,Main!$B$33,Main!$B$34)))))*OptimumBenefits!$B48</f>
        <v>1.1040000000000001</v>
      </c>
      <c r="EB48" s="418">
        <f ca="1">EA48*IF($B48=Salary!$B48,Salary!$I48,"")</f>
        <v>130150.24005314423</v>
      </c>
      <c r="EC48" s="419">
        <f ca="1">IF($B48&lt;Main!$B$10,0,(VLOOKUP(DZ48,'Survival Probability'!$A$3:$F$98,6)/(1+Main!$B$5)^(OptimumBenefits!DZ48-OptimumBenefits!$A48))*(VLOOKUP(DZ48,'Survival Probability'!$A$3:$F$98,3)/VLOOKUP($A48,'Survival Probability'!$A$3:$F$98,3)))</f>
        <v>76.224101149857091</v>
      </c>
      <c r="ED48" s="282">
        <f t="shared" si="50"/>
        <v>0</v>
      </c>
      <c r="EE48" s="200">
        <f t="shared" ref="EE48:GP48" si="2807">EE47</f>
        <v>51</v>
      </c>
      <c r="EF48" s="416">
        <f>IF($B48&lt;Main!$B$10,0,HLOOKUP(EE48,ReplacementRates!$A$3:$BE$59,ReplacementRates!$A47-5,1))*IF(Main!$B$30=1,Main!$B$31,(IF(OptimumBenefits!$B48&lt;20,Main!$B$31,IF(OptimumBenefits!$B48&lt;25,Main!$B$32,IF(OptimumBenefits!$B48&lt;30,Main!$B$33,Main!$B$34)))))*OptimumBenefits!$B48</f>
        <v>1.1040000000000001</v>
      </c>
      <c r="EG48" s="418">
        <f ca="1">EF48*IF($B48=Salary!$B48,Salary!$I48,"")</f>
        <v>130150.24005314423</v>
      </c>
      <c r="EH48" s="419">
        <f ca="1">IF($B48&lt;Main!$B$10,0,(VLOOKUP(EE48,'Survival Probability'!$A$3:$F$98,6)/(1+Main!$B$5)^(OptimumBenefits!EE48-OptimumBenefits!$A48))*(VLOOKUP(EE48,'Survival Probability'!$A$3:$F$98,3)/VLOOKUP($A48,'Survival Probability'!$A$3:$F$98,3)))</f>
        <v>70.60939806537418</v>
      </c>
      <c r="EI48" s="282">
        <f t="shared" si="52"/>
        <v>0</v>
      </c>
      <c r="EJ48" s="200">
        <f t="shared" ref="EJ48:GU48" si="2808">EJ47</f>
        <v>52</v>
      </c>
      <c r="EK48" s="416">
        <f>IF($B48&lt;Main!$B$10,0,HLOOKUP(EJ48,ReplacementRates!$A$3:$BE$59,ReplacementRates!$A47-5,1))*IF(Main!$B$30=1,Main!$B$31,(IF(OptimumBenefits!$B48&lt;20,Main!$B$31,IF(OptimumBenefits!$B48&lt;25,Main!$B$32,IF(OptimumBenefits!$B48&lt;30,Main!$B$33,Main!$B$34)))))*OptimumBenefits!$B48</f>
        <v>1.1040000000000001</v>
      </c>
      <c r="EL48" s="418">
        <f ca="1">EK48*IF($B48=Salary!$B48,Salary!$I48,"")</f>
        <v>130150.24005314423</v>
      </c>
      <c r="EM48" s="419">
        <f ca="1">IF($B48&lt;Main!$B$10,0,(VLOOKUP(EJ48,'Survival Probability'!$A$3:$F$98,6)/(1+Main!$B$5)^(OptimumBenefits!EJ48-OptimumBenefits!$A48))*(VLOOKUP(EJ48,'Survival Probability'!$A$3:$F$98,3)/VLOOKUP($A48,'Survival Probability'!$A$3:$F$98,3)))</f>
        <v>65.376769765664363</v>
      </c>
      <c r="EN48" s="282">
        <f t="shared" si="54"/>
        <v>0</v>
      </c>
      <c r="EO48" s="200">
        <f t="shared" ref="EO48:GZ48" si="2809">EO47</f>
        <v>53</v>
      </c>
      <c r="EP48" s="416">
        <f>IF($B48&lt;Main!$B$10,0,HLOOKUP(EO48,ReplacementRates!$A$3:$BE$59,ReplacementRates!$A47-5,1))*IF(Main!$B$30=1,Main!$B$31,(IF(OptimumBenefits!$B48&lt;20,Main!$B$31,IF(OptimumBenefits!$B48&lt;25,Main!$B$32,IF(OptimumBenefits!$B48&lt;30,Main!$B$33,Main!$B$34)))))*OptimumBenefits!$B48</f>
        <v>1.1040000000000001</v>
      </c>
      <c r="EQ48" s="418">
        <f ca="1">EP48*IF($B48=Salary!$B48,Salary!$I48,"")</f>
        <v>130150.24005314423</v>
      </c>
      <c r="ER48" s="419">
        <f ca="1">IF($B48&lt;Main!$B$10,0,(VLOOKUP(EO48,'Survival Probability'!$A$3:$F$98,6)/(1+Main!$B$5)^(OptimumBenefits!EO48-OptimumBenefits!$A48))*(VLOOKUP(EO48,'Survival Probability'!$A$3:$F$98,3)/VLOOKUP($A48,'Survival Probability'!$A$3:$F$98,3)))</f>
        <v>60.500986511332179</v>
      </c>
      <c r="ES48" s="282">
        <f t="shared" si="56"/>
        <v>0</v>
      </c>
      <c r="ET48" s="200">
        <f t="shared" ref="ET48:HE48" si="2810">ET47</f>
        <v>54</v>
      </c>
      <c r="EU48" s="416">
        <f>IF($B48&lt;Main!$B$10,0,HLOOKUP(ET48,ReplacementRates!$A$3:$BE$59,ReplacementRates!$A47-5,1))*IF(Main!$B$30=1,Main!$B$31,(IF(OptimumBenefits!$B48&lt;20,Main!$B$31,IF(OptimumBenefits!$B48&lt;25,Main!$B$32,IF(OptimumBenefits!$B48&lt;30,Main!$B$33,Main!$B$34)))))*OptimumBenefits!$B48</f>
        <v>1.1040000000000001</v>
      </c>
      <c r="EV48" s="418">
        <f ca="1">EU48*IF($B48=Salary!$B48,Salary!$I48,"")</f>
        <v>130150.24005314423</v>
      </c>
      <c r="EW48" s="419">
        <f ca="1">IF($B48&lt;Main!$B$10,0,(VLOOKUP(ET48,'Survival Probability'!$A$3:$F$98,6)/(1+Main!$B$5)^(OptimumBenefits!ET48-OptimumBenefits!$A48))*(VLOOKUP(ET48,'Survival Probability'!$A$3:$F$98,3)/VLOOKUP($A48,'Survival Probability'!$A$3:$F$98,3)))</f>
        <v>55.958463646800062</v>
      </c>
      <c r="EX48" s="282">
        <f t="shared" si="58"/>
        <v>0</v>
      </c>
      <c r="EY48" s="200">
        <f t="shared" ref="EY48:HJ48" si="2811">EY47</f>
        <v>55</v>
      </c>
      <c r="EZ48" s="416">
        <f>IF($B48&lt;Main!$B$10,0,HLOOKUP(EY48,ReplacementRates!$A$3:$BE$59,ReplacementRates!$A47-5,1))*IF(Main!$B$30=1,Main!$B$31,(IF(OptimumBenefits!$B48&lt;20,Main!$B$31,IF(OptimumBenefits!$B48&lt;25,Main!$B$32,IF(OptimumBenefits!$B48&lt;30,Main!$B$33,Main!$B$34)))))*OptimumBenefits!$B48</f>
        <v>1.1040000000000001</v>
      </c>
      <c r="FA48" s="418">
        <f ca="1">EZ48*IF($B48=Salary!$B48,Salary!$I48,"")</f>
        <v>130150.24005314423</v>
      </c>
      <c r="FB48" s="419">
        <f ca="1">IF($B48&lt;Main!$B$10,0,(VLOOKUP(EY48,'Survival Probability'!$A$3:$F$98,6)/(1+Main!$B$5)^(OptimumBenefits!EY48-OptimumBenefits!$A48))*(VLOOKUP(EY48,'Survival Probability'!$A$3:$F$98,3)/VLOOKUP($A48,'Survival Probability'!$A$3:$F$98,3)))</f>
        <v>51.727151851082311</v>
      </c>
      <c r="FC48" s="282">
        <f t="shared" si="60"/>
        <v>0</v>
      </c>
      <c r="FD48" s="200">
        <f t="shared" ref="FD48:HO48" si="2812">FD47</f>
        <v>56</v>
      </c>
      <c r="FE48" s="416">
        <f>IF($B48&lt;Main!$B$10,0,HLOOKUP(FD48,ReplacementRates!$A$3:$BE$59,ReplacementRates!$A47-5,1))*IF(Main!$B$30=1,Main!$B$31,(IF(OptimumBenefits!$B48&lt;20,Main!$B$31,IF(OptimumBenefits!$B48&lt;25,Main!$B$32,IF(OptimumBenefits!$B48&lt;30,Main!$B$33,Main!$B$34)))))*OptimumBenefits!$B48</f>
        <v>1.1040000000000001</v>
      </c>
      <c r="FF48" s="418">
        <f ca="1">FE48*IF($B48=Salary!$B48,Salary!$I48,"")</f>
        <v>130150.24005314423</v>
      </c>
      <c r="FG48" s="419">
        <f ca="1">IF($B48&lt;Main!$B$10,0,(VLOOKUP(FD48,'Survival Probability'!$A$3:$F$98,6)/(1+Main!$B$5)^(OptimumBenefits!FD48-OptimumBenefits!$A48))*(VLOOKUP(FD48,'Survival Probability'!$A$3:$F$98,3)/VLOOKUP($A48,'Survival Probability'!$A$3:$F$98,3)))</f>
        <v>47.786437439586507</v>
      </c>
      <c r="FH48" s="282">
        <f t="shared" si="62"/>
        <v>0</v>
      </c>
      <c r="FI48" s="200">
        <f t="shared" ref="FI48:HT48" si="2813">FI47</f>
        <v>57</v>
      </c>
      <c r="FJ48" s="416">
        <f>IF($B48&lt;Main!$B$10,0,HLOOKUP(FI48,ReplacementRates!$A$3:$BE$59,ReplacementRates!$A47-5,1))*IF(Main!$B$30=1,Main!$B$31,(IF(OptimumBenefits!$B48&lt;20,Main!$B$31,IF(OptimumBenefits!$B48&lt;25,Main!$B$32,IF(OptimumBenefits!$B48&lt;30,Main!$B$33,Main!$B$34)))))*OptimumBenefits!$B48</f>
        <v>1.1040000000000001</v>
      </c>
      <c r="FK48" s="418">
        <f ca="1">FJ48*IF($B48=Salary!$B48,Salary!$I48,"")</f>
        <v>130150.24005314423</v>
      </c>
      <c r="FL48" s="419">
        <f ca="1">IF($B48&lt;Main!$B$10,0,(VLOOKUP(FI48,'Survival Probability'!$A$3:$F$98,6)/(1+Main!$B$5)^(OptimumBenefits!FI48-OptimumBenefits!$A48))*(VLOOKUP(FI48,'Survival Probability'!$A$3:$F$98,3)/VLOOKUP($A48,'Survival Probability'!$A$3:$F$98,3)))</f>
        <v>44.117045359448397</v>
      </c>
      <c r="FM48" s="282">
        <f t="shared" si="64"/>
        <v>0</v>
      </c>
      <c r="FN48" s="200">
        <f t="shared" ref="FN48:HY48" si="2814">FN47</f>
        <v>58</v>
      </c>
      <c r="FO48" s="416">
        <f>IF($B48&lt;Main!$B$10,0,HLOOKUP(FN48,ReplacementRates!$A$3:$BE$59,ReplacementRates!$A47-5,1))*IF(Main!$B$30=1,Main!$B$31,(IF(OptimumBenefits!$B48&lt;20,Main!$B$31,IF(OptimumBenefits!$B48&lt;25,Main!$B$32,IF(OptimumBenefits!$B48&lt;30,Main!$B$33,Main!$B$34)))))*OptimumBenefits!$B48</f>
        <v>1.1040000000000001</v>
      </c>
      <c r="FP48" s="418">
        <f ca="1">FO48*IF($B48=Salary!$B48,Salary!$I48,"")</f>
        <v>130150.24005314423</v>
      </c>
      <c r="FQ48" s="419">
        <f ca="1">IF($B48&lt;Main!$B$10,0,(VLOOKUP(FN48,'Survival Probability'!$A$3:$F$98,6)/(1+Main!$B$5)^(OptimumBenefits!FN48-OptimumBenefits!$A48))*(VLOOKUP(FN48,'Survival Probability'!$A$3:$F$98,3)/VLOOKUP($A48,'Survival Probability'!$A$3:$F$98,3)))</f>
        <v>40.701125634095689</v>
      </c>
      <c r="FR48" s="282">
        <f t="shared" si="66"/>
        <v>0</v>
      </c>
      <c r="FS48" s="200">
        <f t="shared" ref="FS48:ID48" si="2815">FS47</f>
        <v>59</v>
      </c>
      <c r="FT48" s="416">
        <f>IF($B48&lt;Main!$B$10,0,HLOOKUP(FS48,ReplacementRates!$A$3:$BE$59,ReplacementRates!$A47-5,1))*IF(Main!$B$30=1,Main!$B$31,(IF(OptimumBenefits!$B48&lt;20,Main!$B$31,IF(OptimumBenefits!$B48&lt;25,Main!$B$32,IF(OptimumBenefits!$B48&lt;30,Main!$B$33,Main!$B$34)))))*OptimumBenefits!$B48</f>
        <v>1.1040000000000001</v>
      </c>
      <c r="FU48" s="418">
        <f ca="1">FT48*IF($B48=Salary!$B48,Salary!$I48,"")</f>
        <v>130150.24005314423</v>
      </c>
      <c r="FV48" s="419">
        <f ca="1">IF($B48&lt;Main!$B$10,0,(VLOOKUP(FS48,'Survival Probability'!$A$3:$F$98,6)/(1+Main!$B$5)^(OptimumBenefits!FS48-OptimumBenefits!$A48))*(VLOOKUP(FS48,'Survival Probability'!$A$3:$F$98,3)/VLOOKUP($A48,'Survival Probability'!$A$3:$F$98,3)))</f>
        <v>37.521958521639938</v>
      </c>
      <c r="FW48" s="282">
        <f t="shared" si="68"/>
        <v>0</v>
      </c>
      <c r="FX48" s="200">
        <f t="shared" ref="FX48:II48" si="2816">FX47</f>
        <v>60</v>
      </c>
      <c r="FY48" s="416">
        <f>IF($B48&lt;Main!$B$10,0,HLOOKUP(FX48,ReplacementRates!$A$3:$BE$59,ReplacementRates!$A47-5,1))*IF(Main!$B$30=1,Main!$B$31,(IF(OptimumBenefits!$B48&lt;20,Main!$B$31,IF(OptimumBenefits!$B48&lt;25,Main!$B$32,IF(OptimumBenefits!$B48&lt;30,Main!$B$33,Main!$B$34)))))*OptimumBenefits!$B48</f>
        <v>1.1040000000000001</v>
      </c>
      <c r="FZ48" s="418">
        <f ca="1">FY48*IF($B48=Salary!$B48,Salary!$I48,"")</f>
        <v>130150.24005314423</v>
      </c>
      <c r="GA48" s="419">
        <f ca="1">IF($B48&lt;Main!$B$10,0,(VLOOKUP(FX48,'Survival Probability'!$A$3:$F$98,6)/(1+Main!$B$5)^(OptimumBenefits!FX48-OptimumBenefits!$A48))*(VLOOKUP(FX48,'Survival Probability'!$A$3:$F$98,3)/VLOOKUP($A48,'Survival Probability'!$A$3:$F$98,3)))</f>
        <v>34.563880351198939</v>
      </c>
      <c r="GB48" s="282">
        <f t="shared" si="70"/>
        <v>0</v>
      </c>
      <c r="GC48" s="200">
        <f t="shared" ref="GC48:IN48" si="2817">GC47</f>
        <v>61</v>
      </c>
      <c r="GD48" s="416">
        <f>IF($B48&lt;Main!$B$10,0,HLOOKUP(GC48,ReplacementRates!$A$3:$BE$59,ReplacementRates!$A47-5,1))*IF(Main!$B$30=1,Main!$B$31,(IF(OptimumBenefits!$B48&lt;20,Main!$B$31,IF(OptimumBenefits!$B48&lt;25,Main!$B$32,IF(OptimumBenefits!$B48&lt;30,Main!$B$33,Main!$B$34)))))*OptimumBenefits!$B48</f>
        <v>1.1040000000000001</v>
      </c>
      <c r="GE48" s="418">
        <f ca="1">GD48*IF($B48=Salary!$B48,Salary!$I48,"")</f>
        <v>130150.24005314423</v>
      </c>
      <c r="GF48" s="419">
        <f ca="1">IF($B48&lt;Main!$B$10,0,(VLOOKUP(GC48,'Survival Probability'!$A$3:$F$98,6)/(1+Main!$B$5)^(OptimumBenefits!GC48-OptimumBenefits!$A48))*(VLOOKUP(GC48,'Survival Probability'!$A$3:$F$98,3)/VLOOKUP($A48,'Survival Probability'!$A$3:$F$98,3)))</f>
        <v>31.812217889188343</v>
      </c>
      <c r="GG48" s="282">
        <f t="shared" si="72"/>
        <v>0</v>
      </c>
      <c r="GH48" s="200">
        <f t="shared" ref="GH48:IS48" si="2818">GH47</f>
        <v>62</v>
      </c>
      <c r="GI48" s="416">
        <f>IF($B48&lt;Main!$B$10,0,HLOOKUP(GH48,ReplacementRates!$A$3:$BE$59,ReplacementRates!$A47-5,1))*IF(Main!$B$30=1,Main!$B$31,(IF(OptimumBenefits!$B48&lt;20,Main!$B$31,IF(OptimumBenefits!$B48&lt;25,Main!$B$32,IF(OptimumBenefits!$B48&lt;30,Main!$B$33,Main!$B$34)))))*OptimumBenefits!$B48</f>
        <v>1.1040000000000001</v>
      </c>
      <c r="GJ48" s="418">
        <f ca="1">GI48*IF($B48=Salary!$B48,Salary!$I48,"")</f>
        <v>130150.24005314423</v>
      </c>
      <c r="GK48" s="419">
        <f ca="1">IF($B48&lt;Main!$B$10,0,(VLOOKUP(GH48,'Survival Probability'!$A$3:$F$98,6)/(1+Main!$B$5)^(OptimumBenefits!GH48-OptimumBenefits!$A48))*(VLOOKUP(GH48,'Survival Probability'!$A$3:$F$98,3)/VLOOKUP($A48,'Survival Probability'!$A$3:$F$98,3)))</f>
        <v>29.253224688434077</v>
      </c>
      <c r="GL48" s="282">
        <f t="shared" si="74"/>
        <v>0</v>
      </c>
      <c r="GM48" s="200">
        <f t="shared" ref="GM48:IX48" si="2819">GM47</f>
        <v>63</v>
      </c>
      <c r="GN48" s="416">
        <f>IF($B48&lt;Main!$B$10,0,HLOOKUP(GM48,ReplacementRates!$A$3:$BE$59,ReplacementRates!$A47-5,1))*IF(Main!$B$30=1,Main!$B$31,(IF(OptimumBenefits!$B48&lt;20,Main!$B$31,IF(OptimumBenefits!$B48&lt;25,Main!$B$32,IF(OptimumBenefits!$B48&lt;30,Main!$B$33,Main!$B$34)))))*OptimumBenefits!$B48</f>
        <v>1.1040000000000001</v>
      </c>
      <c r="GO48" s="418">
        <f ca="1">GN48*IF($B48=Salary!$B48,Salary!$I48,"")</f>
        <v>130150.24005314423</v>
      </c>
      <c r="GP48" s="419">
        <f ca="1">IF($B48&lt;Main!$B$10,0,(VLOOKUP(GM48,'Survival Probability'!$A$3:$F$98,6)/(1+Main!$B$5)^(OptimumBenefits!GM48-OptimumBenefits!$A48))*(VLOOKUP(GM48,'Survival Probability'!$A$3:$F$98,3)/VLOOKUP($A48,'Survival Probability'!$A$3:$F$98,3)))</f>
        <v>26.87424065575356</v>
      </c>
      <c r="GQ48" s="282">
        <f t="shared" si="76"/>
        <v>0</v>
      </c>
      <c r="GR48" s="200">
        <f t="shared" ref="GR48:JC48" si="2820">GR47</f>
        <v>64</v>
      </c>
      <c r="GS48" s="416">
        <f>IF($B48&lt;Main!$B$10,0,HLOOKUP(GR48,ReplacementRates!$A$3:$BE$59,ReplacementRates!$A47-5,1))*IF(Main!$B$30=1,Main!$B$31,(IF(OptimumBenefits!$B48&lt;20,Main!$B$31,IF(OptimumBenefits!$B48&lt;25,Main!$B$32,IF(OptimumBenefits!$B48&lt;30,Main!$B$33,Main!$B$34)))))*OptimumBenefits!$B48</f>
        <v>1.1040000000000001</v>
      </c>
      <c r="GT48" s="418">
        <f ca="1">GS48*IF($B48=Salary!$B48,Salary!$I48,"")</f>
        <v>130150.24005314423</v>
      </c>
      <c r="GU48" s="419">
        <f ca="1">IF($B48&lt;Main!$B$10,0,(VLOOKUP(GR48,'Survival Probability'!$A$3:$F$98,6)/(1+Main!$B$5)^(OptimumBenefits!GR48-OptimumBenefits!$A48))*(VLOOKUP(GR48,'Survival Probability'!$A$3:$F$98,3)/VLOOKUP($A48,'Survival Probability'!$A$3:$F$98,3)))</f>
        <v>24.663371743611066</v>
      </c>
      <c r="GV48" s="282">
        <f t="shared" si="78"/>
        <v>0</v>
      </c>
      <c r="GW48" s="200">
        <f t="shared" ref="GW48:JH48" si="2821">GW47</f>
        <v>65</v>
      </c>
      <c r="GX48" s="416">
        <f>IF($B48&lt;Main!$B$10,0,HLOOKUP(GW48,ReplacementRates!$A$3:$BE$59,ReplacementRates!$A47-5,1))*IF(Main!$B$30=1,Main!$B$31,(IF(OptimumBenefits!$B48&lt;20,Main!$B$31,IF(OptimumBenefits!$B48&lt;25,Main!$B$32,IF(OptimumBenefits!$B48&lt;30,Main!$B$33,Main!$B$34)))))*OptimumBenefits!$B48</f>
        <v>1.1040000000000001</v>
      </c>
      <c r="GY48" s="418">
        <f ca="1">GX48*IF($B48=Salary!$B48,Salary!$I48,"")</f>
        <v>130150.24005314423</v>
      </c>
      <c r="GZ48" s="419">
        <f ca="1">IF($B48&lt;Main!$B$10,0,(VLOOKUP(GW48,'Survival Probability'!$A$3:$F$98,6)/(1+Main!$B$5)^(OptimumBenefits!GW48-OptimumBenefits!$A48))*(VLOOKUP(GW48,'Survival Probability'!$A$3:$F$98,3)/VLOOKUP($A48,'Survival Probability'!$A$3:$F$98,3)))</f>
        <v>22.609447554619386</v>
      </c>
      <c r="HA48" s="282">
        <f t="shared" si="80"/>
        <v>0</v>
      </c>
      <c r="HB48" s="200">
        <f t="shared" ref="HB48:JM48" si="2822">HB47</f>
        <v>66</v>
      </c>
      <c r="HC48" s="416">
        <f>IF($B48&lt;Main!$B$10,0,HLOOKUP(HB48,ReplacementRates!$A$3:$BE$59,ReplacementRates!$A47-5,1))*IF(Main!$B$30=1,Main!$B$31,(IF(OptimumBenefits!$B48&lt;20,Main!$B$31,IF(OptimumBenefits!$B48&lt;25,Main!$B$32,IF(OptimumBenefits!$B48&lt;30,Main!$B$33,Main!$B$34)))))*OptimumBenefits!$B48</f>
        <v>1.1040000000000001</v>
      </c>
      <c r="HD48" s="418">
        <f ca="1">HC48*IF($B48=Salary!$B48,Salary!$I48,"")</f>
        <v>130150.24005314423</v>
      </c>
      <c r="HE48" s="419">
        <f ca="1">IF($B48&lt;Main!$B$10,0,(VLOOKUP(HB48,'Survival Probability'!$A$3:$F$98,6)/(1+Main!$B$5)^(OptimumBenefits!HB48-OptimumBenefits!$A48))*(VLOOKUP(HB48,'Survival Probability'!$A$3:$F$98,3)/VLOOKUP($A48,'Survival Probability'!$A$3:$F$98,3)))</f>
        <v>20.701980346639171</v>
      </c>
      <c r="HF48" s="282">
        <f t="shared" si="82"/>
        <v>0</v>
      </c>
      <c r="HG48" s="200">
        <f t="shared" ref="HG48:JR48" si="2823">HG47</f>
        <v>67</v>
      </c>
      <c r="HH48" s="416">
        <f>IF($B48&lt;Main!$B$10,0,HLOOKUP(HG48,ReplacementRates!$A$3:$BE$59,ReplacementRates!$A47-5,1))*IF(Main!$B$30=1,Main!$B$31,(IF(OptimumBenefits!$B48&lt;20,Main!$B$31,IF(OptimumBenefits!$B48&lt;25,Main!$B$32,IF(OptimumBenefits!$B48&lt;30,Main!$B$33,Main!$B$34)))))*OptimumBenefits!$B48</f>
        <v>1.1040000000000001</v>
      </c>
      <c r="HI48" s="418">
        <f ca="1">HH48*IF($B48=Salary!$B48,Salary!$I48,"")</f>
        <v>130150.24005314423</v>
      </c>
      <c r="HJ48" s="419">
        <f ca="1">IF($B48&lt;Main!$B$10,0,(VLOOKUP(HG48,'Survival Probability'!$A$3:$F$98,6)/(1+Main!$B$5)^(OptimumBenefits!HG48-OptimumBenefits!$A48))*(VLOOKUP(HG48,'Survival Probability'!$A$3:$F$98,3)/VLOOKUP($A48,'Survival Probability'!$A$3:$F$98,3)))</f>
        <v>18.931135717838266</v>
      </c>
      <c r="HK48" s="282">
        <f t="shared" si="84"/>
        <v>0</v>
      </c>
      <c r="HL48" s="200">
        <f t="shared" ref="HL48:JW48" si="2824">HL47</f>
        <v>68</v>
      </c>
      <c r="HM48" s="416">
        <f>IF($B48&lt;Main!$B$10,0,HLOOKUP(HL48,ReplacementRates!$A$3:$BE$59,ReplacementRates!$A47-5,1))*IF(Main!$B$30=1,Main!$B$31,(IF(OptimumBenefits!$B48&lt;20,Main!$B$31,IF(OptimumBenefits!$B48&lt;25,Main!$B$32,IF(OptimumBenefits!$B48&lt;30,Main!$B$33,Main!$B$34)))))*OptimumBenefits!$B48</f>
        <v>1.1040000000000001</v>
      </c>
      <c r="HN48" s="418">
        <f ca="1">HM48*IF($B48=Salary!$B48,Salary!$I48,"")</f>
        <v>130150.24005314423</v>
      </c>
      <c r="HO48" s="419">
        <f ca="1">IF($B48&lt;Main!$B$10,0,(VLOOKUP(HL48,'Survival Probability'!$A$3:$F$98,6)/(1+Main!$B$5)^(OptimumBenefits!HL48-OptimumBenefits!$A48))*(VLOOKUP(HL48,'Survival Probability'!$A$3:$F$98,3)/VLOOKUP($A48,'Survival Probability'!$A$3:$F$98,3)))</f>
        <v>17.287607625064169</v>
      </c>
      <c r="HP48" s="282">
        <f t="shared" si="86"/>
        <v>0</v>
      </c>
      <c r="HQ48" s="200">
        <f t="shared" ref="HQ48:KB48" si="2825">HQ47</f>
        <v>69</v>
      </c>
      <c r="HR48" s="416">
        <f>IF($B48&lt;Main!$B$10,0,HLOOKUP(HQ48,ReplacementRates!$A$3:$BE$59,ReplacementRates!$A47-5,1))*IF(Main!$B$30=1,Main!$B$31,(IF(OptimumBenefits!$B48&lt;20,Main!$B$31,IF(OptimumBenefits!$B48&lt;25,Main!$B$32,IF(OptimumBenefits!$B48&lt;30,Main!$B$33,Main!$B$34)))))*OptimumBenefits!$B48</f>
        <v>1.1040000000000001</v>
      </c>
      <c r="HS48" s="418">
        <f ca="1">HR48*IF($B48=Salary!$B48,Salary!$I48,"")</f>
        <v>130150.24005314423</v>
      </c>
      <c r="HT48" s="419">
        <f ca="1">IF($B48&lt;Main!$B$10,0,(VLOOKUP(HQ48,'Survival Probability'!$A$3:$F$98,6)/(1+Main!$B$5)^(OptimumBenefits!HQ48-OptimumBenefits!$A48))*(VLOOKUP(HQ48,'Survival Probability'!$A$3:$F$98,3)/VLOOKUP($A48,'Survival Probability'!$A$3:$F$98,3)))</f>
        <v>15.763065202417637</v>
      </c>
      <c r="HU48" s="282">
        <f t="shared" si="88"/>
        <v>0</v>
      </c>
      <c r="HV48" s="200">
        <f t="shared" ref="HV48:KG48" si="2826">HV47</f>
        <v>70</v>
      </c>
      <c r="HW48" s="416">
        <f>IF($B48&lt;Main!$B$10,0,HLOOKUP(HV48,ReplacementRates!$A$3:$BE$59,ReplacementRates!$A47-5,1))*IF(Main!$B$30=1,Main!$B$31,(IF(OptimumBenefits!$B48&lt;20,Main!$B$31,IF(OptimumBenefits!$B48&lt;25,Main!$B$32,IF(OptimumBenefits!$B48&lt;30,Main!$B$33,Main!$B$34)))))*OptimumBenefits!$B48</f>
        <v>1.1040000000000001</v>
      </c>
      <c r="HX48" s="418">
        <f ca="1">HW48*IF($B48=Salary!$B48,Salary!$I48,"")</f>
        <v>130150.24005314423</v>
      </c>
      <c r="HY48" s="419">
        <f ca="1">IF($B48&lt;Main!$B$10,0,(VLOOKUP(HV48,'Survival Probability'!$A$3:$F$98,6)/(1+Main!$B$5)^(OptimumBenefits!HV48-OptimumBenefits!$A48))*(VLOOKUP(HV48,'Survival Probability'!$A$3:$F$98,3)/VLOOKUP($A48,'Survival Probability'!$A$3:$F$98,3)))</f>
        <v>14.349654302525391</v>
      </c>
      <c r="HZ48" s="282">
        <f t="shared" si="90"/>
        <v>0</v>
      </c>
      <c r="IA48" s="200">
        <f t="shared" ref="IA48:KL48" si="2827">IA47</f>
        <v>71</v>
      </c>
      <c r="IB48" s="416">
        <f>IF($B48&lt;Main!$B$10,0,HLOOKUP(IA48,ReplacementRates!$A$3:$BE$59,ReplacementRates!$A47-5,1))*IF(Main!$B$30=1,Main!$B$31,(IF(OptimumBenefits!$B48&lt;20,Main!$B$31,IF(OptimumBenefits!$B48&lt;25,Main!$B$32,IF(OptimumBenefits!$B48&lt;30,Main!$B$33,Main!$B$34)))))*OptimumBenefits!$B48</f>
        <v>1.1040000000000001</v>
      </c>
      <c r="IC48" s="418">
        <f ca="1">IB48*IF($B48=Salary!$B48,Salary!$I48,"")</f>
        <v>130150.24005314423</v>
      </c>
      <c r="ID48" s="419">
        <f ca="1">IF($B48&lt;Main!$B$10,0,(VLOOKUP(IA48,'Survival Probability'!$A$3:$F$98,6)/(1+Main!$B$5)^(OptimumBenefits!IA48-OptimumBenefits!$A48))*(VLOOKUP(IA48,'Survival Probability'!$A$3:$F$98,3)/VLOOKUP($A48,'Survival Probability'!$A$3:$F$98,3)))</f>
        <v>13.039981699043256</v>
      </c>
      <c r="IE48" s="282">
        <f t="shared" ca="1" si="92"/>
        <v>1697156.7484190874</v>
      </c>
      <c r="IF48" s="200">
        <f t="shared" ref="IF48:KP48" si="2828">IF47</f>
        <v>72</v>
      </c>
      <c r="IG48" s="416">
        <f>IF($B48&lt;Main!$B$10,0,HLOOKUP(IF48,ReplacementRates!$A$3:$BE$59,ReplacementRates!$A47-5,1))*IF(Main!$B$30=1,Main!$B$31,(IF(OptimumBenefits!$B48&lt;20,Main!$B$31,IF(OptimumBenefits!$B48&lt;25,Main!$B$32,IF(OptimumBenefits!$B48&lt;30,Main!$B$33,Main!$B$34)))))*OptimumBenefits!$B48</f>
        <v>1.1040000000000001</v>
      </c>
      <c r="IH48" s="418">
        <f ca="1">IG48*IF($B48=Salary!$B48,Salary!$I48,"")</f>
        <v>130150.24005314423</v>
      </c>
      <c r="II48" s="419">
        <f ca="1">IF($B48&lt;Main!$B$10,0,(VLOOKUP(IF48,'Survival Probability'!$A$3:$F$98,6)/(1+Main!$B$5)^(OptimumBenefits!IF48-OptimumBenefits!$A48))*(VLOOKUP(IF48,'Survival Probability'!$A$3:$F$98,3)/VLOOKUP($A48,'Survival Probability'!$A$3:$F$98,3)))</f>
        <v>11.827094006918719</v>
      </c>
      <c r="IJ48" s="282">
        <f t="shared" ca="1" si="94"/>
        <v>1539299.1241315748</v>
      </c>
      <c r="IK48" s="200">
        <f t="shared" ref="IK48:KP48" si="2829">IK47</f>
        <v>73</v>
      </c>
      <c r="IL48" s="416">
        <f>IF($B48&lt;Main!$B$10,0,HLOOKUP(IK48,ReplacementRates!$A$3:$BE$59,ReplacementRates!$A47-5,1))*IF(Main!$B$30=1,Main!$B$31,(IF(OptimumBenefits!$B48&lt;20,Main!$B$31,IF(OptimumBenefits!$B48&lt;25,Main!$B$32,IF(OptimumBenefits!$B48&lt;30,Main!$B$33,Main!$B$34)))))*OptimumBenefits!$B48</f>
        <v>1.1040000000000001</v>
      </c>
      <c r="IM48" s="418">
        <f ca="1">IL48*IF($B48=Salary!$B48,Salary!$I48,"")</f>
        <v>130150.24005314423</v>
      </c>
      <c r="IN48" s="419">
        <f ca="1">IF($B48&lt;Main!$B$10,0,(VLOOKUP(IK48,'Survival Probability'!$A$3:$F$98,6)/(1+Main!$B$5)^(OptimumBenefits!IK48-OptimumBenefits!$A48))*(VLOOKUP(IK48,'Survival Probability'!$A$3:$F$98,3)/VLOOKUP($A48,'Survival Probability'!$A$3:$F$98,3)))</f>
        <v>10.705021357781604</v>
      </c>
      <c r="IO48" s="282">
        <f t="shared" ca="1" si="96"/>
        <v>1393261.0994893117</v>
      </c>
      <c r="IP48" s="200">
        <f t="shared" ref="IP48:KP48" si="2830">IP47</f>
        <v>74</v>
      </c>
      <c r="IQ48" s="416">
        <f>IF($B48&lt;Main!$B$10,0,HLOOKUP(IP48,ReplacementRates!$A$3:$BE$59,ReplacementRates!$A47-5,1))*IF(Main!$B$30=1,Main!$B$31,(IF(OptimumBenefits!$B48&lt;20,Main!$B$31,IF(OptimumBenefits!$B48&lt;25,Main!$B$32,IF(OptimumBenefits!$B48&lt;30,Main!$B$33,Main!$B$34)))))*OptimumBenefits!$B48</f>
        <v>1.1040000000000001</v>
      </c>
      <c r="IR48" s="418">
        <f ca="1">IQ48*IF($B48=Salary!$B48,Salary!$I48,"")</f>
        <v>130150.24005314423</v>
      </c>
      <c r="IS48" s="419">
        <f ca="1">IF($B48&lt;Main!$B$10,0,(VLOOKUP(IP48,'Survival Probability'!$A$3:$F$98,6)/(1+Main!$B$5)^(OptimumBenefits!IP48-OptimumBenefits!$A48))*(VLOOKUP(IP48,'Survival Probability'!$A$3:$F$98,3)/VLOOKUP($A48,'Survival Probability'!$A$3:$F$98,3)))</f>
        <v>9.6687002402928446</v>
      </c>
      <c r="IT48" s="282">
        <f t="shared" ca="1" si="98"/>
        <v>1258383.6572760069</v>
      </c>
      <c r="IU48" s="200">
        <f t="shared" ref="IU48:KP48" si="2831">IU47</f>
        <v>75</v>
      </c>
      <c r="IV48" s="416">
        <f>IF($B48&lt;Main!$B$10,0,HLOOKUP(IU48,ReplacementRates!$A$3:$BE$59,ReplacementRates!$A47-5,1))*IF(Main!$B$30=1,Main!$B$31,(IF(OptimumBenefits!$B48&lt;20,Main!$B$31,IF(OptimumBenefits!$B48&lt;25,Main!$B$32,IF(OptimumBenefits!$B48&lt;30,Main!$B$33,Main!$B$34)))))*OptimumBenefits!$B48</f>
        <v>1.1040000000000001</v>
      </c>
      <c r="IW48" s="418">
        <f ca="1">IV48*IF($B48=Salary!$B48,Salary!$I48,"")</f>
        <v>130150.24005314423</v>
      </c>
      <c r="IX48" s="419">
        <f ca="1">IF($B48&lt;Main!$B$10,0,(VLOOKUP(IU48,'Survival Probability'!$A$3:$F$98,6)/(1+Main!$B$5)^(OptimumBenefits!IU48-OptimumBenefits!$A48))*(VLOOKUP(IU48,'Survival Probability'!$A$3:$F$98,3)/VLOOKUP($A48,'Survival Probability'!$A$3:$F$98,3)))</f>
        <v>8.7131563417757203</v>
      </c>
      <c r="IY48" s="282">
        <f t="shared" ca="1" si="100"/>
        <v>1134019.389502686</v>
      </c>
      <c r="IZ48" s="200">
        <f t="shared" ref="IZ48:KP48" si="2832">IZ47</f>
        <v>76</v>
      </c>
      <c r="JA48" s="416">
        <f>IF($B48&lt;Main!$B$10,0,HLOOKUP(IZ48,ReplacementRates!$A$3:$BE$59,ReplacementRates!$A47-5,1))*IF(Main!$B$30=1,Main!$B$31,(IF(OptimumBenefits!$B48&lt;20,Main!$B$31,IF(OptimumBenefits!$B48&lt;25,Main!$B$32,IF(OptimumBenefits!$B48&lt;30,Main!$B$33,Main!$B$34)))))*OptimumBenefits!$B48</f>
        <v>1.1040000000000001</v>
      </c>
      <c r="JB48" s="418">
        <f ca="1">JA48*IF($B48=Salary!$B48,Salary!$I48,"")</f>
        <v>130150.24005314423</v>
      </c>
      <c r="JC48" s="419">
        <f ca="1">IF($B48&lt;Main!$B$10,0,(VLOOKUP(IZ48,'Survival Probability'!$A$3:$F$98,6)/(1+Main!$B$5)^(OptimumBenefits!IZ48-OptimumBenefits!$A48))*(VLOOKUP(IZ48,'Survival Probability'!$A$3:$F$98,3)/VLOOKUP($A48,'Survival Probability'!$A$3:$F$98,3)))</f>
        <v>7.8335298611193647</v>
      </c>
      <c r="JD48" s="282">
        <f t="shared" ca="1" si="102"/>
        <v>1019535.7918881589</v>
      </c>
      <c r="JE48" s="200">
        <f t="shared" ref="JE48:KP48" si="2833">JE47</f>
        <v>77</v>
      </c>
      <c r="JF48" s="416">
        <f>IF($B48&lt;Main!$B$10,0,HLOOKUP(JE48,ReplacementRates!$A$3:$BE$59,ReplacementRates!$A47-5,1))*IF(Main!$B$30=1,Main!$B$31,(IF(OptimumBenefits!$B48&lt;20,Main!$B$31,IF(OptimumBenefits!$B48&lt;25,Main!$B$32,IF(OptimumBenefits!$B48&lt;30,Main!$B$33,Main!$B$34)))))*OptimumBenefits!$B48</f>
        <v>1.1040000000000001</v>
      </c>
      <c r="JG48" s="418">
        <f ca="1">JF48*IF($B48=Salary!$B48,Salary!$I48,"")</f>
        <v>130150.24005314423</v>
      </c>
      <c r="JH48" s="419">
        <f ca="1">IF($B48&lt;Main!$B$10,0,(VLOOKUP(JE48,'Survival Probability'!$A$3:$F$98,6)/(1+Main!$B$5)^(OptimumBenefits!JE48-OptimumBenefits!$A48))*(VLOOKUP(JE48,'Survival Probability'!$A$3:$F$98,3)/VLOOKUP($A48,'Survival Probability'!$A$3:$F$98,3)))</f>
        <v>7.0251022895552326</v>
      </c>
      <c r="JI48" s="282">
        <f t="shared" ca="1" si="104"/>
        <v>914318.7493835066</v>
      </c>
      <c r="JJ48" s="200">
        <f t="shared" ref="JJ48:KP48" si="2834">JJ47</f>
        <v>78</v>
      </c>
      <c r="JK48" s="416">
        <f>IF($B48&lt;Main!$B$10,0,HLOOKUP(JJ48,ReplacementRates!$A$3:$BE$59,ReplacementRates!$A47-5,1))*IF(Main!$B$30=1,Main!$B$31,(IF(OptimumBenefits!$B48&lt;20,Main!$B$31,IF(OptimumBenefits!$B48&lt;25,Main!$B$32,IF(OptimumBenefits!$B48&lt;30,Main!$B$33,Main!$B$34)))))*OptimumBenefits!$B48</f>
        <v>1.1040000000000001</v>
      </c>
      <c r="JL48" s="418">
        <f ca="1">JK48*IF($B48=Salary!$B48,Salary!$I48,"")</f>
        <v>130150.24005314423</v>
      </c>
      <c r="JM48" s="419">
        <f ca="1">IF($B48&lt;Main!$B$10,0,(VLOOKUP(JJ48,'Survival Probability'!$A$3:$F$98,6)/(1+Main!$B$5)^(OptimumBenefits!JJ48-OptimumBenefits!$A48))*(VLOOKUP(JJ48,'Survival Probability'!$A$3:$F$98,3)/VLOOKUP($A48,'Survival Probability'!$A$3:$F$98,3)))</f>
        <v>6.2834047756586378</v>
      </c>
      <c r="JN48" s="282">
        <f t="shared" ca="1" si="106"/>
        <v>817786.63990304456</v>
      </c>
      <c r="JO48" s="200">
        <f t="shared" ref="JO48:KP48" si="2835">JO47</f>
        <v>79</v>
      </c>
      <c r="JP48" s="416">
        <f>IF($B48&lt;Main!$B$10,0,HLOOKUP(JO48,ReplacementRates!$A$3:$BE$59,ReplacementRates!$A47-5,1))*IF(Main!$B$30=1,Main!$B$31,(IF(OptimumBenefits!$B48&lt;20,Main!$B$31,IF(OptimumBenefits!$B48&lt;25,Main!$B$32,IF(OptimumBenefits!$B48&lt;30,Main!$B$33,Main!$B$34)))))*OptimumBenefits!$B48</f>
        <v>1.1040000000000001</v>
      </c>
      <c r="JQ48" s="418">
        <f ca="1">JP48*IF($B48=Salary!$B48,Salary!$I48,"")</f>
        <v>130150.24005314423</v>
      </c>
      <c r="JR48" s="419">
        <f ca="1">IF($B48&lt;Main!$B$10,0,(VLOOKUP(JO48,'Survival Probability'!$A$3:$F$98,6)/(1+Main!$B$5)^(OptimumBenefits!JO48-OptimumBenefits!$A48))*(VLOOKUP(JO48,'Survival Probability'!$A$3:$F$98,3)/VLOOKUP($A48,'Survival Probability'!$A$3:$F$98,3)))</f>
        <v>5.6040843448102473</v>
      </c>
      <c r="JS48" s="282">
        <f t="shared" ca="1" si="108"/>
        <v>729372.92275512114</v>
      </c>
      <c r="JT48" s="200">
        <f t="shared" ref="JT48:KP48" si="2836">JT47</f>
        <v>80</v>
      </c>
      <c r="JU48" s="416">
        <f>IF($B48&lt;Main!$B$10,0,HLOOKUP(JT48,ReplacementRates!$A$3:$BE$59,ReplacementRates!$A47-5,1))*IF(Main!$B$30=1,Main!$B$31,(IF(OptimumBenefits!$B48&lt;20,Main!$B$31,IF(OptimumBenefits!$B48&lt;25,Main!$B$32,IF(OptimumBenefits!$B48&lt;30,Main!$B$33,Main!$B$34)))))*OptimumBenefits!$B48</f>
        <v>1.1040000000000001</v>
      </c>
      <c r="JV48" s="418">
        <f ca="1">JU48*IF($B48=Salary!$B48,Salary!$I48,"")</f>
        <v>130150.24005314423</v>
      </c>
      <c r="JW48" s="419">
        <f ca="1">IF($B48&lt;Main!$B$10,0,(VLOOKUP(JT48,'Survival Probability'!$A$3:$F$98,6)/(1+Main!$B$5)^(OptimumBenefits!JT48-OptimumBenefits!$A48))*(VLOOKUP(JT48,'Survival Probability'!$A$3:$F$98,3)/VLOOKUP($A48,'Survival Probability'!$A$3:$F$98,3)))</f>
        <v>4.9828562029437764</v>
      </c>
      <c r="JX48" s="282">
        <f t="shared" ca="1" si="110"/>
        <v>648519.93096343125</v>
      </c>
      <c r="JY48" s="200">
        <f t="shared" ref="JY48:KP48" si="2837">JY47</f>
        <v>81</v>
      </c>
      <c r="JZ48" s="416">
        <f>IF($B48&lt;Main!$B$10,0,HLOOKUP(JY48,ReplacementRates!$A$3:$BE$59,ReplacementRates!$A47-5,1))*IF(Main!$B$30=1,Main!$B$31,(IF(OptimumBenefits!$B48&lt;20,Main!$B$31,IF(OptimumBenefits!$B48&lt;25,Main!$B$32,IF(OptimumBenefits!$B48&lt;30,Main!$B$33,Main!$B$34)))))*OptimumBenefits!$B48</f>
        <v>1.1040000000000001</v>
      </c>
      <c r="KA48" s="418">
        <f ca="1">JZ48*IF($B48=Salary!$B48,Salary!$I48,"")</f>
        <v>130150.24005314423</v>
      </c>
      <c r="KB48" s="419">
        <f ca="1">IF($B48&lt;Main!$B$10,0,(VLOOKUP(JY48,'Survival Probability'!$A$3:$F$98,6)/(1+Main!$B$5)^(OptimumBenefits!JY48-OptimumBenefits!$A48))*(VLOOKUP(JY48,'Survival Probability'!$A$3:$F$98,3)/VLOOKUP($A48,'Survival Probability'!$A$3:$F$98,3)))</f>
        <v>4.4157281631566976</v>
      </c>
      <c r="KC48" s="282">
        <f t="shared" ca="1" si="112"/>
        <v>574708.08044427377</v>
      </c>
      <c r="KD48" s="200">
        <f t="shared" ref="KD48:KP48" si="2838">KD47</f>
        <v>82</v>
      </c>
      <c r="KE48" s="416">
        <f>IF($B48&lt;Main!$B$10,0,HLOOKUP(KD48,ReplacementRates!$A$3:$BE$59,ReplacementRates!$A47-5,1))*IF(Main!$B$30=1,Main!$B$31,(IF(OptimumBenefits!$B48&lt;20,Main!$B$31,IF(OptimumBenefits!$B48&lt;25,Main!$B$32,IF(OptimumBenefits!$B48&lt;30,Main!$B$33,Main!$B$34)))))*OptimumBenefits!$B48</f>
        <v>1.1040000000000001</v>
      </c>
      <c r="KF48" s="418">
        <f ca="1">KE48*IF($B48=Salary!$B48,Salary!$I48,"")</f>
        <v>130150.24005314423</v>
      </c>
      <c r="KG48" s="419">
        <f ca="1">IF($B48&lt;Main!$B$10,0,(VLOOKUP(KD48,'Survival Probability'!$A$3:$F$98,6)/(1+Main!$B$5)^(OptimumBenefits!KD48-OptimumBenefits!$A48))*(VLOOKUP(KD48,'Survival Probability'!$A$3:$F$98,3)/VLOOKUP($A48,'Survival Probability'!$A$3:$F$98,3)))</f>
        <v>3.8989833964602449</v>
      </c>
      <c r="KH48" s="282">
        <f t="shared" ca="1" si="114"/>
        <v>507453.62501252448</v>
      </c>
      <c r="KI48" s="200">
        <f t="shared" ref="KI48:KP48" si="2839">KI47</f>
        <v>83</v>
      </c>
      <c r="KJ48" s="416">
        <f>IF($B48&lt;Main!$B$10,0,HLOOKUP(KI48,ReplacementRates!$A$3:$BE$59,ReplacementRates!$A47-5,1))*IF(Main!$B$30=1,Main!$B$31,(IF(OptimumBenefits!$B48&lt;20,Main!$B$31,IF(OptimumBenefits!$B48&lt;25,Main!$B$32,IF(OptimumBenefits!$B48&lt;30,Main!$B$33,Main!$B$34)))))*OptimumBenefits!$B48</f>
        <v>1.1040000000000001</v>
      </c>
      <c r="KK48" s="418">
        <f ca="1">KJ48*IF($B48=Salary!$B48,Salary!$I48,"")</f>
        <v>130150.24005314423</v>
      </c>
      <c r="KL48" s="419">
        <f ca="1">IF($B48&lt;Main!$B$10,0,(VLOOKUP(KI48,'Survival Probability'!$A$3:$F$98,6)/(1+Main!$B$5)^(OptimumBenefits!KI48-OptimumBenefits!$A48))*(VLOOKUP(KI48,'Survival Probability'!$A$3:$F$98,3)/VLOOKUP($A48,'Survival Probability'!$A$3:$F$98,3)))</f>
        <v>3.4291592448897887</v>
      </c>
      <c r="KM48" s="282">
        <f t="shared" ca="1" si="116"/>
        <v>446305.89890286478</v>
      </c>
      <c r="KN48" s="200">
        <f t="shared" ref="KN48:KP48" si="2840">KN47</f>
        <v>84</v>
      </c>
      <c r="KO48" s="416">
        <f>IF($B48&lt;Main!$B$10,0,HLOOKUP(KN48,ReplacementRates!$A$3:$BE$59,ReplacementRates!$A47-5,1))*IF(Main!$B$30=1,Main!$B$31,(IF(OptimumBenefits!$B48&lt;20,Main!$B$31,IF(OptimumBenefits!$B48&lt;25,Main!$B$32,IF(OptimumBenefits!$B48&lt;30,Main!$B$33,Main!$B$34)))))*OptimumBenefits!$B48</f>
        <v>1.1040000000000001</v>
      </c>
      <c r="KP48" s="418">
        <f ca="1">KO48*IF($B48=Salary!$B48,Salary!$I48,"")</f>
        <v>130150.24005314423</v>
      </c>
    </row>
    <row r="49" spans="1:16384">
      <c r="A49" s="205">
        <f t="shared" si="178"/>
        <v>72</v>
      </c>
      <c r="B49" s="205">
        <v>47</v>
      </c>
      <c r="C49" s="205">
        <f t="shared" ca="1" si="2249"/>
        <v>72</v>
      </c>
      <c r="D49" s="271">
        <f t="shared" ca="1" si="536"/>
        <v>1743034.1362865968</v>
      </c>
      <c r="E49" s="201">
        <f t="shared" si="179"/>
        <v>25</v>
      </c>
      <c r="F49" s="416">
        <f>IF($B49&lt;Main!$B$10,0,HLOOKUP(E49,ReplacementRates!$A$3:$BE$59,ReplacementRates!$A48-5,1))*IF(Main!$B$30=1,Main!$B$31,(IF(OptimumBenefits!$B49&lt;20,Main!$B$31,IF(OptimumBenefits!$B49&lt;25,Main!$B$32,IF(OptimumBenefits!$B49&lt;30,Main!$B$33,Main!$B$34)))))*OptimumBenefits!$B49</f>
        <v>1.1280000000000001</v>
      </c>
      <c r="G49" s="418">
        <f ca="1">F49*IF($B49=Salary!$B49,Salary!$I49,"")</f>
        <v>136968.98089071113</v>
      </c>
      <c r="H49" s="419">
        <f ca="1">IF($B49&lt;Main!$B$10,0,(VLOOKUP(E49,'Survival Probability'!$A$3:$F$98,6)/(1+Main!$B$5)^(OptimumBenefits!E49-OptimumBenefits!$A49))*(VLOOKUP(E49,'Survival Probability'!$A$3:$F$98,3)/VLOOKUP($A49,'Survival Probability'!$A$3:$F$98,3)))</f>
        <v>25.638279758592567</v>
      </c>
      <c r="I49" s="282">
        <f t="shared" si="2309"/>
        <v>0</v>
      </c>
      <c r="J49" s="200">
        <f t="shared" ref="J49:N49" si="2841">J48</f>
        <v>26</v>
      </c>
      <c r="K49" s="416">
        <f>IF($B49&lt;Main!$B$10,0,HLOOKUP(J49,ReplacementRates!$A$3:$BE$59,ReplacementRates!$A48-5,1))*IF(Main!$B$30=1,Main!$B$31,(IF(OptimumBenefits!$B49&lt;20,Main!$B$31,IF(OptimumBenefits!$B49&lt;25,Main!$B$32,IF(OptimumBenefits!$B49&lt;30,Main!$B$33,Main!$B$34)))))*OptimumBenefits!$B49</f>
        <v>1.1280000000000001</v>
      </c>
      <c r="L49" s="418">
        <f ca="1">K49*IF($B49=Salary!$B49,Salary!$I49,"")</f>
        <v>136968.98089071113</v>
      </c>
      <c r="M49" s="419">
        <f ca="1">IF($B49&lt;Main!$B$10,0,(VLOOKUP(J49,'Survival Probability'!$A$3:$F$98,6)/(1+Main!$B$5)^(OptimumBenefits!J49-OptimumBenefits!$A49))*(VLOOKUP(J49,'Survival Probability'!$A$3:$F$98,3)/VLOOKUP($A49,'Survival Probability'!$A$3:$F$98,3)))</f>
        <v>23.956771203712488</v>
      </c>
      <c r="N49" s="282">
        <f t="shared" si="2"/>
        <v>0</v>
      </c>
      <c r="O49" s="200">
        <f t="shared" ref="O49:BZ49" si="2842">O48</f>
        <v>27</v>
      </c>
      <c r="P49" s="416">
        <f>IF($B49&lt;Main!$B$10,0,HLOOKUP(O49,ReplacementRates!$A$3:$BE$59,ReplacementRates!$A48-5,1))*IF(Main!$B$30=1,Main!$B$31,(IF(OptimumBenefits!$B49&lt;20,Main!$B$31,IF(OptimumBenefits!$B49&lt;25,Main!$B$32,IF(OptimumBenefits!$B49&lt;30,Main!$B$33,Main!$B$34)))))*OptimumBenefits!$B49</f>
        <v>1.1280000000000001</v>
      </c>
      <c r="Q49" s="418">
        <f ca="1">P49*IF($B49=Salary!$B49,Salary!$I49,"")</f>
        <v>136968.98089071113</v>
      </c>
      <c r="R49" s="419">
        <f ca="1">IF($B49&lt;Main!$B$10,0,(VLOOKUP(O49,'Survival Probability'!$A$3:$F$98,6)/(1+Main!$B$5)^(OptimumBenefits!O49-OptimumBenefits!$A49))*(VLOOKUP(O49,'Survival Probability'!$A$3:$F$98,3)/VLOOKUP($A49,'Survival Probability'!$A$3:$F$98,3)))</f>
        <v>22.385222370219303</v>
      </c>
      <c r="S49" s="282">
        <f t="shared" si="4"/>
        <v>0</v>
      </c>
      <c r="T49" s="200">
        <f t="shared" ref="T49:CE49" si="2843">T48</f>
        <v>28</v>
      </c>
      <c r="U49" s="416">
        <f>IF($B49&lt;Main!$B$10,0,HLOOKUP(T49,ReplacementRates!$A$3:$BE$59,ReplacementRates!$A48-5,1))*IF(Main!$B$30=1,Main!$B$31,(IF(OptimumBenefits!$B49&lt;20,Main!$B$31,IF(OptimumBenefits!$B49&lt;25,Main!$B$32,IF(OptimumBenefits!$B49&lt;30,Main!$B$33,Main!$B$34)))))*OptimumBenefits!$B49</f>
        <v>1.1280000000000001</v>
      </c>
      <c r="V49" s="418">
        <f ca="1">U49*IF($B49=Salary!$B49,Salary!$I49,"")</f>
        <v>136968.98089071113</v>
      </c>
      <c r="W49" s="419">
        <f ca="1">IF($B49&lt;Main!$B$10,0,(VLOOKUP(T49,'Survival Probability'!$A$3:$F$98,6)/(1+Main!$B$5)^(OptimumBenefits!T49-OptimumBenefits!$A49))*(VLOOKUP(T49,'Survival Probability'!$A$3:$F$98,3)/VLOOKUP($A49,'Survival Probability'!$A$3:$F$98,3)))</f>
        <v>20.916457139624111</v>
      </c>
      <c r="X49" s="282">
        <f t="shared" si="6"/>
        <v>0</v>
      </c>
      <c r="Y49" s="200">
        <f t="shared" ref="Y49:CJ49" si="2844">Y48</f>
        <v>29</v>
      </c>
      <c r="Z49" s="416">
        <f>IF($B49&lt;Main!$B$10,0,HLOOKUP(Y49,ReplacementRates!$A$3:$BE$59,ReplacementRates!$A48-5,1))*IF(Main!$B$30=1,Main!$B$31,(IF(OptimumBenefits!$B49&lt;20,Main!$B$31,IF(OptimumBenefits!$B49&lt;25,Main!$B$32,IF(OptimumBenefits!$B49&lt;30,Main!$B$33,Main!$B$34)))))*OptimumBenefits!$B49</f>
        <v>1.1280000000000001</v>
      </c>
      <c r="AA49" s="418">
        <f ca="1">Z49*IF($B49=Salary!$B49,Salary!$I49,"")</f>
        <v>136968.98089071113</v>
      </c>
      <c r="AB49" s="419">
        <f ca="1">IF($B49&lt;Main!$B$10,0,(VLOOKUP(Y49,'Survival Probability'!$A$3:$F$98,6)/(1+Main!$B$5)^(OptimumBenefits!Y49-OptimumBenefits!$A49))*(VLOOKUP(Y49,'Survival Probability'!$A$3:$F$98,3)/VLOOKUP($A49,'Survival Probability'!$A$3:$F$98,3)))</f>
        <v>19.543769066358596</v>
      </c>
      <c r="AC49" s="282">
        <f t="shared" si="8"/>
        <v>0</v>
      </c>
      <c r="AD49" s="200">
        <f t="shared" ref="AD49:CO49" si="2845">AD48</f>
        <v>30</v>
      </c>
      <c r="AE49" s="416">
        <f>IF($B49&lt;Main!$B$10,0,HLOOKUP(AD49,ReplacementRates!$A$3:$BE$59,ReplacementRates!$A48-5,1))*IF(Main!$B$30=1,Main!$B$31,(IF(OptimumBenefits!$B49&lt;20,Main!$B$31,IF(OptimumBenefits!$B49&lt;25,Main!$B$32,IF(OptimumBenefits!$B49&lt;30,Main!$B$33,Main!$B$34)))))*OptimumBenefits!$B49</f>
        <v>1.1280000000000001</v>
      </c>
      <c r="AF49" s="418">
        <f ca="1">AE49*IF($B49=Salary!$B49,Salary!$I49,"")</f>
        <v>136968.98089071113</v>
      </c>
      <c r="AG49" s="419">
        <f ca="1">IF($B49&lt;Main!$B$10,0,(VLOOKUP(AD49,'Survival Probability'!$A$3:$F$98,6)/(1+Main!$B$5)^(OptimumBenefits!AD49-OptimumBenefits!$A49))*(VLOOKUP(AD49,'Survival Probability'!$A$3:$F$98,3)/VLOOKUP($A49,'Survival Probability'!$A$3:$F$98,3)))</f>
        <v>18.260891077479712</v>
      </c>
      <c r="AH49" s="282">
        <f t="shared" si="10"/>
        <v>0</v>
      </c>
      <c r="AI49" s="200">
        <f t="shared" ref="AI49:CT49" si="2846">AI48</f>
        <v>31</v>
      </c>
      <c r="AJ49" s="416">
        <f>IF($B49&lt;Main!$B$10,0,HLOOKUP(AI49,ReplacementRates!$A$3:$BE$59,ReplacementRates!$A48-5,1))*IF(Main!$B$30=1,Main!$B$31,(IF(OptimumBenefits!$B49&lt;20,Main!$B$31,IF(OptimumBenefits!$B49&lt;25,Main!$B$32,IF(OptimumBenefits!$B49&lt;30,Main!$B$33,Main!$B$34)))))*OptimumBenefits!$B49</f>
        <v>1.1280000000000001</v>
      </c>
      <c r="AK49" s="418">
        <f ca="1">AJ49*IF($B49=Salary!$B49,Salary!$I49,"")</f>
        <v>136968.98089071113</v>
      </c>
      <c r="AL49" s="419">
        <f ca="1">IF($B49&lt;Main!$B$10,0,(VLOOKUP(AI49,'Survival Probability'!$A$3:$F$98,6)/(1+Main!$B$5)^(OptimumBenefits!AI49-OptimumBenefits!$A49))*(VLOOKUP(AI49,'Survival Probability'!$A$3:$F$98,3)/VLOOKUP($A49,'Survival Probability'!$A$3:$F$98,3)))</f>
        <v>17.06196801078433</v>
      </c>
      <c r="AM49" s="282">
        <f t="shared" si="12"/>
        <v>0</v>
      </c>
      <c r="AN49" s="200">
        <f t="shared" ref="AN49:CY49" si="2847">AN48</f>
        <v>32</v>
      </c>
      <c r="AO49" s="416">
        <f>IF($B49&lt;Main!$B$10,0,HLOOKUP(AN49,ReplacementRates!$A$3:$BE$59,ReplacementRates!$A48-5,1))*IF(Main!$B$30=1,Main!$B$31,(IF(OptimumBenefits!$B49&lt;20,Main!$B$31,IF(OptimumBenefits!$B49&lt;25,Main!$B$32,IF(OptimumBenefits!$B49&lt;30,Main!$B$33,Main!$B$34)))))*OptimumBenefits!$B49</f>
        <v>1.1280000000000001</v>
      </c>
      <c r="AP49" s="418">
        <f ca="1">AO49*IF($B49=Salary!$B49,Salary!$I49,"")</f>
        <v>136968.98089071113</v>
      </c>
      <c r="AQ49" s="419">
        <f ca="1">IF($B49&lt;Main!$B$10,0,(VLOOKUP(AN49,'Survival Probability'!$A$3:$F$98,6)/(1+Main!$B$5)^(OptimumBenefits!AN49-OptimumBenefits!$A49))*(VLOOKUP(AN49,'Survival Probability'!$A$3:$F$98,3)/VLOOKUP($A49,'Survival Probability'!$A$3:$F$98,3)))</f>
        <v>15.941438824804854</v>
      </c>
      <c r="AR49" s="282">
        <f t="shared" si="14"/>
        <v>0</v>
      </c>
      <c r="AS49" s="200">
        <f t="shared" ref="AS49:DD49" si="2848">AS48</f>
        <v>33</v>
      </c>
      <c r="AT49" s="416">
        <f>IF($B49&lt;Main!$B$10,0,HLOOKUP(AS49,ReplacementRates!$A$3:$BE$59,ReplacementRates!$A48-5,1))*IF(Main!$B$30=1,Main!$B$31,(IF(OptimumBenefits!$B49&lt;20,Main!$B$31,IF(OptimumBenefits!$B49&lt;25,Main!$B$32,IF(OptimumBenefits!$B49&lt;30,Main!$B$33,Main!$B$34)))))*OptimumBenefits!$B49</f>
        <v>1.1280000000000001</v>
      </c>
      <c r="AU49" s="418">
        <f ca="1">AT49*IF($B49=Salary!$B49,Salary!$I49,"")</f>
        <v>136968.98089071113</v>
      </c>
      <c r="AV49" s="419">
        <f ca="1">IF($B49&lt;Main!$B$10,0,(VLOOKUP(AS49,'Survival Probability'!$A$3:$F$98,6)/(1+Main!$B$5)^(OptimumBenefits!AS49-OptimumBenefits!$A49))*(VLOOKUP(AS49,'Survival Probability'!$A$3:$F$98,3)/VLOOKUP($A49,'Survival Probability'!$A$3:$F$98,3)))</f>
        <v>14.894210004549839</v>
      </c>
      <c r="AW49" s="282">
        <f t="shared" si="16"/>
        <v>0</v>
      </c>
      <c r="AX49" s="200">
        <f t="shared" ref="AX49:DI49" si="2849">AX48</f>
        <v>34</v>
      </c>
      <c r="AY49" s="416">
        <f>IF($B49&lt;Main!$B$10,0,HLOOKUP(AX49,ReplacementRates!$A$3:$BE$59,ReplacementRates!$A48-5,1))*IF(Main!$B$30=1,Main!$B$31,(IF(OptimumBenefits!$B49&lt;20,Main!$B$31,IF(OptimumBenefits!$B49&lt;25,Main!$B$32,IF(OptimumBenefits!$B49&lt;30,Main!$B$33,Main!$B$34)))))*OptimumBenefits!$B49</f>
        <v>1.1280000000000001</v>
      </c>
      <c r="AZ49" s="418">
        <f ca="1">AY49*IF($B49=Salary!$B49,Salary!$I49,"")</f>
        <v>136968.98089071113</v>
      </c>
      <c r="BA49" s="419">
        <f ca="1">IF($B49&lt;Main!$B$10,0,(VLOOKUP(AX49,'Survival Probability'!$A$3:$F$98,6)/(1+Main!$B$5)^(OptimumBenefits!AX49-OptimumBenefits!$A49))*(VLOOKUP(AX49,'Survival Probability'!$A$3:$F$98,3)/VLOOKUP($A49,'Survival Probability'!$A$3:$F$98,3)))</f>
        <v>13.915517816452651</v>
      </c>
      <c r="BB49" s="282">
        <f t="shared" si="18"/>
        <v>0</v>
      </c>
      <c r="BC49" s="200">
        <f t="shared" ref="BC49:DN49" si="2850">BC48</f>
        <v>35</v>
      </c>
      <c r="BD49" s="416">
        <f>IF($B49&lt;Main!$B$10,0,HLOOKUP(BC49,ReplacementRates!$A$3:$BE$59,ReplacementRates!$A48-5,1))*IF(Main!$B$30=1,Main!$B$31,(IF(OptimumBenefits!$B49&lt;20,Main!$B$31,IF(OptimumBenefits!$B49&lt;25,Main!$B$32,IF(OptimumBenefits!$B49&lt;30,Main!$B$33,Main!$B$34)))))*OptimumBenefits!$B49</f>
        <v>1.1280000000000001</v>
      </c>
      <c r="BE49" s="418">
        <f ca="1">BD49*IF($B49=Salary!$B49,Salary!$I49,"")</f>
        <v>136968.98089071113</v>
      </c>
      <c r="BF49" s="419">
        <f ca="1">IF($B49&lt;Main!$B$10,0,(VLOOKUP(BC49,'Survival Probability'!$A$3:$F$98,6)/(1+Main!$B$5)^(OptimumBenefits!BC49-OptimumBenefits!$A49))*(VLOOKUP(BC49,'Survival Probability'!$A$3:$F$98,3)/VLOOKUP($A49,'Survival Probability'!$A$3:$F$98,3)))</f>
        <v>13.000914710234404</v>
      </c>
      <c r="BG49" s="282">
        <f t="shared" si="20"/>
        <v>0</v>
      </c>
      <c r="BH49" s="200">
        <f t="shared" ref="BH49:DS49" si="2851">BH48</f>
        <v>36</v>
      </c>
      <c r="BI49" s="416">
        <f>IF($B49&lt;Main!$B$10,0,HLOOKUP(BH49,ReplacementRates!$A$3:$BE$59,ReplacementRates!$A48-5,1))*IF(Main!$B$30=1,Main!$B$31,(IF(OptimumBenefits!$B49&lt;20,Main!$B$31,IF(OptimumBenefits!$B49&lt;25,Main!$B$32,IF(OptimumBenefits!$B49&lt;30,Main!$B$33,Main!$B$34)))))*OptimumBenefits!$B49</f>
        <v>1.1280000000000001</v>
      </c>
      <c r="BJ49" s="418">
        <f ca="1">BI49*IF($B49=Salary!$B49,Salary!$I49,"")</f>
        <v>136968.98089071113</v>
      </c>
      <c r="BK49" s="419">
        <f ca="1">IF($B49&lt;Main!$B$10,0,(VLOOKUP(BH49,'Survival Probability'!$A$3:$F$98,6)/(1+Main!$B$5)^(OptimumBenefits!BH49-OptimumBenefits!$A49))*(VLOOKUP(BH49,'Survival Probability'!$A$3:$F$98,3)/VLOOKUP($A49,'Survival Probability'!$A$3:$F$98,3)))</f>
        <v>12.146240999428713</v>
      </c>
      <c r="BL49" s="282">
        <f t="shared" si="22"/>
        <v>0</v>
      </c>
      <c r="BM49" s="200">
        <f t="shared" ref="BM49:DX49" si="2852">BM48</f>
        <v>37</v>
      </c>
      <c r="BN49" s="416">
        <f>IF($B49&lt;Main!$B$10,0,HLOOKUP(BM49,ReplacementRates!$A$3:$BE$59,ReplacementRates!$A48-5,1))*IF(Main!$B$30=1,Main!$B$31,(IF(OptimumBenefits!$B49&lt;20,Main!$B$31,IF(OptimumBenefits!$B49&lt;25,Main!$B$32,IF(OptimumBenefits!$B49&lt;30,Main!$B$33,Main!$B$34)))))*OptimumBenefits!$B49</f>
        <v>1.1280000000000001</v>
      </c>
      <c r="BO49" s="418">
        <f ca="1">BN49*IF($B49=Salary!$B49,Salary!$I49,"")</f>
        <v>136968.98089071113</v>
      </c>
      <c r="BP49" s="419">
        <f ca="1">IF($B49&lt;Main!$B$10,0,(VLOOKUP(BM49,'Survival Probability'!$A$3:$F$98,6)/(1+Main!$B$5)^(OptimumBenefits!BM49-OptimumBenefits!$A49))*(VLOOKUP(BM49,'Survival Probability'!$A$3:$F$98,3)/VLOOKUP($A49,'Survival Probability'!$A$3:$F$98,3)))</f>
        <v>11.347485285776571</v>
      </c>
      <c r="BQ49" s="282">
        <f t="shared" si="24"/>
        <v>0</v>
      </c>
      <c r="BR49" s="200">
        <f t="shared" ref="BR49:EC49" si="2853">BR48</f>
        <v>38</v>
      </c>
      <c r="BS49" s="416">
        <f>IF($B49&lt;Main!$B$10,0,HLOOKUP(BR49,ReplacementRates!$A$3:$BE$59,ReplacementRates!$A48-5,1))*IF(Main!$B$30=1,Main!$B$31,(IF(OptimumBenefits!$B49&lt;20,Main!$B$31,IF(OptimumBenefits!$B49&lt;25,Main!$B$32,IF(OptimumBenefits!$B49&lt;30,Main!$B$33,Main!$B$34)))))*OptimumBenefits!$B49</f>
        <v>1.1280000000000001</v>
      </c>
      <c r="BT49" s="418">
        <f ca="1">BS49*IF($B49=Salary!$B49,Salary!$I49,"")</f>
        <v>136968.98089071113</v>
      </c>
      <c r="BU49" s="419">
        <f ca="1">IF($B49&lt;Main!$B$10,0,(VLOOKUP(BR49,'Survival Probability'!$A$3:$F$98,6)/(1+Main!$B$5)^(OptimumBenefits!BR49-OptimumBenefits!$A49))*(VLOOKUP(BR49,'Survival Probability'!$A$3:$F$98,3)/VLOOKUP($A49,'Survival Probability'!$A$3:$F$98,3)))</f>
        <v>10.60103703258744</v>
      </c>
      <c r="BV49" s="282">
        <f t="shared" si="26"/>
        <v>0</v>
      </c>
      <c r="BW49" s="200">
        <f t="shared" ref="BW49:EH49" si="2854">BW48</f>
        <v>39</v>
      </c>
      <c r="BX49" s="416">
        <f>IF($B49&lt;Main!$B$10,0,HLOOKUP(BW49,ReplacementRates!$A$3:$BE$59,ReplacementRates!$A48-5,1))*IF(Main!$B$30=1,Main!$B$31,(IF(OptimumBenefits!$B49&lt;20,Main!$B$31,IF(OptimumBenefits!$B49&lt;25,Main!$B$32,IF(OptimumBenefits!$B49&lt;30,Main!$B$33,Main!$B$34)))))*OptimumBenefits!$B49</f>
        <v>1.1280000000000001</v>
      </c>
      <c r="BY49" s="418">
        <f ca="1">BX49*IF($B49=Salary!$B49,Salary!$I49,"")</f>
        <v>136968.98089071113</v>
      </c>
      <c r="BZ49" s="419">
        <f ca="1">IF($B49&lt;Main!$B$10,0,(VLOOKUP(BW49,'Survival Probability'!$A$3:$F$98,6)/(1+Main!$B$5)^(OptimumBenefits!BW49-OptimumBenefits!$A49))*(VLOOKUP(BW49,'Survival Probability'!$A$3:$F$98,3)/VLOOKUP($A49,'Survival Probability'!$A$3:$F$98,3)))</f>
        <v>9.9035141375471394</v>
      </c>
      <c r="CA49" s="282">
        <f t="shared" si="28"/>
        <v>0</v>
      </c>
      <c r="CB49" s="200">
        <f t="shared" ref="CB49:EM49" si="2855">CB48</f>
        <v>40</v>
      </c>
      <c r="CC49" s="416">
        <f>IF($B49&lt;Main!$B$10,0,HLOOKUP(CB49,ReplacementRates!$A$3:$BE$59,ReplacementRates!$A48-5,1))*IF(Main!$B$30=1,Main!$B$31,(IF(OptimumBenefits!$B49&lt;20,Main!$B$31,IF(OptimumBenefits!$B49&lt;25,Main!$B$32,IF(OptimumBenefits!$B49&lt;30,Main!$B$33,Main!$B$34)))))*OptimumBenefits!$B49</f>
        <v>1.1280000000000001</v>
      </c>
      <c r="CD49" s="418">
        <f ca="1">CC49*IF($B49=Salary!$B49,Salary!$I49,"")</f>
        <v>136968.98089071113</v>
      </c>
      <c r="CE49" s="419">
        <f ca="1">IF($B49&lt;Main!$B$10,0,(VLOOKUP(CB49,'Survival Probability'!$A$3:$F$98,6)/(1+Main!$B$5)^(OptimumBenefits!CB49-OptimumBenefits!$A49))*(VLOOKUP(CB49,'Survival Probability'!$A$3:$F$98,3)/VLOOKUP($A49,'Survival Probability'!$A$3:$F$98,3)))</f>
        <v>9.2517458082792476</v>
      </c>
      <c r="CF49" s="282">
        <f t="shared" si="30"/>
        <v>0</v>
      </c>
      <c r="CG49" s="200">
        <f t="shared" ref="CG49:ER49" si="2856">CG48</f>
        <v>41</v>
      </c>
      <c r="CH49" s="416">
        <f>IF($B49&lt;Main!$B$10,0,HLOOKUP(CG49,ReplacementRates!$A$3:$BE$59,ReplacementRates!$A48-5,1))*IF(Main!$B$30=1,Main!$B$31,(IF(OptimumBenefits!$B49&lt;20,Main!$B$31,IF(OptimumBenefits!$B49&lt;25,Main!$B$32,IF(OptimumBenefits!$B49&lt;30,Main!$B$33,Main!$B$34)))))*OptimumBenefits!$B49</f>
        <v>1.1280000000000001</v>
      </c>
      <c r="CI49" s="418">
        <f ca="1">CH49*IF($B49=Salary!$B49,Salary!$I49,"")</f>
        <v>136968.98089071113</v>
      </c>
      <c r="CJ49" s="419">
        <f ca="1">IF($B49&lt;Main!$B$10,0,(VLOOKUP(CG49,'Survival Probability'!$A$3:$F$98,6)/(1+Main!$B$5)^(OptimumBenefits!CG49-OptimumBenefits!$A49))*(VLOOKUP(CG49,'Survival Probability'!$A$3:$F$98,3)/VLOOKUP($A49,'Survival Probability'!$A$3:$F$98,3)))</f>
        <v>8.6427635464195056</v>
      </c>
      <c r="CK49" s="282">
        <f t="shared" si="32"/>
        <v>0</v>
      </c>
      <c r="CL49" s="200">
        <f t="shared" ref="CL49:EW49" si="2857">CL48</f>
        <v>42</v>
      </c>
      <c r="CM49" s="416">
        <f>IF($B49&lt;Main!$B$10,0,HLOOKUP(CL49,ReplacementRates!$A$3:$BE$59,ReplacementRates!$A48-5,1))*IF(Main!$B$30=1,Main!$B$31,(IF(OptimumBenefits!$B49&lt;20,Main!$B$31,IF(OptimumBenefits!$B49&lt;25,Main!$B$32,IF(OptimumBenefits!$B49&lt;30,Main!$B$33,Main!$B$34)))))*OptimumBenefits!$B49</f>
        <v>1.1280000000000001</v>
      </c>
      <c r="CN49" s="418">
        <f ca="1">CM49*IF($B49=Salary!$B49,Salary!$I49,"")</f>
        <v>136968.98089071113</v>
      </c>
      <c r="CO49" s="419">
        <f ca="1">IF($B49&lt;Main!$B$10,0,(VLOOKUP(CL49,'Survival Probability'!$A$3:$F$98,6)/(1+Main!$B$5)^(OptimumBenefits!CL49-OptimumBenefits!$A49))*(VLOOKUP(CL49,'Survival Probability'!$A$3:$F$98,3)/VLOOKUP($A49,'Survival Probability'!$A$3:$F$98,3)))</f>
        <v>8.0735083759431063</v>
      </c>
      <c r="CP49" s="282">
        <f t="shared" si="34"/>
        <v>0</v>
      </c>
      <c r="CQ49" s="200">
        <f t="shared" ref="CQ49:FB49" si="2858">CQ48</f>
        <v>43</v>
      </c>
      <c r="CR49" s="416">
        <f>IF($B49&lt;Main!$B$10,0,HLOOKUP(CQ49,ReplacementRates!$A$3:$BE$59,ReplacementRates!$A48-5,1))*IF(Main!$B$30=1,Main!$B$31,(IF(OptimumBenefits!$B49&lt;20,Main!$B$31,IF(OptimumBenefits!$B49&lt;25,Main!$B$32,IF(OptimumBenefits!$B49&lt;30,Main!$B$33,Main!$B$34)))))*OptimumBenefits!$B49</f>
        <v>1.1280000000000001</v>
      </c>
      <c r="CS49" s="418">
        <f ca="1">CR49*IF($B49=Salary!$B49,Salary!$I49,"")</f>
        <v>136968.98089071113</v>
      </c>
      <c r="CT49" s="419">
        <f ca="1">IF($B49&lt;Main!$B$10,0,(VLOOKUP(CQ49,'Survival Probability'!$A$3:$F$98,6)/(1+Main!$B$5)^(OptimumBenefits!CQ49-OptimumBenefits!$A49))*(VLOOKUP(CQ49,'Survival Probability'!$A$3:$F$98,3)/VLOOKUP($A49,'Survival Probability'!$A$3:$F$98,3)))</f>
        <v>7.5414411690937255</v>
      </c>
      <c r="CU49" s="282">
        <f t="shared" si="36"/>
        <v>0</v>
      </c>
      <c r="CV49" s="200">
        <f t="shared" ref="CV49:FG49" si="2859">CV48</f>
        <v>44</v>
      </c>
      <c r="CW49" s="416">
        <f>IF($B49&lt;Main!$B$10,0,HLOOKUP(CV49,ReplacementRates!$A$3:$BE$59,ReplacementRates!$A48-5,1))*IF(Main!$B$30=1,Main!$B$31,(IF(OptimumBenefits!$B49&lt;20,Main!$B$31,IF(OptimumBenefits!$B49&lt;25,Main!$B$32,IF(OptimumBenefits!$B49&lt;30,Main!$B$33,Main!$B$34)))))*OptimumBenefits!$B49</f>
        <v>1.1280000000000001</v>
      </c>
      <c r="CX49" s="418">
        <f ca="1">CW49*IF($B49=Salary!$B49,Salary!$I49,"")</f>
        <v>136968.98089071113</v>
      </c>
      <c r="CY49" s="419">
        <f ca="1">IF($B49&lt;Main!$B$10,0,(VLOOKUP(CV49,'Survival Probability'!$A$3:$F$98,6)/(1+Main!$B$5)^(OptimumBenefits!CV49-OptimumBenefits!$A49))*(VLOOKUP(CV49,'Survival Probability'!$A$3:$F$98,3)/VLOOKUP($A49,'Survival Probability'!$A$3:$F$98,3)))</f>
        <v>7.0441741673993734</v>
      </c>
      <c r="CZ49" s="282">
        <f t="shared" si="38"/>
        <v>0</v>
      </c>
      <c r="DA49" s="200">
        <f t="shared" ref="DA49:FL49" si="2860">DA48</f>
        <v>45</v>
      </c>
      <c r="DB49" s="416">
        <f>IF($B49&lt;Main!$B$10,0,HLOOKUP(DA49,ReplacementRates!$A$3:$BE$59,ReplacementRates!$A48-5,1))*IF(Main!$B$30=1,Main!$B$31,(IF(OptimumBenefits!$B49&lt;20,Main!$B$31,IF(OptimumBenefits!$B49&lt;25,Main!$B$32,IF(OptimumBenefits!$B49&lt;30,Main!$B$33,Main!$B$34)))))*OptimumBenefits!$B49</f>
        <v>1.1280000000000001</v>
      </c>
      <c r="DC49" s="418">
        <f ca="1">DB49*IF($B49=Salary!$B49,Salary!$I49,"")</f>
        <v>136968.98089071113</v>
      </c>
      <c r="DD49" s="419">
        <f ca="1">IF($B49&lt;Main!$B$10,0,(VLOOKUP(DA49,'Survival Probability'!$A$3:$F$98,6)/(1+Main!$B$5)^(OptimumBenefits!DA49-OptimumBenefits!$A49))*(VLOOKUP(DA49,'Survival Probability'!$A$3:$F$98,3)/VLOOKUP($A49,'Survival Probability'!$A$3:$F$98,3)))</f>
        <v>119.4808502379344</v>
      </c>
      <c r="DE49" s="282">
        <f t="shared" si="40"/>
        <v>0</v>
      </c>
      <c r="DF49" s="200">
        <f t="shared" ref="DF49:FQ49" si="2861">DF48</f>
        <v>46</v>
      </c>
      <c r="DG49" s="416">
        <f>IF($B49&lt;Main!$B$10,0,HLOOKUP(DF49,ReplacementRates!$A$3:$BE$59,ReplacementRates!$A48-5,1))*IF(Main!$B$30=1,Main!$B$31,(IF(OptimumBenefits!$B49&lt;20,Main!$B$31,IF(OptimumBenefits!$B49&lt;25,Main!$B$32,IF(OptimumBenefits!$B49&lt;30,Main!$B$33,Main!$B$34)))))*OptimumBenefits!$B49</f>
        <v>1.1280000000000001</v>
      </c>
      <c r="DH49" s="418">
        <f ca="1">DG49*IF($B49=Salary!$B49,Salary!$I49,"")</f>
        <v>136968.98089071113</v>
      </c>
      <c r="DI49" s="419">
        <f ca="1">IF($B49&lt;Main!$B$10,0,(VLOOKUP(DF49,'Survival Probability'!$A$3:$F$98,6)/(1+Main!$B$5)^(OptimumBenefits!DF49-OptimumBenefits!$A49))*(VLOOKUP(DF49,'Survival Probability'!$A$3:$F$98,3)/VLOOKUP($A49,'Survival Probability'!$A$3:$F$98,3)))</f>
        <v>110.90509570948609</v>
      </c>
      <c r="DJ49" s="282">
        <f t="shared" si="42"/>
        <v>0</v>
      </c>
      <c r="DK49" s="200">
        <f t="shared" ref="DK49:FV49" si="2862">DK48</f>
        <v>47</v>
      </c>
      <c r="DL49" s="416">
        <f>IF($B49&lt;Main!$B$10,0,HLOOKUP(DK49,ReplacementRates!$A$3:$BE$59,ReplacementRates!$A48-5,1))*IF(Main!$B$30=1,Main!$B$31,(IF(OptimumBenefits!$B49&lt;20,Main!$B$31,IF(OptimumBenefits!$B49&lt;25,Main!$B$32,IF(OptimumBenefits!$B49&lt;30,Main!$B$33,Main!$B$34)))))*OptimumBenefits!$B49</f>
        <v>1.1280000000000001</v>
      </c>
      <c r="DM49" s="418">
        <f ca="1">DL49*IF($B49=Salary!$B49,Salary!$I49,"")</f>
        <v>136968.98089071113</v>
      </c>
      <c r="DN49" s="419">
        <f ca="1">IF($B49&lt;Main!$B$10,0,(VLOOKUP(DK49,'Survival Probability'!$A$3:$F$98,6)/(1+Main!$B$5)^(OptimumBenefits!DK49-OptimumBenefits!$A49))*(VLOOKUP(DK49,'Survival Probability'!$A$3:$F$98,3)/VLOOKUP($A49,'Survival Probability'!$A$3:$F$98,3)))</f>
        <v>102.90756274249759</v>
      </c>
      <c r="DO49" s="282">
        <f t="shared" si="44"/>
        <v>0</v>
      </c>
      <c r="DP49" s="200">
        <f t="shared" ref="DP49:GA49" si="2863">DP48</f>
        <v>48</v>
      </c>
      <c r="DQ49" s="416">
        <f>IF($B49&lt;Main!$B$10,0,HLOOKUP(DP49,ReplacementRates!$A$3:$BE$59,ReplacementRates!$A48-5,1))*IF(Main!$B$30=1,Main!$B$31,(IF(OptimumBenefits!$B49&lt;20,Main!$B$31,IF(OptimumBenefits!$B49&lt;25,Main!$B$32,IF(OptimumBenefits!$B49&lt;30,Main!$B$33,Main!$B$34)))))*OptimumBenefits!$B49</f>
        <v>1.1280000000000001</v>
      </c>
      <c r="DR49" s="418">
        <f ca="1">DQ49*IF($B49=Salary!$B49,Salary!$I49,"")</f>
        <v>136968.98089071113</v>
      </c>
      <c r="DS49" s="419">
        <f ca="1">IF($B49&lt;Main!$B$10,0,(VLOOKUP(DP49,'Survival Probability'!$A$3:$F$98,6)/(1+Main!$B$5)^(OptimumBenefits!DP49-OptimumBenefits!$A49))*(VLOOKUP(DP49,'Survival Probability'!$A$3:$F$98,3)/VLOOKUP($A49,'Survival Probability'!$A$3:$F$98,3)))</f>
        <v>95.450190815405278</v>
      </c>
      <c r="DT49" s="282">
        <f t="shared" si="46"/>
        <v>0</v>
      </c>
      <c r="DU49" s="200">
        <f t="shared" ref="DU49:GF49" si="2864">DU48</f>
        <v>49</v>
      </c>
      <c r="DV49" s="416">
        <f>IF($B49&lt;Main!$B$10,0,HLOOKUP(DU49,ReplacementRates!$A$3:$BE$59,ReplacementRates!$A48-5,1))*IF(Main!$B$30=1,Main!$B$31,(IF(OptimumBenefits!$B49&lt;20,Main!$B$31,IF(OptimumBenefits!$B49&lt;25,Main!$B$32,IF(OptimumBenefits!$B49&lt;30,Main!$B$33,Main!$B$34)))))*OptimumBenefits!$B49</f>
        <v>1.1280000000000001</v>
      </c>
      <c r="DW49" s="418">
        <f ca="1">DV49*IF($B49=Salary!$B49,Salary!$I49,"")</f>
        <v>136968.98089071113</v>
      </c>
      <c r="DX49" s="419">
        <f ca="1">IF($B49&lt;Main!$B$10,0,(VLOOKUP(DU49,'Survival Probability'!$A$3:$F$98,6)/(1+Main!$B$5)^(OptimumBenefits!DU49-OptimumBenefits!$A49))*(VLOOKUP(DU49,'Survival Probability'!$A$3:$F$98,3)/VLOOKUP($A49,'Survival Probability'!$A$3:$F$98,3)))</f>
        <v>88.49738790404588</v>
      </c>
      <c r="DY49" s="282">
        <f t="shared" si="48"/>
        <v>0</v>
      </c>
      <c r="DZ49" s="200">
        <f t="shared" ref="DZ49:GK49" si="2865">DZ48</f>
        <v>50</v>
      </c>
      <c r="EA49" s="416">
        <f>IF($B49&lt;Main!$B$10,0,HLOOKUP(DZ49,ReplacementRates!$A$3:$BE$59,ReplacementRates!$A48-5,1))*IF(Main!$B$30=1,Main!$B$31,(IF(OptimumBenefits!$B49&lt;20,Main!$B$31,IF(OptimumBenefits!$B49&lt;25,Main!$B$32,IF(OptimumBenefits!$B49&lt;30,Main!$B$33,Main!$B$34)))))*OptimumBenefits!$B49</f>
        <v>1.1280000000000001</v>
      </c>
      <c r="EB49" s="418">
        <f ca="1">EA49*IF($B49=Salary!$B49,Salary!$I49,"")</f>
        <v>136968.98089071113</v>
      </c>
      <c r="EC49" s="419">
        <f ca="1">IF($B49&lt;Main!$B$10,0,(VLOOKUP(DZ49,'Survival Probability'!$A$3:$F$98,6)/(1+Main!$B$5)^(OptimumBenefits!DZ49-OptimumBenefits!$A49))*(VLOOKUP(DZ49,'Survival Probability'!$A$3:$F$98,3)/VLOOKUP($A49,'Survival Probability'!$A$3:$F$98,3)))</f>
        <v>82.015876615317438</v>
      </c>
      <c r="ED49" s="282">
        <f t="shared" si="50"/>
        <v>0</v>
      </c>
      <c r="EE49" s="200">
        <f t="shared" ref="EE49:GP49" si="2866">EE48</f>
        <v>51</v>
      </c>
      <c r="EF49" s="416">
        <f>IF($B49&lt;Main!$B$10,0,HLOOKUP(EE49,ReplacementRates!$A$3:$BE$59,ReplacementRates!$A48-5,1))*IF(Main!$B$30=1,Main!$B$31,(IF(OptimumBenefits!$B49&lt;20,Main!$B$31,IF(OptimumBenefits!$B49&lt;25,Main!$B$32,IF(OptimumBenefits!$B49&lt;30,Main!$B$33,Main!$B$34)))))*OptimumBenefits!$B49</f>
        <v>1.1280000000000001</v>
      </c>
      <c r="EG49" s="418">
        <f ca="1">EF49*IF($B49=Salary!$B49,Salary!$I49,"")</f>
        <v>136968.98089071113</v>
      </c>
      <c r="EH49" s="419">
        <f ca="1">IF($B49&lt;Main!$B$10,0,(VLOOKUP(EE49,'Survival Probability'!$A$3:$F$98,6)/(1+Main!$B$5)^(OptimumBenefits!EE49-OptimumBenefits!$A49))*(VLOOKUP(EE49,'Survival Probability'!$A$3:$F$98,3)/VLOOKUP($A49,'Survival Probability'!$A$3:$F$98,3)))</f>
        <v>75.974548630310977</v>
      </c>
      <c r="EI49" s="282">
        <f t="shared" si="52"/>
        <v>0</v>
      </c>
      <c r="EJ49" s="200">
        <f t="shared" ref="EJ49:GU49" si="2867">EJ48</f>
        <v>52</v>
      </c>
      <c r="EK49" s="416">
        <f>IF($B49&lt;Main!$B$10,0,HLOOKUP(EJ49,ReplacementRates!$A$3:$BE$59,ReplacementRates!$A48-5,1))*IF(Main!$B$30=1,Main!$B$31,(IF(OptimumBenefits!$B49&lt;20,Main!$B$31,IF(OptimumBenefits!$B49&lt;25,Main!$B$32,IF(OptimumBenefits!$B49&lt;30,Main!$B$33,Main!$B$34)))))*OptimumBenefits!$B49</f>
        <v>1.1280000000000001</v>
      </c>
      <c r="EL49" s="418">
        <f ca="1">EK49*IF($B49=Salary!$B49,Salary!$I49,"")</f>
        <v>136968.98089071113</v>
      </c>
      <c r="EM49" s="419">
        <f ca="1">IF($B49&lt;Main!$B$10,0,(VLOOKUP(EJ49,'Survival Probability'!$A$3:$F$98,6)/(1+Main!$B$5)^(OptimumBenefits!EJ49-OptimumBenefits!$A49))*(VLOOKUP(EJ49,'Survival Probability'!$A$3:$F$98,3)/VLOOKUP($A49,'Survival Probability'!$A$3:$F$98,3)))</f>
        <v>70.344326816883637</v>
      </c>
      <c r="EN49" s="282">
        <f t="shared" si="54"/>
        <v>0</v>
      </c>
      <c r="EO49" s="200">
        <f t="shared" ref="EO49:GZ49" si="2868">EO48</f>
        <v>53</v>
      </c>
      <c r="EP49" s="416">
        <f>IF($B49&lt;Main!$B$10,0,HLOOKUP(EO49,ReplacementRates!$A$3:$BE$59,ReplacementRates!$A48-5,1))*IF(Main!$B$30=1,Main!$B$31,(IF(OptimumBenefits!$B49&lt;20,Main!$B$31,IF(OptimumBenefits!$B49&lt;25,Main!$B$32,IF(OptimumBenefits!$B49&lt;30,Main!$B$33,Main!$B$34)))))*OptimumBenefits!$B49</f>
        <v>1.1280000000000001</v>
      </c>
      <c r="EQ49" s="418">
        <f ca="1">EP49*IF($B49=Salary!$B49,Salary!$I49,"")</f>
        <v>136968.98089071113</v>
      </c>
      <c r="ER49" s="419">
        <f ca="1">IF($B49&lt;Main!$B$10,0,(VLOOKUP(EO49,'Survival Probability'!$A$3:$F$98,6)/(1+Main!$B$5)^(OptimumBenefits!EO49-OptimumBenefits!$A49))*(VLOOKUP(EO49,'Survival Probability'!$A$3:$F$98,3)/VLOOKUP($A49,'Survival Probability'!$A$3:$F$98,3)))</f>
        <v>65.098064391248073</v>
      </c>
      <c r="ES49" s="282">
        <f t="shared" si="56"/>
        <v>0</v>
      </c>
      <c r="ET49" s="200">
        <f t="shared" ref="ET49:HE49" si="2869">ET48</f>
        <v>54</v>
      </c>
      <c r="EU49" s="416">
        <f>IF($B49&lt;Main!$B$10,0,HLOOKUP(ET49,ReplacementRates!$A$3:$BE$59,ReplacementRates!$A48-5,1))*IF(Main!$B$30=1,Main!$B$31,(IF(OptimumBenefits!$B49&lt;20,Main!$B$31,IF(OptimumBenefits!$B49&lt;25,Main!$B$32,IF(OptimumBenefits!$B49&lt;30,Main!$B$33,Main!$B$34)))))*OptimumBenefits!$B49</f>
        <v>1.1280000000000001</v>
      </c>
      <c r="EV49" s="418">
        <f ca="1">EU49*IF($B49=Salary!$B49,Salary!$I49,"")</f>
        <v>136968.98089071113</v>
      </c>
      <c r="EW49" s="419">
        <f ca="1">IF($B49&lt;Main!$B$10,0,(VLOOKUP(ET49,'Survival Probability'!$A$3:$F$98,6)/(1+Main!$B$5)^(OptimumBenefits!ET49-OptimumBenefits!$A49))*(VLOOKUP(ET49,'Survival Probability'!$A$3:$F$98,3)/VLOOKUP($A49,'Survival Probability'!$A$3:$F$98,3)))</f>
        <v>60.210384652693072</v>
      </c>
      <c r="EX49" s="282">
        <f t="shared" si="58"/>
        <v>0</v>
      </c>
      <c r="EY49" s="200">
        <f t="shared" ref="EY49:HJ49" si="2870">EY48</f>
        <v>55</v>
      </c>
      <c r="EZ49" s="416">
        <f>IF($B49&lt;Main!$B$10,0,HLOOKUP(EY49,ReplacementRates!$A$3:$BE$59,ReplacementRates!$A48-5,1))*IF(Main!$B$30=1,Main!$B$31,(IF(OptimumBenefits!$B49&lt;20,Main!$B$31,IF(OptimumBenefits!$B49&lt;25,Main!$B$32,IF(OptimumBenefits!$B49&lt;30,Main!$B$33,Main!$B$34)))))*OptimumBenefits!$B49</f>
        <v>1.1280000000000001</v>
      </c>
      <c r="FA49" s="418">
        <f ca="1">EZ49*IF($B49=Salary!$B49,Salary!$I49,"")</f>
        <v>136968.98089071113</v>
      </c>
      <c r="FB49" s="419">
        <f ca="1">IF($B49&lt;Main!$B$10,0,(VLOOKUP(EY49,'Survival Probability'!$A$3:$F$98,6)/(1+Main!$B$5)^(OptimumBenefits!EY49-OptimumBenefits!$A49))*(VLOOKUP(EY49,'Survival Probability'!$A$3:$F$98,3)/VLOOKUP($A49,'Survival Probability'!$A$3:$F$98,3)))</f>
        <v>55.657562895224892</v>
      </c>
      <c r="FC49" s="282">
        <f t="shared" si="60"/>
        <v>0</v>
      </c>
      <c r="FD49" s="200">
        <f t="shared" ref="FD49:HO49" si="2871">FD48</f>
        <v>56</v>
      </c>
      <c r="FE49" s="416">
        <f>IF($B49&lt;Main!$B$10,0,HLOOKUP(FD49,ReplacementRates!$A$3:$BE$59,ReplacementRates!$A48-5,1))*IF(Main!$B$30=1,Main!$B$31,(IF(OptimumBenefits!$B49&lt;20,Main!$B$31,IF(OptimumBenefits!$B49&lt;25,Main!$B$32,IF(OptimumBenefits!$B49&lt;30,Main!$B$33,Main!$B$34)))))*OptimumBenefits!$B49</f>
        <v>1.1280000000000001</v>
      </c>
      <c r="FF49" s="418">
        <f ca="1">FE49*IF($B49=Salary!$B49,Salary!$I49,"")</f>
        <v>136968.98089071113</v>
      </c>
      <c r="FG49" s="419">
        <f ca="1">IF($B49&lt;Main!$B$10,0,(VLOOKUP(FD49,'Survival Probability'!$A$3:$F$98,6)/(1+Main!$B$5)^(OptimumBenefits!FD49-OptimumBenefits!$A49))*(VLOOKUP(FD49,'Survival Probability'!$A$3:$F$98,3)/VLOOKUP($A49,'Survival Probability'!$A$3:$F$98,3)))</f>
        <v>51.417419133948812</v>
      </c>
      <c r="FH49" s="282">
        <f t="shared" si="62"/>
        <v>0</v>
      </c>
      <c r="FI49" s="200">
        <f t="shared" ref="FI49:HT49" si="2872">FI48</f>
        <v>57</v>
      </c>
      <c r="FJ49" s="416">
        <f>IF($B49&lt;Main!$B$10,0,HLOOKUP(FI49,ReplacementRates!$A$3:$BE$59,ReplacementRates!$A48-5,1))*IF(Main!$B$30=1,Main!$B$31,(IF(OptimumBenefits!$B49&lt;20,Main!$B$31,IF(OptimumBenefits!$B49&lt;25,Main!$B$32,IF(OptimumBenefits!$B49&lt;30,Main!$B$33,Main!$B$34)))))*OptimumBenefits!$B49</f>
        <v>1.1280000000000001</v>
      </c>
      <c r="FK49" s="418">
        <f ca="1">FJ49*IF($B49=Salary!$B49,Salary!$I49,"")</f>
        <v>136968.98089071113</v>
      </c>
      <c r="FL49" s="419">
        <f ca="1">IF($B49&lt;Main!$B$10,0,(VLOOKUP(FI49,'Survival Probability'!$A$3:$F$98,6)/(1+Main!$B$5)^(OptimumBenefits!FI49-OptimumBenefits!$A49))*(VLOOKUP(FI49,'Survival Probability'!$A$3:$F$98,3)/VLOOKUP($A49,'Survival Probability'!$A$3:$F$98,3)))</f>
        <v>47.469213729648111</v>
      </c>
      <c r="FM49" s="282">
        <f t="shared" si="64"/>
        <v>0</v>
      </c>
      <c r="FN49" s="200">
        <f t="shared" ref="FN49:HY49" si="2873">FN48</f>
        <v>58</v>
      </c>
      <c r="FO49" s="416">
        <f>IF($B49&lt;Main!$B$10,0,HLOOKUP(FN49,ReplacementRates!$A$3:$BE$59,ReplacementRates!$A48-5,1))*IF(Main!$B$30=1,Main!$B$31,(IF(OptimumBenefits!$B49&lt;20,Main!$B$31,IF(OptimumBenefits!$B49&lt;25,Main!$B$32,IF(OptimumBenefits!$B49&lt;30,Main!$B$33,Main!$B$34)))))*OptimumBenefits!$B49</f>
        <v>1.1280000000000001</v>
      </c>
      <c r="FP49" s="418">
        <f ca="1">FO49*IF($B49=Salary!$B49,Salary!$I49,"")</f>
        <v>136968.98089071113</v>
      </c>
      <c r="FQ49" s="419">
        <f ca="1">IF($B49&lt;Main!$B$10,0,(VLOOKUP(FN49,'Survival Probability'!$A$3:$F$98,6)/(1+Main!$B$5)^(OptimumBenefits!FN49-OptimumBenefits!$A49))*(VLOOKUP(FN49,'Survival Probability'!$A$3:$F$98,3)/VLOOKUP($A49,'Survival Probability'!$A$3:$F$98,3)))</f>
        <v>43.793740401709989</v>
      </c>
      <c r="FR49" s="282">
        <f t="shared" si="66"/>
        <v>0</v>
      </c>
      <c r="FS49" s="200">
        <f t="shared" ref="FS49:ID49" si="2874">FS48</f>
        <v>59</v>
      </c>
      <c r="FT49" s="416">
        <f>IF($B49&lt;Main!$B$10,0,HLOOKUP(FS49,ReplacementRates!$A$3:$BE$59,ReplacementRates!$A48-5,1))*IF(Main!$B$30=1,Main!$B$31,(IF(OptimumBenefits!$B49&lt;20,Main!$B$31,IF(OptimumBenefits!$B49&lt;25,Main!$B$32,IF(OptimumBenefits!$B49&lt;30,Main!$B$33,Main!$B$34)))))*OptimumBenefits!$B49</f>
        <v>1.1280000000000001</v>
      </c>
      <c r="FU49" s="418">
        <f ca="1">FT49*IF($B49=Salary!$B49,Salary!$I49,"")</f>
        <v>136968.98089071113</v>
      </c>
      <c r="FV49" s="419">
        <f ca="1">IF($B49&lt;Main!$B$10,0,(VLOOKUP(FS49,'Survival Probability'!$A$3:$F$98,6)/(1+Main!$B$5)^(OptimumBenefits!FS49-OptimumBenefits!$A49))*(VLOOKUP(FS49,'Survival Probability'!$A$3:$F$98,3)/VLOOKUP($A49,'Survival Probability'!$A$3:$F$98,3)))</f>
        <v>40.37300898341455</v>
      </c>
      <c r="FW49" s="282">
        <f t="shared" si="68"/>
        <v>0</v>
      </c>
      <c r="FX49" s="200">
        <f t="shared" ref="FX49:II49" si="2875">FX48</f>
        <v>60</v>
      </c>
      <c r="FY49" s="416">
        <f>IF($B49&lt;Main!$B$10,0,HLOOKUP(FX49,ReplacementRates!$A$3:$BE$59,ReplacementRates!$A48-5,1))*IF(Main!$B$30=1,Main!$B$31,(IF(OptimumBenefits!$B49&lt;20,Main!$B$31,IF(OptimumBenefits!$B49&lt;25,Main!$B$32,IF(OptimumBenefits!$B49&lt;30,Main!$B$33,Main!$B$34)))))*OptimumBenefits!$B49</f>
        <v>1.1280000000000001</v>
      </c>
      <c r="FZ49" s="418">
        <f ca="1">FY49*IF($B49=Salary!$B49,Salary!$I49,"")</f>
        <v>136968.98089071113</v>
      </c>
      <c r="GA49" s="419">
        <f ca="1">IF($B49&lt;Main!$B$10,0,(VLOOKUP(FX49,'Survival Probability'!$A$3:$F$98,6)/(1+Main!$B$5)^(OptimumBenefits!FX49-OptimumBenefits!$A49))*(VLOOKUP(FX49,'Survival Probability'!$A$3:$F$98,3)/VLOOKUP($A49,'Survival Probability'!$A$3:$F$98,3)))</f>
        <v>37.190165623039832</v>
      </c>
      <c r="GB49" s="282">
        <f t="shared" si="70"/>
        <v>0</v>
      </c>
      <c r="GC49" s="200">
        <f t="shared" ref="GC49:IN49" si="2876">GC48</f>
        <v>61</v>
      </c>
      <c r="GD49" s="416">
        <f>IF($B49&lt;Main!$B$10,0,HLOOKUP(GC49,ReplacementRates!$A$3:$BE$59,ReplacementRates!$A48-5,1))*IF(Main!$B$30=1,Main!$B$31,(IF(OptimumBenefits!$B49&lt;20,Main!$B$31,IF(OptimumBenefits!$B49&lt;25,Main!$B$32,IF(OptimumBenefits!$B49&lt;30,Main!$B$33,Main!$B$34)))))*OptimumBenefits!$B49</f>
        <v>1.1280000000000001</v>
      </c>
      <c r="GE49" s="418">
        <f ca="1">GD49*IF($B49=Salary!$B49,Salary!$I49,"")</f>
        <v>136968.98089071113</v>
      </c>
      <c r="GF49" s="419">
        <f ca="1">IF($B49&lt;Main!$B$10,0,(VLOOKUP(GC49,'Survival Probability'!$A$3:$F$98,6)/(1+Main!$B$5)^(OptimumBenefits!GC49-OptimumBenefits!$A49))*(VLOOKUP(GC49,'Survival Probability'!$A$3:$F$98,3)/VLOOKUP($A49,'Survival Probability'!$A$3:$F$98,3)))</f>
        <v>34.22942216307338</v>
      </c>
      <c r="GG49" s="282">
        <f t="shared" si="72"/>
        <v>0</v>
      </c>
      <c r="GH49" s="200">
        <f t="shared" ref="GH49:IS49" si="2877">GH48</f>
        <v>62</v>
      </c>
      <c r="GI49" s="416">
        <f>IF($B49&lt;Main!$B$10,0,HLOOKUP(GH49,ReplacementRates!$A$3:$BE$59,ReplacementRates!$A48-5,1))*IF(Main!$B$30=1,Main!$B$31,(IF(OptimumBenefits!$B49&lt;20,Main!$B$31,IF(OptimumBenefits!$B49&lt;25,Main!$B$32,IF(OptimumBenefits!$B49&lt;30,Main!$B$33,Main!$B$34)))))*OptimumBenefits!$B49</f>
        <v>1.1280000000000001</v>
      </c>
      <c r="GJ49" s="418">
        <f ca="1">GI49*IF($B49=Salary!$B49,Salary!$I49,"")</f>
        <v>136968.98089071113</v>
      </c>
      <c r="GK49" s="419">
        <f ca="1">IF($B49&lt;Main!$B$10,0,(VLOOKUP(GH49,'Survival Probability'!$A$3:$F$98,6)/(1+Main!$B$5)^(OptimumBenefits!GH49-OptimumBenefits!$A49))*(VLOOKUP(GH49,'Survival Probability'!$A$3:$F$98,3)/VLOOKUP($A49,'Survival Probability'!$A$3:$F$98,3)))</f>
        <v>31.475987652906092</v>
      </c>
      <c r="GL49" s="282">
        <f t="shared" si="74"/>
        <v>0</v>
      </c>
      <c r="GM49" s="200">
        <f t="shared" ref="GM49:IX49" si="2878">GM48</f>
        <v>63</v>
      </c>
      <c r="GN49" s="416">
        <f>IF($B49&lt;Main!$B$10,0,HLOOKUP(GM49,ReplacementRates!$A$3:$BE$59,ReplacementRates!$A48-5,1))*IF(Main!$B$30=1,Main!$B$31,(IF(OptimumBenefits!$B49&lt;20,Main!$B$31,IF(OptimumBenefits!$B49&lt;25,Main!$B$32,IF(OptimumBenefits!$B49&lt;30,Main!$B$33,Main!$B$34)))))*OptimumBenefits!$B49</f>
        <v>1.1280000000000001</v>
      </c>
      <c r="GO49" s="418">
        <f ca="1">GN49*IF($B49=Salary!$B49,Salary!$I49,"")</f>
        <v>136968.98089071113</v>
      </c>
      <c r="GP49" s="419">
        <f ca="1">IF($B49&lt;Main!$B$10,0,(VLOOKUP(GM49,'Survival Probability'!$A$3:$F$98,6)/(1+Main!$B$5)^(OptimumBenefits!GM49-OptimumBenefits!$A49))*(VLOOKUP(GM49,'Survival Probability'!$A$3:$F$98,3)/VLOOKUP($A49,'Survival Probability'!$A$3:$F$98,3)))</f>
        <v>28.916240040919963</v>
      </c>
      <c r="GQ49" s="282">
        <f t="shared" si="76"/>
        <v>0</v>
      </c>
      <c r="GR49" s="200">
        <f t="shared" ref="GR49:JC49" si="2879">GR48</f>
        <v>64</v>
      </c>
      <c r="GS49" s="416">
        <f>IF($B49&lt;Main!$B$10,0,HLOOKUP(GR49,ReplacementRates!$A$3:$BE$59,ReplacementRates!$A48-5,1))*IF(Main!$B$30=1,Main!$B$31,(IF(OptimumBenefits!$B49&lt;20,Main!$B$31,IF(OptimumBenefits!$B49&lt;25,Main!$B$32,IF(OptimumBenefits!$B49&lt;30,Main!$B$33,Main!$B$34)))))*OptimumBenefits!$B49</f>
        <v>1.1280000000000001</v>
      </c>
      <c r="GT49" s="418">
        <f ca="1">GS49*IF($B49=Salary!$B49,Salary!$I49,"")</f>
        <v>136968.98089071113</v>
      </c>
      <c r="GU49" s="419">
        <f ca="1">IF($B49&lt;Main!$B$10,0,(VLOOKUP(GR49,'Survival Probability'!$A$3:$F$98,6)/(1+Main!$B$5)^(OptimumBenefits!GR49-OptimumBenefits!$A49))*(VLOOKUP(GR49,'Survival Probability'!$A$3:$F$98,3)/VLOOKUP($A49,'Survival Probability'!$A$3:$F$98,3)))</f>
        <v>26.53738152798806</v>
      </c>
      <c r="GV49" s="282">
        <f t="shared" si="78"/>
        <v>0</v>
      </c>
      <c r="GW49" s="200">
        <f t="shared" ref="GW49:JH49" si="2880">GW48</f>
        <v>65</v>
      </c>
      <c r="GX49" s="416">
        <f>IF($B49&lt;Main!$B$10,0,HLOOKUP(GW49,ReplacementRates!$A$3:$BE$59,ReplacementRates!$A48-5,1))*IF(Main!$B$30=1,Main!$B$31,(IF(OptimumBenefits!$B49&lt;20,Main!$B$31,IF(OptimumBenefits!$B49&lt;25,Main!$B$32,IF(OptimumBenefits!$B49&lt;30,Main!$B$33,Main!$B$34)))))*OptimumBenefits!$B49</f>
        <v>1.1280000000000001</v>
      </c>
      <c r="GY49" s="418">
        <f ca="1">GX49*IF($B49=Salary!$B49,Salary!$I49,"")</f>
        <v>136968.98089071113</v>
      </c>
      <c r="GZ49" s="419">
        <f ca="1">IF($B49&lt;Main!$B$10,0,(VLOOKUP(GW49,'Survival Probability'!$A$3:$F$98,6)/(1+Main!$B$5)^(OptimumBenefits!GW49-OptimumBenefits!$A49))*(VLOOKUP(GW49,'Survival Probability'!$A$3:$F$98,3)/VLOOKUP($A49,'Survival Probability'!$A$3:$F$98,3)))</f>
        <v>24.327392950617046</v>
      </c>
      <c r="HA49" s="282">
        <f t="shared" si="80"/>
        <v>0</v>
      </c>
      <c r="HB49" s="200">
        <f t="shared" ref="HB49:JM49" si="2881">HB48</f>
        <v>66</v>
      </c>
      <c r="HC49" s="416">
        <f>IF($B49&lt;Main!$B$10,0,HLOOKUP(HB49,ReplacementRates!$A$3:$BE$59,ReplacementRates!$A48-5,1))*IF(Main!$B$30=1,Main!$B$31,(IF(OptimumBenefits!$B49&lt;20,Main!$B$31,IF(OptimumBenefits!$B49&lt;25,Main!$B$32,IF(OptimumBenefits!$B49&lt;30,Main!$B$33,Main!$B$34)))))*OptimumBenefits!$B49</f>
        <v>1.1280000000000001</v>
      </c>
      <c r="HD49" s="418">
        <f ca="1">HC49*IF($B49=Salary!$B49,Salary!$I49,"")</f>
        <v>136968.98089071113</v>
      </c>
      <c r="HE49" s="419">
        <f ca="1">IF($B49&lt;Main!$B$10,0,(VLOOKUP(HB49,'Survival Probability'!$A$3:$F$98,6)/(1+Main!$B$5)^(OptimumBenefits!HB49-OptimumBenefits!$A49))*(VLOOKUP(HB49,'Survival Probability'!$A$3:$F$98,3)/VLOOKUP($A49,'Survival Probability'!$A$3:$F$98,3)))</f>
        <v>22.274989671109655</v>
      </c>
      <c r="HF49" s="282">
        <f t="shared" si="82"/>
        <v>0</v>
      </c>
      <c r="HG49" s="200">
        <f t="shared" ref="HG49:JR49" si="2882">HG48</f>
        <v>67</v>
      </c>
      <c r="HH49" s="416">
        <f>IF($B49&lt;Main!$B$10,0,HLOOKUP(HG49,ReplacementRates!$A$3:$BE$59,ReplacementRates!$A48-5,1))*IF(Main!$B$30=1,Main!$B$31,(IF(OptimumBenefits!$B49&lt;20,Main!$B$31,IF(OptimumBenefits!$B49&lt;25,Main!$B$32,IF(OptimumBenefits!$B49&lt;30,Main!$B$33,Main!$B$34)))))*OptimumBenefits!$B49</f>
        <v>1.1280000000000001</v>
      </c>
      <c r="HI49" s="418">
        <f ca="1">HH49*IF($B49=Salary!$B49,Salary!$I49,"")</f>
        <v>136968.98089071113</v>
      </c>
      <c r="HJ49" s="419">
        <f ca="1">IF($B49&lt;Main!$B$10,0,(VLOOKUP(HG49,'Survival Probability'!$A$3:$F$98,6)/(1+Main!$B$5)^(OptimumBenefits!HG49-OptimumBenefits!$A49))*(VLOOKUP(HG49,'Survival Probability'!$A$3:$F$98,3)/VLOOKUP($A49,'Survival Probability'!$A$3:$F$98,3)))</f>
        <v>20.369590035171743</v>
      </c>
      <c r="HK49" s="282">
        <f t="shared" si="84"/>
        <v>0</v>
      </c>
      <c r="HL49" s="200">
        <f t="shared" ref="HL49:JW49" si="2883">HL48</f>
        <v>68</v>
      </c>
      <c r="HM49" s="416">
        <f>IF($B49&lt;Main!$B$10,0,HLOOKUP(HL49,ReplacementRates!$A$3:$BE$59,ReplacementRates!$A48-5,1))*IF(Main!$B$30=1,Main!$B$31,(IF(OptimumBenefits!$B49&lt;20,Main!$B$31,IF(OptimumBenefits!$B49&lt;25,Main!$B$32,IF(OptimumBenefits!$B49&lt;30,Main!$B$33,Main!$B$34)))))*OptimumBenefits!$B49</f>
        <v>1.1280000000000001</v>
      </c>
      <c r="HN49" s="418">
        <f ca="1">HM49*IF($B49=Salary!$B49,Salary!$I49,"")</f>
        <v>136968.98089071113</v>
      </c>
      <c r="HO49" s="419">
        <f ca="1">IF($B49&lt;Main!$B$10,0,(VLOOKUP(HL49,'Survival Probability'!$A$3:$F$98,6)/(1+Main!$B$5)^(OptimumBenefits!HL49-OptimumBenefits!$A49))*(VLOOKUP(HL49,'Survival Probability'!$A$3:$F$98,3)/VLOOKUP($A49,'Survival Probability'!$A$3:$F$98,3)))</f>
        <v>18.601180893740739</v>
      </c>
      <c r="HP49" s="282">
        <f t="shared" si="86"/>
        <v>0</v>
      </c>
      <c r="HQ49" s="200">
        <f t="shared" ref="HQ49:KB49" si="2884">HQ48</f>
        <v>69</v>
      </c>
      <c r="HR49" s="416">
        <f>IF($B49&lt;Main!$B$10,0,HLOOKUP(HQ49,ReplacementRates!$A$3:$BE$59,ReplacementRates!$A48-5,1))*IF(Main!$B$30=1,Main!$B$31,(IF(OptimumBenefits!$B49&lt;20,Main!$B$31,IF(OptimumBenefits!$B49&lt;25,Main!$B$32,IF(OptimumBenefits!$B49&lt;30,Main!$B$33,Main!$B$34)))))*OptimumBenefits!$B49</f>
        <v>1.1280000000000001</v>
      </c>
      <c r="HS49" s="418">
        <f ca="1">HR49*IF($B49=Salary!$B49,Salary!$I49,"")</f>
        <v>136968.98089071113</v>
      </c>
      <c r="HT49" s="419">
        <f ca="1">IF($B49&lt;Main!$B$10,0,(VLOOKUP(HQ49,'Survival Probability'!$A$3:$F$98,6)/(1+Main!$B$5)^(OptimumBenefits!HQ49-OptimumBenefits!$A49))*(VLOOKUP(HQ49,'Survival Probability'!$A$3:$F$98,3)/VLOOKUP($A49,'Survival Probability'!$A$3:$F$98,3)))</f>
        <v>16.960798372407083</v>
      </c>
      <c r="HU49" s="282">
        <f t="shared" si="88"/>
        <v>0</v>
      </c>
      <c r="HV49" s="200">
        <f t="shared" ref="HV49:KG49" si="2885">HV48</f>
        <v>70</v>
      </c>
      <c r="HW49" s="416">
        <f>IF($B49&lt;Main!$B$10,0,HLOOKUP(HV49,ReplacementRates!$A$3:$BE$59,ReplacementRates!$A48-5,1))*IF(Main!$B$30=1,Main!$B$31,(IF(OptimumBenefits!$B49&lt;20,Main!$B$31,IF(OptimumBenefits!$B49&lt;25,Main!$B$32,IF(OptimumBenefits!$B49&lt;30,Main!$B$33,Main!$B$34)))))*OptimumBenefits!$B49</f>
        <v>1.1280000000000001</v>
      </c>
      <c r="HX49" s="418">
        <f ca="1">HW49*IF($B49=Salary!$B49,Salary!$I49,"")</f>
        <v>136968.98089071113</v>
      </c>
      <c r="HY49" s="419">
        <f ca="1">IF($B49&lt;Main!$B$10,0,(VLOOKUP(HV49,'Survival Probability'!$A$3:$F$98,6)/(1+Main!$B$5)^(OptimumBenefits!HV49-OptimumBenefits!$A49))*(VLOOKUP(HV49,'Survival Probability'!$A$3:$F$98,3)/VLOOKUP($A49,'Survival Probability'!$A$3:$F$98,3)))</f>
        <v>15.439991538038464</v>
      </c>
      <c r="HZ49" s="282">
        <f t="shared" si="90"/>
        <v>0</v>
      </c>
      <c r="IA49" s="200">
        <f t="shared" ref="IA49:KL49" si="2886">IA48</f>
        <v>71</v>
      </c>
      <c r="IB49" s="416">
        <f>IF($B49&lt;Main!$B$10,0,HLOOKUP(IA49,ReplacementRates!$A$3:$BE$59,ReplacementRates!$A48-5,1))*IF(Main!$B$30=1,Main!$B$31,(IF(OptimumBenefits!$B49&lt;20,Main!$B$31,IF(OptimumBenefits!$B49&lt;25,Main!$B$32,IF(OptimumBenefits!$B49&lt;30,Main!$B$33,Main!$B$34)))))*OptimumBenefits!$B49</f>
        <v>1.1280000000000001</v>
      </c>
      <c r="IC49" s="418">
        <f ca="1">IB49*IF($B49=Salary!$B49,Salary!$I49,"")</f>
        <v>136968.98089071113</v>
      </c>
      <c r="ID49" s="419">
        <f ca="1">IF($B49&lt;Main!$B$10,0,(VLOOKUP(IA49,'Survival Probability'!$A$3:$F$98,6)/(1+Main!$B$5)^(OptimumBenefits!IA49-OptimumBenefits!$A49))*(VLOOKUP(IA49,'Survival Probability'!$A$3:$F$98,3)/VLOOKUP($A49,'Survival Probability'!$A$3:$F$98,3)))</f>
        <v>14.030805400933668</v>
      </c>
      <c r="IE49" s="282">
        <f t="shared" si="92"/>
        <v>0</v>
      </c>
      <c r="IF49" s="200">
        <f t="shared" ref="IF49:KP49" si="2887">IF48</f>
        <v>72</v>
      </c>
      <c r="IG49" s="416">
        <f>IF($B49&lt;Main!$B$10,0,HLOOKUP(IF49,ReplacementRates!$A$3:$BE$59,ReplacementRates!$A48-5,1))*IF(Main!$B$30=1,Main!$B$31,(IF(OptimumBenefits!$B49&lt;20,Main!$B$31,IF(OptimumBenefits!$B49&lt;25,Main!$B$32,IF(OptimumBenefits!$B49&lt;30,Main!$B$33,Main!$B$34)))))*OptimumBenefits!$B49</f>
        <v>1.1280000000000001</v>
      </c>
      <c r="IH49" s="418">
        <f ca="1">IG49*IF($B49=Salary!$B49,Salary!$I49,"")</f>
        <v>136968.98089071113</v>
      </c>
      <c r="II49" s="419">
        <f ca="1">IF($B49&lt;Main!$B$10,0,(VLOOKUP(IF49,'Survival Probability'!$A$3:$F$98,6)/(1+Main!$B$5)^(OptimumBenefits!IF49-OptimumBenefits!$A49))*(VLOOKUP(IF49,'Survival Probability'!$A$3:$F$98,3)/VLOOKUP($A49,'Survival Probability'!$A$3:$F$98,3)))</f>
        <v>12.725758233372419</v>
      </c>
      <c r="IJ49" s="282">
        <f t="shared" ca="1" si="94"/>
        <v>1743034.1362865968</v>
      </c>
      <c r="IK49" s="200">
        <f t="shared" ref="IK49:KP49" si="2888">IK48</f>
        <v>73</v>
      </c>
      <c r="IL49" s="416">
        <f>IF($B49&lt;Main!$B$10,0,HLOOKUP(IK49,ReplacementRates!$A$3:$BE$59,ReplacementRates!$A48-5,1))*IF(Main!$B$30=1,Main!$B$31,(IF(OptimumBenefits!$B49&lt;20,Main!$B$31,IF(OptimumBenefits!$B49&lt;25,Main!$B$32,IF(OptimumBenefits!$B49&lt;30,Main!$B$33,Main!$B$34)))))*OptimumBenefits!$B49</f>
        <v>1.1280000000000001</v>
      </c>
      <c r="IM49" s="418">
        <f ca="1">IL49*IF($B49=Salary!$B49,Salary!$I49,"")</f>
        <v>136968.98089071113</v>
      </c>
      <c r="IN49" s="419">
        <f ca="1">IF($B49&lt;Main!$B$10,0,(VLOOKUP(IK49,'Survival Probability'!$A$3:$F$98,6)/(1+Main!$B$5)^(OptimumBenefits!IK49-OptimumBenefits!$A49))*(VLOOKUP(IK49,'Survival Probability'!$A$3:$F$98,3)/VLOOKUP($A49,'Survival Probability'!$A$3:$F$98,3)))</f>
        <v>11.518426555375653</v>
      </c>
      <c r="IO49" s="282">
        <f t="shared" ca="1" si="96"/>
        <v>1577667.1467543074</v>
      </c>
      <c r="IP49" s="200">
        <f t="shared" ref="IP49:KP49" si="2889">IP48</f>
        <v>74</v>
      </c>
      <c r="IQ49" s="416">
        <f>IF($B49&lt;Main!$B$10,0,HLOOKUP(IP49,ReplacementRates!$A$3:$BE$59,ReplacementRates!$A48-5,1))*IF(Main!$B$30=1,Main!$B$31,(IF(OptimumBenefits!$B49&lt;20,Main!$B$31,IF(OptimumBenefits!$B49&lt;25,Main!$B$32,IF(OptimumBenefits!$B49&lt;30,Main!$B$33,Main!$B$34)))))*OptimumBenefits!$B49</f>
        <v>1.1280000000000001</v>
      </c>
      <c r="IR49" s="418">
        <f ca="1">IQ49*IF($B49=Salary!$B49,Salary!$I49,"")</f>
        <v>136968.98089071113</v>
      </c>
      <c r="IS49" s="419">
        <f ca="1">IF($B49&lt;Main!$B$10,0,(VLOOKUP(IP49,'Survival Probability'!$A$3:$F$98,6)/(1+Main!$B$5)^(OptimumBenefits!IP49-OptimumBenefits!$A49))*(VLOOKUP(IP49,'Survival Probability'!$A$3:$F$98,3)/VLOOKUP($A49,'Survival Probability'!$A$3:$F$98,3)))</f>
        <v>10.403362112192447</v>
      </c>
      <c r="IT49" s="282">
        <f t="shared" ca="1" si="98"/>
        <v>1424937.9063440354</v>
      </c>
      <c r="IU49" s="200">
        <f t="shared" ref="IU49:KP49" si="2890">IU48</f>
        <v>75</v>
      </c>
      <c r="IV49" s="416">
        <f>IF($B49&lt;Main!$B$10,0,HLOOKUP(IU49,ReplacementRates!$A$3:$BE$59,ReplacementRates!$A48-5,1))*IF(Main!$B$30=1,Main!$B$31,(IF(OptimumBenefits!$B49&lt;20,Main!$B$31,IF(OptimumBenefits!$B49&lt;25,Main!$B$32,IF(OptimumBenefits!$B49&lt;30,Main!$B$33,Main!$B$34)))))*OptimumBenefits!$B49</f>
        <v>1.1280000000000001</v>
      </c>
      <c r="IW49" s="418">
        <f ca="1">IV49*IF($B49=Salary!$B49,Salary!$I49,"")</f>
        <v>136968.98089071113</v>
      </c>
      <c r="IX49" s="419">
        <f ca="1">IF($B49&lt;Main!$B$10,0,(VLOOKUP(IU49,'Survival Probability'!$A$3:$F$98,6)/(1+Main!$B$5)^(OptimumBenefits!IU49-OptimumBenefits!$A49))*(VLOOKUP(IU49,'Survival Probability'!$A$3:$F$98,3)/VLOOKUP($A49,'Survival Probability'!$A$3:$F$98,3)))</f>
        <v>9.3752126253624954</v>
      </c>
      <c r="IY49" s="282">
        <f t="shared" ca="1" si="100"/>
        <v>1284113.3189296294</v>
      </c>
      <c r="IZ49" s="200">
        <f t="shared" ref="IZ49:KP49" si="2891">IZ48</f>
        <v>76</v>
      </c>
      <c r="JA49" s="416">
        <f>IF($B49&lt;Main!$B$10,0,HLOOKUP(IZ49,ReplacementRates!$A$3:$BE$59,ReplacementRates!$A48-5,1))*IF(Main!$B$30=1,Main!$B$31,(IF(OptimumBenefits!$B49&lt;20,Main!$B$31,IF(OptimumBenefits!$B49&lt;25,Main!$B$32,IF(OptimumBenefits!$B49&lt;30,Main!$B$33,Main!$B$34)))))*OptimumBenefits!$B49</f>
        <v>1.1280000000000001</v>
      </c>
      <c r="JB49" s="418">
        <f ca="1">JA49*IF($B49=Salary!$B49,Salary!$I49,"")</f>
        <v>136968.98089071113</v>
      </c>
      <c r="JC49" s="419">
        <f ca="1">IF($B49&lt;Main!$B$10,0,(VLOOKUP(IZ49,'Survival Probability'!$A$3:$F$98,6)/(1+Main!$B$5)^(OptimumBenefits!IZ49-OptimumBenefits!$A49))*(VLOOKUP(IZ49,'Survival Probability'!$A$3:$F$98,3)/VLOOKUP($A49,'Survival Probability'!$A$3:$F$98,3)))</f>
        <v>8.4287490289831393</v>
      </c>
      <c r="JD49" s="282">
        <f t="shared" ca="1" si="102"/>
        <v>1154477.1646833916</v>
      </c>
      <c r="JE49" s="200">
        <f t="shared" ref="JE49:KP49" si="2892">JE48</f>
        <v>77</v>
      </c>
      <c r="JF49" s="416">
        <f>IF($B49&lt;Main!$B$10,0,HLOOKUP(JE49,ReplacementRates!$A$3:$BE$59,ReplacementRates!$A48-5,1))*IF(Main!$B$30=1,Main!$B$31,(IF(OptimumBenefits!$B49&lt;20,Main!$B$31,IF(OptimumBenefits!$B49&lt;25,Main!$B$32,IF(OptimumBenefits!$B49&lt;30,Main!$B$33,Main!$B$34)))))*OptimumBenefits!$B49</f>
        <v>1.1280000000000001</v>
      </c>
      <c r="JG49" s="418">
        <f ca="1">JF49*IF($B49=Salary!$B49,Salary!$I49,"")</f>
        <v>136968.98089071113</v>
      </c>
      <c r="JH49" s="419">
        <f ca="1">IF($B49&lt;Main!$B$10,0,(VLOOKUP(JE49,'Survival Probability'!$A$3:$F$98,6)/(1+Main!$B$5)^(OptimumBenefits!JE49-OptimumBenefits!$A49))*(VLOOKUP(JE49,'Survival Probability'!$A$3:$F$98,3)/VLOOKUP($A49,'Survival Probability'!$A$3:$F$98,3)))</f>
        <v>7.558894285383464</v>
      </c>
      <c r="JI49" s="282">
        <f t="shared" ca="1" si="104"/>
        <v>1035334.0469295932</v>
      </c>
      <c r="JJ49" s="200">
        <f t="shared" ref="JJ49:KP49" si="2893">JJ48</f>
        <v>78</v>
      </c>
      <c r="JK49" s="416">
        <f>IF($B49&lt;Main!$B$10,0,HLOOKUP(JJ49,ReplacementRates!$A$3:$BE$59,ReplacementRates!$A48-5,1))*IF(Main!$B$30=1,Main!$B$31,(IF(OptimumBenefits!$B49&lt;20,Main!$B$31,IF(OptimumBenefits!$B49&lt;25,Main!$B$32,IF(OptimumBenefits!$B49&lt;30,Main!$B$33,Main!$B$34)))))*OptimumBenefits!$B49</f>
        <v>1.1280000000000001</v>
      </c>
      <c r="JL49" s="418">
        <f ca="1">JK49*IF($B49=Salary!$B49,Salary!$I49,"")</f>
        <v>136968.98089071113</v>
      </c>
      <c r="JM49" s="419">
        <f ca="1">IF($B49&lt;Main!$B$10,0,(VLOOKUP(JJ49,'Survival Probability'!$A$3:$F$98,6)/(1+Main!$B$5)^(OptimumBenefits!JJ49-OptimumBenefits!$A49))*(VLOOKUP(JJ49,'Survival Probability'!$A$3:$F$98,3)/VLOOKUP($A49,'Survival Probability'!$A$3:$F$98,3)))</f>
        <v>6.7608399840800395</v>
      </c>
      <c r="JN49" s="282">
        <f t="shared" ca="1" si="106"/>
        <v>926025.36258461466</v>
      </c>
      <c r="JO49" s="200">
        <f t="shared" ref="JO49:KP49" si="2894">JO48</f>
        <v>79</v>
      </c>
      <c r="JP49" s="416">
        <f>IF($B49&lt;Main!$B$10,0,HLOOKUP(JO49,ReplacementRates!$A$3:$BE$59,ReplacementRates!$A48-5,1))*IF(Main!$B$30=1,Main!$B$31,(IF(OptimumBenefits!$B49&lt;20,Main!$B$31,IF(OptimumBenefits!$B49&lt;25,Main!$B$32,IF(OptimumBenefits!$B49&lt;30,Main!$B$33,Main!$B$34)))))*OptimumBenefits!$B49</f>
        <v>1.1280000000000001</v>
      </c>
      <c r="JQ49" s="418">
        <f ca="1">JP49*IF($B49=Salary!$B49,Salary!$I49,"")</f>
        <v>136968.98089071113</v>
      </c>
      <c r="JR49" s="419">
        <f ca="1">IF($B49&lt;Main!$B$10,0,(VLOOKUP(JO49,'Survival Probability'!$A$3:$F$98,6)/(1+Main!$B$5)^(OptimumBenefits!JO49-OptimumBenefits!$A49))*(VLOOKUP(JO49,'Survival Probability'!$A$3:$F$98,3)/VLOOKUP($A49,'Survival Probability'!$A$3:$F$98,3)))</f>
        <v>6.0299023961222664</v>
      </c>
      <c r="JS49" s="282">
        <f t="shared" ca="1" si="108"/>
        <v>825909.58606732392</v>
      </c>
      <c r="JT49" s="200">
        <f t="shared" ref="JT49:KP49" si="2895">JT48</f>
        <v>80</v>
      </c>
      <c r="JU49" s="416">
        <f>IF($B49&lt;Main!$B$10,0,HLOOKUP(JT49,ReplacementRates!$A$3:$BE$59,ReplacementRates!$A48-5,1))*IF(Main!$B$30=1,Main!$B$31,(IF(OptimumBenefits!$B49&lt;20,Main!$B$31,IF(OptimumBenefits!$B49&lt;25,Main!$B$32,IF(OptimumBenefits!$B49&lt;30,Main!$B$33,Main!$B$34)))))*OptimumBenefits!$B49</f>
        <v>1.1280000000000001</v>
      </c>
      <c r="JV49" s="418">
        <f ca="1">JU49*IF($B49=Salary!$B49,Salary!$I49,"")</f>
        <v>136968.98089071113</v>
      </c>
      <c r="JW49" s="419">
        <f ca="1">IF($B49&lt;Main!$B$10,0,(VLOOKUP(JT49,'Survival Probability'!$A$3:$F$98,6)/(1+Main!$B$5)^(OptimumBenefits!JT49-OptimumBenefits!$A49))*(VLOOKUP(JT49,'Survival Probability'!$A$3:$F$98,3)/VLOOKUP($A49,'Survival Probability'!$A$3:$F$98,3)))</f>
        <v>5.3614711537109683</v>
      </c>
      <c r="JX49" s="282">
        <f t="shared" ca="1" si="110"/>
        <v>734355.23999873654</v>
      </c>
      <c r="JY49" s="200">
        <f t="shared" ref="JY49:KP49" si="2896">JY48</f>
        <v>81</v>
      </c>
      <c r="JZ49" s="416">
        <f>IF($B49&lt;Main!$B$10,0,HLOOKUP(JY49,ReplacementRates!$A$3:$BE$59,ReplacementRates!$A48-5,1))*IF(Main!$B$30=1,Main!$B$31,(IF(OptimumBenefits!$B49&lt;20,Main!$B$31,IF(OptimumBenefits!$B49&lt;25,Main!$B$32,IF(OptimumBenefits!$B49&lt;30,Main!$B$33,Main!$B$34)))))*OptimumBenefits!$B49</f>
        <v>1.1280000000000001</v>
      </c>
      <c r="KA49" s="418">
        <f ca="1">JZ49*IF($B49=Salary!$B49,Salary!$I49,"")</f>
        <v>136968.98089071113</v>
      </c>
      <c r="KB49" s="419">
        <f ca="1">IF($B49&lt;Main!$B$10,0,(VLOOKUP(JY49,'Survival Probability'!$A$3:$F$98,6)/(1+Main!$B$5)^(OptimumBenefits!JY49-OptimumBenefits!$A49))*(VLOOKUP(JY49,'Survival Probability'!$A$3:$F$98,3)/VLOOKUP($A49,'Survival Probability'!$A$3:$F$98,3)))</f>
        <v>4.7512507295328188</v>
      </c>
      <c r="KC49" s="282">
        <f t="shared" ca="1" si="112"/>
        <v>650773.97038035793</v>
      </c>
      <c r="KD49" s="200">
        <f t="shared" ref="KD49:KP49" si="2897">KD48</f>
        <v>82</v>
      </c>
      <c r="KE49" s="416">
        <f>IF($B49&lt;Main!$B$10,0,HLOOKUP(KD49,ReplacementRates!$A$3:$BE$59,ReplacementRates!$A48-5,1))*IF(Main!$B$30=1,Main!$B$31,(IF(OptimumBenefits!$B49&lt;20,Main!$B$31,IF(OptimumBenefits!$B49&lt;25,Main!$B$32,IF(OptimumBenefits!$B49&lt;30,Main!$B$33,Main!$B$34)))))*OptimumBenefits!$B49</f>
        <v>1.1280000000000001</v>
      </c>
      <c r="KF49" s="418">
        <f ca="1">KE49*IF($B49=Salary!$B49,Salary!$I49,"")</f>
        <v>136968.98089071113</v>
      </c>
      <c r="KG49" s="419">
        <f ca="1">IF($B49&lt;Main!$B$10,0,(VLOOKUP(KD49,'Survival Probability'!$A$3:$F$98,6)/(1+Main!$B$5)^(OptimumBenefits!KD49-OptimumBenefits!$A49))*(VLOOKUP(KD49,'Survival Probability'!$A$3:$F$98,3)/VLOOKUP($A49,'Survival Probability'!$A$3:$F$98,3)))</f>
        <v>4.195241876851628</v>
      </c>
      <c r="KH49" s="282">
        <f t="shared" ca="1" si="114"/>
        <v>574618.00446240173</v>
      </c>
      <c r="KI49" s="200">
        <f t="shared" ref="KI49:KP49" si="2898">KI48</f>
        <v>83</v>
      </c>
      <c r="KJ49" s="416">
        <f>IF($B49&lt;Main!$B$10,0,HLOOKUP(KI49,ReplacementRates!$A$3:$BE$59,ReplacementRates!$A48-5,1))*IF(Main!$B$30=1,Main!$B$31,(IF(OptimumBenefits!$B49&lt;20,Main!$B$31,IF(OptimumBenefits!$B49&lt;25,Main!$B$32,IF(OptimumBenefits!$B49&lt;30,Main!$B$33,Main!$B$34)))))*OptimumBenefits!$B49</f>
        <v>1.1280000000000001</v>
      </c>
      <c r="KK49" s="418">
        <f ca="1">KJ49*IF($B49=Salary!$B49,Salary!$I49,"")</f>
        <v>136968.98089071113</v>
      </c>
      <c r="KL49" s="419">
        <f ca="1">IF($B49&lt;Main!$B$10,0,(VLOOKUP(KI49,'Survival Probability'!$A$3:$F$98,6)/(1+Main!$B$5)^(OptimumBenefits!KI49-OptimumBenefits!$A49))*(VLOOKUP(KI49,'Survival Probability'!$A$3:$F$98,3)/VLOOKUP($A49,'Survival Probability'!$A$3:$F$98,3)))</f>
        <v>3.6897188327642652</v>
      </c>
      <c r="KM49" s="282">
        <f t="shared" ca="1" si="116"/>
        <v>505377.02829698561</v>
      </c>
      <c r="KN49" s="200">
        <f t="shared" ref="KN49:KP49" si="2899">KN48</f>
        <v>84</v>
      </c>
      <c r="KO49" s="416">
        <f>IF($B49&lt;Main!$B$10,0,HLOOKUP(KN49,ReplacementRates!$A$3:$BE$59,ReplacementRates!$A48-5,1))*IF(Main!$B$30=1,Main!$B$31,(IF(OptimumBenefits!$B49&lt;20,Main!$B$31,IF(OptimumBenefits!$B49&lt;25,Main!$B$32,IF(OptimumBenefits!$B49&lt;30,Main!$B$33,Main!$B$34)))))*OptimumBenefits!$B49</f>
        <v>1.1280000000000001</v>
      </c>
      <c r="KP49" s="418">
        <f ca="1">KO49*IF($B49=Salary!$B49,Salary!$I49,"")</f>
        <v>136968.98089071113</v>
      </c>
    </row>
    <row r="50" spans="1:16384">
      <c r="A50" s="205">
        <f t="shared" si="178"/>
        <v>73</v>
      </c>
      <c r="B50" s="205">
        <v>48</v>
      </c>
      <c r="C50" s="205">
        <f t="shared" ca="1" si="2249"/>
        <v>73</v>
      </c>
      <c r="D50" s="271">
        <f t="shared" ca="1" si="536"/>
        <v>1788709.3639404927</v>
      </c>
      <c r="E50" s="201">
        <f t="shared" si="179"/>
        <v>25</v>
      </c>
      <c r="F50" s="416">
        <f>IF($B50&lt;Main!$B$10,0,HLOOKUP(E50,ReplacementRates!$A$3:$BE$59,ReplacementRates!$A49-5,1))*IF(Main!$B$30=1,Main!$B$31,(IF(OptimumBenefits!$B50&lt;20,Main!$B$31,IF(OptimumBenefits!$B50&lt;25,Main!$B$32,IF(OptimumBenefits!$B50&lt;30,Main!$B$33,Main!$B$34)))))*OptimumBenefits!$B50</f>
        <v>1.1520000000000001</v>
      </c>
      <c r="G50" s="418">
        <f ca="1">F50*IF($B50=Salary!$B50,Salary!$I50,"")</f>
        <v>144079.71096248421</v>
      </c>
      <c r="H50" s="419">
        <f ca="1">IF($B50&lt;Main!$B$10,0,(VLOOKUP(E50,'Survival Probability'!$A$3:$F$98,6)/(1+Main!$B$5)^(OptimumBenefits!E50-OptimumBenefits!$A50))*(VLOOKUP(E50,'Survival Probability'!$A$3:$F$98,3)/VLOOKUP($A50,'Survival Probability'!$A$3:$F$98,3)))</f>
        <v>27.633295207355236</v>
      </c>
      <c r="I50" s="282">
        <f t="shared" si="2309"/>
        <v>0</v>
      </c>
      <c r="J50" s="200">
        <f t="shared" ref="J50:N50" si="2900">J49</f>
        <v>26</v>
      </c>
      <c r="K50" s="416">
        <f>IF($B50&lt;Main!$B$10,0,HLOOKUP(J50,ReplacementRates!$A$3:$BE$59,ReplacementRates!$A49-5,1))*IF(Main!$B$30=1,Main!$B$31,(IF(OptimumBenefits!$B50&lt;20,Main!$B$31,IF(OptimumBenefits!$B50&lt;25,Main!$B$32,IF(OptimumBenefits!$B50&lt;30,Main!$B$33,Main!$B$34)))))*OptimumBenefits!$B50</f>
        <v>1.1520000000000001</v>
      </c>
      <c r="L50" s="418">
        <f ca="1">K50*IF($B50=Salary!$B50,Salary!$I50,"")</f>
        <v>144079.71096248421</v>
      </c>
      <c r="M50" s="419">
        <f ca="1">IF($B50&lt;Main!$B$10,0,(VLOOKUP(J50,'Survival Probability'!$A$3:$F$98,6)/(1+Main!$B$5)^(OptimumBenefits!J50-OptimumBenefits!$A50))*(VLOOKUP(J50,'Survival Probability'!$A$3:$F$98,3)/VLOOKUP($A50,'Survival Probability'!$A$3:$F$98,3)))</f>
        <v>25.820941854157983</v>
      </c>
      <c r="N50" s="282">
        <f t="shared" si="2"/>
        <v>0</v>
      </c>
      <c r="O50" s="200">
        <f t="shared" ref="O50:BZ50" si="2901">O49</f>
        <v>27</v>
      </c>
      <c r="P50" s="416">
        <f>IF($B50&lt;Main!$B$10,0,HLOOKUP(O50,ReplacementRates!$A$3:$BE$59,ReplacementRates!$A49-5,1))*IF(Main!$B$30=1,Main!$B$31,(IF(OptimumBenefits!$B50&lt;20,Main!$B$31,IF(OptimumBenefits!$B50&lt;25,Main!$B$32,IF(OptimumBenefits!$B50&lt;30,Main!$B$33,Main!$B$34)))))*OptimumBenefits!$B50</f>
        <v>1.1520000000000001</v>
      </c>
      <c r="Q50" s="418">
        <f ca="1">P50*IF($B50=Salary!$B50,Salary!$I50,"")</f>
        <v>144079.71096248421</v>
      </c>
      <c r="R50" s="419">
        <f ca="1">IF($B50&lt;Main!$B$10,0,(VLOOKUP(O50,'Survival Probability'!$A$3:$F$98,6)/(1+Main!$B$5)^(OptimumBenefits!O50-OptimumBenefits!$A50))*(VLOOKUP(O50,'Survival Probability'!$A$3:$F$98,3)/VLOOKUP($A50,'Survival Probability'!$A$3:$F$98,3)))</f>
        <v>24.127104621020781</v>
      </c>
      <c r="S50" s="282">
        <f t="shared" si="4"/>
        <v>0</v>
      </c>
      <c r="T50" s="200">
        <f t="shared" ref="T50:CE50" si="2902">T49</f>
        <v>28</v>
      </c>
      <c r="U50" s="416">
        <f>IF($B50&lt;Main!$B$10,0,HLOOKUP(T50,ReplacementRates!$A$3:$BE$59,ReplacementRates!$A49-5,1))*IF(Main!$B$30=1,Main!$B$31,(IF(OptimumBenefits!$B50&lt;20,Main!$B$31,IF(OptimumBenefits!$B50&lt;25,Main!$B$32,IF(OptimumBenefits!$B50&lt;30,Main!$B$33,Main!$B$34)))))*OptimumBenefits!$B50</f>
        <v>1.1520000000000001</v>
      </c>
      <c r="V50" s="418">
        <f ca="1">U50*IF($B50=Salary!$B50,Salary!$I50,"")</f>
        <v>144079.71096248421</v>
      </c>
      <c r="W50" s="419">
        <f ca="1">IF($B50&lt;Main!$B$10,0,(VLOOKUP(T50,'Survival Probability'!$A$3:$F$98,6)/(1+Main!$B$5)^(OptimumBenefits!T50-OptimumBenefits!$A50))*(VLOOKUP(T50,'Survival Probability'!$A$3:$F$98,3)/VLOOKUP($A50,'Survival Probability'!$A$3:$F$98,3)))</f>
        <v>22.544048987433133</v>
      </c>
      <c r="X50" s="282">
        <f t="shared" si="6"/>
        <v>0</v>
      </c>
      <c r="Y50" s="200">
        <f t="shared" ref="Y50:CJ50" si="2903">Y49</f>
        <v>29</v>
      </c>
      <c r="Z50" s="416">
        <f>IF($B50&lt;Main!$B$10,0,HLOOKUP(Y50,ReplacementRates!$A$3:$BE$59,ReplacementRates!$A49-5,1))*IF(Main!$B$30=1,Main!$B$31,(IF(OptimumBenefits!$B50&lt;20,Main!$B$31,IF(OptimumBenefits!$B50&lt;25,Main!$B$32,IF(OptimumBenefits!$B50&lt;30,Main!$B$33,Main!$B$34)))))*OptimumBenefits!$B50</f>
        <v>1.1520000000000001</v>
      </c>
      <c r="AA50" s="418">
        <f ca="1">Z50*IF($B50=Salary!$B50,Salary!$I50,"")</f>
        <v>144079.71096248421</v>
      </c>
      <c r="AB50" s="419">
        <f ca="1">IF($B50&lt;Main!$B$10,0,(VLOOKUP(Y50,'Survival Probability'!$A$3:$F$98,6)/(1+Main!$B$5)^(OptimumBenefits!Y50-OptimumBenefits!$A50))*(VLOOKUP(Y50,'Survival Probability'!$A$3:$F$98,3)/VLOOKUP($A50,'Survival Probability'!$A$3:$F$98,3)))</f>
        <v>21.064546652903491</v>
      </c>
      <c r="AC50" s="282">
        <f t="shared" si="8"/>
        <v>0</v>
      </c>
      <c r="AD50" s="200">
        <f t="shared" ref="AD50:CO50" si="2904">AD49</f>
        <v>30</v>
      </c>
      <c r="AE50" s="416">
        <f>IF($B50&lt;Main!$B$10,0,HLOOKUP(AD50,ReplacementRates!$A$3:$BE$59,ReplacementRates!$A49-5,1))*IF(Main!$B$30=1,Main!$B$31,(IF(OptimumBenefits!$B50&lt;20,Main!$B$31,IF(OptimumBenefits!$B50&lt;25,Main!$B$32,IF(OptimumBenefits!$B50&lt;30,Main!$B$33,Main!$B$34)))))*OptimumBenefits!$B50</f>
        <v>1.1520000000000001</v>
      </c>
      <c r="AF50" s="418">
        <f ca="1">AE50*IF($B50=Salary!$B50,Salary!$I50,"")</f>
        <v>144079.71096248421</v>
      </c>
      <c r="AG50" s="419">
        <f ca="1">IF($B50&lt;Main!$B$10,0,(VLOOKUP(AD50,'Survival Probability'!$A$3:$F$98,6)/(1+Main!$B$5)^(OptimumBenefits!AD50-OptimumBenefits!$A50))*(VLOOKUP(AD50,'Survival Probability'!$A$3:$F$98,3)/VLOOKUP($A50,'Survival Probability'!$A$3:$F$98,3)))</f>
        <v>19.681842878878747</v>
      </c>
      <c r="AH50" s="282">
        <f t="shared" si="10"/>
        <v>0</v>
      </c>
      <c r="AI50" s="200">
        <f t="shared" ref="AI50:CT50" si="2905">AI49</f>
        <v>31</v>
      </c>
      <c r="AJ50" s="416">
        <f>IF($B50&lt;Main!$B$10,0,HLOOKUP(AI50,ReplacementRates!$A$3:$BE$59,ReplacementRates!$A49-5,1))*IF(Main!$B$30=1,Main!$B$31,(IF(OptimumBenefits!$B50&lt;20,Main!$B$31,IF(OptimumBenefits!$B50&lt;25,Main!$B$32,IF(OptimumBenefits!$B50&lt;30,Main!$B$33,Main!$B$34)))))*OptimumBenefits!$B50</f>
        <v>1.1520000000000001</v>
      </c>
      <c r="AK50" s="418">
        <f ca="1">AJ50*IF($B50=Salary!$B50,Salary!$I50,"")</f>
        <v>144079.71096248421</v>
      </c>
      <c r="AL50" s="419">
        <f ca="1">IF($B50&lt;Main!$B$10,0,(VLOOKUP(AI50,'Survival Probability'!$A$3:$F$98,6)/(1+Main!$B$5)^(OptimumBenefits!AI50-OptimumBenefits!$A50))*(VLOOKUP(AI50,'Survival Probability'!$A$3:$F$98,3)/VLOOKUP($A50,'Survival Probability'!$A$3:$F$98,3)))</f>
        <v>18.389626889941432</v>
      </c>
      <c r="AM50" s="282">
        <f t="shared" si="12"/>
        <v>0</v>
      </c>
      <c r="AN50" s="200">
        <f t="shared" ref="AN50:CY50" si="2906">AN49</f>
        <v>32</v>
      </c>
      <c r="AO50" s="416">
        <f>IF($B50&lt;Main!$B$10,0,HLOOKUP(AN50,ReplacementRates!$A$3:$BE$59,ReplacementRates!$A49-5,1))*IF(Main!$B$30=1,Main!$B$31,(IF(OptimumBenefits!$B50&lt;20,Main!$B$31,IF(OptimumBenefits!$B50&lt;25,Main!$B$32,IF(OptimumBenefits!$B50&lt;30,Main!$B$33,Main!$B$34)))))*OptimumBenefits!$B50</f>
        <v>1.1520000000000001</v>
      </c>
      <c r="AP50" s="418">
        <f ca="1">AO50*IF($B50=Salary!$B50,Salary!$I50,"")</f>
        <v>144079.71096248421</v>
      </c>
      <c r="AQ50" s="419">
        <f ca="1">IF($B50&lt;Main!$B$10,0,(VLOOKUP(AN50,'Survival Probability'!$A$3:$F$98,6)/(1+Main!$B$5)^(OptimumBenefits!AN50-OptimumBenefits!$A50))*(VLOOKUP(AN50,'Survival Probability'!$A$3:$F$98,3)/VLOOKUP($A50,'Survival Probability'!$A$3:$F$98,3)))</f>
        <v>17.181904918101608</v>
      </c>
      <c r="AR50" s="282">
        <f t="shared" si="14"/>
        <v>0</v>
      </c>
      <c r="AS50" s="200">
        <f t="shared" ref="AS50:DD50" si="2907">AS49</f>
        <v>33</v>
      </c>
      <c r="AT50" s="416">
        <f>IF($B50&lt;Main!$B$10,0,HLOOKUP(AS50,ReplacementRates!$A$3:$BE$59,ReplacementRates!$A49-5,1))*IF(Main!$B$30=1,Main!$B$31,(IF(OptimumBenefits!$B50&lt;20,Main!$B$31,IF(OptimumBenefits!$B50&lt;25,Main!$B$32,IF(OptimumBenefits!$B50&lt;30,Main!$B$33,Main!$B$34)))))*OptimumBenefits!$B50</f>
        <v>1.1520000000000001</v>
      </c>
      <c r="AU50" s="418">
        <f ca="1">AT50*IF($B50=Salary!$B50,Salary!$I50,"")</f>
        <v>144079.71096248421</v>
      </c>
      <c r="AV50" s="419">
        <f ca="1">IF($B50&lt;Main!$B$10,0,(VLOOKUP(AS50,'Survival Probability'!$A$3:$F$98,6)/(1+Main!$B$5)^(OptimumBenefits!AS50-OptimumBenefits!$A50))*(VLOOKUP(AS50,'Survival Probability'!$A$3:$F$98,3)/VLOOKUP($A50,'Survival Probability'!$A$3:$F$98,3)))</f>
        <v>16.053187101920575</v>
      </c>
      <c r="AW50" s="282">
        <f t="shared" si="16"/>
        <v>0</v>
      </c>
      <c r="AX50" s="200">
        <f t="shared" ref="AX50:DI50" si="2908">AX49</f>
        <v>34</v>
      </c>
      <c r="AY50" s="416">
        <f>IF($B50&lt;Main!$B$10,0,HLOOKUP(AX50,ReplacementRates!$A$3:$BE$59,ReplacementRates!$A49-5,1))*IF(Main!$B$30=1,Main!$B$31,(IF(OptimumBenefits!$B50&lt;20,Main!$B$31,IF(OptimumBenefits!$B50&lt;25,Main!$B$32,IF(OptimumBenefits!$B50&lt;30,Main!$B$33,Main!$B$34)))))*OptimumBenefits!$B50</f>
        <v>1.1520000000000001</v>
      </c>
      <c r="AZ50" s="418">
        <f ca="1">AY50*IF($B50=Salary!$B50,Salary!$I50,"")</f>
        <v>144079.71096248421</v>
      </c>
      <c r="BA50" s="419">
        <f ca="1">IF($B50&lt;Main!$B$10,0,(VLOOKUP(AX50,'Survival Probability'!$A$3:$F$98,6)/(1+Main!$B$5)^(OptimumBenefits!AX50-OptimumBenefits!$A50))*(VLOOKUP(AX50,'Survival Probability'!$A$3:$F$98,3)/VLOOKUP($A50,'Survival Probability'!$A$3:$F$98,3)))</f>
        <v>14.998339022974941</v>
      </c>
      <c r="BB50" s="282">
        <f t="shared" si="18"/>
        <v>0</v>
      </c>
      <c r="BC50" s="200">
        <f t="shared" ref="BC50:DN50" si="2909">BC49</f>
        <v>35</v>
      </c>
      <c r="BD50" s="416">
        <f>IF($B50&lt;Main!$B$10,0,HLOOKUP(BC50,ReplacementRates!$A$3:$BE$59,ReplacementRates!$A49-5,1))*IF(Main!$B$30=1,Main!$B$31,(IF(OptimumBenefits!$B50&lt;20,Main!$B$31,IF(OptimumBenefits!$B50&lt;25,Main!$B$32,IF(OptimumBenefits!$B50&lt;30,Main!$B$33,Main!$B$34)))))*OptimumBenefits!$B50</f>
        <v>1.1520000000000001</v>
      </c>
      <c r="BE50" s="418">
        <f ca="1">BD50*IF($B50=Salary!$B50,Salary!$I50,"")</f>
        <v>144079.71096248421</v>
      </c>
      <c r="BF50" s="419">
        <f ca="1">IF($B50&lt;Main!$B$10,0,(VLOOKUP(BC50,'Survival Probability'!$A$3:$F$98,6)/(1+Main!$B$5)^(OptimumBenefits!BC50-OptimumBenefits!$A50))*(VLOOKUP(BC50,'Survival Probability'!$A$3:$F$98,3)/VLOOKUP($A50,'Survival Probability'!$A$3:$F$98,3)))</f>
        <v>14.012567049595075</v>
      </c>
      <c r="BG50" s="282">
        <f t="shared" si="20"/>
        <v>0</v>
      </c>
      <c r="BH50" s="200">
        <f t="shared" ref="BH50:DS50" si="2910">BH49</f>
        <v>36</v>
      </c>
      <c r="BI50" s="416">
        <f>IF($B50&lt;Main!$B$10,0,HLOOKUP(BH50,ReplacementRates!$A$3:$BE$59,ReplacementRates!$A49-5,1))*IF(Main!$B$30=1,Main!$B$31,(IF(OptimumBenefits!$B50&lt;20,Main!$B$31,IF(OptimumBenefits!$B50&lt;25,Main!$B$32,IF(OptimumBenefits!$B50&lt;30,Main!$B$33,Main!$B$34)))))*OptimumBenefits!$B50</f>
        <v>1.1520000000000001</v>
      </c>
      <c r="BJ50" s="418">
        <f ca="1">BI50*IF($B50=Salary!$B50,Salary!$I50,"")</f>
        <v>144079.71096248421</v>
      </c>
      <c r="BK50" s="419">
        <f ca="1">IF($B50&lt;Main!$B$10,0,(VLOOKUP(BH50,'Survival Probability'!$A$3:$F$98,6)/(1+Main!$B$5)^(OptimumBenefits!BH50-OptimumBenefits!$A50))*(VLOOKUP(BH50,'Survival Probability'!$A$3:$F$98,3)/VLOOKUP($A50,'Survival Probability'!$A$3:$F$98,3)))</f>
        <v>13.091387813739978</v>
      </c>
      <c r="BL50" s="282">
        <f t="shared" si="22"/>
        <v>0</v>
      </c>
      <c r="BM50" s="200">
        <f t="shared" ref="BM50:DX50" si="2911">BM49</f>
        <v>37</v>
      </c>
      <c r="BN50" s="416">
        <f>IF($B50&lt;Main!$B$10,0,HLOOKUP(BM50,ReplacementRates!$A$3:$BE$59,ReplacementRates!$A49-5,1))*IF(Main!$B$30=1,Main!$B$31,(IF(OptimumBenefits!$B50&lt;20,Main!$B$31,IF(OptimumBenefits!$B50&lt;25,Main!$B$32,IF(OptimumBenefits!$B50&lt;30,Main!$B$33,Main!$B$34)))))*OptimumBenefits!$B50</f>
        <v>1.1520000000000001</v>
      </c>
      <c r="BO50" s="418">
        <f ca="1">BN50*IF($B50=Salary!$B50,Salary!$I50,"")</f>
        <v>144079.71096248421</v>
      </c>
      <c r="BP50" s="419">
        <f ca="1">IF($B50&lt;Main!$B$10,0,(VLOOKUP(BM50,'Survival Probability'!$A$3:$F$98,6)/(1+Main!$B$5)^(OptimumBenefits!BM50-OptimumBenefits!$A50))*(VLOOKUP(BM50,'Survival Probability'!$A$3:$F$98,3)/VLOOKUP($A50,'Survival Probability'!$A$3:$F$98,3)))</f>
        <v>12.230477774465058</v>
      </c>
      <c r="BQ50" s="282">
        <f t="shared" si="24"/>
        <v>0</v>
      </c>
      <c r="BR50" s="200">
        <f t="shared" ref="BR50:EC50" si="2912">BR49</f>
        <v>38</v>
      </c>
      <c r="BS50" s="416">
        <f>IF($B50&lt;Main!$B$10,0,HLOOKUP(BR50,ReplacementRates!$A$3:$BE$59,ReplacementRates!$A49-5,1))*IF(Main!$B$30=1,Main!$B$31,(IF(OptimumBenefits!$B50&lt;20,Main!$B$31,IF(OptimumBenefits!$B50&lt;25,Main!$B$32,IF(OptimumBenefits!$B50&lt;30,Main!$B$33,Main!$B$34)))))*OptimumBenefits!$B50</f>
        <v>1.1520000000000001</v>
      </c>
      <c r="BT50" s="418">
        <f ca="1">BS50*IF($B50=Salary!$B50,Salary!$I50,"")</f>
        <v>144079.71096248421</v>
      </c>
      <c r="BU50" s="419">
        <f ca="1">IF($B50&lt;Main!$B$10,0,(VLOOKUP(BR50,'Survival Probability'!$A$3:$F$98,6)/(1+Main!$B$5)^(OptimumBenefits!BR50-OptimumBenefits!$A50))*(VLOOKUP(BR50,'Survival Probability'!$A$3:$F$98,3)/VLOOKUP($A50,'Survival Probability'!$A$3:$F$98,3)))</f>
        <v>11.425945445010433</v>
      </c>
      <c r="BV50" s="282">
        <f t="shared" si="26"/>
        <v>0</v>
      </c>
      <c r="BW50" s="200">
        <f t="shared" ref="BW50:EH50" si="2913">BW49</f>
        <v>39</v>
      </c>
      <c r="BX50" s="416">
        <f>IF($B50&lt;Main!$B$10,0,HLOOKUP(BW50,ReplacementRates!$A$3:$BE$59,ReplacementRates!$A49-5,1))*IF(Main!$B$30=1,Main!$B$31,(IF(OptimumBenefits!$B50&lt;20,Main!$B$31,IF(OptimumBenefits!$B50&lt;25,Main!$B$32,IF(OptimumBenefits!$B50&lt;30,Main!$B$33,Main!$B$34)))))*OptimumBenefits!$B50</f>
        <v>1.1520000000000001</v>
      </c>
      <c r="BY50" s="418">
        <f ca="1">BX50*IF($B50=Salary!$B50,Salary!$I50,"")</f>
        <v>144079.71096248421</v>
      </c>
      <c r="BZ50" s="419">
        <f ca="1">IF($B50&lt;Main!$B$10,0,(VLOOKUP(BW50,'Survival Probability'!$A$3:$F$98,6)/(1+Main!$B$5)^(OptimumBenefits!BW50-OptimumBenefits!$A50))*(VLOOKUP(BW50,'Survival Probability'!$A$3:$F$98,3)/VLOOKUP($A50,'Survival Probability'!$A$3:$F$98,3)))</f>
        <v>10.674145548370417</v>
      </c>
      <c r="CA50" s="282">
        <f t="shared" si="28"/>
        <v>0</v>
      </c>
      <c r="CB50" s="200">
        <f t="shared" ref="CB50:EM50" si="2914">CB49</f>
        <v>40</v>
      </c>
      <c r="CC50" s="416">
        <f>IF($B50&lt;Main!$B$10,0,HLOOKUP(CB50,ReplacementRates!$A$3:$BE$59,ReplacementRates!$A49-5,1))*IF(Main!$B$30=1,Main!$B$31,(IF(OptimumBenefits!$B50&lt;20,Main!$B$31,IF(OptimumBenefits!$B50&lt;25,Main!$B$32,IF(OptimumBenefits!$B50&lt;30,Main!$B$33,Main!$B$34)))))*OptimumBenefits!$B50</f>
        <v>1.1520000000000001</v>
      </c>
      <c r="CD50" s="418">
        <f ca="1">CC50*IF($B50=Salary!$B50,Salary!$I50,"")</f>
        <v>144079.71096248421</v>
      </c>
      <c r="CE50" s="419">
        <f ca="1">IF($B50&lt;Main!$B$10,0,(VLOOKUP(CB50,'Survival Probability'!$A$3:$F$98,6)/(1+Main!$B$5)^(OptimumBenefits!CB50-OptimumBenefits!$A50))*(VLOOKUP(CB50,'Survival Probability'!$A$3:$F$98,3)/VLOOKUP($A50,'Survival Probability'!$A$3:$F$98,3)))</f>
        <v>9.9716605603349677</v>
      </c>
      <c r="CF50" s="282">
        <f t="shared" si="30"/>
        <v>0</v>
      </c>
      <c r="CG50" s="200">
        <f t="shared" ref="CG50:ER50" si="2915">CG49</f>
        <v>41</v>
      </c>
      <c r="CH50" s="416">
        <f>IF($B50&lt;Main!$B$10,0,HLOOKUP(CG50,ReplacementRates!$A$3:$BE$59,ReplacementRates!$A49-5,1))*IF(Main!$B$30=1,Main!$B$31,(IF(OptimumBenefits!$B50&lt;20,Main!$B$31,IF(OptimumBenefits!$B50&lt;25,Main!$B$32,IF(OptimumBenefits!$B50&lt;30,Main!$B$33,Main!$B$34)))))*OptimumBenefits!$B50</f>
        <v>1.1520000000000001</v>
      </c>
      <c r="CI50" s="418">
        <f ca="1">CH50*IF($B50=Salary!$B50,Salary!$I50,"")</f>
        <v>144079.71096248421</v>
      </c>
      <c r="CJ50" s="419">
        <f ca="1">IF($B50&lt;Main!$B$10,0,(VLOOKUP(CG50,'Survival Probability'!$A$3:$F$98,6)/(1+Main!$B$5)^(OptimumBenefits!CG50-OptimumBenefits!$A50))*(VLOOKUP(CG50,'Survival Probability'!$A$3:$F$98,3)/VLOOKUP($A50,'Survival Probability'!$A$3:$F$98,3)))</f>
        <v>9.3152909919994293</v>
      </c>
      <c r="CK50" s="282">
        <f t="shared" si="32"/>
        <v>0</v>
      </c>
      <c r="CL50" s="200">
        <f t="shared" ref="CL50:EW50" si="2916">CL49</f>
        <v>42</v>
      </c>
      <c r="CM50" s="416">
        <f>IF($B50&lt;Main!$B$10,0,HLOOKUP(CL50,ReplacementRates!$A$3:$BE$59,ReplacementRates!$A49-5,1))*IF(Main!$B$30=1,Main!$B$31,(IF(OptimumBenefits!$B50&lt;20,Main!$B$31,IF(OptimumBenefits!$B50&lt;25,Main!$B$32,IF(OptimumBenefits!$B50&lt;30,Main!$B$33,Main!$B$34)))))*OptimumBenefits!$B50</f>
        <v>1.1520000000000001</v>
      </c>
      <c r="CN50" s="418">
        <f ca="1">CM50*IF($B50=Salary!$B50,Salary!$I50,"")</f>
        <v>144079.71096248421</v>
      </c>
      <c r="CO50" s="419">
        <f ca="1">IF($B50&lt;Main!$B$10,0,(VLOOKUP(CL50,'Survival Probability'!$A$3:$F$98,6)/(1+Main!$B$5)^(OptimumBenefits!CL50-OptimumBenefits!$A50))*(VLOOKUP(CL50,'Survival Probability'!$A$3:$F$98,3)/VLOOKUP($A50,'Survival Probability'!$A$3:$F$98,3)))</f>
        <v>8.7017398363757525</v>
      </c>
      <c r="CP50" s="282">
        <f t="shared" si="34"/>
        <v>0</v>
      </c>
      <c r="CQ50" s="200">
        <f t="shared" ref="CQ50:FB50" si="2917">CQ49</f>
        <v>43</v>
      </c>
      <c r="CR50" s="416">
        <f>IF($B50&lt;Main!$B$10,0,HLOOKUP(CQ50,ReplacementRates!$A$3:$BE$59,ReplacementRates!$A49-5,1))*IF(Main!$B$30=1,Main!$B$31,(IF(OptimumBenefits!$B50&lt;20,Main!$B$31,IF(OptimumBenefits!$B50&lt;25,Main!$B$32,IF(OptimumBenefits!$B50&lt;30,Main!$B$33,Main!$B$34)))))*OptimumBenefits!$B50</f>
        <v>1.1520000000000001</v>
      </c>
      <c r="CS50" s="418">
        <f ca="1">CR50*IF($B50=Salary!$B50,Salary!$I50,"")</f>
        <v>144079.71096248421</v>
      </c>
      <c r="CT50" s="419">
        <f ca="1">IF($B50&lt;Main!$B$10,0,(VLOOKUP(CQ50,'Survival Probability'!$A$3:$F$98,6)/(1+Main!$B$5)^(OptimumBenefits!CQ50-OptimumBenefits!$A50))*(VLOOKUP(CQ50,'Survival Probability'!$A$3:$F$98,3)/VLOOKUP($A50,'Survival Probability'!$A$3:$F$98,3)))</f>
        <v>8.1282703861840186</v>
      </c>
      <c r="CU50" s="282">
        <f t="shared" si="36"/>
        <v>0</v>
      </c>
      <c r="CV50" s="200">
        <f t="shared" ref="CV50:FG50" si="2918">CV49</f>
        <v>44</v>
      </c>
      <c r="CW50" s="416">
        <f>IF($B50&lt;Main!$B$10,0,HLOOKUP(CV50,ReplacementRates!$A$3:$BE$59,ReplacementRates!$A49-5,1))*IF(Main!$B$30=1,Main!$B$31,(IF(OptimumBenefits!$B50&lt;20,Main!$B$31,IF(OptimumBenefits!$B50&lt;25,Main!$B$32,IF(OptimumBenefits!$B50&lt;30,Main!$B$33,Main!$B$34)))))*OptimumBenefits!$B50</f>
        <v>1.1520000000000001</v>
      </c>
      <c r="CX50" s="418">
        <f ca="1">CW50*IF($B50=Salary!$B50,Salary!$I50,"")</f>
        <v>144079.71096248421</v>
      </c>
      <c r="CY50" s="419">
        <f ca="1">IF($B50&lt;Main!$B$10,0,(VLOOKUP(CV50,'Survival Probability'!$A$3:$F$98,6)/(1+Main!$B$5)^(OptimumBenefits!CV50-OptimumBenefits!$A50))*(VLOOKUP(CV50,'Survival Probability'!$A$3:$F$98,3)/VLOOKUP($A50,'Survival Probability'!$A$3:$F$98,3)))</f>
        <v>7.5923090820683958</v>
      </c>
      <c r="CZ50" s="282">
        <f t="shared" si="38"/>
        <v>0</v>
      </c>
      <c r="DA50" s="200">
        <f t="shared" ref="DA50:FL50" si="2919">DA49</f>
        <v>45</v>
      </c>
      <c r="DB50" s="416">
        <f>IF($B50&lt;Main!$B$10,0,HLOOKUP(DA50,ReplacementRates!$A$3:$BE$59,ReplacementRates!$A49-5,1))*IF(Main!$B$30=1,Main!$B$31,(IF(OptimumBenefits!$B50&lt;20,Main!$B$31,IF(OptimumBenefits!$B50&lt;25,Main!$B$32,IF(OptimumBenefits!$B50&lt;30,Main!$B$33,Main!$B$34)))))*OptimumBenefits!$B50</f>
        <v>1.1520000000000001</v>
      </c>
      <c r="DC50" s="418">
        <f ca="1">DB50*IF($B50=Salary!$B50,Salary!$I50,"")</f>
        <v>144079.71096248421</v>
      </c>
      <c r="DD50" s="419">
        <f ca="1">IF($B50&lt;Main!$B$10,0,(VLOOKUP(DA50,'Survival Probability'!$A$3:$F$98,6)/(1+Main!$B$5)^(OptimumBenefits!DA50-OptimumBenefits!$A50))*(VLOOKUP(DA50,'Survival Probability'!$A$3:$F$98,3)/VLOOKUP($A50,'Survival Probability'!$A$3:$F$98,3)))</f>
        <v>128.77812541787659</v>
      </c>
      <c r="DE50" s="282">
        <f t="shared" si="40"/>
        <v>0</v>
      </c>
      <c r="DF50" s="200">
        <f t="shared" ref="DF50:FQ50" si="2920">DF49</f>
        <v>46</v>
      </c>
      <c r="DG50" s="416">
        <f>IF($B50&lt;Main!$B$10,0,HLOOKUP(DF50,ReplacementRates!$A$3:$BE$59,ReplacementRates!$A49-5,1))*IF(Main!$B$30=1,Main!$B$31,(IF(OptimumBenefits!$B50&lt;20,Main!$B$31,IF(OptimumBenefits!$B50&lt;25,Main!$B$32,IF(OptimumBenefits!$B50&lt;30,Main!$B$33,Main!$B$34)))))*OptimumBenefits!$B50</f>
        <v>1.1520000000000001</v>
      </c>
      <c r="DH50" s="418">
        <f ca="1">DG50*IF($B50=Salary!$B50,Salary!$I50,"")</f>
        <v>144079.71096248421</v>
      </c>
      <c r="DI50" s="419">
        <f ca="1">IF($B50&lt;Main!$B$10,0,(VLOOKUP(DF50,'Survival Probability'!$A$3:$F$98,6)/(1+Main!$B$5)^(OptimumBenefits!DF50-OptimumBenefits!$A50))*(VLOOKUP(DF50,'Survival Probability'!$A$3:$F$98,3)/VLOOKUP($A50,'Survival Probability'!$A$3:$F$98,3)))</f>
        <v>119.53505767925415</v>
      </c>
      <c r="DJ50" s="282">
        <f t="shared" si="42"/>
        <v>0</v>
      </c>
      <c r="DK50" s="200">
        <f t="shared" ref="DK50:FV50" si="2921">DK49</f>
        <v>47</v>
      </c>
      <c r="DL50" s="416">
        <f>IF($B50&lt;Main!$B$10,0,HLOOKUP(DK50,ReplacementRates!$A$3:$BE$59,ReplacementRates!$A49-5,1))*IF(Main!$B$30=1,Main!$B$31,(IF(OptimumBenefits!$B50&lt;20,Main!$B$31,IF(OptimumBenefits!$B50&lt;25,Main!$B$32,IF(OptimumBenefits!$B50&lt;30,Main!$B$33,Main!$B$34)))))*OptimumBenefits!$B50</f>
        <v>1.1520000000000001</v>
      </c>
      <c r="DM50" s="418">
        <f ca="1">DL50*IF($B50=Salary!$B50,Salary!$I50,"")</f>
        <v>144079.71096248421</v>
      </c>
      <c r="DN50" s="419">
        <f ca="1">IF($B50&lt;Main!$B$10,0,(VLOOKUP(DK50,'Survival Probability'!$A$3:$F$98,6)/(1+Main!$B$5)^(OptimumBenefits!DK50-OptimumBenefits!$A50))*(VLOOKUP(DK50,'Survival Probability'!$A$3:$F$98,3)/VLOOKUP($A50,'Survival Probability'!$A$3:$F$98,3)))</f>
        <v>110.91520519740875</v>
      </c>
      <c r="DO50" s="282">
        <f t="shared" si="44"/>
        <v>0</v>
      </c>
      <c r="DP50" s="200">
        <f t="shared" ref="DP50:GA50" si="2922">DP49</f>
        <v>48</v>
      </c>
      <c r="DQ50" s="416">
        <f>IF($B50&lt;Main!$B$10,0,HLOOKUP(DP50,ReplacementRates!$A$3:$BE$59,ReplacementRates!$A49-5,1))*IF(Main!$B$30=1,Main!$B$31,(IF(OptimumBenefits!$B50&lt;20,Main!$B$31,IF(OptimumBenefits!$B50&lt;25,Main!$B$32,IF(OptimumBenefits!$B50&lt;30,Main!$B$33,Main!$B$34)))))*OptimumBenefits!$B50</f>
        <v>1.1520000000000001</v>
      </c>
      <c r="DR50" s="418">
        <f ca="1">DQ50*IF($B50=Salary!$B50,Salary!$I50,"")</f>
        <v>144079.71096248421</v>
      </c>
      <c r="DS50" s="419">
        <f ca="1">IF($B50&lt;Main!$B$10,0,(VLOOKUP(DP50,'Survival Probability'!$A$3:$F$98,6)/(1+Main!$B$5)^(OptimumBenefits!DP50-OptimumBenefits!$A50))*(VLOOKUP(DP50,'Survival Probability'!$A$3:$F$98,3)/VLOOKUP($A50,'Survival Probability'!$A$3:$F$98,3)))</f>
        <v>102.87754581180506</v>
      </c>
      <c r="DT50" s="282">
        <f t="shared" si="46"/>
        <v>0</v>
      </c>
      <c r="DU50" s="200">
        <f t="shared" ref="DU50:GF50" si="2923">DU49</f>
        <v>49</v>
      </c>
      <c r="DV50" s="416">
        <f>IF($B50&lt;Main!$B$10,0,HLOOKUP(DU50,ReplacementRates!$A$3:$BE$59,ReplacementRates!$A49-5,1))*IF(Main!$B$30=1,Main!$B$31,(IF(OptimumBenefits!$B50&lt;20,Main!$B$31,IF(OptimumBenefits!$B50&lt;25,Main!$B$32,IF(OptimumBenefits!$B50&lt;30,Main!$B$33,Main!$B$34)))))*OptimumBenefits!$B50</f>
        <v>1.1520000000000001</v>
      </c>
      <c r="DW50" s="418">
        <f ca="1">DV50*IF($B50=Salary!$B50,Salary!$I50,"")</f>
        <v>144079.71096248421</v>
      </c>
      <c r="DX50" s="419">
        <f ca="1">IF($B50&lt;Main!$B$10,0,(VLOOKUP(DU50,'Survival Probability'!$A$3:$F$98,6)/(1+Main!$B$5)^(OptimumBenefits!DU50-OptimumBenefits!$A50))*(VLOOKUP(DU50,'Survival Probability'!$A$3:$F$98,3)/VLOOKUP($A50,'Survival Probability'!$A$3:$F$98,3)))</f>
        <v>95.383717942805319</v>
      </c>
      <c r="DY50" s="282">
        <f t="shared" si="48"/>
        <v>0</v>
      </c>
      <c r="DZ50" s="200">
        <f t="shared" ref="DZ50:GK50" si="2924">DZ49</f>
        <v>50</v>
      </c>
      <c r="EA50" s="416">
        <f>IF($B50&lt;Main!$B$10,0,HLOOKUP(DZ50,ReplacementRates!$A$3:$BE$59,ReplacementRates!$A49-5,1))*IF(Main!$B$30=1,Main!$B$31,(IF(OptimumBenefits!$B50&lt;20,Main!$B$31,IF(OptimumBenefits!$B50&lt;25,Main!$B$32,IF(OptimumBenefits!$B50&lt;30,Main!$B$33,Main!$B$34)))))*OptimumBenefits!$B50</f>
        <v>1.1520000000000001</v>
      </c>
      <c r="EB50" s="418">
        <f ca="1">EA50*IF($B50=Salary!$B50,Salary!$I50,"")</f>
        <v>144079.71096248421</v>
      </c>
      <c r="EC50" s="419">
        <f ca="1">IF($B50&lt;Main!$B$10,0,(VLOOKUP(DZ50,'Survival Probability'!$A$3:$F$98,6)/(1+Main!$B$5)^(OptimumBenefits!DZ50-OptimumBenefits!$A50))*(VLOOKUP(DZ50,'Survival Probability'!$A$3:$F$98,3)/VLOOKUP($A50,'Survival Probability'!$A$3:$F$98,3)))</f>
        <v>88.397854752385456</v>
      </c>
      <c r="ED50" s="282">
        <f t="shared" si="50"/>
        <v>0</v>
      </c>
      <c r="EE50" s="200">
        <f t="shared" ref="EE50:GP50" si="2925">EE49</f>
        <v>51</v>
      </c>
      <c r="EF50" s="416">
        <f>IF($B50&lt;Main!$B$10,0,HLOOKUP(EE50,ReplacementRates!$A$3:$BE$59,ReplacementRates!$A49-5,1))*IF(Main!$B$30=1,Main!$B$31,(IF(OptimumBenefits!$B50&lt;20,Main!$B$31,IF(OptimumBenefits!$B50&lt;25,Main!$B$32,IF(OptimumBenefits!$B50&lt;30,Main!$B$33,Main!$B$34)))))*OptimumBenefits!$B50</f>
        <v>1.1520000000000001</v>
      </c>
      <c r="EG50" s="418">
        <f ca="1">EF50*IF($B50=Salary!$B50,Salary!$I50,"")</f>
        <v>144079.71096248421</v>
      </c>
      <c r="EH50" s="419">
        <f ca="1">IF($B50&lt;Main!$B$10,0,(VLOOKUP(EE50,'Survival Probability'!$A$3:$F$98,6)/(1+Main!$B$5)^(OptimumBenefits!EE50-OptimumBenefits!$A50))*(VLOOKUP(EE50,'Survival Probability'!$A$3:$F$98,3)/VLOOKUP($A50,'Survival Probability'!$A$3:$F$98,3)))</f>
        <v>81.886427260913834</v>
      </c>
      <c r="EI50" s="282">
        <f t="shared" si="52"/>
        <v>0</v>
      </c>
      <c r="EJ50" s="200">
        <f t="shared" ref="EJ50:GU50" si="2926">EJ49</f>
        <v>52</v>
      </c>
      <c r="EK50" s="416">
        <f>IF($B50&lt;Main!$B$10,0,HLOOKUP(EJ50,ReplacementRates!$A$3:$BE$59,ReplacementRates!$A49-5,1))*IF(Main!$B$30=1,Main!$B$31,(IF(OptimumBenefits!$B50&lt;20,Main!$B$31,IF(OptimumBenefits!$B50&lt;25,Main!$B$32,IF(OptimumBenefits!$B50&lt;30,Main!$B$33,Main!$B$34)))))*OptimumBenefits!$B50</f>
        <v>1.1520000000000001</v>
      </c>
      <c r="EL50" s="418">
        <f ca="1">EK50*IF($B50=Salary!$B50,Salary!$I50,"")</f>
        <v>144079.71096248421</v>
      </c>
      <c r="EM50" s="419">
        <f ca="1">IF($B50&lt;Main!$B$10,0,(VLOOKUP(EJ50,'Survival Probability'!$A$3:$F$98,6)/(1+Main!$B$5)^(OptimumBenefits!EJ50-OptimumBenefits!$A50))*(VLOOKUP(EJ50,'Survival Probability'!$A$3:$F$98,3)/VLOOKUP($A50,'Survival Probability'!$A$3:$F$98,3)))</f>
        <v>75.818095730161019</v>
      </c>
      <c r="EN50" s="282">
        <f t="shared" si="54"/>
        <v>0</v>
      </c>
      <c r="EO50" s="200">
        <f t="shared" ref="EO50:GZ50" si="2927">EO49</f>
        <v>53</v>
      </c>
      <c r="EP50" s="416">
        <f>IF($B50&lt;Main!$B$10,0,HLOOKUP(EO50,ReplacementRates!$A$3:$BE$59,ReplacementRates!$A49-5,1))*IF(Main!$B$30=1,Main!$B$31,(IF(OptimumBenefits!$B50&lt;20,Main!$B$31,IF(OptimumBenefits!$B50&lt;25,Main!$B$32,IF(OptimumBenefits!$B50&lt;30,Main!$B$33,Main!$B$34)))))*OptimumBenefits!$B50</f>
        <v>1.1520000000000001</v>
      </c>
      <c r="EQ50" s="418">
        <f ca="1">EP50*IF($B50=Salary!$B50,Salary!$I50,"")</f>
        <v>144079.71096248421</v>
      </c>
      <c r="ER50" s="419">
        <f ca="1">IF($B50&lt;Main!$B$10,0,(VLOOKUP(EO50,'Survival Probability'!$A$3:$F$98,6)/(1+Main!$B$5)^(OptimumBenefits!EO50-OptimumBenefits!$A50))*(VLOOKUP(EO50,'Survival Probability'!$A$3:$F$98,3)/VLOOKUP($A50,'Survival Probability'!$A$3:$F$98,3)))</f>
        <v>70.163600978255673</v>
      </c>
      <c r="ES50" s="282">
        <f t="shared" si="56"/>
        <v>0</v>
      </c>
      <c r="ET50" s="200">
        <f t="shared" ref="ET50:HE50" si="2928">ET49</f>
        <v>54</v>
      </c>
      <c r="EU50" s="416">
        <f>IF($B50&lt;Main!$B$10,0,HLOOKUP(ET50,ReplacementRates!$A$3:$BE$59,ReplacementRates!$A49-5,1))*IF(Main!$B$30=1,Main!$B$31,(IF(OptimumBenefits!$B50&lt;20,Main!$B$31,IF(OptimumBenefits!$B50&lt;25,Main!$B$32,IF(OptimumBenefits!$B50&lt;30,Main!$B$33,Main!$B$34)))))*OptimumBenefits!$B50</f>
        <v>1.1520000000000001</v>
      </c>
      <c r="EV50" s="418">
        <f ca="1">EU50*IF($B50=Salary!$B50,Salary!$I50,"")</f>
        <v>144079.71096248421</v>
      </c>
      <c r="EW50" s="419">
        <f ca="1">IF($B50&lt;Main!$B$10,0,(VLOOKUP(ET50,'Survival Probability'!$A$3:$F$98,6)/(1+Main!$B$5)^(OptimumBenefits!ET50-OptimumBenefits!$A50))*(VLOOKUP(ET50,'Survival Probability'!$A$3:$F$98,3)/VLOOKUP($A50,'Survival Probability'!$A$3:$F$98,3)))</f>
        <v>64.89559164353291</v>
      </c>
      <c r="EX50" s="282">
        <f t="shared" si="58"/>
        <v>0</v>
      </c>
      <c r="EY50" s="200">
        <f t="shared" ref="EY50:HJ50" si="2929">EY49</f>
        <v>55</v>
      </c>
      <c r="EZ50" s="416">
        <f>IF($B50&lt;Main!$B$10,0,HLOOKUP(EY50,ReplacementRates!$A$3:$BE$59,ReplacementRates!$A49-5,1))*IF(Main!$B$30=1,Main!$B$31,(IF(OptimumBenefits!$B50&lt;20,Main!$B$31,IF(OptimumBenefits!$B50&lt;25,Main!$B$32,IF(OptimumBenefits!$B50&lt;30,Main!$B$33,Main!$B$34)))))*OptimumBenefits!$B50</f>
        <v>1.1520000000000001</v>
      </c>
      <c r="FA50" s="418">
        <f ca="1">EZ50*IF($B50=Salary!$B50,Salary!$I50,"")</f>
        <v>144079.71096248421</v>
      </c>
      <c r="FB50" s="419">
        <f ca="1">IF($B50&lt;Main!$B$10,0,(VLOOKUP(EY50,'Survival Probability'!$A$3:$F$98,6)/(1+Main!$B$5)^(OptimumBenefits!EY50-OptimumBenefits!$A50))*(VLOOKUP(EY50,'Survival Probability'!$A$3:$F$98,3)/VLOOKUP($A50,'Survival Probability'!$A$3:$F$98,3)))</f>
        <v>59.988496907255865</v>
      </c>
      <c r="FC50" s="282">
        <f t="shared" si="60"/>
        <v>0</v>
      </c>
      <c r="FD50" s="200">
        <f t="shared" ref="FD50:HO50" si="2930">FD49</f>
        <v>56</v>
      </c>
      <c r="FE50" s="416">
        <f>IF($B50&lt;Main!$B$10,0,HLOOKUP(FD50,ReplacementRates!$A$3:$BE$59,ReplacementRates!$A49-5,1))*IF(Main!$B$30=1,Main!$B$31,(IF(OptimumBenefits!$B50&lt;20,Main!$B$31,IF(OptimumBenefits!$B50&lt;25,Main!$B$32,IF(OptimumBenefits!$B50&lt;30,Main!$B$33,Main!$B$34)))))*OptimumBenefits!$B50</f>
        <v>1.1520000000000001</v>
      </c>
      <c r="FF50" s="418">
        <f ca="1">FE50*IF($B50=Salary!$B50,Salary!$I50,"")</f>
        <v>144079.71096248421</v>
      </c>
      <c r="FG50" s="419">
        <f ca="1">IF($B50&lt;Main!$B$10,0,(VLOOKUP(FD50,'Survival Probability'!$A$3:$F$98,6)/(1+Main!$B$5)^(OptimumBenefits!FD50-OptimumBenefits!$A50))*(VLOOKUP(FD50,'Survival Probability'!$A$3:$F$98,3)/VLOOKUP($A50,'Survival Probability'!$A$3:$F$98,3)))</f>
        <v>55.418410872614672</v>
      </c>
      <c r="FH50" s="282">
        <f t="shared" si="62"/>
        <v>0</v>
      </c>
      <c r="FI50" s="200">
        <f t="shared" ref="FI50:HT50" si="2931">FI49</f>
        <v>57</v>
      </c>
      <c r="FJ50" s="416">
        <f>IF($B50&lt;Main!$B$10,0,HLOOKUP(FI50,ReplacementRates!$A$3:$BE$59,ReplacementRates!$A49-5,1))*IF(Main!$B$30=1,Main!$B$31,(IF(OptimumBenefits!$B50&lt;20,Main!$B$31,IF(OptimumBenefits!$B50&lt;25,Main!$B$32,IF(OptimumBenefits!$B50&lt;30,Main!$B$33,Main!$B$34)))))*OptimumBenefits!$B50</f>
        <v>1.1520000000000001</v>
      </c>
      <c r="FK50" s="418">
        <f ca="1">FJ50*IF($B50=Salary!$B50,Salary!$I50,"")</f>
        <v>144079.71096248421</v>
      </c>
      <c r="FL50" s="419">
        <f ca="1">IF($B50&lt;Main!$B$10,0,(VLOOKUP(FI50,'Survival Probability'!$A$3:$F$98,6)/(1+Main!$B$5)^(OptimumBenefits!FI50-OptimumBenefits!$A50))*(VLOOKUP(FI50,'Survival Probability'!$A$3:$F$98,3)/VLOOKUP($A50,'Survival Probability'!$A$3:$F$98,3)))</f>
        <v>51.162980067443293</v>
      </c>
      <c r="FM50" s="282">
        <f t="shared" si="64"/>
        <v>0</v>
      </c>
      <c r="FN50" s="200">
        <f t="shared" ref="FN50:HY50" si="2932">FN49</f>
        <v>58</v>
      </c>
      <c r="FO50" s="416">
        <f>IF($B50&lt;Main!$B$10,0,HLOOKUP(FN50,ReplacementRates!$A$3:$BE$59,ReplacementRates!$A49-5,1))*IF(Main!$B$30=1,Main!$B$31,(IF(OptimumBenefits!$B50&lt;20,Main!$B$31,IF(OptimumBenefits!$B50&lt;25,Main!$B$32,IF(OptimumBenefits!$B50&lt;30,Main!$B$33,Main!$B$34)))))*OptimumBenefits!$B50</f>
        <v>1.1520000000000001</v>
      </c>
      <c r="FP50" s="418">
        <f ca="1">FO50*IF($B50=Salary!$B50,Salary!$I50,"")</f>
        <v>144079.71096248421</v>
      </c>
      <c r="FQ50" s="419">
        <f ca="1">IF($B50&lt;Main!$B$10,0,(VLOOKUP(FN50,'Survival Probability'!$A$3:$F$98,6)/(1+Main!$B$5)^(OptimumBenefits!FN50-OptimumBenefits!$A50))*(VLOOKUP(FN50,'Survival Probability'!$A$3:$F$98,3)/VLOOKUP($A50,'Survival Probability'!$A$3:$F$98,3)))</f>
        <v>47.201503694847155</v>
      </c>
      <c r="FR50" s="282">
        <f t="shared" si="66"/>
        <v>0</v>
      </c>
      <c r="FS50" s="200">
        <f t="shared" ref="FS50:ID50" si="2933">FS49</f>
        <v>59</v>
      </c>
      <c r="FT50" s="416">
        <f>IF($B50&lt;Main!$B$10,0,HLOOKUP(FS50,ReplacementRates!$A$3:$BE$59,ReplacementRates!$A49-5,1))*IF(Main!$B$30=1,Main!$B$31,(IF(OptimumBenefits!$B50&lt;20,Main!$B$31,IF(OptimumBenefits!$B50&lt;25,Main!$B$32,IF(OptimumBenefits!$B50&lt;30,Main!$B$33,Main!$B$34)))))*OptimumBenefits!$B50</f>
        <v>1.1520000000000001</v>
      </c>
      <c r="FU50" s="418">
        <f ca="1">FT50*IF($B50=Salary!$B50,Salary!$I50,"")</f>
        <v>144079.71096248421</v>
      </c>
      <c r="FV50" s="419">
        <f ca="1">IF($B50&lt;Main!$B$10,0,(VLOOKUP(FS50,'Survival Probability'!$A$3:$F$98,6)/(1+Main!$B$5)^(OptimumBenefits!FS50-OptimumBenefits!$A50))*(VLOOKUP(FS50,'Survival Probability'!$A$3:$F$98,3)/VLOOKUP($A50,'Survival Probability'!$A$3:$F$98,3)))</f>
        <v>43.514591702432647</v>
      </c>
      <c r="FW50" s="282">
        <f t="shared" si="68"/>
        <v>0</v>
      </c>
      <c r="FX50" s="200">
        <f t="shared" ref="FX50:II50" si="2934">FX49</f>
        <v>60</v>
      </c>
      <c r="FY50" s="416">
        <f>IF($B50&lt;Main!$B$10,0,HLOOKUP(FX50,ReplacementRates!$A$3:$BE$59,ReplacementRates!$A49-5,1))*IF(Main!$B$30=1,Main!$B$31,(IF(OptimumBenefits!$B50&lt;20,Main!$B$31,IF(OptimumBenefits!$B50&lt;25,Main!$B$32,IF(OptimumBenefits!$B50&lt;30,Main!$B$33,Main!$B$34)))))*OptimumBenefits!$B50</f>
        <v>1.1520000000000001</v>
      </c>
      <c r="FZ50" s="418">
        <f ca="1">FY50*IF($B50=Salary!$B50,Salary!$I50,"")</f>
        <v>144079.71096248421</v>
      </c>
      <c r="GA50" s="419">
        <f ca="1">IF($B50&lt;Main!$B$10,0,(VLOOKUP(FX50,'Survival Probability'!$A$3:$F$98,6)/(1+Main!$B$5)^(OptimumBenefits!FX50-OptimumBenefits!$A50))*(VLOOKUP(FX50,'Survival Probability'!$A$3:$F$98,3)/VLOOKUP($A50,'Survival Probability'!$A$3:$F$98,3)))</f>
        <v>40.084078773946175</v>
      </c>
      <c r="GB50" s="282">
        <f t="shared" si="70"/>
        <v>0</v>
      </c>
      <c r="GC50" s="200">
        <f t="shared" ref="GC50:IN50" si="2935">GC49</f>
        <v>61</v>
      </c>
      <c r="GD50" s="416">
        <f>IF($B50&lt;Main!$B$10,0,HLOOKUP(GC50,ReplacementRates!$A$3:$BE$59,ReplacementRates!$A49-5,1))*IF(Main!$B$30=1,Main!$B$31,(IF(OptimumBenefits!$B50&lt;20,Main!$B$31,IF(OptimumBenefits!$B50&lt;25,Main!$B$32,IF(OptimumBenefits!$B50&lt;30,Main!$B$33,Main!$B$34)))))*OptimumBenefits!$B50</f>
        <v>1.1520000000000001</v>
      </c>
      <c r="GE50" s="418">
        <f ca="1">GD50*IF($B50=Salary!$B50,Salary!$I50,"")</f>
        <v>144079.71096248421</v>
      </c>
      <c r="GF50" s="419">
        <f ca="1">IF($B50&lt;Main!$B$10,0,(VLOOKUP(GC50,'Survival Probability'!$A$3:$F$98,6)/(1+Main!$B$5)^(OptimumBenefits!GC50-OptimumBenefits!$A50))*(VLOOKUP(GC50,'Survival Probability'!$A$3:$F$98,3)/VLOOKUP($A50,'Survival Probability'!$A$3:$F$98,3)))</f>
        <v>36.892948213204107</v>
      </c>
      <c r="GG50" s="282">
        <f t="shared" si="72"/>
        <v>0</v>
      </c>
      <c r="GH50" s="200">
        <f t="shared" ref="GH50:IS50" si="2936">GH49</f>
        <v>62</v>
      </c>
      <c r="GI50" s="416">
        <f>IF($B50&lt;Main!$B$10,0,HLOOKUP(GH50,ReplacementRates!$A$3:$BE$59,ReplacementRates!$A49-5,1))*IF(Main!$B$30=1,Main!$B$31,(IF(OptimumBenefits!$B50&lt;20,Main!$B$31,IF(OptimumBenefits!$B50&lt;25,Main!$B$32,IF(OptimumBenefits!$B50&lt;30,Main!$B$33,Main!$B$34)))))*OptimumBenefits!$B50</f>
        <v>1.1520000000000001</v>
      </c>
      <c r="GJ50" s="418">
        <f ca="1">GI50*IF($B50=Salary!$B50,Salary!$I50,"")</f>
        <v>144079.71096248421</v>
      </c>
      <c r="GK50" s="419">
        <f ca="1">IF($B50&lt;Main!$B$10,0,(VLOOKUP(GH50,'Survival Probability'!$A$3:$F$98,6)/(1+Main!$B$5)^(OptimumBenefits!GH50-OptimumBenefits!$A50))*(VLOOKUP(GH50,'Survival Probability'!$A$3:$F$98,3)/VLOOKUP($A50,'Survival Probability'!$A$3:$F$98,3)))</f>
        <v>33.925258127519946</v>
      </c>
      <c r="GL50" s="282">
        <f t="shared" si="74"/>
        <v>0</v>
      </c>
      <c r="GM50" s="200">
        <f t="shared" ref="GM50:IX50" si="2937">GM49</f>
        <v>63</v>
      </c>
      <c r="GN50" s="416">
        <f>IF($B50&lt;Main!$B$10,0,HLOOKUP(GM50,ReplacementRates!$A$3:$BE$59,ReplacementRates!$A49-5,1))*IF(Main!$B$30=1,Main!$B$31,(IF(OptimumBenefits!$B50&lt;20,Main!$B$31,IF(OptimumBenefits!$B50&lt;25,Main!$B$32,IF(OptimumBenefits!$B50&lt;30,Main!$B$33,Main!$B$34)))))*OptimumBenefits!$B50</f>
        <v>1.1520000000000001</v>
      </c>
      <c r="GO50" s="418">
        <f ca="1">GN50*IF($B50=Salary!$B50,Salary!$I50,"")</f>
        <v>144079.71096248421</v>
      </c>
      <c r="GP50" s="419">
        <f ca="1">IF($B50&lt;Main!$B$10,0,(VLOOKUP(GM50,'Survival Probability'!$A$3:$F$98,6)/(1+Main!$B$5)^(OptimumBenefits!GM50-OptimumBenefits!$A50))*(VLOOKUP(GM50,'Survival Probability'!$A$3:$F$98,3)/VLOOKUP($A50,'Survival Probability'!$A$3:$F$98,3)))</f>
        <v>31.166326479828992</v>
      </c>
      <c r="GQ50" s="282">
        <f t="shared" si="76"/>
        <v>0</v>
      </c>
      <c r="GR50" s="200">
        <f t="shared" ref="GR50:JC50" si="2938">GR49</f>
        <v>64</v>
      </c>
      <c r="GS50" s="416">
        <f>IF($B50&lt;Main!$B$10,0,HLOOKUP(GR50,ReplacementRates!$A$3:$BE$59,ReplacementRates!$A49-5,1))*IF(Main!$B$30=1,Main!$B$31,(IF(OptimumBenefits!$B50&lt;20,Main!$B$31,IF(OptimumBenefits!$B50&lt;25,Main!$B$32,IF(OptimumBenefits!$B50&lt;30,Main!$B$33,Main!$B$34)))))*OptimumBenefits!$B50</f>
        <v>1.1520000000000001</v>
      </c>
      <c r="GT50" s="418">
        <f ca="1">GS50*IF($B50=Salary!$B50,Salary!$I50,"")</f>
        <v>144079.71096248421</v>
      </c>
      <c r="GU50" s="419">
        <f ca="1">IF($B50&lt;Main!$B$10,0,(VLOOKUP(GR50,'Survival Probability'!$A$3:$F$98,6)/(1+Main!$B$5)^(OptimumBenefits!GR50-OptimumBenefits!$A50))*(VLOOKUP(GR50,'Survival Probability'!$A$3:$F$98,3)/VLOOKUP($A50,'Survival Probability'!$A$3:$F$98,3)))</f>
        <v>28.602359623887875</v>
      </c>
      <c r="GV50" s="282">
        <f t="shared" si="78"/>
        <v>0</v>
      </c>
      <c r="GW50" s="200">
        <f t="shared" ref="GW50:JH50" si="2939">GW49</f>
        <v>65</v>
      </c>
      <c r="GX50" s="416">
        <f>IF($B50&lt;Main!$B$10,0,HLOOKUP(GW50,ReplacementRates!$A$3:$BE$59,ReplacementRates!$A49-5,1))*IF(Main!$B$30=1,Main!$B$31,(IF(OptimumBenefits!$B50&lt;20,Main!$B$31,IF(OptimumBenefits!$B50&lt;25,Main!$B$32,IF(OptimumBenefits!$B50&lt;30,Main!$B$33,Main!$B$34)))))*OptimumBenefits!$B50</f>
        <v>1.1520000000000001</v>
      </c>
      <c r="GY50" s="418">
        <f ca="1">GX50*IF($B50=Salary!$B50,Salary!$I50,"")</f>
        <v>144079.71096248421</v>
      </c>
      <c r="GZ50" s="419">
        <f ca="1">IF($B50&lt;Main!$B$10,0,(VLOOKUP(GW50,'Survival Probability'!$A$3:$F$98,6)/(1+Main!$B$5)^(OptimumBenefits!GW50-OptimumBenefits!$A50))*(VLOOKUP(GW50,'Survival Probability'!$A$3:$F$98,3)/VLOOKUP($A50,'Survival Probability'!$A$3:$F$98,3)))</f>
        <v>26.220403137789813</v>
      </c>
      <c r="HA50" s="282">
        <f t="shared" si="80"/>
        <v>0</v>
      </c>
      <c r="HB50" s="200">
        <f t="shared" ref="HB50:JM50" si="2940">HB49</f>
        <v>66</v>
      </c>
      <c r="HC50" s="416">
        <f>IF($B50&lt;Main!$B$10,0,HLOOKUP(HB50,ReplacementRates!$A$3:$BE$59,ReplacementRates!$A49-5,1))*IF(Main!$B$30=1,Main!$B$31,(IF(OptimumBenefits!$B50&lt;20,Main!$B$31,IF(OptimumBenefits!$B50&lt;25,Main!$B$32,IF(OptimumBenefits!$B50&lt;30,Main!$B$33,Main!$B$34)))))*OptimumBenefits!$B50</f>
        <v>1.1520000000000001</v>
      </c>
      <c r="HD50" s="418">
        <f ca="1">HC50*IF($B50=Salary!$B50,Salary!$I50,"")</f>
        <v>144079.71096248421</v>
      </c>
      <c r="HE50" s="419">
        <f ca="1">IF($B50&lt;Main!$B$10,0,(VLOOKUP(HB50,'Survival Probability'!$A$3:$F$98,6)/(1+Main!$B$5)^(OptimumBenefits!HB50-OptimumBenefits!$A50))*(VLOOKUP(HB50,'Survival Probability'!$A$3:$F$98,3)/VLOOKUP($A50,'Survival Probability'!$A$3:$F$98,3)))</f>
        <v>24.00829428176705</v>
      </c>
      <c r="HF50" s="282">
        <f t="shared" si="82"/>
        <v>0</v>
      </c>
      <c r="HG50" s="200">
        <f t="shared" ref="HG50:JR50" si="2941">HG49</f>
        <v>67</v>
      </c>
      <c r="HH50" s="416">
        <f>IF($B50&lt;Main!$B$10,0,HLOOKUP(HG50,ReplacementRates!$A$3:$BE$59,ReplacementRates!$A49-5,1))*IF(Main!$B$30=1,Main!$B$31,(IF(OptimumBenefits!$B50&lt;20,Main!$B$31,IF(OptimumBenefits!$B50&lt;25,Main!$B$32,IF(OptimumBenefits!$B50&lt;30,Main!$B$33,Main!$B$34)))))*OptimumBenefits!$B50</f>
        <v>1.1520000000000001</v>
      </c>
      <c r="HI50" s="418">
        <f ca="1">HH50*IF($B50=Salary!$B50,Salary!$I50,"")</f>
        <v>144079.71096248421</v>
      </c>
      <c r="HJ50" s="419">
        <f ca="1">IF($B50&lt;Main!$B$10,0,(VLOOKUP(HG50,'Survival Probability'!$A$3:$F$98,6)/(1+Main!$B$5)^(OptimumBenefits!HG50-OptimumBenefits!$A50))*(VLOOKUP(HG50,'Survival Probability'!$A$3:$F$98,3)/VLOOKUP($A50,'Survival Probability'!$A$3:$F$98,3)))</f>
        <v>21.954628001360177</v>
      </c>
      <c r="HK50" s="282">
        <f t="shared" si="84"/>
        <v>0</v>
      </c>
      <c r="HL50" s="200">
        <f t="shared" ref="HL50:JW50" si="2942">HL49</f>
        <v>68</v>
      </c>
      <c r="HM50" s="416">
        <f>IF($B50&lt;Main!$B$10,0,HLOOKUP(HL50,ReplacementRates!$A$3:$BE$59,ReplacementRates!$A49-5,1))*IF(Main!$B$30=1,Main!$B$31,(IF(OptimumBenefits!$B50&lt;20,Main!$B$31,IF(OptimumBenefits!$B50&lt;25,Main!$B$32,IF(OptimumBenefits!$B50&lt;30,Main!$B$33,Main!$B$34)))))*OptimumBenefits!$B50</f>
        <v>1.1520000000000001</v>
      </c>
      <c r="HN50" s="418">
        <f ca="1">HM50*IF($B50=Salary!$B50,Salary!$I50,"")</f>
        <v>144079.71096248421</v>
      </c>
      <c r="HO50" s="419">
        <f ca="1">IF($B50&lt;Main!$B$10,0,(VLOOKUP(HL50,'Survival Probability'!$A$3:$F$98,6)/(1+Main!$B$5)^(OptimumBenefits!HL50-OptimumBenefits!$A50))*(VLOOKUP(HL50,'Survival Probability'!$A$3:$F$98,3)/VLOOKUP($A50,'Survival Probability'!$A$3:$F$98,3)))</f>
        <v>20.048611984970822</v>
      </c>
      <c r="HP50" s="282">
        <f t="shared" si="86"/>
        <v>0</v>
      </c>
      <c r="HQ50" s="200">
        <f t="shared" ref="HQ50:KB50" si="2943">HQ49</f>
        <v>69</v>
      </c>
      <c r="HR50" s="416">
        <f>IF($B50&lt;Main!$B$10,0,HLOOKUP(HQ50,ReplacementRates!$A$3:$BE$59,ReplacementRates!$A49-5,1))*IF(Main!$B$30=1,Main!$B$31,(IF(OptimumBenefits!$B50&lt;20,Main!$B$31,IF(OptimumBenefits!$B50&lt;25,Main!$B$32,IF(OptimumBenefits!$B50&lt;30,Main!$B$33,Main!$B$34)))))*OptimumBenefits!$B50</f>
        <v>1.1520000000000001</v>
      </c>
      <c r="HS50" s="418">
        <f ca="1">HR50*IF($B50=Salary!$B50,Salary!$I50,"")</f>
        <v>144079.71096248421</v>
      </c>
      <c r="HT50" s="419">
        <f ca="1">IF($B50&lt;Main!$B$10,0,(VLOOKUP(HQ50,'Survival Probability'!$A$3:$F$98,6)/(1+Main!$B$5)^(OptimumBenefits!HQ50-OptimumBenefits!$A50))*(VLOOKUP(HQ50,'Survival Probability'!$A$3:$F$98,3)/VLOOKUP($A50,'Survival Probability'!$A$3:$F$98,3)))</f>
        <v>18.280584843843815</v>
      </c>
      <c r="HU50" s="282">
        <f t="shared" si="88"/>
        <v>0</v>
      </c>
      <c r="HV50" s="200">
        <f t="shared" ref="HV50:KG50" si="2944">HV49</f>
        <v>70</v>
      </c>
      <c r="HW50" s="416">
        <f>IF($B50&lt;Main!$B$10,0,HLOOKUP(HV50,ReplacementRates!$A$3:$BE$59,ReplacementRates!$A49-5,1))*IF(Main!$B$30=1,Main!$B$31,(IF(OptimumBenefits!$B50&lt;20,Main!$B$31,IF(OptimumBenefits!$B50&lt;25,Main!$B$32,IF(OptimumBenefits!$B50&lt;30,Main!$B$33,Main!$B$34)))))*OptimumBenefits!$B50</f>
        <v>1.1520000000000001</v>
      </c>
      <c r="HX50" s="418">
        <f ca="1">HW50*IF($B50=Salary!$B50,Salary!$I50,"")</f>
        <v>144079.71096248421</v>
      </c>
      <c r="HY50" s="419">
        <f ca="1">IF($B50&lt;Main!$B$10,0,(VLOOKUP(HV50,'Survival Probability'!$A$3:$F$98,6)/(1+Main!$B$5)^(OptimumBenefits!HV50-OptimumBenefits!$A50))*(VLOOKUP(HV50,'Survival Probability'!$A$3:$F$98,3)/VLOOKUP($A50,'Survival Probability'!$A$3:$F$98,3)))</f>
        <v>16.641438044480775</v>
      </c>
      <c r="HZ50" s="282">
        <f t="shared" si="90"/>
        <v>0</v>
      </c>
      <c r="IA50" s="200">
        <f t="shared" ref="IA50:KL50" si="2945">IA49</f>
        <v>71</v>
      </c>
      <c r="IB50" s="416">
        <f>IF($B50&lt;Main!$B$10,0,HLOOKUP(IA50,ReplacementRates!$A$3:$BE$59,ReplacementRates!$A49-5,1))*IF(Main!$B$30=1,Main!$B$31,(IF(OptimumBenefits!$B50&lt;20,Main!$B$31,IF(OptimumBenefits!$B50&lt;25,Main!$B$32,IF(OptimumBenefits!$B50&lt;30,Main!$B$33,Main!$B$34)))))*OptimumBenefits!$B50</f>
        <v>1.1520000000000001</v>
      </c>
      <c r="IC50" s="418">
        <f ca="1">IB50*IF($B50=Salary!$B50,Salary!$I50,"")</f>
        <v>144079.71096248421</v>
      </c>
      <c r="ID50" s="419">
        <f ca="1">IF($B50&lt;Main!$B$10,0,(VLOOKUP(IA50,'Survival Probability'!$A$3:$F$98,6)/(1+Main!$B$5)^(OptimumBenefits!IA50-OptimumBenefits!$A50))*(VLOOKUP(IA50,'Survival Probability'!$A$3:$F$98,3)/VLOOKUP($A50,'Survival Probability'!$A$3:$F$98,3)))</f>
        <v>15.122597588124542</v>
      </c>
      <c r="IE50" s="282">
        <f t="shared" si="92"/>
        <v>0</v>
      </c>
      <c r="IF50" s="200">
        <f t="shared" ref="IF50:KP50" si="2946">IF49</f>
        <v>72</v>
      </c>
      <c r="IG50" s="416">
        <f>IF($B50&lt;Main!$B$10,0,HLOOKUP(IF50,ReplacementRates!$A$3:$BE$59,ReplacementRates!$A49-5,1))*IF(Main!$B$30=1,Main!$B$31,(IF(OptimumBenefits!$B50&lt;20,Main!$B$31,IF(OptimumBenefits!$B50&lt;25,Main!$B$32,IF(OptimumBenefits!$B50&lt;30,Main!$B$33,Main!$B$34)))))*OptimumBenefits!$B50</f>
        <v>1.1520000000000001</v>
      </c>
      <c r="IH50" s="418">
        <f ca="1">IG50*IF($B50=Salary!$B50,Salary!$I50,"")</f>
        <v>144079.71096248421</v>
      </c>
      <c r="II50" s="419">
        <f ca="1">IF($B50&lt;Main!$B$10,0,(VLOOKUP(IF50,'Survival Probability'!$A$3:$F$98,6)/(1+Main!$B$5)^(OptimumBenefits!IF50-OptimumBenefits!$A50))*(VLOOKUP(IF50,'Survival Probability'!$A$3:$F$98,3)/VLOOKUP($A50,'Survival Probability'!$A$3:$F$98,3)))</f>
        <v>13.715999564376229</v>
      </c>
      <c r="IJ50" s="282">
        <f t="shared" si="94"/>
        <v>0</v>
      </c>
      <c r="IK50" s="200">
        <f t="shared" ref="IK50:KP50" si="2947">IK49</f>
        <v>73</v>
      </c>
      <c r="IL50" s="416">
        <f>IF($B50&lt;Main!$B$10,0,HLOOKUP(IK50,ReplacementRates!$A$3:$BE$59,ReplacementRates!$A49-5,1))*IF(Main!$B$30=1,Main!$B$31,(IF(OptimumBenefits!$B50&lt;20,Main!$B$31,IF(OptimumBenefits!$B50&lt;25,Main!$B$32,IF(OptimumBenefits!$B50&lt;30,Main!$B$33,Main!$B$34)))))*OptimumBenefits!$B50</f>
        <v>1.1520000000000001</v>
      </c>
      <c r="IM50" s="418">
        <f ca="1">IL50*IF($B50=Salary!$B50,Salary!$I50,"")</f>
        <v>144079.71096248421</v>
      </c>
      <c r="IN50" s="419">
        <f ca="1">IF($B50&lt;Main!$B$10,0,(VLOOKUP(IK50,'Survival Probability'!$A$3:$F$98,6)/(1+Main!$B$5)^(OptimumBenefits!IK50-OptimumBenefits!$A50))*(VLOOKUP(IK50,'Survival Probability'!$A$3:$F$98,3)/VLOOKUP($A50,'Survival Probability'!$A$3:$F$98,3)))</f>
        <v>12.414720656999657</v>
      </c>
      <c r="IO50" s="282">
        <f t="shared" ca="1" si="96"/>
        <v>1788709.3639404927</v>
      </c>
      <c r="IP50" s="200">
        <f t="shared" ref="IP50:KP50" si="2948">IP49</f>
        <v>74</v>
      </c>
      <c r="IQ50" s="416">
        <f>IF($B50&lt;Main!$B$10,0,HLOOKUP(IP50,ReplacementRates!$A$3:$BE$59,ReplacementRates!$A49-5,1))*IF(Main!$B$30=1,Main!$B$31,(IF(OptimumBenefits!$B50&lt;20,Main!$B$31,IF(OptimumBenefits!$B50&lt;25,Main!$B$32,IF(OptimumBenefits!$B50&lt;30,Main!$B$33,Main!$B$34)))))*OptimumBenefits!$B50</f>
        <v>1.1520000000000001</v>
      </c>
      <c r="IR50" s="418">
        <f ca="1">IQ50*IF($B50=Salary!$B50,Salary!$I50,"")</f>
        <v>144079.71096248421</v>
      </c>
      <c r="IS50" s="419">
        <f ca="1">IF($B50&lt;Main!$B$10,0,(VLOOKUP(IP50,'Survival Probability'!$A$3:$F$98,6)/(1+Main!$B$5)^(OptimumBenefits!IP50-OptimumBenefits!$A50))*(VLOOKUP(IP50,'Survival Probability'!$A$3:$F$98,3)/VLOOKUP($A50,'Survival Probability'!$A$3:$F$98,3)))</f>
        <v>11.212888661099857</v>
      </c>
      <c r="IT50" s="282">
        <f t="shared" ca="1" si="98"/>
        <v>1615549.757345784</v>
      </c>
      <c r="IU50" s="200">
        <f t="shared" ref="IU50:KP50" si="2949">IU49</f>
        <v>75</v>
      </c>
      <c r="IV50" s="416">
        <f>IF($B50&lt;Main!$B$10,0,HLOOKUP(IU50,ReplacementRates!$A$3:$BE$59,ReplacementRates!$A49-5,1))*IF(Main!$B$30=1,Main!$B$31,(IF(OptimumBenefits!$B50&lt;20,Main!$B$31,IF(OptimumBenefits!$B50&lt;25,Main!$B$32,IF(OptimumBenefits!$B50&lt;30,Main!$B$33,Main!$B$34)))))*OptimumBenefits!$B50</f>
        <v>1.1520000000000001</v>
      </c>
      <c r="IW50" s="418">
        <f ca="1">IV50*IF($B50=Salary!$B50,Salary!$I50,"")</f>
        <v>144079.71096248421</v>
      </c>
      <c r="IX50" s="419">
        <f ca="1">IF($B50&lt;Main!$B$10,0,(VLOOKUP(IU50,'Survival Probability'!$A$3:$F$98,6)/(1+Main!$B$5)^(OptimumBenefits!IU50-OptimumBenefits!$A50))*(VLOOKUP(IU50,'Survival Probability'!$A$3:$F$98,3)/VLOOKUP($A50,'Survival Probability'!$A$3:$F$98,3)))</f>
        <v>10.104734816365367</v>
      </c>
      <c r="IY50" s="282">
        <f t="shared" ca="1" si="100"/>
        <v>1455887.271694473</v>
      </c>
      <c r="IZ50" s="200">
        <f t="shared" ref="IZ50:KP50" si="2950">IZ49</f>
        <v>76</v>
      </c>
      <c r="JA50" s="416">
        <f>IF($B50&lt;Main!$B$10,0,HLOOKUP(IZ50,ReplacementRates!$A$3:$BE$59,ReplacementRates!$A49-5,1))*IF(Main!$B$30=1,Main!$B$31,(IF(OptimumBenefits!$B50&lt;20,Main!$B$31,IF(OptimumBenefits!$B50&lt;25,Main!$B$32,IF(OptimumBenefits!$B50&lt;30,Main!$B$33,Main!$B$34)))))*OptimumBenefits!$B50</f>
        <v>1.1520000000000001</v>
      </c>
      <c r="JB50" s="418">
        <f ca="1">JA50*IF($B50=Salary!$B50,Salary!$I50,"")</f>
        <v>144079.71096248421</v>
      </c>
      <c r="JC50" s="419">
        <f ca="1">IF($B50&lt;Main!$B$10,0,(VLOOKUP(IZ50,'Survival Probability'!$A$3:$F$98,6)/(1+Main!$B$5)^(OptimumBenefits!IZ50-OptimumBenefits!$A50))*(VLOOKUP(IZ50,'Survival Probability'!$A$3:$F$98,3)/VLOOKUP($A50,'Survival Probability'!$A$3:$F$98,3)))</f>
        <v>9.0846231626963814</v>
      </c>
      <c r="JD50" s="282">
        <f t="shared" ca="1" si="102"/>
        <v>1308909.8794843839</v>
      </c>
      <c r="JE50" s="200">
        <f t="shared" ref="JE50:KP50" si="2951">JE49</f>
        <v>77</v>
      </c>
      <c r="JF50" s="416">
        <f>IF($B50&lt;Main!$B$10,0,HLOOKUP(JE50,ReplacementRates!$A$3:$BE$59,ReplacementRates!$A49-5,1))*IF(Main!$B$30=1,Main!$B$31,(IF(OptimumBenefits!$B50&lt;20,Main!$B$31,IF(OptimumBenefits!$B50&lt;25,Main!$B$32,IF(OptimumBenefits!$B50&lt;30,Main!$B$33,Main!$B$34)))))*OptimumBenefits!$B50</f>
        <v>1.1520000000000001</v>
      </c>
      <c r="JG50" s="418">
        <f ca="1">JF50*IF($B50=Salary!$B50,Salary!$I50,"")</f>
        <v>144079.71096248421</v>
      </c>
      <c r="JH50" s="419">
        <f ca="1">IF($B50&lt;Main!$B$10,0,(VLOOKUP(JE50,'Survival Probability'!$A$3:$F$98,6)/(1+Main!$B$5)^(OptimumBenefits!JE50-OptimumBenefits!$A50))*(VLOOKUP(JE50,'Survival Probability'!$A$3:$F$98,3)/VLOOKUP($A50,'Survival Probability'!$A$3:$F$98,3)))</f>
        <v>8.1470815981398843</v>
      </c>
      <c r="JI50" s="282">
        <f t="shared" ca="1" si="104"/>
        <v>1173829.1618477686</v>
      </c>
      <c r="JJ50" s="200">
        <f t="shared" ref="JJ50:KP50" si="2952">JJ49</f>
        <v>78</v>
      </c>
      <c r="JK50" s="416">
        <f>IF($B50&lt;Main!$B$10,0,HLOOKUP(JJ50,ReplacementRates!$A$3:$BE$59,ReplacementRates!$A49-5,1))*IF(Main!$B$30=1,Main!$B$31,(IF(OptimumBenefits!$B50&lt;20,Main!$B$31,IF(OptimumBenefits!$B50&lt;25,Main!$B$32,IF(OptimumBenefits!$B50&lt;30,Main!$B$33,Main!$B$34)))))*OptimumBenefits!$B50</f>
        <v>1.1520000000000001</v>
      </c>
      <c r="JL50" s="418">
        <f ca="1">JK50*IF($B50=Salary!$B50,Salary!$I50,"")</f>
        <v>144079.71096248421</v>
      </c>
      <c r="JM50" s="419">
        <f ca="1">IF($B50&lt;Main!$B$10,0,(VLOOKUP(JJ50,'Survival Probability'!$A$3:$F$98,6)/(1+Main!$B$5)^(OptimumBenefits!JJ50-OptimumBenefits!$A50))*(VLOOKUP(JJ50,'Survival Probability'!$A$3:$F$98,3)/VLOOKUP($A50,'Survival Probability'!$A$3:$F$98,3)))</f>
        <v>7.2869275508689757</v>
      </c>
      <c r="JN50" s="282">
        <f t="shared" ca="1" si="106"/>
        <v>1049898.4153337651</v>
      </c>
      <c r="JO50" s="200">
        <f t="shared" ref="JO50:KP50" si="2953">JO49</f>
        <v>79</v>
      </c>
      <c r="JP50" s="416">
        <f>IF($B50&lt;Main!$B$10,0,HLOOKUP(JO50,ReplacementRates!$A$3:$BE$59,ReplacementRates!$A49-5,1))*IF(Main!$B$30=1,Main!$B$31,(IF(OptimumBenefits!$B50&lt;20,Main!$B$31,IF(OptimumBenefits!$B50&lt;25,Main!$B$32,IF(OptimumBenefits!$B50&lt;30,Main!$B$33,Main!$B$34)))))*OptimumBenefits!$B50</f>
        <v>1.1520000000000001</v>
      </c>
      <c r="JQ50" s="418">
        <f ca="1">JP50*IF($B50=Salary!$B50,Salary!$I50,"")</f>
        <v>144079.71096248421</v>
      </c>
      <c r="JR50" s="419">
        <f ca="1">IF($B50&lt;Main!$B$10,0,(VLOOKUP(JO50,'Survival Probability'!$A$3:$F$98,6)/(1+Main!$B$5)^(OptimumBenefits!JO50-OptimumBenefits!$A50))*(VLOOKUP(JO50,'Survival Probability'!$A$3:$F$98,3)/VLOOKUP($A50,'Survival Probability'!$A$3:$F$98,3)))</f>
        <v>6.4991128325503666</v>
      </c>
      <c r="JS50" s="282">
        <f t="shared" ca="1" si="108"/>
        <v>936390.29842642893</v>
      </c>
      <c r="JT50" s="200">
        <f t="shared" ref="JT50:KP50" si="2954">JT49</f>
        <v>80</v>
      </c>
      <c r="JU50" s="416">
        <f>IF($B50&lt;Main!$B$10,0,HLOOKUP(JT50,ReplacementRates!$A$3:$BE$59,ReplacementRates!$A49-5,1))*IF(Main!$B$30=1,Main!$B$31,(IF(OptimumBenefits!$B50&lt;20,Main!$B$31,IF(OptimumBenefits!$B50&lt;25,Main!$B$32,IF(OptimumBenefits!$B50&lt;30,Main!$B$33,Main!$B$34)))))*OptimumBenefits!$B50</f>
        <v>1.1520000000000001</v>
      </c>
      <c r="JV50" s="418">
        <f ca="1">JU50*IF($B50=Salary!$B50,Salary!$I50,"")</f>
        <v>144079.71096248421</v>
      </c>
      <c r="JW50" s="419">
        <f ca="1">IF($B50&lt;Main!$B$10,0,(VLOOKUP(JT50,'Survival Probability'!$A$3:$F$98,6)/(1+Main!$B$5)^(OptimumBenefits!JT50-OptimumBenefits!$A50))*(VLOOKUP(JT50,'Survival Probability'!$A$3:$F$98,3)/VLOOKUP($A50,'Survival Probability'!$A$3:$F$98,3)))</f>
        <v>5.7786683245220871</v>
      </c>
      <c r="JX50" s="282">
        <f t="shared" ca="1" si="110"/>
        <v>832588.86194520525</v>
      </c>
      <c r="JY50" s="200">
        <f t="shared" ref="JY50:KP50" si="2955">JY49</f>
        <v>81</v>
      </c>
      <c r="JZ50" s="416">
        <f>IF($B50&lt;Main!$B$10,0,HLOOKUP(JY50,ReplacementRates!$A$3:$BE$59,ReplacementRates!$A49-5,1))*IF(Main!$B$30=1,Main!$B$31,(IF(OptimumBenefits!$B50&lt;20,Main!$B$31,IF(OptimumBenefits!$B50&lt;25,Main!$B$32,IF(OptimumBenefits!$B50&lt;30,Main!$B$33,Main!$B$34)))))*OptimumBenefits!$B50</f>
        <v>1.1520000000000001</v>
      </c>
      <c r="KA50" s="418">
        <f ca="1">JZ50*IF($B50=Salary!$B50,Salary!$I50,"")</f>
        <v>144079.71096248421</v>
      </c>
      <c r="KB50" s="419">
        <f ca="1">IF($B50&lt;Main!$B$10,0,(VLOOKUP(JY50,'Survival Probability'!$A$3:$F$98,6)/(1+Main!$B$5)^(OptimumBenefits!JY50-OptimumBenefits!$A50))*(VLOOKUP(JY50,'Survival Probability'!$A$3:$F$98,3)/VLOOKUP($A50,'Survival Probability'!$A$3:$F$98,3)))</f>
        <v>5.120964247585297</v>
      </c>
      <c r="KC50" s="282">
        <f t="shared" ca="1" si="112"/>
        <v>737827.04864130507</v>
      </c>
      <c r="KD50" s="200">
        <f t="shared" ref="KD50:KP50" si="2956">KD49</f>
        <v>82</v>
      </c>
      <c r="KE50" s="416">
        <f>IF($B50&lt;Main!$B$10,0,HLOOKUP(KD50,ReplacementRates!$A$3:$BE$59,ReplacementRates!$A49-5,1))*IF(Main!$B$30=1,Main!$B$31,(IF(OptimumBenefits!$B50&lt;20,Main!$B$31,IF(OptimumBenefits!$B50&lt;25,Main!$B$32,IF(OptimumBenefits!$B50&lt;30,Main!$B$33,Main!$B$34)))))*OptimumBenefits!$B50</f>
        <v>1.1520000000000001</v>
      </c>
      <c r="KF50" s="418">
        <f ca="1">KE50*IF($B50=Salary!$B50,Salary!$I50,"")</f>
        <v>144079.71096248421</v>
      </c>
      <c r="KG50" s="419">
        <f ca="1">IF($B50&lt;Main!$B$10,0,(VLOOKUP(KD50,'Survival Probability'!$A$3:$F$98,6)/(1+Main!$B$5)^(OptimumBenefits!KD50-OptimumBenefits!$A50))*(VLOOKUP(KD50,'Survival Probability'!$A$3:$F$98,3)/VLOOKUP($A50,'Survival Probability'!$A$3:$F$98,3)))</f>
        <v>4.5216901578760229</v>
      </c>
      <c r="KH50" s="282">
        <f t="shared" ca="1" si="114"/>
        <v>651483.81100868701</v>
      </c>
      <c r="KI50" s="200">
        <f t="shared" ref="KI50:KP50" si="2957">KI49</f>
        <v>83</v>
      </c>
      <c r="KJ50" s="416">
        <f>IF($B50&lt;Main!$B$10,0,HLOOKUP(KI50,ReplacementRates!$A$3:$BE$59,ReplacementRates!$A49-5,1))*IF(Main!$B$30=1,Main!$B$31,(IF(OptimumBenefits!$B50&lt;20,Main!$B$31,IF(OptimumBenefits!$B50&lt;25,Main!$B$32,IF(OptimumBenefits!$B50&lt;30,Main!$B$33,Main!$B$34)))))*OptimumBenefits!$B50</f>
        <v>1.1520000000000001</v>
      </c>
      <c r="KK50" s="418">
        <f ca="1">KJ50*IF($B50=Salary!$B50,Salary!$I50,"")</f>
        <v>144079.71096248421</v>
      </c>
      <c r="KL50" s="419">
        <f ca="1">IF($B50&lt;Main!$B$10,0,(VLOOKUP(KI50,'Survival Probability'!$A$3:$F$98,6)/(1+Main!$B$5)^(OptimumBenefits!KI50-OptimumBenefits!$A50))*(VLOOKUP(KI50,'Survival Probability'!$A$3:$F$98,3)/VLOOKUP($A50,'Survival Probability'!$A$3:$F$98,3)))</f>
        <v>3.976830376216717</v>
      </c>
      <c r="KM50" s="282">
        <f t="shared" ca="1" si="116"/>
        <v>572980.57115213189</v>
      </c>
      <c r="KN50" s="200">
        <f t="shared" ref="KN50:KP50" si="2958">KN49</f>
        <v>84</v>
      </c>
      <c r="KO50" s="416">
        <f>IF($B50&lt;Main!$B$10,0,HLOOKUP(KN50,ReplacementRates!$A$3:$BE$59,ReplacementRates!$A49-5,1))*IF(Main!$B$30=1,Main!$B$31,(IF(OptimumBenefits!$B50&lt;20,Main!$B$31,IF(OptimumBenefits!$B50&lt;25,Main!$B$32,IF(OptimumBenefits!$B50&lt;30,Main!$B$33,Main!$B$34)))))*OptimumBenefits!$B50</f>
        <v>1.1520000000000001</v>
      </c>
      <c r="KP50" s="418">
        <f ca="1">KO50*IF($B50=Salary!$B50,Salary!$I50,"")</f>
        <v>144079.71096248421</v>
      </c>
    </row>
    <row r="51" spans="1:16384">
      <c r="A51" s="205">
        <f t="shared" si="178"/>
        <v>74</v>
      </c>
      <c r="B51" s="205">
        <v>49</v>
      </c>
      <c r="C51" s="205">
        <f t="shared" ca="1" si="2249"/>
        <v>74</v>
      </c>
      <c r="D51" s="271">
        <f t="shared" ca="1" si="536"/>
        <v>1833899.1758896804</v>
      </c>
      <c r="E51" s="201">
        <f t="shared" si="179"/>
        <v>25</v>
      </c>
      <c r="F51" s="416">
        <f>IF($B51&lt;Main!$B$10,0,HLOOKUP(E51,ReplacementRates!$A$3:$BE$59,ReplacementRates!$A50-5,1))*IF(Main!$B$30=1,Main!$B$31,(IF(OptimumBenefits!$B51&lt;20,Main!$B$31,IF(OptimumBenefits!$B51&lt;25,Main!$B$32,IF(OptimumBenefits!$B51&lt;30,Main!$B$33,Main!$B$34)))))*OptimumBenefits!$B51</f>
        <v>1.1759999999999999</v>
      </c>
      <c r="G51" s="418">
        <f ca="1">F51*IF($B51=Salary!$B51,Salary!$I51,"")</f>
        <v>151493.81275576205</v>
      </c>
      <c r="H51" s="419">
        <f ca="1">IF($B51&lt;Main!$B$10,0,(VLOOKUP(E51,'Survival Probability'!$A$3:$F$98,6)/(1+Main!$B$5)^(OptimumBenefits!E51-OptimumBenefits!$A51))*(VLOOKUP(E51,'Survival Probability'!$A$3:$F$98,3)/VLOOKUP($A51,'Survival Probability'!$A$3:$F$98,3)))</f>
        <v>29.832917437956997</v>
      </c>
      <c r="I51" s="282">
        <f t="shared" si="2309"/>
        <v>0</v>
      </c>
      <c r="J51" s="200">
        <f t="shared" ref="J51:N51" si="2959">J50</f>
        <v>26</v>
      </c>
      <c r="K51" s="416">
        <f>IF($B51&lt;Main!$B$10,0,HLOOKUP(J51,ReplacementRates!$A$3:$BE$59,ReplacementRates!$A50-5,1))*IF(Main!$B$30=1,Main!$B$31,(IF(OptimumBenefits!$B51&lt;20,Main!$B$31,IF(OptimumBenefits!$B51&lt;25,Main!$B$32,IF(OptimumBenefits!$B51&lt;30,Main!$B$33,Main!$B$34)))))*OptimumBenefits!$B51</f>
        <v>1.1759999999999999</v>
      </c>
      <c r="L51" s="418">
        <f ca="1">K51*IF($B51=Salary!$B51,Salary!$I51,"")</f>
        <v>151493.81275576205</v>
      </c>
      <c r="M51" s="419">
        <f ca="1">IF($B51&lt;Main!$B$10,0,(VLOOKUP(J51,'Survival Probability'!$A$3:$F$98,6)/(1+Main!$B$5)^(OptimumBenefits!J51-OptimumBenefits!$A51))*(VLOOKUP(J51,'Survival Probability'!$A$3:$F$98,3)/VLOOKUP($A51,'Survival Probability'!$A$3:$F$98,3)))</f>
        <v>27.87629997526847</v>
      </c>
      <c r="N51" s="282">
        <f t="shared" si="2"/>
        <v>0</v>
      </c>
      <c r="O51" s="200">
        <f t="shared" ref="O51:BZ51" si="2960">O50</f>
        <v>27</v>
      </c>
      <c r="P51" s="416">
        <f>IF($B51&lt;Main!$B$10,0,HLOOKUP(O51,ReplacementRates!$A$3:$BE$59,ReplacementRates!$A50-5,1))*IF(Main!$B$30=1,Main!$B$31,(IF(OptimumBenefits!$B51&lt;20,Main!$B$31,IF(OptimumBenefits!$B51&lt;25,Main!$B$32,IF(OptimumBenefits!$B51&lt;30,Main!$B$33,Main!$B$34)))))*OptimumBenefits!$B51</f>
        <v>1.1759999999999999</v>
      </c>
      <c r="Q51" s="418">
        <f ca="1">P51*IF($B51=Salary!$B51,Salary!$I51,"")</f>
        <v>151493.81275576205</v>
      </c>
      <c r="R51" s="419">
        <f ca="1">IF($B51&lt;Main!$B$10,0,(VLOOKUP(O51,'Survival Probability'!$A$3:$F$98,6)/(1+Main!$B$5)^(OptimumBenefits!O51-OptimumBenefits!$A51))*(VLOOKUP(O51,'Survival Probability'!$A$3:$F$98,3)/VLOOKUP($A51,'Survival Probability'!$A$3:$F$98,3)))</f>
        <v>26.047632566972215</v>
      </c>
      <c r="S51" s="282">
        <f t="shared" si="4"/>
        <v>0</v>
      </c>
      <c r="T51" s="200">
        <f t="shared" ref="T51:CE51" si="2961">T50</f>
        <v>28</v>
      </c>
      <c r="U51" s="416">
        <f>IF($B51&lt;Main!$B$10,0,HLOOKUP(T51,ReplacementRates!$A$3:$BE$59,ReplacementRates!$A50-5,1))*IF(Main!$B$30=1,Main!$B$31,(IF(OptimumBenefits!$B51&lt;20,Main!$B$31,IF(OptimumBenefits!$B51&lt;25,Main!$B$32,IF(OptimumBenefits!$B51&lt;30,Main!$B$33,Main!$B$34)))))*OptimumBenefits!$B51</f>
        <v>1.1759999999999999</v>
      </c>
      <c r="V51" s="418">
        <f ca="1">U51*IF($B51=Salary!$B51,Salary!$I51,"")</f>
        <v>151493.81275576205</v>
      </c>
      <c r="W51" s="419">
        <f ca="1">IF($B51&lt;Main!$B$10,0,(VLOOKUP(T51,'Survival Probability'!$A$3:$F$98,6)/(1+Main!$B$5)^(OptimumBenefits!T51-OptimumBenefits!$A51))*(VLOOKUP(T51,'Survival Probability'!$A$3:$F$98,3)/VLOOKUP($A51,'Survival Probability'!$A$3:$F$98,3)))</f>
        <v>24.33856502138531</v>
      </c>
      <c r="X51" s="282">
        <f t="shared" si="6"/>
        <v>0</v>
      </c>
      <c r="Y51" s="200">
        <f t="shared" ref="Y51:CJ51" si="2962">Y50</f>
        <v>29</v>
      </c>
      <c r="Z51" s="416">
        <f>IF($B51&lt;Main!$B$10,0,HLOOKUP(Y51,ReplacementRates!$A$3:$BE$59,ReplacementRates!$A50-5,1))*IF(Main!$B$30=1,Main!$B$31,(IF(OptimumBenefits!$B51&lt;20,Main!$B$31,IF(OptimumBenefits!$B51&lt;25,Main!$B$32,IF(OptimumBenefits!$B51&lt;30,Main!$B$33,Main!$B$34)))))*OptimumBenefits!$B51</f>
        <v>1.1759999999999999</v>
      </c>
      <c r="AA51" s="418">
        <f ca="1">Z51*IF($B51=Salary!$B51,Salary!$I51,"")</f>
        <v>151493.81275576205</v>
      </c>
      <c r="AB51" s="419">
        <f ca="1">IF($B51&lt;Main!$B$10,0,(VLOOKUP(Y51,'Survival Probability'!$A$3:$F$98,6)/(1+Main!$B$5)^(OptimumBenefits!Y51-OptimumBenefits!$A51))*(VLOOKUP(Y51,'Survival Probability'!$A$3:$F$98,3)/VLOOKUP($A51,'Survival Probability'!$A$3:$F$98,3)))</f>
        <v>22.741293662175892</v>
      </c>
      <c r="AC51" s="282">
        <f t="shared" si="8"/>
        <v>0</v>
      </c>
      <c r="AD51" s="200">
        <f t="shared" ref="AD51:CO51" si="2963">AD50</f>
        <v>30</v>
      </c>
      <c r="AE51" s="416">
        <f>IF($B51&lt;Main!$B$10,0,HLOOKUP(AD51,ReplacementRates!$A$3:$BE$59,ReplacementRates!$A50-5,1))*IF(Main!$B$30=1,Main!$B$31,(IF(OptimumBenefits!$B51&lt;20,Main!$B$31,IF(OptimumBenefits!$B51&lt;25,Main!$B$32,IF(OptimumBenefits!$B51&lt;30,Main!$B$33,Main!$B$34)))))*OptimumBenefits!$B51</f>
        <v>1.1759999999999999</v>
      </c>
      <c r="AF51" s="418">
        <f ca="1">AE51*IF($B51=Salary!$B51,Salary!$I51,"")</f>
        <v>151493.81275576205</v>
      </c>
      <c r="AG51" s="419">
        <f ca="1">IF($B51&lt;Main!$B$10,0,(VLOOKUP(AD51,'Survival Probability'!$A$3:$F$98,6)/(1+Main!$B$5)^(OptimumBenefits!AD51-OptimumBenefits!$A51))*(VLOOKUP(AD51,'Survival Probability'!$A$3:$F$98,3)/VLOOKUP($A51,'Survival Probability'!$A$3:$F$98,3)))</f>
        <v>21.248526070685312</v>
      </c>
      <c r="AH51" s="282">
        <f t="shared" si="10"/>
        <v>0</v>
      </c>
      <c r="AI51" s="200">
        <f t="shared" ref="AI51:CT51" si="2964">AI50</f>
        <v>31</v>
      </c>
      <c r="AJ51" s="416">
        <f>IF($B51&lt;Main!$B$10,0,HLOOKUP(AI51,ReplacementRates!$A$3:$BE$59,ReplacementRates!$A50-5,1))*IF(Main!$B$30=1,Main!$B$31,(IF(OptimumBenefits!$B51&lt;20,Main!$B$31,IF(OptimumBenefits!$B51&lt;25,Main!$B$32,IF(OptimumBenefits!$B51&lt;30,Main!$B$33,Main!$B$34)))))*OptimumBenefits!$B51</f>
        <v>1.1759999999999999</v>
      </c>
      <c r="AK51" s="418">
        <f ca="1">AJ51*IF($B51=Salary!$B51,Salary!$I51,"")</f>
        <v>151493.81275576205</v>
      </c>
      <c r="AL51" s="419">
        <f ca="1">IF($B51&lt;Main!$B$10,0,(VLOOKUP(AI51,'Survival Probability'!$A$3:$F$98,6)/(1+Main!$B$5)^(OptimumBenefits!AI51-OptimumBenefits!$A51))*(VLOOKUP(AI51,'Survival Probability'!$A$3:$F$98,3)/VLOOKUP($A51,'Survival Probability'!$A$3:$F$98,3)))</f>
        <v>19.853449131047885</v>
      </c>
      <c r="AM51" s="282">
        <f t="shared" si="12"/>
        <v>0</v>
      </c>
      <c r="AN51" s="200">
        <f t="shared" ref="AN51:CY51" si="2965">AN50</f>
        <v>32</v>
      </c>
      <c r="AO51" s="416">
        <f>IF($B51&lt;Main!$B$10,0,HLOOKUP(AN51,ReplacementRates!$A$3:$BE$59,ReplacementRates!$A50-5,1))*IF(Main!$B$30=1,Main!$B$31,(IF(OptimumBenefits!$B51&lt;20,Main!$B$31,IF(OptimumBenefits!$B51&lt;25,Main!$B$32,IF(OptimumBenefits!$B51&lt;30,Main!$B$33,Main!$B$34)))))*OptimumBenefits!$B51</f>
        <v>1.1759999999999999</v>
      </c>
      <c r="AP51" s="418">
        <f ca="1">AO51*IF($B51=Salary!$B51,Salary!$I51,"")</f>
        <v>151493.81275576205</v>
      </c>
      <c r="AQ51" s="419">
        <f ca="1">IF($B51&lt;Main!$B$10,0,(VLOOKUP(AN51,'Survival Probability'!$A$3:$F$98,6)/(1+Main!$B$5)^(OptimumBenefits!AN51-OptimumBenefits!$A51))*(VLOOKUP(AN51,'Survival Probability'!$A$3:$F$98,3)/VLOOKUP($A51,'Survival Probability'!$A$3:$F$98,3)))</f>
        <v>18.549591968753543</v>
      </c>
      <c r="AR51" s="282">
        <f t="shared" si="14"/>
        <v>0</v>
      </c>
      <c r="AS51" s="200">
        <f t="shared" ref="AS51:DD51" si="2966">AS50</f>
        <v>33</v>
      </c>
      <c r="AT51" s="416">
        <f>IF($B51&lt;Main!$B$10,0,HLOOKUP(AS51,ReplacementRates!$A$3:$BE$59,ReplacementRates!$A50-5,1))*IF(Main!$B$30=1,Main!$B$31,(IF(OptimumBenefits!$B51&lt;20,Main!$B$31,IF(OptimumBenefits!$B51&lt;25,Main!$B$32,IF(OptimumBenefits!$B51&lt;30,Main!$B$33,Main!$B$34)))))*OptimumBenefits!$B51</f>
        <v>1.1759999999999999</v>
      </c>
      <c r="AU51" s="418">
        <f ca="1">AT51*IF($B51=Salary!$B51,Salary!$I51,"")</f>
        <v>151493.81275576205</v>
      </c>
      <c r="AV51" s="419">
        <f ca="1">IF($B51&lt;Main!$B$10,0,(VLOOKUP(AS51,'Survival Probability'!$A$3:$F$98,6)/(1+Main!$B$5)^(OptimumBenefits!AS51-OptimumBenefits!$A51))*(VLOOKUP(AS51,'Survival Probability'!$A$3:$F$98,3)/VLOOKUP($A51,'Survival Probability'!$A$3:$F$98,3)))</f>
        <v>17.331027727022533</v>
      </c>
      <c r="AW51" s="282">
        <f t="shared" si="16"/>
        <v>0</v>
      </c>
      <c r="AX51" s="200">
        <f t="shared" ref="AX51:DI51" si="2967">AX50</f>
        <v>34</v>
      </c>
      <c r="AY51" s="416">
        <f>IF($B51&lt;Main!$B$10,0,HLOOKUP(AX51,ReplacementRates!$A$3:$BE$59,ReplacementRates!$A50-5,1))*IF(Main!$B$30=1,Main!$B$31,(IF(OptimumBenefits!$B51&lt;20,Main!$B$31,IF(OptimumBenefits!$B51&lt;25,Main!$B$32,IF(OptimumBenefits!$B51&lt;30,Main!$B$33,Main!$B$34)))))*OptimumBenefits!$B51</f>
        <v>1.1759999999999999</v>
      </c>
      <c r="AZ51" s="418">
        <f ca="1">AY51*IF($B51=Salary!$B51,Salary!$I51,"")</f>
        <v>151493.81275576205</v>
      </c>
      <c r="BA51" s="419">
        <f ca="1">IF($B51&lt;Main!$B$10,0,(VLOOKUP(AX51,'Survival Probability'!$A$3:$F$98,6)/(1+Main!$B$5)^(OptimumBenefits!AX51-OptimumBenefits!$A51))*(VLOOKUP(AX51,'Survival Probability'!$A$3:$F$98,3)/VLOOKUP($A51,'Survival Probability'!$A$3:$F$98,3)))</f>
        <v>16.192213285507925</v>
      </c>
      <c r="BB51" s="282">
        <f t="shared" si="18"/>
        <v>0</v>
      </c>
      <c r="BC51" s="200">
        <f t="shared" ref="BC51:DN51" si="2968">BC50</f>
        <v>35</v>
      </c>
      <c r="BD51" s="416">
        <f>IF($B51&lt;Main!$B$10,0,HLOOKUP(BC51,ReplacementRates!$A$3:$BE$59,ReplacementRates!$A50-5,1))*IF(Main!$B$30=1,Main!$B$31,(IF(OptimumBenefits!$B51&lt;20,Main!$B$31,IF(OptimumBenefits!$B51&lt;25,Main!$B$32,IF(OptimumBenefits!$B51&lt;30,Main!$B$33,Main!$B$34)))))*OptimumBenefits!$B51</f>
        <v>1.1759999999999999</v>
      </c>
      <c r="BE51" s="418">
        <f ca="1">BD51*IF($B51=Salary!$B51,Salary!$I51,"")</f>
        <v>151493.81275576205</v>
      </c>
      <c r="BF51" s="419">
        <f ca="1">IF($B51&lt;Main!$B$10,0,(VLOOKUP(BC51,'Survival Probability'!$A$3:$F$98,6)/(1+Main!$B$5)^(OptimumBenefits!BC51-OptimumBenefits!$A51))*(VLOOKUP(BC51,'Survival Probability'!$A$3:$F$98,3)/VLOOKUP($A51,'Survival Probability'!$A$3:$F$98,3)))</f>
        <v>15.127973437389279</v>
      </c>
      <c r="BG51" s="282">
        <f t="shared" si="20"/>
        <v>0</v>
      </c>
      <c r="BH51" s="200">
        <f t="shared" ref="BH51:DS51" si="2969">BH50</f>
        <v>36</v>
      </c>
      <c r="BI51" s="416">
        <f>IF($B51&lt;Main!$B$10,0,HLOOKUP(BH51,ReplacementRates!$A$3:$BE$59,ReplacementRates!$A50-5,1))*IF(Main!$B$30=1,Main!$B$31,(IF(OptimumBenefits!$B51&lt;20,Main!$B$31,IF(OptimumBenefits!$B51&lt;25,Main!$B$32,IF(OptimumBenefits!$B51&lt;30,Main!$B$33,Main!$B$34)))))*OptimumBenefits!$B51</f>
        <v>1.1759999999999999</v>
      </c>
      <c r="BJ51" s="418">
        <f ca="1">BI51*IF($B51=Salary!$B51,Salary!$I51,"")</f>
        <v>151493.81275576205</v>
      </c>
      <c r="BK51" s="419">
        <f ca="1">IF($B51&lt;Main!$B$10,0,(VLOOKUP(BH51,'Survival Probability'!$A$3:$F$98,6)/(1+Main!$B$5)^(OptimumBenefits!BH51-OptimumBenefits!$A51))*(VLOOKUP(BH51,'Survival Probability'!$A$3:$F$98,3)/VLOOKUP($A51,'Survival Probability'!$A$3:$F$98,3)))</f>
        <v>14.133467936593609</v>
      </c>
      <c r="BL51" s="282">
        <f t="shared" si="22"/>
        <v>0</v>
      </c>
      <c r="BM51" s="200">
        <f t="shared" ref="BM51:DX51" si="2970">BM50</f>
        <v>37</v>
      </c>
      <c r="BN51" s="416">
        <f>IF($B51&lt;Main!$B$10,0,HLOOKUP(BM51,ReplacementRates!$A$3:$BE$59,ReplacementRates!$A50-5,1))*IF(Main!$B$30=1,Main!$B$31,(IF(OptimumBenefits!$B51&lt;20,Main!$B$31,IF(OptimumBenefits!$B51&lt;25,Main!$B$32,IF(OptimumBenefits!$B51&lt;30,Main!$B$33,Main!$B$34)))))*OptimumBenefits!$B51</f>
        <v>1.1759999999999999</v>
      </c>
      <c r="BO51" s="418">
        <f ca="1">BN51*IF($B51=Salary!$B51,Salary!$I51,"")</f>
        <v>151493.81275576205</v>
      </c>
      <c r="BP51" s="419">
        <f ca="1">IF($B51&lt;Main!$B$10,0,(VLOOKUP(BM51,'Survival Probability'!$A$3:$F$98,6)/(1+Main!$B$5)^(OptimumBenefits!BM51-OptimumBenefits!$A51))*(VLOOKUP(BM51,'Survival Probability'!$A$3:$F$98,3)/VLOOKUP($A51,'Survival Probability'!$A$3:$F$98,3)))</f>
        <v>13.20402908645022</v>
      </c>
      <c r="BQ51" s="282">
        <f t="shared" si="24"/>
        <v>0</v>
      </c>
      <c r="BR51" s="200">
        <f t="shared" ref="BR51:EC51" si="2971">BR50</f>
        <v>38</v>
      </c>
      <c r="BS51" s="416">
        <f>IF($B51&lt;Main!$B$10,0,HLOOKUP(BR51,ReplacementRates!$A$3:$BE$59,ReplacementRates!$A50-5,1))*IF(Main!$B$30=1,Main!$B$31,(IF(OptimumBenefits!$B51&lt;20,Main!$B$31,IF(OptimumBenefits!$B51&lt;25,Main!$B$32,IF(OptimumBenefits!$B51&lt;30,Main!$B$33,Main!$B$34)))))*OptimumBenefits!$B51</f>
        <v>1.1759999999999999</v>
      </c>
      <c r="BT51" s="418">
        <f ca="1">BS51*IF($B51=Salary!$B51,Salary!$I51,"")</f>
        <v>151493.81275576205</v>
      </c>
      <c r="BU51" s="419">
        <f ca="1">IF($B51&lt;Main!$B$10,0,(VLOOKUP(BR51,'Survival Probability'!$A$3:$F$98,6)/(1+Main!$B$5)^(OptimumBenefits!BR51-OptimumBenefits!$A51))*(VLOOKUP(BR51,'Survival Probability'!$A$3:$F$98,3)/VLOOKUP($A51,'Survival Probability'!$A$3:$F$98,3)))</f>
        <v>12.335455636172799</v>
      </c>
      <c r="BV51" s="282">
        <f t="shared" si="26"/>
        <v>0</v>
      </c>
      <c r="BW51" s="200">
        <f t="shared" ref="BW51:EH51" si="2972">BW50</f>
        <v>39</v>
      </c>
      <c r="BX51" s="416">
        <f>IF($B51&lt;Main!$B$10,0,HLOOKUP(BW51,ReplacementRates!$A$3:$BE$59,ReplacementRates!$A50-5,1))*IF(Main!$B$30=1,Main!$B$31,(IF(OptimumBenefits!$B51&lt;20,Main!$B$31,IF(OptimumBenefits!$B51&lt;25,Main!$B$32,IF(OptimumBenefits!$B51&lt;30,Main!$B$33,Main!$B$34)))))*OptimumBenefits!$B51</f>
        <v>1.1759999999999999</v>
      </c>
      <c r="BY51" s="418">
        <f ca="1">BX51*IF($B51=Salary!$B51,Salary!$I51,"")</f>
        <v>151493.81275576205</v>
      </c>
      <c r="BZ51" s="419">
        <f ca="1">IF($B51&lt;Main!$B$10,0,(VLOOKUP(BW51,'Survival Probability'!$A$3:$F$98,6)/(1+Main!$B$5)^(OptimumBenefits!BW51-OptimumBenefits!$A51))*(VLOOKUP(BW51,'Survival Probability'!$A$3:$F$98,3)/VLOOKUP($A51,'Survival Probability'!$A$3:$F$98,3)))</f>
        <v>11.523812143131972</v>
      </c>
      <c r="CA51" s="282">
        <f t="shared" si="28"/>
        <v>0</v>
      </c>
      <c r="CB51" s="200">
        <f t="shared" ref="CB51:EM51" si="2973">CB50</f>
        <v>40</v>
      </c>
      <c r="CC51" s="416">
        <f>IF($B51&lt;Main!$B$10,0,HLOOKUP(CB51,ReplacementRates!$A$3:$BE$59,ReplacementRates!$A50-5,1))*IF(Main!$B$30=1,Main!$B$31,(IF(OptimumBenefits!$B51&lt;20,Main!$B$31,IF(OptimumBenefits!$B51&lt;25,Main!$B$32,IF(OptimumBenefits!$B51&lt;30,Main!$B$33,Main!$B$34)))))*OptimumBenefits!$B51</f>
        <v>1.1759999999999999</v>
      </c>
      <c r="CD51" s="418">
        <f ca="1">CC51*IF($B51=Salary!$B51,Salary!$I51,"")</f>
        <v>151493.81275576205</v>
      </c>
      <c r="CE51" s="419">
        <f ca="1">IF($B51&lt;Main!$B$10,0,(VLOOKUP(CB51,'Survival Probability'!$A$3:$F$98,6)/(1+Main!$B$5)^(OptimumBenefits!CB51-OptimumBenefits!$A51))*(VLOOKUP(CB51,'Survival Probability'!$A$3:$F$98,3)/VLOOKUP($A51,'Survival Probability'!$A$3:$F$98,3)))</f>
        <v>10.765409046714881</v>
      </c>
      <c r="CF51" s="282">
        <f t="shared" si="30"/>
        <v>0</v>
      </c>
      <c r="CG51" s="200">
        <f t="shared" ref="CG51:ER51" si="2974">CG50</f>
        <v>41</v>
      </c>
      <c r="CH51" s="416">
        <f>IF($B51&lt;Main!$B$10,0,HLOOKUP(CG51,ReplacementRates!$A$3:$BE$59,ReplacementRates!$A50-5,1))*IF(Main!$B$30=1,Main!$B$31,(IF(OptimumBenefits!$B51&lt;20,Main!$B$31,IF(OptimumBenefits!$B51&lt;25,Main!$B$32,IF(OptimumBenefits!$B51&lt;30,Main!$B$33,Main!$B$34)))))*OptimumBenefits!$B51</f>
        <v>1.1759999999999999</v>
      </c>
      <c r="CI51" s="418">
        <f ca="1">CH51*IF($B51=Salary!$B51,Salary!$I51,"")</f>
        <v>151493.81275576205</v>
      </c>
      <c r="CJ51" s="419">
        <f ca="1">IF($B51&lt;Main!$B$10,0,(VLOOKUP(CG51,'Survival Probability'!$A$3:$F$98,6)/(1+Main!$B$5)^(OptimumBenefits!CG51-OptimumBenefits!$A51))*(VLOOKUP(CG51,'Survival Probability'!$A$3:$F$98,3)/VLOOKUP($A51,'Survival Probability'!$A$3:$F$98,3)))</f>
        <v>10.05679217731852</v>
      </c>
      <c r="CK51" s="282">
        <f t="shared" si="32"/>
        <v>0</v>
      </c>
      <c r="CL51" s="200">
        <f t="shared" ref="CL51:EW51" si="2975">CL50</f>
        <v>42</v>
      </c>
      <c r="CM51" s="416">
        <f>IF($B51&lt;Main!$B$10,0,HLOOKUP(CL51,ReplacementRates!$A$3:$BE$59,ReplacementRates!$A50-5,1))*IF(Main!$B$30=1,Main!$B$31,(IF(OptimumBenefits!$B51&lt;20,Main!$B$31,IF(OptimumBenefits!$B51&lt;25,Main!$B$32,IF(OptimumBenefits!$B51&lt;30,Main!$B$33,Main!$B$34)))))*OptimumBenefits!$B51</f>
        <v>1.1759999999999999</v>
      </c>
      <c r="CN51" s="418">
        <f ca="1">CM51*IF($B51=Salary!$B51,Salary!$I51,"")</f>
        <v>151493.81275576205</v>
      </c>
      <c r="CO51" s="419">
        <f ca="1">IF($B51&lt;Main!$B$10,0,(VLOOKUP(CL51,'Survival Probability'!$A$3:$F$98,6)/(1+Main!$B$5)^(OptimumBenefits!CL51-OptimumBenefits!$A51))*(VLOOKUP(CL51,'Survival Probability'!$A$3:$F$98,3)/VLOOKUP($A51,'Survival Probability'!$A$3:$F$98,3)))</f>
        <v>9.3944020847749314</v>
      </c>
      <c r="CP51" s="282">
        <f t="shared" si="34"/>
        <v>0</v>
      </c>
      <c r="CQ51" s="200">
        <f t="shared" ref="CQ51:FB51" si="2976">CQ50</f>
        <v>43</v>
      </c>
      <c r="CR51" s="416">
        <f>IF($B51&lt;Main!$B$10,0,HLOOKUP(CQ51,ReplacementRates!$A$3:$BE$59,ReplacementRates!$A50-5,1))*IF(Main!$B$30=1,Main!$B$31,(IF(OptimumBenefits!$B51&lt;20,Main!$B$31,IF(OptimumBenefits!$B51&lt;25,Main!$B$32,IF(OptimumBenefits!$B51&lt;30,Main!$B$33,Main!$B$34)))))*OptimumBenefits!$B51</f>
        <v>1.1759999999999999</v>
      </c>
      <c r="CS51" s="418">
        <f ca="1">CR51*IF($B51=Salary!$B51,Salary!$I51,"")</f>
        <v>151493.81275576205</v>
      </c>
      <c r="CT51" s="419">
        <f ca="1">IF($B51&lt;Main!$B$10,0,(VLOOKUP(CQ51,'Survival Probability'!$A$3:$F$98,6)/(1+Main!$B$5)^(OptimumBenefits!CQ51-OptimumBenefits!$A51))*(VLOOKUP(CQ51,'Survival Probability'!$A$3:$F$98,3)/VLOOKUP($A51,'Survival Probability'!$A$3:$F$98,3)))</f>
        <v>8.7752842187230122</v>
      </c>
      <c r="CU51" s="282">
        <f t="shared" si="36"/>
        <v>0</v>
      </c>
      <c r="CV51" s="200">
        <f t="shared" ref="CV51:FG51" si="2977">CV50</f>
        <v>44</v>
      </c>
      <c r="CW51" s="416">
        <f>IF($B51&lt;Main!$B$10,0,HLOOKUP(CV51,ReplacementRates!$A$3:$BE$59,ReplacementRates!$A50-5,1))*IF(Main!$B$30=1,Main!$B$31,(IF(OptimumBenefits!$B51&lt;20,Main!$B$31,IF(OptimumBenefits!$B51&lt;25,Main!$B$32,IF(OptimumBenefits!$B51&lt;30,Main!$B$33,Main!$B$34)))))*OptimumBenefits!$B51</f>
        <v>1.1759999999999999</v>
      </c>
      <c r="CX51" s="418">
        <f ca="1">CW51*IF($B51=Salary!$B51,Salary!$I51,"")</f>
        <v>151493.81275576205</v>
      </c>
      <c r="CY51" s="419">
        <f ca="1">IF($B51&lt;Main!$B$10,0,(VLOOKUP(CV51,'Survival Probability'!$A$3:$F$98,6)/(1+Main!$B$5)^(OptimumBenefits!CV51-OptimumBenefits!$A51))*(VLOOKUP(CV51,'Survival Probability'!$A$3:$F$98,3)/VLOOKUP($A51,'Survival Probability'!$A$3:$F$98,3)))</f>
        <v>8.1966601633709288</v>
      </c>
      <c r="CZ51" s="282">
        <f t="shared" si="38"/>
        <v>0</v>
      </c>
      <c r="DA51" s="200">
        <f t="shared" ref="DA51:FL51" si="2978">DA50</f>
        <v>45</v>
      </c>
      <c r="DB51" s="416">
        <f>IF($B51&lt;Main!$B$10,0,HLOOKUP(DA51,ReplacementRates!$A$3:$BE$59,ReplacementRates!$A50-5,1))*IF(Main!$B$30=1,Main!$B$31,(IF(OptimumBenefits!$B51&lt;20,Main!$B$31,IF(OptimumBenefits!$B51&lt;25,Main!$B$32,IF(OptimumBenefits!$B51&lt;30,Main!$B$33,Main!$B$34)))))*OptimumBenefits!$B51</f>
        <v>1.1759999999999999</v>
      </c>
      <c r="DC51" s="418">
        <f ca="1">DB51*IF($B51=Salary!$B51,Salary!$I51,"")</f>
        <v>151493.81275576205</v>
      </c>
      <c r="DD51" s="419">
        <f ca="1">IF($B51&lt;Main!$B$10,0,(VLOOKUP(DA51,'Survival Probability'!$A$3:$F$98,6)/(1+Main!$B$5)^(OptimumBenefits!DA51-OptimumBenefits!$A51))*(VLOOKUP(DA51,'Survival Probability'!$A$3:$F$98,3)/VLOOKUP($A51,'Survival Probability'!$A$3:$F$98,3)))</f>
        <v>139.02891980771778</v>
      </c>
      <c r="DE51" s="282">
        <f t="shared" si="40"/>
        <v>0</v>
      </c>
      <c r="DF51" s="200">
        <f t="shared" ref="DF51:FQ51" si="2979">DF50</f>
        <v>46</v>
      </c>
      <c r="DG51" s="416">
        <f>IF($B51&lt;Main!$B$10,0,HLOOKUP(DF51,ReplacementRates!$A$3:$BE$59,ReplacementRates!$A50-5,1))*IF(Main!$B$30=1,Main!$B$31,(IF(OptimumBenefits!$B51&lt;20,Main!$B$31,IF(OptimumBenefits!$B51&lt;25,Main!$B$32,IF(OptimumBenefits!$B51&lt;30,Main!$B$33,Main!$B$34)))))*OptimumBenefits!$B51</f>
        <v>1.1759999999999999</v>
      </c>
      <c r="DH51" s="418">
        <f ca="1">DG51*IF($B51=Salary!$B51,Salary!$I51,"")</f>
        <v>151493.81275576205</v>
      </c>
      <c r="DI51" s="419">
        <f ca="1">IF($B51&lt;Main!$B$10,0,(VLOOKUP(DF51,'Survival Probability'!$A$3:$F$98,6)/(1+Main!$B$5)^(OptimumBenefits!DF51-OptimumBenefits!$A51))*(VLOOKUP(DF51,'Survival Probability'!$A$3:$F$98,3)/VLOOKUP($A51,'Survival Probability'!$A$3:$F$98,3)))</f>
        <v>129.0500998859311</v>
      </c>
      <c r="DJ51" s="282">
        <f t="shared" si="42"/>
        <v>0</v>
      </c>
      <c r="DK51" s="200">
        <f t="shared" ref="DK51:FV51" si="2980">DK50</f>
        <v>47</v>
      </c>
      <c r="DL51" s="416">
        <f>IF($B51&lt;Main!$B$10,0,HLOOKUP(DK51,ReplacementRates!$A$3:$BE$59,ReplacementRates!$A50-5,1))*IF(Main!$B$30=1,Main!$B$31,(IF(OptimumBenefits!$B51&lt;20,Main!$B$31,IF(OptimumBenefits!$B51&lt;25,Main!$B$32,IF(OptimumBenefits!$B51&lt;30,Main!$B$33,Main!$B$34)))))*OptimumBenefits!$B51</f>
        <v>1.1759999999999999</v>
      </c>
      <c r="DM51" s="418">
        <f ca="1">DL51*IF($B51=Salary!$B51,Salary!$I51,"")</f>
        <v>151493.81275576205</v>
      </c>
      <c r="DN51" s="419">
        <f ca="1">IF($B51&lt;Main!$B$10,0,(VLOOKUP(DK51,'Survival Probability'!$A$3:$F$98,6)/(1+Main!$B$5)^(OptimumBenefits!DK51-OptimumBenefits!$A51))*(VLOOKUP(DK51,'Survival Probability'!$A$3:$F$98,3)/VLOOKUP($A51,'Survival Probability'!$A$3:$F$98,3)))</f>
        <v>119.74410342446632</v>
      </c>
      <c r="DO51" s="282">
        <f t="shared" si="44"/>
        <v>0</v>
      </c>
      <c r="DP51" s="200">
        <f t="shared" ref="DP51:GA51" si="2981">DP50</f>
        <v>48</v>
      </c>
      <c r="DQ51" s="416">
        <f>IF($B51&lt;Main!$B$10,0,HLOOKUP(DP51,ReplacementRates!$A$3:$BE$59,ReplacementRates!$A50-5,1))*IF(Main!$B$30=1,Main!$B$31,(IF(OptimumBenefits!$B51&lt;20,Main!$B$31,IF(OptimumBenefits!$B51&lt;25,Main!$B$32,IF(OptimumBenefits!$B51&lt;30,Main!$B$33,Main!$B$34)))))*OptimumBenefits!$B51</f>
        <v>1.1759999999999999</v>
      </c>
      <c r="DR51" s="418">
        <f ca="1">DQ51*IF($B51=Salary!$B51,Salary!$I51,"")</f>
        <v>151493.81275576205</v>
      </c>
      <c r="DS51" s="419">
        <f ca="1">IF($B51&lt;Main!$B$10,0,(VLOOKUP(DP51,'Survival Probability'!$A$3:$F$98,6)/(1+Main!$B$5)^(OptimumBenefits!DP51-OptimumBenefits!$A51))*(VLOOKUP(DP51,'Survival Probability'!$A$3:$F$98,3)/VLOOKUP($A51,'Survival Probability'!$A$3:$F$98,3)))</f>
        <v>111.06664288109575</v>
      </c>
      <c r="DT51" s="282">
        <f t="shared" si="46"/>
        <v>0</v>
      </c>
      <c r="DU51" s="200">
        <f t="shared" ref="DU51:GF51" si="2982">DU50</f>
        <v>49</v>
      </c>
      <c r="DV51" s="416">
        <f>IF($B51&lt;Main!$B$10,0,HLOOKUP(DU51,ReplacementRates!$A$3:$BE$59,ReplacementRates!$A50-5,1))*IF(Main!$B$30=1,Main!$B$31,(IF(OptimumBenefits!$B51&lt;20,Main!$B$31,IF(OptimumBenefits!$B51&lt;25,Main!$B$32,IF(OptimumBenefits!$B51&lt;30,Main!$B$33,Main!$B$34)))))*OptimumBenefits!$B51</f>
        <v>1.1759999999999999</v>
      </c>
      <c r="DW51" s="418">
        <f ca="1">DV51*IF($B51=Salary!$B51,Salary!$I51,"")</f>
        <v>151493.81275576205</v>
      </c>
      <c r="DX51" s="419">
        <f ca="1">IF($B51&lt;Main!$B$10,0,(VLOOKUP(DU51,'Survival Probability'!$A$3:$F$98,6)/(1+Main!$B$5)^(OptimumBenefits!DU51-OptimumBenefits!$A51))*(VLOOKUP(DU51,'Survival Probability'!$A$3:$F$98,3)/VLOOKUP($A51,'Survival Probability'!$A$3:$F$98,3)))</f>
        <v>102.97630307787807</v>
      </c>
      <c r="DY51" s="282">
        <f t="shared" si="48"/>
        <v>0</v>
      </c>
      <c r="DZ51" s="200">
        <f t="shared" ref="DZ51:GK51" si="2983">DZ50</f>
        <v>50</v>
      </c>
      <c r="EA51" s="416">
        <f>IF($B51&lt;Main!$B$10,0,HLOOKUP(DZ51,ReplacementRates!$A$3:$BE$59,ReplacementRates!$A50-5,1))*IF(Main!$B$30=1,Main!$B$31,(IF(OptimumBenefits!$B51&lt;20,Main!$B$31,IF(OptimumBenefits!$B51&lt;25,Main!$B$32,IF(OptimumBenefits!$B51&lt;30,Main!$B$33,Main!$B$34)))))*OptimumBenefits!$B51</f>
        <v>1.1759999999999999</v>
      </c>
      <c r="EB51" s="418">
        <f ca="1">EA51*IF($B51=Salary!$B51,Salary!$I51,"")</f>
        <v>151493.81275576205</v>
      </c>
      <c r="EC51" s="419">
        <f ca="1">IF($B51&lt;Main!$B$10,0,(VLOOKUP(DZ51,'Survival Probability'!$A$3:$F$98,6)/(1+Main!$B$5)^(OptimumBenefits!DZ51-OptimumBenefits!$A51))*(VLOOKUP(DZ51,'Survival Probability'!$A$3:$F$98,3)/VLOOKUP($A51,'Survival Probability'!$A$3:$F$98,3)))</f>
        <v>95.434362160995079</v>
      </c>
      <c r="ED51" s="282">
        <f t="shared" si="50"/>
        <v>0</v>
      </c>
      <c r="EE51" s="200">
        <f t="shared" ref="EE51:GP51" si="2984">EE50</f>
        <v>51</v>
      </c>
      <c r="EF51" s="416">
        <f>IF($B51&lt;Main!$B$10,0,HLOOKUP(EE51,ReplacementRates!$A$3:$BE$59,ReplacementRates!$A50-5,1))*IF(Main!$B$30=1,Main!$B$31,(IF(OptimumBenefits!$B51&lt;20,Main!$B$31,IF(OptimumBenefits!$B51&lt;25,Main!$B$32,IF(OptimumBenefits!$B51&lt;30,Main!$B$33,Main!$B$34)))))*OptimumBenefits!$B51</f>
        <v>1.1759999999999999</v>
      </c>
      <c r="EG51" s="418">
        <f ca="1">EF51*IF($B51=Salary!$B51,Salary!$I51,"")</f>
        <v>151493.81275576205</v>
      </c>
      <c r="EH51" s="419">
        <f ca="1">IF($B51&lt;Main!$B$10,0,(VLOOKUP(EE51,'Survival Probability'!$A$3:$F$98,6)/(1+Main!$B$5)^(OptimumBenefits!EE51-OptimumBenefits!$A51))*(VLOOKUP(EE51,'Survival Probability'!$A$3:$F$98,3)/VLOOKUP($A51,'Survival Probability'!$A$3:$F$98,3)))</f>
        <v>88.404622229558655</v>
      </c>
      <c r="EI51" s="282">
        <f t="shared" si="52"/>
        <v>0</v>
      </c>
      <c r="EJ51" s="200">
        <f t="shared" ref="EJ51:GU51" si="2985">EJ50</f>
        <v>52</v>
      </c>
      <c r="EK51" s="416">
        <f>IF($B51&lt;Main!$B$10,0,HLOOKUP(EJ51,ReplacementRates!$A$3:$BE$59,ReplacementRates!$A50-5,1))*IF(Main!$B$30=1,Main!$B$31,(IF(OptimumBenefits!$B51&lt;20,Main!$B$31,IF(OptimumBenefits!$B51&lt;25,Main!$B$32,IF(OptimumBenefits!$B51&lt;30,Main!$B$33,Main!$B$34)))))*OptimumBenefits!$B51</f>
        <v>1.1759999999999999</v>
      </c>
      <c r="EL51" s="418">
        <f ca="1">EK51*IF($B51=Salary!$B51,Salary!$I51,"")</f>
        <v>151493.81275576205</v>
      </c>
      <c r="EM51" s="419">
        <f ca="1">IF($B51&lt;Main!$B$10,0,(VLOOKUP(EJ51,'Survival Probability'!$A$3:$F$98,6)/(1+Main!$B$5)^(OptimumBenefits!EJ51-OptimumBenefits!$A51))*(VLOOKUP(EJ51,'Survival Probability'!$A$3:$F$98,3)/VLOOKUP($A51,'Survival Probability'!$A$3:$F$98,3)))</f>
        <v>81.853248888643691</v>
      </c>
      <c r="EN51" s="282">
        <f t="shared" si="54"/>
        <v>0</v>
      </c>
      <c r="EO51" s="200">
        <f t="shared" ref="EO51:GZ51" si="2986">EO50</f>
        <v>53</v>
      </c>
      <c r="EP51" s="416">
        <f>IF($B51&lt;Main!$B$10,0,HLOOKUP(EO51,ReplacementRates!$A$3:$BE$59,ReplacementRates!$A50-5,1))*IF(Main!$B$30=1,Main!$B$31,(IF(OptimumBenefits!$B51&lt;20,Main!$B$31,IF(OptimumBenefits!$B51&lt;25,Main!$B$32,IF(OptimumBenefits!$B51&lt;30,Main!$B$33,Main!$B$34)))))*OptimumBenefits!$B51</f>
        <v>1.1759999999999999</v>
      </c>
      <c r="EQ51" s="418">
        <f ca="1">EP51*IF($B51=Salary!$B51,Salary!$I51,"")</f>
        <v>151493.81275576205</v>
      </c>
      <c r="ER51" s="419">
        <f ca="1">IF($B51&lt;Main!$B$10,0,(VLOOKUP(EO51,'Survival Probability'!$A$3:$F$98,6)/(1+Main!$B$5)^(OptimumBenefits!EO51-OptimumBenefits!$A51))*(VLOOKUP(EO51,'Survival Probability'!$A$3:$F$98,3)/VLOOKUP($A51,'Survival Probability'!$A$3:$F$98,3)))</f>
        <v>75.74865391286778</v>
      </c>
      <c r="ES51" s="282">
        <f t="shared" si="56"/>
        <v>0</v>
      </c>
      <c r="ET51" s="200">
        <f t="shared" ref="ET51:HE51" si="2987">ET50</f>
        <v>54</v>
      </c>
      <c r="EU51" s="416">
        <f>IF($B51&lt;Main!$B$10,0,HLOOKUP(ET51,ReplacementRates!$A$3:$BE$59,ReplacementRates!$A50-5,1))*IF(Main!$B$30=1,Main!$B$31,(IF(OptimumBenefits!$B51&lt;20,Main!$B$31,IF(OptimumBenefits!$B51&lt;25,Main!$B$32,IF(OptimumBenefits!$B51&lt;30,Main!$B$33,Main!$B$34)))))*OptimumBenefits!$B51</f>
        <v>1.1759999999999999</v>
      </c>
      <c r="EV51" s="418">
        <f ca="1">EU51*IF($B51=Salary!$B51,Salary!$I51,"")</f>
        <v>151493.81275576205</v>
      </c>
      <c r="EW51" s="419">
        <f ca="1">IF($B51&lt;Main!$B$10,0,(VLOOKUP(ET51,'Survival Probability'!$A$3:$F$98,6)/(1+Main!$B$5)^(OptimumBenefits!ET51-OptimumBenefits!$A51))*(VLOOKUP(ET51,'Survival Probability'!$A$3:$F$98,3)/VLOOKUP($A51,'Survival Probability'!$A$3:$F$98,3)))</f>
        <v>70.06130876036714</v>
      </c>
      <c r="EX51" s="282">
        <f t="shared" si="58"/>
        <v>0</v>
      </c>
      <c r="EY51" s="200">
        <f t="shared" ref="EY51:HJ51" si="2988">EY50</f>
        <v>55</v>
      </c>
      <c r="EZ51" s="416">
        <f>IF($B51&lt;Main!$B$10,0,HLOOKUP(EY51,ReplacementRates!$A$3:$BE$59,ReplacementRates!$A50-5,1))*IF(Main!$B$30=1,Main!$B$31,(IF(OptimumBenefits!$B51&lt;20,Main!$B$31,IF(OptimumBenefits!$B51&lt;25,Main!$B$32,IF(OptimumBenefits!$B51&lt;30,Main!$B$33,Main!$B$34)))))*OptimumBenefits!$B51</f>
        <v>1.1759999999999999</v>
      </c>
      <c r="FA51" s="418">
        <f ca="1">EZ51*IF($B51=Salary!$B51,Salary!$I51,"")</f>
        <v>151493.81275576205</v>
      </c>
      <c r="FB51" s="419">
        <f ca="1">IF($B51&lt;Main!$B$10,0,(VLOOKUP(EY51,'Survival Probability'!$A$3:$F$98,6)/(1+Main!$B$5)^(OptimumBenefits!EY51-OptimumBenefits!$A51))*(VLOOKUP(EY51,'Survival Probability'!$A$3:$F$98,3)/VLOOKUP($A51,'Survival Probability'!$A$3:$F$98,3)))</f>
        <v>64.763607164191939</v>
      </c>
      <c r="FC51" s="282">
        <f t="shared" si="60"/>
        <v>0</v>
      </c>
      <c r="FD51" s="200">
        <f t="shared" ref="FD51:HO51" si="2989">FD50</f>
        <v>56</v>
      </c>
      <c r="FE51" s="416">
        <f>IF($B51&lt;Main!$B$10,0,HLOOKUP(FD51,ReplacementRates!$A$3:$BE$59,ReplacementRates!$A50-5,1))*IF(Main!$B$30=1,Main!$B$31,(IF(OptimumBenefits!$B51&lt;20,Main!$B$31,IF(OptimumBenefits!$B51&lt;25,Main!$B$32,IF(OptimumBenefits!$B51&lt;30,Main!$B$33,Main!$B$34)))))*OptimumBenefits!$B51</f>
        <v>1.1759999999999999</v>
      </c>
      <c r="FF51" s="418">
        <f ca="1">FE51*IF($B51=Salary!$B51,Salary!$I51,"")</f>
        <v>151493.81275576205</v>
      </c>
      <c r="FG51" s="419">
        <f ca="1">IF($B51&lt;Main!$B$10,0,(VLOOKUP(FD51,'Survival Probability'!$A$3:$F$98,6)/(1+Main!$B$5)^(OptimumBenefits!FD51-OptimumBenefits!$A51))*(VLOOKUP(FD51,'Survival Probability'!$A$3:$F$98,3)/VLOOKUP($A51,'Survival Probability'!$A$3:$F$98,3)))</f>
        <v>59.829740307823656</v>
      </c>
      <c r="FH51" s="282">
        <f t="shared" si="62"/>
        <v>0</v>
      </c>
      <c r="FI51" s="200">
        <f t="shared" ref="FI51:HT51" si="2990">FI50</f>
        <v>57</v>
      </c>
      <c r="FJ51" s="416">
        <f>IF($B51&lt;Main!$B$10,0,HLOOKUP(FI51,ReplacementRates!$A$3:$BE$59,ReplacementRates!$A50-5,1))*IF(Main!$B$30=1,Main!$B$31,(IF(OptimumBenefits!$B51&lt;20,Main!$B$31,IF(OptimumBenefits!$B51&lt;25,Main!$B$32,IF(OptimumBenefits!$B51&lt;30,Main!$B$33,Main!$B$34)))))*OptimumBenefits!$B51</f>
        <v>1.1759999999999999</v>
      </c>
      <c r="FK51" s="418">
        <f ca="1">FJ51*IF($B51=Salary!$B51,Salary!$I51,"")</f>
        <v>151493.81275576205</v>
      </c>
      <c r="FL51" s="419">
        <f ca="1">IF($B51&lt;Main!$B$10,0,(VLOOKUP(FI51,'Survival Probability'!$A$3:$F$98,6)/(1+Main!$B$5)^(OptimumBenefits!FI51-OptimumBenefits!$A51))*(VLOOKUP(FI51,'Survival Probability'!$A$3:$F$98,3)/VLOOKUP($A51,'Survival Probability'!$A$3:$F$98,3)))</f>
        <v>55.235575373059518</v>
      </c>
      <c r="FM51" s="282">
        <f t="shared" si="64"/>
        <v>0</v>
      </c>
      <c r="FN51" s="200">
        <f t="shared" ref="FN51:HY51" si="2991">FN50</f>
        <v>58</v>
      </c>
      <c r="FO51" s="416">
        <f>IF($B51&lt;Main!$B$10,0,HLOOKUP(FN51,ReplacementRates!$A$3:$BE$59,ReplacementRates!$A50-5,1))*IF(Main!$B$30=1,Main!$B$31,(IF(OptimumBenefits!$B51&lt;20,Main!$B$31,IF(OptimumBenefits!$B51&lt;25,Main!$B$32,IF(OptimumBenefits!$B51&lt;30,Main!$B$33,Main!$B$34)))))*OptimumBenefits!$B51</f>
        <v>1.1759999999999999</v>
      </c>
      <c r="FP51" s="418">
        <f ca="1">FO51*IF($B51=Salary!$B51,Salary!$I51,"")</f>
        <v>151493.81275576205</v>
      </c>
      <c r="FQ51" s="419">
        <f ca="1">IF($B51&lt;Main!$B$10,0,(VLOOKUP(FN51,'Survival Probability'!$A$3:$F$98,6)/(1+Main!$B$5)^(OptimumBenefits!FN51-OptimumBenefits!$A51))*(VLOOKUP(FN51,'Survival Probability'!$A$3:$F$98,3)/VLOOKUP($A51,'Survival Probability'!$A$3:$F$98,3)))</f>
        <v>50.958763770633603</v>
      </c>
      <c r="FR51" s="282">
        <f t="shared" si="66"/>
        <v>0</v>
      </c>
      <c r="FS51" s="200">
        <f t="shared" ref="FS51:ID51" si="2992">FS50</f>
        <v>59</v>
      </c>
      <c r="FT51" s="416">
        <f>IF($B51&lt;Main!$B$10,0,HLOOKUP(FS51,ReplacementRates!$A$3:$BE$59,ReplacementRates!$A50-5,1))*IF(Main!$B$30=1,Main!$B$31,(IF(OptimumBenefits!$B51&lt;20,Main!$B$31,IF(OptimumBenefits!$B51&lt;25,Main!$B$32,IF(OptimumBenefits!$B51&lt;30,Main!$B$33,Main!$B$34)))))*OptimumBenefits!$B51</f>
        <v>1.1759999999999999</v>
      </c>
      <c r="FU51" s="418">
        <f ca="1">FT51*IF($B51=Salary!$B51,Salary!$I51,"")</f>
        <v>151493.81275576205</v>
      </c>
      <c r="FV51" s="419">
        <f ca="1">IF($B51&lt;Main!$B$10,0,(VLOOKUP(FS51,'Survival Probability'!$A$3:$F$98,6)/(1+Main!$B$5)^(OptimumBenefits!FS51-OptimumBenefits!$A51))*(VLOOKUP(FS51,'Survival Probability'!$A$3:$F$98,3)/VLOOKUP($A51,'Survival Probability'!$A$3:$F$98,3)))</f>
        <v>46.978371991609045</v>
      </c>
      <c r="FW51" s="282">
        <f t="shared" si="68"/>
        <v>0</v>
      </c>
      <c r="FX51" s="200">
        <f t="shared" ref="FX51:II51" si="2993">FX50</f>
        <v>60</v>
      </c>
      <c r="FY51" s="416">
        <f>IF($B51&lt;Main!$B$10,0,HLOOKUP(FX51,ReplacementRates!$A$3:$BE$59,ReplacementRates!$A50-5,1))*IF(Main!$B$30=1,Main!$B$31,(IF(OptimumBenefits!$B51&lt;20,Main!$B$31,IF(OptimumBenefits!$B51&lt;25,Main!$B$32,IF(OptimumBenefits!$B51&lt;30,Main!$B$33,Main!$B$34)))))*OptimumBenefits!$B51</f>
        <v>1.1759999999999999</v>
      </c>
      <c r="FZ51" s="418">
        <f ca="1">FY51*IF($B51=Salary!$B51,Salary!$I51,"")</f>
        <v>151493.81275576205</v>
      </c>
      <c r="GA51" s="419">
        <f ca="1">IF($B51&lt;Main!$B$10,0,(VLOOKUP(FX51,'Survival Probability'!$A$3:$F$98,6)/(1+Main!$B$5)^(OptimumBenefits!FX51-OptimumBenefits!$A51))*(VLOOKUP(FX51,'Survival Probability'!$A$3:$F$98,3)/VLOOKUP($A51,'Survival Probability'!$A$3:$F$98,3)))</f>
        <v>43.274788752714663</v>
      </c>
      <c r="GB51" s="282">
        <f t="shared" si="70"/>
        <v>0</v>
      </c>
      <c r="GC51" s="200">
        <f t="shared" ref="GC51:IN51" si="2994">GC50</f>
        <v>61</v>
      </c>
      <c r="GD51" s="416">
        <f>IF($B51&lt;Main!$B$10,0,HLOOKUP(GC51,ReplacementRates!$A$3:$BE$59,ReplacementRates!$A50-5,1))*IF(Main!$B$30=1,Main!$B$31,(IF(OptimumBenefits!$B51&lt;20,Main!$B$31,IF(OptimumBenefits!$B51&lt;25,Main!$B$32,IF(OptimumBenefits!$B51&lt;30,Main!$B$33,Main!$B$34)))))*OptimumBenefits!$B51</f>
        <v>1.1759999999999999</v>
      </c>
      <c r="GE51" s="418">
        <f ca="1">GD51*IF($B51=Salary!$B51,Salary!$I51,"")</f>
        <v>151493.81275576205</v>
      </c>
      <c r="GF51" s="419">
        <f ca="1">IF($B51&lt;Main!$B$10,0,(VLOOKUP(GC51,'Survival Probability'!$A$3:$F$98,6)/(1+Main!$B$5)^(OptimumBenefits!GC51-OptimumBenefits!$A51))*(VLOOKUP(GC51,'Survival Probability'!$A$3:$F$98,3)/VLOOKUP($A51,'Survival Probability'!$A$3:$F$98,3)))</f>
        <v>39.829642821402807</v>
      </c>
      <c r="GG51" s="282">
        <f t="shared" si="72"/>
        <v>0</v>
      </c>
      <c r="GH51" s="200">
        <f t="shared" ref="GH51:IS51" si="2995">GH50</f>
        <v>62</v>
      </c>
      <c r="GI51" s="416">
        <f>IF($B51&lt;Main!$B$10,0,HLOOKUP(GH51,ReplacementRates!$A$3:$BE$59,ReplacementRates!$A50-5,1))*IF(Main!$B$30=1,Main!$B$31,(IF(OptimumBenefits!$B51&lt;20,Main!$B$31,IF(OptimumBenefits!$B51&lt;25,Main!$B$32,IF(OptimumBenefits!$B51&lt;30,Main!$B$33,Main!$B$34)))))*OptimumBenefits!$B51</f>
        <v>1.1759999999999999</v>
      </c>
      <c r="GJ51" s="418">
        <f ca="1">GI51*IF($B51=Salary!$B51,Salary!$I51,"")</f>
        <v>151493.81275576205</v>
      </c>
      <c r="GK51" s="419">
        <f ca="1">IF($B51&lt;Main!$B$10,0,(VLOOKUP(GH51,'Survival Probability'!$A$3:$F$98,6)/(1+Main!$B$5)^(OptimumBenefits!GH51-OptimumBenefits!$A51))*(VLOOKUP(GH51,'Survival Probability'!$A$3:$F$98,3)/VLOOKUP($A51,'Survival Probability'!$A$3:$F$98,3)))</f>
        <v>36.625723323445364</v>
      </c>
      <c r="GL51" s="282">
        <f t="shared" si="74"/>
        <v>0</v>
      </c>
      <c r="GM51" s="200">
        <f t="shared" ref="GM51:IX51" si="2996">GM50</f>
        <v>63</v>
      </c>
      <c r="GN51" s="416">
        <f>IF($B51&lt;Main!$B$10,0,HLOOKUP(GM51,ReplacementRates!$A$3:$BE$59,ReplacementRates!$A50-5,1))*IF(Main!$B$30=1,Main!$B$31,(IF(OptimumBenefits!$B51&lt;20,Main!$B$31,IF(OptimumBenefits!$B51&lt;25,Main!$B$32,IF(OptimumBenefits!$B51&lt;30,Main!$B$33,Main!$B$34)))))*OptimumBenefits!$B51</f>
        <v>1.1759999999999999</v>
      </c>
      <c r="GO51" s="418">
        <f ca="1">GN51*IF($B51=Salary!$B51,Salary!$I51,"")</f>
        <v>151493.81275576205</v>
      </c>
      <c r="GP51" s="419">
        <f ca="1">IF($B51&lt;Main!$B$10,0,(VLOOKUP(GM51,'Survival Probability'!$A$3:$F$98,6)/(1+Main!$B$5)^(OptimumBenefits!GM51-OptimumBenefits!$A51))*(VLOOKUP(GM51,'Survival Probability'!$A$3:$F$98,3)/VLOOKUP($A51,'Survival Probability'!$A$3:$F$98,3)))</f>
        <v>33.647179525287605</v>
      </c>
      <c r="GQ51" s="282">
        <f t="shared" si="76"/>
        <v>0</v>
      </c>
      <c r="GR51" s="200">
        <f t="shared" ref="GR51:JC51" si="2997">GR50</f>
        <v>64</v>
      </c>
      <c r="GS51" s="416">
        <f>IF($B51&lt;Main!$B$10,0,HLOOKUP(GR51,ReplacementRates!$A$3:$BE$59,ReplacementRates!$A50-5,1))*IF(Main!$B$30=1,Main!$B$31,(IF(OptimumBenefits!$B51&lt;20,Main!$B$31,IF(OptimumBenefits!$B51&lt;25,Main!$B$32,IF(OptimumBenefits!$B51&lt;30,Main!$B$33,Main!$B$34)))))*OptimumBenefits!$B51</f>
        <v>1.1759999999999999</v>
      </c>
      <c r="GT51" s="418">
        <f ca="1">GS51*IF($B51=Salary!$B51,Salary!$I51,"")</f>
        <v>151493.81275576205</v>
      </c>
      <c r="GU51" s="419">
        <f ca="1">IF($B51&lt;Main!$B$10,0,(VLOOKUP(GR51,'Survival Probability'!$A$3:$F$98,6)/(1+Main!$B$5)^(OptimumBenefits!GR51-OptimumBenefits!$A51))*(VLOOKUP(GR51,'Survival Probability'!$A$3:$F$98,3)/VLOOKUP($A51,'Survival Probability'!$A$3:$F$98,3)))</f>
        <v>30.879119800489025</v>
      </c>
      <c r="GV51" s="282">
        <f t="shared" si="78"/>
        <v>0</v>
      </c>
      <c r="GW51" s="200">
        <f t="shared" ref="GW51:JH51" si="2998">GW50</f>
        <v>65</v>
      </c>
      <c r="GX51" s="416">
        <f>IF($B51&lt;Main!$B$10,0,HLOOKUP(GW51,ReplacementRates!$A$3:$BE$59,ReplacementRates!$A50-5,1))*IF(Main!$B$30=1,Main!$B$31,(IF(OptimumBenefits!$B51&lt;20,Main!$B$31,IF(OptimumBenefits!$B51&lt;25,Main!$B$32,IF(OptimumBenefits!$B51&lt;30,Main!$B$33,Main!$B$34)))))*OptimumBenefits!$B51</f>
        <v>1.1759999999999999</v>
      </c>
      <c r="GY51" s="418">
        <f ca="1">GX51*IF($B51=Salary!$B51,Salary!$I51,"")</f>
        <v>151493.81275576205</v>
      </c>
      <c r="GZ51" s="419">
        <f ca="1">IF($B51&lt;Main!$B$10,0,(VLOOKUP(GW51,'Survival Probability'!$A$3:$F$98,6)/(1+Main!$B$5)^(OptimumBenefits!GW51-OptimumBenefits!$A51))*(VLOOKUP(GW51,'Survival Probability'!$A$3:$F$98,3)/VLOOKUP($A51,'Survival Probability'!$A$3:$F$98,3)))</f>
        <v>28.30755854956535</v>
      </c>
      <c r="HA51" s="282">
        <f t="shared" si="80"/>
        <v>0</v>
      </c>
      <c r="HB51" s="200">
        <f t="shared" ref="HB51:JM51" si="2999">HB50</f>
        <v>66</v>
      </c>
      <c r="HC51" s="416">
        <f>IF($B51&lt;Main!$B$10,0,HLOOKUP(HB51,ReplacementRates!$A$3:$BE$59,ReplacementRates!$A50-5,1))*IF(Main!$B$30=1,Main!$B$31,(IF(OptimumBenefits!$B51&lt;20,Main!$B$31,IF(OptimumBenefits!$B51&lt;25,Main!$B$32,IF(OptimumBenefits!$B51&lt;30,Main!$B$33,Main!$B$34)))))*OptimumBenefits!$B51</f>
        <v>1.1759999999999999</v>
      </c>
      <c r="HD51" s="418">
        <f ca="1">HC51*IF($B51=Salary!$B51,Salary!$I51,"")</f>
        <v>151493.81275576205</v>
      </c>
      <c r="HE51" s="419">
        <f ca="1">IF($B51&lt;Main!$B$10,0,(VLOOKUP(HB51,'Survival Probability'!$A$3:$F$98,6)/(1+Main!$B$5)^(OptimumBenefits!HB51-OptimumBenefits!$A51))*(VLOOKUP(HB51,'Survival Probability'!$A$3:$F$98,3)/VLOOKUP($A51,'Survival Probability'!$A$3:$F$98,3)))</f>
        <v>25.919364873411418</v>
      </c>
      <c r="HF51" s="282">
        <f t="shared" si="82"/>
        <v>0</v>
      </c>
      <c r="HG51" s="200">
        <f t="shared" ref="HG51:JR51" si="3000">HG50</f>
        <v>67</v>
      </c>
      <c r="HH51" s="416">
        <f>IF($B51&lt;Main!$B$10,0,HLOOKUP(HG51,ReplacementRates!$A$3:$BE$59,ReplacementRates!$A50-5,1))*IF(Main!$B$30=1,Main!$B$31,(IF(OptimumBenefits!$B51&lt;20,Main!$B$31,IF(OptimumBenefits!$B51&lt;25,Main!$B$32,IF(OptimumBenefits!$B51&lt;30,Main!$B$33,Main!$B$34)))))*OptimumBenefits!$B51</f>
        <v>1.1759999999999999</v>
      </c>
      <c r="HI51" s="418">
        <f ca="1">HH51*IF($B51=Salary!$B51,Salary!$I51,"")</f>
        <v>151493.81275576205</v>
      </c>
      <c r="HJ51" s="419">
        <f ca="1">IF($B51&lt;Main!$B$10,0,(VLOOKUP(HG51,'Survival Probability'!$A$3:$F$98,6)/(1+Main!$B$5)^(OptimumBenefits!HG51-OptimumBenefits!$A51))*(VLOOKUP(HG51,'Survival Probability'!$A$3:$F$98,3)/VLOOKUP($A51,'Survival Probability'!$A$3:$F$98,3)))</f>
        <v>23.70222587030813</v>
      </c>
      <c r="HK51" s="282">
        <f t="shared" si="84"/>
        <v>0</v>
      </c>
      <c r="HL51" s="200">
        <f t="shared" ref="HL51:JW51" si="3001">HL50</f>
        <v>68</v>
      </c>
      <c r="HM51" s="416">
        <f>IF($B51&lt;Main!$B$10,0,HLOOKUP(HL51,ReplacementRates!$A$3:$BE$59,ReplacementRates!$A50-5,1))*IF(Main!$B$30=1,Main!$B$31,(IF(OptimumBenefits!$B51&lt;20,Main!$B$31,IF(OptimumBenefits!$B51&lt;25,Main!$B$32,IF(OptimumBenefits!$B51&lt;30,Main!$B$33,Main!$B$34)))))*OptimumBenefits!$B51</f>
        <v>1.1759999999999999</v>
      </c>
      <c r="HN51" s="418">
        <f ca="1">HM51*IF($B51=Salary!$B51,Salary!$I51,"")</f>
        <v>151493.81275576205</v>
      </c>
      <c r="HO51" s="419">
        <f ca="1">IF($B51&lt;Main!$B$10,0,(VLOOKUP(HL51,'Survival Probability'!$A$3:$F$98,6)/(1+Main!$B$5)^(OptimumBenefits!HL51-OptimumBenefits!$A51))*(VLOOKUP(HL51,'Survival Probability'!$A$3:$F$98,3)/VLOOKUP($A51,'Survival Probability'!$A$3:$F$98,3)))</f>
        <v>21.644490155993743</v>
      </c>
      <c r="HP51" s="282">
        <f t="shared" si="86"/>
        <v>0</v>
      </c>
      <c r="HQ51" s="200">
        <f t="shared" ref="HQ51:KB51" si="3002">HQ50</f>
        <v>69</v>
      </c>
      <c r="HR51" s="416">
        <f>IF($B51&lt;Main!$B$10,0,HLOOKUP(HQ51,ReplacementRates!$A$3:$BE$59,ReplacementRates!$A50-5,1))*IF(Main!$B$30=1,Main!$B$31,(IF(OptimumBenefits!$B51&lt;20,Main!$B$31,IF(OptimumBenefits!$B51&lt;25,Main!$B$32,IF(OptimumBenefits!$B51&lt;30,Main!$B$33,Main!$B$34)))))*OptimumBenefits!$B51</f>
        <v>1.1759999999999999</v>
      </c>
      <c r="HS51" s="418">
        <f ca="1">HR51*IF($B51=Salary!$B51,Salary!$I51,"")</f>
        <v>151493.81275576205</v>
      </c>
      <c r="HT51" s="419">
        <f ca="1">IF($B51&lt;Main!$B$10,0,(VLOOKUP(HQ51,'Survival Probability'!$A$3:$F$98,6)/(1+Main!$B$5)^(OptimumBenefits!HQ51-OptimumBenefits!$A51))*(VLOOKUP(HQ51,'Survival Probability'!$A$3:$F$98,3)/VLOOKUP($A51,'Survival Probability'!$A$3:$F$98,3)))</f>
        <v>19.735727290996387</v>
      </c>
      <c r="HU51" s="282">
        <f t="shared" si="88"/>
        <v>0</v>
      </c>
      <c r="HV51" s="200">
        <f t="shared" ref="HV51:KG51" si="3003">HV50</f>
        <v>70</v>
      </c>
      <c r="HW51" s="416">
        <f>IF($B51&lt;Main!$B$10,0,HLOOKUP(HV51,ReplacementRates!$A$3:$BE$59,ReplacementRates!$A50-5,1))*IF(Main!$B$30=1,Main!$B$31,(IF(OptimumBenefits!$B51&lt;20,Main!$B$31,IF(OptimumBenefits!$B51&lt;25,Main!$B$32,IF(OptimumBenefits!$B51&lt;30,Main!$B$33,Main!$B$34)))))*OptimumBenefits!$B51</f>
        <v>1.1759999999999999</v>
      </c>
      <c r="HX51" s="418">
        <f ca="1">HW51*IF($B51=Salary!$B51,Salary!$I51,"")</f>
        <v>151493.81275576205</v>
      </c>
      <c r="HY51" s="419">
        <f ca="1">IF($B51&lt;Main!$B$10,0,(VLOOKUP(HV51,'Survival Probability'!$A$3:$F$98,6)/(1+Main!$B$5)^(OptimumBenefits!HV51-OptimumBenefits!$A51))*(VLOOKUP(HV51,'Survival Probability'!$A$3:$F$98,3)/VLOOKUP($A51,'Survival Probability'!$A$3:$F$98,3)))</f>
        <v>17.96610369861812</v>
      </c>
      <c r="HZ51" s="282">
        <f t="shared" si="90"/>
        <v>0</v>
      </c>
      <c r="IA51" s="200">
        <f t="shared" ref="IA51:KL51" si="3004">IA50</f>
        <v>71</v>
      </c>
      <c r="IB51" s="416">
        <f>IF($B51&lt;Main!$B$10,0,HLOOKUP(IA51,ReplacementRates!$A$3:$BE$59,ReplacementRates!$A50-5,1))*IF(Main!$B$30=1,Main!$B$31,(IF(OptimumBenefits!$B51&lt;20,Main!$B$31,IF(OptimumBenefits!$B51&lt;25,Main!$B$32,IF(OptimumBenefits!$B51&lt;30,Main!$B$33,Main!$B$34)))))*OptimumBenefits!$B51</f>
        <v>1.1759999999999999</v>
      </c>
      <c r="IC51" s="418">
        <f ca="1">IB51*IF($B51=Salary!$B51,Salary!$I51,"")</f>
        <v>151493.81275576205</v>
      </c>
      <c r="ID51" s="419">
        <f ca="1">IF($B51&lt;Main!$B$10,0,(VLOOKUP(IA51,'Survival Probability'!$A$3:$F$98,6)/(1+Main!$B$5)^(OptimumBenefits!IA51-OptimumBenefits!$A51))*(VLOOKUP(IA51,'Survival Probability'!$A$3:$F$98,3)/VLOOKUP($A51,'Survival Probability'!$A$3:$F$98,3)))</f>
        <v>16.326362886098465</v>
      </c>
      <c r="IE51" s="282">
        <f t="shared" si="92"/>
        <v>0</v>
      </c>
      <c r="IF51" s="200">
        <f t="shared" ref="IF51:KP51" si="3005">IF50</f>
        <v>72</v>
      </c>
      <c r="IG51" s="416">
        <f>IF($B51&lt;Main!$B$10,0,HLOOKUP(IF51,ReplacementRates!$A$3:$BE$59,ReplacementRates!$A50-5,1))*IF(Main!$B$30=1,Main!$B$31,(IF(OptimumBenefits!$B51&lt;20,Main!$B$31,IF(OptimumBenefits!$B51&lt;25,Main!$B$32,IF(OptimumBenefits!$B51&lt;30,Main!$B$33,Main!$B$34)))))*OptimumBenefits!$B51</f>
        <v>1.1759999999999999</v>
      </c>
      <c r="IH51" s="418">
        <f ca="1">IG51*IF($B51=Salary!$B51,Salary!$I51,"")</f>
        <v>151493.81275576205</v>
      </c>
      <c r="II51" s="419">
        <f ca="1">IF($B51&lt;Main!$B$10,0,(VLOOKUP(IF51,'Survival Probability'!$A$3:$F$98,6)/(1+Main!$B$5)^(OptimumBenefits!IF51-OptimumBenefits!$A51))*(VLOOKUP(IF51,'Survival Probability'!$A$3:$F$98,3)/VLOOKUP($A51,'Survival Probability'!$A$3:$F$98,3)))</f>
        <v>14.807799052288749</v>
      </c>
      <c r="IJ51" s="282">
        <f t="shared" si="94"/>
        <v>0</v>
      </c>
      <c r="IK51" s="200">
        <f t="shared" ref="IK51:KP51" si="3006">IK50</f>
        <v>73</v>
      </c>
      <c r="IL51" s="416">
        <f>IF($B51&lt;Main!$B$10,0,HLOOKUP(IK51,ReplacementRates!$A$3:$BE$59,ReplacementRates!$A50-5,1))*IF(Main!$B$30=1,Main!$B$31,(IF(OptimumBenefits!$B51&lt;20,Main!$B$31,IF(OptimumBenefits!$B51&lt;25,Main!$B$32,IF(OptimumBenefits!$B51&lt;30,Main!$B$33,Main!$B$34)))))*OptimumBenefits!$B51</f>
        <v>1.1759999999999999</v>
      </c>
      <c r="IM51" s="418">
        <f ca="1">IL51*IF($B51=Salary!$B51,Salary!$I51,"")</f>
        <v>151493.81275576205</v>
      </c>
      <c r="IN51" s="419">
        <f ca="1">IF($B51&lt;Main!$B$10,0,(VLOOKUP(IK51,'Survival Probability'!$A$3:$F$98,6)/(1+Main!$B$5)^(OptimumBenefits!IK51-OptimumBenefits!$A51))*(VLOOKUP(IK51,'Survival Probability'!$A$3:$F$98,3)/VLOOKUP($A51,'Survival Probability'!$A$3:$F$98,3)))</f>
        <v>13.402937781990914</v>
      </c>
      <c r="IO51" s="282">
        <f t="shared" si="96"/>
        <v>0</v>
      </c>
      <c r="IP51" s="200">
        <f t="shared" ref="IP51:KP51" si="3007">IP50</f>
        <v>74</v>
      </c>
      <c r="IQ51" s="416">
        <f>IF($B51&lt;Main!$B$10,0,HLOOKUP(IP51,ReplacementRates!$A$3:$BE$59,ReplacementRates!$A50-5,1))*IF(Main!$B$30=1,Main!$B$31,(IF(OptimumBenefits!$B51&lt;20,Main!$B$31,IF(OptimumBenefits!$B51&lt;25,Main!$B$32,IF(OptimumBenefits!$B51&lt;30,Main!$B$33,Main!$B$34)))))*OptimumBenefits!$B51</f>
        <v>1.1759999999999999</v>
      </c>
      <c r="IR51" s="418">
        <f ca="1">IQ51*IF($B51=Salary!$B51,Salary!$I51,"")</f>
        <v>151493.81275576205</v>
      </c>
      <c r="IS51" s="419">
        <f ca="1">IF($B51&lt;Main!$B$10,0,(VLOOKUP(IP51,'Survival Probability'!$A$3:$F$98,6)/(1+Main!$B$5)^(OptimumBenefits!IP51-OptimumBenefits!$A51))*(VLOOKUP(IP51,'Survival Probability'!$A$3:$F$98,3)/VLOOKUP($A51,'Survival Probability'!$A$3:$F$98,3)))</f>
        <v>12.105439440264719</v>
      </c>
      <c r="IT51" s="282">
        <f t="shared" ca="1" si="98"/>
        <v>1833899.1758896804</v>
      </c>
      <c r="IU51" s="200">
        <f t="shared" ref="IU51:KP51" si="3008">IU50</f>
        <v>75</v>
      </c>
      <c r="IV51" s="416">
        <f>IF($B51&lt;Main!$B$10,0,HLOOKUP(IU51,ReplacementRates!$A$3:$BE$59,ReplacementRates!$A50-5,1))*IF(Main!$B$30=1,Main!$B$31,(IF(OptimumBenefits!$B51&lt;20,Main!$B$31,IF(OptimumBenefits!$B51&lt;25,Main!$B$32,IF(OptimumBenefits!$B51&lt;30,Main!$B$33,Main!$B$34)))))*OptimumBenefits!$B51</f>
        <v>1.1759999999999999</v>
      </c>
      <c r="IW51" s="418">
        <f ca="1">IV51*IF($B51=Salary!$B51,Salary!$I51,"")</f>
        <v>151493.81275576205</v>
      </c>
      <c r="IX51" s="419">
        <f ca="1">IF($B51&lt;Main!$B$10,0,(VLOOKUP(IU51,'Survival Probability'!$A$3:$F$98,6)/(1+Main!$B$5)^(OptimumBenefits!IU51-OptimumBenefits!$A51))*(VLOOKUP(IU51,'Survival Probability'!$A$3:$F$98,3)/VLOOKUP($A51,'Survival Probability'!$A$3:$F$98,3)))</f>
        <v>10.909076070986952</v>
      </c>
      <c r="IY51" s="282">
        <f t="shared" ca="1" si="100"/>
        <v>1652657.5276364617</v>
      </c>
      <c r="IZ51" s="200">
        <f t="shared" ref="IZ51:KP51" si="3009">IZ50</f>
        <v>76</v>
      </c>
      <c r="JA51" s="416">
        <f>IF($B51&lt;Main!$B$10,0,HLOOKUP(IZ51,ReplacementRates!$A$3:$BE$59,ReplacementRates!$A50-5,1))*IF(Main!$B$30=1,Main!$B$31,(IF(OptimumBenefits!$B51&lt;20,Main!$B$31,IF(OptimumBenefits!$B51&lt;25,Main!$B$32,IF(OptimumBenefits!$B51&lt;30,Main!$B$33,Main!$B$34)))))*OptimumBenefits!$B51</f>
        <v>1.1759999999999999</v>
      </c>
      <c r="JB51" s="418">
        <f ca="1">JA51*IF($B51=Salary!$B51,Salary!$I51,"")</f>
        <v>151493.81275576205</v>
      </c>
      <c r="JC51" s="419">
        <f ca="1">IF($B51&lt;Main!$B$10,0,(VLOOKUP(IZ51,'Survival Probability'!$A$3:$F$98,6)/(1+Main!$B$5)^(OptimumBenefits!IZ51-OptimumBenefits!$A51))*(VLOOKUP(IZ51,'Survival Probability'!$A$3:$F$98,3)/VLOOKUP($A51,'Survival Probability'!$A$3:$F$98,3)))</f>
        <v>9.8077630892002521</v>
      </c>
      <c r="JD51" s="282">
        <f t="shared" ca="1" si="102"/>
        <v>1485815.4249881774</v>
      </c>
      <c r="JE51" s="200">
        <f t="shared" ref="JE51:KP51" si="3010">JE50</f>
        <v>77</v>
      </c>
      <c r="JF51" s="416">
        <f>IF($B51&lt;Main!$B$10,0,HLOOKUP(JE51,ReplacementRates!$A$3:$BE$59,ReplacementRates!$A50-5,1))*IF(Main!$B$30=1,Main!$B$31,(IF(OptimumBenefits!$B51&lt;20,Main!$B$31,IF(OptimumBenefits!$B51&lt;25,Main!$B$32,IF(OptimumBenefits!$B51&lt;30,Main!$B$33,Main!$B$34)))))*OptimumBenefits!$B51</f>
        <v>1.1759999999999999</v>
      </c>
      <c r="JG51" s="418">
        <f ca="1">JF51*IF($B51=Salary!$B51,Salary!$I51,"")</f>
        <v>151493.81275576205</v>
      </c>
      <c r="JH51" s="419">
        <f ca="1">IF($B51&lt;Main!$B$10,0,(VLOOKUP(JE51,'Survival Probability'!$A$3:$F$98,6)/(1+Main!$B$5)^(OptimumBenefits!JE51-OptimumBenefits!$A51))*(VLOOKUP(JE51,'Survival Probability'!$A$3:$F$98,3)/VLOOKUP($A51,'Survival Probability'!$A$3:$F$98,3)))</f>
        <v>8.79559281127327</v>
      </c>
      <c r="JI51" s="282">
        <f t="shared" ca="1" si="104"/>
        <v>1332477.8904269594</v>
      </c>
      <c r="JJ51" s="200">
        <f t="shared" ref="JJ51:KP51" si="3011">JJ50</f>
        <v>78</v>
      </c>
      <c r="JK51" s="416">
        <f>IF($B51&lt;Main!$B$10,0,HLOOKUP(JJ51,ReplacementRates!$A$3:$BE$59,ReplacementRates!$A50-5,1))*IF(Main!$B$30=1,Main!$B$31,(IF(OptimumBenefits!$B51&lt;20,Main!$B$31,IF(OptimumBenefits!$B51&lt;25,Main!$B$32,IF(OptimumBenefits!$B51&lt;30,Main!$B$33,Main!$B$34)))))*OptimumBenefits!$B51</f>
        <v>1.1759999999999999</v>
      </c>
      <c r="JL51" s="418">
        <f ca="1">JK51*IF($B51=Salary!$B51,Salary!$I51,"")</f>
        <v>151493.81275576205</v>
      </c>
      <c r="JM51" s="419">
        <f ca="1">IF($B51&lt;Main!$B$10,0,(VLOOKUP(JJ51,'Survival Probability'!$A$3:$F$98,6)/(1+Main!$B$5)^(OptimumBenefits!JJ51-OptimumBenefits!$A51))*(VLOOKUP(JJ51,'Survival Probability'!$A$3:$F$98,3)/VLOOKUP($A51,'Survival Probability'!$A$3:$F$98,3)))</f>
        <v>7.8669701304238551</v>
      </c>
      <c r="JN51" s="282">
        <f t="shared" ca="1" si="106"/>
        <v>1191797.2998936044</v>
      </c>
      <c r="JO51" s="200">
        <f t="shared" ref="JO51:KP51" si="3012">JO50</f>
        <v>79</v>
      </c>
      <c r="JP51" s="416">
        <f>IF($B51&lt;Main!$B$10,0,HLOOKUP(JO51,ReplacementRates!$A$3:$BE$59,ReplacementRates!$A50-5,1))*IF(Main!$B$30=1,Main!$B$31,(IF(OptimumBenefits!$B51&lt;20,Main!$B$31,IF(OptimumBenefits!$B51&lt;25,Main!$B$32,IF(OptimumBenefits!$B51&lt;30,Main!$B$33,Main!$B$34)))))*OptimumBenefits!$B51</f>
        <v>1.1759999999999999</v>
      </c>
      <c r="JQ51" s="418">
        <f ca="1">JP51*IF($B51=Salary!$B51,Salary!$I51,"")</f>
        <v>151493.81275576205</v>
      </c>
      <c r="JR51" s="419">
        <f ca="1">IF($B51&lt;Main!$B$10,0,(VLOOKUP(JO51,'Survival Probability'!$A$3:$F$98,6)/(1+Main!$B$5)^(OptimumBenefits!JO51-OptimumBenefits!$A51))*(VLOOKUP(JO51,'Survival Probability'!$A$3:$F$98,3)/VLOOKUP($A51,'Survival Probability'!$A$3:$F$98,3)))</f>
        <v>7.0164450203475646</v>
      </c>
      <c r="JS51" s="282">
        <f t="shared" ca="1" si="108"/>
        <v>1062948.008123633</v>
      </c>
      <c r="JT51" s="200">
        <f t="shared" ref="JT51:KP51" si="3013">JT50</f>
        <v>80</v>
      </c>
      <c r="JU51" s="416">
        <f>IF($B51&lt;Main!$B$10,0,HLOOKUP(JT51,ReplacementRates!$A$3:$BE$59,ReplacementRates!$A50-5,1))*IF(Main!$B$30=1,Main!$B$31,(IF(OptimumBenefits!$B51&lt;20,Main!$B$31,IF(OptimumBenefits!$B51&lt;25,Main!$B$32,IF(OptimumBenefits!$B51&lt;30,Main!$B$33,Main!$B$34)))))*OptimumBenefits!$B51</f>
        <v>1.1759999999999999</v>
      </c>
      <c r="JV51" s="418">
        <f ca="1">JU51*IF($B51=Salary!$B51,Salary!$I51,"")</f>
        <v>151493.81275576205</v>
      </c>
      <c r="JW51" s="419">
        <f ca="1">IF($B51&lt;Main!$B$10,0,(VLOOKUP(JT51,'Survival Probability'!$A$3:$F$98,6)/(1+Main!$B$5)^(OptimumBenefits!JT51-OptimumBenefits!$A51))*(VLOOKUP(JT51,'Survival Probability'!$A$3:$F$98,3)/VLOOKUP($A51,'Survival Probability'!$A$3:$F$98,3)))</f>
        <v>6.2386528183912686</v>
      </c>
      <c r="JX51" s="282">
        <f t="shared" ca="1" si="110"/>
        <v>945117.30191757402</v>
      </c>
      <c r="JY51" s="200">
        <f t="shared" ref="JY51:KP51" si="3014">JY50</f>
        <v>81</v>
      </c>
      <c r="JZ51" s="416">
        <f>IF($B51&lt;Main!$B$10,0,HLOOKUP(JY51,ReplacementRates!$A$3:$BE$59,ReplacementRates!$A50-5,1))*IF(Main!$B$30=1,Main!$B$31,(IF(OptimumBenefits!$B51&lt;20,Main!$B$31,IF(OptimumBenefits!$B51&lt;25,Main!$B$32,IF(OptimumBenefits!$B51&lt;30,Main!$B$33,Main!$B$34)))))*OptimumBenefits!$B51</f>
        <v>1.1759999999999999</v>
      </c>
      <c r="KA51" s="418">
        <f ca="1">JZ51*IF($B51=Salary!$B51,Salary!$I51,"")</f>
        <v>151493.81275576205</v>
      </c>
      <c r="KB51" s="419">
        <f ca="1">IF($B51&lt;Main!$B$10,0,(VLOOKUP(JY51,'Survival Probability'!$A$3:$F$98,6)/(1+Main!$B$5)^(OptimumBenefits!JY51-OptimumBenefits!$A51))*(VLOOKUP(JY51,'Survival Probability'!$A$3:$F$98,3)/VLOOKUP($A51,'Survival Probability'!$A$3:$F$98,3)))</f>
        <v>5.5285952129327516</v>
      </c>
      <c r="KC51" s="282">
        <f t="shared" ca="1" si="112"/>
        <v>837547.96799043671</v>
      </c>
      <c r="KD51" s="200">
        <f t="shared" ref="KD51:KP51" si="3015">KD50</f>
        <v>82</v>
      </c>
      <c r="KE51" s="416">
        <f>IF($B51&lt;Main!$B$10,0,HLOOKUP(KD51,ReplacementRates!$A$3:$BE$59,ReplacementRates!$A50-5,1))*IF(Main!$B$30=1,Main!$B$31,(IF(OptimumBenefits!$B51&lt;20,Main!$B$31,IF(OptimumBenefits!$B51&lt;25,Main!$B$32,IF(OptimumBenefits!$B51&lt;30,Main!$B$33,Main!$B$34)))))*OptimumBenefits!$B51</f>
        <v>1.1759999999999999</v>
      </c>
      <c r="KF51" s="418">
        <f ca="1">KE51*IF($B51=Salary!$B51,Salary!$I51,"")</f>
        <v>151493.81275576205</v>
      </c>
      <c r="KG51" s="419">
        <f ca="1">IF($B51&lt;Main!$B$10,0,(VLOOKUP(KD51,'Survival Probability'!$A$3:$F$98,6)/(1+Main!$B$5)^(OptimumBenefits!KD51-OptimumBenefits!$A51))*(VLOOKUP(KD51,'Survival Probability'!$A$3:$F$98,3)/VLOOKUP($A51,'Survival Probability'!$A$3:$F$98,3)))</f>
        <v>4.8816186469152116</v>
      </c>
      <c r="KH51" s="282">
        <f t="shared" ca="1" si="114"/>
        <v>739535.02124080958</v>
      </c>
      <c r="KI51" s="200">
        <f t="shared" ref="KI51:KP51" si="3016">KI50</f>
        <v>83</v>
      </c>
      <c r="KJ51" s="416">
        <f>IF($B51&lt;Main!$B$10,0,HLOOKUP(KI51,ReplacementRates!$A$3:$BE$59,ReplacementRates!$A50-5,1))*IF(Main!$B$30=1,Main!$B$31,(IF(OptimumBenefits!$B51&lt;20,Main!$B$31,IF(OptimumBenefits!$B51&lt;25,Main!$B$32,IF(OptimumBenefits!$B51&lt;30,Main!$B$33,Main!$B$34)))))*OptimumBenefits!$B51</f>
        <v>1.1759999999999999</v>
      </c>
      <c r="KK51" s="418">
        <f ca="1">KJ51*IF($B51=Salary!$B51,Salary!$I51,"")</f>
        <v>151493.81275576205</v>
      </c>
      <c r="KL51" s="419">
        <f ca="1">IF($B51&lt;Main!$B$10,0,(VLOOKUP(KI51,'Survival Probability'!$A$3:$F$98,6)/(1+Main!$B$5)^(OptimumBenefits!KI51-OptimumBenefits!$A51))*(VLOOKUP(KI51,'Survival Probability'!$A$3:$F$98,3)/VLOOKUP($A51,'Survival Probability'!$A$3:$F$98,3)))</f>
        <v>4.2933877913645953</v>
      </c>
      <c r="KM51" s="282">
        <f t="shared" ca="1" si="116"/>
        <v>650421.68615286273</v>
      </c>
      <c r="KN51" s="200">
        <f t="shared" ref="KN51:KP51" si="3017">KN50</f>
        <v>84</v>
      </c>
      <c r="KO51" s="416">
        <f>IF($B51&lt;Main!$B$10,0,HLOOKUP(KN51,ReplacementRates!$A$3:$BE$59,ReplacementRates!$A50-5,1))*IF(Main!$B$30=1,Main!$B$31,(IF(OptimumBenefits!$B51&lt;20,Main!$B$31,IF(OptimumBenefits!$B51&lt;25,Main!$B$32,IF(OptimumBenefits!$B51&lt;30,Main!$B$33,Main!$B$34)))))*OptimumBenefits!$B51</f>
        <v>1.1759999999999999</v>
      </c>
      <c r="KP51" s="418">
        <f ca="1">KO51*IF($B51=Salary!$B51,Salary!$I51,"")</f>
        <v>151493.81275576205</v>
      </c>
    </row>
    <row r="52" spans="1:16384">
      <c r="A52" s="205">
        <f t="shared" si="178"/>
        <v>75</v>
      </c>
      <c r="B52" s="205">
        <v>50</v>
      </c>
      <c r="C52" s="205">
        <f t="shared" ca="1" si="2249"/>
        <v>75</v>
      </c>
      <c r="D52" s="271">
        <f t="shared" ca="1" si="536"/>
        <v>1878273.1836409678</v>
      </c>
      <c r="E52" s="201">
        <f t="shared" si="179"/>
        <v>25</v>
      </c>
      <c r="F52" s="416">
        <f>IF($B52&lt;Main!$B$10,0,HLOOKUP(E52,ReplacementRates!$A$3:$BE$59,ReplacementRates!$A51-5,1))*IF(Main!$B$30=1,Main!$B$31,(IF(OptimumBenefits!$B52&lt;20,Main!$B$31,IF(OptimumBenefits!$B52&lt;25,Main!$B$32,IF(OptimumBenefits!$B52&lt;30,Main!$B$33,Main!$B$34)))))*OptimumBenefits!$B52</f>
        <v>1.2</v>
      </c>
      <c r="G52" s="418">
        <f ca="1">F52*IF($B52=Salary!$B52,Salary!$I52,"")</f>
        <v>159223.08891677027</v>
      </c>
      <c r="H52" s="419">
        <f ca="1">IF($B52&lt;Main!$B$10,0,(VLOOKUP(E52,'Survival Probability'!$A$3:$F$98,6)/(1+Main!$B$5)^(OptimumBenefits!E52-OptimumBenefits!$A52))*(VLOOKUP(E52,'Survival Probability'!$A$3:$F$98,3)/VLOOKUP($A52,'Survival Probability'!$A$3:$F$98,3)))</f>
        <v>32.259710757370648</v>
      </c>
      <c r="I52" s="282">
        <f t="shared" si="2309"/>
        <v>0</v>
      </c>
      <c r="J52" s="200">
        <f t="shared" ref="J52:N52" si="3018">J51</f>
        <v>26</v>
      </c>
      <c r="K52" s="416">
        <f>IF($B52&lt;Main!$B$10,0,HLOOKUP(J52,ReplacementRates!$A$3:$BE$59,ReplacementRates!$A51-5,1))*IF(Main!$B$30=1,Main!$B$31,(IF(OptimumBenefits!$B52&lt;20,Main!$B$31,IF(OptimumBenefits!$B52&lt;25,Main!$B$32,IF(OptimumBenefits!$B52&lt;30,Main!$B$33,Main!$B$34)))))*OptimumBenefits!$B52</f>
        <v>1.2</v>
      </c>
      <c r="L52" s="418">
        <f ca="1">K52*IF($B52=Salary!$B52,Salary!$I52,"")</f>
        <v>159223.08891677027</v>
      </c>
      <c r="M52" s="419">
        <f ca="1">IF($B52&lt;Main!$B$10,0,(VLOOKUP(J52,'Survival Probability'!$A$3:$F$98,6)/(1+Main!$B$5)^(OptimumBenefits!J52-OptimumBenefits!$A52))*(VLOOKUP(J52,'Survival Probability'!$A$3:$F$98,3)/VLOOKUP($A52,'Survival Probability'!$A$3:$F$98,3)))</f>
        <v>30.143929974602035</v>
      </c>
      <c r="N52" s="282">
        <f t="shared" si="2"/>
        <v>0</v>
      </c>
      <c r="O52" s="200">
        <f t="shared" ref="O52:BZ52" si="3019">O51</f>
        <v>27</v>
      </c>
      <c r="P52" s="416">
        <f>IF($B52&lt;Main!$B$10,0,HLOOKUP(O52,ReplacementRates!$A$3:$BE$59,ReplacementRates!$A51-5,1))*IF(Main!$B$30=1,Main!$B$31,(IF(OptimumBenefits!$B52&lt;20,Main!$B$31,IF(OptimumBenefits!$B52&lt;25,Main!$B$32,IF(OptimumBenefits!$B52&lt;30,Main!$B$33,Main!$B$34)))))*OptimumBenefits!$B52</f>
        <v>1.2</v>
      </c>
      <c r="Q52" s="418">
        <f ca="1">P52*IF($B52=Salary!$B52,Salary!$I52,"")</f>
        <v>159223.08891677027</v>
      </c>
      <c r="R52" s="419">
        <f ca="1">IF($B52&lt;Main!$B$10,0,(VLOOKUP(O52,'Survival Probability'!$A$3:$F$98,6)/(1+Main!$B$5)^(OptimumBenefits!O52-OptimumBenefits!$A52))*(VLOOKUP(O52,'Survival Probability'!$A$3:$F$98,3)/VLOOKUP($A52,'Survival Probability'!$A$3:$F$98,3)))</f>
        <v>28.166507492012013</v>
      </c>
      <c r="S52" s="282">
        <f t="shared" si="4"/>
        <v>0</v>
      </c>
      <c r="T52" s="200">
        <f t="shared" ref="T52:CE52" si="3020">T51</f>
        <v>28</v>
      </c>
      <c r="U52" s="416">
        <f>IF($B52&lt;Main!$B$10,0,HLOOKUP(T52,ReplacementRates!$A$3:$BE$59,ReplacementRates!$A51-5,1))*IF(Main!$B$30=1,Main!$B$31,(IF(OptimumBenefits!$B52&lt;20,Main!$B$31,IF(OptimumBenefits!$B52&lt;25,Main!$B$32,IF(OptimumBenefits!$B52&lt;30,Main!$B$33,Main!$B$34)))))*OptimumBenefits!$B52</f>
        <v>1.2</v>
      </c>
      <c r="V52" s="418">
        <f ca="1">U52*IF($B52=Salary!$B52,Salary!$I52,"")</f>
        <v>159223.08891677027</v>
      </c>
      <c r="W52" s="419">
        <f ca="1">IF($B52&lt;Main!$B$10,0,(VLOOKUP(T52,'Survival Probability'!$A$3:$F$98,6)/(1+Main!$B$5)^(OptimumBenefits!T52-OptimumBenefits!$A52))*(VLOOKUP(T52,'Survival Probability'!$A$3:$F$98,3)/VLOOKUP($A52,'Survival Probability'!$A$3:$F$98,3)))</f>
        <v>26.318413861876643</v>
      </c>
      <c r="X52" s="282">
        <f t="shared" si="6"/>
        <v>0</v>
      </c>
      <c r="Y52" s="200">
        <f t="shared" ref="Y52:CJ52" si="3021">Y51</f>
        <v>29</v>
      </c>
      <c r="Z52" s="416">
        <f>IF($B52&lt;Main!$B$10,0,HLOOKUP(Y52,ReplacementRates!$A$3:$BE$59,ReplacementRates!$A51-5,1))*IF(Main!$B$30=1,Main!$B$31,(IF(OptimumBenefits!$B52&lt;20,Main!$B$31,IF(OptimumBenefits!$B52&lt;25,Main!$B$32,IF(OptimumBenefits!$B52&lt;30,Main!$B$33,Main!$B$34)))))*OptimumBenefits!$B52</f>
        <v>1.2</v>
      </c>
      <c r="AA52" s="418">
        <f ca="1">Z52*IF($B52=Salary!$B52,Salary!$I52,"")</f>
        <v>159223.08891677027</v>
      </c>
      <c r="AB52" s="419">
        <f ca="1">IF($B52&lt;Main!$B$10,0,(VLOOKUP(Y52,'Survival Probability'!$A$3:$F$98,6)/(1+Main!$B$5)^(OptimumBenefits!Y52-OptimumBenefits!$A52))*(VLOOKUP(Y52,'Survival Probability'!$A$3:$F$98,3)/VLOOKUP($A52,'Survival Probability'!$A$3:$F$98,3)))</f>
        <v>24.591210608748987</v>
      </c>
      <c r="AC52" s="282">
        <f t="shared" si="8"/>
        <v>0</v>
      </c>
      <c r="AD52" s="200">
        <f t="shared" ref="AD52:CO52" si="3022">AD51</f>
        <v>30</v>
      </c>
      <c r="AE52" s="416">
        <f>IF($B52&lt;Main!$B$10,0,HLOOKUP(AD52,ReplacementRates!$A$3:$BE$59,ReplacementRates!$A51-5,1))*IF(Main!$B$30=1,Main!$B$31,(IF(OptimumBenefits!$B52&lt;20,Main!$B$31,IF(OptimumBenefits!$B52&lt;25,Main!$B$32,IF(OptimumBenefits!$B52&lt;30,Main!$B$33,Main!$B$34)))))*OptimumBenefits!$B52</f>
        <v>1.2</v>
      </c>
      <c r="AF52" s="418">
        <f ca="1">AE52*IF($B52=Salary!$B52,Salary!$I52,"")</f>
        <v>159223.08891677027</v>
      </c>
      <c r="AG52" s="419">
        <f ca="1">IF($B52&lt;Main!$B$10,0,(VLOOKUP(AD52,'Survival Probability'!$A$3:$F$98,6)/(1+Main!$B$5)^(OptimumBenefits!AD52-OptimumBenefits!$A52))*(VLOOKUP(AD52,'Survival Probability'!$A$3:$F$98,3)/VLOOKUP($A52,'Survival Probability'!$A$3:$F$98,3)))</f>
        <v>22.977012103704595</v>
      </c>
      <c r="AH52" s="282">
        <f t="shared" si="10"/>
        <v>0</v>
      </c>
      <c r="AI52" s="200">
        <f t="shared" ref="AI52:CT52" si="3023">AI51</f>
        <v>31</v>
      </c>
      <c r="AJ52" s="416">
        <f>IF($B52&lt;Main!$B$10,0,HLOOKUP(AI52,ReplacementRates!$A$3:$BE$59,ReplacementRates!$A51-5,1))*IF(Main!$B$30=1,Main!$B$31,(IF(OptimumBenefits!$B52&lt;20,Main!$B$31,IF(OptimumBenefits!$B52&lt;25,Main!$B$32,IF(OptimumBenefits!$B52&lt;30,Main!$B$33,Main!$B$34)))))*OptimumBenefits!$B52</f>
        <v>1.2</v>
      </c>
      <c r="AK52" s="418">
        <f ca="1">AJ52*IF($B52=Salary!$B52,Salary!$I52,"")</f>
        <v>159223.08891677027</v>
      </c>
      <c r="AL52" s="419">
        <f ca="1">IF($B52&lt;Main!$B$10,0,(VLOOKUP(AI52,'Survival Probability'!$A$3:$F$98,6)/(1+Main!$B$5)^(OptimumBenefits!AI52-OptimumBenefits!$A52))*(VLOOKUP(AI52,'Survival Probability'!$A$3:$F$98,3)/VLOOKUP($A52,'Survival Probability'!$A$3:$F$98,3)))</f>
        <v>21.46845101005437</v>
      </c>
      <c r="AM52" s="282">
        <f t="shared" si="12"/>
        <v>0</v>
      </c>
      <c r="AN52" s="200">
        <f t="shared" ref="AN52:CY52" si="3024">AN51</f>
        <v>32</v>
      </c>
      <c r="AO52" s="416">
        <f>IF($B52&lt;Main!$B$10,0,HLOOKUP(AN52,ReplacementRates!$A$3:$BE$59,ReplacementRates!$A51-5,1))*IF(Main!$B$30=1,Main!$B$31,(IF(OptimumBenefits!$B52&lt;20,Main!$B$31,IF(OptimumBenefits!$B52&lt;25,Main!$B$32,IF(OptimumBenefits!$B52&lt;30,Main!$B$33,Main!$B$34)))))*OptimumBenefits!$B52</f>
        <v>1.2</v>
      </c>
      <c r="AP52" s="418">
        <f ca="1">AO52*IF($B52=Salary!$B52,Salary!$I52,"")</f>
        <v>159223.08891677027</v>
      </c>
      <c r="AQ52" s="419">
        <f ca="1">IF($B52&lt;Main!$B$10,0,(VLOOKUP(AN52,'Survival Probability'!$A$3:$F$98,6)/(1+Main!$B$5)^(OptimumBenefits!AN52-OptimumBenefits!$A52))*(VLOOKUP(AN52,'Survival Probability'!$A$3:$F$98,3)/VLOOKUP($A52,'Survival Probability'!$A$3:$F$98,3)))</f>
        <v>20.058530072485418</v>
      </c>
      <c r="AR52" s="282">
        <f t="shared" si="14"/>
        <v>0</v>
      </c>
      <c r="AS52" s="200">
        <f t="shared" ref="AS52:DD52" si="3025">AS51</f>
        <v>33</v>
      </c>
      <c r="AT52" s="416">
        <f>IF($B52&lt;Main!$B$10,0,HLOOKUP(AS52,ReplacementRates!$A$3:$BE$59,ReplacementRates!$A51-5,1))*IF(Main!$B$30=1,Main!$B$31,(IF(OptimumBenefits!$B52&lt;20,Main!$B$31,IF(OptimumBenefits!$B52&lt;25,Main!$B$32,IF(OptimumBenefits!$B52&lt;30,Main!$B$33,Main!$B$34)))))*OptimumBenefits!$B52</f>
        <v>1.2</v>
      </c>
      <c r="AU52" s="418">
        <f ca="1">AT52*IF($B52=Salary!$B52,Salary!$I52,"")</f>
        <v>159223.08891677027</v>
      </c>
      <c r="AV52" s="419">
        <f ca="1">IF($B52&lt;Main!$B$10,0,(VLOOKUP(AS52,'Survival Probability'!$A$3:$F$98,6)/(1+Main!$B$5)^(OptimumBenefits!AS52-OptimumBenefits!$A52))*(VLOOKUP(AS52,'Survival Probability'!$A$3:$F$98,3)/VLOOKUP($A52,'Survival Probability'!$A$3:$F$98,3)))</f>
        <v>18.740840307169282</v>
      </c>
      <c r="AW52" s="282">
        <f t="shared" si="16"/>
        <v>0</v>
      </c>
      <c r="AX52" s="200">
        <f t="shared" ref="AX52:DI52" si="3026">AX51</f>
        <v>34</v>
      </c>
      <c r="AY52" s="416">
        <f>IF($B52&lt;Main!$B$10,0,HLOOKUP(AX52,ReplacementRates!$A$3:$BE$59,ReplacementRates!$A51-5,1))*IF(Main!$B$30=1,Main!$B$31,(IF(OptimumBenefits!$B52&lt;20,Main!$B$31,IF(OptimumBenefits!$B52&lt;25,Main!$B$32,IF(OptimumBenefits!$B52&lt;30,Main!$B$33,Main!$B$34)))))*OptimumBenefits!$B52</f>
        <v>1.2</v>
      </c>
      <c r="AZ52" s="418">
        <f ca="1">AY52*IF($B52=Salary!$B52,Salary!$I52,"")</f>
        <v>159223.08891677027</v>
      </c>
      <c r="BA52" s="419">
        <f ca="1">IF($B52&lt;Main!$B$10,0,(VLOOKUP(AX52,'Survival Probability'!$A$3:$F$98,6)/(1+Main!$B$5)^(OptimumBenefits!AX52-OptimumBenefits!$A52))*(VLOOKUP(AX52,'Survival Probability'!$A$3:$F$98,3)/VLOOKUP($A52,'Survival Probability'!$A$3:$F$98,3)))</f>
        <v>17.509387682196184</v>
      </c>
      <c r="BB52" s="282">
        <f t="shared" si="18"/>
        <v>0</v>
      </c>
      <c r="BC52" s="200">
        <f t="shared" ref="BC52:DN52" si="3027">BC51</f>
        <v>35</v>
      </c>
      <c r="BD52" s="416">
        <f>IF($B52&lt;Main!$B$10,0,HLOOKUP(BC52,ReplacementRates!$A$3:$BE$59,ReplacementRates!$A51-5,1))*IF(Main!$B$30=1,Main!$B$31,(IF(OptimumBenefits!$B52&lt;20,Main!$B$31,IF(OptimumBenefits!$B52&lt;25,Main!$B$32,IF(OptimumBenefits!$B52&lt;30,Main!$B$33,Main!$B$34)))))*OptimumBenefits!$B52</f>
        <v>1.2</v>
      </c>
      <c r="BE52" s="418">
        <f ca="1">BD52*IF($B52=Salary!$B52,Salary!$I52,"")</f>
        <v>159223.08891677027</v>
      </c>
      <c r="BF52" s="419">
        <f ca="1">IF($B52&lt;Main!$B$10,0,(VLOOKUP(BC52,'Survival Probability'!$A$3:$F$98,6)/(1+Main!$B$5)^(OptimumBenefits!BC52-OptimumBenefits!$A52))*(VLOOKUP(BC52,'Survival Probability'!$A$3:$F$98,3)/VLOOKUP($A52,'Survival Probability'!$A$3:$F$98,3)))</f>
        <v>16.358576007535959</v>
      </c>
      <c r="BG52" s="282">
        <f t="shared" si="20"/>
        <v>0</v>
      </c>
      <c r="BH52" s="200">
        <f t="shared" ref="BH52:DS52" si="3028">BH51</f>
        <v>36</v>
      </c>
      <c r="BI52" s="416">
        <f>IF($B52&lt;Main!$B$10,0,HLOOKUP(BH52,ReplacementRates!$A$3:$BE$59,ReplacementRates!$A51-5,1))*IF(Main!$B$30=1,Main!$B$31,(IF(OptimumBenefits!$B52&lt;20,Main!$B$31,IF(OptimumBenefits!$B52&lt;25,Main!$B$32,IF(OptimumBenefits!$B52&lt;30,Main!$B$33,Main!$B$34)))))*OptimumBenefits!$B52</f>
        <v>1.2</v>
      </c>
      <c r="BJ52" s="418">
        <f ca="1">BI52*IF($B52=Salary!$B52,Salary!$I52,"")</f>
        <v>159223.08891677027</v>
      </c>
      <c r="BK52" s="419">
        <f ca="1">IF($B52&lt;Main!$B$10,0,(VLOOKUP(BH52,'Survival Probability'!$A$3:$F$98,6)/(1+Main!$B$5)^(OptimumBenefits!BH52-OptimumBenefits!$A52))*(VLOOKUP(BH52,'Survival Probability'!$A$3:$F$98,3)/VLOOKUP($A52,'Survival Probability'!$A$3:$F$98,3)))</f>
        <v>15.283171301676944</v>
      </c>
      <c r="BL52" s="282">
        <f t="shared" si="22"/>
        <v>0</v>
      </c>
      <c r="BM52" s="200">
        <f t="shared" ref="BM52:DX52" si="3029">BM51</f>
        <v>37</v>
      </c>
      <c r="BN52" s="416">
        <f>IF($B52&lt;Main!$B$10,0,HLOOKUP(BM52,ReplacementRates!$A$3:$BE$59,ReplacementRates!$A51-5,1))*IF(Main!$B$30=1,Main!$B$31,(IF(OptimumBenefits!$B52&lt;20,Main!$B$31,IF(OptimumBenefits!$B52&lt;25,Main!$B$32,IF(OptimumBenefits!$B52&lt;30,Main!$B$33,Main!$B$34)))))*OptimumBenefits!$B52</f>
        <v>1.2</v>
      </c>
      <c r="BO52" s="418">
        <f ca="1">BN52*IF($B52=Salary!$B52,Salary!$I52,"")</f>
        <v>159223.08891677027</v>
      </c>
      <c r="BP52" s="419">
        <f ca="1">IF($B52&lt;Main!$B$10,0,(VLOOKUP(BM52,'Survival Probability'!$A$3:$F$98,6)/(1+Main!$B$5)^(OptimumBenefits!BM52-OptimumBenefits!$A52))*(VLOOKUP(BM52,'Survival Probability'!$A$3:$F$98,3)/VLOOKUP($A52,'Survival Probability'!$A$3:$F$98,3)))</f>
        <v>14.278126168741325</v>
      </c>
      <c r="BQ52" s="282">
        <f t="shared" si="24"/>
        <v>0</v>
      </c>
      <c r="BR52" s="200">
        <f t="shared" ref="BR52:EC52" si="3030">BR51</f>
        <v>38</v>
      </c>
      <c r="BS52" s="416">
        <f>IF($B52&lt;Main!$B$10,0,HLOOKUP(BR52,ReplacementRates!$A$3:$BE$59,ReplacementRates!$A51-5,1))*IF(Main!$B$30=1,Main!$B$31,(IF(OptimumBenefits!$B52&lt;20,Main!$B$31,IF(OptimumBenefits!$B52&lt;25,Main!$B$32,IF(OptimumBenefits!$B52&lt;30,Main!$B$33,Main!$B$34)))))*OptimumBenefits!$B52</f>
        <v>1.2</v>
      </c>
      <c r="BT52" s="418">
        <f ca="1">BS52*IF($B52=Salary!$B52,Salary!$I52,"")</f>
        <v>159223.08891677027</v>
      </c>
      <c r="BU52" s="419">
        <f ca="1">IF($B52&lt;Main!$B$10,0,(VLOOKUP(BR52,'Survival Probability'!$A$3:$F$98,6)/(1+Main!$B$5)^(OptimumBenefits!BR52-OptimumBenefits!$A52))*(VLOOKUP(BR52,'Survival Probability'!$A$3:$F$98,3)/VLOOKUP($A52,'Survival Probability'!$A$3:$F$98,3)))</f>
        <v>13.338897602317889</v>
      </c>
      <c r="BV52" s="282">
        <f t="shared" si="26"/>
        <v>0</v>
      </c>
      <c r="BW52" s="200">
        <f t="shared" ref="BW52:EH52" si="3031">BW51</f>
        <v>39</v>
      </c>
      <c r="BX52" s="416">
        <f>IF($B52&lt;Main!$B$10,0,HLOOKUP(BW52,ReplacementRates!$A$3:$BE$59,ReplacementRates!$A51-5,1))*IF(Main!$B$30=1,Main!$B$31,(IF(OptimumBenefits!$B52&lt;20,Main!$B$31,IF(OptimumBenefits!$B52&lt;25,Main!$B$32,IF(OptimumBenefits!$B52&lt;30,Main!$B$33,Main!$B$34)))))*OptimumBenefits!$B52</f>
        <v>1.2</v>
      </c>
      <c r="BY52" s="418">
        <f ca="1">BX52*IF($B52=Salary!$B52,Salary!$I52,"")</f>
        <v>159223.08891677027</v>
      </c>
      <c r="BZ52" s="419">
        <f ca="1">IF($B52&lt;Main!$B$10,0,(VLOOKUP(BW52,'Survival Probability'!$A$3:$F$98,6)/(1+Main!$B$5)^(OptimumBenefits!BW52-OptimumBenefits!$A52))*(VLOOKUP(BW52,'Survival Probability'!$A$3:$F$98,3)/VLOOKUP($A52,'Survival Probability'!$A$3:$F$98,3)))</f>
        <v>12.461230026625628</v>
      </c>
      <c r="CA52" s="282">
        <f t="shared" si="28"/>
        <v>0</v>
      </c>
      <c r="CB52" s="200">
        <f t="shared" ref="CB52:EM52" si="3032">CB51</f>
        <v>40</v>
      </c>
      <c r="CC52" s="416">
        <f>IF($B52&lt;Main!$B$10,0,HLOOKUP(CB52,ReplacementRates!$A$3:$BE$59,ReplacementRates!$A51-5,1))*IF(Main!$B$30=1,Main!$B$31,(IF(OptimumBenefits!$B52&lt;20,Main!$B$31,IF(OptimumBenefits!$B52&lt;25,Main!$B$32,IF(OptimumBenefits!$B52&lt;30,Main!$B$33,Main!$B$34)))))*OptimumBenefits!$B52</f>
        <v>1.2</v>
      </c>
      <c r="CD52" s="418">
        <f ca="1">CC52*IF($B52=Salary!$B52,Salary!$I52,"")</f>
        <v>159223.08891677027</v>
      </c>
      <c r="CE52" s="419">
        <f ca="1">IF($B52&lt;Main!$B$10,0,(VLOOKUP(CB52,'Survival Probability'!$A$3:$F$98,6)/(1+Main!$B$5)^(OptimumBenefits!CB52-OptimumBenefits!$A52))*(VLOOKUP(CB52,'Survival Probability'!$A$3:$F$98,3)/VLOOKUP($A52,'Survival Probability'!$A$3:$F$98,3)))</f>
        <v>11.641133749458271</v>
      </c>
      <c r="CF52" s="282">
        <f t="shared" si="30"/>
        <v>0</v>
      </c>
      <c r="CG52" s="200">
        <f t="shared" ref="CG52:ER52" si="3033">CG51</f>
        <v>41</v>
      </c>
      <c r="CH52" s="416">
        <f>IF($B52&lt;Main!$B$10,0,HLOOKUP(CG52,ReplacementRates!$A$3:$BE$59,ReplacementRates!$A51-5,1))*IF(Main!$B$30=1,Main!$B$31,(IF(OptimumBenefits!$B52&lt;20,Main!$B$31,IF(OptimumBenefits!$B52&lt;25,Main!$B$32,IF(OptimumBenefits!$B52&lt;30,Main!$B$33,Main!$B$34)))))*OptimumBenefits!$B52</f>
        <v>1.2</v>
      </c>
      <c r="CI52" s="418">
        <f ca="1">CH52*IF($B52=Salary!$B52,Salary!$I52,"")</f>
        <v>159223.08891677027</v>
      </c>
      <c r="CJ52" s="419">
        <f ca="1">IF($B52&lt;Main!$B$10,0,(VLOOKUP(CG52,'Survival Probability'!$A$3:$F$98,6)/(1+Main!$B$5)^(OptimumBenefits!CG52-OptimumBenefits!$A52))*(VLOOKUP(CG52,'Survival Probability'!$A$3:$F$98,3)/VLOOKUP($A52,'Survival Probability'!$A$3:$F$98,3)))</f>
        <v>10.874873617774496</v>
      </c>
      <c r="CK52" s="282">
        <f t="shared" si="32"/>
        <v>0</v>
      </c>
      <c r="CL52" s="200">
        <f t="shared" ref="CL52:EW52" si="3034">CL51</f>
        <v>42</v>
      </c>
      <c r="CM52" s="416">
        <f>IF($B52&lt;Main!$B$10,0,HLOOKUP(CL52,ReplacementRates!$A$3:$BE$59,ReplacementRates!$A51-5,1))*IF(Main!$B$30=1,Main!$B$31,(IF(OptimumBenefits!$B52&lt;20,Main!$B$31,IF(OptimumBenefits!$B52&lt;25,Main!$B$32,IF(OptimumBenefits!$B52&lt;30,Main!$B$33,Main!$B$34)))))*OptimumBenefits!$B52</f>
        <v>1.2</v>
      </c>
      <c r="CN52" s="418">
        <f ca="1">CM52*IF($B52=Salary!$B52,Salary!$I52,"")</f>
        <v>159223.08891677027</v>
      </c>
      <c r="CO52" s="419">
        <f ca="1">IF($B52&lt;Main!$B$10,0,(VLOOKUP(CL52,'Survival Probability'!$A$3:$F$98,6)/(1+Main!$B$5)^(OptimumBenefits!CL52-OptimumBenefits!$A52))*(VLOOKUP(CL52,'Survival Probability'!$A$3:$F$98,3)/VLOOKUP($A52,'Survival Probability'!$A$3:$F$98,3)))</f>
        <v>10.158600633798194</v>
      </c>
      <c r="CP52" s="282">
        <f t="shared" si="34"/>
        <v>0</v>
      </c>
      <c r="CQ52" s="200">
        <f t="shared" ref="CQ52:FB52" si="3035">CQ51</f>
        <v>43</v>
      </c>
      <c r="CR52" s="416">
        <f>IF($B52&lt;Main!$B$10,0,HLOOKUP(CQ52,ReplacementRates!$A$3:$BE$59,ReplacementRates!$A51-5,1))*IF(Main!$B$30=1,Main!$B$31,(IF(OptimumBenefits!$B52&lt;20,Main!$B$31,IF(OptimumBenefits!$B52&lt;25,Main!$B$32,IF(OptimumBenefits!$B52&lt;30,Main!$B$33,Main!$B$34)))))*OptimumBenefits!$B52</f>
        <v>1.2</v>
      </c>
      <c r="CS52" s="418">
        <f ca="1">CR52*IF($B52=Salary!$B52,Salary!$I52,"")</f>
        <v>159223.08891677027</v>
      </c>
      <c r="CT52" s="419">
        <f ca="1">IF($B52&lt;Main!$B$10,0,(VLOOKUP(CQ52,'Survival Probability'!$A$3:$F$98,6)/(1+Main!$B$5)^(OptimumBenefits!CQ52-OptimumBenefits!$A52))*(VLOOKUP(CQ52,'Survival Probability'!$A$3:$F$98,3)/VLOOKUP($A52,'Survival Probability'!$A$3:$F$98,3)))</f>
        <v>9.4891199058374749</v>
      </c>
      <c r="CU52" s="282">
        <f t="shared" si="36"/>
        <v>0</v>
      </c>
      <c r="CV52" s="200">
        <f t="shared" ref="CV52:FG52" si="3036">CV51</f>
        <v>44</v>
      </c>
      <c r="CW52" s="416">
        <f>IF($B52&lt;Main!$B$10,0,HLOOKUP(CV52,ReplacementRates!$A$3:$BE$59,ReplacementRates!$A51-5,1))*IF(Main!$B$30=1,Main!$B$31,(IF(OptimumBenefits!$B52&lt;20,Main!$B$31,IF(OptimumBenefits!$B52&lt;25,Main!$B$32,IF(OptimumBenefits!$B52&lt;30,Main!$B$33,Main!$B$34)))))*OptimumBenefits!$B52</f>
        <v>1.2</v>
      </c>
      <c r="CX52" s="418">
        <f ca="1">CW52*IF($B52=Salary!$B52,Salary!$I52,"")</f>
        <v>159223.08891677027</v>
      </c>
      <c r="CY52" s="419">
        <f ca="1">IF($B52&lt;Main!$B$10,0,(VLOOKUP(CV52,'Survival Probability'!$A$3:$F$98,6)/(1+Main!$B$5)^(OptimumBenefits!CV52-OptimumBenefits!$A52))*(VLOOKUP(CV52,'Survival Probability'!$A$3:$F$98,3)/VLOOKUP($A52,'Survival Probability'!$A$3:$F$98,3)))</f>
        <v>8.8634270046408421</v>
      </c>
      <c r="CZ52" s="282">
        <f t="shared" si="38"/>
        <v>0</v>
      </c>
      <c r="DA52" s="200">
        <f t="shared" ref="DA52:FL52" si="3037">DA51</f>
        <v>45</v>
      </c>
      <c r="DB52" s="416">
        <f>IF($B52&lt;Main!$B$10,0,HLOOKUP(DA52,ReplacementRates!$A$3:$BE$59,ReplacementRates!$A51-5,1))*IF(Main!$B$30=1,Main!$B$31,(IF(OptimumBenefits!$B52&lt;20,Main!$B$31,IF(OptimumBenefits!$B52&lt;25,Main!$B$32,IF(OptimumBenefits!$B52&lt;30,Main!$B$33,Main!$B$34)))))*OptimumBenefits!$B52</f>
        <v>1.2</v>
      </c>
      <c r="DC52" s="418">
        <f ca="1">DB52*IF($B52=Salary!$B52,Salary!$I52,"")</f>
        <v>159223.08891677027</v>
      </c>
      <c r="DD52" s="419">
        <f ca="1">IF($B52&lt;Main!$B$10,0,(VLOOKUP(DA52,'Survival Probability'!$A$3:$F$98,6)/(1+Main!$B$5)^(OptimumBenefits!DA52-OptimumBenefits!$A52))*(VLOOKUP(DA52,'Survival Probability'!$A$3:$F$98,3)/VLOOKUP($A52,'Survival Probability'!$A$3:$F$98,3)))</f>
        <v>150.33838876918759</v>
      </c>
      <c r="DE52" s="282">
        <f t="shared" si="40"/>
        <v>0</v>
      </c>
      <c r="DF52" s="200">
        <f t="shared" ref="DF52:FQ52" si="3038">DF51</f>
        <v>46</v>
      </c>
      <c r="DG52" s="416">
        <f>IF($B52&lt;Main!$B$10,0,HLOOKUP(DF52,ReplacementRates!$A$3:$BE$59,ReplacementRates!$A51-5,1))*IF(Main!$B$30=1,Main!$B$31,(IF(OptimumBenefits!$B52&lt;20,Main!$B$31,IF(OptimumBenefits!$B52&lt;25,Main!$B$32,IF(OptimumBenefits!$B52&lt;30,Main!$B$33,Main!$B$34)))))*OptimumBenefits!$B52</f>
        <v>1.2</v>
      </c>
      <c r="DH52" s="418">
        <f ca="1">DG52*IF($B52=Salary!$B52,Salary!$I52,"")</f>
        <v>159223.08891677027</v>
      </c>
      <c r="DI52" s="419">
        <f ca="1">IF($B52&lt;Main!$B$10,0,(VLOOKUP(DF52,'Survival Probability'!$A$3:$F$98,6)/(1+Main!$B$5)^(OptimumBenefits!DF52-OptimumBenefits!$A52))*(VLOOKUP(DF52,'Survival Probability'!$A$3:$F$98,3)/VLOOKUP($A52,'Survival Probability'!$A$3:$F$98,3)))</f>
        <v>139.54783015063464</v>
      </c>
      <c r="DJ52" s="282">
        <f t="shared" si="42"/>
        <v>0</v>
      </c>
      <c r="DK52" s="200">
        <f t="shared" ref="DK52:FV52" si="3039">DK51</f>
        <v>47</v>
      </c>
      <c r="DL52" s="416">
        <f>IF($B52&lt;Main!$B$10,0,HLOOKUP(DK52,ReplacementRates!$A$3:$BE$59,ReplacementRates!$A51-5,1))*IF(Main!$B$30=1,Main!$B$31,(IF(OptimumBenefits!$B52&lt;20,Main!$B$31,IF(OptimumBenefits!$B52&lt;25,Main!$B$32,IF(OptimumBenefits!$B52&lt;30,Main!$B$33,Main!$B$34)))))*OptimumBenefits!$B52</f>
        <v>1.2</v>
      </c>
      <c r="DM52" s="418">
        <f ca="1">DL52*IF($B52=Salary!$B52,Salary!$I52,"")</f>
        <v>159223.08891677027</v>
      </c>
      <c r="DN52" s="419">
        <f ca="1">IF($B52&lt;Main!$B$10,0,(VLOOKUP(DK52,'Survival Probability'!$A$3:$F$98,6)/(1+Main!$B$5)^(OptimumBenefits!DK52-OptimumBenefits!$A52))*(VLOOKUP(DK52,'Survival Probability'!$A$3:$F$98,3)/VLOOKUP($A52,'Survival Probability'!$A$3:$F$98,3)))</f>
        <v>129.48482659825632</v>
      </c>
      <c r="DO52" s="282">
        <f t="shared" si="44"/>
        <v>0</v>
      </c>
      <c r="DP52" s="200">
        <f t="shared" ref="DP52:GA52" si="3040">DP51</f>
        <v>48</v>
      </c>
      <c r="DQ52" s="416">
        <f>IF($B52&lt;Main!$B$10,0,HLOOKUP(DP52,ReplacementRates!$A$3:$BE$59,ReplacementRates!$A51-5,1))*IF(Main!$B$30=1,Main!$B$31,(IF(OptimumBenefits!$B52&lt;20,Main!$B$31,IF(OptimumBenefits!$B52&lt;25,Main!$B$32,IF(OptimumBenefits!$B52&lt;30,Main!$B$33,Main!$B$34)))))*OptimumBenefits!$B52</f>
        <v>1.2</v>
      </c>
      <c r="DR52" s="418">
        <f ca="1">DQ52*IF($B52=Salary!$B52,Salary!$I52,"")</f>
        <v>159223.08891677027</v>
      </c>
      <c r="DS52" s="419">
        <f ca="1">IF($B52&lt;Main!$B$10,0,(VLOOKUP(DP52,'Survival Probability'!$A$3:$F$98,6)/(1+Main!$B$5)^(OptimumBenefits!DP52-OptimumBenefits!$A52))*(VLOOKUP(DP52,'Survival Probability'!$A$3:$F$98,3)/VLOOKUP($A52,'Survival Probability'!$A$3:$F$98,3)))</f>
        <v>120.10148794826341</v>
      </c>
      <c r="DT52" s="282">
        <f t="shared" si="46"/>
        <v>0</v>
      </c>
      <c r="DU52" s="200">
        <f t="shared" ref="DU52:GF52" si="3041">DU51</f>
        <v>49</v>
      </c>
      <c r="DV52" s="416">
        <f>IF($B52&lt;Main!$B$10,0,HLOOKUP(DU52,ReplacementRates!$A$3:$BE$59,ReplacementRates!$A51-5,1))*IF(Main!$B$30=1,Main!$B$31,(IF(OptimumBenefits!$B52&lt;20,Main!$B$31,IF(OptimumBenefits!$B52&lt;25,Main!$B$32,IF(OptimumBenefits!$B52&lt;30,Main!$B$33,Main!$B$34)))))*OptimumBenefits!$B52</f>
        <v>1.2</v>
      </c>
      <c r="DW52" s="418">
        <f ca="1">DV52*IF($B52=Salary!$B52,Salary!$I52,"")</f>
        <v>159223.08891677027</v>
      </c>
      <c r="DX52" s="419">
        <f ca="1">IF($B52&lt;Main!$B$10,0,(VLOOKUP(DU52,'Survival Probability'!$A$3:$F$98,6)/(1+Main!$B$5)^(OptimumBenefits!DU52-OptimumBenefits!$A52))*(VLOOKUP(DU52,'Survival Probability'!$A$3:$F$98,3)/VLOOKUP($A52,'Survival Probability'!$A$3:$F$98,3)))</f>
        <v>111.35303005696173</v>
      </c>
      <c r="DY52" s="282">
        <f t="shared" si="48"/>
        <v>0</v>
      </c>
      <c r="DZ52" s="200">
        <f t="shared" ref="DZ52:GK52" si="3042">DZ51</f>
        <v>50</v>
      </c>
      <c r="EA52" s="416">
        <f>IF($B52&lt;Main!$B$10,0,HLOOKUP(DZ52,ReplacementRates!$A$3:$BE$59,ReplacementRates!$A51-5,1))*IF(Main!$B$30=1,Main!$B$31,(IF(OptimumBenefits!$B52&lt;20,Main!$B$31,IF(OptimumBenefits!$B52&lt;25,Main!$B$32,IF(OptimumBenefits!$B52&lt;30,Main!$B$33,Main!$B$34)))))*OptimumBenefits!$B52</f>
        <v>1.2</v>
      </c>
      <c r="EB52" s="418">
        <f ca="1">EA52*IF($B52=Salary!$B52,Salary!$I52,"")</f>
        <v>159223.08891677027</v>
      </c>
      <c r="EC52" s="419">
        <f ca="1">IF($B52&lt;Main!$B$10,0,(VLOOKUP(DZ52,'Survival Probability'!$A$3:$F$98,6)/(1+Main!$B$5)^(OptimumBenefits!DZ52-OptimumBenefits!$A52))*(VLOOKUP(DZ52,'Survival Probability'!$A$3:$F$98,3)/VLOOKUP($A52,'Survival Probability'!$A$3:$F$98,3)))</f>
        <v>103.19758119635962</v>
      </c>
      <c r="ED52" s="282">
        <f t="shared" si="50"/>
        <v>0</v>
      </c>
      <c r="EE52" s="200">
        <f t="shared" ref="EE52:GP52" si="3043">EE51</f>
        <v>51</v>
      </c>
      <c r="EF52" s="416">
        <f>IF($B52&lt;Main!$B$10,0,HLOOKUP(EE52,ReplacementRates!$A$3:$BE$59,ReplacementRates!$A51-5,1))*IF(Main!$B$30=1,Main!$B$31,(IF(OptimumBenefits!$B52&lt;20,Main!$B$31,IF(OptimumBenefits!$B52&lt;25,Main!$B$32,IF(OptimumBenefits!$B52&lt;30,Main!$B$33,Main!$B$34)))))*OptimumBenefits!$B52</f>
        <v>1.2</v>
      </c>
      <c r="EG52" s="418">
        <f ca="1">EF52*IF($B52=Salary!$B52,Salary!$I52,"")</f>
        <v>159223.08891677027</v>
      </c>
      <c r="EH52" s="419">
        <f ca="1">IF($B52&lt;Main!$B$10,0,(VLOOKUP(EE52,'Survival Probability'!$A$3:$F$98,6)/(1+Main!$B$5)^(OptimumBenefits!EE52-OptimumBenefits!$A52))*(VLOOKUP(EE52,'Survival Probability'!$A$3:$F$98,3)/VLOOKUP($A52,'Survival Probability'!$A$3:$F$98,3)))</f>
        <v>95.595998905277867</v>
      </c>
      <c r="EI52" s="282">
        <f t="shared" si="52"/>
        <v>0</v>
      </c>
      <c r="EJ52" s="200">
        <f t="shared" ref="EJ52:GU52" si="3044">EJ51</f>
        <v>52</v>
      </c>
      <c r="EK52" s="416">
        <f>IF($B52&lt;Main!$B$10,0,HLOOKUP(EJ52,ReplacementRates!$A$3:$BE$59,ReplacementRates!$A51-5,1))*IF(Main!$B$30=1,Main!$B$31,(IF(OptimumBenefits!$B52&lt;20,Main!$B$31,IF(OptimumBenefits!$B52&lt;25,Main!$B$32,IF(OptimumBenefits!$B52&lt;30,Main!$B$33,Main!$B$34)))))*OptimumBenefits!$B52</f>
        <v>1.2</v>
      </c>
      <c r="EL52" s="418">
        <f ca="1">EK52*IF($B52=Salary!$B52,Salary!$I52,"")</f>
        <v>159223.08891677027</v>
      </c>
      <c r="EM52" s="419">
        <f ca="1">IF($B52&lt;Main!$B$10,0,(VLOOKUP(EJ52,'Survival Probability'!$A$3:$F$98,6)/(1+Main!$B$5)^(OptimumBenefits!EJ52-OptimumBenefits!$A52))*(VLOOKUP(EJ52,'Survival Probability'!$A$3:$F$98,3)/VLOOKUP($A52,'Survival Probability'!$A$3:$F$98,3)))</f>
        <v>88.511696490638172</v>
      </c>
      <c r="EN52" s="282">
        <f t="shared" si="54"/>
        <v>0</v>
      </c>
      <c r="EO52" s="200">
        <f t="shared" ref="EO52:GZ52" si="3045">EO51</f>
        <v>53</v>
      </c>
      <c r="EP52" s="416">
        <f>IF($B52&lt;Main!$B$10,0,HLOOKUP(EO52,ReplacementRates!$A$3:$BE$59,ReplacementRates!$A51-5,1))*IF(Main!$B$30=1,Main!$B$31,(IF(OptimumBenefits!$B52&lt;20,Main!$B$31,IF(OptimumBenefits!$B52&lt;25,Main!$B$32,IF(OptimumBenefits!$B52&lt;30,Main!$B$33,Main!$B$34)))))*OptimumBenefits!$B52</f>
        <v>1.2</v>
      </c>
      <c r="EQ52" s="418">
        <f ca="1">EP52*IF($B52=Salary!$B52,Salary!$I52,"")</f>
        <v>159223.08891677027</v>
      </c>
      <c r="ER52" s="419">
        <f ca="1">IF($B52&lt;Main!$B$10,0,(VLOOKUP(EO52,'Survival Probability'!$A$3:$F$98,6)/(1+Main!$B$5)^(OptimumBenefits!EO52-OptimumBenefits!$A52))*(VLOOKUP(EO52,'Survival Probability'!$A$3:$F$98,3)/VLOOKUP($A52,'Survival Probability'!$A$3:$F$98,3)))</f>
        <v>81.910516146175169</v>
      </c>
      <c r="ES52" s="282">
        <f t="shared" si="56"/>
        <v>0</v>
      </c>
      <c r="ET52" s="200">
        <f t="shared" ref="ET52:HE52" si="3046">ET51</f>
        <v>54</v>
      </c>
      <c r="EU52" s="416">
        <f>IF($B52&lt;Main!$B$10,0,HLOOKUP(ET52,ReplacementRates!$A$3:$BE$59,ReplacementRates!$A51-5,1))*IF(Main!$B$30=1,Main!$B$31,(IF(OptimumBenefits!$B52&lt;20,Main!$B$31,IF(OptimumBenefits!$B52&lt;25,Main!$B$32,IF(OptimumBenefits!$B52&lt;30,Main!$B$33,Main!$B$34)))))*OptimumBenefits!$B52</f>
        <v>1.2</v>
      </c>
      <c r="EV52" s="418">
        <f ca="1">EU52*IF($B52=Salary!$B52,Salary!$I52,"")</f>
        <v>159223.08891677027</v>
      </c>
      <c r="EW52" s="419">
        <f ca="1">IF($B52&lt;Main!$B$10,0,(VLOOKUP(ET52,'Survival Probability'!$A$3:$F$98,6)/(1+Main!$B$5)^(OptimumBenefits!ET52-OptimumBenefits!$A52))*(VLOOKUP(ET52,'Survival Probability'!$A$3:$F$98,3)/VLOOKUP($A52,'Survival Probability'!$A$3:$F$98,3)))</f>
        <v>75.760527296490309</v>
      </c>
      <c r="EX52" s="282">
        <f t="shared" si="58"/>
        <v>0</v>
      </c>
      <c r="EY52" s="200">
        <f t="shared" ref="EY52:HJ52" si="3047">EY51</f>
        <v>55</v>
      </c>
      <c r="EZ52" s="416">
        <f>IF($B52&lt;Main!$B$10,0,HLOOKUP(EY52,ReplacementRates!$A$3:$BE$59,ReplacementRates!$A51-5,1))*IF(Main!$B$30=1,Main!$B$31,(IF(OptimumBenefits!$B52&lt;20,Main!$B$31,IF(OptimumBenefits!$B52&lt;25,Main!$B$32,IF(OptimumBenefits!$B52&lt;30,Main!$B$33,Main!$B$34)))))*OptimumBenefits!$B52</f>
        <v>1.2</v>
      </c>
      <c r="FA52" s="418">
        <f ca="1">EZ52*IF($B52=Salary!$B52,Salary!$I52,"")</f>
        <v>159223.08891677027</v>
      </c>
      <c r="FB52" s="419">
        <f ca="1">IF($B52&lt;Main!$B$10,0,(VLOOKUP(EY52,'Survival Probability'!$A$3:$F$98,6)/(1+Main!$B$5)^(OptimumBenefits!EY52-OptimumBenefits!$A52))*(VLOOKUP(EY52,'Survival Probability'!$A$3:$F$98,3)/VLOOKUP($A52,'Survival Probability'!$A$3:$F$98,3)))</f>
        <v>70.031878010784496</v>
      </c>
      <c r="FC52" s="282">
        <f t="shared" si="60"/>
        <v>0</v>
      </c>
      <c r="FD52" s="200">
        <f t="shared" ref="FD52:HO52" si="3048">FD51</f>
        <v>56</v>
      </c>
      <c r="FE52" s="416">
        <f>IF($B52&lt;Main!$B$10,0,HLOOKUP(FD52,ReplacementRates!$A$3:$BE$59,ReplacementRates!$A51-5,1))*IF(Main!$B$30=1,Main!$B$31,(IF(OptimumBenefits!$B52&lt;20,Main!$B$31,IF(OptimumBenefits!$B52&lt;25,Main!$B$32,IF(OptimumBenefits!$B52&lt;30,Main!$B$33,Main!$B$34)))))*OptimumBenefits!$B52</f>
        <v>1.2</v>
      </c>
      <c r="FF52" s="418">
        <f ca="1">FE52*IF($B52=Salary!$B52,Salary!$I52,"")</f>
        <v>159223.08891677027</v>
      </c>
      <c r="FG52" s="419">
        <f ca="1">IF($B52&lt;Main!$B$10,0,(VLOOKUP(FD52,'Survival Probability'!$A$3:$F$98,6)/(1+Main!$B$5)^(OptimumBenefits!FD52-OptimumBenefits!$A52))*(VLOOKUP(FD52,'Survival Probability'!$A$3:$F$98,3)/VLOOKUP($A52,'Survival Probability'!$A$3:$F$98,3)))</f>
        <v>64.696660024383007</v>
      </c>
      <c r="FH52" s="282">
        <f t="shared" si="62"/>
        <v>0</v>
      </c>
      <c r="FI52" s="200">
        <f t="shared" ref="FI52:HT52" si="3049">FI51</f>
        <v>57</v>
      </c>
      <c r="FJ52" s="416">
        <f>IF($B52&lt;Main!$B$10,0,HLOOKUP(FI52,ReplacementRates!$A$3:$BE$59,ReplacementRates!$A51-5,1))*IF(Main!$B$30=1,Main!$B$31,(IF(OptimumBenefits!$B52&lt;20,Main!$B$31,IF(OptimumBenefits!$B52&lt;25,Main!$B$32,IF(OptimumBenefits!$B52&lt;30,Main!$B$33,Main!$B$34)))))*OptimumBenefits!$B52</f>
        <v>1.2</v>
      </c>
      <c r="FK52" s="418">
        <f ca="1">FJ52*IF($B52=Salary!$B52,Salary!$I52,"")</f>
        <v>159223.08891677027</v>
      </c>
      <c r="FL52" s="419">
        <f ca="1">IF($B52&lt;Main!$B$10,0,(VLOOKUP(FI52,'Survival Probability'!$A$3:$F$98,6)/(1+Main!$B$5)^(OptimumBenefits!FI52-OptimumBenefits!$A52))*(VLOOKUP(FI52,'Survival Probability'!$A$3:$F$98,3)/VLOOKUP($A52,'Survival Probability'!$A$3:$F$98,3)))</f>
        <v>59.728777406956553</v>
      </c>
      <c r="FM52" s="282">
        <f t="shared" si="64"/>
        <v>0</v>
      </c>
      <c r="FN52" s="200">
        <f t="shared" ref="FN52:HY52" si="3050">FN51</f>
        <v>58</v>
      </c>
      <c r="FO52" s="416">
        <f>IF($B52&lt;Main!$B$10,0,HLOOKUP(FN52,ReplacementRates!$A$3:$BE$59,ReplacementRates!$A51-5,1))*IF(Main!$B$30=1,Main!$B$31,(IF(OptimumBenefits!$B52&lt;20,Main!$B$31,IF(OptimumBenefits!$B52&lt;25,Main!$B$32,IF(OptimumBenefits!$B52&lt;30,Main!$B$33,Main!$B$34)))))*OptimumBenefits!$B52</f>
        <v>1.2</v>
      </c>
      <c r="FP52" s="418">
        <f ca="1">FO52*IF($B52=Salary!$B52,Salary!$I52,"")</f>
        <v>159223.08891677027</v>
      </c>
      <c r="FQ52" s="419">
        <f ca="1">IF($B52&lt;Main!$B$10,0,(VLOOKUP(FN52,'Survival Probability'!$A$3:$F$98,6)/(1+Main!$B$5)^(OptimumBenefits!FN52-OptimumBenefits!$A52))*(VLOOKUP(FN52,'Survival Probability'!$A$3:$F$98,3)/VLOOKUP($A52,'Survival Probability'!$A$3:$F$98,3)))</f>
        <v>55.104063597287791</v>
      </c>
      <c r="FR52" s="282">
        <f t="shared" si="66"/>
        <v>0</v>
      </c>
      <c r="FS52" s="200">
        <f t="shared" ref="FS52:ID52" si="3051">FS51</f>
        <v>59</v>
      </c>
      <c r="FT52" s="416">
        <f>IF($B52&lt;Main!$B$10,0,HLOOKUP(FS52,ReplacementRates!$A$3:$BE$59,ReplacementRates!$A51-5,1))*IF(Main!$B$30=1,Main!$B$31,(IF(OptimumBenefits!$B52&lt;20,Main!$B$31,IF(OptimumBenefits!$B52&lt;25,Main!$B$32,IF(OptimumBenefits!$B52&lt;30,Main!$B$33,Main!$B$34)))))*OptimumBenefits!$B52</f>
        <v>1.2</v>
      </c>
      <c r="FU52" s="418">
        <f ca="1">FT52*IF($B52=Salary!$B52,Salary!$I52,"")</f>
        <v>159223.08891677027</v>
      </c>
      <c r="FV52" s="419">
        <f ca="1">IF($B52&lt;Main!$B$10,0,(VLOOKUP(FS52,'Survival Probability'!$A$3:$F$98,6)/(1+Main!$B$5)^(OptimumBenefits!FS52-OptimumBenefits!$A52))*(VLOOKUP(FS52,'Survival Probability'!$A$3:$F$98,3)/VLOOKUP($A52,'Survival Probability'!$A$3:$F$98,3)))</f>
        <v>50.799882225841557</v>
      </c>
      <c r="FW52" s="282">
        <f t="shared" si="68"/>
        <v>0</v>
      </c>
      <c r="FX52" s="200">
        <f t="shared" ref="FX52:II52" si="3052">FX51</f>
        <v>60</v>
      </c>
      <c r="FY52" s="416">
        <f>IF($B52&lt;Main!$B$10,0,HLOOKUP(FX52,ReplacementRates!$A$3:$BE$59,ReplacementRates!$A51-5,1))*IF(Main!$B$30=1,Main!$B$31,(IF(OptimumBenefits!$B52&lt;20,Main!$B$31,IF(OptimumBenefits!$B52&lt;25,Main!$B$32,IF(OptimumBenefits!$B52&lt;30,Main!$B$33,Main!$B$34)))))*OptimumBenefits!$B52</f>
        <v>1.2</v>
      </c>
      <c r="FZ52" s="418">
        <f ca="1">FY52*IF($B52=Salary!$B52,Salary!$I52,"")</f>
        <v>159223.08891677027</v>
      </c>
      <c r="GA52" s="419">
        <f ca="1">IF($B52&lt;Main!$B$10,0,(VLOOKUP(FX52,'Survival Probability'!$A$3:$F$98,6)/(1+Main!$B$5)^(OptimumBenefits!FX52-OptimumBenefits!$A52))*(VLOOKUP(FX52,'Survival Probability'!$A$3:$F$98,3)/VLOOKUP($A52,'Survival Probability'!$A$3:$F$98,3)))</f>
        <v>46.795026706730773</v>
      </c>
      <c r="GB52" s="282">
        <f t="shared" si="70"/>
        <v>0</v>
      </c>
      <c r="GC52" s="200">
        <f t="shared" ref="GC52:IN52" si="3053">GC51</f>
        <v>61</v>
      </c>
      <c r="GD52" s="416">
        <f>IF($B52&lt;Main!$B$10,0,HLOOKUP(GC52,ReplacementRates!$A$3:$BE$59,ReplacementRates!$A51-5,1))*IF(Main!$B$30=1,Main!$B$31,(IF(OptimumBenefits!$B52&lt;20,Main!$B$31,IF(OptimumBenefits!$B52&lt;25,Main!$B$32,IF(OptimumBenefits!$B52&lt;30,Main!$B$33,Main!$B$34)))))*OptimumBenefits!$B52</f>
        <v>1.2</v>
      </c>
      <c r="GE52" s="418">
        <f ca="1">GD52*IF($B52=Salary!$B52,Salary!$I52,"")</f>
        <v>159223.08891677027</v>
      </c>
      <c r="GF52" s="419">
        <f ca="1">IF($B52&lt;Main!$B$10,0,(VLOOKUP(GC52,'Survival Probability'!$A$3:$F$98,6)/(1+Main!$B$5)^(OptimumBenefits!GC52-OptimumBenefits!$A52))*(VLOOKUP(GC52,'Survival Probability'!$A$3:$F$98,3)/VLOOKUP($A52,'Survival Probability'!$A$3:$F$98,3)))</f>
        <v>43.069631378158299</v>
      </c>
      <c r="GG52" s="282">
        <f t="shared" si="72"/>
        <v>0</v>
      </c>
      <c r="GH52" s="200">
        <f t="shared" ref="GH52:IS52" si="3054">GH51</f>
        <v>62</v>
      </c>
      <c r="GI52" s="416">
        <f>IF($B52&lt;Main!$B$10,0,HLOOKUP(GH52,ReplacementRates!$A$3:$BE$59,ReplacementRates!$A51-5,1))*IF(Main!$B$30=1,Main!$B$31,(IF(OptimumBenefits!$B52&lt;20,Main!$B$31,IF(OptimumBenefits!$B52&lt;25,Main!$B$32,IF(OptimumBenefits!$B52&lt;30,Main!$B$33,Main!$B$34)))))*OptimumBenefits!$B52</f>
        <v>1.2</v>
      </c>
      <c r="GJ52" s="418">
        <f ca="1">GI52*IF($B52=Salary!$B52,Salary!$I52,"")</f>
        <v>159223.08891677027</v>
      </c>
      <c r="GK52" s="419">
        <f ca="1">IF($B52&lt;Main!$B$10,0,(VLOOKUP(GH52,'Survival Probability'!$A$3:$F$98,6)/(1+Main!$B$5)^(OptimumBenefits!GH52-OptimumBenefits!$A52))*(VLOOKUP(GH52,'Survival Probability'!$A$3:$F$98,3)/VLOOKUP($A52,'Survival Probability'!$A$3:$F$98,3)))</f>
        <v>39.605085327341868</v>
      </c>
      <c r="GL52" s="282">
        <f t="shared" si="74"/>
        <v>0</v>
      </c>
      <c r="GM52" s="200">
        <f t="shared" ref="GM52:IX52" si="3055">GM51</f>
        <v>63</v>
      </c>
      <c r="GN52" s="416">
        <f>IF($B52&lt;Main!$B$10,0,HLOOKUP(GM52,ReplacementRates!$A$3:$BE$59,ReplacementRates!$A51-5,1))*IF(Main!$B$30=1,Main!$B$31,(IF(OptimumBenefits!$B52&lt;20,Main!$B$31,IF(OptimumBenefits!$B52&lt;25,Main!$B$32,IF(OptimumBenefits!$B52&lt;30,Main!$B$33,Main!$B$34)))))*OptimumBenefits!$B52</f>
        <v>1.2</v>
      </c>
      <c r="GO52" s="418">
        <f ca="1">GN52*IF($B52=Salary!$B52,Salary!$I52,"")</f>
        <v>159223.08891677027</v>
      </c>
      <c r="GP52" s="419">
        <f ca="1">IF($B52&lt;Main!$B$10,0,(VLOOKUP(GM52,'Survival Probability'!$A$3:$F$98,6)/(1+Main!$B$5)^(OptimumBenefits!GM52-OptimumBenefits!$A52))*(VLOOKUP(GM52,'Survival Probability'!$A$3:$F$98,3)/VLOOKUP($A52,'Survival Probability'!$A$3:$F$98,3)))</f>
        <v>36.384248424395302</v>
      </c>
      <c r="GQ52" s="282">
        <f t="shared" si="76"/>
        <v>0</v>
      </c>
      <c r="GR52" s="200">
        <f t="shared" ref="GR52:JC52" si="3056">GR51</f>
        <v>64</v>
      </c>
      <c r="GS52" s="416">
        <f>IF($B52&lt;Main!$B$10,0,HLOOKUP(GR52,ReplacementRates!$A$3:$BE$59,ReplacementRates!$A51-5,1))*IF(Main!$B$30=1,Main!$B$31,(IF(OptimumBenefits!$B52&lt;20,Main!$B$31,IF(OptimumBenefits!$B52&lt;25,Main!$B$32,IF(OptimumBenefits!$B52&lt;30,Main!$B$33,Main!$B$34)))))*OptimumBenefits!$B52</f>
        <v>1.2</v>
      </c>
      <c r="GT52" s="418">
        <f ca="1">GS52*IF($B52=Salary!$B52,Salary!$I52,"")</f>
        <v>159223.08891677027</v>
      </c>
      <c r="GU52" s="419">
        <f ca="1">IF($B52&lt;Main!$B$10,0,(VLOOKUP(GR52,'Survival Probability'!$A$3:$F$98,6)/(1+Main!$B$5)^(OptimumBenefits!GR52-OptimumBenefits!$A52))*(VLOOKUP(GR52,'Survival Probability'!$A$3:$F$98,3)/VLOOKUP($A52,'Survival Probability'!$A$3:$F$98,3)))</f>
        <v>33.391017666228997</v>
      </c>
      <c r="GV52" s="282">
        <f t="shared" si="78"/>
        <v>0</v>
      </c>
      <c r="GW52" s="200">
        <f t="shared" ref="GW52:JH52" si="3057">GW51</f>
        <v>65</v>
      </c>
      <c r="GX52" s="416">
        <f>IF($B52&lt;Main!$B$10,0,HLOOKUP(GW52,ReplacementRates!$A$3:$BE$59,ReplacementRates!$A51-5,1))*IF(Main!$B$30=1,Main!$B$31,(IF(OptimumBenefits!$B52&lt;20,Main!$B$31,IF(OptimumBenefits!$B52&lt;25,Main!$B$32,IF(OptimumBenefits!$B52&lt;30,Main!$B$33,Main!$B$34)))))*OptimumBenefits!$B52</f>
        <v>1.2</v>
      </c>
      <c r="GY52" s="418">
        <f ca="1">GX52*IF($B52=Salary!$B52,Salary!$I52,"")</f>
        <v>159223.08891677027</v>
      </c>
      <c r="GZ52" s="419">
        <f ca="1">IF($B52&lt;Main!$B$10,0,(VLOOKUP(GW52,'Survival Probability'!$A$3:$F$98,6)/(1+Main!$B$5)^(OptimumBenefits!GW52-OptimumBenefits!$A52))*(VLOOKUP(GW52,'Survival Probability'!$A$3:$F$98,3)/VLOOKUP($A52,'Survival Probability'!$A$3:$F$98,3)))</f>
        <v>30.610269778524543</v>
      </c>
      <c r="HA52" s="282">
        <f t="shared" si="80"/>
        <v>0</v>
      </c>
      <c r="HB52" s="200">
        <f t="shared" ref="HB52:JM52" si="3058">HB51</f>
        <v>66</v>
      </c>
      <c r="HC52" s="416">
        <f>IF($B52&lt;Main!$B$10,0,HLOOKUP(HB52,ReplacementRates!$A$3:$BE$59,ReplacementRates!$A51-5,1))*IF(Main!$B$30=1,Main!$B$31,(IF(OptimumBenefits!$B52&lt;20,Main!$B$31,IF(OptimumBenefits!$B52&lt;25,Main!$B$32,IF(OptimumBenefits!$B52&lt;30,Main!$B$33,Main!$B$34)))))*OptimumBenefits!$B52</f>
        <v>1.2</v>
      </c>
      <c r="HD52" s="418">
        <f ca="1">HC52*IF($B52=Salary!$B52,Salary!$I52,"")</f>
        <v>159223.08891677027</v>
      </c>
      <c r="HE52" s="419">
        <f ca="1">IF($B52&lt;Main!$B$10,0,(VLOOKUP(HB52,'Survival Probability'!$A$3:$F$98,6)/(1+Main!$B$5)^(OptimumBenefits!HB52-OptimumBenefits!$A52))*(VLOOKUP(HB52,'Survival Probability'!$A$3:$F$98,3)/VLOOKUP($A52,'Survival Probability'!$A$3:$F$98,3)))</f>
        <v>28.027805713937781</v>
      </c>
      <c r="HF52" s="282">
        <f t="shared" si="82"/>
        <v>0</v>
      </c>
      <c r="HG52" s="200">
        <f t="shared" ref="HG52:JR52" si="3059">HG51</f>
        <v>67</v>
      </c>
      <c r="HH52" s="416">
        <f>IF($B52&lt;Main!$B$10,0,HLOOKUP(HG52,ReplacementRates!$A$3:$BE$59,ReplacementRates!$A51-5,1))*IF(Main!$B$30=1,Main!$B$31,(IF(OptimumBenefits!$B52&lt;20,Main!$B$31,IF(OptimumBenefits!$B52&lt;25,Main!$B$32,IF(OptimumBenefits!$B52&lt;30,Main!$B$33,Main!$B$34)))))*OptimumBenefits!$B52</f>
        <v>1.2</v>
      </c>
      <c r="HI52" s="418">
        <f ca="1">HH52*IF($B52=Salary!$B52,Salary!$I52,"")</f>
        <v>159223.08891677027</v>
      </c>
      <c r="HJ52" s="419">
        <f ca="1">IF($B52&lt;Main!$B$10,0,(VLOOKUP(HG52,'Survival Probability'!$A$3:$F$98,6)/(1+Main!$B$5)^(OptimumBenefits!HG52-OptimumBenefits!$A52))*(VLOOKUP(HG52,'Survival Probability'!$A$3:$F$98,3)/VLOOKUP($A52,'Survival Probability'!$A$3:$F$98,3)))</f>
        <v>25.630310963458051</v>
      </c>
      <c r="HK52" s="282">
        <f t="shared" si="84"/>
        <v>0</v>
      </c>
      <c r="HL52" s="200">
        <f t="shared" ref="HL52:JW52" si="3060">HL51</f>
        <v>68</v>
      </c>
      <c r="HM52" s="416">
        <f>IF($B52&lt;Main!$B$10,0,HLOOKUP(HL52,ReplacementRates!$A$3:$BE$59,ReplacementRates!$A51-5,1))*IF(Main!$B$30=1,Main!$B$31,(IF(OptimumBenefits!$B52&lt;20,Main!$B$31,IF(OptimumBenefits!$B52&lt;25,Main!$B$32,IF(OptimumBenefits!$B52&lt;30,Main!$B$33,Main!$B$34)))))*OptimumBenefits!$B52</f>
        <v>1.2</v>
      </c>
      <c r="HN52" s="418">
        <f ca="1">HM52*IF($B52=Salary!$B52,Salary!$I52,"")</f>
        <v>159223.08891677027</v>
      </c>
      <c r="HO52" s="419">
        <f ca="1">IF($B52&lt;Main!$B$10,0,(VLOOKUP(HL52,'Survival Probability'!$A$3:$F$98,6)/(1+Main!$B$5)^(OptimumBenefits!HL52-OptimumBenefits!$A52))*(VLOOKUP(HL52,'Survival Probability'!$A$3:$F$98,3)/VLOOKUP($A52,'Survival Probability'!$A$3:$F$98,3)))</f>
        <v>23.405186347437947</v>
      </c>
      <c r="HP52" s="282">
        <f t="shared" si="86"/>
        <v>0</v>
      </c>
      <c r="HQ52" s="200">
        <f t="shared" ref="HQ52:KB52" si="3061">HQ51</f>
        <v>69</v>
      </c>
      <c r="HR52" s="416">
        <f>IF($B52&lt;Main!$B$10,0,HLOOKUP(HQ52,ReplacementRates!$A$3:$BE$59,ReplacementRates!$A51-5,1))*IF(Main!$B$30=1,Main!$B$31,(IF(OptimumBenefits!$B52&lt;20,Main!$B$31,IF(OptimumBenefits!$B52&lt;25,Main!$B$32,IF(OptimumBenefits!$B52&lt;30,Main!$B$33,Main!$B$34)))))*OptimumBenefits!$B52</f>
        <v>1.2</v>
      </c>
      <c r="HS52" s="418">
        <f ca="1">HR52*IF($B52=Salary!$B52,Salary!$I52,"")</f>
        <v>159223.08891677027</v>
      </c>
      <c r="HT52" s="419">
        <f ca="1">IF($B52&lt;Main!$B$10,0,(VLOOKUP(HQ52,'Survival Probability'!$A$3:$F$98,6)/(1+Main!$B$5)^(OptimumBenefits!HQ52-OptimumBenefits!$A52))*(VLOOKUP(HQ52,'Survival Probability'!$A$3:$F$98,3)/VLOOKUP($A52,'Survival Probability'!$A$3:$F$98,3)))</f>
        <v>21.341152950191979</v>
      </c>
      <c r="HU52" s="282">
        <f t="shared" si="88"/>
        <v>0</v>
      </c>
      <c r="HV52" s="200">
        <f t="shared" ref="HV52:KG52" si="3062">HV51</f>
        <v>70</v>
      </c>
      <c r="HW52" s="416">
        <f>IF($B52&lt;Main!$B$10,0,HLOOKUP(HV52,ReplacementRates!$A$3:$BE$59,ReplacementRates!$A51-5,1))*IF(Main!$B$30=1,Main!$B$31,(IF(OptimumBenefits!$B52&lt;20,Main!$B$31,IF(OptimumBenefits!$B52&lt;25,Main!$B$32,IF(OptimumBenefits!$B52&lt;30,Main!$B$33,Main!$B$34)))))*OptimumBenefits!$B52</f>
        <v>1.2</v>
      </c>
      <c r="HX52" s="418">
        <f ca="1">HW52*IF($B52=Salary!$B52,Salary!$I52,"")</f>
        <v>159223.08891677027</v>
      </c>
      <c r="HY52" s="419">
        <f ca="1">IF($B52&lt;Main!$B$10,0,(VLOOKUP(HV52,'Survival Probability'!$A$3:$F$98,6)/(1+Main!$B$5)^(OptimumBenefits!HV52-OptimumBenefits!$A52))*(VLOOKUP(HV52,'Survival Probability'!$A$3:$F$98,3)/VLOOKUP($A52,'Survival Probability'!$A$3:$F$98,3)))</f>
        <v>19.427577271304187</v>
      </c>
      <c r="HZ52" s="282">
        <f t="shared" si="90"/>
        <v>0</v>
      </c>
      <c r="IA52" s="200">
        <f t="shared" ref="IA52:KL52" si="3063">IA51</f>
        <v>71</v>
      </c>
      <c r="IB52" s="416">
        <f>IF($B52&lt;Main!$B$10,0,HLOOKUP(IA52,ReplacementRates!$A$3:$BE$59,ReplacementRates!$A51-5,1))*IF(Main!$B$30=1,Main!$B$31,(IF(OptimumBenefits!$B52&lt;20,Main!$B$31,IF(OptimumBenefits!$B52&lt;25,Main!$B$32,IF(OptimumBenefits!$B52&lt;30,Main!$B$33,Main!$B$34)))))*OptimumBenefits!$B52</f>
        <v>1.2</v>
      </c>
      <c r="IC52" s="418">
        <f ca="1">IB52*IF($B52=Salary!$B52,Salary!$I52,"")</f>
        <v>159223.08891677027</v>
      </c>
      <c r="ID52" s="419">
        <f ca="1">IF($B52&lt;Main!$B$10,0,(VLOOKUP(IA52,'Survival Probability'!$A$3:$F$98,6)/(1+Main!$B$5)^(OptimumBenefits!IA52-OptimumBenefits!$A52))*(VLOOKUP(IA52,'Survival Probability'!$A$3:$F$98,3)/VLOOKUP($A52,'Survival Probability'!$A$3:$F$98,3)))</f>
        <v>17.654449837859225</v>
      </c>
      <c r="IE52" s="282">
        <f t="shared" si="92"/>
        <v>0</v>
      </c>
      <c r="IF52" s="200">
        <f t="shared" ref="IF52:KP52" si="3064">IF51</f>
        <v>72</v>
      </c>
      <c r="IG52" s="416">
        <f>IF($B52&lt;Main!$B$10,0,HLOOKUP(IF52,ReplacementRates!$A$3:$BE$59,ReplacementRates!$A51-5,1))*IF(Main!$B$30=1,Main!$B$31,(IF(OptimumBenefits!$B52&lt;20,Main!$B$31,IF(OptimumBenefits!$B52&lt;25,Main!$B$32,IF(OptimumBenefits!$B52&lt;30,Main!$B$33,Main!$B$34)))))*OptimumBenefits!$B52</f>
        <v>1.2</v>
      </c>
      <c r="IH52" s="418">
        <f ca="1">IG52*IF($B52=Salary!$B52,Salary!$I52,"")</f>
        <v>159223.08891677027</v>
      </c>
      <c r="II52" s="419">
        <f ca="1">IF($B52&lt;Main!$B$10,0,(VLOOKUP(IF52,'Survival Probability'!$A$3:$F$98,6)/(1+Main!$B$5)^(OptimumBenefits!IF52-OptimumBenefits!$A52))*(VLOOKUP(IF52,'Survival Probability'!$A$3:$F$98,3)/VLOOKUP($A52,'Survival Probability'!$A$3:$F$98,3)))</f>
        <v>16.012356665202358</v>
      </c>
      <c r="IJ52" s="282">
        <f t="shared" si="94"/>
        <v>0</v>
      </c>
      <c r="IK52" s="200">
        <f t="shared" ref="IK52:KP52" si="3065">IK51</f>
        <v>73</v>
      </c>
      <c r="IL52" s="416">
        <f>IF($B52&lt;Main!$B$10,0,HLOOKUP(IK52,ReplacementRates!$A$3:$BE$59,ReplacementRates!$A51-5,1))*IF(Main!$B$30=1,Main!$B$31,(IF(OptimumBenefits!$B52&lt;20,Main!$B$31,IF(OptimumBenefits!$B52&lt;25,Main!$B$32,IF(OptimumBenefits!$B52&lt;30,Main!$B$33,Main!$B$34)))))*OptimumBenefits!$B52</f>
        <v>1.2</v>
      </c>
      <c r="IM52" s="418">
        <f ca="1">IL52*IF($B52=Salary!$B52,Salary!$I52,"")</f>
        <v>159223.08891677027</v>
      </c>
      <c r="IN52" s="419">
        <f ca="1">IF($B52&lt;Main!$B$10,0,(VLOOKUP(IK52,'Survival Probability'!$A$3:$F$98,6)/(1+Main!$B$5)^(OptimumBenefits!IK52-OptimumBenefits!$A52))*(VLOOKUP(IK52,'Survival Probability'!$A$3:$F$98,3)/VLOOKUP($A52,'Survival Probability'!$A$3:$F$98,3)))</f>
        <v>14.493215323149823</v>
      </c>
      <c r="IO52" s="282">
        <f t="shared" si="96"/>
        <v>0</v>
      </c>
      <c r="IP52" s="200">
        <f t="shared" ref="IP52:KP52" si="3066">IP51</f>
        <v>74</v>
      </c>
      <c r="IQ52" s="416">
        <f>IF($B52&lt;Main!$B$10,0,HLOOKUP(IP52,ReplacementRates!$A$3:$BE$59,ReplacementRates!$A51-5,1))*IF(Main!$B$30=1,Main!$B$31,(IF(OptimumBenefits!$B52&lt;20,Main!$B$31,IF(OptimumBenefits!$B52&lt;25,Main!$B$32,IF(OptimumBenefits!$B52&lt;30,Main!$B$33,Main!$B$34)))))*OptimumBenefits!$B52</f>
        <v>1.2</v>
      </c>
      <c r="IR52" s="418">
        <f ca="1">IQ52*IF($B52=Salary!$B52,Salary!$I52,"")</f>
        <v>159223.08891677027</v>
      </c>
      <c r="IS52" s="419">
        <f ca="1">IF($B52&lt;Main!$B$10,0,(VLOOKUP(IP52,'Survival Probability'!$A$3:$F$98,6)/(1+Main!$B$5)^(OptimumBenefits!IP52-OptimumBenefits!$A52))*(VLOOKUP(IP52,'Survival Probability'!$A$3:$F$98,3)/VLOOKUP($A52,'Survival Probability'!$A$3:$F$98,3)))</f>
        <v>13.09017047179379</v>
      </c>
      <c r="IT52" s="282">
        <f t="shared" si="98"/>
        <v>0</v>
      </c>
      <c r="IU52" s="200">
        <f t="shared" ref="IU52:KP52" si="3067">IU51</f>
        <v>75</v>
      </c>
      <c r="IV52" s="416">
        <f>IF($B52&lt;Main!$B$10,0,HLOOKUP(IU52,ReplacementRates!$A$3:$BE$59,ReplacementRates!$A51-5,1))*IF(Main!$B$30=1,Main!$B$31,(IF(OptimumBenefits!$B52&lt;20,Main!$B$31,IF(OptimumBenefits!$B52&lt;25,Main!$B$32,IF(OptimumBenefits!$B52&lt;30,Main!$B$33,Main!$B$34)))))*OptimumBenefits!$B52</f>
        <v>1.2</v>
      </c>
      <c r="IW52" s="418">
        <f ca="1">IV52*IF($B52=Salary!$B52,Salary!$I52,"")</f>
        <v>159223.08891677027</v>
      </c>
      <c r="IX52" s="419">
        <f ca="1">IF($B52&lt;Main!$B$10,0,(VLOOKUP(IU52,'Survival Probability'!$A$3:$F$98,6)/(1+Main!$B$5)^(OptimumBenefits!IU52-OptimumBenefits!$A52))*(VLOOKUP(IU52,'Survival Probability'!$A$3:$F$98,3)/VLOOKUP($A52,'Survival Probability'!$A$3:$F$98,3)))</f>
        <v>11.796487534686545</v>
      </c>
      <c r="IY52" s="282">
        <f t="shared" ca="1" si="100"/>
        <v>1878273.1836409678</v>
      </c>
      <c r="IZ52" s="200">
        <f t="shared" ref="IZ52:KP52" si="3068">IZ51</f>
        <v>76</v>
      </c>
      <c r="JA52" s="416">
        <f>IF($B52&lt;Main!$B$10,0,HLOOKUP(IZ52,ReplacementRates!$A$3:$BE$59,ReplacementRates!$A51-5,1))*IF(Main!$B$30=1,Main!$B$31,(IF(OptimumBenefits!$B52&lt;20,Main!$B$31,IF(OptimumBenefits!$B52&lt;25,Main!$B$32,IF(OptimumBenefits!$B52&lt;30,Main!$B$33,Main!$B$34)))))*OptimumBenefits!$B52</f>
        <v>1.2</v>
      </c>
      <c r="JB52" s="418">
        <f ca="1">JA52*IF($B52=Salary!$B52,Salary!$I52,"")</f>
        <v>159223.08891677027</v>
      </c>
      <c r="JC52" s="419">
        <f ca="1">IF($B52&lt;Main!$B$10,0,(VLOOKUP(IZ52,'Survival Probability'!$A$3:$F$98,6)/(1+Main!$B$5)^(OptimumBenefits!IZ52-OptimumBenefits!$A52))*(VLOOKUP(IZ52,'Survival Probability'!$A$3:$F$98,3)/VLOOKUP($A52,'Survival Probability'!$A$3:$F$98,3)))</f>
        <v>10.605586969240225</v>
      </c>
      <c r="JD52" s="282">
        <f t="shared" ca="1" si="102"/>
        <v>1688654.3170178763</v>
      </c>
      <c r="JE52" s="200">
        <f t="shared" ref="JE52:KP52" si="3069">JE51</f>
        <v>77</v>
      </c>
      <c r="JF52" s="416">
        <f>IF($B52&lt;Main!$B$10,0,HLOOKUP(JE52,ReplacementRates!$A$3:$BE$59,ReplacementRates!$A51-5,1))*IF(Main!$B$30=1,Main!$B$31,(IF(OptimumBenefits!$B52&lt;20,Main!$B$31,IF(OptimumBenefits!$B52&lt;25,Main!$B$32,IF(OptimumBenefits!$B52&lt;30,Main!$B$33,Main!$B$34)))))*OptimumBenefits!$B52</f>
        <v>1.2</v>
      </c>
      <c r="JG52" s="418">
        <f ca="1">JF52*IF($B52=Salary!$B52,Salary!$I52,"")</f>
        <v>159223.08891677027</v>
      </c>
      <c r="JH52" s="419">
        <f ca="1">IF($B52&lt;Main!$B$10,0,(VLOOKUP(JE52,'Survival Probability'!$A$3:$F$98,6)/(1+Main!$B$5)^(OptimumBenefits!JE52-OptimumBenefits!$A52))*(VLOOKUP(JE52,'Survival Probability'!$A$3:$F$98,3)/VLOOKUP($A52,'Survival Probability'!$A$3:$F$98,3)))</f>
        <v>9.5110805244368173</v>
      </c>
      <c r="JI52" s="282">
        <f t="shared" ca="1" si="104"/>
        <v>1514383.6200369655</v>
      </c>
      <c r="JJ52" s="200">
        <f t="shared" ref="JJ52:KP52" si="3070">JJ51</f>
        <v>78</v>
      </c>
      <c r="JK52" s="416">
        <f>IF($B52&lt;Main!$B$10,0,HLOOKUP(JJ52,ReplacementRates!$A$3:$BE$59,ReplacementRates!$A51-5,1))*IF(Main!$B$30=1,Main!$B$31,(IF(OptimumBenefits!$B52&lt;20,Main!$B$31,IF(OptimumBenefits!$B52&lt;25,Main!$B$32,IF(OptimumBenefits!$B52&lt;30,Main!$B$33,Main!$B$34)))))*OptimumBenefits!$B52</f>
        <v>1.2</v>
      </c>
      <c r="JL52" s="418">
        <f ca="1">JK52*IF($B52=Salary!$B52,Salary!$I52,"")</f>
        <v>159223.08891677027</v>
      </c>
      <c r="JM52" s="419">
        <f ca="1">IF($B52&lt;Main!$B$10,0,(VLOOKUP(JJ52,'Survival Probability'!$A$3:$F$98,6)/(1+Main!$B$5)^(OptimumBenefits!JJ52-OptimumBenefits!$A52))*(VLOOKUP(JJ52,'Survival Probability'!$A$3:$F$98,3)/VLOOKUP($A52,'Survival Probability'!$A$3:$F$98,3)))</f>
        <v>8.5069179530343551</v>
      </c>
      <c r="JN52" s="282">
        <f t="shared" ca="1" si="106"/>
        <v>1354497.7536436585</v>
      </c>
      <c r="JO52" s="200">
        <f t="shared" ref="JO52:KP52" si="3071">JO51</f>
        <v>79</v>
      </c>
      <c r="JP52" s="416">
        <f>IF($B52&lt;Main!$B$10,0,HLOOKUP(JO52,ReplacementRates!$A$3:$BE$59,ReplacementRates!$A51-5,1))*IF(Main!$B$30=1,Main!$B$31,(IF(OptimumBenefits!$B52&lt;20,Main!$B$31,IF(OptimumBenefits!$B52&lt;25,Main!$B$32,IF(OptimumBenefits!$B52&lt;30,Main!$B$33,Main!$B$34)))))*OptimumBenefits!$B52</f>
        <v>1.2</v>
      </c>
      <c r="JQ52" s="418">
        <f ca="1">JP52*IF($B52=Salary!$B52,Salary!$I52,"")</f>
        <v>159223.08891677027</v>
      </c>
      <c r="JR52" s="419">
        <f ca="1">IF($B52&lt;Main!$B$10,0,(VLOOKUP(JO52,'Survival Probability'!$A$3:$F$98,6)/(1+Main!$B$5)^(OptimumBenefits!JO52-OptimumBenefits!$A52))*(VLOOKUP(JO52,'Survival Probability'!$A$3:$F$98,3)/VLOOKUP($A52,'Survival Probability'!$A$3:$F$98,3)))</f>
        <v>7.5872058900085504</v>
      </c>
      <c r="JS52" s="282">
        <f t="shared" ca="1" si="108"/>
        <v>1208058.3580546745</v>
      </c>
      <c r="JT52" s="200">
        <f t="shared" ref="JT52:KP52" si="3072">JT51</f>
        <v>80</v>
      </c>
      <c r="JU52" s="416">
        <f>IF($B52&lt;Main!$B$10,0,HLOOKUP(JT52,ReplacementRates!$A$3:$BE$59,ReplacementRates!$A51-5,1))*IF(Main!$B$30=1,Main!$B$31,(IF(OptimumBenefits!$B52&lt;20,Main!$B$31,IF(OptimumBenefits!$B52&lt;25,Main!$B$32,IF(OptimumBenefits!$B52&lt;30,Main!$B$33,Main!$B$34)))))*OptimumBenefits!$B52</f>
        <v>1.2</v>
      </c>
      <c r="JV52" s="418">
        <f ca="1">JU52*IF($B52=Salary!$B52,Salary!$I52,"")</f>
        <v>159223.08891677027</v>
      </c>
      <c r="JW52" s="419">
        <f ca="1">IF($B52&lt;Main!$B$10,0,(VLOOKUP(JT52,'Survival Probability'!$A$3:$F$98,6)/(1+Main!$B$5)^(OptimumBenefits!JT52-OptimumBenefits!$A52))*(VLOOKUP(JT52,'Survival Probability'!$A$3:$F$98,3)/VLOOKUP($A52,'Survival Probability'!$A$3:$F$98,3)))</f>
        <v>6.7461432779917869</v>
      </c>
      <c r="JX52" s="282">
        <f t="shared" ca="1" si="110"/>
        <v>1074141.7709969583</v>
      </c>
      <c r="JY52" s="200">
        <f t="shared" ref="JY52:KP52" si="3073">JY51</f>
        <v>81</v>
      </c>
      <c r="JZ52" s="416">
        <f>IF($B52&lt;Main!$B$10,0,HLOOKUP(JY52,ReplacementRates!$A$3:$BE$59,ReplacementRates!$A51-5,1))*IF(Main!$B$30=1,Main!$B$31,(IF(OptimumBenefits!$B52&lt;20,Main!$B$31,IF(OptimumBenefits!$B52&lt;25,Main!$B$32,IF(OptimumBenefits!$B52&lt;30,Main!$B$33,Main!$B$34)))))*OptimumBenefits!$B52</f>
        <v>1.2</v>
      </c>
      <c r="KA52" s="418">
        <f ca="1">JZ52*IF($B52=Salary!$B52,Salary!$I52,"")</f>
        <v>159223.08891677027</v>
      </c>
      <c r="KB52" s="419">
        <f ca="1">IF($B52&lt;Main!$B$10,0,(VLOOKUP(JY52,'Survival Probability'!$A$3:$F$98,6)/(1+Main!$B$5)^(OptimumBenefits!JY52-OptimumBenefits!$A52))*(VLOOKUP(JY52,'Survival Probability'!$A$3:$F$98,3)/VLOOKUP($A52,'Survival Probability'!$A$3:$F$98,3)))</f>
        <v>5.9783252118974906</v>
      </c>
      <c r="KC52" s="282">
        <f t="shared" ca="1" si="112"/>
        <v>951887.40678732365</v>
      </c>
      <c r="KD52" s="200">
        <f t="shared" ref="KD52:KP52" si="3074">KD51</f>
        <v>82</v>
      </c>
      <c r="KE52" s="416">
        <f>IF($B52&lt;Main!$B$10,0,HLOOKUP(KD52,ReplacementRates!$A$3:$BE$59,ReplacementRates!$A51-5,1))*IF(Main!$B$30=1,Main!$B$31,(IF(OptimumBenefits!$B52&lt;20,Main!$B$31,IF(OptimumBenefits!$B52&lt;25,Main!$B$32,IF(OptimumBenefits!$B52&lt;30,Main!$B$33,Main!$B$34)))))*OptimumBenefits!$B52</f>
        <v>1.2</v>
      </c>
      <c r="KF52" s="418">
        <f ca="1">KE52*IF($B52=Salary!$B52,Salary!$I52,"")</f>
        <v>159223.08891677027</v>
      </c>
      <c r="KG52" s="419">
        <f ca="1">IF($B52&lt;Main!$B$10,0,(VLOOKUP(KD52,'Survival Probability'!$A$3:$F$98,6)/(1+Main!$B$5)^(OptimumBenefits!KD52-OptimumBenefits!$A52))*(VLOOKUP(KD52,'Survival Probability'!$A$3:$F$98,3)/VLOOKUP($A52,'Survival Probability'!$A$3:$F$98,3)))</f>
        <v>5.2787195856650442</v>
      </c>
      <c r="KH52" s="282">
        <f t="shared" ca="1" si="114"/>
        <v>840494.03795504209</v>
      </c>
      <c r="KI52" s="200">
        <f t="shared" ref="KI52:KP52" si="3075">KI51</f>
        <v>83</v>
      </c>
      <c r="KJ52" s="416">
        <f>IF($B52&lt;Main!$B$10,0,HLOOKUP(KI52,ReplacementRates!$A$3:$BE$59,ReplacementRates!$A51-5,1))*IF(Main!$B$30=1,Main!$B$31,(IF(OptimumBenefits!$B52&lt;20,Main!$B$31,IF(OptimumBenefits!$B52&lt;25,Main!$B$32,IF(OptimumBenefits!$B52&lt;30,Main!$B$33,Main!$B$34)))))*OptimumBenefits!$B52</f>
        <v>1.2</v>
      </c>
      <c r="KK52" s="418">
        <f ca="1">KJ52*IF($B52=Salary!$B52,Salary!$I52,"")</f>
        <v>159223.08891677027</v>
      </c>
      <c r="KL52" s="419">
        <f ca="1">IF($B52&lt;Main!$B$10,0,(VLOOKUP(KI52,'Survival Probability'!$A$3:$F$98,6)/(1+Main!$B$5)^(OptimumBenefits!KI52-OptimumBenefits!$A52))*(VLOOKUP(KI52,'Survival Probability'!$A$3:$F$98,3)/VLOOKUP($A52,'Survival Probability'!$A$3:$F$98,3)))</f>
        <v>4.6426384079495913</v>
      </c>
      <c r="KM52" s="282">
        <f t="shared" ca="1" si="116"/>
        <v>739215.22803737049</v>
      </c>
      <c r="KN52" s="200">
        <f t="shared" ref="KN52:KP52" si="3076">KN51</f>
        <v>84</v>
      </c>
      <c r="KO52" s="416">
        <f>IF($B52&lt;Main!$B$10,0,HLOOKUP(KN52,ReplacementRates!$A$3:$BE$59,ReplacementRates!$A51-5,1))*IF(Main!$B$30=1,Main!$B$31,(IF(OptimumBenefits!$B52&lt;20,Main!$B$31,IF(OptimumBenefits!$B52&lt;25,Main!$B$32,IF(OptimumBenefits!$B52&lt;30,Main!$B$33,Main!$B$34)))))*OptimumBenefits!$B52</f>
        <v>1.2</v>
      </c>
      <c r="KP52" s="418">
        <f ca="1">KO52*IF($B52=Salary!$B52,Salary!$I52,"")</f>
        <v>159223.08891677027</v>
      </c>
    </row>
    <row r="53" spans="1:16384">
      <c r="A53" s="205">
        <f t="shared" si="178"/>
        <v>76</v>
      </c>
      <c r="B53" s="205">
        <v>51</v>
      </c>
      <c r="C53" s="205">
        <f t="shared" ca="1" si="2249"/>
        <v>76</v>
      </c>
      <c r="D53" s="271">
        <f t="shared" ca="1" si="536"/>
        <v>1921462.9959133528</v>
      </c>
      <c r="E53" s="201">
        <f t="shared" si="179"/>
        <v>25</v>
      </c>
      <c r="F53" s="416">
        <f>IF($B53&lt;Main!$B$10,0,HLOOKUP(E53,ReplacementRates!$A$3:$BE$59,ReplacementRates!$A52-5,1))*IF(Main!$B$30=1,Main!$B$31,(IF(OptimumBenefits!$B53&lt;20,Main!$B$31,IF(OptimumBenefits!$B53&lt;25,Main!$B$32,IF(OptimumBenefits!$B53&lt;30,Main!$B$33,Main!$B$34)))))*OptimumBenefits!$B53</f>
        <v>1.224</v>
      </c>
      <c r="G53" s="418">
        <f ca="1">F53*IF($B53=Salary!$B53,Salary!$I53,"")</f>
        <v>167279.77721595889</v>
      </c>
      <c r="H53" s="419">
        <f ca="1">IF($B53&lt;Main!$B$10,0,(VLOOKUP(E53,'Survival Probability'!$A$3:$F$98,6)/(1+Main!$B$5)^(OptimumBenefits!E53-OptimumBenefits!$A53))*(VLOOKUP(E53,'Survival Probability'!$A$3:$F$98,3)/VLOOKUP($A53,'Survival Probability'!$A$3:$F$98,3)))</f>
        <v>34.939311539244699</v>
      </c>
      <c r="I53" s="282">
        <f t="shared" si="2309"/>
        <v>0</v>
      </c>
      <c r="J53" s="200">
        <f t="shared" ref="J53:N53" si="3077">J52</f>
        <v>26</v>
      </c>
      <c r="K53" s="416">
        <f>IF($B53&lt;Main!$B$10,0,HLOOKUP(J53,ReplacementRates!$A$3:$BE$59,ReplacementRates!$A52-5,1))*IF(Main!$B$30=1,Main!$B$31,(IF(OptimumBenefits!$B53&lt;20,Main!$B$31,IF(OptimumBenefits!$B53&lt;25,Main!$B$32,IF(OptimumBenefits!$B53&lt;30,Main!$B$33,Main!$B$34)))))*OptimumBenefits!$B53</f>
        <v>1.224</v>
      </c>
      <c r="L53" s="418">
        <f ca="1">K53*IF($B53=Salary!$B53,Salary!$I53,"")</f>
        <v>167279.77721595889</v>
      </c>
      <c r="M53" s="419">
        <f ca="1">IF($B53&lt;Main!$B$10,0,(VLOOKUP(J53,'Survival Probability'!$A$3:$F$98,6)/(1+Main!$B$5)^(OptimumBenefits!J53-OptimumBenefits!$A53))*(VLOOKUP(J53,'Survival Probability'!$A$3:$F$98,3)/VLOOKUP($A53,'Survival Probability'!$A$3:$F$98,3)))</f>
        <v>32.64778684226615</v>
      </c>
      <c r="N53" s="282">
        <f t="shared" si="2"/>
        <v>0</v>
      </c>
      <c r="O53" s="200">
        <f t="shared" ref="O53:BZ53" si="3078">O52</f>
        <v>27</v>
      </c>
      <c r="P53" s="416">
        <f>IF($B53&lt;Main!$B$10,0,HLOOKUP(O53,ReplacementRates!$A$3:$BE$59,ReplacementRates!$A52-5,1))*IF(Main!$B$30=1,Main!$B$31,(IF(OptimumBenefits!$B53&lt;20,Main!$B$31,IF(OptimumBenefits!$B53&lt;25,Main!$B$32,IF(OptimumBenefits!$B53&lt;30,Main!$B$33,Main!$B$34)))))*OptimumBenefits!$B53</f>
        <v>1.224</v>
      </c>
      <c r="Q53" s="418">
        <f ca="1">P53*IF($B53=Salary!$B53,Salary!$I53,"")</f>
        <v>167279.77721595889</v>
      </c>
      <c r="R53" s="419">
        <f ca="1">IF($B53&lt;Main!$B$10,0,(VLOOKUP(O53,'Survival Probability'!$A$3:$F$98,6)/(1+Main!$B$5)^(OptimumBenefits!O53-OptimumBenefits!$A53))*(VLOOKUP(O53,'Survival Probability'!$A$3:$F$98,3)/VLOOKUP($A53,'Survival Probability'!$A$3:$F$98,3)))</f>
        <v>30.506112954252949</v>
      </c>
      <c r="S53" s="282">
        <f t="shared" si="4"/>
        <v>0</v>
      </c>
      <c r="T53" s="200">
        <f t="shared" ref="T53:CE53" si="3079">T52</f>
        <v>28</v>
      </c>
      <c r="U53" s="416">
        <f>IF($B53&lt;Main!$B$10,0,HLOOKUP(T53,ReplacementRates!$A$3:$BE$59,ReplacementRates!$A52-5,1))*IF(Main!$B$30=1,Main!$B$31,(IF(OptimumBenefits!$B53&lt;20,Main!$B$31,IF(OptimumBenefits!$B53&lt;25,Main!$B$32,IF(OptimumBenefits!$B53&lt;30,Main!$B$33,Main!$B$34)))))*OptimumBenefits!$B53</f>
        <v>1.224</v>
      </c>
      <c r="V53" s="418">
        <f ca="1">U53*IF($B53=Salary!$B53,Salary!$I53,"")</f>
        <v>167279.77721595889</v>
      </c>
      <c r="W53" s="419">
        <f ca="1">IF($B53&lt;Main!$B$10,0,(VLOOKUP(T53,'Survival Probability'!$A$3:$F$98,6)/(1+Main!$B$5)^(OptimumBenefits!T53-OptimumBenefits!$A53))*(VLOOKUP(T53,'Survival Probability'!$A$3:$F$98,3)/VLOOKUP($A53,'Survival Probability'!$A$3:$F$98,3)))</f>
        <v>28.504510410986484</v>
      </c>
      <c r="X53" s="282">
        <f t="shared" si="6"/>
        <v>0</v>
      </c>
      <c r="Y53" s="200">
        <f t="shared" ref="Y53:CJ53" si="3080">Y52</f>
        <v>29</v>
      </c>
      <c r="Z53" s="416">
        <f>IF($B53&lt;Main!$B$10,0,HLOOKUP(Y53,ReplacementRates!$A$3:$BE$59,ReplacementRates!$A52-5,1))*IF(Main!$B$30=1,Main!$B$31,(IF(OptimumBenefits!$B53&lt;20,Main!$B$31,IF(OptimumBenefits!$B53&lt;25,Main!$B$32,IF(OptimumBenefits!$B53&lt;30,Main!$B$33,Main!$B$34)))))*OptimumBenefits!$B53</f>
        <v>1.224</v>
      </c>
      <c r="AA53" s="418">
        <f ca="1">Z53*IF($B53=Salary!$B53,Salary!$I53,"")</f>
        <v>167279.77721595889</v>
      </c>
      <c r="AB53" s="419">
        <f ca="1">IF($B53&lt;Main!$B$10,0,(VLOOKUP(Y53,'Survival Probability'!$A$3:$F$98,6)/(1+Main!$B$5)^(OptimumBenefits!Y53-OptimumBenefits!$A53))*(VLOOKUP(Y53,'Survival Probability'!$A$3:$F$98,3)/VLOOKUP($A53,'Survival Probability'!$A$3:$F$98,3)))</f>
        <v>26.633839808683081</v>
      </c>
      <c r="AC53" s="282">
        <f t="shared" si="8"/>
        <v>0</v>
      </c>
      <c r="AD53" s="200">
        <f t="shared" ref="AD53:CO53" si="3081">AD52</f>
        <v>30</v>
      </c>
      <c r="AE53" s="416">
        <f>IF($B53&lt;Main!$B$10,0,HLOOKUP(AD53,ReplacementRates!$A$3:$BE$59,ReplacementRates!$A52-5,1))*IF(Main!$B$30=1,Main!$B$31,(IF(OptimumBenefits!$B53&lt;20,Main!$B$31,IF(OptimumBenefits!$B53&lt;25,Main!$B$32,IF(OptimumBenefits!$B53&lt;30,Main!$B$33,Main!$B$34)))))*OptimumBenefits!$B53</f>
        <v>1.224</v>
      </c>
      <c r="AF53" s="418">
        <f ca="1">AE53*IF($B53=Salary!$B53,Salary!$I53,"")</f>
        <v>167279.77721595889</v>
      </c>
      <c r="AG53" s="419">
        <f ca="1">IF($B53&lt;Main!$B$10,0,(VLOOKUP(AD53,'Survival Probability'!$A$3:$F$98,6)/(1+Main!$B$5)^(OptimumBenefits!AD53-OptimumBenefits!$A53))*(VLOOKUP(AD53,'Survival Probability'!$A$3:$F$98,3)/VLOOKUP($A53,'Survival Probability'!$A$3:$F$98,3)))</f>
        <v>24.88556051138519</v>
      </c>
      <c r="AH53" s="282">
        <f t="shared" si="10"/>
        <v>0</v>
      </c>
      <c r="AI53" s="200">
        <f t="shared" ref="AI53:CT53" si="3082">AI52</f>
        <v>31</v>
      </c>
      <c r="AJ53" s="416">
        <f>IF($B53&lt;Main!$B$10,0,HLOOKUP(AI53,ReplacementRates!$A$3:$BE$59,ReplacementRates!$A52-5,1))*IF(Main!$B$30=1,Main!$B$31,(IF(OptimumBenefits!$B53&lt;20,Main!$B$31,IF(OptimumBenefits!$B53&lt;25,Main!$B$32,IF(OptimumBenefits!$B53&lt;30,Main!$B$33,Main!$B$34)))))*OptimumBenefits!$B53</f>
        <v>1.224</v>
      </c>
      <c r="AK53" s="418">
        <f ca="1">AJ53*IF($B53=Salary!$B53,Salary!$I53,"")</f>
        <v>167279.77721595889</v>
      </c>
      <c r="AL53" s="419">
        <f ca="1">IF($B53&lt;Main!$B$10,0,(VLOOKUP(AI53,'Survival Probability'!$A$3:$F$98,6)/(1+Main!$B$5)^(OptimumBenefits!AI53-OptimumBenefits!$A53))*(VLOOKUP(AI53,'Survival Probability'!$A$3:$F$98,3)/VLOOKUP($A53,'Survival Probability'!$A$3:$F$98,3)))</f>
        <v>23.251693226478235</v>
      </c>
      <c r="AM53" s="282">
        <f t="shared" si="12"/>
        <v>0</v>
      </c>
      <c r="AN53" s="200">
        <f t="shared" ref="AN53:CY53" si="3083">AN52</f>
        <v>32</v>
      </c>
      <c r="AO53" s="416">
        <f>IF($B53&lt;Main!$B$10,0,HLOOKUP(AN53,ReplacementRates!$A$3:$BE$59,ReplacementRates!$A52-5,1))*IF(Main!$B$30=1,Main!$B$31,(IF(OptimumBenefits!$B53&lt;20,Main!$B$31,IF(OptimumBenefits!$B53&lt;25,Main!$B$32,IF(OptimumBenefits!$B53&lt;30,Main!$B$33,Main!$B$34)))))*OptimumBenefits!$B53</f>
        <v>1.224</v>
      </c>
      <c r="AP53" s="418">
        <f ca="1">AO53*IF($B53=Salary!$B53,Salary!$I53,"")</f>
        <v>167279.77721595889</v>
      </c>
      <c r="AQ53" s="419">
        <f ca="1">IF($B53&lt;Main!$B$10,0,(VLOOKUP(AN53,'Survival Probability'!$A$3:$F$98,6)/(1+Main!$B$5)^(OptimumBenefits!AN53-OptimumBenefits!$A53))*(VLOOKUP(AN53,'Survival Probability'!$A$3:$F$98,3)/VLOOKUP($A53,'Survival Probability'!$A$3:$F$98,3)))</f>
        <v>21.724659482935742</v>
      </c>
      <c r="AR53" s="282">
        <f t="shared" si="14"/>
        <v>0</v>
      </c>
      <c r="AS53" s="200">
        <f t="shared" ref="AS53:DD53" si="3084">AS52</f>
        <v>33</v>
      </c>
      <c r="AT53" s="416">
        <f>IF($B53&lt;Main!$B$10,0,HLOOKUP(AS53,ReplacementRates!$A$3:$BE$59,ReplacementRates!$A52-5,1))*IF(Main!$B$30=1,Main!$B$31,(IF(OptimumBenefits!$B53&lt;20,Main!$B$31,IF(OptimumBenefits!$B53&lt;25,Main!$B$32,IF(OptimumBenefits!$B53&lt;30,Main!$B$33,Main!$B$34)))))*OptimumBenefits!$B53</f>
        <v>1.224</v>
      </c>
      <c r="AU53" s="418">
        <f ca="1">AT53*IF($B53=Salary!$B53,Salary!$I53,"")</f>
        <v>167279.77721595889</v>
      </c>
      <c r="AV53" s="419">
        <f ca="1">IF($B53&lt;Main!$B$10,0,(VLOOKUP(AS53,'Survival Probability'!$A$3:$F$98,6)/(1+Main!$B$5)^(OptimumBenefits!AS53-OptimumBenefits!$A53))*(VLOOKUP(AS53,'Survival Probability'!$A$3:$F$98,3)/VLOOKUP($A53,'Survival Probability'!$A$3:$F$98,3)))</f>
        <v>20.297517945036635</v>
      </c>
      <c r="AW53" s="282">
        <f t="shared" si="16"/>
        <v>0</v>
      </c>
      <c r="AX53" s="200">
        <f t="shared" ref="AX53:DI53" si="3085">AX52</f>
        <v>34</v>
      </c>
      <c r="AY53" s="416">
        <f>IF($B53&lt;Main!$B$10,0,HLOOKUP(AX53,ReplacementRates!$A$3:$BE$59,ReplacementRates!$A52-5,1))*IF(Main!$B$30=1,Main!$B$31,(IF(OptimumBenefits!$B53&lt;20,Main!$B$31,IF(OptimumBenefits!$B53&lt;25,Main!$B$32,IF(OptimumBenefits!$B53&lt;30,Main!$B$33,Main!$B$34)))))*OptimumBenefits!$B53</f>
        <v>1.224</v>
      </c>
      <c r="AZ53" s="418">
        <f ca="1">AY53*IF($B53=Salary!$B53,Salary!$I53,"")</f>
        <v>167279.77721595889</v>
      </c>
      <c r="BA53" s="419">
        <f ca="1">IF($B53&lt;Main!$B$10,0,(VLOOKUP(AX53,'Survival Probability'!$A$3:$F$98,6)/(1+Main!$B$5)^(OptimumBenefits!AX53-OptimumBenefits!$A53))*(VLOOKUP(AX53,'Survival Probability'!$A$3:$F$98,3)/VLOOKUP($A53,'Survival Probability'!$A$3:$F$98,3)))</f>
        <v>18.963776696289528</v>
      </c>
      <c r="BB53" s="282">
        <f t="shared" si="18"/>
        <v>0</v>
      </c>
      <c r="BC53" s="200">
        <f t="shared" ref="BC53:DN53" si="3086">BC52</f>
        <v>35</v>
      </c>
      <c r="BD53" s="416">
        <f>IF($B53&lt;Main!$B$10,0,HLOOKUP(BC53,ReplacementRates!$A$3:$BE$59,ReplacementRates!$A52-5,1))*IF(Main!$B$30=1,Main!$B$31,(IF(OptimumBenefits!$B53&lt;20,Main!$B$31,IF(OptimumBenefits!$B53&lt;25,Main!$B$32,IF(OptimumBenefits!$B53&lt;30,Main!$B$33,Main!$B$34)))))*OptimumBenefits!$B53</f>
        <v>1.224</v>
      </c>
      <c r="BE53" s="418">
        <f ca="1">BD53*IF($B53=Salary!$B53,Salary!$I53,"")</f>
        <v>167279.77721595889</v>
      </c>
      <c r="BF53" s="419">
        <f ca="1">IF($B53&lt;Main!$B$10,0,(VLOOKUP(BC53,'Survival Probability'!$A$3:$F$98,6)/(1+Main!$B$5)^(OptimumBenefits!BC53-OptimumBenefits!$A53))*(VLOOKUP(BC53,'Survival Probability'!$A$3:$F$98,3)/VLOOKUP($A53,'Survival Probability'!$A$3:$F$98,3)))</f>
        <v>17.71737470817602</v>
      </c>
      <c r="BG53" s="282">
        <f t="shared" si="20"/>
        <v>0</v>
      </c>
      <c r="BH53" s="200">
        <f t="shared" ref="BH53:DS53" si="3087">BH52</f>
        <v>36</v>
      </c>
      <c r="BI53" s="416">
        <f>IF($B53&lt;Main!$B$10,0,HLOOKUP(BH53,ReplacementRates!$A$3:$BE$59,ReplacementRates!$A52-5,1))*IF(Main!$B$30=1,Main!$B$31,(IF(OptimumBenefits!$B53&lt;20,Main!$B$31,IF(OptimumBenefits!$B53&lt;25,Main!$B$32,IF(OptimumBenefits!$B53&lt;30,Main!$B$33,Main!$B$34)))))*OptimumBenefits!$B53</f>
        <v>1.224</v>
      </c>
      <c r="BJ53" s="418">
        <f ca="1">BI53*IF($B53=Salary!$B53,Salary!$I53,"")</f>
        <v>167279.77721595889</v>
      </c>
      <c r="BK53" s="419">
        <f ca="1">IF($B53&lt;Main!$B$10,0,(VLOOKUP(BH53,'Survival Probability'!$A$3:$F$98,6)/(1+Main!$B$5)^(OptimumBenefits!BH53-OptimumBenefits!$A53))*(VLOOKUP(BH53,'Survival Probability'!$A$3:$F$98,3)/VLOOKUP($A53,'Survival Probability'!$A$3:$F$98,3)))</f>
        <v>16.552643246961882</v>
      </c>
      <c r="BL53" s="282">
        <f t="shared" si="22"/>
        <v>0</v>
      </c>
      <c r="BM53" s="200">
        <f t="shared" ref="BM53:DX53" si="3088">BM52</f>
        <v>37</v>
      </c>
      <c r="BN53" s="416">
        <f>IF($B53&lt;Main!$B$10,0,HLOOKUP(BM53,ReplacementRates!$A$3:$BE$59,ReplacementRates!$A52-5,1))*IF(Main!$B$30=1,Main!$B$31,(IF(OptimumBenefits!$B53&lt;20,Main!$B$31,IF(OptimumBenefits!$B53&lt;25,Main!$B$32,IF(OptimumBenefits!$B53&lt;30,Main!$B$33,Main!$B$34)))))*OptimumBenefits!$B53</f>
        <v>1.224</v>
      </c>
      <c r="BO53" s="418">
        <f ca="1">BN53*IF($B53=Salary!$B53,Salary!$I53,"")</f>
        <v>167279.77721595889</v>
      </c>
      <c r="BP53" s="419">
        <f ca="1">IF($B53&lt;Main!$B$10,0,(VLOOKUP(BM53,'Survival Probability'!$A$3:$F$98,6)/(1+Main!$B$5)^(OptimumBenefits!BM53-OptimumBenefits!$A53))*(VLOOKUP(BM53,'Survival Probability'!$A$3:$F$98,3)/VLOOKUP($A53,'Survival Probability'!$A$3:$F$98,3)))</f>
        <v>15.464115662981108</v>
      </c>
      <c r="BQ53" s="282">
        <f t="shared" si="24"/>
        <v>0</v>
      </c>
      <c r="BR53" s="200">
        <f t="shared" ref="BR53:EC53" si="3089">BR52</f>
        <v>38</v>
      </c>
      <c r="BS53" s="416">
        <f>IF($B53&lt;Main!$B$10,0,HLOOKUP(BR53,ReplacementRates!$A$3:$BE$59,ReplacementRates!$A52-5,1))*IF(Main!$B$30=1,Main!$B$31,(IF(OptimumBenefits!$B53&lt;20,Main!$B$31,IF(OptimumBenefits!$B53&lt;25,Main!$B$32,IF(OptimumBenefits!$B53&lt;30,Main!$B$33,Main!$B$34)))))*OptimumBenefits!$B53</f>
        <v>1.224</v>
      </c>
      <c r="BT53" s="418">
        <f ca="1">BS53*IF($B53=Salary!$B53,Salary!$I53,"")</f>
        <v>167279.77721595889</v>
      </c>
      <c r="BU53" s="419">
        <f ca="1">IF($B53&lt;Main!$B$10,0,(VLOOKUP(BR53,'Survival Probability'!$A$3:$F$98,6)/(1+Main!$B$5)^(OptimumBenefits!BR53-OptimumBenefits!$A53))*(VLOOKUP(BR53,'Survival Probability'!$A$3:$F$98,3)/VLOOKUP($A53,'Survival Probability'!$A$3:$F$98,3)))</f>
        <v>14.446871592330879</v>
      </c>
      <c r="BV53" s="282">
        <f t="shared" si="26"/>
        <v>0</v>
      </c>
      <c r="BW53" s="200">
        <f t="shared" ref="BW53:EH53" si="3090">BW52</f>
        <v>39</v>
      </c>
      <c r="BX53" s="416">
        <f>IF($B53&lt;Main!$B$10,0,HLOOKUP(BW53,ReplacementRates!$A$3:$BE$59,ReplacementRates!$A52-5,1))*IF(Main!$B$30=1,Main!$B$31,(IF(OptimumBenefits!$B53&lt;20,Main!$B$31,IF(OptimumBenefits!$B53&lt;25,Main!$B$32,IF(OptimumBenefits!$B53&lt;30,Main!$B$33,Main!$B$34)))))*OptimumBenefits!$B53</f>
        <v>1.224</v>
      </c>
      <c r="BY53" s="418">
        <f ca="1">BX53*IF($B53=Salary!$B53,Salary!$I53,"")</f>
        <v>167279.77721595889</v>
      </c>
      <c r="BZ53" s="419">
        <f ca="1">IF($B53&lt;Main!$B$10,0,(VLOOKUP(BW53,'Survival Probability'!$A$3:$F$98,6)/(1+Main!$B$5)^(OptimumBenefits!BW53-OptimumBenefits!$A53))*(VLOOKUP(BW53,'Survival Probability'!$A$3:$F$98,3)/VLOOKUP($A53,'Survival Probability'!$A$3:$F$98,3)))</f>
        <v>13.496301976699739</v>
      </c>
      <c r="CA53" s="282">
        <f t="shared" si="28"/>
        <v>0</v>
      </c>
      <c r="CB53" s="200">
        <f t="shared" ref="CB53:EM53" si="3091">CB52</f>
        <v>40</v>
      </c>
      <c r="CC53" s="416">
        <f>IF($B53&lt;Main!$B$10,0,HLOOKUP(CB53,ReplacementRates!$A$3:$BE$59,ReplacementRates!$A52-5,1))*IF(Main!$B$30=1,Main!$B$31,(IF(OptimumBenefits!$B53&lt;20,Main!$B$31,IF(OptimumBenefits!$B53&lt;25,Main!$B$32,IF(OptimumBenefits!$B53&lt;30,Main!$B$33,Main!$B$34)))))*OptimumBenefits!$B53</f>
        <v>1.224</v>
      </c>
      <c r="CD53" s="418">
        <f ca="1">CC53*IF($B53=Salary!$B53,Salary!$I53,"")</f>
        <v>167279.77721595889</v>
      </c>
      <c r="CE53" s="419">
        <f ca="1">IF($B53&lt;Main!$B$10,0,(VLOOKUP(CB53,'Survival Probability'!$A$3:$F$98,6)/(1+Main!$B$5)^(OptimumBenefits!CB53-OptimumBenefits!$A53))*(VLOOKUP(CB53,'Survival Probability'!$A$3:$F$98,3)/VLOOKUP($A53,'Survival Probability'!$A$3:$F$98,3)))</f>
        <v>12.608085726540763</v>
      </c>
      <c r="CF53" s="282">
        <f t="shared" si="30"/>
        <v>0</v>
      </c>
      <c r="CG53" s="200">
        <f t="shared" ref="CG53:ER53" si="3092">CG52</f>
        <v>41</v>
      </c>
      <c r="CH53" s="416">
        <f>IF($B53&lt;Main!$B$10,0,HLOOKUP(CG53,ReplacementRates!$A$3:$BE$59,ReplacementRates!$A52-5,1))*IF(Main!$B$30=1,Main!$B$31,(IF(OptimumBenefits!$B53&lt;20,Main!$B$31,IF(OptimumBenefits!$B53&lt;25,Main!$B$32,IF(OptimumBenefits!$B53&lt;30,Main!$B$33,Main!$B$34)))))*OptimumBenefits!$B53</f>
        <v>1.224</v>
      </c>
      <c r="CI53" s="418">
        <f ca="1">CH53*IF($B53=Salary!$B53,Salary!$I53,"")</f>
        <v>167279.77721595889</v>
      </c>
      <c r="CJ53" s="419">
        <f ca="1">IF($B53&lt;Main!$B$10,0,(VLOOKUP(CG53,'Survival Probability'!$A$3:$F$98,6)/(1+Main!$B$5)^(OptimumBenefits!CG53-OptimumBenefits!$A53))*(VLOOKUP(CG53,'Survival Probability'!$A$3:$F$98,3)/VLOOKUP($A53,'Survival Probability'!$A$3:$F$98,3)))</f>
        <v>11.778177434356675</v>
      </c>
      <c r="CK53" s="282">
        <f t="shared" si="32"/>
        <v>0</v>
      </c>
      <c r="CL53" s="200">
        <f t="shared" ref="CL53:EW53" si="3093">CL52</f>
        <v>42</v>
      </c>
      <c r="CM53" s="416">
        <f>IF($B53&lt;Main!$B$10,0,HLOOKUP(CL53,ReplacementRates!$A$3:$BE$59,ReplacementRates!$A52-5,1))*IF(Main!$B$30=1,Main!$B$31,(IF(OptimumBenefits!$B53&lt;20,Main!$B$31,IF(OptimumBenefits!$B53&lt;25,Main!$B$32,IF(OptimumBenefits!$B53&lt;30,Main!$B$33,Main!$B$34)))))*OptimumBenefits!$B53</f>
        <v>1.224</v>
      </c>
      <c r="CN53" s="418">
        <f ca="1">CM53*IF($B53=Salary!$B53,Salary!$I53,"")</f>
        <v>167279.77721595889</v>
      </c>
      <c r="CO53" s="419">
        <f ca="1">IF($B53&lt;Main!$B$10,0,(VLOOKUP(CL53,'Survival Probability'!$A$3:$F$98,6)/(1+Main!$B$5)^(OptimumBenefits!CL53-OptimumBenefits!$A53))*(VLOOKUP(CL53,'Survival Probability'!$A$3:$F$98,3)/VLOOKUP($A53,'Survival Probability'!$A$3:$F$98,3)))</f>
        <v>11.002408391586366</v>
      </c>
      <c r="CP53" s="282">
        <f t="shared" si="34"/>
        <v>0</v>
      </c>
      <c r="CQ53" s="200">
        <f t="shared" ref="CQ53:FB53" si="3094">CQ52</f>
        <v>43</v>
      </c>
      <c r="CR53" s="416">
        <f>IF($B53&lt;Main!$B$10,0,HLOOKUP(CQ53,ReplacementRates!$A$3:$BE$59,ReplacementRates!$A52-5,1))*IF(Main!$B$30=1,Main!$B$31,(IF(OptimumBenefits!$B53&lt;20,Main!$B$31,IF(OptimumBenefits!$B53&lt;25,Main!$B$32,IF(OptimumBenefits!$B53&lt;30,Main!$B$33,Main!$B$34)))))*OptimumBenefits!$B53</f>
        <v>1.224</v>
      </c>
      <c r="CS53" s="418">
        <f ca="1">CR53*IF($B53=Salary!$B53,Salary!$I53,"")</f>
        <v>167279.77721595889</v>
      </c>
      <c r="CT53" s="419">
        <f ca="1">IF($B53&lt;Main!$B$10,0,(VLOOKUP(CQ53,'Survival Probability'!$A$3:$F$98,6)/(1+Main!$B$5)^(OptimumBenefits!CQ53-OptimumBenefits!$A53))*(VLOOKUP(CQ53,'Survival Probability'!$A$3:$F$98,3)/VLOOKUP($A53,'Survival Probability'!$A$3:$F$98,3)))</f>
        <v>10.277318328018591</v>
      </c>
      <c r="CU53" s="282">
        <f t="shared" si="36"/>
        <v>0</v>
      </c>
      <c r="CV53" s="200">
        <f t="shared" ref="CV53:FG53" si="3095">CV52</f>
        <v>44</v>
      </c>
      <c r="CW53" s="416">
        <f>IF($B53&lt;Main!$B$10,0,HLOOKUP(CV53,ReplacementRates!$A$3:$BE$59,ReplacementRates!$A52-5,1))*IF(Main!$B$30=1,Main!$B$31,(IF(OptimumBenefits!$B53&lt;20,Main!$B$31,IF(OptimumBenefits!$B53&lt;25,Main!$B$32,IF(OptimumBenefits!$B53&lt;30,Main!$B$33,Main!$B$34)))))*OptimumBenefits!$B53</f>
        <v>1.224</v>
      </c>
      <c r="CX53" s="418">
        <f ca="1">CW53*IF($B53=Salary!$B53,Salary!$I53,"")</f>
        <v>167279.77721595889</v>
      </c>
      <c r="CY53" s="419">
        <f ca="1">IF($B53&lt;Main!$B$10,0,(VLOOKUP(CV53,'Survival Probability'!$A$3:$F$98,6)/(1+Main!$B$5)^(OptimumBenefits!CV53-OptimumBenefits!$A53))*(VLOOKUP(CV53,'Survival Probability'!$A$3:$F$98,3)/VLOOKUP($A53,'Survival Probability'!$A$3:$F$98,3)))</f>
        <v>9.5996532563375574</v>
      </c>
      <c r="CZ53" s="282">
        <f t="shared" si="38"/>
        <v>0</v>
      </c>
      <c r="DA53" s="200">
        <f t="shared" ref="DA53:FL53" si="3096">DA52</f>
        <v>45</v>
      </c>
      <c r="DB53" s="416">
        <f>IF($B53&lt;Main!$B$10,0,HLOOKUP(DA53,ReplacementRates!$A$3:$BE$59,ReplacementRates!$A52-5,1))*IF(Main!$B$30=1,Main!$B$31,(IF(OptimumBenefits!$B53&lt;20,Main!$B$31,IF(OptimumBenefits!$B53&lt;25,Main!$B$32,IF(OptimumBenefits!$B53&lt;30,Main!$B$33,Main!$B$34)))))*OptimumBenefits!$B53</f>
        <v>1.224</v>
      </c>
      <c r="DC53" s="418">
        <f ca="1">DB53*IF($B53=Salary!$B53,Salary!$I53,"")</f>
        <v>167279.77721595889</v>
      </c>
      <c r="DD53" s="419">
        <f ca="1">IF($B53&lt;Main!$B$10,0,(VLOOKUP(DA53,'Survival Probability'!$A$3:$F$98,6)/(1+Main!$B$5)^(OptimumBenefits!DA53-OptimumBenefits!$A53))*(VLOOKUP(DA53,'Survival Probability'!$A$3:$F$98,3)/VLOOKUP($A53,'Survival Probability'!$A$3:$F$98,3)))</f>
        <v>162.82600426957021</v>
      </c>
      <c r="DE53" s="282">
        <f t="shared" si="40"/>
        <v>0</v>
      </c>
      <c r="DF53" s="200">
        <f t="shared" ref="DF53:FQ53" si="3097">DF52</f>
        <v>46</v>
      </c>
      <c r="DG53" s="416">
        <f>IF($B53&lt;Main!$B$10,0,HLOOKUP(DF53,ReplacementRates!$A$3:$BE$59,ReplacementRates!$A52-5,1))*IF(Main!$B$30=1,Main!$B$31,(IF(OptimumBenefits!$B53&lt;20,Main!$B$31,IF(OptimumBenefits!$B53&lt;25,Main!$B$32,IF(OptimumBenefits!$B53&lt;30,Main!$B$33,Main!$B$34)))))*OptimumBenefits!$B53</f>
        <v>1.224</v>
      </c>
      <c r="DH53" s="418">
        <f ca="1">DG53*IF($B53=Salary!$B53,Salary!$I53,"")</f>
        <v>167279.77721595889</v>
      </c>
      <c r="DI53" s="419">
        <f ca="1">IF($B53&lt;Main!$B$10,0,(VLOOKUP(DF53,'Survival Probability'!$A$3:$F$98,6)/(1+Main!$B$5)^(OptimumBenefits!DF53-OptimumBenefits!$A53))*(VLOOKUP(DF53,'Survival Probability'!$A$3:$F$98,3)/VLOOKUP($A53,'Survival Probability'!$A$3:$F$98,3)))</f>
        <v>151.13914532369557</v>
      </c>
      <c r="DJ53" s="282">
        <f t="shared" si="42"/>
        <v>0</v>
      </c>
      <c r="DK53" s="200">
        <f t="shared" ref="DK53:FV53" si="3098">DK52</f>
        <v>47</v>
      </c>
      <c r="DL53" s="416">
        <f>IF($B53&lt;Main!$B$10,0,HLOOKUP(DK53,ReplacementRates!$A$3:$BE$59,ReplacementRates!$A52-5,1))*IF(Main!$B$30=1,Main!$B$31,(IF(OptimumBenefits!$B53&lt;20,Main!$B$31,IF(OptimumBenefits!$B53&lt;25,Main!$B$32,IF(OptimumBenefits!$B53&lt;30,Main!$B$33,Main!$B$34)))))*OptimumBenefits!$B53</f>
        <v>1.224</v>
      </c>
      <c r="DM53" s="418">
        <f ca="1">DL53*IF($B53=Salary!$B53,Salary!$I53,"")</f>
        <v>167279.77721595889</v>
      </c>
      <c r="DN53" s="419">
        <f ca="1">IF($B53&lt;Main!$B$10,0,(VLOOKUP(DK53,'Survival Probability'!$A$3:$F$98,6)/(1+Main!$B$5)^(OptimumBenefits!DK53-OptimumBenefits!$A53))*(VLOOKUP(DK53,'Survival Probability'!$A$3:$F$98,3)/VLOOKUP($A53,'Survival Probability'!$A$3:$F$98,3)))</f>
        <v>140.24027463072943</v>
      </c>
      <c r="DO53" s="282">
        <f t="shared" si="44"/>
        <v>0</v>
      </c>
      <c r="DP53" s="200">
        <f t="shared" ref="DP53:GA53" si="3099">DP52</f>
        <v>48</v>
      </c>
      <c r="DQ53" s="416">
        <f>IF($B53&lt;Main!$B$10,0,HLOOKUP(DP53,ReplacementRates!$A$3:$BE$59,ReplacementRates!$A52-5,1))*IF(Main!$B$30=1,Main!$B$31,(IF(OptimumBenefits!$B53&lt;20,Main!$B$31,IF(OptimumBenefits!$B53&lt;25,Main!$B$32,IF(OptimumBenefits!$B53&lt;30,Main!$B$33,Main!$B$34)))))*OptimumBenefits!$B53</f>
        <v>1.224</v>
      </c>
      <c r="DR53" s="418">
        <f ca="1">DQ53*IF($B53=Salary!$B53,Salary!$I53,"")</f>
        <v>167279.77721595889</v>
      </c>
      <c r="DS53" s="419">
        <f ca="1">IF($B53&lt;Main!$B$10,0,(VLOOKUP(DP53,'Survival Probability'!$A$3:$F$98,6)/(1+Main!$B$5)^(OptimumBenefits!DP53-OptimumBenefits!$A53))*(VLOOKUP(DP53,'Survival Probability'!$A$3:$F$98,3)/VLOOKUP($A53,'Survival Probability'!$A$3:$F$98,3)))</f>
        <v>130.07752410775916</v>
      </c>
      <c r="DT53" s="282">
        <f t="shared" si="46"/>
        <v>0</v>
      </c>
      <c r="DU53" s="200">
        <f t="shared" ref="DU53:GF53" si="3100">DU52</f>
        <v>49</v>
      </c>
      <c r="DV53" s="416">
        <f>IF($B53&lt;Main!$B$10,0,HLOOKUP(DU53,ReplacementRates!$A$3:$BE$59,ReplacementRates!$A52-5,1))*IF(Main!$B$30=1,Main!$B$31,(IF(OptimumBenefits!$B53&lt;20,Main!$B$31,IF(OptimumBenefits!$B53&lt;25,Main!$B$32,IF(OptimumBenefits!$B53&lt;30,Main!$B$33,Main!$B$34)))))*OptimumBenefits!$B53</f>
        <v>1.224</v>
      </c>
      <c r="DW53" s="418">
        <f ca="1">DV53*IF($B53=Salary!$B53,Salary!$I53,"")</f>
        <v>167279.77721595889</v>
      </c>
      <c r="DX53" s="419">
        <f ca="1">IF($B53&lt;Main!$B$10,0,(VLOOKUP(DU53,'Survival Probability'!$A$3:$F$98,6)/(1+Main!$B$5)^(OptimumBenefits!DU53-OptimumBenefits!$A53))*(VLOOKUP(DU53,'Survival Probability'!$A$3:$F$98,3)/VLOOKUP($A53,'Survival Probability'!$A$3:$F$98,3)))</f>
        <v>120.60238968851101</v>
      </c>
      <c r="DY53" s="282">
        <f t="shared" si="48"/>
        <v>0</v>
      </c>
      <c r="DZ53" s="200">
        <f t="shared" ref="DZ53:GK53" si="3101">DZ52</f>
        <v>50</v>
      </c>
      <c r="EA53" s="416">
        <f>IF($B53&lt;Main!$B$10,0,HLOOKUP(DZ53,ReplacementRates!$A$3:$BE$59,ReplacementRates!$A52-5,1))*IF(Main!$B$30=1,Main!$B$31,(IF(OptimumBenefits!$B53&lt;20,Main!$B$31,IF(OptimumBenefits!$B53&lt;25,Main!$B$32,IF(OptimumBenefits!$B53&lt;30,Main!$B$33,Main!$B$34)))))*OptimumBenefits!$B53</f>
        <v>1.224</v>
      </c>
      <c r="EB53" s="418">
        <f ca="1">EA53*IF($B53=Salary!$B53,Salary!$I53,"")</f>
        <v>167279.77721595889</v>
      </c>
      <c r="EC53" s="419">
        <f ca="1">IF($B53&lt;Main!$B$10,0,(VLOOKUP(DZ53,'Survival Probability'!$A$3:$F$98,6)/(1+Main!$B$5)^(OptimumBenefits!DZ53-OptimumBenefits!$A53))*(VLOOKUP(DZ53,'Survival Probability'!$A$3:$F$98,3)/VLOOKUP($A53,'Survival Probability'!$A$3:$F$98,3)))</f>
        <v>111.76952163752105</v>
      </c>
      <c r="ED53" s="282">
        <f t="shared" si="50"/>
        <v>0</v>
      </c>
      <c r="EE53" s="200">
        <f t="shared" ref="EE53:GP53" si="3102">EE52</f>
        <v>51</v>
      </c>
      <c r="EF53" s="416">
        <f>IF($B53&lt;Main!$B$10,0,HLOOKUP(EE53,ReplacementRates!$A$3:$BE$59,ReplacementRates!$A52-5,1))*IF(Main!$B$30=1,Main!$B$31,(IF(OptimumBenefits!$B53&lt;20,Main!$B$31,IF(OptimumBenefits!$B53&lt;25,Main!$B$32,IF(OptimumBenefits!$B53&lt;30,Main!$B$33,Main!$B$34)))))*OptimumBenefits!$B53</f>
        <v>1.224</v>
      </c>
      <c r="EG53" s="418">
        <f ca="1">EF53*IF($B53=Salary!$B53,Salary!$I53,"")</f>
        <v>167279.77721595889</v>
      </c>
      <c r="EH53" s="419">
        <f ca="1">IF($B53&lt;Main!$B$10,0,(VLOOKUP(EE53,'Survival Probability'!$A$3:$F$98,6)/(1+Main!$B$5)^(OptimumBenefits!EE53-OptimumBenefits!$A53))*(VLOOKUP(EE53,'Survival Probability'!$A$3:$F$98,3)/VLOOKUP($A53,'Survival Probability'!$A$3:$F$98,3)))</f>
        <v>103.5365261882786</v>
      </c>
      <c r="EI53" s="282">
        <f t="shared" si="52"/>
        <v>0</v>
      </c>
      <c r="EJ53" s="200">
        <f t="shared" ref="EJ53:GU53" si="3103">EJ52</f>
        <v>52</v>
      </c>
      <c r="EK53" s="416">
        <f>IF($B53&lt;Main!$B$10,0,HLOOKUP(EJ53,ReplacementRates!$A$3:$BE$59,ReplacementRates!$A52-5,1))*IF(Main!$B$30=1,Main!$B$31,(IF(OptimumBenefits!$B53&lt;20,Main!$B$31,IF(OptimumBenefits!$B53&lt;25,Main!$B$32,IF(OptimumBenefits!$B53&lt;30,Main!$B$33,Main!$B$34)))))*OptimumBenefits!$B53</f>
        <v>1.224</v>
      </c>
      <c r="EL53" s="418">
        <f ca="1">EK53*IF($B53=Salary!$B53,Salary!$I53,"")</f>
        <v>167279.77721595889</v>
      </c>
      <c r="EM53" s="419">
        <f ca="1">IF($B53&lt;Main!$B$10,0,(VLOOKUP(EJ53,'Survival Probability'!$A$3:$F$98,6)/(1+Main!$B$5)^(OptimumBenefits!EJ53-OptimumBenefits!$A53))*(VLOOKUP(EJ53,'Survival Probability'!$A$3:$F$98,3)/VLOOKUP($A53,'Survival Probability'!$A$3:$F$98,3)))</f>
        <v>95.863777633124045</v>
      </c>
      <c r="EN53" s="282">
        <f t="shared" si="54"/>
        <v>0</v>
      </c>
      <c r="EO53" s="200">
        <f t="shared" ref="EO53:GZ53" si="3104">EO52</f>
        <v>53</v>
      </c>
      <c r="EP53" s="416">
        <f>IF($B53&lt;Main!$B$10,0,HLOOKUP(EO53,ReplacementRates!$A$3:$BE$59,ReplacementRates!$A52-5,1))*IF(Main!$B$30=1,Main!$B$31,(IF(OptimumBenefits!$B53&lt;20,Main!$B$31,IF(OptimumBenefits!$B53&lt;25,Main!$B$32,IF(OptimumBenefits!$B53&lt;30,Main!$B$33,Main!$B$34)))))*OptimumBenefits!$B53</f>
        <v>1.224</v>
      </c>
      <c r="EQ53" s="418">
        <f ca="1">EP53*IF($B53=Salary!$B53,Salary!$I53,"")</f>
        <v>167279.77721595889</v>
      </c>
      <c r="ER53" s="419">
        <f ca="1">IF($B53&lt;Main!$B$10,0,(VLOOKUP(EO53,'Survival Probability'!$A$3:$F$98,6)/(1+Main!$B$5)^(OptimumBenefits!EO53-OptimumBenefits!$A53))*(VLOOKUP(EO53,'Survival Probability'!$A$3:$F$98,3)/VLOOKUP($A53,'Survival Probability'!$A$3:$F$98,3)))</f>
        <v>88.714280902771776</v>
      </c>
      <c r="ES53" s="282">
        <f t="shared" si="56"/>
        <v>0</v>
      </c>
      <c r="ET53" s="200">
        <f t="shared" ref="ET53:HE53" si="3105">ET52</f>
        <v>54</v>
      </c>
      <c r="EU53" s="416">
        <f>IF($B53&lt;Main!$B$10,0,HLOOKUP(ET53,ReplacementRates!$A$3:$BE$59,ReplacementRates!$A52-5,1))*IF(Main!$B$30=1,Main!$B$31,(IF(OptimumBenefits!$B53&lt;20,Main!$B$31,IF(OptimumBenefits!$B53&lt;25,Main!$B$32,IF(OptimumBenefits!$B53&lt;30,Main!$B$33,Main!$B$34)))))*OptimumBenefits!$B53</f>
        <v>1.224</v>
      </c>
      <c r="EV53" s="418">
        <f ca="1">EU53*IF($B53=Salary!$B53,Salary!$I53,"")</f>
        <v>167279.77721595889</v>
      </c>
      <c r="EW53" s="419">
        <f ca="1">IF($B53&lt;Main!$B$10,0,(VLOOKUP(ET53,'Survival Probability'!$A$3:$F$98,6)/(1+Main!$B$5)^(OptimumBenefits!ET53-OptimumBenefits!$A53))*(VLOOKUP(ET53,'Survival Probability'!$A$3:$F$98,3)/VLOOKUP($A53,'Survival Probability'!$A$3:$F$98,3)))</f>
        <v>82.05345316013846</v>
      </c>
      <c r="EX53" s="282">
        <f t="shared" si="58"/>
        <v>0</v>
      </c>
      <c r="EY53" s="200">
        <f t="shared" ref="EY53:HJ53" si="3106">EY52</f>
        <v>55</v>
      </c>
      <c r="EZ53" s="416">
        <f>IF($B53&lt;Main!$B$10,0,HLOOKUP(EY53,ReplacementRates!$A$3:$BE$59,ReplacementRates!$A52-5,1))*IF(Main!$B$30=1,Main!$B$31,(IF(OptimumBenefits!$B53&lt;20,Main!$B$31,IF(OptimumBenefits!$B53&lt;25,Main!$B$32,IF(OptimumBenefits!$B53&lt;30,Main!$B$33,Main!$B$34)))))*OptimumBenefits!$B53</f>
        <v>1.224</v>
      </c>
      <c r="FA53" s="418">
        <f ca="1">EZ53*IF($B53=Salary!$B53,Salary!$I53,"")</f>
        <v>167279.77721595889</v>
      </c>
      <c r="FB53" s="419">
        <f ca="1">IF($B53&lt;Main!$B$10,0,(VLOOKUP(EY53,'Survival Probability'!$A$3:$F$98,6)/(1+Main!$B$5)^(OptimumBenefits!EY53-OptimumBenefits!$A53))*(VLOOKUP(EY53,'Survival Probability'!$A$3:$F$98,3)/VLOOKUP($A53,'Survival Probability'!$A$3:$F$98,3)))</f>
        <v>75.848962871997344</v>
      </c>
      <c r="FC53" s="282">
        <f t="shared" si="60"/>
        <v>0</v>
      </c>
      <c r="FD53" s="200">
        <f t="shared" ref="FD53:HO53" si="3107">FD52</f>
        <v>56</v>
      </c>
      <c r="FE53" s="416">
        <f>IF($B53&lt;Main!$B$10,0,HLOOKUP(FD53,ReplacementRates!$A$3:$BE$59,ReplacementRates!$A52-5,1))*IF(Main!$B$30=1,Main!$B$31,(IF(OptimumBenefits!$B53&lt;20,Main!$B$31,IF(OptimumBenefits!$B53&lt;25,Main!$B$32,IF(OptimumBenefits!$B53&lt;30,Main!$B$33,Main!$B$34)))))*OptimumBenefits!$B53</f>
        <v>1.224</v>
      </c>
      <c r="FF53" s="418">
        <f ca="1">FE53*IF($B53=Salary!$B53,Salary!$I53,"")</f>
        <v>167279.77721595889</v>
      </c>
      <c r="FG53" s="419">
        <f ca="1">IF($B53&lt;Main!$B$10,0,(VLOOKUP(FD53,'Survival Probability'!$A$3:$F$98,6)/(1+Main!$B$5)^(OptimumBenefits!FD53-OptimumBenefits!$A53))*(VLOOKUP(FD53,'Survival Probability'!$A$3:$F$98,3)/VLOOKUP($A53,'Survival Probability'!$A$3:$F$98,3)))</f>
        <v>70.070583618734119</v>
      </c>
      <c r="FH53" s="282">
        <f t="shared" si="62"/>
        <v>0</v>
      </c>
      <c r="FI53" s="200">
        <f t="shared" ref="FI53:HT53" si="3108">FI52</f>
        <v>57</v>
      </c>
      <c r="FJ53" s="416">
        <f>IF($B53&lt;Main!$B$10,0,HLOOKUP(FI53,ReplacementRates!$A$3:$BE$59,ReplacementRates!$A52-5,1))*IF(Main!$B$30=1,Main!$B$31,(IF(OptimumBenefits!$B53&lt;20,Main!$B$31,IF(OptimumBenefits!$B53&lt;25,Main!$B$32,IF(OptimumBenefits!$B53&lt;30,Main!$B$33,Main!$B$34)))))*OptimumBenefits!$B53</f>
        <v>1.224</v>
      </c>
      <c r="FK53" s="418">
        <f ca="1">FJ53*IF($B53=Salary!$B53,Salary!$I53,"")</f>
        <v>167279.77721595889</v>
      </c>
      <c r="FL53" s="419">
        <f ca="1">IF($B53&lt;Main!$B$10,0,(VLOOKUP(FI53,'Survival Probability'!$A$3:$F$98,6)/(1+Main!$B$5)^(OptimumBenefits!FI53-OptimumBenefits!$A53))*(VLOOKUP(FI53,'Survival Probability'!$A$3:$F$98,3)/VLOOKUP($A53,'Survival Probability'!$A$3:$F$98,3)))</f>
        <v>64.690051853705711</v>
      </c>
      <c r="FM53" s="282">
        <f t="shared" si="64"/>
        <v>0</v>
      </c>
      <c r="FN53" s="200">
        <f t="shared" ref="FN53:HY53" si="3109">FN52</f>
        <v>58</v>
      </c>
      <c r="FO53" s="416">
        <f>IF($B53&lt;Main!$B$10,0,HLOOKUP(FN53,ReplacementRates!$A$3:$BE$59,ReplacementRates!$A52-5,1))*IF(Main!$B$30=1,Main!$B$31,(IF(OptimumBenefits!$B53&lt;20,Main!$B$31,IF(OptimumBenefits!$B53&lt;25,Main!$B$32,IF(OptimumBenefits!$B53&lt;30,Main!$B$33,Main!$B$34)))))*OptimumBenefits!$B53</f>
        <v>1.224</v>
      </c>
      <c r="FP53" s="418">
        <f ca="1">FO53*IF($B53=Salary!$B53,Salary!$I53,"")</f>
        <v>167279.77721595889</v>
      </c>
      <c r="FQ53" s="419">
        <f ca="1">IF($B53&lt;Main!$B$10,0,(VLOOKUP(FN53,'Survival Probability'!$A$3:$F$98,6)/(1+Main!$B$5)^(OptimumBenefits!FN53-OptimumBenefits!$A53))*(VLOOKUP(FN53,'Survival Probability'!$A$3:$F$98,3)/VLOOKUP($A53,'Survival Probability'!$A$3:$F$98,3)))</f>
        <v>59.681193659310857</v>
      </c>
      <c r="FR53" s="282">
        <f t="shared" si="66"/>
        <v>0</v>
      </c>
      <c r="FS53" s="200">
        <f t="shared" ref="FS53:ID53" si="3110">FS52</f>
        <v>59</v>
      </c>
      <c r="FT53" s="416">
        <f>IF($B53&lt;Main!$B$10,0,HLOOKUP(FS53,ReplacementRates!$A$3:$BE$59,ReplacementRates!$A52-5,1))*IF(Main!$B$30=1,Main!$B$31,(IF(OptimumBenefits!$B53&lt;20,Main!$B$31,IF(OptimumBenefits!$B53&lt;25,Main!$B$32,IF(OptimumBenefits!$B53&lt;30,Main!$B$33,Main!$B$34)))))*OptimumBenefits!$B53</f>
        <v>1.224</v>
      </c>
      <c r="FU53" s="418">
        <f ca="1">FT53*IF($B53=Salary!$B53,Salary!$I53,"")</f>
        <v>167279.77721595889</v>
      </c>
      <c r="FV53" s="419">
        <f ca="1">IF($B53&lt;Main!$B$10,0,(VLOOKUP(FS53,'Survival Probability'!$A$3:$F$98,6)/(1+Main!$B$5)^(OptimumBenefits!FS53-OptimumBenefits!$A53))*(VLOOKUP(FS53,'Survival Probability'!$A$3:$F$98,3)/VLOOKUP($A53,'Survival Probability'!$A$3:$F$98,3)))</f>
        <v>55.019492412531577</v>
      </c>
      <c r="FW53" s="282">
        <f t="shared" si="68"/>
        <v>0</v>
      </c>
      <c r="FX53" s="200">
        <f t="shared" ref="FX53:II53" si="3111">FX52</f>
        <v>60</v>
      </c>
      <c r="FY53" s="416">
        <f>IF($B53&lt;Main!$B$10,0,HLOOKUP(FX53,ReplacementRates!$A$3:$BE$59,ReplacementRates!$A52-5,1))*IF(Main!$B$30=1,Main!$B$31,(IF(OptimumBenefits!$B53&lt;20,Main!$B$31,IF(OptimumBenefits!$B53&lt;25,Main!$B$32,IF(OptimumBenefits!$B53&lt;30,Main!$B$33,Main!$B$34)))))*OptimumBenefits!$B53</f>
        <v>1.224</v>
      </c>
      <c r="FZ53" s="418">
        <f ca="1">FY53*IF($B53=Salary!$B53,Salary!$I53,"")</f>
        <v>167279.77721595889</v>
      </c>
      <c r="GA53" s="419">
        <f ca="1">IF($B53&lt;Main!$B$10,0,(VLOOKUP(FX53,'Survival Probability'!$A$3:$F$98,6)/(1+Main!$B$5)^(OptimumBenefits!FX53-OptimumBenefits!$A53))*(VLOOKUP(FX53,'Survival Probability'!$A$3:$F$98,3)/VLOOKUP($A53,'Survival Probability'!$A$3:$F$98,3)))</f>
        <v>50.68198003666798</v>
      </c>
      <c r="GB53" s="282">
        <f t="shared" si="70"/>
        <v>0</v>
      </c>
      <c r="GC53" s="200">
        <f t="shared" ref="GC53:IN53" si="3112">GC52</f>
        <v>61</v>
      </c>
      <c r="GD53" s="416">
        <f>IF($B53&lt;Main!$B$10,0,HLOOKUP(GC53,ReplacementRates!$A$3:$BE$59,ReplacementRates!$A52-5,1))*IF(Main!$B$30=1,Main!$B$31,(IF(OptimumBenefits!$B53&lt;20,Main!$B$31,IF(OptimumBenefits!$B53&lt;25,Main!$B$32,IF(OptimumBenefits!$B53&lt;30,Main!$B$33,Main!$B$34)))))*OptimumBenefits!$B53</f>
        <v>1.224</v>
      </c>
      <c r="GE53" s="418">
        <f ca="1">GD53*IF($B53=Salary!$B53,Salary!$I53,"")</f>
        <v>167279.77721595889</v>
      </c>
      <c r="GF53" s="419">
        <f ca="1">IF($B53&lt;Main!$B$10,0,(VLOOKUP(GC53,'Survival Probability'!$A$3:$F$98,6)/(1+Main!$B$5)^(OptimumBenefits!GC53-OptimumBenefits!$A53))*(VLOOKUP(GC53,'Survival Probability'!$A$3:$F$98,3)/VLOOKUP($A53,'Survival Probability'!$A$3:$F$98,3)))</f>
        <v>46.647140760804319</v>
      </c>
      <c r="GG53" s="282">
        <f t="shared" si="72"/>
        <v>0</v>
      </c>
      <c r="GH53" s="200">
        <f t="shared" ref="GH53:IS53" si="3113">GH52</f>
        <v>62</v>
      </c>
      <c r="GI53" s="416">
        <f>IF($B53&lt;Main!$B$10,0,HLOOKUP(GH53,ReplacementRates!$A$3:$BE$59,ReplacementRates!$A52-5,1))*IF(Main!$B$30=1,Main!$B$31,(IF(OptimumBenefits!$B53&lt;20,Main!$B$31,IF(OptimumBenefits!$B53&lt;25,Main!$B$32,IF(OptimumBenefits!$B53&lt;30,Main!$B$33,Main!$B$34)))))*OptimumBenefits!$B53</f>
        <v>1.224</v>
      </c>
      <c r="GJ53" s="418">
        <f ca="1">GI53*IF($B53=Salary!$B53,Salary!$I53,"")</f>
        <v>167279.77721595889</v>
      </c>
      <c r="GK53" s="419">
        <f ca="1">IF($B53&lt;Main!$B$10,0,(VLOOKUP(GH53,'Survival Probability'!$A$3:$F$98,6)/(1+Main!$B$5)^(OptimumBenefits!GH53-OptimumBenefits!$A53))*(VLOOKUP(GH53,'Survival Probability'!$A$3:$F$98,3)/VLOOKUP($A53,'Survival Probability'!$A$3:$F$98,3)))</f>
        <v>42.894817786740504</v>
      </c>
      <c r="GL53" s="282">
        <f t="shared" si="74"/>
        <v>0</v>
      </c>
      <c r="GM53" s="200">
        <f t="shared" ref="GM53:IX53" si="3114">GM52</f>
        <v>63</v>
      </c>
      <c r="GN53" s="416">
        <f>IF($B53&lt;Main!$B$10,0,HLOOKUP(GM53,ReplacementRates!$A$3:$BE$59,ReplacementRates!$A52-5,1))*IF(Main!$B$30=1,Main!$B$31,(IF(OptimumBenefits!$B53&lt;20,Main!$B$31,IF(OptimumBenefits!$B53&lt;25,Main!$B$32,IF(OptimumBenefits!$B53&lt;30,Main!$B$33,Main!$B$34)))))*OptimumBenefits!$B53</f>
        <v>1.224</v>
      </c>
      <c r="GO53" s="418">
        <f ca="1">GN53*IF($B53=Salary!$B53,Salary!$I53,"")</f>
        <v>167279.77721595889</v>
      </c>
      <c r="GP53" s="419">
        <f ca="1">IF($B53&lt;Main!$B$10,0,(VLOOKUP(GM53,'Survival Probability'!$A$3:$F$98,6)/(1+Main!$B$5)^(OptimumBenefits!GM53-OptimumBenefits!$A53))*(VLOOKUP(GM53,'Survival Probability'!$A$3:$F$98,3)/VLOOKUP($A53,'Survival Probability'!$A$3:$F$98,3)))</f>
        <v>39.406447267378852</v>
      </c>
      <c r="GQ53" s="282">
        <f t="shared" si="76"/>
        <v>0</v>
      </c>
      <c r="GR53" s="200">
        <f t="shared" ref="GR53:JC53" si="3115">GR52</f>
        <v>64</v>
      </c>
      <c r="GS53" s="416">
        <f>IF($B53&lt;Main!$B$10,0,HLOOKUP(GR53,ReplacementRates!$A$3:$BE$59,ReplacementRates!$A52-5,1))*IF(Main!$B$30=1,Main!$B$31,(IF(OptimumBenefits!$B53&lt;20,Main!$B$31,IF(OptimumBenefits!$B53&lt;25,Main!$B$32,IF(OptimumBenefits!$B53&lt;30,Main!$B$33,Main!$B$34)))))*OptimumBenefits!$B53</f>
        <v>1.224</v>
      </c>
      <c r="GT53" s="418">
        <f ca="1">GS53*IF($B53=Salary!$B53,Salary!$I53,"")</f>
        <v>167279.77721595889</v>
      </c>
      <c r="GU53" s="419">
        <f ca="1">IF($B53&lt;Main!$B$10,0,(VLOOKUP(GR53,'Survival Probability'!$A$3:$F$98,6)/(1+Main!$B$5)^(OptimumBenefits!GR53-OptimumBenefits!$A53))*(VLOOKUP(GR53,'Survival Probability'!$A$3:$F$98,3)/VLOOKUP($A53,'Survival Probability'!$A$3:$F$98,3)))</f>
        <v>36.164588629680807</v>
      </c>
      <c r="GV53" s="282">
        <f t="shared" si="78"/>
        <v>0</v>
      </c>
      <c r="GW53" s="200">
        <f t="shared" ref="GW53:JH53" si="3116">GW52</f>
        <v>65</v>
      </c>
      <c r="GX53" s="416">
        <f>IF($B53&lt;Main!$B$10,0,HLOOKUP(GW53,ReplacementRates!$A$3:$BE$59,ReplacementRates!$A52-5,1))*IF(Main!$B$30=1,Main!$B$31,(IF(OptimumBenefits!$B53&lt;20,Main!$B$31,IF(OptimumBenefits!$B53&lt;25,Main!$B$32,IF(OptimumBenefits!$B53&lt;30,Main!$B$33,Main!$B$34)))))*OptimumBenefits!$B53</f>
        <v>1.224</v>
      </c>
      <c r="GY53" s="418">
        <f ca="1">GX53*IF($B53=Salary!$B53,Salary!$I53,"")</f>
        <v>167279.77721595889</v>
      </c>
      <c r="GZ53" s="419">
        <f ca="1">IF($B53&lt;Main!$B$10,0,(VLOOKUP(GW53,'Survival Probability'!$A$3:$F$98,6)/(1+Main!$B$5)^(OptimumBenefits!GW53-OptimumBenefits!$A53))*(VLOOKUP(GW53,'Survival Probability'!$A$3:$F$98,3)/VLOOKUP($A53,'Survival Probability'!$A$3:$F$98,3)))</f>
        <v>33.152862408967444</v>
      </c>
      <c r="HA53" s="282">
        <f t="shared" si="80"/>
        <v>0</v>
      </c>
      <c r="HB53" s="200">
        <f t="shared" ref="HB53:JM53" si="3117">HB52</f>
        <v>66</v>
      </c>
      <c r="HC53" s="416">
        <f>IF($B53&lt;Main!$B$10,0,HLOOKUP(HB53,ReplacementRates!$A$3:$BE$59,ReplacementRates!$A52-5,1))*IF(Main!$B$30=1,Main!$B$31,(IF(OptimumBenefits!$B53&lt;20,Main!$B$31,IF(OptimumBenefits!$B53&lt;25,Main!$B$32,IF(OptimumBenefits!$B53&lt;30,Main!$B$33,Main!$B$34)))))*OptimumBenefits!$B53</f>
        <v>1.224</v>
      </c>
      <c r="HD53" s="418">
        <f ca="1">HC53*IF($B53=Salary!$B53,Salary!$I53,"")</f>
        <v>167279.77721595889</v>
      </c>
      <c r="HE53" s="419">
        <f ca="1">IF($B53&lt;Main!$B$10,0,(VLOOKUP(HB53,'Survival Probability'!$A$3:$F$98,6)/(1+Main!$B$5)^(OptimumBenefits!HB53-OptimumBenefits!$A53))*(VLOOKUP(HB53,'Survival Probability'!$A$3:$F$98,3)/VLOOKUP($A53,'Survival Probability'!$A$3:$F$98,3)))</f>
        <v>30.355890136955193</v>
      </c>
      <c r="HF53" s="282">
        <f t="shared" si="82"/>
        <v>0</v>
      </c>
      <c r="HG53" s="200">
        <f t="shared" ref="HG53:JR53" si="3118">HG52</f>
        <v>67</v>
      </c>
      <c r="HH53" s="416">
        <f>IF($B53&lt;Main!$B$10,0,HLOOKUP(HG53,ReplacementRates!$A$3:$BE$59,ReplacementRates!$A52-5,1))*IF(Main!$B$30=1,Main!$B$31,(IF(OptimumBenefits!$B53&lt;20,Main!$B$31,IF(OptimumBenefits!$B53&lt;25,Main!$B$32,IF(OptimumBenefits!$B53&lt;30,Main!$B$33,Main!$B$34)))))*OptimumBenefits!$B53</f>
        <v>1.224</v>
      </c>
      <c r="HI53" s="418">
        <f ca="1">HH53*IF($B53=Salary!$B53,Salary!$I53,"")</f>
        <v>167279.77721595889</v>
      </c>
      <c r="HJ53" s="419">
        <f ca="1">IF($B53&lt;Main!$B$10,0,(VLOOKUP(HG53,'Survival Probability'!$A$3:$F$98,6)/(1+Main!$B$5)^(OptimumBenefits!HG53-OptimumBenefits!$A53))*(VLOOKUP(HG53,'Survival Probability'!$A$3:$F$98,3)/VLOOKUP($A53,'Survival Probability'!$A$3:$F$98,3)))</f>
        <v>27.759251356442377</v>
      </c>
      <c r="HK53" s="282">
        <f t="shared" si="84"/>
        <v>0</v>
      </c>
      <c r="HL53" s="200">
        <f t="shared" ref="HL53:JW53" si="3119">HL52</f>
        <v>68</v>
      </c>
      <c r="HM53" s="416">
        <f>IF($B53&lt;Main!$B$10,0,HLOOKUP(HL53,ReplacementRates!$A$3:$BE$59,ReplacementRates!$A52-5,1))*IF(Main!$B$30=1,Main!$B$31,(IF(OptimumBenefits!$B53&lt;20,Main!$B$31,IF(OptimumBenefits!$B53&lt;25,Main!$B$32,IF(OptimumBenefits!$B53&lt;30,Main!$B$33,Main!$B$34)))))*OptimumBenefits!$B53</f>
        <v>1.224</v>
      </c>
      <c r="HN53" s="418">
        <f ca="1">HM53*IF($B53=Salary!$B53,Salary!$I53,"")</f>
        <v>167279.77721595889</v>
      </c>
      <c r="HO53" s="419">
        <f ca="1">IF($B53&lt;Main!$B$10,0,(VLOOKUP(HL53,'Survival Probability'!$A$3:$F$98,6)/(1+Main!$B$5)^(OptimumBenefits!HL53-OptimumBenefits!$A53))*(VLOOKUP(HL53,'Survival Probability'!$A$3:$F$98,3)/VLOOKUP($A53,'Survival Probability'!$A$3:$F$98,3)))</f>
        <v>25.349300357269033</v>
      </c>
      <c r="HP53" s="282">
        <f t="shared" si="86"/>
        <v>0</v>
      </c>
      <c r="HQ53" s="200">
        <f t="shared" ref="HQ53:KB53" si="3120">HQ52</f>
        <v>69</v>
      </c>
      <c r="HR53" s="416">
        <f>IF($B53&lt;Main!$B$10,0,HLOOKUP(HQ53,ReplacementRates!$A$3:$BE$59,ReplacementRates!$A52-5,1))*IF(Main!$B$30=1,Main!$B$31,(IF(OptimumBenefits!$B53&lt;20,Main!$B$31,IF(OptimumBenefits!$B53&lt;25,Main!$B$32,IF(OptimumBenefits!$B53&lt;30,Main!$B$33,Main!$B$34)))))*OptimumBenefits!$B53</f>
        <v>1.224</v>
      </c>
      <c r="HS53" s="418">
        <f ca="1">HR53*IF($B53=Salary!$B53,Salary!$I53,"")</f>
        <v>167279.77721595889</v>
      </c>
      <c r="HT53" s="419">
        <f ca="1">IF($B53&lt;Main!$B$10,0,(VLOOKUP(HQ53,'Survival Probability'!$A$3:$F$98,6)/(1+Main!$B$5)^(OptimumBenefits!HQ53-OptimumBenefits!$A53))*(VLOOKUP(HQ53,'Survival Probability'!$A$3:$F$98,3)/VLOOKUP($A53,'Survival Probability'!$A$3:$F$98,3)))</f>
        <v>23.113821358831157</v>
      </c>
      <c r="HU53" s="282">
        <f t="shared" si="88"/>
        <v>0</v>
      </c>
      <c r="HV53" s="200">
        <f t="shared" ref="HV53:KG53" si="3121">HV52</f>
        <v>70</v>
      </c>
      <c r="HW53" s="416">
        <f>IF($B53&lt;Main!$B$10,0,HLOOKUP(HV53,ReplacementRates!$A$3:$BE$59,ReplacementRates!$A52-5,1))*IF(Main!$B$30=1,Main!$B$31,(IF(OptimumBenefits!$B53&lt;20,Main!$B$31,IF(OptimumBenefits!$B53&lt;25,Main!$B$32,IF(OptimumBenefits!$B53&lt;30,Main!$B$33,Main!$B$34)))))*OptimumBenefits!$B53</f>
        <v>1.224</v>
      </c>
      <c r="HX53" s="418">
        <f ca="1">HW53*IF($B53=Salary!$B53,Salary!$I53,"")</f>
        <v>167279.77721595889</v>
      </c>
      <c r="HY53" s="419">
        <f ca="1">IF($B53&lt;Main!$B$10,0,(VLOOKUP(HV53,'Survival Probability'!$A$3:$F$98,6)/(1+Main!$B$5)^(OptimumBenefits!HV53-OptimumBenefits!$A53))*(VLOOKUP(HV53,'Survival Probability'!$A$3:$F$98,3)/VLOOKUP($A53,'Survival Probability'!$A$3:$F$98,3)))</f>
        <v>21.041297606171451</v>
      </c>
      <c r="HZ53" s="282">
        <f t="shared" si="90"/>
        <v>0</v>
      </c>
      <c r="IA53" s="200">
        <f t="shared" ref="IA53:KL53" si="3122">IA52</f>
        <v>71</v>
      </c>
      <c r="IB53" s="416">
        <f>IF($B53&lt;Main!$B$10,0,HLOOKUP(IA53,ReplacementRates!$A$3:$BE$59,ReplacementRates!$A52-5,1))*IF(Main!$B$30=1,Main!$B$31,(IF(OptimumBenefits!$B53&lt;20,Main!$B$31,IF(OptimumBenefits!$B53&lt;25,Main!$B$32,IF(OptimumBenefits!$B53&lt;30,Main!$B$33,Main!$B$34)))))*OptimumBenefits!$B53</f>
        <v>1.224</v>
      </c>
      <c r="IC53" s="418">
        <f ca="1">IB53*IF($B53=Salary!$B53,Salary!$I53,"")</f>
        <v>167279.77721595889</v>
      </c>
      <c r="ID53" s="419">
        <f ca="1">IF($B53&lt;Main!$B$10,0,(VLOOKUP(IA53,'Survival Probability'!$A$3:$F$98,6)/(1+Main!$B$5)^(OptimumBenefits!IA53-OptimumBenefits!$A53))*(VLOOKUP(IA53,'Survival Probability'!$A$3:$F$98,3)/VLOOKUP($A53,'Survival Probability'!$A$3:$F$98,3)))</f>
        <v>19.120888205669925</v>
      </c>
      <c r="IE53" s="282">
        <f t="shared" si="92"/>
        <v>0</v>
      </c>
      <c r="IF53" s="200">
        <f t="shared" ref="IF53:KP53" si="3123">IF52</f>
        <v>72</v>
      </c>
      <c r="IG53" s="416">
        <f>IF($B53&lt;Main!$B$10,0,HLOOKUP(IF53,ReplacementRates!$A$3:$BE$59,ReplacementRates!$A52-5,1))*IF(Main!$B$30=1,Main!$B$31,(IF(OptimumBenefits!$B53&lt;20,Main!$B$31,IF(OptimumBenefits!$B53&lt;25,Main!$B$32,IF(OptimumBenefits!$B53&lt;30,Main!$B$33,Main!$B$34)))))*OptimumBenefits!$B53</f>
        <v>1.224</v>
      </c>
      <c r="IH53" s="418">
        <f ca="1">IG53*IF($B53=Salary!$B53,Salary!$I53,"")</f>
        <v>167279.77721595889</v>
      </c>
      <c r="II53" s="419">
        <f ca="1">IF($B53&lt;Main!$B$10,0,(VLOOKUP(IF53,'Survival Probability'!$A$3:$F$98,6)/(1+Main!$B$5)^(OptimumBenefits!IF53-OptimumBenefits!$A53))*(VLOOKUP(IF53,'Survival Probability'!$A$3:$F$98,3)/VLOOKUP($A53,'Survival Probability'!$A$3:$F$98,3)))</f>
        <v>17.342397215237948</v>
      </c>
      <c r="IJ53" s="282">
        <f t="shared" si="94"/>
        <v>0</v>
      </c>
      <c r="IK53" s="200">
        <f t="shared" ref="IK53:KP53" si="3124">IK52</f>
        <v>73</v>
      </c>
      <c r="IL53" s="416">
        <f>IF($B53&lt;Main!$B$10,0,HLOOKUP(IK53,ReplacementRates!$A$3:$BE$59,ReplacementRates!$A52-5,1))*IF(Main!$B$30=1,Main!$B$31,(IF(OptimumBenefits!$B53&lt;20,Main!$B$31,IF(OptimumBenefits!$B53&lt;25,Main!$B$32,IF(OptimumBenefits!$B53&lt;30,Main!$B$33,Main!$B$34)))))*OptimumBenefits!$B53</f>
        <v>1.224</v>
      </c>
      <c r="IM53" s="418">
        <f ca="1">IL53*IF($B53=Salary!$B53,Salary!$I53,"")</f>
        <v>167279.77721595889</v>
      </c>
      <c r="IN53" s="419">
        <f ca="1">IF($B53&lt;Main!$B$10,0,(VLOOKUP(IK53,'Survival Probability'!$A$3:$F$98,6)/(1+Main!$B$5)^(OptimumBenefits!IK53-OptimumBenefits!$A53))*(VLOOKUP(IK53,'Survival Probability'!$A$3:$F$98,3)/VLOOKUP($A53,'Survival Probability'!$A$3:$F$98,3)))</f>
        <v>15.697070850679873</v>
      </c>
      <c r="IO53" s="282">
        <f t="shared" si="96"/>
        <v>0</v>
      </c>
      <c r="IP53" s="200">
        <f t="shared" ref="IP53:KP53" si="3125">IP52</f>
        <v>74</v>
      </c>
      <c r="IQ53" s="416">
        <f>IF($B53&lt;Main!$B$10,0,HLOOKUP(IP53,ReplacementRates!$A$3:$BE$59,ReplacementRates!$A52-5,1))*IF(Main!$B$30=1,Main!$B$31,(IF(OptimumBenefits!$B53&lt;20,Main!$B$31,IF(OptimumBenefits!$B53&lt;25,Main!$B$32,IF(OptimumBenefits!$B53&lt;30,Main!$B$33,Main!$B$34)))))*OptimumBenefits!$B53</f>
        <v>1.224</v>
      </c>
      <c r="IR53" s="418">
        <f ca="1">IQ53*IF($B53=Salary!$B53,Salary!$I53,"")</f>
        <v>167279.77721595889</v>
      </c>
      <c r="IS53" s="419">
        <f ca="1">IF($B53&lt;Main!$B$10,0,(VLOOKUP(IP53,'Survival Probability'!$A$3:$F$98,6)/(1+Main!$B$5)^(OptimumBenefits!IP53-OptimumBenefits!$A53))*(VLOOKUP(IP53,'Survival Probability'!$A$3:$F$98,3)/VLOOKUP($A53,'Survival Probability'!$A$3:$F$98,3)))</f>
        <v>14.177484344348246</v>
      </c>
      <c r="IT53" s="282">
        <f t="shared" si="98"/>
        <v>0</v>
      </c>
      <c r="IU53" s="200">
        <f t="shared" ref="IU53:KP53" si="3126">IU52</f>
        <v>75</v>
      </c>
      <c r="IV53" s="416">
        <f>IF($B53&lt;Main!$B$10,0,HLOOKUP(IU53,ReplacementRates!$A$3:$BE$59,ReplacementRates!$A52-5,1))*IF(Main!$B$30=1,Main!$B$31,(IF(OptimumBenefits!$B53&lt;20,Main!$B$31,IF(OptimumBenefits!$B53&lt;25,Main!$B$32,IF(OptimumBenefits!$B53&lt;30,Main!$B$33,Main!$B$34)))))*OptimumBenefits!$B53</f>
        <v>1.224</v>
      </c>
      <c r="IW53" s="418">
        <f ca="1">IV53*IF($B53=Salary!$B53,Salary!$I53,"")</f>
        <v>167279.77721595889</v>
      </c>
      <c r="IX53" s="419">
        <f ca="1">IF($B53&lt;Main!$B$10,0,(VLOOKUP(IU53,'Survival Probability'!$A$3:$F$98,6)/(1+Main!$B$5)^(OptimumBenefits!IU53-OptimumBenefits!$A53))*(VLOOKUP(IU53,'Survival Probability'!$A$3:$F$98,3)/VLOOKUP($A53,'Survival Probability'!$A$3:$F$98,3)))</f>
        <v>12.776343723077556</v>
      </c>
      <c r="IY53" s="282">
        <f t="shared" si="100"/>
        <v>0</v>
      </c>
      <c r="IZ53" s="200">
        <f t="shared" ref="IZ53:KP53" si="3127">IZ52</f>
        <v>76</v>
      </c>
      <c r="JA53" s="416">
        <f>IF($B53&lt;Main!$B$10,0,HLOOKUP(IZ53,ReplacementRates!$A$3:$BE$59,ReplacementRates!$A52-5,1))*IF(Main!$B$30=1,Main!$B$31,(IF(OptimumBenefits!$B53&lt;20,Main!$B$31,IF(OptimumBenefits!$B53&lt;25,Main!$B$32,IF(OptimumBenefits!$B53&lt;30,Main!$B$33,Main!$B$34)))))*OptimumBenefits!$B53</f>
        <v>1.224</v>
      </c>
      <c r="JB53" s="418">
        <f ca="1">JA53*IF($B53=Salary!$B53,Salary!$I53,"")</f>
        <v>167279.77721595889</v>
      </c>
      <c r="JC53" s="419">
        <f ca="1">IF($B53&lt;Main!$B$10,0,(VLOOKUP(IZ53,'Survival Probability'!$A$3:$F$98,6)/(1+Main!$B$5)^(OptimumBenefits!IZ53-OptimumBenefits!$A53))*(VLOOKUP(IZ53,'Survival Probability'!$A$3:$F$98,3)/VLOOKUP($A53,'Survival Probability'!$A$3:$F$98,3)))</f>
        <v>11.486522925199356</v>
      </c>
      <c r="JD53" s="282">
        <f t="shared" ca="1" si="102"/>
        <v>1921462.9959133528</v>
      </c>
      <c r="JE53" s="200">
        <f t="shared" ref="JE53:KP53" si="3128">JE52</f>
        <v>77</v>
      </c>
      <c r="JF53" s="416">
        <f>IF($B53&lt;Main!$B$10,0,HLOOKUP(JE53,ReplacementRates!$A$3:$BE$59,ReplacementRates!$A52-5,1))*IF(Main!$B$30=1,Main!$B$31,(IF(OptimumBenefits!$B53&lt;20,Main!$B$31,IF(OptimumBenefits!$B53&lt;25,Main!$B$32,IF(OptimumBenefits!$B53&lt;30,Main!$B$33,Main!$B$34)))))*OptimumBenefits!$B53</f>
        <v>1.224</v>
      </c>
      <c r="JG53" s="418">
        <f ca="1">JF53*IF($B53=Salary!$B53,Salary!$I53,"")</f>
        <v>167279.77721595889</v>
      </c>
      <c r="JH53" s="419">
        <f ca="1">IF($B53&lt;Main!$B$10,0,(VLOOKUP(JE53,'Survival Probability'!$A$3:$F$98,6)/(1+Main!$B$5)^(OptimumBenefits!JE53-OptimumBenefits!$A53))*(VLOOKUP(JE53,'Survival Probability'!$A$3:$F$98,3)/VLOOKUP($A53,'Survival Probability'!$A$3:$F$98,3)))</f>
        <v>10.301103069940423</v>
      </c>
      <c r="JI53" s="282">
        <f t="shared" ca="1" si="104"/>
        <v>1723166.2266182641</v>
      </c>
      <c r="JJ53" s="200">
        <f t="shared" ref="JJ53:KP53" si="3129">JJ52</f>
        <v>78</v>
      </c>
      <c r="JK53" s="416">
        <f>IF($B53&lt;Main!$B$10,0,HLOOKUP(JJ53,ReplacementRates!$A$3:$BE$59,ReplacementRates!$A52-5,1))*IF(Main!$B$30=1,Main!$B$31,(IF(OptimumBenefits!$B53&lt;20,Main!$B$31,IF(OptimumBenefits!$B53&lt;25,Main!$B$32,IF(OptimumBenefits!$B53&lt;30,Main!$B$33,Main!$B$34)))))*OptimumBenefits!$B53</f>
        <v>1.224</v>
      </c>
      <c r="JL53" s="418">
        <f ca="1">JK53*IF($B53=Salary!$B53,Salary!$I53,"")</f>
        <v>167279.77721595889</v>
      </c>
      <c r="JM53" s="419">
        <f ca="1">IF($B53&lt;Main!$B$10,0,(VLOOKUP(JJ53,'Survival Probability'!$A$3:$F$98,6)/(1+Main!$B$5)^(OptimumBenefits!JJ53-OptimumBenefits!$A53))*(VLOOKUP(JJ53,'Survival Probability'!$A$3:$F$98,3)/VLOOKUP($A53,'Survival Probability'!$A$3:$F$98,3)))</f>
        <v>9.21353135604142</v>
      </c>
      <c r="JN53" s="282">
        <f t="shared" ca="1" si="106"/>
        <v>1541237.4726108604</v>
      </c>
      <c r="JO53" s="200">
        <f t="shared" ref="JO53:KP53" si="3130">JO52</f>
        <v>79</v>
      </c>
      <c r="JP53" s="416">
        <f>IF($B53&lt;Main!$B$10,0,HLOOKUP(JO53,ReplacementRates!$A$3:$BE$59,ReplacementRates!$A52-5,1))*IF(Main!$B$30=1,Main!$B$31,(IF(OptimumBenefits!$B53&lt;20,Main!$B$31,IF(OptimumBenefits!$B53&lt;25,Main!$B$32,IF(OptimumBenefits!$B53&lt;30,Main!$B$33,Main!$B$34)))))*OptimumBenefits!$B53</f>
        <v>1.224</v>
      </c>
      <c r="JQ53" s="418">
        <f ca="1">JP53*IF($B53=Salary!$B53,Salary!$I53,"")</f>
        <v>167279.77721595889</v>
      </c>
      <c r="JR53" s="419">
        <f ca="1">IF($B53&lt;Main!$B$10,0,(VLOOKUP(JO53,'Survival Probability'!$A$3:$F$98,6)/(1+Main!$B$5)^(OptimumBenefits!JO53-OptimumBenefits!$A53))*(VLOOKUP(JO53,'Survival Probability'!$A$3:$F$98,3)/VLOOKUP($A53,'Survival Probability'!$A$3:$F$98,3)))</f>
        <v>8.2174248956287776</v>
      </c>
      <c r="JS53" s="282">
        <f t="shared" ca="1" si="108"/>
        <v>1374609.0058296563</v>
      </c>
      <c r="JT53" s="200">
        <f t="shared" ref="JT53:KP53" si="3131">JT52</f>
        <v>80</v>
      </c>
      <c r="JU53" s="416">
        <f>IF($B53&lt;Main!$B$10,0,HLOOKUP(JT53,ReplacementRates!$A$3:$BE$59,ReplacementRates!$A52-5,1))*IF(Main!$B$30=1,Main!$B$31,(IF(OptimumBenefits!$B53&lt;20,Main!$B$31,IF(OptimumBenefits!$B53&lt;25,Main!$B$32,IF(OptimumBenefits!$B53&lt;30,Main!$B$33,Main!$B$34)))))*OptimumBenefits!$B53</f>
        <v>1.224</v>
      </c>
      <c r="JV53" s="418">
        <f ca="1">JU53*IF($B53=Salary!$B53,Salary!$I53,"")</f>
        <v>167279.77721595889</v>
      </c>
      <c r="JW53" s="419">
        <f ca="1">IF($B53&lt;Main!$B$10,0,(VLOOKUP(JT53,'Survival Probability'!$A$3:$F$98,6)/(1+Main!$B$5)^(OptimumBenefits!JT53-OptimumBenefits!$A53))*(VLOOKUP(JT53,'Survival Probability'!$A$3:$F$98,3)/VLOOKUP($A53,'Survival Probability'!$A$3:$F$98,3)))</f>
        <v>7.306500775872049</v>
      </c>
      <c r="JX53" s="282">
        <f t="shared" ca="1" si="110"/>
        <v>1222229.8220161072</v>
      </c>
      <c r="JY53" s="200">
        <f t="shared" ref="JY53:KP53" si="3132">JY52</f>
        <v>81</v>
      </c>
      <c r="JZ53" s="416">
        <f>IF($B53&lt;Main!$B$10,0,HLOOKUP(JY53,ReplacementRates!$A$3:$BE$59,ReplacementRates!$A52-5,1))*IF(Main!$B$30=1,Main!$B$31,(IF(OptimumBenefits!$B53&lt;20,Main!$B$31,IF(OptimumBenefits!$B53&lt;25,Main!$B$32,IF(OptimumBenefits!$B53&lt;30,Main!$B$33,Main!$B$34)))))*OptimumBenefits!$B53</f>
        <v>1.224</v>
      </c>
      <c r="KA53" s="418">
        <f ca="1">JZ53*IF($B53=Salary!$B53,Salary!$I53,"")</f>
        <v>167279.77721595889</v>
      </c>
      <c r="KB53" s="419">
        <f ca="1">IF($B53&lt;Main!$B$10,0,(VLOOKUP(JY53,'Survival Probability'!$A$3:$F$98,6)/(1+Main!$B$5)^(OptimumBenefits!JY53-OptimumBenefits!$A53))*(VLOOKUP(JY53,'Survival Probability'!$A$3:$F$98,3)/VLOOKUP($A53,'Survival Probability'!$A$3:$F$98,3)))</f>
        <v>6.4749051419713437</v>
      </c>
      <c r="KC53" s="282">
        <f t="shared" ca="1" si="112"/>
        <v>1083120.6896434331</v>
      </c>
      <c r="KD53" s="200">
        <f t="shared" ref="KD53:KP53" si="3133">KD52</f>
        <v>82</v>
      </c>
      <c r="KE53" s="416">
        <f>IF($B53&lt;Main!$B$10,0,HLOOKUP(KD53,ReplacementRates!$A$3:$BE$59,ReplacementRates!$A52-5,1))*IF(Main!$B$30=1,Main!$B$31,(IF(OptimumBenefits!$B53&lt;20,Main!$B$31,IF(OptimumBenefits!$B53&lt;25,Main!$B$32,IF(OptimumBenefits!$B53&lt;30,Main!$B$33,Main!$B$34)))))*OptimumBenefits!$B53</f>
        <v>1.224</v>
      </c>
      <c r="KF53" s="418">
        <f ca="1">KE53*IF($B53=Salary!$B53,Salary!$I53,"")</f>
        <v>167279.77721595889</v>
      </c>
      <c r="KG53" s="419">
        <f ca="1">IF($B53&lt;Main!$B$10,0,(VLOOKUP(KD53,'Survival Probability'!$A$3:$F$98,6)/(1+Main!$B$5)^(OptimumBenefits!KD53-OptimumBenefits!$A53))*(VLOOKUP(KD53,'Survival Probability'!$A$3:$F$98,3)/VLOOKUP($A53,'Survival Probability'!$A$3:$F$98,3)))</f>
        <v>5.7171879041018467</v>
      </c>
      <c r="KH53" s="282">
        <f t="shared" ca="1" si="114"/>
        <v>956369.91889993183</v>
      </c>
      <c r="KI53" s="200">
        <f t="shared" ref="KI53:KP53" si="3134">KI52</f>
        <v>83</v>
      </c>
      <c r="KJ53" s="416">
        <f>IF($B53&lt;Main!$B$10,0,HLOOKUP(KI53,ReplacementRates!$A$3:$BE$59,ReplacementRates!$A52-5,1))*IF(Main!$B$30=1,Main!$B$31,(IF(OptimumBenefits!$B53&lt;20,Main!$B$31,IF(OptimumBenefits!$B53&lt;25,Main!$B$32,IF(OptimumBenefits!$B53&lt;30,Main!$B$33,Main!$B$34)))))*OptimumBenefits!$B53</f>
        <v>1.224</v>
      </c>
      <c r="KK53" s="418">
        <f ca="1">KJ53*IF($B53=Salary!$B53,Salary!$I53,"")</f>
        <v>167279.77721595889</v>
      </c>
      <c r="KL53" s="419">
        <f ca="1">IF($B53&lt;Main!$B$10,0,(VLOOKUP(KI53,'Survival Probability'!$A$3:$F$98,6)/(1+Main!$B$5)^(OptimumBenefits!KI53-OptimumBenefits!$A53))*(VLOOKUP(KI53,'Survival Probability'!$A$3:$F$98,3)/VLOOKUP($A53,'Survival Probability'!$A$3:$F$98,3)))</f>
        <v>5.0282716704876904</v>
      </c>
      <c r="KM53" s="282">
        <f t="shared" ca="1" si="116"/>
        <v>841128.16482049832</v>
      </c>
      <c r="KN53" s="200">
        <f t="shared" ref="KN53:KP53" si="3135">KN52</f>
        <v>84</v>
      </c>
      <c r="KO53" s="416">
        <f>IF($B53&lt;Main!$B$10,0,HLOOKUP(KN53,ReplacementRates!$A$3:$BE$59,ReplacementRates!$A52-5,1))*IF(Main!$B$30=1,Main!$B$31,(IF(OptimumBenefits!$B53&lt;20,Main!$B$31,IF(OptimumBenefits!$B53&lt;25,Main!$B$32,IF(OptimumBenefits!$B53&lt;30,Main!$B$33,Main!$B$34)))))*OptimumBenefits!$B53</f>
        <v>1.224</v>
      </c>
      <c r="KP53" s="418">
        <f ca="1">KO53*IF($B53=Salary!$B53,Salary!$I53,"")</f>
        <v>167279.77721595889</v>
      </c>
    </row>
    <row r="54" spans="1:16384" s="128" customFormat="1">
      <c r="A54" s="205">
        <f t="shared" si="178"/>
        <v>77</v>
      </c>
      <c r="B54" s="278">
        <v>52</v>
      </c>
      <c r="C54" s="278">
        <f t="shared" ca="1" si="2249"/>
        <v>77</v>
      </c>
      <c r="D54" s="271">
        <f t="shared" ca="1" si="536"/>
        <v>1963336.3857669572</v>
      </c>
      <c r="E54" s="201">
        <f t="shared" si="179"/>
        <v>25</v>
      </c>
      <c r="F54" s="416">
        <f>IF($B54&lt;Main!$B$10,0,HLOOKUP(E54,ReplacementRates!$A$3:$BE$59,ReplacementRates!$A53-5,1))*IF(Main!$B$30=1,Main!$B$31,(IF(OptimumBenefits!$B54&lt;20,Main!$B$31,IF(OptimumBenefits!$B54&lt;25,Main!$B$32,IF(OptimumBenefits!$B54&lt;30,Main!$B$33,Main!$B$34)))))*OptimumBenefits!$B54</f>
        <v>1.248</v>
      </c>
      <c r="G54" s="418">
        <f ca="1">F54*IF($B54=Salary!$B54,Salary!$I54,"")</f>
        <v>175676.56603307373</v>
      </c>
      <c r="H54" s="419">
        <f ca="1">IF($B54&lt;Main!$B$10,0,(VLOOKUP(E54,'Survival Probability'!$A$3:$F$98,6)/(1+Main!$B$5)^(OptimumBenefits!E54-OptimumBenefits!$A54))*(VLOOKUP(E54,'Survival Probability'!$A$3:$F$98,3)/VLOOKUP($A54,'Survival Probability'!$A$3:$F$98,3)))</f>
        <v>37.90630844741672</v>
      </c>
      <c r="I54" s="282">
        <f t="shared" si="2309"/>
        <v>0</v>
      </c>
      <c r="J54" s="200">
        <f t="shared" ref="J54:N54" si="3136">J53</f>
        <v>26</v>
      </c>
      <c r="K54" s="416">
        <f>IF($B54&lt;Main!$B$10,0,HLOOKUP(J54,ReplacementRates!$A$3:$BE$59,ReplacementRates!$A53-5,1))*IF(Main!$B$30=1,Main!$B$31,(IF(OptimumBenefits!$B54&lt;20,Main!$B$31,IF(OptimumBenefits!$B54&lt;25,Main!$B$32,IF(OptimumBenefits!$B54&lt;30,Main!$B$33,Main!$B$34)))))*OptimumBenefits!$B54</f>
        <v>1.248</v>
      </c>
      <c r="L54" s="418">
        <f ca="1">K54*IF($B54=Salary!$B54,Salary!$I54,"")</f>
        <v>175676.56603307373</v>
      </c>
      <c r="M54" s="419">
        <f ca="1">IF($B54&lt;Main!$B$10,0,(VLOOKUP(J54,'Survival Probability'!$A$3:$F$98,6)/(1+Main!$B$5)^(OptimumBenefits!J54-OptimumBenefits!$A54))*(VLOOKUP(J54,'Survival Probability'!$A$3:$F$98,3)/VLOOKUP($A54,'Survival Probability'!$A$3:$F$98,3)))</f>
        <v>35.420190714931479</v>
      </c>
      <c r="N54" s="282">
        <f t="shared" si="2"/>
        <v>0</v>
      </c>
      <c r="O54" s="200">
        <f t="shared" ref="O54:BZ54" si="3137">O53</f>
        <v>27</v>
      </c>
      <c r="P54" s="416">
        <f>IF($B54&lt;Main!$B$10,0,HLOOKUP(O54,ReplacementRates!$A$3:$BE$59,ReplacementRates!$A53-5,1))*IF(Main!$B$30=1,Main!$B$31,(IF(OptimumBenefits!$B54&lt;20,Main!$B$31,IF(OptimumBenefits!$B54&lt;25,Main!$B$32,IF(OptimumBenefits!$B54&lt;30,Main!$B$33,Main!$B$34)))))*OptimumBenefits!$B54</f>
        <v>1.248</v>
      </c>
      <c r="Q54" s="418">
        <f ca="1">P54*IF($B54=Salary!$B54,Salary!$I54,"")</f>
        <v>175676.56603307373</v>
      </c>
      <c r="R54" s="419">
        <f ca="1">IF($B54&lt;Main!$B$10,0,(VLOOKUP(O54,'Survival Probability'!$A$3:$F$98,6)/(1+Main!$B$5)^(OptimumBenefits!O54-OptimumBenefits!$A54))*(VLOOKUP(O54,'Survival Probability'!$A$3:$F$98,3)/VLOOKUP($A54,'Survival Probability'!$A$3:$F$98,3)))</f>
        <v>33.09664891011888</v>
      </c>
      <c r="S54" s="282">
        <f t="shared" si="4"/>
        <v>0</v>
      </c>
      <c r="T54" s="200">
        <f t="shared" ref="T54:CE54" si="3138">T53</f>
        <v>28</v>
      </c>
      <c r="U54" s="416">
        <f>IF($B54&lt;Main!$B$10,0,HLOOKUP(T54,ReplacementRates!$A$3:$BE$59,ReplacementRates!$A53-5,1))*IF(Main!$B$30=1,Main!$B$31,(IF(OptimumBenefits!$B54&lt;20,Main!$B$31,IF(OptimumBenefits!$B54&lt;25,Main!$B$32,IF(OptimumBenefits!$B54&lt;30,Main!$B$33,Main!$B$34)))))*OptimumBenefits!$B54</f>
        <v>1.248</v>
      </c>
      <c r="V54" s="418">
        <f ca="1">U54*IF($B54=Salary!$B54,Salary!$I54,"")</f>
        <v>175676.56603307373</v>
      </c>
      <c r="W54" s="419">
        <f ca="1">IF($B54&lt;Main!$B$10,0,(VLOOKUP(T54,'Survival Probability'!$A$3:$F$98,6)/(1+Main!$B$5)^(OptimumBenefits!T54-OptimumBenefits!$A54))*(VLOOKUP(T54,'Survival Probability'!$A$3:$F$98,3)/VLOOKUP($A54,'Survival Probability'!$A$3:$F$98,3)))</f>
        <v>30.925073110493592</v>
      </c>
      <c r="X54" s="282">
        <f t="shared" si="6"/>
        <v>0</v>
      </c>
      <c r="Y54" s="200">
        <f t="shared" ref="Y54:CJ54" si="3139">Y53</f>
        <v>29</v>
      </c>
      <c r="Z54" s="416">
        <f>IF($B54&lt;Main!$B$10,0,HLOOKUP(Y54,ReplacementRates!$A$3:$BE$59,ReplacementRates!$A53-5,1))*IF(Main!$B$30=1,Main!$B$31,(IF(OptimumBenefits!$B54&lt;20,Main!$B$31,IF(OptimumBenefits!$B54&lt;25,Main!$B$32,IF(OptimumBenefits!$B54&lt;30,Main!$B$33,Main!$B$34)))))*OptimumBenefits!$B54</f>
        <v>1.248</v>
      </c>
      <c r="AA54" s="418">
        <f ca="1">Z54*IF($B54=Salary!$B54,Salary!$I54,"")</f>
        <v>175676.56603307373</v>
      </c>
      <c r="AB54" s="419">
        <f ca="1">IF($B54&lt;Main!$B$10,0,(VLOOKUP(Y54,'Survival Probability'!$A$3:$F$98,6)/(1+Main!$B$5)^(OptimumBenefits!Y54-OptimumBenefits!$A54))*(VLOOKUP(Y54,'Survival Probability'!$A$3:$F$98,3)/VLOOKUP($A54,'Survival Probability'!$A$3:$F$98,3)))</f>
        <v>28.89554780703191</v>
      </c>
      <c r="AC54" s="282">
        <f t="shared" si="8"/>
        <v>0</v>
      </c>
      <c r="AD54" s="200">
        <f t="shared" ref="AD54:CO54" si="3140">AD53</f>
        <v>30</v>
      </c>
      <c r="AE54" s="416">
        <f>IF($B54&lt;Main!$B$10,0,HLOOKUP(AD54,ReplacementRates!$A$3:$BE$59,ReplacementRates!$A53-5,1))*IF(Main!$B$30=1,Main!$B$31,(IF(OptimumBenefits!$B54&lt;20,Main!$B$31,IF(OptimumBenefits!$B54&lt;25,Main!$B$32,IF(OptimumBenefits!$B54&lt;30,Main!$B$33,Main!$B$34)))))*OptimumBenefits!$B54</f>
        <v>1.248</v>
      </c>
      <c r="AF54" s="418">
        <f ca="1">AE54*IF($B54=Salary!$B54,Salary!$I54,"")</f>
        <v>175676.56603307373</v>
      </c>
      <c r="AG54" s="419">
        <f ca="1">IF($B54&lt;Main!$B$10,0,(VLOOKUP(AD54,'Survival Probability'!$A$3:$F$98,6)/(1+Main!$B$5)^(OptimumBenefits!AD54-OptimumBenefits!$A54))*(VLOOKUP(AD54,'Survival Probability'!$A$3:$F$98,3)/VLOOKUP($A54,'Survival Probability'!$A$3:$F$98,3)))</f>
        <v>26.998807105053011</v>
      </c>
      <c r="AH54" s="282">
        <f t="shared" si="10"/>
        <v>0</v>
      </c>
      <c r="AI54" s="200">
        <f t="shared" ref="AI54:CT54" si="3141">AI53</f>
        <v>31</v>
      </c>
      <c r="AJ54" s="416">
        <f>IF($B54&lt;Main!$B$10,0,HLOOKUP(AI54,ReplacementRates!$A$3:$BE$59,ReplacementRates!$A53-5,1))*IF(Main!$B$30=1,Main!$B$31,(IF(OptimumBenefits!$B54&lt;20,Main!$B$31,IF(OptimumBenefits!$B54&lt;25,Main!$B$32,IF(OptimumBenefits!$B54&lt;30,Main!$B$33,Main!$B$34)))))*OptimumBenefits!$B54</f>
        <v>1.248</v>
      </c>
      <c r="AK54" s="418">
        <f ca="1">AJ54*IF($B54=Salary!$B54,Salary!$I54,"")</f>
        <v>175676.56603307373</v>
      </c>
      <c r="AL54" s="419">
        <f ca="1">IF($B54&lt;Main!$B$10,0,(VLOOKUP(AI54,'Survival Probability'!$A$3:$F$98,6)/(1+Main!$B$5)^(OptimumBenefits!AI54-OptimumBenefits!$A54))*(VLOOKUP(AI54,'Survival Probability'!$A$3:$F$98,3)/VLOOKUP($A54,'Survival Probability'!$A$3:$F$98,3)))</f>
        <v>25.226194121701557</v>
      </c>
      <c r="AM54" s="282">
        <f t="shared" si="12"/>
        <v>0</v>
      </c>
      <c r="AN54" s="200">
        <f t="shared" ref="AN54:CY54" si="3142">AN53</f>
        <v>32</v>
      </c>
      <c r="AO54" s="416">
        <f>IF($B54&lt;Main!$B$10,0,HLOOKUP(AN54,ReplacementRates!$A$3:$BE$59,ReplacementRates!$A53-5,1))*IF(Main!$B$30=1,Main!$B$31,(IF(OptimumBenefits!$B54&lt;20,Main!$B$31,IF(OptimumBenefits!$B54&lt;25,Main!$B$32,IF(OptimumBenefits!$B54&lt;30,Main!$B$33,Main!$B$34)))))*OptimumBenefits!$B54</f>
        <v>1.248</v>
      </c>
      <c r="AP54" s="418">
        <f ca="1">AO54*IF($B54=Salary!$B54,Salary!$I54,"")</f>
        <v>175676.56603307373</v>
      </c>
      <c r="AQ54" s="419">
        <f ca="1">IF($B54&lt;Main!$B$10,0,(VLOOKUP(AN54,'Survival Probability'!$A$3:$F$98,6)/(1+Main!$B$5)^(OptimumBenefits!AN54-OptimumBenefits!$A54))*(VLOOKUP(AN54,'Survival Probability'!$A$3:$F$98,3)/VLOOKUP($A54,'Survival Probability'!$A$3:$F$98,3)))</f>
        <v>23.569486832912592</v>
      </c>
      <c r="AR54" s="282">
        <f t="shared" si="14"/>
        <v>0</v>
      </c>
      <c r="AS54" s="200">
        <f t="shared" ref="AS54:DD54" si="3143">AS53</f>
        <v>33</v>
      </c>
      <c r="AT54" s="416">
        <f>IF($B54&lt;Main!$B$10,0,HLOOKUP(AS54,ReplacementRates!$A$3:$BE$59,ReplacementRates!$A53-5,1))*IF(Main!$B$30=1,Main!$B$31,(IF(OptimumBenefits!$B54&lt;20,Main!$B$31,IF(OptimumBenefits!$B54&lt;25,Main!$B$32,IF(OptimumBenefits!$B54&lt;30,Main!$B$33,Main!$B$34)))))*OptimumBenefits!$B54</f>
        <v>1.248</v>
      </c>
      <c r="AU54" s="418">
        <f ca="1">AT54*IF($B54=Salary!$B54,Salary!$I54,"")</f>
        <v>175676.56603307373</v>
      </c>
      <c r="AV54" s="419">
        <f ca="1">IF($B54&lt;Main!$B$10,0,(VLOOKUP(AS54,'Survival Probability'!$A$3:$F$98,6)/(1+Main!$B$5)^(OptimumBenefits!AS54-OptimumBenefits!$A54))*(VLOOKUP(AS54,'Survival Probability'!$A$3:$F$98,3)/VLOOKUP($A54,'Survival Probability'!$A$3:$F$98,3)))</f>
        <v>22.021154454555319</v>
      </c>
      <c r="AW54" s="282">
        <f t="shared" si="16"/>
        <v>0</v>
      </c>
      <c r="AX54" s="200">
        <f t="shared" ref="AX54:DI54" si="3144">AX53</f>
        <v>34</v>
      </c>
      <c r="AY54" s="416">
        <f>IF($B54&lt;Main!$B$10,0,HLOOKUP(AX54,ReplacementRates!$A$3:$BE$59,ReplacementRates!$A53-5,1))*IF(Main!$B$30=1,Main!$B$31,(IF(OptimumBenefits!$B54&lt;20,Main!$B$31,IF(OptimumBenefits!$B54&lt;25,Main!$B$32,IF(OptimumBenefits!$B54&lt;30,Main!$B$33,Main!$B$34)))))*OptimumBenefits!$B54</f>
        <v>1.248</v>
      </c>
      <c r="AZ54" s="418">
        <f ca="1">AY54*IF($B54=Salary!$B54,Salary!$I54,"")</f>
        <v>175676.56603307373</v>
      </c>
      <c r="BA54" s="419">
        <f ca="1">IF($B54&lt;Main!$B$10,0,(VLOOKUP(AX54,'Survival Probability'!$A$3:$F$98,6)/(1+Main!$B$5)^(OptimumBenefits!AX54-OptimumBenefits!$A54))*(VLOOKUP(AX54,'Survival Probability'!$A$3:$F$98,3)/VLOOKUP($A54,'Survival Probability'!$A$3:$F$98,3)))</f>
        <v>20.574153785773877</v>
      </c>
      <c r="BB54" s="282">
        <f t="shared" si="18"/>
        <v>0</v>
      </c>
      <c r="BC54" s="200">
        <f t="shared" ref="BC54:DN54" si="3145">BC53</f>
        <v>35</v>
      </c>
      <c r="BD54" s="416">
        <f>IF($B54&lt;Main!$B$10,0,HLOOKUP(BC54,ReplacementRates!$A$3:$BE$59,ReplacementRates!$A53-5,1))*IF(Main!$B$30=1,Main!$B$31,(IF(OptimumBenefits!$B54&lt;20,Main!$B$31,IF(OptimumBenefits!$B54&lt;25,Main!$B$32,IF(OptimumBenefits!$B54&lt;30,Main!$B$33,Main!$B$34)))))*OptimumBenefits!$B54</f>
        <v>1.248</v>
      </c>
      <c r="BE54" s="418">
        <f ca="1">BD54*IF($B54=Salary!$B54,Salary!$I54,"")</f>
        <v>175676.56603307373</v>
      </c>
      <c r="BF54" s="419">
        <f ca="1">IF($B54&lt;Main!$B$10,0,(VLOOKUP(BC54,'Survival Probability'!$A$3:$F$98,6)/(1+Main!$B$5)^(OptimumBenefits!BC54-OptimumBenefits!$A54))*(VLOOKUP(BC54,'Survival Probability'!$A$3:$F$98,3)/VLOOKUP($A54,'Survival Probability'!$A$3:$F$98,3)))</f>
        <v>19.221909104082428</v>
      </c>
      <c r="BG54" s="282">
        <f t="shared" si="20"/>
        <v>0</v>
      </c>
      <c r="BH54" s="200">
        <f t="shared" ref="BH54:DS54" si="3146">BH53</f>
        <v>36</v>
      </c>
      <c r="BI54" s="416">
        <f>IF($B54&lt;Main!$B$10,0,HLOOKUP(BH54,ReplacementRates!$A$3:$BE$59,ReplacementRates!$A53-5,1))*IF(Main!$B$30=1,Main!$B$31,(IF(OptimumBenefits!$B54&lt;20,Main!$B$31,IF(OptimumBenefits!$B54&lt;25,Main!$B$32,IF(OptimumBenefits!$B54&lt;30,Main!$B$33,Main!$B$34)))))*OptimumBenefits!$B54</f>
        <v>1.248</v>
      </c>
      <c r="BJ54" s="418">
        <f ca="1">BI54*IF($B54=Salary!$B54,Salary!$I54,"")</f>
        <v>175676.56603307373</v>
      </c>
      <c r="BK54" s="419">
        <f ca="1">IF($B54&lt;Main!$B$10,0,(VLOOKUP(BH54,'Survival Probability'!$A$3:$F$98,6)/(1+Main!$B$5)^(OptimumBenefits!BH54-OptimumBenefits!$A54))*(VLOOKUP(BH54,'Survival Probability'!$A$3:$F$98,3)/VLOOKUP($A54,'Survival Probability'!$A$3:$F$98,3)))</f>
        <v>17.958270294897467</v>
      </c>
      <c r="BL54" s="282">
        <f t="shared" si="22"/>
        <v>0</v>
      </c>
      <c r="BM54" s="200">
        <f t="shared" ref="BM54:DX54" si="3147">BM53</f>
        <v>37</v>
      </c>
      <c r="BN54" s="416">
        <f>IF($B54&lt;Main!$B$10,0,HLOOKUP(BM54,ReplacementRates!$A$3:$BE$59,ReplacementRates!$A53-5,1))*IF(Main!$B$30=1,Main!$B$31,(IF(OptimumBenefits!$B54&lt;20,Main!$B$31,IF(OptimumBenefits!$B54&lt;25,Main!$B$32,IF(OptimumBenefits!$B54&lt;30,Main!$B$33,Main!$B$34)))))*OptimumBenefits!$B54</f>
        <v>1.248</v>
      </c>
      <c r="BO54" s="418">
        <f ca="1">BN54*IF($B54=Salary!$B54,Salary!$I54,"")</f>
        <v>175676.56603307373</v>
      </c>
      <c r="BP54" s="419">
        <f ca="1">IF($B54&lt;Main!$B$10,0,(VLOOKUP(BM54,'Survival Probability'!$A$3:$F$98,6)/(1+Main!$B$5)^(OptimumBenefits!BM54-OptimumBenefits!$A54))*(VLOOKUP(BM54,'Survival Probability'!$A$3:$F$98,3)/VLOOKUP($A54,'Survival Probability'!$A$3:$F$98,3)))</f>
        <v>16.777306488396878</v>
      </c>
      <c r="BQ54" s="282">
        <f t="shared" si="24"/>
        <v>0</v>
      </c>
      <c r="BR54" s="200">
        <f t="shared" ref="BR54:EC54" si="3148">BR53</f>
        <v>38</v>
      </c>
      <c r="BS54" s="416">
        <f>IF($B54&lt;Main!$B$10,0,HLOOKUP(BR54,ReplacementRates!$A$3:$BE$59,ReplacementRates!$A53-5,1))*IF(Main!$B$30=1,Main!$B$31,(IF(OptimumBenefits!$B54&lt;20,Main!$B$31,IF(OptimumBenefits!$B54&lt;25,Main!$B$32,IF(OptimumBenefits!$B54&lt;30,Main!$B$33,Main!$B$34)))))*OptimumBenefits!$B54</f>
        <v>1.248</v>
      </c>
      <c r="BT54" s="418">
        <f ca="1">BS54*IF($B54=Salary!$B54,Salary!$I54,"")</f>
        <v>175676.56603307373</v>
      </c>
      <c r="BU54" s="419">
        <f ca="1">IF($B54&lt;Main!$B$10,0,(VLOOKUP(BR54,'Survival Probability'!$A$3:$F$98,6)/(1+Main!$B$5)^(OptimumBenefits!BR54-OptimumBenefits!$A54))*(VLOOKUP(BR54,'Survival Probability'!$A$3:$F$98,3)/VLOOKUP($A54,'Survival Probability'!$A$3:$F$98,3)))</f>
        <v>15.673679490335916</v>
      </c>
      <c r="BV54" s="282">
        <f t="shared" si="26"/>
        <v>0</v>
      </c>
      <c r="BW54" s="200">
        <f t="shared" ref="BW54:EH54" si="3149">BW53</f>
        <v>39</v>
      </c>
      <c r="BX54" s="416">
        <f>IF($B54&lt;Main!$B$10,0,HLOOKUP(BW54,ReplacementRates!$A$3:$BE$59,ReplacementRates!$A53-5,1))*IF(Main!$B$30=1,Main!$B$31,(IF(OptimumBenefits!$B54&lt;20,Main!$B$31,IF(OptimumBenefits!$B54&lt;25,Main!$B$32,IF(OptimumBenefits!$B54&lt;30,Main!$B$33,Main!$B$34)))))*OptimumBenefits!$B54</f>
        <v>1.248</v>
      </c>
      <c r="BY54" s="418">
        <f ca="1">BX54*IF($B54=Salary!$B54,Salary!$I54,"")</f>
        <v>175676.56603307373</v>
      </c>
      <c r="BZ54" s="419">
        <f ca="1">IF($B54&lt;Main!$B$10,0,(VLOOKUP(BW54,'Survival Probability'!$A$3:$F$98,6)/(1+Main!$B$5)^(OptimumBenefits!BW54-OptimumBenefits!$A54))*(VLOOKUP(BW54,'Survival Probability'!$A$3:$F$98,3)/VLOOKUP($A54,'Survival Probability'!$A$3:$F$98,3)))</f>
        <v>14.642388847691636</v>
      </c>
      <c r="CA54" s="282">
        <f t="shared" si="28"/>
        <v>0</v>
      </c>
      <c r="CB54" s="200">
        <f t="shared" ref="CB54:EM54" si="3150">CB53</f>
        <v>40</v>
      </c>
      <c r="CC54" s="416">
        <f>IF($B54&lt;Main!$B$10,0,HLOOKUP(CB54,ReplacementRates!$A$3:$BE$59,ReplacementRates!$A53-5,1))*IF(Main!$B$30=1,Main!$B$31,(IF(OptimumBenefits!$B54&lt;20,Main!$B$31,IF(OptimumBenefits!$B54&lt;25,Main!$B$32,IF(OptimumBenefits!$B54&lt;30,Main!$B$33,Main!$B$34)))))*OptimumBenefits!$B54</f>
        <v>1.248</v>
      </c>
      <c r="CD54" s="418">
        <f ca="1">CC54*IF($B54=Salary!$B54,Salary!$I54,"")</f>
        <v>175676.56603307373</v>
      </c>
      <c r="CE54" s="419">
        <f ca="1">IF($B54&lt;Main!$B$10,0,(VLOOKUP(CB54,'Survival Probability'!$A$3:$F$98,6)/(1+Main!$B$5)^(OptimumBenefits!CB54-OptimumBenefits!$A54))*(VLOOKUP(CB54,'Survival Probability'!$A$3:$F$98,3)/VLOOKUP($A54,'Survival Probability'!$A$3:$F$98,3)))</f>
        <v>13.678746530105721</v>
      </c>
      <c r="CF54" s="282">
        <f t="shared" si="30"/>
        <v>0</v>
      </c>
      <c r="CG54" s="200">
        <f t="shared" ref="CG54:ER54" si="3151">CG53</f>
        <v>41</v>
      </c>
      <c r="CH54" s="416">
        <f>IF($B54&lt;Main!$B$10,0,HLOOKUP(CG54,ReplacementRates!$A$3:$BE$59,ReplacementRates!$A53-5,1))*IF(Main!$B$30=1,Main!$B$31,(IF(OptimumBenefits!$B54&lt;20,Main!$B$31,IF(OptimumBenefits!$B54&lt;25,Main!$B$32,IF(OptimumBenefits!$B54&lt;30,Main!$B$33,Main!$B$34)))))*OptimumBenefits!$B54</f>
        <v>1.248</v>
      </c>
      <c r="CI54" s="418">
        <f ca="1">CH54*IF($B54=Salary!$B54,Salary!$I54,"")</f>
        <v>175676.56603307373</v>
      </c>
      <c r="CJ54" s="419">
        <f ca="1">IF($B54&lt;Main!$B$10,0,(VLOOKUP(CG54,'Survival Probability'!$A$3:$F$98,6)/(1+Main!$B$5)^(OptimumBenefits!CG54-OptimumBenefits!$A54))*(VLOOKUP(CG54,'Survival Probability'!$A$3:$F$98,3)/VLOOKUP($A54,'Survival Probability'!$A$3:$F$98,3)))</f>
        <v>12.778363599799166</v>
      </c>
      <c r="CK54" s="282">
        <f t="shared" si="32"/>
        <v>0</v>
      </c>
      <c r="CL54" s="200">
        <f t="shared" ref="CL54:EW54" si="3152">CL53</f>
        <v>42</v>
      </c>
      <c r="CM54" s="416">
        <f>IF($B54&lt;Main!$B$10,0,HLOOKUP(CL54,ReplacementRates!$A$3:$BE$59,ReplacementRates!$A53-5,1))*IF(Main!$B$30=1,Main!$B$31,(IF(OptimumBenefits!$B54&lt;20,Main!$B$31,IF(OptimumBenefits!$B54&lt;25,Main!$B$32,IF(OptimumBenefits!$B54&lt;30,Main!$B$33,Main!$B$34)))))*OptimumBenefits!$B54</f>
        <v>1.248</v>
      </c>
      <c r="CN54" s="418">
        <f ca="1">CM54*IF($B54=Salary!$B54,Salary!$I54,"")</f>
        <v>175676.56603307373</v>
      </c>
      <c r="CO54" s="419">
        <f ca="1">IF($B54&lt;Main!$B$10,0,(VLOOKUP(CL54,'Survival Probability'!$A$3:$F$98,6)/(1+Main!$B$5)^(OptimumBenefits!CL54-OptimumBenefits!$A54))*(VLOOKUP(CL54,'Survival Probability'!$A$3:$F$98,3)/VLOOKUP($A54,'Survival Probability'!$A$3:$F$98,3)))</f>
        <v>11.936717347377208</v>
      </c>
      <c r="CP54" s="282">
        <f t="shared" si="34"/>
        <v>0</v>
      </c>
      <c r="CQ54" s="200">
        <f t="shared" ref="CQ54:FB54" si="3153">CQ53</f>
        <v>43</v>
      </c>
      <c r="CR54" s="416">
        <f>IF($B54&lt;Main!$B$10,0,HLOOKUP(CQ54,ReplacementRates!$A$3:$BE$59,ReplacementRates!$A53-5,1))*IF(Main!$B$30=1,Main!$B$31,(IF(OptimumBenefits!$B54&lt;20,Main!$B$31,IF(OptimumBenefits!$B54&lt;25,Main!$B$32,IF(OptimumBenefits!$B54&lt;30,Main!$B$33,Main!$B$34)))))*OptimumBenefits!$B54</f>
        <v>1.248</v>
      </c>
      <c r="CS54" s="418">
        <f ca="1">CR54*IF($B54=Salary!$B54,Salary!$I54,"")</f>
        <v>175676.56603307373</v>
      </c>
      <c r="CT54" s="419">
        <f ca="1">IF($B54&lt;Main!$B$10,0,(VLOOKUP(CQ54,'Survival Probability'!$A$3:$F$98,6)/(1+Main!$B$5)^(OptimumBenefits!CQ54-OptimumBenefits!$A54))*(VLOOKUP(CQ54,'Survival Probability'!$A$3:$F$98,3)/VLOOKUP($A54,'Survival Probability'!$A$3:$F$98,3)))</f>
        <v>11.150053661377422</v>
      </c>
      <c r="CU54" s="282">
        <f t="shared" si="36"/>
        <v>0</v>
      </c>
      <c r="CV54" s="200">
        <f t="shared" ref="CV54:FG54" si="3154">CV53</f>
        <v>44</v>
      </c>
      <c r="CW54" s="416">
        <f>IF($B54&lt;Main!$B$10,0,HLOOKUP(CV54,ReplacementRates!$A$3:$BE$59,ReplacementRates!$A53-5,1))*IF(Main!$B$30=1,Main!$B$31,(IF(OptimumBenefits!$B54&lt;20,Main!$B$31,IF(OptimumBenefits!$B54&lt;25,Main!$B$32,IF(OptimumBenefits!$B54&lt;30,Main!$B$33,Main!$B$34)))))*OptimumBenefits!$B54</f>
        <v>1.248</v>
      </c>
      <c r="CX54" s="418">
        <f ca="1">CW54*IF($B54=Salary!$B54,Salary!$I54,"")</f>
        <v>175676.56603307373</v>
      </c>
      <c r="CY54" s="419">
        <f ca="1">IF($B54&lt;Main!$B$10,0,(VLOOKUP(CV54,'Survival Probability'!$A$3:$F$98,6)/(1+Main!$B$5)^(OptimumBenefits!CV54-OptimumBenefits!$A54))*(VLOOKUP(CV54,'Survival Probability'!$A$3:$F$98,3)/VLOOKUP($A54,'Survival Probability'!$A$3:$F$98,3)))</f>
        <v>10.41484223048449</v>
      </c>
      <c r="CZ54" s="282">
        <f t="shared" si="38"/>
        <v>0</v>
      </c>
      <c r="DA54" s="200">
        <f t="shared" ref="DA54:FL54" si="3155">DA53</f>
        <v>45</v>
      </c>
      <c r="DB54" s="416">
        <f>IF($B54&lt;Main!$B$10,0,HLOOKUP(DA54,ReplacementRates!$A$3:$BE$59,ReplacementRates!$A53-5,1))*IF(Main!$B$30=1,Main!$B$31,(IF(OptimumBenefits!$B54&lt;20,Main!$B$31,IF(OptimumBenefits!$B54&lt;25,Main!$B$32,IF(OptimumBenefits!$B54&lt;30,Main!$B$33,Main!$B$34)))))*OptimumBenefits!$B54</f>
        <v>1.248</v>
      </c>
      <c r="DC54" s="418">
        <f ca="1">DB54*IF($B54=Salary!$B54,Salary!$I54,"")</f>
        <v>175676.56603307373</v>
      </c>
      <c r="DD54" s="419">
        <f ca="1">IF($B54&lt;Main!$B$10,0,(VLOOKUP(DA54,'Survival Probability'!$A$3:$F$98,6)/(1+Main!$B$5)^(OptimumBenefits!DA54-OptimumBenefits!$A54))*(VLOOKUP(DA54,'Survival Probability'!$A$3:$F$98,3)/VLOOKUP($A54,'Survival Probability'!$A$3:$F$98,3)))</f>
        <v>176.65295820640392</v>
      </c>
      <c r="DE54" s="282">
        <f t="shared" si="40"/>
        <v>0</v>
      </c>
      <c r="DF54" s="200">
        <f t="shared" ref="DF54:FQ54" si="3156">DF53</f>
        <v>46</v>
      </c>
      <c r="DG54" s="416">
        <f>IF($B54&lt;Main!$B$10,0,HLOOKUP(DF54,ReplacementRates!$A$3:$BE$59,ReplacementRates!$A53-5,1))*IF(Main!$B$30=1,Main!$B$31,(IF(OptimumBenefits!$B54&lt;20,Main!$B$31,IF(OptimumBenefits!$B54&lt;25,Main!$B$32,IF(OptimumBenefits!$B54&lt;30,Main!$B$33,Main!$B$34)))))*OptimumBenefits!$B54</f>
        <v>1.248</v>
      </c>
      <c r="DH54" s="418">
        <f ca="1">DG54*IF($B54=Salary!$B54,Salary!$I54,"")</f>
        <v>175676.56603307373</v>
      </c>
      <c r="DI54" s="419">
        <f ca="1">IF($B54&lt;Main!$B$10,0,(VLOOKUP(DF54,'Survival Probability'!$A$3:$F$98,6)/(1+Main!$B$5)^(OptimumBenefits!DF54-OptimumBenefits!$A54))*(VLOOKUP(DF54,'Survival Probability'!$A$3:$F$98,3)/VLOOKUP($A54,'Survival Probability'!$A$3:$F$98,3)))</f>
        <v>163.97366773194284</v>
      </c>
      <c r="DJ54" s="282">
        <f t="shared" si="42"/>
        <v>0</v>
      </c>
      <c r="DK54" s="200">
        <f t="shared" ref="DK54:FV54" si="3157">DK53</f>
        <v>47</v>
      </c>
      <c r="DL54" s="416">
        <f>IF($B54&lt;Main!$B$10,0,HLOOKUP(DK54,ReplacementRates!$A$3:$BE$59,ReplacementRates!$A53-5,1))*IF(Main!$B$30=1,Main!$B$31,(IF(OptimumBenefits!$B54&lt;20,Main!$B$31,IF(OptimumBenefits!$B54&lt;25,Main!$B$32,IF(OptimumBenefits!$B54&lt;30,Main!$B$33,Main!$B$34)))))*OptimumBenefits!$B54</f>
        <v>1.248</v>
      </c>
      <c r="DM54" s="418">
        <f ca="1">DL54*IF($B54=Salary!$B54,Salary!$I54,"")</f>
        <v>175676.56603307373</v>
      </c>
      <c r="DN54" s="419">
        <f ca="1">IF($B54&lt;Main!$B$10,0,(VLOOKUP(DK54,'Survival Probability'!$A$3:$F$98,6)/(1+Main!$B$5)^(OptimumBenefits!DK54-OptimumBenefits!$A54))*(VLOOKUP(DK54,'Survival Probability'!$A$3:$F$98,3)/VLOOKUP($A54,'Survival Probability'!$A$3:$F$98,3)))</f>
        <v>152.14928035808052</v>
      </c>
      <c r="DO54" s="282">
        <f t="shared" si="44"/>
        <v>0</v>
      </c>
      <c r="DP54" s="200">
        <f t="shared" ref="DP54:GA54" si="3158">DP53</f>
        <v>48</v>
      </c>
      <c r="DQ54" s="416">
        <f>IF($B54&lt;Main!$B$10,0,HLOOKUP(DP54,ReplacementRates!$A$3:$BE$59,ReplacementRates!$A53-5,1))*IF(Main!$B$30=1,Main!$B$31,(IF(OptimumBenefits!$B54&lt;20,Main!$B$31,IF(OptimumBenefits!$B54&lt;25,Main!$B$32,IF(OptimumBenefits!$B54&lt;30,Main!$B$33,Main!$B$34)))))*OptimumBenefits!$B54</f>
        <v>1.248</v>
      </c>
      <c r="DR54" s="418">
        <f ca="1">DQ54*IF($B54=Salary!$B54,Salary!$I54,"")</f>
        <v>175676.56603307373</v>
      </c>
      <c r="DS54" s="419">
        <f ca="1">IF($B54&lt;Main!$B$10,0,(VLOOKUP(DP54,'Survival Probability'!$A$3:$F$98,6)/(1+Main!$B$5)^(OptimumBenefits!DP54-OptimumBenefits!$A54))*(VLOOKUP(DP54,'Survival Probability'!$A$3:$F$98,3)/VLOOKUP($A54,'Survival Probability'!$A$3:$F$98,3)))</f>
        <v>141.12352343767998</v>
      </c>
      <c r="DT54" s="282">
        <f t="shared" si="46"/>
        <v>0</v>
      </c>
      <c r="DU54" s="200">
        <f t="shared" ref="DU54:GF54" si="3159">DU53</f>
        <v>49</v>
      </c>
      <c r="DV54" s="416">
        <f>IF($B54&lt;Main!$B$10,0,HLOOKUP(DU54,ReplacementRates!$A$3:$BE$59,ReplacementRates!$A53-5,1))*IF(Main!$B$30=1,Main!$B$31,(IF(OptimumBenefits!$B54&lt;20,Main!$B$31,IF(OptimumBenefits!$B54&lt;25,Main!$B$32,IF(OptimumBenefits!$B54&lt;30,Main!$B$33,Main!$B$34)))))*OptimumBenefits!$B54</f>
        <v>1.248</v>
      </c>
      <c r="DW54" s="418">
        <f ca="1">DV54*IF($B54=Salary!$B54,Salary!$I54,"")</f>
        <v>175676.56603307373</v>
      </c>
      <c r="DX54" s="419">
        <f ca="1">IF($B54&lt;Main!$B$10,0,(VLOOKUP(DU54,'Survival Probability'!$A$3:$F$98,6)/(1+Main!$B$5)^(OptimumBenefits!DU54-OptimumBenefits!$A54))*(VLOOKUP(DU54,'Survival Probability'!$A$3:$F$98,3)/VLOOKUP($A54,'Survival Probability'!$A$3:$F$98,3)))</f>
        <v>130.84377400777697</v>
      </c>
      <c r="DY54" s="282">
        <f t="shared" si="48"/>
        <v>0</v>
      </c>
      <c r="DZ54" s="200">
        <f t="shared" ref="DZ54:GK54" si="3160">DZ53</f>
        <v>50</v>
      </c>
      <c r="EA54" s="416">
        <f>IF($B54&lt;Main!$B$10,0,HLOOKUP(DZ54,ReplacementRates!$A$3:$BE$59,ReplacementRates!$A53-5,1))*IF(Main!$B$30=1,Main!$B$31,(IF(OptimumBenefits!$B54&lt;20,Main!$B$31,IF(OptimumBenefits!$B54&lt;25,Main!$B$32,IF(OptimumBenefits!$B54&lt;30,Main!$B$33,Main!$B$34)))))*OptimumBenefits!$B54</f>
        <v>1.248</v>
      </c>
      <c r="EB54" s="418">
        <f ca="1">EA54*IF($B54=Salary!$B54,Salary!$I54,"")</f>
        <v>175676.56603307373</v>
      </c>
      <c r="EC54" s="419">
        <f ca="1">IF($B54&lt;Main!$B$10,0,(VLOOKUP(DZ54,'Survival Probability'!$A$3:$F$98,6)/(1+Main!$B$5)^(OptimumBenefits!DZ54-OptimumBenefits!$A54))*(VLOOKUP(DZ54,'Survival Probability'!$A$3:$F$98,3)/VLOOKUP($A54,'Survival Probability'!$A$3:$F$98,3)))</f>
        <v>121.26083129752702</v>
      </c>
      <c r="ED54" s="282">
        <f t="shared" si="50"/>
        <v>0</v>
      </c>
      <c r="EE54" s="200">
        <f t="shared" ref="EE54:GP54" si="3161">EE53</f>
        <v>51</v>
      </c>
      <c r="EF54" s="416">
        <f>IF($B54&lt;Main!$B$10,0,HLOOKUP(EE54,ReplacementRates!$A$3:$BE$59,ReplacementRates!$A53-5,1))*IF(Main!$B$30=1,Main!$B$31,(IF(OptimumBenefits!$B54&lt;20,Main!$B$31,IF(OptimumBenefits!$B54&lt;25,Main!$B$32,IF(OptimumBenefits!$B54&lt;30,Main!$B$33,Main!$B$34)))))*OptimumBenefits!$B54</f>
        <v>1.248</v>
      </c>
      <c r="EG54" s="418">
        <f ca="1">EF54*IF($B54=Salary!$B54,Salary!$I54,"")</f>
        <v>175676.56603307373</v>
      </c>
      <c r="EH54" s="419">
        <f ca="1">IF($B54&lt;Main!$B$10,0,(VLOOKUP(EE54,'Survival Probability'!$A$3:$F$98,6)/(1+Main!$B$5)^(OptimumBenefits!EE54-OptimumBenefits!$A54))*(VLOOKUP(EE54,'Survival Probability'!$A$3:$F$98,3)/VLOOKUP($A54,'Survival Probability'!$A$3:$F$98,3)))</f>
        <v>112.32870152174064</v>
      </c>
      <c r="EI54" s="282">
        <f t="shared" si="52"/>
        <v>0</v>
      </c>
      <c r="EJ54" s="200">
        <f t="shared" ref="EJ54:GU54" si="3162">EJ53</f>
        <v>52</v>
      </c>
      <c r="EK54" s="416">
        <f>IF($B54&lt;Main!$B$10,0,HLOOKUP(EJ54,ReplacementRates!$A$3:$BE$59,ReplacementRates!$A53-5,1))*IF(Main!$B$30=1,Main!$B$31,(IF(OptimumBenefits!$B54&lt;20,Main!$B$31,IF(OptimumBenefits!$B54&lt;25,Main!$B$32,IF(OptimumBenefits!$B54&lt;30,Main!$B$33,Main!$B$34)))))*OptimumBenefits!$B54</f>
        <v>1.248</v>
      </c>
      <c r="EL54" s="418">
        <f ca="1">EK54*IF($B54=Salary!$B54,Salary!$I54,"")</f>
        <v>175676.56603307373</v>
      </c>
      <c r="EM54" s="419">
        <f ca="1">IF($B54&lt;Main!$B$10,0,(VLOOKUP(EJ54,'Survival Probability'!$A$3:$F$98,6)/(1+Main!$B$5)^(OptimumBenefits!EJ54-OptimumBenefits!$A54))*(VLOOKUP(EJ54,'Survival Probability'!$A$3:$F$98,3)/VLOOKUP($A54,'Survival Probability'!$A$3:$F$98,3)))</f>
        <v>104.0043940137214</v>
      </c>
      <c r="EN54" s="282">
        <f t="shared" si="54"/>
        <v>0</v>
      </c>
      <c r="EO54" s="200">
        <f t="shared" ref="EO54:GZ54" si="3163">EO53</f>
        <v>53</v>
      </c>
      <c r="EP54" s="416">
        <f>IF($B54&lt;Main!$B$10,0,HLOOKUP(EO54,ReplacementRates!$A$3:$BE$59,ReplacementRates!$A53-5,1))*IF(Main!$B$30=1,Main!$B$31,(IF(OptimumBenefits!$B54&lt;20,Main!$B$31,IF(OptimumBenefits!$B54&lt;25,Main!$B$32,IF(OptimumBenefits!$B54&lt;30,Main!$B$33,Main!$B$34)))))*OptimumBenefits!$B54</f>
        <v>1.248</v>
      </c>
      <c r="EQ54" s="418">
        <f ca="1">EP54*IF($B54=Salary!$B54,Salary!$I54,"")</f>
        <v>175676.56603307373</v>
      </c>
      <c r="ER54" s="419">
        <f ca="1">IF($B54&lt;Main!$B$10,0,(VLOOKUP(EO54,'Survival Probability'!$A$3:$F$98,6)/(1+Main!$B$5)^(OptimumBenefits!EO54-OptimumBenefits!$A54))*(VLOOKUP(EO54,'Survival Probability'!$A$3:$F$98,3)/VLOOKUP($A54,'Survival Probability'!$A$3:$F$98,3)))</f>
        <v>96.247772135235749</v>
      </c>
      <c r="ES54" s="282">
        <f t="shared" si="56"/>
        <v>0</v>
      </c>
      <c r="ET54" s="200">
        <f t="shared" ref="ET54:HE54" si="3164">ET53</f>
        <v>54</v>
      </c>
      <c r="EU54" s="416">
        <f>IF($B54&lt;Main!$B$10,0,HLOOKUP(ET54,ReplacementRates!$A$3:$BE$59,ReplacementRates!$A53-5,1))*IF(Main!$B$30=1,Main!$B$31,(IF(OptimumBenefits!$B54&lt;20,Main!$B$31,IF(OptimumBenefits!$B54&lt;25,Main!$B$32,IF(OptimumBenefits!$B54&lt;30,Main!$B$33,Main!$B$34)))))*OptimumBenefits!$B54</f>
        <v>1.248</v>
      </c>
      <c r="EV54" s="418">
        <f ca="1">EU54*IF($B54=Salary!$B54,Salary!$I54,"")</f>
        <v>175676.56603307373</v>
      </c>
      <c r="EW54" s="419">
        <f ca="1">IF($B54&lt;Main!$B$10,0,(VLOOKUP(ET54,'Survival Probability'!$A$3:$F$98,6)/(1+Main!$B$5)^(OptimumBenefits!ET54-OptimumBenefits!$A54))*(VLOOKUP(ET54,'Survival Probability'!$A$3:$F$98,3)/VLOOKUP($A54,'Survival Probability'!$A$3:$F$98,3)))</f>
        <v>89.021316323598796</v>
      </c>
      <c r="EX54" s="282">
        <f t="shared" si="58"/>
        <v>0</v>
      </c>
      <c r="EY54" s="200">
        <f t="shared" ref="EY54:HJ54" si="3165">EY53</f>
        <v>55</v>
      </c>
      <c r="EZ54" s="416">
        <f>IF($B54&lt;Main!$B$10,0,HLOOKUP(EY54,ReplacementRates!$A$3:$BE$59,ReplacementRates!$A53-5,1))*IF(Main!$B$30=1,Main!$B$31,(IF(OptimumBenefits!$B54&lt;20,Main!$B$31,IF(OptimumBenefits!$B54&lt;25,Main!$B$32,IF(OptimumBenefits!$B54&lt;30,Main!$B$33,Main!$B$34)))))*OptimumBenefits!$B54</f>
        <v>1.248</v>
      </c>
      <c r="FA54" s="418">
        <f ca="1">EZ54*IF($B54=Salary!$B54,Salary!$I54,"")</f>
        <v>175676.56603307373</v>
      </c>
      <c r="FB54" s="419">
        <f ca="1">IF($B54&lt;Main!$B$10,0,(VLOOKUP(EY54,'Survival Probability'!$A$3:$F$98,6)/(1+Main!$B$5)^(OptimumBenefits!EY54-OptimumBenefits!$A54))*(VLOOKUP(EY54,'Survival Probability'!$A$3:$F$98,3)/VLOOKUP($A54,'Survival Probability'!$A$3:$F$98,3)))</f>
        <v>82.289949497520723</v>
      </c>
      <c r="FC54" s="282">
        <f t="shared" si="60"/>
        <v>0</v>
      </c>
      <c r="FD54" s="200">
        <f t="shared" ref="FD54:HO54" si="3166">FD53</f>
        <v>56</v>
      </c>
      <c r="FE54" s="416">
        <f>IF($B54&lt;Main!$B$10,0,HLOOKUP(FD54,ReplacementRates!$A$3:$BE$59,ReplacementRates!$A53-5,1))*IF(Main!$B$30=1,Main!$B$31,(IF(OptimumBenefits!$B54&lt;20,Main!$B$31,IF(OptimumBenefits!$B54&lt;25,Main!$B$32,IF(OptimumBenefits!$B54&lt;30,Main!$B$33,Main!$B$34)))))*OptimumBenefits!$B54</f>
        <v>1.248</v>
      </c>
      <c r="FF54" s="418">
        <f ca="1">FE54*IF($B54=Salary!$B54,Salary!$I54,"")</f>
        <v>175676.56603307373</v>
      </c>
      <c r="FG54" s="419">
        <f ca="1">IF($B54&lt;Main!$B$10,0,(VLOOKUP(FD54,'Survival Probability'!$A$3:$F$98,6)/(1+Main!$B$5)^(OptimumBenefits!FD54-OptimumBenefits!$A54))*(VLOOKUP(FD54,'Survival Probability'!$A$3:$F$98,3)/VLOOKUP($A54,'Survival Probability'!$A$3:$F$98,3)))</f>
        <v>76.020878452594133</v>
      </c>
      <c r="FH54" s="282">
        <f t="shared" si="62"/>
        <v>0</v>
      </c>
      <c r="FI54" s="200">
        <f t="shared" ref="FI54:HT54" si="3167">FI53</f>
        <v>57</v>
      </c>
      <c r="FJ54" s="416">
        <f>IF($B54&lt;Main!$B$10,0,HLOOKUP(FI54,ReplacementRates!$A$3:$BE$59,ReplacementRates!$A53-5,1))*IF(Main!$B$30=1,Main!$B$31,(IF(OptimumBenefits!$B54&lt;20,Main!$B$31,IF(OptimumBenefits!$B54&lt;25,Main!$B$32,IF(OptimumBenefits!$B54&lt;30,Main!$B$33,Main!$B$34)))))*OptimumBenefits!$B54</f>
        <v>1.248</v>
      </c>
      <c r="FK54" s="418">
        <f ca="1">FJ54*IF($B54=Salary!$B54,Salary!$I54,"")</f>
        <v>175676.56603307373</v>
      </c>
      <c r="FL54" s="419">
        <f ca="1">IF($B54&lt;Main!$B$10,0,(VLOOKUP(FI54,'Survival Probability'!$A$3:$F$98,6)/(1+Main!$B$5)^(OptimumBenefits!FI54-OptimumBenefits!$A54))*(VLOOKUP(FI54,'Survival Probability'!$A$3:$F$98,3)/VLOOKUP($A54,'Survival Probability'!$A$3:$F$98,3)))</f>
        <v>70.183439541778668</v>
      </c>
      <c r="FM54" s="282">
        <f t="shared" si="64"/>
        <v>0</v>
      </c>
      <c r="FN54" s="200">
        <f t="shared" ref="FN54:HY54" si="3168">FN53</f>
        <v>58</v>
      </c>
      <c r="FO54" s="416">
        <f>IF($B54&lt;Main!$B$10,0,HLOOKUP(FN54,ReplacementRates!$A$3:$BE$59,ReplacementRates!$A53-5,1))*IF(Main!$B$30=1,Main!$B$31,(IF(OptimumBenefits!$B54&lt;20,Main!$B$31,IF(OptimumBenefits!$B54&lt;25,Main!$B$32,IF(OptimumBenefits!$B54&lt;30,Main!$B$33,Main!$B$34)))))*OptimumBenefits!$B54</f>
        <v>1.248</v>
      </c>
      <c r="FP54" s="418">
        <f ca="1">FO54*IF($B54=Salary!$B54,Salary!$I54,"")</f>
        <v>175676.56603307373</v>
      </c>
      <c r="FQ54" s="419">
        <f ca="1">IF($B54&lt;Main!$B$10,0,(VLOOKUP(FN54,'Survival Probability'!$A$3:$F$98,6)/(1+Main!$B$5)^(OptimumBenefits!FN54-OptimumBenefits!$A54))*(VLOOKUP(FN54,'Survival Probability'!$A$3:$F$98,3)/VLOOKUP($A54,'Survival Probability'!$A$3:$F$98,3)))</f>
        <v>64.749236195417978</v>
      </c>
      <c r="FR54" s="282">
        <f t="shared" si="66"/>
        <v>0</v>
      </c>
      <c r="FS54" s="200">
        <f t="shared" ref="FS54:ID54" si="3169">FS53</f>
        <v>59</v>
      </c>
      <c r="FT54" s="416">
        <f>IF($B54&lt;Main!$B$10,0,HLOOKUP(FS54,ReplacementRates!$A$3:$BE$59,ReplacementRates!$A53-5,1))*IF(Main!$B$30=1,Main!$B$31,(IF(OptimumBenefits!$B54&lt;20,Main!$B$31,IF(OptimumBenefits!$B54&lt;25,Main!$B$32,IF(OptimumBenefits!$B54&lt;30,Main!$B$33,Main!$B$34)))))*OptimumBenefits!$B54</f>
        <v>1.248</v>
      </c>
      <c r="FU54" s="418">
        <f ca="1">FT54*IF($B54=Salary!$B54,Salary!$I54,"")</f>
        <v>175676.56603307373</v>
      </c>
      <c r="FV54" s="419">
        <f ca="1">IF($B54&lt;Main!$B$10,0,(VLOOKUP(FS54,'Survival Probability'!$A$3:$F$98,6)/(1+Main!$B$5)^(OptimumBenefits!FS54-OptimumBenefits!$A54))*(VLOOKUP(FS54,'Survival Probability'!$A$3:$F$98,3)/VLOOKUP($A54,'Survival Probability'!$A$3:$F$98,3)))</f>
        <v>59.691669873550438</v>
      </c>
      <c r="FW54" s="282">
        <f t="shared" si="68"/>
        <v>0</v>
      </c>
      <c r="FX54" s="200">
        <f t="shared" ref="FX54:II54" si="3170">FX53</f>
        <v>60</v>
      </c>
      <c r="FY54" s="416">
        <f>IF($B54&lt;Main!$B$10,0,HLOOKUP(FX54,ReplacementRates!$A$3:$BE$59,ReplacementRates!$A53-5,1))*IF(Main!$B$30=1,Main!$B$31,(IF(OptimumBenefits!$B54&lt;20,Main!$B$31,IF(OptimumBenefits!$B54&lt;25,Main!$B$32,IF(OptimumBenefits!$B54&lt;30,Main!$B$33,Main!$B$34)))))*OptimumBenefits!$B54</f>
        <v>1.248</v>
      </c>
      <c r="FZ54" s="418">
        <f ca="1">FY54*IF($B54=Salary!$B54,Salary!$I54,"")</f>
        <v>175676.56603307373</v>
      </c>
      <c r="GA54" s="419">
        <f ca="1">IF($B54&lt;Main!$B$10,0,(VLOOKUP(FX54,'Survival Probability'!$A$3:$F$98,6)/(1+Main!$B$5)^(OptimumBenefits!FX54-OptimumBenefits!$A54))*(VLOOKUP(FX54,'Survival Probability'!$A$3:$F$98,3)/VLOOKUP($A54,'Survival Probability'!$A$3:$F$98,3)))</f>
        <v>54.985822082895091</v>
      </c>
      <c r="GB54" s="282">
        <f t="shared" si="70"/>
        <v>0</v>
      </c>
      <c r="GC54" s="200">
        <f t="shared" ref="GC54:IN54" si="3171">GC53</f>
        <v>61</v>
      </c>
      <c r="GD54" s="416">
        <f>IF($B54&lt;Main!$B$10,0,HLOOKUP(GC54,ReplacementRates!$A$3:$BE$59,ReplacementRates!$A53-5,1))*IF(Main!$B$30=1,Main!$B$31,(IF(OptimumBenefits!$B54&lt;20,Main!$B$31,IF(OptimumBenefits!$B54&lt;25,Main!$B$32,IF(OptimumBenefits!$B54&lt;30,Main!$B$33,Main!$B$34)))))*OptimumBenefits!$B54</f>
        <v>1.248</v>
      </c>
      <c r="GE54" s="418">
        <f ca="1">GD54*IF($B54=Salary!$B54,Salary!$I54,"")</f>
        <v>175676.56603307373</v>
      </c>
      <c r="GF54" s="419">
        <f ca="1">IF($B54&lt;Main!$B$10,0,(VLOOKUP(GC54,'Survival Probability'!$A$3:$F$98,6)/(1+Main!$B$5)^(OptimumBenefits!GC54-OptimumBenefits!$A54))*(VLOOKUP(GC54,'Survival Probability'!$A$3:$F$98,3)/VLOOKUP($A54,'Survival Probability'!$A$3:$F$98,3)))</f>
        <v>50.608349963707909</v>
      </c>
      <c r="GG54" s="282">
        <f t="shared" si="72"/>
        <v>0</v>
      </c>
      <c r="GH54" s="200">
        <f t="shared" ref="GH54:IS54" si="3172">GH53</f>
        <v>62</v>
      </c>
      <c r="GI54" s="416">
        <f>IF($B54&lt;Main!$B$10,0,HLOOKUP(GH54,ReplacementRates!$A$3:$BE$59,ReplacementRates!$A53-5,1))*IF(Main!$B$30=1,Main!$B$31,(IF(OptimumBenefits!$B54&lt;20,Main!$B$31,IF(OptimumBenefits!$B54&lt;25,Main!$B$32,IF(OptimumBenefits!$B54&lt;30,Main!$B$33,Main!$B$34)))))*OptimumBenefits!$B54</f>
        <v>1.248</v>
      </c>
      <c r="GJ54" s="418">
        <f ca="1">GI54*IF($B54=Salary!$B54,Salary!$I54,"")</f>
        <v>175676.56603307373</v>
      </c>
      <c r="GK54" s="419">
        <f ca="1">IF($B54&lt;Main!$B$10,0,(VLOOKUP(GH54,'Survival Probability'!$A$3:$F$98,6)/(1+Main!$B$5)^(OptimumBenefits!GH54-OptimumBenefits!$A54))*(VLOOKUP(GH54,'Survival Probability'!$A$3:$F$98,3)/VLOOKUP($A54,'Survival Probability'!$A$3:$F$98,3)))</f>
        <v>46.537385031000873</v>
      </c>
      <c r="GL54" s="282">
        <f t="shared" si="74"/>
        <v>0</v>
      </c>
      <c r="GM54" s="200">
        <f t="shared" ref="GM54:IX54" si="3173">GM53</f>
        <v>63</v>
      </c>
      <c r="GN54" s="416">
        <f>IF($B54&lt;Main!$B$10,0,HLOOKUP(GM54,ReplacementRates!$A$3:$BE$59,ReplacementRates!$A53-5,1))*IF(Main!$B$30=1,Main!$B$31,(IF(OptimumBenefits!$B54&lt;20,Main!$B$31,IF(OptimumBenefits!$B54&lt;25,Main!$B$32,IF(OptimumBenefits!$B54&lt;30,Main!$B$33,Main!$B$34)))))*OptimumBenefits!$B54</f>
        <v>1.248</v>
      </c>
      <c r="GO54" s="418">
        <f ca="1">GN54*IF($B54=Salary!$B54,Salary!$I54,"")</f>
        <v>175676.56603307373</v>
      </c>
      <c r="GP54" s="419">
        <f ca="1">IF($B54&lt;Main!$B$10,0,(VLOOKUP(GM54,'Survival Probability'!$A$3:$F$98,6)/(1+Main!$B$5)^(OptimumBenefits!GM54-OptimumBenefits!$A54))*(VLOOKUP(GM54,'Survival Probability'!$A$3:$F$98,3)/VLOOKUP($A54,'Survival Probability'!$A$3:$F$98,3)))</f>
        <v>42.752787022042597</v>
      </c>
      <c r="GQ54" s="282">
        <f t="shared" si="76"/>
        <v>0</v>
      </c>
      <c r="GR54" s="200">
        <f t="shared" ref="GR54:JC54" si="3174">GR53</f>
        <v>64</v>
      </c>
      <c r="GS54" s="416">
        <f>IF($B54&lt;Main!$B$10,0,HLOOKUP(GR54,ReplacementRates!$A$3:$BE$59,ReplacementRates!$A53-5,1))*IF(Main!$B$30=1,Main!$B$31,(IF(OptimumBenefits!$B54&lt;20,Main!$B$31,IF(OptimumBenefits!$B54&lt;25,Main!$B$32,IF(OptimumBenefits!$B54&lt;30,Main!$B$33,Main!$B$34)))))*OptimumBenefits!$B54</f>
        <v>1.248</v>
      </c>
      <c r="GT54" s="418">
        <f ca="1">GS54*IF($B54=Salary!$B54,Salary!$I54,"")</f>
        <v>175676.56603307373</v>
      </c>
      <c r="GU54" s="419">
        <f ca="1">IF($B54&lt;Main!$B$10,0,(VLOOKUP(GR54,'Survival Probability'!$A$3:$F$98,6)/(1+Main!$B$5)^(OptimumBenefits!GR54-OptimumBenefits!$A54))*(VLOOKUP(GR54,'Survival Probability'!$A$3:$F$98,3)/VLOOKUP($A54,'Survival Probability'!$A$3:$F$98,3)))</f>
        <v>39.235634335004846</v>
      </c>
      <c r="GV54" s="282">
        <f t="shared" si="78"/>
        <v>0</v>
      </c>
      <c r="GW54" s="200">
        <f t="shared" ref="GW54:JH54" si="3175">GW53</f>
        <v>65</v>
      </c>
      <c r="GX54" s="416">
        <f>IF($B54&lt;Main!$B$10,0,HLOOKUP(GW54,ReplacementRates!$A$3:$BE$59,ReplacementRates!$A53-5,1))*IF(Main!$B$30=1,Main!$B$31,(IF(OptimumBenefits!$B54&lt;20,Main!$B$31,IF(OptimumBenefits!$B54&lt;25,Main!$B$32,IF(OptimumBenefits!$B54&lt;30,Main!$B$33,Main!$B$34)))))*OptimumBenefits!$B54</f>
        <v>1.248</v>
      </c>
      <c r="GY54" s="418">
        <f ca="1">GX54*IF($B54=Salary!$B54,Salary!$I54,"")</f>
        <v>175676.56603307373</v>
      </c>
      <c r="GZ54" s="419">
        <f ca="1">IF($B54&lt;Main!$B$10,0,(VLOOKUP(GW54,'Survival Probability'!$A$3:$F$98,6)/(1+Main!$B$5)^(OptimumBenefits!GW54-OptimumBenefits!$A54))*(VLOOKUP(GW54,'Survival Probability'!$A$3:$F$98,3)/VLOOKUP($A54,'Survival Probability'!$A$3:$F$98,3)))</f>
        <v>35.968156584239708</v>
      </c>
      <c r="HA54" s="282">
        <f t="shared" si="80"/>
        <v>0</v>
      </c>
      <c r="HB54" s="200">
        <f t="shared" ref="HB54:JM54" si="3176">HB53</f>
        <v>66</v>
      </c>
      <c r="HC54" s="416">
        <f>IF($B54&lt;Main!$B$10,0,HLOOKUP(HB54,ReplacementRates!$A$3:$BE$59,ReplacementRates!$A53-5,1))*IF(Main!$B$30=1,Main!$B$31,(IF(OptimumBenefits!$B54&lt;20,Main!$B$31,IF(OptimumBenefits!$B54&lt;25,Main!$B$32,IF(OptimumBenefits!$B54&lt;30,Main!$B$33,Main!$B$34)))))*OptimumBenefits!$B54</f>
        <v>1.248</v>
      </c>
      <c r="HD54" s="418">
        <f ca="1">HC54*IF($B54=Salary!$B54,Salary!$I54,"")</f>
        <v>175676.56603307373</v>
      </c>
      <c r="HE54" s="419">
        <f ca="1">IF($B54&lt;Main!$B$10,0,(VLOOKUP(HB54,'Survival Probability'!$A$3:$F$98,6)/(1+Main!$B$5)^(OptimumBenefits!HB54-OptimumBenefits!$A54))*(VLOOKUP(HB54,'Survival Probability'!$A$3:$F$98,3)/VLOOKUP($A54,'Survival Probability'!$A$3:$F$98,3)))</f>
        <v>32.933669383692539</v>
      </c>
      <c r="HF54" s="282">
        <f t="shared" si="82"/>
        <v>0</v>
      </c>
      <c r="HG54" s="200">
        <f t="shared" ref="HG54:JR54" si="3177">HG53</f>
        <v>67</v>
      </c>
      <c r="HH54" s="416">
        <f>IF($B54&lt;Main!$B$10,0,HLOOKUP(HG54,ReplacementRates!$A$3:$BE$59,ReplacementRates!$A53-5,1))*IF(Main!$B$30=1,Main!$B$31,(IF(OptimumBenefits!$B54&lt;20,Main!$B$31,IF(OptimumBenefits!$B54&lt;25,Main!$B$32,IF(OptimumBenefits!$B54&lt;30,Main!$B$33,Main!$B$34)))))*OptimumBenefits!$B54</f>
        <v>1.248</v>
      </c>
      <c r="HI54" s="418">
        <f ca="1">HH54*IF($B54=Salary!$B54,Salary!$I54,"")</f>
        <v>175676.56603307373</v>
      </c>
      <c r="HJ54" s="419">
        <f ca="1">IF($B54&lt;Main!$B$10,0,(VLOOKUP(HG54,'Survival Probability'!$A$3:$F$98,6)/(1+Main!$B$5)^(OptimumBenefits!HG54-OptimumBenefits!$A54))*(VLOOKUP(HG54,'Survival Probability'!$A$3:$F$98,3)/VLOOKUP($A54,'Survival Probability'!$A$3:$F$98,3)))</f>
        <v>30.116527711336317</v>
      </c>
      <c r="HK54" s="282">
        <f t="shared" si="84"/>
        <v>0</v>
      </c>
      <c r="HL54" s="200">
        <f t="shared" ref="HL54:JW54" si="3178">HL53</f>
        <v>68</v>
      </c>
      <c r="HM54" s="416">
        <f>IF($B54&lt;Main!$B$10,0,HLOOKUP(HL54,ReplacementRates!$A$3:$BE$59,ReplacementRates!$A53-5,1))*IF(Main!$B$30=1,Main!$B$31,(IF(OptimumBenefits!$B54&lt;20,Main!$B$31,IF(OptimumBenefits!$B54&lt;25,Main!$B$32,IF(OptimumBenefits!$B54&lt;30,Main!$B$33,Main!$B$34)))))*OptimumBenefits!$B54</f>
        <v>1.248</v>
      </c>
      <c r="HN54" s="418">
        <f ca="1">HM54*IF($B54=Salary!$B54,Salary!$I54,"")</f>
        <v>175676.56603307373</v>
      </c>
      <c r="HO54" s="419">
        <f ca="1">IF($B54&lt;Main!$B$10,0,(VLOOKUP(HL54,'Survival Probability'!$A$3:$F$98,6)/(1+Main!$B$5)^(OptimumBenefits!HL54-OptimumBenefits!$A54))*(VLOOKUP(HL54,'Survival Probability'!$A$3:$F$98,3)/VLOOKUP($A54,'Survival Probability'!$A$3:$F$98,3)))</f>
        <v>27.501927082608532</v>
      </c>
      <c r="HP54" s="282">
        <f t="shared" si="86"/>
        <v>0</v>
      </c>
      <c r="HQ54" s="200">
        <f t="shared" ref="HQ54:KB54" si="3179">HQ53</f>
        <v>69</v>
      </c>
      <c r="HR54" s="416">
        <f>IF($B54&lt;Main!$B$10,0,HLOOKUP(HQ54,ReplacementRates!$A$3:$BE$59,ReplacementRates!$A53-5,1))*IF(Main!$B$30=1,Main!$B$31,(IF(OptimumBenefits!$B54&lt;20,Main!$B$31,IF(OptimumBenefits!$B54&lt;25,Main!$B$32,IF(OptimumBenefits!$B54&lt;30,Main!$B$33,Main!$B$34)))))*OptimumBenefits!$B54</f>
        <v>1.248</v>
      </c>
      <c r="HS54" s="418">
        <f ca="1">HR54*IF($B54=Salary!$B54,Salary!$I54,"")</f>
        <v>175676.56603307373</v>
      </c>
      <c r="HT54" s="419">
        <f ca="1">IF($B54&lt;Main!$B$10,0,(VLOOKUP(HQ54,'Survival Probability'!$A$3:$F$98,6)/(1+Main!$B$5)^(OptimumBenefits!HQ54-OptimumBenefits!$A54))*(VLOOKUP(HQ54,'Survival Probability'!$A$3:$F$98,3)/VLOOKUP($A54,'Survival Probability'!$A$3:$F$98,3)))</f>
        <v>25.076614370097651</v>
      </c>
      <c r="HU54" s="282">
        <f t="shared" si="88"/>
        <v>0</v>
      </c>
      <c r="HV54" s="200">
        <f t="shared" ref="HV54:KG54" si="3180">HV53</f>
        <v>70</v>
      </c>
      <c r="HW54" s="416">
        <f>IF($B54&lt;Main!$B$10,0,HLOOKUP(HV54,ReplacementRates!$A$3:$BE$59,ReplacementRates!$A53-5,1))*IF(Main!$B$30=1,Main!$B$31,(IF(OptimumBenefits!$B54&lt;20,Main!$B$31,IF(OptimumBenefits!$B54&lt;25,Main!$B$32,IF(OptimumBenefits!$B54&lt;30,Main!$B$33,Main!$B$34)))))*OptimumBenefits!$B54</f>
        <v>1.248</v>
      </c>
      <c r="HX54" s="418">
        <f ca="1">HW54*IF($B54=Salary!$B54,Salary!$I54,"")</f>
        <v>175676.56603307373</v>
      </c>
      <c r="HY54" s="419">
        <f ca="1">IF($B54&lt;Main!$B$10,0,(VLOOKUP(HV54,'Survival Probability'!$A$3:$F$98,6)/(1+Main!$B$5)^(OptimumBenefits!HV54-OptimumBenefits!$A54))*(VLOOKUP(HV54,'Survival Probability'!$A$3:$F$98,3)/VLOOKUP($A54,'Survival Probability'!$A$3:$F$98,3)))</f>
        <v>22.828094832307855</v>
      </c>
      <c r="HZ54" s="282">
        <f t="shared" si="90"/>
        <v>0</v>
      </c>
      <c r="IA54" s="200">
        <f t="shared" ref="IA54:KL54" si="3181">IA53</f>
        <v>71</v>
      </c>
      <c r="IB54" s="416">
        <f>IF($B54&lt;Main!$B$10,0,HLOOKUP(IA54,ReplacementRates!$A$3:$BE$59,ReplacementRates!$A53-5,1))*IF(Main!$B$30=1,Main!$B$31,(IF(OptimumBenefits!$B54&lt;20,Main!$B$31,IF(OptimumBenefits!$B54&lt;25,Main!$B$32,IF(OptimumBenefits!$B54&lt;30,Main!$B$33,Main!$B$34)))))*OptimumBenefits!$B54</f>
        <v>1.248</v>
      </c>
      <c r="IC54" s="418">
        <f ca="1">IB54*IF($B54=Salary!$B54,Salary!$I54,"")</f>
        <v>175676.56603307373</v>
      </c>
      <c r="ID54" s="419">
        <f ca="1">IF($B54&lt;Main!$B$10,0,(VLOOKUP(IA54,'Survival Probability'!$A$3:$F$98,6)/(1+Main!$B$5)^(OptimumBenefits!IA54-OptimumBenefits!$A54))*(VLOOKUP(IA54,'Survival Probability'!$A$3:$F$98,3)/VLOOKUP($A54,'Survival Probability'!$A$3:$F$98,3)))</f>
        <v>20.744606982269257</v>
      </c>
      <c r="IE54" s="282">
        <f t="shared" si="92"/>
        <v>0</v>
      </c>
      <c r="IF54" s="200">
        <f t="shared" ref="IF54:KP54" si="3182">IF53</f>
        <v>72</v>
      </c>
      <c r="IG54" s="416">
        <f>IF($B54&lt;Main!$B$10,0,HLOOKUP(IF54,ReplacementRates!$A$3:$BE$59,ReplacementRates!$A53-5,1))*IF(Main!$B$30=1,Main!$B$31,(IF(OptimumBenefits!$B54&lt;20,Main!$B$31,IF(OptimumBenefits!$B54&lt;25,Main!$B$32,IF(OptimumBenefits!$B54&lt;30,Main!$B$33,Main!$B$34)))))*OptimumBenefits!$B54</f>
        <v>1.248</v>
      </c>
      <c r="IH54" s="418">
        <f ca="1">IG54*IF($B54=Salary!$B54,Salary!$I54,"")</f>
        <v>175676.56603307373</v>
      </c>
      <c r="II54" s="419">
        <f ca="1">IF($B54&lt;Main!$B$10,0,(VLOOKUP(IF54,'Survival Probability'!$A$3:$F$98,6)/(1+Main!$B$5)^(OptimumBenefits!IF54-OptimumBenefits!$A54))*(VLOOKUP(IF54,'Survival Probability'!$A$3:$F$98,3)/VLOOKUP($A54,'Survival Probability'!$A$3:$F$98,3)))</f>
        <v>18.815089052915024</v>
      </c>
      <c r="IJ54" s="282">
        <f t="shared" si="94"/>
        <v>0</v>
      </c>
      <c r="IK54" s="200">
        <f t="shared" ref="IK54:KP54" si="3183">IK53</f>
        <v>73</v>
      </c>
      <c r="IL54" s="416">
        <f>IF($B54&lt;Main!$B$10,0,HLOOKUP(IK54,ReplacementRates!$A$3:$BE$59,ReplacementRates!$A53-5,1))*IF(Main!$B$30=1,Main!$B$31,(IF(OptimumBenefits!$B54&lt;20,Main!$B$31,IF(OptimumBenefits!$B54&lt;25,Main!$B$32,IF(OptimumBenefits!$B54&lt;30,Main!$B$33,Main!$B$34)))))*OptimumBenefits!$B54</f>
        <v>1.248</v>
      </c>
      <c r="IM54" s="418">
        <f ca="1">IL54*IF($B54=Salary!$B54,Salary!$I54,"")</f>
        <v>175676.56603307373</v>
      </c>
      <c r="IN54" s="419">
        <f ca="1">IF($B54&lt;Main!$B$10,0,(VLOOKUP(IK54,'Survival Probability'!$A$3:$F$98,6)/(1+Main!$B$5)^(OptimumBenefits!IK54-OptimumBenefits!$A54))*(VLOOKUP(IK54,'Survival Probability'!$A$3:$F$98,3)/VLOOKUP($A54,'Survival Probability'!$A$3:$F$98,3)))</f>
        <v>17.030043901079338</v>
      </c>
      <c r="IO54" s="282">
        <f t="shared" si="96"/>
        <v>0</v>
      </c>
      <c r="IP54" s="200">
        <f t="shared" ref="IP54:KP54" si="3184">IP53</f>
        <v>74</v>
      </c>
      <c r="IQ54" s="416">
        <f>IF($B54&lt;Main!$B$10,0,HLOOKUP(IP54,ReplacementRates!$A$3:$BE$59,ReplacementRates!$A53-5,1))*IF(Main!$B$30=1,Main!$B$31,(IF(OptimumBenefits!$B54&lt;20,Main!$B$31,IF(OptimumBenefits!$B54&lt;25,Main!$B$32,IF(OptimumBenefits!$B54&lt;30,Main!$B$33,Main!$B$34)))))*OptimumBenefits!$B54</f>
        <v>1.248</v>
      </c>
      <c r="IR54" s="418">
        <f ca="1">IQ54*IF($B54=Salary!$B54,Salary!$I54,"")</f>
        <v>175676.56603307373</v>
      </c>
      <c r="IS54" s="419">
        <f ca="1">IF($B54&lt;Main!$B$10,0,(VLOOKUP(IP54,'Survival Probability'!$A$3:$F$98,6)/(1+Main!$B$5)^(OptimumBenefits!IP54-OptimumBenefits!$A54))*(VLOOKUP(IP54,'Survival Probability'!$A$3:$F$98,3)/VLOOKUP($A54,'Survival Probability'!$A$3:$F$98,3)))</f>
        <v>15.381416258349773</v>
      </c>
      <c r="IT54" s="282">
        <f t="shared" si="98"/>
        <v>0</v>
      </c>
      <c r="IU54" s="200">
        <f t="shared" ref="IU54:KP54" si="3185">IU53</f>
        <v>75</v>
      </c>
      <c r="IV54" s="416">
        <f>IF($B54&lt;Main!$B$10,0,HLOOKUP(IU54,ReplacementRates!$A$3:$BE$59,ReplacementRates!$A53-5,1))*IF(Main!$B$30=1,Main!$B$31,(IF(OptimumBenefits!$B54&lt;20,Main!$B$31,IF(OptimumBenefits!$B54&lt;25,Main!$B$32,IF(OptimumBenefits!$B54&lt;30,Main!$B$33,Main!$B$34)))))*OptimumBenefits!$B54</f>
        <v>1.248</v>
      </c>
      <c r="IW54" s="418">
        <f ca="1">IV54*IF($B54=Salary!$B54,Salary!$I54,"")</f>
        <v>175676.56603307373</v>
      </c>
      <c r="IX54" s="419">
        <f ca="1">IF($B54&lt;Main!$B$10,0,(VLOOKUP(IU54,'Survival Probability'!$A$3:$F$98,6)/(1+Main!$B$5)^(OptimumBenefits!IU54-OptimumBenefits!$A54))*(VLOOKUP(IU54,'Survival Probability'!$A$3:$F$98,3)/VLOOKUP($A54,'Survival Probability'!$A$3:$F$98,3)))</f>
        <v>13.861292757678179</v>
      </c>
      <c r="IY54" s="282">
        <f t="shared" si="100"/>
        <v>0</v>
      </c>
      <c r="IZ54" s="200">
        <f t="shared" ref="IZ54:KP54" si="3186">IZ53</f>
        <v>76</v>
      </c>
      <c r="JA54" s="416">
        <f>IF($B54&lt;Main!$B$10,0,HLOOKUP(IZ54,ReplacementRates!$A$3:$BE$59,ReplacementRates!$A53-5,1))*IF(Main!$B$30=1,Main!$B$31,(IF(OptimumBenefits!$B54&lt;20,Main!$B$31,IF(OptimumBenefits!$B54&lt;25,Main!$B$32,IF(OptimumBenefits!$B54&lt;30,Main!$B$33,Main!$B$34)))))*OptimumBenefits!$B54</f>
        <v>1.248</v>
      </c>
      <c r="JB54" s="418">
        <f ca="1">JA54*IF($B54=Salary!$B54,Salary!$I54,"")</f>
        <v>175676.56603307373</v>
      </c>
      <c r="JC54" s="419">
        <f ca="1">IF($B54&lt;Main!$B$10,0,(VLOOKUP(IZ54,'Survival Probability'!$A$3:$F$98,6)/(1+Main!$B$5)^(OptimumBenefits!IZ54-OptimumBenefits!$A54))*(VLOOKUP(IZ54,'Survival Probability'!$A$3:$F$98,3)/VLOOKUP($A54,'Survival Probability'!$A$3:$F$98,3)))</f>
        <v>12.461942202320298</v>
      </c>
      <c r="JD54" s="282">
        <f t="shared" si="102"/>
        <v>0</v>
      </c>
      <c r="JE54" s="200">
        <f t="shared" ref="JE54:KP54" si="3187">JE53</f>
        <v>77</v>
      </c>
      <c r="JF54" s="416">
        <f>IF($B54&lt;Main!$B$10,0,HLOOKUP(JE54,ReplacementRates!$A$3:$BE$59,ReplacementRates!$A53-5,1))*IF(Main!$B$30=1,Main!$B$31,(IF(OptimumBenefits!$B54&lt;20,Main!$B$31,IF(OptimumBenefits!$B54&lt;25,Main!$B$32,IF(OptimumBenefits!$B54&lt;30,Main!$B$33,Main!$B$34)))))*OptimumBenefits!$B54</f>
        <v>1.248</v>
      </c>
      <c r="JG54" s="418">
        <f ca="1">JF54*IF($B54=Salary!$B54,Salary!$I54,"")</f>
        <v>175676.56603307373</v>
      </c>
      <c r="JH54" s="419">
        <f ca="1">IF($B54&lt;Main!$B$10,0,(VLOOKUP(JE54,'Survival Probability'!$A$3:$F$98,6)/(1+Main!$B$5)^(OptimumBenefits!JE54-OptimumBenefits!$A54))*(VLOOKUP(JE54,'Survival Probability'!$A$3:$F$98,3)/VLOOKUP($A54,'Survival Probability'!$A$3:$F$98,3)))</f>
        <v>11.175858169935596</v>
      </c>
      <c r="JI54" s="282">
        <f t="shared" ca="1" si="104"/>
        <v>1963336.3857669572</v>
      </c>
      <c r="JJ54" s="200">
        <f t="shared" ref="JJ54:KP54" si="3188">JJ53</f>
        <v>78</v>
      </c>
      <c r="JK54" s="416">
        <f>IF($B54&lt;Main!$B$10,0,HLOOKUP(JJ54,ReplacementRates!$A$3:$BE$59,ReplacementRates!$A53-5,1))*IF(Main!$B$30=1,Main!$B$31,(IF(OptimumBenefits!$B54&lt;20,Main!$B$31,IF(OptimumBenefits!$B54&lt;25,Main!$B$32,IF(OptimumBenefits!$B54&lt;30,Main!$B$33,Main!$B$34)))))*OptimumBenefits!$B54</f>
        <v>1.248</v>
      </c>
      <c r="JL54" s="418">
        <f ca="1">JK54*IF($B54=Salary!$B54,Salary!$I54,"")</f>
        <v>175676.56603307373</v>
      </c>
      <c r="JM54" s="419">
        <f ca="1">IF($B54&lt;Main!$B$10,0,(VLOOKUP(JJ54,'Survival Probability'!$A$3:$F$98,6)/(1+Main!$B$5)^(OptimumBenefits!JJ54-OptimumBenefits!$A54))*(VLOOKUP(JJ54,'Survival Probability'!$A$3:$F$98,3)/VLOOKUP($A54,'Survival Probability'!$A$3:$F$98,3)))</f>
        <v>9.9959314046518735</v>
      </c>
      <c r="JN54" s="282">
        <f t="shared" ca="1" si="106"/>
        <v>1756050.9034714003</v>
      </c>
      <c r="JO54" s="200">
        <f t="shared" ref="JO54:KP54" si="3189">JO53</f>
        <v>79</v>
      </c>
      <c r="JP54" s="416">
        <f>IF($B54&lt;Main!$B$10,0,HLOOKUP(JO54,ReplacementRates!$A$3:$BE$59,ReplacementRates!$A53-5,1))*IF(Main!$B$30=1,Main!$B$31,(IF(OptimumBenefits!$B54&lt;20,Main!$B$31,IF(OptimumBenefits!$B54&lt;25,Main!$B$32,IF(OptimumBenefits!$B54&lt;30,Main!$B$33,Main!$B$34)))))*OptimumBenefits!$B54</f>
        <v>1.248</v>
      </c>
      <c r="JQ54" s="418">
        <f ca="1">JP54*IF($B54=Salary!$B54,Salary!$I54,"")</f>
        <v>175676.56603307373</v>
      </c>
      <c r="JR54" s="419">
        <f ca="1">IF($B54&lt;Main!$B$10,0,(VLOOKUP(JO54,'Survival Probability'!$A$3:$F$98,6)/(1+Main!$B$5)^(OptimumBenefits!JO54-OptimumBenefits!$A54))*(VLOOKUP(JO54,'Survival Probability'!$A$3:$F$98,3)/VLOOKUP($A54,'Survival Probability'!$A$3:$F$98,3)))</f>
        <v>8.9152369927870456</v>
      </c>
      <c r="JS54" s="282">
        <f t="shared" ca="1" si="108"/>
        <v>1566198.2202638551</v>
      </c>
      <c r="JT54" s="200">
        <f t="shared" ref="JT54:KP54" si="3190">JT53</f>
        <v>80</v>
      </c>
      <c r="JU54" s="416">
        <f>IF($B54&lt;Main!$B$10,0,HLOOKUP(JT54,ReplacementRates!$A$3:$BE$59,ReplacementRates!$A53-5,1))*IF(Main!$B$30=1,Main!$B$31,(IF(OptimumBenefits!$B54&lt;20,Main!$B$31,IF(OptimumBenefits!$B54&lt;25,Main!$B$32,IF(OptimumBenefits!$B54&lt;30,Main!$B$33,Main!$B$34)))))*OptimumBenefits!$B54</f>
        <v>1.248</v>
      </c>
      <c r="JV54" s="418">
        <f ca="1">JU54*IF($B54=Salary!$B54,Salary!$I54,"")</f>
        <v>175676.56603307373</v>
      </c>
      <c r="JW54" s="419">
        <f ca="1">IF($B54&lt;Main!$B$10,0,(VLOOKUP(JT54,'Survival Probability'!$A$3:$F$98,6)/(1+Main!$B$5)^(OptimumBenefits!JT54-OptimumBenefits!$A54))*(VLOOKUP(JT54,'Survival Probability'!$A$3:$F$98,3)/VLOOKUP($A54,'Survival Probability'!$A$3:$F$98,3)))</f>
        <v>7.9269584854413733</v>
      </c>
      <c r="JX54" s="282">
        <f t="shared" ca="1" si="110"/>
        <v>1392580.8458090755</v>
      </c>
      <c r="JY54" s="200">
        <f t="shared" ref="JY54:KP54" si="3191">JY53</f>
        <v>81</v>
      </c>
      <c r="JZ54" s="416">
        <f>IF($B54&lt;Main!$B$10,0,HLOOKUP(JY54,ReplacementRates!$A$3:$BE$59,ReplacementRates!$A53-5,1))*IF(Main!$B$30=1,Main!$B$31,(IF(OptimumBenefits!$B54&lt;20,Main!$B$31,IF(OptimumBenefits!$B54&lt;25,Main!$B$32,IF(OptimumBenefits!$B54&lt;30,Main!$B$33,Main!$B$34)))))*OptimumBenefits!$B54</f>
        <v>1.248</v>
      </c>
      <c r="KA54" s="418">
        <f ca="1">JZ54*IF($B54=Salary!$B54,Salary!$I54,"")</f>
        <v>175676.56603307373</v>
      </c>
      <c r="KB54" s="419">
        <f ca="1">IF($B54&lt;Main!$B$10,0,(VLOOKUP(JY54,'Survival Probability'!$A$3:$F$98,6)/(1+Main!$B$5)^(OptimumBenefits!JY54-OptimumBenefits!$A54))*(VLOOKUP(JY54,'Survival Probability'!$A$3:$F$98,3)/VLOOKUP($A54,'Survival Probability'!$A$3:$F$98,3)))</f>
        <v>7.0247449267466626</v>
      </c>
      <c r="KC54" s="282">
        <f t="shared" ca="1" si="112"/>
        <v>1234083.0659891097</v>
      </c>
      <c r="KD54" s="200">
        <f t="shared" ref="KD54:KP54" si="3192">KD53</f>
        <v>82</v>
      </c>
      <c r="KE54" s="416">
        <f>IF($B54&lt;Main!$B$10,0,HLOOKUP(KD54,ReplacementRates!$A$3:$BE$59,ReplacementRates!$A53-5,1))*IF(Main!$B$30=1,Main!$B$31,(IF(OptimumBenefits!$B54&lt;20,Main!$B$31,IF(OptimumBenefits!$B54&lt;25,Main!$B$32,IF(OptimumBenefits!$B54&lt;30,Main!$B$33,Main!$B$34)))))*OptimumBenefits!$B54</f>
        <v>1.248</v>
      </c>
      <c r="KF54" s="418">
        <f ca="1">KE54*IF($B54=Salary!$B54,Salary!$I54,"")</f>
        <v>175676.56603307373</v>
      </c>
      <c r="KG54" s="419">
        <f ca="1">IF($B54&lt;Main!$B$10,0,(VLOOKUP(KD54,'Survival Probability'!$A$3:$F$98,6)/(1+Main!$B$5)^(OptimumBenefits!KD54-OptimumBenefits!$A54))*(VLOOKUP(KD54,'Survival Probability'!$A$3:$F$98,3)/VLOOKUP($A54,'Survival Probability'!$A$3:$F$98,3)))</f>
        <v>6.2026834129602717</v>
      </c>
      <c r="KH54" s="282">
        <f t="shared" ca="1" si="114"/>
        <v>1089666.1221791664</v>
      </c>
      <c r="KI54" s="200">
        <f t="shared" ref="KI54:KP54" si="3193">KI53</f>
        <v>83</v>
      </c>
      <c r="KJ54" s="416">
        <f>IF($B54&lt;Main!$B$10,0,HLOOKUP(KI54,ReplacementRates!$A$3:$BE$59,ReplacementRates!$A53-5,1))*IF(Main!$B$30=1,Main!$B$31,(IF(OptimumBenefits!$B54&lt;20,Main!$B$31,IF(OptimumBenefits!$B54&lt;25,Main!$B$32,IF(OptimumBenefits!$B54&lt;30,Main!$B$33,Main!$B$34)))))*OptimumBenefits!$B54</f>
        <v>1.248</v>
      </c>
      <c r="KK54" s="418">
        <f ca="1">KJ54*IF($B54=Salary!$B54,Salary!$I54,"")</f>
        <v>175676.56603307373</v>
      </c>
      <c r="KL54" s="419">
        <f ca="1">IF($B54&lt;Main!$B$10,0,(VLOOKUP(KI54,'Survival Probability'!$A$3:$F$98,6)/(1+Main!$B$5)^(OptimumBenefits!KI54-OptimumBenefits!$A54))*(VLOOKUP(KI54,'Survival Probability'!$A$3:$F$98,3)/VLOOKUP($A54,'Survival Probability'!$A$3:$F$98,3)))</f>
        <v>5.4552653873795842</v>
      </c>
      <c r="KM54" s="282">
        <f t="shared" ca="1" si="116"/>
        <v>958362.29005393106</v>
      </c>
      <c r="KN54" s="200">
        <f t="shared" ref="KN54:KP54" si="3194">KN53</f>
        <v>84</v>
      </c>
      <c r="KO54" s="416">
        <f>IF($B54&lt;Main!$B$10,0,HLOOKUP(KN54,ReplacementRates!$A$3:$BE$59,ReplacementRates!$A53-5,1))*IF(Main!$B$30=1,Main!$B$31,(IF(OptimumBenefits!$B54&lt;20,Main!$B$31,IF(OptimumBenefits!$B54&lt;25,Main!$B$32,IF(OptimumBenefits!$B54&lt;30,Main!$B$33,Main!$B$34)))))*OptimumBenefits!$B54</f>
        <v>1.248</v>
      </c>
      <c r="KP54" s="418">
        <f ca="1">KO54*IF($B54=Salary!$B54,Salary!$I54,"")</f>
        <v>175676.56603307373</v>
      </c>
      <c r="KQ54" s="146"/>
      <c r="KR54" s="146"/>
      <c r="KS54" s="146"/>
      <c r="KT54" s="146"/>
      <c r="KU54" s="146"/>
      <c r="KV54" s="146"/>
      <c r="KW54" s="146"/>
      <c r="KX54" s="146"/>
      <c r="KY54" s="146"/>
      <c r="KZ54" s="146"/>
      <c r="LA54" s="146"/>
      <c r="LB54" s="146"/>
      <c r="LC54" s="146"/>
      <c r="LD54" s="146"/>
      <c r="LE54" s="146"/>
      <c r="LF54" s="146"/>
      <c r="LG54" s="146"/>
      <c r="LH54" s="146"/>
      <c r="LI54" s="146"/>
      <c r="LJ54" s="146"/>
      <c r="LK54" s="146"/>
      <c r="LL54" s="146"/>
      <c r="LM54" s="146"/>
      <c r="LN54" s="146"/>
      <c r="LO54" s="146"/>
      <c r="LP54" s="146"/>
      <c r="LQ54" s="146"/>
      <c r="LR54" s="146"/>
      <c r="LS54" s="146"/>
      <c r="LT54" s="146"/>
      <c r="LU54" s="146"/>
      <c r="LV54" s="146"/>
      <c r="LW54" s="146"/>
      <c r="LX54" s="146"/>
      <c r="LY54" s="146"/>
      <c r="LZ54" s="146"/>
      <c r="MA54" s="146"/>
      <c r="MB54" s="146"/>
      <c r="MC54" s="146"/>
      <c r="MD54" s="146"/>
      <c r="ME54" s="146"/>
      <c r="MF54" s="146"/>
      <c r="MG54" s="146"/>
      <c r="MH54" s="146"/>
      <c r="MI54" s="146"/>
      <c r="MJ54" s="146"/>
      <c r="MK54" s="146"/>
      <c r="ML54" s="146"/>
      <c r="MM54" s="146"/>
      <c r="MN54" s="146"/>
      <c r="MO54" s="146"/>
      <c r="MP54" s="146"/>
      <c r="MQ54" s="146"/>
      <c r="MR54" s="146"/>
      <c r="MS54" s="146"/>
      <c r="MT54" s="146"/>
      <c r="MU54" s="146"/>
      <c r="MV54" s="146"/>
      <c r="MW54" s="146"/>
      <c r="MX54" s="146"/>
      <c r="MY54" s="146"/>
      <c r="MZ54" s="146"/>
      <c r="NA54" s="146"/>
      <c r="NB54" s="146"/>
      <c r="NC54" s="146"/>
      <c r="ND54" s="146"/>
      <c r="NE54" s="146"/>
      <c r="NF54" s="146"/>
      <c r="NG54" s="146"/>
      <c r="NH54" s="146"/>
      <c r="NI54" s="146"/>
      <c r="NJ54" s="146"/>
      <c r="NK54" s="146"/>
      <c r="NL54" s="146"/>
      <c r="NM54" s="146"/>
      <c r="NN54" s="146"/>
      <c r="NO54" s="146"/>
      <c r="NP54" s="146"/>
      <c r="NQ54" s="146"/>
      <c r="NR54" s="146"/>
      <c r="NS54" s="146"/>
      <c r="NT54" s="146"/>
      <c r="NU54" s="146"/>
      <c r="NV54" s="146"/>
      <c r="NW54" s="146"/>
      <c r="NX54" s="146"/>
      <c r="NY54" s="146"/>
      <c r="NZ54" s="146"/>
      <c r="OA54" s="146"/>
      <c r="OB54" s="146"/>
      <c r="OC54" s="146"/>
      <c r="OD54" s="146"/>
      <c r="OE54" s="146"/>
      <c r="OF54" s="146"/>
      <c r="OG54" s="146"/>
      <c r="OH54" s="146"/>
      <c r="OI54" s="146"/>
      <c r="OJ54" s="146"/>
      <c r="OK54" s="146"/>
      <c r="OL54" s="146"/>
      <c r="OM54" s="146"/>
      <c r="ON54" s="146"/>
      <c r="OO54" s="146"/>
      <c r="OP54" s="146"/>
      <c r="OQ54" s="146"/>
      <c r="OR54" s="146"/>
      <c r="OS54" s="146"/>
      <c r="OT54" s="146"/>
      <c r="OU54" s="146"/>
      <c r="OV54" s="146"/>
      <c r="OW54" s="146"/>
      <c r="OX54" s="146"/>
      <c r="OY54" s="146"/>
      <c r="OZ54" s="146"/>
      <c r="PA54" s="146"/>
      <c r="PB54" s="146"/>
      <c r="PC54" s="146"/>
      <c r="PD54" s="146"/>
      <c r="PE54" s="146"/>
      <c r="PF54" s="146"/>
      <c r="PG54" s="146"/>
      <c r="PH54" s="146"/>
      <c r="PI54" s="146"/>
      <c r="PJ54" s="146"/>
      <c r="PK54" s="146"/>
      <c r="PL54" s="146"/>
      <c r="PM54" s="146"/>
      <c r="PN54" s="146"/>
      <c r="PO54" s="146"/>
      <c r="PP54" s="146"/>
      <c r="PQ54" s="146"/>
      <c r="PR54" s="146"/>
      <c r="PS54" s="146"/>
      <c r="PT54" s="146"/>
      <c r="PU54" s="146"/>
      <c r="PV54" s="146"/>
      <c r="PW54" s="146"/>
      <c r="PX54" s="146"/>
      <c r="PY54" s="146"/>
      <c r="PZ54" s="146"/>
      <c r="QA54" s="146"/>
      <c r="QB54" s="146"/>
      <c r="QC54" s="146"/>
      <c r="QD54" s="146"/>
      <c r="QE54" s="146"/>
      <c r="QF54" s="146"/>
      <c r="QG54" s="146"/>
      <c r="QH54" s="146"/>
      <c r="QI54" s="146"/>
      <c r="QJ54" s="146"/>
      <c r="QK54" s="146"/>
      <c r="QL54" s="146"/>
      <c r="QM54" s="146"/>
      <c r="QN54" s="146"/>
      <c r="QO54" s="146"/>
      <c r="QP54" s="146"/>
      <c r="QQ54" s="146"/>
      <c r="QR54" s="146"/>
      <c r="QS54" s="146"/>
      <c r="QT54" s="146"/>
      <c r="QU54" s="146"/>
      <c r="QV54" s="146"/>
      <c r="QW54" s="146"/>
      <c r="QX54" s="146"/>
      <c r="QY54" s="146"/>
      <c r="QZ54" s="146"/>
      <c r="RA54" s="146"/>
      <c r="RB54" s="146"/>
      <c r="RC54" s="146"/>
      <c r="RD54" s="146"/>
      <c r="RE54" s="146"/>
      <c r="RF54" s="146"/>
      <c r="RG54" s="146"/>
      <c r="RH54" s="146"/>
      <c r="RI54" s="146"/>
      <c r="RJ54" s="146"/>
      <c r="RK54" s="146"/>
      <c r="RL54" s="146"/>
      <c r="RM54" s="146"/>
      <c r="RN54" s="146"/>
      <c r="RO54" s="146"/>
      <c r="RP54" s="146"/>
      <c r="RQ54" s="146"/>
      <c r="RR54" s="146"/>
      <c r="RS54" s="146"/>
      <c r="RT54" s="146"/>
      <c r="RU54" s="146"/>
      <c r="RV54" s="146"/>
      <c r="RW54" s="146"/>
      <c r="RX54" s="146"/>
      <c r="RY54" s="146"/>
      <c r="RZ54" s="146"/>
      <c r="SA54" s="146"/>
      <c r="SB54" s="146"/>
      <c r="SC54" s="146"/>
      <c r="SD54" s="146"/>
      <c r="SE54" s="146"/>
      <c r="SF54" s="146"/>
      <c r="SG54" s="146"/>
      <c r="SH54" s="146"/>
      <c r="SI54" s="146"/>
      <c r="SJ54" s="146"/>
      <c r="SK54" s="146"/>
      <c r="SL54" s="146"/>
      <c r="SM54" s="146"/>
      <c r="SN54" s="146"/>
      <c r="SO54" s="146"/>
      <c r="SP54" s="146"/>
      <c r="SQ54" s="146"/>
      <c r="SR54" s="146"/>
      <c r="SS54" s="146"/>
      <c r="ST54" s="146"/>
      <c r="SU54" s="146"/>
      <c r="SV54" s="146"/>
      <c r="SW54" s="146"/>
      <c r="SX54" s="146"/>
      <c r="SY54" s="146"/>
      <c r="SZ54" s="146"/>
      <c r="TA54" s="146"/>
      <c r="TB54" s="146"/>
      <c r="TC54" s="146"/>
      <c r="TD54" s="146"/>
      <c r="TE54" s="146"/>
      <c r="TF54" s="146"/>
      <c r="TG54" s="146"/>
      <c r="TH54" s="146"/>
      <c r="TI54" s="146"/>
      <c r="TJ54" s="146"/>
      <c r="TK54" s="146"/>
      <c r="TL54" s="146"/>
      <c r="TM54" s="146"/>
      <c r="TN54" s="146"/>
      <c r="TO54" s="146"/>
      <c r="TP54" s="146"/>
      <c r="TQ54" s="146"/>
      <c r="TR54" s="146"/>
      <c r="TS54" s="146"/>
      <c r="TT54" s="146"/>
      <c r="TU54" s="146"/>
      <c r="TV54" s="146"/>
      <c r="TW54" s="146"/>
      <c r="TX54" s="146"/>
      <c r="TY54" s="146"/>
      <c r="TZ54" s="146"/>
      <c r="UA54" s="146"/>
      <c r="UB54" s="146"/>
      <c r="UC54" s="146"/>
      <c r="UD54" s="146"/>
      <c r="UE54" s="146"/>
      <c r="UF54" s="146"/>
      <c r="UG54" s="146"/>
      <c r="UH54" s="146"/>
      <c r="UI54" s="146"/>
      <c r="UJ54" s="146"/>
      <c r="UK54" s="146"/>
      <c r="UL54" s="146"/>
      <c r="UM54" s="146"/>
      <c r="UN54" s="146"/>
      <c r="UO54" s="146"/>
      <c r="UP54" s="146"/>
      <c r="UQ54" s="146"/>
      <c r="UR54" s="146"/>
      <c r="US54" s="146"/>
      <c r="UT54" s="146"/>
      <c r="UU54" s="146"/>
      <c r="UV54" s="146"/>
      <c r="UW54" s="146"/>
      <c r="UX54" s="146"/>
      <c r="UY54" s="146"/>
      <c r="UZ54" s="146"/>
      <c r="VA54" s="146"/>
      <c r="VB54" s="146"/>
      <c r="VC54" s="146"/>
      <c r="VD54" s="146"/>
      <c r="VE54" s="146"/>
      <c r="VF54" s="146"/>
      <c r="VG54" s="146"/>
      <c r="VH54" s="146"/>
      <c r="VI54" s="146"/>
      <c r="VJ54" s="146"/>
      <c r="VK54" s="146"/>
      <c r="VL54" s="146"/>
      <c r="VM54" s="146"/>
      <c r="VN54" s="146"/>
      <c r="VO54" s="146"/>
      <c r="VP54" s="146"/>
      <c r="VQ54" s="146"/>
      <c r="VR54" s="146"/>
      <c r="VS54" s="146"/>
      <c r="VT54" s="146"/>
      <c r="VU54" s="146"/>
      <c r="VV54" s="146"/>
      <c r="VW54" s="146"/>
      <c r="VX54" s="146"/>
      <c r="VY54" s="146"/>
      <c r="VZ54" s="146"/>
      <c r="WA54" s="146"/>
      <c r="WB54" s="146"/>
      <c r="WC54" s="146"/>
      <c r="WD54" s="146"/>
      <c r="WE54" s="146"/>
      <c r="WF54" s="146"/>
      <c r="WG54" s="146"/>
      <c r="WH54" s="146"/>
      <c r="WI54" s="146"/>
      <c r="WJ54" s="146"/>
      <c r="WK54" s="146"/>
      <c r="WL54" s="146"/>
      <c r="WM54" s="146"/>
      <c r="WN54" s="146"/>
      <c r="WO54" s="146"/>
      <c r="WP54" s="146"/>
      <c r="WQ54" s="146"/>
      <c r="WR54" s="146"/>
      <c r="WS54" s="146"/>
      <c r="WT54" s="146"/>
      <c r="WU54" s="146"/>
      <c r="WV54" s="146"/>
      <c r="WW54" s="146"/>
      <c r="WX54" s="146"/>
      <c r="WY54" s="146"/>
      <c r="WZ54" s="146"/>
      <c r="XA54" s="146"/>
      <c r="XB54" s="146"/>
      <c r="XC54" s="146"/>
      <c r="XD54" s="146"/>
      <c r="XE54" s="146"/>
      <c r="XF54" s="146"/>
      <c r="XG54" s="146"/>
      <c r="XH54" s="146"/>
      <c r="XI54" s="146"/>
      <c r="XJ54" s="146"/>
      <c r="XK54" s="146"/>
      <c r="XL54" s="146"/>
      <c r="XM54" s="146"/>
      <c r="XN54" s="146"/>
      <c r="XO54" s="146"/>
      <c r="XP54" s="146"/>
      <c r="XQ54" s="146"/>
      <c r="XR54" s="146"/>
      <c r="XS54" s="146"/>
      <c r="XT54" s="146"/>
      <c r="XU54" s="146"/>
      <c r="XV54" s="146"/>
      <c r="XW54" s="146"/>
      <c r="XX54" s="146"/>
      <c r="XY54" s="146"/>
      <c r="XZ54" s="146"/>
      <c r="YA54" s="146"/>
      <c r="YB54" s="146"/>
      <c r="YC54" s="146"/>
      <c r="YD54" s="146"/>
      <c r="YE54" s="146"/>
      <c r="YF54" s="146"/>
      <c r="YG54" s="146"/>
      <c r="YH54" s="146"/>
      <c r="YI54" s="146"/>
      <c r="YJ54" s="146"/>
      <c r="YK54" s="146"/>
      <c r="YL54" s="146"/>
      <c r="YM54" s="146"/>
      <c r="YN54" s="146"/>
      <c r="YO54" s="146"/>
      <c r="YP54" s="146"/>
      <c r="YQ54" s="146"/>
      <c r="YR54" s="146"/>
      <c r="YS54" s="146"/>
      <c r="YT54" s="146"/>
      <c r="YU54" s="146"/>
      <c r="YV54" s="146"/>
      <c r="YW54" s="146"/>
      <c r="YX54" s="146"/>
      <c r="YY54" s="146"/>
      <c r="YZ54" s="146"/>
      <c r="ZA54" s="146"/>
      <c r="ZB54" s="146"/>
      <c r="ZC54" s="146"/>
      <c r="ZD54" s="146"/>
      <c r="ZE54" s="146"/>
      <c r="ZF54" s="146"/>
      <c r="ZG54" s="146"/>
      <c r="ZH54" s="146"/>
      <c r="ZI54" s="146"/>
      <c r="ZJ54" s="146"/>
      <c r="ZK54" s="146"/>
      <c r="ZL54" s="146"/>
      <c r="ZM54" s="146"/>
      <c r="ZN54" s="146"/>
      <c r="ZO54" s="146"/>
      <c r="ZP54" s="146"/>
      <c r="ZQ54" s="146"/>
      <c r="ZR54" s="146"/>
      <c r="ZS54" s="146"/>
      <c r="ZT54" s="146"/>
      <c r="ZU54" s="146"/>
      <c r="ZV54" s="146"/>
      <c r="ZW54" s="146"/>
      <c r="ZX54" s="146"/>
      <c r="ZY54" s="146"/>
      <c r="ZZ54" s="146"/>
      <c r="AAA54" s="146"/>
      <c r="AAB54" s="146"/>
      <c r="AAC54" s="146"/>
      <c r="AAD54" s="146"/>
      <c r="AAE54" s="146"/>
      <c r="AAF54" s="146"/>
      <c r="AAG54" s="146"/>
      <c r="AAH54" s="146"/>
      <c r="AAI54" s="146"/>
      <c r="AAJ54" s="146"/>
      <c r="AAK54" s="146"/>
      <c r="AAL54" s="146"/>
      <c r="AAM54" s="146"/>
      <c r="AAN54" s="146"/>
      <c r="AAO54" s="146"/>
      <c r="AAP54" s="146"/>
      <c r="AAQ54" s="146"/>
      <c r="AAR54" s="146"/>
      <c r="AAS54" s="146"/>
      <c r="AAT54" s="146"/>
      <c r="AAU54" s="146"/>
      <c r="AAV54" s="146"/>
      <c r="AAW54" s="146"/>
      <c r="AAX54" s="146"/>
      <c r="AAY54" s="146"/>
      <c r="AAZ54" s="146"/>
      <c r="ABA54" s="146"/>
      <c r="ABB54" s="146"/>
      <c r="ABC54" s="146"/>
      <c r="ABD54" s="146"/>
      <c r="ABE54" s="146"/>
      <c r="ABF54" s="146"/>
      <c r="ABG54" s="146"/>
      <c r="ABH54" s="146"/>
      <c r="ABI54" s="146"/>
      <c r="ABJ54" s="146"/>
      <c r="ABK54" s="146"/>
      <c r="ABL54" s="146"/>
      <c r="ABM54" s="146"/>
      <c r="ABN54" s="146"/>
      <c r="ABO54" s="146"/>
      <c r="ABP54" s="146"/>
      <c r="ABQ54" s="146"/>
      <c r="ABR54" s="146"/>
      <c r="ABS54" s="146"/>
      <c r="ABT54" s="146"/>
      <c r="ABU54" s="146"/>
      <c r="ABV54" s="146"/>
      <c r="ABW54" s="146"/>
      <c r="ABX54" s="146"/>
      <c r="ABY54" s="146"/>
      <c r="ABZ54" s="146"/>
      <c r="ACA54" s="146"/>
      <c r="ACB54" s="146"/>
      <c r="ACC54" s="146"/>
      <c r="ACD54" s="146"/>
      <c r="ACE54" s="146"/>
      <c r="ACF54" s="146"/>
      <c r="ACG54" s="146"/>
      <c r="ACH54" s="146"/>
      <c r="ACI54" s="146"/>
      <c r="ACJ54" s="146"/>
      <c r="ACK54" s="146"/>
      <c r="ACL54" s="146"/>
      <c r="ACM54" s="146"/>
      <c r="ACN54" s="146"/>
      <c r="ACO54" s="146"/>
      <c r="ACP54" s="146"/>
      <c r="ACQ54" s="146"/>
      <c r="ACR54" s="146"/>
      <c r="ACS54" s="146"/>
      <c r="ACT54" s="146"/>
      <c r="ACU54" s="146"/>
      <c r="ACV54" s="146"/>
      <c r="ACW54" s="146"/>
      <c r="ACX54" s="146"/>
      <c r="ACY54" s="146"/>
      <c r="ACZ54" s="146"/>
      <c r="ADA54" s="146"/>
      <c r="ADB54" s="146"/>
      <c r="ADC54" s="146"/>
      <c r="ADD54" s="146"/>
      <c r="ADE54" s="146"/>
      <c r="ADF54" s="146"/>
      <c r="ADG54" s="146"/>
      <c r="ADH54" s="146"/>
      <c r="ADI54" s="146"/>
      <c r="ADJ54" s="146"/>
      <c r="ADK54" s="146"/>
      <c r="ADL54" s="146"/>
      <c r="ADM54" s="146"/>
      <c r="ADN54" s="146"/>
      <c r="ADO54" s="146"/>
      <c r="ADP54" s="146"/>
      <c r="ADQ54" s="146"/>
      <c r="ADR54" s="146"/>
      <c r="ADS54" s="146"/>
      <c r="ADT54" s="146"/>
      <c r="ADU54" s="146"/>
      <c r="ADV54" s="146"/>
      <c r="ADW54" s="146"/>
      <c r="ADX54" s="146"/>
      <c r="ADY54" s="146"/>
      <c r="ADZ54" s="146"/>
      <c r="AEA54" s="146"/>
      <c r="AEB54" s="146"/>
      <c r="AEC54" s="146"/>
      <c r="AED54" s="146"/>
      <c r="AEE54" s="146"/>
      <c r="AEF54" s="146"/>
      <c r="AEG54" s="146"/>
      <c r="AEH54" s="146"/>
      <c r="AEI54" s="146"/>
      <c r="AEJ54" s="146"/>
      <c r="AEK54" s="146"/>
      <c r="AEL54" s="146"/>
      <c r="AEM54" s="146"/>
      <c r="AEN54" s="146"/>
      <c r="AEO54" s="146"/>
      <c r="AEP54" s="146"/>
      <c r="AEQ54" s="146"/>
      <c r="AER54" s="146"/>
      <c r="AES54" s="146"/>
      <c r="AET54" s="146"/>
      <c r="AEU54" s="146"/>
      <c r="AEV54" s="146"/>
      <c r="AEW54" s="146"/>
      <c r="AEX54" s="146"/>
      <c r="AEY54" s="146"/>
      <c r="AEZ54" s="146"/>
      <c r="AFA54" s="146"/>
      <c r="AFB54" s="146"/>
      <c r="AFC54" s="146"/>
      <c r="AFD54" s="146"/>
      <c r="AFE54" s="146"/>
      <c r="AFF54" s="146"/>
      <c r="AFG54" s="146"/>
      <c r="AFH54" s="146"/>
      <c r="AFI54" s="146"/>
      <c r="AFJ54" s="146"/>
      <c r="AFK54" s="146"/>
      <c r="AFL54" s="146"/>
      <c r="AFM54" s="146"/>
      <c r="AFN54" s="146"/>
      <c r="AFO54" s="146"/>
      <c r="AFP54" s="146"/>
      <c r="AFQ54" s="146"/>
      <c r="AFR54" s="146"/>
      <c r="AFS54" s="146"/>
      <c r="AFT54" s="146"/>
      <c r="AFU54" s="146"/>
      <c r="AFV54" s="146"/>
      <c r="AFW54" s="146"/>
      <c r="AFX54" s="146"/>
      <c r="AFY54" s="146"/>
      <c r="AFZ54" s="146"/>
      <c r="AGA54" s="146"/>
      <c r="AGB54" s="146"/>
      <c r="AGC54" s="146"/>
      <c r="AGD54" s="146"/>
      <c r="AGE54" s="146"/>
      <c r="AGF54" s="146"/>
      <c r="AGG54" s="146"/>
      <c r="AGH54" s="146"/>
      <c r="AGI54" s="146"/>
      <c r="AGJ54" s="146"/>
      <c r="AGK54" s="146"/>
      <c r="AGL54" s="146"/>
      <c r="AGM54" s="146"/>
      <c r="AGN54" s="146"/>
      <c r="AGO54" s="146"/>
      <c r="AGP54" s="146"/>
      <c r="AGQ54" s="146"/>
      <c r="AGR54" s="146"/>
      <c r="AGS54" s="146"/>
      <c r="AGT54" s="146"/>
      <c r="AGU54" s="146"/>
      <c r="AGV54" s="146"/>
      <c r="AGW54" s="146"/>
      <c r="AGX54" s="146"/>
      <c r="AGY54" s="146"/>
      <c r="AGZ54" s="146"/>
      <c r="AHA54" s="146"/>
      <c r="AHB54" s="146"/>
      <c r="AHC54" s="146"/>
      <c r="AHD54" s="146"/>
      <c r="AHE54" s="146"/>
      <c r="AHF54" s="146"/>
      <c r="AHG54" s="146"/>
      <c r="AHH54" s="146"/>
      <c r="AHI54" s="146"/>
      <c r="AHJ54" s="146"/>
      <c r="AHK54" s="146"/>
      <c r="AHL54" s="146"/>
      <c r="AHM54" s="146"/>
      <c r="AHN54" s="146"/>
      <c r="AHO54" s="146"/>
      <c r="AHP54" s="146"/>
      <c r="AHQ54" s="146"/>
      <c r="AHR54" s="146"/>
      <c r="AHS54" s="146"/>
      <c r="AHT54" s="146"/>
      <c r="AHU54" s="146"/>
      <c r="AHV54" s="146"/>
      <c r="AHW54" s="146"/>
      <c r="AHX54" s="146"/>
      <c r="AHY54" s="146"/>
      <c r="AHZ54" s="146"/>
      <c r="AIA54" s="146"/>
      <c r="AIB54" s="146"/>
      <c r="AIC54" s="146"/>
      <c r="AID54" s="146"/>
      <c r="AIE54" s="146"/>
      <c r="AIF54" s="146"/>
      <c r="AIG54" s="146"/>
      <c r="AIH54" s="146"/>
      <c r="AII54" s="146"/>
      <c r="AIJ54" s="146"/>
      <c r="AIK54" s="146"/>
      <c r="AIL54" s="146"/>
      <c r="AIM54" s="146"/>
      <c r="AIN54" s="146"/>
      <c r="AIO54" s="146"/>
      <c r="AIP54" s="146"/>
      <c r="AIQ54" s="146"/>
      <c r="AIR54" s="146"/>
      <c r="AIS54" s="146"/>
      <c r="AIT54" s="146"/>
      <c r="AIU54" s="146"/>
      <c r="AIV54" s="146"/>
      <c r="AIW54" s="146"/>
      <c r="AIX54" s="146"/>
      <c r="AIY54" s="146"/>
      <c r="AIZ54" s="146"/>
      <c r="AJA54" s="146"/>
      <c r="AJB54" s="146"/>
      <c r="AJC54" s="146"/>
      <c r="AJD54" s="146"/>
      <c r="AJE54" s="146"/>
      <c r="AJF54" s="146"/>
      <c r="AJG54" s="146"/>
      <c r="AJH54" s="146"/>
      <c r="AJI54" s="146"/>
      <c r="AJJ54" s="146"/>
      <c r="AJK54" s="146"/>
      <c r="AJL54" s="146"/>
      <c r="AJM54" s="146"/>
      <c r="AJN54" s="146"/>
      <c r="AJO54" s="146"/>
      <c r="AJP54" s="146"/>
      <c r="AJQ54" s="146"/>
      <c r="AJR54" s="146"/>
      <c r="AJS54" s="146"/>
      <c r="AJT54" s="146"/>
      <c r="AJU54" s="146"/>
      <c r="AJV54" s="146"/>
      <c r="AJW54" s="146"/>
      <c r="AJX54" s="146"/>
      <c r="AJY54" s="146"/>
      <c r="AJZ54" s="146"/>
      <c r="AKA54" s="146"/>
      <c r="AKB54" s="146"/>
      <c r="AKC54" s="146"/>
      <c r="AKD54" s="146"/>
      <c r="AKE54" s="146"/>
      <c r="AKF54" s="146"/>
      <c r="AKG54" s="146"/>
      <c r="AKH54" s="146"/>
      <c r="AKI54" s="146"/>
      <c r="AKJ54" s="146"/>
      <c r="AKK54" s="146"/>
      <c r="AKL54" s="146"/>
      <c r="AKM54" s="146"/>
      <c r="AKN54" s="146"/>
      <c r="AKO54" s="146"/>
      <c r="AKP54" s="146"/>
      <c r="AKQ54" s="146"/>
      <c r="AKR54" s="146"/>
      <c r="AKS54" s="146"/>
      <c r="AKT54" s="146"/>
      <c r="AKU54" s="146"/>
      <c r="AKV54" s="146"/>
      <c r="AKW54" s="146"/>
      <c r="AKX54" s="146"/>
      <c r="AKY54" s="146"/>
      <c r="AKZ54" s="146"/>
      <c r="ALA54" s="146"/>
      <c r="ALB54" s="146"/>
      <c r="ALC54" s="146"/>
      <c r="ALD54" s="146"/>
      <c r="ALE54" s="146"/>
      <c r="ALF54" s="146"/>
      <c r="ALG54" s="146"/>
      <c r="ALH54" s="146"/>
      <c r="ALI54" s="146"/>
      <c r="ALJ54" s="146"/>
      <c r="ALK54" s="146"/>
      <c r="ALL54" s="146"/>
      <c r="ALM54" s="146"/>
      <c r="ALN54" s="146"/>
      <c r="ALO54" s="146"/>
      <c r="ALP54" s="146"/>
      <c r="ALQ54" s="146"/>
      <c r="ALR54" s="146"/>
      <c r="ALS54" s="146"/>
      <c r="ALT54" s="146"/>
      <c r="ALU54" s="146"/>
      <c r="ALV54" s="146"/>
      <c r="ALW54" s="146"/>
      <c r="ALX54" s="146"/>
      <c r="ALY54" s="146"/>
      <c r="ALZ54" s="146"/>
      <c r="AMA54" s="146"/>
      <c r="AMB54" s="146"/>
      <c r="AMC54" s="146"/>
      <c r="AMD54" s="146"/>
      <c r="AME54" s="146"/>
      <c r="AMF54" s="146"/>
      <c r="AMG54" s="146"/>
      <c r="AMH54" s="146"/>
      <c r="AMI54" s="146"/>
      <c r="AMJ54" s="146"/>
      <c r="AMK54" s="146"/>
      <c r="AML54" s="146"/>
      <c r="AMM54" s="146"/>
      <c r="AMN54" s="146"/>
      <c r="AMO54" s="146"/>
      <c r="AMP54" s="146"/>
      <c r="AMQ54" s="146"/>
      <c r="AMR54" s="146"/>
      <c r="AMS54" s="146"/>
      <c r="AMT54" s="146"/>
      <c r="AMU54" s="146"/>
      <c r="AMV54" s="146"/>
      <c r="AMW54" s="146"/>
      <c r="AMX54" s="146"/>
      <c r="AMY54" s="146"/>
      <c r="AMZ54" s="146"/>
      <c r="ANA54" s="146"/>
      <c r="ANB54" s="146"/>
      <c r="ANC54" s="146"/>
      <c r="AND54" s="146"/>
      <c r="ANE54" s="146"/>
      <c r="ANF54" s="146"/>
      <c r="ANG54" s="146"/>
      <c r="ANH54" s="146"/>
      <c r="ANI54" s="146"/>
      <c r="ANJ54" s="146"/>
      <c r="ANK54" s="146"/>
      <c r="ANL54" s="146"/>
      <c r="ANM54" s="146"/>
      <c r="ANN54" s="146"/>
      <c r="ANO54" s="146"/>
      <c r="ANP54" s="146"/>
      <c r="ANQ54" s="146"/>
      <c r="ANR54" s="146"/>
      <c r="ANS54" s="146"/>
      <c r="ANT54" s="146"/>
      <c r="ANU54" s="146"/>
      <c r="ANV54" s="146"/>
      <c r="ANW54" s="146"/>
      <c r="ANX54" s="146"/>
      <c r="ANY54" s="146"/>
      <c r="ANZ54" s="146"/>
      <c r="AOA54" s="146"/>
      <c r="AOB54" s="146"/>
      <c r="AOC54" s="146"/>
      <c r="AOD54" s="146"/>
      <c r="AOE54" s="146"/>
      <c r="AOF54" s="146"/>
      <c r="AOG54" s="146"/>
      <c r="AOH54" s="146"/>
      <c r="AOI54" s="146"/>
      <c r="AOJ54" s="146"/>
      <c r="AOK54" s="146"/>
      <c r="AOL54" s="146"/>
      <c r="AOM54" s="146"/>
      <c r="AON54" s="146"/>
      <c r="AOO54" s="146"/>
      <c r="AOP54" s="146"/>
      <c r="AOQ54" s="146"/>
      <c r="AOR54" s="146"/>
      <c r="AOS54" s="146"/>
      <c r="AOT54" s="146"/>
      <c r="AOU54" s="146"/>
      <c r="AOV54" s="146"/>
      <c r="AOW54" s="146"/>
      <c r="AOX54" s="146"/>
      <c r="AOY54" s="146"/>
      <c r="AOZ54" s="146"/>
      <c r="APA54" s="146"/>
      <c r="APB54" s="146"/>
      <c r="APC54" s="146"/>
      <c r="APD54" s="146"/>
      <c r="APE54" s="146"/>
      <c r="APF54" s="146"/>
      <c r="APG54" s="146"/>
      <c r="APH54" s="146"/>
      <c r="API54" s="146"/>
      <c r="APJ54" s="146"/>
      <c r="APK54" s="146"/>
      <c r="APL54" s="146"/>
      <c r="APM54" s="146"/>
      <c r="APN54" s="146"/>
      <c r="APO54" s="146"/>
      <c r="APP54" s="146"/>
      <c r="APQ54" s="146"/>
      <c r="APR54" s="146"/>
      <c r="APS54" s="146"/>
      <c r="APT54" s="146"/>
      <c r="APU54" s="146"/>
      <c r="APV54" s="146"/>
      <c r="APW54" s="146"/>
      <c r="APX54" s="146"/>
      <c r="APY54" s="146"/>
      <c r="APZ54" s="146"/>
      <c r="AQA54" s="146"/>
      <c r="AQB54" s="146"/>
      <c r="AQC54" s="146"/>
      <c r="AQD54" s="146"/>
      <c r="AQE54" s="146"/>
      <c r="AQF54" s="146"/>
      <c r="AQG54" s="146"/>
      <c r="AQH54" s="146"/>
      <c r="AQI54" s="146"/>
      <c r="AQJ54" s="146"/>
      <c r="AQK54" s="146"/>
      <c r="AQL54" s="146"/>
      <c r="AQM54" s="146"/>
      <c r="AQN54" s="146"/>
      <c r="AQO54" s="146"/>
      <c r="AQP54" s="146"/>
      <c r="AQQ54" s="146"/>
      <c r="AQR54" s="146"/>
      <c r="AQS54" s="146"/>
      <c r="AQT54" s="146"/>
      <c r="AQU54" s="146"/>
      <c r="AQV54" s="146"/>
      <c r="AQW54" s="146"/>
      <c r="AQX54" s="146"/>
      <c r="AQY54" s="146"/>
      <c r="AQZ54" s="146"/>
      <c r="ARA54" s="146"/>
      <c r="ARB54" s="146"/>
      <c r="ARC54" s="146"/>
      <c r="ARD54" s="146"/>
      <c r="ARE54" s="146"/>
      <c r="ARF54" s="146"/>
      <c r="ARG54" s="146"/>
      <c r="ARH54" s="146"/>
      <c r="ARI54" s="146"/>
      <c r="ARJ54" s="146"/>
      <c r="ARK54" s="146"/>
      <c r="ARL54" s="146"/>
      <c r="ARM54" s="146"/>
      <c r="ARN54" s="146"/>
      <c r="ARO54" s="146"/>
      <c r="ARP54" s="146"/>
      <c r="ARQ54" s="146"/>
      <c r="ARR54" s="146"/>
      <c r="ARS54" s="146"/>
      <c r="ART54" s="146"/>
      <c r="ARU54" s="146"/>
      <c r="ARV54" s="146"/>
      <c r="ARW54" s="146"/>
      <c r="ARX54" s="146"/>
      <c r="ARY54" s="146"/>
      <c r="ARZ54" s="146"/>
      <c r="ASA54" s="146"/>
      <c r="ASB54" s="146"/>
      <c r="ASC54" s="146"/>
      <c r="ASD54" s="146"/>
      <c r="ASE54" s="146"/>
      <c r="ASF54" s="146"/>
      <c r="ASG54" s="146"/>
      <c r="ASH54" s="146"/>
      <c r="ASI54" s="146"/>
      <c r="ASJ54" s="146"/>
      <c r="ASK54" s="146"/>
      <c r="ASL54" s="146"/>
      <c r="ASM54" s="146"/>
      <c r="ASN54" s="146"/>
      <c r="ASO54" s="146"/>
      <c r="ASP54" s="146"/>
      <c r="ASQ54" s="146"/>
      <c r="ASR54" s="146"/>
      <c r="ASS54" s="146"/>
      <c r="AST54" s="146"/>
      <c r="ASU54" s="146"/>
      <c r="ASV54" s="146"/>
      <c r="ASW54" s="146"/>
      <c r="ASX54" s="146"/>
      <c r="ASY54" s="146"/>
      <c r="ASZ54" s="146"/>
      <c r="ATA54" s="146"/>
      <c r="ATB54" s="146"/>
      <c r="ATC54" s="146"/>
      <c r="ATD54" s="146"/>
      <c r="ATE54" s="146"/>
      <c r="ATF54" s="146"/>
      <c r="ATG54" s="146"/>
      <c r="ATH54" s="146"/>
      <c r="ATI54" s="146"/>
      <c r="ATJ54" s="146"/>
      <c r="ATK54" s="146"/>
      <c r="ATL54" s="146"/>
      <c r="ATM54" s="146"/>
      <c r="ATN54" s="146"/>
      <c r="ATO54" s="146"/>
      <c r="ATP54" s="146"/>
      <c r="ATQ54" s="146"/>
      <c r="ATR54" s="146"/>
      <c r="ATS54" s="146"/>
      <c r="ATT54" s="146"/>
      <c r="ATU54" s="146"/>
      <c r="ATV54" s="146"/>
      <c r="ATW54" s="146"/>
      <c r="ATX54" s="146"/>
      <c r="ATY54" s="146"/>
      <c r="ATZ54" s="146"/>
      <c r="AUA54" s="146"/>
      <c r="AUB54" s="146"/>
      <c r="AUC54" s="146"/>
      <c r="AUD54" s="146"/>
      <c r="AUE54" s="146"/>
      <c r="AUF54" s="146"/>
      <c r="AUG54" s="146"/>
      <c r="AUH54" s="146"/>
      <c r="AUI54" s="146"/>
      <c r="AUJ54" s="146"/>
      <c r="AUK54" s="146"/>
      <c r="AUL54" s="146"/>
      <c r="AUM54" s="146"/>
      <c r="AUN54" s="146"/>
      <c r="AUO54" s="146"/>
      <c r="AUP54" s="146"/>
      <c r="AUQ54" s="146"/>
      <c r="AUR54" s="146"/>
      <c r="AUS54" s="146"/>
      <c r="AUT54" s="146"/>
      <c r="AUU54" s="146"/>
      <c r="AUV54" s="146"/>
      <c r="AUW54" s="146"/>
      <c r="AUX54" s="146"/>
      <c r="AUY54" s="146"/>
      <c r="AUZ54" s="146"/>
      <c r="AVA54" s="146"/>
      <c r="AVB54" s="146"/>
      <c r="AVC54" s="146"/>
      <c r="AVD54" s="146"/>
      <c r="AVE54" s="146"/>
      <c r="AVF54" s="146"/>
      <c r="AVG54" s="146"/>
      <c r="AVH54" s="146"/>
      <c r="AVI54" s="146"/>
      <c r="AVJ54" s="146"/>
      <c r="AVK54" s="146"/>
      <c r="AVL54" s="146"/>
      <c r="AVM54" s="146"/>
      <c r="AVN54" s="146"/>
      <c r="AVO54" s="146"/>
      <c r="AVP54" s="146"/>
      <c r="AVQ54" s="146"/>
      <c r="AVR54" s="146"/>
      <c r="AVS54" s="146"/>
      <c r="AVT54" s="146"/>
      <c r="AVU54" s="146"/>
      <c r="AVV54" s="146"/>
      <c r="AVW54" s="146"/>
      <c r="AVX54" s="146"/>
      <c r="AVY54" s="146"/>
      <c r="AVZ54" s="146"/>
      <c r="AWA54" s="146"/>
      <c r="AWB54" s="146"/>
      <c r="AWC54" s="146"/>
      <c r="AWD54" s="146"/>
      <c r="AWE54" s="146"/>
      <c r="AWF54" s="146"/>
      <c r="AWG54" s="146"/>
      <c r="AWH54" s="146"/>
      <c r="AWI54" s="146"/>
      <c r="AWJ54" s="146"/>
      <c r="AWK54" s="146"/>
      <c r="AWL54" s="146"/>
      <c r="AWM54" s="146"/>
      <c r="AWN54" s="146"/>
      <c r="AWO54" s="146"/>
      <c r="AWP54" s="146"/>
      <c r="AWQ54" s="146"/>
      <c r="AWR54" s="146"/>
      <c r="AWS54" s="146"/>
      <c r="AWT54" s="146"/>
      <c r="AWU54" s="146"/>
      <c r="AWV54" s="146"/>
      <c r="AWW54" s="146"/>
      <c r="AWX54" s="146"/>
      <c r="AWY54" s="146"/>
      <c r="AWZ54" s="146"/>
      <c r="AXA54" s="146"/>
      <c r="AXB54" s="146"/>
      <c r="AXC54" s="146"/>
      <c r="AXD54" s="146"/>
      <c r="AXE54" s="146"/>
      <c r="AXF54" s="146"/>
      <c r="AXG54" s="146"/>
      <c r="AXH54" s="146"/>
      <c r="AXI54" s="146"/>
      <c r="AXJ54" s="146"/>
      <c r="AXK54" s="146"/>
      <c r="AXL54" s="146"/>
      <c r="AXM54" s="146"/>
      <c r="AXN54" s="146"/>
      <c r="AXO54" s="146"/>
      <c r="AXP54" s="146"/>
      <c r="AXQ54" s="146"/>
      <c r="AXR54" s="146"/>
      <c r="AXS54" s="146"/>
      <c r="AXT54" s="146"/>
      <c r="AXU54" s="146"/>
      <c r="AXV54" s="146"/>
      <c r="AXW54" s="146"/>
      <c r="AXX54" s="146"/>
      <c r="AXY54" s="146"/>
      <c r="AXZ54" s="146"/>
      <c r="AYA54" s="146"/>
      <c r="AYB54" s="146"/>
      <c r="AYC54" s="146"/>
      <c r="AYD54" s="146"/>
      <c r="AYE54" s="146"/>
      <c r="AYF54" s="146"/>
      <c r="AYG54" s="146"/>
      <c r="AYH54" s="146"/>
      <c r="AYI54" s="146"/>
      <c r="AYJ54" s="146"/>
      <c r="AYK54" s="146"/>
      <c r="AYL54" s="146"/>
      <c r="AYM54" s="146"/>
      <c r="AYN54" s="146"/>
      <c r="AYO54" s="146"/>
      <c r="AYP54" s="146"/>
      <c r="AYQ54" s="146"/>
      <c r="AYR54" s="146"/>
      <c r="AYS54" s="146"/>
      <c r="AYT54" s="146"/>
      <c r="AYU54" s="146"/>
      <c r="AYV54" s="146"/>
      <c r="AYW54" s="146"/>
      <c r="AYX54" s="146"/>
      <c r="AYY54" s="146"/>
      <c r="AYZ54" s="146"/>
      <c r="AZA54" s="146"/>
      <c r="AZB54" s="146"/>
      <c r="AZC54" s="146"/>
      <c r="AZD54" s="146"/>
      <c r="AZE54" s="146"/>
      <c r="AZF54" s="146"/>
      <c r="AZG54" s="146"/>
      <c r="AZH54" s="146"/>
      <c r="AZI54" s="146"/>
      <c r="AZJ54" s="146"/>
      <c r="AZK54" s="146"/>
      <c r="AZL54" s="146"/>
      <c r="AZM54" s="146"/>
      <c r="AZN54" s="146"/>
      <c r="AZO54" s="146"/>
      <c r="AZP54" s="146"/>
      <c r="AZQ54" s="146"/>
      <c r="AZR54" s="146"/>
      <c r="AZS54" s="146"/>
      <c r="AZT54" s="146"/>
      <c r="AZU54" s="146"/>
      <c r="AZV54" s="146"/>
      <c r="AZW54" s="146"/>
      <c r="AZX54" s="146"/>
      <c r="AZY54" s="146"/>
      <c r="AZZ54" s="146"/>
      <c r="BAA54" s="146"/>
      <c r="BAB54" s="146"/>
      <c r="BAC54" s="146"/>
      <c r="BAD54" s="146"/>
      <c r="BAE54" s="146"/>
      <c r="BAF54" s="146"/>
      <c r="BAG54" s="146"/>
      <c r="BAH54" s="146"/>
      <c r="BAI54" s="146"/>
      <c r="BAJ54" s="146"/>
      <c r="BAK54" s="146"/>
      <c r="BAL54" s="146"/>
      <c r="BAM54" s="146"/>
      <c r="BAN54" s="146"/>
      <c r="BAO54" s="146"/>
      <c r="BAP54" s="146"/>
      <c r="BAQ54" s="146"/>
      <c r="BAR54" s="146"/>
      <c r="BAS54" s="146"/>
      <c r="BAT54" s="146"/>
      <c r="BAU54" s="146"/>
      <c r="BAV54" s="146"/>
      <c r="BAW54" s="146"/>
      <c r="BAX54" s="146"/>
      <c r="BAY54" s="146"/>
      <c r="BAZ54" s="146"/>
      <c r="BBA54" s="146"/>
      <c r="BBB54" s="146"/>
      <c r="BBC54" s="146"/>
      <c r="BBD54" s="146"/>
      <c r="BBE54" s="146"/>
      <c r="BBF54" s="146"/>
      <c r="BBG54" s="146"/>
      <c r="BBH54" s="146"/>
      <c r="BBI54" s="146"/>
      <c r="BBJ54" s="146"/>
      <c r="BBK54" s="146"/>
      <c r="BBL54" s="146"/>
      <c r="BBM54" s="146"/>
      <c r="BBN54" s="146"/>
      <c r="BBO54" s="146"/>
      <c r="BBP54" s="146"/>
      <c r="BBQ54" s="146"/>
      <c r="BBR54" s="146"/>
      <c r="BBS54" s="146"/>
      <c r="BBT54" s="146"/>
      <c r="BBU54" s="146"/>
      <c r="BBV54" s="146"/>
      <c r="BBW54" s="146"/>
      <c r="BBX54" s="146"/>
      <c r="BBY54" s="146"/>
      <c r="BBZ54" s="146"/>
      <c r="BCA54" s="146"/>
      <c r="BCB54" s="146"/>
      <c r="BCC54" s="146"/>
      <c r="BCD54" s="146"/>
      <c r="BCE54" s="146"/>
      <c r="BCF54" s="146"/>
      <c r="BCG54" s="146"/>
      <c r="BCH54" s="146"/>
      <c r="BCI54" s="146"/>
      <c r="BCJ54" s="146"/>
      <c r="BCK54" s="146"/>
      <c r="BCL54" s="146"/>
      <c r="BCM54" s="146"/>
      <c r="BCN54" s="146"/>
      <c r="BCO54" s="146"/>
      <c r="BCP54" s="146"/>
      <c r="BCQ54" s="146"/>
      <c r="BCR54" s="146"/>
      <c r="BCS54" s="146"/>
      <c r="BCT54" s="146"/>
      <c r="BCU54" s="146"/>
      <c r="BCV54" s="146"/>
      <c r="BCW54" s="146"/>
      <c r="BCX54" s="146"/>
      <c r="BCY54" s="146"/>
      <c r="BCZ54" s="146"/>
      <c r="BDA54" s="146"/>
      <c r="BDB54" s="146"/>
      <c r="BDC54" s="146"/>
      <c r="BDD54" s="146"/>
      <c r="BDE54" s="146"/>
      <c r="BDF54" s="146"/>
      <c r="BDG54" s="146"/>
      <c r="BDH54" s="146"/>
      <c r="BDI54" s="146"/>
      <c r="BDJ54" s="146"/>
      <c r="BDK54" s="146"/>
      <c r="BDL54" s="146"/>
      <c r="BDM54" s="146"/>
      <c r="BDN54" s="146"/>
      <c r="BDO54" s="146"/>
      <c r="BDP54" s="146"/>
      <c r="BDQ54" s="146"/>
      <c r="BDR54" s="146"/>
      <c r="BDS54" s="146"/>
      <c r="BDT54" s="146"/>
      <c r="BDU54" s="146"/>
      <c r="BDV54" s="146"/>
      <c r="BDW54" s="146"/>
      <c r="BDX54" s="146"/>
      <c r="BDY54" s="146"/>
      <c r="BDZ54" s="146"/>
      <c r="BEA54" s="146"/>
      <c r="BEB54" s="146"/>
      <c r="BEC54" s="146"/>
      <c r="BED54" s="146"/>
      <c r="BEE54" s="146"/>
      <c r="BEF54" s="146"/>
      <c r="BEG54" s="146"/>
      <c r="BEH54" s="146"/>
      <c r="BEI54" s="146"/>
      <c r="BEJ54" s="146"/>
      <c r="BEK54" s="146"/>
      <c r="BEL54" s="146"/>
      <c r="BEM54" s="146"/>
      <c r="BEN54" s="146"/>
      <c r="BEO54" s="146"/>
      <c r="BEP54" s="146"/>
      <c r="BEQ54" s="146"/>
      <c r="BER54" s="146"/>
      <c r="BES54" s="146"/>
      <c r="BET54" s="146"/>
      <c r="BEU54" s="146"/>
      <c r="BEV54" s="146"/>
      <c r="BEW54" s="146"/>
      <c r="BEX54" s="146"/>
      <c r="BEY54" s="146"/>
      <c r="BEZ54" s="146"/>
      <c r="BFA54" s="146"/>
      <c r="BFB54" s="146"/>
      <c r="BFC54" s="146"/>
      <c r="BFD54" s="146"/>
      <c r="BFE54" s="146"/>
      <c r="BFF54" s="146"/>
      <c r="BFG54" s="146"/>
      <c r="BFH54" s="146"/>
      <c r="BFI54" s="146"/>
      <c r="BFJ54" s="146"/>
      <c r="BFK54" s="146"/>
      <c r="BFL54" s="146"/>
      <c r="BFM54" s="146"/>
      <c r="BFN54" s="146"/>
      <c r="BFO54" s="146"/>
      <c r="BFP54" s="146"/>
      <c r="BFQ54" s="146"/>
      <c r="BFR54" s="146"/>
      <c r="BFS54" s="146"/>
      <c r="BFT54" s="146"/>
      <c r="BFU54" s="146"/>
      <c r="BFV54" s="146"/>
      <c r="BFW54" s="146"/>
      <c r="BFX54" s="146"/>
      <c r="BFY54" s="146"/>
      <c r="BFZ54" s="146"/>
      <c r="BGA54" s="146"/>
      <c r="BGB54" s="146"/>
      <c r="BGC54" s="146"/>
      <c r="BGD54" s="146"/>
      <c r="BGE54" s="146"/>
      <c r="BGF54" s="146"/>
      <c r="BGG54" s="146"/>
      <c r="BGH54" s="146"/>
      <c r="BGI54" s="146"/>
      <c r="BGJ54" s="146"/>
      <c r="BGK54" s="146"/>
      <c r="BGL54" s="146"/>
      <c r="BGM54" s="146"/>
      <c r="BGN54" s="146"/>
      <c r="BGO54" s="146"/>
      <c r="BGP54" s="146"/>
      <c r="BGQ54" s="146"/>
      <c r="BGR54" s="146"/>
      <c r="BGS54" s="146"/>
      <c r="BGT54" s="146"/>
      <c r="BGU54" s="146"/>
      <c r="BGV54" s="146"/>
      <c r="BGW54" s="146"/>
      <c r="BGX54" s="146"/>
      <c r="BGY54" s="146"/>
      <c r="BGZ54" s="146"/>
      <c r="BHA54" s="146"/>
      <c r="BHB54" s="146"/>
      <c r="BHC54" s="146"/>
      <c r="BHD54" s="146"/>
      <c r="BHE54" s="146"/>
      <c r="BHF54" s="146"/>
      <c r="BHG54" s="146"/>
      <c r="BHH54" s="146"/>
      <c r="BHI54" s="146"/>
      <c r="BHJ54" s="146"/>
      <c r="BHK54" s="146"/>
      <c r="BHL54" s="146"/>
      <c r="BHM54" s="146"/>
      <c r="BHN54" s="146"/>
      <c r="BHO54" s="146"/>
      <c r="BHP54" s="146"/>
      <c r="BHQ54" s="146"/>
      <c r="BHR54" s="146"/>
      <c r="BHS54" s="146"/>
      <c r="BHT54" s="146"/>
      <c r="BHU54" s="146"/>
      <c r="BHV54" s="146"/>
      <c r="BHW54" s="146"/>
      <c r="BHX54" s="146"/>
      <c r="BHY54" s="146"/>
      <c r="BHZ54" s="146"/>
      <c r="BIA54" s="146"/>
      <c r="BIB54" s="146"/>
      <c r="BIC54" s="146"/>
      <c r="BID54" s="146"/>
      <c r="BIE54" s="146"/>
      <c r="BIF54" s="146"/>
      <c r="BIG54" s="146"/>
      <c r="BIH54" s="146"/>
      <c r="BII54" s="146"/>
      <c r="BIJ54" s="146"/>
      <c r="BIK54" s="146"/>
      <c r="BIL54" s="146"/>
      <c r="BIM54" s="146"/>
      <c r="BIN54" s="146"/>
      <c r="BIO54" s="146"/>
      <c r="BIP54" s="146"/>
      <c r="BIQ54" s="146"/>
      <c r="BIR54" s="146"/>
      <c r="BIS54" s="146"/>
      <c r="BIT54" s="146"/>
      <c r="BIU54" s="146"/>
      <c r="BIV54" s="146"/>
      <c r="BIW54" s="146"/>
      <c r="BIX54" s="146"/>
      <c r="BIY54" s="146"/>
      <c r="BIZ54" s="146"/>
      <c r="BJA54" s="146"/>
      <c r="BJB54" s="146"/>
      <c r="BJC54" s="146"/>
      <c r="BJD54" s="146"/>
      <c r="BJE54" s="146"/>
      <c r="BJF54" s="146"/>
      <c r="BJG54" s="146"/>
      <c r="BJH54" s="146"/>
      <c r="BJI54" s="146"/>
      <c r="BJJ54" s="146"/>
      <c r="BJK54" s="146"/>
      <c r="BJL54" s="146"/>
      <c r="BJM54" s="146"/>
      <c r="BJN54" s="146"/>
      <c r="BJO54" s="146"/>
      <c r="BJP54" s="146"/>
      <c r="BJQ54" s="146"/>
      <c r="BJR54" s="146"/>
      <c r="BJS54" s="146"/>
      <c r="BJT54" s="146"/>
      <c r="BJU54" s="146"/>
      <c r="BJV54" s="146"/>
      <c r="BJW54" s="146"/>
      <c r="BJX54" s="146"/>
      <c r="BJY54" s="146"/>
      <c r="BJZ54" s="146"/>
      <c r="BKA54" s="146"/>
      <c r="BKB54" s="146"/>
      <c r="BKC54" s="146"/>
      <c r="BKD54" s="146"/>
      <c r="BKE54" s="146"/>
      <c r="BKF54" s="146"/>
      <c r="BKG54" s="146"/>
      <c r="BKH54" s="146"/>
      <c r="BKI54" s="146"/>
      <c r="BKJ54" s="146"/>
      <c r="BKK54" s="146"/>
      <c r="BKL54" s="146"/>
      <c r="BKM54" s="146"/>
      <c r="BKN54" s="146"/>
      <c r="BKO54" s="146"/>
      <c r="BKP54" s="146"/>
      <c r="BKQ54" s="146"/>
      <c r="BKR54" s="146"/>
      <c r="BKS54" s="146"/>
      <c r="BKT54" s="146"/>
      <c r="BKU54" s="146"/>
      <c r="BKV54" s="146"/>
      <c r="BKW54" s="146"/>
      <c r="BKX54" s="146"/>
      <c r="BKY54" s="146"/>
      <c r="BKZ54" s="146"/>
      <c r="BLA54" s="146"/>
      <c r="BLB54" s="146"/>
      <c r="BLC54" s="146"/>
      <c r="BLD54" s="146"/>
      <c r="BLE54" s="146"/>
      <c r="BLF54" s="146"/>
      <c r="BLG54" s="146"/>
      <c r="BLH54" s="146"/>
      <c r="BLI54" s="146"/>
      <c r="BLJ54" s="146"/>
      <c r="BLK54" s="146"/>
      <c r="BLL54" s="146"/>
      <c r="BLM54" s="146"/>
      <c r="BLN54" s="146"/>
      <c r="BLO54" s="146"/>
      <c r="BLP54" s="146"/>
      <c r="BLQ54" s="146"/>
      <c r="BLR54" s="146"/>
      <c r="BLS54" s="146"/>
      <c r="BLT54" s="146"/>
      <c r="BLU54" s="146"/>
      <c r="BLV54" s="146"/>
      <c r="BLW54" s="146"/>
      <c r="BLX54" s="146"/>
      <c r="BLY54" s="146"/>
      <c r="BLZ54" s="146"/>
      <c r="BMA54" s="146"/>
      <c r="BMB54" s="146"/>
      <c r="BMC54" s="146"/>
      <c r="BMD54" s="146"/>
      <c r="BME54" s="146"/>
      <c r="BMF54" s="146"/>
      <c r="BMG54" s="146"/>
      <c r="BMH54" s="146"/>
      <c r="BMI54" s="146"/>
      <c r="BMJ54" s="146"/>
      <c r="BMK54" s="146"/>
      <c r="BML54" s="146"/>
      <c r="BMM54" s="146"/>
      <c r="BMN54" s="146"/>
      <c r="BMO54" s="146"/>
      <c r="BMP54" s="146"/>
      <c r="BMQ54" s="146"/>
      <c r="BMR54" s="146"/>
      <c r="BMS54" s="146"/>
      <c r="BMT54" s="146"/>
      <c r="BMU54" s="146"/>
      <c r="BMV54" s="146"/>
      <c r="BMW54" s="146"/>
      <c r="BMX54" s="146"/>
      <c r="BMY54" s="146"/>
      <c r="BMZ54" s="146"/>
      <c r="BNA54" s="146"/>
      <c r="BNB54" s="146"/>
      <c r="BNC54" s="146"/>
      <c r="BND54" s="146"/>
      <c r="BNE54" s="146"/>
      <c r="BNF54" s="146"/>
      <c r="BNG54" s="146"/>
      <c r="BNH54" s="146"/>
      <c r="BNI54" s="146"/>
      <c r="BNJ54" s="146"/>
      <c r="BNK54" s="146"/>
      <c r="BNL54" s="146"/>
      <c r="BNM54" s="146"/>
      <c r="BNN54" s="146"/>
      <c r="BNO54" s="146"/>
      <c r="BNP54" s="146"/>
      <c r="BNQ54" s="146"/>
      <c r="BNR54" s="146"/>
      <c r="BNS54" s="146"/>
      <c r="BNT54" s="146"/>
      <c r="BNU54" s="146"/>
      <c r="BNV54" s="146"/>
      <c r="BNW54" s="146"/>
      <c r="BNX54" s="146"/>
      <c r="BNY54" s="146"/>
      <c r="BNZ54" s="146"/>
      <c r="BOA54" s="146"/>
      <c r="BOB54" s="146"/>
      <c r="BOC54" s="146"/>
      <c r="BOD54" s="146"/>
      <c r="BOE54" s="146"/>
      <c r="BOF54" s="146"/>
      <c r="BOG54" s="146"/>
      <c r="BOH54" s="146"/>
      <c r="BOI54" s="146"/>
      <c r="BOJ54" s="146"/>
      <c r="BOK54" s="146"/>
      <c r="BOL54" s="146"/>
      <c r="BOM54" s="146"/>
      <c r="BON54" s="146"/>
      <c r="BOO54" s="146"/>
      <c r="BOP54" s="146"/>
      <c r="BOQ54" s="146"/>
      <c r="BOR54" s="146"/>
      <c r="BOS54" s="146"/>
      <c r="BOT54" s="146"/>
      <c r="BOU54" s="146"/>
      <c r="BOV54" s="146"/>
      <c r="BOW54" s="146"/>
      <c r="BOX54" s="146"/>
      <c r="BOY54" s="146"/>
      <c r="BOZ54" s="146"/>
      <c r="BPA54" s="146"/>
      <c r="BPB54" s="146"/>
      <c r="BPC54" s="146"/>
      <c r="BPD54" s="146"/>
      <c r="BPE54" s="146"/>
      <c r="BPF54" s="146"/>
      <c r="BPG54" s="146"/>
      <c r="BPH54" s="146"/>
      <c r="BPI54" s="146"/>
      <c r="BPJ54" s="146"/>
      <c r="BPK54" s="146"/>
      <c r="BPL54" s="146"/>
      <c r="BPM54" s="146"/>
      <c r="BPN54" s="146"/>
      <c r="BPO54" s="146"/>
      <c r="BPP54" s="146"/>
      <c r="BPQ54" s="146"/>
      <c r="BPR54" s="146"/>
      <c r="BPS54" s="146"/>
      <c r="BPT54" s="146"/>
      <c r="BPU54" s="146"/>
      <c r="BPV54" s="146"/>
      <c r="BPW54" s="146"/>
      <c r="BPX54" s="146"/>
      <c r="BPY54" s="146"/>
      <c r="BPZ54" s="146"/>
      <c r="BQA54" s="146"/>
      <c r="BQB54" s="146"/>
      <c r="BQC54" s="146"/>
      <c r="BQD54" s="146"/>
      <c r="BQE54" s="146"/>
      <c r="BQF54" s="146"/>
      <c r="BQG54" s="146"/>
      <c r="BQH54" s="146"/>
      <c r="BQI54" s="146"/>
      <c r="BQJ54" s="146"/>
      <c r="BQK54" s="146"/>
      <c r="BQL54" s="146"/>
      <c r="BQM54" s="146"/>
      <c r="BQN54" s="146"/>
      <c r="BQO54" s="146"/>
      <c r="BQP54" s="146"/>
      <c r="BQQ54" s="146"/>
      <c r="BQR54" s="146"/>
      <c r="BQS54" s="146"/>
      <c r="BQT54" s="146"/>
      <c r="BQU54" s="146"/>
      <c r="BQV54" s="146"/>
      <c r="BQW54" s="146"/>
      <c r="BQX54" s="146"/>
      <c r="BQY54" s="146"/>
      <c r="BQZ54" s="146"/>
      <c r="BRA54" s="146"/>
      <c r="BRB54" s="146"/>
      <c r="BRC54" s="146"/>
      <c r="BRD54" s="146"/>
      <c r="BRE54" s="146"/>
      <c r="BRF54" s="146"/>
      <c r="BRG54" s="146"/>
      <c r="BRH54" s="146"/>
      <c r="BRI54" s="146"/>
      <c r="BRJ54" s="146"/>
      <c r="BRK54" s="146"/>
      <c r="BRL54" s="146"/>
      <c r="BRM54" s="146"/>
      <c r="BRN54" s="146"/>
      <c r="BRO54" s="146"/>
      <c r="BRP54" s="146"/>
      <c r="BRQ54" s="146"/>
      <c r="BRR54" s="146"/>
      <c r="BRS54" s="146"/>
      <c r="BRT54" s="146"/>
      <c r="BRU54" s="146"/>
      <c r="BRV54" s="146"/>
      <c r="BRW54" s="146"/>
      <c r="BRX54" s="146"/>
      <c r="BRY54" s="146"/>
      <c r="BRZ54" s="146"/>
      <c r="BSA54" s="146"/>
      <c r="BSB54" s="146"/>
      <c r="BSC54" s="146"/>
      <c r="BSD54" s="146"/>
      <c r="BSE54" s="146"/>
      <c r="BSF54" s="146"/>
      <c r="BSG54" s="146"/>
      <c r="BSH54" s="146"/>
      <c r="BSI54" s="146"/>
      <c r="BSJ54" s="146"/>
      <c r="BSK54" s="146"/>
      <c r="BSL54" s="146"/>
      <c r="BSM54" s="146"/>
      <c r="BSN54" s="146"/>
      <c r="BSO54" s="146"/>
      <c r="BSP54" s="146"/>
      <c r="BSQ54" s="146"/>
      <c r="BSR54" s="146"/>
      <c r="BSS54" s="146"/>
      <c r="BST54" s="146"/>
      <c r="BSU54" s="146"/>
      <c r="BSV54" s="146"/>
      <c r="BSW54" s="146"/>
      <c r="BSX54" s="146"/>
      <c r="BSY54" s="146"/>
      <c r="BSZ54" s="146"/>
      <c r="BTA54" s="146"/>
      <c r="BTB54" s="146"/>
      <c r="BTC54" s="146"/>
      <c r="BTD54" s="146"/>
      <c r="BTE54" s="146"/>
      <c r="BTF54" s="146"/>
      <c r="BTG54" s="146"/>
      <c r="BTH54" s="146"/>
      <c r="BTI54" s="146"/>
      <c r="BTJ54" s="146"/>
      <c r="BTK54" s="146"/>
      <c r="BTL54" s="146"/>
      <c r="BTM54" s="146"/>
      <c r="BTN54" s="146"/>
      <c r="BTO54" s="146"/>
      <c r="BTP54" s="146"/>
      <c r="BTQ54" s="146"/>
      <c r="BTR54" s="146"/>
      <c r="BTS54" s="146"/>
      <c r="BTT54" s="146"/>
      <c r="BTU54" s="146"/>
      <c r="BTV54" s="146"/>
      <c r="BTW54" s="146"/>
      <c r="BTX54" s="146"/>
      <c r="BTY54" s="146"/>
      <c r="BTZ54" s="146"/>
      <c r="BUA54" s="146"/>
      <c r="BUB54" s="146"/>
      <c r="BUC54" s="146"/>
      <c r="BUD54" s="146"/>
      <c r="BUE54" s="146"/>
      <c r="BUF54" s="146"/>
      <c r="BUG54" s="146"/>
      <c r="BUH54" s="146"/>
      <c r="BUI54" s="146"/>
      <c r="BUJ54" s="146"/>
      <c r="BUK54" s="146"/>
      <c r="BUL54" s="146"/>
      <c r="BUM54" s="146"/>
      <c r="BUN54" s="146"/>
      <c r="BUO54" s="146"/>
      <c r="BUP54" s="146"/>
      <c r="BUQ54" s="146"/>
      <c r="BUR54" s="146"/>
      <c r="BUS54" s="146"/>
      <c r="BUT54" s="146"/>
      <c r="BUU54" s="146"/>
      <c r="BUV54" s="146"/>
      <c r="BUW54" s="146"/>
      <c r="BUX54" s="146"/>
      <c r="BUY54" s="146"/>
      <c r="BUZ54" s="146"/>
      <c r="BVA54" s="146"/>
      <c r="BVB54" s="146"/>
      <c r="BVC54" s="146"/>
      <c r="BVD54" s="146"/>
      <c r="BVE54" s="146"/>
      <c r="BVF54" s="146"/>
      <c r="BVG54" s="146"/>
      <c r="BVH54" s="146"/>
      <c r="BVI54" s="146"/>
      <c r="BVJ54" s="146"/>
      <c r="BVK54" s="146"/>
      <c r="BVL54" s="146"/>
      <c r="BVM54" s="146"/>
      <c r="BVN54" s="146"/>
      <c r="BVO54" s="146"/>
      <c r="BVP54" s="146"/>
      <c r="BVQ54" s="146"/>
      <c r="BVR54" s="146"/>
      <c r="BVS54" s="146"/>
      <c r="BVT54" s="146"/>
      <c r="BVU54" s="146"/>
      <c r="BVV54" s="146"/>
      <c r="BVW54" s="146"/>
      <c r="BVX54" s="146"/>
      <c r="BVY54" s="146"/>
      <c r="BVZ54" s="146"/>
      <c r="BWA54" s="146"/>
      <c r="BWB54" s="146"/>
      <c r="BWC54" s="146"/>
      <c r="BWD54" s="146"/>
      <c r="BWE54" s="146"/>
      <c r="BWF54" s="146"/>
      <c r="BWG54" s="146"/>
      <c r="BWH54" s="146"/>
      <c r="BWI54" s="146"/>
      <c r="BWJ54" s="146"/>
      <c r="BWK54" s="146"/>
      <c r="BWL54" s="146"/>
      <c r="BWM54" s="146"/>
      <c r="BWN54" s="146"/>
      <c r="BWO54" s="146"/>
      <c r="BWP54" s="146"/>
      <c r="BWQ54" s="146"/>
      <c r="BWR54" s="146"/>
      <c r="BWS54" s="146"/>
      <c r="BWT54" s="146"/>
      <c r="BWU54" s="146"/>
      <c r="BWV54" s="146"/>
      <c r="BWW54" s="146"/>
      <c r="BWX54" s="146"/>
      <c r="BWY54" s="146"/>
      <c r="BWZ54" s="146"/>
      <c r="BXA54" s="146"/>
      <c r="BXB54" s="146"/>
      <c r="BXC54" s="146"/>
      <c r="BXD54" s="146"/>
      <c r="BXE54" s="146"/>
      <c r="BXF54" s="146"/>
      <c r="BXG54" s="146"/>
      <c r="BXH54" s="146"/>
      <c r="BXI54" s="146"/>
      <c r="BXJ54" s="146"/>
      <c r="BXK54" s="146"/>
      <c r="BXL54" s="146"/>
      <c r="BXM54" s="146"/>
      <c r="BXN54" s="146"/>
      <c r="BXO54" s="146"/>
      <c r="BXP54" s="146"/>
      <c r="BXQ54" s="146"/>
      <c r="BXR54" s="146"/>
      <c r="BXS54" s="146"/>
      <c r="BXT54" s="146"/>
      <c r="BXU54" s="146"/>
      <c r="BXV54" s="146"/>
      <c r="BXW54" s="146"/>
      <c r="BXX54" s="146"/>
      <c r="BXY54" s="146"/>
      <c r="BXZ54" s="146"/>
      <c r="BYA54" s="146"/>
      <c r="BYB54" s="146"/>
      <c r="BYC54" s="146"/>
      <c r="BYD54" s="146"/>
      <c r="BYE54" s="146"/>
      <c r="BYF54" s="146"/>
      <c r="BYG54" s="146"/>
      <c r="BYH54" s="146"/>
      <c r="BYI54" s="146"/>
      <c r="BYJ54" s="146"/>
      <c r="BYK54" s="146"/>
      <c r="BYL54" s="146"/>
      <c r="BYM54" s="146"/>
      <c r="BYN54" s="146"/>
      <c r="BYO54" s="146"/>
      <c r="BYP54" s="146"/>
      <c r="BYQ54" s="146"/>
      <c r="BYR54" s="146"/>
      <c r="BYS54" s="146"/>
      <c r="BYT54" s="146"/>
      <c r="BYU54" s="146"/>
      <c r="BYV54" s="146"/>
      <c r="BYW54" s="146"/>
      <c r="BYX54" s="146"/>
      <c r="BYY54" s="146"/>
      <c r="BYZ54" s="146"/>
      <c r="BZA54" s="146"/>
      <c r="BZB54" s="146"/>
      <c r="BZC54" s="146"/>
      <c r="BZD54" s="146"/>
      <c r="BZE54" s="146"/>
      <c r="BZF54" s="146"/>
      <c r="BZG54" s="146"/>
      <c r="BZH54" s="146"/>
      <c r="BZI54" s="146"/>
      <c r="BZJ54" s="146"/>
      <c r="BZK54" s="146"/>
      <c r="BZL54" s="146"/>
      <c r="BZM54" s="146"/>
      <c r="BZN54" s="146"/>
      <c r="BZO54" s="146"/>
      <c r="BZP54" s="146"/>
      <c r="BZQ54" s="146"/>
      <c r="BZR54" s="146"/>
      <c r="BZS54" s="146"/>
      <c r="BZT54" s="146"/>
      <c r="BZU54" s="146"/>
      <c r="BZV54" s="146"/>
      <c r="BZW54" s="146"/>
      <c r="BZX54" s="146"/>
      <c r="BZY54" s="146"/>
      <c r="BZZ54" s="146"/>
      <c r="CAA54" s="146"/>
      <c r="CAB54" s="146"/>
      <c r="CAC54" s="146"/>
      <c r="CAD54" s="146"/>
      <c r="CAE54" s="146"/>
      <c r="CAF54" s="146"/>
      <c r="CAG54" s="146"/>
      <c r="CAH54" s="146"/>
      <c r="CAI54" s="146"/>
      <c r="CAJ54" s="146"/>
      <c r="CAK54" s="146"/>
      <c r="CAL54" s="146"/>
      <c r="CAM54" s="146"/>
      <c r="CAN54" s="146"/>
      <c r="CAO54" s="146"/>
      <c r="CAP54" s="146"/>
      <c r="CAQ54" s="146"/>
      <c r="CAR54" s="146"/>
      <c r="CAS54" s="146"/>
      <c r="CAT54" s="146"/>
      <c r="CAU54" s="146"/>
      <c r="CAV54" s="146"/>
      <c r="CAW54" s="146"/>
      <c r="CAX54" s="146"/>
      <c r="CAY54" s="146"/>
      <c r="CAZ54" s="146"/>
      <c r="CBA54" s="146"/>
      <c r="CBB54" s="146"/>
      <c r="CBC54" s="146"/>
      <c r="CBD54" s="146"/>
      <c r="CBE54" s="146"/>
      <c r="CBF54" s="146"/>
      <c r="CBG54" s="146"/>
      <c r="CBH54" s="146"/>
      <c r="CBI54" s="146"/>
      <c r="CBJ54" s="146"/>
      <c r="CBK54" s="146"/>
      <c r="CBL54" s="146"/>
      <c r="CBM54" s="146"/>
      <c r="CBN54" s="146"/>
      <c r="CBO54" s="146"/>
      <c r="CBP54" s="146"/>
      <c r="CBQ54" s="146"/>
      <c r="CBR54" s="146"/>
      <c r="CBS54" s="146"/>
      <c r="CBT54" s="146"/>
      <c r="CBU54" s="146"/>
      <c r="CBV54" s="146"/>
      <c r="CBW54" s="146"/>
      <c r="CBX54" s="146"/>
      <c r="CBY54" s="146"/>
      <c r="CBZ54" s="146"/>
      <c r="CCA54" s="146"/>
      <c r="CCB54" s="146"/>
      <c r="CCC54" s="146"/>
      <c r="CCD54" s="146"/>
      <c r="CCE54" s="146"/>
      <c r="CCF54" s="146"/>
      <c r="CCG54" s="146"/>
      <c r="CCH54" s="146"/>
      <c r="CCI54" s="146"/>
      <c r="CCJ54" s="146"/>
      <c r="CCK54" s="146"/>
      <c r="CCL54" s="146"/>
      <c r="CCM54" s="146"/>
      <c r="CCN54" s="146"/>
      <c r="CCO54" s="146"/>
      <c r="CCP54" s="146"/>
      <c r="CCQ54" s="146"/>
      <c r="CCR54" s="146"/>
      <c r="CCS54" s="146"/>
      <c r="CCT54" s="146"/>
      <c r="CCU54" s="146"/>
      <c r="CCV54" s="146"/>
      <c r="CCW54" s="146"/>
      <c r="CCX54" s="146"/>
      <c r="CCY54" s="146"/>
      <c r="CCZ54" s="146"/>
      <c r="CDA54" s="146"/>
      <c r="CDB54" s="146"/>
      <c r="CDC54" s="146"/>
      <c r="CDD54" s="146"/>
      <c r="CDE54" s="146"/>
      <c r="CDF54" s="146"/>
      <c r="CDG54" s="146"/>
      <c r="CDH54" s="146"/>
      <c r="CDI54" s="146"/>
      <c r="CDJ54" s="146"/>
      <c r="CDK54" s="146"/>
      <c r="CDL54" s="146"/>
      <c r="CDM54" s="146"/>
      <c r="CDN54" s="146"/>
      <c r="CDO54" s="146"/>
      <c r="CDP54" s="146"/>
      <c r="CDQ54" s="146"/>
      <c r="CDR54" s="146"/>
      <c r="CDS54" s="146"/>
      <c r="CDT54" s="146"/>
      <c r="CDU54" s="146"/>
      <c r="CDV54" s="146"/>
      <c r="CDW54" s="146"/>
      <c r="CDX54" s="146"/>
      <c r="CDY54" s="146"/>
      <c r="CDZ54" s="146"/>
      <c r="CEA54" s="146"/>
      <c r="CEB54" s="146"/>
      <c r="CEC54" s="146"/>
      <c r="CED54" s="146"/>
      <c r="CEE54" s="146"/>
      <c r="CEF54" s="146"/>
      <c r="CEG54" s="146"/>
      <c r="CEH54" s="146"/>
      <c r="CEI54" s="146"/>
      <c r="CEJ54" s="146"/>
      <c r="CEK54" s="146"/>
      <c r="CEL54" s="146"/>
      <c r="CEM54" s="146"/>
      <c r="CEN54" s="146"/>
      <c r="CEO54" s="146"/>
      <c r="CEP54" s="146"/>
      <c r="CEQ54" s="146"/>
      <c r="CER54" s="146"/>
      <c r="CES54" s="146"/>
      <c r="CET54" s="146"/>
      <c r="CEU54" s="146"/>
      <c r="CEV54" s="146"/>
      <c r="CEW54" s="146"/>
      <c r="CEX54" s="146"/>
      <c r="CEY54" s="146"/>
      <c r="CEZ54" s="146"/>
      <c r="CFA54" s="146"/>
      <c r="CFB54" s="146"/>
      <c r="CFC54" s="146"/>
      <c r="CFD54" s="146"/>
      <c r="CFE54" s="146"/>
      <c r="CFF54" s="146"/>
      <c r="CFG54" s="146"/>
      <c r="CFH54" s="146"/>
      <c r="CFI54" s="146"/>
      <c r="CFJ54" s="146"/>
      <c r="CFK54" s="146"/>
      <c r="CFL54" s="146"/>
      <c r="CFM54" s="146"/>
      <c r="CFN54" s="146"/>
      <c r="CFO54" s="146"/>
      <c r="CFP54" s="146"/>
      <c r="CFQ54" s="146"/>
      <c r="CFR54" s="146"/>
      <c r="CFS54" s="146"/>
      <c r="CFT54" s="146"/>
      <c r="CFU54" s="146"/>
      <c r="CFV54" s="146"/>
      <c r="CFW54" s="146"/>
      <c r="CFX54" s="146"/>
      <c r="CFY54" s="146"/>
      <c r="CFZ54" s="146"/>
      <c r="CGA54" s="146"/>
      <c r="CGB54" s="146"/>
      <c r="CGC54" s="146"/>
      <c r="CGD54" s="146"/>
      <c r="CGE54" s="146"/>
      <c r="CGF54" s="146"/>
      <c r="CGG54" s="146"/>
      <c r="CGH54" s="146"/>
      <c r="CGI54" s="146"/>
      <c r="CGJ54" s="146"/>
      <c r="CGK54" s="146"/>
      <c r="CGL54" s="146"/>
      <c r="CGM54" s="146"/>
      <c r="CGN54" s="146"/>
      <c r="CGO54" s="146"/>
      <c r="CGP54" s="146"/>
      <c r="CGQ54" s="146"/>
      <c r="CGR54" s="146"/>
      <c r="CGS54" s="146"/>
      <c r="CGT54" s="146"/>
      <c r="CGU54" s="146"/>
      <c r="CGV54" s="146"/>
      <c r="CGW54" s="146"/>
      <c r="CGX54" s="146"/>
      <c r="CGY54" s="146"/>
      <c r="CGZ54" s="146"/>
      <c r="CHA54" s="146"/>
      <c r="CHB54" s="146"/>
      <c r="CHC54" s="146"/>
      <c r="CHD54" s="146"/>
      <c r="CHE54" s="146"/>
      <c r="CHF54" s="146"/>
      <c r="CHG54" s="146"/>
      <c r="CHH54" s="146"/>
      <c r="CHI54" s="146"/>
      <c r="CHJ54" s="146"/>
      <c r="CHK54" s="146"/>
      <c r="CHL54" s="146"/>
      <c r="CHM54" s="146"/>
      <c r="CHN54" s="146"/>
      <c r="CHO54" s="146"/>
      <c r="CHP54" s="146"/>
      <c r="CHQ54" s="146"/>
      <c r="CHR54" s="146"/>
      <c r="CHS54" s="146"/>
      <c r="CHT54" s="146"/>
      <c r="CHU54" s="146"/>
      <c r="CHV54" s="146"/>
      <c r="CHW54" s="146"/>
      <c r="CHX54" s="146"/>
      <c r="CHY54" s="146"/>
      <c r="CHZ54" s="146"/>
      <c r="CIA54" s="146"/>
      <c r="CIB54" s="146"/>
      <c r="CIC54" s="146"/>
      <c r="CID54" s="146"/>
      <c r="CIE54" s="146"/>
      <c r="CIF54" s="146"/>
      <c r="CIG54" s="146"/>
      <c r="CIH54" s="146"/>
      <c r="CII54" s="146"/>
      <c r="CIJ54" s="146"/>
      <c r="CIK54" s="146"/>
      <c r="CIL54" s="146"/>
      <c r="CIM54" s="146"/>
      <c r="CIN54" s="146"/>
      <c r="CIO54" s="146"/>
      <c r="CIP54" s="146"/>
      <c r="CIQ54" s="146"/>
      <c r="CIR54" s="146"/>
      <c r="CIS54" s="146"/>
      <c r="CIT54" s="146"/>
      <c r="CIU54" s="146"/>
      <c r="CIV54" s="146"/>
      <c r="CIW54" s="146"/>
      <c r="CIX54" s="146"/>
      <c r="CIY54" s="146"/>
      <c r="CIZ54" s="146"/>
      <c r="CJA54" s="146"/>
      <c r="CJB54" s="146"/>
      <c r="CJC54" s="146"/>
      <c r="CJD54" s="146"/>
      <c r="CJE54" s="146"/>
      <c r="CJF54" s="146"/>
      <c r="CJG54" s="146"/>
      <c r="CJH54" s="146"/>
      <c r="CJI54" s="146"/>
      <c r="CJJ54" s="146"/>
      <c r="CJK54" s="146"/>
      <c r="CJL54" s="146"/>
      <c r="CJM54" s="146"/>
      <c r="CJN54" s="146"/>
      <c r="CJO54" s="146"/>
      <c r="CJP54" s="146"/>
      <c r="CJQ54" s="146"/>
      <c r="CJR54" s="146"/>
      <c r="CJS54" s="146"/>
      <c r="CJT54" s="146"/>
      <c r="CJU54" s="146"/>
      <c r="CJV54" s="146"/>
      <c r="CJW54" s="146"/>
      <c r="CJX54" s="146"/>
      <c r="CJY54" s="146"/>
      <c r="CJZ54" s="146"/>
      <c r="CKA54" s="146"/>
      <c r="CKB54" s="146"/>
      <c r="CKC54" s="146"/>
      <c r="CKD54" s="146"/>
      <c r="CKE54" s="146"/>
      <c r="CKF54" s="146"/>
      <c r="CKG54" s="146"/>
      <c r="CKH54" s="146"/>
      <c r="CKI54" s="146"/>
      <c r="CKJ54" s="146"/>
      <c r="CKK54" s="146"/>
      <c r="CKL54" s="146"/>
      <c r="CKM54" s="146"/>
      <c r="CKN54" s="146"/>
      <c r="CKO54" s="146"/>
      <c r="CKP54" s="146"/>
      <c r="CKQ54" s="146"/>
      <c r="CKR54" s="146"/>
      <c r="CKS54" s="146"/>
      <c r="CKT54" s="146"/>
      <c r="CKU54" s="146"/>
      <c r="CKV54" s="146"/>
      <c r="CKW54" s="146"/>
      <c r="CKX54" s="146"/>
      <c r="CKY54" s="146"/>
      <c r="CKZ54" s="146"/>
      <c r="CLA54" s="146"/>
      <c r="CLB54" s="146"/>
      <c r="CLC54" s="146"/>
      <c r="CLD54" s="146"/>
      <c r="CLE54" s="146"/>
      <c r="CLF54" s="146"/>
      <c r="CLG54" s="146"/>
      <c r="CLH54" s="146"/>
      <c r="CLI54" s="146"/>
      <c r="CLJ54" s="146"/>
      <c r="CLK54" s="146"/>
      <c r="CLL54" s="146"/>
      <c r="CLM54" s="146"/>
      <c r="CLN54" s="146"/>
      <c r="CLO54" s="146"/>
      <c r="CLP54" s="146"/>
      <c r="CLQ54" s="146"/>
      <c r="CLR54" s="146"/>
      <c r="CLS54" s="146"/>
      <c r="CLT54" s="146"/>
      <c r="CLU54" s="146"/>
      <c r="CLV54" s="146"/>
      <c r="CLW54" s="146"/>
      <c r="CLX54" s="146"/>
      <c r="CLY54" s="146"/>
      <c r="CLZ54" s="146"/>
      <c r="CMA54" s="146"/>
      <c r="CMB54" s="146"/>
      <c r="CMC54" s="146"/>
      <c r="CMD54" s="146"/>
      <c r="CME54" s="146"/>
      <c r="CMF54" s="146"/>
      <c r="CMG54" s="146"/>
      <c r="CMH54" s="146"/>
      <c r="CMI54" s="146"/>
      <c r="CMJ54" s="146"/>
      <c r="CMK54" s="146"/>
      <c r="CML54" s="146"/>
      <c r="CMM54" s="146"/>
      <c r="CMN54" s="146"/>
      <c r="CMO54" s="146"/>
      <c r="CMP54" s="146"/>
      <c r="CMQ54" s="146"/>
      <c r="CMR54" s="146"/>
      <c r="CMS54" s="146"/>
      <c r="CMT54" s="146"/>
      <c r="CMU54" s="146"/>
      <c r="CMV54" s="146"/>
      <c r="CMW54" s="146"/>
      <c r="CMX54" s="146"/>
      <c r="CMY54" s="146"/>
      <c r="CMZ54" s="146"/>
      <c r="CNA54" s="146"/>
      <c r="CNB54" s="146"/>
      <c r="CNC54" s="146"/>
      <c r="CND54" s="146"/>
      <c r="CNE54" s="146"/>
      <c r="CNF54" s="146"/>
      <c r="CNG54" s="146"/>
      <c r="CNH54" s="146"/>
      <c r="CNI54" s="146"/>
      <c r="CNJ54" s="146"/>
      <c r="CNK54" s="146"/>
      <c r="CNL54" s="146"/>
      <c r="CNM54" s="146"/>
      <c r="CNN54" s="146"/>
      <c r="CNO54" s="146"/>
      <c r="CNP54" s="146"/>
      <c r="CNQ54" s="146"/>
      <c r="CNR54" s="146"/>
      <c r="CNS54" s="146"/>
      <c r="CNT54" s="146"/>
      <c r="CNU54" s="146"/>
      <c r="CNV54" s="146"/>
      <c r="CNW54" s="146"/>
      <c r="CNX54" s="146"/>
      <c r="CNY54" s="146"/>
      <c r="CNZ54" s="146"/>
      <c r="COA54" s="146"/>
      <c r="COB54" s="146"/>
      <c r="COC54" s="146"/>
      <c r="COD54" s="146"/>
      <c r="COE54" s="146"/>
      <c r="COF54" s="146"/>
      <c r="COG54" s="146"/>
      <c r="COH54" s="146"/>
      <c r="COI54" s="146"/>
      <c r="COJ54" s="146"/>
      <c r="COK54" s="146"/>
      <c r="COL54" s="146"/>
      <c r="COM54" s="146"/>
      <c r="CON54" s="146"/>
      <c r="COO54" s="146"/>
      <c r="COP54" s="146"/>
      <c r="COQ54" s="146"/>
      <c r="COR54" s="146"/>
      <c r="COS54" s="146"/>
      <c r="COT54" s="146"/>
      <c r="COU54" s="146"/>
      <c r="COV54" s="146"/>
      <c r="COW54" s="146"/>
      <c r="COX54" s="146"/>
      <c r="COY54" s="146"/>
      <c r="COZ54" s="146"/>
      <c r="CPA54" s="146"/>
      <c r="CPB54" s="146"/>
      <c r="CPC54" s="146"/>
      <c r="CPD54" s="146"/>
      <c r="CPE54" s="146"/>
      <c r="CPF54" s="146"/>
      <c r="CPG54" s="146"/>
      <c r="CPH54" s="146"/>
      <c r="CPI54" s="146"/>
      <c r="CPJ54" s="146"/>
      <c r="CPK54" s="146"/>
      <c r="CPL54" s="146"/>
      <c r="CPM54" s="146"/>
      <c r="CPN54" s="146"/>
      <c r="CPO54" s="146"/>
      <c r="CPP54" s="146"/>
      <c r="CPQ54" s="146"/>
      <c r="CPR54" s="146"/>
      <c r="CPS54" s="146"/>
      <c r="CPT54" s="146"/>
      <c r="CPU54" s="146"/>
      <c r="CPV54" s="146"/>
      <c r="CPW54" s="146"/>
      <c r="CPX54" s="146"/>
      <c r="CPY54" s="146"/>
      <c r="CPZ54" s="146"/>
      <c r="CQA54" s="146"/>
      <c r="CQB54" s="146"/>
      <c r="CQC54" s="146"/>
      <c r="CQD54" s="146"/>
      <c r="CQE54" s="146"/>
      <c r="CQF54" s="146"/>
      <c r="CQG54" s="146"/>
      <c r="CQH54" s="146"/>
      <c r="CQI54" s="146"/>
      <c r="CQJ54" s="146"/>
      <c r="CQK54" s="146"/>
      <c r="CQL54" s="146"/>
      <c r="CQM54" s="146"/>
      <c r="CQN54" s="146"/>
      <c r="CQO54" s="146"/>
      <c r="CQP54" s="146"/>
      <c r="CQQ54" s="146"/>
      <c r="CQR54" s="146"/>
      <c r="CQS54" s="146"/>
      <c r="CQT54" s="146"/>
      <c r="CQU54" s="146"/>
      <c r="CQV54" s="146"/>
      <c r="CQW54" s="146"/>
      <c r="CQX54" s="146"/>
      <c r="CQY54" s="146"/>
      <c r="CQZ54" s="146"/>
      <c r="CRA54" s="146"/>
      <c r="CRB54" s="146"/>
      <c r="CRC54" s="146"/>
      <c r="CRD54" s="146"/>
      <c r="CRE54" s="146"/>
      <c r="CRF54" s="146"/>
      <c r="CRG54" s="146"/>
      <c r="CRH54" s="146"/>
      <c r="CRI54" s="146"/>
      <c r="CRJ54" s="146"/>
      <c r="CRK54" s="146"/>
      <c r="CRL54" s="146"/>
      <c r="CRM54" s="146"/>
      <c r="CRN54" s="146"/>
      <c r="CRO54" s="146"/>
      <c r="CRP54" s="146"/>
      <c r="CRQ54" s="146"/>
      <c r="CRR54" s="146"/>
      <c r="CRS54" s="146"/>
      <c r="CRT54" s="146"/>
      <c r="CRU54" s="146"/>
      <c r="CRV54" s="146"/>
      <c r="CRW54" s="146"/>
      <c r="CRX54" s="146"/>
      <c r="CRY54" s="146"/>
      <c r="CRZ54" s="146"/>
      <c r="CSA54" s="146"/>
      <c r="CSB54" s="146"/>
      <c r="CSC54" s="146"/>
      <c r="CSD54" s="146"/>
      <c r="CSE54" s="146"/>
      <c r="CSF54" s="146"/>
      <c r="CSG54" s="146"/>
      <c r="CSH54" s="146"/>
      <c r="CSI54" s="146"/>
      <c r="CSJ54" s="146"/>
      <c r="CSK54" s="146"/>
      <c r="CSL54" s="146"/>
      <c r="CSM54" s="146"/>
      <c r="CSN54" s="146"/>
      <c r="CSO54" s="146"/>
      <c r="CSP54" s="146"/>
      <c r="CSQ54" s="146"/>
      <c r="CSR54" s="146"/>
      <c r="CSS54" s="146"/>
      <c r="CST54" s="146"/>
      <c r="CSU54" s="146"/>
      <c r="CSV54" s="146"/>
      <c r="CSW54" s="146"/>
      <c r="CSX54" s="146"/>
      <c r="CSY54" s="146"/>
      <c r="CSZ54" s="146"/>
      <c r="CTA54" s="146"/>
      <c r="CTB54" s="146"/>
      <c r="CTC54" s="146"/>
      <c r="CTD54" s="146"/>
      <c r="CTE54" s="146"/>
      <c r="CTF54" s="146"/>
      <c r="CTG54" s="146"/>
      <c r="CTH54" s="146"/>
      <c r="CTI54" s="146"/>
      <c r="CTJ54" s="146"/>
      <c r="CTK54" s="146"/>
      <c r="CTL54" s="146"/>
      <c r="CTM54" s="146"/>
      <c r="CTN54" s="146"/>
      <c r="CTO54" s="146"/>
      <c r="CTP54" s="146"/>
      <c r="CTQ54" s="146"/>
      <c r="CTR54" s="146"/>
      <c r="CTS54" s="146"/>
      <c r="CTT54" s="146"/>
      <c r="CTU54" s="146"/>
      <c r="CTV54" s="146"/>
      <c r="CTW54" s="146"/>
      <c r="CTX54" s="146"/>
      <c r="CTY54" s="146"/>
      <c r="CTZ54" s="146"/>
      <c r="CUA54" s="146"/>
      <c r="CUB54" s="146"/>
      <c r="CUC54" s="146"/>
      <c r="CUD54" s="146"/>
      <c r="CUE54" s="146"/>
      <c r="CUF54" s="146"/>
      <c r="CUG54" s="146"/>
      <c r="CUH54" s="146"/>
      <c r="CUI54" s="146"/>
      <c r="CUJ54" s="146"/>
      <c r="CUK54" s="146"/>
      <c r="CUL54" s="146"/>
      <c r="CUM54" s="146"/>
      <c r="CUN54" s="146"/>
      <c r="CUO54" s="146"/>
      <c r="CUP54" s="146"/>
      <c r="CUQ54" s="146"/>
      <c r="CUR54" s="146"/>
      <c r="CUS54" s="146"/>
      <c r="CUT54" s="146"/>
      <c r="CUU54" s="146"/>
      <c r="CUV54" s="146"/>
      <c r="CUW54" s="146"/>
      <c r="CUX54" s="146"/>
      <c r="CUY54" s="146"/>
      <c r="CUZ54" s="146"/>
      <c r="CVA54" s="146"/>
      <c r="CVB54" s="146"/>
      <c r="CVC54" s="146"/>
      <c r="CVD54" s="146"/>
      <c r="CVE54" s="146"/>
      <c r="CVF54" s="146"/>
      <c r="CVG54" s="146"/>
      <c r="CVH54" s="146"/>
      <c r="CVI54" s="146"/>
      <c r="CVJ54" s="146"/>
      <c r="CVK54" s="146"/>
      <c r="CVL54" s="146"/>
      <c r="CVM54" s="146"/>
      <c r="CVN54" s="146"/>
      <c r="CVO54" s="146"/>
      <c r="CVP54" s="146"/>
      <c r="CVQ54" s="146"/>
      <c r="CVR54" s="146"/>
      <c r="CVS54" s="146"/>
      <c r="CVT54" s="146"/>
      <c r="CVU54" s="146"/>
      <c r="CVV54" s="146"/>
      <c r="CVW54" s="146"/>
      <c r="CVX54" s="146"/>
      <c r="CVY54" s="146"/>
      <c r="CVZ54" s="146"/>
      <c r="CWA54" s="146"/>
      <c r="CWB54" s="146"/>
      <c r="CWC54" s="146"/>
      <c r="CWD54" s="146"/>
      <c r="CWE54" s="146"/>
      <c r="CWF54" s="146"/>
      <c r="CWG54" s="146"/>
      <c r="CWH54" s="146"/>
      <c r="CWI54" s="146"/>
      <c r="CWJ54" s="146"/>
      <c r="CWK54" s="146"/>
      <c r="CWL54" s="146"/>
      <c r="CWM54" s="146"/>
      <c r="CWN54" s="146"/>
      <c r="CWO54" s="146"/>
      <c r="CWP54" s="146"/>
      <c r="CWQ54" s="146"/>
      <c r="CWR54" s="146"/>
      <c r="CWS54" s="146"/>
      <c r="CWT54" s="146"/>
      <c r="CWU54" s="146"/>
      <c r="CWV54" s="146"/>
      <c r="CWW54" s="146"/>
      <c r="CWX54" s="146"/>
      <c r="CWY54" s="146"/>
      <c r="CWZ54" s="146"/>
      <c r="CXA54" s="146"/>
      <c r="CXB54" s="146"/>
      <c r="CXC54" s="146"/>
      <c r="CXD54" s="146"/>
      <c r="CXE54" s="146"/>
      <c r="CXF54" s="146"/>
      <c r="CXG54" s="146"/>
      <c r="CXH54" s="146"/>
      <c r="CXI54" s="146"/>
      <c r="CXJ54" s="146"/>
      <c r="CXK54" s="146"/>
      <c r="CXL54" s="146"/>
      <c r="CXM54" s="146"/>
      <c r="CXN54" s="146"/>
      <c r="CXO54" s="146"/>
      <c r="CXP54" s="146"/>
      <c r="CXQ54" s="146"/>
      <c r="CXR54" s="146"/>
      <c r="CXS54" s="146"/>
      <c r="CXT54" s="146"/>
      <c r="CXU54" s="146"/>
      <c r="CXV54" s="146"/>
      <c r="CXW54" s="146"/>
      <c r="CXX54" s="146"/>
      <c r="CXY54" s="146"/>
      <c r="CXZ54" s="146"/>
      <c r="CYA54" s="146"/>
      <c r="CYB54" s="146"/>
      <c r="CYC54" s="146"/>
      <c r="CYD54" s="146"/>
      <c r="CYE54" s="146"/>
      <c r="CYF54" s="146"/>
      <c r="CYG54" s="146"/>
      <c r="CYH54" s="146"/>
      <c r="CYI54" s="146"/>
      <c r="CYJ54" s="146"/>
      <c r="CYK54" s="146"/>
      <c r="CYL54" s="146"/>
      <c r="CYM54" s="146"/>
      <c r="CYN54" s="146"/>
      <c r="CYO54" s="146"/>
      <c r="CYP54" s="146"/>
      <c r="CYQ54" s="146"/>
      <c r="CYR54" s="146"/>
      <c r="CYS54" s="146"/>
      <c r="CYT54" s="146"/>
      <c r="CYU54" s="146"/>
      <c r="CYV54" s="146"/>
      <c r="CYW54" s="146"/>
      <c r="CYX54" s="146"/>
      <c r="CYY54" s="146"/>
      <c r="CYZ54" s="146"/>
      <c r="CZA54" s="146"/>
      <c r="CZB54" s="146"/>
      <c r="CZC54" s="146"/>
      <c r="CZD54" s="146"/>
      <c r="CZE54" s="146"/>
      <c r="CZF54" s="146"/>
      <c r="CZG54" s="146"/>
      <c r="CZH54" s="146"/>
      <c r="CZI54" s="146"/>
      <c r="CZJ54" s="146"/>
      <c r="CZK54" s="146"/>
      <c r="CZL54" s="146"/>
      <c r="CZM54" s="146"/>
      <c r="CZN54" s="146"/>
      <c r="CZO54" s="146"/>
      <c r="CZP54" s="146"/>
      <c r="CZQ54" s="146"/>
      <c r="CZR54" s="146"/>
      <c r="CZS54" s="146"/>
      <c r="CZT54" s="146"/>
      <c r="CZU54" s="146"/>
      <c r="CZV54" s="146"/>
      <c r="CZW54" s="146"/>
      <c r="CZX54" s="146"/>
      <c r="CZY54" s="146"/>
      <c r="CZZ54" s="146"/>
      <c r="DAA54" s="146"/>
      <c r="DAB54" s="146"/>
      <c r="DAC54" s="146"/>
      <c r="DAD54" s="146"/>
      <c r="DAE54" s="146"/>
      <c r="DAF54" s="146"/>
      <c r="DAG54" s="146"/>
      <c r="DAH54" s="146"/>
      <c r="DAI54" s="146"/>
      <c r="DAJ54" s="146"/>
      <c r="DAK54" s="146"/>
      <c r="DAL54" s="146"/>
      <c r="DAM54" s="146"/>
      <c r="DAN54" s="146"/>
      <c r="DAO54" s="146"/>
      <c r="DAP54" s="146"/>
      <c r="DAQ54" s="146"/>
      <c r="DAR54" s="146"/>
      <c r="DAS54" s="146"/>
      <c r="DAT54" s="146"/>
      <c r="DAU54" s="146"/>
      <c r="DAV54" s="146"/>
      <c r="DAW54" s="146"/>
      <c r="DAX54" s="146"/>
      <c r="DAY54" s="146"/>
      <c r="DAZ54" s="146"/>
      <c r="DBA54" s="146"/>
      <c r="DBB54" s="146"/>
      <c r="DBC54" s="146"/>
      <c r="DBD54" s="146"/>
      <c r="DBE54" s="146"/>
      <c r="DBF54" s="146"/>
      <c r="DBG54" s="146"/>
      <c r="DBH54" s="146"/>
      <c r="DBI54" s="146"/>
      <c r="DBJ54" s="146"/>
      <c r="DBK54" s="146"/>
      <c r="DBL54" s="146"/>
      <c r="DBM54" s="146"/>
      <c r="DBN54" s="146"/>
      <c r="DBO54" s="146"/>
      <c r="DBP54" s="146"/>
      <c r="DBQ54" s="146"/>
      <c r="DBR54" s="146"/>
      <c r="DBS54" s="146"/>
      <c r="DBT54" s="146"/>
      <c r="DBU54" s="146"/>
      <c r="DBV54" s="146"/>
      <c r="DBW54" s="146"/>
      <c r="DBX54" s="146"/>
      <c r="DBY54" s="146"/>
      <c r="DBZ54" s="146"/>
      <c r="DCA54" s="146"/>
      <c r="DCB54" s="146"/>
      <c r="DCC54" s="146"/>
      <c r="DCD54" s="146"/>
      <c r="DCE54" s="146"/>
      <c r="DCF54" s="146"/>
      <c r="DCG54" s="146"/>
      <c r="DCH54" s="146"/>
      <c r="DCI54" s="146"/>
      <c r="DCJ54" s="146"/>
      <c r="DCK54" s="146"/>
      <c r="DCL54" s="146"/>
      <c r="DCM54" s="146"/>
      <c r="DCN54" s="146"/>
      <c r="DCO54" s="146"/>
      <c r="DCP54" s="146"/>
      <c r="DCQ54" s="146"/>
      <c r="DCR54" s="146"/>
      <c r="DCS54" s="146"/>
      <c r="DCT54" s="146"/>
      <c r="DCU54" s="146"/>
      <c r="DCV54" s="146"/>
      <c r="DCW54" s="146"/>
      <c r="DCX54" s="146"/>
      <c r="DCY54" s="146"/>
      <c r="DCZ54" s="146"/>
      <c r="DDA54" s="146"/>
      <c r="DDB54" s="146"/>
      <c r="DDC54" s="146"/>
      <c r="DDD54" s="146"/>
      <c r="DDE54" s="146"/>
      <c r="DDF54" s="146"/>
      <c r="DDG54" s="146"/>
      <c r="DDH54" s="146"/>
      <c r="DDI54" s="146"/>
      <c r="DDJ54" s="146"/>
      <c r="DDK54" s="146"/>
      <c r="DDL54" s="146"/>
      <c r="DDM54" s="146"/>
      <c r="DDN54" s="146"/>
      <c r="DDO54" s="146"/>
      <c r="DDP54" s="146"/>
      <c r="DDQ54" s="146"/>
      <c r="DDR54" s="146"/>
      <c r="DDS54" s="146"/>
      <c r="DDT54" s="146"/>
      <c r="DDU54" s="146"/>
      <c r="DDV54" s="146"/>
      <c r="DDW54" s="146"/>
      <c r="DDX54" s="146"/>
      <c r="DDY54" s="146"/>
      <c r="DDZ54" s="146"/>
      <c r="DEA54" s="146"/>
      <c r="DEB54" s="146"/>
      <c r="DEC54" s="146"/>
      <c r="DED54" s="146"/>
      <c r="DEE54" s="146"/>
      <c r="DEF54" s="146"/>
      <c r="DEG54" s="146"/>
      <c r="DEH54" s="146"/>
      <c r="DEI54" s="146"/>
      <c r="DEJ54" s="146"/>
      <c r="DEK54" s="146"/>
      <c r="DEL54" s="146"/>
      <c r="DEM54" s="146"/>
      <c r="DEN54" s="146"/>
      <c r="DEO54" s="146"/>
      <c r="DEP54" s="146"/>
      <c r="DEQ54" s="146"/>
      <c r="DER54" s="146"/>
      <c r="DES54" s="146"/>
      <c r="DET54" s="146"/>
      <c r="DEU54" s="146"/>
      <c r="DEV54" s="146"/>
      <c r="DEW54" s="146"/>
      <c r="DEX54" s="146"/>
      <c r="DEY54" s="146"/>
      <c r="DEZ54" s="146"/>
      <c r="DFA54" s="146"/>
      <c r="DFB54" s="146"/>
      <c r="DFC54" s="146"/>
      <c r="DFD54" s="146"/>
      <c r="DFE54" s="146"/>
      <c r="DFF54" s="146"/>
      <c r="DFG54" s="146"/>
      <c r="DFH54" s="146"/>
      <c r="DFI54" s="146"/>
      <c r="DFJ54" s="146"/>
      <c r="DFK54" s="146"/>
      <c r="DFL54" s="146"/>
      <c r="DFM54" s="146"/>
      <c r="DFN54" s="146"/>
      <c r="DFO54" s="146"/>
      <c r="DFP54" s="146"/>
      <c r="DFQ54" s="146"/>
      <c r="DFR54" s="146"/>
      <c r="DFS54" s="146"/>
      <c r="DFT54" s="146"/>
      <c r="DFU54" s="146"/>
      <c r="DFV54" s="146"/>
      <c r="DFW54" s="146"/>
      <c r="DFX54" s="146"/>
      <c r="DFY54" s="146"/>
      <c r="DFZ54" s="146"/>
      <c r="DGA54" s="146"/>
      <c r="DGB54" s="146"/>
      <c r="DGC54" s="146"/>
      <c r="DGD54" s="146"/>
      <c r="DGE54" s="146"/>
      <c r="DGF54" s="146"/>
      <c r="DGG54" s="146"/>
      <c r="DGH54" s="146"/>
      <c r="DGI54" s="146"/>
      <c r="DGJ54" s="146"/>
      <c r="DGK54" s="146"/>
      <c r="DGL54" s="146"/>
      <c r="DGM54" s="146"/>
      <c r="DGN54" s="146"/>
      <c r="DGO54" s="146"/>
      <c r="DGP54" s="146"/>
      <c r="DGQ54" s="146"/>
      <c r="DGR54" s="146"/>
      <c r="DGS54" s="146"/>
      <c r="DGT54" s="146"/>
      <c r="DGU54" s="146"/>
      <c r="DGV54" s="146"/>
      <c r="DGW54" s="146"/>
      <c r="DGX54" s="146"/>
      <c r="DGY54" s="146"/>
      <c r="DGZ54" s="146"/>
      <c r="DHA54" s="146"/>
      <c r="DHB54" s="146"/>
      <c r="DHC54" s="146"/>
      <c r="DHD54" s="146"/>
      <c r="DHE54" s="146"/>
      <c r="DHF54" s="146"/>
      <c r="DHG54" s="146"/>
      <c r="DHH54" s="146"/>
      <c r="DHI54" s="146"/>
      <c r="DHJ54" s="146"/>
      <c r="DHK54" s="146"/>
      <c r="DHL54" s="146"/>
      <c r="DHM54" s="146"/>
      <c r="DHN54" s="146"/>
      <c r="DHO54" s="146"/>
      <c r="DHP54" s="146"/>
      <c r="DHQ54" s="146"/>
      <c r="DHR54" s="146"/>
      <c r="DHS54" s="146"/>
      <c r="DHT54" s="146"/>
      <c r="DHU54" s="146"/>
      <c r="DHV54" s="146"/>
      <c r="DHW54" s="146"/>
      <c r="DHX54" s="146"/>
      <c r="DHY54" s="146"/>
      <c r="DHZ54" s="146"/>
      <c r="DIA54" s="146"/>
      <c r="DIB54" s="146"/>
      <c r="DIC54" s="146"/>
      <c r="DID54" s="146"/>
      <c r="DIE54" s="146"/>
      <c r="DIF54" s="146"/>
      <c r="DIG54" s="146"/>
      <c r="DIH54" s="146"/>
      <c r="DII54" s="146"/>
      <c r="DIJ54" s="146"/>
      <c r="DIK54" s="146"/>
      <c r="DIL54" s="146"/>
      <c r="DIM54" s="146"/>
      <c r="DIN54" s="146"/>
      <c r="DIO54" s="146"/>
      <c r="DIP54" s="146"/>
      <c r="DIQ54" s="146"/>
      <c r="DIR54" s="146"/>
      <c r="DIS54" s="146"/>
      <c r="DIT54" s="146"/>
      <c r="DIU54" s="146"/>
      <c r="DIV54" s="146"/>
      <c r="DIW54" s="146"/>
      <c r="DIX54" s="146"/>
      <c r="DIY54" s="146"/>
      <c r="DIZ54" s="146"/>
      <c r="DJA54" s="146"/>
      <c r="DJB54" s="146"/>
      <c r="DJC54" s="146"/>
      <c r="DJD54" s="146"/>
      <c r="DJE54" s="146"/>
      <c r="DJF54" s="146"/>
      <c r="DJG54" s="146"/>
      <c r="DJH54" s="146"/>
      <c r="DJI54" s="146"/>
      <c r="DJJ54" s="146"/>
      <c r="DJK54" s="146"/>
      <c r="DJL54" s="146"/>
      <c r="DJM54" s="146"/>
      <c r="DJN54" s="146"/>
      <c r="DJO54" s="146"/>
      <c r="DJP54" s="146"/>
      <c r="DJQ54" s="146"/>
      <c r="DJR54" s="146"/>
      <c r="DJS54" s="146"/>
      <c r="DJT54" s="146"/>
      <c r="DJU54" s="146"/>
      <c r="DJV54" s="146"/>
      <c r="DJW54" s="146"/>
      <c r="DJX54" s="146"/>
      <c r="DJY54" s="146"/>
      <c r="DJZ54" s="146"/>
      <c r="DKA54" s="146"/>
      <c r="DKB54" s="146"/>
      <c r="DKC54" s="146"/>
      <c r="DKD54" s="146"/>
      <c r="DKE54" s="146"/>
      <c r="DKF54" s="146"/>
      <c r="DKG54" s="146"/>
      <c r="DKH54" s="146"/>
      <c r="DKI54" s="146"/>
      <c r="DKJ54" s="146"/>
      <c r="DKK54" s="146"/>
      <c r="DKL54" s="146"/>
      <c r="DKM54" s="146"/>
      <c r="DKN54" s="146"/>
      <c r="DKO54" s="146"/>
      <c r="DKP54" s="146"/>
      <c r="DKQ54" s="146"/>
      <c r="DKR54" s="146"/>
      <c r="DKS54" s="146"/>
      <c r="DKT54" s="146"/>
      <c r="DKU54" s="146"/>
      <c r="DKV54" s="146"/>
      <c r="DKW54" s="146"/>
      <c r="DKX54" s="146"/>
      <c r="DKY54" s="146"/>
      <c r="DKZ54" s="146"/>
      <c r="DLA54" s="146"/>
      <c r="DLB54" s="146"/>
      <c r="DLC54" s="146"/>
      <c r="DLD54" s="146"/>
      <c r="DLE54" s="146"/>
      <c r="DLF54" s="146"/>
      <c r="DLG54" s="146"/>
      <c r="DLH54" s="146"/>
      <c r="DLI54" s="146"/>
      <c r="DLJ54" s="146"/>
      <c r="DLK54" s="146"/>
      <c r="DLL54" s="146"/>
      <c r="DLM54" s="146"/>
      <c r="DLN54" s="146"/>
      <c r="DLO54" s="146"/>
      <c r="DLP54" s="146"/>
      <c r="DLQ54" s="146"/>
      <c r="DLR54" s="146"/>
      <c r="DLS54" s="146"/>
      <c r="DLT54" s="146"/>
      <c r="DLU54" s="146"/>
      <c r="DLV54" s="146"/>
      <c r="DLW54" s="146"/>
      <c r="DLX54" s="146"/>
      <c r="DLY54" s="146"/>
      <c r="DLZ54" s="146"/>
      <c r="DMA54" s="146"/>
      <c r="DMB54" s="146"/>
      <c r="DMC54" s="146"/>
      <c r="DMD54" s="146"/>
      <c r="DME54" s="146"/>
      <c r="DMF54" s="146"/>
      <c r="DMG54" s="146"/>
      <c r="DMH54" s="146"/>
      <c r="DMI54" s="146"/>
      <c r="DMJ54" s="146"/>
      <c r="DMK54" s="146"/>
      <c r="DML54" s="146"/>
      <c r="DMM54" s="146"/>
      <c r="DMN54" s="146"/>
      <c r="DMO54" s="146"/>
      <c r="DMP54" s="146"/>
      <c r="DMQ54" s="146"/>
      <c r="DMR54" s="146"/>
      <c r="DMS54" s="146"/>
      <c r="DMT54" s="146"/>
      <c r="DMU54" s="146"/>
      <c r="DMV54" s="146"/>
      <c r="DMW54" s="146"/>
      <c r="DMX54" s="146"/>
      <c r="DMY54" s="146"/>
      <c r="DMZ54" s="146"/>
      <c r="DNA54" s="146"/>
      <c r="DNB54" s="146"/>
      <c r="DNC54" s="146"/>
      <c r="DND54" s="146"/>
      <c r="DNE54" s="146"/>
      <c r="DNF54" s="146"/>
      <c r="DNG54" s="146"/>
      <c r="DNH54" s="146"/>
      <c r="DNI54" s="146"/>
      <c r="DNJ54" s="146"/>
      <c r="DNK54" s="146"/>
      <c r="DNL54" s="146"/>
      <c r="DNM54" s="146"/>
      <c r="DNN54" s="146"/>
      <c r="DNO54" s="146"/>
      <c r="DNP54" s="146"/>
      <c r="DNQ54" s="146"/>
      <c r="DNR54" s="146"/>
      <c r="DNS54" s="146"/>
      <c r="DNT54" s="146"/>
      <c r="DNU54" s="146"/>
      <c r="DNV54" s="146"/>
      <c r="DNW54" s="146"/>
      <c r="DNX54" s="146"/>
      <c r="DNY54" s="146"/>
      <c r="DNZ54" s="146"/>
      <c r="DOA54" s="146"/>
      <c r="DOB54" s="146"/>
      <c r="DOC54" s="146"/>
      <c r="DOD54" s="146"/>
      <c r="DOE54" s="146"/>
      <c r="DOF54" s="146"/>
      <c r="DOG54" s="146"/>
      <c r="DOH54" s="146"/>
      <c r="DOI54" s="146"/>
      <c r="DOJ54" s="146"/>
      <c r="DOK54" s="146"/>
      <c r="DOL54" s="146"/>
      <c r="DOM54" s="146"/>
      <c r="DON54" s="146"/>
      <c r="DOO54" s="146"/>
      <c r="DOP54" s="146"/>
      <c r="DOQ54" s="146"/>
      <c r="DOR54" s="146"/>
      <c r="DOS54" s="146"/>
      <c r="DOT54" s="146"/>
      <c r="DOU54" s="146"/>
      <c r="DOV54" s="146"/>
      <c r="DOW54" s="146"/>
      <c r="DOX54" s="146"/>
      <c r="DOY54" s="146"/>
      <c r="DOZ54" s="146"/>
      <c r="DPA54" s="146"/>
      <c r="DPB54" s="146"/>
      <c r="DPC54" s="146"/>
      <c r="DPD54" s="146"/>
      <c r="DPE54" s="146"/>
      <c r="DPF54" s="146"/>
      <c r="DPG54" s="146"/>
      <c r="DPH54" s="146"/>
      <c r="DPI54" s="146"/>
      <c r="DPJ54" s="146"/>
      <c r="DPK54" s="146"/>
      <c r="DPL54" s="146"/>
      <c r="DPM54" s="146"/>
      <c r="DPN54" s="146"/>
      <c r="DPO54" s="146"/>
      <c r="DPP54" s="146"/>
      <c r="DPQ54" s="146"/>
      <c r="DPR54" s="146"/>
      <c r="DPS54" s="146"/>
      <c r="DPT54" s="146"/>
      <c r="DPU54" s="146"/>
      <c r="DPV54" s="146"/>
      <c r="DPW54" s="146"/>
      <c r="DPX54" s="146"/>
      <c r="DPY54" s="146"/>
      <c r="DPZ54" s="146"/>
      <c r="DQA54" s="146"/>
      <c r="DQB54" s="146"/>
      <c r="DQC54" s="146"/>
      <c r="DQD54" s="146"/>
      <c r="DQE54" s="146"/>
      <c r="DQF54" s="146"/>
      <c r="DQG54" s="146"/>
      <c r="DQH54" s="146"/>
      <c r="DQI54" s="146"/>
      <c r="DQJ54" s="146"/>
      <c r="DQK54" s="146"/>
      <c r="DQL54" s="146"/>
      <c r="DQM54" s="146"/>
      <c r="DQN54" s="146"/>
      <c r="DQO54" s="146"/>
      <c r="DQP54" s="146"/>
      <c r="DQQ54" s="146"/>
      <c r="DQR54" s="146"/>
      <c r="DQS54" s="146"/>
      <c r="DQT54" s="146"/>
      <c r="DQU54" s="146"/>
      <c r="DQV54" s="146"/>
      <c r="DQW54" s="146"/>
      <c r="DQX54" s="146"/>
      <c r="DQY54" s="146"/>
      <c r="DQZ54" s="146"/>
      <c r="DRA54" s="146"/>
      <c r="DRB54" s="146"/>
      <c r="DRC54" s="146"/>
      <c r="DRD54" s="146"/>
      <c r="DRE54" s="146"/>
      <c r="DRF54" s="146"/>
      <c r="DRG54" s="146"/>
      <c r="DRH54" s="146"/>
      <c r="DRI54" s="146"/>
      <c r="DRJ54" s="146"/>
      <c r="DRK54" s="146"/>
      <c r="DRL54" s="146"/>
      <c r="DRM54" s="146"/>
      <c r="DRN54" s="146"/>
      <c r="DRO54" s="146"/>
      <c r="DRP54" s="146"/>
      <c r="DRQ54" s="146"/>
      <c r="DRR54" s="146"/>
      <c r="DRS54" s="146"/>
      <c r="DRT54" s="146"/>
      <c r="DRU54" s="146"/>
      <c r="DRV54" s="146"/>
      <c r="DRW54" s="146"/>
      <c r="DRX54" s="146"/>
      <c r="DRY54" s="146"/>
      <c r="DRZ54" s="146"/>
      <c r="DSA54" s="146"/>
      <c r="DSB54" s="146"/>
      <c r="DSC54" s="146"/>
      <c r="DSD54" s="146"/>
      <c r="DSE54" s="146"/>
      <c r="DSF54" s="146"/>
      <c r="DSG54" s="146"/>
      <c r="DSH54" s="146"/>
      <c r="DSI54" s="146"/>
      <c r="DSJ54" s="146"/>
      <c r="DSK54" s="146"/>
      <c r="DSL54" s="146"/>
      <c r="DSM54" s="146"/>
      <c r="DSN54" s="146"/>
      <c r="DSO54" s="146"/>
      <c r="DSP54" s="146"/>
      <c r="DSQ54" s="146"/>
      <c r="DSR54" s="146"/>
      <c r="DSS54" s="146"/>
      <c r="DST54" s="146"/>
      <c r="DSU54" s="146"/>
      <c r="DSV54" s="146"/>
      <c r="DSW54" s="146"/>
      <c r="DSX54" s="146"/>
      <c r="DSY54" s="146"/>
      <c r="DSZ54" s="146"/>
      <c r="DTA54" s="146"/>
      <c r="DTB54" s="146"/>
      <c r="DTC54" s="146"/>
      <c r="DTD54" s="146"/>
      <c r="DTE54" s="146"/>
      <c r="DTF54" s="146"/>
      <c r="DTG54" s="146"/>
      <c r="DTH54" s="146"/>
      <c r="DTI54" s="146"/>
      <c r="DTJ54" s="146"/>
      <c r="DTK54" s="146"/>
      <c r="DTL54" s="146"/>
      <c r="DTM54" s="146"/>
      <c r="DTN54" s="146"/>
      <c r="DTO54" s="146"/>
      <c r="DTP54" s="146"/>
      <c r="DTQ54" s="146"/>
      <c r="DTR54" s="146"/>
      <c r="DTS54" s="146"/>
      <c r="DTT54" s="146"/>
      <c r="DTU54" s="146"/>
      <c r="DTV54" s="146"/>
      <c r="DTW54" s="146"/>
      <c r="DTX54" s="146"/>
      <c r="DTY54" s="146"/>
      <c r="DTZ54" s="146"/>
      <c r="DUA54" s="146"/>
      <c r="DUB54" s="146"/>
      <c r="DUC54" s="146"/>
      <c r="DUD54" s="146"/>
      <c r="DUE54" s="146"/>
      <c r="DUF54" s="146"/>
      <c r="DUG54" s="146"/>
      <c r="DUH54" s="146"/>
      <c r="DUI54" s="146"/>
      <c r="DUJ54" s="146"/>
      <c r="DUK54" s="146"/>
      <c r="DUL54" s="146"/>
      <c r="DUM54" s="146"/>
      <c r="DUN54" s="146"/>
      <c r="DUO54" s="146"/>
      <c r="DUP54" s="146"/>
      <c r="DUQ54" s="146"/>
      <c r="DUR54" s="146"/>
      <c r="DUS54" s="146"/>
      <c r="DUT54" s="146"/>
      <c r="DUU54" s="146"/>
      <c r="DUV54" s="146"/>
      <c r="DUW54" s="146"/>
      <c r="DUX54" s="146"/>
      <c r="DUY54" s="146"/>
      <c r="DUZ54" s="146"/>
      <c r="DVA54" s="146"/>
      <c r="DVB54" s="146"/>
      <c r="DVC54" s="146"/>
      <c r="DVD54" s="146"/>
      <c r="DVE54" s="146"/>
      <c r="DVF54" s="146"/>
      <c r="DVG54" s="146"/>
      <c r="DVH54" s="146"/>
      <c r="DVI54" s="146"/>
      <c r="DVJ54" s="146"/>
      <c r="DVK54" s="146"/>
      <c r="DVL54" s="146"/>
      <c r="DVM54" s="146"/>
      <c r="DVN54" s="146"/>
      <c r="DVO54" s="146"/>
      <c r="DVP54" s="146"/>
      <c r="DVQ54" s="146"/>
      <c r="DVR54" s="146"/>
      <c r="DVS54" s="146"/>
      <c r="DVT54" s="146"/>
      <c r="DVU54" s="146"/>
      <c r="DVV54" s="146"/>
      <c r="DVW54" s="146"/>
      <c r="DVX54" s="146"/>
      <c r="DVY54" s="146"/>
      <c r="DVZ54" s="146"/>
      <c r="DWA54" s="146"/>
      <c r="DWB54" s="146"/>
      <c r="DWC54" s="146"/>
      <c r="DWD54" s="146"/>
      <c r="DWE54" s="146"/>
      <c r="DWF54" s="146"/>
      <c r="DWG54" s="146"/>
      <c r="DWH54" s="146"/>
      <c r="DWI54" s="146"/>
      <c r="DWJ54" s="146"/>
      <c r="DWK54" s="146"/>
      <c r="DWL54" s="146"/>
      <c r="DWM54" s="146"/>
      <c r="DWN54" s="146"/>
      <c r="DWO54" s="146"/>
      <c r="DWP54" s="146"/>
      <c r="DWQ54" s="146"/>
      <c r="DWR54" s="146"/>
      <c r="DWS54" s="146"/>
      <c r="DWT54" s="146"/>
      <c r="DWU54" s="146"/>
      <c r="DWV54" s="146"/>
      <c r="DWW54" s="146"/>
      <c r="DWX54" s="146"/>
      <c r="DWY54" s="146"/>
      <c r="DWZ54" s="146"/>
      <c r="DXA54" s="146"/>
      <c r="DXB54" s="146"/>
      <c r="DXC54" s="146"/>
      <c r="DXD54" s="146"/>
      <c r="DXE54" s="146"/>
      <c r="DXF54" s="146"/>
      <c r="DXG54" s="146"/>
      <c r="DXH54" s="146"/>
      <c r="DXI54" s="146"/>
      <c r="DXJ54" s="146"/>
      <c r="DXK54" s="146"/>
      <c r="DXL54" s="146"/>
      <c r="DXM54" s="146"/>
      <c r="DXN54" s="146"/>
      <c r="DXO54" s="146"/>
      <c r="DXP54" s="146"/>
      <c r="DXQ54" s="146"/>
      <c r="DXR54" s="146"/>
      <c r="DXS54" s="146"/>
      <c r="DXT54" s="146"/>
      <c r="DXU54" s="146"/>
      <c r="DXV54" s="146"/>
      <c r="DXW54" s="146"/>
      <c r="DXX54" s="146"/>
      <c r="DXY54" s="146"/>
      <c r="DXZ54" s="146"/>
      <c r="DYA54" s="146"/>
      <c r="DYB54" s="146"/>
      <c r="DYC54" s="146"/>
      <c r="DYD54" s="146"/>
      <c r="DYE54" s="146"/>
      <c r="DYF54" s="146"/>
      <c r="DYG54" s="146"/>
      <c r="DYH54" s="146"/>
      <c r="DYI54" s="146"/>
      <c r="DYJ54" s="146"/>
      <c r="DYK54" s="146"/>
      <c r="DYL54" s="146"/>
      <c r="DYM54" s="146"/>
      <c r="DYN54" s="146"/>
      <c r="DYO54" s="146"/>
      <c r="DYP54" s="146"/>
      <c r="DYQ54" s="146"/>
      <c r="DYR54" s="146"/>
      <c r="DYS54" s="146"/>
      <c r="DYT54" s="146"/>
      <c r="DYU54" s="146"/>
      <c r="DYV54" s="146"/>
      <c r="DYW54" s="146"/>
      <c r="DYX54" s="146"/>
      <c r="DYY54" s="146"/>
      <c r="DYZ54" s="146"/>
      <c r="DZA54" s="146"/>
      <c r="DZB54" s="146"/>
      <c r="DZC54" s="146"/>
      <c r="DZD54" s="146"/>
      <c r="DZE54" s="146"/>
      <c r="DZF54" s="146"/>
      <c r="DZG54" s="146"/>
      <c r="DZH54" s="146"/>
      <c r="DZI54" s="146"/>
      <c r="DZJ54" s="146"/>
      <c r="DZK54" s="146"/>
      <c r="DZL54" s="146"/>
      <c r="DZM54" s="146"/>
      <c r="DZN54" s="146"/>
      <c r="DZO54" s="146"/>
      <c r="DZP54" s="146"/>
      <c r="DZQ54" s="146"/>
      <c r="DZR54" s="146"/>
      <c r="DZS54" s="146"/>
      <c r="DZT54" s="146"/>
      <c r="DZU54" s="146"/>
      <c r="DZV54" s="146"/>
      <c r="DZW54" s="146"/>
      <c r="DZX54" s="146"/>
      <c r="DZY54" s="146"/>
      <c r="DZZ54" s="146"/>
      <c r="EAA54" s="146"/>
      <c r="EAB54" s="146"/>
      <c r="EAC54" s="146"/>
      <c r="EAD54" s="146"/>
      <c r="EAE54" s="146"/>
      <c r="EAF54" s="146"/>
      <c r="EAG54" s="146"/>
      <c r="EAH54" s="146"/>
      <c r="EAI54" s="146"/>
      <c r="EAJ54" s="146"/>
      <c r="EAK54" s="146"/>
      <c r="EAL54" s="146"/>
      <c r="EAM54" s="146"/>
      <c r="EAN54" s="146"/>
      <c r="EAO54" s="146"/>
      <c r="EAP54" s="146"/>
      <c r="EAQ54" s="146"/>
      <c r="EAR54" s="146"/>
      <c r="EAS54" s="146"/>
      <c r="EAT54" s="146"/>
      <c r="EAU54" s="146"/>
      <c r="EAV54" s="146"/>
      <c r="EAW54" s="146"/>
      <c r="EAX54" s="146"/>
      <c r="EAY54" s="146"/>
      <c r="EAZ54" s="146"/>
      <c r="EBA54" s="146"/>
      <c r="EBB54" s="146"/>
      <c r="EBC54" s="146"/>
      <c r="EBD54" s="146"/>
      <c r="EBE54" s="146"/>
      <c r="EBF54" s="146"/>
      <c r="EBG54" s="146"/>
      <c r="EBH54" s="146"/>
      <c r="EBI54" s="146"/>
      <c r="EBJ54" s="146"/>
      <c r="EBK54" s="146"/>
      <c r="EBL54" s="146"/>
      <c r="EBM54" s="146"/>
      <c r="EBN54" s="146"/>
      <c r="EBO54" s="146"/>
      <c r="EBP54" s="146"/>
      <c r="EBQ54" s="146"/>
      <c r="EBR54" s="146"/>
      <c r="EBS54" s="146"/>
      <c r="EBT54" s="146"/>
      <c r="EBU54" s="146"/>
      <c r="EBV54" s="146"/>
      <c r="EBW54" s="146"/>
      <c r="EBX54" s="146"/>
      <c r="EBY54" s="146"/>
      <c r="EBZ54" s="146"/>
      <c r="ECA54" s="146"/>
      <c r="ECB54" s="146"/>
      <c r="ECC54" s="146"/>
      <c r="ECD54" s="146"/>
      <c r="ECE54" s="146"/>
      <c r="ECF54" s="146"/>
      <c r="ECG54" s="146"/>
      <c r="ECH54" s="146"/>
      <c r="ECI54" s="146"/>
      <c r="ECJ54" s="146"/>
      <c r="ECK54" s="146"/>
      <c r="ECL54" s="146"/>
      <c r="ECM54" s="146"/>
      <c r="ECN54" s="146"/>
      <c r="ECO54" s="146"/>
      <c r="ECP54" s="146"/>
      <c r="ECQ54" s="146"/>
      <c r="ECR54" s="146"/>
      <c r="ECS54" s="146"/>
      <c r="ECT54" s="146"/>
      <c r="ECU54" s="146"/>
      <c r="ECV54" s="146"/>
      <c r="ECW54" s="146"/>
      <c r="ECX54" s="146"/>
      <c r="ECY54" s="146"/>
      <c r="ECZ54" s="146"/>
      <c r="EDA54" s="146"/>
      <c r="EDB54" s="146"/>
      <c r="EDC54" s="146"/>
      <c r="EDD54" s="146"/>
      <c r="EDE54" s="146"/>
      <c r="EDF54" s="146"/>
      <c r="EDG54" s="146"/>
      <c r="EDH54" s="146"/>
      <c r="EDI54" s="146"/>
      <c r="EDJ54" s="146"/>
      <c r="EDK54" s="146"/>
      <c r="EDL54" s="146"/>
      <c r="EDM54" s="146"/>
      <c r="EDN54" s="146"/>
      <c r="EDO54" s="146"/>
      <c r="EDP54" s="146"/>
      <c r="EDQ54" s="146"/>
      <c r="EDR54" s="146"/>
      <c r="EDS54" s="146"/>
      <c r="EDT54" s="146"/>
      <c r="EDU54" s="146"/>
      <c r="EDV54" s="146"/>
      <c r="EDW54" s="146"/>
      <c r="EDX54" s="146"/>
      <c r="EDY54" s="146"/>
      <c r="EDZ54" s="146"/>
      <c r="EEA54" s="146"/>
      <c r="EEB54" s="146"/>
      <c r="EEC54" s="146"/>
      <c r="EED54" s="146"/>
      <c r="EEE54" s="146"/>
      <c r="EEF54" s="146"/>
      <c r="EEG54" s="146"/>
      <c r="EEH54" s="146"/>
      <c r="EEI54" s="146"/>
      <c r="EEJ54" s="146"/>
      <c r="EEK54" s="146"/>
      <c r="EEL54" s="146"/>
      <c r="EEM54" s="146"/>
      <c r="EEN54" s="146"/>
      <c r="EEO54" s="146"/>
      <c r="EEP54" s="146"/>
      <c r="EEQ54" s="146"/>
      <c r="EER54" s="146"/>
      <c r="EES54" s="146"/>
      <c r="EET54" s="146"/>
      <c r="EEU54" s="146"/>
      <c r="EEV54" s="146"/>
      <c r="EEW54" s="146"/>
      <c r="EEX54" s="146"/>
      <c r="EEY54" s="146"/>
      <c r="EEZ54" s="146"/>
      <c r="EFA54" s="146"/>
      <c r="EFB54" s="146"/>
      <c r="EFC54" s="146"/>
      <c r="EFD54" s="146"/>
      <c r="EFE54" s="146"/>
      <c r="EFF54" s="146"/>
      <c r="EFG54" s="146"/>
      <c r="EFH54" s="146"/>
      <c r="EFI54" s="146"/>
      <c r="EFJ54" s="146"/>
      <c r="EFK54" s="146"/>
      <c r="EFL54" s="146"/>
      <c r="EFM54" s="146"/>
      <c r="EFN54" s="146"/>
      <c r="EFO54" s="146"/>
      <c r="EFP54" s="146"/>
      <c r="EFQ54" s="146"/>
      <c r="EFR54" s="146"/>
      <c r="EFS54" s="146"/>
      <c r="EFT54" s="146"/>
      <c r="EFU54" s="146"/>
      <c r="EFV54" s="146"/>
      <c r="EFW54" s="146"/>
      <c r="EFX54" s="146"/>
      <c r="EFY54" s="146"/>
      <c r="EFZ54" s="146"/>
      <c r="EGA54" s="146"/>
      <c r="EGB54" s="146"/>
      <c r="EGC54" s="146"/>
      <c r="EGD54" s="146"/>
      <c r="EGE54" s="146"/>
      <c r="EGF54" s="146"/>
      <c r="EGG54" s="146"/>
      <c r="EGH54" s="146"/>
      <c r="EGI54" s="146"/>
      <c r="EGJ54" s="146"/>
      <c r="EGK54" s="146"/>
      <c r="EGL54" s="146"/>
      <c r="EGM54" s="146"/>
      <c r="EGN54" s="146"/>
      <c r="EGO54" s="146"/>
      <c r="EGP54" s="146"/>
      <c r="EGQ54" s="146"/>
      <c r="EGR54" s="146"/>
      <c r="EGS54" s="146"/>
      <c r="EGT54" s="146"/>
      <c r="EGU54" s="146"/>
      <c r="EGV54" s="146"/>
      <c r="EGW54" s="146"/>
      <c r="EGX54" s="146"/>
      <c r="EGY54" s="146"/>
      <c r="EGZ54" s="146"/>
      <c r="EHA54" s="146"/>
      <c r="EHB54" s="146"/>
      <c r="EHC54" s="146"/>
      <c r="EHD54" s="146"/>
      <c r="EHE54" s="146"/>
      <c r="EHF54" s="146"/>
      <c r="EHG54" s="146"/>
      <c r="EHH54" s="146"/>
      <c r="EHI54" s="146"/>
      <c r="EHJ54" s="146"/>
      <c r="EHK54" s="146"/>
      <c r="EHL54" s="146"/>
      <c r="EHM54" s="146"/>
      <c r="EHN54" s="146"/>
      <c r="EHO54" s="146"/>
      <c r="EHP54" s="146"/>
      <c r="EHQ54" s="146"/>
      <c r="EHR54" s="146"/>
      <c r="EHS54" s="146"/>
      <c r="EHT54" s="146"/>
      <c r="EHU54" s="146"/>
      <c r="EHV54" s="146"/>
      <c r="EHW54" s="146"/>
      <c r="EHX54" s="146"/>
      <c r="EHY54" s="146"/>
      <c r="EHZ54" s="146"/>
      <c r="EIA54" s="146"/>
      <c r="EIB54" s="146"/>
      <c r="EIC54" s="146"/>
      <c r="EID54" s="146"/>
      <c r="EIE54" s="146"/>
      <c r="EIF54" s="146"/>
      <c r="EIG54" s="146"/>
      <c r="EIH54" s="146"/>
      <c r="EII54" s="146"/>
      <c r="EIJ54" s="146"/>
      <c r="EIK54" s="146"/>
      <c r="EIL54" s="146"/>
      <c r="EIM54" s="146"/>
      <c r="EIN54" s="146"/>
      <c r="EIO54" s="146"/>
      <c r="EIP54" s="146"/>
      <c r="EIQ54" s="146"/>
      <c r="EIR54" s="146"/>
      <c r="EIS54" s="146"/>
      <c r="EIT54" s="146"/>
      <c r="EIU54" s="146"/>
      <c r="EIV54" s="146"/>
      <c r="EIW54" s="146"/>
      <c r="EIX54" s="146"/>
      <c r="EIY54" s="146"/>
      <c r="EIZ54" s="146"/>
      <c r="EJA54" s="146"/>
      <c r="EJB54" s="146"/>
      <c r="EJC54" s="146"/>
      <c r="EJD54" s="146"/>
      <c r="EJE54" s="146"/>
      <c r="EJF54" s="146"/>
      <c r="EJG54" s="146"/>
      <c r="EJH54" s="146"/>
      <c r="EJI54" s="146"/>
      <c r="EJJ54" s="146"/>
      <c r="EJK54" s="146"/>
      <c r="EJL54" s="146"/>
      <c r="EJM54" s="146"/>
      <c r="EJN54" s="146"/>
      <c r="EJO54" s="146"/>
      <c r="EJP54" s="146"/>
      <c r="EJQ54" s="146"/>
      <c r="EJR54" s="146"/>
      <c r="EJS54" s="146"/>
      <c r="EJT54" s="146"/>
      <c r="EJU54" s="146"/>
      <c r="EJV54" s="146"/>
      <c r="EJW54" s="146"/>
      <c r="EJX54" s="146"/>
      <c r="EJY54" s="146"/>
      <c r="EJZ54" s="146"/>
      <c r="EKA54" s="146"/>
      <c r="EKB54" s="146"/>
      <c r="EKC54" s="146"/>
      <c r="EKD54" s="146"/>
      <c r="EKE54" s="146"/>
      <c r="EKF54" s="146"/>
      <c r="EKG54" s="146"/>
      <c r="EKH54" s="146"/>
      <c r="EKI54" s="146"/>
      <c r="EKJ54" s="146"/>
      <c r="EKK54" s="146"/>
      <c r="EKL54" s="146"/>
      <c r="EKM54" s="146"/>
      <c r="EKN54" s="146"/>
      <c r="EKO54" s="146"/>
      <c r="EKP54" s="146"/>
      <c r="EKQ54" s="146"/>
      <c r="EKR54" s="146"/>
      <c r="EKS54" s="146"/>
      <c r="EKT54" s="146"/>
      <c r="EKU54" s="146"/>
      <c r="EKV54" s="146"/>
      <c r="EKW54" s="146"/>
      <c r="EKX54" s="146"/>
      <c r="EKY54" s="146"/>
      <c r="EKZ54" s="146"/>
      <c r="ELA54" s="146"/>
      <c r="ELB54" s="146"/>
      <c r="ELC54" s="146"/>
      <c r="ELD54" s="146"/>
      <c r="ELE54" s="146"/>
      <c r="ELF54" s="146"/>
      <c r="ELG54" s="146"/>
      <c r="ELH54" s="146"/>
      <c r="ELI54" s="146"/>
      <c r="ELJ54" s="146"/>
      <c r="ELK54" s="146"/>
      <c r="ELL54" s="146"/>
      <c r="ELM54" s="146"/>
      <c r="ELN54" s="146"/>
      <c r="ELO54" s="146"/>
      <c r="ELP54" s="146"/>
      <c r="ELQ54" s="146"/>
      <c r="ELR54" s="146"/>
      <c r="ELS54" s="146"/>
      <c r="ELT54" s="146"/>
      <c r="ELU54" s="146"/>
      <c r="ELV54" s="146"/>
      <c r="ELW54" s="146"/>
      <c r="ELX54" s="146"/>
      <c r="ELY54" s="146"/>
      <c r="ELZ54" s="146"/>
      <c r="EMA54" s="146"/>
      <c r="EMB54" s="146"/>
      <c r="EMC54" s="146"/>
      <c r="EMD54" s="146"/>
      <c r="EME54" s="146"/>
      <c r="EMF54" s="146"/>
      <c r="EMG54" s="146"/>
      <c r="EMH54" s="146"/>
      <c r="EMI54" s="146"/>
      <c r="EMJ54" s="146"/>
      <c r="EMK54" s="146"/>
      <c r="EML54" s="146"/>
      <c r="EMM54" s="146"/>
      <c r="EMN54" s="146"/>
      <c r="EMO54" s="146"/>
      <c r="EMP54" s="146"/>
      <c r="EMQ54" s="146"/>
      <c r="EMR54" s="146"/>
      <c r="EMS54" s="146"/>
      <c r="EMT54" s="146"/>
      <c r="EMU54" s="146"/>
      <c r="EMV54" s="146"/>
      <c r="EMW54" s="146"/>
      <c r="EMX54" s="146"/>
      <c r="EMY54" s="146"/>
      <c r="EMZ54" s="146"/>
      <c r="ENA54" s="146"/>
      <c r="ENB54" s="146"/>
      <c r="ENC54" s="146"/>
      <c r="END54" s="146"/>
      <c r="ENE54" s="146"/>
      <c r="ENF54" s="146"/>
      <c r="ENG54" s="146"/>
      <c r="ENH54" s="146"/>
      <c r="ENI54" s="146"/>
      <c r="ENJ54" s="146"/>
      <c r="ENK54" s="146"/>
      <c r="ENL54" s="146"/>
      <c r="ENM54" s="146"/>
      <c r="ENN54" s="146"/>
      <c r="ENO54" s="146"/>
      <c r="ENP54" s="146"/>
      <c r="ENQ54" s="146"/>
      <c r="ENR54" s="146"/>
      <c r="ENS54" s="146"/>
      <c r="ENT54" s="146"/>
      <c r="ENU54" s="146"/>
      <c r="ENV54" s="146"/>
      <c r="ENW54" s="146"/>
      <c r="ENX54" s="146"/>
      <c r="ENY54" s="146"/>
      <c r="ENZ54" s="146"/>
      <c r="EOA54" s="146"/>
      <c r="EOB54" s="146"/>
      <c r="EOC54" s="146"/>
      <c r="EOD54" s="146"/>
      <c r="EOE54" s="146"/>
      <c r="EOF54" s="146"/>
      <c r="EOG54" s="146"/>
      <c r="EOH54" s="146"/>
      <c r="EOI54" s="146"/>
      <c r="EOJ54" s="146"/>
      <c r="EOK54" s="146"/>
      <c r="EOL54" s="146"/>
      <c r="EOM54" s="146"/>
      <c r="EON54" s="146"/>
      <c r="EOO54" s="146"/>
      <c r="EOP54" s="146"/>
      <c r="EOQ54" s="146"/>
      <c r="EOR54" s="146"/>
      <c r="EOS54" s="146"/>
      <c r="EOT54" s="146"/>
      <c r="EOU54" s="146"/>
      <c r="EOV54" s="146"/>
      <c r="EOW54" s="146"/>
      <c r="EOX54" s="146"/>
      <c r="EOY54" s="146"/>
      <c r="EOZ54" s="146"/>
      <c r="EPA54" s="146"/>
      <c r="EPB54" s="146"/>
      <c r="EPC54" s="146"/>
      <c r="EPD54" s="146"/>
      <c r="EPE54" s="146"/>
      <c r="EPF54" s="146"/>
      <c r="EPG54" s="146"/>
      <c r="EPH54" s="146"/>
      <c r="EPI54" s="146"/>
      <c r="EPJ54" s="146"/>
      <c r="EPK54" s="146"/>
      <c r="EPL54" s="146"/>
      <c r="EPM54" s="146"/>
      <c r="EPN54" s="146"/>
      <c r="EPO54" s="146"/>
      <c r="EPP54" s="146"/>
      <c r="EPQ54" s="146"/>
      <c r="EPR54" s="146"/>
      <c r="EPS54" s="146"/>
      <c r="EPT54" s="146"/>
      <c r="EPU54" s="146"/>
      <c r="EPV54" s="146"/>
      <c r="EPW54" s="146"/>
      <c r="EPX54" s="146"/>
      <c r="EPY54" s="146"/>
      <c r="EPZ54" s="146"/>
      <c r="EQA54" s="146"/>
      <c r="EQB54" s="146"/>
      <c r="EQC54" s="146"/>
      <c r="EQD54" s="146"/>
      <c r="EQE54" s="146"/>
      <c r="EQF54" s="146"/>
      <c r="EQG54" s="146"/>
      <c r="EQH54" s="146"/>
      <c r="EQI54" s="146"/>
      <c r="EQJ54" s="146"/>
      <c r="EQK54" s="146"/>
      <c r="EQL54" s="146"/>
      <c r="EQM54" s="146"/>
      <c r="EQN54" s="146"/>
      <c r="EQO54" s="146"/>
      <c r="EQP54" s="146"/>
      <c r="EQQ54" s="146"/>
      <c r="EQR54" s="146"/>
      <c r="EQS54" s="146"/>
      <c r="EQT54" s="146"/>
      <c r="EQU54" s="146"/>
      <c r="EQV54" s="146"/>
      <c r="EQW54" s="146"/>
      <c r="EQX54" s="146"/>
      <c r="EQY54" s="146"/>
      <c r="EQZ54" s="146"/>
      <c r="ERA54" s="146"/>
      <c r="ERB54" s="146"/>
      <c r="ERC54" s="146"/>
      <c r="ERD54" s="146"/>
      <c r="ERE54" s="146"/>
      <c r="ERF54" s="146"/>
      <c r="ERG54" s="146"/>
      <c r="ERH54" s="146"/>
      <c r="ERI54" s="146"/>
      <c r="ERJ54" s="146"/>
      <c r="ERK54" s="146"/>
      <c r="ERL54" s="146"/>
      <c r="ERM54" s="146"/>
      <c r="ERN54" s="146"/>
      <c r="ERO54" s="146"/>
      <c r="ERP54" s="146"/>
      <c r="ERQ54" s="146"/>
      <c r="ERR54" s="146"/>
      <c r="ERS54" s="146"/>
      <c r="ERT54" s="146"/>
      <c r="ERU54" s="146"/>
      <c r="ERV54" s="146"/>
      <c r="ERW54" s="146"/>
      <c r="ERX54" s="146"/>
      <c r="ERY54" s="146"/>
      <c r="ERZ54" s="146"/>
      <c r="ESA54" s="146"/>
      <c r="ESB54" s="146"/>
      <c r="ESC54" s="146"/>
      <c r="ESD54" s="146"/>
      <c r="ESE54" s="146"/>
      <c r="ESF54" s="146"/>
      <c r="ESG54" s="146"/>
      <c r="ESH54" s="146"/>
      <c r="ESI54" s="146"/>
      <c r="ESJ54" s="146"/>
      <c r="ESK54" s="146"/>
      <c r="ESL54" s="146"/>
      <c r="ESM54" s="146"/>
      <c r="ESN54" s="146"/>
      <c r="ESO54" s="146"/>
      <c r="ESP54" s="146"/>
      <c r="ESQ54" s="146"/>
      <c r="ESR54" s="146"/>
      <c r="ESS54" s="146"/>
      <c r="EST54" s="146"/>
      <c r="ESU54" s="146"/>
      <c r="ESV54" s="146"/>
      <c r="ESW54" s="146"/>
      <c r="ESX54" s="146"/>
      <c r="ESY54" s="146"/>
      <c r="ESZ54" s="146"/>
      <c r="ETA54" s="146"/>
      <c r="ETB54" s="146"/>
      <c r="ETC54" s="146"/>
      <c r="ETD54" s="146"/>
      <c r="ETE54" s="146"/>
      <c r="ETF54" s="146"/>
      <c r="ETG54" s="146"/>
      <c r="ETH54" s="146"/>
      <c r="ETI54" s="146"/>
      <c r="ETJ54" s="146"/>
      <c r="ETK54" s="146"/>
      <c r="ETL54" s="146"/>
      <c r="ETM54" s="146"/>
      <c r="ETN54" s="146"/>
      <c r="ETO54" s="146"/>
      <c r="ETP54" s="146"/>
      <c r="ETQ54" s="146"/>
      <c r="ETR54" s="146"/>
      <c r="ETS54" s="146"/>
      <c r="ETT54" s="146"/>
      <c r="ETU54" s="146"/>
      <c r="ETV54" s="146"/>
      <c r="ETW54" s="146"/>
      <c r="ETX54" s="146"/>
      <c r="ETY54" s="146"/>
      <c r="ETZ54" s="146"/>
      <c r="EUA54" s="146"/>
      <c r="EUB54" s="146"/>
      <c r="EUC54" s="146"/>
      <c r="EUD54" s="146"/>
      <c r="EUE54" s="146"/>
      <c r="EUF54" s="146"/>
      <c r="EUG54" s="146"/>
      <c r="EUH54" s="146"/>
      <c r="EUI54" s="146"/>
      <c r="EUJ54" s="146"/>
      <c r="EUK54" s="146"/>
      <c r="EUL54" s="146"/>
      <c r="EUM54" s="146"/>
      <c r="EUN54" s="146"/>
      <c r="EUO54" s="146"/>
      <c r="EUP54" s="146"/>
      <c r="EUQ54" s="146"/>
      <c r="EUR54" s="146"/>
      <c r="EUS54" s="146"/>
      <c r="EUT54" s="146"/>
      <c r="EUU54" s="146"/>
      <c r="EUV54" s="146"/>
      <c r="EUW54" s="146"/>
      <c r="EUX54" s="146"/>
      <c r="EUY54" s="146"/>
      <c r="EUZ54" s="146"/>
      <c r="EVA54" s="146"/>
      <c r="EVB54" s="146"/>
      <c r="EVC54" s="146"/>
      <c r="EVD54" s="146"/>
      <c r="EVE54" s="146"/>
      <c r="EVF54" s="146"/>
      <c r="EVG54" s="146"/>
      <c r="EVH54" s="146"/>
      <c r="EVI54" s="146"/>
      <c r="EVJ54" s="146"/>
      <c r="EVK54" s="146"/>
      <c r="EVL54" s="146"/>
      <c r="EVM54" s="146"/>
      <c r="EVN54" s="146"/>
      <c r="EVO54" s="146"/>
      <c r="EVP54" s="146"/>
      <c r="EVQ54" s="146"/>
      <c r="EVR54" s="146"/>
      <c r="EVS54" s="146"/>
      <c r="EVT54" s="146"/>
      <c r="EVU54" s="146"/>
      <c r="EVV54" s="146"/>
      <c r="EVW54" s="146"/>
      <c r="EVX54" s="146"/>
      <c r="EVY54" s="146"/>
      <c r="EVZ54" s="146"/>
      <c r="EWA54" s="146"/>
      <c r="EWB54" s="146"/>
      <c r="EWC54" s="146"/>
      <c r="EWD54" s="146"/>
      <c r="EWE54" s="146"/>
      <c r="EWF54" s="146"/>
      <c r="EWG54" s="146"/>
      <c r="EWH54" s="146"/>
      <c r="EWI54" s="146"/>
      <c r="EWJ54" s="146"/>
      <c r="EWK54" s="146"/>
      <c r="EWL54" s="146"/>
      <c r="EWM54" s="146"/>
      <c r="EWN54" s="146"/>
      <c r="EWO54" s="146"/>
      <c r="EWP54" s="146"/>
      <c r="EWQ54" s="146"/>
      <c r="EWR54" s="146"/>
      <c r="EWS54" s="146"/>
      <c r="EWT54" s="146"/>
      <c r="EWU54" s="146"/>
      <c r="EWV54" s="146"/>
      <c r="EWW54" s="146"/>
      <c r="EWX54" s="146"/>
      <c r="EWY54" s="146"/>
      <c r="EWZ54" s="146"/>
      <c r="EXA54" s="146"/>
      <c r="EXB54" s="146"/>
      <c r="EXC54" s="146"/>
      <c r="EXD54" s="146"/>
      <c r="EXE54" s="146"/>
      <c r="EXF54" s="146"/>
      <c r="EXG54" s="146"/>
      <c r="EXH54" s="146"/>
      <c r="EXI54" s="146"/>
      <c r="EXJ54" s="146"/>
      <c r="EXK54" s="146"/>
      <c r="EXL54" s="146"/>
      <c r="EXM54" s="146"/>
      <c r="EXN54" s="146"/>
      <c r="EXO54" s="146"/>
      <c r="EXP54" s="146"/>
      <c r="EXQ54" s="146"/>
      <c r="EXR54" s="146"/>
      <c r="EXS54" s="146"/>
      <c r="EXT54" s="146"/>
      <c r="EXU54" s="146"/>
      <c r="EXV54" s="146"/>
      <c r="EXW54" s="146"/>
      <c r="EXX54" s="146"/>
      <c r="EXY54" s="146"/>
      <c r="EXZ54" s="146"/>
      <c r="EYA54" s="146"/>
      <c r="EYB54" s="146"/>
      <c r="EYC54" s="146"/>
      <c r="EYD54" s="146"/>
      <c r="EYE54" s="146"/>
      <c r="EYF54" s="146"/>
      <c r="EYG54" s="146"/>
      <c r="EYH54" s="146"/>
      <c r="EYI54" s="146"/>
      <c r="EYJ54" s="146"/>
      <c r="EYK54" s="146"/>
      <c r="EYL54" s="146"/>
      <c r="EYM54" s="146"/>
      <c r="EYN54" s="146"/>
      <c r="EYO54" s="146"/>
      <c r="EYP54" s="146"/>
      <c r="EYQ54" s="146"/>
      <c r="EYR54" s="146"/>
      <c r="EYS54" s="146"/>
      <c r="EYT54" s="146"/>
      <c r="EYU54" s="146"/>
      <c r="EYV54" s="146"/>
      <c r="EYW54" s="146"/>
      <c r="EYX54" s="146"/>
      <c r="EYY54" s="146"/>
      <c r="EYZ54" s="146"/>
      <c r="EZA54" s="146"/>
      <c r="EZB54" s="146"/>
      <c r="EZC54" s="146"/>
      <c r="EZD54" s="146"/>
      <c r="EZE54" s="146"/>
      <c r="EZF54" s="146"/>
      <c r="EZG54" s="146"/>
      <c r="EZH54" s="146"/>
      <c r="EZI54" s="146"/>
      <c r="EZJ54" s="146"/>
      <c r="EZK54" s="146"/>
      <c r="EZL54" s="146"/>
      <c r="EZM54" s="146"/>
      <c r="EZN54" s="146"/>
      <c r="EZO54" s="146"/>
      <c r="EZP54" s="146"/>
      <c r="EZQ54" s="146"/>
      <c r="EZR54" s="146"/>
      <c r="EZS54" s="146"/>
      <c r="EZT54" s="146"/>
      <c r="EZU54" s="146"/>
      <c r="EZV54" s="146"/>
      <c r="EZW54" s="146"/>
      <c r="EZX54" s="146"/>
      <c r="EZY54" s="146"/>
      <c r="EZZ54" s="146"/>
      <c r="FAA54" s="146"/>
      <c r="FAB54" s="146"/>
      <c r="FAC54" s="146"/>
      <c r="FAD54" s="146"/>
      <c r="FAE54" s="146"/>
      <c r="FAF54" s="146"/>
      <c r="FAG54" s="146"/>
      <c r="FAH54" s="146"/>
      <c r="FAI54" s="146"/>
      <c r="FAJ54" s="146"/>
      <c r="FAK54" s="146"/>
      <c r="FAL54" s="146"/>
      <c r="FAM54" s="146"/>
      <c r="FAN54" s="146"/>
      <c r="FAO54" s="146"/>
      <c r="FAP54" s="146"/>
      <c r="FAQ54" s="146"/>
      <c r="FAR54" s="146"/>
      <c r="FAS54" s="146"/>
      <c r="FAT54" s="146"/>
      <c r="FAU54" s="146"/>
      <c r="FAV54" s="146"/>
      <c r="FAW54" s="146"/>
      <c r="FAX54" s="146"/>
      <c r="FAY54" s="146"/>
      <c r="FAZ54" s="146"/>
      <c r="FBA54" s="146"/>
      <c r="FBB54" s="146"/>
      <c r="FBC54" s="146"/>
      <c r="FBD54" s="146"/>
      <c r="FBE54" s="146"/>
      <c r="FBF54" s="146"/>
      <c r="FBG54" s="146"/>
      <c r="FBH54" s="146"/>
      <c r="FBI54" s="146"/>
      <c r="FBJ54" s="146"/>
      <c r="FBK54" s="146"/>
      <c r="FBL54" s="146"/>
      <c r="FBM54" s="146"/>
      <c r="FBN54" s="146"/>
      <c r="FBO54" s="146"/>
      <c r="FBP54" s="146"/>
      <c r="FBQ54" s="146"/>
      <c r="FBR54" s="146"/>
      <c r="FBS54" s="146"/>
      <c r="FBT54" s="146"/>
      <c r="FBU54" s="146"/>
      <c r="FBV54" s="146"/>
      <c r="FBW54" s="146"/>
      <c r="FBX54" s="146"/>
      <c r="FBY54" s="146"/>
      <c r="FBZ54" s="146"/>
      <c r="FCA54" s="146"/>
      <c r="FCB54" s="146"/>
      <c r="FCC54" s="146"/>
      <c r="FCD54" s="146"/>
      <c r="FCE54" s="146"/>
      <c r="FCF54" s="146"/>
      <c r="FCG54" s="146"/>
      <c r="FCH54" s="146"/>
      <c r="FCI54" s="146"/>
      <c r="FCJ54" s="146"/>
      <c r="FCK54" s="146"/>
      <c r="FCL54" s="146"/>
      <c r="FCM54" s="146"/>
      <c r="FCN54" s="146"/>
      <c r="FCO54" s="146"/>
      <c r="FCP54" s="146"/>
      <c r="FCQ54" s="146"/>
      <c r="FCR54" s="146"/>
      <c r="FCS54" s="146"/>
      <c r="FCT54" s="146"/>
      <c r="FCU54" s="146"/>
      <c r="FCV54" s="146"/>
      <c r="FCW54" s="146"/>
      <c r="FCX54" s="146"/>
      <c r="FCY54" s="146"/>
      <c r="FCZ54" s="146"/>
      <c r="FDA54" s="146"/>
      <c r="FDB54" s="146"/>
      <c r="FDC54" s="146"/>
      <c r="FDD54" s="146"/>
      <c r="FDE54" s="146"/>
      <c r="FDF54" s="146"/>
      <c r="FDG54" s="146"/>
      <c r="FDH54" s="146"/>
      <c r="FDI54" s="146"/>
      <c r="FDJ54" s="146"/>
      <c r="FDK54" s="146"/>
      <c r="FDL54" s="146"/>
      <c r="FDM54" s="146"/>
      <c r="FDN54" s="146"/>
      <c r="FDO54" s="146"/>
      <c r="FDP54" s="146"/>
      <c r="FDQ54" s="146"/>
      <c r="FDR54" s="146"/>
      <c r="FDS54" s="146"/>
      <c r="FDT54" s="146"/>
      <c r="FDU54" s="146"/>
      <c r="FDV54" s="146"/>
      <c r="FDW54" s="146"/>
      <c r="FDX54" s="146"/>
      <c r="FDY54" s="146"/>
      <c r="FDZ54" s="146"/>
      <c r="FEA54" s="146"/>
      <c r="FEB54" s="146"/>
      <c r="FEC54" s="146"/>
      <c r="FED54" s="146"/>
      <c r="FEE54" s="146"/>
      <c r="FEF54" s="146"/>
      <c r="FEG54" s="146"/>
      <c r="FEH54" s="146"/>
      <c r="FEI54" s="146"/>
      <c r="FEJ54" s="146"/>
      <c r="FEK54" s="146"/>
      <c r="FEL54" s="146"/>
      <c r="FEM54" s="146"/>
      <c r="FEN54" s="146"/>
      <c r="FEO54" s="146"/>
      <c r="FEP54" s="146"/>
      <c r="FEQ54" s="146"/>
      <c r="FER54" s="146"/>
      <c r="FES54" s="146"/>
      <c r="FET54" s="146"/>
      <c r="FEU54" s="146"/>
      <c r="FEV54" s="146"/>
      <c r="FEW54" s="146"/>
      <c r="FEX54" s="146"/>
      <c r="FEY54" s="146"/>
      <c r="FEZ54" s="146"/>
      <c r="FFA54" s="146"/>
      <c r="FFB54" s="146"/>
      <c r="FFC54" s="146"/>
      <c r="FFD54" s="146"/>
      <c r="FFE54" s="146"/>
      <c r="FFF54" s="146"/>
      <c r="FFG54" s="146"/>
      <c r="FFH54" s="146"/>
      <c r="FFI54" s="146"/>
      <c r="FFJ54" s="146"/>
      <c r="FFK54" s="146"/>
      <c r="FFL54" s="146"/>
      <c r="FFM54" s="146"/>
      <c r="FFN54" s="146"/>
      <c r="FFO54" s="146"/>
      <c r="FFP54" s="146"/>
      <c r="FFQ54" s="146"/>
      <c r="FFR54" s="146"/>
      <c r="FFS54" s="146"/>
      <c r="FFT54" s="146"/>
      <c r="FFU54" s="146"/>
      <c r="FFV54" s="146"/>
      <c r="FFW54" s="146"/>
      <c r="FFX54" s="146"/>
      <c r="FFY54" s="146"/>
      <c r="FFZ54" s="146"/>
      <c r="FGA54" s="146"/>
      <c r="FGB54" s="146"/>
      <c r="FGC54" s="146"/>
      <c r="FGD54" s="146"/>
      <c r="FGE54" s="146"/>
      <c r="FGF54" s="146"/>
      <c r="FGG54" s="146"/>
      <c r="FGH54" s="146"/>
      <c r="FGI54" s="146"/>
      <c r="FGJ54" s="146"/>
      <c r="FGK54" s="146"/>
      <c r="FGL54" s="146"/>
      <c r="FGM54" s="146"/>
      <c r="FGN54" s="146"/>
      <c r="FGO54" s="146"/>
      <c r="FGP54" s="146"/>
      <c r="FGQ54" s="146"/>
      <c r="FGR54" s="146"/>
      <c r="FGS54" s="146"/>
      <c r="FGT54" s="146"/>
      <c r="FGU54" s="146"/>
      <c r="FGV54" s="146"/>
      <c r="FGW54" s="146"/>
      <c r="FGX54" s="146"/>
      <c r="FGY54" s="146"/>
      <c r="FGZ54" s="146"/>
      <c r="FHA54" s="146"/>
      <c r="FHB54" s="146"/>
      <c r="FHC54" s="146"/>
      <c r="FHD54" s="146"/>
      <c r="FHE54" s="146"/>
      <c r="FHF54" s="146"/>
      <c r="FHG54" s="146"/>
      <c r="FHH54" s="146"/>
      <c r="FHI54" s="146"/>
      <c r="FHJ54" s="146"/>
      <c r="FHK54" s="146"/>
      <c r="FHL54" s="146"/>
      <c r="FHM54" s="146"/>
      <c r="FHN54" s="146"/>
      <c r="FHO54" s="146"/>
      <c r="FHP54" s="146"/>
      <c r="FHQ54" s="146"/>
      <c r="FHR54" s="146"/>
      <c r="FHS54" s="146"/>
      <c r="FHT54" s="146"/>
      <c r="FHU54" s="146"/>
      <c r="FHV54" s="146"/>
      <c r="FHW54" s="146"/>
      <c r="FHX54" s="146"/>
      <c r="FHY54" s="146"/>
      <c r="FHZ54" s="146"/>
      <c r="FIA54" s="146"/>
      <c r="FIB54" s="146"/>
      <c r="FIC54" s="146"/>
      <c r="FID54" s="146"/>
      <c r="FIE54" s="146"/>
      <c r="FIF54" s="146"/>
      <c r="FIG54" s="146"/>
      <c r="FIH54" s="146"/>
      <c r="FII54" s="146"/>
      <c r="FIJ54" s="146"/>
      <c r="FIK54" s="146"/>
      <c r="FIL54" s="146"/>
      <c r="FIM54" s="146"/>
      <c r="FIN54" s="146"/>
      <c r="FIO54" s="146"/>
      <c r="FIP54" s="146"/>
      <c r="FIQ54" s="146"/>
      <c r="FIR54" s="146"/>
      <c r="FIS54" s="146"/>
      <c r="FIT54" s="146"/>
      <c r="FIU54" s="146"/>
      <c r="FIV54" s="146"/>
      <c r="FIW54" s="146"/>
      <c r="FIX54" s="146"/>
      <c r="FIY54" s="146"/>
      <c r="FIZ54" s="146"/>
      <c r="FJA54" s="146"/>
      <c r="FJB54" s="146"/>
      <c r="FJC54" s="146"/>
      <c r="FJD54" s="146"/>
      <c r="FJE54" s="146"/>
      <c r="FJF54" s="146"/>
      <c r="FJG54" s="146"/>
      <c r="FJH54" s="146"/>
      <c r="FJI54" s="146"/>
      <c r="FJJ54" s="146"/>
      <c r="FJK54" s="146"/>
      <c r="FJL54" s="146"/>
      <c r="FJM54" s="146"/>
      <c r="FJN54" s="146"/>
      <c r="FJO54" s="146"/>
      <c r="FJP54" s="146"/>
      <c r="FJQ54" s="146"/>
      <c r="FJR54" s="146"/>
      <c r="FJS54" s="146"/>
      <c r="FJT54" s="146"/>
      <c r="FJU54" s="146"/>
      <c r="FJV54" s="146"/>
      <c r="FJW54" s="146"/>
      <c r="FJX54" s="146"/>
      <c r="FJY54" s="146"/>
      <c r="FJZ54" s="146"/>
      <c r="FKA54" s="146"/>
      <c r="FKB54" s="146"/>
      <c r="FKC54" s="146"/>
      <c r="FKD54" s="146"/>
      <c r="FKE54" s="146"/>
      <c r="FKF54" s="146"/>
      <c r="FKG54" s="146"/>
      <c r="FKH54" s="146"/>
      <c r="FKI54" s="146"/>
      <c r="FKJ54" s="146"/>
      <c r="FKK54" s="146"/>
      <c r="FKL54" s="146"/>
      <c r="FKM54" s="146"/>
      <c r="FKN54" s="146"/>
      <c r="FKO54" s="146"/>
      <c r="FKP54" s="146"/>
      <c r="FKQ54" s="146"/>
      <c r="FKR54" s="146"/>
      <c r="FKS54" s="146"/>
      <c r="FKT54" s="146"/>
      <c r="FKU54" s="146"/>
      <c r="FKV54" s="146"/>
      <c r="FKW54" s="146"/>
      <c r="FKX54" s="146"/>
      <c r="FKY54" s="146"/>
      <c r="FKZ54" s="146"/>
      <c r="FLA54" s="146"/>
      <c r="FLB54" s="146"/>
      <c r="FLC54" s="146"/>
      <c r="FLD54" s="146"/>
      <c r="FLE54" s="146"/>
      <c r="FLF54" s="146"/>
      <c r="FLG54" s="146"/>
      <c r="FLH54" s="146"/>
      <c r="FLI54" s="146"/>
      <c r="FLJ54" s="146"/>
      <c r="FLK54" s="146"/>
      <c r="FLL54" s="146"/>
      <c r="FLM54" s="146"/>
      <c r="FLN54" s="146"/>
      <c r="FLO54" s="146"/>
      <c r="FLP54" s="146"/>
      <c r="FLQ54" s="146"/>
      <c r="FLR54" s="146"/>
      <c r="FLS54" s="146"/>
      <c r="FLT54" s="146"/>
      <c r="FLU54" s="146"/>
      <c r="FLV54" s="146"/>
      <c r="FLW54" s="146"/>
      <c r="FLX54" s="146"/>
      <c r="FLY54" s="146"/>
      <c r="FLZ54" s="146"/>
      <c r="FMA54" s="146"/>
      <c r="FMB54" s="146"/>
      <c r="FMC54" s="146"/>
      <c r="FMD54" s="146"/>
      <c r="FME54" s="146"/>
      <c r="FMF54" s="146"/>
      <c r="FMG54" s="146"/>
      <c r="FMH54" s="146"/>
      <c r="FMI54" s="146"/>
      <c r="FMJ54" s="146"/>
      <c r="FMK54" s="146"/>
      <c r="FML54" s="146"/>
      <c r="FMM54" s="146"/>
      <c r="FMN54" s="146"/>
      <c r="FMO54" s="146"/>
      <c r="FMP54" s="146"/>
      <c r="FMQ54" s="146"/>
      <c r="FMR54" s="146"/>
      <c r="FMS54" s="146"/>
      <c r="FMT54" s="146"/>
      <c r="FMU54" s="146"/>
      <c r="FMV54" s="146"/>
      <c r="FMW54" s="146"/>
      <c r="FMX54" s="146"/>
      <c r="FMY54" s="146"/>
      <c r="FMZ54" s="146"/>
      <c r="FNA54" s="146"/>
      <c r="FNB54" s="146"/>
      <c r="FNC54" s="146"/>
      <c r="FND54" s="146"/>
      <c r="FNE54" s="146"/>
      <c r="FNF54" s="146"/>
      <c r="FNG54" s="146"/>
      <c r="FNH54" s="146"/>
      <c r="FNI54" s="146"/>
      <c r="FNJ54" s="146"/>
      <c r="FNK54" s="146"/>
      <c r="FNL54" s="146"/>
      <c r="FNM54" s="146"/>
      <c r="FNN54" s="146"/>
      <c r="FNO54" s="146"/>
      <c r="FNP54" s="146"/>
      <c r="FNQ54" s="146"/>
      <c r="FNR54" s="146"/>
      <c r="FNS54" s="146"/>
      <c r="FNT54" s="146"/>
      <c r="FNU54" s="146"/>
      <c r="FNV54" s="146"/>
      <c r="FNW54" s="146"/>
      <c r="FNX54" s="146"/>
      <c r="FNY54" s="146"/>
      <c r="FNZ54" s="146"/>
      <c r="FOA54" s="146"/>
      <c r="FOB54" s="146"/>
      <c r="FOC54" s="146"/>
      <c r="FOD54" s="146"/>
      <c r="FOE54" s="146"/>
      <c r="FOF54" s="146"/>
      <c r="FOG54" s="146"/>
      <c r="FOH54" s="146"/>
      <c r="FOI54" s="146"/>
      <c r="FOJ54" s="146"/>
      <c r="FOK54" s="146"/>
      <c r="FOL54" s="146"/>
      <c r="FOM54" s="146"/>
      <c r="FON54" s="146"/>
      <c r="FOO54" s="146"/>
      <c r="FOP54" s="146"/>
      <c r="FOQ54" s="146"/>
      <c r="FOR54" s="146"/>
      <c r="FOS54" s="146"/>
      <c r="FOT54" s="146"/>
      <c r="FOU54" s="146"/>
      <c r="FOV54" s="146"/>
      <c r="FOW54" s="146"/>
      <c r="FOX54" s="146"/>
      <c r="FOY54" s="146"/>
      <c r="FOZ54" s="146"/>
      <c r="FPA54" s="146"/>
      <c r="FPB54" s="146"/>
      <c r="FPC54" s="146"/>
      <c r="FPD54" s="146"/>
      <c r="FPE54" s="146"/>
      <c r="FPF54" s="146"/>
      <c r="FPG54" s="146"/>
      <c r="FPH54" s="146"/>
      <c r="FPI54" s="146"/>
      <c r="FPJ54" s="146"/>
      <c r="FPK54" s="146"/>
      <c r="FPL54" s="146"/>
      <c r="FPM54" s="146"/>
      <c r="FPN54" s="146"/>
      <c r="FPO54" s="146"/>
      <c r="FPP54" s="146"/>
      <c r="FPQ54" s="146"/>
      <c r="FPR54" s="146"/>
      <c r="FPS54" s="146"/>
      <c r="FPT54" s="146"/>
      <c r="FPU54" s="146"/>
      <c r="FPV54" s="146"/>
      <c r="FPW54" s="146"/>
      <c r="FPX54" s="146"/>
      <c r="FPY54" s="146"/>
      <c r="FPZ54" s="146"/>
      <c r="FQA54" s="146"/>
      <c r="FQB54" s="146"/>
      <c r="FQC54" s="146"/>
      <c r="FQD54" s="146"/>
      <c r="FQE54" s="146"/>
      <c r="FQF54" s="146"/>
      <c r="FQG54" s="146"/>
      <c r="FQH54" s="146"/>
      <c r="FQI54" s="146"/>
      <c r="FQJ54" s="146"/>
      <c r="FQK54" s="146"/>
      <c r="FQL54" s="146"/>
      <c r="FQM54" s="146"/>
      <c r="FQN54" s="146"/>
      <c r="FQO54" s="146"/>
      <c r="FQP54" s="146"/>
      <c r="FQQ54" s="146"/>
      <c r="FQR54" s="146"/>
      <c r="FQS54" s="146"/>
      <c r="FQT54" s="146"/>
      <c r="FQU54" s="146"/>
      <c r="FQV54" s="146"/>
      <c r="FQW54" s="146"/>
      <c r="FQX54" s="146"/>
      <c r="FQY54" s="146"/>
      <c r="FQZ54" s="146"/>
      <c r="FRA54" s="146"/>
      <c r="FRB54" s="146"/>
      <c r="FRC54" s="146"/>
      <c r="FRD54" s="146"/>
      <c r="FRE54" s="146"/>
      <c r="FRF54" s="146"/>
      <c r="FRG54" s="146"/>
      <c r="FRH54" s="146"/>
      <c r="FRI54" s="146"/>
      <c r="FRJ54" s="146"/>
      <c r="FRK54" s="146"/>
      <c r="FRL54" s="146"/>
      <c r="FRM54" s="146"/>
      <c r="FRN54" s="146"/>
      <c r="FRO54" s="146"/>
      <c r="FRP54" s="146"/>
      <c r="FRQ54" s="146"/>
      <c r="FRR54" s="146"/>
      <c r="FRS54" s="146"/>
      <c r="FRT54" s="146"/>
      <c r="FRU54" s="146"/>
      <c r="FRV54" s="146"/>
      <c r="FRW54" s="146"/>
      <c r="FRX54" s="146"/>
      <c r="FRY54" s="146"/>
      <c r="FRZ54" s="146"/>
      <c r="FSA54" s="146"/>
      <c r="FSB54" s="146"/>
      <c r="FSC54" s="146"/>
      <c r="FSD54" s="146"/>
      <c r="FSE54" s="146"/>
      <c r="FSF54" s="146"/>
      <c r="FSG54" s="146"/>
      <c r="FSH54" s="146"/>
      <c r="FSI54" s="146"/>
      <c r="FSJ54" s="146"/>
      <c r="FSK54" s="146"/>
      <c r="FSL54" s="146"/>
      <c r="FSM54" s="146"/>
      <c r="FSN54" s="146"/>
      <c r="FSO54" s="146"/>
      <c r="FSP54" s="146"/>
      <c r="FSQ54" s="146"/>
      <c r="FSR54" s="146"/>
      <c r="FSS54" s="146"/>
      <c r="FST54" s="146"/>
      <c r="FSU54" s="146"/>
      <c r="FSV54" s="146"/>
      <c r="FSW54" s="146"/>
      <c r="FSX54" s="146"/>
      <c r="FSY54" s="146"/>
      <c r="FSZ54" s="146"/>
      <c r="FTA54" s="146"/>
      <c r="FTB54" s="146"/>
      <c r="FTC54" s="146"/>
      <c r="FTD54" s="146"/>
      <c r="FTE54" s="146"/>
      <c r="FTF54" s="146"/>
      <c r="FTG54" s="146"/>
      <c r="FTH54" s="146"/>
      <c r="FTI54" s="146"/>
      <c r="FTJ54" s="146"/>
      <c r="FTK54" s="146"/>
      <c r="FTL54" s="146"/>
      <c r="FTM54" s="146"/>
      <c r="FTN54" s="146"/>
      <c r="FTO54" s="146"/>
      <c r="FTP54" s="146"/>
      <c r="FTQ54" s="146"/>
      <c r="FTR54" s="146"/>
      <c r="FTS54" s="146"/>
      <c r="FTT54" s="146"/>
      <c r="FTU54" s="146"/>
      <c r="FTV54" s="146"/>
      <c r="FTW54" s="146"/>
      <c r="FTX54" s="146"/>
      <c r="FTY54" s="146"/>
      <c r="FTZ54" s="146"/>
      <c r="FUA54" s="146"/>
      <c r="FUB54" s="146"/>
      <c r="FUC54" s="146"/>
      <c r="FUD54" s="146"/>
      <c r="FUE54" s="146"/>
      <c r="FUF54" s="146"/>
      <c r="FUG54" s="146"/>
      <c r="FUH54" s="146"/>
      <c r="FUI54" s="146"/>
      <c r="FUJ54" s="146"/>
      <c r="FUK54" s="146"/>
      <c r="FUL54" s="146"/>
      <c r="FUM54" s="146"/>
      <c r="FUN54" s="146"/>
      <c r="FUO54" s="146"/>
      <c r="FUP54" s="146"/>
      <c r="FUQ54" s="146"/>
      <c r="FUR54" s="146"/>
      <c r="FUS54" s="146"/>
      <c r="FUT54" s="146"/>
      <c r="FUU54" s="146"/>
      <c r="FUV54" s="146"/>
      <c r="FUW54" s="146"/>
      <c r="FUX54" s="146"/>
      <c r="FUY54" s="146"/>
      <c r="FUZ54" s="146"/>
      <c r="FVA54" s="146"/>
      <c r="FVB54" s="146"/>
      <c r="FVC54" s="146"/>
      <c r="FVD54" s="146"/>
      <c r="FVE54" s="146"/>
      <c r="FVF54" s="146"/>
      <c r="FVG54" s="146"/>
      <c r="FVH54" s="146"/>
      <c r="FVI54" s="146"/>
      <c r="FVJ54" s="146"/>
      <c r="FVK54" s="146"/>
      <c r="FVL54" s="146"/>
      <c r="FVM54" s="146"/>
      <c r="FVN54" s="146"/>
      <c r="FVO54" s="146"/>
      <c r="FVP54" s="146"/>
      <c r="FVQ54" s="146"/>
      <c r="FVR54" s="146"/>
      <c r="FVS54" s="146"/>
      <c r="FVT54" s="146"/>
      <c r="FVU54" s="146"/>
      <c r="FVV54" s="146"/>
      <c r="FVW54" s="146"/>
      <c r="FVX54" s="146"/>
      <c r="FVY54" s="146"/>
      <c r="FVZ54" s="146"/>
      <c r="FWA54" s="146"/>
      <c r="FWB54" s="146"/>
      <c r="FWC54" s="146"/>
      <c r="FWD54" s="146"/>
      <c r="FWE54" s="146"/>
      <c r="FWF54" s="146"/>
      <c r="FWG54" s="146"/>
      <c r="FWH54" s="146"/>
      <c r="FWI54" s="146"/>
      <c r="FWJ54" s="146"/>
      <c r="FWK54" s="146"/>
      <c r="FWL54" s="146"/>
      <c r="FWM54" s="146"/>
      <c r="FWN54" s="146"/>
      <c r="FWO54" s="146"/>
      <c r="FWP54" s="146"/>
      <c r="FWQ54" s="146"/>
      <c r="FWR54" s="146"/>
      <c r="FWS54" s="146"/>
      <c r="FWT54" s="146"/>
      <c r="FWU54" s="146"/>
      <c r="FWV54" s="146"/>
      <c r="FWW54" s="146"/>
      <c r="FWX54" s="146"/>
      <c r="FWY54" s="146"/>
      <c r="FWZ54" s="146"/>
      <c r="FXA54" s="146"/>
      <c r="FXB54" s="146"/>
      <c r="FXC54" s="146"/>
      <c r="FXD54" s="146"/>
      <c r="FXE54" s="146"/>
      <c r="FXF54" s="146"/>
      <c r="FXG54" s="146"/>
      <c r="FXH54" s="146"/>
      <c r="FXI54" s="146"/>
      <c r="FXJ54" s="146"/>
      <c r="FXK54" s="146"/>
      <c r="FXL54" s="146"/>
      <c r="FXM54" s="146"/>
      <c r="FXN54" s="146"/>
      <c r="FXO54" s="146"/>
      <c r="FXP54" s="146"/>
      <c r="FXQ54" s="146"/>
      <c r="FXR54" s="146"/>
      <c r="FXS54" s="146"/>
      <c r="FXT54" s="146"/>
      <c r="FXU54" s="146"/>
      <c r="FXV54" s="146"/>
      <c r="FXW54" s="146"/>
      <c r="FXX54" s="146"/>
      <c r="FXY54" s="146"/>
      <c r="FXZ54" s="146"/>
      <c r="FYA54" s="146"/>
      <c r="FYB54" s="146"/>
      <c r="FYC54" s="146"/>
      <c r="FYD54" s="146"/>
      <c r="FYE54" s="146"/>
      <c r="FYF54" s="146"/>
      <c r="FYG54" s="146"/>
      <c r="FYH54" s="146"/>
      <c r="FYI54" s="146"/>
      <c r="FYJ54" s="146"/>
      <c r="FYK54" s="146"/>
      <c r="FYL54" s="146"/>
      <c r="FYM54" s="146"/>
      <c r="FYN54" s="146"/>
      <c r="FYO54" s="146"/>
      <c r="FYP54" s="146"/>
      <c r="FYQ54" s="146"/>
      <c r="FYR54" s="146"/>
      <c r="FYS54" s="146"/>
      <c r="FYT54" s="146"/>
      <c r="FYU54" s="146"/>
      <c r="FYV54" s="146"/>
      <c r="FYW54" s="146"/>
      <c r="FYX54" s="146"/>
      <c r="FYY54" s="146"/>
      <c r="FYZ54" s="146"/>
      <c r="FZA54" s="146"/>
      <c r="FZB54" s="146"/>
      <c r="FZC54" s="146"/>
      <c r="FZD54" s="146"/>
      <c r="FZE54" s="146"/>
      <c r="FZF54" s="146"/>
      <c r="FZG54" s="146"/>
      <c r="FZH54" s="146"/>
      <c r="FZI54" s="146"/>
      <c r="FZJ54" s="146"/>
      <c r="FZK54" s="146"/>
      <c r="FZL54" s="146"/>
      <c r="FZM54" s="146"/>
      <c r="FZN54" s="146"/>
      <c r="FZO54" s="146"/>
      <c r="FZP54" s="146"/>
      <c r="FZQ54" s="146"/>
      <c r="FZR54" s="146"/>
      <c r="FZS54" s="146"/>
      <c r="FZT54" s="146"/>
      <c r="FZU54" s="146"/>
      <c r="FZV54" s="146"/>
      <c r="FZW54" s="146"/>
      <c r="FZX54" s="146"/>
      <c r="FZY54" s="146"/>
      <c r="FZZ54" s="146"/>
      <c r="GAA54" s="146"/>
      <c r="GAB54" s="146"/>
      <c r="GAC54" s="146"/>
      <c r="GAD54" s="146"/>
      <c r="GAE54" s="146"/>
      <c r="GAF54" s="146"/>
      <c r="GAG54" s="146"/>
      <c r="GAH54" s="146"/>
      <c r="GAI54" s="146"/>
      <c r="GAJ54" s="146"/>
      <c r="GAK54" s="146"/>
      <c r="GAL54" s="146"/>
      <c r="GAM54" s="146"/>
      <c r="GAN54" s="146"/>
      <c r="GAO54" s="146"/>
      <c r="GAP54" s="146"/>
      <c r="GAQ54" s="146"/>
      <c r="GAR54" s="146"/>
      <c r="GAS54" s="146"/>
      <c r="GAT54" s="146"/>
      <c r="GAU54" s="146"/>
      <c r="GAV54" s="146"/>
      <c r="GAW54" s="146"/>
      <c r="GAX54" s="146"/>
      <c r="GAY54" s="146"/>
      <c r="GAZ54" s="146"/>
      <c r="GBA54" s="146"/>
      <c r="GBB54" s="146"/>
      <c r="GBC54" s="146"/>
      <c r="GBD54" s="146"/>
      <c r="GBE54" s="146"/>
      <c r="GBF54" s="146"/>
      <c r="GBG54" s="146"/>
      <c r="GBH54" s="146"/>
      <c r="GBI54" s="146"/>
      <c r="GBJ54" s="146"/>
      <c r="GBK54" s="146"/>
      <c r="GBL54" s="146"/>
      <c r="GBM54" s="146"/>
      <c r="GBN54" s="146"/>
      <c r="GBO54" s="146"/>
      <c r="GBP54" s="146"/>
      <c r="GBQ54" s="146"/>
      <c r="GBR54" s="146"/>
      <c r="GBS54" s="146"/>
      <c r="GBT54" s="146"/>
      <c r="GBU54" s="146"/>
      <c r="GBV54" s="146"/>
      <c r="GBW54" s="146"/>
      <c r="GBX54" s="146"/>
      <c r="GBY54" s="146"/>
      <c r="GBZ54" s="146"/>
      <c r="GCA54" s="146"/>
      <c r="GCB54" s="146"/>
      <c r="GCC54" s="146"/>
      <c r="GCD54" s="146"/>
      <c r="GCE54" s="146"/>
      <c r="GCF54" s="146"/>
      <c r="GCG54" s="146"/>
      <c r="GCH54" s="146"/>
      <c r="GCI54" s="146"/>
      <c r="GCJ54" s="146"/>
      <c r="GCK54" s="146"/>
      <c r="GCL54" s="146"/>
      <c r="GCM54" s="146"/>
      <c r="GCN54" s="146"/>
      <c r="GCO54" s="146"/>
      <c r="GCP54" s="146"/>
      <c r="GCQ54" s="146"/>
      <c r="GCR54" s="146"/>
      <c r="GCS54" s="146"/>
      <c r="GCT54" s="146"/>
      <c r="GCU54" s="146"/>
      <c r="GCV54" s="146"/>
      <c r="GCW54" s="146"/>
      <c r="GCX54" s="146"/>
      <c r="GCY54" s="146"/>
      <c r="GCZ54" s="146"/>
      <c r="GDA54" s="146"/>
      <c r="GDB54" s="146"/>
      <c r="GDC54" s="146"/>
      <c r="GDD54" s="146"/>
      <c r="GDE54" s="146"/>
      <c r="GDF54" s="146"/>
      <c r="GDG54" s="146"/>
      <c r="GDH54" s="146"/>
      <c r="GDI54" s="146"/>
      <c r="GDJ54" s="146"/>
      <c r="GDK54" s="146"/>
      <c r="GDL54" s="146"/>
      <c r="GDM54" s="146"/>
      <c r="GDN54" s="146"/>
      <c r="GDO54" s="146"/>
      <c r="GDP54" s="146"/>
      <c r="GDQ54" s="146"/>
      <c r="GDR54" s="146"/>
      <c r="GDS54" s="146"/>
      <c r="GDT54" s="146"/>
      <c r="GDU54" s="146"/>
      <c r="GDV54" s="146"/>
      <c r="GDW54" s="146"/>
      <c r="GDX54" s="146"/>
      <c r="GDY54" s="146"/>
      <c r="GDZ54" s="146"/>
      <c r="GEA54" s="146"/>
      <c r="GEB54" s="146"/>
      <c r="GEC54" s="146"/>
      <c r="GED54" s="146"/>
      <c r="GEE54" s="146"/>
      <c r="GEF54" s="146"/>
      <c r="GEG54" s="146"/>
      <c r="GEH54" s="146"/>
      <c r="GEI54" s="146"/>
      <c r="GEJ54" s="146"/>
      <c r="GEK54" s="146"/>
      <c r="GEL54" s="146"/>
      <c r="GEM54" s="146"/>
      <c r="GEN54" s="146"/>
      <c r="GEO54" s="146"/>
      <c r="GEP54" s="146"/>
      <c r="GEQ54" s="146"/>
      <c r="GER54" s="146"/>
      <c r="GES54" s="146"/>
      <c r="GET54" s="146"/>
      <c r="GEU54" s="146"/>
      <c r="GEV54" s="146"/>
      <c r="GEW54" s="146"/>
      <c r="GEX54" s="146"/>
      <c r="GEY54" s="146"/>
      <c r="GEZ54" s="146"/>
      <c r="GFA54" s="146"/>
      <c r="GFB54" s="146"/>
      <c r="GFC54" s="146"/>
      <c r="GFD54" s="146"/>
      <c r="GFE54" s="146"/>
      <c r="GFF54" s="146"/>
      <c r="GFG54" s="146"/>
      <c r="GFH54" s="146"/>
      <c r="GFI54" s="146"/>
      <c r="GFJ54" s="146"/>
      <c r="GFK54" s="146"/>
      <c r="GFL54" s="146"/>
      <c r="GFM54" s="146"/>
      <c r="GFN54" s="146"/>
      <c r="GFO54" s="146"/>
      <c r="GFP54" s="146"/>
      <c r="GFQ54" s="146"/>
      <c r="GFR54" s="146"/>
      <c r="GFS54" s="146"/>
      <c r="GFT54" s="146"/>
      <c r="GFU54" s="146"/>
      <c r="GFV54" s="146"/>
      <c r="GFW54" s="146"/>
      <c r="GFX54" s="146"/>
      <c r="GFY54" s="146"/>
      <c r="GFZ54" s="146"/>
      <c r="GGA54" s="146"/>
      <c r="GGB54" s="146"/>
      <c r="GGC54" s="146"/>
      <c r="GGD54" s="146"/>
      <c r="GGE54" s="146"/>
      <c r="GGF54" s="146"/>
      <c r="GGG54" s="146"/>
      <c r="GGH54" s="146"/>
      <c r="GGI54" s="146"/>
      <c r="GGJ54" s="146"/>
      <c r="GGK54" s="146"/>
      <c r="GGL54" s="146"/>
      <c r="GGM54" s="146"/>
      <c r="GGN54" s="146"/>
      <c r="GGO54" s="146"/>
      <c r="GGP54" s="146"/>
      <c r="GGQ54" s="146"/>
      <c r="GGR54" s="146"/>
      <c r="GGS54" s="146"/>
      <c r="GGT54" s="146"/>
      <c r="GGU54" s="146"/>
      <c r="GGV54" s="146"/>
      <c r="GGW54" s="146"/>
      <c r="GGX54" s="146"/>
      <c r="GGY54" s="146"/>
      <c r="GGZ54" s="146"/>
      <c r="GHA54" s="146"/>
      <c r="GHB54" s="146"/>
      <c r="GHC54" s="146"/>
      <c r="GHD54" s="146"/>
      <c r="GHE54" s="146"/>
      <c r="GHF54" s="146"/>
      <c r="GHG54" s="146"/>
      <c r="GHH54" s="146"/>
      <c r="GHI54" s="146"/>
      <c r="GHJ54" s="146"/>
      <c r="GHK54" s="146"/>
      <c r="GHL54" s="146"/>
      <c r="GHM54" s="146"/>
      <c r="GHN54" s="146"/>
      <c r="GHO54" s="146"/>
      <c r="GHP54" s="146"/>
      <c r="GHQ54" s="146"/>
      <c r="GHR54" s="146"/>
      <c r="GHS54" s="146"/>
      <c r="GHT54" s="146"/>
      <c r="GHU54" s="146"/>
      <c r="GHV54" s="146"/>
      <c r="GHW54" s="146"/>
      <c r="GHX54" s="146"/>
      <c r="GHY54" s="146"/>
      <c r="GHZ54" s="146"/>
      <c r="GIA54" s="146"/>
      <c r="GIB54" s="146"/>
      <c r="GIC54" s="146"/>
      <c r="GID54" s="146"/>
      <c r="GIE54" s="146"/>
      <c r="GIF54" s="146"/>
      <c r="GIG54" s="146"/>
      <c r="GIH54" s="146"/>
      <c r="GII54" s="146"/>
      <c r="GIJ54" s="146"/>
      <c r="GIK54" s="146"/>
      <c r="GIL54" s="146"/>
      <c r="GIM54" s="146"/>
      <c r="GIN54" s="146"/>
      <c r="GIO54" s="146"/>
      <c r="GIP54" s="146"/>
      <c r="GIQ54" s="146"/>
      <c r="GIR54" s="146"/>
      <c r="GIS54" s="146"/>
      <c r="GIT54" s="146"/>
      <c r="GIU54" s="146"/>
      <c r="GIV54" s="146"/>
      <c r="GIW54" s="146"/>
      <c r="GIX54" s="146"/>
      <c r="GIY54" s="146"/>
      <c r="GIZ54" s="146"/>
      <c r="GJA54" s="146"/>
      <c r="GJB54" s="146"/>
      <c r="GJC54" s="146"/>
      <c r="GJD54" s="146"/>
      <c r="GJE54" s="146"/>
      <c r="GJF54" s="146"/>
      <c r="GJG54" s="146"/>
      <c r="GJH54" s="146"/>
      <c r="GJI54" s="146"/>
      <c r="GJJ54" s="146"/>
      <c r="GJK54" s="146"/>
      <c r="GJL54" s="146"/>
      <c r="GJM54" s="146"/>
      <c r="GJN54" s="146"/>
      <c r="GJO54" s="146"/>
      <c r="GJP54" s="146"/>
      <c r="GJQ54" s="146"/>
      <c r="GJR54" s="146"/>
      <c r="GJS54" s="146"/>
      <c r="GJT54" s="146"/>
      <c r="GJU54" s="146"/>
      <c r="GJV54" s="146"/>
      <c r="GJW54" s="146"/>
      <c r="GJX54" s="146"/>
      <c r="GJY54" s="146"/>
      <c r="GJZ54" s="146"/>
      <c r="GKA54" s="146"/>
      <c r="GKB54" s="146"/>
      <c r="GKC54" s="146"/>
      <c r="GKD54" s="146"/>
      <c r="GKE54" s="146"/>
      <c r="GKF54" s="146"/>
      <c r="GKG54" s="146"/>
      <c r="GKH54" s="146"/>
      <c r="GKI54" s="146"/>
      <c r="GKJ54" s="146"/>
      <c r="GKK54" s="146"/>
      <c r="GKL54" s="146"/>
      <c r="GKM54" s="146"/>
      <c r="GKN54" s="146"/>
      <c r="GKO54" s="146"/>
      <c r="GKP54" s="146"/>
      <c r="GKQ54" s="146"/>
      <c r="GKR54" s="146"/>
      <c r="GKS54" s="146"/>
      <c r="GKT54" s="146"/>
      <c r="GKU54" s="146"/>
      <c r="GKV54" s="146"/>
      <c r="GKW54" s="146"/>
      <c r="GKX54" s="146"/>
      <c r="GKY54" s="146"/>
      <c r="GKZ54" s="146"/>
      <c r="GLA54" s="146"/>
      <c r="GLB54" s="146"/>
      <c r="GLC54" s="146"/>
      <c r="GLD54" s="146"/>
      <c r="GLE54" s="146"/>
      <c r="GLF54" s="146"/>
      <c r="GLG54" s="146"/>
      <c r="GLH54" s="146"/>
      <c r="GLI54" s="146"/>
      <c r="GLJ54" s="146"/>
      <c r="GLK54" s="146"/>
      <c r="GLL54" s="146"/>
      <c r="GLM54" s="146"/>
      <c r="GLN54" s="146"/>
      <c r="GLO54" s="146"/>
      <c r="GLP54" s="146"/>
      <c r="GLQ54" s="146"/>
      <c r="GLR54" s="146"/>
      <c r="GLS54" s="146"/>
      <c r="GLT54" s="146"/>
      <c r="GLU54" s="146"/>
      <c r="GLV54" s="146"/>
      <c r="GLW54" s="146"/>
      <c r="GLX54" s="146"/>
      <c r="GLY54" s="146"/>
      <c r="GLZ54" s="146"/>
      <c r="GMA54" s="146"/>
      <c r="GMB54" s="146"/>
      <c r="GMC54" s="146"/>
      <c r="GMD54" s="146"/>
      <c r="GME54" s="146"/>
      <c r="GMF54" s="146"/>
      <c r="GMG54" s="146"/>
      <c r="GMH54" s="146"/>
      <c r="GMI54" s="146"/>
      <c r="GMJ54" s="146"/>
      <c r="GMK54" s="146"/>
      <c r="GML54" s="146"/>
      <c r="GMM54" s="146"/>
      <c r="GMN54" s="146"/>
      <c r="GMO54" s="146"/>
      <c r="GMP54" s="146"/>
      <c r="GMQ54" s="146"/>
      <c r="GMR54" s="146"/>
      <c r="GMS54" s="146"/>
      <c r="GMT54" s="146"/>
      <c r="GMU54" s="146"/>
      <c r="GMV54" s="146"/>
      <c r="GMW54" s="146"/>
      <c r="GMX54" s="146"/>
      <c r="GMY54" s="146"/>
      <c r="GMZ54" s="146"/>
      <c r="GNA54" s="146"/>
      <c r="GNB54" s="146"/>
      <c r="GNC54" s="146"/>
      <c r="GND54" s="146"/>
      <c r="GNE54" s="146"/>
      <c r="GNF54" s="146"/>
      <c r="GNG54" s="146"/>
      <c r="GNH54" s="146"/>
      <c r="GNI54" s="146"/>
      <c r="GNJ54" s="146"/>
      <c r="GNK54" s="146"/>
      <c r="GNL54" s="146"/>
      <c r="GNM54" s="146"/>
      <c r="GNN54" s="146"/>
      <c r="GNO54" s="146"/>
      <c r="GNP54" s="146"/>
      <c r="GNQ54" s="146"/>
      <c r="GNR54" s="146"/>
      <c r="GNS54" s="146"/>
      <c r="GNT54" s="146"/>
      <c r="GNU54" s="146"/>
      <c r="GNV54" s="146"/>
      <c r="GNW54" s="146"/>
      <c r="GNX54" s="146"/>
      <c r="GNY54" s="146"/>
      <c r="GNZ54" s="146"/>
      <c r="GOA54" s="146"/>
      <c r="GOB54" s="146"/>
      <c r="GOC54" s="146"/>
      <c r="GOD54" s="146"/>
      <c r="GOE54" s="146"/>
      <c r="GOF54" s="146"/>
      <c r="GOG54" s="146"/>
      <c r="GOH54" s="146"/>
      <c r="GOI54" s="146"/>
      <c r="GOJ54" s="146"/>
      <c r="GOK54" s="146"/>
      <c r="GOL54" s="146"/>
      <c r="GOM54" s="146"/>
      <c r="GON54" s="146"/>
      <c r="GOO54" s="146"/>
      <c r="GOP54" s="146"/>
      <c r="GOQ54" s="146"/>
      <c r="GOR54" s="146"/>
      <c r="GOS54" s="146"/>
      <c r="GOT54" s="146"/>
      <c r="GOU54" s="146"/>
      <c r="GOV54" s="146"/>
      <c r="GOW54" s="146"/>
      <c r="GOX54" s="146"/>
      <c r="GOY54" s="146"/>
      <c r="GOZ54" s="146"/>
      <c r="GPA54" s="146"/>
      <c r="GPB54" s="146"/>
      <c r="GPC54" s="146"/>
      <c r="GPD54" s="146"/>
      <c r="GPE54" s="146"/>
      <c r="GPF54" s="146"/>
      <c r="GPG54" s="146"/>
      <c r="GPH54" s="146"/>
      <c r="GPI54" s="146"/>
      <c r="GPJ54" s="146"/>
      <c r="GPK54" s="146"/>
      <c r="GPL54" s="146"/>
      <c r="GPM54" s="146"/>
      <c r="GPN54" s="146"/>
      <c r="GPO54" s="146"/>
      <c r="GPP54" s="146"/>
      <c r="GPQ54" s="146"/>
      <c r="GPR54" s="146"/>
      <c r="GPS54" s="146"/>
      <c r="GPT54" s="146"/>
      <c r="GPU54" s="146"/>
      <c r="GPV54" s="146"/>
      <c r="GPW54" s="146"/>
      <c r="GPX54" s="146"/>
      <c r="GPY54" s="146"/>
      <c r="GPZ54" s="146"/>
      <c r="GQA54" s="146"/>
      <c r="GQB54" s="146"/>
      <c r="GQC54" s="146"/>
      <c r="GQD54" s="146"/>
      <c r="GQE54" s="146"/>
      <c r="GQF54" s="146"/>
      <c r="GQG54" s="146"/>
      <c r="GQH54" s="146"/>
      <c r="GQI54" s="146"/>
      <c r="GQJ54" s="146"/>
      <c r="GQK54" s="146"/>
      <c r="GQL54" s="146"/>
      <c r="GQM54" s="146"/>
      <c r="GQN54" s="146"/>
      <c r="GQO54" s="146"/>
      <c r="GQP54" s="146"/>
      <c r="GQQ54" s="146"/>
      <c r="GQR54" s="146"/>
      <c r="GQS54" s="146"/>
      <c r="GQT54" s="146"/>
      <c r="GQU54" s="146"/>
      <c r="GQV54" s="146"/>
      <c r="GQW54" s="146"/>
      <c r="GQX54" s="146"/>
      <c r="GQY54" s="146"/>
      <c r="GQZ54" s="146"/>
      <c r="GRA54" s="146"/>
      <c r="GRB54" s="146"/>
      <c r="GRC54" s="146"/>
      <c r="GRD54" s="146"/>
      <c r="GRE54" s="146"/>
      <c r="GRF54" s="146"/>
      <c r="GRG54" s="146"/>
      <c r="GRH54" s="146"/>
      <c r="GRI54" s="146"/>
      <c r="GRJ54" s="146"/>
      <c r="GRK54" s="146"/>
      <c r="GRL54" s="146"/>
      <c r="GRM54" s="146"/>
      <c r="GRN54" s="146"/>
      <c r="GRO54" s="146"/>
      <c r="GRP54" s="146"/>
      <c r="GRQ54" s="146"/>
      <c r="GRR54" s="146"/>
      <c r="GRS54" s="146"/>
      <c r="GRT54" s="146"/>
      <c r="GRU54" s="146"/>
      <c r="GRV54" s="146"/>
      <c r="GRW54" s="146"/>
      <c r="GRX54" s="146"/>
      <c r="GRY54" s="146"/>
      <c r="GRZ54" s="146"/>
      <c r="GSA54" s="146"/>
      <c r="GSB54" s="146"/>
      <c r="GSC54" s="146"/>
      <c r="GSD54" s="146"/>
      <c r="GSE54" s="146"/>
      <c r="GSF54" s="146"/>
      <c r="GSG54" s="146"/>
      <c r="GSH54" s="146"/>
      <c r="GSI54" s="146"/>
      <c r="GSJ54" s="146"/>
      <c r="GSK54" s="146"/>
      <c r="GSL54" s="146"/>
      <c r="GSM54" s="146"/>
      <c r="GSN54" s="146"/>
      <c r="GSO54" s="146"/>
      <c r="GSP54" s="146"/>
      <c r="GSQ54" s="146"/>
      <c r="GSR54" s="146"/>
      <c r="GSS54" s="146"/>
      <c r="GST54" s="146"/>
      <c r="GSU54" s="146"/>
      <c r="GSV54" s="146"/>
      <c r="GSW54" s="146"/>
      <c r="GSX54" s="146"/>
      <c r="GSY54" s="146"/>
      <c r="GSZ54" s="146"/>
      <c r="GTA54" s="146"/>
      <c r="GTB54" s="146"/>
      <c r="GTC54" s="146"/>
      <c r="GTD54" s="146"/>
      <c r="GTE54" s="146"/>
      <c r="GTF54" s="146"/>
      <c r="GTG54" s="146"/>
      <c r="GTH54" s="146"/>
      <c r="GTI54" s="146"/>
      <c r="GTJ54" s="146"/>
      <c r="GTK54" s="146"/>
      <c r="GTL54" s="146"/>
      <c r="GTM54" s="146"/>
      <c r="GTN54" s="146"/>
      <c r="GTO54" s="146"/>
      <c r="GTP54" s="146"/>
      <c r="GTQ54" s="146"/>
      <c r="GTR54" s="146"/>
      <c r="GTS54" s="146"/>
      <c r="GTT54" s="146"/>
      <c r="GTU54" s="146"/>
      <c r="GTV54" s="146"/>
      <c r="GTW54" s="146"/>
      <c r="GTX54" s="146"/>
      <c r="GTY54" s="146"/>
      <c r="GTZ54" s="146"/>
      <c r="GUA54" s="146"/>
      <c r="GUB54" s="146"/>
      <c r="GUC54" s="146"/>
      <c r="GUD54" s="146"/>
      <c r="GUE54" s="146"/>
      <c r="GUF54" s="146"/>
      <c r="GUG54" s="146"/>
      <c r="GUH54" s="146"/>
      <c r="GUI54" s="146"/>
      <c r="GUJ54" s="146"/>
      <c r="GUK54" s="146"/>
      <c r="GUL54" s="146"/>
      <c r="GUM54" s="146"/>
      <c r="GUN54" s="146"/>
      <c r="GUO54" s="146"/>
      <c r="GUP54" s="146"/>
      <c r="GUQ54" s="146"/>
      <c r="GUR54" s="146"/>
      <c r="GUS54" s="146"/>
      <c r="GUT54" s="146"/>
      <c r="GUU54" s="146"/>
      <c r="GUV54" s="146"/>
      <c r="GUW54" s="146"/>
      <c r="GUX54" s="146"/>
      <c r="GUY54" s="146"/>
      <c r="GUZ54" s="146"/>
      <c r="GVA54" s="146"/>
      <c r="GVB54" s="146"/>
      <c r="GVC54" s="146"/>
      <c r="GVD54" s="146"/>
      <c r="GVE54" s="146"/>
      <c r="GVF54" s="146"/>
      <c r="GVG54" s="146"/>
      <c r="GVH54" s="146"/>
      <c r="GVI54" s="146"/>
      <c r="GVJ54" s="146"/>
      <c r="GVK54" s="146"/>
      <c r="GVL54" s="146"/>
      <c r="GVM54" s="146"/>
      <c r="GVN54" s="146"/>
      <c r="GVO54" s="146"/>
      <c r="GVP54" s="146"/>
      <c r="GVQ54" s="146"/>
      <c r="GVR54" s="146"/>
      <c r="GVS54" s="146"/>
      <c r="GVT54" s="146"/>
      <c r="GVU54" s="146"/>
      <c r="GVV54" s="146"/>
      <c r="GVW54" s="146"/>
      <c r="GVX54" s="146"/>
      <c r="GVY54" s="146"/>
      <c r="GVZ54" s="146"/>
      <c r="GWA54" s="146"/>
      <c r="GWB54" s="146"/>
      <c r="GWC54" s="146"/>
      <c r="GWD54" s="146"/>
      <c r="GWE54" s="146"/>
      <c r="GWF54" s="146"/>
      <c r="GWG54" s="146"/>
      <c r="GWH54" s="146"/>
      <c r="GWI54" s="146"/>
      <c r="GWJ54" s="146"/>
      <c r="GWK54" s="146"/>
      <c r="GWL54" s="146"/>
      <c r="GWM54" s="146"/>
      <c r="GWN54" s="146"/>
      <c r="GWO54" s="146"/>
      <c r="GWP54" s="146"/>
      <c r="GWQ54" s="146"/>
      <c r="GWR54" s="146"/>
      <c r="GWS54" s="146"/>
      <c r="GWT54" s="146"/>
      <c r="GWU54" s="146"/>
      <c r="GWV54" s="146"/>
      <c r="GWW54" s="146"/>
      <c r="GWX54" s="146"/>
      <c r="GWY54" s="146"/>
      <c r="GWZ54" s="146"/>
      <c r="GXA54" s="146"/>
      <c r="GXB54" s="146"/>
      <c r="GXC54" s="146"/>
      <c r="GXD54" s="146"/>
      <c r="GXE54" s="146"/>
      <c r="GXF54" s="146"/>
      <c r="GXG54" s="146"/>
      <c r="GXH54" s="146"/>
      <c r="GXI54" s="146"/>
      <c r="GXJ54" s="146"/>
      <c r="GXK54" s="146"/>
      <c r="GXL54" s="146"/>
      <c r="GXM54" s="146"/>
      <c r="GXN54" s="146"/>
      <c r="GXO54" s="146"/>
      <c r="GXP54" s="146"/>
      <c r="GXQ54" s="146"/>
      <c r="GXR54" s="146"/>
      <c r="GXS54" s="146"/>
      <c r="GXT54" s="146"/>
      <c r="GXU54" s="146"/>
      <c r="GXV54" s="146"/>
      <c r="GXW54" s="146"/>
      <c r="GXX54" s="146"/>
      <c r="GXY54" s="146"/>
      <c r="GXZ54" s="146"/>
      <c r="GYA54" s="146"/>
      <c r="GYB54" s="146"/>
      <c r="GYC54" s="146"/>
      <c r="GYD54" s="146"/>
      <c r="GYE54" s="146"/>
      <c r="GYF54" s="146"/>
      <c r="GYG54" s="146"/>
      <c r="GYH54" s="146"/>
      <c r="GYI54" s="146"/>
      <c r="GYJ54" s="146"/>
      <c r="GYK54" s="146"/>
      <c r="GYL54" s="146"/>
      <c r="GYM54" s="146"/>
      <c r="GYN54" s="146"/>
      <c r="GYO54" s="146"/>
      <c r="GYP54" s="146"/>
      <c r="GYQ54" s="146"/>
      <c r="GYR54" s="146"/>
      <c r="GYS54" s="146"/>
      <c r="GYT54" s="146"/>
      <c r="GYU54" s="146"/>
      <c r="GYV54" s="146"/>
      <c r="GYW54" s="146"/>
      <c r="GYX54" s="146"/>
      <c r="GYY54" s="146"/>
      <c r="GYZ54" s="146"/>
      <c r="GZA54" s="146"/>
      <c r="GZB54" s="146"/>
      <c r="GZC54" s="146"/>
      <c r="GZD54" s="146"/>
      <c r="GZE54" s="146"/>
      <c r="GZF54" s="146"/>
      <c r="GZG54" s="146"/>
      <c r="GZH54" s="146"/>
      <c r="GZI54" s="146"/>
      <c r="GZJ54" s="146"/>
      <c r="GZK54" s="146"/>
      <c r="GZL54" s="146"/>
      <c r="GZM54" s="146"/>
      <c r="GZN54" s="146"/>
      <c r="GZO54" s="146"/>
      <c r="GZP54" s="146"/>
      <c r="GZQ54" s="146"/>
      <c r="GZR54" s="146"/>
      <c r="GZS54" s="146"/>
      <c r="GZT54" s="146"/>
      <c r="GZU54" s="146"/>
      <c r="GZV54" s="146"/>
      <c r="GZW54" s="146"/>
      <c r="GZX54" s="146"/>
      <c r="GZY54" s="146"/>
      <c r="GZZ54" s="146"/>
      <c r="HAA54" s="146"/>
      <c r="HAB54" s="146"/>
      <c r="HAC54" s="146"/>
      <c r="HAD54" s="146"/>
      <c r="HAE54" s="146"/>
      <c r="HAF54" s="146"/>
      <c r="HAG54" s="146"/>
      <c r="HAH54" s="146"/>
      <c r="HAI54" s="146"/>
      <c r="HAJ54" s="146"/>
      <c r="HAK54" s="146"/>
      <c r="HAL54" s="146"/>
      <c r="HAM54" s="146"/>
      <c r="HAN54" s="146"/>
      <c r="HAO54" s="146"/>
      <c r="HAP54" s="146"/>
      <c r="HAQ54" s="146"/>
      <c r="HAR54" s="146"/>
      <c r="HAS54" s="146"/>
      <c r="HAT54" s="146"/>
      <c r="HAU54" s="146"/>
      <c r="HAV54" s="146"/>
      <c r="HAW54" s="146"/>
      <c r="HAX54" s="146"/>
      <c r="HAY54" s="146"/>
      <c r="HAZ54" s="146"/>
      <c r="HBA54" s="146"/>
      <c r="HBB54" s="146"/>
      <c r="HBC54" s="146"/>
      <c r="HBD54" s="146"/>
      <c r="HBE54" s="146"/>
      <c r="HBF54" s="146"/>
      <c r="HBG54" s="146"/>
      <c r="HBH54" s="146"/>
      <c r="HBI54" s="146"/>
      <c r="HBJ54" s="146"/>
      <c r="HBK54" s="146"/>
      <c r="HBL54" s="146"/>
      <c r="HBM54" s="146"/>
      <c r="HBN54" s="146"/>
      <c r="HBO54" s="146"/>
      <c r="HBP54" s="146"/>
      <c r="HBQ54" s="146"/>
      <c r="HBR54" s="146"/>
      <c r="HBS54" s="146"/>
      <c r="HBT54" s="146"/>
      <c r="HBU54" s="146"/>
      <c r="HBV54" s="146"/>
      <c r="HBW54" s="146"/>
      <c r="HBX54" s="146"/>
      <c r="HBY54" s="146"/>
      <c r="HBZ54" s="146"/>
      <c r="HCA54" s="146"/>
      <c r="HCB54" s="146"/>
      <c r="HCC54" s="146"/>
      <c r="HCD54" s="146"/>
      <c r="HCE54" s="146"/>
      <c r="HCF54" s="146"/>
      <c r="HCG54" s="146"/>
      <c r="HCH54" s="146"/>
      <c r="HCI54" s="146"/>
      <c r="HCJ54" s="146"/>
      <c r="HCK54" s="146"/>
      <c r="HCL54" s="146"/>
      <c r="HCM54" s="146"/>
      <c r="HCN54" s="146"/>
      <c r="HCO54" s="146"/>
      <c r="HCP54" s="146"/>
      <c r="HCQ54" s="146"/>
      <c r="HCR54" s="146"/>
      <c r="HCS54" s="146"/>
      <c r="HCT54" s="146"/>
      <c r="HCU54" s="146"/>
      <c r="HCV54" s="146"/>
      <c r="HCW54" s="146"/>
      <c r="HCX54" s="146"/>
      <c r="HCY54" s="146"/>
      <c r="HCZ54" s="146"/>
      <c r="HDA54" s="146"/>
      <c r="HDB54" s="146"/>
      <c r="HDC54" s="146"/>
      <c r="HDD54" s="146"/>
      <c r="HDE54" s="146"/>
      <c r="HDF54" s="146"/>
      <c r="HDG54" s="146"/>
      <c r="HDH54" s="146"/>
      <c r="HDI54" s="146"/>
      <c r="HDJ54" s="146"/>
      <c r="HDK54" s="146"/>
      <c r="HDL54" s="146"/>
      <c r="HDM54" s="146"/>
      <c r="HDN54" s="146"/>
      <c r="HDO54" s="146"/>
      <c r="HDP54" s="146"/>
      <c r="HDQ54" s="146"/>
      <c r="HDR54" s="146"/>
      <c r="HDS54" s="146"/>
      <c r="HDT54" s="146"/>
      <c r="HDU54" s="146"/>
      <c r="HDV54" s="146"/>
      <c r="HDW54" s="146"/>
      <c r="HDX54" s="146"/>
      <c r="HDY54" s="146"/>
      <c r="HDZ54" s="146"/>
      <c r="HEA54" s="146"/>
      <c r="HEB54" s="146"/>
      <c r="HEC54" s="146"/>
      <c r="HED54" s="146"/>
      <c r="HEE54" s="146"/>
      <c r="HEF54" s="146"/>
      <c r="HEG54" s="146"/>
      <c r="HEH54" s="146"/>
      <c r="HEI54" s="146"/>
      <c r="HEJ54" s="146"/>
      <c r="HEK54" s="146"/>
      <c r="HEL54" s="146"/>
      <c r="HEM54" s="146"/>
      <c r="HEN54" s="146"/>
      <c r="HEO54" s="146"/>
      <c r="HEP54" s="146"/>
      <c r="HEQ54" s="146"/>
      <c r="HER54" s="146"/>
      <c r="HES54" s="146"/>
      <c r="HET54" s="146"/>
      <c r="HEU54" s="146"/>
      <c r="HEV54" s="146"/>
      <c r="HEW54" s="146"/>
      <c r="HEX54" s="146"/>
      <c r="HEY54" s="146"/>
      <c r="HEZ54" s="146"/>
      <c r="HFA54" s="146"/>
      <c r="HFB54" s="146"/>
      <c r="HFC54" s="146"/>
      <c r="HFD54" s="146"/>
      <c r="HFE54" s="146"/>
      <c r="HFF54" s="146"/>
      <c r="HFG54" s="146"/>
      <c r="HFH54" s="146"/>
      <c r="HFI54" s="146"/>
      <c r="HFJ54" s="146"/>
      <c r="HFK54" s="146"/>
      <c r="HFL54" s="146"/>
      <c r="HFM54" s="146"/>
      <c r="HFN54" s="146"/>
      <c r="HFO54" s="146"/>
      <c r="HFP54" s="146"/>
      <c r="HFQ54" s="146"/>
      <c r="HFR54" s="146"/>
      <c r="HFS54" s="146"/>
      <c r="HFT54" s="146"/>
      <c r="HFU54" s="146"/>
      <c r="HFV54" s="146"/>
      <c r="HFW54" s="146"/>
      <c r="HFX54" s="146"/>
      <c r="HFY54" s="146"/>
      <c r="HFZ54" s="146"/>
      <c r="HGA54" s="146"/>
      <c r="HGB54" s="146"/>
      <c r="HGC54" s="146"/>
      <c r="HGD54" s="146"/>
      <c r="HGE54" s="146"/>
      <c r="HGF54" s="146"/>
      <c r="HGG54" s="146"/>
      <c r="HGH54" s="146"/>
      <c r="HGI54" s="146"/>
      <c r="HGJ54" s="146"/>
      <c r="HGK54" s="146"/>
      <c r="HGL54" s="146"/>
      <c r="HGM54" s="146"/>
      <c r="HGN54" s="146"/>
      <c r="HGO54" s="146"/>
      <c r="HGP54" s="146"/>
      <c r="HGQ54" s="146"/>
      <c r="HGR54" s="146"/>
      <c r="HGS54" s="146"/>
      <c r="HGT54" s="146"/>
      <c r="HGU54" s="146"/>
      <c r="HGV54" s="146"/>
      <c r="HGW54" s="146"/>
      <c r="HGX54" s="146"/>
      <c r="HGY54" s="146"/>
      <c r="HGZ54" s="146"/>
      <c r="HHA54" s="146"/>
      <c r="HHB54" s="146"/>
      <c r="HHC54" s="146"/>
      <c r="HHD54" s="146"/>
      <c r="HHE54" s="146"/>
      <c r="HHF54" s="146"/>
      <c r="HHG54" s="146"/>
      <c r="HHH54" s="146"/>
      <c r="HHI54" s="146"/>
      <c r="HHJ54" s="146"/>
      <c r="HHK54" s="146"/>
      <c r="HHL54" s="146"/>
      <c r="HHM54" s="146"/>
      <c r="HHN54" s="146"/>
      <c r="HHO54" s="146"/>
      <c r="HHP54" s="146"/>
      <c r="HHQ54" s="146"/>
      <c r="HHR54" s="146"/>
      <c r="HHS54" s="146"/>
      <c r="HHT54" s="146"/>
      <c r="HHU54" s="146"/>
      <c r="HHV54" s="146"/>
      <c r="HHW54" s="146"/>
      <c r="HHX54" s="146"/>
      <c r="HHY54" s="146"/>
      <c r="HHZ54" s="146"/>
      <c r="HIA54" s="146"/>
      <c r="HIB54" s="146"/>
      <c r="HIC54" s="146"/>
      <c r="HID54" s="146"/>
      <c r="HIE54" s="146"/>
      <c r="HIF54" s="146"/>
      <c r="HIG54" s="146"/>
      <c r="HIH54" s="146"/>
      <c r="HII54" s="146"/>
      <c r="HIJ54" s="146"/>
      <c r="HIK54" s="146"/>
      <c r="HIL54" s="146"/>
      <c r="HIM54" s="146"/>
      <c r="HIN54" s="146"/>
      <c r="HIO54" s="146"/>
      <c r="HIP54" s="146"/>
      <c r="HIQ54" s="146"/>
      <c r="HIR54" s="146"/>
      <c r="HIS54" s="146"/>
      <c r="HIT54" s="146"/>
      <c r="HIU54" s="146"/>
      <c r="HIV54" s="146"/>
      <c r="HIW54" s="146"/>
      <c r="HIX54" s="146"/>
      <c r="HIY54" s="146"/>
      <c r="HIZ54" s="146"/>
      <c r="HJA54" s="146"/>
      <c r="HJB54" s="146"/>
      <c r="HJC54" s="146"/>
      <c r="HJD54" s="146"/>
      <c r="HJE54" s="146"/>
      <c r="HJF54" s="146"/>
      <c r="HJG54" s="146"/>
      <c r="HJH54" s="146"/>
      <c r="HJI54" s="146"/>
      <c r="HJJ54" s="146"/>
      <c r="HJK54" s="146"/>
      <c r="HJL54" s="146"/>
      <c r="HJM54" s="146"/>
      <c r="HJN54" s="146"/>
      <c r="HJO54" s="146"/>
      <c r="HJP54" s="146"/>
      <c r="HJQ54" s="146"/>
      <c r="HJR54" s="146"/>
      <c r="HJS54" s="146"/>
      <c r="HJT54" s="146"/>
      <c r="HJU54" s="146"/>
      <c r="HJV54" s="146"/>
      <c r="HJW54" s="146"/>
      <c r="HJX54" s="146"/>
      <c r="HJY54" s="146"/>
      <c r="HJZ54" s="146"/>
      <c r="HKA54" s="146"/>
      <c r="HKB54" s="146"/>
      <c r="HKC54" s="146"/>
      <c r="HKD54" s="146"/>
      <c r="HKE54" s="146"/>
      <c r="HKF54" s="146"/>
      <c r="HKG54" s="146"/>
      <c r="HKH54" s="146"/>
      <c r="HKI54" s="146"/>
      <c r="HKJ54" s="146"/>
      <c r="HKK54" s="146"/>
      <c r="HKL54" s="146"/>
      <c r="HKM54" s="146"/>
      <c r="HKN54" s="146"/>
      <c r="HKO54" s="146"/>
      <c r="HKP54" s="146"/>
      <c r="HKQ54" s="146"/>
      <c r="HKR54" s="146"/>
      <c r="HKS54" s="146"/>
      <c r="HKT54" s="146"/>
      <c r="HKU54" s="146"/>
      <c r="HKV54" s="146"/>
      <c r="HKW54" s="146"/>
      <c r="HKX54" s="146"/>
      <c r="HKY54" s="146"/>
      <c r="HKZ54" s="146"/>
      <c r="HLA54" s="146"/>
      <c r="HLB54" s="146"/>
      <c r="HLC54" s="146"/>
      <c r="HLD54" s="146"/>
      <c r="HLE54" s="146"/>
      <c r="HLF54" s="146"/>
      <c r="HLG54" s="146"/>
      <c r="HLH54" s="146"/>
      <c r="HLI54" s="146"/>
      <c r="HLJ54" s="146"/>
      <c r="HLK54" s="146"/>
      <c r="HLL54" s="146"/>
      <c r="HLM54" s="146"/>
      <c r="HLN54" s="146"/>
      <c r="HLO54" s="146"/>
      <c r="HLP54" s="146"/>
      <c r="HLQ54" s="146"/>
      <c r="HLR54" s="146"/>
      <c r="HLS54" s="146"/>
      <c r="HLT54" s="146"/>
      <c r="HLU54" s="146"/>
      <c r="HLV54" s="146"/>
      <c r="HLW54" s="146"/>
      <c r="HLX54" s="146"/>
      <c r="HLY54" s="146"/>
      <c r="HLZ54" s="146"/>
      <c r="HMA54" s="146"/>
      <c r="HMB54" s="146"/>
      <c r="HMC54" s="146"/>
      <c r="HMD54" s="146"/>
      <c r="HME54" s="146"/>
      <c r="HMF54" s="146"/>
      <c r="HMG54" s="146"/>
      <c r="HMH54" s="146"/>
      <c r="HMI54" s="146"/>
      <c r="HMJ54" s="146"/>
      <c r="HMK54" s="146"/>
      <c r="HML54" s="146"/>
      <c r="HMM54" s="146"/>
      <c r="HMN54" s="146"/>
      <c r="HMO54" s="146"/>
      <c r="HMP54" s="146"/>
      <c r="HMQ54" s="146"/>
      <c r="HMR54" s="146"/>
      <c r="HMS54" s="146"/>
      <c r="HMT54" s="146"/>
      <c r="HMU54" s="146"/>
      <c r="HMV54" s="146"/>
      <c r="HMW54" s="146"/>
      <c r="HMX54" s="146"/>
      <c r="HMY54" s="146"/>
      <c r="HMZ54" s="146"/>
      <c r="HNA54" s="146"/>
      <c r="HNB54" s="146"/>
      <c r="HNC54" s="146"/>
      <c r="HND54" s="146"/>
      <c r="HNE54" s="146"/>
      <c r="HNF54" s="146"/>
      <c r="HNG54" s="146"/>
      <c r="HNH54" s="146"/>
      <c r="HNI54" s="146"/>
      <c r="HNJ54" s="146"/>
      <c r="HNK54" s="146"/>
      <c r="HNL54" s="146"/>
      <c r="HNM54" s="146"/>
      <c r="HNN54" s="146"/>
      <c r="HNO54" s="146"/>
      <c r="HNP54" s="146"/>
      <c r="HNQ54" s="146"/>
      <c r="HNR54" s="146"/>
      <c r="HNS54" s="146"/>
      <c r="HNT54" s="146"/>
      <c r="HNU54" s="146"/>
      <c r="HNV54" s="146"/>
      <c r="HNW54" s="146"/>
      <c r="HNX54" s="146"/>
      <c r="HNY54" s="146"/>
      <c r="HNZ54" s="146"/>
      <c r="HOA54" s="146"/>
      <c r="HOB54" s="146"/>
      <c r="HOC54" s="146"/>
      <c r="HOD54" s="146"/>
      <c r="HOE54" s="146"/>
      <c r="HOF54" s="146"/>
      <c r="HOG54" s="146"/>
      <c r="HOH54" s="146"/>
      <c r="HOI54" s="146"/>
      <c r="HOJ54" s="146"/>
      <c r="HOK54" s="146"/>
      <c r="HOL54" s="146"/>
      <c r="HOM54" s="146"/>
      <c r="HON54" s="146"/>
      <c r="HOO54" s="146"/>
      <c r="HOP54" s="146"/>
      <c r="HOQ54" s="146"/>
      <c r="HOR54" s="146"/>
      <c r="HOS54" s="146"/>
      <c r="HOT54" s="146"/>
      <c r="HOU54" s="146"/>
      <c r="HOV54" s="146"/>
      <c r="HOW54" s="146"/>
      <c r="HOX54" s="146"/>
      <c r="HOY54" s="146"/>
      <c r="HOZ54" s="146"/>
      <c r="HPA54" s="146"/>
      <c r="HPB54" s="146"/>
      <c r="HPC54" s="146"/>
      <c r="HPD54" s="146"/>
      <c r="HPE54" s="146"/>
      <c r="HPF54" s="146"/>
      <c r="HPG54" s="146"/>
      <c r="HPH54" s="146"/>
      <c r="HPI54" s="146"/>
      <c r="HPJ54" s="146"/>
      <c r="HPK54" s="146"/>
      <c r="HPL54" s="146"/>
      <c r="HPM54" s="146"/>
      <c r="HPN54" s="146"/>
      <c r="HPO54" s="146"/>
      <c r="HPP54" s="146"/>
      <c r="HPQ54" s="146"/>
      <c r="HPR54" s="146"/>
      <c r="HPS54" s="146"/>
      <c r="HPT54" s="146"/>
      <c r="HPU54" s="146"/>
      <c r="HPV54" s="146"/>
      <c r="HPW54" s="146"/>
      <c r="HPX54" s="146"/>
      <c r="HPY54" s="146"/>
      <c r="HPZ54" s="146"/>
      <c r="HQA54" s="146"/>
      <c r="HQB54" s="146"/>
      <c r="HQC54" s="146"/>
      <c r="HQD54" s="146"/>
      <c r="HQE54" s="146"/>
      <c r="HQF54" s="146"/>
      <c r="HQG54" s="146"/>
      <c r="HQH54" s="146"/>
      <c r="HQI54" s="146"/>
      <c r="HQJ54" s="146"/>
      <c r="HQK54" s="146"/>
      <c r="HQL54" s="146"/>
      <c r="HQM54" s="146"/>
      <c r="HQN54" s="146"/>
      <c r="HQO54" s="146"/>
      <c r="HQP54" s="146"/>
      <c r="HQQ54" s="146"/>
      <c r="HQR54" s="146"/>
      <c r="HQS54" s="146"/>
      <c r="HQT54" s="146"/>
      <c r="HQU54" s="146"/>
      <c r="HQV54" s="146"/>
      <c r="HQW54" s="146"/>
      <c r="HQX54" s="146"/>
      <c r="HQY54" s="146"/>
      <c r="HQZ54" s="146"/>
      <c r="HRA54" s="146"/>
      <c r="HRB54" s="146"/>
      <c r="HRC54" s="146"/>
      <c r="HRD54" s="146"/>
      <c r="HRE54" s="146"/>
      <c r="HRF54" s="146"/>
      <c r="HRG54" s="146"/>
      <c r="HRH54" s="146"/>
      <c r="HRI54" s="146"/>
      <c r="HRJ54" s="146"/>
      <c r="HRK54" s="146"/>
      <c r="HRL54" s="146"/>
      <c r="HRM54" s="146"/>
      <c r="HRN54" s="146"/>
      <c r="HRO54" s="146"/>
      <c r="HRP54" s="146"/>
      <c r="HRQ54" s="146"/>
      <c r="HRR54" s="146"/>
      <c r="HRS54" s="146"/>
      <c r="HRT54" s="146"/>
      <c r="HRU54" s="146"/>
      <c r="HRV54" s="146"/>
      <c r="HRW54" s="146"/>
      <c r="HRX54" s="146"/>
      <c r="HRY54" s="146"/>
      <c r="HRZ54" s="146"/>
      <c r="HSA54" s="146"/>
      <c r="HSB54" s="146"/>
      <c r="HSC54" s="146"/>
      <c r="HSD54" s="146"/>
      <c r="HSE54" s="146"/>
      <c r="HSF54" s="146"/>
      <c r="HSG54" s="146"/>
      <c r="HSH54" s="146"/>
      <c r="HSI54" s="146"/>
      <c r="HSJ54" s="146"/>
      <c r="HSK54" s="146"/>
      <c r="HSL54" s="146"/>
      <c r="HSM54" s="146"/>
      <c r="HSN54" s="146"/>
      <c r="HSO54" s="146"/>
      <c r="HSP54" s="146"/>
      <c r="HSQ54" s="146"/>
      <c r="HSR54" s="146"/>
      <c r="HSS54" s="146"/>
      <c r="HST54" s="146"/>
      <c r="HSU54" s="146"/>
      <c r="HSV54" s="146"/>
      <c r="HSW54" s="146"/>
      <c r="HSX54" s="146"/>
      <c r="HSY54" s="146"/>
      <c r="HSZ54" s="146"/>
      <c r="HTA54" s="146"/>
      <c r="HTB54" s="146"/>
      <c r="HTC54" s="146"/>
      <c r="HTD54" s="146"/>
      <c r="HTE54" s="146"/>
      <c r="HTF54" s="146"/>
      <c r="HTG54" s="146"/>
      <c r="HTH54" s="146"/>
      <c r="HTI54" s="146"/>
      <c r="HTJ54" s="146"/>
      <c r="HTK54" s="146"/>
      <c r="HTL54" s="146"/>
      <c r="HTM54" s="146"/>
      <c r="HTN54" s="146"/>
      <c r="HTO54" s="146"/>
      <c r="HTP54" s="146"/>
      <c r="HTQ54" s="146"/>
      <c r="HTR54" s="146"/>
      <c r="HTS54" s="146"/>
      <c r="HTT54" s="146"/>
      <c r="HTU54" s="146"/>
      <c r="HTV54" s="146"/>
      <c r="HTW54" s="146"/>
      <c r="HTX54" s="146"/>
      <c r="HTY54" s="146"/>
      <c r="HTZ54" s="146"/>
      <c r="HUA54" s="146"/>
      <c r="HUB54" s="146"/>
      <c r="HUC54" s="146"/>
      <c r="HUD54" s="146"/>
      <c r="HUE54" s="146"/>
      <c r="HUF54" s="146"/>
      <c r="HUG54" s="146"/>
      <c r="HUH54" s="146"/>
      <c r="HUI54" s="146"/>
      <c r="HUJ54" s="146"/>
      <c r="HUK54" s="146"/>
      <c r="HUL54" s="146"/>
      <c r="HUM54" s="146"/>
      <c r="HUN54" s="146"/>
      <c r="HUO54" s="146"/>
      <c r="HUP54" s="146"/>
      <c r="HUQ54" s="146"/>
      <c r="HUR54" s="146"/>
      <c r="HUS54" s="146"/>
      <c r="HUT54" s="146"/>
      <c r="HUU54" s="146"/>
      <c r="HUV54" s="146"/>
      <c r="HUW54" s="146"/>
      <c r="HUX54" s="146"/>
      <c r="HUY54" s="146"/>
      <c r="HUZ54" s="146"/>
      <c r="HVA54" s="146"/>
      <c r="HVB54" s="146"/>
      <c r="HVC54" s="146"/>
      <c r="HVD54" s="146"/>
      <c r="HVE54" s="146"/>
      <c r="HVF54" s="146"/>
      <c r="HVG54" s="146"/>
      <c r="HVH54" s="146"/>
      <c r="HVI54" s="146"/>
      <c r="HVJ54" s="146"/>
      <c r="HVK54" s="146"/>
      <c r="HVL54" s="146"/>
      <c r="HVM54" s="146"/>
      <c r="HVN54" s="146"/>
      <c r="HVO54" s="146"/>
      <c r="HVP54" s="146"/>
      <c r="HVQ54" s="146"/>
      <c r="HVR54" s="146"/>
      <c r="HVS54" s="146"/>
      <c r="HVT54" s="146"/>
      <c r="HVU54" s="146"/>
      <c r="HVV54" s="146"/>
      <c r="HVW54" s="146"/>
      <c r="HVX54" s="146"/>
      <c r="HVY54" s="146"/>
      <c r="HVZ54" s="146"/>
      <c r="HWA54" s="146"/>
      <c r="HWB54" s="146"/>
      <c r="HWC54" s="146"/>
      <c r="HWD54" s="146"/>
      <c r="HWE54" s="146"/>
      <c r="HWF54" s="146"/>
      <c r="HWG54" s="146"/>
      <c r="HWH54" s="146"/>
      <c r="HWI54" s="146"/>
      <c r="HWJ54" s="146"/>
      <c r="HWK54" s="146"/>
      <c r="HWL54" s="146"/>
      <c r="HWM54" s="146"/>
      <c r="HWN54" s="146"/>
      <c r="HWO54" s="146"/>
      <c r="HWP54" s="146"/>
      <c r="HWQ54" s="146"/>
      <c r="HWR54" s="146"/>
      <c r="HWS54" s="146"/>
      <c r="HWT54" s="146"/>
      <c r="HWU54" s="146"/>
      <c r="HWV54" s="146"/>
      <c r="HWW54" s="146"/>
      <c r="HWX54" s="146"/>
      <c r="HWY54" s="146"/>
      <c r="HWZ54" s="146"/>
      <c r="HXA54" s="146"/>
      <c r="HXB54" s="146"/>
      <c r="HXC54" s="146"/>
      <c r="HXD54" s="146"/>
      <c r="HXE54" s="146"/>
      <c r="HXF54" s="146"/>
      <c r="HXG54" s="146"/>
      <c r="HXH54" s="146"/>
      <c r="HXI54" s="146"/>
      <c r="HXJ54" s="146"/>
      <c r="HXK54" s="146"/>
      <c r="HXL54" s="146"/>
      <c r="HXM54" s="146"/>
      <c r="HXN54" s="146"/>
      <c r="HXO54" s="146"/>
      <c r="HXP54" s="146"/>
      <c r="HXQ54" s="146"/>
      <c r="HXR54" s="146"/>
      <c r="HXS54" s="146"/>
      <c r="HXT54" s="146"/>
      <c r="HXU54" s="146"/>
      <c r="HXV54" s="146"/>
      <c r="HXW54" s="146"/>
      <c r="HXX54" s="146"/>
      <c r="HXY54" s="146"/>
      <c r="HXZ54" s="146"/>
      <c r="HYA54" s="146"/>
      <c r="HYB54" s="146"/>
      <c r="HYC54" s="146"/>
      <c r="HYD54" s="146"/>
      <c r="HYE54" s="146"/>
      <c r="HYF54" s="146"/>
      <c r="HYG54" s="146"/>
      <c r="HYH54" s="146"/>
      <c r="HYI54" s="146"/>
      <c r="HYJ54" s="146"/>
      <c r="HYK54" s="146"/>
      <c r="HYL54" s="146"/>
      <c r="HYM54" s="146"/>
      <c r="HYN54" s="146"/>
      <c r="HYO54" s="146"/>
      <c r="HYP54" s="146"/>
      <c r="HYQ54" s="146"/>
      <c r="HYR54" s="146"/>
      <c r="HYS54" s="146"/>
      <c r="HYT54" s="146"/>
      <c r="HYU54" s="146"/>
      <c r="HYV54" s="146"/>
      <c r="HYW54" s="146"/>
      <c r="HYX54" s="146"/>
      <c r="HYY54" s="146"/>
      <c r="HYZ54" s="146"/>
      <c r="HZA54" s="146"/>
      <c r="HZB54" s="146"/>
      <c r="HZC54" s="146"/>
      <c r="HZD54" s="146"/>
      <c r="HZE54" s="146"/>
      <c r="HZF54" s="146"/>
      <c r="HZG54" s="146"/>
      <c r="HZH54" s="146"/>
      <c r="HZI54" s="146"/>
      <c r="HZJ54" s="146"/>
      <c r="HZK54" s="146"/>
      <c r="HZL54" s="146"/>
      <c r="HZM54" s="146"/>
      <c r="HZN54" s="146"/>
      <c r="HZO54" s="146"/>
      <c r="HZP54" s="146"/>
      <c r="HZQ54" s="146"/>
      <c r="HZR54" s="146"/>
      <c r="HZS54" s="146"/>
      <c r="HZT54" s="146"/>
      <c r="HZU54" s="146"/>
      <c r="HZV54" s="146"/>
      <c r="HZW54" s="146"/>
      <c r="HZX54" s="146"/>
      <c r="HZY54" s="146"/>
      <c r="HZZ54" s="146"/>
      <c r="IAA54" s="146"/>
      <c r="IAB54" s="146"/>
      <c r="IAC54" s="146"/>
      <c r="IAD54" s="146"/>
      <c r="IAE54" s="146"/>
      <c r="IAF54" s="146"/>
      <c r="IAG54" s="146"/>
      <c r="IAH54" s="146"/>
      <c r="IAI54" s="146"/>
      <c r="IAJ54" s="146"/>
      <c r="IAK54" s="146"/>
      <c r="IAL54" s="146"/>
      <c r="IAM54" s="146"/>
      <c r="IAN54" s="146"/>
      <c r="IAO54" s="146"/>
      <c r="IAP54" s="146"/>
      <c r="IAQ54" s="146"/>
      <c r="IAR54" s="146"/>
      <c r="IAS54" s="146"/>
      <c r="IAT54" s="146"/>
      <c r="IAU54" s="146"/>
      <c r="IAV54" s="146"/>
      <c r="IAW54" s="146"/>
      <c r="IAX54" s="146"/>
      <c r="IAY54" s="146"/>
      <c r="IAZ54" s="146"/>
      <c r="IBA54" s="146"/>
      <c r="IBB54" s="146"/>
      <c r="IBC54" s="146"/>
      <c r="IBD54" s="146"/>
      <c r="IBE54" s="146"/>
      <c r="IBF54" s="146"/>
      <c r="IBG54" s="146"/>
      <c r="IBH54" s="146"/>
      <c r="IBI54" s="146"/>
      <c r="IBJ54" s="146"/>
      <c r="IBK54" s="146"/>
      <c r="IBL54" s="146"/>
      <c r="IBM54" s="146"/>
      <c r="IBN54" s="146"/>
      <c r="IBO54" s="146"/>
      <c r="IBP54" s="146"/>
      <c r="IBQ54" s="146"/>
      <c r="IBR54" s="146"/>
      <c r="IBS54" s="146"/>
      <c r="IBT54" s="146"/>
      <c r="IBU54" s="146"/>
      <c r="IBV54" s="146"/>
      <c r="IBW54" s="146"/>
      <c r="IBX54" s="146"/>
      <c r="IBY54" s="146"/>
      <c r="IBZ54" s="146"/>
      <c r="ICA54" s="146"/>
      <c r="ICB54" s="146"/>
      <c r="ICC54" s="146"/>
      <c r="ICD54" s="146"/>
      <c r="ICE54" s="146"/>
      <c r="ICF54" s="146"/>
      <c r="ICG54" s="146"/>
      <c r="ICH54" s="146"/>
      <c r="ICI54" s="146"/>
      <c r="ICJ54" s="146"/>
      <c r="ICK54" s="146"/>
      <c r="ICL54" s="146"/>
      <c r="ICM54" s="146"/>
      <c r="ICN54" s="146"/>
      <c r="ICO54" s="146"/>
      <c r="ICP54" s="146"/>
      <c r="ICQ54" s="146"/>
      <c r="ICR54" s="146"/>
      <c r="ICS54" s="146"/>
      <c r="ICT54" s="146"/>
      <c r="ICU54" s="146"/>
      <c r="ICV54" s="146"/>
      <c r="ICW54" s="146"/>
      <c r="ICX54" s="146"/>
      <c r="ICY54" s="146"/>
      <c r="ICZ54" s="146"/>
      <c r="IDA54" s="146"/>
      <c r="IDB54" s="146"/>
      <c r="IDC54" s="146"/>
      <c r="IDD54" s="146"/>
      <c r="IDE54" s="146"/>
      <c r="IDF54" s="146"/>
      <c r="IDG54" s="146"/>
      <c r="IDH54" s="146"/>
      <c r="IDI54" s="146"/>
      <c r="IDJ54" s="146"/>
      <c r="IDK54" s="146"/>
      <c r="IDL54" s="146"/>
      <c r="IDM54" s="146"/>
      <c r="IDN54" s="146"/>
      <c r="IDO54" s="146"/>
      <c r="IDP54" s="146"/>
      <c r="IDQ54" s="146"/>
      <c r="IDR54" s="146"/>
      <c r="IDS54" s="146"/>
      <c r="IDT54" s="146"/>
      <c r="IDU54" s="146"/>
      <c r="IDV54" s="146"/>
      <c r="IDW54" s="146"/>
      <c r="IDX54" s="146"/>
      <c r="IDY54" s="146"/>
      <c r="IDZ54" s="146"/>
      <c r="IEA54" s="146"/>
      <c r="IEB54" s="146"/>
      <c r="IEC54" s="146"/>
      <c r="IED54" s="146"/>
      <c r="IEE54" s="146"/>
      <c r="IEF54" s="146"/>
      <c r="IEG54" s="146"/>
      <c r="IEH54" s="146"/>
      <c r="IEI54" s="146"/>
      <c r="IEJ54" s="146"/>
      <c r="IEK54" s="146"/>
      <c r="IEL54" s="146"/>
      <c r="IEM54" s="146"/>
      <c r="IEN54" s="146"/>
      <c r="IEO54" s="146"/>
      <c r="IEP54" s="146"/>
      <c r="IEQ54" s="146"/>
      <c r="IER54" s="146"/>
      <c r="IES54" s="146"/>
      <c r="IET54" s="146"/>
      <c r="IEU54" s="146"/>
      <c r="IEV54" s="146"/>
      <c r="IEW54" s="146"/>
      <c r="IEX54" s="146"/>
      <c r="IEY54" s="146"/>
      <c r="IEZ54" s="146"/>
      <c r="IFA54" s="146"/>
      <c r="IFB54" s="146"/>
      <c r="IFC54" s="146"/>
      <c r="IFD54" s="146"/>
      <c r="IFE54" s="146"/>
      <c r="IFF54" s="146"/>
      <c r="IFG54" s="146"/>
      <c r="IFH54" s="146"/>
      <c r="IFI54" s="146"/>
      <c r="IFJ54" s="146"/>
      <c r="IFK54" s="146"/>
      <c r="IFL54" s="146"/>
      <c r="IFM54" s="146"/>
      <c r="IFN54" s="146"/>
      <c r="IFO54" s="146"/>
      <c r="IFP54" s="146"/>
      <c r="IFQ54" s="146"/>
      <c r="IFR54" s="146"/>
      <c r="IFS54" s="146"/>
      <c r="IFT54" s="146"/>
      <c r="IFU54" s="146"/>
      <c r="IFV54" s="146"/>
      <c r="IFW54" s="146"/>
      <c r="IFX54" s="146"/>
      <c r="IFY54" s="146"/>
      <c r="IFZ54" s="146"/>
      <c r="IGA54" s="146"/>
      <c r="IGB54" s="146"/>
      <c r="IGC54" s="146"/>
      <c r="IGD54" s="146"/>
      <c r="IGE54" s="146"/>
      <c r="IGF54" s="146"/>
      <c r="IGG54" s="146"/>
      <c r="IGH54" s="146"/>
      <c r="IGI54" s="146"/>
      <c r="IGJ54" s="146"/>
      <c r="IGK54" s="146"/>
      <c r="IGL54" s="146"/>
      <c r="IGM54" s="146"/>
      <c r="IGN54" s="146"/>
      <c r="IGO54" s="146"/>
      <c r="IGP54" s="146"/>
      <c r="IGQ54" s="146"/>
      <c r="IGR54" s="146"/>
      <c r="IGS54" s="146"/>
      <c r="IGT54" s="146"/>
      <c r="IGU54" s="146"/>
      <c r="IGV54" s="146"/>
      <c r="IGW54" s="146"/>
      <c r="IGX54" s="146"/>
      <c r="IGY54" s="146"/>
      <c r="IGZ54" s="146"/>
      <c r="IHA54" s="146"/>
      <c r="IHB54" s="146"/>
      <c r="IHC54" s="146"/>
      <c r="IHD54" s="146"/>
      <c r="IHE54" s="146"/>
      <c r="IHF54" s="146"/>
      <c r="IHG54" s="146"/>
      <c r="IHH54" s="146"/>
      <c r="IHI54" s="146"/>
      <c r="IHJ54" s="146"/>
      <c r="IHK54" s="146"/>
      <c r="IHL54" s="146"/>
      <c r="IHM54" s="146"/>
      <c r="IHN54" s="146"/>
      <c r="IHO54" s="146"/>
      <c r="IHP54" s="146"/>
      <c r="IHQ54" s="146"/>
      <c r="IHR54" s="146"/>
      <c r="IHS54" s="146"/>
      <c r="IHT54" s="146"/>
      <c r="IHU54" s="146"/>
      <c r="IHV54" s="146"/>
      <c r="IHW54" s="146"/>
      <c r="IHX54" s="146"/>
      <c r="IHY54" s="146"/>
      <c r="IHZ54" s="146"/>
      <c r="IIA54" s="146"/>
      <c r="IIB54" s="146"/>
      <c r="IIC54" s="146"/>
      <c r="IID54" s="146"/>
      <c r="IIE54" s="146"/>
      <c r="IIF54" s="146"/>
      <c r="IIG54" s="146"/>
      <c r="IIH54" s="146"/>
      <c r="III54" s="146"/>
      <c r="IIJ54" s="146"/>
      <c r="IIK54" s="146"/>
      <c r="IIL54" s="146"/>
      <c r="IIM54" s="146"/>
      <c r="IIN54" s="146"/>
      <c r="IIO54" s="146"/>
      <c r="IIP54" s="146"/>
      <c r="IIQ54" s="146"/>
      <c r="IIR54" s="146"/>
      <c r="IIS54" s="146"/>
      <c r="IIT54" s="146"/>
      <c r="IIU54" s="146"/>
      <c r="IIV54" s="146"/>
      <c r="IIW54" s="146"/>
      <c r="IIX54" s="146"/>
      <c r="IIY54" s="146"/>
      <c r="IIZ54" s="146"/>
      <c r="IJA54" s="146"/>
      <c r="IJB54" s="146"/>
      <c r="IJC54" s="146"/>
      <c r="IJD54" s="146"/>
      <c r="IJE54" s="146"/>
      <c r="IJF54" s="146"/>
      <c r="IJG54" s="146"/>
      <c r="IJH54" s="146"/>
      <c r="IJI54" s="146"/>
      <c r="IJJ54" s="146"/>
      <c r="IJK54" s="146"/>
      <c r="IJL54" s="146"/>
      <c r="IJM54" s="146"/>
      <c r="IJN54" s="146"/>
      <c r="IJO54" s="146"/>
      <c r="IJP54" s="146"/>
      <c r="IJQ54" s="146"/>
      <c r="IJR54" s="146"/>
      <c r="IJS54" s="146"/>
      <c r="IJT54" s="146"/>
      <c r="IJU54" s="146"/>
      <c r="IJV54" s="146"/>
      <c r="IJW54" s="146"/>
      <c r="IJX54" s="146"/>
      <c r="IJY54" s="146"/>
      <c r="IJZ54" s="146"/>
      <c r="IKA54" s="146"/>
      <c r="IKB54" s="146"/>
      <c r="IKC54" s="146"/>
      <c r="IKD54" s="146"/>
      <c r="IKE54" s="146"/>
      <c r="IKF54" s="146"/>
      <c r="IKG54" s="146"/>
      <c r="IKH54" s="146"/>
      <c r="IKI54" s="146"/>
      <c r="IKJ54" s="146"/>
      <c r="IKK54" s="146"/>
      <c r="IKL54" s="146"/>
      <c r="IKM54" s="146"/>
      <c r="IKN54" s="146"/>
      <c r="IKO54" s="146"/>
      <c r="IKP54" s="146"/>
      <c r="IKQ54" s="146"/>
      <c r="IKR54" s="146"/>
      <c r="IKS54" s="146"/>
      <c r="IKT54" s="146"/>
      <c r="IKU54" s="146"/>
      <c r="IKV54" s="146"/>
      <c r="IKW54" s="146"/>
      <c r="IKX54" s="146"/>
      <c r="IKY54" s="146"/>
      <c r="IKZ54" s="146"/>
      <c r="ILA54" s="146"/>
      <c r="ILB54" s="146"/>
      <c r="ILC54" s="146"/>
      <c r="ILD54" s="146"/>
      <c r="ILE54" s="146"/>
      <c r="ILF54" s="146"/>
      <c r="ILG54" s="146"/>
      <c r="ILH54" s="146"/>
      <c r="ILI54" s="146"/>
      <c r="ILJ54" s="146"/>
      <c r="ILK54" s="146"/>
      <c r="ILL54" s="146"/>
      <c r="ILM54" s="146"/>
      <c r="ILN54" s="146"/>
      <c r="ILO54" s="146"/>
      <c r="ILP54" s="146"/>
      <c r="ILQ54" s="146"/>
      <c r="ILR54" s="146"/>
      <c r="ILS54" s="146"/>
      <c r="ILT54" s="146"/>
      <c r="ILU54" s="146"/>
      <c r="ILV54" s="146"/>
      <c r="ILW54" s="146"/>
      <c r="ILX54" s="146"/>
      <c r="ILY54" s="146"/>
      <c r="ILZ54" s="146"/>
      <c r="IMA54" s="146"/>
      <c r="IMB54" s="146"/>
      <c r="IMC54" s="146"/>
      <c r="IMD54" s="146"/>
      <c r="IME54" s="146"/>
      <c r="IMF54" s="146"/>
      <c r="IMG54" s="146"/>
      <c r="IMH54" s="146"/>
      <c r="IMI54" s="146"/>
      <c r="IMJ54" s="146"/>
      <c r="IMK54" s="146"/>
      <c r="IML54" s="146"/>
      <c r="IMM54" s="146"/>
      <c r="IMN54" s="146"/>
      <c r="IMO54" s="146"/>
      <c r="IMP54" s="146"/>
      <c r="IMQ54" s="146"/>
      <c r="IMR54" s="146"/>
      <c r="IMS54" s="146"/>
      <c r="IMT54" s="146"/>
      <c r="IMU54" s="146"/>
      <c r="IMV54" s="146"/>
      <c r="IMW54" s="146"/>
      <c r="IMX54" s="146"/>
      <c r="IMY54" s="146"/>
      <c r="IMZ54" s="146"/>
      <c r="INA54" s="146"/>
      <c r="INB54" s="146"/>
      <c r="INC54" s="146"/>
      <c r="IND54" s="146"/>
      <c r="INE54" s="146"/>
      <c r="INF54" s="146"/>
      <c r="ING54" s="146"/>
      <c r="INH54" s="146"/>
      <c r="INI54" s="146"/>
      <c r="INJ54" s="146"/>
      <c r="INK54" s="146"/>
      <c r="INL54" s="146"/>
      <c r="INM54" s="146"/>
      <c r="INN54" s="146"/>
      <c r="INO54" s="146"/>
      <c r="INP54" s="146"/>
      <c r="INQ54" s="146"/>
      <c r="INR54" s="146"/>
      <c r="INS54" s="146"/>
      <c r="INT54" s="146"/>
      <c r="INU54" s="146"/>
      <c r="INV54" s="146"/>
      <c r="INW54" s="146"/>
      <c r="INX54" s="146"/>
      <c r="INY54" s="146"/>
      <c r="INZ54" s="146"/>
      <c r="IOA54" s="146"/>
      <c r="IOB54" s="146"/>
      <c r="IOC54" s="146"/>
      <c r="IOD54" s="146"/>
      <c r="IOE54" s="146"/>
      <c r="IOF54" s="146"/>
      <c r="IOG54" s="146"/>
      <c r="IOH54" s="146"/>
      <c r="IOI54" s="146"/>
      <c r="IOJ54" s="146"/>
      <c r="IOK54" s="146"/>
      <c r="IOL54" s="146"/>
      <c r="IOM54" s="146"/>
      <c r="ION54" s="146"/>
      <c r="IOO54" s="146"/>
      <c r="IOP54" s="146"/>
      <c r="IOQ54" s="146"/>
      <c r="IOR54" s="146"/>
      <c r="IOS54" s="146"/>
      <c r="IOT54" s="146"/>
      <c r="IOU54" s="146"/>
      <c r="IOV54" s="146"/>
      <c r="IOW54" s="146"/>
      <c r="IOX54" s="146"/>
      <c r="IOY54" s="146"/>
      <c r="IOZ54" s="146"/>
      <c r="IPA54" s="146"/>
      <c r="IPB54" s="146"/>
      <c r="IPC54" s="146"/>
      <c r="IPD54" s="146"/>
      <c r="IPE54" s="146"/>
      <c r="IPF54" s="146"/>
      <c r="IPG54" s="146"/>
      <c r="IPH54" s="146"/>
      <c r="IPI54" s="146"/>
      <c r="IPJ54" s="146"/>
      <c r="IPK54" s="146"/>
      <c r="IPL54" s="146"/>
      <c r="IPM54" s="146"/>
      <c r="IPN54" s="146"/>
      <c r="IPO54" s="146"/>
      <c r="IPP54" s="146"/>
      <c r="IPQ54" s="146"/>
      <c r="IPR54" s="146"/>
      <c r="IPS54" s="146"/>
      <c r="IPT54" s="146"/>
      <c r="IPU54" s="146"/>
      <c r="IPV54" s="146"/>
      <c r="IPW54" s="146"/>
      <c r="IPX54" s="146"/>
      <c r="IPY54" s="146"/>
      <c r="IPZ54" s="146"/>
      <c r="IQA54" s="146"/>
      <c r="IQB54" s="146"/>
      <c r="IQC54" s="146"/>
      <c r="IQD54" s="146"/>
      <c r="IQE54" s="146"/>
      <c r="IQF54" s="146"/>
      <c r="IQG54" s="146"/>
      <c r="IQH54" s="146"/>
      <c r="IQI54" s="146"/>
      <c r="IQJ54" s="146"/>
      <c r="IQK54" s="146"/>
      <c r="IQL54" s="146"/>
      <c r="IQM54" s="146"/>
      <c r="IQN54" s="146"/>
      <c r="IQO54" s="146"/>
      <c r="IQP54" s="146"/>
      <c r="IQQ54" s="146"/>
      <c r="IQR54" s="146"/>
      <c r="IQS54" s="146"/>
      <c r="IQT54" s="146"/>
      <c r="IQU54" s="146"/>
      <c r="IQV54" s="146"/>
      <c r="IQW54" s="146"/>
      <c r="IQX54" s="146"/>
      <c r="IQY54" s="146"/>
      <c r="IQZ54" s="146"/>
      <c r="IRA54" s="146"/>
      <c r="IRB54" s="146"/>
      <c r="IRC54" s="146"/>
      <c r="IRD54" s="146"/>
      <c r="IRE54" s="146"/>
      <c r="IRF54" s="146"/>
      <c r="IRG54" s="146"/>
      <c r="IRH54" s="146"/>
      <c r="IRI54" s="146"/>
      <c r="IRJ54" s="146"/>
      <c r="IRK54" s="146"/>
      <c r="IRL54" s="146"/>
      <c r="IRM54" s="146"/>
      <c r="IRN54" s="146"/>
      <c r="IRO54" s="146"/>
      <c r="IRP54" s="146"/>
      <c r="IRQ54" s="146"/>
      <c r="IRR54" s="146"/>
      <c r="IRS54" s="146"/>
      <c r="IRT54" s="146"/>
      <c r="IRU54" s="146"/>
      <c r="IRV54" s="146"/>
      <c r="IRW54" s="146"/>
      <c r="IRX54" s="146"/>
      <c r="IRY54" s="146"/>
      <c r="IRZ54" s="146"/>
      <c r="ISA54" s="146"/>
      <c r="ISB54" s="146"/>
      <c r="ISC54" s="146"/>
      <c r="ISD54" s="146"/>
      <c r="ISE54" s="146"/>
      <c r="ISF54" s="146"/>
      <c r="ISG54" s="146"/>
      <c r="ISH54" s="146"/>
      <c r="ISI54" s="146"/>
      <c r="ISJ54" s="146"/>
      <c r="ISK54" s="146"/>
      <c r="ISL54" s="146"/>
      <c r="ISM54" s="146"/>
      <c r="ISN54" s="146"/>
      <c r="ISO54" s="146"/>
      <c r="ISP54" s="146"/>
      <c r="ISQ54" s="146"/>
      <c r="ISR54" s="146"/>
      <c r="ISS54" s="146"/>
      <c r="IST54" s="146"/>
      <c r="ISU54" s="146"/>
      <c r="ISV54" s="146"/>
      <c r="ISW54" s="146"/>
      <c r="ISX54" s="146"/>
      <c r="ISY54" s="146"/>
      <c r="ISZ54" s="146"/>
      <c r="ITA54" s="146"/>
      <c r="ITB54" s="146"/>
      <c r="ITC54" s="146"/>
      <c r="ITD54" s="146"/>
      <c r="ITE54" s="146"/>
      <c r="ITF54" s="146"/>
      <c r="ITG54" s="146"/>
      <c r="ITH54" s="146"/>
      <c r="ITI54" s="146"/>
      <c r="ITJ54" s="146"/>
      <c r="ITK54" s="146"/>
      <c r="ITL54" s="146"/>
      <c r="ITM54" s="146"/>
      <c r="ITN54" s="146"/>
      <c r="ITO54" s="146"/>
      <c r="ITP54" s="146"/>
      <c r="ITQ54" s="146"/>
      <c r="ITR54" s="146"/>
      <c r="ITS54" s="146"/>
      <c r="ITT54" s="146"/>
      <c r="ITU54" s="146"/>
      <c r="ITV54" s="146"/>
      <c r="ITW54" s="146"/>
      <c r="ITX54" s="146"/>
      <c r="ITY54" s="146"/>
      <c r="ITZ54" s="146"/>
      <c r="IUA54" s="146"/>
      <c r="IUB54" s="146"/>
      <c r="IUC54" s="146"/>
      <c r="IUD54" s="146"/>
      <c r="IUE54" s="146"/>
      <c r="IUF54" s="146"/>
      <c r="IUG54" s="146"/>
      <c r="IUH54" s="146"/>
      <c r="IUI54" s="146"/>
      <c r="IUJ54" s="146"/>
      <c r="IUK54" s="146"/>
      <c r="IUL54" s="146"/>
      <c r="IUM54" s="146"/>
      <c r="IUN54" s="146"/>
      <c r="IUO54" s="146"/>
      <c r="IUP54" s="146"/>
      <c r="IUQ54" s="146"/>
      <c r="IUR54" s="146"/>
      <c r="IUS54" s="146"/>
      <c r="IUT54" s="146"/>
      <c r="IUU54" s="146"/>
      <c r="IUV54" s="146"/>
      <c r="IUW54" s="146"/>
      <c r="IUX54" s="146"/>
      <c r="IUY54" s="146"/>
      <c r="IUZ54" s="146"/>
      <c r="IVA54" s="146"/>
      <c r="IVB54" s="146"/>
      <c r="IVC54" s="146"/>
      <c r="IVD54" s="146"/>
      <c r="IVE54" s="146"/>
      <c r="IVF54" s="146"/>
      <c r="IVG54" s="146"/>
      <c r="IVH54" s="146"/>
      <c r="IVI54" s="146"/>
      <c r="IVJ54" s="146"/>
      <c r="IVK54" s="146"/>
      <c r="IVL54" s="146"/>
      <c r="IVM54" s="146"/>
      <c r="IVN54" s="146"/>
      <c r="IVO54" s="146"/>
      <c r="IVP54" s="146"/>
      <c r="IVQ54" s="146"/>
      <c r="IVR54" s="146"/>
      <c r="IVS54" s="146"/>
      <c r="IVT54" s="146"/>
      <c r="IVU54" s="146"/>
      <c r="IVV54" s="146"/>
      <c r="IVW54" s="146"/>
      <c r="IVX54" s="146"/>
      <c r="IVY54" s="146"/>
      <c r="IVZ54" s="146"/>
      <c r="IWA54" s="146"/>
      <c r="IWB54" s="146"/>
      <c r="IWC54" s="146"/>
      <c r="IWD54" s="146"/>
      <c r="IWE54" s="146"/>
      <c r="IWF54" s="146"/>
      <c r="IWG54" s="146"/>
      <c r="IWH54" s="146"/>
      <c r="IWI54" s="146"/>
      <c r="IWJ54" s="146"/>
      <c r="IWK54" s="146"/>
      <c r="IWL54" s="146"/>
      <c r="IWM54" s="146"/>
      <c r="IWN54" s="146"/>
      <c r="IWO54" s="146"/>
      <c r="IWP54" s="146"/>
      <c r="IWQ54" s="146"/>
      <c r="IWR54" s="146"/>
      <c r="IWS54" s="146"/>
      <c r="IWT54" s="146"/>
      <c r="IWU54" s="146"/>
      <c r="IWV54" s="146"/>
      <c r="IWW54" s="146"/>
      <c r="IWX54" s="146"/>
      <c r="IWY54" s="146"/>
      <c r="IWZ54" s="146"/>
      <c r="IXA54" s="146"/>
      <c r="IXB54" s="146"/>
      <c r="IXC54" s="146"/>
      <c r="IXD54" s="146"/>
      <c r="IXE54" s="146"/>
      <c r="IXF54" s="146"/>
      <c r="IXG54" s="146"/>
      <c r="IXH54" s="146"/>
      <c r="IXI54" s="146"/>
      <c r="IXJ54" s="146"/>
      <c r="IXK54" s="146"/>
      <c r="IXL54" s="146"/>
      <c r="IXM54" s="146"/>
      <c r="IXN54" s="146"/>
      <c r="IXO54" s="146"/>
      <c r="IXP54" s="146"/>
      <c r="IXQ54" s="146"/>
      <c r="IXR54" s="146"/>
      <c r="IXS54" s="146"/>
      <c r="IXT54" s="146"/>
      <c r="IXU54" s="146"/>
      <c r="IXV54" s="146"/>
      <c r="IXW54" s="146"/>
      <c r="IXX54" s="146"/>
      <c r="IXY54" s="146"/>
      <c r="IXZ54" s="146"/>
      <c r="IYA54" s="146"/>
      <c r="IYB54" s="146"/>
      <c r="IYC54" s="146"/>
      <c r="IYD54" s="146"/>
      <c r="IYE54" s="146"/>
      <c r="IYF54" s="146"/>
      <c r="IYG54" s="146"/>
      <c r="IYH54" s="146"/>
      <c r="IYI54" s="146"/>
      <c r="IYJ54" s="146"/>
      <c r="IYK54" s="146"/>
      <c r="IYL54" s="146"/>
      <c r="IYM54" s="146"/>
      <c r="IYN54" s="146"/>
      <c r="IYO54" s="146"/>
      <c r="IYP54" s="146"/>
      <c r="IYQ54" s="146"/>
      <c r="IYR54" s="146"/>
      <c r="IYS54" s="146"/>
      <c r="IYT54" s="146"/>
      <c r="IYU54" s="146"/>
      <c r="IYV54" s="146"/>
      <c r="IYW54" s="146"/>
      <c r="IYX54" s="146"/>
      <c r="IYY54" s="146"/>
      <c r="IYZ54" s="146"/>
      <c r="IZA54" s="146"/>
      <c r="IZB54" s="146"/>
      <c r="IZC54" s="146"/>
      <c r="IZD54" s="146"/>
      <c r="IZE54" s="146"/>
      <c r="IZF54" s="146"/>
      <c r="IZG54" s="146"/>
      <c r="IZH54" s="146"/>
      <c r="IZI54" s="146"/>
      <c r="IZJ54" s="146"/>
      <c r="IZK54" s="146"/>
      <c r="IZL54" s="146"/>
      <c r="IZM54" s="146"/>
      <c r="IZN54" s="146"/>
      <c r="IZO54" s="146"/>
      <c r="IZP54" s="146"/>
      <c r="IZQ54" s="146"/>
      <c r="IZR54" s="146"/>
      <c r="IZS54" s="146"/>
      <c r="IZT54" s="146"/>
      <c r="IZU54" s="146"/>
      <c r="IZV54" s="146"/>
      <c r="IZW54" s="146"/>
      <c r="IZX54" s="146"/>
      <c r="IZY54" s="146"/>
      <c r="IZZ54" s="146"/>
      <c r="JAA54" s="146"/>
      <c r="JAB54" s="146"/>
      <c r="JAC54" s="146"/>
      <c r="JAD54" s="146"/>
      <c r="JAE54" s="146"/>
      <c r="JAF54" s="146"/>
      <c r="JAG54" s="146"/>
      <c r="JAH54" s="146"/>
      <c r="JAI54" s="146"/>
      <c r="JAJ54" s="146"/>
      <c r="JAK54" s="146"/>
      <c r="JAL54" s="146"/>
      <c r="JAM54" s="146"/>
      <c r="JAN54" s="146"/>
      <c r="JAO54" s="146"/>
      <c r="JAP54" s="146"/>
      <c r="JAQ54" s="146"/>
      <c r="JAR54" s="146"/>
      <c r="JAS54" s="146"/>
      <c r="JAT54" s="146"/>
      <c r="JAU54" s="146"/>
      <c r="JAV54" s="146"/>
      <c r="JAW54" s="146"/>
      <c r="JAX54" s="146"/>
      <c r="JAY54" s="146"/>
      <c r="JAZ54" s="146"/>
      <c r="JBA54" s="146"/>
      <c r="JBB54" s="146"/>
      <c r="JBC54" s="146"/>
      <c r="JBD54" s="146"/>
      <c r="JBE54" s="146"/>
      <c r="JBF54" s="146"/>
      <c r="JBG54" s="146"/>
      <c r="JBH54" s="146"/>
      <c r="JBI54" s="146"/>
      <c r="JBJ54" s="146"/>
      <c r="JBK54" s="146"/>
      <c r="JBL54" s="146"/>
      <c r="JBM54" s="146"/>
      <c r="JBN54" s="146"/>
      <c r="JBO54" s="146"/>
      <c r="JBP54" s="146"/>
      <c r="JBQ54" s="146"/>
      <c r="JBR54" s="146"/>
      <c r="JBS54" s="146"/>
      <c r="JBT54" s="146"/>
      <c r="JBU54" s="146"/>
      <c r="JBV54" s="146"/>
      <c r="JBW54" s="146"/>
      <c r="JBX54" s="146"/>
      <c r="JBY54" s="146"/>
      <c r="JBZ54" s="146"/>
      <c r="JCA54" s="146"/>
      <c r="JCB54" s="146"/>
      <c r="JCC54" s="146"/>
      <c r="JCD54" s="146"/>
      <c r="JCE54" s="146"/>
      <c r="JCF54" s="146"/>
      <c r="JCG54" s="146"/>
      <c r="JCH54" s="146"/>
      <c r="JCI54" s="146"/>
      <c r="JCJ54" s="146"/>
      <c r="JCK54" s="146"/>
      <c r="JCL54" s="146"/>
      <c r="JCM54" s="146"/>
      <c r="JCN54" s="146"/>
      <c r="JCO54" s="146"/>
      <c r="JCP54" s="146"/>
      <c r="JCQ54" s="146"/>
      <c r="JCR54" s="146"/>
      <c r="JCS54" s="146"/>
      <c r="JCT54" s="146"/>
      <c r="JCU54" s="146"/>
      <c r="JCV54" s="146"/>
      <c r="JCW54" s="146"/>
      <c r="JCX54" s="146"/>
      <c r="JCY54" s="146"/>
      <c r="JCZ54" s="146"/>
      <c r="JDA54" s="146"/>
      <c r="JDB54" s="146"/>
      <c r="JDC54" s="146"/>
      <c r="JDD54" s="146"/>
      <c r="JDE54" s="146"/>
      <c r="JDF54" s="146"/>
      <c r="JDG54" s="146"/>
      <c r="JDH54" s="146"/>
      <c r="JDI54" s="146"/>
      <c r="JDJ54" s="146"/>
      <c r="JDK54" s="146"/>
      <c r="JDL54" s="146"/>
      <c r="JDM54" s="146"/>
      <c r="JDN54" s="146"/>
      <c r="JDO54" s="146"/>
      <c r="JDP54" s="146"/>
      <c r="JDQ54" s="146"/>
      <c r="JDR54" s="146"/>
      <c r="JDS54" s="146"/>
      <c r="JDT54" s="146"/>
      <c r="JDU54" s="146"/>
      <c r="JDV54" s="146"/>
      <c r="JDW54" s="146"/>
      <c r="JDX54" s="146"/>
      <c r="JDY54" s="146"/>
      <c r="JDZ54" s="146"/>
      <c r="JEA54" s="146"/>
      <c r="JEB54" s="146"/>
      <c r="JEC54" s="146"/>
      <c r="JED54" s="146"/>
      <c r="JEE54" s="146"/>
      <c r="JEF54" s="146"/>
      <c r="JEG54" s="146"/>
      <c r="JEH54" s="146"/>
      <c r="JEI54" s="146"/>
      <c r="JEJ54" s="146"/>
      <c r="JEK54" s="146"/>
      <c r="JEL54" s="146"/>
      <c r="JEM54" s="146"/>
      <c r="JEN54" s="146"/>
      <c r="JEO54" s="146"/>
      <c r="JEP54" s="146"/>
      <c r="JEQ54" s="146"/>
      <c r="JER54" s="146"/>
      <c r="JES54" s="146"/>
      <c r="JET54" s="146"/>
      <c r="JEU54" s="146"/>
      <c r="JEV54" s="146"/>
      <c r="JEW54" s="146"/>
      <c r="JEX54" s="146"/>
      <c r="JEY54" s="146"/>
      <c r="JEZ54" s="146"/>
      <c r="JFA54" s="146"/>
      <c r="JFB54" s="146"/>
      <c r="JFC54" s="146"/>
      <c r="JFD54" s="146"/>
      <c r="JFE54" s="146"/>
      <c r="JFF54" s="146"/>
      <c r="JFG54" s="146"/>
      <c r="JFH54" s="146"/>
      <c r="JFI54" s="146"/>
      <c r="JFJ54" s="146"/>
      <c r="JFK54" s="146"/>
      <c r="JFL54" s="146"/>
      <c r="JFM54" s="146"/>
      <c r="JFN54" s="146"/>
      <c r="JFO54" s="146"/>
      <c r="JFP54" s="146"/>
      <c r="JFQ54" s="146"/>
      <c r="JFR54" s="146"/>
      <c r="JFS54" s="146"/>
      <c r="JFT54" s="146"/>
      <c r="JFU54" s="146"/>
      <c r="JFV54" s="146"/>
      <c r="JFW54" s="146"/>
      <c r="JFX54" s="146"/>
      <c r="JFY54" s="146"/>
      <c r="JFZ54" s="146"/>
      <c r="JGA54" s="146"/>
      <c r="JGB54" s="146"/>
      <c r="JGC54" s="146"/>
      <c r="JGD54" s="146"/>
      <c r="JGE54" s="146"/>
      <c r="JGF54" s="146"/>
      <c r="JGG54" s="146"/>
      <c r="JGH54" s="146"/>
      <c r="JGI54" s="146"/>
      <c r="JGJ54" s="146"/>
      <c r="JGK54" s="146"/>
      <c r="JGL54" s="146"/>
      <c r="JGM54" s="146"/>
      <c r="JGN54" s="146"/>
      <c r="JGO54" s="146"/>
      <c r="JGP54" s="146"/>
      <c r="JGQ54" s="146"/>
      <c r="JGR54" s="146"/>
      <c r="JGS54" s="146"/>
      <c r="JGT54" s="146"/>
      <c r="JGU54" s="146"/>
      <c r="JGV54" s="146"/>
      <c r="JGW54" s="146"/>
      <c r="JGX54" s="146"/>
      <c r="JGY54" s="146"/>
      <c r="JGZ54" s="146"/>
      <c r="JHA54" s="146"/>
      <c r="JHB54" s="146"/>
      <c r="JHC54" s="146"/>
      <c r="JHD54" s="146"/>
      <c r="JHE54" s="146"/>
      <c r="JHF54" s="146"/>
      <c r="JHG54" s="146"/>
      <c r="JHH54" s="146"/>
      <c r="JHI54" s="146"/>
      <c r="JHJ54" s="146"/>
      <c r="JHK54" s="146"/>
      <c r="JHL54" s="146"/>
      <c r="JHM54" s="146"/>
      <c r="JHN54" s="146"/>
      <c r="JHO54" s="146"/>
      <c r="JHP54" s="146"/>
      <c r="JHQ54" s="146"/>
      <c r="JHR54" s="146"/>
      <c r="JHS54" s="146"/>
      <c r="JHT54" s="146"/>
      <c r="JHU54" s="146"/>
      <c r="JHV54" s="146"/>
      <c r="JHW54" s="146"/>
      <c r="JHX54" s="146"/>
      <c r="JHY54" s="146"/>
      <c r="JHZ54" s="146"/>
      <c r="JIA54" s="146"/>
      <c r="JIB54" s="146"/>
      <c r="JIC54" s="146"/>
      <c r="JID54" s="146"/>
      <c r="JIE54" s="146"/>
      <c r="JIF54" s="146"/>
      <c r="JIG54" s="146"/>
      <c r="JIH54" s="146"/>
      <c r="JII54" s="146"/>
      <c r="JIJ54" s="146"/>
      <c r="JIK54" s="146"/>
      <c r="JIL54" s="146"/>
      <c r="JIM54" s="146"/>
      <c r="JIN54" s="146"/>
      <c r="JIO54" s="146"/>
      <c r="JIP54" s="146"/>
      <c r="JIQ54" s="146"/>
      <c r="JIR54" s="146"/>
      <c r="JIS54" s="146"/>
      <c r="JIT54" s="146"/>
      <c r="JIU54" s="146"/>
      <c r="JIV54" s="146"/>
      <c r="JIW54" s="146"/>
      <c r="JIX54" s="146"/>
      <c r="JIY54" s="146"/>
      <c r="JIZ54" s="146"/>
      <c r="JJA54" s="146"/>
      <c r="JJB54" s="146"/>
      <c r="JJC54" s="146"/>
      <c r="JJD54" s="146"/>
      <c r="JJE54" s="146"/>
      <c r="JJF54" s="146"/>
      <c r="JJG54" s="146"/>
      <c r="JJH54" s="146"/>
      <c r="JJI54" s="146"/>
      <c r="JJJ54" s="146"/>
      <c r="JJK54" s="146"/>
      <c r="JJL54" s="146"/>
      <c r="JJM54" s="146"/>
      <c r="JJN54" s="146"/>
      <c r="JJO54" s="146"/>
      <c r="JJP54" s="146"/>
      <c r="JJQ54" s="146"/>
      <c r="JJR54" s="146"/>
      <c r="JJS54" s="146"/>
      <c r="JJT54" s="146"/>
      <c r="JJU54" s="146"/>
      <c r="JJV54" s="146"/>
      <c r="JJW54" s="146"/>
      <c r="JJX54" s="146"/>
      <c r="JJY54" s="146"/>
      <c r="JJZ54" s="146"/>
      <c r="JKA54" s="146"/>
      <c r="JKB54" s="146"/>
      <c r="JKC54" s="146"/>
      <c r="JKD54" s="146"/>
      <c r="JKE54" s="146"/>
      <c r="JKF54" s="146"/>
      <c r="JKG54" s="146"/>
      <c r="JKH54" s="146"/>
      <c r="JKI54" s="146"/>
      <c r="JKJ54" s="146"/>
      <c r="JKK54" s="146"/>
      <c r="JKL54" s="146"/>
      <c r="JKM54" s="146"/>
      <c r="JKN54" s="146"/>
      <c r="JKO54" s="146"/>
      <c r="JKP54" s="146"/>
      <c r="JKQ54" s="146"/>
      <c r="JKR54" s="146"/>
      <c r="JKS54" s="146"/>
      <c r="JKT54" s="146"/>
      <c r="JKU54" s="146"/>
      <c r="JKV54" s="146"/>
      <c r="JKW54" s="146"/>
      <c r="JKX54" s="146"/>
      <c r="JKY54" s="146"/>
      <c r="JKZ54" s="146"/>
      <c r="JLA54" s="146"/>
      <c r="JLB54" s="146"/>
      <c r="JLC54" s="146"/>
      <c r="JLD54" s="146"/>
      <c r="JLE54" s="146"/>
      <c r="JLF54" s="146"/>
      <c r="JLG54" s="146"/>
      <c r="JLH54" s="146"/>
      <c r="JLI54" s="146"/>
      <c r="JLJ54" s="146"/>
      <c r="JLK54" s="146"/>
      <c r="JLL54" s="146"/>
      <c r="JLM54" s="146"/>
      <c r="JLN54" s="146"/>
      <c r="JLO54" s="146"/>
      <c r="JLP54" s="146"/>
      <c r="JLQ54" s="146"/>
      <c r="JLR54" s="146"/>
      <c r="JLS54" s="146"/>
      <c r="JLT54" s="146"/>
      <c r="JLU54" s="146"/>
      <c r="JLV54" s="146"/>
      <c r="JLW54" s="146"/>
      <c r="JLX54" s="146"/>
      <c r="JLY54" s="146"/>
      <c r="JLZ54" s="146"/>
      <c r="JMA54" s="146"/>
      <c r="JMB54" s="146"/>
      <c r="JMC54" s="146"/>
      <c r="JMD54" s="146"/>
      <c r="JME54" s="146"/>
      <c r="JMF54" s="146"/>
      <c r="JMG54" s="146"/>
      <c r="JMH54" s="146"/>
      <c r="JMI54" s="146"/>
      <c r="JMJ54" s="146"/>
      <c r="JMK54" s="146"/>
      <c r="JML54" s="146"/>
      <c r="JMM54" s="146"/>
      <c r="JMN54" s="146"/>
      <c r="JMO54" s="146"/>
      <c r="JMP54" s="146"/>
      <c r="JMQ54" s="146"/>
      <c r="JMR54" s="146"/>
      <c r="JMS54" s="146"/>
      <c r="JMT54" s="146"/>
      <c r="JMU54" s="146"/>
      <c r="JMV54" s="146"/>
      <c r="JMW54" s="146"/>
      <c r="JMX54" s="146"/>
      <c r="JMY54" s="146"/>
      <c r="JMZ54" s="146"/>
      <c r="JNA54" s="146"/>
      <c r="JNB54" s="146"/>
      <c r="JNC54" s="146"/>
      <c r="JND54" s="146"/>
      <c r="JNE54" s="146"/>
      <c r="JNF54" s="146"/>
      <c r="JNG54" s="146"/>
      <c r="JNH54" s="146"/>
      <c r="JNI54" s="146"/>
      <c r="JNJ54" s="146"/>
      <c r="JNK54" s="146"/>
      <c r="JNL54" s="146"/>
      <c r="JNM54" s="146"/>
      <c r="JNN54" s="146"/>
      <c r="JNO54" s="146"/>
      <c r="JNP54" s="146"/>
      <c r="JNQ54" s="146"/>
      <c r="JNR54" s="146"/>
      <c r="JNS54" s="146"/>
      <c r="JNT54" s="146"/>
      <c r="JNU54" s="146"/>
      <c r="JNV54" s="146"/>
      <c r="JNW54" s="146"/>
      <c r="JNX54" s="146"/>
      <c r="JNY54" s="146"/>
      <c r="JNZ54" s="146"/>
      <c r="JOA54" s="146"/>
      <c r="JOB54" s="146"/>
      <c r="JOC54" s="146"/>
      <c r="JOD54" s="146"/>
      <c r="JOE54" s="146"/>
      <c r="JOF54" s="146"/>
      <c r="JOG54" s="146"/>
      <c r="JOH54" s="146"/>
      <c r="JOI54" s="146"/>
      <c r="JOJ54" s="146"/>
      <c r="JOK54" s="146"/>
      <c r="JOL54" s="146"/>
      <c r="JOM54" s="146"/>
      <c r="JON54" s="146"/>
      <c r="JOO54" s="146"/>
      <c r="JOP54" s="146"/>
      <c r="JOQ54" s="146"/>
      <c r="JOR54" s="146"/>
      <c r="JOS54" s="146"/>
      <c r="JOT54" s="146"/>
      <c r="JOU54" s="146"/>
      <c r="JOV54" s="146"/>
      <c r="JOW54" s="146"/>
      <c r="JOX54" s="146"/>
      <c r="JOY54" s="146"/>
      <c r="JOZ54" s="146"/>
      <c r="JPA54" s="146"/>
      <c r="JPB54" s="146"/>
      <c r="JPC54" s="146"/>
      <c r="JPD54" s="146"/>
      <c r="JPE54" s="146"/>
      <c r="JPF54" s="146"/>
      <c r="JPG54" s="146"/>
      <c r="JPH54" s="146"/>
      <c r="JPI54" s="146"/>
      <c r="JPJ54" s="146"/>
      <c r="JPK54" s="146"/>
      <c r="JPL54" s="146"/>
      <c r="JPM54" s="146"/>
      <c r="JPN54" s="146"/>
      <c r="JPO54" s="146"/>
      <c r="JPP54" s="146"/>
      <c r="JPQ54" s="146"/>
      <c r="JPR54" s="146"/>
      <c r="JPS54" s="146"/>
      <c r="JPT54" s="146"/>
      <c r="JPU54" s="146"/>
      <c r="JPV54" s="146"/>
      <c r="JPW54" s="146"/>
      <c r="JPX54" s="146"/>
      <c r="JPY54" s="146"/>
      <c r="JPZ54" s="146"/>
      <c r="JQA54" s="146"/>
      <c r="JQB54" s="146"/>
      <c r="JQC54" s="146"/>
      <c r="JQD54" s="146"/>
      <c r="JQE54" s="146"/>
      <c r="JQF54" s="146"/>
      <c r="JQG54" s="146"/>
      <c r="JQH54" s="146"/>
      <c r="JQI54" s="146"/>
      <c r="JQJ54" s="146"/>
      <c r="JQK54" s="146"/>
      <c r="JQL54" s="146"/>
      <c r="JQM54" s="146"/>
      <c r="JQN54" s="146"/>
      <c r="JQO54" s="146"/>
      <c r="JQP54" s="146"/>
      <c r="JQQ54" s="146"/>
      <c r="JQR54" s="146"/>
      <c r="JQS54" s="146"/>
      <c r="JQT54" s="146"/>
      <c r="JQU54" s="146"/>
      <c r="JQV54" s="146"/>
      <c r="JQW54" s="146"/>
      <c r="JQX54" s="146"/>
      <c r="JQY54" s="146"/>
      <c r="JQZ54" s="146"/>
      <c r="JRA54" s="146"/>
      <c r="JRB54" s="146"/>
      <c r="JRC54" s="146"/>
      <c r="JRD54" s="146"/>
      <c r="JRE54" s="146"/>
      <c r="JRF54" s="146"/>
      <c r="JRG54" s="146"/>
      <c r="JRH54" s="146"/>
      <c r="JRI54" s="146"/>
      <c r="JRJ54" s="146"/>
      <c r="JRK54" s="146"/>
      <c r="JRL54" s="146"/>
      <c r="JRM54" s="146"/>
      <c r="JRN54" s="146"/>
      <c r="JRO54" s="146"/>
      <c r="JRP54" s="146"/>
      <c r="JRQ54" s="146"/>
      <c r="JRR54" s="146"/>
      <c r="JRS54" s="146"/>
      <c r="JRT54" s="146"/>
      <c r="JRU54" s="146"/>
      <c r="JRV54" s="146"/>
      <c r="JRW54" s="146"/>
      <c r="JRX54" s="146"/>
      <c r="JRY54" s="146"/>
      <c r="JRZ54" s="146"/>
      <c r="JSA54" s="146"/>
      <c r="JSB54" s="146"/>
      <c r="JSC54" s="146"/>
      <c r="JSD54" s="146"/>
      <c r="JSE54" s="146"/>
      <c r="JSF54" s="146"/>
      <c r="JSG54" s="146"/>
      <c r="JSH54" s="146"/>
      <c r="JSI54" s="146"/>
      <c r="JSJ54" s="146"/>
      <c r="JSK54" s="146"/>
      <c r="JSL54" s="146"/>
      <c r="JSM54" s="146"/>
      <c r="JSN54" s="146"/>
      <c r="JSO54" s="146"/>
      <c r="JSP54" s="146"/>
      <c r="JSQ54" s="146"/>
      <c r="JSR54" s="146"/>
      <c r="JSS54" s="146"/>
      <c r="JST54" s="146"/>
      <c r="JSU54" s="146"/>
      <c r="JSV54" s="146"/>
      <c r="JSW54" s="146"/>
      <c r="JSX54" s="146"/>
      <c r="JSY54" s="146"/>
      <c r="JSZ54" s="146"/>
      <c r="JTA54" s="146"/>
      <c r="JTB54" s="146"/>
      <c r="JTC54" s="146"/>
      <c r="JTD54" s="146"/>
      <c r="JTE54" s="146"/>
      <c r="JTF54" s="146"/>
      <c r="JTG54" s="146"/>
      <c r="JTH54" s="146"/>
      <c r="JTI54" s="146"/>
      <c r="JTJ54" s="146"/>
      <c r="JTK54" s="146"/>
      <c r="JTL54" s="146"/>
      <c r="JTM54" s="146"/>
      <c r="JTN54" s="146"/>
      <c r="JTO54" s="146"/>
      <c r="JTP54" s="146"/>
      <c r="JTQ54" s="146"/>
      <c r="JTR54" s="146"/>
      <c r="JTS54" s="146"/>
      <c r="JTT54" s="146"/>
      <c r="JTU54" s="146"/>
      <c r="JTV54" s="146"/>
      <c r="JTW54" s="146"/>
      <c r="JTX54" s="146"/>
      <c r="JTY54" s="146"/>
      <c r="JTZ54" s="146"/>
      <c r="JUA54" s="146"/>
      <c r="JUB54" s="146"/>
      <c r="JUC54" s="146"/>
      <c r="JUD54" s="146"/>
      <c r="JUE54" s="146"/>
      <c r="JUF54" s="146"/>
      <c r="JUG54" s="146"/>
      <c r="JUH54" s="146"/>
      <c r="JUI54" s="146"/>
      <c r="JUJ54" s="146"/>
      <c r="JUK54" s="146"/>
      <c r="JUL54" s="146"/>
      <c r="JUM54" s="146"/>
      <c r="JUN54" s="146"/>
      <c r="JUO54" s="146"/>
      <c r="JUP54" s="146"/>
      <c r="JUQ54" s="146"/>
      <c r="JUR54" s="146"/>
      <c r="JUS54" s="146"/>
      <c r="JUT54" s="146"/>
      <c r="JUU54" s="146"/>
      <c r="JUV54" s="146"/>
      <c r="JUW54" s="146"/>
      <c r="JUX54" s="146"/>
      <c r="JUY54" s="146"/>
      <c r="JUZ54" s="146"/>
      <c r="JVA54" s="146"/>
      <c r="JVB54" s="146"/>
      <c r="JVC54" s="146"/>
      <c r="JVD54" s="146"/>
      <c r="JVE54" s="146"/>
      <c r="JVF54" s="146"/>
      <c r="JVG54" s="146"/>
      <c r="JVH54" s="146"/>
      <c r="JVI54" s="146"/>
      <c r="JVJ54" s="146"/>
      <c r="JVK54" s="146"/>
      <c r="JVL54" s="146"/>
      <c r="JVM54" s="146"/>
      <c r="JVN54" s="146"/>
      <c r="JVO54" s="146"/>
      <c r="JVP54" s="146"/>
      <c r="JVQ54" s="146"/>
      <c r="JVR54" s="146"/>
      <c r="JVS54" s="146"/>
      <c r="JVT54" s="146"/>
      <c r="JVU54" s="146"/>
      <c r="JVV54" s="146"/>
      <c r="JVW54" s="146"/>
      <c r="JVX54" s="146"/>
      <c r="JVY54" s="146"/>
      <c r="JVZ54" s="146"/>
      <c r="JWA54" s="146"/>
      <c r="JWB54" s="146"/>
      <c r="JWC54" s="146"/>
      <c r="JWD54" s="146"/>
      <c r="JWE54" s="146"/>
      <c r="JWF54" s="146"/>
      <c r="JWG54" s="146"/>
      <c r="JWH54" s="146"/>
      <c r="JWI54" s="146"/>
      <c r="JWJ54" s="146"/>
      <c r="JWK54" s="146"/>
      <c r="JWL54" s="146"/>
      <c r="JWM54" s="146"/>
      <c r="JWN54" s="146"/>
      <c r="JWO54" s="146"/>
      <c r="JWP54" s="146"/>
      <c r="JWQ54" s="146"/>
      <c r="JWR54" s="146"/>
      <c r="JWS54" s="146"/>
      <c r="JWT54" s="146"/>
      <c r="JWU54" s="146"/>
      <c r="JWV54" s="146"/>
      <c r="JWW54" s="146"/>
      <c r="JWX54" s="146"/>
      <c r="JWY54" s="146"/>
      <c r="JWZ54" s="146"/>
      <c r="JXA54" s="146"/>
      <c r="JXB54" s="146"/>
      <c r="JXC54" s="146"/>
      <c r="JXD54" s="146"/>
      <c r="JXE54" s="146"/>
      <c r="JXF54" s="146"/>
      <c r="JXG54" s="146"/>
      <c r="JXH54" s="146"/>
      <c r="JXI54" s="146"/>
      <c r="JXJ54" s="146"/>
      <c r="JXK54" s="146"/>
      <c r="JXL54" s="146"/>
      <c r="JXM54" s="146"/>
      <c r="JXN54" s="146"/>
      <c r="JXO54" s="146"/>
      <c r="JXP54" s="146"/>
      <c r="JXQ54" s="146"/>
      <c r="JXR54" s="146"/>
      <c r="JXS54" s="146"/>
      <c r="JXT54" s="146"/>
      <c r="JXU54" s="146"/>
      <c r="JXV54" s="146"/>
      <c r="JXW54" s="146"/>
      <c r="JXX54" s="146"/>
      <c r="JXY54" s="146"/>
      <c r="JXZ54" s="146"/>
      <c r="JYA54" s="146"/>
      <c r="JYB54" s="146"/>
      <c r="JYC54" s="146"/>
      <c r="JYD54" s="146"/>
      <c r="JYE54" s="146"/>
      <c r="JYF54" s="146"/>
      <c r="JYG54" s="146"/>
      <c r="JYH54" s="146"/>
      <c r="JYI54" s="146"/>
      <c r="JYJ54" s="146"/>
      <c r="JYK54" s="146"/>
      <c r="JYL54" s="146"/>
      <c r="JYM54" s="146"/>
      <c r="JYN54" s="146"/>
      <c r="JYO54" s="146"/>
      <c r="JYP54" s="146"/>
      <c r="JYQ54" s="146"/>
      <c r="JYR54" s="146"/>
      <c r="JYS54" s="146"/>
      <c r="JYT54" s="146"/>
      <c r="JYU54" s="146"/>
      <c r="JYV54" s="146"/>
      <c r="JYW54" s="146"/>
      <c r="JYX54" s="146"/>
      <c r="JYY54" s="146"/>
      <c r="JYZ54" s="146"/>
      <c r="JZA54" s="146"/>
      <c r="JZB54" s="146"/>
      <c r="JZC54" s="146"/>
      <c r="JZD54" s="146"/>
      <c r="JZE54" s="146"/>
      <c r="JZF54" s="146"/>
      <c r="JZG54" s="146"/>
      <c r="JZH54" s="146"/>
      <c r="JZI54" s="146"/>
      <c r="JZJ54" s="146"/>
      <c r="JZK54" s="146"/>
      <c r="JZL54" s="146"/>
      <c r="JZM54" s="146"/>
      <c r="JZN54" s="146"/>
      <c r="JZO54" s="146"/>
      <c r="JZP54" s="146"/>
      <c r="JZQ54" s="146"/>
      <c r="JZR54" s="146"/>
      <c r="JZS54" s="146"/>
      <c r="JZT54" s="146"/>
      <c r="JZU54" s="146"/>
      <c r="JZV54" s="146"/>
      <c r="JZW54" s="146"/>
      <c r="JZX54" s="146"/>
      <c r="JZY54" s="146"/>
      <c r="JZZ54" s="146"/>
      <c r="KAA54" s="146"/>
      <c r="KAB54" s="146"/>
      <c r="KAC54" s="146"/>
      <c r="KAD54" s="146"/>
      <c r="KAE54" s="146"/>
      <c r="KAF54" s="146"/>
      <c r="KAG54" s="146"/>
      <c r="KAH54" s="146"/>
      <c r="KAI54" s="146"/>
      <c r="KAJ54" s="146"/>
      <c r="KAK54" s="146"/>
      <c r="KAL54" s="146"/>
      <c r="KAM54" s="146"/>
      <c r="KAN54" s="146"/>
      <c r="KAO54" s="146"/>
      <c r="KAP54" s="146"/>
      <c r="KAQ54" s="146"/>
      <c r="KAR54" s="146"/>
      <c r="KAS54" s="146"/>
      <c r="KAT54" s="146"/>
      <c r="KAU54" s="146"/>
      <c r="KAV54" s="146"/>
      <c r="KAW54" s="146"/>
      <c r="KAX54" s="146"/>
      <c r="KAY54" s="146"/>
      <c r="KAZ54" s="146"/>
      <c r="KBA54" s="146"/>
      <c r="KBB54" s="146"/>
      <c r="KBC54" s="146"/>
      <c r="KBD54" s="146"/>
      <c r="KBE54" s="146"/>
      <c r="KBF54" s="146"/>
      <c r="KBG54" s="146"/>
      <c r="KBH54" s="146"/>
      <c r="KBI54" s="146"/>
      <c r="KBJ54" s="146"/>
      <c r="KBK54" s="146"/>
      <c r="KBL54" s="146"/>
      <c r="KBM54" s="146"/>
      <c r="KBN54" s="146"/>
      <c r="KBO54" s="146"/>
      <c r="KBP54" s="146"/>
      <c r="KBQ54" s="146"/>
      <c r="KBR54" s="146"/>
      <c r="KBS54" s="146"/>
      <c r="KBT54" s="146"/>
      <c r="KBU54" s="146"/>
      <c r="KBV54" s="146"/>
      <c r="KBW54" s="146"/>
      <c r="KBX54" s="146"/>
      <c r="KBY54" s="146"/>
      <c r="KBZ54" s="146"/>
      <c r="KCA54" s="146"/>
      <c r="KCB54" s="146"/>
      <c r="KCC54" s="146"/>
      <c r="KCD54" s="146"/>
      <c r="KCE54" s="146"/>
      <c r="KCF54" s="146"/>
      <c r="KCG54" s="146"/>
      <c r="KCH54" s="146"/>
      <c r="KCI54" s="146"/>
      <c r="KCJ54" s="146"/>
      <c r="KCK54" s="146"/>
      <c r="KCL54" s="146"/>
      <c r="KCM54" s="146"/>
      <c r="KCN54" s="146"/>
      <c r="KCO54" s="146"/>
      <c r="KCP54" s="146"/>
      <c r="KCQ54" s="146"/>
      <c r="KCR54" s="146"/>
      <c r="KCS54" s="146"/>
      <c r="KCT54" s="146"/>
      <c r="KCU54" s="146"/>
      <c r="KCV54" s="146"/>
      <c r="KCW54" s="146"/>
      <c r="KCX54" s="146"/>
      <c r="KCY54" s="146"/>
      <c r="KCZ54" s="146"/>
      <c r="KDA54" s="146"/>
      <c r="KDB54" s="146"/>
      <c r="KDC54" s="146"/>
      <c r="KDD54" s="146"/>
      <c r="KDE54" s="146"/>
      <c r="KDF54" s="146"/>
      <c r="KDG54" s="146"/>
      <c r="KDH54" s="146"/>
      <c r="KDI54" s="146"/>
      <c r="KDJ54" s="146"/>
      <c r="KDK54" s="146"/>
      <c r="KDL54" s="146"/>
      <c r="KDM54" s="146"/>
      <c r="KDN54" s="146"/>
      <c r="KDO54" s="146"/>
      <c r="KDP54" s="146"/>
      <c r="KDQ54" s="146"/>
      <c r="KDR54" s="146"/>
      <c r="KDS54" s="146"/>
      <c r="KDT54" s="146"/>
      <c r="KDU54" s="146"/>
      <c r="KDV54" s="146"/>
      <c r="KDW54" s="146"/>
      <c r="KDX54" s="146"/>
      <c r="KDY54" s="146"/>
      <c r="KDZ54" s="146"/>
      <c r="KEA54" s="146"/>
      <c r="KEB54" s="146"/>
      <c r="KEC54" s="146"/>
      <c r="KED54" s="146"/>
      <c r="KEE54" s="146"/>
      <c r="KEF54" s="146"/>
      <c r="KEG54" s="146"/>
      <c r="KEH54" s="146"/>
      <c r="KEI54" s="146"/>
      <c r="KEJ54" s="146"/>
      <c r="KEK54" s="146"/>
      <c r="KEL54" s="146"/>
      <c r="KEM54" s="146"/>
      <c r="KEN54" s="146"/>
      <c r="KEO54" s="146"/>
      <c r="KEP54" s="146"/>
      <c r="KEQ54" s="146"/>
      <c r="KER54" s="146"/>
      <c r="KES54" s="146"/>
      <c r="KET54" s="146"/>
      <c r="KEU54" s="146"/>
      <c r="KEV54" s="146"/>
      <c r="KEW54" s="146"/>
      <c r="KEX54" s="146"/>
      <c r="KEY54" s="146"/>
      <c r="KEZ54" s="146"/>
      <c r="KFA54" s="146"/>
      <c r="KFB54" s="146"/>
      <c r="KFC54" s="146"/>
      <c r="KFD54" s="146"/>
      <c r="KFE54" s="146"/>
      <c r="KFF54" s="146"/>
      <c r="KFG54" s="146"/>
      <c r="KFH54" s="146"/>
      <c r="KFI54" s="146"/>
      <c r="KFJ54" s="146"/>
      <c r="KFK54" s="146"/>
      <c r="KFL54" s="146"/>
      <c r="KFM54" s="146"/>
      <c r="KFN54" s="146"/>
      <c r="KFO54" s="146"/>
      <c r="KFP54" s="146"/>
      <c r="KFQ54" s="146"/>
      <c r="KFR54" s="146"/>
      <c r="KFS54" s="146"/>
      <c r="KFT54" s="146"/>
      <c r="KFU54" s="146"/>
      <c r="KFV54" s="146"/>
      <c r="KFW54" s="146"/>
      <c r="KFX54" s="146"/>
      <c r="KFY54" s="146"/>
      <c r="KFZ54" s="146"/>
      <c r="KGA54" s="146"/>
      <c r="KGB54" s="146"/>
      <c r="KGC54" s="146"/>
      <c r="KGD54" s="146"/>
      <c r="KGE54" s="146"/>
      <c r="KGF54" s="146"/>
      <c r="KGG54" s="146"/>
      <c r="KGH54" s="146"/>
      <c r="KGI54" s="146"/>
      <c r="KGJ54" s="146"/>
      <c r="KGK54" s="146"/>
      <c r="KGL54" s="146"/>
      <c r="KGM54" s="146"/>
      <c r="KGN54" s="146"/>
      <c r="KGO54" s="146"/>
      <c r="KGP54" s="146"/>
      <c r="KGQ54" s="146"/>
      <c r="KGR54" s="146"/>
      <c r="KGS54" s="146"/>
      <c r="KGT54" s="146"/>
      <c r="KGU54" s="146"/>
      <c r="KGV54" s="146"/>
      <c r="KGW54" s="146"/>
      <c r="KGX54" s="146"/>
      <c r="KGY54" s="146"/>
      <c r="KGZ54" s="146"/>
      <c r="KHA54" s="146"/>
      <c r="KHB54" s="146"/>
      <c r="KHC54" s="146"/>
      <c r="KHD54" s="146"/>
      <c r="KHE54" s="146"/>
      <c r="KHF54" s="146"/>
      <c r="KHG54" s="146"/>
      <c r="KHH54" s="146"/>
      <c r="KHI54" s="146"/>
      <c r="KHJ54" s="146"/>
      <c r="KHK54" s="146"/>
      <c r="KHL54" s="146"/>
      <c r="KHM54" s="146"/>
      <c r="KHN54" s="146"/>
      <c r="KHO54" s="146"/>
      <c r="KHP54" s="146"/>
      <c r="KHQ54" s="146"/>
      <c r="KHR54" s="146"/>
      <c r="KHS54" s="146"/>
      <c r="KHT54" s="146"/>
      <c r="KHU54" s="146"/>
      <c r="KHV54" s="146"/>
      <c r="KHW54" s="146"/>
      <c r="KHX54" s="146"/>
      <c r="KHY54" s="146"/>
      <c r="KHZ54" s="146"/>
      <c r="KIA54" s="146"/>
      <c r="KIB54" s="146"/>
      <c r="KIC54" s="146"/>
      <c r="KID54" s="146"/>
      <c r="KIE54" s="146"/>
      <c r="KIF54" s="146"/>
      <c r="KIG54" s="146"/>
      <c r="KIH54" s="146"/>
      <c r="KII54" s="146"/>
      <c r="KIJ54" s="146"/>
      <c r="KIK54" s="146"/>
      <c r="KIL54" s="146"/>
      <c r="KIM54" s="146"/>
      <c r="KIN54" s="146"/>
      <c r="KIO54" s="146"/>
      <c r="KIP54" s="146"/>
      <c r="KIQ54" s="146"/>
      <c r="KIR54" s="146"/>
      <c r="KIS54" s="146"/>
      <c r="KIT54" s="146"/>
      <c r="KIU54" s="146"/>
      <c r="KIV54" s="146"/>
      <c r="KIW54" s="146"/>
      <c r="KIX54" s="146"/>
      <c r="KIY54" s="146"/>
      <c r="KIZ54" s="146"/>
      <c r="KJA54" s="146"/>
      <c r="KJB54" s="146"/>
      <c r="KJC54" s="146"/>
      <c r="KJD54" s="146"/>
      <c r="KJE54" s="146"/>
      <c r="KJF54" s="146"/>
      <c r="KJG54" s="146"/>
      <c r="KJH54" s="146"/>
      <c r="KJI54" s="146"/>
      <c r="KJJ54" s="146"/>
      <c r="KJK54" s="146"/>
      <c r="KJL54" s="146"/>
      <c r="KJM54" s="146"/>
      <c r="KJN54" s="146"/>
      <c r="KJO54" s="146"/>
      <c r="KJP54" s="146"/>
      <c r="KJQ54" s="146"/>
      <c r="KJR54" s="146"/>
      <c r="KJS54" s="146"/>
      <c r="KJT54" s="146"/>
      <c r="KJU54" s="146"/>
      <c r="KJV54" s="146"/>
      <c r="KJW54" s="146"/>
      <c r="KJX54" s="146"/>
      <c r="KJY54" s="146"/>
      <c r="KJZ54" s="146"/>
      <c r="KKA54" s="146"/>
      <c r="KKB54" s="146"/>
      <c r="KKC54" s="146"/>
      <c r="KKD54" s="146"/>
      <c r="KKE54" s="146"/>
      <c r="KKF54" s="146"/>
      <c r="KKG54" s="146"/>
      <c r="KKH54" s="146"/>
      <c r="KKI54" s="146"/>
      <c r="KKJ54" s="146"/>
      <c r="KKK54" s="146"/>
      <c r="KKL54" s="146"/>
      <c r="KKM54" s="146"/>
      <c r="KKN54" s="146"/>
      <c r="KKO54" s="146"/>
      <c r="KKP54" s="146"/>
      <c r="KKQ54" s="146"/>
      <c r="KKR54" s="146"/>
      <c r="KKS54" s="146"/>
      <c r="KKT54" s="146"/>
      <c r="KKU54" s="146"/>
      <c r="KKV54" s="146"/>
      <c r="KKW54" s="146"/>
      <c r="KKX54" s="146"/>
      <c r="KKY54" s="146"/>
      <c r="KKZ54" s="146"/>
      <c r="KLA54" s="146"/>
      <c r="KLB54" s="146"/>
      <c r="KLC54" s="146"/>
      <c r="KLD54" s="146"/>
      <c r="KLE54" s="146"/>
      <c r="KLF54" s="146"/>
      <c r="KLG54" s="146"/>
      <c r="KLH54" s="146"/>
      <c r="KLI54" s="146"/>
      <c r="KLJ54" s="146"/>
      <c r="KLK54" s="146"/>
      <c r="KLL54" s="146"/>
      <c r="KLM54" s="146"/>
      <c r="KLN54" s="146"/>
      <c r="KLO54" s="146"/>
      <c r="KLP54" s="146"/>
      <c r="KLQ54" s="146"/>
      <c r="KLR54" s="146"/>
      <c r="KLS54" s="146"/>
      <c r="KLT54" s="146"/>
      <c r="KLU54" s="146"/>
      <c r="KLV54" s="146"/>
      <c r="KLW54" s="146"/>
      <c r="KLX54" s="146"/>
      <c r="KLY54" s="146"/>
      <c r="KLZ54" s="146"/>
      <c r="KMA54" s="146"/>
      <c r="KMB54" s="146"/>
      <c r="KMC54" s="146"/>
      <c r="KMD54" s="146"/>
      <c r="KME54" s="146"/>
      <c r="KMF54" s="146"/>
      <c r="KMG54" s="146"/>
      <c r="KMH54" s="146"/>
      <c r="KMI54" s="146"/>
      <c r="KMJ54" s="146"/>
      <c r="KMK54" s="146"/>
      <c r="KML54" s="146"/>
      <c r="KMM54" s="146"/>
      <c r="KMN54" s="146"/>
      <c r="KMO54" s="146"/>
      <c r="KMP54" s="146"/>
      <c r="KMQ54" s="146"/>
      <c r="KMR54" s="146"/>
      <c r="KMS54" s="146"/>
      <c r="KMT54" s="146"/>
      <c r="KMU54" s="146"/>
      <c r="KMV54" s="146"/>
      <c r="KMW54" s="146"/>
      <c r="KMX54" s="146"/>
      <c r="KMY54" s="146"/>
      <c r="KMZ54" s="146"/>
      <c r="KNA54" s="146"/>
      <c r="KNB54" s="146"/>
      <c r="KNC54" s="146"/>
      <c r="KND54" s="146"/>
      <c r="KNE54" s="146"/>
      <c r="KNF54" s="146"/>
      <c r="KNG54" s="146"/>
      <c r="KNH54" s="146"/>
      <c r="KNI54" s="146"/>
      <c r="KNJ54" s="146"/>
      <c r="KNK54" s="146"/>
      <c r="KNL54" s="146"/>
      <c r="KNM54" s="146"/>
      <c r="KNN54" s="146"/>
      <c r="KNO54" s="146"/>
      <c r="KNP54" s="146"/>
      <c r="KNQ54" s="146"/>
      <c r="KNR54" s="146"/>
      <c r="KNS54" s="146"/>
      <c r="KNT54" s="146"/>
      <c r="KNU54" s="146"/>
      <c r="KNV54" s="146"/>
      <c r="KNW54" s="146"/>
      <c r="KNX54" s="146"/>
      <c r="KNY54" s="146"/>
      <c r="KNZ54" s="146"/>
      <c r="KOA54" s="146"/>
      <c r="KOB54" s="146"/>
      <c r="KOC54" s="146"/>
      <c r="KOD54" s="146"/>
      <c r="KOE54" s="146"/>
      <c r="KOF54" s="146"/>
      <c r="KOG54" s="146"/>
      <c r="KOH54" s="146"/>
      <c r="KOI54" s="146"/>
      <c r="KOJ54" s="146"/>
      <c r="KOK54" s="146"/>
      <c r="KOL54" s="146"/>
      <c r="KOM54" s="146"/>
      <c r="KON54" s="146"/>
      <c r="KOO54" s="146"/>
      <c r="KOP54" s="146"/>
      <c r="KOQ54" s="146"/>
      <c r="KOR54" s="146"/>
      <c r="KOS54" s="146"/>
      <c r="KOT54" s="146"/>
      <c r="KOU54" s="146"/>
      <c r="KOV54" s="146"/>
      <c r="KOW54" s="146"/>
      <c r="KOX54" s="146"/>
      <c r="KOY54" s="146"/>
      <c r="KOZ54" s="146"/>
      <c r="KPA54" s="146"/>
      <c r="KPB54" s="146"/>
      <c r="KPC54" s="146"/>
      <c r="KPD54" s="146"/>
      <c r="KPE54" s="146"/>
      <c r="KPF54" s="146"/>
      <c r="KPG54" s="146"/>
      <c r="KPH54" s="146"/>
      <c r="KPI54" s="146"/>
      <c r="KPJ54" s="146"/>
      <c r="KPK54" s="146"/>
      <c r="KPL54" s="146"/>
      <c r="KPM54" s="146"/>
      <c r="KPN54" s="146"/>
      <c r="KPO54" s="146"/>
      <c r="KPP54" s="146"/>
      <c r="KPQ54" s="146"/>
      <c r="KPR54" s="146"/>
      <c r="KPS54" s="146"/>
      <c r="KPT54" s="146"/>
      <c r="KPU54" s="146"/>
      <c r="KPV54" s="146"/>
      <c r="KPW54" s="146"/>
      <c r="KPX54" s="146"/>
      <c r="KPY54" s="146"/>
      <c r="KPZ54" s="146"/>
      <c r="KQA54" s="146"/>
      <c r="KQB54" s="146"/>
      <c r="KQC54" s="146"/>
      <c r="KQD54" s="146"/>
      <c r="KQE54" s="146"/>
      <c r="KQF54" s="146"/>
      <c r="KQG54" s="146"/>
      <c r="KQH54" s="146"/>
      <c r="KQI54" s="146"/>
      <c r="KQJ54" s="146"/>
      <c r="KQK54" s="146"/>
      <c r="KQL54" s="146"/>
      <c r="KQM54" s="146"/>
      <c r="KQN54" s="146"/>
      <c r="KQO54" s="146"/>
      <c r="KQP54" s="146"/>
      <c r="KQQ54" s="146"/>
      <c r="KQR54" s="146"/>
      <c r="KQS54" s="146"/>
      <c r="KQT54" s="146"/>
      <c r="KQU54" s="146"/>
      <c r="KQV54" s="146"/>
      <c r="KQW54" s="146"/>
      <c r="KQX54" s="146"/>
      <c r="KQY54" s="146"/>
      <c r="KQZ54" s="146"/>
      <c r="KRA54" s="146"/>
      <c r="KRB54" s="146"/>
      <c r="KRC54" s="146"/>
      <c r="KRD54" s="146"/>
      <c r="KRE54" s="146"/>
      <c r="KRF54" s="146"/>
      <c r="KRG54" s="146"/>
      <c r="KRH54" s="146"/>
      <c r="KRI54" s="146"/>
      <c r="KRJ54" s="146"/>
      <c r="KRK54" s="146"/>
      <c r="KRL54" s="146"/>
      <c r="KRM54" s="146"/>
      <c r="KRN54" s="146"/>
      <c r="KRO54" s="146"/>
      <c r="KRP54" s="146"/>
      <c r="KRQ54" s="146"/>
      <c r="KRR54" s="146"/>
      <c r="KRS54" s="146"/>
      <c r="KRT54" s="146"/>
      <c r="KRU54" s="146"/>
      <c r="KRV54" s="146"/>
      <c r="KRW54" s="146"/>
      <c r="KRX54" s="146"/>
      <c r="KRY54" s="146"/>
      <c r="KRZ54" s="146"/>
      <c r="KSA54" s="146"/>
      <c r="KSB54" s="146"/>
      <c r="KSC54" s="146"/>
      <c r="KSD54" s="146"/>
      <c r="KSE54" s="146"/>
      <c r="KSF54" s="146"/>
      <c r="KSG54" s="146"/>
      <c r="KSH54" s="146"/>
      <c r="KSI54" s="146"/>
      <c r="KSJ54" s="146"/>
      <c r="KSK54" s="146"/>
      <c r="KSL54" s="146"/>
      <c r="KSM54" s="146"/>
      <c r="KSN54" s="146"/>
      <c r="KSO54" s="146"/>
      <c r="KSP54" s="146"/>
      <c r="KSQ54" s="146"/>
      <c r="KSR54" s="146"/>
      <c r="KSS54" s="146"/>
      <c r="KST54" s="146"/>
      <c r="KSU54" s="146"/>
      <c r="KSV54" s="146"/>
      <c r="KSW54" s="146"/>
      <c r="KSX54" s="146"/>
      <c r="KSY54" s="146"/>
      <c r="KSZ54" s="146"/>
      <c r="KTA54" s="146"/>
      <c r="KTB54" s="146"/>
      <c r="KTC54" s="146"/>
      <c r="KTD54" s="146"/>
      <c r="KTE54" s="146"/>
      <c r="KTF54" s="146"/>
      <c r="KTG54" s="146"/>
      <c r="KTH54" s="146"/>
      <c r="KTI54" s="146"/>
      <c r="KTJ54" s="146"/>
      <c r="KTK54" s="146"/>
      <c r="KTL54" s="146"/>
      <c r="KTM54" s="146"/>
      <c r="KTN54" s="146"/>
      <c r="KTO54" s="146"/>
      <c r="KTP54" s="146"/>
      <c r="KTQ54" s="146"/>
      <c r="KTR54" s="146"/>
      <c r="KTS54" s="146"/>
      <c r="KTT54" s="146"/>
      <c r="KTU54" s="146"/>
      <c r="KTV54" s="146"/>
      <c r="KTW54" s="146"/>
      <c r="KTX54" s="146"/>
      <c r="KTY54" s="146"/>
      <c r="KTZ54" s="146"/>
      <c r="KUA54" s="146"/>
      <c r="KUB54" s="146"/>
      <c r="KUC54" s="146"/>
      <c r="KUD54" s="146"/>
      <c r="KUE54" s="146"/>
      <c r="KUF54" s="146"/>
      <c r="KUG54" s="146"/>
      <c r="KUH54" s="146"/>
      <c r="KUI54" s="146"/>
      <c r="KUJ54" s="146"/>
      <c r="KUK54" s="146"/>
      <c r="KUL54" s="146"/>
      <c r="KUM54" s="146"/>
      <c r="KUN54" s="146"/>
      <c r="KUO54" s="146"/>
      <c r="KUP54" s="146"/>
      <c r="KUQ54" s="146"/>
      <c r="KUR54" s="146"/>
      <c r="KUS54" s="146"/>
      <c r="KUT54" s="146"/>
      <c r="KUU54" s="146"/>
      <c r="KUV54" s="146"/>
      <c r="KUW54" s="146"/>
      <c r="KUX54" s="146"/>
      <c r="KUY54" s="146"/>
      <c r="KUZ54" s="146"/>
      <c r="KVA54" s="146"/>
      <c r="KVB54" s="146"/>
      <c r="KVC54" s="146"/>
      <c r="KVD54" s="146"/>
      <c r="KVE54" s="146"/>
      <c r="KVF54" s="146"/>
      <c r="KVG54" s="146"/>
      <c r="KVH54" s="146"/>
      <c r="KVI54" s="146"/>
      <c r="KVJ54" s="146"/>
      <c r="KVK54" s="146"/>
      <c r="KVL54" s="146"/>
      <c r="KVM54" s="146"/>
      <c r="KVN54" s="146"/>
      <c r="KVO54" s="146"/>
      <c r="KVP54" s="146"/>
      <c r="KVQ54" s="146"/>
      <c r="KVR54" s="146"/>
      <c r="KVS54" s="146"/>
      <c r="KVT54" s="146"/>
      <c r="KVU54" s="146"/>
      <c r="KVV54" s="146"/>
      <c r="KVW54" s="146"/>
      <c r="KVX54" s="146"/>
      <c r="KVY54" s="146"/>
      <c r="KVZ54" s="146"/>
      <c r="KWA54" s="146"/>
      <c r="KWB54" s="146"/>
      <c r="KWC54" s="146"/>
      <c r="KWD54" s="146"/>
      <c r="KWE54" s="146"/>
      <c r="KWF54" s="146"/>
      <c r="KWG54" s="146"/>
      <c r="KWH54" s="146"/>
      <c r="KWI54" s="146"/>
      <c r="KWJ54" s="146"/>
      <c r="KWK54" s="146"/>
      <c r="KWL54" s="146"/>
      <c r="KWM54" s="146"/>
      <c r="KWN54" s="146"/>
      <c r="KWO54" s="146"/>
      <c r="KWP54" s="146"/>
      <c r="KWQ54" s="146"/>
      <c r="KWR54" s="146"/>
      <c r="KWS54" s="146"/>
      <c r="KWT54" s="146"/>
      <c r="KWU54" s="146"/>
      <c r="KWV54" s="146"/>
      <c r="KWW54" s="146"/>
      <c r="KWX54" s="146"/>
      <c r="KWY54" s="146"/>
      <c r="KWZ54" s="146"/>
      <c r="KXA54" s="146"/>
      <c r="KXB54" s="146"/>
      <c r="KXC54" s="146"/>
      <c r="KXD54" s="146"/>
      <c r="KXE54" s="146"/>
      <c r="KXF54" s="146"/>
      <c r="KXG54" s="146"/>
      <c r="KXH54" s="146"/>
      <c r="KXI54" s="146"/>
      <c r="KXJ54" s="146"/>
      <c r="KXK54" s="146"/>
      <c r="KXL54" s="146"/>
      <c r="KXM54" s="146"/>
      <c r="KXN54" s="146"/>
      <c r="KXO54" s="146"/>
      <c r="KXP54" s="146"/>
      <c r="KXQ54" s="146"/>
      <c r="KXR54" s="146"/>
      <c r="KXS54" s="146"/>
      <c r="KXT54" s="146"/>
      <c r="KXU54" s="146"/>
      <c r="KXV54" s="146"/>
      <c r="KXW54" s="146"/>
      <c r="KXX54" s="146"/>
      <c r="KXY54" s="146"/>
      <c r="KXZ54" s="146"/>
      <c r="KYA54" s="146"/>
      <c r="KYB54" s="146"/>
      <c r="KYC54" s="146"/>
      <c r="KYD54" s="146"/>
      <c r="KYE54" s="146"/>
      <c r="KYF54" s="146"/>
      <c r="KYG54" s="146"/>
      <c r="KYH54" s="146"/>
      <c r="KYI54" s="146"/>
      <c r="KYJ54" s="146"/>
      <c r="KYK54" s="146"/>
      <c r="KYL54" s="146"/>
      <c r="KYM54" s="146"/>
      <c r="KYN54" s="146"/>
      <c r="KYO54" s="146"/>
      <c r="KYP54" s="146"/>
      <c r="KYQ54" s="146"/>
      <c r="KYR54" s="146"/>
      <c r="KYS54" s="146"/>
      <c r="KYT54" s="146"/>
      <c r="KYU54" s="146"/>
      <c r="KYV54" s="146"/>
      <c r="KYW54" s="146"/>
      <c r="KYX54" s="146"/>
      <c r="KYY54" s="146"/>
      <c r="KYZ54" s="146"/>
      <c r="KZA54" s="146"/>
      <c r="KZB54" s="146"/>
      <c r="KZC54" s="146"/>
      <c r="KZD54" s="146"/>
      <c r="KZE54" s="146"/>
      <c r="KZF54" s="146"/>
      <c r="KZG54" s="146"/>
      <c r="KZH54" s="146"/>
      <c r="KZI54" s="146"/>
      <c r="KZJ54" s="146"/>
      <c r="KZK54" s="146"/>
      <c r="KZL54" s="146"/>
      <c r="KZM54" s="146"/>
      <c r="KZN54" s="146"/>
      <c r="KZO54" s="146"/>
      <c r="KZP54" s="146"/>
      <c r="KZQ54" s="146"/>
      <c r="KZR54" s="146"/>
      <c r="KZS54" s="146"/>
      <c r="KZT54" s="146"/>
      <c r="KZU54" s="146"/>
      <c r="KZV54" s="146"/>
      <c r="KZW54" s="146"/>
      <c r="KZX54" s="146"/>
      <c r="KZY54" s="146"/>
      <c r="KZZ54" s="146"/>
      <c r="LAA54" s="146"/>
      <c r="LAB54" s="146"/>
      <c r="LAC54" s="146"/>
      <c r="LAD54" s="146"/>
      <c r="LAE54" s="146"/>
      <c r="LAF54" s="146"/>
      <c r="LAG54" s="146"/>
      <c r="LAH54" s="146"/>
      <c r="LAI54" s="146"/>
      <c r="LAJ54" s="146"/>
      <c r="LAK54" s="146"/>
      <c r="LAL54" s="146"/>
      <c r="LAM54" s="146"/>
      <c r="LAN54" s="146"/>
      <c r="LAO54" s="146"/>
      <c r="LAP54" s="146"/>
      <c r="LAQ54" s="146"/>
      <c r="LAR54" s="146"/>
      <c r="LAS54" s="146"/>
      <c r="LAT54" s="146"/>
      <c r="LAU54" s="146"/>
      <c r="LAV54" s="146"/>
      <c r="LAW54" s="146"/>
      <c r="LAX54" s="146"/>
      <c r="LAY54" s="146"/>
      <c r="LAZ54" s="146"/>
      <c r="LBA54" s="146"/>
      <c r="LBB54" s="146"/>
      <c r="LBC54" s="146"/>
      <c r="LBD54" s="146"/>
      <c r="LBE54" s="146"/>
      <c r="LBF54" s="146"/>
      <c r="LBG54" s="146"/>
      <c r="LBH54" s="146"/>
      <c r="LBI54" s="146"/>
      <c r="LBJ54" s="146"/>
      <c r="LBK54" s="146"/>
      <c r="LBL54" s="146"/>
      <c r="LBM54" s="146"/>
      <c r="LBN54" s="146"/>
      <c r="LBO54" s="146"/>
      <c r="LBP54" s="146"/>
      <c r="LBQ54" s="146"/>
      <c r="LBR54" s="146"/>
      <c r="LBS54" s="146"/>
      <c r="LBT54" s="146"/>
      <c r="LBU54" s="146"/>
      <c r="LBV54" s="146"/>
      <c r="LBW54" s="146"/>
      <c r="LBX54" s="146"/>
      <c r="LBY54" s="146"/>
      <c r="LBZ54" s="146"/>
      <c r="LCA54" s="146"/>
      <c r="LCB54" s="146"/>
      <c r="LCC54" s="146"/>
      <c r="LCD54" s="146"/>
      <c r="LCE54" s="146"/>
      <c r="LCF54" s="146"/>
      <c r="LCG54" s="146"/>
      <c r="LCH54" s="146"/>
      <c r="LCI54" s="146"/>
      <c r="LCJ54" s="146"/>
      <c r="LCK54" s="146"/>
      <c r="LCL54" s="146"/>
      <c r="LCM54" s="146"/>
      <c r="LCN54" s="146"/>
      <c r="LCO54" s="146"/>
      <c r="LCP54" s="146"/>
      <c r="LCQ54" s="146"/>
      <c r="LCR54" s="146"/>
      <c r="LCS54" s="146"/>
      <c r="LCT54" s="146"/>
      <c r="LCU54" s="146"/>
      <c r="LCV54" s="146"/>
      <c r="LCW54" s="146"/>
      <c r="LCX54" s="146"/>
      <c r="LCY54" s="146"/>
      <c r="LCZ54" s="146"/>
      <c r="LDA54" s="146"/>
      <c r="LDB54" s="146"/>
      <c r="LDC54" s="146"/>
      <c r="LDD54" s="146"/>
      <c r="LDE54" s="146"/>
      <c r="LDF54" s="146"/>
      <c r="LDG54" s="146"/>
      <c r="LDH54" s="146"/>
      <c r="LDI54" s="146"/>
      <c r="LDJ54" s="146"/>
      <c r="LDK54" s="146"/>
      <c r="LDL54" s="146"/>
      <c r="LDM54" s="146"/>
      <c r="LDN54" s="146"/>
      <c r="LDO54" s="146"/>
      <c r="LDP54" s="146"/>
      <c r="LDQ54" s="146"/>
      <c r="LDR54" s="146"/>
      <c r="LDS54" s="146"/>
      <c r="LDT54" s="146"/>
      <c r="LDU54" s="146"/>
      <c r="LDV54" s="146"/>
      <c r="LDW54" s="146"/>
      <c r="LDX54" s="146"/>
      <c r="LDY54" s="146"/>
      <c r="LDZ54" s="146"/>
      <c r="LEA54" s="146"/>
      <c r="LEB54" s="146"/>
      <c r="LEC54" s="146"/>
      <c r="LED54" s="146"/>
      <c r="LEE54" s="146"/>
      <c r="LEF54" s="146"/>
      <c r="LEG54" s="146"/>
      <c r="LEH54" s="146"/>
      <c r="LEI54" s="146"/>
      <c r="LEJ54" s="146"/>
      <c r="LEK54" s="146"/>
      <c r="LEL54" s="146"/>
      <c r="LEM54" s="146"/>
      <c r="LEN54" s="146"/>
      <c r="LEO54" s="146"/>
      <c r="LEP54" s="146"/>
      <c r="LEQ54" s="146"/>
      <c r="LER54" s="146"/>
      <c r="LES54" s="146"/>
      <c r="LET54" s="146"/>
      <c r="LEU54" s="146"/>
      <c r="LEV54" s="146"/>
      <c r="LEW54" s="146"/>
      <c r="LEX54" s="146"/>
      <c r="LEY54" s="146"/>
      <c r="LEZ54" s="146"/>
      <c r="LFA54" s="146"/>
      <c r="LFB54" s="146"/>
      <c r="LFC54" s="146"/>
      <c r="LFD54" s="146"/>
      <c r="LFE54" s="146"/>
      <c r="LFF54" s="146"/>
      <c r="LFG54" s="146"/>
      <c r="LFH54" s="146"/>
      <c r="LFI54" s="146"/>
      <c r="LFJ54" s="146"/>
      <c r="LFK54" s="146"/>
      <c r="LFL54" s="146"/>
      <c r="LFM54" s="146"/>
      <c r="LFN54" s="146"/>
      <c r="LFO54" s="146"/>
      <c r="LFP54" s="146"/>
      <c r="LFQ54" s="146"/>
      <c r="LFR54" s="146"/>
      <c r="LFS54" s="146"/>
      <c r="LFT54" s="146"/>
      <c r="LFU54" s="146"/>
      <c r="LFV54" s="146"/>
      <c r="LFW54" s="146"/>
      <c r="LFX54" s="146"/>
      <c r="LFY54" s="146"/>
      <c r="LFZ54" s="146"/>
      <c r="LGA54" s="146"/>
      <c r="LGB54" s="146"/>
      <c r="LGC54" s="146"/>
      <c r="LGD54" s="146"/>
      <c r="LGE54" s="146"/>
      <c r="LGF54" s="146"/>
      <c r="LGG54" s="146"/>
      <c r="LGH54" s="146"/>
      <c r="LGI54" s="146"/>
      <c r="LGJ54" s="146"/>
      <c r="LGK54" s="146"/>
      <c r="LGL54" s="146"/>
      <c r="LGM54" s="146"/>
      <c r="LGN54" s="146"/>
      <c r="LGO54" s="146"/>
      <c r="LGP54" s="146"/>
      <c r="LGQ54" s="146"/>
      <c r="LGR54" s="146"/>
      <c r="LGS54" s="146"/>
      <c r="LGT54" s="146"/>
      <c r="LGU54" s="146"/>
      <c r="LGV54" s="146"/>
      <c r="LGW54" s="146"/>
      <c r="LGX54" s="146"/>
      <c r="LGY54" s="146"/>
      <c r="LGZ54" s="146"/>
      <c r="LHA54" s="146"/>
      <c r="LHB54" s="146"/>
      <c r="LHC54" s="146"/>
      <c r="LHD54" s="146"/>
      <c r="LHE54" s="146"/>
      <c r="LHF54" s="146"/>
      <c r="LHG54" s="146"/>
      <c r="LHH54" s="146"/>
      <c r="LHI54" s="146"/>
      <c r="LHJ54" s="146"/>
      <c r="LHK54" s="146"/>
      <c r="LHL54" s="146"/>
      <c r="LHM54" s="146"/>
      <c r="LHN54" s="146"/>
      <c r="LHO54" s="146"/>
      <c r="LHP54" s="146"/>
      <c r="LHQ54" s="146"/>
      <c r="LHR54" s="146"/>
      <c r="LHS54" s="146"/>
      <c r="LHT54" s="146"/>
      <c r="LHU54" s="146"/>
      <c r="LHV54" s="146"/>
      <c r="LHW54" s="146"/>
      <c r="LHX54" s="146"/>
      <c r="LHY54" s="146"/>
      <c r="LHZ54" s="146"/>
      <c r="LIA54" s="146"/>
      <c r="LIB54" s="146"/>
      <c r="LIC54" s="146"/>
      <c r="LID54" s="146"/>
      <c r="LIE54" s="146"/>
      <c r="LIF54" s="146"/>
      <c r="LIG54" s="146"/>
      <c r="LIH54" s="146"/>
      <c r="LII54" s="146"/>
      <c r="LIJ54" s="146"/>
      <c r="LIK54" s="146"/>
      <c r="LIL54" s="146"/>
      <c r="LIM54" s="146"/>
      <c r="LIN54" s="146"/>
      <c r="LIO54" s="146"/>
      <c r="LIP54" s="146"/>
      <c r="LIQ54" s="146"/>
      <c r="LIR54" s="146"/>
      <c r="LIS54" s="146"/>
      <c r="LIT54" s="146"/>
      <c r="LIU54" s="146"/>
      <c r="LIV54" s="146"/>
      <c r="LIW54" s="146"/>
      <c r="LIX54" s="146"/>
      <c r="LIY54" s="146"/>
      <c r="LIZ54" s="146"/>
      <c r="LJA54" s="146"/>
      <c r="LJB54" s="146"/>
      <c r="LJC54" s="146"/>
      <c r="LJD54" s="146"/>
      <c r="LJE54" s="146"/>
      <c r="LJF54" s="146"/>
      <c r="LJG54" s="146"/>
      <c r="LJH54" s="146"/>
      <c r="LJI54" s="146"/>
      <c r="LJJ54" s="146"/>
      <c r="LJK54" s="146"/>
      <c r="LJL54" s="146"/>
      <c r="LJM54" s="146"/>
      <c r="LJN54" s="146"/>
      <c r="LJO54" s="146"/>
      <c r="LJP54" s="146"/>
      <c r="LJQ54" s="146"/>
      <c r="LJR54" s="146"/>
      <c r="LJS54" s="146"/>
      <c r="LJT54" s="146"/>
      <c r="LJU54" s="146"/>
      <c r="LJV54" s="146"/>
      <c r="LJW54" s="146"/>
      <c r="LJX54" s="146"/>
      <c r="LJY54" s="146"/>
      <c r="LJZ54" s="146"/>
      <c r="LKA54" s="146"/>
      <c r="LKB54" s="146"/>
      <c r="LKC54" s="146"/>
      <c r="LKD54" s="146"/>
      <c r="LKE54" s="146"/>
      <c r="LKF54" s="146"/>
      <c r="LKG54" s="146"/>
      <c r="LKH54" s="146"/>
      <c r="LKI54" s="146"/>
      <c r="LKJ54" s="146"/>
      <c r="LKK54" s="146"/>
      <c r="LKL54" s="146"/>
      <c r="LKM54" s="146"/>
      <c r="LKN54" s="146"/>
      <c r="LKO54" s="146"/>
      <c r="LKP54" s="146"/>
      <c r="LKQ54" s="146"/>
      <c r="LKR54" s="146"/>
      <c r="LKS54" s="146"/>
      <c r="LKT54" s="146"/>
      <c r="LKU54" s="146"/>
      <c r="LKV54" s="146"/>
      <c r="LKW54" s="146"/>
      <c r="LKX54" s="146"/>
      <c r="LKY54" s="146"/>
      <c r="LKZ54" s="146"/>
      <c r="LLA54" s="146"/>
      <c r="LLB54" s="146"/>
      <c r="LLC54" s="146"/>
      <c r="LLD54" s="146"/>
      <c r="LLE54" s="146"/>
      <c r="LLF54" s="146"/>
      <c r="LLG54" s="146"/>
      <c r="LLH54" s="146"/>
      <c r="LLI54" s="146"/>
      <c r="LLJ54" s="146"/>
      <c r="LLK54" s="146"/>
      <c r="LLL54" s="146"/>
      <c r="LLM54" s="146"/>
      <c r="LLN54" s="146"/>
      <c r="LLO54" s="146"/>
      <c r="LLP54" s="146"/>
      <c r="LLQ54" s="146"/>
      <c r="LLR54" s="146"/>
      <c r="LLS54" s="146"/>
      <c r="LLT54" s="146"/>
      <c r="LLU54" s="146"/>
      <c r="LLV54" s="146"/>
      <c r="LLW54" s="146"/>
      <c r="LLX54" s="146"/>
      <c r="LLY54" s="146"/>
      <c r="LLZ54" s="146"/>
      <c r="LMA54" s="146"/>
      <c r="LMB54" s="146"/>
      <c r="LMC54" s="146"/>
      <c r="LMD54" s="146"/>
      <c r="LME54" s="146"/>
      <c r="LMF54" s="146"/>
      <c r="LMG54" s="146"/>
      <c r="LMH54" s="146"/>
      <c r="LMI54" s="146"/>
      <c r="LMJ54" s="146"/>
      <c r="LMK54" s="146"/>
      <c r="LML54" s="146"/>
      <c r="LMM54" s="146"/>
      <c r="LMN54" s="146"/>
      <c r="LMO54" s="146"/>
      <c r="LMP54" s="146"/>
      <c r="LMQ54" s="146"/>
      <c r="LMR54" s="146"/>
      <c r="LMS54" s="146"/>
      <c r="LMT54" s="146"/>
      <c r="LMU54" s="146"/>
      <c r="LMV54" s="146"/>
      <c r="LMW54" s="146"/>
      <c r="LMX54" s="146"/>
      <c r="LMY54" s="146"/>
      <c r="LMZ54" s="146"/>
      <c r="LNA54" s="146"/>
      <c r="LNB54" s="146"/>
      <c r="LNC54" s="146"/>
      <c r="LND54" s="146"/>
      <c r="LNE54" s="146"/>
      <c r="LNF54" s="146"/>
      <c r="LNG54" s="146"/>
      <c r="LNH54" s="146"/>
      <c r="LNI54" s="146"/>
      <c r="LNJ54" s="146"/>
      <c r="LNK54" s="146"/>
      <c r="LNL54" s="146"/>
      <c r="LNM54" s="146"/>
      <c r="LNN54" s="146"/>
      <c r="LNO54" s="146"/>
      <c r="LNP54" s="146"/>
      <c r="LNQ54" s="146"/>
      <c r="LNR54" s="146"/>
      <c r="LNS54" s="146"/>
      <c r="LNT54" s="146"/>
      <c r="LNU54" s="146"/>
      <c r="LNV54" s="146"/>
      <c r="LNW54" s="146"/>
      <c r="LNX54" s="146"/>
      <c r="LNY54" s="146"/>
      <c r="LNZ54" s="146"/>
      <c r="LOA54" s="146"/>
      <c r="LOB54" s="146"/>
      <c r="LOC54" s="146"/>
      <c r="LOD54" s="146"/>
      <c r="LOE54" s="146"/>
      <c r="LOF54" s="146"/>
      <c r="LOG54" s="146"/>
      <c r="LOH54" s="146"/>
      <c r="LOI54" s="146"/>
      <c r="LOJ54" s="146"/>
      <c r="LOK54" s="146"/>
      <c r="LOL54" s="146"/>
      <c r="LOM54" s="146"/>
      <c r="LON54" s="146"/>
      <c r="LOO54" s="146"/>
      <c r="LOP54" s="146"/>
      <c r="LOQ54" s="146"/>
      <c r="LOR54" s="146"/>
      <c r="LOS54" s="146"/>
      <c r="LOT54" s="146"/>
      <c r="LOU54" s="146"/>
      <c r="LOV54" s="146"/>
      <c r="LOW54" s="146"/>
      <c r="LOX54" s="146"/>
      <c r="LOY54" s="146"/>
      <c r="LOZ54" s="146"/>
      <c r="LPA54" s="146"/>
      <c r="LPB54" s="146"/>
      <c r="LPC54" s="146"/>
      <c r="LPD54" s="146"/>
      <c r="LPE54" s="146"/>
      <c r="LPF54" s="146"/>
      <c r="LPG54" s="146"/>
      <c r="LPH54" s="146"/>
      <c r="LPI54" s="146"/>
      <c r="LPJ54" s="146"/>
      <c r="LPK54" s="146"/>
      <c r="LPL54" s="146"/>
      <c r="LPM54" s="146"/>
      <c r="LPN54" s="146"/>
      <c r="LPO54" s="146"/>
      <c r="LPP54" s="146"/>
      <c r="LPQ54" s="146"/>
      <c r="LPR54" s="146"/>
      <c r="LPS54" s="146"/>
      <c r="LPT54" s="146"/>
      <c r="LPU54" s="146"/>
      <c r="LPV54" s="146"/>
      <c r="LPW54" s="146"/>
      <c r="LPX54" s="146"/>
      <c r="LPY54" s="146"/>
      <c r="LPZ54" s="146"/>
      <c r="LQA54" s="146"/>
      <c r="LQB54" s="146"/>
      <c r="LQC54" s="146"/>
      <c r="LQD54" s="146"/>
      <c r="LQE54" s="146"/>
      <c r="LQF54" s="146"/>
      <c r="LQG54" s="146"/>
      <c r="LQH54" s="146"/>
      <c r="LQI54" s="146"/>
      <c r="LQJ54" s="146"/>
      <c r="LQK54" s="146"/>
      <c r="LQL54" s="146"/>
      <c r="LQM54" s="146"/>
      <c r="LQN54" s="146"/>
      <c r="LQO54" s="146"/>
      <c r="LQP54" s="146"/>
      <c r="LQQ54" s="146"/>
      <c r="LQR54" s="146"/>
      <c r="LQS54" s="146"/>
      <c r="LQT54" s="146"/>
      <c r="LQU54" s="146"/>
      <c r="LQV54" s="146"/>
      <c r="LQW54" s="146"/>
      <c r="LQX54" s="146"/>
      <c r="LQY54" s="146"/>
      <c r="LQZ54" s="146"/>
      <c r="LRA54" s="146"/>
      <c r="LRB54" s="146"/>
      <c r="LRC54" s="146"/>
      <c r="LRD54" s="146"/>
      <c r="LRE54" s="146"/>
      <c r="LRF54" s="146"/>
      <c r="LRG54" s="146"/>
      <c r="LRH54" s="146"/>
      <c r="LRI54" s="146"/>
      <c r="LRJ54" s="146"/>
      <c r="LRK54" s="146"/>
      <c r="LRL54" s="146"/>
      <c r="LRM54" s="146"/>
      <c r="LRN54" s="146"/>
      <c r="LRO54" s="146"/>
      <c r="LRP54" s="146"/>
      <c r="LRQ54" s="146"/>
      <c r="LRR54" s="146"/>
      <c r="LRS54" s="146"/>
      <c r="LRT54" s="146"/>
      <c r="LRU54" s="146"/>
      <c r="LRV54" s="146"/>
      <c r="LRW54" s="146"/>
      <c r="LRX54" s="146"/>
      <c r="LRY54" s="146"/>
      <c r="LRZ54" s="146"/>
      <c r="LSA54" s="146"/>
      <c r="LSB54" s="146"/>
      <c r="LSC54" s="146"/>
      <c r="LSD54" s="146"/>
      <c r="LSE54" s="146"/>
      <c r="LSF54" s="146"/>
      <c r="LSG54" s="146"/>
      <c r="LSH54" s="146"/>
      <c r="LSI54" s="146"/>
      <c r="LSJ54" s="146"/>
      <c r="LSK54" s="146"/>
      <c r="LSL54" s="146"/>
      <c r="LSM54" s="146"/>
      <c r="LSN54" s="146"/>
      <c r="LSO54" s="146"/>
      <c r="LSP54" s="146"/>
      <c r="LSQ54" s="146"/>
      <c r="LSR54" s="146"/>
      <c r="LSS54" s="146"/>
      <c r="LST54" s="146"/>
      <c r="LSU54" s="146"/>
      <c r="LSV54" s="146"/>
      <c r="LSW54" s="146"/>
      <c r="LSX54" s="146"/>
      <c r="LSY54" s="146"/>
      <c r="LSZ54" s="146"/>
      <c r="LTA54" s="146"/>
      <c r="LTB54" s="146"/>
      <c r="LTC54" s="146"/>
      <c r="LTD54" s="146"/>
      <c r="LTE54" s="146"/>
      <c r="LTF54" s="146"/>
      <c r="LTG54" s="146"/>
      <c r="LTH54" s="146"/>
      <c r="LTI54" s="146"/>
      <c r="LTJ54" s="146"/>
      <c r="LTK54" s="146"/>
      <c r="LTL54" s="146"/>
      <c r="LTM54" s="146"/>
      <c r="LTN54" s="146"/>
      <c r="LTO54" s="146"/>
      <c r="LTP54" s="146"/>
      <c r="LTQ54" s="146"/>
      <c r="LTR54" s="146"/>
      <c r="LTS54" s="146"/>
      <c r="LTT54" s="146"/>
      <c r="LTU54" s="146"/>
      <c r="LTV54" s="146"/>
      <c r="LTW54" s="146"/>
      <c r="LTX54" s="146"/>
      <c r="LTY54" s="146"/>
      <c r="LTZ54" s="146"/>
      <c r="LUA54" s="146"/>
      <c r="LUB54" s="146"/>
      <c r="LUC54" s="146"/>
      <c r="LUD54" s="146"/>
      <c r="LUE54" s="146"/>
      <c r="LUF54" s="146"/>
      <c r="LUG54" s="146"/>
      <c r="LUH54" s="146"/>
      <c r="LUI54" s="146"/>
      <c r="LUJ54" s="146"/>
      <c r="LUK54" s="146"/>
      <c r="LUL54" s="146"/>
      <c r="LUM54" s="146"/>
      <c r="LUN54" s="146"/>
      <c r="LUO54" s="146"/>
      <c r="LUP54" s="146"/>
      <c r="LUQ54" s="146"/>
      <c r="LUR54" s="146"/>
      <c r="LUS54" s="146"/>
      <c r="LUT54" s="146"/>
      <c r="LUU54" s="146"/>
      <c r="LUV54" s="146"/>
      <c r="LUW54" s="146"/>
      <c r="LUX54" s="146"/>
      <c r="LUY54" s="146"/>
      <c r="LUZ54" s="146"/>
      <c r="LVA54" s="146"/>
      <c r="LVB54" s="146"/>
      <c r="LVC54" s="146"/>
      <c r="LVD54" s="146"/>
      <c r="LVE54" s="146"/>
      <c r="LVF54" s="146"/>
      <c r="LVG54" s="146"/>
      <c r="LVH54" s="146"/>
      <c r="LVI54" s="146"/>
      <c r="LVJ54" s="146"/>
      <c r="LVK54" s="146"/>
      <c r="LVL54" s="146"/>
      <c r="LVM54" s="146"/>
      <c r="LVN54" s="146"/>
      <c r="LVO54" s="146"/>
      <c r="LVP54" s="146"/>
      <c r="LVQ54" s="146"/>
      <c r="LVR54" s="146"/>
      <c r="LVS54" s="146"/>
      <c r="LVT54" s="146"/>
      <c r="LVU54" s="146"/>
      <c r="LVV54" s="146"/>
      <c r="LVW54" s="146"/>
      <c r="LVX54" s="146"/>
      <c r="LVY54" s="146"/>
      <c r="LVZ54" s="146"/>
      <c r="LWA54" s="146"/>
      <c r="LWB54" s="146"/>
      <c r="LWC54" s="146"/>
      <c r="LWD54" s="146"/>
      <c r="LWE54" s="146"/>
      <c r="LWF54" s="146"/>
      <c r="LWG54" s="146"/>
      <c r="LWH54" s="146"/>
      <c r="LWI54" s="146"/>
      <c r="LWJ54" s="146"/>
      <c r="LWK54" s="146"/>
      <c r="LWL54" s="146"/>
      <c r="LWM54" s="146"/>
      <c r="LWN54" s="146"/>
      <c r="LWO54" s="146"/>
      <c r="LWP54" s="146"/>
      <c r="LWQ54" s="146"/>
      <c r="LWR54" s="146"/>
      <c r="LWS54" s="146"/>
      <c r="LWT54" s="146"/>
      <c r="LWU54" s="146"/>
      <c r="LWV54" s="146"/>
      <c r="LWW54" s="146"/>
      <c r="LWX54" s="146"/>
      <c r="LWY54" s="146"/>
      <c r="LWZ54" s="146"/>
      <c r="LXA54" s="146"/>
      <c r="LXB54" s="146"/>
      <c r="LXC54" s="146"/>
      <c r="LXD54" s="146"/>
      <c r="LXE54" s="146"/>
      <c r="LXF54" s="146"/>
      <c r="LXG54" s="146"/>
      <c r="LXH54" s="146"/>
      <c r="LXI54" s="146"/>
      <c r="LXJ54" s="146"/>
      <c r="LXK54" s="146"/>
      <c r="LXL54" s="146"/>
      <c r="LXM54" s="146"/>
      <c r="LXN54" s="146"/>
      <c r="LXO54" s="146"/>
      <c r="LXP54" s="146"/>
      <c r="LXQ54" s="146"/>
      <c r="LXR54" s="146"/>
      <c r="LXS54" s="146"/>
      <c r="LXT54" s="146"/>
      <c r="LXU54" s="146"/>
      <c r="LXV54" s="146"/>
      <c r="LXW54" s="146"/>
      <c r="LXX54" s="146"/>
      <c r="LXY54" s="146"/>
      <c r="LXZ54" s="146"/>
      <c r="LYA54" s="146"/>
      <c r="LYB54" s="146"/>
      <c r="LYC54" s="146"/>
      <c r="LYD54" s="146"/>
      <c r="LYE54" s="146"/>
      <c r="LYF54" s="146"/>
      <c r="LYG54" s="146"/>
      <c r="LYH54" s="146"/>
      <c r="LYI54" s="146"/>
      <c r="LYJ54" s="146"/>
      <c r="LYK54" s="146"/>
      <c r="LYL54" s="146"/>
      <c r="LYM54" s="146"/>
      <c r="LYN54" s="146"/>
      <c r="LYO54" s="146"/>
      <c r="LYP54" s="146"/>
      <c r="LYQ54" s="146"/>
      <c r="LYR54" s="146"/>
      <c r="LYS54" s="146"/>
      <c r="LYT54" s="146"/>
      <c r="LYU54" s="146"/>
      <c r="LYV54" s="146"/>
      <c r="LYW54" s="146"/>
      <c r="LYX54" s="146"/>
      <c r="LYY54" s="146"/>
      <c r="LYZ54" s="146"/>
      <c r="LZA54" s="146"/>
      <c r="LZB54" s="146"/>
      <c r="LZC54" s="146"/>
      <c r="LZD54" s="146"/>
      <c r="LZE54" s="146"/>
      <c r="LZF54" s="146"/>
      <c r="LZG54" s="146"/>
      <c r="LZH54" s="146"/>
      <c r="LZI54" s="146"/>
      <c r="LZJ54" s="146"/>
      <c r="LZK54" s="146"/>
      <c r="LZL54" s="146"/>
      <c r="LZM54" s="146"/>
      <c r="LZN54" s="146"/>
      <c r="LZO54" s="146"/>
      <c r="LZP54" s="146"/>
      <c r="LZQ54" s="146"/>
      <c r="LZR54" s="146"/>
      <c r="LZS54" s="146"/>
      <c r="LZT54" s="146"/>
      <c r="LZU54" s="146"/>
      <c r="LZV54" s="146"/>
      <c r="LZW54" s="146"/>
      <c r="LZX54" s="146"/>
      <c r="LZY54" s="146"/>
      <c r="LZZ54" s="146"/>
      <c r="MAA54" s="146"/>
      <c r="MAB54" s="146"/>
      <c r="MAC54" s="146"/>
      <c r="MAD54" s="146"/>
      <c r="MAE54" s="146"/>
      <c r="MAF54" s="146"/>
      <c r="MAG54" s="146"/>
      <c r="MAH54" s="146"/>
      <c r="MAI54" s="146"/>
      <c r="MAJ54" s="146"/>
      <c r="MAK54" s="146"/>
      <c r="MAL54" s="146"/>
      <c r="MAM54" s="146"/>
      <c r="MAN54" s="146"/>
      <c r="MAO54" s="146"/>
      <c r="MAP54" s="146"/>
      <c r="MAQ54" s="146"/>
      <c r="MAR54" s="146"/>
      <c r="MAS54" s="146"/>
      <c r="MAT54" s="146"/>
      <c r="MAU54" s="146"/>
      <c r="MAV54" s="146"/>
      <c r="MAW54" s="146"/>
      <c r="MAX54" s="146"/>
      <c r="MAY54" s="146"/>
      <c r="MAZ54" s="146"/>
      <c r="MBA54" s="146"/>
      <c r="MBB54" s="146"/>
      <c r="MBC54" s="146"/>
      <c r="MBD54" s="146"/>
      <c r="MBE54" s="146"/>
      <c r="MBF54" s="146"/>
      <c r="MBG54" s="146"/>
      <c r="MBH54" s="146"/>
      <c r="MBI54" s="146"/>
      <c r="MBJ54" s="146"/>
      <c r="MBK54" s="146"/>
      <c r="MBL54" s="146"/>
      <c r="MBM54" s="146"/>
      <c r="MBN54" s="146"/>
      <c r="MBO54" s="146"/>
      <c r="MBP54" s="146"/>
      <c r="MBQ54" s="146"/>
      <c r="MBR54" s="146"/>
      <c r="MBS54" s="146"/>
      <c r="MBT54" s="146"/>
      <c r="MBU54" s="146"/>
      <c r="MBV54" s="146"/>
      <c r="MBW54" s="146"/>
      <c r="MBX54" s="146"/>
      <c r="MBY54" s="146"/>
      <c r="MBZ54" s="146"/>
      <c r="MCA54" s="146"/>
      <c r="MCB54" s="146"/>
      <c r="MCC54" s="146"/>
      <c r="MCD54" s="146"/>
      <c r="MCE54" s="146"/>
      <c r="MCF54" s="146"/>
      <c r="MCG54" s="146"/>
      <c r="MCH54" s="146"/>
      <c r="MCI54" s="146"/>
      <c r="MCJ54" s="146"/>
      <c r="MCK54" s="146"/>
      <c r="MCL54" s="146"/>
      <c r="MCM54" s="146"/>
      <c r="MCN54" s="146"/>
      <c r="MCO54" s="146"/>
      <c r="MCP54" s="146"/>
      <c r="MCQ54" s="146"/>
      <c r="MCR54" s="146"/>
      <c r="MCS54" s="146"/>
      <c r="MCT54" s="146"/>
      <c r="MCU54" s="146"/>
      <c r="MCV54" s="146"/>
      <c r="MCW54" s="146"/>
      <c r="MCX54" s="146"/>
      <c r="MCY54" s="146"/>
      <c r="MCZ54" s="146"/>
      <c r="MDA54" s="146"/>
      <c r="MDB54" s="146"/>
      <c r="MDC54" s="146"/>
      <c r="MDD54" s="146"/>
      <c r="MDE54" s="146"/>
      <c r="MDF54" s="146"/>
      <c r="MDG54" s="146"/>
      <c r="MDH54" s="146"/>
      <c r="MDI54" s="146"/>
      <c r="MDJ54" s="146"/>
      <c r="MDK54" s="146"/>
      <c r="MDL54" s="146"/>
      <c r="MDM54" s="146"/>
      <c r="MDN54" s="146"/>
      <c r="MDO54" s="146"/>
      <c r="MDP54" s="146"/>
      <c r="MDQ54" s="146"/>
      <c r="MDR54" s="146"/>
      <c r="MDS54" s="146"/>
      <c r="MDT54" s="146"/>
      <c r="MDU54" s="146"/>
      <c r="MDV54" s="146"/>
      <c r="MDW54" s="146"/>
      <c r="MDX54" s="146"/>
      <c r="MDY54" s="146"/>
      <c r="MDZ54" s="146"/>
      <c r="MEA54" s="146"/>
      <c r="MEB54" s="146"/>
      <c r="MEC54" s="146"/>
      <c r="MED54" s="146"/>
      <c r="MEE54" s="146"/>
      <c r="MEF54" s="146"/>
      <c r="MEG54" s="146"/>
      <c r="MEH54" s="146"/>
      <c r="MEI54" s="146"/>
      <c r="MEJ54" s="146"/>
      <c r="MEK54" s="146"/>
      <c r="MEL54" s="146"/>
      <c r="MEM54" s="146"/>
      <c r="MEN54" s="146"/>
      <c r="MEO54" s="146"/>
      <c r="MEP54" s="146"/>
      <c r="MEQ54" s="146"/>
      <c r="MER54" s="146"/>
      <c r="MES54" s="146"/>
      <c r="MET54" s="146"/>
      <c r="MEU54" s="146"/>
      <c r="MEV54" s="146"/>
      <c r="MEW54" s="146"/>
      <c r="MEX54" s="146"/>
      <c r="MEY54" s="146"/>
      <c r="MEZ54" s="146"/>
      <c r="MFA54" s="146"/>
      <c r="MFB54" s="146"/>
      <c r="MFC54" s="146"/>
      <c r="MFD54" s="146"/>
      <c r="MFE54" s="146"/>
      <c r="MFF54" s="146"/>
      <c r="MFG54" s="146"/>
      <c r="MFH54" s="146"/>
      <c r="MFI54" s="146"/>
      <c r="MFJ54" s="146"/>
      <c r="MFK54" s="146"/>
      <c r="MFL54" s="146"/>
      <c r="MFM54" s="146"/>
      <c r="MFN54" s="146"/>
      <c r="MFO54" s="146"/>
      <c r="MFP54" s="146"/>
      <c r="MFQ54" s="146"/>
      <c r="MFR54" s="146"/>
      <c r="MFS54" s="146"/>
      <c r="MFT54" s="146"/>
      <c r="MFU54" s="146"/>
      <c r="MFV54" s="146"/>
      <c r="MFW54" s="146"/>
      <c r="MFX54" s="146"/>
      <c r="MFY54" s="146"/>
      <c r="MFZ54" s="146"/>
      <c r="MGA54" s="146"/>
      <c r="MGB54" s="146"/>
      <c r="MGC54" s="146"/>
      <c r="MGD54" s="146"/>
      <c r="MGE54" s="146"/>
      <c r="MGF54" s="146"/>
      <c r="MGG54" s="146"/>
      <c r="MGH54" s="146"/>
      <c r="MGI54" s="146"/>
      <c r="MGJ54" s="146"/>
      <c r="MGK54" s="146"/>
      <c r="MGL54" s="146"/>
      <c r="MGM54" s="146"/>
      <c r="MGN54" s="146"/>
      <c r="MGO54" s="146"/>
      <c r="MGP54" s="146"/>
      <c r="MGQ54" s="146"/>
      <c r="MGR54" s="146"/>
      <c r="MGS54" s="146"/>
      <c r="MGT54" s="146"/>
      <c r="MGU54" s="146"/>
      <c r="MGV54" s="146"/>
      <c r="MGW54" s="146"/>
      <c r="MGX54" s="146"/>
      <c r="MGY54" s="146"/>
      <c r="MGZ54" s="146"/>
      <c r="MHA54" s="146"/>
      <c r="MHB54" s="146"/>
      <c r="MHC54" s="146"/>
      <c r="MHD54" s="146"/>
      <c r="MHE54" s="146"/>
      <c r="MHF54" s="146"/>
      <c r="MHG54" s="146"/>
      <c r="MHH54" s="146"/>
      <c r="MHI54" s="146"/>
      <c r="MHJ54" s="146"/>
      <c r="MHK54" s="146"/>
      <c r="MHL54" s="146"/>
      <c r="MHM54" s="146"/>
      <c r="MHN54" s="146"/>
      <c r="MHO54" s="146"/>
      <c r="MHP54" s="146"/>
      <c r="MHQ54" s="146"/>
      <c r="MHR54" s="146"/>
      <c r="MHS54" s="146"/>
      <c r="MHT54" s="146"/>
      <c r="MHU54" s="146"/>
      <c r="MHV54" s="146"/>
      <c r="MHW54" s="146"/>
      <c r="MHX54" s="146"/>
      <c r="MHY54" s="146"/>
      <c r="MHZ54" s="146"/>
      <c r="MIA54" s="146"/>
      <c r="MIB54" s="146"/>
      <c r="MIC54" s="146"/>
      <c r="MID54" s="146"/>
      <c r="MIE54" s="146"/>
      <c r="MIF54" s="146"/>
      <c r="MIG54" s="146"/>
      <c r="MIH54" s="146"/>
      <c r="MII54" s="146"/>
      <c r="MIJ54" s="146"/>
      <c r="MIK54" s="146"/>
      <c r="MIL54" s="146"/>
      <c r="MIM54" s="146"/>
      <c r="MIN54" s="146"/>
      <c r="MIO54" s="146"/>
      <c r="MIP54" s="146"/>
      <c r="MIQ54" s="146"/>
      <c r="MIR54" s="146"/>
      <c r="MIS54" s="146"/>
      <c r="MIT54" s="146"/>
      <c r="MIU54" s="146"/>
      <c r="MIV54" s="146"/>
      <c r="MIW54" s="146"/>
      <c r="MIX54" s="146"/>
      <c r="MIY54" s="146"/>
      <c r="MIZ54" s="146"/>
      <c r="MJA54" s="146"/>
      <c r="MJB54" s="146"/>
      <c r="MJC54" s="146"/>
      <c r="MJD54" s="146"/>
      <c r="MJE54" s="146"/>
      <c r="MJF54" s="146"/>
      <c r="MJG54" s="146"/>
      <c r="MJH54" s="146"/>
      <c r="MJI54" s="146"/>
      <c r="MJJ54" s="146"/>
      <c r="MJK54" s="146"/>
      <c r="MJL54" s="146"/>
      <c r="MJM54" s="146"/>
      <c r="MJN54" s="146"/>
      <c r="MJO54" s="146"/>
      <c r="MJP54" s="146"/>
      <c r="MJQ54" s="146"/>
      <c r="MJR54" s="146"/>
      <c r="MJS54" s="146"/>
      <c r="MJT54" s="146"/>
      <c r="MJU54" s="146"/>
      <c r="MJV54" s="146"/>
      <c r="MJW54" s="146"/>
      <c r="MJX54" s="146"/>
      <c r="MJY54" s="146"/>
      <c r="MJZ54" s="146"/>
      <c r="MKA54" s="146"/>
      <c r="MKB54" s="146"/>
      <c r="MKC54" s="146"/>
      <c r="MKD54" s="146"/>
      <c r="MKE54" s="146"/>
      <c r="MKF54" s="146"/>
      <c r="MKG54" s="146"/>
      <c r="MKH54" s="146"/>
      <c r="MKI54" s="146"/>
      <c r="MKJ54" s="146"/>
      <c r="MKK54" s="146"/>
      <c r="MKL54" s="146"/>
      <c r="MKM54" s="146"/>
      <c r="MKN54" s="146"/>
      <c r="MKO54" s="146"/>
      <c r="MKP54" s="146"/>
      <c r="MKQ54" s="146"/>
      <c r="MKR54" s="146"/>
      <c r="MKS54" s="146"/>
      <c r="MKT54" s="146"/>
      <c r="MKU54" s="146"/>
      <c r="MKV54" s="146"/>
      <c r="MKW54" s="146"/>
      <c r="MKX54" s="146"/>
      <c r="MKY54" s="146"/>
      <c r="MKZ54" s="146"/>
      <c r="MLA54" s="146"/>
      <c r="MLB54" s="146"/>
      <c r="MLC54" s="146"/>
      <c r="MLD54" s="146"/>
      <c r="MLE54" s="146"/>
      <c r="MLF54" s="146"/>
      <c r="MLG54" s="146"/>
      <c r="MLH54" s="146"/>
      <c r="MLI54" s="146"/>
      <c r="MLJ54" s="146"/>
      <c r="MLK54" s="146"/>
      <c r="MLL54" s="146"/>
      <c r="MLM54" s="146"/>
      <c r="MLN54" s="146"/>
      <c r="MLO54" s="146"/>
      <c r="MLP54" s="146"/>
      <c r="MLQ54" s="146"/>
      <c r="MLR54" s="146"/>
      <c r="MLS54" s="146"/>
      <c r="MLT54" s="146"/>
      <c r="MLU54" s="146"/>
      <c r="MLV54" s="146"/>
      <c r="MLW54" s="146"/>
      <c r="MLX54" s="146"/>
      <c r="MLY54" s="146"/>
      <c r="MLZ54" s="146"/>
      <c r="MMA54" s="146"/>
      <c r="MMB54" s="146"/>
      <c r="MMC54" s="146"/>
      <c r="MMD54" s="146"/>
      <c r="MME54" s="146"/>
      <c r="MMF54" s="146"/>
      <c r="MMG54" s="146"/>
      <c r="MMH54" s="146"/>
      <c r="MMI54" s="146"/>
      <c r="MMJ54" s="146"/>
      <c r="MMK54" s="146"/>
      <c r="MML54" s="146"/>
      <c r="MMM54" s="146"/>
      <c r="MMN54" s="146"/>
      <c r="MMO54" s="146"/>
      <c r="MMP54" s="146"/>
      <c r="MMQ54" s="146"/>
      <c r="MMR54" s="146"/>
      <c r="MMS54" s="146"/>
      <c r="MMT54" s="146"/>
      <c r="MMU54" s="146"/>
      <c r="MMV54" s="146"/>
      <c r="MMW54" s="146"/>
      <c r="MMX54" s="146"/>
      <c r="MMY54" s="146"/>
      <c r="MMZ54" s="146"/>
      <c r="MNA54" s="146"/>
      <c r="MNB54" s="146"/>
      <c r="MNC54" s="146"/>
      <c r="MND54" s="146"/>
      <c r="MNE54" s="146"/>
      <c r="MNF54" s="146"/>
      <c r="MNG54" s="146"/>
      <c r="MNH54" s="146"/>
      <c r="MNI54" s="146"/>
      <c r="MNJ54" s="146"/>
      <c r="MNK54" s="146"/>
      <c r="MNL54" s="146"/>
      <c r="MNM54" s="146"/>
      <c r="MNN54" s="146"/>
      <c r="MNO54" s="146"/>
      <c r="MNP54" s="146"/>
      <c r="MNQ54" s="146"/>
      <c r="MNR54" s="146"/>
      <c r="MNS54" s="146"/>
      <c r="MNT54" s="146"/>
      <c r="MNU54" s="146"/>
      <c r="MNV54" s="146"/>
      <c r="MNW54" s="146"/>
      <c r="MNX54" s="146"/>
      <c r="MNY54" s="146"/>
      <c r="MNZ54" s="146"/>
      <c r="MOA54" s="146"/>
      <c r="MOB54" s="146"/>
      <c r="MOC54" s="146"/>
      <c r="MOD54" s="146"/>
      <c r="MOE54" s="146"/>
      <c r="MOF54" s="146"/>
      <c r="MOG54" s="146"/>
      <c r="MOH54" s="146"/>
      <c r="MOI54" s="146"/>
      <c r="MOJ54" s="146"/>
      <c r="MOK54" s="146"/>
      <c r="MOL54" s="146"/>
      <c r="MOM54" s="146"/>
      <c r="MON54" s="146"/>
      <c r="MOO54" s="146"/>
      <c r="MOP54" s="146"/>
      <c r="MOQ54" s="146"/>
      <c r="MOR54" s="146"/>
      <c r="MOS54" s="146"/>
      <c r="MOT54" s="146"/>
      <c r="MOU54" s="146"/>
      <c r="MOV54" s="146"/>
      <c r="MOW54" s="146"/>
      <c r="MOX54" s="146"/>
      <c r="MOY54" s="146"/>
      <c r="MOZ54" s="146"/>
      <c r="MPA54" s="146"/>
      <c r="MPB54" s="146"/>
      <c r="MPC54" s="146"/>
      <c r="MPD54" s="146"/>
      <c r="MPE54" s="146"/>
      <c r="MPF54" s="146"/>
      <c r="MPG54" s="146"/>
      <c r="MPH54" s="146"/>
      <c r="MPI54" s="146"/>
      <c r="MPJ54" s="146"/>
      <c r="MPK54" s="146"/>
      <c r="MPL54" s="146"/>
      <c r="MPM54" s="146"/>
      <c r="MPN54" s="146"/>
      <c r="MPO54" s="146"/>
      <c r="MPP54" s="146"/>
      <c r="MPQ54" s="146"/>
      <c r="MPR54" s="146"/>
      <c r="MPS54" s="146"/>
      <c r="MPT54" s="146"/>
      <c r="MPU54" s="146"/>
      <c r="MPV54" s="146"/>
      <c r="MPW54" s="146"/>
      <c r="MPX54" s="146"/>
      <c r="MPY54" s="146"/>
      <c r="MPZ54" s="146"/>
      <c r="MQA54" s="146"/>
      <c r="MQB54" s="146"/>
      <c r="MQC54" s="146"/>
      <c r="MQD54" s="146"/>
      <c r="MQE54" s="146"/>
      <c r="MQF54" s="146"/>
      <c r="MQG54" s="146"/>
      <c r="MQH54" s="146"/>
      <c r="MQI54" s="146"/>
      <c r="MQJ54" s="146"/>
      <c r="MQK54" s="146"/>
      <c r="MQL54" s="146"/>
      <c r="MQM54" s="146"/>
      <c r="MQN54" s="146"/>
      <c r="MQO54" s="146"/>
      <c r="MQP54" s="146"/>
      <c r="MQQ54" s="146"/>
      <c r="MQR54" s="146"/>
      <c r="MQS54" s="146"/>
      <c r="MQT54" s="146"/>
      <c r="MQU54" s="146"/>
      <c r="MQV54" s="146"/>
      <c r="MQW54" s="146"/>
      <c r="MQX54" s="146"/>
      <c r="MQY54" s="146"/>
      <c r="MQZ54" s="146"/>
      <c r="MRA54" s="146"/>
      <c r="MRB54" s="146"/>
      <c r="MRC54" s="146"/>
      <c r="MRD54" s="146"/>
      <c r="MRE54" s="146"/>
      <c r="MRF54" s="146"/>
      <c r="MRG54" s="146"/>
      <c r="MRH54" s="146"/>
      <c r="MRI54" s="146"/>
      <c r="MRJ54" s="146"/>
      <c r="MRK54" s="146"/>
      <c r="MRL54" s="146"/>
      <c r="MRM54" s="146"/>
      <c r="MRN54" s="146"/>
      <c r="MRO54" s="146"/>
      <c r="MRP54" s="146"/>
      <c r="MRQ54" s="146"/>
      <c r="MRR54" s="146"/>
      <c r="MRS54" s="146"/>
      <c r="MRT54" s="146"/>
      <c r="MRU54" s="146"/>
      <c r="MRV54" s="146"/>
      <c r="MRW54" s="146"/>
      <c r="MRX54" s="146"/>
      <c r="MRY54" s="146"/>
      <c r="MRZ54" s="146"/>
      <c r="MSA54" s="146"/>
      <c r="MSB54" s="146"/>
      <c r="MSC54" s="146"/>
      <c r="MSD54" s="146"/>
      <c r="MSE54" s="146"/>
      <c r="MSF54" s="146"/>
      <c r="MSG54" s="146"/>
      <c r="MSH54" s="146"/>
      <c r="MSI54" s="146"/>
      <c r="MSJ54" s="146"/>
      <c r="MSK54" s="146"/>
      <c r="MSL54" s="146"/>
      <c r="MSM54" s="146"/>
      <c r="MSN54" s="146"/>
      <c r="MSO54" s="146"/>
      <c r="MSP54" s="146"/>
      <c r="MSQ54" s="146"/>
      <c r="MSR54" s="146"/>
      <c r="MSS54" s="146"/>
      <c r="MST54" s="146"/>
      <c r="MSU54" s="146"/>
      <c r="MSV54" s="146"/>
      <c r="MSW54" s="146"/>
      <c r="MSX54" s="146"/>
      <c r="MSY54" s="146"/>
      <c r="MSZ54" s="146"/>
      <c r="MTA54" s="146"/>
      <c r="MTB54" s="146"/>
      <c r="MTC54" s="146"/>
      <c r="MTD54" s="146"/>
      <c r="MTE54" s="146"/>
      <c r="MTF54" s="146"/>
      <c r="MTG54" s="146"/>
      <c r="MTH54" s="146"/>
      <c r="MTI54" s="146"/>
      <c r="MTJ54" s="146"/>
      <c r="MTK54" s="146"/>
      <c r="MTL54" s="146"/>
      <c r="MTM54" s="146"/>
      <c r="MTN54" s="146"/>
      <c r="MTO54" s="146"/>
      <c r="MTP54" s="146"/>
      <c r="MTQ54" s="146"/>
      <c r="MTR54" s="146"/>
      <c r="MTS54" s="146"/>
      <c r="MTT54" s="146"/>
      <c r="MTU54" s="146"/>
      <c r="MTV54" s="146"/>
      <c r="MTW54" s="146"/>
      <c r="MTX54" s="146"/>
      <c r="MTY54" s="146"/>
      <c r="MTZ54" s="146"/>
      <c r="MUA54" s="146"/>
      <c r="MUB54" s="146"/>
      <c r="MUC54" s="146"/>
      <c r="MUD54" s="146"/>
      <c r="MUE54" s="146"/>
      <c r="MUF54" s="146"/>
      <c r="MUG54" s="146"/>
      <c r="MUH54" s="146"/>
      <c r="MUI54" s="146"/>
      <c r="MUJ54" s="146"/>
      <c r="MUK54" s="146"/>
      <c r="MUL54" s="146"/>
      <c r="MUM54" s="146"/>
      <c r="MUN54" s="146"/>
      <c r="MUO54" s="146"/>
      <c r="MUP54" s="146"/>
      <c r="MUQ54" s="146"/>
      <c r="MUR54" s="146"/>
      <c r="MUS54" s="146"/>
      <c r="MUT54" s="146"/>
      <c r="MUU54" s="146"/>
      <c r="MUV54" s="146"/>
      <c r="MUW54" s="146"/>
      <c r="MUX54" s="146"/>
      <c r="MUY54" s="146"/>
      <c r="MUZ54" s="146"/>
      <c r="MVA54" s="146"/>
      <c r="MVB54" s="146"/>
      <c r="MVC54" s="146"/>
      <c r="MVD54" s="146"/>
      <c r="MVE54" s="146"/>
      <c r="MVF54" s="146"/>
      <c r="MVG54" s="146"/>
      <c r="MVH54" s="146"/>
      <c r="MVI54" s="146"/>
      <c r="MVJ54" s="146"/>
      <c r="MVK54" s="146"/>
      <c r="MVL54" s="146"/>
      <c r="MVM54" s="146"/>
      <c r="MVN54" s="146"/>
      <c r="MVO54" s="146"/>
      <c r="MVP54" s="146"/>
      <c r="MVQ54" s="146"/>
      <c r="MVR54" s="146"/>
      <c r="MVS54" s="146"/>
      <c r="MVT54" s="146"/>
      <c r="MVU54" s="146"/>
      <c r="MVV54" s="146"/>
      <c r="MVW54" s="146"/>
      <c r="MVX54" s="146"/>
      <c r="MVY54" s="146"/>
      <c r="MVZ54" s="146"/>
      <c r="MWA54" s="146"/>
      <c r="MWB54" s="146"/>
      <c r="MWC54" s="146"/>
      <c r="MWD54" s="146"/>
      <c r="MWE54" s="146"/>
      <c r="MWF54" s="146"/>
      <c r="MWG54" s="146"/>
      <c r="MWH54" s="146"/>
      <c r="MWI54" s="146"/>
      <c r="MWJ54" s="146"/>
      <c r="MWK54" s="146"/>
      <c r="MWL54" s="146"/>
      <c r="MWM54" s="146"/>
      <c r="MWN54" s="146"/>
      <c r="MWO54" s="146"/>
      <c r="MWP54" s="146"/>
      <c r="MWQ54" s="146"/>
      <c r="MWR54" s="146"/>
      <c r="MWS54" s="146"/>
      <c r="MWT54" s="146"/>
      <c r="MWU54" s="146"/>
      <c r="MWV54" s="146"/>
      <c r="MWW54" s="146"/>
      <c r="MWX54" s="146"/>
      <c r="MWY54" s="146"/>
      <c r="MWZ54" s="146"/>
      <c r="MXA54" s="146"/>
      <c r="MXB54" s="146"/>
      <c r="MXC54" s="146"/>
      <c r="MXD54" s="146"/>
      <c r="MXE54" s="146"/>
      <c r="MXF54" s="146"/>
      <c r="MXG54" s="146"/>
      <c r="MXH54" s="146"/>
      <c r="MXI54" s="146"/>
      <c r="MXJ54" s="146"/>
      <c r="MXK54" s="146"/>
      <c r="MXL54" s="146"/>
      <c r="MXM54" s="146"/>
      <c r="MXN54" s="146"/>
      <c r="MXO54" s="146"/>
      <c r="MXP54" s="146"/>
      <c r="MXQ54" s="146"/>
      <c r="MXR54" s="146"/>
      <c r="MXS54" s="146"/>
      <c r="MXT54" s="146"/>
      <c r="MXU54" s="146"/>
      <c r="MXV54" s="146"/>
      <c r="MXW54" s="146"/>
      <c r="MXX54" s="146"/>
      <c r="MXY54" s="146"/>
      <c r="MXZ54" s="146"/>
      <c r="MYA54" s="146"/>
      <c r="MYB54" s="146"/>
      <c r="MYC54" s="146"/>
      <c r="MYD54" s="146"/>
      <c r="MYE54" s="146"/>
      <c r="MYF54" s="146"/>
      <c r="MYG54" s="146"/>
      <c r="MYH54" s="146"/>
      <c r="MYI54" s="146"/>
      <c r="MYJ54" s="146"/>
      <c r="MYK54" s="146"/>
      <c r="MYL54" s="146"/>
      <c r="MYM54" s="146"/>
      <c r="MYN54" s="146"/>
      <c r="MYO54" s="146"/>
      <c r="MYP54" s="146"/>
      <c r="MYQ54" s="146"/>
      <c r="MYR54" s="146"/>
      <c r="MYS54" s="146"/>
      <c r="MYT54" s="146"/>
      <c r="MYU54" s="146"/>
      <c r="MYV54" s="146"/>
      <c r="MYW54" s="146"/>
      <c r="MYX54" s="146"/>
      <c r="MYY54" s="146"/>
      <c r="MYZ54" s="146"/>
      <c r="MZA54" s="146"/>
      <c r="MZB54" s="146"/>
      <c r="MZC54" s="146"/>
      <c r="MZD54" s="146"/>
      <c r="MZE54" s="146"/>
      <c r="MZF54" s="146"/>
      <c r="MZG54" s="146"/>
      <c r="MZH54" s="146"/>
      <c r="MZI54" s="146"/>
      <c r="MZJ54" s="146"/>
      <c r="MZK54" s="146"/>
      <c r="MZL54" s="146"/>
      <c r="MZM54" s="146"/>
      <c r="MZN54" s="146"/>
      <c r="MZO54" s="146"/>
      <c r="MZP54" s="146"/>
      <c r="MZQ54" s="146"/>
      <c r="MZR54" s="146"/>
      <c r="MZS54" s="146"/>
      <c r="MZT54" s="146"/>
      <c r="MZU54" s="146"/>
      <c r="MZV54" s="146"/>
      <c r="MZW54" s="146"/>
      <c r="MZX54" s="146"/>
      <c r="MZY54" s="146"/>
      <c r="MZZ54" s="146"/>
      <c r="NAA54" s="146"/>
      <c r="NAB54" s="146"/>
      <c r="NAC54" s="146"/>
      <c r="NAD54" s="146"/>
      <c r="NAE54" s="146"/>
      <c r="NAF54" s="146"/>
      <c r="NAG54" s="146"/>
      <c r="NAH54" s="146"/>
      <c r="NAI54" s="146"/>
      <c r="NAJ54" s="146"/>
      <c r="NAK54" s="146"/>
      <c r="NAL54" s="146"/>
      <c r="NAM54" s="146"/>
      <c r="NAN54" s="146"/>
      <c r="NAO54" s="146"/>
      <c r="NAP54" s="146"/>
      <c r="NAQ54" s="146"/>
      <c r="NAR54" s="146"/>
      <c r="NAS54" s="146"/>
      <c r="NAT54" s="146"/>
      <c r="NAU54" s="146"/>
      <c r="NAV54" s="146"/>
      <c r="NAW54" s="146"/>
      <c r="NAX54" s="146"/>
      <c r="NAY54" s="146"/>
      <c r="NAZ54" s="146"/>
      <c r="NBA54" s="146"/>
      <c r="NBB54" s="146"/>
      <c r="NBC54" s="146"/>
      <c r="NBD54" s="146"/>
      <c r="NBE54" s="146"/>
      <c r="NBF54" s="146"/>
      <c r="NBG54" s="146"/>
      <c r="NBH54" s="146"/>
      <c r="NBI54" s="146"/>
      <c r="NBJ54" s="146"/>
      <c r="NBK54" s="146"/>
      <c r="NBL54" s="146"/>
      <c r="NBM54" s="146"/>
      <c r="NBN54" s="146"/>
      <c r="NBO54" s="146"/>
      <c r="NBP54" s="146"/>
      <c r="NBQ54" s="146"/>
      <c r="NBR54" s="146"/>
      <c r="NBS54" s="146"/>
      <c r="NBT54" s="146"/>
      <c r="NBU54" s="146"/>
      <c r="NBV54" s="146"/>
      <c r="NBW54" s="146"/>
      <c r="NBX54" s="146"/>
      <c r="NBY54" s="146"/>
      <c r="NBZ54" s="146"/>
      <c r="NCA54" s="146"/>
      <c r="NCB54" s="146"/>
      <c r="NCC54" s="146"/>
      <c r="NCD54" s="146"/>
      <c r="NCE54" s="146"/>
      <c r="NCF54" s="146"/>
      <c r="NCG54" s="146"/>
      <c r="NCH54" s="146"/>
      <c r="NCI54" s="146"/>
      <c r="NCJ54" s="146"/>
      <c r="NCK54" s="146"/>
      <c r="NCL54" s="146"/>
      <c r="NCM54" s="146"/>
      <c r="NCN54" s="146"/>
      <c r="NCO54" s="146"/>
      <c r="NCP54" s="146"/>
      <c r="NCQ54" s="146"/>
      <c r="NCR54" s="146"/>
      <c r="NCS54" s="146"/>
      <c r="NCT54" s="146"/>
      <c r="NCU54" s="146"/>
      <c r="NCV54" s="146"/>
      <c r="NCW54" s="146"/>
      <c r="NCX54" s="146"/>
      <c r="NCY54" s="146"/>
      <c r="NCZ54" s="146"/>
      <c r="NDA54" s="146"/>
      <c r="NDB54" s="146"/>
      <c r="NDC54" s="146"/>
      <c r="NDD54" s="146"/>
      <c r="NDE54" s="146"/>
      <c r="NDF54" s="146"/>
      <c r="NDG54" s="146"/>
      <c r="NDH54" s="146"/>
      <c r="NDI54" s="146"/>
      <c r="NDJ54" s="146"/>
      <c r="NDK54" s="146"/>
      <c r="NDL54" s="146"/>
      <c r="NDM54" s="146"/>
      <c r="NDN54" s="146"/>
      <c r="NDO54" s="146"/>
      <c r="NDP54" s="146"/>
      <c r="NDQ54" s="146"/>
      <c r="NDR54" s="146"/>
      <c r="NDS54" s="146"/>
      <c r="NDT54" s="146"/>
      <c r="NDU54" s="146"/>
      <c r="NDV54" s="146"/>
      <c r="NDW54" s="146"/>
      <c r="NDX54" s="146"/>
      <c r="NDY54" s="146"/>
      <c r="NDZ54" s="146"/>
      <c r="NEA54" s="146"/>
      <c r="NEB54" s="146"/>
      <c r="NEC54" s="146"/>
      <c r="NED54" s="146"/>
      <c r="NEE54" s="146"/>
      <c r="NEF54" s="146"/>
      <c r="NEG54" s="146"/>
      <c r="NEH54" s="146"/>
      <c r="NEI54" s="146"/>
      <c r="NEJ54" s="146"/>
      <c r="NEK54" s="146"/>
      <c r="NEL54" s="146"/>
      <c r="NEM54" s="146"/>
      <c r="NEN54" s="146"/>
      <c r="NEO54" s="146"/>
      <c r="NEP54" s="146"/>
      <c r="NEQ54" s="146"/>
      <c r="NER54" s="146"/>
      <c r="NES54" s="146"/>
      <c r="NET54" s="146"/>
      <c r="NEU54" s="146"/>
      <c r="NEV54" s="146"/>
      <c r="NEW54" s="146"/>
      <c r="NEX54" s="146"/>
      <c r="NEY54" s="146"/>
      <c r="NEZ54" s="146"/>
      <c r="NFA54" s="146"/>
      <c r="NFB54" s="146"/>
      <c r="NFC54" s="146"/>
      <c r="NFD54" s="146"/>
      <c r="NFE54" s="146"/>
      <c r="NFF54" s="146"/>
      <c r="NFG54" s="146"/>
      <c r="NFH54" s="146"/>
      <c r="NFI54" s="146"/>
      <c r="NFJ54" s="146"/>
      <c r="NFK54" s="146"/>
      <c r="NFL54" s="146"/>
      <c r="NFM54" s="146"/>
      <c r="NFN54" s="146"/>
      <c r="NFO54" s="146"/>
      <c r="NFP54" s="146"/>
      <c r="NFQ54" s="146"/>
      <c r="NFR54" s="146"/>
      <c r="NFS54" s="146"/>
      <c r="NFT54" s="146"/>
      <c r="NFU54" s="146"/>
      <c r="NFV54" s="146"/>
      <c r="NFW54" s="146"/>
      <c r="NFX54" s="146"/>
      <c r="NFY54" s="146"/>
      <c r="NFZ54" s="146"/>
      <c r="NGA54" s="146"/>
      <c r="NGB54" s="146"/>
      <c r="NGC54" s="146"/>
      <c r="NGD54" s="146"/>
      <c r="NGE54" s="146"/>
      <c r="NGF54" s="146"/>
      <c r="NGG54" s="146"/>
      <c r="NGH54" s="146"/>
      <c r="NGI54" s="146"/>
      <c r="NGJ54" s="146"/>
      <c r="NGK54" s="146"/>
      <c r="NGL54" s="146"/>
      <c r="NGM54" s="146"/>
      <c r="NGN54" s="146"/>
      <c r="NGO54" s="146"/>
      <c r="NGP54" s="146"/>
      <c r="NGQ54" s="146"/>
      <c r="NGR54" s="146"/>
      <c r="NGS54" s="146"/>
      <c r="NGT54" s="146"/>
      <c r="NGU54" s="146"/>
      <c r="NGV54" s="146"/>
      <c r="NGW54" s="146"/>
      <c r="NGX54" s="146"/>
      <c r="NGY54" s="146"/>
      <c r="NGZ54" s="146"/>
      <c r="NHA54" s="146"/>
      <c r="NHB54" s="146"/>
      <c r="NHC54" s="146"/>
      <c r="NHD54" s="146"/>
      <c r="NHE54" s="146"/>
      <c r="NHF54" s="146"/>
      <c r="NHG54" s="146"/>
      <c r="NHH54" s="146"/>
      <c r="NHI54" s="146"/>
      <c r="NHJ54" s="146"/>
      <c r="NHK54" s="146"/>
      <c r="NHL54" s="146"/>
      <c r="NHM54" s="146"/>
      <c r="NHN54" s="146"/>
      <c r="NHO54" s="146"/>
      <c r="NHP54" s="146"/>
      <c r="NHQ54" s="146"/>
      <c r="NHR54" s="146"/>
      <c r="NHS54" s="146"/>
      <c r="NHT54" s="146"/>
      <c r="NHU54" s="146"/>
      <c r="NHV54" s="146"/>
      <c r="NHW54" s="146"/>
      <c r="NHX54" s="146"/>
      <c r="NHY54" s="146"/>
      <c r="NHZ54" s="146"/>
      <c r="NIA54" s="146"/>
      <c r="NIB54" s="146"/>
      <c r="NIC54" s="146"/>
      <c r="NID54" s="146"/>
      <c r="NIE54" s="146"/>
      <c r="NIF54" s="146"/>
      <c r="NIG54" s="146"/>
      <c r="NIH54" s="146"/>
      <c r="NII54" s="146"/>
      <c r="NIJ54" s="146"/>
      <c r="NIK54" s="146"/>
      <c r="NIL54" s="146"/>
      <c r="NIM54" s="146"/>
      <c r="NIN54" s="146"/>
      <c r="NIO54" s="146"/>
      <c r="NIP54" s="146"/>
      <c r="NIQ54" s="146"/>
      <c r="NIR54" s="146"/>
      <c r="NIS54" s="146"/>
      <c r="NIT54" s="146"/>
      <c r="NIU54" s="146"/>
      <c r="NIV54" s="146"/>
      <c r="NIW54" s="146"/>
      <c r="NIX54" s="146"/>
      <c r="NIY54" s="146"/>
      <c r="NIZ54" s="146"/>
      <c r="NJA54" s="146"/>
      <c r="NJB54" s="146"/>
      <c r="NJC54" s="146"/>
      <c r="NJD54" s="146"/>
      <c r="NJE54" s="146"/>
      <c r="NJF54" s="146"/>
      <c r="NJG54" s="146"/>
      <c r="NJH54" s="146"/>
      <c r="NJI54" s="146"/>
      <c r="NJJ54" s="146"/>
      <c r="NJK54" s="146"/>
      <c r="NJL54" s="146"/>
      <c r="NJM54" s="146"/>
      <c r="NJN54" s="146"/>
      <c r="NJO54" s="146"/>
      <c r="NJP54" s="146"/>
      <c r="NJQ54" s="146"/>
      <c r="NJR54" s="146"/>
      <c r="NJS54" s="146"/>
      <c r="NJT54" s="146"/>
      <c r="NJU54" s="146"/>
      <c r="NJV54" s="146"/>
      <c r="NJW54" s="146"/>
      <c r="NJX54" s="146"/>
      <c r="NJY54" s="146"/>
      <c r="NJZ54" s="146"/>
      <c r="NKA54" s="146"/>
      <c r="NKB54" s="146"/>
      <c r="NKC54" s="146"/>
      <c r="NKD54" s="146"/>
      <c r="NKE54" s="146"/>
      <c r="NKF54" s="146"/>
      <c r="NKG54" s="146"/>
      <c r="NKH54" s="146"/>
      <c r="NKI54" s="146"/>
      <c r="NKJ54" s="146"/>
      <c r="NKK54" s="146"/>
      <c r="NKL54" s="146"/>
      <c r="NKM54" s="146"/>
      <c r="NKN54" s="146"/>
      <c r="NKO54" s="146"/>
      <c r="NKP54" s="146"/>
      <c r="NKQ54" s="146"/>
      <c r="NKR54" s="146"/>
      <c r="NKS54" s="146"/>
      <c r="NKT54" s="146"/>
      <c r="NKU54" s="146"/>
      <c r="NKV54" s="146"/>
      <c r="NKW54" s="146"/>
      <c r="NKX54" s="146"/>
      <c r="NKY54" s="146"/>
      <c r="NKZ54" s="146"/>
      <c r="NLA54" s="146"/>
      <c r="NLB54" s="146"/>
      <c r="NLC54" s="146"/>
      <c r="NLD54" s="146"/>
      <c r="NLE54" s="146"/>
      <c r="NLF54" s="146"/>
      <c r="NLG54" s="146"/>
      <c r="NLH54" s="146"/>
      <c r="NLI54" s="146"/>
      <c r="NLJ54" s="146"/>
      <c r="NLK54" s="146"/>
      <c r="NLL54" s="146"/>
      <c r="NLM54" s="146"/>
      <c r="NLN54" s="146"/>
      <c r="NLO54" s="146"/>
      <c r="NLP54" s="146"/>
      <c r="NLQ54" s="146"/>
      <c r="NLR54" s="146"/>
      <c r="NLS54" s="146"/>
      <c r="NLT54" s="146"/>
      <c r="NLU54" s="146"/>
      <c r="NLV54" s="146"/>
      <c r="NLW54" s="146"/>
      <c r="NLX54" s="146"/>
      <c r="NLY54" s="146"/>
      <c r="NLZ54" s="146"/>
      <c r="NMA54" s="146"/>
      <c r="NMB54" s="146"/>
      <c r="NMC54" s="146"/>
      <c r="NMD54" s="146"/>
      <c r="NME54" s="146"/>
      <c r="NMF54" s="146"/>
      <c r="NMG54" s="146"/>
      <c r="NMH54" s="146"/>
      <c r="NMI54" s="146"/>
      <c r="NMJ54" s="146"/>
      <c r="NMK54" s="146"/>
      <c r="NML54" s="146"/>
      <c r="NMM54" s="146"/>
      <c r="NMN54" s="146"/>
      <c r="NMO54" s="146"/>
      <c r="NMP54" s="146"/>
      <c r="NMQ54" s="146"/>
      <c r="NMR54" s="146"/>
      <c r="NMS54" s="146"/>
      <c r="NMT54" s="146"/>
      <c r="NMU54" s="146"/>
      <c r="NMV54" s="146"/>
      <c r="NMW54" s="146"/>
      <c r="NMX54" s="146"/>
      <c r="NMY54" s="146"/>
      <c r="NMZ54" s="146"/>
      <c r="NNA54" s="146"/>
      <c r="NNB54" s="146"/>
      <c r="NNC54" s="146"/>
      <c r="NND54" s="146"/>
      <c r="NNE54" s="146"/>
      <c r="NNF54" s="146"/>
      <c r="NNG54" s="146"/>
      <c r="NNH54" s="146"/>
      <c r="NNI54" s="146"/>
      <c r="NNJ54" s="146"/>
      <c r="NNK54" s="146"/>
      <c r="NNL54" s="146"/>
      <c r="NNM54" s="146"/>
      <c r="NNN54" s="146"/>
      <c r="NNO54" s="146"/>
      <c r="NNP54" s="146"/>
      <c r="NNQ54" s="146"/>
      <c r="NNR54" s="146"/>
      <c r="NNS54" s="146"/>
      <c r="NNT54" s="146"/>
      <c r="NNU54" s="146"/>
      <c r="NNV54" s="146"/>
      <c r="NNW54" s="146"/>
      <c r="NNX54" s="146"/>
      <c r="NNY54" s="146"/>
      <c r="NNZ54" s="146"/>
      <c r="NOA54" s="146"/>
      <c r="NOB54" s="146"/>
      <c r="NOC54" s="146"/>
      <c r="NOD54" s="146"/>
      <c r="NOE54" s="146"/>
      <c r="NOF54" s="146"/>
      <c r="NOG54" s="146"/>
      <c r="NOH54" s="146"/>
      <c r="NOI54" s="146"/>
      <c r="NOJ54" s="146"/>
      <c r="NOK54" s="146"/>
      <c r="NOL54" s="146"/>
      <c r="NOM54" s="146"/>
      <c r="NON54" s="146"/>
      <c r="NOO54" s="146"/>
      <c r="NOP54" s="146"/>
      <c r="NOQ54" s="146"/>
      <c r="NOR54" s="146"/>
      <c r="NOS54" s="146"/>
      <c r="NOT54" s="146"/>
      <c r="NOU54" s="146"/>
      <c r="NOV54" s="146"/>
      <c r="NOW54" s="146"/>
      <c r="NOX54" s="146"/>
      <c r="NOY54" s="146"/>
      <c r="NOZ54" s="146"/>
      <c r="NPA54" s="146"/>
      <c r="NPB54" s="146"/>
      <c r="NPC54" s="146"/>
      <c r="NPD54" s="146"/>
      <c r="NPE54" s="146"/>
      <c r="NPF54" s="146"/>
      <c r="NPG54" s="146"/>
      <c r="NPH54" s="146"/>
      <c r="NPI54" s="146"/>
      <c r="NPJ54" s="146"/>
      <c r="NPK54" s="146"/>
      <c r="NPL54" s="146"/>
      <c r="NPM54" s="146"/>
      <c r="NPN54" s="146"/>
      <c r="NPO54" s="146"/>
      <c r="NPP54" s="146"/>
      <c r="NPQ54" s="146"/>
      <c r="NPR54" s="146"/>
      <c r="NPS54" s="146"/>
      <c r="NPT54" s="146"/>
      <c r="NPU54" s="146"/>
      <c r="NPV54" s="146"/>
      <c r="NPW54" s="146"/>
      <c r="NPX54" s="146"/>
      <c r="NPY54" s="146"/>
      <c r="NPZ54" s="146"/>
      <c r="NQA54" s="146"/>
      <c r="NQB54" s="146"/>
      <c r="NQC54" s="146"/>
      <c r="NQD54" s="146"/>
      <c r="NQE54" s="146"/>
      <c r="NQF54" s="146"/>
      <c r="NQG54" s="146"/>
      <c r="NQH54" s="146"/>
      <c r="NQI54" s="146"/>
      <c r="NQJ54" s="146"/>
      <c r="NQK54" s="146"/>
      <c r="NQL54" s="146"/>
      <c r="NQM54" s="146"/>
      <c r="NQN54" s="146"/>
      <c r="NQO54" s="146"/>
      <c r="NQP54" s="146"/>
      <c r="NQQ54" s="146"/>
      <c r="NQR54" s="146"/>
      <c r="NQS54" s="146"/>
      <c r="NQT54" s="146"/>
      <c r="NQU54" s="146"/>
      <c r="NQV54" s="146"/>
      <c r="NQW54" s="146"/>
      <c r="NQX54" s="146"/>
      <c r="NQY54" s="146"/>
      <c r="NQZ54" s="146"/>
      <c r="NRA54" s="146"/>
      <c r="NRB54" s="146"/>
      <c r="NRC54" s="146"/>
      <c r="NRD54" s="146"/>
      <c r="NRE54" s="146"/>
      <c r="NRF54" s="146"/>
      <c r="NRG54" s="146"/>
      <c r="NRH54" s="146"/>
      <c r="NRI54" s="146"/>
      <c r="NRJ54" s="146"/>
      <c r="NRK54" s="146"/>
      <c r="NRL54" s="146"/>
      <c r="NRM54" s="146"/>
      <c r="NRN54" s="146"/>
      <c r="NRO54" s="146"/>
      <c r="NRP54" s="146"/>
      <c r="NRQ54" s="146"/>
      <c r="NRR54" s="146"/>
      <c r="NRS54" s="146"/>
      <c r="NRT54" s="146"/>
      <c r="NRU54" s="146"/>
      <c r="NRV54" s="146"/>
      <c r="NRW54" s="146"/>
      <c r="NRX54" s="146"/>
      <c r="NRY54" s="146"/>
      <c r="NRZ54" s="146"/>
      <c r="NSA54" s="146"/>
      <c r="NSB54" s="146"/>
      <c r="NSC54" s="146"/>
      <c r="NSD54" s="146"/>
      <c r="NSE54" s="146"/>
      <c r="NSF54" s="146"/>
      <c r="NSG54" s="146"/>
      <c r="NSH54" s="146"/>
      <c r="NSI54" s="146"/>
      <c r="NSJ54" s="146"/>
      <c r="NSK54" s="146"/>
      <c r="NSL54" s="146"/>
      <c r="NSM54" s="146"/>
      <c r="NSN54" s="146"/>
      <c r="NSO54" s="146"/>
      <c r="NSP54" s="146"/>
      <c r="NSQ54" s="146"/>
      <c r="NSR54" s="146"/>
      <c r="NSS54" s="146"/>
      <c r="NST54" s="146"/>
      <c r="NSU54" s="146"/>
      <c r="NSV54" s="146"/>
      <c r="NSW54" s="146"/>
      <c r="NSX54" s="146"/>
      <c r="NSY54" s="146"/>
      <c r="NSZ54" s="146"/>
      <c r="NTA54" s="146"/>
      <c r="NTB54" s="146"/>
      <c r="NTC54" s="146"/>
      <c r="NTD54" s="146"/>
      <c r="NTE54" s="146"/>
      <c r="NTF54" s="146"/>
      <c r="NTG54" s="146"/>
      <c r="NTH54" s="146"/>
      <c r="NTI54" s="146"/>
      <c r="NTJ54" s="146"/>
      <c r="NTK54" s="146"/>
      <c r="NTL54" s="146"/>
      <c r="NTM54" s="146"/>
      <c r="NTN54" s="146"/>
      <c r="NTO54" s="146"/>
      <c r="NTP54" s="146"/>
      <c r="NTQ54" s="146"/>
      <c r="NTR54" s="146"/>
      <c r="NTS54" s="146"/>
      <c r="NTT54" s="146"/>
      <c r="NTU54" s="146"/>
      <c r="NTV54" s="146"/>
      <c r="NTW54" s="146"/>
      <c r="NTX54" s="146"/>
      <c r="NTY54" s="146"/>
      <c r="NTZ54" s="146"/>
      <c r="NUA54" s="146"/>
      <c r="NUB54" s="146"/>
      <c r="NUC54" s="146"/>
      <c r="NUD54" s="146"/>
      <c r="NUE54" s="146"/>
      <c r="NUF54" s="146"/>
      <c r="NUG54" s="146"/>
      <c r="NUH54" s="146"/>
      <c r="NUI54" s="146"/>
      <c r="NUJ54" s="146"/>
      <c r="NUK54" s="146"/>
      <c r="NUL54" s="146"/>
      <c r="NUM54" s="146"/>
      <c r="NUN54" s="146"/>
      <c r="NUO54" s="146"/>
      <c r="NUP54" s="146"/>
      <c r="NUQ54" s="146"/>
      <c r="NUR54" s="146"/>
      <c r="NUS54" s="146"/>
      <c r="NUT54" s="146"/>
      <c r="NUU54" s="146"/>
      <c r="NUV54" s="146"/>
      <c r="NUW54" s="146"/>
      <c r="NUX54" s="146"/>
      <c r="NUY54" s="146"/>
      <c r="NUZ54" s="146"/>
      <c r="NVA54" s="146"/>
      <c r="NVB54" s="146"/>
      <c r="NVC54" s="146"/>
      <c r="NVD54" s="146"/>
      <c r="NVE54" s="146"/>
      <c r="NVF54" s="146"/>
      <c r="NVG54" s="146"/>
      <c r="NVH54" s="146"/>
      <c r="NVI54" s="146"/>
      <c r="NVJ54" s="146"/>
      <c r="NVK54" s="146"/>
      <c r="NVL54" s="146"/>
      <c r="NVM54" s="146"/>
      <c r="NVN54" s="146"/>
      <c r="NVO54" s="146"/>
      <c r="NVP54" s="146"/>
      <c r="NVQ54" s="146"/>
      <c r="NVR54" s="146"/>
      <c r="NVS54" s="146"/>
      <c r="NVT54" s="146"/>
      <c r="NVU54" s="146"/>
      <c r="NVV54" s="146"/>
      <c r="NVW54" s="146"/>
      <c r="NVX54" s="146"/>
      <c r="NVY54" s="146"/>
      <c r="NVZ54" s="146"/>
      <c r="NWA54" s="146"/>
      <c r="NWB54" s="146"/>
      <c r="NWC54" s="146"/>
      <c r="NWD54" s="146"/>
      <c r="NWE54" s="146"/>
      <c r="NWF54" s="146"/>
      <c r="NWG54" s="146"/>
      <c r="NWH54" s="146"/>
      <c r="NWI54" s="146"/>
      <c r="NWJ54" s="146"/>
      <c r="NWK54" s="146"/>
      <c r="NWL54" s="146"/>
      <c r="NWM54" s="146"/>
      <c r="NWN54" s="146"/>
      <c r="NWO54" s="146"/>
      <c r="NWP54" s="146"/>
      <c r="NWQ54" s="146"/>
      <c r="NWR54" s="146"/>
      <c r="NWS54" s="146"/>
      <c r="NWT54" s="146"/>
      <c r="NWU54" s="146"/>
      <c r="NWV54" s="146"/>
      <c r="NWW54" s="146"/>
      <c r="NWX54" s="146"/>
      <c r="NWY54" s="146"/>
      <c r="NWZ54" s="146"/>
      <c r="NXA54" s="146"/>
      <c r="NXB54" s="146"/>
      <c r="NXC54" s="146"/>
      <c r="NXD54" s="146"/>
      <c r="NXE54" s="146"/>
      <c r="NXF54" s="146"/>
      <c r="NXG54" s="146"/>
      <c r="NXH54" s="146"/>
      <c r="NXI54" s="146"/>
      <c r="NXJ54" s="146"/>
      <c r="NXK54" s="146"/>
      <c r="NXL54" s="146"/>
      <c r="NXM54" s="146"/>
      <c r="NXN54" s="146"/>
      <c r="NXO54" s="146"/>
      <c r="NXP54" s="146"/>
      <c r="NXQ54" s="146"/>
      <c r="NXR54" s="146"/>
      <c r="NXS54" s="146"/>
      <c r="NXT54" s="146"/>
      <c r="NXU54" s="146"/>
      <c r="NXV54" s="146"/>
      <c r="NXW54" s="146"/>
      <c r="NXX54" s="146"/>
      <c r="NXY54" s="146"/>
      <c r="NXZ54" s="146"/>
      <c r="NYA54" s="146"/>
      <c r="NYB54" s="146"/>
      <c r="NYC54" s="146"/>
      <c r="NYD54" s="146"/>
      <c r="NYE54" s="146"/>
      <c r="NYF54" s="146"/>
      <c r="NYG54" s="146"/>
      <c r="NYH54" s="146"/>
      <c r="NYI54" s="146"/>
      <c r="NYJ54" s="146"/>
      <c r="NYK54" s="146"/>
      <c r="NYL54" s="146"/>
      <c r="NYM54" s="146"/>
      <c r="NYN54" s="146"/>
      <c r="NYO54" s="146"/>
      <c r="NYP54" s="146"/>
      <c r="NYQ54" s="146"/>
      <c r="NYR54" s="146"/>
      <c r="NYS54" s="146"/>
      <c r="NYT54" s="146"/>
      <c r="NYU54" s="146"/>
      <c r="NYV54" s="146"/>
      <c r="NYW54" s="146"/>
      <c r="NYX54" s="146"/>
      <c r="NYY54" s="146"/>
      <c r="NYZ54" s="146"/>
      <c r="NZA54" s="146"/>
      <c r="NZB54" s="146"/>
      <c r="NZC54" s="146"/>
      <c r="NZD54" s="146"/>
      <c r="NZE54" s="146"/>
      <c r="NZF54" s="146"/>
      <c r="NZG54" s="146"/>
      <c r="NZH54" s="146"/>
      <c r="NZI54" s="146"/>
      <c r="NZJ54" s="146"/>
      <c r="NZK54" s="146"/>
      <c r="NZL54" s="146"/>
      <c r="NZM54" s="146"/>
      <c r="NZN54" s="146"/>
      <c r="NZO54" s="146"/>
      <c r="NZP54" s="146"/>
      <c r="NZQ54" s="146"/>
      <c r="NZR54" s="146"/>
      <c r="NZS54" s="146"/>
      <c r="NZT54" s="146"/>
      <c r="NZU54" s="146"/>
      <c r="NZV54" s="146"/>
      <c r="NZW54" s="146"/>
      <c r="NZX54" s="146"/>
      <c r="NZY54" s="146"/>
      <c r="NZZ54" s="146"/>
      <c r="OAA54" s="146"/>
      <c r="OAB54" s="146"/>
      <c r="OAC54" s="146"/>
      <c r="OAD54" s="146"/>
      <c r="OAE54" s="146"/>
      <c r="OAF54" s="146"/>
      <c r="OAG54" s="146"/>
      <c r="OAH54" s="146"/>
      <c r="OAI54" s="146"/>
      <c r="OAJ54" s="146"/>
      <c r="OAK54" s="146"/>
      <c r="OAL54" s="146"/>
      <c r="OAM54" s="146"/>
      <c r="OAN54" s="146"/>
      <c r="OAO54" s="146"/>
      <c r="OAP54" s="146"/>
      <c r="OAQ54" s="146"/>
      <c r="OAR54" s="146"/>
      <c r="OAS54" s="146"/>
      <c r="OAT54" s="146"/>
      <c r="OAU54" s="146"/>
      <c r="OAV54" s="146"/>
      <c r="OAW54" s="146"/>
      <c r="OAX54" s="146"/>
      <c r="OAY54" s="146"/>
      <c r="OAZ54" s="146"/>
      <c r="OBA54" s="146"/>
      <c r="OBB54" s="146"/>
      <c r="OBC54" s="146"/>
      <c r="OBD54" s="146"/>
      <c r="OBE54" s="146"/>
      <c r="OBF54" s="146"/>
      <c r="OBG54" s="146"/>
      <c r="OBH54" s="146"/>
      <c r="OBI54" s="146"/>
      <c r="OBJ54" s="146"/>
      <c r="OBK54" s="146"/>
      <c r="OBL54" s="146"/>
      <c r="OBM54" s="146"/>
      <c r="OBN54" s="146"/>
      <c r="OBO54" s="146"/>
      <c r="OBP54" s="146"/>
      <c r="OBQ54" s="146"/>
      <c r="OBR54" s="146"/>
      <c r="OBS54" s="146"/>
      <c r="OBT54" s="146"/>
      <c r="OBU54" s="146"/>
      <c r="OBV54" s="146"/>
      <c r="OBW54" s="146"/>
      <c r="OBX54" s="146"/>
      <c r="OBY54" s="146"/>
      <c r="OBZ54" s="146"/>
      <c r="OCA54" s="146"/>
      <c r="OCB54" s="146"/>
      <c r="OCC54" s="146"/>
      <c r="OCD54" s="146"/>
      <c r="OCE54" s="146"/>
      <c r="OCF54" s="146"/>
      <c r="OCG54" s="146"/>
      <c r="OCH54" s="146"/>
      <c r="OCI54" s="146"/>
      <c r="OCJ54" s="146"/>
      <c r="OCK54" s="146"/>
      <c r="OCL54" s="146"/>
      <c r="OCM54" s="146"/>
      <c r="OCN54" s="146"/>
      <c r="OCO54" s="146"/>
      <c r="OCP54" s="146"/>
      <c r="OCQ54" s="146"/>
      <c r="OCR54" s="146"/>
      <c r="OCS54" s="146"/>
      <c r="OCT54" s="146"/>
      <c r="OCU54" s="146"/>
      <c r="OCV54" s="146"/>
      <c r="OCW54" s="146"/>
      <c r="OCX54" s="146"/>
      <c r="OCY54" s="146"/>
      <c r="OCZ54" s="146"/>
      <c r="ODA54" s="146"/>
      <c r="ODB54" s="146"/>
      <c r="ODC54" s="146"/>
      <c r="ODD54" s="146"/>
      <c r="ODE54" s="146"/>
      <c r="ODF54" s="146"/>
      <c r="ODG54" s="146"/>
      <c r="ODH54" s="146"/>
      <c r="ODI54" s="146"/>
      <c r="ODJ54" s="146"/>
      <c r="ODK54" s="146"/>
      <c r="ODL54" s="146"/>
      <c r="ODM54" s="146"/>
      <c r="ODN54" s="146"/>
      <c r="ODO54" s="146"/>
      <c r="ODP54" s="146"/>
      <c r="ODQ54" s="146"/>
      <c r="ODR54" s="146"/>
      <c r="ODS54" s="146"/>
      <c r="ODT54" s="146"/>
      <c r="ODU54" s="146"/>
      <c r="ODV54" s="146"/>
      <c r="ODW54" s="146"/>
      <c r="ODX54" s="146"/>
      <c r="ODY54" s="146"/>
      <c r="ODZ54" s="146"/>
      <c r="OEA54" s="146"/>
      <c r="OEB54" s="146"/>
      <c r="OEC54" s="146"/>
      <c r="OED54" s="146"/>
      <c r="OEE54" s="146"/>
      <c r="OEF54" s="146"/>
      <c r="OEG54" s="146"/>
      <c r="OEH54" s="146"/>
      <c r="OEI54" s="146"/>
      <c r="OEJ54" s="146"/>
      <c r="OEK54" s="146"/>
      <c r="OEL54" s="146"/>
      <c r="OEM54" s="146"/>
      <c r="OEN54" s="146"/>
      <c r="OEO54" s="146"/>
      <c r="OEP54" s="146"/>
      <c r="OEQ54" s="146"/>
      <c r="OER54" s="146"/>
      <c r="OES54" s="146"/>
      <c r="OET54" s="146"/>
      <c r="OEU54" s="146"/>
      <c r="OEV54" s="146"/>
      <c r="OEW54" s="146"/>
      <c r="OEX54" s="146"/>
      <c r="OEY54" s="146"/>
      <c r="OEZ54" s="146"/>
      <c r="OFA54" s="146"/>
      <c r="OFB54" s="146"/>
      <c r="OFC54" s="146"/>
      <c r="OFD54" s="146"/>
      <c r="OFE54" s="146"/>
      <c r="OFF54" s="146"/>
      <c r="OFG54" s="146"/>
      <c r="OFH54" s="146"/>
      <c r="OFI54" s="146"/>
      <c r="OFJ54" s="146"/>
      <c r="OFK54" s="146"/>
      <c r="OFL54" s="146"/>
      <c r="OFM54" s="146"/>
      <c r="OFN54" s="146"/>
      <c r="OFO54" s="146"/>
      <c r="OFP54" s="146"/>
      <c r="OFQ54" s="146"/>
      <c r="OFR54" s="146"/>
      <c r="OFS54" s="146"/>
      <c r="OFT54" s="146"/>
      <c r="OFU54" s="146"/>
      <c r="OFV54" s="146"/>
      <c r="OFW54" s="146"/>
      <c r="OFX54" s="146"/>
      <c r="OFY54" s="146"/>
      <c r="OFZ54" s="146"/>
      <c r="OGA54" s="146"/>
      <c r="OGB54" s="146"/>
      <c r="OGC54" s="146"/>
      <c r="OGD54" s="146"/>
      <c r="OGE54" s="146"/>
      <c r="OGF54" s="146"/>
      <c r="OGG54" s="146"/>
      <c r="OGH54" s="146"/>
      <c r="OGI54" s="146"/>
      <c r="OGJ54" s="146"/>
      <c r="OGK54" s="146"/>
      <c r="OGL54" s="146"/>
      <c r="OGM54" s="146"/>
      <c r="OGN54" s="146"/>
      <c r="OGO54" s="146"/>
      <c r="OGP54" s="146"/>
      <c r="OGQ54" s="146"/>
      <c r="OGR54" s="146"/>
      <c r="OGS54" s="146"/>
      <c r="OGT54" s="146"/>
      <c r="OGU54" s="146"/>
      <c r="OGV54" s="146"/>
      <c r="OGW54" s="146"/>
      <c r="OGX54" s="146"/>
      <c r="OGY54" s="146"/>
      <c r="OGZ54" s="146"/>
      <c r="OHA54" s="146"/>
      <c r="OHB54" s="146"/>
      <c r="OHC54" s="146"/>
      <c r="OHD54" s="146"/>
      <c r="OHE54" s="146"/>
      <c r="OHF54" s="146"/>
      <c r="OHG54" s="146"/>
      <c r="OHH54" s="146"/>
      <c r="OHI54" s="146"/>
      <c r="OHJ54" s="146"/>
      <c r="OHK54" s="146"/>
      <c r="OHL54" s="146"/>
      <c r="OHM54" s="146"/>
      <c r="OHN54" s="146"/>
      <c r="OHO54" s="146"/>
      <c r="OHP54" s="146"/>
      <c r="OHQ54" s="146"/>
      <c r="OHR54" s="146"/>
      <c r="OHS54" s="146"/>
      <c r="OHT54" s="146"/>
      <c r="OHU54" s="146"/>
      <c r="OHV54" s="146"/>
      <c r="OHW54" s="146"/>
      <c r="OHX54" s="146"/>
      <c r="OHY54" s="146"/>
      <c r="OHZ54" s="146"/>
      <c r="OIA54" s="146"/>
      <c r="OIB54" s="146"/>
      <c r="OIC54" s="146"/>
      <c r="OID54" s="146"/>
      <c r="OIE54" s="146"/>
      <c r="OIF54" s="146"/>
      <c r="OIG54" s="146"/>
      <c r="OIH54" s="146"/>
      <c r="OII54" s="146"/>
      <c r="OIJ54" s="146"/>
      <c r="OIK54" s="146"/>
      <c r="OIL54" s="146"/>
      <c r="OIM54" s="146"/>
      <c r="OIN54" s="146"/>
      <c r="OIO54" s="146"/>
      <c r="OIP54" s="146"/>
      <c r="OIQ54" s="146"/>
      <c r="OIR54" s="146"/>
      <c r="OIS54" s="146"/>
      <c r="OIT54" s="146"/>
      <c r="OIU54" s="146"/>
      <c r="OIV54" s="146"/>
      <c r="OIW54" s="146"/>
      <c r="OIX54" s="146"/>
      <c r="OIY54" s="146"/>
      <c r="OIZ54" s="146"/>
      <c r="OJA54" s="146"/>
      <c r="OJB54" s="146"/>
      <c r="OJC54" s="146"/>
      <c r="OJD54" s="146"/>
      <c r="OJE54" s="146"/>
      <c r="OJF54" s="146"/>
      <c r="OJG54" s="146"/>
      <c r="OJH54" s="146"/>
      <c r="OJI54" s="146"/>
      <c r="OJJ54" s="146"/>
      <c r="OJK54" s="146"/>
      <c r="OJL54" s="146"/>
      <c r="OJM54" s="146"/>
      <c r="OJN54" s="146"/>
      <c r="OJO54" s="146"/>
      <c r="OJP54" s="146"/>
      <c r="OJQ54" s="146"/>
      <c r="OJR54" s="146"/>
      <c r="OJS54" s="146"/>
      <c r="OJT54" s="146"/>
      <c r="OJU54" s="146"/>
      <c r="OJV54" s="146"/>
      <c r="OJW54" s="146"/>
      <c r="OJX54" s="146"/>
      <c r="OJY54" s="146"/>
      <c r="OJZ54" s="146"/>
      <c r="OKA54" s="146"/>
      <c r="OKB54" s="146"/>
      <c r="OKC54" s="146"/>
      <c r="OKD54" s="146"/>
      <c r="OKE54" s="146"/>
      <c r="OKF54" s="146"/>
      <c r="OKG54" s="146"/>
      <c r="OKH54" s="146"/>
      <c r="OKI54" s="146"/>
      <c r="OKJ54" s="146"/>
      <c r="OKK54" s="146"/>
      <c r="OKL54" s="146"/>
      <c r="OKM54" s="146"/>
      <c r="OKN54" s="146"/>
      <c r="OKO54" s="146"/>
      <c r="OKP54" s="146"/>
      <c r="OKQ54" s="146"/>
      <c r="OKR54" s="146"/>
      <c r="OKS54" s="146"/>
      <c r="OKT54" s="146"/>
      <c r="OKU54" s="146"/>
      <c r="OKV54" s="146"/>
      <c r="OKW54" s="146"/>
      <c r="OKX54" s="146"/>
      <c r="OKY54" s="146"/>
      <c r="OKZ54" s="146"/>
      <c r="OLA54" s="146"/>
      <c r="OLB54" s="146"/>
      <c r="OLC54" s="146"/>
      <c r="OLD54" s="146"/>
      <c r="OLE54" s="146"/>
      <c r="OLF54" s="146"/>
      <c r="OLG54" s="146"/>
      <c r="OLH54" s="146"/>
      <c r="OLI54" s="146"/>
      <c r="OLJ54" s="146"/>
      <c r="OLK54" s="146"/>
      <c r="OLL54" s="146"/>
      <c r="OLM54" s="146"/>
      <c r="OLN54" s="146"/>
      <c r="OLO54" s="146"/>
      <c r="OLP54" s="146"/>
      <c r="OLQ54" s="146"/>
      <c r="OLR54" s="146"/>
      <c r="OLS54" s="146"/>
      <c r="OLT54" s="146"/>
      <c r="OLU54" s="146"/>
      <c r="OLV54" s="146"/>
      <c r="OLW54" s="146"/>
      <c r="OLX54" s="146"/>
      <c r="OLY54" s="146"/>
      <c r="OLZ54" s="146"/>
      <c r="OMA54" s="146"/>
      <c r="OMB54" s="146"/>
      <c r="OMC54" s="146"/>
      <c r="OMD54" s="146"/>
      <c r="OME54" s="146"/>
      <c r="OMF54" s="146"/>
      <c r="OMG54" s="146"/>
      <c r="OMH54" s="146"/>
      <c r="OMI54" s="146"/>
      <c r="OMJ54" s="146"/>
      <c r="OMK54" s="146"/>
      <c r="OML54" s="146"/>
      <c r="OMM54" s="146"/>
      <c r="OMN54" s="146"/>
      <c r="OMO54" s="146"/>
      <c r="OMP54" s="146"/>
      <c r="OMQ54" s="146"/>
      <c r="OMR54" s="146"/>
      <c r="OMS54" s="146"/>
      <c r="OMT54" s="146"/>
      <c r="OMU54" s="146"/>
      <c r="OMV54" s="146"/>
      <c r="OMW54" s="146"/>
      <c r="OMX54" s="146"/>
      <c r="OMY54" s="146"/>
      <c r="OMZ54" s="146"/>
      <c r="ONA54" s="146"/>
      <c r="ONB54" s="146"/>
      <c r="ONC54" s="146"/>
      <c r="OND54" s="146"/>
      <c r="ONE54" s="146"/>
      <c r="ONF54" s="146"/>
      <c r="ONG54" s="146"/>
      <c r="ONH54" s="146"/>
      <c r="ONI54" s="146"/>
      <c r="ONJ54" s="146"/>
      <c r="ONK54" s="146"/>
      <c r="ONL54" s="146"/>
      <c r="ONM54" s="146"/>
      <c r="ONN54" s="146"/>
      <c r="ONO54" s="146"/>
      <c r="ONP54" s="146"/>
      <c r="ONQ54" s="146"/>
      <c r="ONR54" s="146"/>
      <c r="ONS54" s="146"/>
      <c r="ONT54" s="146"/>
      <c r="ONU54" s="146"/>
      <c r="ONV54" s="146"/>
      <c r="ONW54" s="146"/>
      <c r="ONX54" s="146"/>
      <c r="ONY54" s="146"/>
      <c r="ONZ54" s="146"/>
      <c r="OOA54" s="146"/>
      <c r="OOB54" s="146"/>
      <c r="OOC54" s="146"/>
      <c r="OOD54" s="146"/>
      <c r="OOE54" s="146"/>
      <c r="OOF54" s="146"/>
      <c r="OOG54" s="146"/>
      <c r="OOH54" s="146"/>
      <c r="OOI54" s="146"/>
      <c r="OOJ54" s="146"/>
      <c r="OOK54" s="146"/>
      <c r="OOL54" s="146"/>
      <c r="OOM54" s="146"/>
      <c r="OON54" s="146"/>
      <c r="OOO54" s="146"/>
      <c r="OOP54" s="146"/>
      <c r="OOQ54" s="146"/>
      <c r="OOR54" s="146"/>
      <c r="OOS54" s="146"/>
      <c r="OOT54" s="146"/>
      <c r="OOU54" s="146"/>
      <c r="OOV54" s="146"/>
      <c r="OOW54" s="146"/>
      <c r="OOX54" s="146"/>
      <c r="OOY54" s="146"/>
      <c r="OOZ54" s="146"/>
      <c r="OPA54" s="146"/>
      <c r="OPB54" s="146"/>
      <c r="OPC54" s="146"/>
      <c r="OPD54" s="146"/>
      <c r="OPE54" s="146"/>
      <c r="OPF54" s="146"/>
      <c r="OPG54" s="146"/>
      <c r="OPH54" s="146"/>
      <c r="OPI54" s="146"/>
      <c r="OPJ54" s="146"/>
      <c r="OPK54" s="146"/>
      <c r="OPL54" s="146"/>
      <c r="OPM54" s="146"/>
      <c r="OPN54" s="146"/>
      <c r="OPO54" s="146"/>
      <c r="OPP54" s="146"/>
      <c r="OPQ54" s="146"/>
      <c r="OPR54" s="146"/>
      <c r="OPS54" s="146"/>
      <c r="OPT54" s="146"/>
      <c r="OPU54" s="146"/>
      <c r="OPV54" s="146"/>
      <c r="OPW54" s="146"/>
      <c r="OPX54" s="146"/>
      <c r="OPY54" s="146"/>
      <c r="OPZ54" s="146"/>
      <c r="OQA54" s="146"/>
      <c r="OQB54" s="146"/>
      <c r="OQC54" s="146"/>
      <c r="OQD54" s="146"/>
      <c r="OQE54" s="146"/>
      <c r="OQF54" s="146"/>
      <c r="OQG54" s="146"/>
      <c r="OQH54" s="146"/>
      <c r="OQI54" s="146"/>
      <c r="OQJ54" s="146"/>
      <c r="OQK54" s="146"/>
      <c r="OQL54" s="146"/>
      <c r="OQM54" s="146"/>
      <c r="OQN54" s="146"/>
      <c r="OQO54" s="146"/>
      <c r="OQP54" s="146"/>
      <c r="OQQ54" s="146"/>
      <c r="OQR54" s="146"/>
      <c r="OQS54" s="146"/>
      <c r="OQT54" s="146"/>
      <c r="OQU54" s="146"/>
      <c r="OQV54" s="146"/>
      <c r="OQW54" s="146"/>
      <c r="OQX54" s="146"/>
      <c r="OQY54" s="146"/>
      <c r="OQZ54" s="146"/>
      <c r="ORA54" s="146"/>
      <c r="ORB54" s="146"/>
      <c r="ORC54" s="146"/>
      <c r="ORD54" s="146"/>
      <c r="ORE54" s="146"/>
      <c r="ORF54" s="146"/>
      <c r="ORG54" s="146"/>
      <c r="ORH54" s="146"/>
      <c r="ORI54" s="146"/>
      <c r="ORJ54" s="146"/>
      <c r="ORK54" s="146"/>
      <c r="ORL54" s="146"/>
      <c r="ORM54" s="146"/>
      <c r="ORN54" s="146"/>
      <c r="ORO54" s="146"/>
      <c r="ORP54" s="146"/>
      <c r="ORQ54" s="146"/>
      <c r="ORR54" s="146"/>
      <c r="ORS54" s="146"/>
      <c r="ORT54" s="146"/>
      <c r="ORU54" s="146"/>
      <c r="ORV54" s="146"/>
      <c r="ORW54" s="146"/>
      <c r="ORX54" s="146"/>
      <c r="ORY54" s="146"/>
      <c r="ORZ54" s="146"/>
      <c r="OSA54" s="146"/>
      <c r="OSB54" s="146"/>
      <c r="OSC54" s="146"/>
      <c r="OSD54" s="146"/>
      <c r="OSE54" s="146"/>
      <c r="OSF54" s="146"/>
      <c r="OSG54" s="146"/>
      <c r="OSH54" s="146"/>
      <c r="OSI54" s="146"/>
      <c r="OSJ54" s="146"/>
      <c r="OSK54" s="146"/>
      <c r="OSL54" s="146"/>
      <c r="OSM54" s="146"/>
      <c r="OSN54" s="146"/>
      <c r="OSO54" s="146"/>
      <c r="OSP54" s="146"/>
      <c r="OSQ54" s="146"/>
      <c r="OSR54" s="146"/>
      <c r="OSS54" s="146"/>
      <c r="OST54" s="146"/>
      <c r="OSU54" s="146"/>
      <c r="OSV54" s="146"/>
      <c r="OSW54" s="146"/>
      <c r="OSX54" s="146"/>
      <c r="OSY54" s="146"/>
      <c r="OSZ54" s="146"/>
      <c r="OTA54" s="146"/>
      <c r="OTB54" s="146"/>
      <c r="OTC54" s="146"/>
      <c r="OTD54" s="146"/>
      <c r="OTE54" s="146"/>
      <c r="OTF54" s="146"/>
      <c r="OTG54" s="146"/>
      <c r="OTH54" s="146"/>
      <c r="OTI54" s="146"/>
      <c r="OTJ54" s="146"/>
      <c r="OTK54" s="146"/>
      <c r="OTL54" s="146"/>
      <c r="OTM54" s="146"/>
      <c r="OTN54" s="146"/>
      <c r="OTO54" s="146"/>
      <c r="OTP54" s="146"/>
      <c r="OTQ54" s="146"/>
      <c r="OTR54" s="146"/>
      <c r="OTS54" s="146"/>
      <c r="OTT54" s="146"/>
      <c r="OTU54" s="146"/>
      <c r="OTV54" s="146"/>
      <c r="OTW54" s="146"/>
      <c r="OTX54" s="146"/>
      <c r="OTY54" s="146"/>
      <c r="OTZ54" s="146"/>
      <c r="OUA54" s="146"/>
      <c r="OUB54" s="146"/>
      <c r="OUC54" s="146"/>
      <c r="OUD54" s="146"/>
      <c r="OUE54" s="146"/>
      <c r="OUF54" s="146"/>
      <c r="OUG54" s="146"/>
      <c r="OUH54" s="146"/>
      <c r="OUI54" s="146"/>
      <c r="OUJ54" s="146"/>
      <c r="OUK54" s="146"/>
      <c r="OUL54" s="146"/>
      <c r="OUM54" s="146"/>
      <c r="OUN54" s="146"/>
      <c r="OUO54" s="146"/>
      <c r="OUP54" s="146"/>
      <c r="OUQ54" s="146"/>
      <c r="OUR54" s="146"/>
      <c r="OUS54" s="146"/>
      <c r="OUT54" s="146"/>
      <c r="OUU54" s="146"/>
      <c r="OUV54" s="146"/>
      <c r="OUW54" s="146"/>
      <c r="OUX54" s="146"/>
      <c r="OUY54" s="146"/>
      <c r="OUZ54" s="146"/>
      <c r="OVA54" s="146"/>
      <c r="OVB54" s="146"/>
      <c r="OVC54" s="146"/>
      <c r="OVD54" s="146"/>
      <c r="OVE54" s="146"/>
      <c r="OVF54" s="146"/>
      <c r="OVG54" s="146"/>
      <c r="OVH54" s="146"/>
      <c r="OVI54" s="146"/>
      <c r="OVJ54" s="146"/>
      <c r="OVK54" s="146"/>
      <c r="OVL54" s="146"/>
      <c r="OVM54" s="146"/>
      <c r="OVN54" s="146"/>
      <c r="OVO54" s="146"/>
      <c r="OVP54" s="146"/>
      <c r="OVQ54" s="146"/>
      <c r="OVR54" s="146"/>
      <c r="OVS54" s="146"/>
      <c r="OVT54" s="146"/>
      <c r="OVU54" s="146"/>
      <c r="OVV54" s="146"/>
      <c r="OVW54" s="146"/>
      <c r="OVX54" s="146"/>
      <c r="OVY54" s="146"/>
      <c r="OVZ54" s="146"/>
      <c r="OWA54" s="146"/>
      <c r="OWB54" s="146"/>
      <c r="OWC54" s="146"/>
      <c r="OWD54" s="146"/>
      <c r="OWE54" s="146"/>
      <c r="OWF54" s="146"/>
      <c r="OWG54" s="146"/>
      <c r="OWH54" s="146"/>
      <c r="OWI54" s="146"/>
      <c r="OWJ54" s="146"/>
      <c r="OWK54" s="146"/>
      <c r="OWL54" s="146"/>
      <c r="OWM54" s="146"/>
      <c r="OWN54" s="146"/>
      <c r="OWO54" s="146"/>
      <c r="OWP54" s="146"/>
      <c r="OWQ54" s="146"/>
      <c r="OWR54" s="146"/>
      <c r="OWS54" s="146"/>
      <c r="OWT54" s="146"/>
      <c r="OWU54" s="146"/>
      <c r="OWV54" s="146"/>
      <c r="OWW54" s="146"/>
      <c r="OWX54" s="146"/>
      <c r="OWY54" s="146"/>
      <c r="OWZ54" s="146"/>
      <c r="OXA54" s="146"/>
      <c r="OXB54" s="146"/>
      <c r="OXC54" s="146"/>
      <c r="OXD54" s="146"/>
      <c r="OXE54" s="146"/>
      <c r="OXF54" s="146"/>
      <c r="OXG54" s="146"/>
      <c r="OXH54" s="146"/>
      <c r="OXI54" s="146"/>
      <c r="OXJ54" s="146"/>
      <c r="OXK54" s="146"/>
      <c r="OXL54" s="146"/>
      <c r="OXM54" s="146"/>
      <c r="OXN54" s="146"/>
      <c r="OXO54" s="146"/>
      <c r="OXP54" s="146"/>
      <c r="OXQ54" s="146"/>
      <c r="OXR54" s="146"/>
      <c r="OXS54" s="146"/>
      <c r="OXT54" s="146"/>
      <c r="OXU54" s="146"/>
      <c r="OXV54" s="146"/>
      <c r="OXW54" s="146"/>
      <c r="OXX54" s="146"/>
      <c r="OXY54" s="146"/>
      <c r="OXZ54" s="146"/>
      <c r="OYA54" s="146"/>
      <c r="OYB54" s="146"/>
      <c r="OYC54" s="146"/>
      <c r="OYD54" s="146"/>
      <c r="OYE54" s="146"/>
      <c r="OYF54" s="146"/>
      <c r="OYG54" s="146"/>
      <c r="OYH54" s="146"/>
      <c r="OYI54" s="146"/>
      <c r="OYJ54" s="146"/>
      <c r="OYK54" s="146"/>
      <c r="OYL54" s="146"/>
      <c r="OYM54" s="146"/>
      <c r="OYN54" s="146"/>
      <c r="OYO54" s="146"/>
      <c r="OYP54" s="146"/>
      <c r="OYQ54" s="146"/>
      <c r="OYR54" s="146"/>
      <c r="OYS54" s="146"/>
      <c r="OYT54" s="146"/>
      <c r="OYU54" s="146"/>
      <c r="OYV54" s="146"/>
      <c r="OYW54" s="146"/>
      <c r="OYX54" s="146"/>
      <c r="OYY54" s="146"/>
      <c r="OYZ54" s="146"/>
      <c r="OZA54" s="146"/>
      <c r="OZB54" s="146"/>
      <c r="OZC54" s="146"/>
      <c r="OZD54" s="146"/>
      <c r="OZE54" s="146"/>
      <c r="OZF54" s="146"/>
      <c r="OZG54" s="146"/>
      <c r="OZH54" s="146"/>
      <c r="OZI54" s="146"/>
      <c r="OZJ54" s="146"/>
      <c r="OZK54" s="146"/>
      <c r="OZL54" s="146"/>
      <c r="OZM54" s="146"/>
      <c r="OZN54" s="146"/>
      <c r="OZO54" s="146"/>
      <c r="OZP54" s="146"/>
      <c r="OZQ54" s="146"/>
      <c r="OZR54" s="146"/>
      <c r="OZS54" s="146"/>
      <c r="OZT54" s="146"/>
      <c r="OZU54" s="146"/>
      <c r="OZV54" s="146"/>
      <c r="OZW54" s="146"/>
      <c r="OZX54" s="146"/>
      <c r="OZY54" s="146"/>
      <c r="OZZ54" s="146"/>
      <c r="PAA54" s="146"/>
      <c r="PAB54" s="146"/>
      <c r="PAC54" s="146"/>
      <c r="PAD54" s="146"/>
      <c r="PAE54" s="146"/>
      <c r="PAF54" s="146"/>
      <c r="PAG54" s="146"/>
      <c r="PAH54" s="146"/>
      <c r="PAI54" s="146"/>
      <c r="PAJ54" s="146"/>
      <c r="PAK54" s="146"/>
      <c r="PAL54" s="146"/>
      <c r="PAM54" s="146"/>
      <c r="PAN54" s="146"/>
      <c r="PAO54" s="146"/>
      <c r="PAP54" s="146"/>
      <c r="PAQ54" s="146"/>
      <c r="PAR54" s="146"/>
      <c r="PAS54" s="146"/>
      <c r="PAT54" s="146"/>
      <c r="PAU54" s="146"/>
      <c r="PAV54" s="146"/>
      <c r="PAW54" s="146"/>
      <c r="PAX54" s="146"/>
      <c r="PAY54" s="146"/>
      <c r="PAZ54" s="146"/>
      <c r="PBA54" s="146"/>
      <c r="PBB54" s="146"/>
      <c r="PBC54" s="146"/>
      <c r="PBD54" s="146"/>
      <c r="PBE54" s="146"/>
      <c r="PBF54" s="146"/>
      <c r="PBG54" s="146"/>
      <c r="PBH54" s="146"/>
      <c r="PBI54" s="146"/>
      <c r="PBJ54" s="146"/>
      <c r="PBK54" s="146"/>
      <c r="PBL54" s="146"/>
      <c r="PBM54" s="146"/>
      <c r="PBN54" s="146"/>
      <c r="PBO54" s="146"/>
      <c r="PBP54" s="146"/>
      <c r="PBQ54" s="146"/>
      <c r="PBR54" s="146"/>
      <c r="PBS54" s="146"/>
      <c r="PBT54" s="146"/>
      <c r="PBU54" s="146"/>
      <c r="PBV54" s="146"/>
      <c r="PBW54" s="146"/>
      <c r="PBX54" s="146"/>
      <c r="PBY54" s="146"/>
      <c r="PBZ54" s="146"/>
      <c r="PCA54" s="146"/>
      <c r="PCB54" s="146"/>
      <c r="PCC54" s="146"/>
      <c r="PCD54" s="146"/>
      <c r="PCE54" s="146"/>
      <c r="PCF54" s="146"/>
      <c r="PCG54" s="146"/>
      <c r="PCH54" s="146"/>
      <c r="PCI54" s="146"/>
      <c r="PCJ54" s="146"/>
      <c r="PCK54" s="146"/>
      <c r="PCL54" s="146"/>
      <c r="PCM54" s="146"/>
      <c r="PCN54" s="146"/>
      <c r="PCO54" s="146"/>
      <c r="PCP54" s="146"/>
      <c r="PCQ54" s="146"/>
      <c r="PCR54" s="146"/>
      <c r="PCS54" s="146"/>
      <c r="PCT54" s="146"/>
      <c r="PCU54" s="146"/>
      <c r="PCV54" s="146"/>
      <c r="PCW54" s="146"/>
      <c r="PCX54" s="146"/>
      <c r="PCY54" s="146"/>
      <c r="PCZ54" s="146"/>
      <c r="PDA54" s="146"/>
      <c r="PDB54" s="146"/>
      <c r="PDC54" s="146"/>
      <c r="PDD54" s="146"/>
      <c r="PDE54" s="146"/>
      <c r="PDF54" s="146"/>
      <c r="PDG54" s="146"/>
      <c r="PDH54" s="146"/>
      <c r="PDI54" s="146"/>
      <c r="PDJ54" s="146"/>
      <c r="PDK54" s="146"/>
      <c r="PDL54" s="146"/>
      <c r="PDM54" s="146"/>
      <c r="PDN54" s="146"/>
      <c r="PDO54" s="146"/>
      <c r="PDP54" s="146"/>
      <c r="PDQ54" s="146"/>
      <c r="PDR54" s="146"/>
      <c r="PDS54" s="146"/>
      <c r="PDT54" s="146"/>
      <c r="PDU54" s="146"/>
      <c r="PDV54" s="146"/>
      <c r="PDW54" s="146"/>
      <c r="PDX54" s="146"/>
      <c r="PDY54" s="146"/>
      <c r="PDZ54" s="146"/>
      <c r="PEA54" s="146"/>
      <c r="PEB54" s="146"/>
      <c r="PEC54" s="146"/>
      <c r="PED54" s="146"/>
      <c r="PEE54" s="146"/>
      <c r="PEF54" s="146"/>
      <c r="PEG54" s="146"/>
      <c r="PEH54" s="146"/>
      <c r="PEI54" s="146"/>
      <c r="PEJ54" s="146"/>
      <c r="PEK54" s="146"/>
      <c r="PEL54" s="146"/>
      <c r="PEM54" s="146"/>
      <c r="PEN54" s="146"/>
      <c r="PEO54" s="146"/>
      <c r="PEP54" s="146"/>
      <c r="PEQ54" s="146"/>
      <c r="PER54" s="146"/>
      <c r="PES54" s="146"/>
      <c r="PET54" s="146"/>
      <c r="PEU54" s="146"/>
      <c r="PEV54" s="146"/>
      <c r="PEW54" s="146"/>
      <c r="PEX54" s="146"/>
      <c r="PEY54" s="146"/>
      <c r="PEZ54" s="146"/>
      <c r="PFA54" s="146"/>
      <c r="PFB54" s="146"/>
      <c r="PFC54" s="146"/>
      <c r="PFD54" s="146"/>
      <c r="PFE54" s="146"/>
      <c r="PFF54" s="146"/>
      <c r="PFG54" s="146"/>
      <c r="PFH54" s="146"/>
      <c r="PFI54" s="146"/>
      <c r="PFJ54" s="146"/>
      <c r="PFK54" s="146"/>
      <c r="PFL54" s="146"/>
      <c r="PFM54" s="146"/>
      <c r="PFN54" s="146"/>
      <c r="PFO54" s="146"/>
      <c r="PFP54" s="146"/>
      <c r="PFQ54" s="146"/>
      <c r="PFR54" s="146"/>
      <c r="PFS54" s="146"/>
      <c r="PFT54" s="146"/>
      <c r="PFU54" s="146"/>
      <c r="PFV54" s="146"/>
      <c r="PFW54" s="146"/>
      <c r="PFX54" s="146"/>
      <c r="PFY54" s="146"/>
      <c r="PFZ54" s="146"/>
      <c r="PGA54" s="146"/>
      <c r="PGB54" s="146"/>
      <c r="PGC54" s="146"/>
      <c r="PGD54" s="146"/>
      <c r="PGE54" s="146"/>
      <c r="PGF54" s="146"/>
      <c r="PGG54" s="146"/>
      <c r="PGH54" s="146"/>
      <c r="PGI54" s="146"/>
      <c r="PGJ54" s="146"/>
      <c r="PGK54" s="146"/>
      <c r="PGL54" s="146"/>
      <c r="PGM54" s="146"/>
      <c r="PGN54" s="146"/>
      <c r="PGO54" s="146"/>
      <c r="PGP54" s="146"/>
      <c r="PGQ54" s="146"/>
      <c r="PGR54" s="146"/>
      <c r="PGS54" s="146"/>
      <c r="PGT54" s="146"/>
      <c r="PGU54" s="146"/>
      <c r="PGV54" s="146"/>
      <c r="PGW54" s="146"/>
      <c r="PGX54" s="146"/>
      <c r="PGY54" s="146"/>
      <c r="PGZ54" s="146"/>
      <c r="PHA54" s="146"/>
      <c r="PHB54" s="146"/>
      <c r="PHC54" s="146"/>
      <c r="PHD54" s="146"/>
      <c r="PHE54" s="146"/>
      <c r="PHF54" s="146"/>
      <c r="PHG54" s="146"/>
      <c r="PHH54" s="146"/>
      <c r="PHI54" s="146"/>
      <c r="PHJ54" s="146"/>
      <c r="PHK54" s="146"/>
      <c r="PHL54" s="146"/>
      <c r="PHM54" s="146"/>
      <c r="PHN54" s="146"/>
      <c r="PHO54" s="146"/>
      <c r="PHP54" s="146"/>
      <c r="PHQ54" s="146"/>
      <c r="PHR54" s="146"/>
      <c r="PHS54" s="146"/>
      <c r="PHT54" s="146"/>
      <c r="PHU54" s="146"/>
      <c r="PHV54" s="146"/>
      <c r="PHW54" s="146"/>
      <c r="PHX54" s="146"/>
      <c r="PHY54" s="146"/>
      <c r="PHZ54" s="146"/>
      <c r="PIA54" s="146"/>
      <c r="PIB54" s="146"/>
      <c r="PIC54" s="146"/>
      <c r="PID54" s="146"/>
      <c r="PIE54" s="146"/>
      <c r="PIF54" s="146"/>
      <c r="PIG54" s="146"/>
      <c r="PIH54" s="146"/>
      <c r="PII54" s="146"/>
      <c r="PIJ54" s="146"/>
      <c r="PIK54" s="146"/>
      <c r="PIL54" s="146"/>
      <c r="PIM54" s="146"/>
      <c r="PIN54" s="146"/>
      <c r="PIO54" s="146"/>
      <c r="PIP54" s="146"/>
      <c r="PIQ54" s="146"/>
      <c r="PIR54" s="146"/>
      <c r="PIS54" s="146"/>
      <c r="PIT54" s="146"/>
      <c r="PIU54" s="146"/>
      <c r="PIV54" s="146"/>
      <c r="PIW54" s="146"/>
      <c r="PIX54" s="146"/>
      <c r="PIY54" s="146"/>
      <c r="PIZ54" s="146"/>
      <c r="PJA54" s="146"/>
      <c r="PJB54" s="146"/>
      <c r="PJC54" s="146"/>
      <c r="PJD54" s="146"/>
      <c r="PJE54" s="146"/>
      <c r="PJF54" s="146"/>
      <c r="PJG54" s="146"/>
      <c r="PJH54" s="146"/>
      <c r="PJI54" s="146"/>
      <c r="PJJ54" s="146"/>
      <c r="PJK54" s="146"/>
      <c r="PJL54" s="146"/>
      <c r="PJM54" s="146"/>
      <c r="PJN54" s="146"/>
      <c r="PJO54" s="146"/>
      <c r="PJP54" s="146"/>
      <c r="PJQ54" s="146"/>
      <c r="PJR54" s="146"/>
      <c r="PJS54" s="146"/>
      <c r="PJT54" s="146"/>
      <c r="PJU54" s="146"/>
      <c r="PJV54" s="146"/>
      <c r="PJW54" s="146"/>
      <c r="PJX54" s="146"/>
      <c r="PJY54" s="146"/>
      <c r="PJZ54" s="146"/>
      <c r="PKA54" s="146"/>
      <c r="PKB54" s="146"/>
      <c r="PKC54" s="146"/>
      <c r="PKD54" s="146"/>
      <c r="PKE54" s="146"/>
      <c r="PKF54" s="146"/>
      <c r="PKG54" s="146"/>
      <c r="PKH54" s="146"/>
      <c r="PKI54" s="146"/>
      <c r="PKJ54" s="146"/>
      <c r="PKK54" s="146"/>
      <c r="PKL54" s="146"/>
      <c r="PKM54" s="146"/>
      <c r="PKN54" s="146"/>
      <c r="PKO54" s="146"/>
      <c r="PKP54" s="146"/>
      <c r="PKQ54" s="146"/>
      <c r="PKR54" s="146"/>
      <c r="PKS54" s="146"/>
      <c r="PKT54" s="146"/>
      <c r="PKU54" s="146"/>
      <c r="PKV54" s="146"/>
      <c r="PKW54" s="146"/>
      <c r="PKX54" s="146"/>
      <c r="PKY54" s="146"/>
      <c r="PKZ54" s="146"/>
      <c r="PLA54" s="146"/>
      <c r="PLB54" s="146"/>
      <c r="PLC54" s="146"/>
      <c r="PLD54" s="146"/>
      <c r="PLE54" s="146"/>
      <c r="PLF54" s="146"/>
      <c r="PLG54" s="146"/>
      <c r="PLH54" s="146"/>
      <c r="PLI54" s="146"/>
      <c r="PLJ54" s="146"/>
      <c r="PLK54" s="146"/>
      <c r="PLL54" s="146"/>
      <c r="PLM54" s="146"/>
      <c r="PLN54" s="146"/>
      <c r="PLO54" s="146"/>
      <c r="PLP54" s="146"/>
      <c r="PLQ54" s="146"/>
      <c r="PLR54" s="146"/>
      <c r="PLS54" s="146"/>
      <c r="PLT54" s="146"/>
      <c r="PLU54" s="146"/>
      <c r="PLV54" s="146"/>
      <c r="PLW54" s="146"/>
      <c r="PLX54" s="146"/>
      <c r="PLY54" s="146"/>
      <c r="PLZ54" s="146"/>
      <c r="PMA54" s="146"/>
      <c r="PMB54" s="146"/>
      <c r="PMC54" s="146"/>
      <c r="PMD54" s="146"/>
      <c r="PME54" s="146"/>
      <c r="PMF54" s="146"/>
      <c r="PMG54" s="146"/>
      <c r="PMH54" s="146"/>
      <c r="PMI54" s="146"/>
      <c r="PMJ54" s="146"/>
      <c r="PMK54" s="146"/>
      <c r="PML54" s="146"/>
      <c r="PMM54" s="146"/>
      <c r="PMN54" s="146"/>
      <c r="PMO54" s="146"/>
      <c r="PMP54" s="146"/>
      <c r="PMQ54" s="146"/>
      <c r="PMR54" s="146"/>
      <c r="PMS54" s="146"/>
      <c r="PMT54" s="146"/>
      <c r="PMU54" s="146"/>
      <c r="PMV54" s="146"/>
      <c r="PMW54" s="146"/>
      <c r="PMX54" s="146"/>
      <c r="PMY54" s="146"/>
      <c r="PMZ54" s="146"/>
      <c r="PNA54" s="146"/>
      <c r="PNB54" s="146"/>
      <c r="PNC54" s="146"/>
      <c r="PND54" s="146"/>
      <c r="PNE54" s="146"/>
      <c r="PNF54" s="146"/>
      <c r="PNG54" s="146"/>
      <c r="PNH54" s="146"/>
      <c r="PNI54" s="146"/>
      <c r="PNJ54" s="146"/>
      <c r="PNK54" s="146"/>
      <c r="PNL54" s="146"/>
      <c r="PNM54" s="146"/>
      <c r="PNN54" s="146"/>
      <c r="PNO54" s="146"/>
      <c r="PNP54" s="146"/>
      <c r="PNQ54" s="146"/>
      <c r="PNR54" s="146"/>
      <c r="PNS54" s="146"/>
      <c r="PNT54" s="146"/>
      <c r="PNU54" s="146"/>
      <c r="PNV54" s="146"/>
      <c r="PNW54" s="146"/>
      <c r="PNX54" s="146"/>
      <c r="PNY54" s="146"/>
      <c r="PNZ54" s="146"/>
      <c r="POA54" s="146"/>
      <c r="POB54" s="146"/>
      <c r="POC54" s="146"/>
      <c r="POD54" s="146"/>
      <c r="POE54" s="146"/>
      <c r="POF54" s="146"/>
      <c r="POG54" s="146"/>
      <c r="POH54" s="146"/>
      <c r="POI54" s="146"/>
      <c r="POJ54" s="146"/>
      <c r="POK54" s="146"/>
      <c r="POL54" s="146"/>
      <c r="POM54" s="146"/>
      <c r="PON54" s="146"/>
      <c r="POO54" s="146"/>
      <c r="POP54" s="146"/>
      <c r="POQ54" s="146"/>
      <c r="POR54" s="146"/>
      <c r="POS54" s="146"/>
      <c r="POT54" s="146"/>
      <c r="POU54" s="146"/>
      <c r="POV54" s="146"/>
      <c r="POW54" s="146"/>
      <c r="POX54" s="146"/>
      <c r="POY54" s="146"/>
      <c r="POZ54" s="146"/>
      <c r="PPA54" s="146"/>
      <c r="PPB54" s="146"/>
      <c r="PPC54" s="146"/>
      <c r="PPD54" s="146"/>
      <c r="PPE54" s="146"/>
      <c r="PPF54" s="146"/>
      <c r="PPG54" s="146"/>
      <c r="PPH54" s="146"/>
      <c r="PPI54" s="146"/>
      <c r="PPJ54" s="146"/>
      <c r="PPK54" s="146"/>
      <c r="PPL54" s="146"/>
      <c r="PPM54" s="146"/>
      <c r="PPN54" s="146"/>
      <c r="PPO54" s="146"/>
      <c r="PPP54" s="146"/>
      <c r="PPQ54" s="146"/>
      <c r="PPR54" s="146"/>
      <c r="PPS54" s="146"/>
      <c r="PPT54" s="146"/>
      <c r="PPU54" s="146"/>
      <c r="PPV54" s="146"/>
      <c r="PPW54" s="146"/>
      <c r="PPX54" s="146"/>
      <c r="PPY54" s="146"/>
      <c r="PPZ54" s="146"/>
      <c r="PQA54" s="146"/>
      <c r="PQB54" s="146"/>
      <c r="PQC54" s="146"/>
      <c r="PQD54" s="146"/>
      <c r="PQE54" s="146"/>
      <c r="PQF54" s="146"/>
      <c r="PQG54" s="146"/>
      <c r="PQH54" s="146"/>
      <c r="PQI54" s="146"/>
      <c r="PQJ54" s="146"/>
      <c r="PQK54" s="146"/>
      <c r="PQL54" s="146"/>
      <c r="PQM54" s="146"/>
      <c r="PQN54" s="146"/>
      <c r="PQO54" s="146"/>
      <c r="PQP54" s="146"/>
      <c r="PQQ54" s="146"/>
      <c r="PQR54" s="146"/>
      <c r="PQS54" s="146"/>
      <c r="PQT54" s="146"/>
      <c r="PQU54" s="146"/>
      <c r="PQV54" s="146"/>
      <c r="PQW54" s="146"/>
      <c r="PQX54" s="146"/>
      <c r="PQY54" s="146"/>
      <c r="PQZ54" s="146"/>
      <c r="PRA54" s="146"/>
      <c r="PRB54" s="146"/>
      <c r="PRC54" s="146"/>
      <c r="PRD54" s="146"/>
      <c r="PRE54" s="146"/>
      <c r="PRF54" s="146"/>
      <c r="PRG54" s="146"/>
      <c r="PRH54" s="146"/>
      <c r="PRI54" s="146"/>
      <c r="PRJ54" s="146"/>
      <c r="PRK54" s="146"/>
      <c r="PRL54" s="146"/>
      <c r="PRM54" s="146"/>
      <c r="PRN54" s="146"/>
      <c r="PRO54" s="146"/>
      <c r="PRP54" s="146"/>
      <c r="PRQ54" s="146"/>
      <c r="PRR54" s="146"/>
      <c r="PRS54" s="146"/>
      <c r="PRT54" s="146"/>
      <c r="PRU54" s="146"/>
      <c r="PRV54" s="146"/>
      <c r="PRW54" s="146"/>
      <c r="PRX54" s="146"/>
      <c r="PRY54" s="146"/>
      <c r="PRZ54" s="146"/>
      <c r="PSA54" s="146"/>
      <c r="PSB54" s="146"/>
      <c r="PSC54" s="146"/>
      <c r="PSD54" s="146"/>
      <c r="PSE54" s="146"/>
      <c r="PSF54" s="146"/>
      <c r="PSG54" s="146"/>
      <c r="PSH54" s="146"/>
      <c r="PSI54" s="146"/>
      <c r="PSJ54" s="146"/>
      <c r="PSK54" s="146"/>
      <c r="PSL54" s="146"/>
      <c r="PSM54" s="146"/>
      <c r="PSN54" s="146"/>
      <c r="PSO54" s="146"/>
      <c r="PSP54" s="146"/>
      <c r="PSQ54" s="146"/>
      <c r="PSR54" s="146"/>
      <c r="PSS54" s="146"/>
      <c r="PST54" s="146"/>
      <c r="PSU54" s="146"/>
      <c r="PSV54" s="146"/>
      <c r="PSW54" s="146"/>
      <c r="PSX54" s="146"/>
      <c r="PSY54" s="146"/>
      <c r="PSZ54" s="146"/>
      <c r="PTA54" s="146"/>
      <c r="PTB54" s="146"/>
      <c r="PTC54" s="146"/>
      <c r="PTD54" s="146"/>
      <c r="PTE54" s="146"/>
      <c r="PTF54" s="146"/>
      <c r="PTG54" s="146"/>
      <c r="PTH54" s="146"/>
      <c r="PTI54" s="146"/>
      <c r="PTJ54" s="146"/>
      <c r="PTK54" s="146"/>
      <c r="PTL54" s="146"/>
      <c r="PTM54" s="146"/>
      <c r="PTN54" s="146"/>
      <c r="PTO54" s="146"/>
      <c r="PTP54" s="146"/>
      <c r="PTQ54" s="146"/>
      <c r="PTR54" s="146"/>
      <c r="PTS54" s="146"/>
      <c r="PTT54" s="146"/>
      <c r="PTU54" s="146"/>
      <c r="PTV54" s="146"/>
      <c r="PTW54" s="146"/>
      <c r="PTX54" s="146"/>
      <c r="PTY54" s="146"/>
      <c r="PTZ54" s="146"/>
      <c r="PUA54" s="146"/>
      <c r="PUB54" s="146"/>
      <c r="PUC54" s="146"/>
      <c r="PUD54" s="146"/>
      <c r="PUE54" s="146"/>
      <c r="PUF54" s="146"/>
      <c r="PUG54" s="146"/>
      <c r="PUH54" s="146"/>
      <c r="PUI54" s="146"/>
      <c r="PUJ54" s="146"/>
      <c r="PUK54" s="146"/>
      <c r="PUL54" s="146"/>
      <c r="PUM54" s="146"/>
      <c r="PUN54" s="146"/>
      <c r="PUO54" s="146"/>
      <c r="PUP54" s="146"/>
      <c r="PUQ54" s="146"/>
      <c r="PUR54" s="146"/>
      <c r="PUS54" s="146"/>
      <c r="PUT54" s="146"/>
      <c r="PUU54" s="146"/>
      <c r="PUV54" s="146"/>
      <c r="PUW54" s="146"/>
      <c r="PUX54" s="146"/>
      <c r="PUY54" s="146"/>
      <c r="PUZ54" s="146"/>
      <c r="PVA54" s="146"/>
      <c r="PVB54" s="146"/>
      <c r="PVC54" s="146"/>
      <c r="PVD54" s="146"/>
      <c r="PVE54" s="146"/>
      <c r="PVF54" s="146"/>
      <c r="PVG54" s="146"/>
      <c r="PVH54" s="146"/>
      <c r="PVI54" s="146"/>
      <c r="PVJ54" s="146"/>
      <c r="PVK54" s="146"/>
      <c r="PVL54" s="146"/>
      <c r="PVM54" s="146"/>
      <c r="PVN54" s="146"/>
      <c r="PVO54" s="146"/>
      <c r="PVP54" s="146"/>
      <c r="PVQ54" s="146"/>
      <c r="PVR54" s="146"/>
      <c r="PVS54" s="146"/>
      <c r="PVT54" s="146"/>
      <c r="PVU54" s="146"/>
      <c r="PVV54" s="146"/>
      <c r="PVW54" s="146"/>
      <c r="PVX54" s="146"/>
      <c r="PVY54" s="146"/>
      <c r="PVZ54" s="146"/>
      <c r="PWA54" s="146"/>
      <c r="PWB54" s="146"/>
      <c r="PWC54" s="146"/>
      <c r="PWD54" s="146"/>
      <c r="PWE54" s="146"/>
      <c r="PWF54" s="146"/>
      <c r="PWG54" s="146"/>
      <c r="PWH54" s="146"/>
      <c r="PWI54" s="146"/>
      <c r="PWJ54" s="146"/>
      <c r="PWK54" s="146"/>
      <c r="PWL54" s="146"/>
      <c r="PWM54" s="146"/>
      <c r="PWN54" s="146"/>
      <c r="PWO54" s="146"/>
      <c r="PWP54" s="146"/>
      <c r="PWQ54" s="146"/>
      <c r="PWR54" s="146"/>
      <c r="PWS54" s="146"/>
      <c r="PWT54" s="146"/>
      <c r="PWU54" s="146"/>
      <c r="PWV54" s="146"/>
      <c r="PWW54" s="146"/>
      <c r="PWX54" s="146"/>
      <c r="PWY54" s="146"/>
      <c r="PWZ54" s="146"/>
      <c r="PXA54" s="146"/>
      <c r="PXB54" s="146"/>
      <c r="PXC54" s="146"/>
      <c r="PXD54" s="146"/>
      <c r="PXE54" s="146"/>
      <c r="PXF54" s="146"/>
      <c r="PXG54" s="146"/>
      <c r="PXH54" s="146"/>
      <c r="PXI54" s="146"/>
      <c r="PXJ54" s="146"/>
      <c r="PXK54" s="146"/>
      <c r="PXL54" s="146"/>
      <c r="PXM54" s="146"/>
      <c r="PXN54" s="146"/>
      <c r="PXO54" s="146"/>
      <c r="PXP54" s="146"/>
      <c r="PXQ54" s="146"/>
      <c r="PXR54" s="146"/>
      <c r="PXS54" s="146"/>
      <c r="PXT54" s="146"/>
      <c r="PXU54" s="146"/>
      <c r="PXV54" s="146"/>
      <c r="PXW54" s="146"/>
      <c r="PXX54" s="146"/>
      <c r="PXY54" s="146"/>
      <c r="PXZ54" s="146"/>
      <c r="PYA54" s="146"/>
      <c r="PYB54" s="146"/>
      <c r="PYC54" s="146"/>
      <c r="PYD54" s="146"/>
      <c r="PYE54" s="146"/>
      <c r="PYF54" s="146"/>
      <c r="PYG54" s="146"/>
      <c r="PYH54" s="146"/>
      <c r="PYI54" s="146"/>
      <c r="PYJ54" s="146"/>
      <c r="PYK54" s="146"/>
      <c r="PYL54" s="146"/>
      <c r="PYM54" s="146"/>
      <c r="PYN54" s="146"/>
      <c r="PYO54" s="146"/>
      <c r="PYP54" s="146"/>
      <c r="PYQ54" s="146"/>
      <c r="PYR54" s="146"/>
      <c r="PYS54" s="146"/>
      <c r="PYT54" s="146"/>
      <c r="PYU54" s="146"/>
      <c r="PYV54" s="146"/>
      <c r="PYW54" s="146"/>
      <c r="PYX54" s="146"/>
      <c r="PYY54" s="146"/>
      <c r="PYZ54" s="146"/>
      <c r="PZA54" s="146"/>
      <c r="PZB54" s="146"/>
      <c r="PZC54" s="146"/>
      <c r="PZD54" s="146"/>
      <c r="PZE54" s="146"/>
      <c r="PZF54" s="146"/>
      <c r="PZG54" s="146"/>
      <c r="PZH54" s="146"/>
      <c r="PZI54" s="146"/>
      <c r="PZJ54" s="146"/>
      <c r="PZK54" s="146"/>
      <c r="PZL54" s="146"/>
      <c r="PZM54" s="146"/>
      <c r="PZN54" s="146"/>
      <c r="PZO54" s="146"/>
      <c r="PZP54" s="146"/>
      <c r="PZQ54" s="146"/>
      <c r="PZR54" s="146"/>
      <c r="PZS54" s="146"/>
      <c r="PZT54" s="146"/>
      <c r="PZU54" s="146"/>
      <c r="PZV54" s="146"/>
      <c r="PZW54" s="146"/>
      <c r="PZX54" s="146"/>
      <c r="PZY54" s="146"/>
      <c r="PZZ54" s="146"/>
      <c r="QAA54" s="146"/>
      <c r="QAB54" s="146"/>
      <c r="QAC54" s="146"/>
      <c r="QAD54" s="146"/>
      <c r="QAE54" s="146"/>
      <c r="QAF54" s="146"/>
      <c r="QAG54" s="146"/>
      <c r="QAH54" s="146"/>
      <c r="QAI54" s="146"/>
      <c r="QAJ54" s="146"/>
      <c r="QAK54" s="146"/>
      <c r="QAL54" s="146"/>
      <c r="QAM54" s="146"/>
      <c r="QAN54" s="146"/>
      <c r="QAO54" s="146"/>
      <c r="QAP54" s="146"/>
      <c r="QAQ54" s="146"/>
      <c r="QAR54" s="146"/>
      <c r="QAS54" s="146"/>
      <c r="QAT54" s="146"/>
      <c r="QAU54" s="146"/>
      <c r="QAV54" s="146"/>
      <c r="QAW54" s="146"/>
      <c r="QAX54" s="146"/>
      <c r="QAY54" s="146"/>
      <c r="QAZ54" s="146"/>
      <c r="QBA54" s="146"/>
      <c r="QBB54" s="146"/>
      <c r="QBC54" s="146"/>
      <c r="QBD54" s="146"/>
      <c r="QBE54" s="146"/>
      <c r="QBF54" s="146"/>
      <c r="QBG54" s="146"/>
      <c r="QBH54" s="146"/>
      <c r="QBI54" s="146"/>
      <c r="QBJ54" s="146"/>
      <c r="QBK54" s="146"/>
      <c r="QBL54" s="146"/>
      <c r="QBM54" s="146"/>
      <c r="QBN54" s="146"/>
      <c r="QBO54" s="146"/>
      <c r="QBP54" s="146"/>
      <c r="QBQ54" s="146"/>
      <c r="QBR54" s="146"/>
      <c r="QBS54" s="146"/>
      <c r="QBT54" s="146"/>
      <c r="QBU54" s="146"/>
      <c r="QBV54" s="146"/>
      <c r="QBW54" s="146"/>
      <c r="QBX54" s="146"/>
      <c r="QBY54" s="146"/>
      <c r="QBZ54" s="146"/>
      <c r="QCA54" s="146"/>
      <c r="QCB54" s="146"/>
      <c r="QCC54" s="146"/>
      <c r="QCD54" s="146"/>
      <c r="QCE54" s="146"/>
      <c r="QCF54" s="146"/>
      <c r="QCG54" s="146"/>
      <c r="QCH54" s="146"/>
      <c r="QCI54" s="146"/>
      <c r="QCJ54" s="146"/>
      <c r="QCK54" s="146"/>
      <c r="QCL54" s="146"/>
      <c r="QCM54" s="146"/>
      <c r="QCN54" s="146"/>
      <c r="QCO54" s="146"/>
      <c r="QCP54" s="146"/>
      <c r="QCQ54" s="146"/>
      <c r="QCR54" s="146"/>
      <c r="QCS54" s="146"/>
      <c r="QCT54" s="146"/>
      <c r="QCU54" s="146"/>
      <c r="QCV54" s="146"/>
      <c r="QCW54" s="146"/>
      <c r="QCX54" s="146"/>
      <c r="QCY54" s="146"/>
      <c r="QCZ54" s="146"/>
      <c r="QDA54" s="146"/>
      <c r="QDB54" s="146"/>
      <c r="QDC54" s="146"/>
      <c r="QDD54" s="146"/>
      <c r="QDE54" s="146"/>
      <c r="QDF54" s="146"/>
      <c r="QDG54" s="146"/>
      <c r="QDH54" s="146"/>
      <c r="QDI54" s="146"/>
      <c r="QDJ54" s="146"/>
      <c r="QDK54" s="146"/>
      <c r="QDL54" s="146"/>
      <c r="QDM54" s="146"/>
      <c r="QDN54" s="146"/>
      <c r="QDO54" s="146"/>
      <c r="QDP54" s="146"/>
      <c r="QDQ54" s="146"/>
      <c r="QDR54" s="146"/>
      <c r="QDS54" s="146"/>
      <c r="QDT54" s="146"/>
      <c r="QDU54" s="146"/>
      <c r="QDV54" s="146"/>
      <c r="QDW54" s="146"/>
      <c r="QDX54" s="146"/>
      <c r="QDY54" s="146"/>
      <c r="QDZ54" s="146"/>
      <c r="QEA54" s="146"/>
      <c r="QEB54" s="146"/>
      <c r="QEC54" s="146"/>
      <c r="QED54" s="146"/>
      <c r="QEE54" s="146"/>
      <c r="QEF54" s="146"/>
      <c r="QEG54" s="146"/>
      <c r="QEH54" s="146"/>
      <c r="QEI54" s="146"/>
      <c r="QEJ54" s="146"/>
      <c r="QEK54" s="146"/>
      <c r="QEL54" s="146"/>
      <c r="QEM54" s="146"/>
      <c r="QEN54" s="146"/>
      <c r="QEO54" s="146"/>
      <c r="QEP54" s="146"/>
      <c r="QEQ54" s="146"/>
      <c r="QER54" s="146"/>
      <c r="QES54" s="146"/>
      <c r="QET54" s="146"/>
      <c r="QEU54" s="146"/>
      <c r="QEV54" s="146"/>
      <c r="QEW54" s="146"/>
      <c r="QEX54" s="146"/>
      <c r="QEY54" s="146"/>
      <c r="QEZ54" s="146"/>
      <c r="QFA54" s="146"/>
      <c r="QFB54" s="146"/>
      <c r="QFC54" s="146"/>
      <c r="QFD54" s="146"/>
      <c r="QFE54" s="146"/>
      <c r="QFF54" s="146"/>
      <c r="QFG54" s="146"/>
      <c r="QFH54" s="146"/>
      <c r="QFI54" s="146"/>
      <c r="QFJ54" s="146"/>
      <c r="QFK54" s="146"/>
      <c r="QFL54" s="146"/>
      <c r="QFM54" s="146"/>
      <c r="QFN54" s="146"/>
      <c r="QFO54" s="146"/>
      <c r="QFP54" s="146"/>
      <c r="QFQ54" s="146"/>
      <c r="QFR54" s="146"/>
      <c r="QFS54" s="146"/>
      <c r="QFT54" s="146"/>
      <c r="QFU54" s="146"/>
      <c r="QFV54" s="146"/>
      <c r="QFW54" s="146"/>
      <c r="QFX54" s="146"/>
      <c r="QFY54" s="146"/>
      <c r="QFZ54" s="146"/>
      <c r="QGA54" s="146"/>
      <c r="QGB54" s="146"/>
      <c r="QGC54" s="146"/>
      <c r="QGD54" s="146"/>
      <c r="QGE54" s="146"/>
      <c r="QGF54" s="146"/>
      <c r="QGG54" s="146"/>
      <c r="QGH54" s="146"/>
      <c r="QGI54" s="146"/>
      <c r="QGJ54" s="146"/>
      <c r="QGK54" s="146"/>
      <c r="QGL54" s="146"/>
      <c r="QGM54" s="146"/>
      <c r="QGN54" s="146"/>
      <c r="QGO54" s="146"/>
      <c r="QGP54" s="146"/>
      <c r="QGQ54" s="146"/>
      <c r="QGR54" s="146"/>
      <c r="QGS54" s="146"/>
      <c r="QGT54" s="146"/>
      <c r="QGU54" s="146"/>
      <c r="QGV54" s="146"/>
      <c r="QGW54" s="146"/>
      <c r="QGX54" s="146"/>
      <c r="QGY54" s="146"/>
      <c r="QGZ54" s="146"/>
      <c r="QHA54" s="146"/>
      <c r="QHB54" s="146"/>
      <c r="QHC54" s="146"/>
      <c r="QHD54" s="146"/>
      <c r="QHE54" s="146"/>
      <c r="QHF54" s="146"/>
      <c r="QHG54" s="146"/>
      <c r="QHH54" s="146"/>
      <c r="QHI54" s="146"/>
      <c r="QHJ54" s="146"/>
      <c r="QHK54" s="146"/>
      <c r="QHL54" s="146"/>
      <c r="QHM54" s="146"/>
      <c r="QHN54" s="146"/>
      <c r="QHO54" s="146"/>
      <c r="QHP54" s="146"/>
      <c r="QHQ54" s="146"/>
      <c r="QHR54" s="146"/>
      <c r="QHS54" s="146"/>
      <c r="QHT54" s="146"/>
      <c r="QHU54" s="146"/>
      <c r="QHV54" s="146"/>
      <c r="QHW54" s="146"/>
      <c r="QHX54" s="146"/>
      <c r="QHY54" s="146"/>
      <c r="QHZ54" s="146"/>
      <c r="QIA54" s="146"/>
      <c r="QIB54" s="146"/>
      <c r="QIC54" s="146"/>
      <c r="QID54" s="146"/>
      <c r="QIE54" s="146"/>
      <c r="QIF54" s="146"/>
      <c r="QIG54" s="146"/>
      <c r="QIH54" s="146"/>
      <c r="QII54" s="146"/>
      <c r="QIJ54" s="146"/>
      <c r="QIK54" s="146"/>
      <c r="QIL54" s="146"/>
      <c r="QIM54" s="146"/>
      <c r="QIN54" s="146"/>
      <c r="QIO54" s="146"/>
      <c r="QIP54" s="146"/>
      <c r="QIQ54" s="146"/>
      <c r="QIR54" s="146"/>
      <c r="QIS54" s="146"/>
      <c r="QIT54" s="146"/>
      <c r="QIU54" s="146"/>
      <c r="QIV54" s="146"/>
      <c r="QIW54" s="146"/>
      <c r="QIX54" s="146"/>
      <c r="QIY54" s="146"/>
      <c r="QIZ54" s="146"/>
      <c r="QJA54" s="146"/>
      <c r="QJB54" s="146"/>
      <c r="QJC54" s="146"/>
      <c r="QJD54" s="146"/>
      <c r="QJE54" s="146"/>
      <c r="QJF54" s="146"/>
      <c r="QJG54" s="146"/>
      <c r="QJH54" s="146"/>
      <c r="QJI54" s="146"/>
      <c r="QJJ54" s="146"/>
      <c r="QJK54" s="146"/>
      <c r="QJL54" s="146"/>
      <c r="QJM54" s="146"/>
      <c r="QJN54" s="146"/>
      <c r="QJO54" s="146"/>
      <c r="QJP54" s="146"/>
      <c r="QJQ54" s="146"/>
      <c r="QJR54" s="146"/>
      <c r="QJS54" s="146"/>
      <c r="QJT54" s="146"/>
      <c r="QJU54" s="146"/>
      <c r="QJV54" s="146"/>
      <c r="QJW54" s="146"/>
      <c r="QJX54" s="146"/>
      <c r="QJY54" s="146"/>
      <c r="QJZ54" s="146"/>
      <c r="QKA54" s="146"/>
      <c r="QKB54" s="146"/>
      <c r="QKC54" s="146"/>
      <c r="QKD54" s="146"/>
      <c r="QKE54" s="146"/>
      <c r="QKF54" s="146"/>
      <c r="QKG54" s="146"/>
      <c r="QKH54" s="146"/>
      <c r="QKI54" s="146"/>
      <c r="QKJ54" s="146"/>
      <c r="QKK54" s="146"/>
      <c r="QKL54" s="146"/>
      <c r="QKM54" s="146"/>
      <c r="QKN54" s="146"/>
      <c r="QKO54" s="146"/>
      <c r="QKP54" s="146"/>
      <c r="QKQ54" s="146"/>
      <c r="QKR54" s="146"/>
      <c r="QKS54" s="146"/>
      <c r="QKT54" s="146"/>
      <c r="QKU54" s="146"/>
      <c r="QKV54" s="146"/>
      <c r="QKW54" s="146"/>
      <c r="QKX54" s="146"/>
      <c r="QKY54" s="146"/>
      <c r="QKZ54" s="146"/>
      <c r="QLA54" s="146"/>
      <c r="QLB54" s="146"/>
      <c r="QLC54" s="146"/>
      <c r="QLD54" s="146"/>
      <c r="QLE54" s="146"/>
      <c r="QLF54" s="146"/>
      <c r="QLG54" s="146"/>
      <c r="QLH54" s="146"/>
      <c r="QLI54" s="146"/>
      <c r="QLJ54" s="146"/>
      <c r="QLK54" s="146"/>
      <c r="QLL54" s="146"/>
      <c r="QLM54" s="146"/>
      <c r="QLN54" s="146"/>
      <c r="QLO54" s="146"/>
      <c r="QLP54" s="146"/>
      <c r="QLQ54" s="146"/>
      <c r="QLR54" s="146"/>
      <c r="QLS54" s="146"/>
      <c r="QLT54" s="146"/>
      <c r="QLU54" s="146"/>
      <c r="QLV54" s="146"/>
      <c r="QLW54" s="146"/>
      <c r="QLX54" s="146"/>
      <c r="QLY54" s="146"/>
      <c r="QLZ54" s="146"/>
      <c r="QMA54" s="146"/>
      <c r="QMB54" s="146"/>
      <c r="QMC54" s="146"/>
      <c r="QMD54" s="146"/>
      <c r="QME54" s="146"/>
      <c r="QMF54" s="146"/>
      <c r="QMG54" s="146"/>
      <c r="QMH54" s="146"/>
      <c r="QMI54" s="146"/>
      <c r="QMJ54" s="146"/>
      <c r="QMK54" s="146"/>
      <c r="QML54" s="146"/>
      <c r="QMM54" s="146"/>
      <c r="QMN54" s="146"/>
      <c r="QMO54" s="146"/>
      <c r="QMP54" s="146"/>
      <c r="QMQ54" s="146"/>
      <c r="QMR54" s="146"/>
      <c r="QMS54" s="146"/>
      <c r="QMT54" s="146"/>
      <c r="QMU54" s="146"/>
      <c r="QMV54" s="146"/>
      <c r="QMW54" s="146"/>
      <c r="QMX54" s="146"/>
      <c r="QMY54" s="146"/>
      <c r="QMZ54" s="146"/>
      <c r="QNA54" s="146"/>
      <c r="QNB54" s="146"/>
      <c r="QNC54" s="146"/>
      <c r="QND54" s="146"/>
      <c r="QNE54" s="146"/>
      <c r="QNF54" s="146"/>
      <c r="QNG54" s="146"/>
      <c r="QNH54" s="146"/>
      <c r="QNI54" s="146"/>
      <c r="QNJ54" s="146"/>
      <c r="QNK54" s="146"/>
      <c r="QNL54" s="146"/>
      <c r="QNM54" s="146"/>
      <c r="QNN54" s="146"/>
      <c r="QNO54" s="146"/>
      <c r="QNP54" s="146"/>
      <c r="QNQ54" s="146"/>
      <c r="QNR54" s="146"/>
      <c r="QNS54" s="146"/>
      <c r="QNT54" s="146"/>
      <c r="QNU54" s="146"/>
      <c r="QNV54" s="146"/>
      <c r="QNW54" s="146"/>
      <c r="QNX54" s="146"/>
      <c r="QNY54" s="146"/>
      <c r="QNZ54" s="146"/>
      <c r="QOA54" s="146"/>
      <c r="QOB54" s="146"/>
      <c r="QOC54" s="146"/>
      <c r="QOD54" s="146"/>
      <c r="QOE54" s="146"/>
      <c r="QOF54" s="146"/>
      <c r="QOG54" s="146"/>
      <c r="QOH54" s="146"/>
      <c r="QOI54" s="146"/>
      <c r="QOJ54" s="146"/>
      <c r="QOK54" s="146"/>
      <c r="QOL54" s="146"/>
      <c r="QOM54" s="146"/>
      <c r="QON54" s="146"/>
      <c r="QOO54" s="146"/>
      <c r="QOP54" s="146"/>
      <c r="QOQ54" s="146"/>
      <c r="QOR54" s="146"/>
      <c r="QOS54" s="146"/>
      <c r="QOT54" s="146"/>
      <c r="QOU54" s="146"/>
      <c r="QOV54" s="146"/>
      <c r="QOW54" s="146"/>
      <c r="QOX54" s="146"/>
      <c r="QOY54" s="146"/>
      <c r="QOZ54" s="146"/>
      <c r="QPA54" s="146"/>
      <c r="QPB54" s="146"/>
      <c r="QPC54" s="146"/>
      <c r="QPD54" s="146"/>
      <c r="QPE54" s="146"/>
      <c r="QPF54" s="146"/>
      <c r="QPG54" s="146"/>
      <c r="QPH54" s="146"/>
      <c r="QPI54" s="146"/>
      <c r="QPJ54" s="146"/>
      <c r="QPK54" s="146"/>
      <c r="QPL54" s="146"/>
      <c r="QPM54" s="146"/>
      <c r="QPN54" s="146"/>
      <c r="QPO54" s="146"/>
      <c r="QPP54" s="146"/>
      <c r="QPQ54" s="146"/>
      <c r="QPR54" s="146"/>
      <c r="QPS54" s="146"/>
      <c r="QPT54" s="146"/>
      <c r="QPU54" s="146"/>
      <c r="QPV54" s="146"/>
      <c r="QPW54" s="146"/>
      <c r="QPX54" s="146"/>
      <c r="QPY54" s="146"/>
      <c r="QPZ54" s="146"/>
      <c r="QQA54" s="146"/>
      <c r="QQB54" s="146"/>
      <c r="QQC54" s="146"/>
      <c r="QQD54" s="146"/>
      <c r="QQE54" s="146"/>
      <c r="QQF54" s="146"/>
      <c r="QQG54" s="146"/>
      <c r="QQH54" s="146"/>
      <c r="QQI54" s="146"/>
      <c r="QQJ54" s="146"/>
      <c r="QQK54" s="146"/>
      <c r="QQL54" s="146"/>
      <c r="QQM54" s="146"/>
      <c r="QQN54" s="146"/>
      <c r="QQO54" s="146"/>
      <c r="QQP54" s="146"/>
      <c r="QQQ54" s="146"/>
      <c r="QQR54" s="146"/>
      <c r="QQS54" s="146"/>
      <c r="QQT54" s="146"/>
      <c r="QQU54" s="146"/>
      <c r="QQV54" s="146"/>
      <c r="QQW54" s="146"/>
      <c r="QQX54" s="146"/>
      <c r="QQY54" s="146"/>
      <c r="QQZ54" s="146"/>
      <c r="QRA54" s="146"/>
      <c r="QRB54" s="146"/>
      <c r="QRC54" s="146"/>
      <c r="QRD54" s="146"/>
      <c r="QRE54" s="146"/>
      <c r="QRF54" s="146"/>
      <c r="QRG54" s="146"/>
      <c r="QRH54" s="146"/>
      <c r="QRI54" s="146"/>
      <c r="QRJ54" s="146"/>
      <c r="QRK54" s="146"/>
      <c r="QRL54" s="146"/>
      <c r="QRM54" s="146"/>
      <c r="QRN54" s="146"/>
      <c r="QRO54" s="146"/>
      <c r="QRP54" s="146"/>
      <c r="QRQ54" s="146"/>
      <c r="QRR54" s="146"/>
      <c r="QRS54" s="146"/>
      <c r="QRT54" s="146"/>
      <c r="QRU54" s="146"/>
      <c r="QRV54" s="146"/>
      <c r="QRW54" s="146"/>
      <c r="QRX54" s="146"/>
      <c r="QRY54" s="146"/>
      <c r="QRZ54" s="146"/>
      <c r="QSA54" s="146"/>
      <c r="QSB54" s="146"/>
      <c r="QSC54" s="146"/>
      <c r="QSD54" s="146"/>
      <c r="QSE54" s="146"/>
      <c r="QSF54" s="146"/>
      <c r="QSG54" s="146"/>
      <c r="QSH54" s="146"/>
      <c r="QSI54" s="146"/>
      <c r="QSJ54" s="146"/>
      <c r="QSK54" s="146"/>
      <c r="QSL54" s="146"/>
      <c r="QSM54" s="146"/>
      <c r="QSN54" s="146"/>
      <c r="QSO54" s="146"/>
      <c r="QSP54" s="146"/>
      <c r="QSQ54" s="146"/>
      <c r="QSR54" s="146"/>
      <c r="QSS54" s="146"/>
      <c r="QST54" s="146"/>
      <c r="QSU54" s="146"/>
      <c r="QSV54" s="146"/>
      <c r="QSW54" s="146"/>
      <c r="QSX54" s="146"/>
      <c r="QSY54" s="146"/>
      <c r="QSZ54" s="146"/>
      <c r="QTA54" s="146"/>
      <c r="QTB54" s="146"/>
      <c r="QTC54" s="146"/>
      <c r="QTD54" s="146"/>
      <c r="QTE54" s="146"/>
      <c r="QTF54" s="146"/>
      <c r="QTG54" s="146"/>
      <c r="QTH54" s="146"/>
      <c r="QTI54" s="146"/>
      <c r="QTJ54" s="146"/>
      <c r="QTK54" s="146"/>
      <c r="QTL54" s="146"/>
      <c r="QTM54" s="146"/>
      <c r="QTN54" s="146"/>
      <c r="QTO54" s="146"/>
      <c r="QTP54" s="146"/>
      <c r="QTQ54" s="146"/>
      <c r="QTR54" s="146"/>
      <c r="QTS54" s="146"/>
      <c r="QTT54" s="146"/>
      <c r="QTU54" s="146"/>
      <c r="QTV54" s="146"/>
      <c r="QTW54" s="146"/>
      <c r="QTX54" s="146"/>
      <c r="QTY54" s="146"/>
      <c r="QTZ54" s="146"/>
      <c r="QUA54" s="146"/>
      <c r="QUB54" s="146"/>
      <c r="QUC54" s="146"/>
      <c r="QUD54" s="146"/>
      <c r="QUE54" s="146"/>
      <c r="QUF54" s="146"/>
      <c r="QUG54" s="146"/>
      <c r="QUH54" s="146"/>
      <c r="QUI54" s="146"/>
      <c r="QUJ54" s="146"/>
      <c r="QUK54" s="146"/>
      <c r="QUL54" s="146"/>
      <c r="QUM54" s="146"/>
      <c r="QUN54" s="146"/>
      <c r="QUO54" s="146"/>
      <c r="QUP54" s="146"/>
      <c r="QUQ54" s="146"/>
      <c r="QUR54" s="146"/>
      <c r="QUS54" s="146"/>
      <c r="QUT54" s="146"/>
      <c r="QUU54" s="146"/>
      <c r="QUV54" s="146"/>
      <c r="QUW54" s="146"/>
      <c r="QUX54" s="146"/>
      <c r="QUY54" s="146"/>
      <c r="QUZ54" s="146"/>
      <c r="QVA54" s="146"/>
      <c r="QVB54" s="146"/>
      <c r="QVC54" s="146"/>
      <c r="QVD54" s="146"/>
      <c r="QVE54" s="146"/>
      <c r="QVF54" s="146"/>
      <c r="QVG54" s="146"/>
      <c r="QVH54" s="146"/>
      <c r="QVI54" s="146"/>
      <c r="QVJ54" s="146"/>
      <c r="QVK54" s="146"/>
      <c r="QVL54" s="146"/>
      <c r="QVM54" s="146"/>
      <c r="QVN54" s="146"/>
      <c r="QVO54" s="146"/>
      <c r="QVP54" s="146"/>
      <c r="QVQ54" s="146"/>
      <c r="QVR54" s="146"/>
      <c r="QVS54" s="146"/>
      <c r="QVT54" s="146"/>
      <c r="QVU54" s="146"/>
      <c r="QVV54" s="146"/>
      <c r="QVW54" s="146"/>
      <c r="QVX54" s="146"/>
      <c r="QVY54" s="146"/>
      <c r="QVZ54" s="146"/>
      <c r="QWA54" s="146"/>
      <c r="QWB54" s="146"/>
      <c r="QWC54" s="146"/>
      <c r="QWD54" s="146"/>
      <c r="QWE54" s="146"/>
      <c r="QWF54" s="146"/>
      <c r="QWG54" s="146"/>
      <c r="QWH54" s="146"/>
      <c r="QWI54" s="146"/>
      <c r="QWJ54" s="146"/>
      <c r="QWK54" s="146"/>
      <c r="QWL54" s="146"/>
      <c r="QWM54" s="146"/>
      <c r="QWN54" s="146"/>
      <c r="QWO54" s="146"/>
      <c r="QWP54" s="146"/>
      <c r="QWQ54" s="146"/>
      <c r="QWR54" s="146"/>
      <c r="QWS54" s="146"/>
      <c r="QWT54" s="146"/>
      <c r="QWU54" s="146"/>
      <c r="QWV54" s="146"/>
      <c r="QWW54" s="146"/>
      <c r="QWX54" s="146"/>
      <c r="QWY54" s="146"/>
      <c r="QWZ54" s="146"/>
      <c r="QXA54" s="146"/>
      <c r="QXB54" s="146"/>
      <c r="QXC54" s="146"/>
      <c r="QXD54" s="146"/>
      <c r="QXE54" s="146"/>
      <c r="QXF54" s="146"/>
      <c r="QXG54" s="146"/>
      <c r="QXH54" s="146"/>
      <c r="QXI54" s="146"/>
      <c r="QXJ54" s="146"/>
      <c r="QXK54" s="146"/>
      <c r="QXL54" s="146"/>
      <c r="QXM54" s="146"/>
      <c r="QXN54" s="146"/>
      <c r="QXO54" s="146"/>
      <c r="QXP54" s="146"/>
      <c r="QXQ54" s="146"/>
      <c r="QXR54" s="146"/>
      <c r="QXS54" s="146"/>
      <c r="QXT54" s="146"/>
      <c r="QXU54" s="146"/>
      <c r="QXV54" s="146"/>
      <c r="QXW54" s="146"/>
      <c r="QXX54" s="146"/>
      <c r="QXY54" s="146"/>
      <c r="QXZ54" s="146"/>
      <c r="QYA54" s="146"/>
      <c r="QYB54" s="146"/>
      <c r="QYC54" s="146"/>
      <c r="QYD54" s="146"/>
      <c r="QYE54" s="146"/>
      <c r="QYF54" s="146"/>
      <c r="QYG54" s="146"/>
      <c r="QYH54" s="146"/>
      <c r="QYI54" s="146"/>
      <c r="QYJ54" s="146"/>
      <c r="QYK54" s="146"/>
      <c r="QYL54" s="146"/>
      <c r="QYM54" s="146"/>
      <c r="QYN54" s="146"/>
      <c r="QYO54" s="146"/>
      <c r="QYP54" s="146"/>
      <c r="QYQ54" s="146"/>
      <c r="QYR54" s="146"/>
      <c r="QYS54" s="146"/>
      <c r="QYT54" s="146"/>
      <c r="QYU54" s="146"/>
      <c r="QYV54" s="146"/>
      <c r="QYW54" s="146"/>
      <c r="QYX54" s="146"/>
      <c r="QYY54" s="146"/>
      <c r="QYZ54" s="146"/>
      <c r="QZA54" s="146"/>
      <c r="QZB54" s="146"/>
      <c r="QZC54" s="146"/>
      <c r="QZD54" s="146"/>
      <c r="QZE54" s="146"/>
      <c r="QZF54" s="146"/>
      <c r="QZG54" s="146"/>
      <c r="QZH54" s="146"/>
      <c r="QZI54" s="146"/>
      <c r="QZJ54" s="146"/>
      <c r="QZK54" s="146"/>
      <c r="QZL54" s="146"/>
      <c r="QZM54" s="146"/>
      <c r="QZN54" s="146"/>
      <c r="QZO54" s="146"/>
      <c r="QZP54" s="146"/>
      <c r="QZQ54" s="146"/>
      <c r="QZR54" s="146"/>
      <c r="QZS54" s="146"/>
      <c r="QZT54" s="146"/>
      <c r="QZU54" s="146"/>
      <c r="QZV54" s="146"/>
      <c r="QZW54" s="146"/>
      <c r="QZX54" s="146"/>
      <c r="QZY54" s="146"/>
      <c r="QZZ54" s="146"/>
      <c r="RAA54" s="146"/>
      <c r="RAB54" s="146"/>
      <c r="RAC54" s="146"/>
      <c r="RAD54" s="146"/>
      <c r="RAE54" s="146"/>
      <c r="RAF54" s="146"/>
      <c r="RAG54" s="146"/>
      <c r="RAH54" s="146"/>
      <c r="RAI54" s="146"/>
      <c r="RAJ54" s="146"/>
      <c r="RAK54" s="146"/>
      <c r="RAL54" s="146"/>
      <c r="RAM54" s="146"/>
      <c r="RAN54" s="146"/>
      <c r="RAO54" s="146"/>
      <c r="RAP54" s="146"/>
      <c r="RAQ54" s="146"/>
      <c r="RAR54" s="146"/>
      <c r="RAS54" s="146"/>
      <c r="RAT54" s="146"/>
      <c r="RAU54" s="146"/>
      <c r="RAV54" s="146"/>
      <c r="RAW54" s="146"/>
      <c r="RAX54" s="146"/>
      <c r="RAY54" s="146"/>
      <c r="RAZ54" s="146"/>
      <c r="RBA54" s="146"/>
      <c r="RBB54" s="146"/>
      <c r="RBC54" s="146"/>
      <c r="RBD54" s="146"/>
      <c r="RBE54" s="146"/>
      <c r="RBF54" s="146"/>
      <c r="RBG54" s="146"/>
      <c r="RBH54" s="146"/>
      <c r="RBI54" s="146"/>
      <c r="RBJ54" s="146"/>
      <c r="RBK54" s="146"/>
      <c r="RBL54" s="146"/>
      <c r="RBM54" s="146"/>
      <c r="RBN54" s="146"/>
      <c r="RBO54" s="146"/>
      <c r="RBP54" s="146"/>
      <c r="RBQ54" s="146"/>
      <c r="RBR54" s="146"/>
      <c r="RBS54" s="146"/>
      <c r="RBT54" s="146"/>
      <c r="RBU54" s="146"/>
      <c r="RBV54" s="146"/>
      <c r="RBW54" s="146"/>
      <c r="RBX54" s="146"/>
      <c r="RBY54" s="146"/>
      <c r="RBZ54" s="146"/>
      <c r="RCA54" s="146"/>
      <c r="RCB54" s="146"/>
      <c r="RCC54" s="146"/>
      <c r="RCD54" s="146"/>
      <c r="RCE54" s="146"/>
      <c r="RCF54" s="146"/>
      <c r="RCG54" s="146"/>
      <c r="RCH54" s="146"/>
      <c r="RCI54" s="146"/>
      <c r="RCJ54" s="146"/>
      <c r="RCK54" s="146"/>
      <c r="RCL54" s="146"/>
      <c r="RCM54" s="146"/>
      <c r="RCN54" s="146"/>
      <c r="RCO54" s="146"/>
      <c r="RCP54" s="146"/>
      <c r="RCQ54" s="146"/>
      <c r="RCR54" s="146"/>
      <c r="RCS54" s="146"/>
      <c r="RCT54" s="146"/>
      <c r="RCU54" s="146"/>
      <c r="RCV54" s="146"/>
      <c r="RCW54" s="146"/>
      <c r="RCX54" s="146"/>
      <c r="RCY54" s="146"/>
      <c r="RCZ54" s="146"/>
      <c r="RDA54" s="146"/>
      <c r="RDB54" s="146"/>
      <c r="RDC54" s="146"/>
      <c r="RDD54" s="146"/>
      <c r="RDE54" s="146"/>
      <c r="RDF54" s="146"/>
      <c r="RDG54" s="146"/>
      <c r="RDH54" s="146"/>
      <c r="RDI54" s="146"/>
      <c r="RDJ54" s="146"/>
      <c r="RDK54" s="146"/>
      <c r="RDL54" s="146"/>
      <c r="RDM54" s="146"/>
      <c r="RDN54" s="146"/>
      <c r="RDO54" s="146"/>
      <c r="RDP54" s="146"/>
      <c r="RDQ54" s="146"/>
      <c r="RDR54" s="146"/>
      <c r="RDS54" s="146"/>
      <c r="RDT54" s="146"/>
      <c r="RDU54" s="146"/>
      <c r="RDV54" s="146"/>
      <c r="RDW54" s="146"/>
      <c r="RDX54" s="146"/>
      <c r="RDY54" s="146"/>
      <c r="RDZ54" s="146"/>
      <c r="REA54" s="146"/>
      <c r="REB54" s="146"/>
      <c r="REC54" s="146"/>
      <c r="RED54" s="146"/>
      <c r="REE54" s="146"/>
      <c r="REF54" s="146"/>
      <c r="REG54" s="146"/>
      <c r="REH54" s="146"/>
      <c r="REI54" s="146"/>
      <c r="REJ54" s="146"/>
      <c r="REK54" s="146"/>
      <c r="REL54" s="146"/>
      <c r="REM54" s="146"/>
      <c r="REN54" s="146"/>
      <c r="REO54" s="146"/>
      <c r="REP54" s="146"/>
      <c r="REQ54" s="146"/>
      <c r="RER54" s="146"/>
      <c r="RES54" s="146"/>
      <c r="RET54" s="146"/>
      <c r="REU54" s="146"/>
      <c r="REV54" s="146"/>
      <c r="REW54" s="146"/>
      <c r="REX54" s="146"/>
      <c r="REY54" s="146"/>
      <c r="REZ54" s="146"/>
      <c r="RFA54" s="146"/>
      <c r="RFB54" s="146"/>
      <c r="RFC54" s="146"/>
      <c r="RFD54" s="146"/>
      <c r="RFE54" s="146"/>
      <c r="RFF54" s="146"/>
      <c r="RFG54" s="146"/>
      <c r="RFH54" s="146"/>
      <c r="RFI54" s="146"/>
      <c r="RFJ54" s="146"/>
      <c r="RFK54" s="146"/>
      <c r="RFL54" s="146"/>
      <c r="RFM54" s="146"/>
      <c r="RFN54" s="146"/>
      <c r="RFO54" s="146"/>
      <c r="RFP54" s="146"/>
      <c r="RFQ54" s="146"/>
      <c r="RFR54" s="146"/>
      <c r="RFS54" s="146"/>
      <c r="RFT54" s="146"/>
      <c r="RFU54" s="146"/>
      <c r="RFV54" s="146"/>
      <c r="RFW54" s="146"/>
      <c r="RFX54" s="146"/>
      <c r="RFY54" s="146"/>
      <c r="RFZ54" s="146"/>
      <c r="RGA54" s="146"/>
      <c r="RGB54" s="146"/>
      <c r="RGC54" s="146"/>
      <c r="RGD54" s="146"/>
      <c r="RGE54" s="146"/>
      <c r="RGF54" s="146"/>
      <c r="RGG54" s="146"/>
      <c r="RGH54" s="146"/>
      <c r="RGI54" s="146"/>
      <c r="RGJ54" s="146"/>
      <c r="RGK54" s="146"/>
      <c r="RGL54" s="146"/>
      <c r="RGM54" s="146"/>
      <c r="RGN54" s="146"/>
      <c r="RGO54" s="146"/>
      <c r="RGP54" s="146"/>
      <c r="RGQ54" s="146"/>
      <c r="RGR54" s="146"/>
      <c r="RGS54" s="146"/>
      <c r="RGT54" s="146"/>
      <c r="RGU54" s="146"/>
      <c r="RGV54" s="146"/>
      <c r="RGW54" s="146"/>
      <c r="RGX54" s="146"/>
      <c r="RGY54" s="146"/>
      <c r="RGZ54" s="146"/>
      <c r="RHA54" s="146"/>
      <c r="RHB54" s="146"/>
      <c r="RHC54" s="146"/>
      <c r="RHD54" s="146"/>
      <c r="RHE54" s="146"/>
      <c r="RHF54" s="146"/>
      <c r="RHG54" s="146"/>
      <c r="RHH54" s="146"/>
      <c r="RHI54" s="146"/>
      <c r="RHJ54" s="146"/>
      <c r="RHK54" s="146"/>
      <c r="RHL54" s="146"/>
      <c r="RHM54" s="146"/>
      <c r="RHN54" s="146"/>
      <c r="RHO54" s="146"/>
      <c r="RHP54" s="146"/>
      <c r="RHQ54" s="146"/>
      <c r="RHR54" s="146"/>
      <c r="RHS54" s="146"/>
      <c r="RHT54" s="146"/>
      <c r="RHU54" s="146"/>
      <c r="RHV54" s="146"/>
      <c r="RHW54" s="146"/>
      <c r="RHX54" s="146"/>
      <c r="RHY54" s="146"/>
      <c r="RHZ54" s="146"/>
      <c r="RIA54" s="146"/>
      <c r="RIB54" s="146"/>
      <c r="RIC54" s="146"/>
      <c r="RID54" s="146"/>
      <c r="RIE54" s="146"/>
      <c r="RIF54" s="146"/>
      <c r="RIG54" s="146"/>
      <c r="RIH54" s="146"/>
      <c r="RII54" s="146"/>
      <c r="RIJ54" s="146"/>
      <c r="RIK54" s="146"/>
      <c r="RIL54" s="146"/>
      <c r="RIM54" s="146"/>
      <c r="RIN54" s="146"/>
      <c r="RIO54" s="146"/>
      <c r="RIP54" s="146"/>
      <c r="RIQ54" s="146"/>
      <c r="RIR54" s="146"/>
      <c r="RIS54" s="146"/>
      <c r="RIT54" s="146"/>
      <c r="RIU54" s="146"/>
      <c r="RIV54" s="146"/>
      <c r="RIW54" s="146"/>
      <c r="RIX54" s="146"/>
      <c r="RIY54" s="146"/>
      <c r="RIZ54" s="146"/>
      <c r="RJA54" s="146"/>
      <c r="RJB54" s="146"/>
      <c r="RJC54" s="146"/>
      <c r="RJD54" s="146"/>
      <c r="RJE54" s="146"/>
      <c r="RJF54" s="146"/>
      <c r="RJG54" s="146"/>
      <c r="RJH54" s="146"/>
      <c r="RJI54" s="146"/>
      <c r="RJJ54" s="146"/>
      <c r="RJK54" s="146"/>
      <c r="RJL54" s="146"/>
      <c r="RJM54" s="146"/>
      <c r="RJN54" s="146"/>
      <c r="RJO54" s="146"/>
      <c r="RJP54" s="146"/>
      <c r="RJQ54" s="146"/>
      <c r="RJR54" s="146"/>
      <c r="RJS54" s="146"/>
      <c r="RJT54" s="146"/>
      <c r="RJU54" s="146"/>
      <c r="RJV54" s="146"/>
      <c r="RJW54" s="146"/>
      <c r="RJX54" s="146"/>
      <c r="RJY54" s="146"/>
      <c r="RJZ54" s="146"/>
      <c r="RKA54" s="146"/>
      <c r="RKB54" s="146"/>
      <c r="RKC54" s="146"/>
      <c r="RKD54" s="146"/>
      <c r="RKE54" s="146"/>
      <c r="RKF54" s="146"/>
      <c r="RKG54" s="146"/>
      <c r="RKH54" s="146"/>
      <c r="RKI54" s="146"/>
      <c r="RKJ54" s="146"/>
      <c r="RKK54" s="146"/>
      <c r="RKL54" s="146"/>
      <c r="RKM54" s="146"/>
      <c r="RKN54" s="146"/>
      <c r="RKO54" s="146"/>
      <c r="RKP54" s="146"/>
      <c r="RKQ54" s="146"/>
      <c r="RKR54" s="146"/>
      <c r="RKS54" s="146"/>
      <c r="RKT54" s="146"/>
      <c r="RKU54" s="146"/>
      <c r="RKV54" s="146"/>
      <c r="RKW54" s="146"/>
      <c r="RKX54" s="146"/>
      <c r="RKY54" s="146"/>
      <c r="RKZ54" s="146"/>
      <c r="RLA54" s="146"/>
      <c r="RLB54" s="146"/>
      <c r="RLC54" s="146"/>
      <c r="RLD54" s="146"/>
      <c r="RLE54" s="146"/>
      <c r="RLF54" s="146"/>
      <c r="RLG54" s="146"/>
      <c r="RLH54" s="146"/>
      <c r="RLI54" s="146"/>
      <c r="RLJ54" s="146"/>
      <c r="RLK54" s="146"/>
      <c r="RLL54" s="146"/>
      <c r="RLM54" s="146"/>
      <c r="RLN54" s="146"/>
      <c r="RLO54" s="146"/>
      <c r="RLP54" s="146"/>
      <c r="RLQ54" s="146"/>
      <c r="RLR54" s="146"/>
      <c r="RLS54" s="146"/>
      <c r="RLT54" s="146"/>
      <c r="RLU54" s="146"/>
      <c r="RLV54" s="146"/>
      <c r="RLW54" s="146"/>
      <c r="RLX54" s="146"/>
      <c r="RLY54" s="146"/>
      <c r="RLZ54" s="146"/>
      <c r="RMA54" s="146"/>
      <c r="RMB54" s="146"/>
      <c r="RMC54" s="146"/>
      <c r="RMD54" s="146"/>
      <c r="RME54" s="146"/>
      <c r="RMF54" s="146"/>
      <c r="RMG54" s="146"/>
      <c r="RMH54" s="146"/>
      <c r="RMI54" s="146"/>
      <c r="RMJ54" s="146"/>
      <c r="RMK54" s="146"/>
      <c r="RML54" s="146"/>
      <c r="RMM54" s="146"/>
      <c r="RMN54" s="146"/>
      <c r="RMO54" s="146"/>
      <c r="RMP54" s="146"/>
      <c r="RMQ54" s="146"/>
      <c r="RMR54" s="146"/>
      <c r="RMS54" s="146"/>
      <c r="RMT54" s="146"/>
      <c r="RMU54" s="146"/>
      <c r="RMV54" s="146"/>
      <c r="RMW54" s="146"/>
      <c r="RMX54" s="146"/>
      <c r="RMY54" s="146"/>
      <c r="RMZ54" s="146"/>
      <c r="RNA54" s="146"/>
      <c r="RNB54" s="146"/>
      <c r="RNC54" s="146"/>
      <c r="RND54" s="146"/>
      <c r="RNE54" s="146"/>
      <c r="RNF54" s="146"/>
      <c r="RNG54" s="146"/>
      <c r="RNH54" s="146"/>
      <c r="RNI54" s="146"/>
      <c r="RNJ54" s="146"/>
      <c r="RNK54" s="146"/>
      <c r="RNL54" s="146"/>
      <c r="RNM54" s="146"/>
      <c r="RNN54" s="146"/>
      <c r="RNO54" s="146"/>
      <c r="RNP54" s="146"/>
      <c r="RNQ54" s="146"/>
      <c r="RNR54" s="146"/>
      <c r="RNS54" s="146"/>
      <c r="RNT54" s="146"/>
      <c r="RNU54" s="146"/>
      <c r="RNV54" s="146"/>
      <c r="RNW54" s="146"/>
      <c r="RNX54" s="146"/>
      <c r="RNY54" s="146"/>
      <c r="RNZ54" s="146"/>
      <c r="ROA54" s="146"/>
      <c r="ROB54" s="146"/>
      <c r="ROC54" s="146"/>
      <c r="ROD54" s="146"/>
      <c r="ROE54" s="146"/>
      <c r="ROF54" s="146"/>
      <c r="ROG54" s="146"/>
      <c r="ROH54" s="146"/>
      <c r="ROI54" s="146"/>
      <c r="ROJ54" s="146"/>
      <c r="ROK54" s="146"/>
      <c r="ROL54" s="146"/>
      <c r="ROM54" s="146"/>
      <c r="RON54" s="146"/>
      <c r="ROO54" s="146"/>
      <c r="ROP54" s="146"/>
      <c r="ROQ54" s="146"/>
      <c r="ROR54" s="146"/>
      <c r="ROS54" s="146"/>
      <c r="ROT54" s="146"/>
      <c r="ROU54" s="146"/>
      <c r="ROV54" s="146"/>
      <c r="ROW54" s="146"/>
      <c r="ROX54" s="146"/>
      <c r="ROY54" s="146"/>
      <c r="ROZ54" s="146"/>
      <c r="RPA54" s="146"/>
      <c r="RPB54" s="146"/>
      <c r="RPC54" s="146"/>
      <c r="RPD54" s="146"/>
      <c r="RPE54" s="146"/>
      <c r="RPF54" s="146"/>
      <c r="RPG54" s="146"/>
      <c r="RPH54" s="146"/>
      <c r="RPI54" s="146"/>
      <c r="RPJ54" s="146"/>
      <c r="RPK54" s="146"/>
      <c r="RPL54" s="146"/>
      <c r="RPM54" s="146"/>
      <c r="RPN54" s="146"/>
      <c r="RPO54" s="146"/>
      <c r="RPP54" s="146"/>
      <c r="RPQ54" s="146"/>
      <c r="RPR54" s="146"/>
      <c r="RPS54" s="146"/>
      <c r="RPT54" s="146"/>
      <c r="RPU54" s="146"/>
      <c r="RPV54" s="146"/>
      <c r="RPW54" s="146"/>
      <c r="RPX54" s="146"/>
      <c r="RPY54" s="146"/>
      <c r="RPZ54" s="146"/>
      <c r="RQA54" s="146"/>
      <c r="RQB54" s="146"/>
      <c r="RQC54" s="146"/>
      <c r="RQD54" s="146"/>
      <c r="RQE54" s="146"/>
      <c r="RQF54" s="146"/>
      <c r="RQG54" s="146"/>
      <c r="RQH54" s="146"/>
      <c r="RQI54" s="146"/>
      <c r="RQJ54" s="146"/>
      <c r="RQK54" s="146"/>
      <c r="RQL54" s="146"/>
      <c r="RQM54" s="146"/>
      <c r="RQN54" s="146"/>
      <c r="RQO54" s="146"/>
      <c r="RQP54" s="146"/>
      <c r="RQQ54" s="146"/>
      <c r="RQR54" s="146"/>
      <c r="RQS54" s="146"/>
      <c r="RQT54" s="146"/>
      <c r="RQU54" s="146"/>
      <c r="RQV54" s="146"/>
      <c r="RQW54" s="146"/>
      <c r="RQX54" s="146"/>
      <c r="RQY54" s="146"/>
      <c r="RQZ54" s="146"/>
      <c r="RRA54" s="146"/>
      <c r="RRB54" s="146"/>
      <c r="RRC54" s="146"/>
      <c r="RRD54" s="146"/>
      <c r="RRE54" s="146"/>
      <c r="RRF54" s="146"/>
      <c r="RRG54" s="146"/>
      <c r="RRH54" s="146"/>
      <c r="RRI54" s="146"/>
      <c r="RRJ54" s="146"/>
      <c r="RRK54" s="146"/>
      <c r="RRL54" s="146"/>
      <c r="RRM54" s="146"/>
      <c r="RRN54" s="146"/>
      <c r="RRO54" s="146"/>
      <c r="RRP54" s="146"/>
      <c r="RRQ54" s="146"/>
      <c r="RRR54" s="146"/>
      <c r="RRS54" s="146"/>
      <c r="RRT54" s="146"/>
      <c r="RRU54" s="146"/>
      <c r="RRV54" s="146"/>
      <c r="RRW54" s="146"/>
      <c r="RRX54" s="146"/>
      <c r="RRY54" s="146"/>
      <c r="RRZ54" s="146"/>
      <c r="RSA54" s="146"/>
      <c r="RSB54" s="146"/>
      <c r="RSC54" s="146"/>
      <c r="RSD54" s="146"/>
      <c r="RSE54" s="146"/>
      <c r="RSF54" s="146"/>
      <c r="RSG54" s="146"/>
      <c r="RSH54" s="146"/>
      <c r="RSI54" s="146"/>
      <c r="RSJ54" s="146"/>
      <c r="RSK54" s="146"/>
      <c r="RSL54" s="146"/>
      <c r="RSM54" s="146"/>
      <c r="RSN54" s="146"/>
      <c r="RSO54" s="146"/>
      <c r="RSP54" s="146"/>
      <c r="RSQ54" s="146"/>
      <c r="RSR54" s="146"/>
      <c r="RSS54" s="146"/>
      <c r="RST54" s="146"/>
      <c r="RSU54" s="146"/>
      <c r="RSV54" s="146"/>
      <c r="RSW54" s="146"/>
      <c r="RSX54" s="146"/>
      <c r="RSY54" s="146"/>
      <c r="RSZ54" s="146"/>
      <c r="RTA54" s="146"/>
      <c r="RTB54" s="146"/>
      <c r="RTC54" s="146"/>
      <c r="RTD54" s="146"/>
      <c r="RTE54" s="146"/>
      <c r="RTF54" s="146"/>
      <c r="RTG54" s="146"/>
      <c r="RTH54" s="146"/>
      <c r="RTI54" s="146"/>
      <c r="RTJ54" s="146"/>
      <c r="RTK54" s="146"/>
      <c r="RTL54" s="146"/>
      <c r="RTM54" s="146"/>
      <c r="RTN54" s="146"/>
      <c r="RTO54" s="146"/>
      <c r="RTP54" s="146"/>
      <c r="RTQ54" s="146"/>
      <c r="RTR54" s="146"/>
      <c r="RTS54" s="146"/>
      <c r="RTT54" s="146"/>
      <c r="RTU54" s="146"/>
      <c r="RTV54" s="146"/>
      <c r="RTW54" s="146"/>
      <c r="RTX54" s="146"/>
      <c r="RTY54" s="146"/>
      <c r="RTZ54" s="146"/>
      <c r="RUA54" s="146"/>
      <c r="RUB54" s="146"/>
      <c r="RUC54" s="146"/>
      <c r="RUD54" s="146"/>
      <c r="RUE54" s="146"/>
      <c r="RUF54" s="146"/>
      <c r="RUG54" s="146"/>
      <c r="RUH54" s="146"/>
      <c r="RUI54" s="146"/>
      <c r="RUJ54" s="146"/>
      <c r="RUK54" s="146"/>
      <c r="RUL54" s="146"/>
      <c r="RUM54" s="146"/>
      <c r="RUN54" s="146"/>
      <c r="RUO54" s="146"/>
      <c r="RUP54" s="146"/>
      <c r="RUQ54" s="146"/>
      <c r="RUR54" s="146"/>
      <c r="RUS54" s="146"/>
      <c r="RUT54" s="146"/>
      <c r="RUU54" s="146"/>
      <c r="RUV54" s="146"/>
      <c r="RUW54" s="146"/>
      <c r="RUX54" s="146"/>
      <c r="RUY54" s="146"/>
      <c r="RUZ54" s="146"/>
      <c r="RVA54" s="146"/>
      <c r="RVB54" s="146"/>
      <c r="RVC54" s="146"/>
      <c r="RVD54" s="146"/>
      <c r="RVE54" s="146"/>
      <c r="RVF54" s="146"/>
      <c r="RVG54" s="146"/>
      <c r="RVH54" s="146"/>
      <c r="RVI54" s="146"/>
      <c r="RVJ54" s="146"/>
      <c r="RVK54" s="146"/>
      <c r="RVL54" s="146"/>
      <c r="RVM54" s="146"/>
      <c r="RVN54" s="146"/>
      <c r="RVO54" s="146"/>
      <c r="RVP54" s="146"/>
      <c r="RVQ54" s="146"/>
      <c r="RVR54" s="146"/>
      <c r="RVS54" s="146"/>
      <c r="RVT54" s="146"/>
      <c r="RVU54" s="146"/>
      <c r="RVV54" s="146"/>
      <c r="RVW54" s="146"/>
      <c r="RVX54" s="146"/>
      <c r="RVY54" s="146"/>
      <c r="RVZ54" s="146"/>
      <c r="RWA54" s="146"/>
      <c r="RWB54" s="146"/>
      <c r="RWC54" s="146"/>
      <c r="RWD54" s="146"/>
      <c r="RWE54" s="146"/>
      <c r="RWF54" s="146"/>
      <c r="RWG54" s="146"/>
      <c r="RWH54" s="146"/>
      <c r="RWI54" s="146"/>
      <c r="RWJ54" s="146"/>
      <c r="RWK54" s="146"/>
      <c r="RWL54" s="146"/>
      <c r="RWM54" s="146"/>
      <c r="RWN54" s="146"/>
      <c r="RWO54" s="146"/>
      <c r="RWP54" s="146"/>
      <c r="RWQ54" s="146"/>
      <c r="RWR54" s="146"/>
      <c r="RWS54" s="146"/>
      <c r="RWT54" s="146"/>
      <c r="RWU54" s="146"/>
      <c r="RWV54" s="146"/>
      <c r="RWW54" s="146"/>
      <c r="RWX54" s="146"/>
      <c r="RWY54" s="146"/>
      <c r="RWZ54" s="146"/>
      <c r="RXA54" s="146"/>
      <c r="RXB54" s="146"/>
      <c r="RXC54" s="146"/>
      <c r="RXD54" s="146"/>
      <c r="RXE54" s="146"/>
      <c r="RXF54" s="146"/>
      <c r="RXG54" s="146"/>
      <c r="RXH54" s="146"/>
      <c r="RXI54" s="146"/>
      <c r="RXJ54" s="146"/>
      <c r="RXK54" s="146"/>
      <c r="RXL54" s="146"/>
      <c r="RXM54" s="146"/>
      <c r="RXN54" s="146"/>
      <c r="RXO54" s="146"/>
      <c r="RXP54" s="146"/>
      <c r="RXQ54" s="146"/>
      <c r="RXR54" s="146"/>
      <c r="RXS54" s="146"/>
      <c r="RXT54" s="146"/>
      <c r="RXU54" s="146"/>
      <c r="RXV54" s="146"/>
      <c r="RXW54" s="146"/>
      <c r="RXX54" s="146"/>
      <c r="RXY54" s="146"/>
      <c r="RXZ54" s="146"/>
      <c r="RYA54" s="146"/>
      <c r="RYB54" s="146"/>
      <c r="RYC54" s="146"/>
      <c r="RYD54" s="146"/>
      <c r="RYE54" s="146"/>
      <c r="RYF54" s="146"/>
      <c r="RYG54" s="146"/>
      <c r="RYH54" s="146"/>
      <c r="RYI54" s="146"/>
      <c r="RYJ54" s="146"/>
      <c r="RYK54" s="146"/>
      <c r="RYL54" s="146"/>
      <c r="RYM54" s="146"/>
      <c r="RYN54" s="146"/>
      <c r="RYO54" s="146"/>
      <c r="RYP54" s="146"/>
      <c r="RYQ54" s="146"/>
      <c r="RYR54" s="146"/>
      <c r="RYS54" s="146"/>
      <c r="RYT54" s="146"/>
      <c r="RYU54" s="146"/>
      <c r="RYV54" s="146"/>
      <c r="RYW54" s="146"/>
      <c r="RYX54" s="146"/>
      <c r="RYY54" s="146"/>
      <c r="RYZ54" s="146"/>
      <c r="RZA54" s="146"/>
      <c r="RZB54" s="146"/>
      <c r="RZC54" s="146"/>
      <c r="RZD54" s="146"/>
      <c r="RZE54" s="146"/>
      <c r="RZF54" s="146"/>
      <c r="RZG54" s="146"/>
      <c r="RZH54" s="146"/>
      <c r="RZI54" s="146"/>
      <c r="RZJ54" s="146"/>
      <c r="RZK54" s="146"/>
      <c r="RZL54" s="146"/>
      <c r="RZM54" s="146"/>
      <c r="RZN54" s="146"/>
      <c r="RZO54" s="146"/>
      <c r="RZP54" s="146"/>
      <c r="RZQ54" s="146"/>
      <c r="RZR54" s="146"/>
      <c r="RZS54" s="146"/>
      <c r="RZT54" s="146"/>
      <c r="RZU54" s="146"/>
      <c r="RZV54" s="146"/>
      <c r="RZW54" s="146"/>
      <c r="RZX54" s="146"/>
      <c r="RZY54" s="146"/>
      <c r="RZZ54" s="146"/>
      <c r="SAA54" s="146"/>
      <c r="SAB54" s="146"/>
      <c r="SAC54" s="146"/>
      <c r="SAD54" s="146"/>
      <c r="SAE54" s="146"/>
      <c r="SAF54" s="146"/>
      <c r="SAG54" s="146"/>
      <c r="SAH54" s="146"/>
      <c r="SAI54" s="146"/>
      <c r="SAJ54" s="146"/>
      <c r="SAK54" s="146"/>
      <c r="SAL54" s="146"/>
      <c r="SAM54" s="146"/>
      <c r="SAN54" s="146"/>
      <c r="SAO54" s="146"/>
      <c r="SAP54" s="146"/>
      <c r="SAQ54" s="146"/>
      <c r="SAR54" s="146"/>
      <c r="SAS54" s="146"/>
      <c r="SAT54" s="146"/>
      <c r="SAU54" s="146"/>
      <c r="SAV54" s="146"/>
      <c r="SAW54" s="146"/>
      <c r="SAX54" s="146"/>
      <c r="SAY54" s="146"/>
      <c r="SAZ54" s="146"/>
      <c r="SBA54" s="146"/>
      <c r="SBB54" s="146"/>
      <c r="SBC54" s="146"/>
      <c r="SBD54" s="146"/>
      <c r="SBE54" s="146"/>
      <c r="SBF54" s="146"/>
      <c r="SBG54" s="146"/>
      <c r="SBH54" s="146"/>
      <c r="SBI54" s="146"/>
      <c r="SBJ54" s="146"/>
      <c r="SBK54" s="146"/>
      <c r="SBL54" s="146"/>
      <c r="SBM54" s="146"/>
      <c r="SBN54" s="146"/>
      <c r="SBO54" s="146"/>
      <c r="SBP54" s="146"/>
      <c r="SBQ54" s="146"/>
      <c r="SBR54" s="146"/>
      <c r="SBS54" s="146"/>
      <c r="SBT54" s="146"/>
      <c r="SBU54" s="146"/>
      <c r="SBV54" s="146"/>
      <c r="SBW54" s="146"/>
      <c r="SBX54" s="146"/>
      <c r="SBY54" s="146"/>
      <c r="SBZ54" s="146"/>
      <c r="SCA54" s="146"/>
      <c r="SCB54" s="146"/>
      <c r="SCC54" s="146"/>
      <c r="SCD54" s="146"/>
      <c r="SCE54" s="146"/>
      <c r="SCF54" s="146"/>
      <c r="SCG54" s="146"/>
      <c r="SCH54" s="146"/>
      <c r="SCI54" s="146"/>
      <c r="SCJ54" s="146"/>
      <c r="SCK54" s="146"/>
      <c r="SCL54" s="146"/>
      <c r="SCM54" s="146"/>
      <c r="SCN54" s="146"/>
      <c r="SCO54" s="146"/>
      <c r="SCP54" s="146"/>
      <c r="SCQ54" s="146"/>
      <c r="SCR54" s="146"/>
      <c r="SCS54" s="146"/>
      <c r="SCT54" s="146"/>
      <c r="SCU54" s="146"/>
      <c r="SCV54" s="146"/>
      <c r="SCW54" s="146"/>
      <c r="SCX54" s="146"/>
      <c r="SCY54" s="146"/>
      <c r="SCZ54" s="146"/>
      <c r="SDA54" s="146"/>
      <c r="SDB54" s="146"/>
      <c r="SDC54" s="146"/>
      <c r="SDD54" s="146"/>
      <c r="SDE54" s="146"/>
      <c r="SDF54" s="146"/>
      <c r="SDG54" s="146"/>
      <c r="SDH54" s="146"/>
      <c r="SDI54" s="146"/>
      <c r="SDJ54" s="146"/>
      <c r="SDK54" s="146"/>
      <c r="SDL54" s="146"/>
      <c r="SDM54" s="146"/>
      <c r="SDN54" s="146"/>
      <c r="SDO54" s="146"/>
      <c r="SDP54" s="146"/>
      <c r="SDQ54" s="146"/>
      <c r="SDR54" s="146"/>
      <c r="SDS54" s="146"/>
      <c r="SDT54" s="146"/>
      <c r="SDU54" s="146"/>
      <c r="SDV54" s="146"/>
      <c r="SDW54" s="146"/>
      <c r="SDX54" s="146"/>
      <c r="SDY54" s="146"/>
      <c r="SDZ54" s="146"/>
      <c r="SEA54" s="146"/>
      <c r="SEB54" s="146"/>
      <c r="SEC54" s="146"/>
      <c r="SED54" s="146"/>
      <c r="SEE54" s="146"/>
      <c r="SEF54" s="146"/>
      <c r="SEG54" s="146"/>
      <c r="SEH54" s="146"/>
      <c r="SEI54" s="146"/>
      <c r="SEJ54" s="146"/>
      <c r="SEK54" s="146"/>
      <c r="SEL54" s="146"/>
      <c r="SEM54" s="146"/>
      <c r="SEN54" s="146"/>
      <c r="SEO54" s="146"/>
      <c r="SEP54" s="146"/>
      <c r="SEQ54" s="146"/>
      <c r="SER54" s="146"/>
      <c r="SES54" s="146"/>
      <c r="SET54" s="146"/>
      <c r="SEU54" s="146"/>
      <c r="SEV54" s="146"/>
      <c r="SEW54" s="146"/>
      <c r="SEX54" s="146"/>
      <c r="SEY54" s="146"/>
      <c r="SEZ54" s="146"/>
      <c r="SFA54" s="146"/>
      <c r="SFB54" s="146"/>
      <c r="SFC54" s="146"/>
      <c r="SFD54" s="146"/>
      <c r="SFE54" s="146"/>
      <c r="SFF54" s="146"/>
      <c r="SFG54" s="146"/>
      <c r="SFH54" s="146"/>
      <c r="SFI54" s="146"/>
      <c r="SFJ54" s="146"/>
      <c r="SFK54" s="146"/>
      <c r="SFL54" s="146"/>
      <c r="SFM54" s="146"/>
      <c r="SFN54" s="146"/>
      <c r="SFO54" s="146"/>
      <c r="SFP54" s="146"/>
      <c r="SFQ54" s="146"/>
      <c r="SFR54" s="146"/>
      <c r="SFS54" s="146"/>
      <c r="SFT54" s="146"/>
      <c r="SFU54" s="146"/>
      <c r="SFV54" s="146"/>
      <c r="SFW54" s="146"/>
      <c r="SFX54" s="146"/>
      <c r="SFY54" s="146"/>
      <c r="SFZ54" s="146"/>
      <c r="SGA54" s="146"/>
      <c r="SGB54" s="146"/>
      <c r="SGC54" s="146"/>
      <c r="SGD54" s="146"/>
      <c r="SGE54" s="146"/>
      <c r="SGF54" s="146"/>
      <c r="SGG54" s="146"/>
      <c r="SGH54" s="146"/>
      <c r="SGI54" s="146"/>
      <c r="SGJ54" s="146"/>
      <c r="SGK54" s="146"/>
      <c r="SGL54" s="146"/>
      <c r="SGM54" s="146"/>
      <c r="SGN54" s="146"/>
      <c r="SGO54" s="146"/>
      <c r="SGP54" s="146"/>
      <c r="SGQ54" s="146"/>
      <c r="SGR54" s="146"/>
      <c r="SGS54" s="146"/>
      <c r="SGT54" s="146"/>
      <c r="SGU54" s="146"/>
      <c r="SGV54" s="146"/>
      <c r="SGW54" s="146"/>
      <c r="SGX54" s="146"/>
      <c r="SGY54" s="146"/>
      <c r="SGZ54" s="146"/>
      <c r="SHA54" s="146"/>
      <c r="SHB54" s="146"/>
      <c r="SHC54" s="146"/>
      <c r="SHD54" s="146"/>
      <c r="SHE54" s="146"/>
      <c r="SHF54" s="146"/>
      <c r="SHG54" s="146"/>
      <c r="SHH54" s="146"/>
      <c r="SHI54" s="146"/>
      <c r="SHJ54" s="146"/>
      <c r="SHK54" s="146"/>
      <c r="SHL54" s="146"/>
      <c r="SHM54" s="146"/>
      <c r="SHN54" s="146"/>
      <c r="SHO54" s="146"/>
      <c r="SHP54" s="146"/>
      <c r="SHQ54" s="146"/>
      <c r="SHR54" s="146"/>
      <c r="SHS54" s="146"/>
      <c r="SHT54" s="146"/>
      <c r="SHU54" s="146"/>
      <c r="SHV54" s="146"/>
      <c r="SHW54" s="146"/>
      <c r="SHX54" s="146"/>
      <c r="SHY54" s="146"/>
      <c r="SHZ54" s="146"/>
      <c r="SIA54" s="146"/>
      <c r="SIB54" s="146"/>
      <c r="SIC54" s="146"/>
      <c r="SID54" s="146"/>
      <c r="SIE54" s="146"/>
      <c r="SIF54" s="146"/>
      <c r="SIG54" s="146"/>
      <c r="SIH54" s="146"/>
      <c r="SII54" s="146"/>
      <c r="SIJ54" s="146"/>
      <c r="SIK54" s="146"/>
      <c r="SIL54" s="146"/>
      <c r="SIM54" s="146"/>
      <c r="SIN54" s="146"/>
      <c r="SIO54" s="146"/>
      <c r="SIP54" s="146"/>
      <c r="SIQ54" s="146"/>
      <c r="SIR54" s="146"/>
      <c r="SIS54" s="146"/>
      <c r="SIT54" s="146"/>
      <c r="SIU54" s="146"/>
      <c r="SIV54" s="146"/>
      <c r="SIW54" s="146"/>
      <c r="SIX54" s="146"/>
      <c r="SIY54" s="146"/>
      <c r="SIZ54" s="146"/>
      <c r="SJA54" s="146"/>
      <c r="SJB54" s="146"/>
      <c r="SJC54" s="146"/>
      <c r="SJD54" s="146"/>
      <c r="SJE54" s="146"/>
      <c r="SJF54" s="146"/>
      <c r="SJG54" s="146"/>
      <c r="SJH54" s="146"/>
      <c r="SJI54" s="146"/>
      <c r="SJJ54" s="146"/>
      <c r="SJK54" s="146"/>
      <c r="SJL54" s="146"/>
      <c r="SJM54" s="146"/>
      <c r="SJN54" s="146"/>
      <c r="SJO54" s="146"/>
      <c r="SJP54" s="146"/>
      <c r="SJQ54" s="146"/>
      <c r="SJR54" s="146"/>
      <c r="SJS54" s="146"/>
      <c r="SJT54" s="146"/>
      <c r="SJU54" s="146"/>
      <c r="SJV54" s="146"/>
      <c r="SJW54" s="146"/>
      <c r="SJX54" s="146"/>
      <c r="SJY54" s="146"/>
      <c r="SJZ54" s="146"/>
      <c r="SKA54" s="146"/>
      <c r="SKB54" s="146"/>
      <c r="SKC54" s="146"/>
      <c r="SKD54" s="146"/>
      <c r="SKE54" s="146"/>
      <c r="SKF54" s="146"/>
      <c r="SKG54" s="146"/>
      <c r="SKH54" s="146"/>
      <c r="SKI54" s="146"/>
      <c r="SKJ54" s="146"/>
      <c r="SKK54" s="146"/>
      <c r="SKL54" s="146"/>
      <c r="SKM54" s="146"/>
      <c r="SKN54" s="146"/>
      <c r="SKO54" s="146"/>
      <c r="SKP54" s="146"/>
      <c r="SKQ54" s="146"/>
      <c r="SKR54" s="146"/>
      <c r="SKS54" s="146"/>
      <c r="SKT54" s="146"/>
      <c r="SKU54" s="146"/>
      <c r="SKV54" s="146"/>
      <c r="SKW54" s="146"/>
      <c r="SKX54" s="146"/>
      <c r="SKY54" s="146"/>
      <c r="SKZ54" s="146"/>
      <c r="SLA54" s="146"/>
      <c r="SLB54" s="146"/>
      <c r="SLC54" s="146"/>
      <c r="SLD54" s="146"/>
      <c r="SLE54" s="146"/>
      <c r="SLF54" s="146"/>
      <c r="SLG54" s="146"/>
      <c r="SLH54" s="146"/>
      <c r="SLI54" s="146"/>
      <c r="SLJ54" s="146"/>
      <c r="SLK54" s="146"/>
      <c r="SLL54" s="146"/>
      <c r="SLM54" s="146"/>
      <c r="SLN54" s="146"/>
      <c r="SLO54" s="146"/>
      <c r="SLP54" s="146"/>
      <c r="SLQ54" s="146"/>
      <c r="SLR54" s="146"/>
      <c r="SLS54" s="146"/>
      <c r="SLT54" s="146"/>
      <c r="SLU54" s="146"/>
      <c r="SLV54" s="146"/>
      <c r="SLW54" s="146"/>
      <c r="SLX54" s="146"/>
      <c r="SLY54" s="146"/>
      <c r="SLZ54" s="146"/>
      <c r="SMA54" s="146"/>
      <c r="SMB54" s="146"/>
      <c r="SMC54" s="146"/>
      <c r="SMD54" s="146"/>
      <c r="SME54" s="146"/>
      <c r="SMF54" s="146"/>
      <c r="SMG54" s="146"/>
      <c r="SMH54" s="146"/>
      <c r="SMI54" s="146"/>
      <c r="SMJ54" s="146"/>
      <c r="SMK54" s="146"/>
      <c r="SML54" s="146"/>
      <c r="SMM54" s="146"/>
      <c r="SMN54" s="146"/>
      <c r="SMO54" s="146"/>
      <c r="SMP54" s="146"/>
      <c r="SMQ54" s="146"/>
      <c r="SMR54" s="146"/>
      <c r="SMS54" s="146"/>
      <c r="SMT54" s="146"/>
      <c r="SMU54" s="146"/>
      <c r="SMV54" s="146"/>
      <c r="SMW54" s="146"/>
      <c r="SMX54" s="146"/>
      <c r="SMY54" s="146"/>
      <c r="SMZ54" s="146"/>
      <c r="SNA54" s="146"/>
      <c r="SNB54" s="146"/>
      <c r="SNC54" s="146"/>
      <c r="SND54" s="146"/>
      <c r="SNE54" s="146"/>
      <c r="SNF54" s="146"/>
      <c r="SNG54" s="146"/>
      <c r="SNH54" s="146"/>
      <c r="SNI54" s="146"/>
      <c r="SNJ54" s="146"/>
      <c r="SNK54" s="146"/>
      <c r="SNL54" s="146"/>
      <c r="SNM54" s="146"/>
      <c r="SNN54" s="146"/>
      <c r="SNO54" s="146"/>
      <c r="SNP54" s="146"/>
      <c r="SNQ54" s="146"/>
      <c r="SNR54" s="146"/>
      <c r="SNS54" s="146"/>
      <c r="SNT54" s="146"/>
      <c r="SNU54" s="146"/>
      <c r="SNV54" s="146"/>
      <c r="SNW54" s="146"/>
      <c r="SNX54" s="146"/>
      <c r="SNY54" s="146"/>
      <c r="SNZ54" s="146"/>
      <c r="SOA54" s="146"/>
      <c r="SOB54" s="146"/>
      <c r="SOC54" s="146"/>
      <c r="SOD54" s="146"/>
      <c r="SOE54" s="146"/>
      <c r="SOF54" s="146"/>
      <c r="SOG54" s="146"/>
      <c r="SOH54" s="146"/>
      <c r="SOI54" s="146"/>
      <c r="SOJ54" s="146"/>
      <c r="SOK54" s="146"/>
      <c r="SOL54" s="146"/>
      <c r="SOM54" s="146"/>
      <c r="SON54" s="146"/>
      <c r="SOO54" s="146"/>
      <c r="SOP54" s="146"/>
      <c r="SOQ54" s="146"/>
      <c r="SOR54" s="146"/>
      <c r="SOS54" s="146"/>
      <c r="SOT54" s="146"/>
      <c r="SOU54" s="146"/>
      <c r="SOV54" s="146"/>
      <c r="SOW54" s="146"/>
      <c r="SOX54" s="146"/>
      <c r="SOY54" s="146"/>
      <c r="SOZ54" s="146"/>
      <c r="SPA54" s="146"/>
      <c r="SPB54" s="146"/>
      <c r="SPC54" s="146"/>
      <c r="SPD54" s="146"/>
      <c r="SPE54" s="146"/>
      <c r="SPF54" s="146"/>
      <c r="SPG54" s="146"/>
      <c r="SPH54" s="146"/>
      <c r="SPI54" s="146"/>
      <c r="SPJ54" s="146"/>
      <c r="SPK54" s="146"/>
      <c r="SPL54" s="146"/>
      <c r="SPM54" s="146"/>
      <c r="SPN54" s="146"/>
      <c r="SPO54" s="146"/>
      <c r="SPP54" s="146"/>
      <c r="SPQ54" s="146"/>
      <c r="SPR54" s="146"/>
      <c r="SPS54" s="146"/>
      <c r="SPT54" s="146"/>
      <c r="SPU54" s="146"/>
      <c r="SPV54" s="146"/>
      <c r="SPW54" s="146"/>
      <c r="SPX54" s="146"/>
      <c r="SPY54" s="146"/>
      <c r="SPZ54" s="146"/>
      <c r="SQA54" s="146"/>
      <c r="SQB54" s="146"/>
      <c r="SQC54" s="146"/>
      <c r="SQD54" s="146"/>
      <c r="SQE54" s="146"/>
      <c r="SQF54" s="146"/>
      <c r="SQG54" s="146"/>
      <c r="SQH54" s="146"/>
      <c r="SQI54" s="146"/>
      <c r="SQJ54" s="146"/>
      <c r="SQK54" s="146"/>
      <c r="SQL54" s="146"/>
      <c r="SQM54" s="146"/>
      <c r="SQN54" s="146"/>
      <c r="SQO54" s="146"/>
      <c r="SQP54" s="146"/>
      <c r="SQQ54" s="146"/>
      <c r="SQR54" s="146"/>
      <c r="SQS54" s="146"/>
      <c r="SQT54" s="146"/>
      <c r="SQU54" s="146"/>
      <c r="SQV54" s="146"/>
      <c r="SQW54" s="146"/>
      <c r="SQX54" s="146"/>
      <c r="SQY54" s="146"/>
      <c r="SQZ54" s="146"/>
      <c r="SRA54" s="146"/>
      <c r="SRB54" s="146"/>
      <c r="SRC54" s="146"/>
      <c r="SRD54" s="146"/>
      <c r="SRE54" s="146"/>
      <c r="SRF54" s="146"/>
      <c r="SRG54" s="146"/>
      <c r="SRH54" s="146"/>
      <c r="SRI54" s="146"/>
      <c r="SRJ54" s="146"/>
      <c r="SRK54" s="146"/>
      <c r="SRL54" s="146"/>
      <c r="SRM54" s="146"/>
      <c r="SRN54" s="146"/>
      <c r="SRO54" s="146"/>
      <c r="SRP54" s="146"/>
      <c r="SRQ54" s="146"/>
      <c r="SRR54" s="146"/>
      <c r="SRS54" s="146"/>
      <c r="SRT54" s="146"/>
      <c r="SRU54" s="146"/>
      <c r="SRV54" s="146"/>
      <c r="SRW54" s="146"/>
      <c r="SRX54" s="146"/>
      <c r="SRY54" s="146"/>
      <c r="SRZ54" s="146"/>
      <c r="SSA54" s="146"/>
      <c r="SSB54" s="146"/>
      <c r="SSC54" s="146"/>
      <c r="SSD54" s="146"/>
      <c r="SSE54" s="146"/>
      <c r="SSF54" s="146"/>
      <c r="SSG54" s="146"/>
      <c r="SSH54" s="146"/>
      <c r="SSI54" s="146"/>
      <c r="SSJ54" s="146"/>
      <c r="SSK54" s="146"/>
      <c r="SSL54" s="146"/>
      <c r="SSM54" s="146"/>
      <c r="SSN54" s="146"/>
      <c r="SSO54" s="146"/>
      <c r="SSP54" s="146"/>
      <c r="SSQ54" s="146"/>
      <c r="SSR54" s="146"/>
      <c r="SSS54" s="146"/>
      <c r="SST54" s="146"/>
      <c r="SSU54" s="146"/>
      <c r="SSV54" s="146"/>
      <c r="SSW54" s="146"/>
      <c r="SSX54" s="146"/>
      <c r="SSY54" s="146"/>
      <c r="SSZ54" s="146"/>
      <c r="STA54" s="146"/>
      <c r="STB54" s="146"/>
      <c r="STC54" s="146"/>
      <c r="STD54" s="146"/>
      <c r="STE54" s="146"/>
      <c r="STF54" s="146"/>
      <c r="STG54" s="146"/>
      <c r="STH54" s="146"/>
      <c r="STI54" s="146"/>
      <c r="STJ54" s="146"/>
      <c r="STK54" s="146"/>
      <c r="STL54" s="146"/>
      <c r="STM54" s="146"/>
      <c r="STN54" s="146"/>
      <c r="STO54" s="146"/>
      <c r="STP54" s="146"/>
      <c r="STQ54" s="146"/>
      <c r="STR54" s="146"/>
      <c r="STS54" s="146"/>
      <c r="STT54" s="146"/>
      <c r="STU54" s="146"/>
      <c r="STV54" s="146"/>
      <c r="STW54" s="146"/>
      <c r="STX54" s="146"/>
      <c r="STY54" s="146"/>
      <c r="STZ54" s="146"/>
      <c r="SUA54" s="146"/>
      <c r="SUB54" s="146"/>
      <c r="SUC54" s="146"/>
      <c r="SUD54" s="146"/>
      <c r="SUE54" s="146"/>
      <c r="SUF54" s="146"/>
      <c r="SUG54" s="146"/>
      <c r="SUH54" s="146"/>
      <c r="SUI54" s="146"/>
      <c r="SUJ54" s="146"/>
      <c r="SUK54" s="146"/>
      <c r="SUL54" s="146"/>
      <c r="SUM54" s="146"/>
      <c r="SUN54" s="146"/>
      <c r="SUO54" s="146"/>
      <c r="SUP54" s="146"/>
      <c r="SUQ54" s="146"/>
      <c r="SUR54" s="146"/>
      <c r="SUS54" s="146"/>
      <c r="SUT54" s="146"/>
      <c r="SUU54" s="146"/>
      <c r="SUV54" s="146"/>
      <c r="SUW54" s="146"/>
      <c r="SUX54" s="146"/>
      <c r="SUY54" s="146"/>
      <c r="SUZ54" s="146"/>
      <c r="SVA54" s="146"/>
      <c r="SVB54" s="146"/>
      <c r="SVC54" s="146"/>
      <c r="SVD54" s="146"/>
      <c r="SVE54" s="146"/>
      <c r="SVF54" s="146"/>
      <c r="SVG54" s="146"/>
      <c r="SVH54" s="146"/>
      <c r="SVI54" s="146"/>
      <c r="SVJ54" s="146"/>
      <c r="SVK54" s="146"/>
      <c r="SVL54" s="146"/>
      <c r="SVM54" s="146"/>
      <c r="SVN54" s="146"/>
      <c r="SVO54" s="146"/>
      <c r="SVP54" s="146"/>
      <c r="SVQ54" s="146"/>
      <c r="SVR54" s="146"/>
      <c r="SVS54" s="146"/>
      <c r="SVT54" s="146"/>
      <c r="SVU54" s="146"/>
      <c r="SVV54" s="146"/>
      <c r="SVW54" s="146"/>
      <c r="SVX54" s="146"/>
      <c r="SVY54" s="146"/>
      <c r="SVZ54" s="146"/>
      <c r="SWA54" s="146"/>
      <c r="SWB54" s="146"/>
      <c r="SWC54" s="146"/>
      <c r="SWD54" s="146"/>
      <c r="SWE54" s="146"/>
      <c r="SWF54" s="146"/>
      <c r="SWG54" s="146"/>
      <c r="SWH54" s="146"/>
      <c r="SWI54" s="146"/>
      <c r="SWJ54" s="146"/>
      <c r="SWK54" s="146"/>
      <c r="SWL54" s="146"/>
      <c r="SWM54" s="146"/>
      <c r="SWN54" s="146"/>
      <c r="SWO54" s="146"/>
      <c r="SWP54" s="146"/>
      <c r="SWQ54" s="146"/>
      <c r="SWR54" s="146"/>
      <c r="SWS54" s="146"/>
      <c r="SWT54" s="146"/>
      <c r="SWU54" s="146"/>
      <c r="SWV54" s="146"/>
      <c r="SWW54" s="146"/>
      <c r="SWX54" s="146"/>
      <c r="SWY54" s="146"/>
      <c r="SWZ54" s="146"/>
      <c r="SXA54" s="146"/>
      <c r="SXB54" s="146"/>
      <c r="SXC54" s="146"/>
      <c r="SXD54" s="146"/>
      <c r="SXE54" s="146"/>
      <c r="SXF54" s="146"/>
      <c r="SXG54" s="146"/>
      <c r="SXH54" s="146"/>
      <c r="SXI54" s="146"/>
      <c r="SXJ54" s="146"/>
      <c r="SXK54" s="146"/>
      <c r="SXL54" s="146"/>
      <c r="SXM54" s="146"/>
      <c r="SXN54" s="146"/>
      <c r="SXO54" s="146"/>
      <c r="SXP54" s="146"/>
      <c r="SXQ54" s="146"/>
      <c r="SXR54" s="146"/>
      <c r="SXS54" s="146"/>
      <c r="SXT54" s="146"/>
      <c r="SXU54" s="146"/>
      <c r="SXV54" s="146"/>
      <c r="SXW54" s="146"/>
      <c r="SXX54" s="146"/>
      <c r="SXY54" s="146"/>
      <c r="SXZ54" s="146"/>
      <c r="SYA54" s="146"/>
      <c r="SYB54" s="146"/>
      <c r="SYC54" s="146"/>
      <c r="SYD54" s="146"/>
      <c r="SYE54" s="146"/>
      <c r="SYF54" s="146"/>
      <c r="SYG54" s="146"/>
      <c r="SYH54" s="146"/>
      <c r="SYI54" s="146"/>
      <c r="SYJ54" s="146"/>
      <c r="SYK54" s="146"/>
      <c r="SYL54" s="146"/>
      <c r="SYM54" s="146"/>
      <c r="SYN54" s="146"/>
      <c r="SYO54" s="146"/>
      <c r="SYP54" s="146"/>
      <c r="SYQ54" s="146"/>
      <c r="SYR54" s="146"/>
      <c r="SYS54" s="146"/>
      <c r="SYT54" s="146"/>
      <c r="SYU54" s="146"/>
      <c r="SYV54" s="146"/>
      <c r="SYW54" s="146"/>
      <c r="SYX54" s="146"/>
      <c r="SYY54" s="146"/>
      <c r="SYZ54" s="146"/>
      <c r="SZA54" s="146"/>
      <c r="SZB54" s="146"/>
      <c r="SZC54" s="146"/>
      <c r="SZD54" s="146"/>
      <c r="SZE54" s="146"/>
      <c r="SZF54" s="146"/>
      <c r="SZG54" s="146"/>
      <c r="SZH54" s="146"/>
      <c r="SZI54" s="146"/>
      <c r="SZJ54" s="146"/>
      <c r="SZK54" s="146"/>
      <c r="SZL54" s="146"/>
      <c r="SZM54" s="146"/>
      <c r="SZN54" s="146"/>
      <c r="SZO54" s="146"/>
      <c r="SZP54" s="146"/>
      <c r="SZQ54" s="146"/>
      <c r="SZR54" s="146"/>
      <c r="SZS54" s="146"/>
      <c r="SZT54" s="146"/>
      <c r="SZU54" s="146"/>
      <c r="SZV54" s="146"/>
      <c r="SZW54" s="146"/>
      <c r="SZX54" s="146"/>
      <c r="SZY54" s="146"/>
      <c r="SZZ54" s="146"/>
      <c r="TAA54" s="146"/>
      <c r="TAB54" s="146"/>
      <c r="TAC54" s="146"/>
      <c r="TAD54" s="146"/>
      <c r="TAE54" s="146"/>
      <c r="TAF54" s="146"/>
      <c r="TAG54" s="146"/>
      <c r="TAH54" s="146"/>
      <c r="TAI54" s="146"/>
      <c r="TAJ54" s="146"/>
      <c r="TAK54" s="146"/>
      <c r="TAL54" s="146"/>
      <c r="TAM54" s="146"/>
      <c r="TAN54" s="146"/>
      <c r="TAO54" s="146"/>
      <c r="TAP54" s="146"/>
      <c r="TAQ54" s="146"/>
      <c r="TAR54" s="146"/>
      <c r="TAS54" s="146"/>
      <c r="TAT54" s="146"/>
      <c r="TAU54" s="146"/>
      <c r="TAV54" s="146"/>
      <c r="TAW54" s="146"/>
      <c r="TAX54" s="146"/>
      <c r="TAY54" s="146"/>
      <c r="TAZ54" s="146"/>
      <c r="TBA54" s="146"/>
      <c r="TBB54" s="146"/>
      <c r="TBC54" s="146"/>
      <c r="TBD54" s="146"/>
      <c r="TBE54" s="146"/>
      <c r="TBF54" s="146"/>
      <c r="TBG54" s="146"/>
      <c r="TBH54" s="146"/>
      <c r="TBI54" s="146"/>
      <c r="TBJ54" s="146"/>
      <c r="TBK54" s="146"/>
      <c r="TBL54" s="146"/>
      <c r="TBM54" s="146"/>
      <c r="TBN54" s="146"/>
      <c r="TBO54" s="146"/>
      <c r="TBP54" s="146"/>
      <c r="TBQ54" s="146"/>
      <c r="TBR54" s="146"/>
      <c r="TBS54" s="146"/>
      <c r="TBT54" s="146"/>
      <c r="TBU54" s="146"/>
      <c r="TBV54" s="146"/>
      <c r="TBW54" s="146"/>
      <c r="TBX54" s="146"/>
      <c r="TBY54" s="146"/>
      <c r="TBZ54" s="146"/>
      <c r="TCA54" s="146"/>
      <c r="TCB54" s="146"/>
      <c r="TCC54" s="146"/>
      <c r="TCD54" s="146"/>
      <c r="TCE54" s="146"/>
      <c r="TCF54" s="146"/>
      <c r="TCG54" s="146"/>
      <c r="TCH54" s="146"/>
      <c r="TCI54" s="146"/>
      <c r="TCJ54" s="146"/>
      <c r="TCK54" s="146"/>
      <c r="TCL54" s="146"/>
      <c r="TCM54" s="146"/>
      <c r="TCN54" s="146"/>
      <c r="TCO54" s="146"/>
      <c r="TCP54" s="146"/>
      <c r="TCQ54" s="146"/>
      <c r="TCR54" s="146"/>
      <c r="TCS54" s="146"/>
      <c r="TCT54" s="146"/>
      <c r="TCU54" s="146"/>
      <c r="TCV54" s="146"/>
      <c r="TCW54" s="146"/>
      <c r="TCX54" s="146"/>
      <c r="TCY54" s="146"/>
      <c r="TCZ54" s="146"/>
      <c r="TDA54" s="146"/>
      <c r="TDB54" s="146"/>
      <c r="TDC54" s="146"/>
      <c r="TDD54" s="146"/>
      <c r="TDE54" s="146"/>
      <c r="TDF54" s="146"/>
      <c r="TDG54" s="146"/>
      <c r="TDH54" s="146"/>
      <c r="TDI54" s="146"/>
      <c r="TDJ54" s="146"/>
      <c r="TDK54" s="146"/>
      <c r="TDL54" s="146"/>
      <c r="TDM54" s="146"/>
      <c r="TDN54" s="146"/>
      <c r="TDO54" s="146"/>
      <c r="TDP54" s="146"/>
      <c r="TDQ54" s="146"/>
      <c r="TDR54" s="146"/>
      <c r="TDS54" s="146"/>
      <c r="TDT54" s="146"/>
      <c r="TDU54" s="146"/>
      <c r="TDV54" s="146"/>
      <c r="TDW54" s="146"/>
      <c r="TDX54" s="146"/>
      <c r="TDY54" s="146"/>
      <c r="TDZ54" s="146"/>
      <c r="TEA54" s="146"/>
      <c r="TEB54" s="146"/>
      <c r="TEC54" s="146"/>
      <c r="TED54" s="146"/>
      <c r="TEE54" s="146"/>
      <c r="TEF54" s="146"/>
      <c r="TEG54" s="146"/>
      <c r="TEH54" s="146"/>
      <c r="TEI54" s="146"/>
      <c r="TEJ54" s="146"/>
      <c r="TEK54" s="146"/>
      <c r="TEL54" s="146"/>
      <c r="TEM54" s="146"/>
      <c r="TEN54" s="146"/>
      <c r="TEO54" s="146"/>
      <c r="TEP54" s="146"/>
      <c r="TEQ54" s="146"/>
      <c r="TER54" s="146"/>
      <c r="TES54" s="146"/>
      <c r="TET54" s="146"/>
      <c r="TEU54" s="146"/>
      <c r="TEV54" s="146"/>
      <c r="TEW54" s="146"/>
      <c r="TEX54" s="146"/>
      <c r="TEY54" s="146"/>
      <c r="TEZ54" s="146"/>
      <c r="TFA54" s="146"/>
      <c r="TFB54" s="146"/>
      <c r="TFC54" s="146"/>
      <c r="TFD54" s="146"/>
      <c r="TFE54" s="146"/>
      <c r="TFF54" s="146"/>
      <c r="TFG54" s="146"/>
      <c r="TFH54" s="146"/>
      <c r="TFI54" s="146"/>
      <c r="TFJ54" s="146"/>
      <c r="TFK54" s="146"/>
      <c r="TFL54" s="146"/>
      <c r="TFM54" s="146"/>
      <c r="TFN54" s="146"/>
      <c r="TFO54" s="146"/>
      <c r="TFP54" s="146"/>
      <c r="TFQ54" s="146"/>
      <c r="TFR54" s="146"/>
      <c r="TFS54" s="146"/>
      <c r="TFT54" s="146"/>
      <c r="TFU54" s="146"/>
      <c r="TFV54" s="146"/>
      <c r="TFW54" s="146"/>
      <c r="TFX54" s="146"/>
      <c r="TFY54" s="146"/>
      <c r="TFZ54" s="146"/>
      <c r="TGA54" s="146"/>
      <c r="TGB54" s="146"/>
      <c r="TGC54" s="146"/>
      <c r="TGD54" s="146"/>
      <c r="TGE54" s="146"/>
      <c r="TGF54" s="146"/>
      <c r="TGG54" s="146"/>
      <c r="TGH54" s="146"/>
      <c r="TGI54" s="146"/>
      <c r="TGJ54" s="146"/>
      <c r="TGK54" s="146"/>
      <c r="TGL54" s="146"/>
      <c r="TGM54" s="146"/>
      <c r="TGN54" s="146"/>
      <c r="TGO54" s="146"/>
      <c r="TGP54" s="146"/>
      <c r="TGQ54" s="146"/>
      <c r="TGR54" s="146"/>
      <c r="TGS54" s="146"/>
      <c r="TGT54" s="146"/>
      <c r="TGU54" s="146"/>
      <c r="TGV54" s="146"/>
      <c r="TGW54" s="146"/>
      <c r="TGX54" s="146"/>
      <c r="TGY54" s="146"/>
      <c r="TGZ54" s="146"/>
      <c r="THA54" s="146"/>
      <c r="THB54" s="146"/>
      <c r="THC54" s="146"/>
      <c r="THD54" s="146"/>
      <c r="THE54" s="146"/>
      <c r="THF54" s="146"/>
      <c r="THG54" s="146"/>
      <c r="THH54" s="146"/>
      <c r="THI54" s="146"/>
      <c r="THJ54" s="146"/>
      <c r="THK54" s="146"/>
      <c r="THL54" s="146"/>
      <c r="THM54" s="146"/>
      <c r="THN54" s="146"/>
      <c r="THO54" s="146"/>
      <c r="THP54" s="146"/>
      <c r="THQ54" s="146"/>
      <c r="THR54" s="146"/>
      <c r="THS54" s="146"/>
      <c r="THT54" s="146"/>
      <c r="THU54" s="146"/>
      <c r="THV54" s="146"/>
      <c r="THW54" s="146"/>
      <c r="THX54" s="146"/>
      <c r="THY54" s="146"/>
      <c r="THZ54" s="146"/>
      <c r="TIA54" s="146"/>
      <c r="TIB54" s="146"/>
      <c r="TIC54" s="146"/>
      <c r="TID54" s="146"/>
      <c r="TIE54" s="146"/>
      <c r="TIF54" s="146"/>
      <c r="TIG54" s="146"/>
      <c r="TIH54" s="146"/>
      <c r="TII54" s="146"/>
      <c r="TIJ54" s="146"/>
      <c r="TIK54" s="146"/>
      <c r="TIL54" s="146"/>
      <c r="TIM54" s="146"/>
      <c r="TIN54" s="146"/>
      <c r="TIO54" s="146"/>
      <c r="TIP54" s="146"/>
      <c r="TIQ54" s="146"/>
      <c r="TIR54" s="146"/>
      <c r="TIS54" s="146"/>
      <c r="TIT54" s="146"/>
      <c r="TIU54" s="146"/>
      <c r="TIV54" s="146"/>
      <c r="TIW54" s="146"/>
      <c r="TIX54" s="146"/>
      <c r="TIY54" s="146"/>
      <c r="TIZ54" s="146"/>
      <c r="TJA54" s="146"/>
      <c r="TJB54" s="146"/>
      <c r="TJC54" s="146"/>
      <c r="TJD54" s="146"/>
      <c r="TJE54" s="146"/>
      <c r="TJF54" s="146"/>
      <c r="TJG54" s="146"/>
      <c r="TJH54" s="146"/>
      <c r="TJI54" s="146"/>
      <c r="TJJ54" s="146"/>
      <c r="TJK54" s="146"/>
      <c r="TJL54" s="146"/>
      <c r="TJM54" s="146"/>
      <c r="TJN54" s="146"/>
      <c r="TJO54" s="146"/>
      <c r="TJP54" s="146"/>
      <c r="TJQ54" s="146"/>
      <c r="TJR54" s="146"/>
      <c r="TJS54" s="146"/>
      <c r="TJT54" s="146"/>
      <c r="TJU54" s="146"/>
      <c r="TJV54" s="146"/>
      <c r="TJW54" s="146"/>
      <c r="TJX54" s="146"/>
      <c r="TJY54" s="146"/>
      <c r="TJZ54" s="146"/>
      <c r="TKA54" s="146"/>
      <c r="TKB54" s="146"/>
      <c r="TKC54" s="146"/>
      <c r="TKD54" s="146"/>
      <c r="TKE54" s="146"/>
      <c r="TKF54" s="146"/>
      <c r="TKG54" s="146"/>
      <c r="TKH54" s="146"/>
      <c r="TKI54" s="146"/>
      <c r="TKJ54" s="146"/>
      <c r="TKK54" s="146"/>
      <c r="TKL54" s="146"/>
      <c r="TKM54" s="146"/>
      <c r="TKN54" s="146"/>
      <c r="TKO54" s="146"/>
      <c r="TKP54" s="146"/>
      <c r="TKQ54" s="146"/>
      <c r="TKR54" s="146"/>
      <c r="TKS54" s="146"/>
      <c r="TKT54" s="146"/>
      <c r="TKU54" s="146"/>
      <c r="TKV54" s="146"/>
      <c r="TKW54" s="146"/>
      <c r="TKX54" s="146"/>
      <c r="TKY54" s="146"/>
      <c r="TKZ54" s="146"/>
      <c r="TLA54" s="146"/>
      <c r="TLB54" s="146"/>
      <c r="TLC54" s="146"/>
      <c r="TLD54" s="146"/>
      <c r="TLE54" s="146"/>
      <c r="TLF54" s="146"/>
      <c r="TLG54" s="146"/>
      <c r="TLH54" s="146"/>
      <c r="TLI54" s="146"/>
      <c r="TLJ54" s="146"/>
      <c r="TLK54" s="146"/>
      <c r="TLL54" s="146"/>
      <c r="TLM54" s="146"/>
      <c r="TLN54" s="146"/>
      <c r="TLO54" s="146"/>
      <c r="TLP54" s="146"/>
      <c r="TLQ54" s="146"/>
      <c r="TLR54" s="146"/>
      <c r="TLS54" s="146"/>
      <c r="TLT54" s="146"/>
      <c r="TLU54" s="146"/>
      <c r="TLV54" s="146"/>
      <c r="TLW54" s="146"/>
      <c r="TLX54" s="146"/>
      <c r="TLY54" s="146"/>
      <c r="TLZ54" s="146"/>
      <c r="TMA54" s="146"/>
      <c r="TMB54" s="146"/>
      <c r="TMC54" s="146"/>
      <c r="TMD54" s="146"/>
      <c r="TME54" s="146"/>
      <c r="TMF54" s="146"/>
      <c r="TMG54" s="146"/>
      <c r="TMH54" s="146"/>
      <c r="TMI54" s="146"/>
      <c r="TMJ54" s="146"/>
      <c r="TMK54" s="146"/>
      <c r="TML54" s="146"/>
      <c r="TMM54" s="146"/>
      <c r="TMN54" s="146"/>
      <c r="TMO54" s="146"/>
      <c r="TMP54" s="146"/>
      <c r="TMQ54" s="146"/>
      <c r="TMR54" s="146"/>
      <c r="TMS54" s="146"/>
      <c r="TMT54" s="146"/>
      <c r="TMU54" s="146"/>
      <c r="TMV54" s="146"/>
      <c r="TMW54" s="146"/>
      <c r="TMX54" s="146"/>
      <c r="TMY54" s="146"/>
      <c r="TMZ54" s="146"/>
      <c r="TNA54" s="146"/>
      <c r="TNB54" s="146"/>
      <c r="TNC54" s="146"/>
      <c r="TND54" s="146"/>
      <c r="TNE54" s="146"/>
      <c r="TNF54" s="146"/>
      <c r="TNG54" s="146"/>
      <c r="TNH54" s="146"/>
      <c r="TNI54" s="146"/>
      <c r="TNJ54" s="146"/>
      <c r="TNK54" s="146"/>
      <c r="TNL54" s="146"/>
      <c r="TNM54" s="146"/>
      <c r="TNN54" s="146"/>
      <c r="TNO54" s="146"/>
      <c r="TNP54" s="146"/>
      <c r="TNQ54" s="146"/>
      <c r="TNR54" s="146"/>
      <c r="TNS54" s="146"/>
      <c r="TNT54" s="146"/>
      <c r="TNU54" s="146"/>
      <c r="TNV54" s="146"/>
      <c r="TNW54" s="146"/>
      <c r="TNX54" s="146"/>
      <c r="TNY54" s="146"/>
      <c r="TNZ54" s="146"/>
      <c r="TOA54" s="146"/>
      <c r="TOB54" s="146"/>
      <c r="TOC54" s="146"/>
      <c r="TOD54" s="146"/>
      <c r="TOE54" s="146"/>
      <c r="TOF54" s="146"/>
      <c r="TOG54" s="146"/>
      <c r="TOH54" s="146"/>
      <c r="TOI54" s="146"/>
      <c r="TOJ54" s="146"/>
      <c r="TOK54" s="146"/>
      <c r="TOL54" s="146"/>
      <c r="TOM54" s="146"/>
      <c r="TON54" s="146"/>
      <c r="TOO54" s="146"/>
      <c r="TOP54" s="146"/>
      <c r="TOQ54" s="146"/>
      <c r="TOR54" s="146"/>
      <c r="TOS54" s="146"/>
      <c r="TOT54" s="146"/>
      <c r="TOU54" s="146"/>
      <c r="TOV54" s="146"/>
      <c r="TOW54" s="146"/>
      <c r="TOX54" s="146"/>
      <c r="TOY54" s="146"/>
      <c r="TOZ54" s="146"/>
      <c r="TPA54" s="146"/>
      <c r="TPB54" s="146"/>
      <c r="TPC54" s="146"/>
      <c r="TPD54" s="146"/>
      <c r="TPE54" s="146"/>
      <c r="TPF54" s="146"/>
      <c r="TPG54" s="146"/>
      <c r="TPH54" s="146"/>
      <c r="TPI54" s="146"/>
      <c r="TPJ54" s="146"/>
      <c r="TPK54" s="146"/>
      <c r="TPL54" s="146"/>
      <c r="TPM54" s="146"/>
      <c r="TPN54" s="146"/>
      <c r="TPO54" s="146"/>
      <c r="TPP54" s="146"/>
      <c r="TPQ54" s="146"/>
      <c r="TPR54" s="146"/>
      <c r="TPS54" s="146"/>
      <c r="TPT54" s="146"/>
      <c r="TPU54" s="146"/>
      <c r="TPV54" s="146"/>
      <c r="TPW54" s="146"/>
      <c r="TPX54" s="146"/>
      <c r="TPY54" s="146"/>
      <c r="TPZ54" s="146"/>
      <c r="TQA54" s="146"/>
      <c r="TQB54" s="146"/>
      <c r="TQC54" s="146"/>
      <c r="TQD54" s="146"/>
      <c r="TQE54" s="146"/>
      <c r="TQF54" s="146"/>
      <c r="TQG54" s="146"/>
      <c r="TQH54" s="146"/>
      <c r="TQI54" s="146"/>
      <c r="TQJ54" s="146"/>
      <c r="TQK54" s="146"/>
      <c r="TQL54" s="146"/>
      <c r="TQM54" s="146"/>
      <c r="TQN54" s="146"/>
      <c r="TQO54" s="146"/>
      <c r="TQP54" s="146"/>
      <c r="TQQ54" s="146"/>
      <c r="TQR54" s="146"/>
      <c r="TQS54" s="146"/>
      <c r="TQT54" s="146"/>
      <c r="TQU54" s="146"/>
      <c r="TQV54" s="146"/>
      <c r="TQW54" s="146"/>
      <c r="TQX54" s="146"/>
      <c r="TQY54" s="146"/>
      <c r="TQZ54" s="146"/>
      <c r="TRA54" s="146"/>
      <c r="TRB54" s="146"/>
      <c r="TRC54" s="146"/>
      <c r="TRD54" s="146"/>
      <c r="TRE54" s="146"/>
      <c r="TRF54" s="146"/>
      <c r="TRG54" s="146"/>
      <c r="TRH54" s="146"/>
      <c r="TRI54" s="146"/>
      <c r="TRJ54" s="146"/>
      <c r="TRK54" s="146"/>
      <c r="TRL54" s="146"/>
      <c r="TRM54" s="146"/>
      <c r="TRN54" s="146"/>
      <c r="TRO54" s="146"/>
      <c r="TRP54" s="146"/>
      <c r="TRQ54" s="146"/>
      <c r="TRR54" s="146"/>
      <c r="TRS54" s="146"/>
      <c r="TRT54" s="146"/>
      <c r="TRU54" s="146"/>
      <c r="TRV54" s="146"/>
      <c r="TRW54" s="146"/>
      <c r="TRX54" s="146"/>
      <c r="TRY54" s="146"/>
      <c r="TRZ54" s="146"/>
      <c r="TSA54" s="146"/>
      <c r="TSB54" s="146"/>
      <c r="TSC54" s="146"/>
      <c r="TSD54" s="146"/>
      <c r="TSE54" s="146"/>
      <c r="TSF54" s="146"/>
      <c r="TSG54" s="146"/>
      <c r="TSH54" s="146"/>
      <c r="TSI54" s="146"/>
      <c r="TSJ54" s="146"/>
      <c r="TSK54" s="146"/>
      <c r="TSL54" s="146"/>
      <c r="TSM54" s="146"/>
      <c r="TSN54" s="146"/>
      <c r="TSO54" s="146"/>
      <c r="TSP54" s="146"/>
      <c r="TSQ54" s="146"/>
      <c r="TSR54" s="146"/>
      <c r="TSS54" s="146"/>
      <c r="TST54" s="146"/>
      <c r="TSU54" s="146"/>
      <c r="TSV54" s="146"/>
      <c r="TSW54" s="146"/>
      <c r="TSX54" s="146"/>
      <c r="TSY54" s="146"/>
      <c r="TSZ54" s="146"/>
      <c r="TTA54" s="146"/>
      <c r="TTB54" s="146"/>
      <c r="TTC54" s="146"/>
      <c r="TTD54" s="146"/>
      <c r="TTE54" s="146"/>
      <c r="TTF54" s="146"/>
      <c r="TTG54" s="146"/>
      <c r="TTH54" s="146"/>
      <c r="TTI54" s="146"/>
      <c r="TTJ54" s="146"/>
      <c r="TTK54" s="146"/>
      <c r="TTL54" s="146"/>
      <c r="TTM54" s="146"/>
      <c r="TTN54" s="146"/>
      <c r="TTO54" s="146"/>
      <c r="TTP54" s="146"/>
      <c r="TTQ54" s="146"/>
      <c r="TTR54" s="146"/>
      <c r="TTS54" s="146"/>
      <c r="TTT54" s="146"/>
      <c r="TTU54" s="146"/>
      <c r="TTV54" s="146"/>
      <c r="TTW54" s="146"/>
      <c r="TTX54" s="146"/>
      <c r="TTY54" s="146"/>
      <c r="TTZ54" s="146"/>
      <c r="TUA54" s="146"/>
      <c r="TUB54" s="146"/>
      <c r="TUC54" s="146"/>
      <c r="TUD54" s="146"/>
      <c r="TUE54" s="146"/>
      <c r="TUF54" s="146"/>
      <c r="TUG54" s="146"/>
      <c r="TUH54" s="146"/>
      <c r="TUI54" s="146"/>
      <c r="TUJ54" s="146"/>
      <c r="TUK54" s="146"/>
      <c r="TUL54" s="146"/>
      <c r="TUM54" s="146"/>
      <c r="TUN54" s="146"/>
      <c r="TUO54" s="146"/>
      <c r="TUP54" s="146"/>
      <c r="TUQ54" s="146"/>
      <c r="TUR54" s="146"/>
      <c r="TUS54" s="146"/>
      <c r="TUT54" s="146"/>
      <c r="TUU54" s="146"/>
      <c r="TUV54" s="146"/>
      <c r="TUW54" s="146"/>
      <c r="TUX54" s="146"/>
      <c r="TUY54" s="146"/>
      <c r="TUZ54" s="146"/>
      <c r="TVA54" s="146"/>
      <c r="TVB54" s="146"/>
      <c r="TVC54" s="146"/>
      <c r="TVD54" s="146"/>
      <c r="TVE54" s="146"/>
      <c r="TVF54" s="146"/>
      <c r="TVG54" s="146"/>
      <c r="TVH54" s="146"/>
      <c r="TVI54" s="146"/>
      <c r="TVJ54" s="146"/>
      <c r="TVK54" s="146"/>
      <c r="TVL54" s="146"/>
      <c r="TVM54" s="146"/>
      <c r="TVN54" s="146"/>
      <c r="TVO54" s="146"/>
      <c r="TVP54" s="146"/>
      <c r="TVQ54" s="146"/>
      <c r="TVR54" s="146"/>
      <c r="TVS54" s="146"/>
      <c r="TVT54" s="146"/>
      <c r="TVU54" s="146"/>
      <c r="TVV54" s="146"/>
      <c r="TVW54" s="146"/>
      <c r="TVX54" s="146"/>
      <c r="TVY54" s="146"/>
      <c r="TVZ54" s="146"/>
      <c r="TWA54" s="146"/>
      <c r="TWB54" s="146"/>
      <c r="TWC54" s="146"/>
      <c r="TWD54" s="146"/>
      <c r="TWE54" s="146"/>
      <c r="TWF54" s="146"/>
      <c r="TWG54" s="146"/>
      <c r="TWH54" s="146"/>
      <c r="TWI54" s="146"/>
      <c r="TWJ54" s="146"/>
      <c r="TWK54" s="146"/>
      <c r="TWL54" s="146"/>
      <c r="TWM54" s="146"/>
      <c r="TWN54" s="146"/>
      <c r="TWO54" s="146"/>
      <c r="TWP54" s="146"/>
      <c r="TWQ54" s="146"/>
      <c r="TWR54" s="146"/>
      <c r="TWS54" s="146"/>
      <c r="TWT54" s="146"/>
      <c r="TWU54" s="146"/>
      <c r="TWV54" s="146"/>
      <c r="TWW54" s="146"/>
      <c r="TWX54" s="146"/>
      <c r="TWY54" s="146"/>
      <c r="TWZ54" s="146"/>
      <c r="TXA54" s="146"/>
      <c r="TXB54" s="146"/>
      <c r="TXC54" s="146"/>
      <c r="TXD54" s="146"/>
      <c r="TXE54" s="146"/>
      <c r="TXF54" s="146"/>
      <c r="TXG54" s="146"/>
      <c r="TXH54" s="146"/>
      <c r="TXI54" s="146"/>
      <c r="TXJ54" s="146"/>
      <c r="TXK54" s="146"/>
      <c r="TXL54" s="146"/>
      <c r="TXM54" s="146"/>
      <c r="TXN54" s="146"/>
      <c r="TXO54" s="146"/>
      <c r="TXP54" s="146"/>
      <c r="TXQ54" s="146"/>
      <c r="TXR54" s="146"/>
      <c r="TXS54" s="146"/>
      <c r="TXT54" s="146"/>
      <c r="TXU54" s="146"/>
      <c r="TXV54" s="146"/>
      <c r="TXW54" s="146"/>
      <c r="TXX54" s="146"/>
      <c r="TXY54" s="146"/>
      <c r="TXZ54" s="146"/>
      <c r="TYA54" s="146"/>
      <c r="TYB54" s="146"/>
      <c r="TYC54" s="146"/>
      <c r="TYD54" s="146"/>
      <c r="TYE54" s="146"/>
      <c r="TYF54" s="146"/>
      <c r="TYG54" s="146"/>
      <c r="TYH54" s="146"/>
      <c r="TYI54" s="146"/>
      <c r="TYJ54" s="146"/>
      <c r="TYK54" s="146"/>
      <c r="TYL54" s="146"/>
      <c r="TYM54" s="146"/>
      <c r="TYN54" s="146"/>
      <c r="TYO54" s="146"/>
      <c r="TYP54" s="146"/>
      <c r="TYQ54" s="146"/>
      <c r="TYR54" s="146"/>
      <c r="TYS54" s="146"/>
      <c r="TYT54" s="146"/>
      <c r="TYU54" s="146"/>
      <c r="TYV54" s="146"/>
      <c r="TYW54" s="146"/>
      <c r="TYX54" s="146"/>
      <c r="TYY54" s="146"/>
      <c r="TYZ54" s="146"/>
      <c r="TZA54" s="146"/>
      <c r="TZB54" s="146"/>
      <c r="TZC54" s="146"/>
      <c r="TZD54" s="146"/>
      <c r="TZE54" s="146"/>
      <c r="TZF54" s="146"/>
      <c r="TZG54" s="146"/>
      <c r="TZH54" s="146"/>
      <c r="TZI54" s="146"/>
      <c r="TZJ54" s="146"/>
      <c r="TZK54" s="146"/>
      <c r="TZL54" s="146"/>
      <c r="TZM54" s="146"/>
      <c r="TZN54" s="146"/>
      <c r="TZO54" s="146"/>
      <c r="TZP54" s="146"/>
      <c r="TZQ54" s="146"/>
      <c r="TZR54" s="146"/>
      <c r="TZS54" s="146"/>
      <c r="TZT54" s="146"/>
      <c r="TZU54" s="146"/>
      <c r="TZV54" s="146"/>
      <c r="TZW54" s="146"/>
      <c r="TZX54" s="146"/>
      <c r="TZY54" s="146"/>
      <c r="TZZ54" s="146"/>
      <c r="UAA54" s="146"/>
      <c r="UAB54" s="146"/>
      <c r="UAC54" s="146"/>
      <c r="UAD54" s="146"/>
      <c r="UAE54" s="146"/>
      <c r="UAF54" s="146"/>
      <c r="UAG54" s="146"/>
      <c r="UAH54" s="146"/>
      <c r="UAI54" s="146"/>
      <c r="UAJ54" s="146"/>
      <c r="UAK54" s="146"/>
      <c r="UAL54" s="146"/>
      <c r="UAM54" s="146"/>
      <c r="UAN54" s="146"/>
      <c r="UAO54" s="146"/>
      <c r="UAP54" s="146"/>
      <c r="UAQ54" s="146"/>
      <c r="UAR54" s="146"/>
      <c r="UAS54" s="146"/>
      <c r="UAT54" s="146"/>
      <c r="UAU54" s="146"/>
      <c r="UAV54" s="146"/>
      <c r="UAW54" s="146"/>
      <c r="UAX54" s="146"/>
      <c r="UAY54" s="146"/>
      <c r="UAZ54" s="146"/>
      <c r="UBA54" s="146"/>
      <c r="UBB54" s="146"/>
      <c r="UBC54" s="146"/>
      <c r="UBD54" s="146"/>
      <c r="UBE54" s="146"/>
      <c r="UBF54" s="146"/>
      <c r="UBG54" s="146"/>
      <c r="UBH54" s="146"/>
      <c r="UBI54" s="146"/>
      <c r="UBJ54" s="146"/>
      <c r="UBK54" s="146"/>
      <c r="UBL54" s="146"/>
      <c r="UBM54" s="146"/>
      <c r="UBN54" s="146"/>
      <c r="UBO54" s="146"/>
      <c r="UBP54" s="146"/>
      <c r="UBQ54" s="146"/>
      <c r="UBR54" s="146"/>
      <c r="UBS54" s="146"/>
      <c r="UBT54" s="146"/>
      <c r="UBU54" s="146"/>
      <c r="UBV54" s="146"/>
      <c r="UBW54" s="146"/>
      <c r="UBX54" s="146"/>
      <c r="UBY54" s="146"/>
      <c r="UBZ54" s="146"/>
      <c r="UCA54" s="146"/>
      <c r="UCB54" s="146"/>
      <c r="UCC54" s="146"/>
      <c r="UCD54" s="146"/>
      <c r="UCE54" s="146"/>
      <c r="UCF54" s="146"/>
      <c r="UCG54" s="146"/>
      <c r="UCH54" s="146"/>
      <c r="UCI54" s="146"/>
      <c r="UCJ54" s="146"/>
      <c r="UCK54" s="146"/>
      <c r="UCL54" s="146"/>
      <c r="UCM54" s="146"/>
      <c r="UCN54" s="146"/>
      <c r="UCO54" s="146"/>
      <c r="UCP54" s="146"/>
      <c r="UCQ54" s="146"/>
      <c r="UCR54" s="146"/>
      <c r="UCS54" s="146"/>
      <c r="UCT54" s="146"/>
      <c r="UCU54" s="146"/>
      <c r="UCV54" s="146"/>
      <c r="UCW54" s="146"/>
      <c r="UCX54" s="146"/>
      <c r="UCY54" s="146"/>
      <c r="UCZ54" s="146"/>
      <c r="UDA54" s="146"/>
      <c r="UDB54" s="146"/>
      <c r="UDC54" s="146"/>
      <c r="UDD54" s="146"/>
      <c r="UDE54" s="146"/>
      <c r="UDF54" s="146"/>
      <c r="UDG54" s="146"/>
      <c r="UDH54" s="146"/>
      <c r="UDI54" s="146"/>
      <c r="UDJ54" s="146"/>
      <c r="UDK54" s="146"/>
      <c r="UDL54" s="146"/>
      <c r="UDM54" s="146"/>
      <c r="UDN54" s="146"/>
      <c r="UDO54" s="146"/>
      <c r="UDP54" s="146"/>
      <c r="UDQ54" s="146"/>
      <c r="UDR54" s="146"/>
      <c r="UDS54" s="146"/>
      <c r="UDT54" s="146"/>
      <c r="UDU54" s="146"/>
      <c r="UDV54" s="146"/>
      <c r="UDW54" s="146"/>
      <c r="UDX54" s="146"/>
      <c r="UDY54" s="146"/>
      <c r="UDZ54" s="146"/>
      <c r="UEA54" s="146"/>
      <c r="UEB54" s="146"/>
      <c r="UEC54" s="146"/>
      <c r="UED54" s="146"/>
      <c r="UEE54" s="146"/>
      <c r="UEF54" s="146"/>
      <c r="UEG54" s="146"/>
      <c r="UEH54" s="146"/>
      <c r="UEI54" s="146"/>
      <c r="UEJ54" s="146"/>
      <c r="UEK54" s="146"/>
      <c r="UEL54" s="146"/>
      <c r="UEM54" s="146"/>
      <c r="UEN54" s="146"/>
      <c r="UEO54" s="146"/>
      <c r="UEP54" s="146"/>
      <c r="UEQ54" s="146"/>
      <c r="UER54" s="146"/>
      <c r="UES54" s="146"/>
      <c r="UET54" s="146"/>
      <c r="UEU54" s="146"/>
      <c r="UEV54" s="146"/>
      <c r="UEW54" s="146"/>
      <c r="UEX54" s="146"/>
      <c r="UEY54" s="146"/>
      <c r="UEZ54" s="146"/>
      <c r="UFA54" s="146"/>
      <c r="UFB54" s="146"/>
      <c r="UFC54" s="146"/>
      <c r="UFD54" s="146"/>
      <c r="UFE54" s="146"/>
      <c r="UFF54" s="146"/>
      <c r="UFG54" s="146"/>
      <c r="UFH54" s="146"/>
      <c r="UFI54" s="146"/>
      <c r="UFJ54" s="146"/>
      <c r="UFK54" s="146"/>
      <c r="UFL54" s="146"/>
      <c r="UFM54" s="146"/>
      <c r="UFN54" s="146"/>
      <c r="UFO54" s="146"/>
      <c r="UFP54" s="146"/>
      <c r="UFQ54" s="146"/>
      <c r="UFR54" s="146"/>
      <c r="UFS54" s="146"/>
      <c r="UFT54" s="146"/>
      <c r="UFU54" s="146"/>
      <c r="UFV54" s="146"/>
      <c r="UFW54" s="146"/>
      <c r="UFX54" s="146"/>
      <c r="UFY54" s="146"/>
      <c r="UFZ54" s="146"/>
      <c r="UGA54" s="146"/>
      <c r="UGB54" s="146"/>
      <c r="UGC54" s="146"/>
      <c r="UGD54" s="146"/>
      <c r="UGE54" s="146"/>
      <c r="UGF54" s="146"/>
      <c r="UGG54" s="146"/>
      <c r="UGH54" s="146"/>
      <c r="UGI54" s="146"/>
      <c r="UGJ54" s="146"/>
      <c r="UGK54" s="146"/>
      <c r="UGL54" s="146"/>
      <c r="UGM54" s="146"/>
      <c r="UGN54" s="146"/>
      <c r="UGO54" s="146"/>
      <c r="UGP54" s="146"/>
      <c r="UGQ54" s="146"/>
      <c r="UGR54" s="146"/>
      <c r="UGS54" s="146"/>
      <c r="UGT54" s="146"/>
      <c r="UGU54" s="146"/>
      <c r="UGV54" s="146"/>
      <c r="UGW54" s="146"/>
      <c r="UGX54" s="146"/>
      <c r="UGY54" s="146"/>
      <c r="UGZ54" s="146"/>
      <c r="UHA54" s="146"/>
      <c r="UHB54" s="146"/>
      <c r="UHC54" s="146"/>
      <c r="UHD54" s="146"/>
      <c r="UHE54" s="146"/>
      <c r="UHF54" s="146"/>
      <c r="UHG54" s="146"/>
      <c r="UHH54" s="146"/>
      <c r="UHI54" s="146"/>
      <c r="UHJ54" s="146"/>
      <c r="UHK54" s="146"/>
      <c r="UHL54" s="146"/>
      <c r="UHM54" s="146"/>
      <c r="UHN54" s="146"/>
      <c r="UHO54" s="146"/>
      <c r="UHP54" s="146"/>
      <c r="UHQ54" s="146"/>
      <c r="UHR54" s="146"/>
      <c r="UHS54" s="146"/>
      <c r="UHT54" s="146"/>
      <c r="UHU54" s="146"/>
      <c r="UHV54" s="146"/>
      <c r="UHW54" s="146"/>
      <c r="UHX54" s="146"/>
      <c r="UHY54" s="146"/>
      <c r="UHZ54" s="146"/>
      <c r="UIA54" s="146"/>
      <c r="UIB54" s="146"/>
      <c r="UIC54" s="146"/>
      <c r="UID54" s="146"/>
      <c r="UIE54" s="146"/>
      <c r="UIF54" s="146"/>
      <c r="UIG54" s="146"/>
      <c r="UIH54" s="146"/>
      <c r="UII54" s="146"/>
      <c r="UIJ54" s="146"/>
      <c r="UIK54" s="146"/>
      <c r="UIL54" s="146"/>
      <c r="UIM54" s="146"/>
      <c r="UIN54" s="146"/>
      <c r="UIO54" s="146"/>
      <c r="UIP54" s="146"/>
      <c r="UIQ54" s="146"/>
      <c r="UIR54" s="146"/>
      <c r="UIS54" s="146"/>
      <c r="UIT54" s="146"/>
      <c r="UIU54" s="146"/>
      <c r="UIV54" s="146"/>
      <c r="UIW54" s="146"/>
      <c r="UIX54" s="146"/>
      <c r="UIY54" s="146"/>
      <c r="UIZ54" s="146"/>
      <c r="UJA54" s="146"/>
      <c r="UJB54" s="146"/>
      <c r="UJC54" s="146"/>
      <c r="UJD54" s="146"/>
      <c r="UJE54" s="146"/>
      <c r="UJF54" s="146"/>
      <c r="UJG54" s="146"/>
      <c r="UJH54" s="146"/>
      <c r="UJI54" s="146"/>
      <c r="UJJ54" s="146"/>
      <c r="UJK54" s="146"/>
      <c r="UJL54" s="146"/>
      <c r="UJM54" s="146"/>
      <c r="UJN54" s="146"/>
      <c r="UJO54" s="146"/>
      <c r="UJP54" s="146"/>
      <c r="UJQ54" s="146"/>
      <c r="UJR54" s="146"/>
      <c r="UJS54" s="146"/>
      <c r="UJT54" s="146"/>
      <c r="UJU54" s="146"/>
      <c r="UJV54" s="146"/>
      <c r="UJW54" s="146"/>
      <c r="UJX54" s="146"/>
      <c r="UJY54" s="146"/>
      <c r="UJZ54" s="146"/>
      <c r="UKA54" s="146"/>
      <c r="UKB54" s="146"/>
      <c r="UKC54" s="146"/>
      <c r="UKD54" s="146"/>
      <c r="UKE54" s="146"/>
      <c r="UKF54" s="146"/>
      <c r="UKG54" s="146"/>
      <c r="UKH54" s="146"/>
      <c r="UKI54" s="146"/>
      <c r="UKJ54" s="146"/>
      <c r="UKK54" s="146"/>
      <c r="UKL54" s="146"/>
      <c r="UKM54" s="146"/>
      <c r="UKN54" s="146"/>
      <c r="UKO54" s="146"/>
      <c r="UKP54" s="146"/>
      <c r="UKQ54" s="146"/>
      <c r="UKR54" s="146"/>
      <c r="UKS54" s="146"/>
      <c r="UKT54" s="146"/>
      <c r="UKU54" s="146"/>
      <c r="UKV54" s="146"/>
      <c r="UKW54" s="146"/>
      <c r="UKX54" s="146"/>
      <c r="UKY54" s="146"/>
      <c r="UKZ54" s="146"/>
      <c r="ULA54" s="146"/>
      <c r="ULB54" s="146"/>
      <c r="ULC54" s="146"/>
      <c r="ULD54" s="146"/>
      <c r="ULE54" s="146"/>
      <c r="ULF54" s="146"/>
      <c r="ULG54" s="146"/>
      <c r="ULH54" s="146"/>
      <c r="ULI54" s="146"/>
      <c r="ULJ54" s="146"/>
      <c r="ULK54" s="146"/>
      <c r="ULL54" s="146"/>
      <c r="ULM54" s="146"/>
      <c r="ULN54" s="146"/>
      <c r="ULO54" s="146"/>
      <c r="ULP54" s="146"/>
      <c r="ULQ54" s="146"/>
      <c r="ULR54" s="146"/>
      <c r="ULS54" s="146"/>
      <c r="ULT54" s="146"/>
      <c r="ULU54" s="146"/>
      <c r="ULV54" s="146"/>
      <c r="ULW54" s="146"/>
      <c r="ULX54" s="146"/>
      <c r="ULY54" s="146"/>
      <c r="ULZ54" s="146"/>
      <c r="UMA54" s="146"/>
      <c r="UMB54" s="146"/>
      <c r="UMC54" s="146"/>
      <c r="UMD54" s="146"/>
      <c r="UME54" s="146"/>
      <c r="UMF54" s="146"/>
      <c r="UMG54" s="146"/>
      <c r="UMH54" s="146"/>
      <c r="UMI54" s="146"/>
      <c r="UMJ54" s="146"/>
      <c r="UMK54" s="146"/>
      <c r="UML54" s="146"/>
      <c r="UMM54" s="146"/>
      <c r="UMN54" s="146"/>
      <c r="UMO54" s="146"/>
      <c r="UMP54" s="146"/>
      <c r="UMQ54" s="146"/>
      <c r="UMR54" s="146"/>
      <c r="UMS54" s="146"/>
      <c r="UMT54" s="146"/>
      <c r="UMU54" s="146"/>
      <c r="UMV54" s="146"/>
      <c r="UMW54" s="146"/>
      <c r="UMX54" s="146"/>
      <c r="UMY54" s="146"/>
      <c r="UMZ54" s="146"/>
      <c r="UNA54" s="146"/>
      <c r="UNB54" s="146"/>
      <c r="UNC54" s="146"/>
      <c r="UND54" s="146"/>
      <c r="UNE54" s="146"/>
      <c r="UNF54" s="146"/>
      <c r="UNG54" s="146"/>
      <c r="UNH54" s="146"/>
      <c r="UNI54" s="146"/>
      <c r="UNJ54" s="146"/>
      <c r="UNK54" s="146"/>
      <c r="UNL54" s="146"/>
      <c r="UNM54" s="146"/>
      <c r="UNN54" s="146"/>
      <c r="UNO54" s="146"/>
      <c r="UNP54" s="146"/>
      <c r="UNQ54" s="146"/>
      <c r="UNR54" s="146"/>
      <c r="UNS54" s="146"/>
      <c r="UNT54" s="146"/>
      <c r="UNU54" s="146"/>
      <c r="UNV54" s="146"/>
      <c r="UNW54" s="146"/>
      <c r="UNX54" s="146"/>
      <c r="UNY54" s="146"/>
      <c r="UNZ54" s="146"/>
      <c r="UOA54" s="146"/>
      <c r="UOB54" s="146"/>
      <c r="UOC54" s="146"/>
      <c r="UOD54" s="146"/>
      <c r="UOE54" s="146"/>
      <c r="UOF54" s="146"/>
      <c r="UOG54" s="146"/>
      <c r="UOH54" s="146"/>
      <c r="UOI54" s="146"/>
      <c r="UOJ54" s="146"/>
      <c r="UOK54" s="146"/>
      <c r="UOL54" s="146"/>
      <c r="UOM54" s="146"/>
      <c r="UON54" s="146"/>
      <c r="UOO54" s="146"/>
      <c r="UOP54" s="146"/>
      <c r="UOQ54" s="146"/>
      <c r="UOR54" s="146"/>
      <c r="UOS54" s="146"/>
      <c r="UOT54" s="146"/>
      <c r="UOU54" s="146"/>
      <c r="UOV54" s="146"/>
      <c r="UOW54" s="146"/>
      <c r="UOX54" s="146"/>
      <c r="UOY54" s="146"/>
      <c r="UOZ54" s="146"/>
      <c r="UPA54" s="146"/>
      <c r="UPB54" s="146"/>
      <c r="UPC54" s="146"/>
      <c r="UPD54" s="146"/>
      <c r="UPE54" s="146"/>
      <c r="UPF54" s="146"/>
      <c r="UPG54" s="146"/>
      <c r="UPH54" s="146"/>
      <c r="UPI54" s="146"/>
      <c r="UPJ54" s="146"/>
      <c r="UPK54" s="146"/>
      <c r="UPL54" s="146"/>
      <c r="UPM54" s="146"/>
      <c r="UPN54" s="146"/>
      <c r="UPO54" s="146"/>
      <c r="UPP54" s="146"/>
      <c r="UPQ54" s="146"/>
      <c r="UPR54" s="146"/>
      <c r="UPS54" s="146"/>
      <c r="UPT54" s="146"/>
      <c r="UPU54" s="146"/>
      <c r="UPV54" s="146"/>
      <c r="UPW54" s="146"/>
      <c r="UPX54" s="146"/>
      <c r="UPY54" s="146"/>
      <c r="UPZ54" s="146"/>
      <c r="UQA54" s="146"/>
      <c r="UQB54" s="146"/>
      <c r="UQC54" s="146"/>
      <c r="UQD54" s="146"/>
      <c r="UQE54" s="146"/>
      <c r="UQF54" s="146"/>
      <c r="UQG54" s="146"/>
      <c r="UQH54" s="146"/>
      <c r="UQI54" s="146"/>
      <c r="UQJ54" s="146"/>
      <c r="UQK54" s="146"/>
      <c r="UQL54" s="146"/>
      <c r="UQM54" s="146"/>
      <c r="UQN54" s="146"/>
      <c r="UQO54" s="146"/>
      <c r="UQP54" s="146"/>
      <c r="UQQ54" s="146"/>
      <c r="UQR54" s="146"/>
      <c r="UQS54" s="146"/>
      <c r="UQT54" s="146"/>
      <c r="UQU54" s="146"/>
      <c r="UQV54" s="146"/>
      <c r="UQW54" s="146"/>
      <c r="UQX54" s="146"/>
      <c r="UQY54" s="146"/>
      <c r="UQZ54" s="146"/>
      <c r="URA54" s="146"/>
      <c r="URB54" s="146"/>
      <c r="URC54" s="146"/>
      <c r="URD54" s="146"/>
      <c r="URE54" s="146"/>
      <c r="URF54" s="146"/>
      <c r="URG54" s="146"/>
      <c r="URH54" s="146"/>
      <c r="URI54" s="146"/>
      <c r="URJ54" s="146"/>
      <c r="URK54" s="146"/>
      <c r="URL54" s="146"/>
      <c r="URM54" s="146"/>
      <c r="URN54" s="146"/>
      <c r="URO54" s="146"/>
      <c r="URP54" s="146"/>
      <c r="URQ54" s="146"/>
      <c r="URR54" s="146"/>
      <c r="URS54" s="146"/>
      <c r="URT54" s="146"/>
      <c r="URU54" s="146"/>
      <c r="URV54" s="146"/>
      <c r="URW54" s="146"/>
      <c r="URX54" s="146"/>
      <c r="URY54" s="146"/>
      <c r="URZ54" s="146"/>
      <c r="USA54" s="146"/>
      <c r="USB54" s="146"/>
      <c r="USC54" s="146"/>
      <c r="USD54" s="146"/>
      <c r="USE54" s="146"/>
      <c r="USF54" s="146"/>
      <c r="USG54" s="146"/>
      <c r="USH54" s="146"/>
      <c r="USI54" s="146"/>
      <c r="USJ54" s="146"/>
      <c r="USK54" s="146"/>
      <c r="USL54" s="146"/>
      <c r="USM54" s="146"/>
      <c r="USN54" s="146"/>
      <c r="USO54" s="146"/>
      <c r="USP54" s="146"/>
      <c r="USQ54" s="146"/>
      <c r="USR54" s="146"/>
      <c r="USS54" s="146"/>
      <c r="UST54" s="146"/>
      <c r="USU54" s="146"/>
      <c r="USV54" s="146"/>
      <c r="USW54" s="146"/>
      <c r="USX54" s="146"/>
      <c r="USY54" s="146"/>
      <c r="USZ54" s="146"/>
      <c r="UTA54" s="146"/>
      <c r="UTB54" s="146"/>
      <c r="UTC54" s="146"/>
      <c r="UTD54" s="146"/>
      <c r="UTE54" s="146"/>
      <c r="UTF54" s="146"/>
      <c r="UTG54" s="146"/>
      <c r="UTH54" s="146"/>
      <c r="UTI54" s="146"/>
      <c r="UTJ54" s="146"/>
      <c r="UTK54" s="146"/>
      <c r="UTL54" s="146"/>
      <c r="UTM54" s="146"/>
      <c r="UTN54" s="146"/>
      <c r="UTO54" s="146"/>
      <c r="UTP54" s="146"/>
      <c r="UTQ54" s="146"/>
      <c r="UTR54" s="146"/>
      <c r="UTS54" s="146"/>
      <c r="UTT54" s="146"/>
      <c r="UTU54" s="146"/>
      <c r="UTV54" s="146"/>
      <c r="UTW54" s="146"/>
      <c r="UTX54" s="146"/>
      <c r="UTY54" s="146"/>
      <c r="UTZ54" s="146"/>
      <c r="UUA54" s="146"/>
      <c r="UUB54" s="146"/>
      <c r="UUC54" s="146"/>
      <c r="UUD54" s="146"/>
      <c r="UUE54" s="146"/>
      <c r="UUF54" s="146"/>
      <c r="UUG54" s="146"/>
      <c r="UUH54" s="146"/>
      <c r="UUI54" s="146"/>
      <c r="UUJ54" s="146"/>
      <c r="UUK54" s="146"/>
      <c r="UUL54" s="146"/>
      <c r="UUM54" s="146"/>
      <c r="UUN54" s="146"/>
      <c r="UUO54" s="146"/>
      <c r="UUP54" s="146"/>
      <c r="UUQ54" s="146"/>
      <c r="UUR54" s="146"/>
      <c r="UUS54" s="146"/>
      <c r="UUT54" s="146"/>
      <c r="UUU54" s="146"/>
      <c r="UUV54" s="146"/>
      <c r="UUW54" s="146"/>
      <c r="UUX54" s="146"/>
      <c r="UUY54" s="146"/>
      <c r="UUZ54" s="146"/>
      <c r="UVA54" s="146"/>
      <c r="UVB54" s="146"/>
      <c r="UVC54" s="146"/>
      <c r="UVD54" s="146"/>
      <c r="UVE54" s="146"/>
      <c r="UVF54" s="146"/>
      <c r="UVG54" s="146"/>
      <c r="UVH54" s="146"/>
      <c r="UVI54" s="146"/>
      <c r="UVJ54" s="146"/>
      <c r="UVK54" s="146"/>
      <c r="UVL54" s="146"/>
      <c r="UVM54" s="146"/>
      <c r="UVN54" s="146"/>
      <c r="UVO54" s="146"/>
      <c r="UVP54" s="146"/>
      <c r="UVQ54" s="146"/>
      <c r="UVR54" s="146"/>
      <c r="UVS54" s="146"/>
      <c r="UVT54" s="146"/>
      <c r="UVU54" s="146"/>
      <c r="UVV54" s="146"/>
      <c r="UVW54" s="146"/>
      <c r="UVX54" s="146"/>
      <c r="UVY54" s="146"/>
      <c r="UVZ54" s="146"/>
      <c r="UWA54" s="146"/>
      <c r="UWB54" s="146"/>
      <c r="UWC54" s="146"/>
      <c r="UWD54" s="146"/>
      <c r="UWE54" s="146"/>
      <c r="UWF54" s="146"/>
      <c r="UWG54" s="146"/>
      <c r="UWH54" s="146"/>
      <c r="UWI54" s="146"/>
      <c r="UWJ54" s="146"/>
      <c r="UWK54" s="146"/>
      <c r="UWL54" s="146"/>
      <c r="UWM54" s="146"/>
      <c r="UWN54" s="146"/>
      <c r="UWO54" s="146"/>
      <c r="UWP54" s="146"/>
      <c r="UWQ54" s="146"/>
      <c r="UWR54" s="146"/>
      <c r="UWS54" s="146"/>
      <c r="UWT54" s="146"/>
      <c r="UWU54" s="146"/>
      <c r="UWV54" s="146"/>
      <c r="UWW54" s="146"/>
      <c r="UWX54" s="146"/>
      <c r="UWY54" s="146"/>
      <c r="UWZ54" s="146"/>
      <c r="UXA54" s="146"/>
      <c r="UXB54" s="146"/>
      <c r="UXC54" s="146"/>
      <c r="UXD54" s="146"/>
      <c r="UXE54" s="146"/>
      <c r="UXF54" s="146"/>
      <c r="UXG54" s="146"/>
      <c r="UXH54" s="146"/>
      <c r="UXI54" s="146"/>
      <c r="UXJ54" s="146"/>
      <c r="UXK54" s="146"/>
      <c r="UXL54" s="146"/>
      <c r="UXM54" s="146"/>
      <c r="UXN54" s="146"/>
      <c r="UXO54" s="146"/>
      <c r="UXP54" s="146"/>
      <c r="UXQ54" s="146"/>
      <c r="UXR54" s="146"/>
      <c r="UXS54" s="146"/>
      <c r="UXT54" s="146"/>
      <c r="UXU54" s="146"/>
      <c r="UXV54" s="146"/>
      <c r="UXW54" s="146"/>
      <c r="UXX54" s="146"/>
      <c r="UXY54" s="146"/>
      <c r="UXZ54" s="146"/>
      <c r="UYA54" s="146"/>
      <c r="UYB54" s="146"/>
      <c r="UYC54" s="146"/>
      <c r="UYD54" s="146"/>
      <c r="UYE54" s="146"/>
      <c r="UYF54" s="146"/>
      <c r="UYG54" s="146"/>
      <c r="UYH54" s="146"/>
      <c r="UYI54" s="146"/>
      <c r="UYJ54" s="146"/>
      <c r="UYK54" s="146"/>
      <c r="UYL54" s="146"/>
      <c r="UYM54" s="146"/>
      <c r="UYN54" s="146"/>
      <c r="UYO54" s="146"/>
      <c r="UYP54" s="146"/>
      <c r="UYQ54" s="146"/>
      <c r="UYR54" s="146"/>
      <c r="UYS54" s="146"/>
      <c r="UYT54" s="146"/>
      <c r="UYU54" s="146"/>
      <c r="UYV54" s="146"/>
      <c r="UYW54" s="146"/>
      <c r="UYX54" s="146"/>
      <c r="UYY54" s="146"/>
      <c r="UYZ54" s="146"/>
      <c r="UZA54" s="146"/>
      <c r="UZB54" s="146"/>
      <c r="UZC54" s="146"/>
      <c r="UZD54" s="146"/>
      <c r="UZE54" s="146"/>
      <c r="UZF54" s="146"/>
      <c r="UZG54" s="146"/>
      <c r="UZH54" s="146"/>
      <c r="UZI54" s="146"/>
      <c r="UZJ54" s="146"/>
      <c r="UZK54" s="146"/>
      <c r="UZL54" s="146"/>
      <c r="UZM54" s="146"/>
      <c r="UZN54" s="146"/>
      <c r="UZO54" s="146"/>
      <c r="UZP54" s="146"/>
      <c r="UZQ54" s="146"/>
      <c r="UZR54" s="146"/>
      <c r="UZS54" s="146"/>
      <c r="UZT54" s="146"/>
      <c r="UZU54" s="146"/>
      <c r="UZV54" s="146"/>
      <c r="UZW54" s="146"/>
      <c r="UZX54" s="146"/>
      <c r="UZY54" s="146"/>
      <c r="UZZ54" s="146"/>
      <c r="VAA54" s="146"/>
      <c r="VAB54" s="146"/>
      <c r="VAC54" s="146"/>
      <c r="VAD54" s="146"/>
      <c r="VAE54" s="146"/>
      <c r="VAF54" s="146"/>
      <c r="VAG54" s="146"/>
      <c r="VAH54" s="146"/>
      <c r="VAI54" s="146"/>
      <c r="VAJ54" s="146"/>
      <c r="VAK54" s="146"/>
      <c r="VAL54" s="146"/>
      <c r="VAM54" s="146"/>
      <c r="VAN54" s="146"/>
      <c r="VAO54" s="146"/>
      <c r="VAP54" s="146"/>
      <c r="VAQ54" s="146"/>
      <c r="VAR54" s="146"/>
      <c r="VAS54" s="146"/>
      <c r="VAT54" s="146"/>
      <c r="VAU54" s="146"/>
      <c r="VAV54" s="146"/>
      <c r="VAW54" s="146"/>
      <c r="VAX54" s="146"/>
      <c r="VAY54" s="146"/>
      <c r="VAZ54" s="146"/>
      <c r="VBA54" s="146"/>
      <c r="VBB54" s="146"/>
      <c r="VBC54" s="146"/>
      <c r="VBD54" s="146"/>
      <c r="VBE54" s="146"/>
      <c r="VBF54" s="146"/>
      <c r="VBG54" s="146"/>
      <c r="VBH54" s="146"/>
      <c r="VBI54" s="146"/>
      <c r="VBJ54" s="146"/>
      <c r="VBK54" s="146"/>
      <c r="VBL54" s="146"/>
      <c r="VBM54" s="146"/>
      <c r="VBN54" s="146"/>
      <c r="VBO54" s="146"/>
      <c r="VBP54" s="146"/>
      <c r="VBQ54" s="146"/>
      <c r="VBR54" s="146"/>
      <c r="VBS54" s="146"/>
      <c r="VBT54" s="146"/>
      <c r="VBU54" s="146"/>
      <c r="VBV54" s="146"/>
      <c r="VBW54" s="146"/>
      <c r="VBX54" s="146"/>
      <c r="VBY54" s="146"/>
      <c r="VBZ54" s="146"/>
      <c r="VCA54" s="146"/>
      <c r="VCB54" s="146"/>
      <c r="VCC54" s="146"/>
      <c r="VCD54" s="146"/>
      <c r="VCE54" s="146"/>
      <c r="VCF54" s="146"/>
      <c r="VCG54" s="146"/>
      <c r="VCH54" s="146"/>
      <c r="VCI54" s="146"/>
      <c r="VCJ54" s="146"/>
      <c r="VCK54" s="146"/>
      <c r="VCL54" s="146"/>
      <c r="VCM54" s="146"/>
      <c r="VCN54" s="146"/>
      <c r="VCO54" s="146"/>
      <c r="VCP54" s="146"/>
      <c r="VCQ54" s="146"/>
      <c r="VCR54" s="146"/>
      <c r="VCS54" s="146"/>
      <c r="VCT54" s="146"/>
      <c r="VCU54" s="146"/>
      <c r="VCV54" s="146"/>
      <c r="VCW54" s="146"/>
      <c r="VCX54" s="146"/>
      <c r="VCY54" s="146"/>
      <c r="VCZ54" s="146"/>
      <c r="VDA54" s="146"/>
      <c r="VDB54" s="146"/>
      <c r="VDC54" s="146"/>
      <c r="VDD54" s="146"/>
      <c r="VDE54" s="146"/>
      <c r="VDF54" s="146"/>
      <c r="VDG54" s="146"/>
      <c r="VDH54" s="146"/>
      <c r="VDI54" s="146"/>
      <c r="VDJ54" s="146"/>
      <c r="VDK54" s="146"/>
      <c r="VDL54" s="146"/>
      <c r="VDM54" s="146"/>
      <c r="VDN54" s="146"/>
      <c r="VDO54" s="146"/>
      <c r="VDP54" s="146"/>
      <c r="VDQ54" s="146"/>
      <c r="VDR54" s="146"/>
      <c r="VDS54" s="146"/>
      <c r="VDT54" s="146"/>
      <c r="VDU54" s="146"/>
      <c r="VDV54" s="146"/>
      <c r="VDW54" s="146"/>
      <c r="VDX54" s="146"/>
      <c r="VDY54" s="146"/>
      <c r="VDZ54" s="146"/>
      <c r="VEA54" s="146"/>
      <c r="VEB54" s="146"/>
      <c r="VEC54" s="146"/>
      <c r="VED54" s="146"/>
      <c r="VEE54" s="146"/>
      <c r="VEF54" s="146"/>
      <c r="VEG54" s="146"/>
      <c r="VEH54" s="146"/>
      <c r="VEI54" s="146"/>
      <c r="VEJ54" s="146"/>
      <c r="VEK54" s="146"/>
      <c r="VEL54" s="146"/>
      <c r="VEM54" s="146"/>
      <c r="VEN54" s="146"/>
      <c r="VEO54" s="146"/>
      <c r="VEP54" s="146"/>
      <c r="VEQ54" s="146"/>
      <c r="VER54" s="146"/>
      <c r="VES54" s="146"/>
      <c r="VET54" s="146"/>
      <c r="VEU54" s="146"/>
      <c r="VEV54" s="146"/>
      <c r="VEW54" s="146"/>
      <c r="VEX54" s="146"/>
      <c r="VEY54" s="146"/>
      <c r="VEZ54" s="146"/>
      <c r="VFA54" s="146"/>
      <c r="VFB54" s="146"/>
      <c r="VFC54" s="146"/>
      <c r="VFD54" s="146"/>
      <c r="VFE54" s="146"/>
      <c r="VFF54" s="146"/>
      <c r="VFG54" s="146"/>
      <c r="VFH54" s="146"/>
      <c r="VFI54" s="146"/>
      <c r="VFJ54" s="146"/>
      <c r="VFK54" s="146"/>
      <c r="VFL54" s="146"/>
      <c r="VFM54" s="146"/>
      <c r="VFN54" s="146"/>
      <c r="VFO54" s="146"/>
      <c r="VFP54" s="146"/>
      <c r="VFQ54" s="146"/>
      <c r="VFR54" s="146"/>
      <c r="VFS54" s="146"/>
      <c r="VFT54" s="146"/>
      <c r="VFU54" s="146"/>
      <c r="VFV54" s="146"/>
      <c r="VFW54" s="146"/>
      <c r="VFX54" s="146"/>
      <c r="VFY54" s="146"/>
      <c r="VFZ54" s="146"/>
      <c r="VGA54" s="146"/>
      <c r="VGB54" s="146"/>
      <c r="VGC54" s="146"/>
      <c r="VGD54" s="146"/>
      <c r="VGE54" s="146"/>
      <c r="VGF54" s="146"/>
      <c r="VGG54" s="146"/>
      <c r="VGH54" s="146"/>
      <c r="VGI54" s="146"/>
      <c r="VGJ54" s="146"/>
      <c r="VGK54" s="146"/>
      <c r="VGL54" s="146"/>
      <c r="VGM54" s="146"/>
      <c r="VGN54" s="146"/>
      <c r="VGO54" s="146"/>
      <c r="VGP54" s="146"/>
      <c r="VGQ54" s="146"/>
      <c r="VGR54" s="146"/>
      <c r="VGS54" s="146"/>
      <c r="VGT54" s="146"/>
      <c r="VGU54" s="146"/>
      <c r="VGV54" s="146"/>
      <c r="VGW54" s="146"/>
      <c r="VGX54" s="146"/>
      <c r="VGY54" s="146"/>
      <c r="VGZ54" s="146"/>
      <c r="VHA54" s="146"/>
      <c r="VHB54" s="146"/>
      <c r="VHC54" s="146"/>
      <c r="VHD54" s="146"/>
      <c r="VHE54" s="146"/>
      <c r="VHF54" s="146"/>
      <c r="VHG54" s="146"/>
      <c r="VHH54" s="146"/>
      <c r="VHI54" s="146"/>
      <c r="VHJ54" s="146"/>
      <c r="VHK54" s="146"/>
      <c r="VHL54" s="146"/>
      <c r="VHM54" s="146"/>
      <c r="VHN54" s="146"/>
      <c r="VHO54" s="146"/>
      <c r="VHP54" s="146"/>
      <c r="VHQ54" s="146"/>
      <c r="VHR54" s="146"/>
      <c r="VHS54" s="146"/>
      <c r="VHT54" s="146"/>
      <c r="VHU54" s="146"/>
      <c r="VHV54" s="146"/>
      <c r="VHW54" s="146"/>
      <c r="VHX54" s="146"/>
      <c r="VHY54" s="146"/>
      <c r="VHZ54" s="146"/>
      <c r="VIA54" s="146"/>
      <c r="VIB54" s="146"/>
      <c r="VIC54" s="146"/>
      <c r="VID54" s="146"/>
      <c r="VIE54" s="146"/>
      <c r="VIF54" s="146"/>
      <c r="VIG54" s="146"/>
      <c r="VIH54" s="146"/>
      <c r="VII54" s="146"/>
      <c r="VIJ54" s="146"/>
      <c r="VIK54" s="146"/>
      <c r="VIL54" s="146"/>
      <c r="VIM54" s="146"/>
      <c r="VIN54" s="146"/>
      <c r="VIO54" s="146"/>
      <c r="VIP54" s="146"/>
      <c r="VIQ54" s="146"/>
      <c r="VIR54" s="146"/>
      <c r="VIS54" s="146"/>
      <c r="VIT54" s="146"/>
      <c r="VIU54" s="146"/>
      <c r="VIV54" s="146"/>
      <c r="VIW54" s="146"/>
      <c r="VIX54" s="146"/>
      <c r="VIY54" s="146"/>
      <c r="VIZ54" s="146"/>
      <c r="VJA54" s="146"/>
      <c r="VJB54" s="146"/>
      <c r="VJC54" s="146"/>
      <c r="VJD54" s="146"/>
      <c r="VJE54" s="146"/>
      <c r="VJF54" s="146"/>
      <c r="VJG54" s="146"/>
      <c r="VJH54" s="146"/>
      <c r="VJI54" s="146"/>
      <c r="VJJ54" s="146"/>
      <c r="VJK54" s="146"/>
      <c r="VJL54" s="146"/>
      <c r="VJM54" s="146"/>
      <c r="VJN54" s="146"/>
      <c r="VJO54" s="146"/>
      <c r="VJP54" s="146"/>
      <c r="VJQ54" s="146"/>
      <c r="VJR54" s="146"/>
      <c r="VJS54" s="146"/>
      <c r="VJT54" s="146"/>
      <c r="VJU54" s="146"/>
      <c r="VJV54" s="146"/>
      <c r="VJW54" s="146"/>
      <c r="VJX54" s="146"/>
      <c r="VJY54" s="146"/>
      <c r="VJZ54" s="146"/>
      <c r="VKA54" s="146"/>
      <c r="VKB54" s="146"/>
      <c r="VKC54" s="146"/>
      <c r="VKD54" s="146"/>
      <c r="VKE54" s="146"/>
      <c r="VKF54" s="146"/>
      <c r="VKG54" s="146"/>
      <c r="VKH54" s="146"/>
      <c r="VKI54" s="146"/>
      <c r="VKJ54" s="146"/>
      <c r="VKK54" s="146"/>
      <c r="VKL54" s="146"/>
      <c r="VKM54" s="146"/>
      <c r="VKN54" s="146"/>
      <c r="VKO54" s="146"/>
      <c r="VKP54" s="146"/>
      <c r="VKQ54" s="146"/>
      <c r="VKR54" s="146"/>
      <c r="VKS54" s="146"/>
      <c r="VKT54" s="146"/>
      <c r="VKU54" s="146"/>
      <c r="VKV54" s="146"/>
      <c r="VKW54" s="146"/>
      <c r="VKX54" s="146"/>
      <c r="VKY54" s="146"/>
      <c r="VKZ54" s="146"/>
      <c r="VLA54" s="146"/>
      <c r="VLB54" s="146"/>
      <c r="VLC54" s="146"/>
      <c r="VLD54" s="146"/>
      <c r="VLE54" s="146"/>
      <c r="VLF54" s="146"/>
      <c r="VLG54" s="146"/>
      <c r="VLH54" s="146"/>
      <c r="VLI54" s="146"/>
      <c r="VLJ54" s="146"/>
      <c r="VLK54" s="146"/>
      <c r="VLL54" s="146"/>
      <c r="VLM54" s="146"/>
      <c r="VLN54" s="146"/>
      <c r="VLO54" s="146"/>
      <c r="VLP54" s="146"/>
      <c r="VLQ54" s="146"/>
      <c r="VLR54" s="146"/>
      <c r="VLS54" s="146"/>
      <c r="VLT54" s="146"/>
      <c r="VLU54" s="146"/>
      <c r="VLV54" s="146"/>
      <c r="VLW54" s="146"/>
      <c r="VLX54" s="146"/>
      <c r="VLY54" s="146"/>
      <c r="VLZ54" s="146"/>
      <c r="VMA54" s="146"/>
      <c r="VMB54" s="146"/>
      <c r="VMC54" s="146"/>
      <c r="VMD54" s="146"/>
      <c r="VME54" s="146"/>
      <c r="VMF54" s="146"/>
      <c r="VMG54" s="146"/>
      <c r="VMH54" s="146"/>
      <c r="VMI54" s="146"/>
      <c r="VMJ54" s="146"/>
      <c r="VMK54" s="146"/>
      <c r="VML54" s="146"/>
      <c r="VMM54" s="146"/>
      <c r="VMN54" s="146"/>
      <c r="VMO54" s="146"/>
      <c r="VMP54" s="146"/>
      <c r="VMQ54" s="146"/>
      <c r="VMR54" s="146"/>
      <c r="VMS54" s="146"/>
      <c r="VMT54" s="146"/>
      <c r="VMU54" s="146"/>
      <c r="VMV54" s="146"/>
      <c r="VMW54" s="146"/>
      <c r="VMX54" s="146"/>
      <c r="VMY54" s="146"/>
      <c r="VMZ54" s="146"/>
      <c r="VNA54" s="146"/>
      <c r="VNB54" s="146"/>
      <c r="VNC54" s="146"/>
      <c r="VND54" s="146"/>
      <c r="VNE54" s="146"/>
      <c r="VNF54" s="146"/>
      <c r="VNG54" s="146"/>
      <c r="VNH54" s="146"/>
      <c r="VNI54" s="146"/>
      <c r="VNJ54" s="146"/>
      <c r="VNK54" s="146"/>
      <c r="VNL54" s="146"/>
      <c r="VNM54" s="146"/>
      <c r="VNN54" s="146"/>
      <c r="VNO54" s="146"/>
      <c r="VNP54" s="146"/>
      <c r="VNQ54" s="146"/>
      <c r="VNR54" s="146"/>
      <c r="VNS54" s="146"/>
      <c r="VNT54" s="146"/>
      <c r="VNU54" s="146"/>
      <c r="VNV54" s="146"/>
      <c r="VNW54" s="146"/>
      <c r="VNX54" s="146"/>
      <c r="VNY54" s="146"/>
      <c r="VNZ54" s="146"/>
      <c r="VOA54" s="146"/>
      <c r="VOB54" s="146"/>
      <c r="VOC54" s="146"/>
      <c r="VOD54" s="146"/>
      <c r="VOE54" s="146"/>
      <c r="VOF54" s="146"/>
      <c r="VOG54" s="146"/>
      <c r="VOH54" s="146"/>
      <c r="VOI54" s="146"/>
      <c r="VOJ54" s="146"/>
      <c r="VOK54" s="146"/>
      <c r="VOL54" s="146"/>
      <c r="VOM54" s="146"/>
      <c r="VON54" s="146"/>
      <c r="VOO54" s="146"/>
      <c r="VOP54" s="146"/>
      <c r="VOQ54" s="146"/>
      <c r="VOR54" s="146"/>
      <c r="VOS54" s="146"/>
      <c r="VOT54" s="146"/>
      <c r="VOU54" s="146"/>
      <c r="VOV54" s="146"/>
      <c r="VOW54" s="146"/>
      <c r="VOX54" s="146"/>
      <c r="VOY54" s="146"/>
      <c r="VOZ54" s="146"/>
      <c r="VPA54" s="146"/>
      <c r="VPB54" s="146"/>
      <c r="VPC54" s="146"/>
      <c r="VPD54" s="146"/>
      <c r="VPE54" s="146"/>
      <c r="VPF54" s="146"/>
      <c r="VPG54" s="146"/>
      <c r="VPH54" s="146"/>
      <c r="VPI54" s="146"/>
      <c r="VPJ54" s="146"/>
      <c r="VPK54" s="146"/>
      <c r="VPL54" s="146"/>
      <c r="VPM54" s="146"/>
      <c r="VPN54" s="146"/>
      <c r="VPO54" s="146"/>
      <c r="VPP54" s="146"/>
      <c r="VPQ54" s="146"/>
      <c r="VPR54" s="146"/>
      <c r="VPS54" s="146"/>
      <c r="VPT54" s="146"/>
      <c r="VPU54" s="146"/>
      <c r="VPV54" s="146"/>
      <c r="VPW54" s="146"/>
      <c r="VPX54" s="146"/>
      <c r="VPY54" s="146"/>
      <c r="VPZ54" s="146"/>
      <c r="VQA54" s="146"/>
      <c r="VQB54" s="146"/>
      <c r="VQC54" s="146"/>
      <c r="VQD54" s="146"/>
      <c r="VQE54" s="146"/>
      <c r="VQF54" s="146"/>
      <c r="VQG54" s="146"/>
      <c r="VQH54" s="146"/>
      <c r="VQI54" s="146"/>
      <c r="VQJ54" s="146"/>
      <c r="VQK54" s="146"/>
      <c r="VQL54" s="146"/>
      <c r="VQM54" s="146"/>
      <c r="VQN54" s="146"/>
      <c r="VQO54" s="146"/>
      <c r="VQP54" s="146"/>
      <c r="VQQ54" s="146"/>
      <c r="VQR54" s="146"/>
      <c r="VQS54" s="146"/>
      <c r="VQT54" s="146"/>
      <c r="VQU54" s="146"/>
      <c r="VQV54" s="146"/>
      <c r="VQW54" s="146"/>
      <c r="VQX54" s="146"/>
      <c r="VQY54" s="146"/>
      <c r="VQZ54" s="146"/>
      <c r="VRA54" s="146"/>
      <c r="VRB54" s="146"/>
      <c r="VRC54" s="146"/>
      <c r="VRD54" s="146"/>
      <c r="VRE54" s="146"/>
      <c r="VRF54" s="146"/>
      <c r="VRG54" s="146"/>
      <c r="VRH54" s="146"/>
      <c r="VRI54" s="146"/>
      <c r="VRJ54" s="146"/>
      <c r="VRK54" s="146"/>
      <c r="VRL54" s="146"/>
      <c r="VRM54" s="146"/>
      <c r="VRN54" s="146"/>
      <c r="VRO54" s="146"/>
      <c r="VRP54" s="146"/>
      <c r="VRQ54" s="146"/>
      <c r="VRR54" s="146"/>
      <c r="VRS54" s="146"/>
      <c r="VRT54" s="146"/>
      <c r="VRU54" s="146"/>
      <c r="VRV54" s="146"/>
      <c r="VRW54" s="146"/>
      <c r="VRX54" s="146"/>
      <c r="VRY54" s="146"/>
      <c r="VRZ54" s="146"/>
      <c r="VSA54" s="146"/>
      <c r="VSB54" s="146"/>
      <c r="VSC54" s="146"/>
      <c r="VSD54" s="146"/>
      <c r="VSE54" s="146"/>
      <c r="VSF54" s="146"/>
      <c r="VSG54" s="146"/>
      <c r="VSH54" s="146"/>
      <c r="VSI54" s="146"/>
      <c r="VSJ54" s="146"/>
      <c r="VSK54" s="146"/>
      <c r="VSL54" s="146"/>
      <c r="VSM54" s="146"/>
      <c r="VSN54" s="146"/>
      <c r="VSO54" s="146"/>
      <c r="VSP54" s="146"/>
      <c r="VSQ54" s="146"/>
      <c r="VSR54" s="146"/>
      <c r="VSS54" s="146"/>
      <c r="VST54" s="146"/>
      <c r="VSU54" s="146"/>
      <c r="VSV54" s="146"/>
      <c r="VSW54" s="146"/>
      <c r="VSX54" s="146"/>
      <c r="VSY54" s="146"/>
      <c r="VSZ54" s="146"/>
      <c r="VTA54" s="146"/>
      <c r="VTB54" s="146"/>
      <c r="VTC54" s="146"/>
      <c r="VTD54" s="146"/>
      <c r="VTE54" s="146"/>
      <c r="VTF54" s="146"/>
      <c r="VTG54" s="146"/>
      <c r="VTH54" s="146"/>
      <c r="VTI54" s="146"/>
      <c r="VTJ54" s="146"/>
      <c r="VTK54" s="146"/>
      <c r="VTL54" s="146"/>
      <c r="VTM54" s="146"/>
      <c r="VTN54" s="146"/>
      <c r="VTO54" s="146"/>
      <c r="VTP54" s="146"/>
      <c r="VTQ54" s="146"/>
      <c r="VTR54" s="146"/>
      <c r="VTS54" s="146"/>
      <c r="VTT54" s="146"/>
      <c r="VTU54" s="146"/>
      <c r="VTV54" s="146"/>
      <c r="VTW54" s="146"/>
      <c r="VTX54" s="146"/>
      <c r="VTY54" s="146"/>
      <c r="VTZ54" s="146"/>
      <c r="VUA54" s="146"/>
      <c r="VUB54" s="146"/>
      <c r="VUC54" s="146"/>
      <c r="VUD54" s="146"/>
      <c r="VUE54" s="146"/>
      <c r="VUF54" s="146"/>
      <c r="VUG54" s="146"/>
      <c r="VUH54" s="146"/>
      <c r="VUI54" s="146"/>
      <c r="VUJ54" s="146"/>
      <c r="VUK54" s="146"/>
      <c r="VUL54" s="146"/>
      <c r="VUM54" s="146"/>
      <c r="VUN54" s="146"/>
      <c r="VUO54" s="146"/>
      <c r="VUP54" s="146"/>
      <c r="VUQ54" s="146"/>
      <c r="VUR54" s="146"/>
      <c r="VUS54" s="146"/>
      <c r="VUT54" s="146"/>
      <c r="VUU54" s="146"/>
      <c r="VUV54" s="146"/>
      <c r="VUW54" s="146"/>
      <c r="VUX54" s="146"/>
      <c r="VUY54" s="146"/>
      <c r="VUZ54" s="146"/>
      <c r="VVA54" s="146"/>
      <c r="VVB54" s="146"/>
      <c r="VVC54" s="146"/>
      <c r="VVD54" s="146"/>
      <c r="VVE54" s="146"/>
      <c r="VVF54" s="146"/>
      <c r="VVG54" s="146"/>
      <c r="VVH54" s="146"/>
      <c r="VVI54" s="146"/>
      <c r="VVJ54" s="146"/>
      <c r="VVK54" s="146"/>
      <c r="VVL54" s="146"/>
      <c r="VVM54" s="146"/>
      <c r="VVN54" s="146"/>
      <c r="VVO54" s="146"/>
      <c r="VVP54" s="146"/>
      <c r="VVQ54" s="146"/>
      <c r="VVR54" s="146"/>
      <c r="VVS54" s="146"/>
      <c r="VVT54" s="146"/>
      <c r="VVU54" s="146"/>
      <c r="VVV54" s="146"/>
      <c r="VVW54" s="146"/>
      <c r="VVX54" s="146"/>
      <c r="VVY54" s="146"/>
      <c r="VVZ54" s="146"/>
      <c r="VWA54" s="146"/>
      <c r="VWB54" s="146"/>
      <c r="VWC54" s="146"/>
      <c r="VWD54" s="146"/>
      <c r="VWE54" s="146"/>
      <c r="VWF54" s="146"/>
      <c r="VWG54" s="146"/>
      <c r="VWH54" s="146"/>
      <c r="VWI54" s="146"/>
      <c r="VWJ54" s="146"/>
      <c r="VWK54" s="146"/>
      <c r="VWL54" s="146"/>
      <c r="VWM54" s="146"/>
      <c r="VWN54" s="146"/>
      <c r="VWO54" s="146"/>
      <c r="VWP54" s="146"/>
      <c r="VWQ54" s="146"/>
      <c r="VWR54" s="146"/>
      <c r="VWS54" s="146"/>
      <c r="VWT54" s="146"/>
      <c r="VWU54" s="146"/>
      <c r="VWV54" s="146"/>
      <c r="VWW54" s="146"/>
      <c r="VWX54" s="146"/>
      <c r="VWY54" s="146"/>
      <c r="VWZ54" s="146"/>
      <c r="VXA54" s="146"/>
      <c r="VXB54" s="146"/>
      <c r="VXC54" s="146"/>
      <c r="VXD54" s="146"/>
      <c r="VXE54" s="146"/>
      <c r="VXF54" s="146"/>
      <c r="VXG54" s="146"/>
      <c r="VXH54" s="146"/>
      <c r="VXI54" s="146"/>
      <c r="VXJ54" s="146"/>
      <c r="VXK54" s="146"/>
      <c r="VXL54" s="146"/>
      <c r="VXM54" s="146"/>
      <c r="VXN54" s="146"/>
      <c r="VXO54" s="146"/>
      <c r="VXP54" s="146"/>
      <c r="VXQ54" s="146"/>
      <c r="VXR54" s="146"/>
      <c r="VXS54" s="146"/>
      <c r="VXT54" s="146"/>
      <c r="VXU54" s="146"/>
      <c r="VXV54" s="146"/>
      <c r="VXW54" s="146"/>
      <c r="VXX54" s="146"/>
      <c r="VXY54" s="146"/>
      <c r="VXZ54" s="146"/>
      <c r="VYA54" s="146"/>
      <c r="VYB54" s="146"/>
      <c r="VYC54" s="146"/>
      <c r="VYD54" s="146"/>
      <c r="VYE54" s="146"/>
      <c r="VYF54" s="146"/>
      <c r="VYG54" s="146"/>
      <c r="VYH54" s="146"/>
      <c r="VYI54" s="146"/>
      <c r="VYJ54" s="146"/>
      <c r="VYK54" s="146"/>
      <c r="VYL54" s="146"/>
      <c r="VYM54" s="146"/>
      <c r="VYN54" s="146"/>
      <c r="VYO54" s="146"/>
      <c r="VYP54" s="146"/>
      <c r="VYQ54" s="146"/>
      <c r="VYR54" s="146"/>
      <c r="VYS54" s="146"/>
      <c r="VYT54" s="146"/>
      <c r="VYU54" s="146"/>
      <c r="VYV54" s="146"/>
      <c r="VYW54" s="146"/>
      <c r="VYX54" s="146"/>
      <c r="VYY54" s="146"/>
      <c r="VYZ54" s="146"/>
      <c r="VZA54" s="146"/>
      <c r="VZB54" s="146"/>
      <c r="VZC54" s="146"/>
      <c r="VZD54" s="146"/>
      <c r="VZE54" s="146"/>
      <c r="VZF54" s="146"/>
      <c r="VZG54" s="146"/>
      <c r="VZH54" s="146"/>
      <c r="VZI54" s="146"/>
      <c r="VZJ54" s="146"/>
      <c r="VZK54" s="146"/>
      <c r="VZL54" s="146"/>
      <c r="VZM54" s="146"/>
      <c r="VZN54" s="146"/>
      <c r="VZO54" s="146"/>
      <c r="VZP54" s="146"/>
      <c r="VZQ54" s="146"/>
      <c r="VZR54" s="146"/>
      <c r="VZS54" s="146"/>
      <c r="VZT54" s="146"/>
      <c r="VZU54" s="146"/>
      <c r="VZV54" s="146"/>
      <c r="VZW54" s="146"/>
      <c r="VZX54" s="146"/>
      <c r="VZY54" s="146"/>
      <c r="VZZ54" s="146"/>
      <c r="WAA54" s="146"/>
      <c r="WAB54" s="146"/>
      <c r="WAC54" s="146"/>
      <c r="WAD54" s="146"/>
      <c r="WAE54" s="146"/>
      <c r="WAF54" s="146"/>
      <c r="WAG54" s="146"/>
      <c r="WAH54" s="146"/>
      <c r="WAI54" s="146"/>
      <c r="WAJ54" s="146"/>
      <c r="WAK54" s="146"/>
      <c r="WAL54" s="146"/>
      <c r="WAM54" s="146"/>
      <c r="WAN54" s="146"/>
      <c r="WAO54" s="146"/>
      <c r="WAP54" s="146"/>
      <c r="WAQ54" s="146"/>
      <c r="WAR54" s="146"/>
      <c r="WAS54" s="146"/>
      <c r="WAT54" s="146"/>
      <c r="WAU54" s="146"/>
      <c r="WAV54" s="146"/>
      <c r="WAW54" s="146"/>
      <c r="WAX54" s="146"/>
      <c r="WAY54" s="146"/>
      <c r="WAZ54" s="146"/>
      <c r="WBA54" s="146"/>
      <c r="WBB54" s="146"/>
      <c r="WBC54" s="146"/>
      <c r="WBD54" s="146"/>
      <c r="WBE54" s="146"/>
      <c r="WBF54" s="146"/>
      <c r="WBG54" s="146"/>
      <c r="WBH54" s="146"/>
      <c r="WBI54" s="146"/>
      <c r="WBJ54" s="146"/>
      <c r="WBK54" s="146"/>
      <c r="WBL54" s="146"/>
      <c r="WBM54" s="146"/>
      <c r="WBN54" s="146"/>
      <c r="WBO54" s="146"/>
      <c r="WBP54" s="146"/>
      <c r="WBQ54" s="146"/>
      <c r="WBR54" s="146"/>
      <c r="WBS54" s="146"/>
      <c r="WBT54" s="146"/>
      <c r="WBU54" s="146"/>
      <c r="WBV54" s="146"/>
      <c r="WBW54" s="146"/>
      <c r="WBX54" s="146"/>
      <c r="WBY54" s="146"/>
      <c r="WBZ54" s="146"/>
      <c r="WCA54" s="146"/>
      <c r="WCB54" s="146"/>
      <c r="WCC54" s="146"/>
      <c r="WCD54" s="146"/>
      <c r="WCE54" s="146"/>
      <c r="WCF54" s="146"/>
      <c r="WCG54" s="146"/>
      <c r="WCH54" s="146"/>
      <c r="WCI54" s="146"/>
      <c r="WCJ54" s="146"/>
      <c r="WCK54" s="146"/>
      <c r="WCL54" s="146"/>
      <c r="WCM54" s="146"/>
      <c r="WCN54" s="146"/>
      <c r="WCO54" s="146"/>
      <c r="WCP54" s="146"/>
      <c r="WCQ54" s="146"/>
      <c r="WCR54" s="146"/>
      <c r="WCS54" s="146"/>
      <c r="WCT54" s="146"/>
      <c r="WCU54" s="146"/>
      <c r="WCV54" s="146"/>
      <c r="WCW54" s="146"/>
      <c r="WCX54" s="146"/>
      <c r="WCY54" s="146"/>
      <c r="WCZ54" s="146"/>
      <c r="WDA54" s="146"/>
      <c r="WDB54" s="146"/>
      <c r="WDC54" s="146"/>
      <c r="WDD54" s="146"/>
      <c r="WDE54" s="146"/>
      <c r="WDF54" s="146"/>
      <c r="WDG54" s="146"/>
      <c r="WDH54" s="146"/>
      <c r="WDI54" s="146"/>
      <c r="WDJ54" s="146"/>
      <c r="WDK54" s="146"/>
      <c r="WDL54" s="146"/>
      <c r="WDM54" s="146"/>
      <c r="WDN54" s="146"/>
      <c r="WDO54" s="146"/>
      <c r="WDP54" s="146"/>
      <c r="WDQ54" s="146"/>
      <c r="WDR54" s="146"/>
      <c r="WDS54" s="146"/>
      <c r="WDT54" s="146"/>
      <c r="WDU54" s="146"/>
      <c r="WDV54" s="146"/>
      <c r="WDW54" s="146"/>
      <c r="WDX54" s="146"/>
      <c r="WDY54" s="146"/>
      <c r="WDZ54" s="146"/>
      <c r="WEA54" s="146"/>
      <c r="WEB54" s="146"/>
      <c r="WEC54" s="146"/>
      <c r="WED54" s="146"/>
      <c r="WEE54" s="146"/>
      <c r="WEF54" s="146"/>
      <c r="WEG54" s="146"/>
      <c r="WEH54" s="146"/>
      <c r="WEI54" s="146"/>
      <c r="WEJ54" s="146"/>
      <c r="WEK54" s="146"/>
      <c r="WEL54" s="146"/>
      <c r="WEM54" s="146"/>
      <c r="WEN54" s="146"/>
      <c r="WEO54" s="146"/>
      <c r="WEP54" s="146"/>
      <c r="WEQ54" s="146"/>
      <c r="WER54" s="146"/>
      <c r="WES54" s="146"/>
      <c r="WET54" s="146"/>
      <c r="WEU54" s="146"/>
      <c r="WEV54" s="146"/>
      <c r="WEW54" s="146"/>
      <c r="WEX54" s="146"/>
      <c r="WEY54" s="146"/>
      <c r="WEZ54" s="146"/>
      <c r="WFA54" s="146"/>
      <c r="WFB54" s="146"/>
      <c r="WFC54" s="146"/>
      <c r="WFD54" s="146"/>
      <c r="WFE54" s="146"/>
      <c r="WFF54" s="146"/>
      <c r="WFG54" s="146"/>
      <c r="WFH54" s="146"/>
      <c r="WFI54" s="146"/>
      <c r="WFJ54" s="146"/>
      <c r="WFK54" s="146"/>
      <c r="WFL54" s="146"/>
      <c r="WFM54" s="146"/>
      <c r="WFN54" s="146"/>
      <c r="WFO54" s="146"/>
      <c r="WFP54" s="146"/>
      <c r="WFQ54" s="146"/>
      <c r="WFR54" s="146"/>
      <c r="WFS54" s="146"/>
      <c r="WFT54" s="146"/>
      <c r="WFU54" s="146"/>
      <c r="WFV54" s="146"/>
      <c r="WFW54" s="146"/>
      <c r="WFX54" s="146"/>
      <c r="WFY54" s="146"/>
      <c r="WFZ54" s="146"/>
      <c r="WGA54" s="146"/>
      <c r="WGB54" s="146"/>
      <c r="WGC54" s="146"/>
      <c r="WGD54" s="146"/>
      <c r="WGE54" s="146"/>
      <c r="WGF54" s="146"/>
      <c r="WGG54" s="146"/>
      <c r="WGH54" s="146"/>
      <c r="WGI54" s="146"/>
      <c r="WGJ54" s="146"/>
      <c r="WGK54" s="146"/>
      <c r="WGL54" s="146"/>
      <c r="WGM54" s="146"/>
      <c r="WGN54" s="146"/>
      <c r="WGO54" s="146"/>
      <c r="WGP54" s="146"/>
      <c r="WGQ54" s="146"/>
      <c r="WGR54" s="146"/>
      <c r="WGS54" s="146"/>
      <c r="WGT54" s="146"/>
      <c r="WGU54" s="146"/>
      <c r="WGV54" s="146"/>
      <c r="WGW54" s="146"/>
      <c r="WGX54" s="146"/>
      <c r="WGY54" s="146"/>
      <c r="WGZ54" s="146"/>
      <c r="WHA54" s="146"/>
      <c r="WHB54" s="146"/>
      <c r="WHC54" s="146"/>
      <c r="WHD54" s="146"/>
      <c r="WHE54" s="146"/>
      <c r="WHF54" s="146"/>
      <c r="WHG54" s="146"/>
      <c r="WHH54" s="146"/>
      <c r="WHI54" s="146"/>
      <c r="WHJ54" s="146"/>
      <c r="WHK54" s="146"/>
      <c r="WHL54" s="146"/>
      <c r="WHM54" s="146"/>
      <c r="WHN54" s="146"/>
      <c r="WHO54" s="146"/>
      <c r="WHP54" s="146"/>
      <c r="WHQ54" s="146"/>
      <c r="WHR54" s="146"/>
      <c r="WHS54" s="146"/>
      <c r="WHT54" s="146"/>
      <c r="WHU54" s="146"/>
      <c r="WHV54" s="146"/>
      <c r="WHW54" s="146"/>
      <c r="WHX54" s="146"/>
      <c r="WHY54" s="146"/>
      <c r="WHZ54" s="146"/>
      <c r="WIA54" s="146"/>
      <c r="WIB54" s="146"/>
      <c r="WIC54" s="146"/>
      <c r="WID54" s="146"/>
      <c r="WIE54" s="146"/>
      <c r="WIF54" s="146"/>
      <c r="WIG54" s="146"/>
      <c r="WIH54" s="146"/>
      <c r="WII54" s="146"/>
      <c r="WIJ54" s="146"/>
      <c r="WIK54" s="146"/>
      <c r="WIL54" s="146"/>
      <c r="WIM54" s="146"/>
      <c r="WIN54" s="146"/>
      <c r="WIO54" s="146"/>
      <c r="WIP54" s="146"/>
      <c r="WIQ54" s="146"/>
      <c r="WIR54" s="146"/>
      <c r="WIS54" s="146"/>
      <c r="WIT54" s="146"/>
      <c r="WIU54" s="146"/>
      <c r="WIV54" s="146"/>
      <c r="WIW54" s="146"/>
      <c r="WIX54" s="146"/>
      <c r="WIY54" s="146"/>
      <c r="WIZ54" s="146"/>
      <c r="WJA54" s="146"/>
      <c r="WJB54" s="146"/>
      <c r="WJC54" s="146"/>
      <c r="WJD54" s="146"/>
      <c r="WJE54" s="146"/>
      <c r="WJF54" s="146"/>
      <c r="WJG54" s="146"/>
      <c r="WJH54" s="146"/>
      <c r="WJI54" s="146"/>
      <c r="WJJ54" s="146"/>
      <c r="WJK54" s="146"/>
      <c r="WJL54" s="146"/>
      <c r="WJM54" s="146"/>
      <c r="WJN54" s="146"/>
      <c r="WJO54" s="146"/>
      <c r="WJP54" s="146"/>
      <c r="WJQ54" s="146"/>
      <c r="WJR54" s="146"/>
      <c r="WJS54" s="146"/>
      <c r="WJT54" s="146"/>
      <c r="WJU54" s="146"/>
      <c r="WJV54" s="146"/>
      <c r="WJW54" s="146"/>
      <c r="WJX54" s="146"/>
      <c r="WJY54" s="146"/>
      <c r="WJZ54" s="146"/>
      <c r="WKA54" s="146"/>
      <c r="WKB54" s="146"/>
      <c r="WKC54" s="146"/>
      <c r="WKD54" s="146"/>
      <c r="WKE54" s="146"/>
      <c r="WKF54" s="146"/>
      <c r="WKG54" s="146"/>
      <c r="WKH54" s="146"/>
      <c r="WKI54" s="146"/>
      <c r="WKJ54" s="146"/>
      <c r="WKK54" s="146"/>
      <c r="WKL54" s="146"/>
      <c r="WKM54" s="146"/>
      <c r="WKN54" s="146"/>
      <c r="WKO54" s="146"/>
      <c r="WKP54" s="146"/>
      <c r="WKQ54" s="146"/>
      <c r="WKR54" s="146"/>
      <c r="WKS54" s="146"/>
      <c r="WKT54" s="146"/>
      <c r="WKU54" s="146"/>
      <c r="WKV54" s="146"/>
      <c r="WKW54" s="146"/>
      <c r="WKX54" s="146"/>
      <c r="WKY54" s="146"/>
      <c r="WKZ54" s="146"/>
      <c r="WLA54" s="146"/>
      <c r="WLB54" s="146"/>
      <c r="WLC54" s="146"/>
      <c r="WLD54" s="146"/>
      <c r="WLE54" s="146"/>
      <c r="WLF54" s="146"/>
      <c r="WLG54" s="146"/>
      <c r="WLH54" s="146"/>
      <c r="WLI54" s="146"/>
      <c r="WLJ54" s="146"/>
      <c r="WLK54" s="146"/>
      <c r="WLL54" s="146"/>
      <c r="WLM54" s="146"/>
      <c r="WLN54" s="146"/>
      <c r="WLO54" s="146"/>
      <c r="WLP54" s="146"/>
      <c r="WLQ54" s="146"/>
      <c r="WLR54" s="146"/>
      <c r="WLS54" s="146"/>
      <c r="WLT54" s="146"/>
      <c r="WLU54" s="146"/>
      <c r="WLV54" s="146"/>
      <c r="WLW54" s="146"/>
      <c r="WLX54" s="146"/>
      <c r="WLY54" s="146"/>
      <c r="WLZ54" s="146"/>
      <c r="WMA54" s="146"/>
      <c r="WMB54" s="146"/>
      <c r="WMC54" s="146"/>
      <c r="WMD54" s="146"/>
      <c r="WME54" s="146"/>
      <c r="WMF54" s="146"/>
      <c r="WMG54" s="146"/>
      <c r="WMH54" s="146"/>
      <c r="WMI54" s="146"/>
      <c r="WMJ54" s="146"/>
      <c r="WMK54" s="146"/>
      <c r="WML54" s="146"/>
      <c r="WMM54" s="146"/>
      <c r="WMN54" s="146"/>
      <c r="WMO54" s="146"/>
      <c r="WMP54" s="146"/>
      <c r="WMQ54" s="146"/>
      <c r="WMR54" s="146"/>
      <c r="WMS54" s="146"/>
      <c r="WMT54" s="146"/>
      <c r="WMU54" s="146"/>
      <c r="WMV54" s="146"/>
      <c r="WMW54" s="146"/>
      <c r="WMX54" s="146"/>
      <c r="WMY54" s="146"/>
      <c r="WMZ54" s="146"/>
      <c r="WNA54" s="146"/>
      <c r="WNB54" s="146"/>
      <c r="WNC54" s="146"/>
      <c r="WND54" s="146"/>
      <c r="WNE54" s="146"/>
      <c r="WNF54" s="146"/>
      <c r="WNG54" s="146"/>
      <c r="WNH54" s="146"/>
      <c r="WNI54" s="146"/>
      <c r="WNJ54" s="146"/>
      <c r="WNK54" s="146"/>
      <c r="WNL54" s="146"/>
      <c r="WNM54" s="146"/>
      <c r="WNN54" s="146"/>
      <c r="WNO54" s="146"/>
      <c r="WNP54" s="146"/>
      <c r="WNQ54" s="146"/>
      <c r="WNR54" s="146"/>
      <c r="WNS54" s="146"/>
      <c r="WNT54" s="146"/>
      <c r="WNU54" s="146"/>
      <c r="WNV54" s="146"/>
      <c r="WNW54" s="146"/>
      <c r="WNX54" s="146"/>
      <c r="WNY54" s="146"/>
      <c r="WNZ54" s="146"/>
      <c r="WOA54" s="146"/>
      <c r="WOB54" s="146"/>
      <c r="WOC54" s="146"/>
      <c r="WOD54" s="146"/>
      <c r="WOE54" s="146"/>
      <c r="WOF54" s="146"/>
      <c r="WOG54" s="146"/>
      <c r="WOH54" s="146"/>
      <c r="WOI54" s="146"/>
      <c r="WOJ54" s="146"/>
      <c r="WOK54" s="146"/>
      <c r="WOL54" s="146"/>
      <c r="WOM54" s="146"/>
      <c r="WON54" s="146"/>
      <c r="WOO54" s="146"/>
      <c r="WOP54" s="146"/>
      <c r="WOQ54" s="146"/>
      <c r="WOR54" s="146"/>
      <c r="WOS54" s="146"/>
      <c r="WOT54" s="146"/>
      <c r="WOU54" s="146"/>
      <c r="WOV54" s="146"/>
      <c r="WOW54" s="146"/>
      <c r="WOX54" s="146"/>
      <c r="WOY54" s="146"/>
      <c r="WOZ54" s="146"/>
      <c r="WPA54" s="146"/>
      <c r="WPB54" s="146"/>
      <c r="WPC54" s="146"/>
      <c r="WPD54" s="146"/>
      <c r="WPE54" s="146"/>
      <c r="WPF54" s="146"/>
      <c r="WPG54" s="146"/>
      <c r="WPH54" s="146"/>
      <c r="WPI54" s="146"/>
      <c r="WPJ54" s="146"/>
      <c r="WPK54" s="146"/>
      <c r="WPL54" s="146"/>
      <c r="WPM54" s="146"/>
      <c r="WPN54" s="146"/>
      <c r="WPO54" s="146"/>
      <c r="WPP54" s="146"/>
      <c r="WPQ54" s="146"/>
      <c r="WPR54" s="146"/>
      <c r="WPS54" s="146"/>
      <c r="WPT54" s="146"/>
      <c r="WPU54" s="146"/>
      <c r="WPV54" s="146"/>
      <c r="WPW54" s="146"/>
      <c r="WPX54" s="146"/>
      <c r="WPY54" s="146"/>
      <c r="WPZ54" s="146"/>
      <c r="WQA54" s="146"/>
      <c r="WQB54" s="146"/>
      <c r="WQC54" s="146"/>
      <c r="WQD54" s="146"/>
      <c r="WQE54" s="146"/>
      <c r="WQF54" s="146"/>
      <c r="WQG54" s="146"/>
      <c r="WQH54" s="146"/>
      <c r="WQI54" s="146"/>
      <c r="WQJ54" s="146"/>
      <c r="WQK54" s="146"/>
      <c r="WQL54" s="146"/>
      <c r="WQM54" s="146"/>
      <c r="WQN54" s="146"/>
      <c r="WQO54" s="146"/>
      <c r="WQP54" s="146"/>
      <c r="WQQ54" s="146"/>
      <c r="WQR54" s="146"/>
      <c r="WQS54" s="146"/>
      <c r="WQT54" s="146"/>
      <c r="WQU54" s="146"/>
      <c r="WQV54" s="146"/>
      <c r="WQW54" s="146"/>
      <c r="WQX54" s="146"/>
      <c r="WQY54" s="146"/>
      <c r="WQZ54" s="146"/>
      <c r="WRA54" s="146"/>
      <c r="WRB54" s="146"/>
      <c r="WRC54" s="146"/>
      <c r="WRD54" s="146"/>
      <c r="WRE54" s="146"/>
      <c r="WRF54" s="146"/>
      <c r="WRG54" s="146"/>
      <c r="WRH54" s="146"/>
      <c r="WRI54" s="146"/>
      <c r="WRJ54" s="146"/>
      <c r="WRK54" s="146"/>
      <c r="WRL54" s="146"/>
      <c r="WRM54" s="146"/>
      <c r="WRN54" s="146"/>
      <c r="WRO54" s="146"/>
      <c r="WRP54" s="146"/>
      <c r="WRQ54" s="146"/>
      <c r="WRR54" s="146"/>
      <c r="WRS54" s="146"/>
      <c r="WRT54" s="146"/>
      <c r="WRU54" s="146"/>
      <c r="WRV54" s="146"/>
      <c r="WRW54" s="146"/>
      <c r="WRX54" s="146"/>
      <c r="WRY54" s="146"/>
      <c r="WRZ54" s="146"/>
      <c r="WSA54" s="146"/>
      <c r="WSB54" s="146"/>
      <c r="WSC54" s="146"/>
      <c r="WSD54" s="146"/>
      <c r="WSE54" s="146"/>
      <c r="WSF54" s="146"/>
      <c r="WSG54" s="146"/>
      <c r="WSH54" s="146"/>
      <c r="WSI54" s="146"/>
      <c r="WSJ54" s="146"/>
      <c r="WSK54" s="146"/>
      <c r="WSL54" s="146"/>
      <c r="WSM54" s="146"/>
      <c r="WSN54" s="146"/>
      <c r="WSO54" s="146"/>
      <c r="WSP54" s="146"/>
      <c r="WSQ54" s="146"/>
      <c r="WSR54" s="146"/>
      <c r="WSS54" s="146"/>
      <c r="WST54" s="146"/>
      <c r="WSU54" s="146"/>
      <c r="WSV54" s="146"/>
      <c r="WSW54" s="146"/>
      <c r="WSX54" s="146"/>
      <c r="WSY54" s="146"/>
      <c r="WSZ54" s="146"/>
      <c r="WTA54" s="146"/>
      <c r="WTB54" s="146"/>
      <c r="WTC54" s="146"/>
      <c r="WTD54" s="146"/>
      <c r="WTE54" s="146"/>
      <c r="WTF54" s="146"/>
      <c r="WTG54" s="146"/>
      <c r="WTH54" s="146"/>
      <c r="WTI54" s="146"/>
      <c r="WTJ54" s="146"/>
      <c r="WTK54" s="146"/>
      <c r="WTL54" s="146"/>
      <c r="WTM54" s="146"/>
      <c r="WTN54" s="146"/>
      <c r="WTO54" s="146"/>
      <c r="WTP54" s="146"/>
      <c r="WTQ54" s="146"/>
      <c r="WTR54" s="146"/>
      <c r="WTS54" s="146"/>
      <c r="WTT54" s="146"/>
      <c r="WTU54" s="146"/>
      <c r="WTV54" s="146"/>
      <c r="WTW54" s="146"/>
      <c r="WTX54" s="146"/>
      <c r="WTY54" s="146"/>
      <c r="WTZ54" s="146"/>
      <c r="WUA54" s="146"/>
      <c r="WUB54" s="146"/>
      <c r="WUC54" s="146"/>
      <c r="WUD54" s="146"/>
      <c r="WUE54" s="146"/>
      <c r="WUF54" s="146"/>
      <c r="WUG54" s="146"/>
      <c r="WUH54" s="146"/>
      <c r="WUI54" s="146"/>
      <c r="WUJ54" s="146"/>
      <c r="WUK54" s="146"/>
      <c r="WUL54" s="146"/>
      <c r="WUM54" s="146"/>
      <c r="WUN54" s="146"/>
      <c r="WUO54" s="146"/>
      <c r="WUP54" s="146"/>
      <c r="WUQ54" s="146"/>
      <c r="WUR54" s="146"/>
      <c r="WUS54" s="146"/>
      <c r="WUT54" s="146"/>
      <c r="WUU54" s="146"/>
      <c r="WUV54" s="146"/>
      <c r="WUW54" s="146"/>
      <c r="WUX54" s="146"/>
      <c r="WUY54" s="146"/>
      <c r="WUZ54" s="146"/>
      <c r="WVA54" s="146"/>
      <c r="WVB54" s="146"/>
      <c r="WVC54" s="146"/>
      <c r="WVD54" s="146"/>
      <c r="WVE54" s="146"/>
      <c r="WVF54" s="146"/>
      <c r="WVG54" s="146"/>
      <c r="WVH54" s="146"/>
      <c r="WVI54" s="146"/>
      <c r="WVJ54" s="146"/>
      <c r="WVK54" s="146"/>
      <c r="WVL54" s="146"/>
      <c r="WVM54" s="146"/>
      <c r="WVN54" s="146"/>
      <c r="WVO54" s="146"/>
      <c r="WVP54" s="146"/>
      <c r="WVQ54" s="146"/>
      <c r="WVR54" s="146"/>
      <c r="WVS54" s="146"/>
      <c r="WVT54" s="146"/>
      <c r="WVU54" s="146"/>
      <c r="WVV54" s="146"/>
      <c r="WVW54" s="146"/>
      <c r="WVX54" s="146"/>
      <c r="WVY54" s="146"/>
      <c r="WVZ54" s="146"/>
      <c r="WWA54" s="146"/>
      <c r="WWB54" s="146"/>
      <c r="WWC54" s="146"/>
      <c r="WWD54" s="146"/>
      <c r="WWE54" s="146"/>
      <c r="WWF54" s="146"/>
      <c r="WWG54" s="146"/>
      <c r="WWH54" s="146"/>
      <c r="WWI54" s="146"/>
      <c r="WWJ54" s="146"/>
      <c r="WWK54" s="146"/>
      <c r="WWL54" s="146"/>
      <c r="WWM54" s="146"/>
      <c r="WWN54" s="146"/>
      <c r="WWO54" s="146"/>
      <c r="WWP54" s="146"/>
      <c r="WWQ54" s="146"/>
      <c r="WWR54" s="146"/>
      <c r="WWS54" s="146"/>
      <c r="WWT54" s="146"/>
      <c r="WWU54" s="146"/>
      <c r="WWV54" s="146"/>
      <c r="WWW54" s="146"/>
      <c r="WWX54" s="146"/>
      <c r="WWY54" s="146"/>
      <c r="WWZ54" s="146"/>
      <c r="WXA54" s="146"/>
      <c r="WXB54" s="146"/>
      <c r="WXC54" s="146"/>
      <c r="WXD54" s="146"/>
      <c r="WXE54" s="146"/>
      <c r="WXF54" s="146"/>
      <c r="WXG54" s="146"/>
      <c r="WXH54" s="146"/>
      <c r="WXI54" s="146"/>
      <c r="WXJ54" s="146"/>
      <c r="WXK54" s="146"/>
      <c r="WXL54" s="146"/>
      <c r="WXM54" s="146"/>
      <c r="WXN54" s="146"/>
      <c r="WXO54" s="146"/>
      <c r="WXP54" s="146"/>
      <c r="WXQ54" s="146"/>
      <c r="WXR54" s="146"/>
      <c r="WXS54" s="146"/>
      <c r="WXT54" s="146"/>
      <c r="WXU54" s="146"/>
      <c r="WXV54" s="146"/>
      <c r="WXW54" s="146"/>
      <c r="WXX54" s="146"/>
      <c r="WXY54" s="146"/>
      <c r="WXZ54" s="146"/>
      <c r="WYA54" s="146"/>
      <c r="WYB54" s="146"/>
      <c r="WYC54" s="146"/>
      <c r="WYD54" s="146"/>
      <c r="WYE54" s="146"/>
      <c r="WYF54" s="146"/>
      <c r="WYG54" s="146"/>
      <c r="WYH54" s="146"/>
      <c r="WYI54" s="146"/>
      <c r="WYJ54" s="146"/>
      <c r="WYK54" s="146"/>
      <c r="WYL54" s="146"/>
      <c r="WYM54" s="146"/>
      <c r="WYN54" s="146"/>
      <c r="WYO54" s="146"/>
      <c r="WYP54" s="146"/>
      <c r="WYQ54" s="146"/>
      <c r="WYR54" s="146"/>
      <c r="WYS54" s="146"/>
      <c r="WYT54" s="146"/>
      <c r="WYU54" s="146"/>
      <c r="WYV54" s="146"/>
      <c r="WYW54" s="146"/>
      <c r="WYX54" s="146"/>
      <c r="WYY54" s="146"/>
      <c r="WYZ54" s="146"/>
      <c r="WZA54" s="146"/>
      <c r="WZB54" s="146"/>
      <c r="WZC54" s="146"/>
      <c r="WZD54" s="146"/>
      <c r="WZE54" s="146"/>
      <c r="WZF54" s="146"/>
      <c r="WZG54" s="146"/>
      <c r="WZH54" s="146"/>
      <c r="WZI54" s="146"/>
      <c r="WZJ54" s="146"/>
      <c r="WZK54" s="146"/>
      <c r="WZL54" s="146"/>
      <c r="WZM54" s="146"/>
      <c r="WZN54" s="146"/>
      <c r="WZO54" s="146"/>
      <c r="WZP54" s="146"/>
      <c r="WZQ54" s="146"/>
      <c r="WZR54" s="146"/>
      <c r="WZS54" s="146"/>
      <c r="WZT54" s="146"/>
      <c r="WZU54" s="146"/>
      <c r="WZV54" s="146"/>
      <c r="WZW54" s="146"/>
      <c r="WZX54" s="146"/>
      <c r="WZY54" s="146"/>
      <c r="WZZ54" s="146"/>
      <c r="XAA54" s="146"/>
      <c r="XAB54" s="146"/>
      <c r="XAC54" s="146"/>
      <c r="XAD54" s="146"/>
      <c r="XAE54" s="146"/>
      <c r="XAF54" s="146"/>
      <c r="XAG54" s="146"/>
      <c r="XAH54" s="146"/>
      <c r="XAI54" s="146"/>
      <c r="XAJ54" s="146"/>
      <c r="XAK54" s="146"/>
      <c r="XAL54" s="146"/>
      <c r="XAM54" s="146"/>
      <c r="XAN54" s="146"/>
      <c r="XAO54" s="146"/>
      <c r="XAP54" s="146"/>
      <c r="XAQ54" s="146"/>
      <c r="XAR54" s="146"/>
      <c r="XAS54" s="146"/>
      <c r="XAT54" s="146"/>
      <c r="XAU54" s="146"/>
      <c r="XAV54" s="146"/>
      <c r="XAW54" s="146"/>
      <c r="XAX54" s="146"/>
      <c r="XAY54" s="146"/>
      <c r="XAZ54" s="146"/>
      <c r="XBA54" s="146"/>
      <c r="XBB54" s="146"/>
      <c r="XBC54" s="146"/>
      <c r="XBD54" s="146"/>
      <c r="XBE54" s="146"/>
      <c r="XBF54" s="146"/>
      <c r="XBG54" s="146"/>
      <c r="XBH54" s="146"/>
      <c r="XBI54" s="146"/>
      <c r="XBJ54" s="146"/>
      <c r="XBK54" s="146"/>
      <c r="XBL54" s="146"/>
      <c r="XBM54" s="146"/>
      <c r="XBN54" s="146"/>
      <c r="XBO54" s="146"/>
      <c r="XBP54" s="146"/>
      <c r="XBQ54" s="146"/>
      <c r="XBR54" s="146"/>
      <c r="XBS54" s="146"/>
      <c r="XBT54" s="146"/>
      <c r="XBU54" s="146"/>
      <c r="XBV54" s="146"/>
      <c r="XBW54" s="146"/>
      <c r="XBX54" s="146"/>
      <c r="XBY54" s="146"/>
      <c r="XBZ54" s="146"/>
      <c r="XCA54" s="146"/>
      <c r="XCB54" s="146"/>
      <c r="XCC54" s="146"/>
      <c r="XCD54" s="146"/>
      <c r="XCE54" s="146"/>
      <c r="XCF54" s="146"/>
      <c r="XCG54" s="146"/>
      <c r="XCH54" s="146"/>
      <c r="XCI54" s="146"/>
      <c r="XCJ54" s="146"/>
      <c r="XCK54" s="146"/>
      <c r="XCL54" s="146"/>
      <c r="XCM54" s="146"/>
      <c r="XCN54" s="146"/>
      <c r="XCO54" s="146"/>
      <c r="XCP54" s="146"/>
      <c r="XCQ54" s="146"/>
      <c r="XCR54" s="146"/>
      <c r="XCS54" s="146"/>
      <c r="XCT54" s="146"/>
      <c r="XCU54" s="146"/>
      <c r="XCV54" s="146"/>
      <c r="XCW54" s="146"/>
      <c r="XCX54" s="146"/>
      <c r="XCY54" s="146"/>
      <c r="XCZ54" s="146"/>
      <c r="XDA54" s="146"/>
      <c r="XDB54" s="146"/>
      <c r="XDC54" s="146"/>
      <c r="XDD54" s="146"/>
      <c r="XDE54" s="146"/>
      <c r="XDF54" s="146"/>
      <c r="XDG54" s="146"/>
      <c r="XDH54" s="146"/>
      <c r="XDI54" s="146"/>
      <c r="XDJ54" s="146"/>
      <c r="XDK54" s="146"/>
      <c r="XDL54" s="146"/>
      <c r="XDM54" s="146"/>
      <c r="XDN54" s="146"/>
      <c r="XDO54" s="146"/>
      <c r="XDP54" s="146"/>
      <c r="XDQ54" s="146"/>
      <c r="XDR54" s="146"/>
      <c r="XDS54" s="146"/>
      <c r="XDT54" s="146"/>
      <c r="XDU54" s="146"/>
      <c r="XDV54" s="146"/>
      <c r="XDW54" s="146"/>
      <c r="XDX54" s="146"/>
      <c r="XDY54" s="146"/>
      <c r="XDZ54" s="146"/>
      <c r="XEA54" s="146"/>
      <c r="XEB54" s="146"/>
      <c r="XEC54" s="146"/>
      <c r="XED54" s="146"/>
      <c r="XEE54" s="146"/>
      <c r="XEF54" s="146"/>
      <c r="XEG54" s="146"/>
      <c r="XEH54" s="146"/>
      <c r="XEI54" s="146"/>
      <c r="XEJ54" s="146"/>
      <c r="XEK54" s="146"/>
      <c r="XEL54" s="146"/>
      <c r="XEM54" s="146"/>
      <c r="XEN54" s="146"/>
      <c r="XEO54" s="146"/>
      <c r="XEP54" s="146"/>
      <c r="XEQ54" s="146"/>
      <c r="XER54" s="146"/>
      <c r="XES54" s="146"/>
      <c r="XET54" s="146"/>
      <c r="XEU54" s="146"/>
      <c r="XEV54" s="146"/>
      <c r="XEW54" s="146"/>
      <c r="XEX54" s="146"/>
      <c r="XEY54" s="146"/>
      <c r="XEZ54" s="146"/>
      <c r="XFA54" s="146"/>
      <c r="XFB54" s="146"/>
      <c r="XFC54" s="146"/>
      <c r="XFD54" s="146"/>
    </row>
    <row r="55" spans="1:16384" s="280" customFormat="1">
      <c r="A55" s="205">
        <f t="shared" si="178"/>
        <v>78</v>
      </c>
      <c r="B55" s="279">
        <f t="shared" ref="B55:B57" si="3195">B54+1</f>
        <v>53</v>
      </c>
      <c r="C55" s="279">
        <f t="shared" ca="1" si="2249"/>
        <v>78</v>
      </c>
      <c r="D55" s="271">
        <f t="shared" ca="1" si="536"/>
        <v>2003342.085665283</v>
      </c>
      <c r="E55" s="275">
        <f t="shared" si="179"/>
        <v>25</v>
      </c>
      <c r="F55" s="416">
        <f>IF($B55&lt;Main!$B$10,0,HLOOKUP(E55,ReplacementRates!$A$3:$BE$59,ReplacementRates!$A54-5,1))*IF(Main!$B$30=1,Main!$B$31,(IF(OptimumBenefits!$B55&lt;20,Main!$B$31,IF(OptimumBenefits!$B55&lt;25,Main!$B$32,IF(OptimumBenefits!$B55&lt;30,Main!$B$33,Main!$B$34)))))*OptimumBenefits!$B55</f>
        <v>1.272</v>
      </c>
      <c r="G55" s="418">
        <f ca="1">F55*IF($B55=Salary!$B55,Salary!$I55,"")</f>
        <v>184426.61037972107</v>
      </c>
      <c r="H55" s="419">
        <f ca="1">IF($B55&lt;Main!$B$10,0,(VLOOKUP(E55,'Survival Probability'!$A$3:$F$98,6)/(1+Main!$B$5)^(OptimumBenefits!E55-OptimumBenefits!$A55))*(VLOOKUP(E55,'Survival Probability'!$A$3:$F$98,3)/VLOOKUP($A55,'Survival Probability'!$A$3:$F$98,3)))</f>
        <v>41.192652228281894</v>
      </c>
      <c r="I55" s="276">
        <f t="shared" ref="I55:I57" si="3196">IF($A55&gt;E55,0,H55*G55)</f>
        <v>0</v>
      </c>
      <c r="J55" s="199">
        <f t="shared" ref="J55:N55" si="3197">J54</f>
        <v>26</v>
      </c>
      <c r="K55" s="416">
        <f>IF($B55&lt;Main!$B$10,0,HLOOKUP(J55,ReplacementRates!$A$3:$BE$59,ReplacementRates!$A54-5,1))*IF(Main!$B$30=1,Main!$B$31,(IF(OptimumBenefits!$B55&lt;20,Main!$B$31,IF(OptimumBenefits!$B55&lt;25,Main!$B$32,IF(OptimumBenefits!$B55&lt;30,Main!$B$33,Main!$B$34)))))*OptimumBenefits!$B55</f>
        <v>1.272</v>
      </c>
      <c r="L55" s="418">
        <f ca="1">K55*IF($B55=Salary!$B55,Salary!$I55,"")</f>
        <v>184426.61037972107</v>
      </c>
      <c r="M55" s="419">
        <f ca="1">IF($B55&lt;Main!$B$10,0,(VLOOKUP(J55,'Survival Probability'!$A$3:$F$98,6)/(1+Main!$B$5)^(OptimumBenefits!J55-OptimumBenefits!$A55))*(VLOOKUP(J55,'Survival Probability'!$A$3:$F$98,3)/VLOOKUP($A55,'Survival Probability'!$A$3:$F$98,3)))</f>
        <v>38.490996821903003</v>
      </c>
      <c r="N55" s="276">
        <f t="shared" si="2"/>
        <v>0</v>
      </c>
      <c r="O55" s="199">
        <f t="shared" ref="O55:BZ55" si="3198">O54</f>
        <v>27</v>
      </c>
      <c r="P55" s="416">
        <f>IF($B55&lt;Main!$B$10,0,HLOOKUP(O55,ReplacementRates!$A$3:$BE$59,ReplacementRates!$A54-5,1))*IF(Main!$B$30=1,Main!$B$31,(IF(OptimumBenefits!$B55&lt;20,Main!$B$31,IF(OptimumBenefits!$B55&lt;25,Main!$B$32,IF(OptimumBenefits!$B55&lt;30,Main!$B$33,Main!$B$34)))))*OptimumBenefits!$B55</f>
        <v>1.272</v>
      </c>
      <c r="Q55" s="418">
        <f ca="1">P55*IF($B55=Salary!$B55,Salary!$I55,"")</f>
        <v>184426.61037972107</v>
      </c>
      <c r="R55" s="419">
        <f ca="1">IF($B55&lt;Main!$B$10,0,(VLOOKUP(O55,'Survival Probability'!$A$3:$F$98,6)/(1+Main!$B$5)^(OptimumBenefits!O55-OptimumBenefits!$A55))*(VLOOKUP(O55,'Survival Probability'!$A$3:$F$98,3)/VLOOKUP($A55,'Survival Probability'!$A$3:$F$98,3)))</f>
        <v>35.966012105011032</v>
      </c>
      <c r="S55" s="276">
        <f t="shared" si="4"/>
        <v>0</v>
      </c>
      <c r="T55" s="199">
        <f t="shared" ref="T55:CE55" si="3199">T54</f>
        <v>28</v>
      </c>
      <c r="U55" s="416">
        <f>IF($B55&lt;Main!$B$10,0,HLOOKUP(T55,ReplacementRates!$A$3:$BE$59,ReplacementRates!$A54-5,1))*IF(Main!$B$30=1,Main!$B$31,(IF(OptimumBenefits!$B55&lt;20,Main!$B$31,IF(OptimumBenefits!$B55&lt;25,Main!$B$32,IF(OptimumBenefits!$B55&lt;30,Main!$B$33,Main!$B$34)))))*OptimumBenefits!$B55</f>
        <v>1.272</v>
      </c>
      <c r="V55" s="418">
        <f ca="1">U55*IF($B55=Salary!$B55,Salary!$I55,"")</f>
        <v>184426.61037972107</v>
      </c>
      <c r="W55" s="419">
        <f ca="1">IF($B55&lt;Main!$B$10,0,(VLOOKUP(T55,'Survival Probability'!$A$3:$F$98,6)/(1+Main!$B$5)^(OptimumBenefits!T55-OptimumBenefits!$A55))*(VLOOKUP(T55,'Survival Probability'!$A$3:$F$98,3)/VLOOKUP($A55,'Survival Probability'!$A$3:$F$98,3)))</f>
        <v>33.606168312112921</v>
      </c>
      <c r="X55" s="276">
        <f t="shared" si="6"/>
        <v>0</v>
      </c>
      <c r="Y55" s="199">
        <f t="shared" ref="Y55:CJ55" si="3200">Y54</f>
        <v>29</v>
      </c>
      <c r="Z55" s="416">
        <f>IF($B55&lt;Main!$B$10,0,HLOOKUP(Y55,ReplacementRates!$A$3:$BE$59,ReplacementRates!$A54-5,1))*IF(Main!$B$30=1,Main!$B$31,(IF(OptimumBenefits!$B55&lt;20,Main!$B$31,IF(OptimumBenefits!$B55&lt;25,Main!$B$32,IF(OptimumBenefits!$B55&lt;30,Main!$B$33,Main!$B$34)))))*OptimumBenefits!$B55</f>
        <v>1.272</v>
      </c>
      <c r="AA55" s="418">
        <f ca="1">Z55*IF($B55=Salary!$B55,Salary!$I55,"")</f>
        <v>184426.61037972107</v>
      </c>
      <c r="AB55" s="419">
        <f ca="1">IF($B55&lt;Main!$B$10,0,(VLOOKUP(Y55,'Survival Probability'!$A$3:$F$98,6)/(1+Main!$B$5)^(OptimumBenefits!Y55-OptimumBenefits!$A55))*(VLOOKUP(Y55,'Survival Probability'!$A$3:$F$98,3)/VLOOKUP($A55,'Survival Probability'!$A$3:$F$98,3)))</f>
        <v>31.400690294384912</v>
      </c>
      <c r="AC55" s="276">
        <f t="shared" si="8"/>
        <v>0</v>
      </c>
      <c r="AD55" s="199">
        <f t="shared" ref="AD55:CO55" si="3201">AD54</f>
        <v>30</v>
      </c>
      <c r="AE55" s="416">
        <f>IF($B55&lt;Main!$B$10,0,HLOOKUP(AD55,ReplacementRates!$A$3:$BE$59,ReplacementRates!$A54-5,1))*IF(Main!$B$30=1,Main!$B$31,(IF(OptimumBenefits!$B55&lt;20,Main!$B$31,IF(OptimumBenefits!$B55&lt;25,Main!$B$32,IF(OptimumBenefits!$B55&lt;30,Main!$B$33,Main!$B$34)))))*OptimumBenefits!$B55</f>
        <v>1.272</v>
      </c>
      <c r="AF55" s="418">
        <f ca="1">AE55*IF($B55=Salary!$B55,Salary!$I55,"")</f>
        <v>184426.61037972107</v>
      </c>
      <c r="AG55" s="419">
        <f ca="1">IF($B55&lt;Main!$B$10,0,(VLOOKUP(AD55,'Survival Probability'!$A$3:$F$98,6)/(1+Main!$B$5)^(OptimumBenefits!AD55-OptimumBenefits!$A55))*(VLOOKUP(AD55,'Survival Probability'!$A$3:$F$98,3)/VLOOKUP($A55,'Survival Probability'!$A$3:$F$98,3)))</f>
        <v>29.339508836627601</v>
      </c>
      <c r="AH55" s="276">
        <f t="shared" si="10"/>
        <v>0</v>
      </c>
      <c r="AI55" s="199">
        <f t="shared" ref="AI55:CT55" si="3202">AI54</f>
        <v>31</v>
      </c>
      <c r="AJ55" s="416">
        <f>IF($B55&lt;Main!$B$10,0,HLOOKUP(AI55,ReplacementRates!$A$3:$BE$59,ReplacementRates!$A54-5,1))*IF(Main!$B$30=1,Main!$B$31,(IF(OptimumBenefits!$B55&lt;20,Main!$B$31,IF(OptimumBenefits!$B55&lt;25,Main!$B$32,IF(OptimumBenefits!$B55&lt;30,Main!$B$33,Main!$B$34)))))*OptimumBenefits!$B55</f>
        <v>1.272</v>
      </c>
      <c r="AK55" s="418">
        <f ca="1">AJ55*IF($B55=Salary!$B55,Salary!$I55,"")</f>
        <v>184426.61037972107</v>
      </c>
      <c r="AL55" s="419">
        <f ca="1">IF($B55&lt;Main!$B$10,0,(VLOOKUP(AI55,'Survival Probability'!$A$3:$F$98,6)/(1+Main!$B$5)^(OptimumBenefits!AI55-OptimumBenefits!$A55))*(VLOOKUP(AI55,'Survival Probability'!$A$3:$F$98,3)/VLOOKUP($A55,'Survival Probability'!$A$3:$F$98,3)))</f>
        <v>27.413216534653007</v>
      </c>
      <c r="AM55" s="276">
        <f t="shared" si="12"/>
        <v>0</v>
      </c>
      <c r="AN55" s="199">
        <f t="shared" ref="AN55:CY55" si="3203">AN54</f>
        <v>32</v>
      </c>
      <c r="AO55" s="416">
        <f>IF($B55&lt;Main!$B$10,0,HLOOKUP(AN55,ReplacementRates!$A$3:$BE$59,ReplacementRates!$A54-5,1))*IF(Main!$B$30=1,Main!$B$31,(IF(OptimumBenefits!$B55&lt;20,Main!$B$31,IF(OptimumBenefits!$B55&lt;25,Main!$B$32,IF(OptimumBenefits!$B55&lt;30,Main!$B$33,Main!$B$34)))))*OptimumBenefits!$B55</f>
        <v>1.272</v>
      </c>
      <c r="AP55" s="418">
        <f ca="1">AO55*IF($B55=Salary!$B55,Salary!$I55,"")</f>
        <v>184426.61037972107</v>
      </c>
      <c r="AQ55" s="419">
        <f ca="1">IF($B55&lt;Main!$B$10,0,(VLOOKUP(AN55,'Survival Probability'!$A$3:$F$98,6)/(1+Main!$B$5)^(OptimumBenefits!AN55-OptimumBenefits!$A55))*(VLOOKUP(AN55,'Survival Probability'!$A$3:$F$98,3)/VLOOKUP($A55,'Survival Probability'!$A$3:$F$98,3)))</f>
        <v>25.612878543792952</v>
      </c>
      <c r="AR55" s="276">
        <f t="shared" si="14"/>
        <v>0</v>
      </c>
      <c r="AS55" s="199">
        <f t="shared" ref="AS55:DD55" si="3204">AS54</f>
        <v>33</v>
      </c>
      <c r="AT55" s="416">
        <f>IF($B55&lt;Main!$B$10,0,HLOOKUP(AS55,ReplacementRates!$A$3:$BE$59,ReplacementRates!$A54-5,1))*IF(Main!$B$30=1,Main!$B$31,(IF(OptimumBenefits!$B55&lt;20,Main!$B$31,IF(OptimumBenefits!$B55&lt;25,Main!$B$32,IF(OptimumBenefits!$B55&lt;30,Main!$B$33,Main!$B$34)))))*OptimumBenefits!$B55</f>
        <v>1.272</v>
      </c>
      <c r="AU55" s="418">
        <f ca="1">AT55*IF($B55=Salary!$B55,Salary!$I55,"")</f>
        <v>184426.61037972107</v>
      </c>
      <c r="AV55" s="419">
        <f ca="1">IF($B55&lt;Main!$B$10,0,(VLOOKUP(AS55,'Survival Probability'!$A$3:$F$98,6)/(1+Main!$B$5)^(OptimumBenefits!AS55-OptimumBenefits!$A55))*(VLOOKUP(AS55,'Survival Probability'!$A$3:$F$98,3)/VLOOKUP($A55,'Survival Probability'!$A$3:$F$98,3)))</f>
        <v>23.930311187387503</v>
      </c>
      <c r="AW55" s="276">
        <f t="shared" si="16"/>
        <v>0</v>
      </c>
      <c r="AX55" s="199">
        <f t="shared" ref="AX55:DI55" si="3205">AX54</f>
        <v>34</v>
      </c>
      <c r="AY55" s="416">
        <f>IF($B55&lt;Main!$B$10,0,HLOOKUP(AX55,ReplacementRates!$A$3:$BE$59,ReplacementRates!$A54-5,1))*IF(Main!$B$30=1,Main!$B$31,(IF(OptimumBenefits!$B55&lt;20,Main!$B$31,IF(OptimumBenefits!$B55&lt;25,Main!$B$32,IF(OptimumBenefits!$B55&lt;30,Main!$B$33,Main!$B$34)))))*OptimumBenefits!$B55</f>
        <v>1.272</v>
      </c>
      <c r="AZ55" s="418">
        <f ca="1">AY55*IF($B55=Salary!$B55,Salary!$I55,"")</f>
        <v>184426.61037972107</v>
      </c>
      <c r="BA55" s="419">
        <f ca="1">IF($B55&lt;Main!$B$10,0,(VLOOKUP(AX55,'Survival Probability'!$A$3:$F$98,6)/(1+Main!$B$5)^(OptimumBenefits!AX55-OptimumBenefits!$A55))*(VLOOKUP(AX55,'Survival Probability'!$A$3:$F$98,3)/VLOOKUP($A55,'Survival Probability'!$A$3:$F$98,3)))</f>
        <v>22.357860643808714</v>
      </c>
      <c r="BB55" s="276">
        <f t="shared" si="18"/>
        <v>0</v>
      </c>
      <c r="BC55" s="199">
        <f t="shared" ref="BC55:DN55" si="3206">BC54</f>
        <v>35</v>
      </c>
      <c r="BD55" s="416">
        <f>IF($B55&lt;Main!$B$10,0,HLOOKUP(BC55,ReplacementRates!$A$3:$BE$59,ReplacementRates!$A54-5,1))*IF(Main!$B$30=1,Main!$B$31,(IF(OptimumBenefits!$B55&lt;20,Main!$B$31,IF(OptimumBenefits!$B55&lt;25,Main!$B$32,IF(OptimumBenefits!$B55&lt;30,Main!$B$33,Main!$B$34)))))*OptimumBenefits!$B55</f>
        <v>1.272</v>
      </c>
      <c r="BE55" s="418">
        <f ca="1">BD55*IF($B55=Salary!$B55,Salary!$I55,"")</f>
        <v>184426.61037972107</v>
      </c>
      <c r="BF55" s="419">
        <f ca="1">IF($B55&lt;Main!$B$10,0,(VLOOKUP(BC55,'Survival Probability'!$A$3:$F$98,6)/(1+Main!$B$5)^(OptimumBenefits!BC55-OptimumBenefits!$A55))*(VLOOKUP(BC55,'Survival Probability'!$A$3:$F$98,3)/VLOOKUP($A55,'Survival Probability'!$A$3:$F$98,3)))</f>
        <v>20.888381098531198</v>
      </c>
      <c r="BG55" s="276">
        <f t="shared" si="20"/>
        <v>0</v>
      </c>
      <c r="BH55" s="199">
        <f t="shared" ref="BH55:DS55" si="3207">BH54</f>
        <v>36</v>
      </c>
      <c r="BI55" s="416">
        <f>IF($B55&lt;Main!$B$10,0,HLOOKUP(BH55,ReplacementRates!$A$3:$BE$59,ReplacementRates!$A54-5,1))*IF(Main!$B$30=1,Main!$B$31,(IF(OptimumBenefits!$B55&lt;20,Main!$B$31,IF(OptimumBenefits!$B55&lt;25,Main!$B$32,IF(OptimumBenefits!$B55&lt;30,Main!$B$33,Main!$B$34)))))*OptimumBenefits!$B55</f>
        <v>1.272</v>
      </c>
      <c r="BJ55" s="418">
        <f ca="1">BI55*IF($B55=Salary!$B55,Salary!$I55,"")</f>
        <v>184426.61037972107</v>
      </c>
      <c r="BK55" s="419">
        <f ca="1">IF($B55&lt;Main!$B$10,0,(VLOOKUP(BH55,'Survival Probability'!$A$3:$F$98,6)/(1+Main!$B$5)^(OptimumBenefits!BH55-OptimumBenefits!$A55))*(VLOOKUP(BH55,'Survival Probability'!$A$3:$F$98,3)/VLOOKUP($A55,'Survival Probability'!$A$3:$F$98,3)))</f>
        <v>19.515189243641835</v>
      </c>
      <c r="BL55" s="276">
        <f t="shared" si="22"/>
        <v>0</v>
      </c>
      <c r="BM55" s="199">
        <f t="shared" ref="BM55:DX55" si="3208">BM54</f>
        <v>37</v>
      </c>
      <c r="BN55" s="416">
        <f>IF($B55&lt;Main!$B$10,0,HLOOKUP(BM55,ReplacementRates!$A$3:$BE$59,ReplacementRates!$A54-5,1))*IF(Main!$B$30=1,Main!$B$31,(IF(OptimumBenefits!$B55&lt;20,Main!$B$31,IF(OptimumBenefits!$B55&lt;25,Main!$B$32,IF(OptimumBenefits!$B55&lt;30,Main!$B$33,Main!$B$34)))))*OptimumBenefits!$B55</f>
        <v>1.272</v>
      </c>
      <c r="BO55" s="418">
        <f ca="1">BN55*IF($B55=Salary!$B55,Salary!$I55,"")</f>
        <v>184426.61037972107</v>
      </c>
      <c r="BP55" s="419">
        <f ca="1">IF($B55&lt;Main!$B$10,0,(VLOOKUP(BM55,'Survival Probability'!$A$3:$F$98,6)/(1+Main!$B$5)^(OptimumBenefits!BM55-OptimumBenefits!$A55))*(VLOOKUP(BM55,'Survival Probability'!$A$3:$F$98,3)/VLOOKUP($A55,'Survival Probability'!$A$3:$F$98,3)))</f>
        <v>18.231840023739572</v>
      </c>
      <c r="BQ55" s="276">
        <f t="shared" si="24"/>
        <v>0</v>
      </c>
      <c r="BR55" s="199">
        <f t="shared" ref="BR55:EC55" si="3209">BR54</f>
        <v>38</v>
      </c>
      <c r="BS55" s="416">
        <f>IF($B55&lt;Main!$B$10,0,HLOOKUP(BR55,ReplacementRates!$A$3:$BE$59,ReplacementRates!$A54-5,1))*IF(Main!$B$30=1,Main!$B$31,(IF(OptimumBenefits!$B55&lt;20,Main!$B$31,IF(OptimumBenefits!$B55&lt;25,Main!$B$32,IF(OptimumBenefits!$B55&lt;30,Main!$B$33,Main!$B$34)))))*OptimumBenefits!$B55</f>
        <v>1.272</v>
      </c>
      <c r="BT55" s="418">
        <f ca="1">BS55*IF($B55=Salary!$B55,Salary!$I55,"")</f>
        <v>184426.61037972107</v>
      </c>
      <c r="BU55" s="419">
        <f ca="1">IF($B55&lt;Main!$B$10,0,(VLOOKUP(BR55,'Survival Probability'!$A$3:$F$98,6)/(1+Main!$B$5)^(OptimumBenefits!BR55-OptimumBenefits!$A55))*(VLOOKUP(BR55,'Survival Probability'!$A$3:$F$98,3)/VLOOKUP($A55,'Survival Probability'!$A$3:$F$98,3)))</f>
        <v>17.032532441891256</v>
      </c>
      <c r="BV55" s="276">
        <f t="shared" si="26"/>
        <v>0</v>
      </c>
      <c r="BW55" s="199">
        <f t="shared" ref="BW55:EH55" si="3210">BW54</f>
        <v>39</v>
      </c>
      <c r="BX55" s="416">
        <f>IF($B55&lt;Main!$B$10,0,HLOOKUP(BW55,ReplacementRates!$A$3:$BE$59,ReplacementRates!$A54-5,1))*IF(Main!$B$30=1,Main!$B$31,(IF(OptimumBenefits!$B55&lt;20,Main!$B$31,IF(OptimumBenefits!$B55&lt;25,Main!$B$32,IF(OptimumBenefits!$B55&lt;30,Main!$B$33,Main!$B$34)))))*OptimumBenefits!$B55</f>
        <v>1.272</v>
      </c>
      <c r="BY55" s="418">
        <f ca="1">BX55*IF($B55=Salary!$B55,Salary!$I55,"")</f>
        <v>184426.61037972107</v>
      </c>
      <c r="BZ55" s="419">
        <f ca="1">IF($B55&lt;Main!$B$10,0,(VLOOKUP(BW55,'Survival Probability'!$A$3:$F$98,6)/(1+Main!$B$5)^(OptimumBenefits!BW55-OptimumBenefits!$A55))*(VLOOKUP(BW55,'Survival Probability'!$A$3:$F$98,3)/VLOOKUP($A55,'Survival Probability'!$A$3:$F$98,3)))</f>
        <v>15.911832523362992</v>
      </c>
      <c r="CA55" s="276">
        <f t="shared" si="28"/>
        <v>0</v>
      </c>
      <c r="CB55" s="199">
        <f t="shared" ref="CB55:EM55" si="3211">CB54</f>
        <v>40</v>
      </c>
      <c r="CC55" s="416">
        <f>IF($B55&lt;Main!$B$10,0,HLOOKUP(CB55,ReplacementRates!$A$3:$BE$59,ReplacementRates!$A54-5,1))*IF(Main!$B$30=1,Main!$B$31,(IF(OptimumBenefits!$B55&lt;20,Main!$B$31,IF(OptimumBenefits!$B55&lt;25,Main!$B$32,IF(OptimumBenefits!$B55&lt;30,Main!$B$33,Main!$B$34)))))*OptimumBenefits!$B55</f>
        <v>1.272</v>
      </c>
      <c r="CD55" s="418">
        <f ca="1">CC55*IF($B55=Salary!$B55,Salary!$I55,"")</f>
        <v>184426.61037972107</v>
      </c>
      <c r="CE55" s="419">
        <f ca="1">IF($B55&lt;Main!$B$10,0,(VLOOKUP(CB55,'Survival Probability'!$A$3:$F$98,6)/(1+Main!$B$5)^(OptimumBenefits!CB55-OptimumBenefits!$A55))*(VLOOKUP(CB55,'Survival Probability'!$A$3:$F$98,3)/VLOOKUP($A55,'Survival Probability'!$A$3:$F$98,3)))</f>
        <v>14.864645802033044</v>
      </c>
      <c r="CF55" s="276">
        <f t="shared" si="30"/>
        <v>0</v>
      </c>
      <c r="CG55" s="199">
        <f t="shared" ref="CG55:ER55" si="3212">CG54</f>
        <v>41</v>
      </c>
      <c r="CH55" s="416">
        <f>IF($B55&lt;Main!$B$10,0,HLOOKUP(CG55,ReplacementRates!$A$3:$BE$59,ReplacementRates!$A54-5,1))*IF(Main!$B$30=1,Main!$B$31,(IF(OptimumBenefits!$B55&lt;20,Main!$B$31,IF(OptimumBenefits!$B55&lt;25,Main!$B$32,IF(OptimumBenefits!$B55&lt;30,Main!$B$33,Main!$B$34)))))*OptimumBenefits!$B55</f>
        <v>1.272</v>
      </c>
      <c r="CI55" s="418">
        <f ca="1">CH55*IF($B55=Salary!$B55,Salary!$I55,"")</f>
        <v>184426.61037972107</v>
      </c>
      <c r="CJ55" s="419">
        <f ca="1">IF($B55&lt;Main!$B$10,0,(VLOOKUP(CG55,'Survival Probability'!$A$3:$F$98,6)/(1+Main!$B$5)^(OptimumBenefits!CG55-OptimumBenefits!$A55))*(VLOOKUP(CG55,'Survival Probability'!$A$3:$F$98,3)/VLOOKUP($A55,'Survival Probability'!$A$3:$F$98,3)))</f>
        <v>13.886202834634906</v>
      </c>
      <c r="CK55" s="276">
        <f t="shared" si="32"/>
        <v>0</v>
      </c>
      <c r="CL55" s="199">
        <f t="shared" ref="CL55:EW55" si="3213">CL54</f>
        <v>42</v>
      </c>
      <c r="CM55" s="416">
        <f>IF($B55&lt;Main!$B$10,0,HLOOKUP(CL55,ReplacementRates!$A$3:$BE$59,ReplacementRates!$A54-5,1))*IF(Main!$B$30=1,Main!$B$31,(IF(OptimumBenefits!$B55&lt;20,Main!$B$31,IF(OptimumBenefits!$B55&lt;25,Main!$B$32,IF(OptimumBenefits!$B55&lt;30,Main!$B$33,Main!$B$34)))))*OptimumBenefits!$B55</f>
        <v>1.272</v>
      </c>
      <c r="CN55" s="418">
        <f ca="1">CM55*IF($B55=Salary!$B55,Salary!$I55,"")</f>
        <v>184426.61037972107</v>
      </c>
      <c r="CO55" s="419">
        <f ca="1">IF($B55&lt;Main!$B$10,0,(VLOOKUP(CL55,'Survival Probability'!$A$3:$F$98,6)/(1+Main!$B$5)^(OptimumBenefits!CL55-OptimumBenefits!$A55))*(VLOOKUP(CL55,'Survival Probability'!$A$3:$F$98,3)/VLOOKUP($A55,'Survival Probability'!$A$3:$F$98,3)))</f>
        <v>12.971588808757188</v>
      </c>
      <c r="CP55" s="276">
        <f t="shared" si="34"/>
        <v>0</v>
      </c>
      <c r="CQ55" s="199">
        <f t="shared" ref="CQ55:FB55" si="3214">CQ54</f>
        <v>43</v>
      </c>
      <c r="CR55" s="416">
        <f>IF($B55&lt;Main!$B$10,0,HLOOKUP(CQ55,ReplacementRates!$A$3:$BE$59,ReplacementRates!$A54-5,1))*IF(Main!$B$30=1,Main!$B$31,(IF(OptimumBenefits!$B55&lt;20,Main!$B$31,IF(OptimumBenefits!$B55&lt;25,Main!$B$32,IF(OptimumBenefits!$B55&lt;30,Main!$B$33,Main!$B$34)))))*OptimumBenefits!$B55</f>
        <v>1.272</v>
      </c>
      <c r="CS55" s="418">
        <f ca="1">CR55*IF($B55=Salary!$B55,Salary!$I55,"")</f>
        <v>184426.61037972107</v>
      </c>
      <c r="CT55" s="419">
        <f ca="1">IF($B55&lt;Main!$B$10,0,(VLOOKUP(CQ55,'Survival Probability'!$A$3:$F$98,6)/(1+Main!$B$5)^(OptimumBenefits!CQ55-OptimumBenefits!$A55))*(VLOOKUP(CQ55,'Survival Probability'!$A$3:$F$98,3)/VLOOKUP($A55,'Survival Probability'!$A$3:$F$98,3)))</f>
        <v>12.116724144661523</v>
      </c>
      <c r="CU55" s="276">
        <f t="shared" si="36"/>
        <v>0</v>
      </c>
      <c r="CV55" s="199">
        <f t="shared" ref="CV55:FG55" si="3215">CV54</f>
        <v>44</v>
      </c>
      <c r="CW55" s="416">
        <f>IF($B55&lt;Main!$B$10,0,HLOOKUP(CV55,ReplacementRates!$A$3:$BE$59,ReplacementRates!$A54-5,1))*IF(Main!$B$30=1,Main!$B$31,(IF(OptimumBenefits!$B55&lt;20,Main!$B$31,IF(OptimumBenefits!$B55&lt;25,Main!$B$32,IF(OptimumBenefits!$B55&lt;30,Main!$B$33,Main!$B$34)))))*OptimumBenefits!$B55</f>
        <v>1.272</v>
      </c>
      <c r="CX55" s="418">
        <f ca="1">CW55*IF($B55=Salary!$B55,Salary!$I55,"")</f>
        <v>184426.61037972107</v>
      </c>
      <c r="CY55" s="419">
        <f ca="1">IF($B55&lt;Main!$B$10,0,(VLOOKUP(CV55,'Survival Probability'!$A$3:$F$98,6)/(1+Main!$B$5)^(OptimumBenefits!CV55-OptimumBenefits!$A55))*(VLOOKUP(CV55,'Survival Probability'!$A$3:$F$98,3)/VLOOKUP($A55,'Survival Probability'!$A$3:$F$98,3)))</f>
        <v>11.317772465443232</v>
      </c>
      <c r="CZ55" s="276">
        <f t="shared" si="38"/>
        <v>0</v>
      </c>
      <c r="DA55" s="199">
        <f t="shared" ref="DA55:FL55" si="3216">DA54</f>
        <v>45</v>
      </c>
      <c r="DB55" s="416">
        <f>IF($B55&lt;Main!$B$10,0,HLOOKUP(DA55,ReplacementRates!$A$3:$BE$59,ReplacementRates!$A54-5,1))*IF(Main!$B$30=1,Main!$B$31,(IF(OptimumBenefits!$B55&lt;20,Main!$B$31,IF(OptimumBenefits!$B55&lt;25,Main!$B$32,IF(OptimumBenefits!$B55&lt;30,Main!$B$33,Main!$B$34)))))*OptimumBenefits!$B55</f>
        <v>1.272</v>
      </c>
      <c r="DC55" s="418">
        <f ca="1">DB55*IF($B55=Salary!$B55,Salary!$I55,"")</f>
        <v>184426.61037972107</v>
      </c>
      <c r="DD55" s="419">
        <f ca="1">IF($B55&lt;Main!$B$10,0,(VLOOKUP(DA55,'Survival Probability'!$A$3:$F$98,6)/(1+Main!$B$5)^(OptimumBenefits!DA55-OptimumBenefits!$A55))*(VLOOKUP(DA55,'Survival Probability'!$A$3:$F$98,3)/VLOOKUP($A55,'Survival Probability'!$A$3:$F$98,3)))</f>
        <v>191.96814911660218</v>
      </c>
      <c r="DE55" s="276">
        <f t="shared" si="40"/>
        <v>0</v>
      </c>
      <c r="DF55" s="199">
        <f t="shared" ref="DF55:FQ55" si="3217">DF54</f>
        <v>46</v>
      </c>
      <c r="DG55" s="416">
        <f>IF($B55&lt;Main!$B$10,0,HLOOKUP(DF55,ReplacementRates!$A$3:$BE$59,ReplacementRates!$A54-5,1))*IF(Main!$B$30=1,Main!$B$31,(IF(OptimumBenefits!$B55&lt;20,Main!$B$31,IF(OptimumBenefits!$B55&lt;25,Main!$B$32,IF(OptimumBenefits!$B55&lt;30,Main!$B$33,Main!$B$34)))))*OptimumBenefits!$B55</f>
        <v>1.272</v>
      </c>
      <c r="DH55" s="418">
        <f ca="1">DG55*IF($B55=Salary!$B55,Salary!$I55,"")</f>
        <v>184426.61037972107</v>
      </c>
      <c r="DI55" s="419">
        <f ca="1">IF($B55&lt;Main!$B$10,0,(VLOOKUP(DF55,'Survival Probability'!$A$3:$F$98,6)/(1+Main!$B$5)^(OptimumBenefits!DF55-OptimumBenefits!$A55))*(VLOOKUP(DF55,'Survival Probability'!$A$3:$F$98,3)/VLOOKUP($A55,'Survival Probability'!$A$3:$F$98,3)))</f>
        <v>178.18960869923703</v>
      </c>
      <c r="DJ55" s="276">
        <f t="shared" si="42"/>
        <v>0</v>
      </c>
      <c r="DK55" s="199">
        <f t="shared" ref="DK55:FV55" si="3218">DK54</f>
        <v>47</v>
      </c>
      <c r="DL55" s="416">
        <f>IF($B55&lt;Main!$B$10,0,HLOOKUP(DK55,ReplacementRates!$A$3:$BE$59,ReplacementRates!$A54-5,1))*IF(Main!$B$30=1,Main!$B$31,(IF(OptimumBenefits!$B55&lt;20,Main!$B$31,IF(OptimumBenefits!$B55&lt;25,Main!$B$32,IF(OptimumBenefits!$B55&lt;30,Main!$B$33,Main!$B$34)))))*OptimumBenefits!$B55</f>
        <v>1.272</v>
      </c>
      <c r="DM55" s="418">
        <f ca="1">DL55*IF($B55=Salary!$B55,Salary!$I55,"")</f>
        <v>184426.61037972107</v>
      </c>
      <c r="DN55" s="419">
        <f ca="1">IF($B55&lt;Main!$B$10,0,(VLOOKUP(DK55,'Survival Probability'!$A$3:$F$98,6)/(1+Main!$B$5)^(OptimumBenefits!DK55-OptimumBenefits!$A55))*(VLOOKUP(DK55,'Survival Probability'!$A$3:$F$98,3)/VLOOKUP($A55,'Survival Probability'!$A$3:$F$98,3)))</f>
        <v>165.34008847809318</v>
      </c>
      <c r="DO55" s="276">
        <f t="shared" si="44"/>
        <v>0</v>
      </c>
      <c r="DP55" s="199">
        <f t="shared" ref="DP55:GA55" si="3219">DP54</f>
        <v>48</v>
      </c>
      <c r="DQ55" s="416">
        <f>IF($B55&lt;Main!$B$10,0,HLOOKUP(DP55,ReplacementRates!$A$3:$BE$59,ReplacementRates!$A54-5,1))*IF(Main!$B$30=1,Main!$B$31,(IF(OptimumBenefits!$B55&lt;20,Main!$B$31,IF(OptimumBenefits!$B55&lt;25,Main!$B$32,IF(OptimumBenefits!$B55&lt;30,Main!$B$33,Main!$B$34)))))*OptimumBenefits!$B55</f>
        <v>1.272</v>
      </c>
      <c r="DR55" s="418">
        <f ca="1">DQ55*IF($B55=Salary!$B55,Salary!$I55,"")</f>
        <v>184426.61037972107</v>
      </c>
      <c r="DS55" s="419">
        <f ca="1">IF($B55&lt;Main!$B$10,0,(VLOOKUP(DP55,'Survival Probability'!$A$3:$F$98,6)/(1+Main!$B$5)^(OptimumBenefits!DP55-OptimumBenefits!$A55))*(VLOOKUP(DP55,'Survival Probability'!$A$3:$F$98,3)/VLOOKUP($A55,'Survival Probability'!$A$3:$F$98,3)))</f>
        <v>153.35843716520768</v>
      </c>
      <c r="DT55" s="276">
        <f t="shared" si="46"/>
        <v>0</v>
      </c>
      <c r="DU55" s="199">
        <f t="shared" ref="DU55:GF55" si="3220">DU54</f>
        <v>49</v>
      </c>
      <c r="DV55" s="416">
        <f>IF($B55&lt;Main!$B$10,0,HLOOKUP(DU55,ReplacementRates!$A$3:$BE$59,ReplacementRates!$A54-5,1))*IF(Main!$B$30=1,Main!$B$31,(IF(OptimumBenefits!$B55&lt;20,Main!$B$31,IF(OptimumBenefits!$B55&lt;25,Main!$B$32,IF(OptimumBenefits!$B55&lt;30,Main!$B$33,Main!$B$34)))))*OptimumBenefits!$B55</f>
        <v>1.272</v>
      </c>
      <c r="DW55" s="418">
        <f ca="1">DV55*IF($B55=Salary!$B55,Salary!$I55,"")</f>
        <v>184426.61037972107</v>
      </c>
      <c r="DX55" s="419">
        <f ca="1">IF($B55&lt;Main!$B$10,0,(VLOOKUP(DU55,'Survival Probability'!$A$3:$F$98,6)/(1+Main!$B$5)^(OptimumBenefits!DU55-OptimumBenefits!$A55))*(VLOOKUP(DU55,'Survival Probability'!$A$3:$F$98,3)/VLOOKUP($A55,'Survival Probability'!$A$3:$F$98,3)))</f>
        <v>142.18746957158723</v>
      </c>
      <c r="DY55" s="276">
        <f t="shared" si="48"/>
        <v>0</v>
      </c>
      <c r="DZ55" s="199">
        <f t="shared" ref="DZ55:GK55" si="3221">DZ54</f>
        <v>50</v>
      </c>
      <c r="EA55" s="416">
        <f>IF($B55&lt;Main!$B$10,0,HLOOKUP(DZ55,ReplacementRates!$A$3:$BE$59,ReplacementRates!$A54-5,1))*IF(Main!$B$30=1,Main!$B$31,(IF(OptimumBenefits!$B55&lt;20,Main!$B$31,IF(OptimumBenefits!$B55&lt;25,Main!$B$32,IF(OptimumBenefits!$B55&lt;30,Main!$B$33,Main!$B$34)))))*OptimumBenefits!$B55</f>
        <v>1.272</v>
      </c>
      <c r="EB55" s="418">
        <f ca="1">EA55*IF($B55=Salary!$B55,Salary!$I55,"")</f>
        <v>184426.61037972107</v>
      </c>
      <c r="EC55" s="419">
        <f ca="1">IF($B55&lt;Main!$B$10,0,(VLOOKUP(DZ55,'Survival Probability'!$A$3:$F$98,6)/(1+Main!$B$5)^(OptimumBenefits!DZ55-OptimumBenefits!$A55))*(VLOOKUP(DZ55,'Survival Probability'!$A$3:$F$98,3)/VLOOKUP($A55,'Survival Probability'!$A$3:$F$98,3)))</f>
        <v>131.77371939239305</v>
      </c>
      <c r="ED55" s="276">
        <f t="shared" si="50"/>
        <v>0</v>
      </c>
      <c r="EE55" s="199">
        <f t="shared" ref="EE55:GP55" si="3222">EE54</f>
        <v>51</v>
      </c>
      <c r="EF55" s="416">
        <f>IF($B55&lt;Main!$B$10,0,HLOOKUP(EE55,ReplacementRates!$A$3:$BE$59,ReplacementRates!$A54-5,1))*IF(Main!$B$30=1,Main!$B$31,(IF(OptimumBenefits!$B55&lt;20,Main!$B$31,IF(OptimumBenefits!$B55&lt;25,Main!$B$32,IF(OptimumBenefits!$B55&lt;30,Main!$B$33,Main!$B$34)))))*OptimumBenefits!$B55</f>
        <v>1.272</v>
      </c>
      <c r="EG55" s="418">
        <f ca="1">EF55*IF($B55=Salary!$B55,Salary!$I55,"")</f>
        <v>184426.61037972107</v>
      </c>
      <c r="EH55" s="419">
        <f ca="1">IF($B55&lt;Main!$B$10,0,(VLOOKUP(EE55,'Survival Probability'!$A$3:$F$98,6)/(1+Main!$B$5)^(OptimumBenefits!EE55-OptimumBenefits!$A55))*(VLOOKUP(EE55,'Survival Probability'!$A$3:$F$98,3)/VLOOKUP($A55,'Survival Probability'!$A$3:$F$98,3)))</f>
        <v>122.06720534283195</v>
      </c>
      <c r="EI55" s="276">
        <f t="shared" si="52"/>
        <v>0</v>
      </c>
      <c r="EJ55" s="199">
        <f t="shared" ref="EJ55:GU55" si="3223">EJ54</f>
        <v>52</v>
      </c>
      <c r="EK55" s="416">
        <f>IF($B55&lt;Main!$B$10,0,HLOOKUP(EJ55,ReplacementRates!$A$3:$BE$59,ReplacementRates!$A54-5,1))*IF(Main!$B$30=1,Main!$B$31,(IF(OptimumBenefits!$B55&lt;20,Main!$B$31,IF(OptimumBenefits!$B55&lt;25,Main!$B$32,IF(OptimumBenefits!$B55&lt;30,Main!$B$33,Main!$B$34)))))*OptimumBenefits!$B55</f>
        <v>1.272</v>
      </c>
      <c r="EL55" s="418">
        <f ca="1">EK55*IF($B55=Salary!$B55,Salary!$I55,"")</f>
        <v>184426.61037972107</v>
      </c>
      <c r="EM55" s="419">
        <f ca="1">IF($B55&lt;Main!$B$10,0,(VLOOKUP(EJ55,'Survival Probability'!$A$3:$F$98,6)/(1+Main!$B$5)^(OptimumBenefits!EJ55-OptimumBenefits!$A55))*(VLOOKUP(EJ55,'Survival Probability'!$A$3:$F$98,3)/VLOOKUP($A55,'Survival Probability'!$A$3:$F$98,3)))</f>
        <v>113.02120961642709</v>
      </c>
      <c r="EN55" s="276">
        <f t="shared" si="54"/>
        <v>0</v>
      </c>
      <c r="EO55" s="199">
        <f t="shared" ref="EO55:GZ55" si="3224">EO54</f>
        <v>53</v>
      </c>
      <c r="EP55" s="416">
        <f>IF($B55&lt;Main!$B$10,0,HLOOKUP(EO55,ReplacementRates!$A$3:$BE$59,ReplacementRates!$A54-5,1))*IF(Main!$B$30=1,Main!$B$31,(IF(OptimumBenefits!$B55&lt;20,Main!$B$31,IF(OptimumBenefits!$B55&lt;25,Main!$B$32,IF(OptimumBenefits!$B55&lt;30,Main!$B$33,Main!$B$34)))))*OptimumBenefits!$B55</f>
        <v>1.272</v>
      </c>
      <c r="EQ55" s="418">
        <f ca="1">EP55*IF($B55=Salary!$B55,Salary!$I55,"")</f>
        <v>184426.61037972107</v>
      </c>
      <c r="ER55" s="419">
        <f ca="1">IF($B55&lt;Main!$B$10,0,(VLOOKUP(EO55,'Survival Probability'!$A$3:$F$98,6)/(1+Main!$B$5)^(OptimumBenefits!EO55-OptimumBenefits!$A55))*(VLOOKUP(EO55,'Survival Probability'!$A$3:$F$98,3)/VLOOKUP($A55,'Survival Probability'!$A$3:$F$98,3)))</f>
        <v>104.59211586940687</v>
      </c>
      <c r="ES55" s="276">
        <f t="shared" si="56"/>
        <v>0</v>
      </c>
      <c r="ET55" s="199">
        <f t="shared" ref="ET55:HE55" si="3225">ET54</f>
        <v>54</v>
      </c>
      <c r="EU55" s="416">
        <f>IF($B55&lt;Main!$B$10,0,HLOOKUP(ET55,ReplacementRates!$A$3:$BE$59,ReplacementRates!$A54-5,1))*IF(Main!$B$30=1,Main!$B$31,(IF(OptimumBenefits!$B55&lt;20,Main!$B$31,IF(OptimumBenefits!$B55&lt;25,Main!$B$32,IF(OptimumBenefits!$B55&lt;30,Main!$B$33,Main!$B$34)))))*OptimumBenefits!$B55</f>
        <v>1.272</v>
      </c>
      <c r="EV55" s="418">
        <f ca="1">EU55*IF($B55=Salary!$B55,Salary!$I55,"")</f>
        <v>184426.61037972107</v>
      </c>
      <c r="EW55" s="419">
        <f ca="1">IF($B55&lt;Main!$B$10,0,(VLOOKUP(ET55,'Survival Probability'!$A$3:$F$98,6)/(1+Main!$B$5)^(OptimumBenefits!ET55-OptimumBenefits!$A55))*(VLOOKUP(ET55,'Survival Probability'!$A$3:$F$98,3)/VLOOKUP($A55,'Survival Probability'!$A$3:$F$98,3)))</f>
        <v>96.73915172480433</v>
      </c>
      <c r="EX55" s="276">
        <f t="shared" si="58"/>
        <v>0</v>
      </c>
      <c r="EY55" s="199">
        <f t="shared" ref="EY55:HJ55" si="3226">EY54</f>
        <v>55</v>
      </c>
      <c r="EZ55" s="416">
        <f>IF($B55&lt;Main!$B$10,0,HLOOKUP(EY55,ReplacementRates!$A$3:$BE$59,ReplacementRates!$A54-5,1))*IF(Main!$B$30=1,Main!$B$31,(IF(OptimumBenefits!$B55&lt;20,Main!$B$31,IF(OptimumBenefits!$B55&lt;25,Main!$B$32,IF(OptimumBenefits!$B55&lt;30,Main!$B$33,Main!$B$34)))))*OptimumBenefits!$B55</f>
        <v>1.272</v>
      </c>
      <c r="FA55" s="418">
        <f ca="1">EZ55*IF($B55=Salary!$B55,Salary!$I55,"")</f>
        <v>184426.61037972107</v>
      </c>
      <c r="FB55" s="419">
        <f ca="1">IF($B55&lt;Main!$B$10,0,(VLOOKUP(EY55,'Survival Probability'!$A$3:$F$98,6)/(1+Main!$B$5)^(OptimumBenefits!EY55-OptimumBenefits!$A55))*(VLOOKUP(EY55,'Survival Probability'!$A$3:$F$98,3)/VLOOKUP($A55,'Survival Probability'!$A$3:$F$98,3)))</f>
        <v>89.424199041604609</v>
      </c>
      <c r="FC55" s="276">
        <f t="shared" si="60"/>
        <v>0</v>
      </c>
      <c r="FD55" s="199">
        <f t="shared" ref="FD55:HO55" si="3227">FD54</f>
        <v>56</v>
      </c>
      <c r="FE55" s="416">
        <f>IF($B55&lt;Main!$B$10,0,HLOOKUP(FD55,ReplacementRates!$A$3:$BE$59,ReplacementRates!$A54-5,1))*IF(Main!$B$30=1,Main!$B$31,(IF(OptimumBenefits!$B55&lt;20,Main!$B$31,IF(OptimumBenefits!$B55&lt;25,Main!$B$32,IF(OptimumBenefits!$B55&lt;30,Main!$B$33,Main!$B$34)))))*OptimumBenefits!$B55</f>
        <v>1.272</v>
      </c>
      <c r="FF55" s="418">
        <f ca="1">FE55*IF($B55=Salary!$B55,Salary!$I55,"")</f>
        <v>184426.61037972107</v>
      </c>
      <c r="FG55" s="419">
        <f ca="1">IF($B55&lt;Main!$B$10,0,(VLOOKUP(FD55,'Survival Probability'!$A$3:$F$98,6)/(1+Main!$B$5)^(OptimumBenefits!FD55-OptimumBenefits!$A55))*(VLOOKUP(FD55,'Survival Probability'!$A$3:$F$98,3)/VLOOKUP($A55,'Survival Probability'!$A$3:$F$98,3)))</f>
        <v>82.611621559777774</v>
      </c>
      <c r="FH55" s="276">
        <f t="shared" si="62"/>
        <v>0</v>
      </c>
      <c r="FI55" s="199">
        <f t="shared" ref="FI55:HT55" si="3228">FI54</f>
        <v>57</v>
      </c>
      <c r="FJ55" s="416">
        <f>IF($B55&lt;Main!$B$10,0,HLOOKUP(FI55,ReplacementRates!$A$3:$BE$59,ReplacementRates!$A54-5,1))*IF(Main!$B$30=1,Main!$B$31,(IF(OptimumBenefits!$B55&lt;20,Main!$B$31,IF(OptimumBenefits!$B55&lt;25,Main!$B$32,IF(OptimumBenefits!$B55&lt;30,Main!$B$33,Main!$B$34)))))*OptimumBenefits!$B55</f>
        <v>1.272</v>
      </c>
      <c r="FK55" s="418">
        <f ca="1">FJ55*IF($B55=Salary!$B55,Salary!$I55,"")</f>
        <v>184426.61037972107</v>
      </c>
      <c r="FL55" s="419">
        <f ca="1">IF($B55&lt;Main!$B$10,0,(VLOOKUP(FI55,'Survival Probability'!$A$3:$F$98,6)/(1+Main!$B$5)^(OptimumBenefits!FI55-OptimumBenefits!$A55))*(VLOOKUP(FI55,'Survival Probability'!$A$3:$F$98,3)/VLOOKUP($A55,'Survival Probability'!$A$3:$F$98,3)))</f>
        <v>76.26809720180384</v>
      </c>
      <c r="FM55" s="276">
        <f t="shared" si="64"/>
        <v>0</v>
      </c>
      <c r="FN55" s="199">
        <f t="shared" ref="FN55:HY55" si="3229">FN54</f>
        <v>58</v>
      </c>
      <c r="FO55" s="416">
        <f>IF($B55&lt;Main!$B$10,0,HLOOKUP(FN55,ReplacementRates!$A$3:$BE$59,ReplacementRates!$A54-5,1))*IF(Main!$B$30=1,Main!$B$31,(IF(OptimumBenefits!$B55&lt;20,Main!$B$31,IF(OptimumBenefits!$B55&lt;25,Main!$B$32,IF(OptimumBenefits!$B55&lt;30,Main!$B$33,Main!$B$34)))))*OptimumBenefits!$B55</f>
        <v>1.272</v>
      </c>
      <c r="FP55" s="418">
        <f ca="1">FO55*IF($B55=Salary!$B55,Salary!$I55,"")</f>
        <v>184426.61037972107</v>
      </c>
      <c r="FQ55" s="419">
        <f ca="1">IF($B55&lt;Main!$B$10,0,(VLOOKUP(FN55,'Survival Probability'!$A$3:$F$98,6)/(1+Main!$B$5)^(OptimumBenefits!FN55-OptimumBenefits!$A55))*(VLOOKUP(FN55,'Survival Probability'!$A$3:$F$98,3)/VLOOKUP($A55,'Survival Probability'!$A$3:$F$98,3)))</f>
        <v>70.36276751519182</v>
      </c>
      <c r="FR55" s="276">
        <f t="shared" si="66"/>
        <v>0</v>
      </c>
      <c r="FS55" s="199">
        <f t="shared" ref="FS55:ID55" si="3230">FS54</f>
        <v>59</v>
      </c>
      <c r="FT55" s="416">
        <f>IF($B55&lt;Main!$B$10,0,HLOOKUP(FS55,ReplacementRates!$A$3:$BE$59,ReplacementRates!$A54-5,1))*IF(Main!$B$30=1,Main!$B$31,(IF(OptimumBenefits!$B55&lt;20,Main!$B$31,IF(OptimumBenefits!$B55&lt;25,Main!$B$32,IF(OptimumBenefits!$B55&lt;30,Main!$B$33,Main!$B$34)))))*OptimumBenefits!$B55</f>
        <v>1.272</v>
      </c>
      <c r="FU55" s="418">
        <f ca="1">FT55*IF($B55=Salary!$B55,Salary!$I55,"")</f>
        <v>184426.61037972107</v>
      </c>
      <c r="FV55" s="419">
        <f ca="1">IF($B55&lt;Main!$B$10,0,(VLOOKUP(FS55,'Survival Probability'!$A$3:$F$98,6)/(1+Main!$B$5)^(OptimumBenefits!FS55-OptimumBenefits!$A55))*(VLOOKUP(FS55,'Survival Probability'!$A$3:$F$98,3)/VLOOKUP($A55,'Survival Probability'!$A$3:$F$98,3)))</f>
        <v>64.866727960003772</v>
      </c>
      <c r="FW55" s="276">
        <f t="shared" si="68"/>
        <v>0</v>
      </c>
      <c r="FX55" s="199">
        <f t="shared" ref="FX55:II55" si="3231">FX54</f>
        <v>60</v>
      </c>
      <c r="FY55" s="416">
        <f>IF($B55&lt;Main!$B$10,0,HLOOKUP(FX55,ReplacementRates!$A$3:$BE$59,ReplacementRates!$A54-5,1))*IF(Main!$B$30=1,Main!$B$31,(IF(OptimumBenefits!$B55&lt;20,Main!$B$31,IF(OptimumBenefits!$B55&lt;25,Main!$B$32,IF(OptimumBenefits!$B55&lt;30,Main!$B$33,Main!$B$34)))))*OptimumBenefits!$B55</f>
        <v>1.272</v>
      </c>
      <c r="FZ55" s="418">
        <f ca="1">FY55*IF($B55=Salary!$B55,Salary!$I55,"")</f>
        <v>184426.61037972107</v>
      </c>
      <c r="GA55" s="419">
        <f ca="1">IF($B55&lt;Main!$B$10,0,(VLOOKUP(FX55,'Survival Probability'!$A$3:$F$98,6)/(1+Main!$B$5)^(OptimumBenefits!FX55-OptimumBenefits!$A55))*(VLOOKUP(FX55,'Survival Probability'!$A$3:$F$98,3)/VLOOKUP($A55,'Survival Probability'!$A$3:$F$98,3)))</f>
        <v>59.752899697127823</v>
      </c>
      <c r="GB55" s="276">
        <f t="shared" si="70"/>
        <v>0</v>
      </c>
      <c r="GC55" s="199">
        <f t="shared" ref="GC55:IN55" si="3232">GC54</f>
        <v>61</v>
      </c>
      <c r="GD55" s="416">
        <f>IF($B55&lt;Main!$B$10,0,HLOOKUP(GC55,ReplacementRates!$A$3:$BE$59,ReplacementRates!$A54-5,1))*IF(Main!$B$30=1,Main!$B$31,(IF(OptimumBenefits!$B55&lt;20,Main!$B$31,IF(OptimumBenefits!$B55&lt;25,Main!$B$32,IF(OptimumBenefits!$B55&lt;30,Main!$B$33,Main!$B$34)))))*OptimumBenefits!$B55</f>
        <v>1.272</v>
      </c>
      <c r="GE55" s="418">
        <f ca="1">GD55*IF($B55=Salary!$B55,Salary!$I55,"")</f>
        <v>184426.61037972107</v>
      </c>
      <c r="GF55" s="419">
        <f ca="1">IF($B55&lt;Main!$B$10,0,(VLOOKUP(GC55,'Survival Probability'!$A$3:$F$98,6)/(1+Main!$B$5)^(OptimumBenefits!GC55-OptimumBenefits!$A55))*(VLOOKUP(GC55,'Survival Probability'!$A$3:$F$98,3)/VLOOKUP($A55,'Survival Probability'!$A$3:$F$98,3)))</f>
        <v>54.995916122881418</v>
      </c>
      <c r="GG55" s="276">
        <f t="shared" si="72"/>
        <v>0</v>
      </c>
      <c r="GH55" s="199">
        <f t="shared" ref="GH55:IS55" si="3233">GH54</f>
        <v>62</v>
      </c>
      <c r="GI55" s="416">
        <f>IF($B55&lt;Main!$B$10,0,HLOOKUP(GH55,ReplacementRates!$A$3:$BE$59,ReplacementRates!$A54-5,1))*IF(Main!$B$30=1,Main!$B$31,(IF(OptimumBenefits!$B55&lt;20,Main!$B$31,IF(OptimumBenefits!$B55&lt;25,Main!$B$32,IF(OptimumBenefits!$B55&lt;30,Main!$B$33,Main!$B$34)))))*OptimumBenefits!$B55</f>
        <v>1.272</v>
      </c>
      <c r="GJ55" s="418">
        <f ca="1">GI55*IF($B55=Salary!$B55,Salary!$I55,"")</f>
        <v>184426.61037972107</v>
      </c>
      <c r="GK55" s="419">
        <f ca="1">IF($B55&lt;Main!$B$10,0,(VLOOKUP(GH55,'Survival Probability'!$A$3:$F$98,6)/(1+Main!$B$5)^(OptimumBenefits!GH55-OptimumBenefits!$A55))*(VLOOKUP(GH55,'Survival Probability'!$A$3:$F$98,3)/VLOOKUP($A55,'Survival Probability'!$A$3:$F$98,3)))</f>
        <v>50.572012831450266</v>
      </c>
      <c r="GL55" s="276">
        <f t="shared" si="74"/>
        <v>0</v>
      </c>
      <c r="GM55" s="199">
        <f t="shared" ref="GM55:IX55" si="3234">GM54</f>
        <v>63</v>
      </c>
      <c r="GN55" s="416">
        <f>IF($B55&lt;Main!$B$10,0,HLOOKUP(GM55,ReplacementRates!$A$3:$BE$59,ReplacementRates!$A54-5,1))*IF(Main!$B$30=1,Main!$B$31,(IF(OptimumBenefits!$B55&lt;20,Main!$B$31,IF(OptimumBenefits!$B55&lt;25,Main!$B$32,IF(OptimumBenefits!$B55&lt;30,Main!$B$33,Main!$B$34)))))*OptimumBenefits!$B55</f>
        <v>1.272</v>
      </c>
      <c r="GO55" s="418">
        <f ca="1">GN55*IF($B55=Salary!$B55,Salary!$I55,"")</f>
        <v>184426.61037972107</v>
      </c>
      <c r="GP55" s="419">
        <f ca="1">IF($B55&lt;Main!$B$10,0,(VLOOKUP(GM55,'Survival Probability'!$A$3:$F$98,6)/(1+Main!$B$5)^(OptimumBenefits!GM55-OptimumBenefits!$A55))*(VLOOKUP(GM55,'Survival Probability'!$A$3:$F$98,3)/VLOOKUP($A55,'Survival Probability'!$A$3:$F$98,3)))</f>
        <v>46.459303470075085</v>
      </c>
      <c r="GQ55" s="276">
        <f t="shared" si="76"/>
        <v>0</v>
      </c>
      <c r="GR55" s="199">
        <f t="shared" ref="GR55:JC55" si="3235">GR54</f>
        <v>64</v>
      </c>
      <c r="GS55" s="416">
        <f>IF($B55&lt;Main!$B$10,0,HLOOKUP(GR55,ReplacementRates!$A$3:$BE$59,ReplacementRates!$A54-5,1))*IF(Main!$B$30=1,Main!$B$31,(IF(OptimumBenefits!$B55&lt;20,Main!$B$31,IF(OptimumBenefits!$B55&lt;25,Main!$B$32,IF(OptimumBenefits!$B55&lt;30,Main!$B$33,Main!$B$34)))))*OptimumBenefits!$B55</f>
        <v>1.272</v>
      </c>
      <c r="GT55" s="418">
        <f ca="1">GS55*IF($B55=Salary!$B55,Salary!$I55,"")</f>
        <v>184426.61037972107</v>
      </c>
      <c r="GU55" s="419">
        <f ca="1">IF($B55&lt;Main!$B$10,0,(VLOOKUP(GR55,'Survival Probability'!$A$3:$F$98,6)/(1+Main!$B$5)^(OptimumBenefits!GR55-OptimumBenefits!$A55))*(VLOOKUP(GR55,'Survival Probability'!$A$3:$F$98,3)/VLOOKUP($A55,'Survival Probability'!$A$3:$F$98,3)))</f>
        <v>42.637226000519028</v>
      </c>
      <c r="GV55" s="276">
        <f t="shared" si="78"/>
        <v>0</v>
      </c>
      <c r="GW55" s="199">
        <f t="shared" ref="GW55:JH55" si="3236">GW54</f>
        <v>65</v>
      </c>
      <c r="GX55" s="416">
        <f>IF($B55&lt;Main!$B$10,0,HLOOKUP(GW55,ReplacementRates!$A$3:$BE$59,ReplacementRates!$A54-5,1))*IF(Main!$B$30=1,Main!$B$31,(IF(OptimumBenefits!$B55&lt;20,Main!$B$31,IF(OptimumBenefits!$B55&lt;25,Main!$B$32,IF(OptimumBenefits!$B55&lt;30,Main!$B$33,Main!$B$34)))))*OptimumBenefits!$B55</f>
        <v>1.272</v>
      </c>
      <c r="GY55" s="418">
        <f ca="1">GX55*IF($B55=Salary!$B55,Salary!$I55,"")</f>
        <v>184426.61037972107</v>
      </c>
      <c r="GZ55" s="419">
        <f ca="1">IF($B55&lt;Main!$B$10,0,(VLOOKUP(GW55,'Survival Probability'!$A$3:$F$98,6)/(1+Main!$B$5)^(OptimumBenefits!GW55-OptimumBenefits!$A55))*(VLOOKUP(GW55,'Survival Probability'!$A$3:$F$98,3)/VLOOKUP($A55,'Survival Probability'!$A$3:$F$98,3)))</f>
        <v>39.086469407124369</v>
      </c>
      <c r="HA55" s="276">
        <f t="shared" si="80"/>
        <v>0</v>
      </c>
      <c r="HB55" s="199">
        <f t="shared" ref="HB55:JM55" si="3237">HB54</f>
        <v>66</v>
      </c>
      <c r="HC55" s="416">
        <f>IF($B55&lt;Main!$B$10,0,HLOOKUP(HB55,ReplacementRates!$A$3:$BE$59,ReplacementRates!$A54-5,1))*IF(Main!$B$30=1,Main!$B$31,(IF(OptimumBenefits!$B55&lt;20,Main!$B$31,IF(OptimumBenefits!$B55&lt;25,Main!$B$32,IF(OptimumBenefits!$B55&lt;30,Main!$B$33,Main!$B$34)))))*OptimumBenefits!$B55</f>
        <v>1.272</v>
      </c>
      <c r="HD55" s="418">
        <f ca="1">HC55*IF($B55=Salary!$B55,Salary!$I55,"")</f>
        <v>184426.61037972107</v>
      </c>
      <c r="HE55" s="419">
        <f ca="1">IF($B55&lt;Main!$B$10,0,(VLOOKUP(HB55,'Survival Probability'!$A$3:$F$98,6)/(1+Main!$B$5)^(OptimumBenefits!HB55-OptimumBenefits!$A55))*(VLOOKUP(HB55,'Survival Probability'!$A$3:$F$98,3)/VLOOKUP($A55,'Survival Probability'!$A$3:$F$98,3)))</f>
        <v>35.788902826176248</v>
      </c>
      <c r="HF55" s="276">
        <f t="shared" si="82"/>
        <v>0</v>
      </c>
      <c r="HG55" s="199">
        <f t="shared" ref="HG55:JR55" si="3238">HG54</f>
        <v>67</v>
      </c>
      <c r="HH55" s="416">
        <f>IF($B55&lt;Main!$B$10,0,HLOOKUP(HG55,ReplacementRates!$A$3:$BE$59,ReplacementRates!$A54-5,1))*IF(Main!$B$30=1,Main!$B$31,(IF(OptimumBenefits!$B55&lt;20,Main!$B$31,IF(OptimumBenefits!$B55&lt;25,Main!$B$32,IF(OptimumBenefits!$B55&lt;30,Main!$B$33,Main!$B$34)))))*OptimumBenefits!$B55</f>
        <v>1.272</v>
      </c>
      <c r="HI55" s="418">
        <f ca="1">HH55*IF($B55=Salary!$B55,Salary!$I55,"")</f>
        <v>184426.61037972107</v>
      </c>
      <c r="HJ55" s="419">
        <f ca="1">IF($B55&lt;Main!$B$10,0,(VLOOKUP(HG55,'Survival Probability'!$A$3:$F$98,6)/(1+Main!$B$5)^(OptimumBenefits!HG55-OptimumBenefits!$A55))*(VLOOKUP(HG55,'Survival Probability'!$A$3:$F$98,3)/VLOOKUP($A55,'Survival Probability'!$A$3:$F$98,3)))</f>
        <v>32.727524867197545</v>
      </c>
      <c r="HK55" s="276">
        <f t="shared" si="84"/>
        <v>0</v>
      </c>
      <c r="HL55" s="199">
        <f t="shared" ref="HL55:JW55" si="3239">HL54</f>
        <v>68</v>
      </c>
      <c r="HM55" s="416">
        <f>IF($B55&lt;Main!$B$10,0,HLOOKUP(HL55,ReplacementRates!$A$3:$BE$59,ReplacementRates!$A54-5,1))*IF(Main!$B$30=1,Main!$B$31,(IF(OptimumBenefits!$B55&lt;20,Main!$B$31,IF(OptimumBenefits!$B55&lt;25,Main!$B$32,IF(OptimumBenefits!$B55&lt;30,Main!$B$33,Main!$B$34)))))*OptimumBenefits!$B55</f>
        <v>1.272</v>
      </c>
      <c r="HN55" s="418">
        <f ca="1">HM55*IF($B55=Salary!$B55,Salary!$I55,"")</f>
        <v>184426.61037972107</v>
      </c>
      <c r="HO55" s="419">
        <f ca="1">IF($B55&lt;Main!$B$10,0,(VLOOKUP(HL55,'Survival Probability'!$A$3:$F$98,6)/(1+Main!$B$5)^(OptimumBenefits!HL55-OptimumBenefits!$A55))*(VLOOKUP(HL55,'Survival Probability'!$A$3:$F$98,3)/VLOOKUP($A55,'Survival Probability'!$A$3:$F$98,3)))</f>
        <v>29.88624754882099</v>
      </c>
      <c r="HP55" s="276">
        <f t="shared" si="86"/>
        <v>0</v>
      </c>
      <c r="HQ55" s="199">
        <f t="shared" ref="HQ55:KB55" si="3240">HQ54</f>
        <v>69</v>
      </c>
      <c r="HR55" s="416">
        <f>IF($B55&lt;Main!$B$10,0,HLOOKUP(HQ55,ReplacementRates!$A$3:$BE$59,ReplacementRates!$A54-5,1))*IF(Main!$B$30=1,Main!$B$31,(IF(OptimumBenefits!$B55&lt;20,Main!$B$31,IF(OptimumBenefits!$B55&lt;25,Main!$B$32,IF(OptimumBenefits!$B55&lt;30,Main!$B$33,Main!$B$34)))))*OptimumBenefits!$B55</f>
        <v>1.272</v>
      </c>
      <c r="HS55" s="418">
        <f ca="1">HR55*IF($B55=Salary!$B55,Salary!$I55,"")</f>
        <v>184426.61037972107</v>
      </c>
      <c r="HT55" s="419">
        <f ca="1">IF($B55&lt;Main!$B$10,0,(VLOOKUP(HQ55,'Survival Probability'!$A$3:$F$98,6)/(1+Main!$B$5)^(OptimumBenefits!HQ55-OptimumBenefits!$A55))*(VLOOKUP(HQ55,'Survival Probability'!$A$3:$F$98,3)/VLOOKUP($A55,'Survival Probability'!$A$3:$F$98,3)))</f>
        <v>27.250668744045544</v>
      </c>
      <c r="HU55" s="276">
        <f t="shared" si="88"/>
        <v>0</v>
      </c>
      <c r="HV55" s="199">
        <f t="shared" ref="HV55:KG55" si="3241">HV54</f>
        <v>70</v>
      </c>
      <c r="HW55" s="416">
        <f>IF($B55&lt;Main!$B$10,0,HLOOKUP(HV55,ReplacementRates!$A$3:$BE$59,ReplacementRates!$A54-5,1))*IF(Main!$B$30=1,Main!$B$31,(IF(OptimumBenefits!$B55&lt;20,Main!$B$31,IF(OptimumBenefits!$B55&lt;25,Main!$B$32,IF(OptimumBenefits!$B55&lt;30,Main!$B$33,Main!$B$34)))))*OptimumBenefits!$B55</f>
        <v>1.272</v>
      </c>
      <c r="HX55" s="418">
        <f ca="1">HW55*IF($B55=Salary!$B55,Salary!$I55,"")</f>
        <v>184426.61037972107</v>
      </c>
      <c r="HY55" s="419">
        <f ca="1">IF($B55&lt;Main!$B$10,0,(VLOOKUP(HV55,'Survival Probability'!$A$3:$F$98,6)/(1+Main!$B$5)^(OptimumBenefits!HV55-OptimumBenefits!$A55))*(VLOOKUP(HV55,'Survival Probability'!$A$3:$F$98,3)/VLOOKUP($A55,'Survival Probability'!$A$3:$F$98,3)))</f>
        <v>24.807210461180645</v>
      </c>
      <c r="HZ55" s="276">
        <f t="shared" si="90"/>
        <v>0</v>
      </c>
      <c r="IA55" s="199">
        <f t="shared" ref="IA55:KL55" si="3242">IA54</f>
        <v>71</v>
      </c>
      <c r="IB55" s="416">
        <f>IF($B55&lt;Main!$B$10,0,HLOOKUP(IA55,ReplacementRates!$A$3:$BE$59,ReplacementRates!$A54-5,1))*IF(Main!$B$30=1,Main!$B$31,(IF(OptimumBenefits!$B55&lt;20,Main!$B$31,IF(OptimumBenefits!$B55&lt;25,Main!$B$32,IF(OptimumBenefits!$B55&lt;30,Main!$B$33,Main!$B$34)))))*OptimumBenefits!$B55</f>
        <v>1.272</v>
      </c>
      <c r="IC55" s="418">
        <f ca="1">IB55*IF($B55=Salary!$B55,Salary!$I55,"")</f>
        <v>184426.61037972107</v>
      </c>
      <c r="ID55" s="419">
        <f ca="1">IF($B55&lt;Main!$B$10,0,(VLOOKUP(IA55,'Survival Probability'!$A$3:$F$98,6)/(1+Main!$B$5)^(OptimumBenefits!IA55-OptimumBenefits!$A55))*(VLOOKUP(IA55,'Survival Probability'!$A$3:$F$98,3)/VLOOKUP($A55,'Survival Probability'!$A$3:$F$98,3)))</f>
        <v>22.543091533653172</v>
      </c>
      <c r="IE55" s="276">
        <f t="shared" si="92"/>
        <v>0</v>
      </c>
      <c r="IF55" s="199">
        <f t="shared" ref="IF55:KP55" si="3243">IF54</f>
        <v>72</v>
      </c>
      <c r="IG55" s="416">
        <f>IF($B55&lt;Main!$B$10,0,HLOOKUP(IF55,ReplacementRates!$A$3:$BE$59,ReplacementRates!$A54-5,1))*IF(Main!$B$30=1,Main!$B$31,(IF(OptimumBenefits!$B55&lt;20,Main!$B$31,IF(OptimumBenefits!$B55&lt;25,Main!$B$32,IF(OptimumBenefits!$B55&lt;30,Main!$B$33,Main!$B$34)))))*OptimumBenefits!$B55</f>
        <v>1.272</v>
      </c>
      <c r="IH55" s="418">
        <f ca="1">IG55*IF($B55=Salary!$B55,Salary!$I55,"")</f>
        <v>184426.61037972107</v>
      </c>
      <c r="II55" s="419">
        <f ca="1">IF($B55&lt;Main!$B$10,0,(VLOOKUP(IF55,'Survival Probability'!$A$3:$F$98,6)/(1+Main!$B$5)^(OptimumBenefits!IF55-OptimumBenefits!$A55))*(VLOOKUP(IF55,'Survival Probability'!$A$3:$F$98,3)/VLOOKUP($A55,'Survival Probability'!$A$3:$F$98,3)))</f>
        <v>20.446291178050615</v>
      </c>
      <c r="IJ55" s="276">
        <f t="shared" si="94"/>
        <v>0</v>
      </c>
      <c r="IK55" s="199">
        <f t="shared" ref="IK55:KP55" si="3244">IK54</f>
        <v>73</v>
      </c>
      <c r="IL55" s="416">
        <f>IF($B55&lt;Main!$B$10,0,HLOOKUP(IK55,ReplacementRates!$A$3:$BE$59,ReplacementRates!$A54-5,1))*IF(Main!$B$30=1,Main!$B$31,(IF(OptimumBenefits!$B55&lt;20,Main!$B$31,IF(OptimumBenefits!$B55&lt;25,Main!$B$32,IF(OptimumBenefits!$B55&lt;30,Main!$B$33,Main!$B$34)))))*OptimumBenefits!$B55</f>
        <v>1.272</v>
      </c>
      <c r="IM55" s="418">
        <f ca="1">IL55*IF($B55=Salary!$B55,Salary!$I55,"")</f>
        <v>184426.61037972107</v>
      </c>
      <c r="IN55" s="419">
        <f ca="1">IF($B55&lt;Main!$B$10,0,(VLOOKUP(IK55,'Survival Probability'!$A$3:$F$98,6)/(1+Main!$B$5)^(OptimumBenefits!IK55-OptimumBenefits!$A55))*(VLOOKUP(IK55,'Survival Probability'!$A$3:$F$98,3)/VLOOKUP($A55,'Survival Probability'!$A$3:$F$98,3)))</f>
        <v>18.506488882257319</v>
      </c>
      <c r="IO55" s="276">
        <f t="shared" si="96"/>
        <v>0</v>
      </c>
      <c r="IP55" s="199">
        <f t="shared" ref="IP55:KP55" si="3245">IP54</f>
        <v>74</v>
      </c>
      <c r="IQ55" s="416">
        <f>IF($B55&lt;Main!$B$10,0,HLOOKUP(IP55,ReplacementRates!$A$3:$BE$59,ReplacementRates!$A54-5,1))*IF(Main!$B$30=1,Main!$B$31,(IF(OptimumBenefits!$B55&lt;20,Main!$B$31,IF(OptimumBenefits!$B55&lt;25,Main!$B$32,IF(OptimumBenefits!$B55&lt;30,Main!$B$33,Main!$B$34)))))*OptimumBenefits!$B55</f>
        <v>1.272</v>
      </c>
      <c r="IR55" s="418">
        <f ca="1">IQ55*IF($B55=Salary!$B55,Salary!$I55,"")</f>
        <v>184426.61037972107</v>
      </c>
      <c r="IS55" s="419">
        <f ca="1">IF($B55&lt;Main!$B$10,0,(VLOOKUP(IP55,'Survival Probability'!$A$3:$F$98,6)/(1+Main!$B$5)^(OptimumBenefits!IP55-OptimumBenefits!$A55))*(VLOOKUP(IP55,'Survival Probability'!$A$3:$F$98,3)/VLOOKUP($A55,'Survival Probability'!$A$3:$F$98,3)))</f>
        <v>16.714931014386927</v>
      </c>
      <c r="IT55" s="276">
        <f t="shared" si="98"/>
        <v>0</v>
      </c>
      <c r="IU55" s="199">
        <f t="shared" ref="IU55:KP55" si="3246">IU54</f>
        <v>75</v>
      </c>
      <c r="IV55" s="416">
        <f>IF($B55&lt;Main!$B$10,0,HLOOKUP(IU55,ReplacementRates!$A$3:$BE$59,ReplacementRates!$A54-5,1))*IF(Main!$B$30=1,Main!$B$31,(IF(OptimumBenefits!$B55&lt;20,Main!$B$31,IF(OptimumBenefits!$B55&lt;25,Main!$B$32,IF(OptimumBenefits!$B55&lt;30,Main!$B$33,Main!$B$34)))))*OptimumBenefits!$B55</f>
        <v>1.272</v>
      </c>
      <c r="IW55" s="418">
        <f ca="1">IV55*IF($B55=Salary!$B55,Salary!$I55,"")</f>
        <v>184426.61037972107</v>
      </c>
      <c r="IX55" s="419">
        <f ca="1">IF($B55&lt;Main!$B$10,0,(VLOOKUP(IU55,'Survival Probability'!$A$3:$F$98,6)/(1+Main!$B$5)^(OptimumBenefits!IU55-OptimumBenefits!$A55))*(VLOOKUP(IU55,'Survival Probability'!$A$3:$F$98,3)/VLOOKUP($A55,'Survival Probability'!$A$3:$F$98,3)))</f>
        <v>15.063018146267199</v>
      </c>
      <c r="IY55" s="276">
        <f t="shared" si="100"/>
        <v>0</v>
      </c>
      <c r="IZ55" s="199">
        <f t="shared" ref="IZ55:KP55" si="3247">IZ54</f>
        <v>76</v>
      </c>
      <c r="JA55" s="416">
        <f>IF($B55&lt;Main!$B$10,0,HLOOKUP(IZ55,ReplacementRates!$A$3:$BE$59,ReplacementRates!$A54-5,1))*IF(Main!$B$30=1,Main!$B$31,(IF(OptimumBenefits!$B55&lt;20,Main!$B$31,IF(OptimumBenefits!$B55&lt;25,Main!$B$32,IF(OptimumBenefits!$B55&lt;30,Main!$B$33,Main!$B$34)))))*OptimumBenefits!$B55</f>
        <v>1.272</v>
      </c>
      <c r="JB55" s="418">
        <f ca="1">JA55*IF($B55=Salary!$B55,Salary!$I55,"")</f>
        <v>184426.61037972107</v>
      </c>
      <c r="JC55" s="419">
        <f ca="1">IF($B55&lt;Main!$B$10,0,(VLOOKUP(IZ55,'Survival Probability'!$A$3:$F$98,6)/(1+Main!$B$5)^(OptimumBenefits!IZ55-OptimumBenefits!$A55))*(VLOOKUP(IZ55,'Survival Probability'!$A$3:$F$98,3)/VLOOKUP($A55,'Survival Probability'!$A$3:$F$98,3)))</f>
        <v>13.542348813555149</v>
      </c>
      <c r="JD55" s="276">
        <f t="shared" si="102"/>
        <v>0</v>
      </c>
      <c r="JE55" s="199">
        <f t="shared" ref="JE55:KP55" si="3248">JE54</f>
        <v>77</v>
      </c>
      <c r="JF55" s="416">
        <f>IF($B55&lt;Main!$B$10,0,HLOOKUP(JE55,ReplacementRates!$A$3:$BE$59,ReplacementRates!$A54-5,1))*IF(Main!$B$30=1,Main!$B$31,(IF(OptimumBenefits!$B55&lt;20,Main!$B$31,IF(OptimumBenefits!$B55&lt;25,Main!$B$32,IF(OptimumBenefits!$B55&lt;30,Main!$B$33,Main!$B$34)))))*OptimumBenefits!$B55</f>
        <v>1.272</v>
      </c>
      <c r="JG55" s="418">
        <f ca="1">JF55*IF($B55=Salary!$B55,Salary!$I55,"")</f>
        <v>184426.61037972107</v>
      </c>
      <c r="JH55" s="419">
        <f ca="1">IF($B55&lt;Main!$B$10,0,(VLOOKUP(JE55,'Survival Probability'!$A$3:$F$98,6)/(1+Main!$B$5)^(OptimumBenefits!JE55-OptimumBenefits!$A55))*(VLOOKUP(JE55,'Survival Probability'!$A$3:$F$98,3)/VLOOKUP($A55,'Survival Probability'!$A$3:$F$98,3)))</f>
        <v>12.144765813462723</v>
      </c>
      <c r="JI55" s="276">
        <f t="shared" si="104"/>
        <v>0</v>
      </c>
      <c r="JJ55" s="199">
        <f t="shared" ref="JJ55:KP55" si="3249">JJ54</f>
        <v>78</v>
      </c>
      <c r="JK55" s="416">
        <f>IF($B55&lt;Main!$B$10,0,HLOOKUP(JJ55,ReplacementRates!$A$3:$BE$59,ReplacementRates!$A54-5,1))*IF(Main!$B$30=1,Main!$B$31,(IF(OptimumBenefits!$B55&lt;20,Main!$B$31,IF(OptimumBenefits!$B55&lt;25,Main!$B$32,IF(OptimumBenefits!$B55&lt;30,Main!$B$33,Main!$B$34)))))*OptimumBenefits!$B55</f>
        <v>1.272</v>
      </c>
      <c r="JL55" s="418">
        <f ca="1">JK55*IF($B55=Salary!$B55,Salary!$I55,"")</f>
        <v>184426.61037972107</v>
      </c>
      <c r="JM55" s="419">
        <f ca="1">IF($B55&lt;Main!$B$10,0,(VLOOKUP(JJ55,'Survival Probability'!$A$3:$F$98,6)/(1+Main!$B$5)^(OptimumBenefits!JJ55-OptimumBenefits!$A55))*(VLOOKUP(JJ55,'Survival Probability'!$A$3:$F$98,3)/VLOOKUP($A55,'Survival Probability'!$A$3:$F$98,3)))</f>
        <v>10.862543542607796</v>
      </c>
      <c r="JN55" s="276">
        <f t="shared" ca="1" si="106"/>
        <v>2003342.085665283</v>
      </c>
      <c r="JO55" s="199">
        <f t="shared" ref="JO55:KP55" si="3250">JO54</f>
        <v>79</v>
      </c>
      <c r="JP55" s="416">
        <f>IF($B55&lt;Main!$B$10,0,HLOOKUP(JO55,ReplacementRates!$A$3:$BE$59,ReplacementRates!$A54-5,1))*IF(Main!$B$30=1,Main!$B$31,(IF(OptimumBenefits!$B55&lt;20,Main!$B$31,IF(OptimumBenefits!$B55&lt;25,Main!$B$32,IF(OptimumBenefits!$B55&lt;30,Main!$B$33,Main!$B$34)))))*OptimumBenefits!$B55</f>
        <v>1.272</v>
      </c>
      <c r="JQ55" s="418">
        <f ca="1">JP55*IF($B55=Salary!$B55,Salary!$I55,"")</f>
        <v>184426.61037972107</v>
      </c>
      <c r="JR55" s="419">
        <f ca="1">IF($B55&lt;Main!$B$10,0,(VLOOKUP(JO55,'Survival Probability'!$A$3:$F$98,6)/(1+Main!$B$5)^(OptimumBenefits!JO55-OptimumBenefits!$A55))*(VLOOKUP(JO55,'Survival Probability'!$A$3:$F$98,3)/VLOOKUP($A55,'Survival Probability'!$A$3:$F$98,3)))</f>
        <v>9.6881567216186557</v>
      </c>
      <c r="JS55" s="276">
        <f t="shared" ca="1" si="108"/>
        <v>1786753.9049956396</v>
      </c>
      <c r="JT55" s="199">
        <f t="shared" ref="JT55:KP55" si="3251">JT54</f>
        <v>80</v>
      </c>
      <c r="JU55" s="416">
        <f>IF($B55&lt;Main!$B$10,0,HLOOKUP(JT55,ReplacementRates!$A$3:$BE$59,ReplacementRates!$A54-5,1))*IF(Main!$B$30=1,Main!$B$31,(IF(OptimumBenefits!$B55&lt;20,Main!$B$31,IF(OptimumBenefits!$B55&lt;25,Main!$B$32,IF(OptimumBenefits!$B55&lt;30,Main!$B$33,Main!$B$34)))))*OptimumBenefits!$B55</f>
        <v>1.272</v>
      </c>
      <c r="JV55" s="418">
        <f ca="1">JU55*IF($B55=Salary!$B55,Salary!$I55,"")</f>
        <v>184426.61037972107</v>
      </c>
      <c r="JW55" s="419">
        <f ca="1">IF($B55&lt;Main!$B$10,0,(VLOOKUP(JT55,'Survival Probability'!$A$3:$F$98,6)/(1+Main!$B$5)^(OptimumBenefits!JT55-OptimumBenefits!$A55))*(VLOOKUP(JT55,'Survival Probability'!$A$3:$F$98,3)/VLOOKUP($A55,'Survival Probability'!$A$3:$F$98,3)))</f>
        <v>8.614197939421544</v>
      </c>
      <c r="JX55" s="276">
        <f t="shared" ca="1" si="110"/>
        <v>1588687.3271074931</v>
      </c>
      <c r="JY55" s="199">
        <f t="shared" ref="JY55:KP55" si="3252">JY54</f>
        <v>81</v>
      </c>
      <c r="JZ55" s="416">
        <f>IF($B55&lt;Main!$B$10,0,HLOOKUP(JY55,ReplacementRates!$A$3:$BE$59,ReplacementRates!$A54-5,1))*IF(Main!$B$30=1,Main!$B$31,(IF(OptimumBenefits!$B55&lt;20,Main!$B$31,IF(OptimumBenefits!$B55&lt;25,Main!$B$32,IF(OptimumBenefits!$B55&lt;30,Main!$B$33,Main!$B$34)))))*OptimumBenefits!$B55</f>
        <v>1.272</v>
      </c>
      <c r="KA55" s="418">
        <f ca="1">JZ55*IF($B55=Salary!$B55,Salary!$I55,"")</f>
        <v>184426.61037972107</v>
      </c>
      <c r="KB55" s="419">
        <f ca="1">IF($B55&lt;Main!$B$10,0,(VLOOKUP(JY55,'Survival Probability'!$A$3:$F$98,6)/(1+Main!$B$5)^(OptimumBenefits!JY55-OptimumBenefits!$A55))*(VLOOKUP(JY55,'Survival Probability'!$A$3:$F$98,3)/VLOOKUP($A55,'Survival Probability'!$A$3:$F$98,3)))</f>
        <v>7.6337656345848393</v>
      </c>
      <c r="KC55" s="276">
        <f t="shared" ca="1" si="112"/>
        <v>1407869.5204196824</v>
      </c>
      <c r="KD55" s="199">
        <f t="shared" ref="KD55:KP55" si="3253">KD54</f>
        <v>82</v>
      </c>
      <c r="KE55" s="416">
        <f>IF($B55&lt;Main!$B$10,0,HLOOKUP(KD55,ReplacementRates!$A$3:$BE$59,ReplacementRates!$A54-5,1))*IF(Main!$B$30=1,Main!$B$31,(IF(OptimumBenefits!$B55&lt;20,Main!$B$31,IF(OptimumBenefits!$B55&lt;25,Main!$B$32,IF(OptimumBenefits!$B55&lt;30,Main!$B$33,Main!$B$34)))))*OptimumBenefits!$B55</f>
        <v>1.272</v>
      </c>
      <c r="KF55" s="418">
        <f ca="1">KE55*IF($B55=Salary!$B55,Salary!$I55,"")</f>
        <v>184426.61037972107</v>
      </c>
      <c r="KG55" s="419">
        <f ca="1">IF($B55&lt;Main!$B$10,0,(VLOOKUP(KD55,'Survival Probability'!$A$3:$F$98,6)/(1+Main!$B$5)^(OptimumBenefits!KD55-OptimumBenefits!$A55))*(VLOOKUP(KD55,'Survival Probability'!$A$3:$F$98,3)/VLOOKUP($A55,'Survival Probability'!$A$3:$F$98,3)))</f>
        <v>6.7404342753829258</v>
      </c>
      <c r="KH55" s="276">
        <f t="shared" ca="1" si="114"/>
        <v>1243115.4458961643</v>
      </c>
      <c r="KI55" s="199">
        <f t="shared" ref="KI55:KP55" si="3254">KI54</f>
        <v>83</v>
      </c>
      <c r="KJ55" s="416">
        <f>IF($B55&lt;Main!$B$10,0,HLOOKUP(KI55,ReplacementRates!$A$3:$BE$59,ReplacementRates!$A54-5,1))*IF(Main!$B$30=1,Main!$B$31,(IF(OptimumBenefits!$B55&lt;20,Main!$B$31,IF(OptimumBenefits!$B55&lt;25,Main!$B$32,IF(OptimumBenefits!$B55&lt;30,Main!$B$33,Main!$B$34)))))*OptimumBenefits!$B55</f>
        <v>1.272</v>
      </c>
      <c r="KK55" s="418">
        <f ca="1">KJ55*IF($B55=Salary!$B55,Salary!$I55,"")</f>
        <v>184426.61037972107</v>
      </c>
      <c r="KL55" s="419">
        <f ca="1">IF($B55&lt;Main!$B$10,0,(VLOOKUP(KI55,'Survival Probability'!$A$3:$F$98,6)/(1+Main!$B$5)^(OptimumBenefits!KI55-OptimumBenefits!$A55))*(VLOOKUP(KI55,'Survival Probability'!$A$3:$F$98,3)/VLOOKUP($A55,'Survival Probability'!$A$3:$F$98,3)))</f>
        <v>5.928217732598144</v>
      </c>
      <c r="KM55" s="276">
        <f t="shared" ca="1" si="116"/>
        <v>1093321.1020160313</v>
      </c>
      <c r="KN55" s="199">
        <f t="shared" ref="KN55:KP55" si="3255">KN54</f>
        <v>84</v>
      </c>
      <c r="KO55" s="416">
        <f>IF($B55&lt;Main!$B$10,0,HLOOKUP(KN55,ReplacementRates!$A$3:$BE$59,ReplacementRates!$A54-5,1))*IF(Main!$B$30=1,Main!$B$31,(IF(OptimumBenefits!$B55&lt;20,Main!$B$31,IF(OptimumBenefits!$B55&lt;25,Main!$B$32,IF(OptimumBenefits!$B55&lt;30,Main!$B$33,Main!$B$34)))))*OptimumBenefits!$B55</f>
        <v>1.272</v>
      </c>
      <c r="KP55" s="418">
        <f ca="1">KO55*IF($B55=Salary!$B55,Salary!$I55,"")</f>
        <v>184426.61037972107</v>
      </c>
    </row>
    <row r="56" spans="1:16384" s="280" customFormat="1">
      <c r="A56" s="205">
        <f t="shared" si="178"/>
        <v>79</v>
      </c>
      <c r="B56" s="279">
        <f t="shared" si="3195"/>
        <v>54</v>
      </c>
      <c r="C56" s="279">
        <f t="shared" ca="1" si="2249"/>
        <v>79</v>
      </c>
      <c r="D56" s="271">
        <f t="shared" ca="1" si="536"/>
        <v>2040563.3485149592</v>
      </c>
      <c r="E56" s="275">
        <f t="shared" si="179"/>
        <v>25</v>
      </c>
      <c r="F56" s="416">
        <f>IF($B56&lt;Main!$B$10,0,HLOOKUP(E56,ReplacementRates!$A$3:$BE$59,ReplacementRates!$A55-5,1))*IF(Main!$B$30=1,Main!$B$31,(IF(OptimumBenefits!$B56&lt;20,Main!$B$31,IF(OptimumBenefits!$B56&lt;25,Main!$B$32,IF(OptimumBenefits!$B56&lt;30,Main!$B$33,Main!$B$34)))))*OptimumBenefits!$B56</f>
        <v>1.296</v>
      </c>
      <c r="G56" s="418">
        <f ca="1">F56*IF($B56=Salary!$B56,Salary!$I56,"")</f>
        <v>193543.54847773744</v>
      </c>
      <c r="H56" s="419">
        <f ca="1">IF($B56&lt;Main!$B$10,0,(VLOOKUP(E56,'Survival Probability'!$A$3:$F$98,6)/(1+Main!$B$5)^(OptimumBenefits!E56-OptimumBenefits!$A56))*(VLOOKUP(E56,'Survival Probability'!$A$3:$F$98,3)/VLOOKUP($A56,'Survival Probability'!$A$3:$F$98,3)))</f>
        <v>44.828063895805016</v>
      </c>
      <c r="I56" s="276">
        <f t="shared" si="3196"/>
        <v>0</v>
      </c>
      <c r="J56" s="199">
        <f t="shared" ref="J56:N56" si="3256">J55</f>
        <v>26</v>
      </c>
      <c r="K56" s="416">
        <f>IF($B56&lt;Main!$B$10,0,HLOOKUP(J56,ReplacementRates!$A$3:$BE$59,ReplacementRates!$A55-5,1))*IF(Main!$B$30=1,Main!$B$31,(IF(OptimumBenefits!$B56&lt;20,Main!$B$31,IF(OptimumBenefits!$B56&lt;25,Main!$B$32,IF(OptimumBenefits!$B56&lt;30,Main!$B$33,Main!$B$34)))))*OptimumBenefits!$B56</f>
        <v>1.296</v>
      </c>
      <c r="L56" s="418">
        <f ca="1">K56*IF($B56=Salary!$B56,Salary!$I56,"")</f>
        <v>193543.54847773744</v>
      </c>
      <c r="M56" s="419">
        <f ca="1">IF($B56&lt;Main!$B$10,0,(VLOOKUP(J56,'Survival Probability'!$A$3:$F$98,6)/(1+Main!$B$5)^(OptimumBenefits!J56-OptimumBenefits!$A56))*(VLOOKUP(J56,'Survival Probability'!$A$3:$F$98,3)/VLOOKUP($A56,'Survival Probability'!$A$3:$F$98,3)))</f>
        <v>41.887976898968034</v>
      </c>
      <c r="N56" s="276">
        <f t="shared" si="2"/>
        <v>0</v>
      </c>
      <c r="O56" s="199">
        <f t="shared" ref="O56:BZ56" si="3257">O55</f>
        <v>27</v>
      </c>
      <c r="P56" s="416">
        <f>IF($B56&lt;Main!$B$10,0,HLOOKUP(O56,ReplacementRates!$A$3:$BE$59,ReplacementRates!$A55-5,1))*IF(Main!$B$30=1,Main!$B$31,(IF(OptimumBenefits!$B56&lt;20,Main!$B$31,IF(OptimumBenefits!$B56&lt;25,Main!$B$32,IF(OptimumBenefits!$B56&lt;30,Main!$B$33,Main!$B$34)))))*OptimumBenefits!$B56</f>
        <v>1.296</v>
      </c>
      <c r="Q56" s="418">
        <f ca="1">P56*IF($B56=Salary!$B56,Salary!$I56,"")</f>
        <v>193543.54847773744</v>
      </c>
      <c r="R56" s="419">
        <f ca="1">IF($B56&lt;Main!$B$10,0,(VLOOKUP(O56,'Survival Probability'!$A$3:$F$98,6)/(1+Main!$B$5)^(OptimumBenefits!O56-OptimumBenefits!$A56))*(VLOOKUP(O56,'Survival Probability'!$A$3:$F$98,3)/VLOOKUP($A56,'Survival Probability'!$A$3:$F$98,3)))</f>
        <v>39.140152466652147</v>
      </c>
      <c r="S56" s="276">
        <f t="shared" si="4"/>
        <v>0</v>
      </c>
      <c r="T56" s="199">
        <f t="shared" ref="T56:CE56" si="3258">T55</f>
        <v>28</v>
      </c>
      <c r="U56" s="416">
        <f>IF($B56&lt;Main!$B$10,0,HLOOKUP(T56,ReplacementRates!$A$3:$BE$59,ReplacementRates!$A55-5,1))*IF(Main!$B$30=1,Main!$B$31,(IF(OptimumBenefits!$B56&lt;20,Main!$B$31,IF(OptimumBenefits!$B56&lt;25,Main!$B$32,IF(OptimumBenefits!$B56&lt;30,Main!$B$33,Main!$B$34)))))*OptimumBenefits!$B56</f>
        <v>1.296</v>
      </c>
      <c r="V56" s="418">
        <f ca="1">U56*IF($B56=Salary!$B56,Salary!$I56,"")</f>
        <v>193543.54847773744</v>
      </c>
      <c r="W56" s="419">
        <f ca="1">IF($B56&lt;Main!$B$10,0,(VLOOKUP(T56,'Survival Probability'!$A$3:$F$98,6)/(1+Main!$B$5)^(OptimumBenefits!T56-OptimumBenefits!$A56))*(VLOOKUP(T56,'Survival Probability'!$A$3:$F$98,3)/VLOOKUP($A56,'Survival Probability'!$A$3:$F$98,3)))</f>
        <v>36.572043286745426</v>
      </c>
      <c r="X56" s="276">
        <f t="shared" si="6"/>
        <v>0</v>
      </c>
      <c r="Y56" s="199">
        <f t="shared" ref="Y56:CJ56" si="3259">Y55</f>
        <v>29</v>
      </c>
      <c r="Z56" s="416">
        <f>IF($B56&lt;Main!$B$10,0,HLOOKUP(Y56,ReplacementRates!$A$3:$BE$59,ReplacementRates!$A55-5,1))*IF(Main!$B$30=1,Main!$B$31,(IF(OptimumBenefits!$B56&lt;20,Main!$B$31,IF(OptimumBenefits!$B56&lt;25,Main!$B$32,IF(OptimumBenefits!$B56&lt;30,Main!$B$33,Main!$B$34)))))*OptimumBenefits!$B56</f>
        <v>1.296</v>
      </c>
      <c r="AA56" s="418">
        <f ca="1">Z56*IF($B56=Salary!$B56,Salary!$I56,"")</f>
        <v>193543.54847773744</v>
      </c>
      <c r="AB56" s="419">
        <f ca="1">IF($B56&lt;Main!$B$10,0,(VLOOKUP(Y56,'Survival Probability'!$A$3:$F$98,6)/(1+Main!$B$5)^(OptimumBenefits!Y56-OptimumBenefits!$A56))*(VLOOKUP(Y56,'Survival Probability'!$A$3:$F$98,3)/VLOOKUP($A56,'Survival Probability'!$A$3:$F$98,3)))</f>
        <v>34.171923261659394</v>
      </c>
      <c r="AC56" s="276">
        <f t="shared" si="8"/>
        <v>0</v>
      </c>
      <c r="AD56" s="199">
        <f t="shared" ref="AD56:CO56" si="3260">AD55</f>
        <v>30</v>
      </c>
      <c r="AE56" s="416">
        <f>IF($B56&lt;Main!$B$10,0,HLOOKUP(AD56,ReplacementRates!$A$3:$BE$59,ReplacementRates!$A55-5,1))*IF(Main!$B$30=1,Main!$B$31,(IF(OptimumBenefits!$B56&lt;20,Main!$B$31,IF(OptimumBenefits!$B56&lt;25,Main!$B$32,IF(OptimumBenefits!$B56&lt;30,Main!$B$33,Main!$B$34)))))*OptimumBenefits!$B56</f>
        <v>1.296</v>
      </c>
      <c r="AF56" s="418">
        <f ca="1">AE56*IF($B56=Salary!$B56,Salary!$I56,"")</f>
        <v>193543.54847773744</v>
      </c>
      <c r="AG56" s="419">
        <f ca="1">IF($B56&lt;Main!$B$10,0,(VLOOKUP(AD56,'Survival Probability'!$A$3:$F$98,6)/(1+Main!$B$5)^(OptimumBenefits!AD56-OptimumBenefits!$A56))*(VLOOKUP(AD56,'Survival Probability'!$A$3:$F$98,3)/VLOOKUP($A56,'Survival Probability'!$A$3:$F$98,3)))</f>
        <v>31.928834528816061</v>
      </c>
      <c r="AH56" s="276">
        <f t="shared" si="10"/>
        <v>0</v>
      </c>
      <c r="AI56" s="199">
        <f t="shared" ref="AI56:CT56" si="3261">AI55</f>
        <v>31</v>
      </c>
      <c r="AJ56" s="416">
        <f>IF($B56&lt;Main!$B$10,0,HLOOKUP(AI56,ReplacementRates!$A$3:$BE$59,ReplacementRates!$A55-5,1))*IF(Main!$B$30=1,Main!$B$31,(IF(OptimumBenefits!$B56&lt;20,Main!$B$31,IF(OptimumBenefits!$B56&lt;25,Main!$B$32,IF(OptimumBenefits!$B56&lt;30,Main!$B$33,Main!$B$34)))))*OptimumBenefits!$B56</f>
        <v>1.296</v>
      </c>
      <c r="AK56" s="418">
        <f ca="1">AJ56*IF($B56=Salary!$B56,Salary!$I56,"")</f>
        <v>193543.54847773744</v>
      </c>
      <c r="AL56" s="419">
        <f ca="1">IF($B56&lt;Main!$B$10,0,(VLOOKUP(AI56,'Survival Probability'!$A$3:$F$98,6)/(1+Main!$B$5)^(OptimumBenefits!AI56-OptimumBenefits!$A56))*(VLOOKUP(AI56,'Survival Probability'!$A$3:$F$98,3)/VLOOKUP($A56,'Survival Probability'!$A$3:$F$98,3)))</f>
        <v>29.832539444042961</v>
      </c>
      <c r="AM56" s="276">
        <f t="shared" si="12"/>
        <v>0</v>
      </c>
      <c r="AN56" s="199">
        <f t="shared" ref="AN56:CY56" si="3262">AN55</f>
        <v>32</v>
      </c>
      <c r="AO56" s="416">
        <f>IF($B56&lt;Main!$B$10,0,HLOOKUP(AN56,ReplacementRates!$A$3:$BE$59,ReplacementRates!$A55-5,1))*IF(Main!$B$30=1,Main!$B$31,(IF(OptimumBenefits!$B56&lt;20,Main!$B$31,IF(OptimumBenefits!$B56&lt;25,Main!$B$32,IF(OptimumBenefits!$B56&lt;30,Main!$B$33,Main!$B$34)))))*OptimumBenefits!$B56</f>
        <v>1.296</v>
      </c>
      <c r="AP56" s="418">
        <f ca="1">AO56*IF($B56=Salary!$B56,Salary!$I56,"")</f>
        <v>193543.54847773744</v>
      </c>
      <c r="AQ56" s="419">
        <f ca="1">IF($B56&lt;Main!$B$10,0,(VLOOKUP(AN56,'Survival Probability'!$A$3:$F$98,6)/(1+Main!$B$5)^(OptimumBenefits!AN56-OptimumBenefits!$A56))*(VLOOKUP(AN56,'Survival Probability'!$A$3:$F$98,3)/VLOOKUP($A56,'Survival Probability'!$A$3:$F$98,3)))</f>
        <v>27.873314627901866</v>
      </c>
      <c r="AR56" s="276">
        <f t="shared" si="14"/>
        <v>0</v>
      </c>
      <c r="AS56" s="199">
        <f t="shared" ref="AS56:DD56" si="3263">AS55</f>
        <v>33</v>
      </c>
      <c r="AT56" s="416">
        <f>IF($B56&lt;Main!$B$10,0,HLOOKUP(AS56,ReplacementRates!$A$3:$BE$59,ReplacementRates!$A55-5,1))*IF(Main!$B$30=1,Main!$B$31,(IF(OptimumBenefits!$B56&lt;20,Main!$B$31,IF(OptimumBenefits!$B56&lt;25,Main!$B$32,IF(OptimumBenefits!$B56&lt;30,Main!$B$33,Main!$B$34)))))*OptimumBenefits!$B56</f>
        <v>1.296</v>
      </c>
      <c r="AU56" s="418">
        <f ca="1">AT56*IF($B56=Salary!$B56,Salary!$I56,"")</f>
        <v>193543.54847773744</v>
      </c>
      <c r="AV56" s="419">
        <f ca="1">IF($B56&lt;Main!$B$10,0,(VLOOKUP(AS56,'Survival Probability'!$A$3:$F$98,6)/(1+Main!$B$5)^(OptimumBenefits!AS56-OptimumBenefits!$A56))*(VLOOKUP(AS56,'Survival Probability'!$A$3:$F$98,3)/VLOOKUP($A56,'Survival Probability'!$A$3:$F$98,3)))</f>
        <v>26.042254162459113</v>
      </c>
      <c r="AW56" s="276">
        <f t="shared" si="16"/>
        <v>0</v>
      </c>
      <c r="AX56" s="199">
        <f t="shared" ref="AX56:DI56" si="3264">AX55</f>
        <v>34</v>
      </c>
      <c r="AY56" s="416">
        <f>IF($B56&lt;Main!$B$10,0,HLOOKUP(AX56,ReplacementRates!$A$3:$BE$59,ReplacementRates!$A55-5,1))*IF(Main!$B$30=1,Main!$B$31,(IF(OptimumBenefits!$B56&lt;20,Main!$B$31,IF(OptimumBenefits!$B56&lt;25,Main!$B$32,IF(OptimumBenefits!$B56&lt;30,Main!$B$33,Main!$B$34)))))*OptimumBenefits!$B56</f>
        <v>1.296</v>
      </c>
      <c r="AZ56" s="418">
        <f ca="1">AY56*IF($B56=Salary!$B56,Salary!$I56,"")</f>
        <v>193543.54847773744</v>
      </c>
      <c r="BA56" s="419">
        <f ca="1">IF($B56&lt;Main!$B$10,0,(VLOOKUP(AX56,'Survival Probability'!$A$3:$F$98,6)/(1+Main!$B$5)^(OptimumBenefits!AX56-OptimumBenefits!$A56))*(VLOOKUP(AX56,'Survival Probability'!$A$3:$F$98,3)/VLOOKUP($A56,'Survival Probability'!$A$3:$F$98,3)))</f>
        <v>24.331028746579086</v>
      </c>
      <c r="BB56" s="276">
        <f t="shared" si="18"/>
        <v>0</v>
      </c>
      <c r="BC56" s="199">
        <f t="shared" ref="BC56:DN56" si="3265">BC55</f>
        <v>35</v>
      </c>
      <c r="BD56" s="416">
        <f>IF($B56&lt;Main!$B$10,0,HLOOKUP(BC56,ReplacementRates!$A$3:$BE$59,ReplacementRates!$A55-5,1))*IF(Main!$B$30=1,Main!$B$31,(IF(OptimumBenefits!$B56&lt;20,Main!$B$31,IF(OptimumBenefits!$B56&lt;25,Main!$B$32,IF(OptimumBenefits!$B56&lt;30,Main!$B$33,Main!$B$34)))))*OptimumBenefits!$B56</f>
        <v>1.296</v>
      </c>
      <c r="BE56" s="418">
        <f ca="1">BD56*IF($B56=Salary!$B56,Salary!$I56,"")</f>
        <v>193543.54847773744</v>
      </c>
      <c r="BF56" s="419">
        <f ca="1">IF($B56&lt;Main!$B$10,0,(VLOOKUP(BC56,'Survival Probability'!$A$3:$F$98,6)/(1+Main!$B$5)^(OptimumBenefits!BC56-OptimumBenefits!$A56))*(VLOOKUP(BC56,'Survival Probability'!$A$3:$F$98,3)/VLOOKUP($A56,'Survival Probability'!$A$3:$F$98,3)))</f>
        <v>22.731861919830024</v>
      </c>
      <c r="BG56" s="276">
        <f t="shared" si="20"/>
        <v>0</v>
      </c>
      <c r="BH56" s="199">
        <f t="shared" ref="BH56:DS56" si="3266">BH55</f>
        <v>36</v>
      </c>
      <c r="BI56" s="416">
        <f>IF($B56&lt;Main!$B$10,0,HLOOKUP(BH56,ReplacementRates!$A$3:$BE$59,ReplacementRates!$A55-5,1))*IF(Main!$B$30=1,Main!$B$31,(IF(OptimumBenefits!$B56&lt;20,Main!$B$31,IF(OptimumBenefits!$B56&lt;25,Main!$B$32,IF(OptimumBenefits!$B56&lt;30,Main!$B$33,Main!$B$34)))))*OptimumBenefits!$B56</f>
        <v>1.296</v>
      </c>
      <c r="BJ56" s="418">
        <f ca="1">BI56*IF($B56=Salary!$B56,Salary!$I56,"")</f>
        <v>193543.54847773744</v>
      </c>
      <c r="BK56" s="419">
        <f ca="1">IF($B56&lt;Main!$B$10,0,(VLOOKUP(BH56,'Survival Probability'!$A$3:$F$98,6)/(1+Main!$B$5)^(OptimumBenefits!BH56-OptimumBenefits!$A56))*(VLOOKUP(BH56,'Survival Probability'!$A$3:$F$98,3)/VLOOKUP($A56,'Survival Probability'!$A$3:$F$98,3)))</f>
        <v>21.237480546398686</v>
      </c>
      <c r="BL56" s="276">
        <f t="shared" si="22"/>
        <v>0</v>
      </c>
      <c r="BM56" s="199">
        <f t="shared" ref="BM56:DX56" si="3267">BM55</f>
        <v>37</v>
      </c>
      <c r="BN56" s="416">
        <f>IF($B56&lt;Main!$B$10,0,HLOOKUP(BM56,ReplacementRates!$A$3:$BE$59,ReplacementRates!$A55-5,1))*IF(Main!$B$30=1,Main!$B$31,(IF(OptimumBenefits!$B56&lt;20,Main!$B$31,IF(OptimumBenefits!$B56&lt;25,Main!$B$32,IF(OptimumBenefits!$B56&lt;30,Main!$B$33,Main!$B$34)))))*OptimumBenefits!$B56</f>
        <v>1.296</v>
      </c>
      <c r="BO56" s="418">
        <f ca="1">BN56*IF($B56=Salary!$B56,Salary!$I56,"")</f>
        <v>193543.54847773744</v>
      </c>
      <c r="BP56" s="419">
        <f ca="1">IF($B56&lt;Main!$B$10,0,(VLOOKUP(BM56,'Survival Probability'!$A$3:$F$98,6)/(1+Main!$B$5)^(OptimumBenefits!BM56-OptimumBenefits!$A56))*(VLOOKUP(BM56,'Survival Probability'!$A$3:$F$98,3)/VLOOKUP($A56,'Survival Probability'!$A$3:$F$98,3)))</f>
        <v>19.840870769694103</v>
      </c>
      <c r="BQ56" s="276">
        <f t="shared" si="24"/>
        <v>0</v>
      </c>
      <c r="BR56" s="199">
        <f t="shared" ref="BR56:EC56" si="3268">BR55</f>
        <v>38</v>
      </c>
      <c r="BS56" s="416">
        <f>IF($B56&lt;Main!$B$10,0,HLOOKUP(BR56,ReplacementRates!$A$3:$BE$59,ReplacementRates!$A55-5,1))*IF(Main!$B$30=1,Main!$B$31,(IF(OptimumBenefits!$B56&lt;20,Main!$B$31,IF(OptimumBenefits!$B56&lt;25,Main!$B$32,IF(OptimumBenefits!$B56&lt;30,Main!$B$33,Main!$B$34)))))*OptimumBenefits!$B56</f>
        <v>1.296</v>
      </c>
      <c r="BT56" s="418">
        <f ca="1">BS56*IF($B56=Salary!$B56,Salary!$I56,"")</f>
        <v>193543.54847773744</v>
      </c>
      <c r="BU56" s="419">
        <f ca="1">IF($B56&lt;Main!$B$10,0,(VLOOKUP(BR56,'Survival Probability'!$A$3:$F$98,6)/(1+Main!$B$5)^(OptimumBenefits!BR56-OptimumBenefits!$A56))*(VLOOKUP(BR56,'Survival Probability'!$A$3:$F$98,3)/VLOOKUP($A56,'Survival Probability'!$A$3:$F$98,3)))</f>
        <v>18.535719632256356</v>
      </c>
      <c r="BV56" s="276">
        <f t="shared" si="26"/>
        <v>0</v>
      </c>
      <c r="BW56" s="199">
        <f t="shared" ref="BW56:EH56" si="3269">BW55</f>
        <v>39</v>
      </c>
      <c r="BX56" s="416">
        <f>IF($B56&lt;Main!$B$10,0,HLOOKUP(BW56,ReplacementRates!$A$3:$BE$59,ReplacementRates!$A55-5,1))*IF(Main!$B$30=1,Main!$B$31,(IF(OptimumBenefits!$B56&lt;20,Main!$B$31,IF(OptimumBenefits!$B56&lt;25,Main!$B$32,IF(OptimumBenefits!$B56&lt;30,Main!$B$33,Main!$B$34)))))*OptimumBenefits!$B56</f>
        <v>1.296</v>
      </c>
      <c r="BY56" s="418">
        <f ca="1">BX56*IF($B56=Salary!$B56,Salary!$I56,"")</f>
        <v>193543.54847773744</v>
      </c>
      <c r="BZ56" s="419">
        <f ca="1">IF($B56&lt;Main!$B$10,0,(VLOOKUP(BW56,'Survival Probability'!$A$3:$F$98,6)/(1+Main!$B$5)^(OptimumBenefits!BW56-OptimumBenefits!$A56))*(VLOOKUP(BW56,'Survival Probability'!$A$3:$F$98,3)/VLOOKUP($A56,'Survival Probability'!$A$3:$F$98,3)))</f>
        <v>17.316113589960406</v>
      </c>
      <c r="CA56" s="276">
        <f t="shared" si="28"/>
        <v>0</v>
      </c>
      <c r="CB56" s="199">
        <f t="shared" ref="CB56:EM56" si="3270">CB55</f>
        <v>40</v>
      </c>
      <c r="CC56" s="416">
        <f>IF($B56&lt;Main!$B$10,0,HLOOKUP(CB56,ReplacementRates!$A$3:$BE$59,ReplacementRates!$A55-5,1))*IF(Main!$B$30=1,Main!$B$31,(IF(OptimumBenefits!$B56&lt;20,Main!$B$31,IF(OptimumBenefits!$B56&lt;25,Main!$B$32,IF(OptimumBenefits!$B56&lt;30,Main!$B$33,Main!$B$34)))))*OptimumBenefits!$B56</f>
        <v>1.296</v>
      </c>
      <c r="CD56" s="418">
        <f ca="1">CC56*IF($B56=Salary!$B56,Salary!$I56,"")</f>
        <v>193543.54847773744</v>
      </c>
      <c r="CE56" s="419">
        <f ca="1">IF($B56&lt;Main!$B$10,0,(VLOOKUP(CB56,'Survival Probability'!$A$3:$F$98,6)/(1+Main!$B$5)^(OptimumBenefits!CB56-OptimumBenefits!$A56))*(VLOOKUP(CB56,'Survival Probability'!$A$3:$F$98,3)/VLOOKUP($A56,'Survival Probability'!$A$3:$F$98,3)))</f>
        <v>16.176508570247993</v>
      </c>
      <c r="CF56" s="276">
        <f t="shared" si="30"/>
        <v>0</v>
      </c>
      <c r="CG56" s="199">
        <f t="shared" ref="CG56:ER56" si="3271">CG55</f>
        <v>41</v>
      </c>
      <c r="CH56" s="416">
        <f>IF($B56&lt;Main!$B$10,0,HLOOKUP(CG56,ReplacementRates!$A$3:$BE$59,ReplacementRates!$A55-5,1))*IF(Main!$B$30=1,Main!$B$31,(IF(OptimumBenefits!$B56&lt;20,Main!$B$31,IF(OptimumBenefits!$B56&lt;25,Main!$B$32,IF(OptimumBenefits!$B56&lt;30,Main!$B$33,Main!$B$34)))))*OptimumBenefits!$B56</f>
        <v>1.296</v>
      </c>
      <c r="CI56" s="418">
        <f ca="1">CH56*IF($B56=Salary!$B56,Salary!$I56,"")</f>
        <v>193543.54847773744</v>
      </c>
      <c r="CJ56" s="419">
        <f ca="1">IF($B56&lt;Main!$B$10,0,(VLOOKUP(CG56,'Survival Probability'!$A$3:$F$98,6)/(1+Main!$B$5)^(OptimumBenefits!CG56-OptimumBenefits!$A56))*(VLOOKUP(CG56,'Survival Probability'!$A$3:$F$98,3)/VLOOKUP($A56,'Survival Probability'!$A$3:$F$98,3)))</f>
        <v>15.111714207946401</v>
      </c>
      <c r="CK56" s="276">
        <f t="shared" si="32"/>
        <v>0</v>
      </c>
      <c r="CL56" s="199">
        <f t="shared" ref="CL56:EW56" si="3272">CL55</f>
        <v>42</v>
      </c>
      <c r="CM56" s="416">
        <f>IF($B56&lt;Main!$B$10,0,HLOOKUP(CL56,ReplacementRates!$A$3:$BE$59,ReplacementRates!$A55-5,1))*IF(Main!$B$30=1,Main!$B$31,(IF(OptimumBenefits!$B56&lt;20,Main!$B$31,IF(OptimumBenefits!$B56&lt;25,Main!$B$32,IF(OptimumBenefits!$B56&lt;30,Main!$B$33,Main!$B$34)))))*OptimumBenefits!$B56</f>
        <v>1.296</v>
      </c>
      <c r="CN56" s="418">
        <f ca="1">CM56*IF($B56=Salary!$B56,Salary!$I56,"")</f>
        <v>193543.54847773744</v>
      </c>
      <c r="CO56" s="419">
        <f ca="1">IF($B56&lt;Main!$B$10,0,(VLOOKUP(CL56,'Survival Probability'!$A$3:$F$98,6)/(1+Main!$B$5)^(OptimumBenefits!CL56-OptimumBenefits!$A56))*(VLOOKUP(CL56,'Survival Probability'!$A$3:$F$98,3)/VLOOKUP($A56,'Survival Probability'!$A$3:$F$98,3)))</f>
        <v>14.116381939345933</v>
      </c>
      <c r="CP56" s="276">
        <f t="shared" si="34"/>
        <v>0</v>
      </c>
      <c r="CQ56" s="199">
        <f t="shared" ref="CQ56:FB56" si="3273">CQ55</f>
        <v>43</v>
      </c>
      <c r="CR56" s="416">
        <f>IF($B56&lt;Main!$B$10,0,HLOOKUP(CQ56,ReplacementRates!$A$3:$BE$59,ReplacementRates!$A55-5,1))*IF(Main!$B$30=1,Main!$B$31,(IF(OptimumBenefits!$B56&lt;20,Main!$B$31,IF(OptimumBenefits!$B56&lt;25,Main!$B$32,IF(OptimumBenefits!$B56&lt;30,Main!$B$33,Main!$B$34)))))*OptimumBenefits!$B56</f>
        <v>1.296</v>
      </c>
      <c r="CS56" s="418">
        <f ca="1">CR56*IF($B56=Salary!$B56,Salary!$I56,"")</f>
        <v>193543.54847773744</v>
      </c>
      <c r="CT56" s="419">
        <f ca="1">IF($B56&lt;Main!$B$10,0,(VLOOKUP(CQ56,'Survival Probability'!$A$3:$F$98,6)/(1+Main!$B$5)^(OptimumBenefits!CQ56-OptimumBenefits!$A56))*(VLOOKUP(CQ56,'Survival Probability'!$A$3:$F$98,3)/VLOOKUP($A56,'Survival Probability'!$A$3:$F$98,3)))</f>
        <v>13.186072145939738</v>
      </c>
      <c r="CU56" s="276">
        <f t="shared" si="36"/>
        <v>0</v>
      </c>
      <c r="CV56" s="199">
        <f t="shared" ref="CV56:FG56" si="3274">CV55</f>
        <v>44</v>
      </c>
      <c r="CW56" s="416">
        <f>IF($B56&lt;Main!$B$10,0,HLOOKUP(CV56,ReplacementRates!$A$3:$BE$59,ReplacementRates!$A55-5,1))*IF(Main!$B$30=1,Main!$B$31,(IF(OptimumBenefits!$B56&lt;20,Main!$B$31,IF(OptimumBenefits!$B56&lt;25,Main!$B$32,IF(OptimumBenefits!$B56&lt;30,Main!$B$33,Main!$B$34)))))*OptimumBenefits!$B56</f>
        <v>1.296</v>
      </c>
      <c r="CX56" s="418">
        <f ca="1">CW56*IF($B56=Salary!$B56,Salary!$I56,"")</f>
        <v>193543.54847773744</v>
      </c>
      <c r="CY56" s="419">
        <f ca="1">IF($B56&lt;Main!$B$10,0,(VLOOKUP(CV56,'Survival Probability'!$A$3:$F$98,6)/(1+Main!$B$5)^(OptimumBenefits!CV56-OptimumBenefits!$A56))*(VLOOKUP(CV56,'Survival Probability'!$A$3:$F$98,3)/VLOOKUP($A56,'Survival Probability'!$A$3:$F$98,3)))</f>
        <v>12.316609875649981</v>
      </c>
      <c r="CZ56" s="276">
        <f t="shared" si="38"/>
        <v>0</v>
      </c>
      <c r="DA56" s="199">
        <f t="shared" ref="DA56:FL56" si="3275">DA55</f>
        <v>45</v>
      </c>
      <c r="DB56" s="416">
        <f>IF($B56&lt;Main!$B$10,0,HLOOKUP(DA56,ReplacementRates!$A$3:$BE$59,ReplacementRates!$A55-5,1))*IF(Main!$B$30=1,Main!$B$31,(IF(OptimumBenefits!$B56&lt;20,Main!$B$31,IF(OptimumBenefits!$B56&lt;25,Main!$B$32,IF(OptimumBenefits!$B56&lt;30,Main!$B$33,Main!$B$34)))))*OptimumBenefits!$B56</f>
        <v>1.296</v>
      </c>
      <c r="DC56" s="418">
        <f ca="1">DB56*IF($B56=Salary!$B56,Salary!$I56,"")</f>
        <v>193543.54847773744</v>
      </c>
      <c r="DD56" s="419">
        <f ca="1">IF($B56&lt;Main!$B$10,0,(VLOOKUP(DA56,'Survival Probability'!$A$3:$F$98,6)/(1+Main!$B$5)^(OptimumBenefits!DA56-OptimumBenefits!$A56))*(VLOOKUP(DA56,'Survival Probability'!$A$3:$F$98,3)/VLOOKUP($A56,'Survival Probability'!$A$3:$F$98,3)))</f>
        <v>208.91008442156331</v>
      </c>
      <c r="DE56" s="276">
        <f t="shared" si="40"/>
        <v>0</v>
      </c>
      <c r="DF56" s="199">
        <f t="shared" ref="DF56:FQ56" si="3276">DF55</f>
        <v>46</v>
      </c>
      <c r="DG56" s="416">
        <f>IF($B56&lt;Main!$B$10,0,HLOOKUP(DF56,ReplacementRates!$A$3:$BE$59,ReplacementRates!$A55-5,1))*IF(Main!$B$30=1,Main!$B$31,(IF(OptimumBenefits!$B56&lt;20,Main!$B$31,IF(OptimumBenefits!$B56&lt;25,Main!$B$32,IF(OptimumBenefits!$B56&lt;30,Main!$B$33,Main!$B$34)))))*OptimumBenefits!$B56</f>
        <v>1.296</v>
      </c>
      <c r="DH56" s="418">
        <f ca="1">DG56*IF($B56=Salary!$B56,Salary!$I56,"")</f>
        <v>193543.54847773744</v>
      </c>
      <c r="DI56" s="419">
        <f ca="1">IF($B56&lt;Main!$B$10,0,(VLOOKUP(DF56,'Survival Probability'!$A$3:$F$98,6)/(1+Main!$B$5)^(OptimumBenefits!DF56-OptimumBenefits!$A56))*(VLOOKUP(DF56,'Survival Probability'!$A$3:$F$98,3)/VLOOKUP($A56,'Survival Probability'!$A$3:$F$98,3)))</f>
        <v>193.91553425767503</v>
      </c>
      <c r="DJ56" s="276">
        <f t="shared" si="42"/>
        <v>0</v>
      </c>
      <c r="DK56" s="199">
        <f t="shared" ref="DK56:FV56" si="3277">DK55</f>
        <v>47</v>
      </c>
      <c r="DL56" s="416">
        <f>IF($B56&lt;Main!$B$10,0,HLOOKUP(DK56,ReplacementRates!$A$3:$BE$59,ReplacementRates!$A55-5,1))*IF(Main!$B$30=1,Main!$B$31,(IF(OptimumBenefits!$B56&lt;20,Main!$B$31,IF(OptimumBenefits!$B56&lt;25,Main!$B$32,IF(OptimumBenefits!$B56&lt;30,Main!$B$33,Main!$B$34)))))*OptimumBenefits!$B56</f>
        <v>1.296</v>
      </c>
      <c r="DM56" s="418">
        <f ca="1">DL56*IF($B56=Salary!$B56,Salary!$I56,"")</f>
        <v>193543.54847773744</v>
      </c>
      <c r="DN56" s="419">
        <f ca="1">IF($B56&lt;Main!$B$10,0,(VLOOKUP(DK56,'Survival Probability'!$A$3:$F$98,6)/(1+Main!$B$5)^(OptimumBenefits!DK56-OptimumBenefits!$A56))*(VLOOKUP(DK56,'Survival Probability'!$A$3:$F$98,3)/VLOOKUP($A56,'Survival Probability'!$A$3:$F$98,3)))</f>
        <v>179.93199393325784</v>
      </c>
      <c r="DO56" s="276">
        <f t="shared" si="44"/>
        <v>0</v>
      </c>
      <c r="DP56" s="199">
        <f t="shared" ref="DP56:GA56" si="3278">DP55</f>
        <v>48</v>
      </c>
      <c r="DQ56" s="416">
        <f>IF($B56&lt;Main!$B$10,0,HLOOKUP(DP56,ReplacementRates!$A$3:$BE$59,ReplacementRates!$A55-5,1))*IF(Main!$B$30=1,Main!$B$31,(IF(OptimumBenefits!$B56&lt;20,Main!$B$31,IF(OptimumBenefits!$B56&lt;25,Main!$B$32,IF(OptimumBenefits!$B56&lt;30,Main!$B$33,Main!$B$34)))))*OptimumBenefits!$B56</f>
        <v>1.296</v>
      </c>
      <c r="DR56" s="418">
        <f ca="1">DQ56*IF($B56=Salary!$B56,Salary!$I56,"")</f>
        <v>193543.54847773744</v>
      </c>
      <c r="DS56" s="419">
        <f ca="1">IF($B56&lt;Main!$B$10,0,(VLOOKUP(DP56,'Survival Probability'!$A$3:$F$98,6)/(1+Main!$B$5)^(OptimumBenefits!DP56-OptimumBenefits!$A56))*(VLOOKUP(DP56,'Survival Probability'!$A$3:$F$98,3)/VLOOKUP($A56,'Survival Probability'!$A$3:$F$98,3)))</f>
        <v>166.89291532150202</v>
      </c>
      <c r="DT56" s="276">
        <f t="shared" si="46"/>
        <v>0</v>
      </c>
      <c r="DU56" s="199">
        <f t="shared" ref="DU56:GF56" si="3279">DU55</f>
        <v>49</v>
      </c>
      <c r="DV56" s="416">
        <f>IF($B56&lt;Main!$B$10,0,HLOOKUP(DU56,ReplacementRates!$A$3:$BE$59,ReplacementRates!$A55-5,1))*IF(Main!$B$30=1,Main!$B$31,(IF(OptimumBenefits!$B56&lt;20,Main!$B$31,IF(OptimumBenefits!$B56&lt;25,Main!$B$32,IF(OptimumBenefits!$B56&lt;30,Main!$B$33,Main!$B$34)))))*OptimumBenefits!$B56</f>
        <v>1.296</v>
      </c>
      <c r="DW56" s="418">
        <f ca="1">DV56*IF($B56=Salary!$B56,Salary!$I56,"")</f>
        <v>193543.54847773744</v>
      </c>
      <c r="DX56" s="419">
        <f ca="1">IF($B56&lt;Main!$B$10,0,(VLOOKUP(DU56,'Survival Probability'!$A$3:$F$98,6)/(1+Main!$B$5)^(OptimumBenefits!DU56-OptimumBenefits!$A56))*(VLOOKUP(DU56,'Survival Probability'!$A$3:$F$98,3)/VLOOKUP($A56,'Survival Probability'!$A$3:$F$98,3)))</f>
        <v>154.73606641821709</v>
      </c>
      <c r="DY56" s="276">
        <f t="shared" si="48"/>
        <v>0</v>
      </c>
      <c r="DZ56" s="199">
        <f t="shared" ref="DZ56:GK56" si="3280">DZ55</f>
        <v>50</v>
      </c>
      <c r="EA56" s="416">
        <f>IF($B56&lt;Main!$B$10,0,HLOOKUP(DZ56,ReplacementRates!$A$3:$BE$59,ReplacementRates!$A55-5,1))*IF(Main!$B$30=1,Main!$B$31,(IF(OptimumBenefits!$B56&lt;20,Main!$B$31,IF(OptimumBenefits!$B56&lt;25,Main!$B$32,IF(OptimumBenefits!$B56&lt;30,Main!$B$33,Main!$B$34)))))*OptimumBenefits!$B56</f>
        <v>1.296</v>
      </c>
      <c r="EB56" s="418">
        <f ca="1">EA56*IF($B56=Salary!$B56,Salary!$I56,"")</f>
        <v>193543.54847773744</v>
      </c>
      <c r="EC56" s="419">
        <f ca="1">IF($B56&lt;Main!$B$10,0,(VLOOKUP(DZ56,'Survival Probability'!$A$3:$F$98,6)/(1+Main!$B$5)^(OptimumBenefits!DZ56-OptimumBenefits!$A56))*(VLOOKUP(DZ56,'Survival Probability'!$A$3:$F$98,3)/VLOOKUP($A56,'Survival Probability'!$A$3:$F$98,3)))</f>
        <v>143.40326230934852</v>
      </c>
      <c r="ED56" s="276">
        <f t="shared" si="50"/>
        <v>0</v>
      </c>
      <c r="EE56" s="199">
        <f t="shared" ref="EE56:GP56" si="3281">EE55</f>
        <v>51</v>
      </c>
      <c r="EF56" s="416">
        <f>IF($B56&lt;Main!$B$10,0,HLOOKUP(EE56,ReplacementRates!$A$3:$BE$59,ReplacementRates!$A55-5,1))*IF(Main!$B$30=1,Main!$B$31,(IF(OptimumBenefits!$B56&lt;20,Main!$B$31,IF(OptimumBenefits!$B56&lt;25,Main!$B$32,IF(OptimumBenefits!$B56&lt;30,Main!$B$33,Main!$B$34)))))*OptimumBenefits!$B56</f>
        <v>1.296</v>
      </c>
      <c r="EG56" s="418">
        <f ca="1">EF56*IF($B56=Salary!$B56,Salary!$I56,"")</f>
        <v>193543.54847773744</v>
      </c>
      <c r="EH56" s="419">
        <f ca="1">IF($B56&lt;Main!$B$10,0,(VLOOKUP(EE56,'Survival Probability'!$A$3:$F$98,6)/(1+Main!$B$5)^(OptimumBenefits!EE56-OptimumBenefits!$A56))*(VLOOKUP(EE56,'Survival Probability'!$A$3:$F$98,3)/VLOOKUP($A56,'Survival Probability'!$A$3:$F$98,3)))</f>
        <v>132.84011066745182</v>
      </c>
      <c r="EI56" s="276">
        <f t="shared" si="52"/>
        <v>0</v>
      </c>
      <c r="EJ56" s="199">
        <f t="shared" ref="EJ56:GU56" si="3282">EJ55</f>
        <v>52</v>
      </c>
      <c r="EK56" s="416">
        <f>IF($B56&lt;Main!$B$10,0,HLOOKUP(EJ56,ReplacementRates!$A$3:$BE$59,ReplacementRates!$A55-5,1))*IF(Main!$B$30=1,Main!$B$31,(IF(OptimumBenefits!$B56&lt;20,Main!$B$31,IF(OptimumBenefits!$B56&lt;25,Main!$B$32,IF(OptimumBenefits!$B56&lt;30,Main!$B$33,Main!$B$34)))))*OptimumBenefits!$B56</f>
        <v>1.296</v>
      </c>
      <c r="EL56" s="418">
        <f ca="1">EK56*IF($B56=Salary!$B56,Salary!$I56,"")</f>
        <v>193543.54847773744</v>
      </c>
      <c r="EM56" s="419">
        <f ca="1">IF($B56&lt;Main!$B$10,0,(VLOOKUP(EJ56,'Survival Probability'!$A$3:$F$98,6)/(1+Main!$B$5)^(OptimumBenefits!EJ56-OptimumBenefits!$A56))*(VLOOKUP(EJ56,'Survival Probability'!$A$3:$F$98,3)/VLOOKUP($A56,'Survival Probability'!$A$3:$F$98,3)))</f>
        <v>122.99577065804507</v>
      </c>
      <c r="EN56" s="276">
        <f t="shared" si="54"/>
        <v>0</v>
      </c>
      <c r="EO56" s="199">
        <f t="shared" ref="EO56:GZ56" si="3283">EO55</f>
        <v>53</v>
      </c>
      <c r="EP56" s="416">
        <f>IF($B56&lt;Main!$B$10,0,HLOOKUP(EO56,ReplacementRates!$A$3:$BE$59,ReplacementRates!$A55-5,1))*IF(Main!$B$30=1,Main!$B$31,(IF(OptimumBenefits!$B56&lt;20,Main!$B$31,IF(OptimumBenefits!$B56&lt;25,Main!$B$32,IF(OptimumBenefits!$B56&lt;30,Main!$B$33,Main!$B$34)))))*OptimumBenefits!$B56</f>
        <v>1.296</v>
      </c>
      <c r="EQ56" s="418">
        <f ca="1">EP56*IF($B56=Salary!$B56,Salary!$I56,"")</f>
        <v>193543.54847773744</v>
      </c>
      <c r="ER56" s="419">
        <f ca="1">IF($B56&lt;Main!$B$10,0,(VLOOKUP(EO56,'Survival Probability'!$A$3:$F$98,6)/(1+Main!$B$5)^(OptimumBenefits!EO56-OptimumBenefits!$A56))*(VLOOKUP(EO56,'Survival Probability'!$A$3:$F$98,3)/VLOOKUP($A56,'Survival Probability'!$A$3:$F$98,3)))</f>
        <v>113.82277662548978</v>
      </c>
      <c r="ES56" s="276">
        <f t="shared" si="56"/>
        <v>0</v>
      </c>
      <c r="ET56" s="199">
        <f t="shared" ref="ET56:HE56" si="3284">ET55</f>
        <v>54</v>
      </c>
      <c r="EU56" s="416">
        <f>IF($B56&lt;Main!$B$10,0,HLOOKUP(ET56,ReplacementRates!$A$3:$BE$59,ReplacementRates!$A55-5,1))*IF(Main!$B$30=1,Main!$B$31,(IF(OptimumBenefits!$B56&lt;20,Main!$B$31,IF(OptimumBenefits!$B56&lt;25,Main!$B$32,IF(OptimumBenefits!$B56&lt;30,Main!$B$33,Main!$B$34)))))*OptimumBenefits!$B56</f>
        <v>1.296</v>
      </c>
      <c r="EV56" s="418">
        <f ca="1">EU56*IF($B56=Salary!$B56,Salary!$I56,"")</f>
        <v>193543.54847773744</v>
      </c>
      <c r="EW56" s="419">
        <f ca="1">IF($B56&lt;Main!$B$10,0,(VLOOKUP(ET56,'Survival Probability'!$A$3:$F$98,6)/(1+Main!$B$5)^(OptimumBenefits!ET56-OptimumBenefits!$A56))*(VLOOKUP(ET56,'Survival Probability'!$A$3:$F$98,3)/VLOOKUP($A56,'Survival Probability'!$A$3:$F$98,3)))</f>
        <v>105.27675787207701</v>
      </c>
      <c r="EX56" s="276">
        <f t="shared" si="58"/>
        <v>0</v>
      </c>
      <c r="EY56" s="199">
        <f t="shared" ref="EY56:HJ56" si="3285">EY55</f>
        <v>55</v>
      </c>
      <c r="EZ56" s="416">
        <f>IF($B56&lt;Main!$B$10,0,HLOOKUP(EY56,ReplacementRates!$A$3:$BE$59,ReplacementRates!$A55-5,1))*IF(Main!$B$30=1,Main!$B$31,(IF(OptimumBenefits!$B56&lt;20,Main!$B$31,IF(OptimumBenefits!$B56&lt;25,Main!$B$32,IF(OptimumBenefits!$B56&lt;30,Main!$B$33,Main!$B$34)))))*OptimumBenefits!$B56</f>
        <v>1.296</v>
      </c>
      <c r="FA56" s="418">
        <f ca="1">EZ56*IF($B56=Salary!$B56,Salary!$I56,"")</f>
        <v>193543.54847773744</v>
      </c>
      <c r="FB56" s="419">
        <f ca="1">IF($B56&lt;Main!$B$10,0,(VLOOKUP(EY56,'Survival Probability'!$A$3:$F$98,6)/(1+Main!$B$5)^(OptimumBenefits!EY56-OptimumBenefits!$A56))*(VLOOKUP(EY56,'Survival Probability'!$A$3:$F$98,3)/VLOOKUP($A56,'Survival Probability'!$A$3:$F$98,3)))</f>
        <v>97.316232182688921</v>
      </c>
      <c r="FC56" s="276">
        <f t="shared" si="60"/>
        <v>0</v>
      </c>
      <c r="FD56" s="199">
        <f t="shared" ref="FD56:HO56" si="3286">FD55</f>
        <v>56</v>
      </c>
      <c r="FE56" s="416">
        <f>IF($B56&lt;Main!$B$10,0,HLOOKUP(FD56,ReplacementRates!$A$3:$BE$59,ReplacementRates!$A55-5,1))*IF(Main!$B$30=1,Main!$B$31,(IF(OptimumBenefits!$B56&lt;20,Main!$B$31,IF(OptimumBenefits!$B56&lt;25,Main!$B$32,IF(OptimumBenefits!$B56&lt;30,Main!$B$33,Main!$B$34)))))*OptimumBenefits!$B56</f>
        <v>1.296</v>
      </c>
      <c r="FF56" s="418">
        <f ca="1">FE56*IF($B56=Salary!$B56,Salary!$I56,"")</f>
        <v>193543.54847773744</v>
      </c>
      <c r="FG56" s="419">
        <f ca="1">IF($B56&lt;Main!$B$10,0,(VLOOKUP(FD56,'Survival Probability'!$A$3:$F$98,6)/(1+Main!$B$5)^(OptimumBenefits!FD56-OptimumBenefits!$A56))*(VLOOKUP(FD56,'Survival Probability'!$A$3:$F$98,3)/VLOOKUP($A56,'Survival Probability'!$A$3:$F$98,3)))</f>
        <v>89.902418258836263</v>
      </c>
      <c r="FH56" s="276">
        <f t="shared" si="62"/>
        <v>0</v>
      </c>
      <c r="FI56" s="199">
        <f t="shared" ref="FI56:HT56" si="3287">FI55</f>
        <v>57</v>
      </c>
      <c r="FJ56" s="416">
        <f>IF($B56&lt;Main!$B$10,0,HLOOKUP(FI56,ReplacementRates!$A$3:$BE$59,ReplacementRates!$A55-5,1))*IF(Main!$B$30=1,Main!$B$31,(IF(OptimumBenefits!$B56&lt;20,Main!$B$31,IF(OptimumBenefits!$B56&lt;25,Main!$B$32,IF(OptimumBenefits!$B56&lt;30,Main!$B$33,Main!$B$34)))))*OptimumBenefits!$B56</f>
        <v>1.296</v>
      </c>
      <c r="FK56" s="418">
        <f ca="1">FJ56*IF($B56=Salary!$B56,Salary!$I56,"")</f>
        <v>193543.54847773744</v>
      </c>
      <c r="FL56" s="419">
        <f ca="1">IF($B56&lt;Main!$B$10,0,(VLOOKUP(FI56,'Survival Probability'!$A$3:$F$98,6)/(1+Main!$B$5)^(OptimumBenefits!FI56-OptimumBenefits!$A56))*(VLOOKUP(FI56,'Survival Probability'!$A$3:$F$98,3)/VLOOKUP($A56,'Survival Probability'!$A$3:$F$98,3)))</f>
        <v>82.999053220141036</v>
      </c>
      <c r="FM56" s="276">
        <f t="shared" si="64"/>
        <v>0</v>
      </c>
      <c r="FN56" s="199">
        <f t="shared" ref="FN56:HY56" si="3288">FN55</f>
        <v>58</v>
      </c>
      <c r="FO56" s="416">
        <f>IF($B56&lt;Main!$B$10,0,HLOOKUP(FN56,ReplacementRates!$A$3:$BE$59,ReplacementRates!$A55-5,1))*IF(Main!$B$30=1,Main!$B$31,(IF(OptimumBenefits!$B56&lt;20,Main!$B$31,IF(OptimumBenefits!$B56&lt;25,Main!$B$32,IF(OptimumBenefits!$B56&lt;30,Main!$B$33,Main!$B$34)))))*OptimumBenefits!$B56</f>
        <v>1.296</v>
      </c>
      <c r="FP56" s="418">
        <f ca="1">FO56*IF($B56=Salary!$B56,Salary!$I56,"")</f>
        <v>193543.54847773744</v>
      </c>
      <c r="FQ56" s="419">
        <f ca="1">IF($B56&lt;Main!$B$10,0,(VLOOKUP(FN56,'Survival Probability'!$A$3:$F$98,6)/(1+Main!$B$5)^(OptimumBenefits!FN56-OptimumBenefits!$A56))*(VLOOKUP(FN56,'Survival Probability'!$A$3:$F$98,3)/VLOOKUP($A56,'Survival Probability'!$A$3:$F$98,3)))</f>
        <v>76.57255523573879</v>
      </c>
      <c r="FR56" s="276">
        <f t="shared" si="66"/>
        <v>0</v>
      </c>
      <c r="FS56" s="199">
        <f t="shared" ref="FS56:ID56" si="3289">FS55</f>
        <v>59</v>
      </c>
      <c r="FT56" s="416">
        <f>IF($B56&lt;Main!$B$10,0,HLOOKUP(FS56,ReplacementRates!$A$3:$BE$59,ReplacementRates!$A55-5,1))*IF(Main!$B$30=1,Main!$B$31,(IF(OptimumBenefits!$B56&lt;20,Main!$B$31,IF(OptimumBenefits!$B56&lt;25,Main!$B$32,IF(OptimumBenefits!$B56&lt;30,Main!$B$33,Main!$B$34)))))*OptimumBenefits!$B56</f>
        <v>1.296</v>
      </c>
      <c r="FU56" s="418">
        <f ca="1">FT56*IF($B56=Salary!$B56,Salary!$I56,"")</f>
        <v>193543.54847773744</v>
      </c>
      <c r="FV56" s="419">
        <f ca="1">IF($B56&lt;Main!$B$10,0,(VLOOKUP(FS56,'Survival Probability'!$A$3:$F$98,6)/(1+Main!$B$5)^(OptimumBenefits!FS56-OptimumBenefits!$A56))*(VLOOKUP(FS56,'Survival Probability'!$A$3:$F$98,3)/VLOOKUP($A56,'Survival Probability'!$A$3:$F$98,3)))</f>
        <v>70.591468827695223</v>
      </c>
      <c r="FW56" s="276">
        <f t="shared" si="68"/>
        <v>0</v>
      </c>
      <c r="FX56" s="199">
        <f t="shared" ref="FX56:II56" si="3290">FX55</f>
        <v>60</v>
      </c>
      <c r="FY56" s="416">
        <f>IF($B56&lt;Main!$B$10,0,HLOOKUP(FX56,ReplacementRates!$A$3:$BE$59,ReplacementRates!$A55-5,1))*IF(Main!$B$30=1,Main!$B$31,(IF(OptimumBenefits!$B56&lt;20,Main!$B$31,IF(OptimumBenefits!$B56&lt;25,Main!$B$32,IF(OptimumBenefits!$B56&lt;30,Main!$B$33,Main!$B$34)))))*OptimumBenefits!$B56</f>
        <v>1.296</v>
      </c>
      <c r="FZ56" s="418">
        <f ca="1">FY56*IF($B56=Salary!$B56,Salary!$I56,"")</f>
        <v>193543.54847773744</v>
      </c>
      <c r="GA56" s="419">
        <f ca="1">IF($B56&lt;Main!$B$10,0,(VLOOKUP(FX56,'Survival Probability'!$A$3:$F$98,6)/(1+Main!$B$5)^(OptimumBenefits!FX56-OptimumBenefits!$A56))*(VLOOKUP(FX56,'Survival Probability'!$A$3:$F$98,3)/VLOOKUP($A56,'Survival Probability'!$A$3:$F$98,3)))</f>
        <v>65.026325344096364</v>
      </c>
      <c r="GB56" s="276">
        <f t="shared" si="70"/>
        <v>0</v>
      </c>
      <c r="GC56" s="199">
        <f t="shared" ref="GC56:IN56" si="3291">GC55</f>
        <v>61</v>
      </c>
      <c r="GD56" s="416">
        <f>IF($B56&lt;Main!$B$10,0,HLOOKUP(GC56,ReplacementRates!$A$3:$BE$59,ReplacementRates!$A55-5,1))*IF(Main!$B$30=1,Main!$B$31,(IF(OptimumBenefits!$B56&lt;20,Main!$B$31,IF(OptimumBenefits!$B56&lt;25,Main!$B$32,IF(OptimumBenefits!$B56&lt;30,Main!$B$33,Main!$B$34)))))*OptimumBenefits!$B56</f>
        <v>1.296</v>
      </c>
      <c r="GE56" s="418">
        <f ca="1">GD56*IF($B56=Salary!$B56,Salary!$I56,"")</f>
        <v>193543.54847773744</v>
      </c>
      <c r="GF56" s="419">
        <f ca="1">IF($B56&lt;Main!$B$10,0,(VLOOKUP(GC56,'Survival Probability'!$A$3:$F$98,6)/(1+Main!$B$5)^(OptimumBenefits!GC56-OptimumBenefits!$A56))*(VLOOKUP(GC56,'Survival Probability'!$A$3:$F$98,3)/VLOOKUP($A56,'Survival Probability'!$A$3:$F$98,3)))</f>
        <v>59.849519479889302</v>
      </c>
      <c r="GG56" s="276">
        <f t="shared" si="72"/>
        <v>0</v>
      </c>
      <c r="GH56" s="199">
        <f t="shared" ref="GH56:IS56" si="3292">GH55</f>
        <v>62</v>
      </c>
      <c r="GI56" s="416">
        <f>IF($B56&lt;Main!$B$10,0,HLOOKUP(GH56,ReplacementRates!$A$3:$BE$59,ReplacementRates!$A55-5,1))*IF(Main!$B$30=1,Main!$B$31,(IF(OptimumBenefits!$B56&lt;20,Main!$B$31,IF(OptimumBenefits!$B56&lt;25,Main!$B$32,IF(OptimumBenefits!$B56&lt;30,Main!$B$33,Main!$B$34)))))*OptimumBenefits!$B56</f>
        <v>1.296</v>
      </c>
      <c r="GJ56" s="418">
        <f ca="1">GI56*IF($B56=Salary!$B56,Salary!$I56,"")</f>
        <v>193543.54847773744</v>
      </c>
      <c r="GK56" s="419">
        <f ca="1">IF($B56&lt;Main!$B$10,0,(VLOOKUP(GH56,'Survival Probability'!$A$3:$F$98,6)/(1+Main!$B$5)^(OptimumBenefits!GH56-OptimumBenefits!$A56))*(VLOOKUP(GH56,'Survival Probability'!$A$3:$F$98,3)/VLOOKUP($A56,'Survival Probability'!$A$3:$F$98,3)))</f>
        <v>55.035189528078618</v>
      </c>
      <c r="GL56" s="276">
        <f t="shared" si="74"/>
        <v>0</v>
      </c>
      <c r="GM56" s="199">
        <f t="shared" ref="GM56:IX56" si="3293">GM55</f>
        <v>63</v>
      </c>
      <c r="GN56" s="416">
        <f>IF($B56&lt;Main!$B$10,0,HLOOKUP(GM56,ReplacementRates!$A$3:$BE$59,ReplacementRates!$A55-5,1))*IF(Main!$B$30=1,Main!$B$31,(IF(OptimumBenefits!$B56&lt;20,Main!$B$31,IF(OptimumBenefits!$B56&lt;25,Main!$B$32,IF(OptimumBenefits!$B56&lt;30,Main!$B$33,Main!$B$34)))))*OptimumBenefits!$B56</f>
        <v>1.296</v>
      </c>
      <c r="GO56" s="418">
        <f ca="1">GN56*IF($B56=Salary!$B56,Salary!$I56,"")</f>
        <v>193543.54847773744</v>
      </c>
      <c r="GP56" s="419">
        <f ca="1">IF($B56&lt;Main!$B$10,0,(VLOOKUP(GM56,'Survival Probability'!$A$3:$F$98,6)/(1+Main!$B$5)^(OptimumBenefits!GM56-OptimumBenefits!$A56))*(VLOOKUP(GM56,'Survival Probability'!$A$3:$F$98,3)/VLOOKUP($A56,'Survival Probability'!$A$3:$F$98,3)))</f>
        <v>50.559517580205799</v>
      </c>
      <c r="GQ56" s="276">
        <f t="shared" si="76"/>
        <v>0</v>
      </c>
      <c r="GR56" s="199">
        <f t="shared" ref="GR56:JC56" si="3294">GR55</f>
        <v>64</v>
      </c>
      <c r="GS56" s="416">
        <f>IF($B56&lt;Main!$B$10,0,HLOOKUP(GR56,ReplacementRates!$A$3:$BE$59,ReplacementRates!$A55-5,1))*IF(Main!$B$30=1,Main!$B$31,(IF(OptimumBenefits!$B56&lt;20,Main!$B$31,IF(OptimumBenefits!$B56&lt;25,Main!$B$32,IF(OptimumBenefits!$B56&lt;30,Main!$B$33,Main!$B$34)))))*OptimumBenefits!$B56</f>
        <v>1.296</v>
      </c>
      <c r="GT56" s="418">
        <f ca="1">GS56*IF($B56=Salary!$B56,Salary!$I56,"")</f>
        <v>193543.54847773744</v>
      </c>
      <c r="GU56" s="419">
        <f ca="1">IF($B56&lt;Main!$B$10,0,(VLOOKUP(GR56,'Survival Probability'!$A$3:$F$98,6)/(1+Main!$B$5)^(OptimumBenefits!GR56-OptimumBenefits!$A56))*(VLOOKUP(GR56,'Survival Probability'!$A$3:$F$98,3)/VLOOKUP($A56,'Survival Probability'!$A$3:$F$98,3)))</f>
        <v>46.400126918238662</v>
      </c>
      <c r="GV56" s="276">
        <f t="shared" si="78"/>
        <v>0</v>
      </c>
      <c r="GW56" s="199">
        <f t="shared" ref="GW56:JH56" si="3295">GW55</f>
        <v>65</v>
      </c>
      <c r="GX56" s="416">
        <f>IF($B56&lt;Main!$B$10,0,HLOOKUP(GW56,ReplacementRates!$A$3:$BE$59,ReplacementRates!$A55-5,1))*IF(Main!$B$30=1,Main!$B$31,(IF(OptimumBenefits!$B56&lt;20,Main!$B$31,IF(OptimumBenefits!$B56&lt;25,Main!$B$32,IF(OptimumBenefits!$B56&lt;30,Main!$B$33,Main!$B$34)))))*OptimumBenefits!$B56</f>
        <v>1.296</v>
      </c>
      <c r="GY56" s="418">
        <f ca="1">GX56*IF($B56=Salary!$B56,Salary!$I56,"")</f>
        <v>193543.54847773744</v>
      </c>
      <c r="GZ56" s="419">
        <f ca="1">IF($B56&lt;Main!$B$10,0,(VLOOKUP(GW56,'Survival Probability'!$A$3:$F$98,6)/(1+Main!$B$5)^(OptimumBenefits!GW56-OptimumBenefits!$A56))*(VLOOKUP(GW56,'Survival Probability'!$A$3:$F$98,3)/VLOOKUP($A56,'Survival Probability'!$A$3:$F$98,3)))</f>
        <v>42.536002254329247</v>
      </c>
      <c r="HA56" s="276">
        <f t="shared" si="80"/>
        <v>0</v>
      </c>
      <c r="HB56" s="199">
        <f t="shared" ref="HB56:JM56" si="3296">HB55</f>
        <v>66</v>
      </c>
      <c r="HC56" s="416">
        <f>IF($B56&lt;Main!$B$10,0,HLOOKUP(HB56,ReplacementRates!$A$3:$BE$59,ReplacementRates!$A55-5,1))*IF(Main!$B$30=1,Main!$B$31,(IF(OptimumBenefits!$B56&lt;20,Main!$B$31,IF(OptimumBenefits!$B56&lt;25,Main!$B$32,IF(OptimumBenefits!$B56&lt;30,Main!$B$33,Main!$B$34)))))*OptimumBenefits!$B56</f>
        <v>1.296</v>
      </c>
      <c r="HD56" s="418">
        <f ca="1">HC56*IF($B56=Salary!$B56,Salary!$I56,"")</f>
        <v>193543.54847773744</v>
      </c>
      <c r="HE56" s="419">
        <f ca="1">IF($B56&lt;Main!$B$10,0,(VLOOKUP(HB56,'Survival Probability'!$A$3:$F$98,6)/(1+Main!$B$5)^(OptimumBenefits!HB56-OptimumBenefits!$A56))*(VLOOKUP(HB56,'Survival Probability'!$A$3:$F$98,3)/VLOOKUP($A56,'Survival Probability'!$A$3:$F$98,3)))</f>
        <v>38.947412605568523</v>
      </c>
      <c r="HF56" s="276">
        <f t="shared" si="82"/>
        <v>0</v>
      </c>
      <c r="HG56" s="199">
        <f t="shared" ref="HG56:JR56" si="3297">HG55</f>
        <v>67</v>
      </c>
      <c r="HH56" s="416">
        <f>IF($B56&lt;Main!$B$10,0,HLOOKUP(HG56,ReplacementRates!$A$3:$BE$59,ReplacementRates!$A55-5,1))*IF(Main!$B$30=1,Main!$B$31,(IF(OptimumBenefits!$B56&lt;20,Main!$B$31,IF(OptimumBenefits!$B56&lt;25,Main!$B$32,IF(OptimumBenefits!$B56&lt;30,Main!$B$33,Main!$B$34)))))*OptimumBenefits!$B56</f>
        <v>1.296</v>
      </c>
      <c r="HI56" s="418">
        <f ca="1">HH56*IF($B56=Salary!$B56,Salary!$I56,"")</f>
        <v>193543.54847773744</v>
      </c>
      <c r="HJ56" s="419">
        <f ca="1">IF($B56&lt;Main!$B$10,0,(VLOOKUP(HG56,'Survival Probability'!$A$3:$F$98,6)/(1+Main!$B$5)^(OptimumBenefits!HG56-OptimumBenefits!$A56))*(VLOOKUP(HG56,'Survival Probability'!$A$3:$F$98,3)/VLOOKUP($A56,'Survival Probability'!$A$3:$F$98,3)))</f>
        <v>35.615856142688365</v>
      </c>
      <c r="HK56" s="276">
        <f t="shared" si="84"/>
        <v>0</v>
      </c>
      <c r="HL56" s="199">
        <f t="shared" ref="HL56:JW56" si="3298">HL55</f>
        <v>68</v>
      </c>
      <c r="HM56" s="416">
        <f>IF($B56&lt;Main!$B$10,0,HLOOKUP(HL56,ReplacementRates!$A$3:$BE$59,ReplacementRates!$A55-5,1))*IF(Main!$B$30=1,Main!$B$31,(IF(OptimumBenefits!$B56&lt;20,Main!$B$31,IF(OptimumBenefits!$B56&lt;25,Main!$B$32,IF(OptimumBenefits!$B56&lt;30,Main!$B$33,Main!$B$34)))))*OptimumBenefits!$B56</f>
        <v>1.296</v>
      </c>
      <c r="HN56" s="418">
        <f ca="1">HM56*IF($B56=Salary!$B56,Salary!$I56,"")</f>
        <v>193543.54847773744</v>
      </c>
      <c r="HO56" s="419">
        <f ca="1">IF($B56&lt;Main!$B$10,0,(VLOOKUP(HL56,'Survival Probability'!$A$3:$F$98,6)/(1+Main!$B$5)^(OptimumBenefits!HL56-OptimumBenefits!$A56))*(VLOOKUP(HL56,'Survival Probability'!$A$3:$F$98,3)/VLOOKUP($A56,'Survival Probability'!$A$3:$F$98,3)))</f>
        <v>32.523825057434841</v>
      </c>
      <c r="HP56" s="276">
        <f t="shared" si="86"/>
        <v>0</v>
      </c>
      <c r="HQ56" s="199">
        <f t="shared" ref="HQ56:KB56" si="3299">HQ55</f>
        <v>69</v>
      </c>
      <c r="HR56" s="416">
        <f>IF($B56&lt;Main!$B$10,0,HLOOKUP(HQ56,ReplacementRates!$A$3:$BE$59,ReplacementRates!$A55-5,1))*IF(Main!$B$30=1,Main!$B$31,(IF(OptimumBenefits!$B56&lt;20,Main!$B$31,IF(OptimumBenefits!$B56&lt;25,Main!$B$32,IF(OptimumBenefits!$B56&lt;30,Main!$B$33,Main!$B$34)))))*OptimumBenefits!$B56</f>
        <v>1.296</v>
      </c>
      <c r="HS56" s="418">
        <f ca="1">HR56*IF($B56=Salary!$B56,Salary!$I56,"")</f>
        <v>193543.54847773744</v>
      </c>
      <c r="HT56" s="419">
        <f ca="1">IF($B56&lt;Main!$B$10,0,(VLOOKUP(HQ56,'Survival Probability'!$A$3:$F$98,6)/(1+Main!$B$5)^(OptimumBenefits!HQ56-OptimumBenefits!$A56))*(VLOOKUP(HQ56,'Survival Probability'!$A$3:$F$98,3)/VLOOKUP($A56,'Survival Probability'!$A$3:$F$98,3)))</f>
        <v>29.655646179120577</v>
      </c>
      <c r="HU56" s="276">
        <f t="shared" si="88"/>
        <v>0</v>
      </c>
      <c r="HV56" s="199">
        <f t="shared" ref="HV56:KG56" si="3300">HV55</f>
        <v>70</v>
      </c>
      <c r="HW56" s="416">
        <f>IF($B56&lt;Main!$B$10,0,HLOOKUP(HV56,ReplacementRates!$A$3:$BE$59,ReplacementRates!$A55-5,1))*IF(Main!$B$30=1,Main!$B$31,(IF(OptimumBenefits!$B56&lt;20,Main!$B$31,IF(OptimumBenefits!$B56&lt;25,Main!$B$32,IF(OptimumBenefits!$B56&lt;30,Main!$B$33,Main!$B$34)))))*OptimumBenefits!$B56</f>
        <v>1.296</v>
      </c>
      <c r="HX56" s="418">
        <f ca="1">HW56*IF($B56=Salary!$B56,Salary!$I56,"")</f>
        <v>193543.54847773744</v>
      </c>
      <c r="HY56" s="419">
        <f ca="1">IF($B56&lt;Main!$B$10,0,(VLOOKUP(HV56,'Survival Probability'!$A$3:$F$98,6)/(1+Main!$B$5)^(OptimumBenefits!HV56-OptimumBenefits!$A56))*(VLOOKUP(HV56,'Survival Probability'!$A$3:$F$98,3)/VLOOKUP($A56,'Survival Probability'!$A$3:$F$98,3)))</f>
        <v>26.996543205513127</v>
      </c>
      <c r="HZ56" s="276">
        <f t="shared" si="90"/>
        <v>0</v>
      </c>
      <c r="IA56" s="199">
        <f t="shared" ref="IA56:KL56" si="3301">IA55</f>
        <v>71</v>
      </c>
      <c r="IB56" s="416">
        <f>IF($B56&lt;Main!$B$10,0,HLOOKUP(IA56,ReplacementRates!$A$3:$BE$59,ReplacementRates!$A55-5,1))*IF(Main!$B$30=1,Main!$B$31,(IF(OptimumBenefits!$B56&lt;20,Main!$B$31,IF(OptimumBenefits!$B56&lt;25,Main!$B$32,IF(OptimumBenefits!$B56&lt;30,Main!$B$33,Main!$B$34)))))*OptimumBenefits!$B56</f>
        <v>1.296</v>
      </c>
      <c r="IC56" s="418">
        <f ca="1">IB56*IF($B56=Salary!$B56,Salary!$I56,"")</f>
        <v>193543.54847773744</v>
      </c>
      <c r="ID56" s="419">
        <f ca="1">IF($B56&lt;Main!$B$10,0,(VLOOKUP(IA56,'Survival Probability'!$A$3:$F$98,6)/(1+Main!$B$5)^(OptimumBenefits!IA56-OptimumBenefits!$A56))*(VLOOKUP(IA56,'Survival Probability'!$A$3:$F$98,3)/VLOOKUP($A56,'Survival Probability'!$A$3:$F$98,3)))</f>
        <v>24.532606982411231</v>
      </c>
      <c r="IE56" s="276">
        <f t="shared" si="92"/>
        <v>0</v>
      </c>
      <c r="IF56" s="199">
        <f t="shared" ref="IF56:KP56" si="3302">IF55</f>
        <v>72</v>
      </c>
      <c r="IG56" s="416">
        <f>IF($B56&lt;Main!$B$10,0,HLOOKUP(IF56,ReplacementRates!$A$3:$BE$59,ReplacementRates!$A55-5,1))*IF(Main!$B$30=1,Main!$B$31,(IF(OptimumBenefits!$B56&lt;20,Main!$B$31,IF(OptimumBenefits!$B56&lt;25,Main!$B$32,IF(OptimumBenefits!$B56&lt;30,Main!$B$33,Main!$B$34)))))*OptimumBenefits!$B56</f>
        <v>1.296</v>
      </c>
      <c r="IH56" s="418">
        <f ca="1">IG56*IF($B56=Salary!$B56,Salary!$I56,"")</f>
        <v>193543.54847773744</v>
      </c>
      <c r="II56" s="419">
        <f ca="1">IF($B56&lt;Main!$B$10,0,(VLOOKUP(IF56,'Survival Probability'!$A$3:$F$98,6)/(1+Main!$B$5)^(OptimumBenefits!IF56-OptimumBenefits!$A56))*(VLOOKUP(IF56,'Survival Probability'!$A$3:$F$98,3)/VLOOKUP($A56,'Survival Probability'!$A$3:$F$98,3)))</f>
        <v>22.250755845543594</v>
      </c>
      <c r="IJ56" s="276">
        <f t="shared" si="94"/>
        <v>0</v>
      </c>
      <c r="IK56" s="199">
        <f t="shared" ref="IK56:KP56" si="3303">IK55</f>
        <v>73</v>
      </c>
      <c r="IL56" s="416">
        <f>IF($B56&lt;Main!$B$10,0,HLOOKUP(IK56,ReplacementRates!$A$3:$BE$59,ReplacementRates!$A55-5,1))*IF(Main!$B$30=1,Main!$B$31,(IF(OptimumBenefits!$B56&lt;20,Main!$B$31,IF(OptimumBenefits!$B56&lt;25,Main!$B$32,IF(OptimumBenefits!$B56&lt;30,Main!$B$33,Main!$B$34)))))*OptimumBenefits!$B56</f>
        <v>1.296</v>
      </c>
      <c r="IM56" s="418">
        <f ca="1">IL56*IF($B56=Salary!$B56,Salary!$I56,"")</f>
        <v>193543.54847773744</v>
      </c>
      <c r="IN56" s="419">
        <f ca="1">IF($B56&lt;Main!$B$10,0,(VLOOKUP(IK56,'Survival Probability'!$A$3:$F$98,6)/(1+Main!$B$5)^(OptimumBenefits!IK56-OptimumBenefits!$A56))*(VLOOKUP(IK56,'Survival Probability'!$A$3:$F$98,3)/VLOOKUP($A56,'Survival Probability'!$A$3:$F$98,3)))</f>
        <v>20.139758457486398</v>
      </c>
      <c r="IO56" s="276">
        <f t="shared" si="96"/>
        <v>0</v>
      </c>
      <c r="IP56" s="199">
        <f t="shared" ref="IP56:KP56" si="3304">IP55</f>
        <v>74</v>
      </c>
      <c r="IQ56" s="416">
        <f>IF($B56&lt;Main!$B$10,0,HLOOKUP(IP56,ReplacementRates!$A$3:$BE$59,ReplacementRates!$A55-5,1))*IF(Main!$B$30=1,Main!$B$31,(IF(OptimumBenefits!$B56&lt;20,Main!$B$31,IF(OptimumBenefits!$B56&lt;25,Main!$B$32,IF(OptimumBenefits!$B56&lt;30,Main!$B$33,Main!$B$34)))))*OptimumBenefits!$B56</f>
        <v>1.296</v>
      </c>
      <c r="IR56" s="418">
        <f ca="1">IQ56*IF($B56=Salary!$B56,Salary!$I56,"")</f>
        <v>193543.54847773744</v>
      </c>
      <c r="IS56" s="419">
        <f ca="1">IF($B56&lt;Main!$B$10,0,(VLOOKUP(IP56,'Survival Probability'!$A$3:$F$98,6)/(1+Main!$B$5)^(OptimumBenefits!IP56-OptimumBenefits!$A56))*(VLOOKUP(IP56,'Survival Probability'!$A$3:$F$98,3)/VLOOKUP($A56,'Survival Probability'!$A$3:$F$98,3)))</f>
        <v>18.190088644315551</v>
      </c>
      <c r="IT56" s="276">
        <f t="shared" si="98"/>
        <v>0</v>
      </c>
      <c r="IU56" s="199">
        <f t="shared" ref="IU56:KP56" si="3305">IU55</f>
        <v>75</v>
      </c>
      <c r="IV56" s="416">
        <f>IF($B56&lt;Main!$B$10,0,HLOOKUP(IU56,ReplacementRates!$A$3:$BE$59,ReplacementRates!$A55-5,1))*IF(Main!$B$30=1,Main!$B$31,(IF(OptimumBenefits!$B56&lt;20,Main!$B$31,IF(OptimumBenefits!$B56&lt;25,Main!$B$32,IF(OptimumBenefits!$B56&lt;30,Main!$B$33,Main!$B$34)))))*OptimumBenefits!$B56</f>
        <v>1.296</v>
      </c>
      <c r="IW56" s="418">
        <f ca="1">IV56*IF($B56=Salary!$B56,Salary!$I56,"")</f>
        <v>193543.54847773744</v>
      </c>
      <c r="IX56" s="419">
        <f ca="1">IF($B56&lt;Main!$B$10,0,(VLOOKUP(IU56,'Survival Probability'!$A$3:$F$98,6)/(1+Main!$B$5)^(OptimumBenefits!IU56-OptimumBenefits!$A56))*(VLOOKUP(IU56,'Survival Probability'!$A$3:$F$98,3)/VLOOKUP($A56,'Survival Probability'!$A$3:$F$98,3)))</f>
        <v>16.39238804489818</v>
      </c>
      <c r="IY56" s="276">
        <f t="shared" si="100"/>
        <v>0</v>
      </c>
      <c r="IZ56" s="199">
        <f t="shared" ref="IZ56:KP56" si="3306">IZ55</f>
        <v>76</v>
      </c>
      <c r="JA56" s="416">
        <f>IF($B56&lt;Main!$B$10,0,HLOOKUP(IZ56,ReplacementRates!$A$3:$BE$59,ReplacementRates!$A55-5,1))*IF(Main!$B$30=1,Main!$B$31,(IF(OptimumBenefits!$B56&lt;20,Main!$B$31,IF(OptimumBenefits!$B56&lt;25,Main!$B$32,IF(OptimumBenefits!$B56&lt;30,Main!$B$33,Main!$B$34)))))*OptimumBenefits!$B56</f>
        <v>1.296</v>
      </c>
      <c r="JB56" s="418">
        <f ca="1">JA56*IF($B56=Salary!$B56,Salary!$I56,"")</f>
        <v>193543.54847773744</v>
      </c>
      <c r="JC56" s="419">
        <f ca="1">IF($B56&lt;Main!$B$10,0,(VLOOKUP(IZ56,'Survival Probability'!$A$3:$F$98,6)/(1+Main!$B$5)^(OptimumBenefits!IZ56-OptimumBenefits!$A56))*(VLOOKUP(IZ56,'Survival Probability'!$A$3:$F$98,3)/VLOOKUP($A56,'Survival Probability'!$A$3:$F$98,3)))</f>
        <v>14.737513733008063</v>
      </c>
      <c r="JD56" s="276">
        <f t="shared" si="102"/>
        <v>0</v>
      </c>
      <c r="JE56" s="199">
        <f t="shared" ref="JE56:KP56" si="3307">JE55</f>
        <v>77</v>
      </c>
      <c r="JF56" s="416">
        <f>IF($B56&lt;Main!$B$10,0,HLOOKUP(JE56,ReplacementRates!$A$3:$BE$59,ReplacementRates!$A55-5,1))*IF(Main!$B$30=1,Main!$B$31,(IF(OptimumBenefits!$B56&lt;20,Main!$B$31,IF(OptimumBenefits!$B56&lt;25,Main!$B$32,IF(OptimumBenefits!$B56&lt;30,Main!$B$33,Main!$B$34)))))*OptimumBenefits!$B56</f>
        <v>1.296</v>
      </c>
      <c r="JG56" s="418">
        <f ca="1">JF56*IF($B56=Salary!$B56,Salary!$I56,"")</f>
        <v>193543.54847773744</v>
      </c>
      <c r="JH56" s="419">
        <f ca="1">IF($B56&lt;Main!$B$10,0,(VLOOKUP(JE56,'Survival Probability'!$A$3:$F$98,6)/(1+Main!$B$5)^(OptimumBenefits!JE56-OptimumBenefits!$A56))*(VLOOKUP(JE56,'Survival Probability'!$A$3:$F$98,3)/VLOOKUP($A56,'Survival Probability'!$A$3:$F$98,3)))</f>
        <v>13.216588601005531</v>
      </c>
      <c r="JI56" s="276">
        <f t="shared" si="104"/>
        <v>0</v>
      </c>
      <c r="JJ56" s="199">
        <f t="shared" ref="JJ56:KP56" si="3308">JJ55</f>
        <v>78</v>
      </c>
      <c r="JK56" s="416">
        <f>IF($B56&lt;Main!$B$10,0,HLOOKUP(JJ56,ReplacementRates!$A$3:$BE$59,ReplacementRates!$A55-5,1))*IF(Main!$B$30=1,Main!$B$31,(IF(OptimumBenefits!$B56&lt;20,Main!$B$31,IF(OptimumBenefits!$B56&lt;25,Main!$B$32,IF(OptimumBenefits!$B56&lt;30,Main!$B$33,Main!$B$34)))))*OptimumBenefits!$B56</f>
        <v>1.296</v>
      </c>
      <c r="JL56" s="418">
        <f ca="1">JK56*IF($B56=Salary!$B56,Salary!$I56,"")</f>
        <v>193543.54847773744</v>
      </c>
      <c r="JM56" s="419">
        <f ca="1">IF($B56&lt;Main!$B$10,0,(VLOOKUP(JJ56,'Survival Probability'!$A$3:$F$98,6)/(1+Main!$B$5)^(OptimumBenefits!JJ56-OptimumBenefits!$A56))*(VLOOKUP(JJ56,'Survival Probability'!$A$3:$F$98,3)/VLOOKUP($A56,'Survival Probability'!$A$3:$F$98,3)))</f>
        <v>11.82120523098196</v>
      </c>
      <c r="JN56" s="276">
        <f t="shared" si="106"/>
        <v>0</v>
      </c>
      <c r="JO56" s="199">
        <f t="shared" ref="JO56:KP56" si="3309">JO55</f>
        <v>79</v>
      </c>
      <c r="JP56" s="416">
        <f>IF($B56&lt;Main!$B$10,0,HLOOKUP(JO56,ReplacementRates!$A$3:$BE$59,ReplacementRates!$A55-5,1))*IF(Main!$B$30=1,Main!$B$31,(IF(OptimumBenefits!$B56&lt;20,Main!$B$31,IF(OptimumBenefits!$B56&lt;25,Main!$B$32,IF(OptimumBenefits!$B56&lt;30,Main!$B$33,Main!$B$34)))))*OptimumBenefits!$B56</f>
        <v>1.296</v>
      </c>
      <c r="JQ56" s="418">
        <f ca="1">JP56*IF($B56=Salary!$B56,Salary!$I56,"")</f>
        <v>193543.54847773744</v>
      </c>
      <c r="JR56" s="419">
        <f ca="1">IF($B56&lt;Main!$B$10,0,(VLOOKUP(JO56,'Survival Probability'!$A$3:$F$98,6)/(1+Main!$B$5)^(OptimumBenefits!JO56-OptimumBenefits!$A56))*(VLOOKUP(JO56,'Survival Probability'!$A$3:$F$98,3)/VLOOKUP($A56,'Survival Probability'!$A$3:$F$98,3)))</f>
        <v>10.543174208411692</v>
      </c>
      <c r="JS56" s="276">
        <f t="shared" ca="1" si="108"/>
        <v>2040563.3485149592</v>
      </c>
      <c r="JT56" s="199">
        <f t="shared" ref="JT56:KP56" si="3310">JT55</f>
        <v>80</v>
      </c>
      <c r="JU56" s="416">
        <f>IF($B56&lt;Main!$B$10,0,HLOOKUP(JT56,ReplacementRates!$A$3:$BE$59,ReplacementRates!$A55-5,1))*IF(Main!$B$30=1,Main!$B$31,(IF(OptimumBenefits!$B56&lt;20,Main!$B$31,IF(OptimumBenefits!$B56&lt;25,Main!$B$32,IF(OptimumBenefits!$B56&lt;30,Main!$B$33,Main!$B$34)))))*OptimumBenefits!$B56</f>
        <v>1.296</v>
      </c>
      <c r="JV56" s="418">
        <f ca="1">JU56*IF($B56=Salary!$B56,Salary!$I56,"")</f>
        <v>193543.54847773744</v>
      </c>
      <c r="JW56" s="419">
        <f ca="1">IF($B56&lt;Main!$B$10,0,(VLOOKUP(JT56,'Survival Probability'!$A$3:$F$98,6)/(1+Main!$B$5)^(OptimumBenefits!JT56-OptimumBenefits!$A56))*(VLOOKUP(JT56,'Survival Probability'!$A$3:$F$98,3)/VLOOKUP($A56,'Survival Probability'!$A$3:$F$98,3)))</f>
        <v>9.3744343894024418</v>
      </c>
      <c r="JX56" s="276">
        <f t="shared" ca="1" si="110"/>
        <v>1814361.2966966804</v>
      </c>
      <c r="JY56" s="199">
        <f t="shared" ref="JY56:KP56" si="3311">JY55</f>
        <v>81</v>
      </c>
      <c r="JZ56" s="416">
        <f>IF($B56&lt;Main!$B$10,0,HLOOKUP(JY56,ReplacementRates!$A$3:$BE$59,ReplacementRates!$A55-5,1))*IF(Main!$B$30=1,Main!$B$31,(IF(OptimumBenefits!$B56&lt;20,Main!$B$31,IF(OptimumBenefits!$B56&lt;25,Main!$B$32,IF(OptimumBenefits!$B56&lt;30,Main!$B$33,Main!$B$34)))))*OptimumBenefits!$B56</f>
        <v>1.296</v>
      </c>
      <c r="KA56" s="418">
        <f ca="1">JZ56*IF($B56=Salary!$B56,Salary!$I56,"")</f>
        <v>193543.54847773744</v>
      </c>
      <c r="KB56" s="419">
        <f ca="1">IF($B56&lt;Main!$B$10,0,(VLOOKUP(JY56,'Survival Probability'!$A$3:$F$98,6)/(1+Main!$B$5)^(OptimumBenefits!JY56-OptimumBenefits!$A56))*(VLOOKUP(JY56,'Survival Probability'!$A$3:$F$98,3)/VLOOKUP($A56,'Survival Probability'!$A$3:$F$98,3)))</f>
        <v>8.307475122901133</v>
      </c>
      <c r="KC56" s="276">
        <f t="shared" ca="1" si="112"/>
        <v>1607858.2141768131</v>
      </c>
      <c r="KD56" s="199">
        <f t="shared" ref="KD56:KP56" si="3312">KD55</f>
        <v>82</v>
      </c>
      <c r="KE56" s="416">
        <f>IF($B56&lt;Main!$B$10,0,HLOOKUP(KD56,ReplacementRates!$A$3:$BE$59,ReplacementRates!$A55-5,1))*IF(Main!$B$30=1,Main!$B$31,(IF(OptimumBenefits!$B56&lt;20,Main!$B$31,IF(OptimumBenefits!$B56&lt;25,Main!$B$32,IF(OptimumBenefits!$B56&lt;30,Main!$B$33,Main!$B$34)))))*OptimumBenefits!$B56</f>
        <v>1.296</v>
      </c>
      <c r="KF56" s="418">
        <f ca="1">KE56*IF($B56=Salary!$B56,Salary!$I56,"")</f>
        <v>193543.54847773744</v>
      </c>
      <c r="KG56" s="419">
        <f ca="1">IF($B56&lt;Main!$B$10,0,(VLOOKUP(KD56,'Survival Probability'!$A$3:$F$98,6)/(1+Main!$B$5)^(OptimumBenefits!KD56-OptimumBenefits!$A56))*(VLOOKUP(KD56,'Survival Probability'!$A$3:$F$98,3)/VLOOKUP($A56,'Survival Probability'!$A$3:$F$98,3)))</f>
        <v>7.3353037990324834</v>
      </c>
      <c r="KH56" s="276">
        <f t="shared" ca="1" si="114"/>
        <v>1419700.7264269751</v>
      </c>
      <c r="KI56" s="199">
        <f t="shared" ref="KI56:KP56" si="3313">KI55</f>
        <v>83</v>
      </c>
      <c r="KJ56" s="416">
        <f>IF($B56&lt;Main!$B$10,0,HLOOKUP(KI56,ReplacementRates!$A$3:$BE$59,ReplacementRates!$A55-5,1))*IF(Main!$B$30=1,Main!$B$31,(IF(OptimumBenefits!$B56&lt;20,Main!$B$31,IF(OptimumBenefits!$B56&lt;25,Main!$B$32,IF(OptimumBenefits!$B56&lt;30,Main!$B$33,Main!$B$34)))))*OptimumBenefits!$B56</f>
        <v>1.296</v>
      </c>
      <c r="KK56" s="418">
        <f ca="1">KJ56*IF($B56=Salary!$B56,Salary!$I56,"")</f>
        <v>193543.54847773744</v>
      </c>
      <c r="KL56" s="419">
        <f ca="1">IF($B56&lt;Main!$B$10,0,(VLOOKUP(KI56,'Survival Probability'!$A$3:$F$98,6)/(1+Main!$B$5)^(OptimumBenefits!KI56-OptimumBenefits!$A56))*(VLOOKUP(KI56,'Survival Probability'!$A$3:$F$98,3)/VLOOKUP($A56,'Survival Probability'!$A$3:$F$98,3)))</f>
        <v>6.4514059894083742</v>
      </c>
      <c r="KM56" s="276">
        <f t="shared" ca="1" si="116"/>
        <v>1248628.0078606254</v>
      </c>
      <c r="KN56" s="199">
        <f t="shared" ref="KN56:KP56" si="3314">KN55</f>
        <v>84</v>
      </c>
      <c r="KO56" s="416">
        <f>IF($B56&lt;Main!$B$10,0,HLOOKUP(KN56,ReplacementRates!$A$3:$BE$59,ReplacementRates!$A55-5,1))*IF(Main!$B$30=1,Main!$B$31,(IF(OptimumBenefits!$B56&lt;20,Main!$B$31,IF(OptimumBenefits!$B56&lt;25,Main!$B$32,IF(OptimumBenefits!$B56&lt;30,Main!$B$33,Main!$B$34)))))*OptimumBenefits!$B56</f>
        <v>1.296</v>
      </c>
      <c r="KP56" s="418">
        <f ca="1">KO56*IF($B56=Salary!$B56,Salary!$I56,"")</f>
        <v>193543.54847773744</v>
      </c>
    </row>
    <row r="57" spans="1:16384" s="277" customFormat="1">
      <c r="A57" s="205">
        <f t="shared" si="178"/>
        <v>80</v>
      </c>
      <c r="B57" s="274">
        <f t="shared" si="3195"/>
        <v>55</v>
      </c>
      <c r="C57" s="274">
        <f t="shared" ca="1" si="2249"/>
        <v>80</v>
      </c>
      <c r="D57" s="271">
        <f t="shared" ca="1" si="536"/>
        <v>2074719.993610421</v>
      </c>
      <c r="E57" s="285">
        <f t="shared" si="179"/>
        <v>25</v>
      </c>
      <c r="F57" s="416">
        <f>IF($B57&lt;Main!$B$10,0,HLOOKUP(E57,ReplacementRates!$A$3:$BE$59,ReplacementRates!$A56-5,1))*IF(Main!$B$30=1,Main!$B$31,(IF(OptimumBenefits!$B57&lt;20,Main!$B$31,IF(OptimumBenefits!$B57&lt;25,Main!$B$32,IF(OptimumBenefits!$B57&lt;30,Main!$B$33,Main!$B$34)))))*OptimumBenefits!$B57</f>
        <v>1.32</v>
      </c>
      <c r="G57" s="420">
        <f ca="1">F57*IF($B57=Salary!$B57,Salary!$I57,"")</f>
        <v>203041.5189122931</v>
      </c>
      <c r="H57" s="421">
        <f ca="1">IF($B57&lt;Main!$B$10,0,(VLOOKUP(E57,'Survival Probability'!$A$3:$F$98,6)/(1+Main!$B$5)^(OptimumBenefits!E57-OptimumBenefits!$A57))*(VLOOKUP(E57,'Survival Probability'!$A$3:$F$98,3)/VLOOKUP($A57,'Survival Probability'!$A$3:$F$98,3)))</f>
        <v>48.862934688370665</v>
      </c>
      <c r="I57" s="287">
        <f t="shared" si="3196"/>
        <v>0</v>
      </c>
      <c r="J57" s="286">
        <f t="shared" ref="J57:N57" si="3315">J56</f>
        <v>26</v>
      </c>
      <c r="K57" s="416">
        <f>IF($B57&lt;Main!$B$10,0,HLOOKUP(J57,ReplacementRates!$A$3:$BE$59,ReplacementRates!$A56-5,1))*IF(Main!$B$30=1,Main!$B$31,(IF(OptimumBenefits!$B57&lt;20,Main!$B$31,IF(OptimumBenefits!$B57&lt;25,Main!$B$32,IF(OptimumBenefits!$B57&lt;30,Main!$B$33,Main!$B$34)))))*OptimumBenefits!$B57</f>
        <v>1.32</v>
      </c>
      <c r="L57" s="420">
        <f ca="1">K57*IF($B57=Salary!$B57,Salary!$I57,"")</f>
        <v>203041.5189122931</v>
      </c>
      <c r="M57" s="421">
        <f ca="1">IF($B57&lt;Main!$B$10,0,(VLOOKUP(J57,'Survival Probability'!$A$3:$F$98,6)/(1+Main!$B$5)^(OptimumBenefits!J57-OptimumBenefits!$A57))*(VLOOKUP(J57,'Survival Probability'!$A$3:$F$98,3)/VLOOKUP($A57,'Survival Probability'!$A$3:$F$98,3)))</f>
        <v>45.658217231946736</v>
      </c>
      <c r="N57" s="287">
        <f t="shared" si="2"/>
        <v>0</v>
      </c>
      <c r="O57" s="286">
        <f t="shared" ref="O57:BZ57" si="3316">O56</f>
        <v>27</v>
      </c>
      <c r="P57" s="416">
        <f>IF($B57&lt;Main!$B$10,0,HLOOKUP(O57,ReplacementRates!$A$3:$BE$59,ReplacementRates!$A56-5,1))*IF(Main!$B$30=1,Main!$B$31,(IF(OptimumBenefits!$B57&lt;20,Main!$B$31,IF(OptimumBenefits!$B57&lt;25,Main!$B$32,IF(OptimumBenefits!$B57&lt;30,Main!$B$33,Main!$B$34)))))*OptimumBenefits!$B57</f>
        <v>1.32</v>
      </c>
      <c r="Q57" s="420">
        <f ca="1">P57*IF($B57=Salary!$B57,Salary!$I57,"")</f>
        <v>203041.5189122931</v>
      </c>
      <c r="R57" s="421">
        <f ca="1">IF($B57&lt;Main!$B$10,0,(VLOOKUP(O57,'Survival Probability'!$A$3:$F$98,6)/(1+Main!$B$5)^(OptimumBenefits!O57-OptimumBenefits!$A57))*(VLOOKUP(O57,'Survival Probability'!$A$3:$F$98,3)/VLOOKUP($A57,'Survival Probability'!$A$3:$F$98,3)))</f>
        <v>42.66306745069722</v>
      </c>
      <c r="S57" s="287">
        <f t="shared" si="4"/>
        <v>0</v>
      </c>
      <c r="T57" s="286">
        <f t="shared" ref="T57:CE57" si="3317">T56</f>
        <v>28</v>
      </c>
      <c r="U57" s="416">
        <f>IF($B57&lt;Main!$B$10,0,HLOOKUP(T57,ReplacementRates!$A$3:$BE$59,ReplacementRates!$A56-5,1))*IF(Main!$B$30=1,Main!$B$31,(IF(OptimumBenefits!$B57&lt;20,Main!$B$31,IF(OptimumBenefits!$B57&lt;25,Main!$B$32,IF(OptimumBenefits!$B57&lt;30,Main!$B$33,Main!$B$34)))))*OptimumBenefits!$B57</f>
        <v>1.32</v>
      </c>
      <c r="V57" s="420">
        <f ca="1">U57*IF($B57=Salary!$B57,Salary!$I57,"")</f>
        <v>203041.5189122931</v>
      </c>
      <c r="W57" s="421">
        <f ca="1">IF($B57&lt;Main!$B$10,0,(VLOOKUP(T57,'Survival Probability'!$A$3:$F$98,6)/(1+Main!$B$5)^(OptimumBenefits!T57-OptimumBenefits!$A57))*(VLOOKUP(T57,'Survival Probability'!$A$3:$F$98,3)/VLOOKUP($A57,'Survival Probability'!$A$3:$F$98,3)))</f>
        <v>39.863808677843323</v>
      </c>
      <c r="X57" s="287">
        <f t="shared" si="6"/>
        <v>0</v>
      </c>
      <c r="Y57" s="286">
        <f t="shared" ref="Y57:CJ57" si="3318">Y56</f>
        <v>29</v>
      </c>
      <c r="Z57" s="416">
        <f>IF($B57&lt;Main!$B$10,0,HLOOKUP(Y57,ReplacementRates!$A$3:$BE$59,ReplacementRates!$A56-5,1))*IF(Main!$B$30=1,Main!$B$31,(IF(OptimumBenefits!$B57&lt;20,Main!$B$31,IF(OptimumBenefits!$B57&lt;25,Main!$B$32,IF(OptimumBenefits!$B57&lt;30,Main!$B$33,Main!$B$34)))))*OptimumBenefits!$B57</f>
        <v>1.32</v>
      </c>
      <c r="AA57" s="420">
        <f ca="1">Z57*IF($B57=Salary!$B57,Salary!$I57,"")</f>
        <v>203041.5189122931</v>
      </c>
      <c r="AB57" s="421">
        <f ca="1">IF($B57&lt;Main!$B$10,0,(VLOOKUP(Y57,'Survival Probability'!$A$3:$F$98,6)/(1+Main!$B$5)^(OptimumBenefits!Y57-OptimumBenefits!$A57))*(VLOOKUP(Y57,'Survival Probability'!$A$3:$F$98,3)/VLOOKUP($A57,'Survival Probability'!$A$3:$F$98,3)))</f>
        <v>37.247659376757746</v>
      </c>
      <c r="AC57" s="287">
        <f t="shared" si="8"/>
        <v>0</v>
      </c>
      <c r="AD57" s="286">
        <f t="shared" ref="AD57:CO57" si="3319">AD56</f>
        <v>30</v>
      </c>
      <c r="AE57" s="416">
        <f>IF($B57&lt;Main!$B$10,0,HLOOKUP(AD57,ReplacementRates!$A$3:$BE$59,ReplacementRates!$A56-5,1))*IF(Main!$B$30=1,Main!$B$31,(IF(OptimumBenefits!$B57&lt;20,Main!$B$31,IF(OptimumBenefits!$B57&lt;25,Main!$B$32,IF(OptimumBenefits!$B57&lt;30,Main!$B$33,Main!$B$34)))))*OptimumBenefits!$B57</f>
        <v>1.32</v>
      </c>
      <c r="AF57" s="420">
        <f ca="1">AE57*IF($B57=Salary!$B57,Salary!$I57,"")</f>
        <v>203041.5189122931</v>
      </c>
      <c r="AG57" s="421">
        <f ca="1">IF($B57&lt;Main!$B$10,0,(VLOOKUP(AD57,'Survival Probability'!$A$3:$F$98,6)/(1+Main!$B$5)^(OptimumBenefits!AD57-OptimumBenefits!$A57))*(VLOOKUP(AD57,'Survival Probability'!$A$3:$F$98,3)/VLOOKUP($A57,'Survival Probability'!$A$3:$F$98,3)))</f>
        <v>34.802675392887764</v>
      </c>
      <c r="AH57" s="287">
        <f t="shared" si="10"/>
        <v>0</v>
      </c>
      <c r="AI57" s="286">
        <f t="shared" ref="AI57:CT57" si="3320">AI56</f>
        <v>31</v>
      </c>
      <c r="AJ57" s="416">
        <f>IF($B57&lt;Main!$B$10,0,HLOOKUP(AI57,ReplacementRates!$A$3:$BE$59,ReplacementRates!$A56-5,1))*IF(Main!$B$30=1,Main!$B$31,(IF(OptimumBenefits!$B57&lt;20,Main!$B$31,IF(OptimumBenefits!$B57&lt;25,Main!$B$32,IF(OptimumBenefits!$B57&lt;30,Main!$B$33,Main!$B$34)))))*OptimumBenefits!$B57</f>
        <v>1.32</v>
      </c>
      <c r="AK57" s="420">
        <f ca="1">AJ57*IF($B57=Salary!$B57,Salary!$I57,"")</f>
        <v>203041.5189122931</v>
      </c>
      <c r="AL57" s="421">
        <f ca="1">IF($B57&lt;Main!$B$10,0,(VLOOKUP(AI57,'Survival Probability'!$A$3:$F$98,6)/(1+Main!$B$5)^(OptimumBenefits!AI57-OptimumBenefits!$A57))*(VLOOKUP(AI57,'Survival Probability'!$A$3:$F$98,3)/VLOOKUP($A57,'Survival Probability'!$A$3:$F$98,3)))</f>
        <v>32.517697615286131</v>
      </c>
      <c r="AM57" s="287">
        <f t="shared" si="12"/>
        <v>0</v>
      </c>
      <c r="AN57" s="286">
        <f t="shared" ref="AN57:CY57" si="3321">AN56</f>
        <v>32</v>
      </c>
      <c r="AO57" s="416">
        <f>IF($B57&lt;Main!$B$10,0,HLOOKUP(AN57,ReplacementRates!$A$3:$BE$59,ReplacementRates!$A56-5,1))*IF(Main!$B$30=1,Main!$B$31,(IF(OptimumBenefits!$B57&lt;20,Main!$B$31,IF(OptimumBenefits!$B57&lt;25,Main!$B$32,IF(OptimumBenefits!$B57&lt;30,Main!$B$33,Main!$B$34)))))*OptimumBenefits!$B57</f>
        <v>1.32</v>
      </c>
      <c r="AP57" s="420">
        <f ca="1">AO57*IF($B57=Salary!$B57,Salary!$I57,"")</f>
        <v>203041.5189122931</v>
      </c>
      <c r="AQ57" s="421">
        <f ca="1">IF($B57&lt;Main!$B$10,0,(VLOOKUP(AN57,'Survival Probability'!$A$3:$F$98,6)/(1+Main!$B$5)^(OptimumBenefits!AN57-OptimumBenefits!$A57))*(VLOOKUP(AN57,'Survival Probability'!$A$3:$F$98,3)/VLOOKUP($A57,'Survival Probability'!$A$3:$F$98,3)))</f>
        <v>30.382127485524268</v>
      </c>
      <c r="AR57" s="287">
        <f t="shared" si="14"/>
        <v>0</v>
      </c>
      <c r="AS57" s="286">
        <f t="shared" ref="AS57:DD57" si="3322">AS56</f>
        <v>33</v>
      </c>
      <c r="AT57" s="416">
        <f>IF($B57&lt;Main!$B$10,0,HLOOKUP(AS57,ReplacementRates!$A$3:$BE$59,ReplacementRates!$A56-5,1))*IF(Main!$B$30=1,Main!$B$31,(IF(OptimumBenefits!$B57&lt;20,Main!$B$31,IF(OptimumBenefits!$B57&lt;25,Main!$B$32,IF(OptimumBenefits!$B57&lt;30,Main!$B$33,Main!$B$34)))))*OptimumBenefits!$B57</f>
        <v>1.32</v>
      </c>
      <c r="AU57" s="420">
        <f ca="1">AT57*IF($B57=Salary!$B57,Salary!$I57,"")</f>
        <v>203041.5189122931</v>
      </c>
      <c r="AV57" s="421">
        <f ca="1">IF($B57&lt;Main!$B$10,0,(VLOOKUP(AS57,'Survival Probability'!$A$3:$F$98,6)/(1+Main!$B$5)^(OptimumBenefits!AS57-OptimumBenefits!$A57))*(VLOOKUP(AS57,'Survival Probability'!$A$3:$F$98,3)/VLOOKUP($A57,'Survival Probability'!$A$3:$F$98,3)))</f>
        <v>28.386257484505563</v>
      </c>
      <c r="AW57" s="287">
        <f t="shared" si="16"/>
        <v>0</v>
      </c>
      <c r="AX57" s="286">
        <f t="shared" ref="AX57:DI57" si="3323">AX56</f>
        <v>34</v>
      </c>
      <c r="AY57" s="416">
        <f>IF($B57&lt;Main!$B$10,0,HLOOKUP(AX57,ReplacementRates!$A$3:$BE$59,ReplacementRates!$A56-5,1))*IF(Main!$B$30=1,Main!$B$31,(IF(OptimumBenefits!$B57&lt;20,Main!$B$31,IF(OptimumBenefits!$B57&lt;25,Main!$B$32,IF(OptimumBenefits!$B57&lt;30,Main!$B$33,Main!$B$34)))))*OptimumBenefits!$B57</f>
        <v>1.32</v>
      </c>
      <c r="AZ57" s="420">
        <f ca="1">AY57*IF($B57=Salary!$B57,Salary!$I57,"")</f>
        <v>203041.5189122931</v>
      </c>
      <c r="BA57" s="421">
        <f ca="1">IF($B57&lt;Main!$B$10,0,(VLOOKUP(AX57,'Survival Probability'!$A$3:$F$98,6)/(1+Main!$B$5)^(OptimumBenefits!AX57-OptimumBenefits!$A57))*(VLOOKUP(AX57,'Survival Probability'!$A$3:$F$98,3)/VLOOKUP($A57,'Survival Probability'!$A$3:$F$98,3)))</f>
        <v>26.521008609881505</v>
      </c>
      <c r="BB57" s="287">
        <f t="shared" si="18"/>
        <v>0</v>
      </c>
      <c r="BC57" s="286">
        <f t="shared" ref="BC57:DN57" si="3324">BC56</f>
        <v>35</v>
      </c>
      <c r="BD57" s="416">
        <f>IF($B57&lt;Main!$B$10,0,HLOOKUP(BC57,ReplacementRates!$A$3:$BE$59,ReplacementRates!$A56-5,1))*IF(Main!$B$30=1,Main!$B$31,(IF(OptimumBenefits!$B57&lt;20,Main!$B$31,IF(OptimumBenefits!$B57&lt;25,Main!$B$32,IF(OptimumBenefits!$B57&lt;30,Main!$B$33,Main!$B$34)))))*OptimumBenefits!$B57</f>
        <v>1.32</v>
      </c>
      <c r="BE57" s="420">
        <f ca="1">BD57*IF($B57=Salary!$B57,Salary!$I57,"")</f>
        <v>203041.5189122931</v>
      </c>
      <c r="BF57" s="421">
        <f ca="1">IF($B57&lt;Main!$B$10,0,(VLOOKUP(BC57,'Survival Probability'!$A$3:$F$98,6)/(1+Main!$B$5)^(OptimumBenefits!BC57-OptimumBenefits!$A57))*(VLOOKUP(BC57,'Survival Probability'!$A$3:$F$98,3)/VLOOKUP($A57,'Survival Probability'!$A$3:$F$98,3)))</f>
        <v>24.777904459925995</v>
      </c>
      <c r="BG57" s="287">
        <f t="shared" si="20"/>
        <v>0</v>
      </c>
      <c r="BH57" s="286">
        <f t="shared" ref="BH57:DS57" si="3325">BH56</f>
        <v>36</v>
      </c>
      <c r="BI57" s="416">
        <f>IF($B57&lt;Main!$B$10,0,HLOOKUP(BH57,ReplacementRates!$A$3:$BE$59,ReplacementRates!$A56-5,1))*IF(Main!$B$30=1,Main!$B$31,(IF(OptimumBenefits!$B57&lt;20,Main!$B$31,IF(OptimumBenefits!$B57&lt;25,Main!$B$32,IF(OptimumBenefits!$B57&lt;30,Main!$B$33,Main!$B$34)))))*OptimumBenefits!$B57</f>
        <v>1.32</v>
      </c>
      <c r="BJ57" s="420">
        <f ca="1">BI57*IF($B57=Salary!$B57,Salary!$I57,"")</f>
        <v>203041.5189122931</v>
      </c>
      <c r="BK57" s="421">
        <f ca="1">IF($B57&lt;Main!$B$10,0,(VLOOKUP(BH57,'Survival Probability'!$A$3:$F$98,6)/(1+Main!$B$5)^(OptimumBenefits!BH57-OptimumBenefits!$A57))*(VLOOKUP(BH57,'Survival Probability'!$A$3:$F$98,3)/VLOOKUP($A57,'Survival Probability'!$A$3:$F$98,3)))</f>
        <v>23.149017260621225</v>
      </c>
      <c r="BL57" s="287">
        <f t="shared" si="22"/>
        <v>0</v>
      </c>
      <c r="BM57" s="286">
        <f t="shared" ref="BM57:DX57" si="3326">BM56</f>
        <v>37</v>
      </c>
      <c r="BN57" s="416">
        <f>IF($B57&lt;Main!$B$10,0,HLOOKUP(BM57,ReplacementRates!$A$3:$BE$59,ReplacementRates!$A56-5,1))*IF(Main!$B$30=1,Main!$B$31,(IF(OptimumBenefits!$B57&lt;20,Main!$B$31,IF(OptimumBenefits!$B57&lt;25,Main!$B$32,IF(OptimumBenefits!$B57&lt;30,Main!$B$33,Main!$B$34)))))*OptimumBenefits!$B57</f>
        <v>1.32</v>
      </c>
      <c r="BO57" s="420">
        <f ca="1">BN57*IF($B57=Salary!$B57,Salary!$I57,"")</f>
        <v>203041.5189122931</v>
      </c>
      <c r="BP57" s="421">
        <f ca="1">IF($B57&lt;Main!$B$10,0,(VLOOKUP(BM57,'Survival Probability'!$A$3:$F$98,6)/(1+Main!$B$5)^(OptimumBenefits!BM57-OptimumBenefits!$A57))*(VLOOKUP(BM57,'Survival Probability'!$A$3:$F$98,3)/VLOOKUP($A57,'Survival Probability'!$A$3:$F$98,3)))</f>
        <v>21.626701854297337</v>
      </c>
      <c r="BQ57" s="287">
        <f t="shared" si="24"/>
        <v>0</v>
      </c>
      <c r="BR57" s="286">
        <f t="shared" ref="BR57:EC57" si="3327">BR56</f>
        <v>38</v>
      </c>
      <c r="BS57" s="416">
        <f>IF($B57&lt;Main!$B$10,0,HLOOKUP(BR57,ReplacementRates!$A$3:$BE$59,ReplacementRates!$A56-5,1))*IF(Main!$B$30=1,Main!$B$31,(IF(OptimumBenefits!$B57&lt;20,Main!$B$31,IF(OptimumBenefits!$B57&lt;25,Main!$B$32,IF(OptimumBenefits!$B57&lt;30,Main!$B$33,Main!$B$34)))))*OptimumBenefits!$B57</f>
        <v>1.32</v>
      </c>
      <c r="BT57" s="420">
        <f ca="1">BS57*IF($B57=Salary!$B57,Salary!$I57,"")</f>
        <v>203041.5189122931</v>
      </c>
      <c r="BU57" s="421">
        <f ca="1">IF($B57&lt;Main!$B$10,0,(VLOOKUP(BR57,'Survival Probability'!$A$3:$F$98,6)/(1+Main!$B$5)^(OptimumBenefits!BR57-OptimumBenefits!$A57))*(VLOOKUP(BR57,'Survival Probability'!$A$3:$F$98,3)/VLOOKUP($A57,'Survival Probability'!$A$3:$F$98,3)))</f>
        <v>20.204077068732115</v>
      </c>
      <c r="BV57" s="287">
        <f t="shared" si="26"/>
        <v>0</v>
      </c>
      <c r="BW57" s="286">
        <f t="shared" ref="BW57:EH57" si="3328">BW56</f>
        <v>39</v>
      </c>
      <c r="BX57" s="416">
        <f>IF($B57&lt;Main!$B$10,0,HLOOKUP(BW57,ReplacementRates!$A$3:$BE$59,ReplacementRates!$A56-5,1))*IF(Main!$B$30=1,Main!$B$31,(IF(OptimumBenefits!$B57&lt;20,Main!$B$31,IF(OptimumBenefits!$B57&lt;25,Main!$B$32,IF(OptimumBenefits!$B57&lt;30,Main!$B$33,Main!$B$34)))))*OptimumBenefits!$B57</f>
        <v>1.32</v>
      </c>
      <c r="BY57" s="420">
        <f ca="1">BX57*IF($B57=Salary!$B57,Salary!$I57,"")</f>
        <v>203041.5189122931</v>
      </c>
      <c r="BZ57" s="421">
        <f ca="1">IF($B57&lt;Main!$B$10,0,(VLOOKUP(BW57,'Survival Probability'!$A$3:$F$98,6)/(1+Main!$B$5)^(OptimumBenefits!BW57-OptimumBenefits!$A57))*(VLOOKUP(BW57,'Survival Probability'!$A$3:$F$98,3)/VLOOKUP($A57,'Survival Probability'!$A$3:$F$98,3)))</f>
        <v>18.874697095312698</v>
      </c>
      <c r="CA57" s="287">
        <f t="shared" si="28"/>
        <v>0</v>
      </c>
      <c r="CB57" s="286">
        <f t="shared" ref="CB57:EM57" si="3329">CB56</f>
        <v>40</v>
      </c>
      <c r="CC57" s="416">
        <f>IF($B57&lt;Main!$B$10,0,HLOOKUP(CB57,ReplacementRates!$A$3:$BE$59,ReplacementRates!$A56-5,1))*IF(Main!$B$30=1,Main!$B$31,(IF(OptimumBenefits!$B57&lt;20,Main!$B$31,IF(OptimumBenefits!$B57&lt;25,Main!$B$32,IF(OptimumBenefits!$B57&lt;30,Main!$B$33,Main!$B$34)))))*OptimumBenefits!$B57</f>
        <v>1.32</v>
      </c>
      <c r="CD57" s="420">
        <f ca="1">CC57*IF($B57=Salary!$B57,Salary!$I57,"")</f>
        <v>203041.5189122931</v>
      </c>
      <c r="CE57" s="421">
        <f ca="1">IF($B57&lt;Main!$B$10,0,(VLOOKUP(CB57,'Survival Probability'!$A$3:$F$98,6)/(1+Main!$B$5)^(OptimumBenefits!CB57-OptimumBenefits!$A57))*(VLOOKUP(CB57,'Survival Probability'!$A$3:$F$98,3)/VLOOKUP($A57,'Survival Probability'!$A$3:$F$98,3)))</f>
        <v>17.632518852277808</v>
      </c>
      <c r="CF57" s="287">
        <f t="shared" si="30"/>
        <v>0</v>
      </c>
      <c r="CG57" s="286">
        <f t="shared" ref="CG57:ER57" si="3330">CG56</f>
        <v>41</v>
      </c>
      <c r="CH57" s="416">
        <f>IF($B57&lt;Main!$B$10,0,HLOOKUP(CG57,ReplacementRates!$A$3:$BE$59,ReplacementRates!$A56-5,1))*IF(Main!$B$30=1,Main!$B$31,(IF(OptimumBenefits!$B57&lt;20,Main!$B$31,IF(OptimumBenefits!$B57&lt;25,Main!$B$32,IF(OptimumBenefits!$B57&lt;30,Main!$B$33,Main!$B$34)))))*OptimumBenefits!$B57</f>
        <v>1.32</v>
      </c>
      <c r="CI57" s="420">
        <f ca="1">CH57*IF($B57=Salary!$B57,Salary!$I57,"")</f>
        <v>203041.5189122931</v>
      </c>
      <c r="CJ57" s="421">
        <f ca="1">IF($B57&lt;Main!$B$10,0,(VLOOKUP(CG57,'Survival Probability'!$A$3:$F$98,6)/(1+Main!$B$5)^(OptimumBenefits!CG57-OptimumBenefits!$A57))*(VLOOKUP(CG57,'Survival Probability'!$A$3:$F$98,3)/VLOOKUP($A57,'Survival Probability'!$A$3:$F$98,3)))</f>
        <v>16.471884801638897</v>
      </c>
      <c r="CK57" s="287">
        <f t="shared" si="32"/>
        <v>0</v>
      </c>
      <c r="CL57" s="286">
        <f t="shared" ref="CL57:EW57" si="3331">CL56</f>
        <v>42</v>
      </c>
      <c r="CM57" s="416">
        <f>IF($B57&lt;Main!$B$10,0,HLOOKUP(CL57,ReplacementRates!$A$3:$BE$59,ReplacementRates!$A56-5,1))*IF(Main!$B$30=1,Main!$B$31,(IF(OptimumBenefits!$B57&lt;20,Main!$B$31,IF(OptimumBenefits!$B57&lt;25,Main!$B$32,IF(OptimumBenefits!$B57&lt;30,Main!$B$33,Main!$B$34)))))*OptimumBenefits!$B57</f>
        <v>1.32</v>
      </c>
      <c r="CN57" s="420">
        <f ca="1">CM57*IF($B57=Salary!$B57,Salary!$I57,"")</f>
        <v>203041.5189122931</v>
      </c>
      <c r="CO57" s="421">
        <f ca="1">IF($B57&lt;Main!$B$10,0,(VLOOKUP(CL57,'Survival Probability'!$A$3:$F$98,6)/(1+Main!$B$5)^(OptimumBenefits!CL57-OptimumBenefits!$A57))*(VLOOKUP(CL57,'Survival Probability'!$A$3:$F$98,3)/VLOOKUP($A57,'Survival Probability'!$A$3:$F$98,3)))</f>
        <v>15.386964967784472</v>
      </c>
      <c r="CP57" s="287">
        <f t="shared" si="34"/>
        <v>0</v>
      </c>
      <c r="CQ57" s="286">
        <f t="shared" ref="CQ57:FB57" si="3332">CQ56</f>
        <v>43</v>
      </c>
      <c r="CR57" s="416">
        <f>IF($B57&lt;Main!$B$10,0,HLOOKUP(CQ57,ReplacementRates!$A$3:$BE$59,ReplacementRates!$A56-5,1))*IF(Main!$B$30=1,Main!$B$31,(IF(OptimumBenefits!$B57&lt;20,Main!$B$31,IF(OptimumBenefits!$B57&lt;25,Main!$B$32,IF(OptimumBenefits!$B57&lt;30,Main!$B$33,Main!$B$34)))))*OptimumBenefits!$B57</f>
        <v>1.32</v>
      </c>
      <c r="CS57" s="420">
        <f ca="1">CR57*IF($B57=Salary!$B57,Salary!$I57,"")</f>
        <v>203041.5189122931</v>
      </c>
      <c r="CT57" s="421">
        <f ca="1">IF($B57&lt;Main!$B$10,0,(VLOOKUP(CQ57,'Survival Probability'!$A$3:$F$98,6)/(1+Main!$B$5)^(OptimumBenefits!CQ57-OptimumBenefits!$A57))*(VLOOKUP(CQ57,'Survival Probability'!$A$3:$F$98,3)/VLOOKUP($A57,'Survival Probability'!$A$3:$F$98,3)))</f>
        <v>14.372920132370274</v>
      </c>
      <c r="CU57" s="287">
        <f t="shared" si="36"/>
        <v>0</v>
      </c>
      <c r="CV57" s="286">
        <f t="shared" ref="CV57:FG57" si="3333">CV56</f>
        <v>44</v>
      </c>
      <c r="CW57" s="416">
        <f>IF($B57&lt;Main!$B$10,0,HLOOKUP(CV57,ReplacementRates!$A$3:$BE$59,ReplacementRates!$A56-5,1))*IF(Main!$B$30=1,Main!$B$31,(IF(OptimumBenefits!$B57&lt;20,Main!$B$31,IF(OptimumBenefits!$B57&lt;25,Main!$B$32,IF(OptimumBenefits!$B57&lt;30,Main!$B$33,Main!$B$34)))))*OptimumBenefits!$B57</f>
        <v>1.32</v>
      </c>
      <c r="CX57" s="420">
        <f ca="1">CW57*IF($B57=Salary!$B57,Salary!$I57,"")</f>
        <v>203041.5189122931</v>
      </c>
      <c r="CY57" s="421">
        <f ca="1">IF($B57&lt;Main!$B$10,0,(VLOOKUP(CV57,'Survival Probability'!$A$3:$F$98,6)/(1+Main!$B$5)^(OptimumBenefits!CV57-OptimumBenefits!$A57))*(VLOOKUP(CV57,'Survival Probability'!$A$3:$F$98,3)/VLOOKUP($A57,'Survival Probability'!$A$3:$F$98,3)))</f>
        <v>13.425199565496843</v>
      </c>
      <c r="CZ57" s="287">
        <f t="shared" si="38"/>
        <v>0</v>
      </c>
      <c r="DA57" s="286">
        <f t="shared" ref="DA57:FL57" si="3334">DA56</f>
        <v>45</v>
      </c>
      <c r="DB57" s="416">
        <f>IF($B57&lt;Main!$B$10,0,HLOOKUP(DA57,ReplacementRates!$A$3:$BE$59,ReplacementRates!$A56-5,1))*IF(Main!$B$30=1,Main!$B$31,(IF(OptimumBenefits!$B57&lt;20,Main!$B$31,IF(OptimumBenefits!$B57&lt;25,Main!$B$32,IF(OptimumBenefits!$B57&lt;30,Main!$B$33,Main!$B$34)))))*OptimumBenefits!$B57</f>
        <v>1.32</v>
      </c>
      <c r="DC57" s="420">
        <f ca="1">DB57*IF($B57=Salary!$B57,Salary!$I57,"")</f>
        <v>203041.5189122931</v>
      </c>
      <c r="DD57" s="421">
        <f ca="1">IF($B57&lt;Main!$B$10,0,(VLOOKUP(DA57,'Survival Probability'!$A$3:$F$98,6)/(1+Main!$B$5)^(OptimumBenefits!DA57-OptimumBenefits!$A57))*(VLOOKUP(DA57,'Survival Probability'!$A$3:$F$98,3)/VLOOKUP($A57,'Survival Probability'!$A$3:$F$98,3)))</f>
        <v>227.71360000198686</v>
      </c>
      <c r="DE57" s="287">
        <f t="shared" si="40"/>
        <v>0</v>
      </c>
      <c r="DF57" s="286">
        <f t="shared" ref="DF57:FQ57" si="3335">DF56</f>
        <v>46</v>
      </c>
      <c r="DG57" s="416">
        <f>IF($B57&lt;Main!$B$10,0,HLOOKUP(DF57,ReplacementRates!$A$3:$BE$59,ReplacementRates!$A56-5,1))*IF(Main!$B$30=1,Main!$B$31,(IF(OptimumBenefits!$B57&lt;20,Main!$B$31,IF(OptimumBenefits!$B57&lt;25,Main!$B$32,IF(OptimumBenefits!$B57&lt;30,Main!$B$33,Main!$B$34)))))*OptimumBenefits!$B57</f>
        <v>1.32</v>
      </c>
      <c r="DH57" s="420">
        <f ca="1">DG57*IF($B57=Salary!$B57,Salary!$I57,"")</f>
        <v>203041.5189122931</v>
      </c>
      <c r="DI57" s="421">
        <f ca="1">IF($B57&lt;Main!$B$10,0,(VLOOKUP(DF57,'Survival Probability'!$A$3:$F$98,6)/(1+Main!$B$5)^(OptimumBenefits!DF57-OptimumBenefits!$A57))*(VLOOKUP(DF57,'Survival Probability'!$A$3:$F$98,3)/VLOOKUP($A57,'Survival Probability'!$A$3:$F$98,3)))</f>
        <v>211.3694249101838</v>
      </c>
      <c r="DJ57" s="287">
        <f t="shared" si="42"/>
        <v>0</v>
      </c>
      <c r="DK57" s="286">
        <f t="shared" ref="DK57:FV57" si="3336">DK56</f>
        <v>47</v>
      </c>
      <c r="DL57" s="416">
        <f>IF($B57&lt;Main!$B$10,0,HLOOKUP(DK57,ReplacementRates!$A$3:$BE$59,ReplacementRates!$A56-5,1))*IF(Main!$B$30=1,Main!$B$31,(IF(OptimumBenefits!$B57&lt;20,Main!$B$31,IF(OptimumBenefits!$B57&lt;25,Main!$B$32,IF(OptimumBenefits!$B57&lt;30,Main!$B$33,Main!$B$34)))))*OptimumBenefits!$B57</f>
        <v>1.32</v>
      </c>
      <c r="DM57" s="420">
        <f ca="1">DL57*IF($B57=Salary!$B57,Salary!$I57,"")</f>
        <v>203041.5189122931</v>
      </c>
      <c r="DN57" s="421">
        <f ca="1">IF($B57&lt;Main!$B$10,0,(VLOOKUP(DK57,'Survival Probability'!$A$3:$F$98,6)/(1+Main!$B$5)^(OptimumBenefits!DK57-OptimumBenefits!$A57))*(VLOOKUP(DK57,'Survival Probability'!$A$3:$F$98,3)/VLOOKUP($A57,'Survival Probability'!$A$3:$F$98,3)))</f>
        <v>196.12725832515454</v>
      </c>
      <c r="DO57" s="287">
        <f t="shared" si="44"/>
        <v>0</v>
      </c>
      <c r="DP57" s="286">
        <f t="shared" ref="DP57:GA57" si="3337">DP56</f>
        <v>48</v>
      </c>
      <c r="DQ57" s="416">
        <f>IF($B57&lt;Main!$B$10,0,HLOOKUP(DP57,ReplacementRates!$A$3:$BE$59,ReplacementRates!$A56-5,1))*IF(Main!$B$30=1,Main!$B$31,(IF(OptimumBenefits!$B57&lt;20,Main!$B$31,IF(OptimumBenefits!$B57&lt;25,Main!$B$32,IF(OptimumBenefits!$B57&lt;30,Main!$B$33,Main!$B$34)))))*OptimumBenefits!$B57</f>
        <v>1.32</v>
      </c>
      <c r="DR57" s="420">
        <f ca="1">DQ57*IF($B57=Salary!$B57,Salary!$I57,"")</f>
        <v>203041.5189122931</v>
      </c>
      <c r="DS57" s="421">
        <f ca="1">IF($B57&lt;Main!$B$10,0,(VLOOKUP(DP57,'Survival Probability'!$A$3:$F$98,6)/(1+Main!$B$5)^(OptimumBenefits!DP57-OptimumBenefits!$A57))*(VLOOKUP(DP57,'Survival Probability'!$A$3:$F$98,3)/VLOOKUP($A57,'Survival Probability'!$A$3:$F$98,3)))</f>
        <v>181.91456227645509</v>
      </c>
      <c r="DT57" s="287">
        <f t="shared" si="46"/>
        <v>0</v>
      </c>
      <c r="DU57" s="286">
        <f t="shared" ref="DU57:GF57" si="3338">DU56</f>
        <v>49</v>
      </c>
      <c r="DV57" s="416">
        <f>IF($B57&lt;Main!$B$10,0,HLOOKUP(DU57,ReplacementRates!$A$3:$BE$59,ReplacementRates!$A56-5,1))*IF(Main!$B$30=1,Main!$B$31,(IF(OptimumBenefits!$B57&lt;20,Main!$B$31,IF(OptimumBenefits!$B57&lt;25,Main!$B$32,IF(OptimumBenefits!$B57&lt;30,Main!$B$33,Main!$B$34)))))*OptimumBenefits!$B57</f>
        <v>1.32</v>
      </c>
      <c r="DW57" s="420">
        <f ca="1">DV57*IF($B57=Salary!$B57,Salary!$I57,"")</f>
        <v>203041.5189122931</v>
      </c>
      <c r="DX57" s="421">
        <f ca="1">IF($B57&lt;Main!$B$10,0,(VLOOKUP(DU57,'Survival Probability'!$A$3:$F$98,6)/(1+Main!$B$5)^(OptimumBenefits!DU57-OptimumBenefits!$A57))*(VLOOKUP(DU57,'Survival Probability'!$A$3:$F$98,3)/VLOOKUP($A57,'Survival Probability'!$A$3:$F$98,3)))</f>
        <v>168.66350340051758</v>
      </c>
      <c r="DY57" s="287">
        <f t="shared" si="48"/>
        <v>0</v>
      </c>
      <c r="DZ57" s="286">
        <f t="shared" ref="DZ57:GK57" si="3339">DZ56</f>
        <v>50</v>
      </c>
      <c r="EA57" s="416">
        <f>IF($B57&lt;Main!$B$10,0,HLOOKUP(DZ57,ReplacementRates!$A$3:$BE$59,ReplacementRates!$A56-5,1))*IF(Main!$B$30=1,Main!$B$31,(IF(OptimumBenefits!$B57&lt;20,Main!$B$31,IF(OptimumBenefits!$B57&lt;25,Main!$B$32,IF(OptimumBenefits!$B57&lt;30,Main!$B$33,Main!$B$34)))))*OptimumBenefits!$B57</f>
        <v>1.32</v>
      </c>
      <c r="EB57" s="420">
        <f ca="1">EA57*IF($B57=Salary!$B57,Salary!$I57,"")</f>
        <v>203041.5189122931</v>
      </c>
      <c r="EC57" s="421">
        <f ca="1">IF($B57&lt;Main!$B$10,0,(VLOOKUP(DZ57,'Survival Probability'!$A$3:$F$98,6)/(1+Main!$B$5)^(OptimumBenefits!DZ57-OptimumBenefits!$A57))*(VLOOKUP(DZ57,'Survival Probability'!$A$3:$F$98,3)/VLOOKUP($A57,'Survival Probability'!$A$3:$F$98,3)))</f>
        <v>156.31065969317277</v>
      </c>
      <c r="ED57" s="287">
        <f t="shared" si="50"/>
        <v>0</v>
      </c>
      <c r="EE57" s="286">
        <f t="shared" ref="EE57:GP57" si="3340">EE56</f>
        <v>51</v>
      </c>
      <c r="EF57" s="416">
        <f>IF($B57&lt;Main!$B$10,0,HLOOKUP(EE57,ReplacementRates!$A$3:$BE$59,ReplacementRates!$A56-5,1))*IF(Main!$B$30=1,Main!$B$31,(IF(OptimumBenefits!$B57&lt;20,Main!$B$31,IF(OptimumBenefits!$B57&lt;25,Main!$B$32,IF(OptimumBenefits!$B57&lt;30,Main!$B$33,Main!$B$34)))))*OptimumBenefits!$B57</f>
        <v>1.32</v>
      </c>
      <c r="EG57" s="420">
        <f ca="1">EF57*IF($B57=Salary!$B57,Salary!$I57,"")</f>
        <v>203041.5189122931</v>
      </c>
      <c r="EH57" s="421">
        <f ca="1">IF($B57&lt;Main!$B$10,0,(VLOOKUP(EE57,'Survival Probability'!$A$3:$F$98,6)/(1+Main!$B$5)^(OptimumBenefits!EE57-OptimumBenefits!$A57))*(VLOOKUP(EE57,'Survival Probability'!$A$3:$F$98,3)/VLOOKUP($A57,'Survival Probability'!$A$3:$F$98,3)))</f>
        <v>144.79674309884814</v>
      </c>
      <c r="EI57" s="287">
        <f t="shared" si="52"/>
        <v>0</v>
      </c>
      <c r="EJ57" s="286">
        <f t="shared" ref="EJ57:GU57" si="3341">EJ56</f>
        <v>52</v>
      </c>
      <c r="EK57" s="416">
        <f>IF($B57&lt;Main!$B$10,0,HLOOKUP(EJ57,ReplacementRates!$A$3:$BE$59,ReplacementRates!$A56-5,1))*IF(Main!$B$30=1,Main!$B$31,(IF(OptimumBenefits!$B57&lt;20,Main!$B$31,IF(OptimumBenefits!$B57&lt;25,Main!$B$32,IF(OptimumBenefits!$B57&lt;30,Main!$B$33,Main!$B$34)))))*OptimumBenefits!$B57</f>
        <v>1.32</v>
      </c>
      <c r="EL57" s="420">
        <f ca="1">EK57*IF($B57=Salary!$B57,Salary!$I57,"")</f>
        <v>203041.5189122931</v>
      </c>
      <c r="EM57" s="421">
        <f ca="1">IF($B57&lt;Main!$B$10,0,(VLOOKUP(EJ57,'Survival Probability'!$A$3:$F$98,6)/(1+Main!$B$5)^(OptimumBenefits!EJ57-OptimumBenefits!$A57))*(VLOOKUP(EJ57,'Survival Probability'!$A$3:$F$98,3)/VLOOKUP($A57,'Survival Probability'!$A$3:$F$98,3)))</f>
        <v>134.0663367166361</v>
      </c>
      <c r="EN57" s="287">
        <f t="shared" si="54"/>
        <v>0</v>
      </c>
      <c r="EO57" s="286">
        <f t="shared" ref="EO57:GZ57" si="3342">EO56</f>
        <v>53</v>
      </c>
      <c r="EP57" s="416">
        <f>IF($B57&lt;Main!$B$10,0,HLOOKUP(EO57,ReplacementRates!$A$3:$BE$59,ReplacementRates!$A56-5,1))*IF(Main!$B$30=1,Main!$B$31,(IF(OptimumBenefits!$B57&lt;20,Main!$B$31,IF(OptimumBenefits!$B57&lt;25,Main!$B$32,IF(OptimumBenefits!$B57&lt;30,Main!$B$33,Main!$B$34)))))*OptimumBenefits!$B57</f>
        <v>1.32</v>
      </c>
      <c r="EQ57" s="420">
        <f ca="1">EP57*IF($B57=Salary!$B57,Salary!$I57,"")</f>
        <v>203041.5189122931</v>
      </c>
      <c r="ER57" s="421">
        <f ca="1">IF($B57&lt;Main!$B$10,0,(VLOOKUP(EO57,'Survival Probability'!$A$3:$F$98,6)/(1+Main!$B$5)^(OptimumBenefits!EO57-OptimumBenefits!$A57))*(VLOOKUP(EO57,'Survival Probability'!$A$3:$F$98,3)/VLOOKUP($A57,'Survival Probability'!$A$3:$F$98,3)))</f>
        <v>124.06770261654715</v>
      </c>
      <c r="ES57" s="287">
        <f t="shared" si="56"/>
        <v>0</v>
      </c>
      <c r="ET57" s="286">
        <f t="shared" ref="ET57:HE57" si="3343">ET56</f>
        <v>54</v>
      </c>
      <c r="EU57" s="416">
        <f>IF($B57&lt;Main!$B$10,0,HLOOKUP(ET57,ReplacementRates!$A$3:$BE$59,ReplacementRates!$A56-5,1))*IF(Main!$B$30=1,Main!$B$31,(IF(OptimumBenefits!$B57&lt;20,Main!$B$31,IF(OptimumBenefits!$B57&lt;25,Main!$B$32,IF(OptimumBenefits!$B57&lt;30,Main!$B$33,Main!$B$34)))))*OptimumBenefits!$B57</f>
        <v>1.32</v>
      </c>
      <c r="EV57" s="420">
        <f ca="1">EU57*IF($B57=Salary!$B57,Salary!$I57,"")</f>
        <v>203041.5189122931</v>
      </c>
      <c r="EW57" s="421">
        <f ca="1">IF($B57&lt;Main!$B$10,0,(VLOOKUP(ET57,'Survival Probability'!$A$3:$F$98,6)/(1+Main!$B$5)^(OptimumBenefits!ET57-OptimumBenefits!$A57))*(VLOOKUP(ET57,'Survival Probability'!$A$3:$F$98,3)/VLOOKUP($A57,'Survival Probability'!$A$3:$F$98,3)))</f>
        <v>114.75247639655692</v>
      </c>
      <c r="EX57" s="287">
        <f t="shared" si="58"/>
        <v>0</v>
      </c>
      <c r="EY57" s="286">
        <f t="shared" ref="EY57:HJ57" si="3344">EY56</f>
        <v>55</v>
      </c>
      <c r="EZ57" s="416">
        <f>IF($B57&lt;Main!$B$10,0,HLOOKUP(EY57,ReplacementRates!$A$3:$BE$59,ReplacementRates!$A56-5,1))*IF(Main!$B$30=1,Main!$B$31,(IF(OptimumBenefits!$B57&lt;20,Main!$B$31,IF(OptimumBenefits!$B57&lt;25,Main!$B$32,IF(OptimumBenefits!$B57&lt;30,Main!$B$33,Main!$B$34)))))*OptimumBenefits!$B57</f>
        <v>1.32</v>
      </c>
      <c r="FA57" s="420">
        <f ca="1">EZ57*IF($B57=Salary!$B57,Salary!$I57,"")</f>
        <v>203041.5189122931</v>
      </c>
      <c r="FB57" s="421">
        <f ca="1">IF($B57&lt;Main!$B$10,0,(VLOOKUP(EY57,'Survival Probability'!$A$3:$F$98,6)/(1+Main!$B$5)^(OptimumBenefits!EY57-OptimumBenefits!$A57))*(VLOOKUP(EY57,'Survival Probability'!$A$3:$F$98,3)/VLOOKUP($A57,'Survival Probability'!$A$3:$F$98,3)))</f>
        <v>106.07544212289814</v>
      </c>
      <c r="FC57" s="287">
        <f t="shared" si="60"/>
        <v>0</v>
      </c>
      <c r="FD57" s="286">
        <f t="shared" ref="FD57:HO57" si="3345">FD56</f>
        <v>56</v>
      </c>
      <c r="FE57" s="416">
        <f>IF($B57&lt;Main!$B$10,0,HLOOKUP(FD57,ReplacementRates!$A$3:$BE$59,ReplacementRates!$A56-5,1))*IF(Main!$B$30=1,Main!$B$31,(IF(OptimumBenefits!$B57&lt;20,Main!$B$31,IF(OptimumBenefits!$B57&lt;25,Main!$B$32,IF(OptimumBenefits!$B57&lt;30,Main!$B$33,Main!$B$34)))))*OptimumBenefits!$B57</f>
        <v>1.32</v>
      </c>
      <c r="FF57" s="420">
        <f ca="1">FE57*IF($B57=Salary!$B57,Salary!$I57,"")</f>
        <v>203041.5189122931</v>
      </c>
      <c r="FG57" s="421">
        <f ca="1">IF($B57&lt;Main!$B$10,0,(VLOOKUP(FD57,'Survival Probability'!$A$3:$F$98,6)/(1+Main!$B$5)^(OptimumBenefits!FD57-OptimumBenefits!$A57))*(VLOOKUP(FD57,'Survival Probability'!$A$3:$F$98,3)/VLOOKUP($A57,'Survival Probability'!$A$3:$F$98,3)))</f>
        <v>97.994327881717496</v>
      </c>
      <c r="FH57" s="287">
        <f t="shared" si="62"/>
        <v>0</v>
      </c>
      <c r="FI57" s="286">
        <f t="shared" ref="FI57:HT57" si="3346">FI56</f>
        <v>57</v>
      </c>
      <c r="FJ57" s="416">
        <f>IF($B57&lt;Main!$B$10,0,HLOOKUP(FI57,ReplacementRates!$A$3:$BE$59,ReplacementRates!$A56-5,1))*IF(Main!$B$30=1,Main!$B$31,(IF(OptimumBenefits!$B57&lt;20,Main!$B$31,IF(OptimumBenefits!$B57&lt;25,Main!$B$32,IF(OptimumBenefits!$B57&lt;30,Main!$B$33,Main!$B$34)))))*OptimumBenefits!$B57</f>
        <v>1.32</v>
      </c>
      <c r="FK57" s="420">
        <f ca="1">FJ57*IF($B57=Salary!$B57,Salary!$I57,"")</f>
        <v>203041.5189122931</v>
      </c>
      <c r="FL57" s="421">
        <f ca="1">IF($B57&lt;Main!$B$10,0,(VLOOKUP(FI57,'Survival Probability'!$A$3:$F$98,6)/(1+Main!$B$5)^(OptimumBenefits!FI57-OptimumBenefits!$A57))*(VLOOKUP(FI57,'Survival Probability'!$A$3:$F$98,3)/VLOOKUP($A57,'Survival Probability'!$A$3:$F$98,3)))</f>
        <v>90.469606854287363</v>
      </c>
      <c r="FM57" s="287">
        <f t="shared" si="64"/>
        <v>0</v>
      </c>
      <c r="FN57" s="286">
        <f t="shared" ref="FN57:HY57" si="3347">FN56</f>
        <v>58</v>
      </c>
      <c r="FO57" s="416">
        <f>IF($B57&lt;Main!$B$10,0,HLOOKUP(FN57,ReplacementRates!$A$3:$BE$59,ReplacementRates!$A56-5,1))*IF(Main!$B$30=1,Main!$B$31,(IF(OptimumBenefits!$B57&lt;20,Main!$B$31,IF(OptimumBenefits!$B57&lt;25,Main!$B$32,IF(OptimumBenefits!$B57&lt;30,Main!$B$33,Main!$B$34)))))*OptimumBenefits!$B57</f>
        <v>1.32</v>
      </c>
      <c r="FP57" s="420">
        <f ca="1">FO57*IF($B57=Salary!$B57,Salary!$I57,"")</f>
        <v>203041.5189122931</v>
      </c>
      <c r="FQ57" s="421">
        <f ca="1">IF($B57&lt;Main!$B$10,0,(VLOOKUP(FN57,'Survival Probability'!$A$3:$F$98,6)/(1+Main!$B$5)^(OptimumBenefits!FN57-OptimumBenefits!$A57))*(VLOOKUP(FN57,'Survival Probability'!$A$3:$F$98,3)/VLOOKUP($A57,'Survival Probability'!$A$3:$F$98,3)))</f>
        <v>83.464674586485813</v>
      </c>
      <c r="FR57" s="287">
        <f t="shared" si="66"/>
        <v>0</v>
      </c>
      <c r="FS57" s="286">
        <f t="shared" ref="FS57:ID57" si="3348">FS56</f>
        <v>59</v>
      </c>
      <c r="FT57" s="416">
        <f>IF($B57&lt;Main!$B$10,0,HLOOKUP(FS57,ReplacementRates!$A$3:$BE$59,ReplacementRates!$A56-5,1))*IF(Main!$B$30=1,Main!$B$31,(IF(OptimumBenefits!$B57&lt;20,Main!$B$31,IF(OptimumBenefits!$B57&lt;25,Main!$B$32,IF(OptimumBenefits!$B57&lt;30,Main!$B$33,Main!$B$34)))))*OptimumBenefits!$B57</f>
        <v>1.32</v>
      </c>
      <c r="FU57" s="420">
        <f ca="1">FT57*IF($B57=Salary!$B57,Salary!$I57,"")</f>
        <v>203041.5189122931</v>
      </c>
      <c r="FV57" s="421">
        <f ca="1">IF($B57&lt;Main!$B$10,0,(VLOOKUP(FS57,'Survival Probability'!$A$3:$F$98,6)/(1+Main!$B$5)^(OptimumBenefits!FS57-OptimumBenefits!$A57))*(VLOOKUP(FS57,'Survival Probability'!$A$3:$F$98,3)/VLOOKUP($A57,'Survival Probability'!$A$3:$F$98,3)))</f>
        <v>76.945244365251526</v>
      </c>
      <c r="FW57" s="287">
        <f t="shared" si="68"/>
        <v>0</v>
      </c>
      <c r="FX57" s="286">
        <f t="shared" ref="FX57:II57" si="3349">FX56</f>
        <v>60</v>
      </c>
      <c r="FY57" s="416">
        <f>IF($B57&lt;Main!$B$10,0,HLOOKUP(FX57,ReplacementRates!$A$3:$BE$59,ReplacementRates!$A56-5,1))*IF(Main!$B$30=1,Main!$B$31,(IF(OptimumBenefits!$B57&lt;20,Main!$B$31,IF(OptimumBenefits!$B57&lt;25,Main!$B$32,IF(OptimumBenefits!$B57&lt;30,Main!$B$33,Main!$B$34)))))*OptimumBenefits!$B57</f>
        <v>1.32</v>
      </c>
      <c r="FZ57" s="420">
        <f ca="1">FY57*IF($B57=Salary!$B57,Salary!$I57,"")</f>
        <v>203041.5189122931</v>
      </c>
      <c r="GA57" s="421">
        <f ca="1">IF($B57&lt;Main!$B$10,0,(VLOOKUP(FX57,'Survival Probability'!$A$3:$F$98,6)/(1+Main!$B$5)^(OptimumBenefits!FX57-OptimumBenefits!$A57))*(VLOOKUP(FX57,'Survival Probability'!$A$3:$F$98,3)/VLOOKUP($A57,'Survival Probability'!$A$3:$F$98,3)))</f>
        <v>70.879195133177717</v>
      </c>
      <c r="GB57" s="287">
        <f t="shared" si="70"/>
        <v>0</v>
      </c>
      <c r="GC57" s="286">
        <f t="shared" ref="GC57:IN57" si="3350">GC56</f>
        <v>61</v>
      </c>
      <c r="GD57" s="416">
        <f>IF($B57&lt;Main!$B$10,0,HLOOKUP(GC57,ReplacementRates!$A$3:$BE$59,ReplacementRates!$A56-5,1))*IF(Main!$B$30=1,Main!$B$31,(IF(OptimumBenefits!$B57&lt;20,Main!$B$31,IF(OptimumBenefits!$B57&lt;25,Main!$B$32,IF(OptimumBenefits!$B57&lt;30,Main!$B$33,Main!$B$34)))))*OptimumBenefits!$B57</f>
        <v>1.32</v>
      </c>
      <c r="GE57" s="420">
        <f ca="1">GD57*IF($B57=Salary!$B57,Salary!$I57,"")</f>
        <v>203041.5189122931</v>
      </c>
      <c r="GF57" s="421">
        <f ca="1">IF($B57&lt;Main!$B$10,0,(VLOOKUP(GC57,'Survival Probability'!$A$3:$F$98,6)/(1+Main!$B$5)^(OptimumBenefits!GC57-OptimumBenefits!$A57))*(VLOOKUP(GC57,'Survival Probability'!$A$3:$F$98,3)/VLOOKUP($A57,'Survival Probability'!$A$3:$F$98,3)))</f>
        <v>65.236436895278544</v>
      </c>
      <c r="GG57" s="287">
        <f t="shared" si="72"/>
        <v>0</v>
      </c>
      <c r="GH57" s="286">
        <f t="shared" ref="GH57:IS57" si="3351">GH56</f>
        <v>62</v>
      </c>
      <c r="GI57" s="416">
        <f>IF($B57&lt;Main!$B$10,0,HLOOKUP(GH57,ReplacementRates!$A$3:$BE$59,ReplacementRates!$A56-5,1))*IF(Main!$B$30=1,Main!$B$31,(IF(OptimumBenefits!$B57&lt;20,Main!$B$31,IF(OptimumBenefits!$B57&lt;25,Main!$B$32,IF(OptimumBenefits!$B57&lt;30,Main!$B$33,Main!$B$34)))))*OptimumBenefits!$B57</f>
        <v>1.32</v>
      </c>
      <c r="GJ57" s="420">
        <f ca="1">GI57*IF($B57=Salary!$B57,Salary!$I57,"")</f>
        <v>203041.5189122931</v>
      </c>
      <c r="GK57" s="421">
        <f ca="1">IF($B57&lt;Main!$B$10,0,(VLOOKUP(GH57,'Survival Probability'!$A$3:$F$98,6)/(1+Main!$B$5)^(OptimumBenefits!GH57-OptimumBenefits!$A57))*(VLOOKUP(GH57,'Survival Probability'!$A$3:$F$98,3)/VLOOKUP($A57,'Survival Probability'!$A$3:$F$98,3)))</f>
        <v>59.988780191871264</v>
      </c>
      <c r="GL57" s="287">
        <f t="shared" si="74"/>
        <v>0</v>
      </c>
      <c r="GM57" s="286">
        <f t="shared" ref="GM57:IX57" si="3352">GM56</f>
        <v>63</v>
      </c>
      <c r="GN57" s="416">
        <f>IF($B57&lt;Main!$B$10,0,HLOOKUP(GM57,ReplacementRates!$A$3:$BE$59,ReplacementRates!$A56-5,1))*IF(Main!$B$30=1,Main!$B$31,(IF(OptimumBenefits!$B57&lt;20,Main!$B$31,IF(OptimumBenefits!$B57&lt;25,Main!$B$32,IF(OptimumBenefits!$B57&lt;30,Main!$B$33,Main!$B$34)))))*OptimumBenefits!$B57</f>
        <v>1.32</v>
      </c>
      <c r="GO57" s="420">
        <f ca="1">GN57*IF($B57=Salary!$B57,Salary!$I57,"")</f>
        <v>203041.5189122931</v>
      </c>
      <c r="GP57" s="421">
        <f ca="1">IF($B57&lt;Main!$B$10,0,(VLOOKUP(GM57,'Survival Probability'!$A$3:$F$98,6)/(1+Main!$B$5)^(OptimumBenefits!GM57-OptimumBenefits!$A57))*(VLOOKUP(GM57,'Survival Probability'!$A$3:$F$98,3)/VLOOKUP($A57,'Survival Probability'!$A$3:$F$98,3)))</f>
        <v>55.110263319409405</v>
      </c>
      <c r="GQ57" s="287">
        <f t="shared" si="76"/>
        <v>0</v>
      </c>
      <c r="GR57" s="286">
        <f t="shared" ref="GR57:JC57" si="3353">GR56</f>
        <v>64</v>
      </c>
      <c r="GS57" s="416">
        <f>IF($B57&lt;Main!$B$10,0,HLOOKUP(GR57,ReplacementRates!$A$3:$BE$59,ReplacementRates!$A56-5,1))*IF(Main!$B$30=1,Main!$B$31,(IF(OptimumBenefits!$B57&lt;20,Main!$B$31,IF(OptimumBenefits!$B57&lt;25,Main!$B$32,IF(OptimumBenefits!$B57&lt;30,Main!$B$33,Main!$B$34)))))*OptimumBenefits!$B57</f>
        <v>1.32</v>
      </c>
      <c r="GT57" s="420">
        <f ca="1">GS57*IF($B57=Salary!$B57,Salary!$I57,"")</f>
        <v>203041.5189122931</v>
      </c>
      <c r="GU57" s="421">
        <f ca="1">IF($B57&lt;Main!$B$10,0,(VLOOKUP(GR57,'Survival Probability'!$A$3:$F$98,6)/(1+Main!$B$5)^(OptimumBenefits!GR57-OptimumBenefits!$A57))*(VLOOKUP(GR57,'Survival Probability'!$A$3:$F$98,3)/VLOOKUP($A57,'Survival Probability'!$A$3:$F$98,3)))</f>
        <v>50.57649548300418</v>
      </c>
      <c r="GV57" s="287">
        <f t="shared" si="78"/>
        <v>0</v>
      </c>
      <c r="GW57" s="286">
        <f t="shared" ref="GW57:JH57" si="3354">GW56</f>
        <v>65</v>
      </c>
      <c r="GX57" s="416">
        <f>IF($B57&lt;Main!$B$10,0,HLOOKUP(GW57,ReplacementRates!$A$3:$BE$59,ReplacementRates!$A56-5,1))*IF(Main!$B$30=1,Main!$B$31,(IF(OptimumBenefits!$B57&lt;20,Main!$B$31,IF(OptimumBenefits!$B57&lt;25,Main!$B$32,IF(OptimumBenefits!$B57&lt;30,Main!$B$33,Main!$B$34)))))*OptimumBenefits!$B57</f>
        <v>1.32</v>
      </c>
      <c r="GY57" s="420">
        <f ca="1">GX57*IF($B57=Salary!$B57,Salary!$I57,"")</f>
        <v>203041.5189122931</v>
      </c>
      <c r="GZ57" s="421">
        <f ca="1">IF($B57&lt;Main!$B$10,0,(VLOOKUP(GW57,'Survival Probability'!$A$3:$F$98,6)/(1+Main!$B$5)^(OptimumBenefits!GW57-OptimumBenefits!$A57))*(VLOOKUP(GW57,'Survival Probability'!$A$3:$F$98,3)/VLOOKUP($A57,'Survival Probability'!$A$3:$F$98,3)))</f>
        <v>46.364569857146478</v>
      </c>
      <c r="HA57" s="287">
        <f t="shared" si="80"/>
        <v>0</v>
      </c>
      <c r="HB57" s="286">
        <f t="shared" ref="HB57:JM57" si="3355">HB56</f>
        <v>66</v>
      </c>
      <c r="HC57" s="416">
        <f>IF($B57&lt;Main!$B$10,0,HLOOKUP(HB57,ReplacementRates!$A$3:$BE$59,ReplacementRates!$A56-5,1))*IF(Main!$B$30=1,Main!$B$31,(IF(OptimumBenefits!$B57&lt;20,Main!$B$31,IF(OptimumBenefits!$B57&lt;25,Main!$B$32,IF(OptimumBenefits!$B57&lt;30,Main!$B$33,Main!$B$34)))))*OptimumBenefits!$B57</f>
        <v>1.32</v>
      </c>
      <c r="HD57" s="420">
        <f ca="1">HC57*IF($B57=Salary!$B57,Salary!$I57,"")</f>
        <v>203041.5189122931</v>
      </c>
      <c r="HE57" s="421">
        <f ca="1">IF($B57&lt;Main!$B$10,0,(VLOOKUP(HB57,'Survival Probability'!$A$3:$F$98,6)/(1+Main!$B$5)^(OptimumBenefits!HB57-OptimumBenefits!$A57))*(VLOOKUP(HB57,'Survival Probability'!$A$3:$F$98,3)/VLOOKUP($A57,'Survival Probability'!$A$3:$F$98,3)))</f>
        <v>42.452979518595896</v>
      </c>
      <c r="HF57" s="287">
        <f t="shared" si="82"/>
        <v>0</v>
      </c>
      <c r="HG57" s="286">
        <f t="shared" ref="HG57:JR57" si="3356">HG56</f>
        <v>67</v>
      </c>
      <c r="HH57" s="416">
        <f>IF($B57&lt;Main!$B$10,0,HLOOKUP(HG57,ReplacementRates!$A$3:$BE$59,ReplacementRates!$A56-5,1))*IF(Main!$B$30=1,Main!$B$31,(IF(OptimumBenefits!$B57&lt;20,Main!$B$31,IF(OptimumBenefits!$B57&lt;25,Main!$B$32,IF(OptimumBenefits!$B57&lt;30,Main!$B$33,Main!$B$34)))))*OptimumBenefits!$B57</f>
        <v>1.32</v>
      </c>
      <c r="HI57" s="420">
        <f ca="1">HH57*IF($B57=Salary!$B57,Salary!$I57,"")</f>
        <v>203041.5189122931</v>
      </c>
      <c r="HJ57" s="421">
        <f ca="1">IF($B57&lt;Main!$B$10,0,(VLOOKUP(HG57,'Survival Probability'!$A$3:$F$98,6)/(1+Main!$B$5)^(OptimumBenefits!HG57-OptimumBenefits!$A57))*(VLOOKUP(HG57,'Survival Probability'!$A$3:$F$98,3)/VLOOKUP($A57,'Survival Probability'!$A$3:$F$98,3)))</f>
        <v>38.821557331041525</v>
      </c>
      <c r="HK57" s="287">
        <f t="shared" si="84"/>
        <v>0</v>
      </c>
      <c r="HL57" s="286">
        <f t="shared" ref="HL57:JW57" si="3357">HL56</f>
        <v>68</v>
      </c>
      <c r="HM57" s="416">
        <f>IF($B57&lt;Main!$B$10,0,HLOOKUP(HL57,ReplacementRates!$A$3:$BE$59,ReplacementRates!$A56-5,1))*IF(Main!$B$30=1,Main!$B$31,(IF(OptimumBenefits!$B57&lt;20,Main!$B$31,IF(OptimumBenefits!$B57&lt;25,Main!$B$32,IF(OptimumBenefits!$B57&lt;30,Main!$B$33,Main!$B$34)))))*OptimumBenefits!$B57</f>
        <v>1.32</v>
      </c>
      <c r="HN57" s="420">
        <f ca="1">HM57*IF($B57=Salary!$B57,Salary!$I57,"")</f>
        <v>203041.5189122931</v>
      </c>
      <c r="HO57" s="421">
        <f ca="1">IF($B57&lt;Main!$B$10,0,(VLOOKUP(HL57,'Survival Probability'!$A$3:$F$98,6)/(1+Main!$B$5)^(OptimumBenefits!HL57-OptimumBenefits!$A57))*(VLOOKUP(HL57,'Survival Probability'!$A$3:$F$98,3)/VLOOKUP($A57,'Survival Probability'!$A$3:$F$98,3)))</f>
        <v>35.451219648728774</v>
      </c>
      <c r="HP57" s="287">
        <f t="shared" si="86"/>
        <v>0</v>
      </c>
      <c r="HQ57" s="286">
        <f t="shared" ref="HQ57:KB57" si="3358">HQ56</f>
        <v>69</v>
      </c>
      <c r="HR57" s="416">
        <f>IF($B57&lt;Main!$B$10,0,HLOOKUP(HQ57,ReplacementRates!$A$3:$BE$59,ReplacementRates!$A56-5,1))*IF(Main!$B$30=1,Main!$B$31,(IF(OptimumBenefits!$B57&lt;20,Main!$B$31,IF(OptimumBenefits!$B57&lt;25,Main!$B$32,IF(OptimumBenefits!$B57&lt;30,Main!$B$33,Main!$B$34)))))*OptimumBenefits!$B57</f>
        <v>1.32</v>
      </c>
      <c r="HS57" s="420">
        <f ca="1">HR57*IF($B57=Salary!$B57,Salary!$I57,"")</f>
        <v>203041.5189122931</v>
      </c>
      <c r="HT57" s="421">
        <f ca="1">IF($B57&lt;Main!$B$10,0,(VLOOKUP(HQ57,'Survival Probability'!$A$3:$F$98,6)/(1+Main!$B$5)^(OptimumBenefits!HQ57-OptimumBenefits!$A57))*(VLOOKUP(HQ57,'Survival Probability'!$A$3:$F$98,3)/VLOOKUP($A57,'Survival Probability'!$A$3:$F$98,3)))</f>
        <v>32.324882594971953</v>
      </c>
      <c r="HU57" s="287">
        <f t="shared" si="88"/>
        <v>0</v>
      </c>
      <c r="HV57" s="286">
        <f t="shared" ref="HV57:KG57" si="3359">HV56</f>
        <v>70</v>
      </c>
      <c r="HW57" s="416">
        <f>IF($B57&lt;Main!$B$10,0,HLOOKUP(HV57,ReplacementRates!$A$3:$BE$59,ReplacementRates!$A56-5,1))*IF(Main!$B$30=1,Main!$B$31,(IF(OptimumBenefits!$B57&lt;20,Main!$B$31,IF(OptimumBenefits!$B57&lt;25,Main!$B$32,IF(OptimumBenefits!$B57&lt;30,Main!$B$33,Main!$B$34)))))*OptimumBenefits!$B57</f>
        <v>1.32</v>
      </c>
      <c r="HX57" s="420">
        <f ca="1">HW57*IF($B57=Salary!$B57,Salary!$I57,"")</f>
        <v>203041.5189122931</v>
      </c>
      <c r="HY57" s="421">
        <f ca="1">IF($B57&lt;Main!$B$10,0,(VLOOKUP(HV57,'Survival Probability'!$A$3:$F$98,6)/(1+Main!$B$5)^(OptimumBenefits!HV57-OptimumBenefits!$A57))*(VLOOKUP(HV57,'Survival Probability'!$A$3:$F$98,3)/VLOOKUP($A57,'Survival Probability'!$A$3:$F$98,3)))</f>
        <v>29.426439886604346</v>
      </c>
      <c r="HZ57" s="287">
        <f t="shared" si="90"/>
        <v>0</v>
      </c>
      <c r="IA57" s="286">
        <f t="shared" ref="IA57:KL57" si="3360">IA56</f>
        <v>71</v>
      </c>
      <c r="IB57" s="416">
        <f>IF($B57&lt;Main!$B$10,0,HLOOKUP(IA57,ReplacementRates!$A$3:$BE$59,ReplacementRates!$A56-5,1))*IF(Main!$B$30=1,Main!$B$31,(IF(OptimumBenefits!$B57&lt;20,Main!$B$31,IF(OptimumBenefits!$B57&lt;25,Main!$B$32,IF(OptimumBenefits!$B57&lt;30,Main!$B$33,Main!$B$34)))))*OptimumBenefits!$B57</f>
        <v>1.32</v>
      </c>
      <c r="IC57" s="420">
        <f ca="1">IB57*IF($B57=Salary!$B57,Salary!$I57,"")</f>
        <v>203041.5189122931</v>
      </c>
      <c r="ID57" s="421">
        <f ca="1">IF($B57&lt;Main!$B$10,0,(VLOOKUP(IA57,'Survival Probability'!$A$3:$F$98,6)/(1+Main!$B$5)^(OptimumBenefits!IA57-OptimumBenefits!$A57))*(VLOOKUP(IA57,'Survival Probability'!$A$3:$F$98,3)/VLOOKUP($A57,'Survival Probability'!$A$3:$F$98,3)))</f>
        <v>26.740730438487727</v>
      </c>
      <c r="IE57" s="287">
        <f t="shared" si="92"/>
        <v>0</v>
      </c>
      <c r="IF57" s="286">
        <f t="shared" ref="IF57:KP57" si="3361">IF56</f>
        <v>72</v>
      </c>
      <c r="IG57" s="416">
        <f>IF($B57&lt;Main!$B$10,0,HLOOKUP(IF57,ReplacementRates!$A$3:$BE$59,ReplacementRates!$A56-5,1))*IF(Main!$B$30=1,Main!$B$31,(IF(OptimumBenefits!$B57&lt;20,Main!$B$31,IF(OptimumBenefits!$B57&lt;25,Main!$B$32,IF(OptimumBenefits!$B57&lt;30,Main!$B$33,Main!$B$34)))))*OptimumBenefits!$B57</f>
        <v>1.32</v>
      </c>
      <c r="IH57" s="420">
        <f ca="1">IG57*IF($B57=Salary!$B57,Salary!$I57,"")</f>
        <v>203041.5189122931</v>
      </c>
      <c r="II57" s="421">
        <f ca="1">IF($B57&lt;Main!$B$10,0,(VLOOKUP(IF57,'Survival Probability'!$A$3:$F$98,6)/(1+Main!$B$5)^(OptimumBenefits!IF57-OptimumBenefits!$A57))*(VLOOKUP(IF57,'Survival Probability'!$A$3:$F$98,3)/VLOOKUP($A57,'Survival Probability'!$A$3:$F$98,3)))</f>
        <v>24.253495135876737</v>
      </c>
      <c r="IJ57" s="287">
        <f t="shared" si="94"/>
        <v>0</v>
      </c>
      <c r="IK57" s="286">
        <f t="shared" ref="IK57:KP57" si="3362">IK56</f>
        <v>73</v>
      </c>
      <c r="IL57" s="416">
        <f>IF($B57&lt;Main!$B$10,0,HLOOKUP(IK57,ReplacementRates!$A$3:$BE$59,ReplacementRates!$A56-5,1))*IF(Main!$B$30=1,Main!$B$31,(IF(OptimumBenefits!$B57&lt;20,Main!$B$31,IF(OptimumBenefits!$B57&lt;25,Main!$B$32,IF(OptimumBenefits!$B57&lt;30,Main!$B$33,Main!$B$34)))))*OptimumBenefits!$B57</f>
        <v>1.32</v>
      </c>
      <c r="IM57" s="420">
        <f ca="1">IL57*IF($B57=Salary!$B57,Salary!$I57,"")</f>
        <v>203041.5189122931</v>
      </c>
      <c r="IN57" s="421">
        <f ca="1">IF($B57&lt;Main!$B$10,0,(VLOOKUP(IK57,'Survival Probability'!$A$3:$F$98,6)/(1+Main!$B$5)^(OptimumBenefits!IK57-OptimumBenefits!$A57))*(VLOOKUP(IK57,'Survival Probability'!$A$3:$F$98,3)/VLOOKUP($A57,'Survival Probability'!$A$3:$F$98,3)))</f>
        <v>21.952491734531709</v>
      </c>
      <c r="IO57" s="287">
        <f t="shared" si="96"/>
        <v>0</v>
      </c>
      <c r="IP57" s="286">
        <f t="shared" ref="IP57:KP57" si="3363">IP56</f>
        <v>74</v>
      </c>
      <c r="IQ57" s="416">
        <f>IF($B57&lt;Main!$B$10,0,HLOOKUP(IP57,ReplacementRates!$A$3:$BE$59,ReplacementRates!$A56-5,1))*IF(Main!$B$30=1,Main!$B$31,(IF(OptimumBenefits!$B57&lt;20,Main!$B$31,IF(OptimumBenefits!$B57&lt;25,Main!$B$32,IF(OptimumBenefits!$B57&lt;30,Main!$B$33,Main!$B$34)))))*OptimumBenefits!$B57</f>
        <v>1.32</v>
      </c>
      <c r="IR57" s="420">
        <f ca="1">IQ57*IF($B57=Salary!$B57,Salary!$I57,"")</f>
        <v>203041.5189122931</v>
      </c>
      <c r="IS57" s="421">
        <f ca="1">IF($B57&lt;Main!$B$10,0,(VLOOKUP(IP57,'Survival Probability'!$A$3:$F$98,6)/(1+Main!$B$5)^(OptimumBenefits!IP57-OptimumBenefits!$A57))*(VLOOKUP(IP57,'Survival Probability'!$A$3:$F$98,3)/VLOOKUP($A57,'Survival Probability'!$A$3:$F$98,3)))</f>
        <v>19.827336631552342</v>
      </c>
      <c r="IT57" s="287">
        <f t="shared" si="98"/>
        <v>0</v>
      </c>
      <c r="IU57" s="286">
        <f t="shared" ref="IU57:KP57" si="3364">IU56</f>
        <v>75</v>
      </c>
      <c r="IV57" s="416">
        <f>IF($B57&lt;Main!$B$10,0,HLOOKUP(IU57,ReplacementRates!$A$3:$BE$59,ReplacementRates!$A56-5,1))*IF(Main!$B$30=1,Main!$B$31,(IF(OptimumBenefits!$B57&lt;20,Main!$B$31,IF(OptimumBenefits!$B57&lt;25,Main!$B$32,IF(OptimumBenefits!$B57&lt;30,Main!$B$33,Main!$B$34)))))*OptimumBenefits!$B57</f>
        <v>1.32</v>
      </c>
      <c r="IW57" s="420">
        <f ca="1">IV57*IF($B57=Salary!$B57,Salary!$I57,"")</f>
        <v>203041.5189122931</v>
      </c>
      <c r="IX57" s="421">
        <f ca="1">IF($B57&lt;Main!$B$10,0,(VLOOKUP(IU57,'Survival Probability'!$A$3:$F$98,6)/(1+Main!$B$5)^(OptimumBenefits!IU57-OptimumBenefits!$A57))*(VLOOKUP(IU57,'Survival Probability'!$A$3:$F$98,3)/VLOOKUP($A57,'Survival Probability'!$A$3:$F$98,3)))</f>
        <v>17.867829141272445</v>
      </c>
      <c r="IY57" s="287">
        <f t="shared" si="100"/>
        <v>0</v>
      </c>
      <c r="IZ57" s="286">
        <f t="shared" ref="IZ57:KP57" si="3365">IZ56</f>
        <v>76</v>
      </c>
      <c r="JA57" s="416">
        <f>IF($B57&lt;Main!$B$10,0,HLOOKUP(IZ57,ReplacementRates!$A$3:$BE$59,ReplacementRates!$A56-5,1))*IF(Main!$B$30=1,Main!$B$31,(IF(OptimumBenefits!$B57&lt;20,Main!$B$31,IF(OptimumBenefits!$B57&lt;25,Main!$B$32,IF(OptimumBenefits!$B57&lt;30,Main!$B$33,Main!$B$34)))))*OptimumBenefits!$B57</f>
        <v>1.32</v>
      </c>
      <c r="JB57" s="420">
        <f ca="1">JA57*IF($B57=Salary!$B57,Salary!$I57,"")</f>
        <v>203041.5189122931</v>
      </c>
      <c r="JC57" s="421">
        <f ca="1">IF($B57&lt;Main!$B$10,0,(VLOOKUP(IZ57,'Survival Probability'!$A$3:$F$98,6)/(1+Main!$B$5)^(OptimumBenefits!IZ57-OptimumBenefits!$A57))*(VLOOKUP(IZ57,'Survival Probability'!$A$3:$F$98,3)/VLOOKUP($A57,'Survival Probability'!$A$3:$F$98,3)))</f>
        <v>16.064003403732254</v>
      </c>
      <c r="JD57" s="287">
        <f t="shared" si="102"/>
        <v>0</v>
      </c>
      <c r="JE57" s="286">
        <f t="shared" ref="JE57:KP57" si="3366">JE56</f>
        <v>77</v>
      </c>
      <c r="JF57" s="416">
        <f>IF($B57&lt;Main!$B$10,0,HLOOKUP(JE57,ReplacementRates!$A$3:$BE$59,ReplacementRates!$A56-5,1))*IF(Main!$B$30=1,Main!$B$31,(IF(OptimumBenefits!$B57&lt;20,Main!$B$31,IF(OptimumBenefits!$B57&lt;25,Main!$B$32,IF(OptimumBenefits!$B57&lt;30,Main!$B$33,Main!$B$34)))))*OptimumBenefits!$B57</f>
        <v>1.32</v>
      </c>
      <c r="JG57" s="420">
        <f ca="1">JF57*IF($B57=Salary!$B57,Salary!$I57,"")</f>
        <v>203041.5189122931</v>
      </c>
      <c r="JH57" s="421">
        <f ca="1">IF($B57&lt;Main!$B$10,0,(VLOOKUP(JE57,'Survival Probability'!$A$3:$F$98,6)/(1+Main!$B$5)^(OptimumBenefits!JE57-OptimumBenefits!$A57))*(VLOOKUP(JE57,'Survival Probability'!$A$3:$F$98,3)/VLOOKUP($A57,'Survival Probability'!$A$3:$F$98,3)))</f>
        <v>14.406183303277375</v>
      </c>
      <c r="JI57" s="287">
        <f t="shared" si="104"/>
        <v>0</v>
      </c>
      <c r="JJ57" s="286">
        <f t="shared" ref="JJ57:KP57" si="3367">JJ56</f>
        <v>78</v>
      </c>
      <c r="JK57" s="416">
        <f>IF($B57&lt;Main!$B$10,0,HLOOKUP(JJ57,ReplacementRates!$A$3:$BE$59,ReplacementRates!$A56-5,1))*IF(Main!$B$30=1,Main!$B$31,(IF(OptimumBenefits!$B57&lt;20,Main!$B$31,IF(OptimumBenefits!$B57&lt;25,Main!$B$32,IF(OptimumBenefits!$B57&lt;30,Main!$B$33,Main!$B$34)))))*OptimumBenefits!$B57</f>
        <v>1.32</v>
      </c>
      <c r="JL57" s="420">
        <f ca="1">JK57*IF($B57=Salary!$B57,Salary!$I57,"")</f>
        <v>203041.5189122931</v>
      </c>
      <c r="JM57" s="421">
        <f ca="1">IF($B57&lt;Main!$B$10,0,(VLOOKUP(JJ57,'Survival Probability'!$A$3:$F$98,6)/(1+Main!$B$5)^(OptimumBenefits!JJ57-OptimumBenefits!$A57))*(VLOOKUP(JJ57,'Survival Probability'!$A$3:$F$98,3)/VLOOKUP($A57,'Survival Probability'!$A$3:$F$98,3)))</f>
        <v>12.88520468967544</v>
      </c>
      <c r="JN57" s="287">
        <f t="shared" si="106"/>
        <v>0</v>
      </c>
      <c r="JO57" s="286">
        <f t="shared" ref="JO57:KP57" si="3368">JO56</f>
        <v>79</v>
      </c>
      <c r="JP57" s="416">
        <f>IF($B57&lt;Main!$B$10,0,HLOOKUP(JO57,ReplacementRates!$A$3:$BE$59,ReplacementRates!$A56-5,1))*IF(Main!$B$30=1,Main!$B$31,(IF(OptimumBenefits!$B57&lt;20,Main!$B$31,IF(OptimumBenefits!$B57&lt;25,Main!$B$32,IF(OptimumBenefits!$B57&lt;30,Main!$B$33,Main!$B$34)))))*OptimumBenefits!$B57</f>
        <v>1.32</v>
      </c>
      <c r="JQ57" s="420">
        <f ca="1">JP57*IF($B57=Salary!$B57,Salary!$I57,"")</f>
        <v>203041.5189122931</v>
      </c>
      <c r="JR57" s="421">
        <f ca="1">IF($B57&lt;Main!$B$10,0,(VLOOKUP(JO57,'Survival Probability'!$A$3:$F$98,6)/(1+Main!$B$5)^(OptimumBenefits!JO57-OptimumBenefits!$A57))*(VLOOKUP(JO57,'Survival Probability'!$A$3:$F$98,3)/VLOOKUP($A57,'Survival Probability'!$A$3:$F$98,3)))</f>
        <v>11.492141038059508</v>
      </c>
      <c r="JS57" s="287">
        <f t="shared" si="108"/>
        <v>0</v>
      </c>
      <c r="JT57" s="286">
        <f t="shared" ref="JT57:KP57" si="3369">JT56</f>
        <v>80</v>
      </c>
      <c r="JU57" s="416">
        <f>IF($B57&lt;Main!$B$10,0,HLOOKUP(JT57,ReplacementRates!$A$3:$BE$59,ReplacementRates!$A56-5,1))*IF(Main!$B$30=1,Main!$B$31,(IF(OptimumBenefits!$B57&lt;20,Main!$B$31,IF(OptimumBenefits!$B57&lt;25,Main!$B$32,IF(OptimumBenefits!$B57&lt;30,Main!$B$33,Main!$B$34)))))*OptimumBenefits!$B57</f>
        <v>1.32</v>
      </c>
      <c r="JV57" s="420">
        <f ca="1">JU57*IF($B57=Salary!$B57,Salary!$I57,"")</f>
        <v>203041.5189122931</v>
      </c>
      <c r="JW57" s="421">
        <f ca="1">IF($B57&lt;Main!$B$10,0,(VLOOKUP(JT57,'Survival Probability'!$A$3:$F$98,6)/(1+Main!$B$5)^(OptimumBenefits!JT57-OptimumBenefits!$A57))*(VLOOKUP(JT57,'Survival Probability'!$A$3:$F$98,3)/VLOOKUP($A57,'Survival Probability'!$A$3:$F$98,3)))</f>
        <v>10.218205639540296</v>
      </c>
      <c r="JX57" s="287">
        <f t="shared" ca="1" si="110"/>
        <v>2074719.993610421</v>
      </c>
      <c r="JY57" s="286">
        <f t="shared" ref="JY57:KP57" si="3370">JY56</f>
        <v>81</v>
      </c>
      <c r="JZ57" s="416">
        <f>IF($B57&lt;Main!$B$10,0,HLOOKUP(JY57,ReplacementRates!$A$3:$BE$59,ReplacementRates!$A56-5,1))*IF(Main!$B$30=1,Main!$B$31,(IF(OptimumBenefits!$B57&lt;20,Main!$B$31,IF(OptimumBenefits!$B57&lt;25,Main!$B$32,IF(OptimumBenefits!$B57&lt;30,Main!$B$33,Main!$B$34)))))*OptimumBenefits!$B57</f>
        <v>1.32</v>
      </c>
      <c r="KA57" s="420">
        <f ca="1">JZ57*IF($B57=Salary!$B57,Salary!$I57,"")</f>
        <v>203041.5189122931</v>
      </c>
      <c r="KB57" s="421">
        <f ca="1">IF($B57&lt;Main!$B$10,0,(VLOOKUP(JY57,'Survival Probability'!$A$3:$F$98,6)/(1+Main!$B$5)^(OptimumBenefits!JY57-OptimumBenefits!$A57))*(VLOOKUP(JY57,'Survival Probability'!$A$3:$F$98,3)/VLOOKUP($A57,'Survival Probability'!$A$3:$F$98,3)))</f>
        <v>9.0552118266604094</v>
      </c>
      <c r="KC57" s="287">
        <f t="shared" ca="1" si="112"/>
        <v>1838583.9633576898</v>
      </c>
      <c r="KD57" s="286">
        <f t="shared" ref="KD57:KP57" si="3371">KD56</f>
        <v>82</v>
      </c>
      <c r="KE57" s="416">
        <f>IF($B57&lt;Main!$B$10,0,HLOOKUP(KD57,ReplacementRates!$A$3:$BE$59,ReplacementRates!$A56-5,1))*IF(Main!$B$30=1,Main!$B$31,(IF(OptimumBenefits!$B57&lt;20,Main!$B$31,IF(OptimumBenefits!$B57&lt;25,Main!$B$32,IF(OptimumBenefits!$B57&lt;30,Main!$B$33,Main!$B$34)))))*OptimumBenefits!$B57</f>
        <v>1.32</v>
      </c>
      <c r="KF57" s="420">
        <f ca="1">KE57*IF($B57=Salary!$B57,Salary!$I57,"")</f>
        <v>203041.5189122931</v>
      </c>
      <c r="KG57" s="421">
        <f ca="1">IF($B57&lt;Main!$B$10,0,(VLOOKUP(KD57,'Survival Probability'!$A$3:$F$98,6)/(1+Main!$B$5)^(OptimumBenefits!KD57-OptimumBenefits!$A57))*(VLOOKUP(KD57,'Survival Probability'!$A$3:$F$98,3)/VLOOKUP($A57,'Survival Probability'!$A$3:$F$98,3)))</f>
        <v>7.9955376008336296</v>
      </c>
      <c r="KH57" s="287">
        <f t="shared" ca="1" si="114"/>
        <v>1623426.098993612</v>
      </c>
      <c r="KI57" s="286">
        <f t="shared" ref="KI57:KP57" si="3372">KI56</f>
        <v>83</v>
      </c>
      <c r="KJ57" s="416">
        <f>IF($B57&lt;Main!$B$10,0,HLOOKUP(KI57,ReplacementRates!$A$3:$BE$59,ReplacementRates!$A56-5,1))*IF(Main!$B$30=1,Main!$B$31,(IF(OptimumBenefits!$B57&lt;20,Main!$B$31,IF(OptimumBenefits!$B57&lt;25,Main!$B$32,IF(OptimumBenefits!$B57&lt;30,Main!$B$33,Main!$B$34)))))*OptimumBenefits!$B57</f>
        <v>1.32</v>
      </c>
      <c r="KK57" s="420">
        <f ca="1">KJ57*IF($B57=Salary!$B57,Salary!$I57,"")</f>
        <v>203041.5189122931</v>
      </c>
      <c r="KL57" s="421">
        <f ca="1">IF($B57&lt;Main!$B$10,0,(VLOOKUP(KI57,'Survival Probability'!$A$3:$F$98,6)/(1+Main!$B$5)^(OptimumBenefits!KI57-OptimumBenefits!$A57))*(VLOOKUP(KI57,'Survival Probability'!$A$3:$F$98,3)/VLOOKUP($A57,'Survival Probability'!$A$3:$F$98,3)))</f>
        <v>7.0320821849752964</v>
      </c>
      <c r="KM57" s="287">
        <f t="shared" ca="1" si="116"/>
        <v>1427804.6479534612</v>
      </c>
      <c r="KN57" s="286">
        <f t="shared" ref="KN57:KP57" si="3373">KN56</f>
        <v>84</v>
      </c>
      <c r="KO57" s="416">
        <f>IF($B57&lt;Main!$B$10,0,HLOOKUP(KN57,ReplacementRates!$A$3:$BE$59,ReplacementRates!$A56-5,1))*IF(Main!$B$30=1,Main!$B$31,(IF(OptimumBenefits!$B57&lt;20,Main!$B$31,IF(OptimumBenefits!$B57&lt;25,Main!$B$32,IF(OptimumBenefits!$B57&lt;30,Main!$B$33,Main!$B$34)))))*OptimumBenefits!$B57</f>
        <v>1.32</v>
      </c>
      <c r="KP57" s="420">
        <f ca="1">KO57*IF($B57=Salary!$B57,Salary!$I57,"")</f>
        <v>203041.5189122931</v>
      </c>
    </row>
    <row r="58" spans="1:16384">
      <c r="F58" s="283"/>
      <c r="K58" s="130"/>
      <c r="P58" s="130"/>
      <c r="U58" s="130"/>
      <c r="Z58" s="130"/>
      <c r="AE58" s="130"/>
      <c r="AJ58" s="130"/>
      <c r="AO58" s="130"/>
      <c r="AT58" s="130"/>
      <c r="AY58" s="130"/>
      <c r="BD58" s="130"/>
      <c r="BI58" s="130"/>
      <c r="BN58" s="130"/>
      <c r="BS58" s="130"/>
      <c r="BX58" s="130"/>
      <c r="CC58" s="130"/>
      <c r="CH58" s="130"/>
      <c r="CM58" s="130"/>
      <c r="CR58" s="130"/>
      <c r="CW58" s="130"/>
      <c r="DB58" s="130"/>
      <c r="DG58" s="130"/>
      <c r="DL58" s="130"/>
      <c r="DQ58" s="130"/>
      <c r="DV58" s="130"/>
      <c r="EA58" s="130"/>
      <c r="EF58" s="130"/>
      <c r="EK58" s="130"/>
      <c r="EP58" s="130"/>
      <c r="EU58" s="130"/>
      <c r="EZ58" s="130"/>
    </row>
    <row r="60" spans="1:16384">
      <c r="F60" s="284"/>
      <c r="K60" s="131"/>
      <c r="P60" s="131"/>
      <c r="U60" s="131"/>
      <c r="Z60" s="131"/>
      <c r="AE60" s="131"/>
      <c r="AJ60" s="131"/>
      <c r="AO60" s="131"/>
      <c r="AT60" s="131"/>
      <c r="AY60" s="131"/>
      <c r="BD60" s="131"/>
      <c r="BI60" s="131"/>
      <c r="BN60" s="131"/>
      <c r="BS60" s="131"/>
      <c r="BX60" s="131"/>
      <c r="CC60" s="131"/>
      <c r="CH60" s="131"/>
      <c r="CM60" s="131"/>
      <c r="CR60" s="131"/>
      <c r="CW60" s="131"/>
      <c r="DB60" s="131"/>
      <c r="DG60" s="131"/>
      <c r="DL60" s="131"/>
      <c r="DQ60" s="131"/>
      <c r="DV60" s="131"/>
      <c r="EA60" s="131"/>
      <c r="EF60" s="131"/>
      <c r="EK60" s="131"/>
      <c r="EP60" s="131"/>
      <c r="EU60" s="131"/>
      <c r="EZ60" s="131"/>
    </row>
    <row r="61" spans="1:16384">
      <c r="F61" s="284"/>
      <c r="K61" s="131"/>
      <c r="P61" s="131"/>
      <c r="U61" s="131"/>
      <c r="Z61" s="131"/>
      <c r="AE61" s="131"/>
      <c r="AJ61" s="131"/>
      <c r="AO61" s="131"/>
      <c r="AT61" s="131"/>
      <c r="AY61" s="131"/>
      <c r="BD61" s="131"/>
      <c r="BI61" s="131"/>
      <c r="BN61" s="131"/>
      <c r="BS61" s="131"/>
      <c r="BX61" s="131"/>
      <c r="CC61" s="131"/>
      <c r="CH61" s="131"/>
      <c r="CM61" s="131"/>
      <c r="CR61" s="131"/>
      <c r="CW61" s="131"/>
      <c r="DB61" s="131"/>
      <c r="DG61" s="131"/>
      <c r="DL61" s="131"/>
      <c r="DQ61" s="131"/>
      <c r="DV61" s="131"/>
      <c r="EA61" s="131"/>
      <c r="EF61" s="131"/>
      <c r="EK61" s="131"/>
      <c r="EP61" s="131"/>
      <c r="EU61" s="131"/>
      <c r="EZ61" s="131"/>
    </row>
    <row r="62" spans="1:16384">
      <c r="F62" s="284"/>
      <c r="K62" s="131"/>
      <c r="P62" s="131"/>
      <c r="U62" s="131"/>
      <c r="Z62" s="131"/>
      <c r="AE62" s="131"/>
      <c r="AJ62" s="131"/>
      <c r="AO62" s="131"/>
      <c r="AT62" s="131"/>
      <c r="AY62" s="131"/>
      <c r="BD62" s="131"/>
      <c r="BI62" s="131"/>
      <c r="BN62" s="131"/>
      <c r="BS62" s="131"/>
      <c r="BX62" s="131"/>
      <c r="CC62" s="131"/>
      <c r="CH62" s="131"/>
      <c r="CM62" s="131"/>
      <c r="CR62" s="131"/>
      <c r="CW62" s="131"/>
      <c r="DB62" s="131"/>
      <c r="DG62" s="131"/>
      <c r="DL62" s="131"/>
      <c r="DQ62" s="131"/>
      <c r="DV62" s="131"/>
      <c r="EA62" s="131"/>
      <c r="EF62" s="131"/>
      <c r="EK62" s="131"/>
      <c r="EP62" s="131"/>
      <c r="EU62" s="131"/>
      <c r="EZ62" s="131"/>
    </row>
    <row r="63" spans="1:16384">
      <c r="F63" s="284"/>
      <c r="K63" s="131"/>
      <c r="P63" s="131"/>
      <c r="U63" s="131"/>
      <c r="Z63" s="131"/>
      <c r="AE63" s="131"/>
      <c r="AJ63" s="131"/>
      <c r="AO63" s="131"/>
      <c r="AT63" s="131"/>
      <c r="AY63" s="131"/>
      <c r="BD63" s="131"/>
      <c r="BI63" s="131"/>
      <c r="BN63" s="131"/>
      <c r="BS63" s="131"/>
      <c r="BX63" s="131"/>
      <c r="CC63" s="131"/>
      <c r="CH63" s="131"/>
      <c r="CM63" s="131"/>
      <c r="CR63" s="131"/>
      <c r="CW63" s="131"/>
      <c r="DB63" s="131"/>
      <c r="DG63" s="131"/>
      <c r="DL63" s="131"/>
      <c r="DQ63" s="131"/>
      <c r="DV63" s="131"/>
      <c r="EA63" s="131"/>
      <c r="EF63" s="131"/>
      <c r="EK63" s="131"/>
      <c r="EP63" s="131"/>
      <c r="EU63" s="131"/>
      <c r="EZ63" s="131"/>
    </row>
    <row r="64" spans="1:16384">
      <c r="F64" s="284"/>
      <c r="K64" s="131"/>
      <c r="P64" s="131"/>
      <c r="U64" s="131"/>
      <c r="Z64" s="131"/>
      <c r="AE64" s="131"/>
      <c r="AJ64" s="131"/>
      <c r="AO64" s="131"/>
      <c r="AT64" s="131"/>
      <c r="AY64" s="131"/>
      <c r="BD64" s="131"/>
      <c r="BI64" s="131"/>
      <c r="BN64" s="131"/>
      <c r="BS64" s="131"/>
      <c r="BX64" s="131"/>
      <c r="CC64" s="131"/>
      <c r="CH64" s="131"/>
      <c r="CM64" s="131"/>
      <c r="CR64" s="131"/>
      <c r="CW64" s="131"/>
      <c r="DB64" s="131"/>
      <c r="DG64" s="131"/>
      <c r="DL64" s="131"/>
      <c r="DQ64" s="131"/>
      <c r="DV64" s="131"/>
      <c r="EA64" s="131"/>
      <c r="EF64" s="131"/>
      <c r="EK64" s="131"/>
      <c r="EP64" s="131"/>
      <c r="EU64" s="131"/>
      <c r="EZ64" s="131"/>
    </row>
    <row r="65" spans="6:156">
      <c r="F65" s="284"/>
      <c r="K65" s="131"/>
      <c r="P65" s="131"/>
      <c r="U65" s="131"/>
      <c r="Z65" s="131"/>
      <c r="AE65" s="131"/>
      <c r="AJ65" s="131"/>
      <c r="AO65" s="131"/>
      <c r="AT65" s="131"/>
      <c r="AY65" s="131"/>
      <c r="BD65" s="131"/>
      <c r="BI65" s="131"/>
      <c r="BN65" s="131"/>
      <c r="BS65" s="131"/>
      <c r="BX65" s="131"/>
      <c r="CC65" s="131"/>
      <c r="CH65" s="131"/>
      <c r="CM65" s="131"/>
      <c r="CR65" s="131"/>
      <c r="CW65" s="131"/>
      <c r="DB65" s="131"/>
      <c r="DG65" s="131"/>
      <c r="DL65" s="131"/>
      <c r="DQ65" s="131"/>
      <c r="DV65" s="131"/>
      <c r="EA65" s="131"/>
      <c r="EF65" s="131"/>
      <c r="EK65" s="131"/>
      <c r="EP65" s="131"/>
      <c r="EU65" s="131"/>
      <c r="EZ65" s="131"/>
    </row>
    <row r="66" spans="6:156">
      <c r="F66" s="284"/>
      <c r="K66" s="131"/>
      <c r="P66" s="131"/>
      <c r="U66" s="131"/>
      <c r="Z66" s="131"/>
      <c r="AE66" s="131"/>
      <c r="AJ66" s="131"/>
      <c r="AO66" s="131"/>
      <c r="AT66" s="131"/>
      <c r="AY66" s="131"/>
      <c r="BD66" s="131"/>
      <c r="BI66" s="131"/>
      <c r="BN66" s="131"/>
      <c r="BS66" s="131"/>
      <c r="BX66" s="131"/>
      <c r="CC66" s="131"/>
      <c r="CH66" s="131"/>
      <c r="CM66" s="131"/>
      <c r="CR66" s="131"/>
      <c r="CW66" s="131"/>
      <c r="DB66" s="131"/>
      <c r="DG66" s="131"/>
      <c r="DL66" s="131"/>
      <c r="DQ66" s="131"/>
      <c r="DV66" s="131"/>
      <c r="EA66" s="131"/>
      <c r="EF66" s="131"/>
      <c r="EK66" s="131"/>
      <c r="EP66" s="131"/>
      <c r="EU66" s="131"/>
      <c r="EZ66" s="131"/>
    </row>
    <row r="67" spans="6:156">
      <c r="F67" s="284"/>
      <c r="K67" s="131"/>
      <c r="P67" s="131"/>
      <c r="U67" s="131"/>
      <c r="Z67" s="131"/>
      <c r="AE67" s="131"/>
      <c r="AJ67" s="131"/>
      <c r="AO67" s="131"/>
      <c r="AT67" s="131"/>
      <c r="AY67" s="131"/>
      <c r="BD67" s="131"/>
      <c r="BI67" s="131"/>
      <c r="BN67" s="131"/>
      <c r="BS67" s="131"/>
      <c r="BX67" s="131"/>
      <c r="CC67" s="131"/>
      <c r="CH67" s="131"/>
      <c r="CM67" s="131"/>
      <c r="CR67" s="131"/>
      <c r="CW67" s="131"/>
      <c r="DB67" s="131"/>
      <c r="DG67" s="131"/>
      <c r="DL67" s="131"/>
      <c r="DQ67" s="131"/>
      <c r="DV67" s="131"/>
      <c r="EA67" s="131"/>
      <c r="EF67" s="131"/>
      <c r="EK67" s="131"/>
      <c r="EP67" s="131"/>
      <c r="EU67" s="131"/>
      <c r="EZ67" s="131"/>
    </row>
    <row r="68" spans="6:156">
      <c r="F68" s="284"/>
      <c r="K68" s="131"/>
      <c r="P68" s="131"/>
      <c r="U68" s="131"/>
      <c r="Z68" s="131"/>
      <c r="AE68" s="131"/>
      <c r="AJ68" s="131"/>
      <c r="AO68" s="131"/>
      <c r="AT68" s="131"/>
      <c r="AY68" s="131"/>
      <c r="BD68" s="131"/>
      <c r="BI68" s="131"/>
      <c r="BN68" s="131"/>
      <c r="BS68" s="131"/>
      <c r="BX68" s="131"/>
      <c r="CC68" s="131"/>
      <c r="CH68" s="131"/>
      <c r="CM68" s="131"/>
      <c r="CR68" s="131"/>
      <c r="CW68" s="131"/>
      <c r="DB68" s="131"/>
      <c r="DG68" s="131"/>
      <c r="DL68" s="131"/>
      <c r="DQ68" s="131"/>
      <c r="DV68" s="131"/>
      <c r="EA68" s="131"/>
      <c r="EF68" s="131"/>
      <c r="EK68" s="131"/>
      <c r="EP68" s="131"/>
      <c r="EU68" s="131"/>
      <c r="EZ68" s="131"/>
    </row>
    <row r="69" spans="6:156">
      <c r="F69" s="284"/>
      <c r="K69" s="131"/>
      <c r="P69" s="131"/>
      <c r="U69" s="131"/>
      <c r="Z69" s="131"/>
      <c r="AE69" s="131"/>
      <c r="AJ69" s="131"/>
      <c r="AO69" s="131"/>
      <c r="AT69" s="131"/>
      <c r="AY69" s="131"/>
      <c r="BD69" s="131"/>
      <c r="BI69" s="131"/>
      <c r="BN69" s="131"/>
      <c r="BS69" s="131"/>
      <c r="BX69" s="131"/>
      <c r="CC69" s="131"/>
      <c r="CH69" s="131"/>
      <c r="CM69" s="131"/>
      <c r="CR69" s="131"/>
      <c r="CW69" s="131"/>
      <c r="DB69" s="131"/>
      <c r="DG69" s="131"/>
      <c r="DL69" s="131"/>
      <c r="DQ69" s="131"/>
      <c r="DV69" s="131"/>
      <c r="EA69" s="131"/>
      <c r="EF69" s="131"/>
      <c r="EK69" s="131"/>
      <c r="EP69" s="131"/>
      <c r="EU69" s="131"/>
      <c r="EZ69" s="131"/>
    </row>
    <row r="70" spans="6:156">
      <c r="F70" s="284"/>
      <c r="K70" s="131"/>
      <c r="P70" s="131"/>
      <c r="U70" s="131"/>
      <c r="Z70" s="131"/>
      <c r="AE70" s="131"/>
      <c r="AJ70" s="131"/>
      <c r="AO70" s="131"/>
      <c r="AT70" s="131"/>
      <c r="AY70" s="131"/>
      <c r="BD70" s="131"/>
      <c r="BI70" s="131"/>
      <c r="BN70" s="131"/>
      <c r="BS70" s="131"/>
      <c r="BX70" s="131"/>
      <c r="CC70" s="131"/>
      <c r="CH70" s="131"/>
      <c r="CM70" s="131"/>
      <c r="CR70" s="131"/>
      <c r="CW70" s="131"/>
      <c r="DB70" s="131"/>
      <c r="DG70" s="131"/>
      <c r="DL70" s="131"/>
      <c r="DQ70" s="131"/>
      <c r="DV70" s="131"/>
      <c r="EA70" s="131"/>
      <c r="EF70" s="131"/>
      <c r="EK70" s="131"/>
      <c r="EP70" s="131"/>
      <c r="EU70" s="131"/>
      <c r="EZ70" s="131"/>
    </row>
    <row r="71" spans="6:156">
      <c r="F71" s="284"/>
      <c r="K71" s="131"/>
      <c r="P71" s="131"/>
      <c r="U71" s="131"/>
      <c r="Z71" s="131"/>
      <c r="AE71" s="131"/>
      <c r="AJ71" s="131"/>
      <c r="AO71" s="131"/>
      <c r="AT71" s="131"/>
      <c r="AY71" s="131"/>
      <c r="BD71" s="131"/>
      <c r="BI71" s="131"/>
      <c r="BN71" s="131"/>
      <c r="BS71" s="131"/>
      <c r="BX71" s="131"/>
      <c r="CC71" s="131"/>
      <c r="CH71" s="131"/>
      <c r="CM71" s="131"/>
      <c r="CR71" s="131"/>
      <c r="CW71" s="131"/>
      <c r="DB71" s="131"/>
      <c r="DG71" s="131"/>
      <c r="DL71" s="131"/>
      <c r="DQ71" s="131"/>
      <c r="DV71" s="131"/>
      <c r="EA71" s="131"/>
      <c r="EF71" s="131"/>
      <c r="EK71" s="131"/>
      <c r="EP71" s="131"/>
      <c r="EU71" s="131"/>
      <c r="EZ71" s="131"/>
    </row>
    <row r="72" spans="6:156">
      <c r="F72" s="284"/>
      <c r="K72" s="131"/>
      <c r="P72" s="131"/>
      <c r="U72" s="131"/>
      <c r="Z72" s="131"/>
      <c r="AE72" s="131"/>
      <c r="AJ72" s="131"/>
      <c r="AO72" s="131"/>
      <c r="AT72" s="131"/>
      <c r="AY72" s="131"/>
      <c r="BD72" s="131"/>
      <c r="BI72" s="131"/>
      <c r="BN72" s="131"/>
      <c r="BS72" s="131"/>
      <c r="BX72" s="131"/>
      <c r="CC72" s="131"/>
      <c r="CH72" s="131"/>
      <c r="CM72" s="131"/>
      <c r="CR72" s="131"/>
      <c r="CW72" s="131"/>
      <c r="DB72" s="131"/>
      <c r="DG72" s="131"/>
      <c r="DL72" s="131"/>
      <c r="DQ72" s="131"/>
      <c r="DV72" s="131"/>
      <c r="EA72" s="131"/>
      <c r="EF72" s="131"/>
      <c r="EK72" s="131"/>
      <c r="EP72" s="131"/>
      <c r="EU72" s="131"/>
      <c r="EZ72" s="131"/>
    </row>
    <row r="73" spans="6:156">
      <c r="F73" s="284"/>
      <c r="K73" s="131"/>
      <c r="P73" s="131"/>
      <c r="U73" s="131"/>
      <c r="Z73" s="131"/>
      <c r="AE73" s="131"/>
      <c r="AJ73" s="131"/>
      <c r="AO73" s="131"/>
      <c r="AT73" s="131"/>
      <c r="AY73" s="131"/>
      <c r="BD73" s="131"/>
      <c r="BI73" s="131"/>
      <c r="BN73" s="131"/>
      <c r="BS73" s="131"/>
      <c r="BX73" s="131"/>
      <c r="CC73" s="131"/>
      <c r="CH73" s="131"/>
      <c r="CM73" s="131"/>
      <c r="CR73" s="131"/>
      <c r="CW73" s="131"/>
      <c r="DB73" s="131"/>
      <c r="DG73" s="131"/>
      <c r="DL73" s="131"/>
      <c r="DQ73" s="131"/>
      <c r="DV73" s="131"/>
      <c r="EA73" s="131"/>
      <c r="EF73" s="131"/>
      <c r="EK73" s="131"/>
      <c r="EP73" s="131"/>
      <c r="EU73" s="131"/>
      <c r="EZ73" s="13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88"/>
  <sheetViews>
    <sheetView workbookViewId="0">
      <pane ySplit="1" topLeftCell="A2" activePane="bottomLeft" state="frozen"/>
      <selection pane="bottomLeft" activeCell="E28" sqref="E28"/>
    </sheetView>
  </sheetViews>
  <sheetFormatPr baseColWidth="10" defaultColWidth="10.6640625" defaultRowHeight="16"/>
  <cols>
    <col min="1" max="1" width="10.6640625" style="69"/>
    <col min="2" max="2" width="10.6640625" style="134"/>
    <col min="3" max="5" width="14.1640625" style="69" customWidth="1"/>
    <col min="6" max="6" width="14.1640625" style="134" customWidth="1"/>
    <col min="7" max="7" width="2.5" style="134" customWidth="1"/>
    <col min="8" max="8" width="11.1640625" style="134" customWidth="1"/>
    <col min="9" max="9" width="14.1640625" style="136" customWidth="1"/>
    <col min="10" max="10" width="14.5" style="309" customWidth="1"/>
    <col min="11" max="16384" width="10.6640625" style="69"/>
  </cols>
  <sheetData>
    <row r="1" spans="1:11" ht="74" customHeight="1">
      <c r="A1" s="49" t="s">
        <v>0</v>
      </c>
      <c r="B1" s="11" t="s">
        <v>18</v>
      </c>
      <c r="C1" s="12" t="s">
        <v>1</v>
      </c>
      <c r="D1" s="12" t="s">
        <v>19</v>
      </c>
      <c r="E1" s="12" t="s">
        <v>8</v>
      </c>
      <c r="F1" s="13" t="s">
        <v>7</v>
      </c>
      <c r="G1" s="10"/>
      <c r="H1" s="17" t="s">
        <v>33</v>
      </c>
      <c r="I1" s="18" t="s">
        <v>32</v>
      </c>
      <c r="J1" s="308" t="s">
        <v>118</v>
      </c>
    </row>
    <row r="2" spans="1:11">
      <c r="A2" s="72">
        <f>Main!B11</f>
        <v>25</v>
      </c>
      <c r="B2" s="132">
        <v>0</v>
      </c>
      <c r="C2" s="185">
        <f>Main!$B$8</f>
        <v>0.03</v>
      </c>
      <c r="D2" s="387">
        <v>7.0000000000000007E-2</v>
      </c>
      <c r="E2" s="185">
        <f>C2+D2</f>
        <v>0.1</v>
      </c>
      <c r="F2" s="187">
        <f>Main!B21</f>
        <v>26402.859934853419</v>
      </c>
      <c r="G2" s="4"/>
      <c r="H2" s="161">
        <f>MIN(F2,Main!$B$38)</f>
        <v>26402.859934853419</v>
      </c>
      <c r="I2" s="133">
        <f ca="1">IF($B2&lt;Main!$B$10,,AVERAGE(OFFSET(Salary!$F2,-Main!$B$10,0):OFFSET(Salary!$F2,-1,0)))</f>
        <v>0</v>
      </c>
      <c r="K2" s="307" t="s">
        <v>167</v>
      </c>
    </row>
    <row r="3" spans="1:11">
      <c r="A3" s="69">
        <f>A2+1</f>
        <v>26</v>
      </c>
      <c r="B3" s="134">
        <v>1</v>
      </c>
      <c r="C3" s="185">
        <f>C2</f>
        <v>0.03</v>
      </c>
      <c r="D3" s="387">
        <v>3.5000000000000003E-2</v>
      </c>
      <c r="E3" s="185">
        <f t="shared" ref="E3:E66" si="0">C3+D3</f>
        <v>6.5000000000000002E-2</v>
      </c>
      <c r="F3" s="188">
        <f>F2*(1+E2)</f>
        <v>29043.145928338763</v>
      </c>
      <c r="G3" s="135"/>
      <c r="H3" s="161">
        <f>MIN(F3,Main!$B$38)</f>
        <v>29043.145928338763</v>
      </c>
      <c r="I3" s="133">
        <f ca="1">IF($B3&lt;Main!$B$10,,AVERAGE(OFFSET(Salary!$F3,-Main!$B$10,0):OFFSET(Salary!$F3,-1,0)))</f>
        <v>0</v>
      </c>
      <c r="J3" s="310">
        <f>$J2*(1+Main!$B$5)+$F2</f>
        <v>26402.859934853419</v>
      </c>
    </row>
    <row r="4" spans="1:11">
      <c r="A4" s="69">
        <f t="shared" ref="A4:A67" si="1">A3+1</f>
        <v>27</v>
      </c>
      <c r="B4" s="134">
        <v>2</v>
      </c>
      <c r="C4" s="185">
        <f t="shared" ref="C4:C67" si="2">C3</f>
        <v>0.03</v>
      </c>
      <c r="D4" s="387">
        <v>2.75E-2</v>
      </c>
      <c r="E4" s="185">
        <f t="shared" si="0"/>
        <v>5.7499999999999996E-2</v>
      </c>
      <c r="F4" s="188">
        <f>F3*(1+E3)</f>
        <v>30930.950413680781</v>
      </c>
      <c r="G4" s="135"/>
      <c r="H4" s="161">
        <f>MIN(F4,Main!$B$38)</f>
        <v>30930.950413680781</v>
      </c>
      <c r="I4" s="133">
        <f ca="1">IF($B4&lt;Main!$B$10,,AVERAGE(OFFSET(Salary!$F4,-Main!$B$10,0):OFFSET(Salary!$F4,-1,0)))</f>
        <v>0</v>
      </c>
      <c r="J4" s="310">
        <f>$J3*(1+Main!$B$5)+$F3</f>
        <v>57294.206058631928</v>
      </c>
    </row>
    <row r="5" spans="1:11">
      <c r="A5" s="69">
        <f t="shared" si="1"/>
        <v>28</v>
      </c>
      <c r="B5" s="134">
        <v>3</v>
      </c>
      <c r="C5" s="185">
        <f t="shared" si="2"/>
        <v>0.03</v>
      </c>
      <c r="D5" s="387">
        <v>2.2499999999999999E-2</v>
      </c>
      <c r="E5" s="185">
        <f t="shared" si="0"/>
        <v>5.2499999999999998E-2</v>
      </c>
      <c r="F5" s="188">
        <f t="shared" ref="F5:F67" si="3">F4*(1+E4)</f>
        <v>32709.480062467428</v>
      </c>
      <c r="G5" s="135"/>
      <c r="H5" s="161">
        <f>MIN(F5,Main!$B$38)</f>
        <v>32709.480062467428</v>
      </c>
      <c r="I5" s="133">
        <f ca="1">IF($B5&lt;Main!$B$10,,AVERAGE(OFFSET(Salary!$F5,-Main!$B$10,0):OFFSET(Salary!$F5,-1,0)))</f>
        <v>0</v>
      </c>
      <c r="J5" s="310">
        <f>$J4*(1+Main!$B$5)+$F4</f>
        <v>92235.750896416954</v>
      </c>
    </row>
    <row r="6" spans="1:11">
      <c r="A6" s="69">
        <f t="shared" si="1"/>
        <v>29</v>
      </c>
      <c r="B6" s="134">
        <v>4</v>
      </c>
      <c r="C6" s="185">
        <f t="shared" si="2"/>
        <v>0.03</v>
      </c>
      <c r="D6" s="387">
        <v>1.7500000000000002E-2</v>
      </c>
      <c r="E6" s="185">
        <f t="shared" si="0"/>
        <v>4.7500000000000001E-2</v>
      </c>
      <c r="F6" s="188">
        <f>F5*(1+E5)</f>
        <v>34426.727765746968</v>
      </c>
      <c r="G6" s="135"/>
      <c r="H6" s="161">
        <f>MIN(F6,Main!$B$38)</f>
        <v>34426.727765746968</v>
      </c>
      <c r="I6" s="133">
        <f ca="1">IF($B6&lt;Main!$B$10,,AVERAGE(OFFSET(Salary!$F6,-Main!$B$10,0):OFFSET(Salary!$F6,-1,0)))</f>
        <v>0</v>
      </c>
      <c r="J6" s="310">
        <f>$J5*(1+Main!$B$5)+$F5</f>
        <v>131401.73352163358</v>
      </c>
    </row>
    <row r="7" spans="1:11">
      <c r="A7" s="69">
        <f t="shared" si="1"/>
        <v>30</v>
      </c>
      <c r="B7" s="134">
        <v>5</v>
      </c>
      <c r="C7" s="185">
        <f t="shared" si="2"/>
        <v>0.03</v>
      </c>
      <c r="D7" s="387">
        <v>1.4999999999999999E-2</v>
      </c>
      <c r="E7" s="185">
        <f t="shared" si="0"/>
        <v>4.4999999999999998E-2</v>
      </c>
      <c r="F7" s="188">
        <f t="shared" si="3"/>
        <v>36061.997334619955</v>
      </c>
      <c r="G7" s="135"/>
      <c r="H7" s="161">
        <f>MIN(F7,Main!$B$38)</f>
        <v>36061.997334619955</v>
      </c>
      <c r="I7" s="133">
        <f ca="1">IF($B7&lt;Main!$B$10,,AVERAGE(OFFSET(Salary!$F7,-Main!$B$22,0):OFFSET(Salary!$F7,-1,0)))</f>
        <v>30702.632821017469</v>
      </c>
      <c r="J7" s="310">
        <f>$J6*(1+Main!$B$5)+$F6</f>
        <v>175026.5826338949</v>
      </c>
      <c r="K7" s="388"/>
    </row>
    <row r="8" spans="1:11">
      <c r="A8" s="69">
        <f t="shared" si="1"/>
        <v>31</v>
      </c>
      <c r="B8" s="134">
        <v>6</v>
      </c>
      <c r="C8" s="185">
        <f t="shared" si="2"/>
        <v>0.03</v>
      </c>
      <c r="D8" s="387">
        <v>1.2500000000000001E-2</v>
      </c>
      <c r="E8" s="185">
        <f t="shared" si="0"/>
        <v>4.2499999999999996E-2</v>
      </c>
      <c r="F8" s="188">
        <f t="shared" si="3"/>
        <v>37684.787214677854</v>
      </c>
      <c r="G8" s="135"/>
      <c r="H8" s="161">
        <f>MIN(F8,Main!$B$38)</f>
        <v>37684.787214677854</v>
      </c>
      <c r="I8" s="133">
        <f ca="1">IF($B8&lt;Main!$B$10,,AVERAGE(OFFSET(Salary!$F8,-Main!$B$22,0):OFFSET(Salary!$F8,-1,0)))</f>
        <v>32634.460300970775</v>
      </c>
      <c r="J8" s="310">
        <f>$J7*(1+Main!$B$5)+$F7</f>
        <v>223340.44075288752</v>
      </c>
    </row>
    <row r="9" spans="1:11">
      <c r="A9" s="69">
        <f t="shared" si="1"/>
        <v>32</v>
      </c>
      <c r="B9" s="134">
        <v>7</v>
      </c>
      <c r="C9" s="185">
        <f t="shared" si="2"/>
        <v>0.03</v>
      </c>
      <c r="D9" s="387">
        <v>0.01</v>
      </c>
      <c r="E9" s="185">
        <f t="shared" si="0"/>
        <v>0.04</v>
      </c>
      <c r="F9" s="188">
        <f t="shared" si="3"/>
        <v>39286.390671301662</v>
      </c>
      <c r="G9" s="135"/>
      <c r="H9" s="161">
        <f>MIN(F9,Main!$B$38)</f>
        <v>39286.390671301662</v>
      </c>
      <c r="I9" s="133">
        <f ca="1">IF($B9&lt;Main!$B$10,,AVERAGE(OFFSET(Salary!$F9,-Main!$B$22,0):OFFSET(Salary!$F9,-1,0)))</f>
        <v>34362.788558238593</v>
      </c>
      <c r="J9" s="310">
        <f>$J8*(1+Main!$B$5)+$F8</f>
        <v>276659.0588202675</v>
      </c>
    </row>
    <row r="10" spans="1:11">
      <c r="A10" s="69">
        <f t="shared" si="1"/>
        <v>33</v>
      </c>
      <c r="B10" s="134">
        <v>8</v>
      </c>
      <c r="C10" s="185">
        <f t="shared" si="2"/>
        <v>0.03</v>
      </c>
      <c r="D10" s="387">
        <v>7.4999999999999997E-3</v>
      </c>
      <c r="E10" s="185">
        <f t="shared" si="0"/>
        <v>3.7499999999999999E-2</v>
      </c>
      <c r="F10" s="188">
        <f t="shared" si="3"/>
        <v>40857.84629815373</v>
      </c>
      <c r="G10" s="135"/>
      <c r="H10" s="161">
        <f>MIN(F10,Main!$B$38)</f>
        <v>40857.84629815373</v>
      </c>
      <c r="I10" s="133">
        <f ca="1">IF($B10&lt;Main!$B$10,,AVERAGE(OFFSET(Salary!$F10,-Main!$B$22,0):OFFSET(Salary!$F10,-1,0)))</f>
        <v>36033.876609762774</v>
      </c>
      <c r="J10" s="310">
        <f>$J9*(1+Main!$B$5)+$F9</f>
        <v>335311.58360898786</v>
      </c>
    </row>
    <row r="11" spans="1:11">
      <c r="A11" s="69">
        <f t="shared" si="1"/>
        <v>34</v>
      </c>
      <c r="B11" s="134">
        <v>9</v>
      </c>
      <c r="C11" s="185">
        <f t="shared" si="2"/>
        <v>0.03</v>
      </c>
      <c r="D11" s="387">
        <v>5.0000000000000001E-3</v>
      </c>
      <c r="E11" s="185">
        <f t="shared" si="0"/>
        <v>3.4999999999999996E-2</v>
      </c>
      <c r="F11" s="188">
        <f t="shared" si="3"/>
        <v>42390.015534334496</v>
      </c>
      <c r="G11" s="135"/>
      <c r="H11" s="161">
        <f>MIN(F11,Main!$B$38)</f>
        <v>42390.015534334496</v>
      </c>
      <c r="I11" s="133">
        <f ca="1">IF($B11&lt;Main!$B$10,,AVERAGE(OFFSET(Salary!$F11,-Main!$B$22,0):OFFSET(Salary!$F11,-1,0)))</f>
        <v>37663.549856900041</v>
      </c>
      <c r="J11" s="310">
        <f>$J10*(1+Main!$B$5)+$F10</f>
        <v>399641.24075977079</v>
      </c>
    </row>
    <row r="12" spans="1:11">
      <c r="A12" s="69">
        <f t="shared" si="1"/>
        <v>35</v>
      </c>
      <c r="B12" s="134">
        <v>10</v>
      </c>
      <c r="C12" s="185">
        <f t="shared" si="2"/>
        <v>0.03</v>
      </c>
      <c r="D12" s="387">
        <v>2.5000000000000001E-3</v>
      </c>
      <c r="E12" s="185">
        <f t="shared" si="0"/>
        <v>3.2500000000000001E-2</v>
      </c>
      <c r="F12" s="188">
        <f t="shared" si="3"/>
        <v>43873.6660780362</v>
      </c>
      <c r="G12" s="135"/>
      <c r="H12" s="161">
        <f>MIN(F12,Main!$B$38)</f>
        <v>43873.6660780362</v>
      </c>
      <c r="I12" s="133">
        <f ca="1">IF($B12&lt;Main!$B$10,,AVERAGE(OFFSET(Salary!$F12,-Main!$B$22,0):OFFSET(Salary!$F12,-1,0)))</f>
        <v>39256.207410617542</v>
      </c>
      <c r="J12" s="310">
        <f>$J11*(1+Main!$B$5)+$F11</f>
        <v>470006.14314728929</v>
      </c>
    </row>
    <row r="13" spans="1:11">
      <c r="A13" s="69">
        <f t="shared" si="1"/>
        <v>36</v>
      </c>
      <c r="B13" s="134">
        <v>11</v>
      </c>
      <c r="C13" s="185">
        <f t="shared" si="2"/>
        <v>0.03</v>
      </c>
      <c r="D13" s="387">
        <v>2.5000000000000001E-3</v>
      </c>
      <c r="E13" s="185">
        <f t="shared" si="0"/>
        <v>3.2500000000000001E-2</v>
      </c>
      <c r="F13" s="188">
        <f>F12*(1+E12)</f>
        <v>45299.560225572379</v>
      </c>
      <c r="G13" s="135"/>
      <c r="H13" s="161">
        <f>MIN(F13,Main!$B$38)</f>
        <v>45299.560225572379</v>
      </c>
      <c r="I13" s="133">
        <f ca="1">IF($B13&lt;Main!$B$10,,AVERAGE(OFFSET(Salary!$F13,-Main!$B$22,0):OFFSET(Salary!$F13,-1,0)))</f>
        <v>40818.541159300788</v>
      </c>
      <c r="J13" s="310">
        <f>$J12*(1+Main!$B$5)+$F12</f>
        <v>546780.23924563581</v>
      </c>
    </row>
    <row r="14" spans="1:11">
      <c r="A14" s="69">
        <f t="shared" si="1"/>
        <v>37</v>
      </c>
      <c r="B14" s="134">
        <v>12</v>
      </c>
      <c r="C14" s="185">
        <f t="shared" si="2"/>
        <v>0.03</v>
      </c>
      <c r="D14" s="387">
        <v>2.5000000000000001E-3</v>
      </c>
      <c r="E14" s="185">
        <f t="shared" si="0"/>
        <v>3.2500000000000001E-2</v>
      </c>
      <c r="F14" s="188">
        <f t="shared" si="3"/>
        <v>46771.795932903478</v>
      </c>
      <c r="G14" s="135"/>
      <c r="H14" s="161">
        <f>MIN(F14,Main!$B$38)</f>
        <v>46771.795932903478</v>
      </c>
      <c r="I14" s="133">
        <f ca="1">IF($B14&lt;Main!$B$10,,AVERAGE(OFFSET(Salary!$F14,-Main!$B$22,0):OFFSET(Salary!$F14,-1,0)))</f>
        <v>42341.495761479695</v>
      </c>
      <c r="J14" s="310">
        <f>$J13*(1+Main!$B$5)+$F13</f>
        <v>630354.4162184028</v>
      </c>
    </row>
    <row r="15" spans="1:11">
      <c r="A15" s="69">
        <f t="shared" si="1"/>
        <v>38</v>
      </c>
      <c r="B15" s="134">
        <v>13</v>
      </c>
      <c r="C15" s="185">
        <f t="shared" si="2"/>
        <v>0.03</v>
      </c>
      <c r="D15" s="387">
        <v>2.5000000000000001E-3</v>
      </c>
      <c r="E15" s="185">
        <f t="shared" si="0"/>
        <v>3.2500000000000001E-2</v>
      </c>
      <c r="F15" s="188">
        <f t="shared" si="3"/>
        <v>48291.879300722838</v>
      </c>
      <c r="G15" s="135"/>
      <c r="H15" s="161">
        <f>MIN(F15,Main!$B$38)</f>
        <v>48291.879300722838</v>
      </c>
      <c r="I15" s="133">
        <f ca="1">IF($B15&lt;Main!$B$10,,AVERAGE(OFFSET(Salary!$F15,-Main!$B$22,0):OFFSET(Salary!$F15,-1,0)))</f>
        <v>43838.576813800057</v>
      </c>
      <c r="J15" s="310">
        <f>$J14*(1+Main!$B$5)+$F14</f>
        <v>721251.02128659445</v>
      </c>
    </row>
    <row r="16" spans="1:11">
      <c r="A16" s="69">
        <f t="shared" si="1"/>
        <v>39</v>
      </c>
      <c r="B16" s="134">
        <v>14</v>
      </c>
      <c r="C16" s="185">
        <f t="shared" si="2"/>
        <v>0.03</v>
      </c>
      <c r="D16" s="387">
        <v>2.5000000000000001E-3</v>
      </c>
      <c r="E16" s="185">
        <f t="shared" si="0"/>
        <v>3.2500000000000001E-2</v>
      </c>
      <c r="F16" s="188">
        <f t="shared" si="3"/>
        <v>49861.365377996328</v>
      </c>
      <c r="G16" s="135"/>
      <c r="H16" s="161">
        <f>MIN(F16,Main!$B$38)</f>
        <v>49861.365377996328</v>
      </c>
      <c r="I16" s="133">
        <f ca="1">IF($B16&lt;Main!$B$10,,AVERAGE(OFFSET(Salary!$F16,-Main!$B$22,0):OFFSET(Salary!$F16,-1,0)))</f>
        <v>45325.383414313881</v>
      </c>
      <c r="J16" s="310">
        <f>$J15*(1+Main!$B$5)+$F15</f>
        <v>820030.472077379</v>
      </c>
    </row>
    <row r="17" spans="1:10">
      <c r="A17" s="69">
        <f t="shared" si="1"/>
        <v>40</v>
      </c>
      <c r="B17" s="134">
        <v>15</v>
      </c>
      <c r="C17" s="185">
        <f t="shared" si="2"/>
        <v>0.03</v>
      </c>
      <c r="D17" s="186">
        <v>0</v>
      </c>
      <c r="E17" s="185">
        <f t="shared" si="0"/>
        <v>0.03</v>
      </c>
      <c r="F17" s="188">
        <f t="shared" si="3"/>
        <v>51481.859752781209</v>
      </c>
      <c r="G17" s="135"/>
      <c r="H17" s="161">
        <f>MIN(F17,Main!$B$38)</f>
        <v>51481.859752781209</v>
      </c>
      <c r="I17" s="133">
        <f ca="1">IF($B17&lt;Main!$B$10,,AVERAGE(OFFSET(Salary!$F17,-Main!$B$22,0):OFFSET(Salary!$F17,-1,0)))</f>
        <v>46819.653383046243</v>
      </c>
      <c r="J17" s="310">
        <f>$J16*(1+Main!$B$5)+$F16</f>
        <v>927293.97050079191</v>
      </c>
    </row>
    <row r="18" spans="1:10">
      <c r="A18" s="69">
        <f t="shared" si="1"/>
        <v>41</v>
      </c>
      <c r="B18" s="134">
        <v>16</v>
      </c>
      <c r="C18" s="185">
        <f t="shared" si="2"/>
        <v>0.03</v>
      </c>
      <c r="D18" s="186">
        <v>0</v>
      </c>
      <c r="E18" s="185">
        <f t="shared" si="0"/>
        <v>0.03</v>
      </c>
      <c r="F18" s="188">
        <f t="shared" si="3"/>
        <v>53026.315545364647</v>
      </c>
      <c r="G18" s="135"/>
      <c r="H18" s="161">
        <f>MIN(F18,Main!$B$38)</f>
        <v>53026.315545364647</v>
      </c>
      <c r="I18" s="133">
        <f ca="1">IF($B18&lt;Main!$B$10,,AVERAGE(OFFSET(Salary!$F18,-Main!$B$22,0):OFFSET(Salary!$F18,-1,0)))</f>
        <v>48341.292117995246</v>
      </c>
      <c r="J18" s="310">
        <f>$J17*(1+Main!$B$5)+$F17</f>
        <v>1043686.4081886286</v>
      </c>
    </row>
    <row r="19" spans="1:10">
      <c r="A19" s="69">
        <f t="shared" si="1"/>
        <v>42</v>
      </c>
      <c r="B19" s="134">
        <v>17</v>
      </c>
      <c r="C19" s="185">
        <f t="shared" si="2"/>
        <v>0.03</v>
      </c>
      <c r="D19" s="186">
        <v>0</v>
      </c>
      <c r="E19" s="185">
        <f t="shared" si="0"/>
        <v>0.03</v>
      </c>
      <c r="F19" s="188">
        <f t="shared" si="3"/>
        <v>54617.105011725587</v>
      </c>
      <c r="G19" s="135"/>
      <c r="H19" s="161">
        <f>MIN(F19,Main!$B$38)</f>
        <v>54617.105011725587</v>
      </c>
      <c r="I19" s="133">
        <f ca="1">IF($B19&lt;Main!$B$10,,AVERAGE(OFFSET(Salary!$F19,-Main!$B$22,0):OFFSET(Salary!$F19,-1,0)))</f>
        <v>49886.643181953696</v>
      </c>
      <c r="J19" s="310">
        <f>$J18*(1+Main!$B$5)+$F18</f>
        <v>1169770.7723071973</v>
      </c>
    </row>
    <row r="20" spans="1:10">
      <c r="A20" s="69">
        <f t="shared" si="1"/>
        <v>43</v>
      </c>
      <c r="B20" s="134">
        <v>18</v>
      </c>
      <c r="C20" s="185">
        <f t="shared" si="2"/>
        <v>0.03</v>
      </c>
      <c r="D20" s="186">
        <v>0</v>
      </c>
      <c r="E20" s="185">
        <f t="shared" si="0"/>
        <v>0.03</v>
      </c>
      <c r="F20" s="188">
        <f t="shared" si="3"/>
        <v>56255.618162077357</v>
      </c>
      <c r="G20" s="135"/>
      <c r="H20" s="161">
        <f>MIN(F20,Main!$B$38)</f>
        <v>56255.618162077357</v>
      </c>
      <c r="I20" s="133">
        <f ca="1">IF($B20&lt;Main!$B$10,,AVERAGE(OFFSET(Salary!$F20,-Main!$B$22,0):OFFSET(Salary!$F20,-1,0)))</f>
        <v>51455.704997718116</v>
      </c>
      <c r="J20" s="310">
        <f>$J19*(1+Main!$B$5)+$F19</f>
        <v>1306271.8313804269</v>
      </c>
    </row>
    <row r="21" spans="1:10">
      <c r="A21" s="69">
        <f t="shared" si="1"/>
        <v>44</v>
      </c>
      <c r="B21" s="134">
        <v>19</v>
      </c>
      <c r="C21" s="185">
        <f t="shared" si="2"/>
        <v>0.03</v>
      </c>
      <c r="D21" s="186">
        <v>0</v>
      </c>
      <c r="E21" s="185">
        <f t="shared" si="0"/>
        <v>0.03</v>
      </c>
      <c r="F21" s="188">
        <f t="shared" si="3"/>
        <v>57943.286706939682</v>
      </c>
      <c r="G21" s="135"/>
      <c r="H21" s="161">
        <f>MIN(F21,Main!$B$38)</f>
        <v>57943.286706939682</v>
      </c>
      <c r="I21" s="133">
        <f ca="1">IF($B21&lt;Main!$B$10,,AVERAGE(OFFSET(Salary!$F21,-Main!$B$22,0):OFFSET(Salary!$F21,-1,0)))</f>
        <v>53048.452769989031</v>
      </c>
      <c r="J21" s="310">
        <f>$J20*(1+Main!$B$5)+$F20</f>
        <v>1453966.4777391343</v>
      </c>
    </row>
    <row r="22" spans="1:10">
      <c r="A22" s="69">
        <f t="shared" si="1"/>
        <v>45</v>
      </c>
      <c r="B22" s="134">
        <v>20</v>
      </c>
      <c r="C22" s="185">
        <f t="shared" si="2"/>
        <v>0.03</v>
      </c>
      <c r="D22" s="186">
        <v>0</v>
      </c>
      <c r="E22" s="185">
        <f t="shared" si="0"/>
        <v>0.03</v>
      </c>
      <c r="F22" s="188">
        <f t="shared" si="3"/>
        <v>59681.585308147871</v>
      </c>
      <c r="G22" s="135"/>
      <c r="H22" s="161">
        <f>MIN(F22,Main!$B$38)</f>
        <v>59681.585308147871</v>
      </c>
      <c r="I22" s="133">
        <f ca="1">IF($B22&lt;Main!$B$10,,AVERAGE(OFFSET(Salary!$F22,-Main!$B$22,0):OFFSET(Salary!$F22,-1,0)))</f>
        <v>54664.837035777702</v>
      </c>
      <c r="J22" s="310">
        <f>$J21*(1+Main!$B$5)+$F21</f>
        <v>1613687.4178878134</v>
      </c>
    </row>
    <row r="23" spans="1:10">
      <c r="A23" s="69">
        <f t="shared" si="1"/>
        <v>46</v>
      </c>
      <c r="B23" s="134">
        <v>21</v>
      </c>
      <c r="C23" s="185">
        <f t="shared" si="2"/>
        <v>0.03</v>
      </c>
      <c r="D23" s="186">
        <v>0</v>
      </c>
      <c r="E23" s="185">
        <f t="shared" si="0"/>
        <v>0.03</v>
      </c>
      <c r="F23" s="188">
        <f t="shared" si="3"/>
        <v>61472.032867392307</v>
      </c>
      <c r="G23" s="135"/>
      <c r="H23" s="161">
        <f>MIN(F23,Main!$B$38)</f>
        <v>61472.032867392307</v>
      </c>
      <c r="I23" s="133">
        <f ca="1">IF($B23&lt;Main!$B$10,,AVERAGE(OFFSET(Salary!$F23,-Main!$B$22,0):OFFSET(Salary!$F23,-1,0)))</f>
        <v>56304.78214685103</v>
      </c>
      <c r="J23" s="310">
        <f>$J22*(1+Main!$B$5)+$F22</f>
        <v>1786327.1224481084</v>
      </c>
    </row>
    <row r="24" spans="1:10">
      <c r="A24" s="69">
        <f t="shared" si="1"/>
        <v>47</v>
      </c>
      <c r="B24" s="134">
        <v>22</v>
      </c>
      <c r="C24" s="185">
        <f t="shared" si="2"/>
        <v>0.03</v>
      </c>
      <c r="D24" s="186">
        <v>0</v>
      </c>
      <c r="E24" s="185">
        <f t="shared" si="0"/>
        <v>0.03</v>
      </c>
      <c r="F24" s="188">
        <f t="shared" si="3"/>
        <v>63316.193853414079</v>
      </c>
      <c r="G24" s="135"/>
      <c r="H24" s="161">
        <f>MIN(F24,Main!$B$38)</f>
        <v>63316.193853414079</v>
      </c>
      <c r="I24" s="133">
        <f ca="1">IF($B24&lt;Main!$B$10,,AVERAGE(OFFSET(Salary!$F24,-Main!$B$22,0):OFFSET(Salary!$F24,-1,0)))</f>
        <v>57993.925611256564</v>
      </c>
      <c r="J24" s="310">
        <f>$J23*(1+Main!$B$5)+$F23</f>
        <v>1972842.0538868683</v>
      </c>
    </row>
    <row r="25" spans="1:10">
      <c r="A25" s="69">
        <f t="shared" si="1"/>
        <v>48</v>
      </c>
      <c r="B25" s="134">
        <v>23</v>
      </c>
      <c r="C25" s="185">
        <f t="shared" si="2"/>
        <v>0.03</v>
      </c>
      <c r="D25" s="186">
        <v>0</v>
      </c>
      <c r="E25" s="185">
        <f t="shared" si="0"/>
        <v>0.03</v>
      </c>
      <c r="F25" s="188">
        <f t="shared" si="3"/>
        <v>65215.679669016507</v>
      </c>
      <c r="G25" s="135"/>
      <c r="H25" s="161">
        <f>MIN(F25,Main!$B$38)</f>
        <v>65215.679669016507</v>
      </c>
      <c r="I25" s="133">
        <f ca="1">IF($B25&lt;Main!$B$10,,AVERAGE(OFFSET(Salary!$F25,-Main!$B$22,0):OFFSET(Salary!$F25,-1,0)))</f>
        <v>59733.743379594256</v>
      </c>
      <c r="J25" s="310">
        <f>$J24*(1+Main!$B$5)+$F24</f>
        <v>2174257.1915123635</v>
      </c>
    </row>
    <row r="26" spans="1:10">
      <c r="A26" s="69">
        <f t="shared" si="1"/>
        <v>49</v>
      </c>
      <c r="B26" s="134">
        <v>24</v>
      </c>
      <c r="C26" s="185">
        <f t="shared" si="2"/>
        <v>0.03</v>
      </c>
      <c r="D26" s="186">
        <v>0</v>
      </c>
      <c r="E26" s="185">
        <f t="shared" si="0"/>
        <v>0.03</v>
      </c>
      <c r="F26" s="188">
        <f t="shared" si="3"/>
        <v>67172.150059086998</v>
      </c>
      <c r="G26" s="135"/>
      <c r="H26" s="161">
        <f>MIN(F26,Main!$B$38)</f>
        <v>67172.150059086998</v>
      </c>
      <c r="I26" s="133">
        <f ca="1">IF($B26&lt;Main!$B$10,,AVERAGE(OFFSET(Salary!$F26,-Main!$B$22,0):OFFSET(Salary!$F26,-1,0)))</f>
        <v>61525.755680982096</v>
      </c>
      <c r="J26" s="310">
        <f>$J25*(1+Main!$B$5)+$F25</f>
        <v>2391670.8745872458</v>
      </c>
    </row>
    <row r="27" spans="1:10">
      <c r="A27" s="69">
        <f t="shared" si="1"/>
        <v>50</v>
      </c>
      <c r="B27" s="134">
        <v>25</v>
      </c>
      <c r="C27" s="185">
        <f t="shared" si="2"/>
        <v>0.03</v>
      </c>
      <c r="D27" s="186">
        <v>0</v>
      </c>
      <c r="E27" s="185">
        <f t="shared" si="0"/>
        <v>0.03</v>
      </c>
      <c r="F27" s="188">
        <f t="shared" si="3"/>
        <v>69187.31456085961</v>
      </c>
      <c r="G27" s="135"/>
      <c r="H27" s="161">
        <f>MIN(F27,Main!$B$38)</f>
        <v>69187.31456085961</v>
      </c>
      <c r="I27" s="133">
        <f ca="1">IF($B27&lt;Main!$B$10,,AVERAGE(OFFSET(Salary!$F27,-Main!$B$22,0):OFFSET(Salary!$F27,-1,0)))</f>
        <v>63371.528351411551</v>
      </c>
      <c r="J27" s="310">
        <f>$J26*(1+Main!$B$5)+$F26</f>
        <v>2626259.9858674402</v>
      </c>
    </row>
    <row r="28" spans="1:10">
      <c r="A28" s="69">
        <f t="shared" si="1"/>
        <v>51</v>
      </c>
      <c r="B28" s="134">
        <v>26</v>
      </c>
      <c r="C28" s="185">
        <f t="shared" si="2"/>
        <v>0.03</v>
      </c>
      <c r="D28" s="186">
        <v>0</v>
      </c>
      <c r="E28" s="185">
        <f t="shared" si="0"/>
        <v>0.03</v>
      </c>
      <c r="F28" s="188">
        <f t="shared" si="3"/>
        <v>71262.933997685395</v>
      </c>
      <c r="G28" s="135"/>
      <c r="H28" s="161">
        <f>MIN(F28,Main!$B$38)</f>
        <v>71262.933997685395</v>
      </c>
      <c r="I28" s="133">
        <f ca="1">IF($B28&lt;Main!$B$10,,AVERAGE(OFFSET(Salary!$F28,-Main!$B$22,0):OFFSET(Salary!$F28,-1,0)))</f>
        <v>65272.674201953902</v>
      </c>
      <c r="J28" s="310">
        <f>$J27*(1+Main!$B$5)+$F27</f>
        <v>2879285.4994390206</v>
      </c>
    </row>
    <row r="29" spans="1:10">
      <c r="A29" s="69">
        <f t="shared" si="1"/>
        <v>52</v>
      </c>
      <c r="B29" s="134">
        <v>27</v>
      </c>
      <c r="C29" s="185">
        <f t="shared" si="2"/>
        <v>0.03</v>
      </c>
      <c r="D29" s="186">
        <v>0</v>
      </c>
      <c r="E29" s="185">
        <f t="shared" si="0"/>
        <v>0.03</v>
      </c>
      <c r="F29" s="188">
        <f t="shared" si="3"/>
        <v>73400.822017615952</v>
      </c>
      <c r="G29" s="135"/>
      <c r="H29" s="161">
        <f>MIN(F29,Main!$B$38)</f>
        <v>73400.822017615952</v>
      </c>
      <c r="I29" s="133">
        <f ca="1">IF($B29&lt;Main!$B$10,,AVERAGE(OFFSET(Salary!$F29,-Main!$B$22,0):OFFSET(Salary!$F29,-1,0)))</f>
        <v>67230.854428012521</v>
      </c>
      <c r="J29" s="310">
        <f>$J28*(1+Main!$B$5)+$F28</f>
        <v>3152098.4183974378</v>
      </c>
    </row>
    <row r="30" spans="1:10">
      <c r="A30" s="69">
        <f t="shared" si="1"/>
        <v>53</v>
      </c>
      <c r="B30" s="134">
        <v>28</v>
      </c>
      <c r="C30" s="185">
        <f t="shared" si="2"/>
        <v>0.03</v>
      </c>
      <c r="D30" s="186">
        <v>0</v>
      </c>
      <c r="E30" s="185">
        <f t="shared" si="0"/>
        <v>0.03</v>
      </c>
      <c r="F30" s="188">
        <f t="shared" si="3"/>
        <v>75602.846678144429</v>
      </c>
      <c r="G30" s="135"/>
      <c r="H30" s="161">
        <f>MIN(F30,Main!$B$38)</f>
        <v>75602.846678144429</v>
      </c>
      <c r="I30" s="133">
        <f ca="1">IF($B30&lt;Main!$B$10,,AVERAGE(OFFSET(Salary!$F30,-Main!$B$22,0):OFFSET(Salary!$F30,-1,0)))</f>
        <v>69247.780060852892</v>
      </c>
      <c r="J30" s="310">
        <f>$J29*(1+Main!$B$5)+$F29</f>
        <v>3446146.1297028749</v>
      </c>
    </row>
    <row r="31" spans="1:10">
      <c r="A31" s="69">
        <f t="shared" si="1"/>
        <v>54</v>
      </c>
      <c r="B31" s="134">
        <v>29</v>
      </c>
      <c r="C31" s="185">
        <f t="shared" si="2"/>
        <v>0.03</v>
      </c>
      <c r="D31" s="186">
        <v>0</v>
      </c>
      <c r="E31" s="185">
        <f t="shared" si="0"/>
        <v>0.03</v>
      </c>
      <c r="F31" s="188">
        <f t="shared" si="3"/>
        <v>77870.932078488768</v>
      </c>
      <c r="G31" s="135"/>
      <c r="H31" s="161">
        <f>MIN(F31,Main!$B$38)</f>
        <v>77870.932078488768</v>
      </c>
      <c r="I31" s="133">
        <f ca="1">IF($B31&lt;Main!$B$10,,AVERAGE(OFFSET(Salary!$F31,-Main!$B$22,0):OFFSET(Salary!$F31,-1,0)))</f>
        <v>71325.213462678468</v>
      </c>
      <c r="J31" s="310">
        <f>$J30*(1+Main!$B$5)+$F30</f>
        <v>3762979.2054602206</v>
      </c>
    </row>
    <row r="32" spans="1:10">
      <c r="A32" s="69">
        <f t="shared" si="1"/>
        <v>55</v>
      </c>
      <c r="B32" s="134">
        <v>30</v>
      </c>
      <c r="C32" s="185">
        <f t="shared" si="2"/>
        <v>0.03</v>
      </c>
      <c r="D32" s="186">
        <v>0</v>
      </c>
      <c r="E32" s="185">
        <f t="shared" si="0"/>
        <v>0.03</v>
      </c>
      <c r="F32" s="188">
        <f t="shared" si="3"/>
        <v>80207.060040843426</v>
      </c>
      <c r="G32" s="135"/>
      <c r="H32" s="161">
        <f>MIN(F32,Main!$B$38)</f>
        <v>80207.060040843426</v>
      </c>
      <c r="I32" s="133">
        <f ca="1">IF($B32&lt;Main!$B$10,,AVERAGE(OFFSET(Salary!$F32,-Main!$B$22,0):OFFSET(Salary!$F32,-1,0)))</f>
        <v>73464.969866558822</v>
      </c>
      <c r="J32" s="310">
        <f>$J31*(1+Main!$B$5)+$F31</f>
        <v>4104258.6819209247</v>
      </c>
    </row>
    <row r="33" spans="1:10">
      <c r="A33" s="69">
        <f t="shared" si="1"/>
        <v>56</v>
      </c>
      <c r="B33" s="134">
        <v>31</v>
      </c>
      <c r="C33" s="185">
        <f t="shared" si="2"/>
        <v>0.03</v>
      </c>
      <c r="D33" s="186">
        <v>0</v>
      </c>
      <c r="E33" s="185">
        <f t="shared" si="0"/>
        <v>0.03</v>
      </c>
      <c r="F33" s="188">
        <f t="shared" si="3"/>
        <v>82613.271842068731</v>
      </c>
      <c r="G33" s="135"/>
      <c r="H33" s="161">
        <f>MIN(F33,Main!$B$38)</f>
        <v>82613.271842068731</v>
      </c>
      <c r="I33" s="133">
        <f ca="1">IF($B33&lt;Main!$B$10,,AVERAGE(OFFSET(Salary!$F33,-Main!$B$22,0):OFFSET(Salary!$F33,-1,0)))</f>
        <v>75668.918962555588</v>
      </c>
      <c r="J33" s="310">
        <f>$J32*(1+Main!$B$5)+$F32</f>
        <v>4471763.8496962329</v>
      </c>
    </row>
    <row r="34" spans="1:10">
      <c r="A34" s="69">
        <f t="shared" si="1"/>
        <v>57</v>
      </c>
      <c r="B34" s="134">
        <v>32</v>
      </c>
      <c r="C34" s="185">
        <f t="shared" si="2"/>
        <v>0.03</v>
      </c>
      <c r="D34" s="186">
        <v>0</v>
      </c>
      <c r="E34" s="185">
        <f t="shared" si="0"/>
        <v>0.03</v>
      </c>
      <c r="F34" s="188">
        <f t="shared" si="3"/>
        <v>85091.669997330799</v>
      </c>
      <c r="G34" s="135"/>
      <c r="H34" s="161">
        <f>MIN(F34,Main!$B$38)</f>
        <v>85091.669997330799</v>
      </c>
      <c r="I34" s="133">
        <f ca="1">IF($B34&lt;Main!$B$10,,AVERAGE(OFFSET(Salary!$F34,-Main!$B$22,0):OFFSET(Salary!$F34,-1,0)))</f>
        <v>77938.986531432252</v>
      </c>
      <c r="J34" s="310">
        <f>$J33*(1+Main!$B$5)+$F33</f>
        <v>4867400.5910170386</v>
      </c>
    </row>
    <row r="35" spans="1:10">
      <c r="A35" s="69">
        <f t="shared" si="1"/>
        <v>58</v>
      </c>
      <c r="B35" s="134">
        <v>33</v>
      </c>
      <c r="C35" s="185">
        <f t="shared" si="2"/>
        <v>0.03</v>
      </c>
      <c r="D35" s="186">
        <v>0</v>
      </c>
      <c r="E35" s="185">
        <f t="shared" si="0"/>
        <v>0.03</v>
      </c>
      <c r="F35" s="188">
        <f t="shared" si="3"/>
        <v>87644.420097250724</v>
      </c>
      <c r="G35" s="135"/>
      <c r="H35" s="161">
        <f>MIN(F35,Main!$B$38)</f>
        <v>87644.420097250724</v>
      </c>
      <c r="I35" s="133">
        <f ca="1">IF($B35&lt;Main!$B$10,,AVERAGE(OFFSET(Salary!$F35,-Main!$B$22,0):OFFSET(Salary!$F35,-1,0)))</f>
        <v>80277.15612737523</v>
      </c>
      <c r="J35" s="310">
        <f>$J34*(1+Main!$B$5)+$F34</f>
        <v>5293210.3023855621</v>
      </c>
    </row>
    <row r="36" spans="1:10">
      <c r="A36" s="69">
        <f t="shared" si="1"/>
        <v>59</v>
      </c>
      <c r="B36" s="134">
        <v>34</v>
      </c>
      <c r="C36" s="185">
        <f t="shared" si="2"/>
        <v>0.03</v>
      </c>
      <c r="D36" s="186">
        <v>0</v>
      </c>
      <c r="E36" s="185">
        <f t="shared" si="0"/>
        <v>0.03</v>
      </c>
      <c r="F36" s="188">
        <f t="shared" si="3"/>
        <v>90273.752700168247</v>
      </c>
      <c r="G36" s="135"/>
      <c r="H36" s="161">
        <f>MIN(F36,Main!$B$38)</f>
        <v>90273.752700168247</v>
      </c>
      <c r="I36" s="133">
        <f ca="1">IF($B36&lt;Main!$B$10,,AVERAGE(OFFSET(Salary!$F36,-Main!$B$22,0):OFFSET(Salary!$F36,-1,0)))</f>
        <v>82685.470811196486</v>
      </c>
      <c r="J36" s="310">
        <f>$J35*(1+Main!$B$5)+$F35</f>
        <v>5751379.4436498024</v>
      </c>
    </row>
    <row r="37" spans="1:10">
      <c r="A37" s="69">
        <f t="shared" si="1"/>
        <v>60</v>
      </c>
      <c r="B37" s="134">
        <v>35</v>
      </c>
      <c r="C37" s="185">
        <f t="shared" si="2"/>
        <v>0.03</v>
      </c>
      <c r="D37" s="186">
        <v>0</v>
      </c>
      <c r="E37" s="185">
        <f t="shared" si="0"/>
        <v>0.03</v>
      </c>
      <c r="F37" s="188">
        <f t="shared" si="3"/>
        <v>92981.965281173296</v>
      </c>
      <c r="G37" s="135"/>
      <c r="H37" s="161">
        <f>MIN(F37,Main!$B$38)</f>
        <v>92981.965281173296</v>
      </c>
      <c r="I37" s="133">
        <f ca="1">IF($B37&lt;Main!$B$10,,AVERAGE(OFFSET(Salary!$F37,-Main!$B$22,0):OFFSET(Salary!$F37,-1,0)))</f>
        <v>85166.034935532385</v>
      </c>
      <c r="J37" s="310">
        <f>$J36*(1+Main!$B$5)+$F36</f>
        <v>6244249.7574054571</v>
      </c>
    </row>
    <row r="38" spans="1:10">
      <c r="A38" s="69">
        <f t="shared" si="1"/>
        <v>61</v>
      </c>
      <c r="B38" s="134">
        <v>36</v>
      </c>
      <c r="C38" s="185">
        <f t="shared" si="2"/>
        <v>0.03</v>
      </c>
      <c r="D38" s="186">
        <v>0</v>
      </c>
      <c r="E38" s="185">
        <f t="shared" si="0"/>
        <v>0.03</v>
      </c>
      <c r="F38" s="188">
        <f t="shared" si="3"/>
        <v>95771.424239608503</v>
      </c>
      <c r="G38" s="135"/>
      <c r="H38" s="161">
        <f>MIN(F38,Main!$B$38)</f>
        <v>95771.424239608503</v>
      </c>
      <c r="I38" s="133">
        <f ca="1">IF($B38&lt;Main!$B$10,,AVERAGE(OFFSET(Salary!$F38,-Main!$B$22,0):OFFSET(Salary!$F38,-1,0)))</f>
        <v>87721.01598359835</v>
      </c>
      <c r="J38" s="310">
        <f>$J37*(1+Main!$B$5)+$F37</f>
        <v>6774329.2057050131</v>
      </c>
    </row>
    <row r="39" spans="1:10">
      <c r="A39" s="69">
        <f t="shared" si="1"/>
        <v>62</v>
      </c>
      <c r="B39" s="134">
        <v>37</v>
      </c>
      <c r="C39" s="185">
        <f t="shared" si="2"/>
        <v>0.03</v>
      </c>
      <c r="D39" s="186">
        <v>0</v>
      </c>
      <c r="E39" s="185">
        <f t="shared" si="0"/>
        <v>0.03</v>
      </c>
      <c r="F39" s="188">
        <f t="shared" si="3"/>
        <v>98644.56696679676</v>
      </c>
      <c r="G39" s="135"/>
      <c r="H39" s="161">
        <f>MIN(F39,Main!$B$38)</f>
        <v>98644.56696679676</v>
      </c>
      <c r="I39" s="133">
        <f ca="1">IF($B39&lt;Main!$B$10,,AVERAGE(OFFSET(Salary!$F39,-Main!$B$22,0):OFFSET(Salary!$F39,-1,0)))</f>
        <v>90352.646463106314</v>
      </c>
      <c r="J39" s="310">
        <f>$J38*(1+Main!$B$5)+$F38</f>
        <v>7344303.6743439725</v>
      </c>
    </row>
    <row r="40" spans="1:10">
      <c r="A40" s="69">
        <f t="shared" si="1"/>
        <v>63</v>
      </c>
      <c r="B40" s="134">
        <v>38</v>
      </c>
      <c r="C40" s="185">
        <f t="shared" si="2"/>
        <v>0.03</v>
      </c>
      <c r="D40" s="186">
        <v>0</v>
      </c>
      <c r="E40" s="185">
        <f t="shared" si="0"/>
        <v>0.03</v>
      </c>
      <c r="F40" s="188">
        <f t="shared" si="3"/>
        <v>101603.90397580067</v>
      </c>
      <c r="G40" s="135"/>
      <c r="H40" s="161">
        <f>MIN(F40,Main!$B$38)</f>
        <v>101603.90397580067</v>
      </c>
      <c r="I40" s="133">
        <f ca="1">IF($B40&lt;Main!$B$10,,AVERAGE(OFFSET(Salary!$F40,-Main!$B$22,0):OFFSET(Salary!$F40,-1,0)))</f>
        <v>93063.225856999503</v>
      </c>
      <c r="J40" s="310">
        <f>$J39*(1+Main!$B$5)+$F39</f>
        <v>7957049.4985148478</v>
      </c>
    </row>
    <row r="41" spans="1:10">
      <c r="A41" s="69">
        <f t="shared" si="1"/>
        <v>64</v>
      </c>
      <c r="B41" s="134">
        <v>39</v>
      </c>
      <c r="C41" s="185">
        <f t="shared" si="2"/>
        <v>0.03</v>
      </c>
      <c r="D41" s="186">
        <v>0</v>
      </c>
      <c r="E41" s="185">
        <f t="shared" si="0"/>
        <v>0.03</v>
      </c>
      <c r="F41" s="188">
        <f t="shared" si="3"/>
        <v>104652.0210950747</v>
      </c>
      <c r="G41" s="135"/>
      <c r="H41" s="161">
        <f>MIN(F41,Main!$B$38)</f>
        <v>104652.0210950747</v>
      </c>
      <c r="I41" s="133">
        <f ca="1">IF($B41&lt;Main!$B$10,,AVERAGE(OFFSET(Salary!$F41,-Main!$B$22,0):OFFSET(Salary!$F41,-1,0)))</f>
        <v>95855.122632709492</v>
      </c>
      <c r="J41" s="310">
        <f>$J40*(1+Main!$B$5)+$F40</f>
        <v>8615646.8673866894</v>
      </c>
    </row>
    <row r="42" spans="1:10">
      <c r="A42" s="69">
        <f t="shared" si="1"/>
        <v>65</v>
      </c>
      <c r="B42" s="134">
        <v>40</v>
      </c>
      <c r="C42" s="185">
        <f t="shared" si="2"/>
        <v>0.03</v>
      </c>
      <c r="D42" s="186">
        <v>0</v>
      </c>
      <c r="E42" s="185">
        <f t="shared" si="0"/>
        <v>0.03</v>
      </c>
      <c r="F42" s="188">
        <f t="shared" si="3"/>
        <v>107791.58172792694</v>
      </c>
      <c r="G42" s="135"/>
      <c r="H42" s="161">
        <f>MIN(F42,Main!$B$38)</f>
        <v>107791.58172792694</v>
      </c>
      <c r="I42" s="133">
        <f ca="1">IF($B42&lt;Main!$B$10,,AVERAGE(OFFSET(Salary!$F42,-Main!$B$22,0):OFFSET(Salary!$F42,-1,0)))</f>
        <v>98730.776311690788</v>
      </c>
      <c r="J42" s="310">
        <f>$J41*(1+Main!$B$5)+$F41</f>
        <v>9323394.1691988334</v>
      </c>
    </row>
    <row r="43" spans="1:10">
      <c r="A43" s="69">
        <f t="shared" si="1"/>
        <v>66</v>
      </c>
      <c r="B43" s="134">
        <v>41</v>
      </c>
      <c r="C43" s="185">
        <f t="shared" si="2"/>
        <v>0.03</v>
      </c>
      <c r="D43" s="186">
        <v>0</v>
      </c>
      <c r="E43" s="185">
        <f t="shared" si="0"/>
        <v>0.03</v>
      </c>
      <c r="F43" s="188">
        <f t="shared" si="3"/>
        <v>111025.32917976475</v>
      </c>
      <c r="G43" s="135"/>
      <c r="H43" s="161">
        <f>MIN(F43,Main!$B$38)</f>
        <v>111025.32917976475</v>
      </c>
      <c r="I43" s="133">
        <f ca="1">IF($B43&lt;Main!$B$10,,AVERAGE(OFFSET(Salary!$F43,-Main!$B$22,0):OFFSET(Salary!$F43,-1,0)))</f>
        <v>101692.69960104153</v>
      </c>
      <c r="J43" s="310">
        <f>$J42*(1+Main!$B$5)+$F42</f>
        <v>10083823.342770681</v>
      </c>
    </row>
    <row r="44" spans="1:10">
      <c r="A44" s="69">
        <f t="shared" si="1"/>
        <v>67</v>
      </c>
      <c r="B44" s="134">
        <v>42</v>
      </c>
      <c r="C44" s="185">
        <f t="shared" si="2"/>
        <v>0.03</v>
      </c>
      <c r="D44" s="186">
        <v>0</v>
      </c>
      <c r="E44" s="185">
        <f t="shared" si="0"/>
        <v>0.03</v>
      </c>
      <c r="F44" s="188">
        <f t="shared" si="3"/>
        <v>114356.0890551577</v>
      </c>
      <c r="G44" s="135"/>
      <c r="H44" s="161">
        <f>MIN(F44,Main!$B$38)</f>
        <v>114356.0890551577</v>
      </c>
      <c r="I44" s="133">
        <f ca="1">IF($B44&lt;Main!$B$10,,AVERAGE(OFFSET(Salary!$F44,-Main!$B$22,0):OFFSET(Salary!$F44,-1,0)))</f>
        <v>104743.48058907276</v>
      </c>
      <c r="J44" s="310">
        <f>$J43*(1+Main!$B$5)+$F43</f>
        <v>10900716.305944394</v>
      </c>
    </row>
    <row r="45" spans="1:10">
      <c r="A45" s="69">
        <f t="shared" si="1"/>
        <v>68</v>
      </c>
      <c r="B45" s="134">
        <v>43</v>
      </c>
      <c r="C45" s="185">
        <f t="shared" si="2"/>
        <v>0.03</v>
      </c>
      <c r="D45" s="186">
        <v>0</v>
      </c>
      <c r="E45" s="185">
        <f t="shared" si="0"/>
        <v>0.03</v>
      </c>
      <c r="F45" s="188">
        <f t="shared" si="3"/>
        <v>117786.77172681244</v>
      </c>
      <c r="G45" s="135"/>
      <c r="H45" s="161">
        <f>MIN(F45,Main!$B$38)</f>
        <v>117786.77172681244</v>
      </c>
      <c r="I45" s="133">
        <f ca="1">IF($B45&lt;Main!$B$10,,AVERAGE(OFFSET(Salary!$F45,-Main!$B$22,0):OFFSET(Salary!$F45,-1,0)))</f>
        <v>107885.78500674495</v>
      </c>
      <c r="J45" s="310">
        <f>$J44*(1+Main!$B$5)+$F44</f>
        <v>11778122.536415661</v>
      </c>
    </row>
    <row r="46" spans="1:10">
      <c r="A46" s="69">
        <f t="shared" si="1"/>
        <v>69</v>
      </c>
      <c r="B46" s="134">
        <v>44</v>
      </c>
      <c r="C46" s="185">
        <f t="shared" si="2"/>
        <v>0.03</v>
      </c>
      <c r="D46" s="186">
        <v>0</v>
      </c>
      <c r="E46" s="185">
        <f t="shared" si="0"/>
        <v>0.03</v>
      </c>
      <c r="F46" s="188">
        <f t="shared" si="3"/>
        <v>121320.37487861681</v>
      </c>
      <c r="G46" s="135"/>
      <c r="H46" s="161">
        <f>MIN(F46,Main!$B$38)</f>
        <v>121320.37487861681</v>
      </c>
      <c r="I46" s="133">
        <f ca="1">IF($B46&lt;Main!$B$10,,AVERAGE(OFFSET(Salary!$F46,-Main!$B$22,0):OFFSET(Salary!$F46,-1,0)))</f>
        <v>111122.35855694732</v>
      </c>
      <c r="J46" s="310">
        <f>$J45*(1+Main!$B$5)+$F45</f>
        <v>12720377.88569157</v>
      </c>
    </row>
    <row r="47" spans="1:10">
      <c r="A47" s="69">
        <f t="shared" si="1"/>
        <v>70</v>
      </c>
      <c r="B47" s="134">
        <v>45</v>
      </c>
      <c r="C47" s="185">
        <f t="shared" si="2"/>
        <v>0.03</v>
      </c>
      <c r="D47" s="186">
        <v>0</v>
      </c>
      <c r="E47" s="185">
        <f t="shared" si="0"/>
        <v>0.03</v>
      </c>
      <c r="F47" s="188">
        <f t="shared" si="3"/>
        <v>124959.98612497532</v>
      </c>
      <c r="G47" s="135"/>
      <c r="H47" s="161">
        <f>MIN(F47,Main!$B$38)</f>
        <v>124959.98612497532</v>
      </c>
      <c r="I47" s="133">
        <f ca="1">IF($B47&lt;Main!$B$10,,AVERAGE(OFFSET(Salary!$F47,-Main!$B$22,0):OFFSET(Salary!$F47,-1,0)))</f>
        <v>114456.02931365573</v>
      </c>
      <c r="J47" s="310">
        <f>$J46*(1+Main!$B$5)+$F46</f>
        <v>13732124.712568598</v>
      </c>
    </row>
    <row r="48" spans="1:10">
      <c r="A48" s="69">
        <f t="shared" si="1"/>
        <v>71</v>
      </c>
      <c r="B48" s="134">
        <v>46</v>
      </c>
      <c r="C48" s="185">
        <f t="shared" si="2"/>
        <v>0.03</v>
      </c>
      <c r="D48" s="186">
        <v>0</v>
      </c>
      <c r="E48" s="185">
        <f t="shared" si="0"/>
        <v>0.03</v>
      </c>
      <c r="F48" s="188">
        <f t="shared" si="3"/>
        <v>128708.78570872458</v>
      </c>
      <c r="G48" s="135"/>
      <c r="H48" s="161">
        <f>MIN(F48,Main!$B$38)</f>
        <v>128708.78570872458</v>
      </c>
      <c r="I48" s="133">
        <f ca="1">IF($B48&lt;Main!$B$10,,AVERAGE(OFFSET(Salary!$F48,-Main!$B$22,0):OFFSET(Salary!$F48,-1,0)))</f>
        <v>117889.71019306542</v>
      </c>
      <c r="J48" s="310">
        <f>$J47*(1+Main!$B$5)+$F47</f>
        <v>14818333.428573376</v>
      </c>
    </row>
    <row r="49" spans="1:10">
      <c r="A49" s="69">
        <f t="shared" si="1"/>
        <v>72</v>
      </c>
      <c r="B49" s="134">
        <v>47</v>
      </c>
      <c r="C49" s="185">
        <f t="shared" si="2"/>
        <v>0.03</v>
      </c>
      <c r="D49" s="186">
        <v>0</v>
      </c>
      <c r="E49" s="185">
        <f t="shared" si="0"/>
        <v>0.03</v>
      </c>
      <c r="F49" s="188">
        <f t="shared" si="3"/>
        <v>132570.04927998633</v>
      </c>
      <c r="G49" s="135"/>
      <c r="H49" s="161">
        <f>MIN(F49,Main!$B$38)</f>
        <v>132570.04927998633</v>
      </c>
      <c r="I49" s="133">
        <f ca="1">IF($B49&lt;Main!$B$10,,AVERAGE(OFFSET(Salary!$F49,-Main!$B$22,0):OFFSET(Salary!$F49,-1,0)))</f>
        <v>121426.40149885738</v>
      </c>
      <c r="J49" s="310">
        <f>$J48*(1+Main!$B$5)+$F48</f>
        <v>15984325.554282239</v>
      </c>
    </row>
    <row r="50" spans="1:10">
      <c r="A50" s="69">
        <f t="shared" si="1"/>
        <v>73</v>
      </c>
      <c r="B50" s="134">
        <v>48</v>
      </c>
      <c r="C50" s="185">
        <f t="shared" si="2"/>
        <v>0.03</v>
      </c>
      <c r="D50" s="186">
        <v>0</v>
      </c>
      <c r="E50" s="185">
        <f t="shared" si="0"/>
        <v>0.03</v>
      </c>
      <c r="F50" s="188">
        <f t="shared" si="3"/>
        <v>136547.15075838592</v>
      </c>
      <c r="G50" s="135"/>
      <c r="H50" s="161">
        <f>MIN(F50,Main!$B$38)</f>
        <v>136547.15075838592</v>
      </c>
      <c r="I50" s="133">
        <f ca="1">IF($B50&lt;Main!$B$10,,AVERAGE(OFFSET(Salary!$F50,-Main!$B$22,0):OFFSET(Salary!$F50,-1,0)))</f>
        <v>125069.19354382309</v>
      </c>
      <c r="J50" s="310">
        <f>$J49*(1+Main!$B$5)+$F49</f>
        <v>17235798.392361984</v>
      </c>
    </row>
    <row r="51" spans="1:10">
      <c r="A51" s="69">
        <f t="shared" si="1"/>
        <v>74</v>
      </c>
      <c r="B51" s="134">
        <v>49</v>
      </c>
      <c r="C51" s="185">
        <f t="shared" si="2"/>
        <v>0.03</v>
      </c>
      <c r="D51" s="186">
        <v>0</v>
      </c>
      <c r="E51" s="185">
        <f t="shared" si="0"/>
        <v>0.03</v>
      </c>
      <c r="F51" s="188">
        <f t="shared" si="3"/>
        <v>140643.5652811375</v>
      </c>
      <c r="G51" s="135"/>
      <c r="H51" s="161">
        <f>MIN(F51,Main!$B$38)</f>
        <v>140643.5652811375</v>
      </c>
      <c r="I51" s="133">
        <f ca="1">IF($B51&lt;Main!$B$10,,AVERAGE(OFFSET(Salary!$F51,-Main!$B$22,0):OFFSET(Salary!$F51,-1,0)))</f>
        <v>128821.26935013779</v>
      </c>
      <c r="J51" s="310">
        <f>$J50*(1+Main!$B$5)+$F50</f>
        <v>18578851.430585708</v>
      </c>
    </row>
    <row r="52" spans="1:10">
      <c r="A52" s="69">
        <f t="shared" si="1"/>
        <v>75</v>
      </c>
      <c r="B52" s="134">
        <v>50</v>
      </c>
      <c r="C52" s="185">
        <f t="shared" si="2"/>
        <v>0.03</v>
      </c>
      <c r="D52" s="186">
        <v>0</v>
      </c>
      <c r="E52" s="185">
        <f t="shared" si="0"/>
        <v>0.03</v>
      </c>
      <c r="F52" s="188">
        <f t="shared" si="3"/>
        <v>144862.87223957165</v>
      </c>
      <c r="G52" s="135"/>
      <c r="H52" s="161">
        <f>MIN(F52,Main!$B$38)</f>
        <v>144862.87223957165</v>
      </c>
      <c r="I52" s="133">
        <f ca="1">IF($B52&lt;Main!$B$10,,AVERAGE(OFFSET(Salary!$F52,-Main!$B$22,0):OFFSET(Salary!$F52,-1,0)))</f>
        <v>132685.90743064191</v>
      </c>
      <c r="J52" s="310">
        <f>$J51*(1+Main!$B$5)+$F51</f>
        <v>20020014.596007846</v>
      </c>
    </row>
    <row r="53" spans="1:10">
      <c r="A53" s="69">
        <f t="shared" si="1"/>
        <v>76</v>
      </c>
      <c r="B53" s="134">
        <v>51</v>
      </c>
      <c r="C53" s="185">
        <f t="shared" si="2"/>
        <v>0.03</v>
      </c>
      <c r="D53" s="186">
        <v>0</v>
      </c>
      <c r="E53" s="185">
        <f t="shared" si="0"/>
        <v>0.03</v>
      </c>
      <c r="F53" s="188">
        <f t="shared" si="3"/>
        <v>149208.7584067588</v>
      </c>
      <c r="G53" s="135"/>
      <c r="H53" s="161">
        <f>MIN(F53,Main!$B$38)</f>
        <v>149208.7584067588</v>
      </c>
      <c r="I53" s="133">
        <f ca="1">IF($B53&lt;Main!$B$10,,AVERAGE(OFFSET(Salary!$F53,-Main!$B$22,0):OFFSET(Salary!$F53,-1,0)))</f>
        <v>136666.4846535612</v>
      </c>
      <c r="J53" s="310">
        <f>$J52*(1+Main!$B$5)+$F52</f>
        <v>21566278.489967968</v>
      </c>
    </row>
    <row r="54" spans="1:10">
      <c r="A54" s="69">
        <f t="shared" si="1"/>
        <v>77</v>
      </c>
      <c r="B54" s="134">
        <v>52</v>
      </c>
      <c r="C54" s="185">
        <f t="shared" si="2"/>
        <v>0.03</v>
      </c>
      <c r="D54" s="186">
        <v>0</v>
      </c>
      <c r="E54" s="185">
        <f t="shared" si="0"/>
        <v>0.03</v>
      </c>
      <c r="F54" s="188">
        <f t="shared" si="3"/>
        <v>153685.02115896158</v>
      </c>
      <c r="G54" s="135"/>
      <c r="H54" s="161">
        <f>MIN(F54,Main!$B$38)</f>
        <v>153685.02115896158</v>
      </c>
      <c r="I54" s="133">
        <f ca="1">IF($B54&lt;Main!$B$10,,AVERAGE(OFFSET(Salary!$F54,-Main!$B$22,0):OFFSET(Salary!$F54,-1,0)))</f>
        <v>140766.47919316805</v>
      </c>
      <c r="J54" s="310">
        <f>$J53*(1+Main!$B$5)+$F53</f>
        <v>23225126.742672484</v>
      </c>
    </row>
    <row r="55" spans="1:10">
      <c r="A55" s="69">
        <f t="shared" si="1"/>
        <v>78</v>
      </c>
      <c r="B55" s="134">
        <v>53</v>
      </c>
      <c r="C55" s="185">
        <f t="shared" si="2"/>
        <v>0.03</v>
      </c>
      <c r="D55" s="186">
        <v>0</v>
      </c>
      <c r="E55" s="185">
        <f t="shared" si="0"/>
        <v>0.03</v>
      </c>
      <c r="F55" s="188">
        <f t="shared" si="3"/>
        <v>158295.57179373043</v>
      </c>
      <c r="G55" s="135"/>
      <c r="H55" s="161">
        <f>MIN(F55,Main!$B$38)</f>
        <v>158295.57179373043</v>
      </c>
      <c r="I55" s="133">
        <f ca="1">IF($B55&lt;Main!$B$10,,AVERAGE(OFFSET(Salary!$F55,-Main!$B$22,0):OFFSET(Salary!$F55,-1,0)))</f>
        <v>144989.47356896309</v>
      </c>
      <c r="J55" s="310">
        <f>$J54*(1+Main!$B$5)+$F54</f>
        <v>25004570.635818519</v>
      </c>
    </row>
    <row r="56" spans="1:10">
      <c r="A56" s="69">
        <f t="shared" si="1"/>
        <v>79</v>
      </c>
      <c r="B56" s="134">
        <v>54</v>
      </c>
      <c r="C56" s="185">
        <f t="shared" si="2"/>
        <v>0.03</v>
      </c>
      <c r="D56" s="186">
        <v>0</v>
      </c>
      <c r="E56" s="185">
        <f t="shared" si="0"/>
        <v>0.03</v>
      </c>
      <c r="F56" s="188">
        <f t="shared" si="3"/>
        <v>163044.43894754234</v>
      </c>
      <c r="G56" s="135"/>
      <c r="H56" s="161">
        <f>MIN(F56,Main!$B$38)</f>
        <v>163044.43894754234</v>
      </c>
      <c r="I56" s="133">
        <f ca="1">IF($B56&lt;Main!$B$10,,AVERAGE(OFFSET(Salary!$F56,-Main!$B$22,0):OFFSET(Salary!$F56,-1,0)))</f>
        <v>149339.15777603196</v>
      </c>
      <c r="J56" s="310">
        <f>$J55*(1+Main!$B$5)+$F55</f>
        <v>26913186.152119547</v>
      </c>
    </row>
    <row r="57" spans="1:10">
      <c r="A57" s="69">
        <f t="shared" si="1"/>
        <v>80</v>
      </c>
      <c r="B57" s="134">
        <v>55</v>
      </c>
      <c r="C57" s="185">
        <f t="shared" si="2"/>
        <v>0.03</v>
      </c>
      <c r="D57" s="186">
        <v>0</v>
      </c>
      <c r="E57" s="185">
        <f t="shared" si="0"/>
        <v>0.03</v>
      </c>
      <c r="F57" s="188">
        <f t="shared" si="3"/>
        <v>167935.7721159686</v>
      </c>
      <c r="G57" s="135"/>
      <c r="H57" s="161">
        <f>MIN(F57,Main!$B$38)</f>
        <v>167935.7721159686</v>
      </c>
      <c r="I57" s="133">
        <f ca="1">IF($B57&lt;Main!$B$10,,AVERAGE(OFFSET(Salary!$F57,-Main!$B$22,0):OFFSET(Salary!$F57,-1,0)))</f>
        <v>153819.33250931295</v>
      </c>
      <c r="J57" s="310">
        <f>$J56*(1+Main!$B$5)+$F56</f>
        <v>28960153.62171546</v>
      </c>
    </row>
    <row r="58" spans="1:10">
      <c r="A58" s="69">
        <f t="shared" si="1"/>
        <v>81</v>
      </c>
      <c r="B58" s="134">
        <v>56</v>
      </c>
      <c r="C58" s="185">
        <f t="shared" si="2"/>
        <v>0.03</v>
      </c>
      <c r="D58" s="186">
        <v>0</v>
      </c>
      <c r="E58" s="185">
        <f t="shared" si="0"/>
        <v>0.03</v>
      </c>
      <c r="F58" s="188">
        <f t="shared" si="3"/>
        <v>172973.84527944768</v>
      </c>
      <c r="G58" s="135"/>
      <c r="H58" s="161">
        <f>MIN(F58,Main!$B$38)</f>
        <v>172973.84527944768</v>
      </c>
      <c r="I58" s="133">
        <f ca="1">IF($B58&lt;Main!$B$10,,AVERAGE(OFFSET(Salary!$F58,-Main!$B$22,0):OFFSET(Salary!$F58,-1,0)))</f>
        <v>158433.91248459235</v>
      </c>
      <c r="J58" s="310">
        <f>$J57*(1+Main!$B$5)+$F57</f>
        <v>31155300.147351511</v>
      </c>
    </row>
    <row r="59" spans="1:10">
      <c r="A59" s="69">
        <f t="shared" si="1"/>
        <v>82</v>
      </c>
      <c r="B59" s="134">
        <v>57</v>
      </c>
      <c r="C59" s="185">
        <f t="shared" si="2"/>
        <v>0.03</v>
      </c>
      <c r="D59" s="186">
        <v>0</v>
      </c>
      <c r="E59" s="185">
        <f t="shared" si="0"/>
        <v>0.03</v>
      </c>
      <c r="F59" s="188">
        <f>F58*(1+E58)</f>
        <v>178163.06063783111</v>
      </c>
      <c r="G59" s="135"/>
      <c r="H59" s="161">
        <f>MIN(F59,Main!$B$38)</f>
        <v>178163.06063783111</v>
      </c>
      <c r="I59" s="133">
        <f ca="1">IF($B59&lt;Main!$B$10,,AVERAGE(OFFSET(Salary!$F59,-Main!$B$22,0):OFFSET(Salary!$F59,-1,0)))</f>
        <v>163186.92985913012</v>
      </c>
      <c r="J59" s="310">
        <f>$J58*(1+Main!$B$5)+$F58</f>
        <v>33509145.002945565</v>
      </c>
    </row>
    <row r="60" spans="1:10">
      <c r="A60" s="69">
        <f t="shared" si="1"/>
        <v>83</v>
      </c>
      <c r="B60" s="134">
        <v>58</v>
      </c>
      <c r="C60" s="185">
        <f t="shared" si="2"/>
        <v>0.03</v>
      </c>
      <c r="D60" s="186">
        <v>0</v>
      </c>
      <c r="E60" s="185">
        <f t="shared" si="0"/>
        <v>0.03</v>
      </c>
      <c r="F60" s="188">
        <f t="shared" si="3"/>
        <v>183507.95245696604</v>
      </c>
      <c r="G60" s="135"/>
      <c r="H60" s="161">
        <f>MIN(F60,Main!$B$38)</f>
        <v>183507.95245696604</v>
      </c>
      <c r="I60" s="133">
        <f ca="1">IF($B60&lt;Main!$B$10,,AVERAGE(OFFSET(Salary!$F60,-Main!$B$22,0):OFFSET(Salary!$F60,-1,0)))</f>
        <v>168082.53775490404</v>
      </c>
      <c r="J60" s="310">
        <f>$J59*(1+Main!$B$5)+$F59</f>
        <v>36032948.21378959</v>
      </c>
    </row>
    <row r="61" spans="1:10">
      <c r="A61" s="69">
        <f t="shared" si="1"/>
        <v>84</v>
      </c>
      <c r="B61" s="134">
        <v>59</v>
      </c>
      <c r="C61" s="185">
        <f t="shared" si="2"/>
        <v>0.03</v>
      </c>
      <c r="D61" s="186">
        <v>0</v>
      </c>
      <c r="E61" s="185">
        <f t="shared" si="0"/>
        <v>0.03</v>
      </c>
      <c r="F61" s="188">
        <f t="shared" si="3"/>
        <v>189013.19103067502</v>
      </c>
      <c r="G61" s="135"/>
      <c r="H61" s="161">
        <f>MIN(F61,Main!$B$38)</f>
        <v>189013.19103067502</v>
      </c>
      <c r="I61" s="133">
        <f ca="1">IF($B61&lt;Main!$B$10,,AVERAGE(OFFSET(Salary!$F61,-Main!$B$22,0):OFFSET(Salary!$F61,-1,0)))</f>
        <v>173125.01388755115</v>
      </c>
      <c r="J61" s="310">
        <f>$J60*(1+Main!$B$5)+$F60</f>
        <v>38738762.541211829</v>
      </c>
    </row>
    <row r="62" spans="1:10">
      <c r="A62" s="69">
        <f t="shared" si="1"/>
        <v>85</v>
      </c>
      <c r="B62" s="134">
        <v>60</v>
      </c>
      <c r="C62" s="185">
        <f t="shared" si="2"/>
        <v>0.03</v>
      </c>
      <c r="D62" s="186">
        <v>0</v>
      </c>
      <c r="E62" s="185">
        <f t="shared" si="0"/>
        <v>0.03</v>
      </c>
      <c r="F62" s="188">
        <f t="shared" si="3"/>
        <v>194683.58676159527</v>
      </c>
      <c r="G62" s="135"/>
      <c r="H62" s="161">
        <f>MIN(F62,Main!$B$38)</f>
        <v>194683.58676159527</v>
      </c>
      <c r="I62" s="133">
        <f ca="1">IF($B62&lt;Main!$B$10,,AVERAGE(OFFSET(Salary!$F62,-Main!$B$22,0):OFFSET(Salary!$F62,-1,0)))</f>
        <v>178318.76430417769</v>
      </c>
      <c r="J62" s="310">
        <f>$J61*(1+Main!$B$5)+$F61</f>
        <v>41639489.11012733</v>
      </c>
    </row>
    <row r="63" spans="1:10">
      <c r="A63" s="69">
        <f t="shared" si="1"/>
        <v>86</v>
      </c>
      <c r="B63" s="134">
        <v>61</v>
      </c>
      <c r="C63" s="185">
        <f t="shared" si="2"/>
        <v>0.03</v>
      </c>
      <c r="D63" s="186">
        <v>0</v>
      </c>
      <c r="E63" s="185">
        <f t="shared" si="0"/>
        <v>0.03</v>
      </c>
      <c r="F63" s="188">
        <f t="shared" si="3"/>
        <v>200524.09436444312</v>
      </c>
      <c r="G63" s="135"/>
      <c r="H63" s="161">
        <f>MIN(F63,Main!$B$38)</f>
        <v>200524.09436444312</v>
      </c>
      <c r="I63" s="133">
        <f ca="1">IF($B63&lt;Main!$B$10,,AVERAGE(OFFSET(Salary!$F63,-Main!$B$22,0):OFFSET(Salary!$F63,-1,0)))</f>
        <v>183668.32723330302</v>
      </c>
      <c r="J63" s="310">
        <f>$J62*(1+Main!$B$5)+$F62</f>
        <v>44748936.934597842</v>
      </c>
    </row>
    <row r="64" spans="1:10">
      <c r="A64" s="69">
        <f t="shared" si="1"/>
        <v>87</v>
      </c>
      <c r="B64" s="134">
        <v>62</v>
      </c>
      <c r="C64" s="185">
        <f t="shared" si="2"/>
        <v>0.03</v>
      </c>
      <c r="D64" s="186">
        <v>0</v>
      </c>
      <c r="E64" s="185">
        <f t="shared" si="0"/>
        <v>0.03</v>
      </c>
      <c r="F64" s="188">
        <f t="shared" si="3"/>
        <v>206539.81719537641</v>
      </c>
      <c r="G64" s="135"/>
      <c r="H64" s="161">
        <f>MIN(F64,Main!$B$38)</f>
        <v>206539.81719537641</v>
      </c>
      <c r="I64" s="133">
        <f ca="1">IF($B64&lt;Main!$B$10,,AVERAGE(OFFSET(Salary!$F64,-Main!$B$22,0):OFFSET(Salary!$F64,-1,0)))</f>
        <v>189178.37705030208</v>
      </c>
      <c r="J64" s="310">
        <f>$J63*(1+Main!$B$5)+$F63</f>
        <v>48081886.614384137</v>
      </c>
    </row>
    <row r="65" spans="1:10">
      <c r="A65" s="69">
        <f t="shared" si="1"/>
        <v>88</v>
      </c>
      <c r="B65" s="134">
        <v>63</v>
      </c>
      <c r="C65" s="185">
        <f t="shared" si="2"/>
        <v>0.03</v>
      </c>
      <c r="D65" s="186">
        <v>0</v>
      </c>
      <c r="E65" s="185">
        <f t="shared" si="0"/>
        <v>0.03</v>
      </c>
      <c r="F65" s="188">
        <f t="shared" si="3"/>
        <v>212736.01171123772</v>
      </c>
      <c r="G65" s="135"/>
      <c r="H65" s="161">
        <f>MIN(F65,Main!$B$38)</f>
        <v>212736.01171123772</v>
      </c>
      <c r="I65" s="133">
        <f ca="1">IF($B65&lt;Main!$B$10,,AVERAGE(OFFSET(Salary!$F65,-Main!$B$22,0):OFFSET(Salary!$F65,-1,0)))</f>
        <v>194853.72836181117</v>
      </c>
      <c r="J65" s="310">
        <f>$J64*(1+Main!$B$5)+$F64</f>
        <v>51654158.494586408</v>
      </c>
    </row>
    <row r="66" spans="1:10">
      <c r="A66" s="69">
        <f t="shared" si="1"/>
        <v>89</v>
      </c>
      <c r="B66" s="134">
        <v>64</v>
      </c>
      <c r="C66" s="185">
        <f t="shared" si="2"/>
        <v>0.03</v>
      </c>
      <c r="D66" s="186">
        <v>0</v>
      </c>
      <c r="E66" s="185">
        <f t="shared" si="0"/>
        <v>0.03</v>
      </c>
      <c r="F66" s="188">
        <f t="shared" si="3"/>
        <v>219118.09206257487</v>
      </c>
      <c r="G66" s="135"/>
      <c r="H66" s="161">
        <f>MIN(F66,Main!$B$38)</f>
        <v>219118.09206257487</v>
      </c>
      <c r="I66" s="133">
        <f ca="1">IF($B66&lt;Main!$B$10,,AVERAGE(OFFSET(Salary!$F66,-Main!$B$22,0):OFFSET(Salary!$F66,-1,0)))</f>
        <v>200699.3402126655</v>
      </c>
      <c r="J66" s="310">
        <f>$J65*(1+Main!$B$5)+$F65</f>
        <v>55482685.600918703</v>
      </c>
    </row>
    <row r="67" spans="1:10">
      <c r="A67" s="69">
        <f t="shared" si="1"/>
        <v>90</v>
      </c>
      <c r="B67" s="134">
        <v>65</v>
      </c>
      <c r="C67" s="185">
        <f t="shared" si="2"/>
        <v>0.03</v>
      </c>
      <c r="D67" s="186">
        <v>0</v>
      </c>
      <c r="E67" s="185">
        <f t="shared" ref="E67:E80" si="4">C67+D67</f>
        <v>0.03</v>
      </c>
      <c r="F67" s="188">
        <f t="shared" si="3"/>
        <v>225691.63482445214</v>
      </c>
      <c r="G67" s="135"/>
      <c r="H67" s="161">
        <f>MIN(F67,Main!$B$38)</f>
        <v>225691.63482445214</v>
      </c>
      <c r="I67" s="133">
        <f ca="1">IF($B67&lt;Main!$B$10,,AVERAGE(OFFSET(Salary!$F67,-Main!$B$22,0):OFFSET(Salary!$F67,-1,0)))</f>
        <v>206720.32041904549</v>
      </c>
      <c r="J67" s="310">
        <f>$J66*(1+Main!$B$5)+$F66</f>
        <v>59585591.685045592</v>
      </c>
    </row>
    <row r="68" spans="1:10">
      <c r="A68" s="69">
        <f t="shared" ref="A68:A80" si="5">A67+1</f>
        <v>91</v>
      </c>
      <c r="B68" s="134">
        <v>66</v>
      </c>
      <c r="C68" s="185">
        <f t="shared" ref="C68:C80" si="6">C67</f>
        <v>0.03</v>
      </c>
      <c r="D68" s="186">
        <v>0</v>
      </c>
      <c r="E68" s="185">
        <f t="shared" si="4"/>
        <v>0.03</v>
      </c>
      <c r="F68" s="188">
        <f t="shared" ref="F68:F80" si="7">F67*(1+E67)</f>
        <v>232462.38386918569</v>
      </c>
      <c r="G68" s="135"/>
      <c r="H68" s="161">
        <f>MIN(F68,Main!$B$38)</f>
        <v>232462.38386918569</v>
      </c>
      <c r="I68" s="133">
        <f ca="1">IF($B68&lt;Main!$B$10,,AVERAGE(OFFSET(Salary!$F68,-Main!$B$22,0):OFFSET(Salary!$F68,-1,0)))</f>
        <v>212921.93003161685</v>
      </c>
      <c r="J68" s="310">
        <f>$J67*(1+Main!$B$5)+$F67</f>
        <v>63982274.73782324</v>
      </c>
    </row>
    <row r="69" spans="1:10">
      <c r="A69" s="69">
        <f t="shared" si="5"/>
        <v>92</v>
      </c>
      <c r="B69" s="134">
        <v>67</v>
      </c>
      <c r="C69" s="185">
        <f t="shared" si="6"/>
        <v>0.03</v>
      </c>
      <c r="D69" s="186">
        <v>0</v>
      </c>
      <c r="E69" s="185">
        <f t="shared" si="4"/>
        <v>0.03</v>
      </c>
      <c r="F69" s="188">
        <f t="shared" si="7"/>
        <v>239436.25538526126</v>
      </c>
      <c r="G69" s="135"/>
      <c r="H69" s="161">
        <f>MIN(F69,Main!$B$38)</f>
        <v>239436.25538526126</v>
      </c>
      <c r="I69" s="133">
        <f ca="1">IF($B69&lt;Main!$B$10,,AVERAGE(OFFSET(Salary!$F69,-Main!$B$22,0):OFFSET(Salary!$F69,-1,0)))</f>
        <v>219309.58793256534</v>
      </c>
      <c r="J69" s="310">
        <f>$J68*(1+Main!$B$5)+$F68</f>
        <v>68693496.35334006</v>
      </c>
    </row>
    <row r="70" spans="1:10">
      <c r="A70" s="69">
        <f t="shared" si="5"/>
        <v>93</v>
      </c>
      <c r="B70" s="134">
        <v>68</v>
      </c>
      <c r="C70" s="185">
        <f t="shared" si="6"/>
        <v>0.03</v>
      </c>
      <c r="D70" s="186">
        <v>0</v>
      </c>
      <c r="E70" s="185">
        <f t="shared" si="4"/>
        <v>0.03</v>
      </c>
      <c r="F70" s="188">
        <f t="shared" si="7"/>
        <v>246619.34304681909</v>
      </c>
      <c r="G70" s="135"/>
      <c r="H70" s="161">
        <f>MIN(F70,Main!$B$38)</f>
        <v>246619.34304681909</v>
      </c>
      <c r="I70" s="133">
        <f ca="1">IF($B70&lt;Main!$B$10,,AVERAGE(OFFSET(Salary!$F70,-Main!$B$22,0):OFFSET(Salary!$F70,-1,0)))</f>
        <v>225888.87557054235</v>
      </c>
      <c r="J70" s="310">
        <f>$J69*(1+Main!$B$5)+$F69</f>
        <v>73741477.353459135</v>
      </c>
    </row>
    <row r="71" spans="1:10">
      <c r="A71" s="69">
        <f t="shared" si="5"/>
        <v>94</v>
      </c>
      <c r="B71" s="134">
        <v>69</v>
      </c>
      <c r="C71" s="185">
        <f t="shared" si="6"/>
        <v>0.03</v>
      </c>
      <c r="D71" s="186">
        <v>0</v>
      </c>
      <c r="E71" s="185">
        <f t="shared" si="4"/>
        <v>0.03</v>
      </c>
      <c r="F71" s="188">
        <f t="shared" si="7"/>
        <v>254017.92333822369</v>
      </c>
      <c r="G71" s="135"/>
      <c r="H71" s="161">
        <f>MIN(F71,Main!$B$38)</f>
        <v>254017.92333822369</v>
      </c>
      <c r="I71" s="133">
        <f ca="1">IF($B71&lt;Main!$B$10,,AVERAGE(OFFSET(Salary!$F71,-Main!$B$22,0):OFFSET(Salary!$F71,-1,0)))</f>
        <v>232665.54183765865</v>
      </c>
      <c r="J71" s="310">
        <f>$J70*(1+Main!$B$5)+$F70</f>
        <v>79150000.111248091</v>
      </c>
    </row>
    <row r="72" spans="1:10">
      <c r="A72" s="69">
        <f t="shared" si="5"/>
        <v>95</v>
      </c>
      <c r="B72" s="134">
        <v>70</v>
      </c>
      <c r="C72" s="185">
        <f t="shared" si="6"/>
        <v>0.03</v>
      </c>
      <c r="D72" s="186">
        <v>0</v>
      </c>
      <c r="E72" s="185">
        <f t="shared" si="4"/>
        <v>0.03</v>
      </c>
      <c r="F72" s="188">
        <f t="shared" si="7"/>
        <v>261638.46103837041</v>
      </c>
      <c r="G72" s="135"/>
      <c r="H72" s="161">
        <f>MIN(F72,Main!$B$38)</f>
        <v>261638.46103837041</v>
      </c>
      <c r="I72" s="133">
        <f ca="1">IF($B72&lt;Main!$B$10,,AVERAGE(OFFSET(Salary!$F72,-Main!$B$22,0):OFFSET(Salary!$F72,-1,0)))</f>
        <v>239645.50809278837</v>
      </c>
      <c r="J72" s="310">
        <f>$J71*(1+Main!$B$5)+$F71</f>
        <v>84944518.042373687</v>
      </c>
    </row>
    <row r="73" spans="1:10">
      <c r="A73" s="69">
        <f t="shared" si="5"/>
        <v>96</v>
      </c>
      <c r="B73" s="134">
        <v>71</v>
      </c>
      <c r="C73" s="185">
        <f t="shared" si="6"/>
        <v>0.03</v>
      </c>
      <c r="D73" s="186">
        <v>0</v>
      </c>
      <c r="E73" s="185">
        <f t="shared" si="4"/>
        <v>0.03</v>
      </c>
      <c r="F73" s="188">
        <f t="shared" si="7"/>
        <v>269487.61486952152</v>
      </c>
      <c r="G73" s="135"/>
      <c r="H73" s="161">
        <f>MIN(F73,Main!$B$38)</f>
        <v>269487.61486952152</v>
      </c>
      <c r="I73" s="133">
        <f ca="1">IF($B73&lt;Main!$B$10,,AVERAGE(OFFSET(Salary!$F73,-Main!$B$22,0):OFFSET(Salary!$F73,-1,0)))</f>
        <v>246834.87333557205</v>
      </c>
      <c r="J73" s="310">
        <f>$J72*(1+Main!$B$5)+$F72</f>
        <v>91152272.766378209</v>
      </c>
    </row>
    <row r="74" spans="1:10">
      <c r="A74" s="69">
        <f t="shared" si="5"/>
        <v>97</v>
      </c>
      <c r="B74" s="134">
        <v>72</v>
      </c>
      <c r="C74" s="185">
        <f t="shared" si="6"/>
        <v>0.03</v>
      </c>
      <c r="D74" s="186">
        <v>0</v>
      </c>
      <c r="E74" s="185">
        <f t="shared" si="4"/>
        <v>0.03</v>
      </c>
      <c r="F74" s="188">
        <f t="shared" si="7"/>
        <v>277572.24331560719</v>
      </c>
      <c r="G74" s="135"/>
      <c r="H74" s="161">
        <f>MIN(F74,Main!$B$38)</f>
        <v>277572.24331560719</v>
      </c>
      <c r="I74" s="133">
        <f ca="1">IF($B74&lt;Main!$B$10,,AVERAGE(OFFSET(Salary!$F74,-Main!$B$22,0):OFFSET(Salary!$F74,-1,0)))</f>
        <v>254239.91953563917</v>
      </c>
      <c r="J74" s="310">
        <f>$J73*(1+Main!$B$5)+$F73</f>
        <v>97802419.474894211</v>
      </c>
    </row>
    <row r="75" spans="1:10">
      <c r="A75" s="69">
        <f t="shared" si="5"/>
        <v>98</v>
      </c>
      <c r="B75" s="134">
        <v>73</v>
      </c>
      <c r="C75" s="185">
        <f t="shared" si="6"/>
        <v>0.03</v>
      </c>
      <c r="D75" s="186">
        <v>0</v>
      </c>
      <c r="E75" s="185">
        <f t="shared" si="4"/>
        <v>0.03</v>
      </c>
      <c r="F75" s="188">
        <f t="shared" si="7"/>
        <v>285899.41061507544</v>
      </c>
      <c r="G75" s="135"/>
      <c r="H75" s="161">
        <f>MIN(F75,Main!$B$38)</f>
        <v>280000</v>
      </c>
      <c r="I75" s="133">
        <f ca="1">IF($B75&lt;Main!$B$10,,AVERAGE(OFFSET(Salary!$F75,-Main!$B$22,0):OFFSET(Salary!$F75,-1,0)))</f>
        <v>261867.1171217084</v>
      </c>
      <c r="J75" s="310">
        <f>$J74*(1+Main!$B$5)+$F74</f>
        <v>104926161.08145241</v>
      </c>
    </row>
    <row r="76" spans="1:10">
      <c r="A76" s="69">
        <f t="shared" si="5"/>
        <v>99</v>
      </c>
      <c r="B76" s="134">
        <v>74</v>
      </c>
      <c r="C76" s="185">
        <f t="shared" si="6"/>
        <v>0.03</v>
      </c>
      <c r="D76" s="186">
        <v>0</v>
      </c>
      <c r="E76" s="185">
        <f t="shared" si="4"/>
        <v>0.03</v>
      </c>
      <c r="F76" s="188">
        <f t="shared" si="7"/>
        <v>294476.39293352771</v>
      </c>
      <c r="G76" s="135"/>
      <c r="H76" s="161">
        <f>MIN(F76,Main!$B$38)</f>
        <v>280000</v>
      </c>
      <c r="I76" s="133">
        <f ca="1">IF($B76&lt;Main!$B$10,,AVERAGE(OFFSET(Salary!$F76,-Main!$B$22,0):OFFSET(Salary!$F76,-1,0)))</f>
        <v>269723.13063535962</v>
      </c>
      <c r="J76" s="310">
        <f>$J75*(1+Main!$B$5)+$F75</f>
        <v>112556891.76776916</v>
      </c>
    </row>
    <row r="77" spans="1:10">
      <c r="A77" s="69">
        <f t="shared" si="5"/>
        <v>100</v>
      </c>
      <c r="B77" s="134">
        <v>75</v>
      </c>
      <c r="C77" s="185">
        <f t="shared" si="6"/>
        <v>0.03</v>
      </c>
      <c r="D77" s="186">
        <v>0</v>
      </c>
      <c r="E77" s="185">
        <f t="shared" si="4"/>
        <v>0.03</v>
      </c>
      <c r="F77" s="188">
        <f t="shared" si="7"/>
        <v>303310.68472153356</v>
      </c>
      <c r="G77" s="135"/>
      <c r="H77" s="161">
        <f>MIN(F77,Main!$B$38)</f>
        <v>280000</v>
      </c>
      <c r="I77" s="133">
        <f ca="1">IF($B77&lt;Main!$B$10,,AVERAGE(OFFSET(Salary!$F77,-Main!$B$22,0):OFFSET(Salary!$F77,-1,0)))</f>
        <v>277814.82455442043</v>
      </c>
      <c r="J77" s="310">
        <f>$J76*(1+Main!$B$5)+$F76</f>
        <v>120730350.58444653</v>
      </c>
    </row>
    <row r="78" spans="1:10">
      <c r="A78" s="69">
        <f t="shared" si="5"/>
        <v>101</v>
      </c>
      <c r="B78" s="134">
        <v>76</v>
      </c>
      <c r="C78" s="185">
        <f t="shared" si="6"/>
        <v>0.03</v>
      </c>
      <c r="D78" s="186">
        <v>0</v>
      </c>
      <c r="E78" s="185">
        <f t="shared" si="4"/>
        <v>0.03</v>
      </c>
      <c r="F78" s="188">
        <f t="shared" si="7"/>
        <v>312410.0052631796</v>
      </c>
      <c r="G78" s="135"/>
      <c r="H78" s="161">
        <f>MIN(F78,Main!$B$38)</f>
        <v>280000</v>
      </c>
      <c r="I78" s="133">
        <f ca="1">IF($B78&lt;Main!$B$10,,AVERAGE(OFFSET(Salary!$F78,-Main!$B$22,0):OFFSET(Salary!$F78,-1,0)))</f>
        <v>286149.26929105306</v>
      </c>
      <c r="J78" s="310">
        <f>$J77*(1+Main!$B$5)+$F77</f>
        <v>129484785.81007934</v>
      </c>
    </row>
    <row r="79" spans="1:10">
      <c r="A79" s="69">
        <f t="shared" si="5"/>
        <v>102</v>
      </c>
      <c r="B79" s="134">
        <v>77</v>
      </c>
      <c r="C79" s="185">
        <f t="shared" si="6"/>
        <v>0.03</v>
      </c>
      <c r="D79" s="186">
        <v>0</v>
      </c>
      <c r="E79" s="185">
        <f t="shared" si="4"/>
        <v>0.03</v>
      </c>
      <c r="F79" s="188">
        <f t="shared" si="7"/>
        <v>321782.30542107497</v>
      </c>
      <c r="G79" s="135"/>
      <c r="H79" s="161">
        <f>MIN(F79,Main!$B$38)</f>
        <v>280000</v>
      </c>
      <c r="I79" s="133">
        <f ca="1">IF($B79&lt;Main!$B$10,,AVERAGE(OFFSET(Salary!$F79,-Main!$B$22,0):OFFSET(Salary!$F79,-1,0)))</f>
        <v>294733.74736978469</v>
      </c>
      <c r="J79" s="310">
        <f>$J78*(1+Main!$B$5)+$F78</f>
        <v>138861130.82204807</v>
      </c>
    </row>
    <row r="80" spans="1:10">
      <c r="A80" s="69">
        <f t="shared" si="5"/>
        <v>103</v>
      </c>
      <c r="B80" s="134">
        <v>78</v>
      </c>
      <c r="C80" s="185">
        <f t="shared" si="6"/>
        <v>0.03</v>
      </c>
      <c r="D80" s="186">
        <v>0</v>
      </c>
      <c r="E80" s="185">
        <f t="shared" si="4"/>
        <v>0.03</v>
      </c>
      <c r="F80" s="188">
        <f t="shared" si="7"/>
        <v>331435.77458370721</v>
      </c>
      <c r="G80" s="135"/>
      <c r="H80" s="161">
        <f>MIN(F80,Main!$B$38)</f>
        <v>280000</v>
      </c>
      <c r="I80" s="133">
        <f ca="1">IF($B80&lt;Main!$B$10,,AVERAGE(OFFSET(Salary!$F80,-Main!$B$22,0):OFFSET(Salary!$F80,-1,0)))</f>
        <v>303575.75979087828</v>
      </c>
      <c r="J80" s="310">
        <f>$J79*(1+Main!$B$5)+$F79</f>
        <v>148903192.28501251</v>
      </c>
    </row>
    <row r="81" spans="2:8">
      <c r="G81" s="5"/>
      <c r="H81" s="5"/>
    </row>
    <row r="84" spans="2:8">
      <c r="B84" s="137"/>
    </row>
    <row r="88" spans="2:8">
      <c r="B88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E109"/>
  <sheetViews>
    <sheetView workbookViewId="0">
      <pane xSplit="1" topLeftCell="B1" activePane="topRight" state="frozen"/>
      <selection pane="topRight" activeCell="F23" sqref="F23"/>
    </sheetView>
  </sheetViews>
  <sheetFormatPr baseColWidth="10" defaultColWidth="10.6640625" defaultRowHeight="16"/>
  <cols>
    <col min="1" max="1" width="6.5" style="70" customWidth="1"/>
    <col min="2" max="2" width="14.1640625" style="145" customWidth="1"/>
    <col min="3" max="4" width="14.1640625" style="69" customWidth="1"/>
    <col min="5" max="5" width="14.1640625" style="143" customWidth="1"/>
    <col min="6" max="6" width="10.6640625" style="15"/>
    <col min="7" max="82" width="14.1640625" style="69" customWidth="1"/>
    <col min="83" max="83" width="14.1640625" style="73" customWidth="1"/>
    <col min="84" max="85" width="14.1640625" style="69" customWidth="1"/>
    <col min="86" max="16384" width="10.6640625" style="69"/>
  </cols>
  <sheetData>
    <row r="1" spans="1:83" s="139" customFormat="1" ht="68">
      <c r="A1" s="19"/>
      <c r="B1" s="20" t="s">
        <v>20</v>
      </c>
      <c r="C1" s="21" t="s">
        <v>21</v>
      </c>
      <c r="D1" s="21" t="s">
        <v>22</v>
      </c>
      <c r="E1" s="22" t="s">
        <v>26</v>
      </c>
      <c r="F1" s="23" t="s">
        <v>27</v>
      </c>
      <c r="G1" s="494" t="s">
        <v>28</v>
      </c>
      <c r="H1" s="495"/>
      <c r="I1" s="495"/>
      <c r="J1" s="496"/>
      <c r="K1" s="494" t="s">
        <v>28</v>
      </c>
      <c r="L1" s="495"/>
      <c r="M1" s="495"/>
      <c r="N1" s="496"/>
      <c r="O1" s="494" t="s">
        <v>28</v>
      </c>
      <c r="P1" s="495"/>
      <c r="Q1" s="495"/>
      <c r="R1" s="496"/>
      <c r="S1" s="494" t="s">
        <v>28</v>
      </c>
      <c r="T1" s="495"/>
      <c r="U1" s="495"/>
      <c r="V1" s="496"/>
      <c r="W1" s="494" t="s">
        <v>28</v>
      </c>
      <c r="X1" s="495"/>
      <c r="Y1" s="495"/>
      <c r="Z1" s="496"/>
      <c r="AA1" s="494" t="s">
        <v>28</v>
      </c>
      <c r="AB1" s="495"/>
      <c r="AC1" s="495"/>
      <c r="AD1" s="496"/>
      <c r="AE1" s="494" t="s">
        <v>28</v>
      </c>
      <c r="AF1" s="495"/>
      <c r="AG1" s="495"/>
      <c r="AH1" s="496"/>
      <c r="AI1" s="494" t="s">
        <v>28</v>
      </c>
      <c r="AJ1" s="495"/>
      <c r="AK1" s="495"/>
      <c r="AL1" s="496"/>
      <c r="AM1" s="494" t="s">
        <v>28</v>
      </c>
      <c r="AN1" s="495"/>
      <c r="AO1" s="495"/>
      <c r="AP1" s="496"/>
      <c r="AQ1" s="494" t="s">
        <v>28</v>
      </c>
      <c r="AR1" s="495"/>
      <c r="AS1" s="495"/>
      <c r="AT1" s="496"/>
      <c r="AU1" s="494" t="s">
        <v>28</v>
      </c>
      <c r="AV1" s="495"/>
      <c r="AW1" s="495"/>
      <c r="AX1" s="496"/>
      <c r="AY1" s="494" t="s">
        <v>28</v>
      </c>
      <c r="AZ1" s="495"/>
      <c r="BA1" s="495"/>
      <c r="BB1" s="496"/>
      <c r="BC1" s="494" t="s">
        <v>28</v>
      </c>
      <c r="BD1" s="495"/>
      <c r="BE1" s="495"/>
      <c r="BF1" s="496"/>
      <c r="BG1" s="494" t="s">
        <v>28</v>
      </c>
      <c r="BH1" s="495"/>
      <c r="BI1" s="495"/>
      <c r="BJ1" s="496"/>
      <c r="BK1" s="494" t="s">
        <v>28</v>
      </c>
      <c r="BL1" s="495"/>
      <c r="BM1" s="495"/>
      <c r="BN1" s="496"/>
      <c r="BO1" s="494" t="s">
        <v>28</v>
      </c>
      <c r="BP1" s="495"/>
      <c r="BQ1" s="495"/>
      <c r="BR1" s="496"/>
      <c r="BS1" s="494" t="s">
        <v>28</v>
      </c>
      <c r="BT1" s="495"/>
      <c r="BU1" s="495"/>
      <c r="BV1" s="496"/>
      <c r="BW1" s="494" t="s">
        <v>28</v>
      </c>
      <c r="BX1" s="495"/>
      <c r="BY1" s="495"/>
      <c r="BZ1" s="496"/>
      <c r="CA1" s="494" t="s">
        <v>28</v>
      </c>
      <c r="CB1" s="495"/>
      <c r="CC1" s="495"/>
      <c r="CD1" s="496"/>
      <c r="CE1" s="138"/>
    </row>
    <row r="2" spans="1:83" s="142" customFormat="1">
      <c r="A2" s="7" t="s">
        <v>0</v>
      </c>
      <c r="B2" s="8"/>
      <c r="C2" s="9"/>
      <c r="D2" s="9"/>
      <c r="E2" s="10"/>
      <c r="F2" s="14"/>
      <c r="G2" s="140">
        <v>45</v>
      </c>
      <c r="H2" s="140">
        <v>46</v>
      </c>
      <c r="I2" s="140">
        <v>47</v>
      </c>
      <c r="J2" s="140">
        <v>48</v>
      </c>
      <c r="K2" s="140">
        <v>49</v>
      </c>
      <c r="L2" s="140">
        <v>50</v>
      </c>
      <c r="M2" s="140">
        <v>51</v>
      </c>
      <c r="N2" s="140">
        <v>52</v>
      </c>
      <c r="O2" s="140">
        <v>53</v>
      </c>
      <c r="P2" s="140">
        <v>54</v>
      </c>
      <c r="Q2" s="140">
        <v>55</v>
      </c>
      <c r="R2" s="140">
        <v>56</v>
      </c>
      <c r="S2" s="140">
        <v>57</v>
      </c>
      <c r="T2" s="140">
        <v>58</v>
      </c>
      <c r="U2" s="140">
        <v>59</v>
      </c>
      <c r="V2" s="140">
        <v>60</v>
      </c>
      <c r="W2" s="140">
        <v>61</v>
      </c>
      <c r="X2" s="140">
        <v>62</v>
      </c>
      <c r="Y2" s="140">
        <v>63</v>
      </c>
      <c r="Z2" s="140">
        <v>64</v>
      </c>
      <c r="AA2" s="140">
        <v>65</v>
      </c>
      <c r="AB2" s="140">
        <v>66</v>
      </c>
      <c r="AC2" s="140">
        <v>67</v>
      </c>
      <c r="AD2" s="140">
        <v>68</v>
      </c>
      <c r="AE2" s="140">
        <v>69</v>
      </c>
      <c r="AF2" s="140">
        <v>70</v>
      </c>
      <c r="AG2" s="140">
        <v>71</v>
      </c>
      <c r="AH2" s="140">
        <v>72</v>
      </c>
      <c r="AI2" s="140">
        <v>73</v>
      </c>
      <c r="AJ2" s="140">
        <v>74</v>
      </c>
      <c r="AK2" s="140">
        <v>75</v>
      </c>
      <c r="AL2" s="140">
        <v>76</v>
      </c>
      <c r="AM2" s="140">
        <v>77</v>
      </c>
      <c r="AN2" s="140">
        <v>78</v>
      </c>
      <c r="AO2" s="140">
        <v>79</v>
      </c>
      <c r="AP2" s="140">
        <v>80</v>
      </c>
      <c r="AQ2" s="140">
        <v>81</v>
      </c>
      <c r="AR2" s="140">
        <v>82</v>
      </c>
      <c r="AS2" s="140">
        <v>83</v>
      </c>
      <c r="AT2" s="140">
        <v>84</v>
      </c>
      <c r="AU2" s="140">
        <v>85</v>
      </c>
      <c r="AV2" s="140">
        <v>86</v>
      </c>
      <c r="AW2" s="140">
        <v>87</v>
      </c>
      <c r="AX2" s="140">
        <v>88</v>
      </c>
      <c r="AY2" s="140">
        <v>89</v>
      </c>
      <c r="AZ2" s="140">
        <v>90</v>
      </c>
      <c r="BA2" s="140">
        <v>91</v>
      </c>
      <c r="BB2" s="140">
        <v>92</v>
      </c>
      <c r="BC2" s="140">
        <v>93</v>
      </c>
      <c r="BD2" s="140">
        <v>94</v>
      </c>
      <c r="BE2" s="140">
        <v>95</v>
      </c>
      <c r="BF2" s="140">
        <v>96</v>
      </c>
      <c r="BG2" s="140">
        <v>97</v>
      </c>
      <c r="BH2" s="140">
        <v>98</v>
      </c>
      <c r="BI2" s="140">
        <v>99</v>
      </c>
      <c r="BJ2" s="140">
        <v>100</v>
      </c>
      <c r="BK2" s="140">
        <v>101</v>
      </c>
      <c r="BL2" s="140">
        <v>102</v>
      </c>
      <c r="BM2" s="140">
        <v>103</v>
      </c>
      <c r="BN2" s="140">
        <v>104</v>
      </c>
      <c r="BO2" s="140">
        <v>105</v>
      </c>
      <c r="BP2" s="140">
        <v>106</v>
      </c>
      <c r="BQ2" s="140">
        <v>107</v>
      </c>
      <c r="BR2" s="140">
        <v>108</v>
      </c>
      <c r="BS2" s="140">
        <v>109</v>
      </c>
      <c r="BT2" s="140">
        <v>110</v>
      </c>
      <c r="BU2" s="140">
        <v>111</v>
      </c>
      <c r="BV2" s="140">
        <v>112</v>
      </c>
      <c r="BW2" s="140">
        <v>113</v>
      </c>
      <c r="BX2" s="140">
        <v>114</v>
      </c>
      <c r="BY2" s="140">
        <v>115</v>
      </c>
      <c r="BZ2" s="140">
        <v>116</v>
      </c>
      <c r="CA2" s="140">
        <v>117</v>
      </c>
      <c r="CB2" s="140">
        <v>118</v>
      </c>
      <c r="CC2" s="140">
        <v>119</v>
      </c>
      <c r="CD2" s="140">
        <v>120</v>
      </c>
      <c r="CE2" s="141"/>
    </row>
    <row r="3" spans="1:83">
      <c r="A3" s="70">
        <v>25</v>
      </c>
      <c r="B3" s="73">
        <f ca="1">VLOOKUP($A3,Mortality!$A$3:$G$108,7,)</f>
        <v>1.7686719479237362E-4</v>
      </c>
      <c r="C3" s="415">
        <f ca="1">1*(1-$B3)</f>
        <v>0.99982313280520763</v>
      </c>
      <c r="D3" s="69">
        <f t="shared" ref="D3:D62" ca="1" si="0">SUM($C3:$C103)/$C3</f>
        <v>66.310986495190548</v>
      </c>
      <c r="E3" s="143">
        <f ca="1">C3/(1+Main!$B$5)^($A3-$A$3)</f>
        <v>0.99982313280520763</v>
      </c>
      <c r="F3" s="417">
        <v>1</v>
      </c>
      <c r="G3" s="144" t="str">
        <f>IF($A3=G$2,VLOOKUP($A3,$A$3:$E$98,5),IF($A3&lt;G$2,"",VLOOKUP($A3,$A$3:$E$98,5)*IF(Main!$B$5=1,(1+Main!$B$6)^($A3-G$2),1+(Main!$B$6*($A3-G$2)))))</f>
        <v/>
      </c>
      <c r="H3" s="144" t="str">
        <f>IF($A3=H$2,VLOOKUP($A3,$A$3:$E$98,5),IF($A3&lt;H$2,"",VLOOKUP($A3,$A$3:$E$98,5)*IF(Main!$B$5=1,(1+Main!$B$6)^($A3-H$2),1+(Main!$B$6*($A3-H$2)))))</f>
        <v/>
      </c>
      <c r="I3" s="144" t="str">
        <f>IF($A3=I$2,VLOOKUP($A3,$A$3:$E$98,5),IF($A3&lt;I$2,"",VLOOKUP($A3,$A$3:$E$98,5)*IF(Main!$B$5=1,(1+Main!$B$6)^($A3-I$2),1+(Main!$B$6*($A3-I$2)))))</f>
        <v/>
      </c>
      <c r="J3" s="144" t="str">
        <f>IF($A3=J$2,VLOOKUP($A3,$A$3:$E$98,5),IF($A3&lt;J$2,"",VLOOKUP($A3,$A$3:$E$98,5)*IF(Main!$B$5=1,(1+Main!$B$6)^($A3-J$2),1+(Main!$B$6*($A3-J$2)))))</f>
        <v/>
      </c>
      <c r="K3" s="144" t="str">
        <f>IF($A3=K$2,VLOOKUP($A3,$A$3:$E$98,5),IF($A3&lt;K$2,"",VLOOKUP($A3,$A$3:$E$98,5)*IF(Main!$B$5=1,(1+Main!$B$6)^($A3-K$2),1+(Main!$B$6*($A3-K$2)))))</f>
        <v/>
      </c>
      <c r="L3" s="144" t="str">
        <f>IF($A3=L$2,VLOOKUP($A3,$A$3:$E$98,5),IF($A3&lt;L$2,"",VLOOKUP($A3,$A$3:$E$98,5)*IF(Main!$B$5=1,(1+Main!$B$6)^($A3-L$2),1+(Main!$B$6*($A3-L$2)))))</f>
        <v/>
      </c>
      <c r="M3" s="144" t="str">
        <f>IF($A3=M$2,VLOOKUP($A3,$A$3:$E$98,5),IF($A3&lt;M$2,"",VLOOKUP($A3,$A$3:$E$98,5)*IF(Main!$B$5=1,(1+Main!$B$6)^($A3-M$2),1+(Main!$B$6*($A3-M$2)))))</f>
        <v/>
      </c>
      <c r="N3" s="144" t="str">
        <f>IF($A3=N$2,VLOOKUP($A3,$A$3:$E$98,5),IF($A3&lt;N$2,"",VLOOKUP($A3,$A$3:$E$98,5)*IF(Main!$B$5=1,(1+Main!$B$6)^($A3-N$2),1+(Main!$B$6*($A3-N$2)))))</f>
        <v/>
      </c>
      <c r="O3" s="144" t="str">
        <f>IF($A3=O$2,VLOOKUP($A3,$A$3:$E$98,5),IF($A3&lt;O$2,"",VLOOKUP($A3,$A$3:$E$98,5)*IF(Main!$B$5=1,(1+Main!$B$6)^($A3-O$2),1+(Main!$B$6*($A3-O$2)))))</f>
        <v/>
      </c>
      <c r="P3" s="144" t="str">
        <f>IF($A3=P$2,VLOOKUP($A3,$A$3:$E$98,5),IF($A3&lt;P$2,"",VLOOKUP($A3,$A$3:$E$98,5)*IF(Main!$B$5=1,(1+Main!$B$6)^($A3-P$2),1+(Main!$B$6*($A3-P$2)))))</f>
        <v/>
      </c>
      <c r="Q3" s="144" t="str">
        <f>IF($A3=Q$2,VLOOKUP($A3,$A$3:$E$98,5),IF($A3&lt;Q$2,"",VLOOKUP($A3,$A$3:$E$98,5)*IF(Main!$B$5=1,(1+Main!$B$6)^($A3-Q$2),1+(Main!$B$6*($A3-Q$2)))))</f>
        <v/>
      </c>
      <c r="R3" s="144" t="str">
        <f>IF($A3=R$2,VLOOKUP($A3,$A$3:$E$98,5),IF($A3&lt;R$2,"",VLOOKUP($A3,$A$3:$E$98,5)*IF(Main!$B$5=1,(1+Main!$B$6)^($A3-R$2),1+(Main!$B$6*($A3-R$2)))))</f>
        <v/>
      </c>
      <c r="S3" s="144" t="str">
        <f>IF($A3=S$2,VLOOKUP($A3,$A$3:$E$98,5),IF($A3&lt;S$2,"",VLOOKUP($A3,$A$3:$E$98,5)*IF(Main!$B$5=1,(1+Main!$B$6)^($A3-S$2),1+(Main!$B$6*($A3-S$2)))))</f>
        <v/>
      </c>
      <c r="T3" s="144" t="str">
        <f>IF($A3=T$2,VLOOKUP($A3,$A$3:$E$98,5),IF($A3&lt;T$2,"",VLOOKUP($A3,$A$3:$E$98,5)*IF(Main!$B$5=1,(1+Main!$B$6)^($A3-T$2),1+(Main!$B$6*($A3-T$2)))))</f>
        <v/>
      </c>
      <c r="U3" s="144" t="str">
        <f>IF($A3=U$2,VLOOKUP($A3,$A$3:$E$98,5),IF($A3&lt;U$2,"",VLOOKUP($A3,$A$3:$E$98,5)*IF(Main!$B$5=1,(1+Main!$B$6)^($A3-U$2),1+(Main!$B$6*($A3-U$2)))))</f>
        <v/>
      </c>
      <c r="V3" s="144" t="str">
        <f>IF($A3=V$2,VLOOKUP($A3,$A$3:$E$98,5),IF($A3&lt;V$2,"",VLOOKUP($A3,$A$3:$E$98,5)*IF(Main!$B$5=1,(1+Main!$B$6)^($A3-V$2),1+(Main!$B$6*($A3-V$2)))))</f>
        <v/>
      </c>
      <c r="W3" s="144" t="str">
        <f>IF($A3=W$2,VLOOKUP($A3,$A$3:$E$98,5),IF($A3&lt;W$2,"",VLOOKUP($A3,$A$3:$E$98,5)*IF(Main!$B$5=1,(1+Main!$B$6)^($A3-W$2),1+(Main!$B$6*($A3-W$2)))))</f>
        <v/>
      </c>
      <c r="X3" s="144" t="str">
        <f>IF($A3=X$2,VLOOKUP($A3,$A$3:$E$98,5),IF($A3&lt;X$2,"",VLOOKUP($A3,$A$3:$E$98,5)*IF(Main!$B$5=1,(1+Main!$B$6)^($A3-X$2),1+(Main!$B$6*($A3-X$2)))))</f>
        <v/>
      </c>
      <c r="Y3" s="144" t="str">
        <f>IF($A3=Y$2,VLOOKUP($A3,$A$3:$E$98,5),IF($A3&lt;Y$2,"",VLOOKUP($A3,$A$3:$E$98,5)*IF(Main!$B$5=1,(1+Main!$B$6)^($A3-Y$2),1+(Main!$B$6*($A3-Y$2)))))</f>
        <v/>
      </c>
      <c r="Z3" s="144" t="str">
        <f>IF($A3=Z$2,VLOOKUP($A3,$A$3:$E$98,5),IF($A3&lt;Z$2,"",VLOOKUP($A3,$A$3:$E$98,5)*IF(Main!$B$5=1,(1+Main!$B$6)^($A3-Z$2),1+(Main!$B$6*($A3-Z$2)))))</f>
        <v/>
      </c>
      <c r="AA3" s="144" t="str">
        <f>IF($A3=AA$2,VLOOKUP($A3,$A$3:$E$98,5),IF($A3&lt;AA$2,"",VLOOKUP($A3,$A$3:$E$98,5)*IF(Main!$B$5=1,(1+Main!$B$6)^($A3-AA$2),1+(Main!$B$6*($A3-AA$2)))))</f>
        <v/>
      </c>
      <c r="AB3" s="144" t="str">
        <f>IF($A3=AB$2,VLOOKUP($A3,$A$3:$E$98,5),IF($A3&lt;AB$2,"",VLOOKUP($A3,$A$3:$E$98,5)*IF(Main!$B$5=1,(1+Main!$B$6)^($A3-AB$2),1+(Main!$B$6*($A3-AB$2)))))</f>
        <v/>
      </c>
      <c r="AC3" s="144" t="str">
        <f>IF($A3=AC$2,VLOOKUP($A3,$A$3:$E$98,5),IF($A3&lt;AC$2,"",VLOOKUP($A3,$A$3:$E$98,5)*IF(Main!$B$5=1,(1+Main!$B$6)^($A3-AC$2),1+(Main!$B$6*($A3-AC$2)))))</f>
        <v/>
      </c>
      <c r="AD3" s="144" t="str">
        <f>IF($A3=AD$2,VLOOKUP($A3,$A$3:$E$98,5),IF($A3&lt;AD$2,"",VLOOKUP($A3,$A$3:$E$98,5)*IF(Main!$B$5=1,(1+Main!$B$6)^($A3-AD$2),1+(Main!$B$6*($A3-AD$2)))))</f>
        <v/>
      </c>
      <c r="AE3" s="144" t="str">
        <f>IF($A3=AE$2,VLOOKUP($A3,$A$3:$E$98,5),IF($A3&lt;AE$2,"",VLOOKUP($A3,$A$3:$E$98,5)*IF(Main!$B$5=1,(1+Main!$B$6)^($A3-AE$2),1+(Main!$B$6*($A3-AE$2)))))</f>
        <v/>
      </c>
      <c r="AF3" s="144" t="str">
        <f>IF($A3=AF$2,VLOOKUP($A3,$A$3:$E$98,5),IF($A3&lt;AF$2,"",VLOOKUP($A3,$A$3:$E$98,5)*IF(Main!$B$5=1,(1+Main!$B$6)^($A3-AF$2),1+(Main!$B$6*($A3-AF$2)))))</f>
        <v/>
      </c>
      <c r="AG3" s="144" t="str">
        <f>IF($A3=AG$2,VLOOKUP($A3,$A$3:$E$98,5),IF($A3&lt;AG$2,"",VLOOKUP($A3,$A$3:$E$98,5)*IF(Main!$B$5=1,(1+Main!$B$6)^($A3-AG$2),1+(Main!$B$6*($A3-AG$2)))))</f>
        <v/>
      </c>
      <c r="AH3" s="144" t="str">
        <f>IF($A3=AH$2,VLOOKUP($A3,$A$3:$E$98,5),IF($A3&lt;AH$2,"",VLOOKUP($A3,$A$3:$E$98,5)*IF(Main!$B$5=1,(1+Main!$B$6)^($A3-AH$2),1+(Main!$B$6*($A3-AH$2)))))</f>
        <v/>
      </c>
      <c r="AI3" s="144" t="str">
        <f>IF($A3=AI$2,VLOOKUP($A3,$A$3:$E$98,5),IF($A3&lt;AI$2,"",VLOOKUP($A3,$A$3:$E$98,5)*IF(Main!$B$5=1,(1+Main!$B$6)^($A3-AI$2),1+(Main!$B$6*($A3-AI$2)))))</f>
        <v/>
      </c>
      <c r="AJ3" s="144" t="str">
        <f>IF($A3=AJ$2,VLOOKUP($A3,$A$3:$E$98,5),IF($A3&lt;AJ$2,"",VLOOKUP($A3,$A$3:$E$98,5)*IF(Main!$B$5=1,(1+Main!$B$6)^($A3-AJ$2),1+(Main!$B$6*($A3-AJ$2)))))</f>
        <v/>
      </c>
      <c r="AK3" s="144" t="str">
        <f>IF($A3=AK$2,VLOOKUP($A3,$A$3:$E$98,5),IF($A3&lt;AK$2,"",VLOOKUP($A3,$A$3:$E$98,5)*IF(Main!$B$5=1,(1+Main!$B$6)^($A3-AK$2),1+(Main!$B$6*($A3-AK$2)))))</f>
        <v/>
      </c>
      <c r="AL3" s="144" t="str">
        <f>IF($A3=AL$2,VLOOKUP($A3,$A$3:$E$98,5),IF($A3&lt;AL$2,"",VLOOKUP($A3,$A$3:$E$98,5)*IF(Main!$B$5=1,(1+Main!$B$6)^($A3-AL$2),1+(Main!$B$6*($A3-AL$2)))))</f>
        <v/>
      </c>
      <c r="AM3" s="144" t="str">
        <f>IF($A3=AM$2,VLOOKUP($A3,$A$3:$E$98,5),IF($A3&lt;AM$2,"",VLOOKUP($A3,$A$3:$E$98,5)*IF(Main!$B$5=1,(1+Main!$B$6)^($A3-AM$2),1+(Main!$B$6*($A3-AM$2)))))</f>
        <v/>
      </c>
      <c r="AN3" s="144" t="str">
        <f>IF($A3=AN$2,VLOOKUP($A3,$A$3:$E$98,5),IF($A3&lt;AN$2,"",VLOOKUP($A3,$A$3:$E$98,5)*IF(Main!$B$5=1,(1+Main!$B$6)^($A3-AN$2),1+(Main!$B$6*($A3-AN$2)))))</f>
        <v/>
      </c>
      <c r="AO3" s="144" t="str">
        <f>IF($A3=AO$2,VLOOKUP($A3,$A$3:$E$98,5),IF($A3&lt;AO$2,"",VLOOKUP($A3,$A$3:$E$98,5)*IF(Main!$B$5=1,(1+Main!$B$6)^($A3-AO$2),1+(Main!$B$6*($A3-AO$2)))))</f>
        <v/>
      </c>
      <c r="AP3" s="144" t="str">
        <f>IF($A3=AP$2,VLOOKUP($A3,$A$3:$E$98,5),IF($A3&lt;AP$2,"",VLOOKUP($A3,$A$3:$E$98,5)*IF(Main!$B$5=1,(1+Main!$B$6)^($A3-AP$2),1+(Main!$B$6*($A3-AP$2)))))</f>
        <v/>
      </c>
      <c r="AQ3" s="144" t="str">
        <f>IF($A3=AQ$2,VLOOKUP($A3,$A$3:$E$98,5),IF($A3&lt;AQ$2,"",VLOOKUP($A3,$A$3:$E$98,5)*IF(Main!$B$5=1,(1+Main!$B$6)^($A3-AQ$2),1+(Main!$B$6*($A3-AQ$2)))))</f>
        <v/>
      </c>
      <c r="AR3" s="144" t="str">
        <f>IF($A3=AR$2,VLOOKUP($A3,$A$3:$E$98,5),IF($A3&lt;AR$2,"",VLOOKUP($A3,$A$3:$E$98,5)*IF(Main!$B$5=1,(1+Main!$B$6)^($A3-AR$2),1+(Main!$B$6*($A3-AR$2)))))</f>
        <v/>
      </c>
      <c r="AS3" s="144" t="str">
        <f>IF($A3=AS$2,VLOOKUP($A3,$A$3:$E$98,5),IF($A3&lt;AS$2,"",VLOOKUP($A3,$A$3:$E$98,5)*IF(Main!$B$5=1,(1+Main!$B$6)^($A3-AS$2),1+(Main!$B$6*($A3-AS$2)))))</f>
        <v/>
      </c>
      <c r="AT3" s="144" t="str">
        <f>IF($A3=AT$2,VLOOKUP($A3,$A$3:$E$98,5),IF($A3&lt;AT$2,"",VLOOKUP($A3,$A$3:$E$98,5)*IF(Main!$B$5=1,(1+Main!$B$6)^($A3-AT$2),1+(Main!$B$6*($A3-AT$2)))))</f>
        <v/>
      </c>
      <c r="AU3" s="144" t="str">
        <f>IF($A3=AU$2,VLOOKUP($A3,$A$3:$E$98,5),IF($A3&lt;AU$2,"",VLOOKUP($A3,$A$3:$E$98,5)*IF(Main!$B$5=1,(1+Main!$B$6)^($A3-AU$2),1+(Main!$B$6*($A3-AU$2)))))</f>
        <v/>
      </c>
      <c r="AV3" s="144" t="str">
        <f>IF($A3=AV$2,VLOOKUP($A3,$A$3:$E$98,5),IF($A3&lt;AV$2,"",VLOOKUP($A3,$A$3:$E$98,5)*IF(Main!$B$5=1,(1+Main!$B$6)^($A3-AV$2),1+(Main!$B$6*($A3-AV$2)))))</f>
        <v/>
      </c>
      <c r="AW3" s="144" t="str">
        <f>IF($A3=AW$2,VLOOKUP($A3,$A$3:$E$98,5),IF($A3&lt;AW$2,"",VLOOKUP($A3,$A$3:$E$98,5)*IF(Main!$B$5=1,(1+Main!$B$6)^($A3-AW$2),1+(Main!$B$6*($A3-AW$2)))))</f>
        <v/>
      </c>
      <c r="AX3" s="144" t="str">
        <f>IF($A3=AX$2,VLOOKUP($A3,$A$3:$E$98,5),IF($A3&lt;AX$2,"",VLOOKUP($A3,$A$3:$E$98,5)*IF(Main!$B$5=1,(1+Main!$B$6)^($A3-AX$2),1+(Main!$B$6*($A3-AX$2)))))</f>
        <v/>
      </c>
      <c r="AY3" s="144" t="str">
        <f>IF($A3=AY$2,VLOOKUP($A3,$A$3:$E$98,5),IF($A3&lt;AY$2,"",VLOOKUP($A3,$A$3:$E$98,5)*IF(Main!$B$5=1,(1+Main!$B$6)^($A3-AY$2),1+(Main!$B$6*($A3-AY$2)))))</f>
        <v/>
      </c>
      <c r="AZ3" s="144" t="str">
        <f>IF($A3=AZ$2,VLOOKUP($A3,$A$3:$E$98,5),IF($A3&lt;AZ$2,"",VLOOKUP($A3,$A$3:$E$98,5)*IF(Main!$B$5=1,(1+Main!$B$6)^($A3-AZ$2),1+(Main!$B$6*($A3-AZ$2)))))</f>
        <v/>
      </c>
      <c r="BA3" s="144" t="str">
        <f>IF($A3=BA$2,VLOOKUP($A3,$A$3:$E$98,5),IF($A3&lt;BA$2,"",VLOOKUP($A3,$A$3:$E$98,5)*IF(Main!$B$5=1,(1+Main!$B$6)^($A3-BA$2),1+(Main!$B$6*($A3-BA$2)))))</f>
        <v/>
      </c>
      <c r="BB3" s="144" t="str">
        <f>IF($A3=BB$2,VLOOKUP($A3,$A$3:$E$98,5),IF($A3&lt;BB$2,"",VLOOKUP($A3,$A$3:$E$98,5)*IF(Main!$B$5=1,(1+Main!$B$6)^($A3-BB$2),1+(Main!$B$6*($A3-BB$2)))))</f>
        <v/>
      </c>
      <c r="BC3" s="144" t="str">
        <f>IF($A3=BC$2,VLOOKUP($A3,$A$3:$E$98,5),IF($A3&lt;BC$2,"",VLOOKUP($A3,$A$3:$E$98,5)*IF(Main!$B$5=1,(1+Main!$B$6)^($A3-BC$2),1+(Main!$B$6*($A3-BC$2)))))</f>
        <v/>
      </c>
      <c r="BD3" s="144" t="str">
        <f>IF($A3=BD$2,VLOOKUP($A3,$A$3:$E$98,5),IF($A3&lt;BD$2,"",VLOOKUP($A3,$A$3:$E$98,5)*IF(Main!$B$5=1,(1+Main!$B$6)^($A3-BD$2),1+(Main!$B$6*($A3-BD$2)))))</f>
        <v/>
      </c>
      <c r="BE3" s="144" t="str">
        <f>IF($A3=BE$2,VLOOKUP($A3,$A$3:$E$98,5),IF($A3&lt;BE$2,"",VLOOKUP($A3,$A$3:$E$98,5)*IF(Main!$B$5=1,(1+Main!$B$6)^($A3-BE$2),1+(Main!$B$6*($A3-BE$2)))))</f>
        <v/>
      </c>
      <c r="BF3" s="144" t="str">
        <f>IF($A3=BF$2,VLOOKUP($A3,$A$3:$E$98,5),IF($A3&lt;BF$2,"",VLOOKUP($A3,$A$3:$E$98,5)*IF(Main!$B$5=1,(1+Main!$B$6)^($A3-BF$2),1+(Main!$B$6*($A3-BF$2)))))</f>
        <v/>
      </c>
      <c r="BG3" s="144" t="str">
        <f>IF($A3=BG$2,VLOOKUP($A3,$A$3:$E$98,5),IF($A3&lt;BG$2,"",VLOOKUP($A3,$A$3:$E$98,5)*IF(Main!$B$5=1,(1+Main!$B$6)^($A3-BG$2),1+(Main!$B$6*($A3-BG$2)))))</f>
        <v/>
      </c>
      <c r="BH3" s="144" t="str">
        <f>IF($A3=BH$2,VLOOKUP($A3,$A$3:$E$98,5),IF($A3&lt;BH$2,"",VLOOKUP($A3,$A$3:$E$98,5)*IF(Main!$B$5=1,(1+Main!$B$6)^($A3-BH$2),1+(Main!$B$6*($A3-BH$2)))))</f>
        <v/>
      </c>
      <c r="BI3" s="144" t="str">
        <f>IF($A3=BI$2,VLOOKUP($A3,$A$3:$E$98,5),IF($A3&lt;BI$2,"",VLOOKUP($A3,$A$3:$E$98,5)*IF(Main!$B$5=1,(1+Main!$B$6)^($A3-BI$2),1+(Main!$B$6*($A3-BI$2)))))</f>
        <v/>
      </c>
      <c r="BJ3" s="144" t="str">
        <f>IF($A3=BJ$2,VLOOKUP($A3,$A$3:$E$98,5),IF($A3&lt;BJ$2,"",VLOOKUP($A3,$A$3:$E$98,5)*IF(Main!$B$5=1,(1+Main!$B$6)^($A3-BJ$2),1+(Main!$B$6*($A3-BJ$2)))))</f>
        <v/>
      </c>
    </row>
    <row r="4" spans="1:83">
      <c r="A4" s="70">
        <v>26</v>
      </c>
      <c r="B4" s="73">
        <f ca="1">VLOOKUP($A4,Mortality!$A$3:$G$108,7,)</f>
        <v>1.9131407729618924E-4</v>
      </c>
      <c r="C4" s="69">
        <f ca="1">$C3*(1-$B3)</f>
        <v>0.99964629689241979</v>
      </c>
      <c r="D4" s="69">
        <f t="shared" ca="1" si="0"/>
        <v>65.322539909581081</v>
      </c>
      <c r="E4" s="143">
        <f ca="1">C4/(1+Main!$B$5)^($A4-$A$3)</f>
        <v>0.93424887560039227</v>
      </c>
      <c r="F4" s="417">
        <v>1</v>
      </c>
      <c r="G4" s="144" t="str">
        <f>IF($A4=G$2,VLOOKUP($A4,$A$3:$E$98,5),IF($A4&lt;G$2,"",VLOOKUP($A4,$A$3:$E$98,5)*IF(Main!$B$5=1,(1+Main!$B$6)^($A4-G$2),1+(Main!$B$6*($A4-G$2)))))</f>
        <v/>
      </c>
      <c r="H4" s="144" t="str">
        <f>IF($A4=H$2,VLOOKUP($A4,$A$3:$E$98,5),IF($A4&lt;H$2,"",VLOOKUP($A4,$A$3:$E$98,5)*IF(Main!$B$5=1,(1+Main!$B$6)^($A4-H$2),1+(Main!$B$6*($A4-H$2)))))</f>
        <v/>
      </c>
      <c r="I4" s="144" t="str">
        <f>IF($A4=I$2,VLOOKUP($A4,$A$3:$E$98,5),IF($A4&lt;I$2,"",VLOOKUP($A4,$A$3:$E$98,5)*IF(Main!$B$5=1,(1+Main!$B$6)^($A4-I$2),1+(Main!$B$6*($A4-I$2)))))</f>
        <v/>
      </c>
      <c r="J4" s="144" t="str">
        <f>IF($A4=J$2,VLOOKUP($A4,$A$3:$E$98,5),IF($A4&lt;J$2,"",VLOOKUP($A4,$A$3:$E$98,5)*IF(Main!$B$5=1,(1+Main!$B$6)^($A4-J$2),1+(Main!$B$6*($A4-J$2)))))</f>
        <v/>
      </c>
      <c r="K4" s="144" t="str">
        <f>IF($A4=K$2,VLOOKUP($A4,$A$3:$E$98,5),IF($A4&lt;K$2,"",VLOOKUP($A4,$A$3:$E$98,5)*IF(Main!$B$5=1,(1+Main!$B$6)^($A4-K$2),1+(Main!$B$6*($A4-K$2)))))</f>
        <v/>
      </c>
      <c r="L4" s="144" t="str">
        <f>IF($A4=L$2,VLOOKUP($A4,$A$3:$E$98,5),IF($A4&lt;L$2,"",VLOOKUP($A4,$A$3:$E$98,5)*IF(Main!$B$5=1,(1+Main!$B$6)^($A4-L$2),1+(Main!$B$6*($A4-L$2)))))</f>
        <v/>
      </c>
      <c r="M4" s="144" t="str">
        <f>IF($A4=M$2,VLOOKUP($A4,$A$3:$E$98,5),IF($A4&lt;M$2,"",VLOOKUP($A4,$A$3:$E$98,5)*IF(Main!$B$5=1,(1+Main!$B$6)^($A4-M$2),1+(Main!$B$6*($A4-M$2)))))</f>
        <v/>
      </c>
      <c r="N4" s="144" t="str">
        <f>IF($A4=N$2,VLOOKUP($A4,$A$3:$E$98,5),IF($A4&lt;N$2,"",VLOOKUP($A4,$A$3:$E$98,5)*IF(Main!$B$5=1,(1+Main!$B$6)^($A4-N$2),1+(Main!$B$6*($A4-N$2)))))</f>
        <v/>
      </c>
      <c r="O4" s="144" t="str">
        <f>IF($A4=O$2,VLOOKUP($A4,$A$3:$E$98,5),IF($A4&lt;O$2,"",VLOOKUP($A4,$A$3:$E$98,5)*IF(Main!$B$5=1,(1+Main!$B$6)^($A4-O$2),1+(Main!$B$6*($A4-O$2)))))</f>
        <v/>
      </c>
      <c r="P4" s="144" t="str">
        <f>IF($A4=P$2,VLOOKUP($A4,$A$3:$E$98,5),IF($A4&lt;P$2,"",VLOOKUP($A4,$A$3:$E$98,5)*IF(Main!$B$5=1,(1+Main!$B$6)^($A4-P$2),1+(Main!$B$6*($A4-P$2)))))</f>
        <v/>
      </c>
      <c r="Q4" s="144" t="str">
        <f>IF($A4=Q$2,VLOOKUP($A4,$A$3:$E$98,5),IF($A4&lt;Q$2,"",VLOOKUP($A4,$A$3:$E$98,5)*IF(Main!$B$5=1,(1+Main!$B$6)^($A4-Q$2),1+(Main!$B$6*($A4-Q$2)))))</f>
        <v/>
      </c>
      <c r="R4" s="144" t="str">
        <f>IF($A4=R$2,VLOOKUP($A4,$A$3:$E$98,5),IF($A4&lt;R$2,"",VLOOKUP($A4,$A$3:$E$98,5)*IF(Main!$B$5=1,(1+Main!$B$6)^($A4-R$2),1+(Main!$B$6*($A4-R$2)))))</f>
        <v/>
      </c>
      <c r="S4" s="144" t="str">
        <f>IF($A4=S$2,VLOOKUP($A4,$A$3:$E$98,5),IF($A4&lt;S$2,"",VLOOKUP($A4,$A$3:$E$98,5)*IF(Main!$B$5=1,(1+Main!$B$6)^($A4-S$2),1+(Main!$B$6*($A4-S$2)))))</f>
        <v/>
      </c>
      <c r="T4" s="144" t="str">
        <f>IF($A4=T$2,VLOOKUP($A4,$A$3:$E$98,5),IF($A4&lt;T$2,"",VLOOKUP($A4,$A$3:$E$98,5)*IF(Main!$B$5=1,(1+Main!$B$6)^($A4-T$2),1+(Main!$B$6*($A4-T$2)))))</f>
        <v/>
      </c>
      <c r="U4" s="144" t="str">
        <f>IF($A4=U$2,VLOOKUP($A4,$A$3:$E$98,5),IF($A4&lt;U$2,"",VLOOKUP($A4,$A$3:$E$98,5)*IF(Main!$B$5=1,(1+Main!$B$6)^($A4-U$2),1+(Main!$B$6*($A4-U$2)))))</f>
        <v/>
      </c>
      <c r="V4" s="144" t="str">
        <f>IF($A4=V$2,VLOOKUP($A4,$A$3:$E$98,5),IF($A4&lt;V$2,"",VLOOKUP($A4,$A$3:$E$98,5)*IF(Main!$B$5=1,(1+Main!$B$6)^($A4-V$2),1+(Main!$B$6*($A4-V$2)))))</f>
        <v/>
      </c>
      <c r="W4" s="144" t="str">
        <f>IF($A4=W$2,VLOOKUP($A4,$A$3:$E$98,5),IF($A4&lt;W$2,"",VLOOKUP($A4,$A$3:$E$98,5)*IF(Main!$B$5=1,(1+Main!$B$6)^($A4-W$2),1+(Main!$B$6*($A4-W$2)))))</f>
        <v/>
      </c>
      <c r="X4" s="144" t="str">
        <f>IF($A4=X$2,VLOOKUP($A4,$A$3:$E$98,5),IF($A4&lt;X$2,"",VLOOKUP($A4,$A$3:$E$98,5)*IF(Main!$B$5=1,(1+Main!$B$6)^($A4-X$2),1+(Main!$B$6*($A4-X$2)))))</f>
        <v/>
      </c>
      <c r="Y4" s="144" t="str">
        <f>IF($A4=Y$2,VLOOKUP($A4,$A$3:$E$98,5),IF($A4&lt;Y$2,"",VLOOKUP($A4,$A$3:$E$98,5)*IF(Main!$B$5=1,(1+Main!$B$6)^($A4-Y$2),1+(Main!$B$6*($A4-Y$2)))))</f>
        <v/>
      </c>
      <c r="Z4" s="144" t="str">
        <f>IF($A4=Z$2,VLOOKUP($A4,$A$3:$E$98,5),IF($A4&lt;Z$2,"",VLOOKUP($A4,$A$3:$E$98,5)*IF(Main!$B$5=1,(1+Main!$B$6)^($A4-Z$2),1+(Main!$B$6*($A4-Z$2)))))</f>
        <v/>
      </c>
      <c r="AA4" s="144" t="str">
        <f>IF($A4=AA$2,VLOOKUP($A4,$A$3:$E$98,5),IF($A4&lt;AA$2,"",VLOOKUP($A4,$A$3:$E$98,5)*IF(Main!$B$5=1,(1+Main!$B$6)^($A4-AA$2),1+(Main!$B$6*($A4-AA$2)))))</f>
        <v/>
      </c>
      <c r="AB4" s="144" t="str">
        <f>IF($A4=AB$2,VLOOKUP($A4,$A$3:$E$98,5),IF($A4&lt;AB$2,"",VLOOKUP($A4,$A$3:$E$98,5)*IF(Main!$B$5=1,(1+Main!$B$6)^($A4-AB$2),1+(Main!$B$6*($A4-AB$2)))))</f>
        <v/>
      </c>
      <c r="AC4" s="144" t="str">
        <f>IF($A4=AC$2,VLOOKUP($A4,$A$3:$E$98,5),IF($A4&lt;AC$2,"",VLOOKUP($A4,$A$3:$E$98,5)*IF(Main!$B$5=1,(1+Main!$B$6)^($A4-AC$2),1+(Main!$B$6*($A4-AC$2)))))</f>
        <v/>
      </c>
      <c r="AD4" s="144" t="str">
        <f>IF($A4=AD$2,VLOOKUP($A4,$A$3:$E$98,5),IF($A4&lt;AD$2,"",VLOOKUP($A4,$A$3:$E$98,5)*IF(Main!$B$5=1,(1+Main!$B$6)^($A4-AD$2),1+(Main!$B$6*($A4-AD$2)))))</f>
        <v/>
      </c>
      <c r="AE4" s="144" t="str">
        <f>IF($A4=AE$2,VLOOKUP($A4,$A$3:$E$98,5),IF($A4&lt;AE$2,"",VLOOKUP($A4,$A$3:$E$98,5)*IF(Main!$B$5=1,(1+Main!$B$6)^($A4-AE$2),1+(Main!$B$6*($A4-AE$2)))))</f>
        <v/>
      </c>
      <c r="AF4" s="144" t="str">
        <f>IF($A4=AF$2,VLOOKUP($A4,$A$3:$E$98,5),IF($A4&lt;AF$2,"",VLOOKUP($A4,$A$3:$E$98,5)*IF(Main!$B$5=1,(1+Main!$B$6)^($A4-AF$2),1+(Main!$B$6*($A4-AF$2)))))</f>
        <v/>
      </c>
      <c r="AG4" s="144" t="str">
        <f>IF($A4=AG$2,VLOOKUP($A4,$A$3:$E$98,5),IF($A4&lt;AG$2,"",VLOOKUP($A4,$A$3:$E$98,5)*IF(Main!$B$5=1,(1+Main!$B$6)^($A4-AG$2),1+(Main!$B$6*($A4-AG$2)))))</f>
        <v/>
      </c>
      <c r="AH4" s="144" t="str">
        <f>IF($A4=AH$2,VLOOKUP($A4,$A$3:$E$98,5),IF($A4&lt;AH$2,"",VLOOKUP($A4,$A$3:$E$98,5)*IF(Main!$B$5=1,(1+Main!$B$6)^($A4-AH$2),1+(Main!$B$6*($A4-AH$2)))))</f>
        <v/>
      </c>
      <c r="AI4" s="144" t="str">
        <f>IF($A4=AI$2,VLOOKUP($A4,$A$3:$E$98,5),IF($A4&lt;AI$2,"",VLOOKUP($A4,$A$3:$E$98,5)*IF(Main!$B$5=1,(1+Main!$B$6)^($A4-AI$2),1+(Main!$B$6*($A4-AI$2)))))</f>
        <v/>
      </c>
      <c r="AJ4" s="144" t="str">
        <f>IF($A4=AJ$2,VLOOKUP($A4,$A$3:$E$98,5),IF($A4&lt;AJ$2,"",VLOOKUP($A4,$A$3:$E$98,5)*IF(Main!$B$5=1,(1+Main!$B$6)^($A4-AJ$2),1+(Main!$B$6*($A4-AJ$2)))))</f>
        <v/>
      </c>
      <c r="AK4" s="144" t="str">
        <f>IF($A4=AK$2,VLOOKUP($A4,$A$3:$E$98,5),IF($A4&lt;AK$2,"",VLOOKUP($A4,$A$3:$E$98,5)*IF(Main!$B$5=1,(1+Main!$B$6)^($A4-AK$2),1+(Main!$B$6*($A4-AK$2)))))</f>
        <v/>
      </c>
      <c r="AL4" s="144" t="str">
        <f>IF($A4=AL$2,VLOOKUP($A4,$A$3:$E$98,5),IF($A4&lt;AL$2,"",VLOOKUP($A4,$A$3:$E$98,5)*IF(Main!$B$5=1,(1+Main!$B$6)^($A4-AL$2),1+(Main!$B$6*($A4-AL$2)))))</f>
        <v/>
      </c>
      <c r="AM4" s="144" t="str">
        <f>IF($A4=AM$2,VLOOKUP($A4,$A$3:$E$98,5),IF($A4&lt;AM$2,"",VLOOKUP($A4,$A$3:$E$98,5)*IF(Main!$B$5=1,(1+Main!$B$6)^($A4-AM$2),1+(Main!$B$6*($A4-AM$2)))))</f>
        <v/>
      </c>
      <c r="AN4" s="144" t="str">
        <f>IF($A4=AN$2,VLOOKUP($A4,$A$3:$E$98,5),IF($A4&lt;AN$2,"",VLOOKUP($A4,$A$3:$E$98,5)*IF(Main!$B$5=1,(1+Main!$B$6)^($A4-AN$2),1+(Main!$B$6*($A4-AN$2)))))</f>
        <v/>
      </c>
      <c r="AO4" s="144" t="str">
        <f>IF($A4=AO$2,VLOOKUP($A4,$A$3:$E$98,5),IF($A4&lt;AO$2,"",VLOOKUP($A4,$A$3:$E$98,5)*IF(Main!$B$5=1,(1+Main!$B$6)^($A4-AO$2),1+(Main!$B$6*($A4-AO$2)))))</f>
        <v/>
      </c>
      <c r="AP4" s="144" t="str">
        <f>IF($A4=AP$2,VLOOKUP($A4,$A$3:$E$98,5),IF($A4&lt;AP$2,"",VLOOKUP($A4,$A$3:$E$98,5)*IF(Main!$B$5=1,(1+Main!$B$6)^($A4-AP$2),1+(Main!$B$6*($A4-AP$2)))))</f>
        <v/>
      </c>
      <c r="AQ4" s="144" t="str">
        <f>IF($A4=AQ$2,VLOOKUP($A4,$A$3:$E$98,5),IF($A4&lt;AQ$2,"",VLOOKUP($A4,$A$3:$E$98,5)*IF(Main!$B$5=1,(1+Main!$B$6)^($A4-AQ$2),1+(Main!$B$6*($A4-AQ$2)))))</f>
        <v/>
      </c>
      <c r="AR4" s="144" t="str">
        <f>IF($A4=AR$2,VLOOKUP($A4,$A$3:$E$98,5),IF($A4&lt;AR$2,"",VLOOKUP($A4,$A$3:$E$98,5)*IF(Main!$B$5=1,(1+Main!$B$6)^($A4-AR$2),1+(Main!$B$6*($A4-AR$2)))))</f>
        <v/>
      </c>
      <c r="AS4" s="144" t="str">
        <f>IF($A4=AS$2,VLOOKUP($A4,$A$3:$E$98,5),IF($A4&lt;AS$2,"",VLOOKUP($A4,$A$3:$E$98,5)*IF(Main!$B$5=1,(1+Main!$B$6)^($A4-AS$2),1+(Main!$B$6*($A4-AS$2)))))</f>
        <v/>
      </c>
      <c r="AT4" s="144" t="str">
        <f>IF($A4=AT$2,VLOOKUP($A4,$A$3:$E$98,5),IF($A4&lt;AT$2,"",VLOOKUP($A4,$A$3:$E$98,5)*IF(Main!$B$5=1,(1+Main!$B$6)^($A4-AT$2),1+(Main!$B$6*($A4-AT$2)))))</f>
        <v/>
      </c>
      <c r="AU4" s="144" t="str">
        <f>IF($A4=AU$2,VLOOKUP($A4,$A$3:$E$98,5),IF($A4&lt;AU$2,"",VLOOKUP($A4,$A$3:$E$98,5)*IF(Main!$B$5=1,(1+Main!$B$6)^($A4-AU$2),1+(Main!$B$6*($A4-AU$2)))))</f>
        <v/>
      </c>
      <c r="AV4" s="144" t="str">
        <f>IF($A4=AV$2,VLOOKUP($A4,$A$3:$E$98,5),IF($A4&lt;AV$2,"",VLOOKUP($A4,$A$3:$E$98,5)*IF(Main!$B$5=1,(1+Main!$B$6)^($A4-AV$2),1+(Main!$B$6*($A4-AV$2)))))</f>
        <v/>
      </c>
      <c r="AW4" s="144" t="str">
        <f>IF($A4=AW$2,VLOOKUP($A4,$A$3:$E$98,5),IF($A4&lt;AW$2,"",VLOOKUP($A4,$A$3:$E$98,5)*IF(Main!$B$5=1,(1+Main!$B$6)^($A4-AW$2),1+(Main!$B$6*($A4-AW$2)))))</f>
        <v/>
      </c>
      <c r="AX4" s="144" t="str">
        <f>IF($A4=AX$2,VLOOKUP($A4,$A$3:$E$98,5),IF($A4&lt;AX$2,"",VLOOKUP($A4,$A$3:$E$98,5)*IF(Main!$B$5=1,(1+Main!$B$6)^($A4-AX$2),1+(Main!$B$6*($A4-AX$2)))))</f>
        <v/>
      </c>
      <c r="AY4" s="144" t="str">
        <f>IF($A4=AY$2,VLOOKUP($A4,$A$3:$E$98,5),IF($A4&lt;AY$2,"",VLOOKUP($A4,$A$3:$E$98,5)*IF(Main!$B$5=1,(1+Main!$B$6)^($A4-AY$2),1+(Main!$B$6*($A4-AY$2)))))</f>
        <v/>
      </c>
      <c r="AZ4" s="144" t="str">
        <f>IF($A4=AZ$2,VLOOKUP($A4,$A$3:$E$98,5),IF($A4&lt;AZ$2,"",VLOOKUP($A4,$A$3:$E$98,5)*IF(Main!$B$5=1,(1+Main!$B$6)^($A4-AZ$2),1+(Main!$B$6*($A4-AZ$2)))))</f>
        <v/>
      </c>
      <c r="BA4" s="144" t="str">
        <f>IF($A4=BA$2,VLOOKUP($A4,$A$3:$E$98,5),IF($A4&lt;BA$2,"",VLOOKUP($A4,$A$3:$E$98,5)*IF(Main!$B$5=1,(1+Main!$B$6)^($A4-BA$2),1+(Main!$B$6*($A4-BA$2)))))</f>
        <v/>
      </c>
      <c r="BB4" s="144" t="str">
        <f>IF($A4=BB$2,VLOOKUP($A4,$A$3:$E$98,5),IF($A4&lt;BB$2,"",VLOOKUP($A4,$A$3:$E$98,5)*IF(Main!$B$5=1,(1+Main!$B$6)^($A4-BB$2),1+(Main!$B$6*($A4-BB$2)))))</f>
        <v/>
      </c>
      <c r="BC4" s="144" t="str">
        <f>IF($A4=BC$2,VLOOKUP($A4,$A$3:$E$98,5),IF($A4&lt;BC$2,"",VLOOKUP($A4,$A$3:$E$98,5)*IF(Main!$B$5=1,(1+Main!$B$6)^($A4-BC$2),1+(Main!$B$6*($A4-BC$2)))))</f>
        <v/>
      </c>
      <c r="BD4" s="144" t="str">
        <f>IF($A4=BD$2,VLOOKUP($A4,$A$3:$E$98,5),IF($A4&lt;BD$2,"",VLOOKUP($A4,$A$3:$E$98,5)*IF(Main!$B$5=1,(1+Main!$B$6)^($A4-BD$2),1+(Main!$B$6*($A4-BD$2)))))</f>
        <v/>
      </c>
      <c r="BE4" s="144" t="str">
        <f>IF($A4=BE$2,VLOOKUP($A4,$A$3:$E$98,5),IF($A4&lt;BE$2,"",VLOOKUP($A4,$A$3:$E$98,5)*IF(Main!$B$5=1,(1+Main!$B$6)^($A4-BE$2),1+(Main!$B$6*($A4-BE$2)))))</f>
        <v/>
      </c>
      <c r="BF4" s="144" t="str">
        <f>IF($A4=BF$2,VLOOKUP($A4,$A$3:$E$98,5),IF($A4&lt;BF$2,"",VLOOKUP($A4,$A$3:$E$98,5)*IF(Main!$B$5=1,(1+Main!$B$6)^($A4-BF$2),1+(Main!$B$6*($A4-BF$2)))))</f>
        <v/>
      </c>
      <c r="BG4" s="144" t="str">
        <f>IF($A4=BG$2,VLOOKUP($A4,$A$3:$E$98,5),IF($A4&lt;BG$2,"",VLOOKUP($A4,$A$3:$E$98,5)*IF(Main!$B$5=1,(1+Main!$B$6)^($A4-BG$2),1+(Main!$B$6*($A4-BG$2)))))</f>
        <v/>
      </c>
      <c r="BH4" s="144" t="str">
        <f>IF($A4=BH$2,VLOOKUP($A4,$A$3:$E$98,5),IF($A4&lt;BH$2,"",VLOOKUP($A4,$A$3:$E$98,5)*IF(Main!$B$5=1,(1+Main!$B$6)^($A4-BH$2),1+(Main!$B$6*($A4-BH$2)))))</f>
        <v/>
      </c>
      <c r="BI4" s="144" t="str">
        <f>IF($A4=BI$2,VLOOKUP($A4,$A$3:$E$98,5),IF($A4&lt;BI$2,"",VLOOKUP($A4,$A$3:$E$98,5)*IF(Main!$B$5=1,(1+Main!$B$6)^($A4-BI$2),1+(Main!$B$6*($A4-BI$2)))))</f>
        <v/>
      </c>
      <c r="BJ4" s="144" t="str">
        <f>IF($A4=BJ$2,VLOOKUP($A4,$A$3:$E$98,5),IF($A4&lt;BJ$2,"",VLOOKUP($A4,$A$3:$E$98,5)*IF(Main!$B$5=1,(1+Main!$B$6)^($A4-BJ$2),1+(Main!$B$6*($A4-BJ$2)))))</f>
        <v/>
      </c>
    </row>
    <row r="5" spans="1:83">
      <c r="A5" s="70">
        <v>27</v>
      </c>
      <c r="B5" s="73">
        <f ca="1">VLOOKUP($A5,Mortality!$A$3:$G$108,7,)</f>
        <v>2.0608376120665885E-4</v>
      </c>
      <c r="C5" s="69">
        <f t="shared" ref="C5:C63" ca="1" si="1">$C4*(1-$B4)</f>
        <v>0.99945505048350725</v>
      </c>
      <c r="D5" s="69">
        <f t="shared" ca="1" si="0"/>
        <v>64.334848071677897</v>
      </c>
      <c r="E5" s="143">
        <f ca="1">C5/(1+Main!$B$5)^($A5-$A$3)</f>
        <v>0.87296274826055309</v>
      </c>
      <c r="F5" s="417">
        <v>1</v>
      </c>
      <c r="G5" s="144" t="str">
        <f>IF($A5=G$2,VLOOKUP($A5,$A$3:$E$98,5),IF($A5&lt;G$2,"",VLOOKUP($A5,$A$3:$E$98,5)*IF(Main!$B$5=1,(1+Main!$B$6)^($A5-G$2),1+(Main!$B$6*($A5-G$2)))))</f>
        <v/>
      </c>
      <c r="H5" s="144" t="str">
        <f>IF($A5=H$2,VLOOKUP($A5,$A$3:$E$98,5),IF($A5&lt;H$2,"",VLOOKUP($A5,$A$3:$E$98,5)*IF(Main!$B$5=1,(1+Main!$B$6)^($A5-H$2),1+(Main!$B$6*($A5-H$2)))))</f>
        <v/>
      </c>
      <c r="I5" s="144" t="str">
        <f>IF($A5=I$2,VLOOKUP($A5,$A$3:$E$98,5),IF($A5&lt;I$2,"",VLOOKUP($A5,$A$3:$E$98,5)*IF(Main!$B$5=1,(1+Main!$B$6)^($A5-I$2),1+(Main!$B$6*($A5-I$2)))))</f>
        <v/>
      </c>
      <c r="J5" s="144" t="str">
        <f>IF($A5=J$2,VLOOKUP($A5,$A$3:$E$98,5),IF($A5&lt;J$2,"",VLOOKUP($A5,$A$3:$E$98,5)*IF(Main!$B$5=1,(1+Main!$B$6)^($A5-J$2),1+(Main!$B$6*($A5-J$2)))))</f>
        <v/>
      </c>
      <c r="K5" s="144" t="str">
        <f>IF($A5=K$2,VLOOKUP($A5,$A$3:$E$98,5),IF($A5&lt;K$2,"",VLOOKUP($A5,$A$3:$E$98,5)*IF(Main!$B$5=1,(1+Main!$B$6)^($A5-K$2),1+(Main!$B$6*($A5-K$2)))))</f>
        <v/>
      </c>
      <c r="L5" s="144" t="str">
        <f>IF($A5=L$2,VLOOKUP($A5,$A$3:$E$98,5),IF($A5&lt;L$2,"",VLOOKUP($A5,$A$3:$E$98,5)*IF(Main!$B$5=1,(1+Main!$B$6)^($A5-L$2),1+(Main!$B$6*($A5-L$2)))))</f>
        <v/>
      </c>
      <c r="M5" s="144" t="str">
        <f>IF($A5=M$2,VLOOKUP($A5,$A$3:$E$98,5),IF($A5&lt;M$2,"",VLOOKUP($A5,$A$3:$E$98,5)*IF(Main!$B$5=1,(1+Main!$B$6)^($A5-M$2),1+(Main!$B$6*($A5-M$2)))))</f>
        <v/>
      </c>
      <c r="N5" s="144" t="str">
        <f>IF($A5=N$2,VLOOKUP($A5,$A$3:$E$98,5),IF($A5&lt;N$2,"",VLOOKUP($A5,$A$3:$E$98,5)*IF(Main!$B$5=1,(1+Main!$B$6)^($A5-N$2),1+(Main!$B$6*($A5-N$2)))))</f>
        <v/>
      </c>
      <c r="O5" s="144" t="str">
        <f>IF($A5=O$2,VLOOKUP($A5,$A$3:$E$98,5),IF($A5&lt;O$2,"",VLOOKUP($A5,$A$3:$E$98,5)*IF(Main!$B$5=1,(1+Main!$B$6)^($A5-O$2),1+(Main!$B$6*($A5-O$2)))))</f>
        <v/>
      </c>
      <c r="P5" s="144" t="str">
        <f>IF($A5=P$2,VLOOKUP($A5,$A$3:$E$98,5),IF($A5&lt;P$2,"",VLOOKUP($A5,$A$3:$E$98,5)*IF(Main!$B$5=1,(1+Main!$B$6)^($A5-P$2),1+(Main!$B$6*($A5-P$2)))))</f>
        <v/>
      </c>
      <c r="Q5" s="144" t="str">
        <f>IF($A5=Q$2,VLOOKUP($A5,$A$3:$E$98,5),IF($A5&lt;Q$2,"",VLOOKUP($A5,$A$3:$E$98,5)*IF(Main!$B$5=1,(1+Main!$B$6)^($A5-Q$2),1+(Main!$B$6*($A5-Q$2)))))</f>
        <v/>
      </c>
      <c r="R5" s="144" t="str">
        <f>IF($A5=R$2,VLOOKUP($A5,$A$3:$E$98,5),IF($A5&lt;R$2,"",VLOOKUP($A5,$A$3:$E$98,5)*IF(Main!$B$5=1,(1+Main!$B$6)^($A5-R$2),1+(Main!$B$6*($A5-R$2)))))</f>
        <v/>
      </c>
      <c r="S5" s="144" t="str">
        <f>IF($A5=S$2,VLOOKUP($A5,$A$3:$E$98,5),IF($A5&lt;S$2,"",VLOOKUP($A5,$A$3:$E$98,5)*IF(Main!$B$5=1,(1+Main!$B$6)^($A5-S$2),1+(Main!$B$6*($A5-S$2)))))</f>
        <v/>
      </c>
      <c r="T5" s="144" t="str">
        <f>IF($A5=T$2,VLOOKUP($A5,$A$3:$E$98,5),IF($A5&lt;T$2,"",VLOOKUP($A5,$A$3:$E$98,5)*IF(Main!$B$5=1,(1+Main!$B$6)^($A5-T$2),1+(Main!$B$6*($A5-T$2)))))</f>
        <v/>
      </c>
      <c r="U5" s="144" t="str">
        <f>IF($A5=U$2,VLOOKUP($A5,$A$3:$E$98,5),IF($A5&lt;U$2,"",VLOOKUP($A5,$A$3:$E$98,5)*IF(Main!$B$5=1,(1+Main!$B$6)^($A5-U$2),1+(Main!$B$6*($A5-U$2)))))</f>
        <v/>
      </c>
      <c r="V5" s="144" t="str">
        <f>IF($A5=V$2,VLOOKUP($A5,$A$3:$E$98,5),IF($A5&lt;V$2,"",VLOOKUP($A5,$A$3:$E$98,5)*IF(Main!$B$5=1,(1+Main!$B$6)^($A5-V$2),1+(Main!$B$6*($A5-V$2)))))</f>
        <v/>
      </c>
      <c r="W5" s="144" t="str">
        <f>IF($A5=W$2,VLOOKUP($A5,$A$3:$E$98,5),IF($A5&lt;W$2,"",VLOOKUP($A5,$A$3:$E$98,5)*IF(Main!$B$5=1,(1+Main!$B$6)^($A5-W$2),1+(Main!$B$6*($A5-W$2)))))</f>
        <v/>
      </c>
      <c r="X5" s="144" t="str">
        <f>IF($A5=X$2,VLOOKUP($A5,$A$3:$E$98,5),IF($A5&lt;X$2,"",VLOOKUP($A5,$A$3:$E$98,5)*IF(Main!$B$5=1,(1+Main!$B$6)^($A5-X$2),1+(Main!$B$6*($A5-X$2)))))</f>
        <v/>
      </c>
      <c r="Y5" s="144" t="str">
        <f>IF($A5=Y$2,VLOOKUP($A5,$A$3:$E$98,5),IF($A5&lt;Y$2,"",VLOOKUP($A5,$A$3:$E$98,5)*IF(Main!$B$5=1,(1+Main!$B$6)^($A5-Y$2),1+(Main!$B$6*($A5-Y$2)))))</f>
        <v/>
      </c>
      <c r="Z5" s="144" t="str">
        <f>IF($A5=Z$2,VLOOKUP($A5,$A$3:$E$98,5),IF($A5&lt;Z$2,"",VLOOKUP($A5,$A$3:$E$98,5)*IF(Main!$B$5=1,(1+Main!$B$6)^($A5-Z$2),1+(Main!$B$6*($A5-Z$2)))))</f>
        <v/>
      </c>
      <c r="AA5" s="144" t="str">
        <f>IF($A5=AA$2,VLOOKUP($A5,$A$3:$E$98,5),IF($A5&lt;AA$2,"",VLOOKUP($A5,$A$3:$E$98,5)*IF(Main!$B$5=1,(1+Main!$B$6)^($A5-AA$2),1+(Main!$B$6*($A5-AA$2)))))</f>
        <v/>
      </c>
      <c r="AB5" s="144" t="str">
        <f>IF($A5=AB$2,VLOOKUP($A5,$A$3:$E$98,5),IF($A5&lt;AB$2,"",VLOOKUP($A5,$A$3:$E$98,5)*IF(Main!$B$5=1,(1+Main!$B$6)^($A5-AB$2),1+(Main!$B$6*($A5-AB$2)))))</f>
        <v/>
      </c>
      <c r="AC5" s="144" t="str">
        <f>IF($A5=AC$2,VLOOKUP($A5,$A$3:$E$98,5),IF($A5&lt;AC$2,"",VLOOKUP($A5,$A$3:$E$98,5)*IF(Main!$B$5=1,(1+Main!$B$6)^($A5-AC$2),1+(Main!$B$6*($A5-AC$2)))))</f>
        <v/>
      </c>
      <c r="AD5" s="144" t="str">
        <f>IF($A5=AD$2,VLOOKUP($A5,$A$3:$E$98,5),IF($A5&lt;AD$2,"",VLOOKUP($A5,$A$3:$E$98,5)*IF(Main!$B$5=1,(1+Main!$B$6)^($A5-AD$2),1+(Main!$B$6*($A5-AD$2)))))</f>
        <v/>
      </c>
      <c r="AE5" s="144" t="str">
        <f>IF($A5=AE$2,VLOOKUP($A5,$A$3:$E$98,5),IF($A5&lt;AE$2,"",VLOOKUP($A5,$A$3:$E$98,5)*IF(Main!$B$5=1,(1+Main!$B$6)^($A5-AE$2),1+(Main!$B$6*($A5-AE$2)))))</f>
        <v/>
      </c>
      <c r="AF5" s="144" t="str">
        <f>IF($A5=AF$2,VLOOKUP($A5,$A$3:$E$98,5),IF($A5&lt;AF$2,"",VLOOKUP($A5,$A$3:$E$98,5)*IF(Main!$B$5=1,(1+Main!$B$6)^($A5-AF$2),1+(Main!$B$6*($A5-AF$2)))))</f>
        <v/>
      </c>
      <c r="AG5" s="144" t="str">
        <f>IF($A5=AG$2,VLOOKUP($A5,$A$3:$E$98,5),IF($A5&lt;AG$2,"",VLOOKUP($A5,$A$3:$E$98,5)*IF(Main!$B$5=1,(1+Main!$B$6)^($A5-AG$2),1+(Main!$B$6*($A5-AG$2)))))</f>
        <v/>
      </c>
      <c r="AH5" s="144" t="str">
        <f>IF($A5=AH$2,VLOOKUP($A5,$A$3:$E$98,5),IF($A5&lt;AH$2,"",VLOOKUP($A5,$A$3:$E$98,5)*IF(Main!$B$5=1,(1+Main!$B$6)^($A5-AH$2),1+(Main!$B$6*($A5-AH$2)))))</f>
        <v/>
      </c>
      <c r="AI5" s="144" t="str">
        <f>IF($A5=AI$2,VLOOKUP($A5,$A$3:$E$98,5),IF($A5&lt;AI$2,"",VLOOKUP($A5,$A$3:$E$98,5)*IF(Main!$B$5=1,(1+Main!$B$6)^($A5-AI$2),1+(Main!$B$6*($A5-AI$2)))))</f>
        <v/>
      </c>
      <c r="AJ5" s="144" t="str">
        <f>IF($A5=AJ$2,VLOOKUP($A5,$A$3:$E$98,5),IF($A5&lt;AJ$2,"",VLOOKUP($A5,$A$3:$E$98,5)*IF(Main!$B$5=1,(1+Main!$B$6)^($A5-AJ$2),1+(Main!$B$6*($A5-AJ$2)))))</f>
        <v/>
      </c>
      <c r="AK5" s="144" t="str">
        <f>IF($A5=AK$2,VLOOKUP($A5,$A$3:$E$98,5),IF($A5&lt;AK$2,"",VLOOKUP($A5,$A$3:$E$98,5)*IF(Main!$B$5=1,(1+Main!$B$6)^($A5-AK$2),1+(Main!$B$6*($A5-AK$2)))))</f>
        <v/>
      </c>
      <c r="AL5" s="144" t="str">
        <f>IF($A5=AL$2,VLOOKUP($A5,$A$3:$E$98,5),IF($A5&lt;AL$2,"",VLOOKUP($A5,$A$3:$E$98,5)*IF(Main!$B$5=1,(1+Main!$B$6)^($A5-AL$2),1+(Main!$B$6*($A5-AL$2)))))</f>
        <v/>
      </c>
      <c r="AM5" s="144" t="str">
        <f>IF($A5=AM$2,VLOOKUP($A5,$A$3:$E$98,5),IF($A5&lt;AM$2,"",VLOOKUP($A5,$A$3:$E$98,5)*IF(Main!$B$5=1,(1+Main!$B$6)^($A5-AM$2),1+(Main!$B$6*($A5-AM$2)))))</f>
        <v/>
      </c>
      <c r="AN5" s="144" t="str">
        <f>IF($A5=AN$2,VLOOKUP($A5,$A$3:$E$98,5),IF($A5&lt;AN$2,"",VLOOKUP($A5,$A$3:$E$98,5)*IF(Main!$B$5=1,(1+Main!$B$6)^($A5-AN$2),1+(Main!$B$6*($A5-AN$2)))))</f>
        <v/>
      </c>
      <c r="AO5" s="144" t="str">
        <f>IF($A5=AO$2,VLOOKUP($A5,$A$3:$E$98,5),IF($A5&lt;AO$2,"",VLOOKUP($A5,$A$3:$E$98,5)*IF(Main!$B$5=1,(1+Main!$B$6)^($A5-AO$2),1+(Main!$B$6*($A5-AO$2)))))</f>
        <v/>
      </c>
      <c r="AP5" s="144" t="str">
        <f>IF($A5=AP$2,VLOOKUP($A5,$A$3:$E$98,5),IF($A5&lt;AP$2,"",VLOOKUP($A5,$A$3:$E$98,5)*IF(Main!$B$5=1,(1+Main!$B$6)^($A5-AP$2),1+(Main!$B$6*($A5-AP$2)))))</f>
        <v/>
      </c>
      <c r="AQ5" s="144" t="str">
        <f>IF($A5=AQ$2,VLOOKUP($A5,$A$3:$E$98,5),IF($A5&lt;AQ$2,"",VLOOKUP($A5,$A$3:$E$98,5)*IF(Main!$B$5=1,(1+Main!$B$6)^($A5-AQ$2),1+(Main!$B$6*($A5-AQ$2)))))</f>
        <v/>
      </c>
      <c r="AR5" s="144" t="str">
        <f>IF($A5=AR$2,VLOOKUP($A5,$A$3:$E$98,5),IF($A5&lt;AR$2,"",VLOOKUP($A5,$A$3:$E$98,5)*IF(Main!$B$5=1,(1+Main!$B$6)^($A5-AR$2),1+(Main!$B$6*($A5-AR$2)))))</f>
        <v/>
      </c>
      <c r="AS5" s="144" t="str">
        <f>IF($A5=AS$2,VLOOKUP($A5,$A$3:$E$98,5),IF($A5&lt;AS$2,"",VLOOKUP($A5,$A$3:$E$98,5)*IF(Main!$B$5=1,(1+Main!$B$6)^($A5-AS$2),1+(Main!$B$6*($A5-AS$2)))))</f>
        <v/>
      </c>
      <c r="AT5" s="144" t="str">
        <f>IF($A5=AT$2,VLOOKUP($A5,$A$3:$E$98,5),IF($A5&lt;AT$2,"",VLOOKUP($A5,$A$3:$E$98,5)*IF(Main!$B$5=1,(1+Main!$B$6)^($A5-AT$2),1+(Main!$B$6*($A5-AT$2)))))</f>
        <v/>
      </c>
      <c r="AU5" s="144" t="str">
        <f>IF($A5=AU$2,VLOOKUP($A5,$A$3:$E$98,5),IF($A5&lt;AU$2,"",VLOOKUP($A5,$A$3:$E$98,5)*IF(Main!$B$5=1,(1+Main!$B$6)^($A5-AU$2),1+(Main!$B$6*($A5-AU$2)))))</f>
        <v/>
      </c>
      <c r="AV5" s="144" t="str">
        <f>IF($A5=AV$2,VLOOKUP($A5,$A$3:$E$98,5),IF($A5&lt;AV$2,"",VLOOKUP($A5,$A$3:$E$98,5)*IF(Main!$B$5=1,(1+Main!$B$6)^($A5-AV$2),1+(Main!$B$6*($A5-AV$2)))))</f>
        <v/>
      </c>
      <c r="AW5" s="144" t="str">
        <f>IF($A5=AW$2,VLOOKUP($A5,$A$3:$E$98,5),IF($A5&lt;AW$2,"",VLOOKUP($A5,$A$3:$E$98,5)*IF(Main!$B$5=1,(1+Main!$B$6)^($A5-AW$2),1+(Main!$B$6*($A5-AW$2)))))</f>
        <v/>
      </c>
      <c r="AX5" s="144" t="str">
        <f>IF($A5=AX$2,VLOOKUP($A5,$A$3:$E$98,5),IF($A5&lt;AX$2,"",VLOOKUP($A5,$A$3:$E$98,5)*IF(Main!$B$5=1,(1+Main!$B$6)^($A5-AX$2),1+(Main!$B$6*($A5-AX$2)))))</f>
        <v/>
      </c>
      <c r="AY5" s="144" t="str">
        <f>IF($A5=AY$2,VLOOKUP($A5,$A$3:$E$98,5),IF($A5&lt;AY$2,"",VLOOKUP($A5,$A$3:$E$98,5)*IF(Main!$B$5=1,(1+Main!$B$6)^($A5-AY$2),1+(Main!$B$6*($A5-AY$2)))))</f>
        <v/>
      </c>
      <c r="AZ5" s="144" t="str">
        <f>IF($A5=AZ$2,VLOOKUP($A5,$A$3:$E$98,5),IF($A5&lt;AZ$2,"",VLOOKUP($A5,$A$3:$E$98,5)*IF(Main!$B$5=1,(1+Main!$B$6)^($A5-AZ$2),1+(Main!$B$6*($A5-AZ$2)))))</f>
        <v/>
      </c>
      <c r="BA5" s="144" t="str">
        <f>IF($A5=BA$2,VLOOKUP($A5,$A$3:$E$98,5),IF($A5&lt;BA$2,"",VLOOKUP($A5,$A$3:$E$98,5)*IF(Main!$B$5=1,(1+Main!$B$6)^($A5-BA$2),1+(Main!$B$6*($A5-BA$2)))))</f>
        <v/>
      </c>
      <c r="BB5" s="144" t="str">
        <f>IF($A5=BB$2,VLOOKUP($A5,$A$3:$E$98,5),IF($A5&lt;BB$2,"",VLOOKUP($A5,$A$3:$E$98,5)*IF(Main!$B$5=1,(1+Main!$B$6)^($A5-BB$2),1+(Main!$B$6*($A5-BB$2)))))</f>
        <v/>
      </c>
      <c r="BC5" s="144" t="str">
        <f>IF($A5=BC$2,VLOOKUP($A5,$A$3:$E$98,5),IF($A5&lt;BC$2,"",VLOOKUP($A5,$A$3:$E$98,5)*IF(Main!$B$5=1,(1+Main!$B$6)^($A5-BC$2),1+(Main!$B$6*($A5-BC$2)))))</f>
        <v/>
      </c>
      <c r="BD5" s="144" t="str">
        <f>IF($A5=BD$2,VLOOKUP($A5,$A$3:$E$98,5),IF($A5&lt;BD$2,"",VLOOKUP($A5,$A$3:$E$98,5)*IF(Main!$B$5=1,(1+Main!$B$6)^($A5-BD$2),1+(Main!$B$6*($A5-BD$2)))))</f>
        <v/>
      </c>
      <c r="BE5" s="144" t="str">
        <f>IF($A5=BE$2,VLOOKUP($A5,$A$3:$E$98,5),IF($A5&lt;BE$2,"",VLOOKUP($A5,$A$3:$E$98,5)*IF(Main!$B$5=1,(1+Main!$B$6)^($A5-BE$2),1+(Main!$B$6*($A5-BE$2)))))</f>
        <v/>
      </c>
      <c r="BF5" s="144" t="str">
        <f>IF($A5=BF$2,VLOOKUP($A5,$A$3:$E$98,5),IF($A5&lt;BF$2,"",VLOOKUP($A5,$A$3:$E$98,5)*IF(Main!$B$5=1,(1+Main!$B$6)^($A5-BF$2),1+(Main!$B$6*($A5-BF$2)))))</f>
        <v/>
      </c>
      <c r="BG5" s="144" t="str">
        <f>IF($A5=BG$2,VLOOKUP($A5,$A$3:$E$98,5),IF($A5&lt;BG$2,"",VLOOKUP($A5,$A$3:$E$98,5)*IF(Main!$B$5=1,(1+Main!$B$6)^($A5-BG$2),1+(Main!$B$6*($A5-BG$2)))))</f>
        <v/>
      </c>
      <c r="BH5" s="144" t="str">
        <f>IF($A5=BH$2,VLOOKUP($A5,$A$3:$E$98,5),IF($A5&lt;BH$2,"",VLOOKUP($A5,$A$3:$E$98,5)*IF(Main!$B$5=1,(1+Main!$B$6)^($A5-BH$2),1+(Main!$B$6*($A5-BH$2)))))</f>
        <v/>
      </c>
      <c r="BI5" s="144" t="str">
        <f>IF($A5=BI$2,VLOOKUP($A5,$A$3:$E$98,5),IF($A5&lt;BI$2,"",VLOOKUP($A5,$A$3:$E$98,5)*IF(Main!$B$5=1,(1+Main!$B$6)^($A5-BI$2),1+(Main!$B$6*($A5-BI$2)))))</f>
        <v/>
      </c>
      <c r="BJ5" s="144" t="str">
        <f>IF($A5=BJ$2,VLOOKUP($A5,$A$3:$E$98,5),IF($A5&lt;BJ$2,"",VLOOKUP($A5,$A$3:$E$98,5)*IF(Main!$B$5=1,(1+Main!$B$6)^($A5-BJ$2),1+(Main!$B$6*($A5-BJ$2)))))</f>
        <v/>
      </c>
    </row>
    <row r="6" spans="1:83">
      <c r="A6" s="70">
        <v>28</v>
      </c>
      <c r="B6" s="73">
        <f ca="1">VLOOKUP($A6,Mortality!$A$3:$G$108,7,)</f>
        <v>2.2108135185358645E-4</v>
      </c>
      <c r="C6" s="69">
        <f t="shared" ca="1" si="1"/>
        <v>0.99924907902754656</v>
      </c>
      <c r="D6" s="69">
        <f t="shared" ca="1" si="0"/>
        <v>63.347903045802113</v>
      </c>
      <c r="E6" s="143">
        <f ca="1">C6/(1+Main!$B$5)^($A6-$A$3)</f>
        <v>0.81568490169532537</v>
      </c>
      <c r="F6" s="417">
        <v>1</v>
      </c>
      <c r="G6" s="144"/>
      <c r="H6" s="144" t="str">
        <f>IF($A6=H$2,VLOOKUP($A6,$A$3:$E$98,5),IF($A6&lt;H$2,"",VLOOKUP($A6,$A$3:$E$98,5)*IF(Main!$B$5=1,(1+Main!$B$6)^($A6-H$2),1+(Main!$B$6*($A6-H$2)))))</f>
        <v/>
      </c>
      <c r="I6" s="144" t="str">
        <f>IF($A6=I$2,VLOOKUP($A6,$A$3:$E$98,5),IF($A6&lt;I$2,"",VLOOKUP($A6,$A$3:$E$98,5)*IF(Main!$B$5=1,(1+Main!$B$6)^($A6-I$2),1+(Main!$B$6*($A6-I$2)))))</f>
        <v/>
      </c>
      <c r="J6" s="144" t="str">
        <f>IF($A6=J$2,VLOOKUP($A6,$A$3:$E$98,5),IF($A6&lt;J$2,"",VLOOKUP($A6,$A$3:$E$98,5)*IF(Main!$B$5=1,(1+Main!$B$6)^($A6-J$2),1+(Main!$B$6*($A6-J$2)))))</f>
        <v/>
      </c>
      <c r="K6" s="144" t="str">
        <f>IF($A6=K$2,VLOOKUP($A6,$A$3:$E$98,5),IF($A6&lt;K$2,"",VLOOKUP($A6,$A$3:$E$98,5)*IF(Main!$B$5=1,(1+Main!$B$6)^($A6-K$2),1+(Main!$B$6*($A6-K$2)))))</f>
        <v/>
      </c>
      <c r="L6" s="144" t="str">
        <f>IF($A6=L$2,VLOOKUP($A6,$A$3:$E$98,5),IF($A6&lt;L$2,"",VLOOKUP($A6,$A$3:$E$98,5)*IF(Main!$B$5=1,(1+Main!$B$6)^($A6-L$2),1+(Main!$B$6*($A6-L$2)))))</f>
        <v/>
      </c>
      <c r="M6" s="144" t="str">
        <f>IF($A6=M$2,VLOOKUP($A6,$A$3:$E$98,5),IF($A6&lt;M$2,"",VLOOKUP($A6,$A$3:$E$98,5)*IF(Main!$B$5=1,(1+Main!$B$6)^($A6-M$2),1+(Main!$B$6*($A6-M$2)))))</f>
        <v/>
      </c>
      <c r="N6" s="144" t="str">
        <f>IF($A6=N$2,VLOOKUP($A6,$A$3:$E$98,5),IF($A6&lt;N$2,"",VLOOKUP($A6,$A$3:$E$98,5)*IF(Main!$B$5=1,(1+Main!$B$6)^($A6-N$2),1+(Main!$B$6*($A6-N$2)))))</f>
        <v/>
      </c>
      <c r="O6" s="144" t="str">
        <f>IF($A6=O$2,VLOOKUP($A6,$A$3:$E$98,5),IF($A6&lt;O$2,"",VLOOKUP($A6,$A$3:$E$98,5)*IF(Main!$B$5=1,(1+Main!$B$6)^($A6-O$2),1+(Main!$B$6*($A6-O$2)))))</f>
        <v/>
      </c>
      <c r="P6" s="144" t="str">
        <f>IF($A6=P$2,VLOOKUP($A6,$A$3:$E$98,5),IF($A6&lt;P$2,"",VLOOKUP($A6,$A$3:$E$98,5)*IF(Main!$B$5=1,(1+Main!$B$6)^($A6-P$2),1+(Main!$B$6*($A6-P$2)))))</f>
        <v/>
      </c>
      <c r="Q6" s="144" t="str">
        <f>IF($A6=Q$2,VLOOKUP($A6,$A$3:$E$98,5),IF($A6&lt;Q$2,"",VLOOKUP($A6,$A$3:$E$98,5)*IF(Main!$B$5=1,(1+Main!$B$6)^($A6-Q$2),1+(Main!$B$6*($A6-Q$2)))))</f>
        <v/>
      </c>
      <c r="R6" s="144" t="str">
        <f>IF($A6=R$2,VLOOKUP($A6,$A$3:$E$98,5),IF($A6&lt;R$2,"",VLOOKUP($A6,$A$3:$E$98,5)*IF(Main!$B$5=1,(1+Main!$B$6)^($A6-R$2),1+(Main!$B$6*($A6-R$2)))))</f>
        <v/>
      </c>
      <c r="S6" s="144" t="str">
        <f>IF($A6=S$2,VLOOKUP($A6,$A$3:$E$98,5),IF($A6&lt;S$2,"",VLOOKUP($A6,$A$3:$E$98,5)*IF(Main!$B$5=1,(1+Main!$B$6)^($A6-S$2),1+(Main!$B$6*($A6-S$2)))))</f>
        <v/>
      </c>
      <c r="T6" s="144" t="str">
        <f>IF($A6=T$2,VLOOKUP($A6,$A$3:$E$98,5),IF($A6&lt;T$2,"",VLOOKUP($A6,$A$3:$E$98,5)*IF(Main!$B$5=1,(1+Main!$B$6)^($A6-T$2),1+(Main!$B$6*($A6-T$2)))))</f>
        <v/>
      </c>
      <c r="U6" s="144" t="str">
        <f>IF($A6=U$2,VLOOKUP($A6,$A$3:$E$98,5),IF($A6&lt;U$2,"",VLOOKUP($A6,$A$3:$E$98,5)*IF(Main!$B$5=1,(1+Main!$B$6)^($A6-U$2),1+(Main!$B$6*($A6-U$2)))))</f>
        <v/>
      </c>
      <c r="V6" s="144" t="str">
        <f>IF($A6=V$2,VLOOKUP($A6,$A$3:$E$98,5),IF($A6&lt;V$2,"",VLOOKUP($A6,$A$3:$E$98,5)*IF(Main!$B$5=1,(1+Main!$B$6)^($A6-V$2),1+(Main!$B$6*($A6-V$2)))))</f>
        <v/>
      </c>
      <c r="W6" s="144" t="str">
        <f>IF($A6=W$2,VLOOKUP($A6,$A$3:$E$98,5),IF($A6&lt;W$2,"",VLOOKUP($A6,$A$3:$E$98,5)*IF(Main!$B$5=1,(1+Main!$B$6)^($A6-W$2),1+(Main!$B$6*($A6-W$2)))))</f>
        <v/>
      </c>
      <c r="X6" s="144" t="str">
        <f>IF($A6=X$2,VLOOKUP($A6,$A$3:$E$98,5),IF($A6&lt;X$2,"",VLOOKUP($A6,$A$3:$E$98,5)*IF(Main!$B$5=1,(1+Main!$B$6)^($A6-X$2),1+(Main!$B$6*($A6-X$2)))))</f>
        <v/>
      </c>
      <c r="Y6" s="144" t="str">
        <f>IF($A6=Y$2,VLOOKUP($A6,$A$3:$E$98,5),IF($A6&lt;Y$2,"",VLOOKUP($A6,$A$3:$E$98,5)*IF(Main!$B$5=1,(1+Main!$B$6)^($A6-Y$2),1+(Main!$B$6*($A6-Y$2)))))</f>
        <v/>
      </c>
      <c r="Z6" s="144" t="str">
        <f>IF($A6=Z$2,VLOOKUP($A6,$A$3:$E$98,5),IF($A6&lt;Z$2,"",VLOOKUP($A6,$A$3:$E$98,5)*IF(Main!$B$5=1,(1+Main!$B$6)^($A6-Z$2),1+(Main!$B$6*($A6-Z$2)))))</f>
        <v/>
      </c>
      <c r="AA6" s="144" t="str">
        <f>IF($A6=AA$2,VLOOKUP($A6,$A$3:$E$98,5),IF($A6&lt;AA$2,"",VLOOKUP($A6,$A$3:$E$98,5)*IF(Main!$B$5=1,(1+Main!$B$6)^($A6-AA$2),1+(Main!$B$6*($A6-AA$2)))))</f>
        <v/>
      </c>
      <c r="AB6" s="144" t="str">
        <f>IF($A6=AB$2,VLOOKUP($A6,$A$3:$E$98,5),IF($A6&lt;AB$2,"",VLOOKUP($A6,$A$3:$E$98,5)*IF(Main!$B$5=1,(1+Main!$B$6)^($A6-AB$2),1+(Main!$B$6*($A6-AB$2)))))</f>
        <v/>
      </c>
      <c r="AC6" s="144" t="str">
        <f>IF($A6=AC$2,VLOOKUP($A6,$A$3:$E$98,5),IF($A6&lt;AC$2,"",VLOOKUP($A6,$A$3:$E$98,5)*IF(Main!$B$5=1,(1+Main!$B$6)^($A6-AC$2),1+(Main!$B$6*($A6-AC$2)))))</f>
        <v/>
      </c>
      <c r="AD6" s="144" t="str">
        <f>IF($A6=AD$2,VLOOKUP($A6,$A$3:$E$98,5),IF($A6&lt;AD$2,"",VLOOKUP($A6,$A$3:$E$98,5)*IF(Main!$B$5=1,(1+Main!$B$6)^($A6-AD$2),1+(Main!$B$6*($A6-AD$2)))))</f>
        <v/>
      </c>
      <c r="AE6" s="144" t="str">
        <f>IF($A6=AE$2,VLOOKUP($A6,$A$3:$E$98,5),IF($A6&lt;AE$2,"",VLOOKUP($A6,$A$3:$E$98,5)*IF(Main!$B$5=1,(1+Main!$B$6)^($A6-AE$2),1+(Main!$B$6*($A6-AE$2)))))</f>
        <v/>
      </c>
      <c r="AF6" s="144" t="str">
        <f>IF($A6=AF$2,VLOOKUP($A6,$A$3:$E$98,5),IF($A6&lt;AF$2,"",VLOOKUP($A6,$A$3:$E$98,5)*IF(Main!$B$5=1,(1+Main!$B$6)^($A6-AF$2),1+(Main!$B$6*($A6-AF$2)))))</f>
        <v/>
      </c>
      <c r="AG6" s="144" t="str">
        <f>IF($A6=AG$2,VLOOKUP($A6,$A$3:$E$98,5),IF($A6&lt;AG$2,"",VLOOKUP($A6,$A$3:$E$98,5)*IF(Main!$B$5=1,(1+Main!$B$6)^($A6-AG$2),1+(Main!$B$6*($A6-AG$2)))))</f>
        <v/>
      </c>
      <c r="AH6" s="144" t="str">
        <f>IF($A6=AH$2,VLOOKUP($A6,$A$3:$E$98,5),IF($A6&lt;AH$2,"",VLOOKUP($A6,$A$3:$E$98,5)*IF(Main!$B$5=1,(1+Main!$B$6)^($A6-AH$2),1+(Main!$B$6*($A6-AH$2)))))</f>
        <v/>
      </c>
      <c r="AI6" s="144" t="str">
        <f>IF($A6=AI$2,VLOOKUP($A6,$A$3:$E$98,5),IF($A6&lt;AI$2,"",VLOOKUP($A6,$A$3:$E$98,5)*IF(Main!$B$5=1,(1+Main!$B$6)^($A6-AI$2),1+(Main!$B$6*($A6-AI$2)))))</f>
        <v/>
      </c>
      <c r="AJ6" s="144" t="str">
        <f>IF($A6=AJ$2,VLOOKUP($A6,$A$3:$E$98,5),IF($A6&lt;AJ$2,"",VLOOKUP($A6,$A$3:$E$98,5)*IF(Main!$B$5=1,(1+Main!$B$6)^($A6-AJ$2),1+(Main!$B$6*($A6-AJ$2)))))</f>
        <v/>
      </c>
      <c r="AK6" s="144" t="str">
        <f>IF($A6=AK$2,VLOOKUP($A6,$A$3:$E$98,5),IF($A6&lt;AK$2,"",VLOOKUP($A6,$A$3:$E$98,5)*IF(Main!$B$5=1,(1+Main!$B$6)^($A6-AK$2),1+(Main!$B$6*($A6-AK$2)))))</f>
        <v/>
      </c>
      <c r="AL6" s="144" t="str">
        <f>IF($A6=AL$2,VLOOKUP($A6,$A$3:$E$98,5),IF($A6&lt;AL$2,"",VLOOKUP($A6,$A$3:$E$98,5)*IF(Main!$B$5=1,(1+Main!$B$6)^($A6-AL$2),1+(Main!$B$6*($A6-AL$2)))))</f>
        <v/>
      </c>
      <c r="AM6" s="144" t="str">
        <f>IF($A6=AM$2,VLOOKUP($A6,$A$3:$E$98,5),IF($A6&lt;AM$2,"",VLOOKUP($A6,$A$3:$E$98,5)*IF(Main!$B$5=1,(1+Main!$B$6)^($A6-AM$2),1+(Main!$B$6*($A6-AM$2)))))</f>
        <v/>
      </c>
      <c r="AN6" s="144" t="str">
        <f>IF($A6=AN$2,VLOOKUP($A6,$A$3:$E$98,5),IF($A6&lt;AN$2,"",VLOOKUP($A6,$A$3:$E$98,5)*IF(Main!$B$5=1,(1+Main!$B$6)^($A6-AN$2),1+(Main!$B$6*($A6-AN$2)))))</f>
        <v/>
      </c>
      <c r="AO6" s="144" t="str">
        <f>IF($A6=AO$2,VLOOKUP($A6,$A$3:$E$98,5),IF($A6&lt;AO$2,"",VLOOKUP($A6,$A$3:$E$98,5)*IF(Main!$B$5=1,(1+Main!$B$6)^($A6-AO$2),1+(Main!$B$6*($A6-AO$2)))))</f>
        <v/>
      </c>
      <c r="AP6" s="144" t="str">
        <f>IF($A6=AP$2,VLOOKUP($A6,$A$3:$E$98,5),IF($A6&lt;AP$2,"",VLOOKUP($A6,$A$3:$E$98,5)*IF(Main!$B$5=1,(1+Main!$B$6)^($A6-AP$2),1+(Main!$B$6*($A6-AP$2)))))</f>
        <v/>
      </c>
      <c r="AQ6" s="144" t="str">
        <f>IF($A6=AQ$2,VLOOKUP($A6,$A$3:$E$98,5),IF($A6&lt;AQ$2,"",VLOOKUP($A6,$A$3:$E$98,5)*IF(Main!$B$5=1,(1+Main!$B$6)^($A6-AQ$2),1+(Main!$B$6*($A6-AQ$2)))))</f>
        <v/>
      </c>
      <c r="AR6" s="144" t="str">
        <f>IF($A6=AR$2,VLOOKUP($A6,$A$3:$E$98,5),IF($A6&lt;AR$2,"",VLOOKUP($A6,$A$3:$E$98,5)*IF(Main!$B$5=1,(1+Main!$B$6)^($A6-AR$2),1+(Main!$B$6*($A6-AR$2)))))</f>
        <v/>
      </c>
      <c r="AS6" s="144" t="str">
        <f>IF($A6=AS$2,VLOOKUP($A6,$A$3:$E$98,5),IF($A6&lt;AS$2,"",VLOOKUP($A6,$A$3:$E$98,5)*IF(Main!$B$5=1,(1+Main!$B$6)^($A6-AS$2),1+(Main!$B$6*($A6-AS$2)))))</f>
        <v/>
      </c>
      <c r="AT6" s="144" t="str">
        <f>IF($A6=AT$2,VLOOKUP($A6,$A$3:$E$98,5),IF($A6&lt;AT$2,"",VLOOKUP($A6,$A$3:$E$98,5)*IF(Main!$B$5=1,(1+Main!$B$6)^($A6-AT$2),1+(Main!$B$6*($A6-AT$2)))))</f>
        <v/>
      </c>
      <c r="AU6" s="144" t="str">
        <f>IF($A6=AU$2,VLOOKUP($A6,$A$3:$E$98,5),IF($A6&lt;AU$2,"",VLOOKUP($A6,$A$3:$E$98,5)*IF(Main!$B$5=1,(1+Main!$B$6)^($A6-AU$2),1+(Main!$B$6*($A6-AU$2)))))</f>
        <v/>
      </c>
      <c r="AV6" s="144" t="str">
        <f>IF($A6=AV$2,VLOOKUP($A6,$A$3:$E$98,5),IF($A6&lt;AV$2,"",VLOOKUP($A6,$A$3:$E$98,5)*IF(Main!$B$5=1,(1+Main!$B$6)^($A6-AV$2),1+(Main!$B$6*($A6-AV$2)))))</f>
        <v/>
      </c>
      <c r="AW6" s="144" t="str">
        <f>IF($A6=AW$2,VLOOKUP($A6,$A$3:$E$98,5),IF($A6&lt;AW$2,"",VLOOKUP($A6,$A$3:$E$98,5)*IF(Main!$B$5=1,(1+Main!$B$6)^($A6-AW$2),1+(Main!$B$6*($A6-AW$2)))))</f>
        <v/>
      </c>
      <c r="AX6" s="144" t="str">
        <f>IF($A6=AX$2,VLOOKUP($A6,$A$3:$E$98,5),IF($A6&lt;AX$2,"",VLOOKUP($A6,$A$3:$E$98,5)*IF(Main!$B$5=1,(1+Main!$B$6)^($A6-AX$2),1+(Main!$B$6*($A6-AX$2)))))</f>
        <v/>
      </c>
      <c r="AY6" s="144" t="str">
        <f>IF($A6=AY$2,VLOOKUP($A6,$A$3:$E$98,5),IF($A6&lt;AY$2,"",VLOOKUP($A6,$A$3:$E$98,5)*IF(Main!$B$5=1,(1+Main!$B$6)^($A6-AY$2),1+(Main!$B$6*($A6-AY$2)))))</f>
        <v/>
      </c>
      <c r="AZ6" s="144" t="str">
        <f>IF($A6=AZ$2,VLOOKUP($A6,$A$3:$E$98,5),IF($A6&lt;AZ$2,"",VLOOKUP($A6,$A$3:$E$98,5)*IF(Main!$B$5=1,(1+Main!$B$6)^($A6-AZ$2),1+(Main!$B$6*($A6-AZ$2)))))</f>
        <v/>
      </c>
      <c r="BA6" s="144" t="str">
        <f>IF($A6=BA$2,VLOOKUP($A6,$A$3:$E$98,5),IF($A6&lt;BA$2,"",VLOOKUP($A6,$A$3:$E$98,5)*IF(Main!$B$5=1,(1+Main!$B$6)^($A6-BA$2),1+(Main!$B$6*($A6-BA$2)))))</f>
        <v/>
      </c>
      <c r="BB6" s="144" t="str">
        <f>IF($A6=BB$2,VLOOKUP($A6,$A$3:$E$98,5),IF($A6&lt;BB$2,"",VLOOKUP($A6,$A$3:$E$98,5)*IF(Main!$B$5=1,(1+Main!$B$6)^($A6-BB$2),1+(Main!$B$6*($A6-BB$2)))))</f>
        <v/>
      </c>
      <c r="BC6" s="144" t="str">
        <f>IF($A6=BC$2,VLOOKUP($A6,$A$3:$E$98,5),IF($A6&lt;BC$2,"",VLOOKUP($A6,$A$3:$E$98,5)*IF(Main!$B$5=1,(1+Main!$B$6)^($A6-BC$2),1+(Main!$B$6*($A6-BC$2)))))</f>
        <v/>
      </c>
      <c r="BD6" s="144" t="str">
        <f>IF($A6=BD$2,VLOOKUP($A6,$A$3:$E$98,5),IF($A6&lt;BD$2,"",VLOOKUP($A6,$A$3:$E$98,5)*IF(Main!$B$5=1,(1+Main!$B$6)^($A6-BD$2),1+(Main!$B$6*($A6-BD$2)))))</f>
        <v/>
      </c>
      <c r="BE6" s="144" t="str">
        <f>IF($A6=BE$2,VLOOKUP($A6,$A$3:$E$98,5),IF($A6&lt;BE$2,"",VLOOKUP($A6,$A$3:$E$98,5)*IF(Main!$B$5=1,(1+Main!$B$6)^($A6-BE$2),1+(Main!$B$6*($A6-BE$2)))))</f>
        <v/>
      </c>
      <c r="BF6" s="144" t="str">
        <f>IF($A6=BF$2,VLOOKUP($A6,$A$3:$E$98,5),IF($A6&lt;BF$2,"",VLOOKUP($A6,$A$3:$E$98,5)*IF(Main!$B$5=1,(1+Main!$B$6)^($A6-BF$2),1+(Main!$B$6*($A6-BF$2)))))</f>
        <v/>
      </c>
      <c r="BG6" s="144" t="str">
        <f>IF($A6=BG$2,VLOOKUP($A6,$A$3:$E$98,5),IF($A6&lt;BG$2,"",VLOOKUP($A6,$A$3:$E$98,5)*IF(Main!$B$5=1,(1+Main!$B$6)^($A6-BG$2),1+(Main!$B$6*($A6-BG$2)))))</f>
        <v/>
      </c>
      <c r="BH6" s="144" t="str">
        <f>IF($A6=BH$2,VLOOKUP($A6,$A$3:$E$98,5),IF($A6&lt;BH$2,"",VLOOKUP($A6,$A$3:$E$98,5)*IF(Main!$B$5=1,(1+Main!$B$6)^($A6-BH$2),1+(Main!$B$6*($A6-BH$2)))))</f>
        <v/>
      </c>
      <c r="BI6" s="144" t="str">
        <f>IF($A6=BI$2,VLOOKUP($A6,$A$3:$E$98,5),IF($A6&lt;BI$2,"",VLOOKUP($A6,$A$3:$E$98,5)*IF(Main!$B$5=1,(1+Main!$B$6)^($A6-BI$2),1+(Main!$B$6*($A6-BI$2)))))</f>
        <v/>
      </c>
      <c r="BJ6" s="144" t="str">
        <f>IF($A6=BJ$2,VLOOKUP($A6,$A$3:$E$98,5),IF($A6&lt;BJ$2,"",VLOOKUP($A6,$A$3:$E$98,5)*IF(Main!$B$5=1,(1+Main!$B$6)^($A6-BJ$2),1+(Main!$B$6*($A6-BJ$2)))))</f>
        <v/>
      </c>
    </row>
    <row r="7" spans="1:83">
      <c r="A7" s="70">
        <v>29</v>
      </c>
      <c r="B7" s="73">
        <f ca="1">VLOOKUP($A7,Mortality!$A$3:$G$108,7,)</f>
        <v>2.3616803082506074E-4</v>
      </c>
      <c r="C7" s="69">
        <f t="shared" ca="1" si="1"/>
        <v>0.99902816369031666</v>
      </c>
      <c r="D7" s="69">
        <f t="shared" ca="1" si="0"/>
        <v>62.361690052542798</v>
      </c>
      <c r="E7" s="143">
        <f ca="1">C7/(1+Main!$B$5)^($A7-$A$3)</f>
        <v>0.76215380277997391</v>
      </c>
      <c r="F7" s="417">
        <v>1</v>
      </c>
      <c r="G7" s="144" t="str">
        <f>IF($A7=G$2,VLOOKUP($A7,$A$3:$E$98,5),IF($A7&lt;G$2,"",VLOOKUP($A7,$A$3:$E$98,5)*IF(Main!$B$5=1,(1+Main!$B$6)^($A7-G$2),1+(Main!$B$6*($A7-G$2)))))</f>
        <v/>
      </c>
      <c r="H7" s="144" t="str">
        <f>IF($A7=H$2,VLOOKUP($A7,$A$3:$E$98,5),IF($A7&lt;H$2,"",VLOOKUP($A7,$A$3:$E$98,5)*IF(Main!$B$5=1,(1+Main!$B$6)^($A7-H$2),1+(Main!$B$6*($A7-H$2)))))</f>
        <v/>
      </c>
      <c r="I7" s="144" t="str">
        <f>IF($A7=I$2,VLOOKUP($A7,$A$3:$E$98,5),IF($A7&lt;I$2,"",VLOOKUP($A7,$A$3:$E$98,5)*IF(Main!$B$5=1,(1+Main!$B$6)^($A7-I$2),1+(Main!$B$6*($A7-I$2)))))</f>
        <v/>
      </c>
      <c r="J7" s="144" t="str">
        <f>IF($A7=J$2,VLOOKUP($A7,$A$3:$E$98,5),IF($A7&lt;J$2,"",VLOOKUP($A7,$A$3:$E$98,5)*IF(Main!$B$5=1,(1+Main!$B$6)^($A7-J$2),1+(Main!$B$6*($A7-J$2)))))</f>
        <v/>
      </c>
      <c r="K7" s="144" t="str">
        <f>IF($A7=K$2,VLOOKUP($A7,$A$3:$E$98,5),IF($A7&lt;K$2,"",VLOOKUP($A7,$A$3:$E$98,5)*IF(Main!$B$5=1,(1+Main!$B$6)^($A7-K$2),1+(Main!$B$6*($A7-K$2)))))</f>
        <v/>
      </c>
      <c r="L7" s="144" t="str">
        <f>IF($A7=L$2,VLOOKUP($A7,$A$3:$E$98,5),IF($A7&lt;L$2,"",VLOOKUP($A7,$A$3:$E$98,5)*IF(Main!$B$5=1,(1+Main!$B$6)^($A7-L$2),1+(Main!$B$6*($A7-L$2)))))</f>
        <v/>
      </c>
      <c r="M7" s="144" t="str">
        <f>IF($A7=M$2,VLOOKUP($A7,$A$3:$E$98,5),IF($A7&lt;M$2,"",VLOOKUP($A7,$A$3:$E$98,5)*IF(Main!$B$5=1,(1+Main!$B$6)^($A7-M$2),1+(Main!$B$6*($A7-M$2)))))</f>
        <v/>
      </c>
      <c r="N7" s="144" t="str">
        <f>IF($A7=N$2,VLOOKUP($A7,$A$3:$E$98,5),IF($A7&lt;N$2,"",VLOOKUP($A7,$A$3:$E$98,5)*IF(Main!$B$5=1,(1+Main!$B$6)^($A7-N$2),1+(Main!$B$6*($A7-N$2)))))</f>
        <v/>
      </c>
      <c r="O7" s="144" t="str">
        <f>IF($A7=O$2,VLOOKUP($A7,$A$3:$E$98,5),IF($A7&lt;O$2,"",VLOOKUP($A7,$A$3:$E$98,5)*IF(Main!$B$5=1,(1+Main!$B$6)^($A7-O$2),1+(Main!$B$6*($A7-O$2)))))</f>
        <v/>
      </c>
      <c r="P7" s="144" t="str">
        <f>IF($A7=P$2,VLOOKUP($A7,$A$3:$E$98,5),IF($A7&lt;P$2,"",VLOOKUP($A7,$A$3:$E$98,5)*IF(Main!$B$5=1,(1+Main!$B$6)^($A7-P$2),1+(Main!$B$6*($A7-P$2)))))</f>
        <v/>
      </c>
      <c r="Q7" s="144" t="str">
        <f>IF($A7=Q$2,VLOOKUP($A7,$A$3:$E$98,5),IF($A7&lt;Q$2,"",VLOOKUP($A7,$A$3:$E$98,5)*IF(Main!$B$5=1,(1+Main!$B$6)^($A7-Q$2),1+(Main!$B$6*($A7-Q$2)))))</f>
        <v/>
      </c>
      <c r="R7" s="144" t="str">
        <f>IF($A7=R$2,VLOOKUP($A7,$A$3:$E$98,5),IF($A7&lt;R$2,"",VLOOKUP($A7,$A$3:$E$98,5)*IF(Main!$B$5=1,(1+Main!$B$6)^($A7-R$2),1+(Main!$B$6*($A7-R$2)))))</f>
        <v/>
      </c>
      <c r="S7" s="144" t="str">
        <f>IF($A7=S$2,VLOOKUP($A7,$A$3:$E$98,5),IF($A7&lt;S$2,"",VLOOKUP($A7,$A$3:$E$98,5)*IF(Main!$B$5=1,(1+Main!$B$6)^($A7-S$2),1+(Main!$B$6*($A7-S$2)))))</f>
        <v/>
      </c>
      <c r="T7" s="144" t="str">
        <f>IF($A7=T$2,VLOOKUP($A7,$A$3:$E$98,5),IF($A7&lt;T$2,"",VLOOKUP($A7,$A$3:$E$98,5)*IF(Main!$B$5=1,(1+Main!$B$6)^($A7-T$2),1+(Main!$B$6*($A7-T$2)))))</f>
        <v/>
      </c>
      <c r="U7" s="144" t="str">
        <f>IF($A7=U$2,VLOOKUP($A7,$A$3:$E$98,5),IF($A7&lt;U$2,"",VLOOKUP($A7,$A$3:$E$98,5)*IF(Main!$B$5=1,(1+Main!$B$6)^($A7-U$2),1+(Main!$B$6*($A7-U$2)))))</f>
        <v/>
      </c>
      <c r="V7" s="144" t="str">
        <f>IF($A7=V$2,VLOOKUP($A7,$A$3:$E$98,5),IF($A7&lt;V$2,"",VLOOKUP($A7,$A$3:$E$98,5)*IF(Main!$B$5=1,(1+Main!$B$6)^($A7-V$2),1+(Main!$B$6*($A7-V$2)))))</f>
        <v/>
      </c>
      <c r="W7" s="144" t="str">
        <f>IF($A7=W$2,VLOOKUP($A7,$A$3:$E$98,5),IF($A7&lt;W$2,"",VLOOKUP($A7,$A$3:$E$98,5)*IF(Main!$B$5=1,(1+Main!$B$6)^($A7-W$2),1+(Main!$B$6*($A7-W$2)))))</f>
        <v/>
      </c>
      <c r="X7" s="144" t="str">
        <f>IF($A7=X$2,VLOOKUP($A7,$A$3:$E$98,5),IF($A7&lt;X$2,"",VLOOKUP($A7,$A$3:$E$98,5)*IF(Main!$B$5=1,(1+Main!$B$6)^($A7-X$2),1+(Main!$B$6*($A7-X$2)))))</f>
        <v/>
      </c>
      <c r="Y7" s="144" t="str">
        <f>IF($A7=Y$2,VLOOKUP($A7,$A$3:$E$98,5),IF($A7&lt;Y$2,"",VLOOKUP($A7,$A$3:$E$98,5)*IF(Main!$B$5=1,(1+Main!$B$6)^($A7-Y$2),1+(Main!$B$6*($A7-Y$2)))))</f>
        <v/>
      </c>
      <c r="Z7" s="144" t="str">
        <f>IF($A7=Z$2,VLOOKUP($A7,$A$3:$E$98,5),IF($A7&lt;Z$2,"",VLOOKUP($A7,$A$3:$E$98,5)*IF(Main!$B$5=1,(1+Main!$B$6)^($A7-Z$2),1+(Main!$B$6*($A7-Z$2)))))</f>
        <v/>
      </c>
      <c r="AA7" s="144" t="str">
        <f>IF($A7=AA$2,VLOOKUP($A7,$A$3:$E$98,5),IF($A7&lt;AA$2,"",VLOOKUP($A7,$A$3:$E$98,5)*IF(Main!$B$5=1,(1+Main!$B$6)^($A7-AA$2),1+(Main!$B$6*($A7-AA$2)))))</f>
        <v/>
      </c>
      <c r="AB7" s="144" t="str">
        <f>IF($A7=AB$2,VLOOKUP($A7,$A$3:$E$98,5),IF($A7&lt;AB$2,"",VLOOKUP($A7,$A$3:$E$98,5)*IF(Main!$B$5=1,(1+Main!$B$6)^($A7-AB$2),1+(Main!$B$6*($A7-AB$2)))))</f>
        <v/>
      </c>
      <c r="AC7" s="144" t="str">
        <f>IF($A7=AC$2,VLOOKUP($A7,$A$3:$E$98,5),IF($A7&lt;AC$2,"",VLOOKUP($A7,$A$3:$E$98,5)*IF(Main!$B$5=1,(1+Main!$B$6)^($A7-AC$2),1+(Main!$B$6*($A7-AC$2)))))</f>
        <v/>
      </c>
      <c r="AD7" s="144" t="str">
        <f>IF($A7=AD$2,VLOOKUP($A7,$A$3:$E$98,5),IF($A7&lt;AD$2,"",VLOOKUP($A7,$A$3:$E$98,5)*IF(Main!$B$5=1,(1+Main!$B$6)^($A7-AD$2),1+(Main!$B$6*($A7-AD$2)))))</f>
        <v/>
      </c>
      <c r="AE7" s="144" t="str">
        <f>IF($A7=AE$2,VLOOKUP($A7,$A$3:$E$98,5),IF($A7&lt;AE$2,"",VLOOKUP($A7,$A$3:$E$98,5)*IF(Main!$B$5=1,(1+Main!$B$6)^($A7-AE$2),1+(Main!$B$6*($A7-AE$2)))))</f>
        <v/>
      </c>
      <c r="AF7" s="144" t="str">
        <f>IF($A7=AF$2,VLOOKUP($A7,$A$3:$E$98,5),IF($A7&lt;AF$2,"",VLOOKUP($A7,$A$3:$E$98,5)*IF(Main!$B$5=1,(1+Main!$B$6)^($A7-AF$2),1+(Main!$B$6*($A7-AF$2)))))</f>
        <v/>
      </c>
      <c r="AG7" s="144" t="str">
        <f>IF($A7=AG$2,VLOOKUP($A7,$A$3:$E$98,5),IF($A7&lt;AG$2,"",VLOOKUP($A7,$A$3:$E$98,5)*IF(Main!$B$5=1,(1+Main!$B$6)^($A7-AG$2),1+(Main!$B$6*($A7-AG$2)))))</f>
        <v/>
      </c>
      <c r="AH7" s="144" t="str">
        <f>IF($A7=AH$2,VLOOKUP($A7,$A$3:$E$98,5),IF($A7&lt;AH$2,"",VLOOKUP($A7,$A$3:$E$98,5)*IF(Main!$B$5=1,(1+Main!$B$6)^($A7-AH$2),1+(Main!$B$6*($A7-AH$2)))))</f>
        <v/>
      </c>
      <c r="AI7" s="144" t="str">
        <f>IF($A7=AI$2,VLOOKUP($A7,$A$3:$E$98,5),IF($A7&lt;AI$2,"",VLOOKUP($A7,$A$3:$E$98,5)*IF(Main!$B$5=1,(1+Main!$B$6)^($A7-AI$2),1+(Main!$B$6*($A7-AI$2)))))</f>
        <v/>
      </c>
      <c r="AJ7" s="144" t="str">
        <f>IF($A7=AJ$2,VLOOKUP($A7,$A$3:$E$98,5),IF($A7&lt;AJ$2,"",VLOOKUP($A7,$A$3:$E$98,5)*IF(Main!$B$5=1,(1+Main!$B$6)^($A7-AJ$2),1+(Main!$B$6*($A7-AJ$2)))))</f>
        <v/>
      </c>
      <c r="AK7" s="144" t="str">
        <f>IF($A7=AK$2,VLOOKUP($A7,$A$3:$E$98,5),IF($A7&lt;AK$2,"",VLOOKUP($A7,$A$3:$E$98,5)*IF(Main!$B$5=1,(1+Main!$B$6)^($A7-AK$2),1+(Main!$B$6*($A7-AK$2)))))</f>
        <v/>
      </c>
      <c r="AL7" s="144" t="str">
        <f>IF($A7=AL$2,VLOOKUP($A7,$A$3:$E$98,5),IF($A7&lt;AL$2,"",VLOOKUP($A7,$A$3:$E$98,5)*IF(Main!$B$5=1,(1+Main!$B$6)^($A7-AL$2),1+(Main!$B$6*($A7-AL$2)))))</f>
        <v/>
      </c>
      <c r="AM7" s="144" t="str">
        <f>IF($A7=AM$2,VLOOKUP($A7,$A$3:$E$98,5),IF($A7&lt;AM$2,"",VLOOKUP($A7,$A$3:$E$98,5)*IF(Main!$B$5=1,(1+Main!$B$6)^($A7-AM$2),1+(Main!$B$6*($A7-AM$2)))))</f>
        <v/>
      </c>
      <c r="AN7" s="144" t="str">
        <f>IF($A7=AN$2,VLOOKUP($A7,$A$3:$E$98,5),IF($A7&lt;AN$2,"",VLOOKUP($A7,$A$3:$E$98,5)*IF(Main!$B$5=1,(1+Main!$B$6)^($A7-AN$2),1+(Main!$B$6*($A7-AN$2)))))</f>
        <v/>
      </c>
      <c r="AO7" s="144" t="str">
        <f>IF($A7=AO$2,VLOOKUP($A7,$A$3:$E$98,5),IF($A7&lt;AO$2,"",VLOOKUP($A7,$A$3:$E$98,5)*IF(Main!$B$5=1,(1+Main!$B$6)^($A7-AO$2),1+(Main!$B$6*($A7-AO$2)))))</f>
        <v/>
      </c>
      <c r="AP7" s="144" t="str">
        <f>IF($A7=AP$2,VLOOKUP($A7,$A$3:$E$98,5),IF($A7&lt;AP$2,"",VLOOKUP($A7,$A$3:$E$98,5)*IF(Main!$B$5=1,(1+Main!$B$6)^($A7-AP$2),1+(Main!$B$6*($A7-AP$2)))))</f>
        <v/>
      </c>
      <c r="AQ7" s="144" t="str">
        <f>IF($A7=AQ$2,VLOOKUP($A7,$A$3:$E$98,5),IF($A7&lt;AQ$2,"",VLOOKUP($A7,$A$3:$E$98,5)*IF(Main!$B$5=1,(1+Main!$B$6)^($A7-AQ$2),1+(Main!$B$6*($A7-AQ$2)))))</f>
        <v/>
      </c>
      <c r="AR7" s="144" t="str">
        <f>IF($A7=AR$2,VLOOKUP($A7,$A$3:$E$98,5),IF($A7&lt;AR$2,"",VLOOKUP($A7,$A$3:$E$98,5)*IF(Main!$B$5=1,(1+Main!$B$6)^($A7-AR$2),1+(Main!$B$6*($A7-AR$2)))))</f>
        <v/>
      </c>
      <c r="AS7" s="144" t="str">
        <f>IF($A7=AS$2,VLOOKUP($A7,$A$3:$E$98,5),IF($A7&lt;AS$2,"",VLOOKUP($A7,$A$3:$E$98,5)*IF(Main!$B$5=1,(1+Main!$B$6)^($A7-AS$2),1+(Main!$B$6*($A7-AS$2)))))</f>
        <v/>
      </c>
      <c r="AT7" s="144" t="str">
        <f>IF($A7=AT$2,VLOOKUP($A7,$A$3:$E$98,5),IF($A7&lt;AT$2,"",VLOOKUP($A7,$A$3:$E$98,5)*IF(Main!$B$5=1,(1+Main!$B$6)^($A7-AT$2),1+(Main!$B$6*($A7-AT$2)))))</f>
        <v/>
      </c>
      <c r="AU7" s="144" t="str">
        <f>IF($A7=AU$2,VLOOKUP($A7,$A$3:$E$98,5),IF($A7&lt;AU$2,"",VLOOKUP($A7,$A$3:$E$98,5)*IF(Main!$B$5=1,(1+Main!$B$6)^($A7-AU$2),1+(Main!$B$6*($A7-AU$2)))))</f>
        <v/>
      </c>
      <c r="AV7" s="144" t="str">
        <f>IF($A7=AV$2,VLOOKUP($A7,$A$3:$E$98,5),IF($A7&lt;AV$2,"",VLOOKUP($A7,$A$3:$E$98,5)*IF(Main!$B$5=1,(1+Main!$B$6)^($A7-AV$2),1+(Main!$B$6*($A7-AV$2)))))</f>
        <v/>
      </c>
      <c r="AW7" s="144" t="str">
        <f>IF($A7=AW$2,VLOOKUP($A7,$A$3:$E$98,5),IF($A7&lt;AW$2,"",VLOOKUP($A7,$A$3:$E$98,5)*IF(Main!$B$5=1,(1+Main!$B$6)^($A7-AW$2),1+(Main!$B$6*($A7-AW$2)))))</f>
        <v/>
      </c>
      <c r="AX7" s="144" t="str">
        <f>IF($A7=AX$2,VLOOKUP($A7,$A$3:$E$98,5),IF($A7&lt;AX$2,"",VLOOKUP($A7,$A$3:$E$98,5)*IF(Main!$B$5=1,(1+Main!$B$6)^($A7-AX$2),1+(Main!$B$6*($A7-AX$2)))))</f>
        <v/>
      </c>
      <c r="AY7" s="144" t="str">
        <f>IF($A7=AY$2,VLOOKUP($A7,$A$3:$E$98,5),IF($A7&lt;AY$2,"",VLOOKUP($A7,$A$3:$E$98,5)*IF(Main!$B$5=1,(1+Main!$B$6)^($A7-AY$2),1+(Main!$B$6*($A7-AY$2)))))</f>
        <v/>
      </c>
      <c r="AZ7" s="144" t="str">
        <f>IF($A7=AZ$2,VLOOKUP($A7,$A$3:$E$98,5),IF($A7&lt;AZ$2,"",VLOOKUP($A7,$A$3:$E$98,5)*IF(Main!$B$5=1,(1+Main!$B$6)^($A7-AZ$2),1+(Main!$B$6*($A7-AZ$2)))))</f>
        <v/>
      </c>
      <c r="BA7" s="144" t="str">
        <f>IF($A7=BA$2,VLOOKUP($A7,$A$3:$E$98,5),IF($A7&lt;BA$2,"",VLOOKUP($A7,$A$3:$E$98,5)*IF(Main!$B$5=1,(1+Main!$B$6)^($A7-BA$2),1+(Main!$B$6*($A7-BA$2)))))</f>
        <v/>
      </c>
      <c r="BB7" s="144" t="str">
        <f>IF($A7=BB$2,VLOOKUP($A7,$A$3:$E$98,5),IF($A7&lt;BB$2,"",VLOOKUP($A7,$A$3:$E$98,5)*IF(Main!$B$5=1,(1+Main!$B$6)^($A7-BB$2),1+(Main!$B$6*($A7-BB$2)))))</f>
        <v/>
      </c>
      <c r="BC7" s="144" t="str">
        <f>IF($A7=BC$2,VLOOKUP($A7,$A$3:$E$98,5),IF($A7&lt;BC$2,"",VLOOKUP($A7,$A$3:$E$98,5)*IF(Main!$B$5=1,(1+Main!$B$6)^($A7-BC$2),1+(Main!$B$6*($A7-BC$2)))))</f>
        <v/>
      </c>
      <c r="BD7" s="144" t="str">
        <f>IF($A7=BD$2,VLOOKUP($A7,$A$3:$E$98,5),IF($A7&lt;BD$2,"",VLOOKUP($A7,$A$3:$E$98,5)*IF(Main!$B$5=1,(1+Main!$B$6)^($A7-BD$2),1+(Main!$B$6*($A7-BD$2)))))</f>
        <v/>
      </c>
      <c r="BE7" s="144" t="str">
        <f>IF($A7=BE$2,VLOOKUP($A7,$A$3:$E$98,5),IF($A7&lt;BE$2,"",VLOOKUP($A7,$A$3:$E$98,5)*IF(Main!$B$5=1,(1+Main!$B$6)^($A7-BE$2),1+(Main!$B$6*($A7-BE$2)))))</f>
        <v/>
      </c>
      <c r="BF7" s="144" t="str">
        <f>IF($A7=BF$2,VLOOKUP($A7,$A$3:$E$98,5),IF($A7&lt;BF$2,"",VLOOKUP($A7,$A$3:$E$98,5)*IF(Main!$B$5=1,(1+Main!$B$6)^($A7-BF$2),1+(Main!$B$6*($A7-BF$2)))))</f>
        <v/>
      </c>
      <c r="BG7" s="144" t="str">
        <f>IF($A7=BG$2,VLOOKUP($A7,$A$3:$E$98,5),IF($A7&lt;BG$2,"",VLOOKUP($A7,$A$3:$E$98,5)*IF(Main!$B$5=1,(1+Main!$B$6)^($A7-BG$2),1+(Main!$B$6*($A7-BG$2)))))</f>
        <v/>
      </c>
      <c r="BH7" s="144" t="str">
        <f>IF($A7=BH$2,VLOOKUP($A7,$A$3:$E$98,5),IF($A7&lt;BH$2,"",VLOOKUP($A7,$A$3:$E$98,5)*IF(Main!$B$5=1,(1+Main!$B$6)^($A7-BH$2),1+(Main!$B$6*($A7-BH$2)))))</f>
        <v/>
      </c>
      <c r="BI7" s="144" t="str">
        <f>IF($A7=BI$2,VLOOKUP($A7,$A$3:$E$98,5),IF($A7&lt;BI$2,"",VLOOKUP($A7,$A$3:$E$98,5)*IF(Main!$B$5=1,(1+Main!$B$6)^($A7-BI$2),1+(Main!$B$6*($A7-BI$2)))))</f>
        <v/>
      </c>
      <c r="BJ7" s="144" t="str">
        <f>IF($A7=BJ$2,VLOOKUP($A7,$A$3:$E$98,5),IF($A7&lt;BJ$2,"",VLOOKUP($A7,$A$3:$E$98,5)*IF(Main!$B$5=1,(1+Main!$B$6)^($A7-BJ$2),1+(Main!$B$6*($A7-BJ$2)))))</f>
        <v/>
      </c>
    </row>
    <row r="8" spans="1:83">
      <c r="A8" s="70">
        <v>30</v>
      </c>
      <c r="B8" s="73">
        <f ca="1">VLOOKUP($A8,Mortality!$A$3:$G$108,7,)</f>
        <v>2.51099791407869E-4</v>
      </c>
      <c r="C8" s="69">
        <f t="shared" ca="1" si="1"/>
        <v>0.99879222517615918</v>
      </c>
      <c r="D8" s="69">
        <f t="shared" ca="1" si="0"/>
        <v>61.37618514532813</v>
      </c>
      <c r="E8" s="143">
        <f ca="1">C8/(1+Main!$B$5)^($A8-$A$3)</f>
        <v>0.71212505272634152</v>
      </c>
      <c r="F8" s="417">
        <v>1</v>
      </c>
      <c r="G8" s="144" t="str">
        <f>IF($A8=G$2,VLOOKUP($A8,$A$3:$E$98,5),IF($A8&lt;G$2,"",VLOOKUP($A8,$A$3:$E$98,5)*IF(Main!$B$5=1,(1+Main!$B$6)^($A8-G$2),1+(Main!$B$6*($A8-G$2)))))</f>
        <v/>
      </c>
      <c r="H8" s="144" t="str">
        <f>IF($A8=H$2,VLOOKUP($A8,$A$3:$E$98,5),IF($A8&lt;H$2,"",VLOOKUP($A8,$A$3:$E$98,5)*IF(Main!$B$5=1,(1+Main!$B$6)^($A8-H$2),1+(Main!$B$6*($A8-H$2)))))</f>
        <v/>
      </c>
      <c r="I8" s="144" t="str">
        <f>IF($A8=I$2,VLOOKUP($A8,$A$3:$E$98,5),IF($A8&lt;I$2,"",VLOOKUP($A8,$A$3:$E$98,5)*IF(Main!$B$5=1,(1+Main!$B$6)^($A8-I$2),1+(Main!$B$6*($A8-I$2)))))</f>
        <v/>
      </c>
      <c r="J8" s="144" t="str">
        <f>IF($A8=J$2,VLOOKUP($A8,$A$3:$E$98,5),IF($A8&lt;J$2,"",VLOOKUP($A8,$A$3:$E$98,5)*IF(Main!$B$5=1,(1+Main!$B$6)^($A8-J$2),1+(Main!$B$6*($A8-J$2)))))</f>
        <v/>
      </c>
      <c r="K8" s="144" t="str">
        <f>IF($A8=K$2,VLOOKUP($A8,$A$3:$E$98,5),IF($A8&lt;K$2,"",VLOOKUP($A8,$A$3:$E$98,5)*IF(Main!$B$5=1,(1+Main!$B$6)^($A8-K$2),1+(Main!$B$6*($A8-K$2)))))</f>
        <v/>
      </c>
      <c r="L8" s="144" t="str">
        <f>IF($A8=L$2,VLOOKUP($A8,$A$3:$E$98,5),IF($A8&lt;L$2,"",VLOOKUP($A8,$A$3:$E$98,5)*IF(Main!$B$5=1,(1+Main!$B$6)^($A8-L$2),1+(Main!$B$6*($A8-L$2)))))</f>
        <v/>
      </c>
      <c r="M8" s="144" t="str">
        <f>IF($A8=M$2,VLOOKUP($A8,$A$3:$E$98,5),IF($A8&lt;M$2,"",VLOOKUP($A8,$A$3:$E$98,5)*IF(Main!$B$5=1,(1+Main!$B$6)^($A8-M$2),1+(Main!$B$6*($A8-M$2)))))</f>
        <v/>
      </c>
      <c r="N8" s="144" t="str">
        <f>IF($A8=N$2,VLOOKUP($A8,$A$3:$E$98,5),IF($A8&lt;N$2,"",VLOOKUP($A8,$A$3:$E$98,5)*IF(Main!$B$5=1,(1+Main!$B$6)^($A8-N$2),1+(Main!$B$6*($A8-N$2)))))</f>
        <v/>
      </c>
      <c r="O8" s="144" t="str">
        <f>IF($A8=O$2,VLOOKUP($A8,$A$3:$E$98,5),IF($A8&lt;O$2,"",VLOOKUP($A8,$A$3:$E$98,5)*IF(Main!$B$5=1,(1+Main!$B$6)^($A8-O$2),1+(Main!$B$6*($A8-O$2)))))</f>
        <v/>
      </c>
      <c r="P8" s="144" t="str">
        <f>IF($A8=P$2,VLOOKUP($A8,$A$3:$E$98,5),IF($A8&lt;P$2,"",VLOOKUP($A8,$A$3:$E$98,5)*IF(Main!$B$5=1,(1+Main!$B$6)^($A8-P$2),1+(Main!$B$6*($A8-P$2)))))</f>
        <v/>
      </c>
      <c r="Q8" s="144" t="str">
        <f>IF($A8=Q$2,VLOOKUP($A8,$A$3:$E$98,5),IF($A8&lt;Q$2,"",VLOOKUP($A8,$A$3:$E$98,5)*IF(Main!$B$5=1,(1+Main!$B$6)^($A8-Q$2),1+(Main!$B$6*($A8-Q$2)))))</f>
        <v/>
      </c>
      <c r="R8" s="144" t="str">
        <f>IF($A8=R$2,VLOOKUP($A8,$A$3:$E$98,5),IF($A8&lt;R$2,"",VLOOKUP($A8,$A$3:$E$98,5)*IF(Main!$B$5=1,(1+Main!$B$6)^($A8-R$2),1+(Main!$B$6*($A8-R$2)))))</f>
        <v/>
      </c>
      <c r="S8" s="144" t="str">
        <f>IF($A8=S$2,VLOOKUP($A8,$A$3:$E$98,5),IF($A8&lt;S$2,"",VLOOKUP($A8,$A$3:$E$98,5)*IF(Main!$B$5=1,(1+Main!$B$6)^($A8-S$2),1+(Main!$B$6*($A8-S$2)))))</f>
        <v/>
      </c>
      <c r="T8" s="144" t="str">
        <f>IF($A8=T$2,VLOOKUP($A8,$A$3:$E$98,5),IF($A8&lt;T$2,"",VLOOKUP($A8,$A$3:$E$98,5)*IF(Main!$B$5=1,(1+Main!$B$6)^($A8-T$2),1+(Main!$B$6*($A8-T$2)))))</f>
        <v/>
      </c>
      <c r="U8" s="144" t="str">
        <f>IF($A8=U$2,VLOOKUP($A8,$A$3:$E$98,5),IF($A8&lt;U$2,"",VLOOKUP($A8,$A$3:$E$98,5)*IF(Main!$B$5=1,(1+Main!$B$6)^($A8-U$2),1+(Main!$B$6*($A8-U$2)))))</f>
        <v/>
      </c>
      <c r="V8" s="144" t="str">
        <f>IF($A8=V$2,VLOOKUP($A8,$A$3:$E$98,5),IF($A8&lt;V$2,"",VLOOKUP($A8,$A$3:$E$98,5)*IF(Main!$B$5=1,(1+Main!$B$6)^($A8-V$2),1+(Main!$B$6*($A8-V$2)))))</f>
        <v/>
      </c>
      <c r="W8" s="144" t="str">
        <f>IF($A8=W$2,VLOOKUP($A8,$A$3:$E$98,5),IF($A8&lt;W$2,"",VLOOKUP($A8,$A$3:$E$98,5)*IF(Main!$B$5=1,(1+Main!$B$6)^($A8-W$2),1+(Main!$B$6*($A8-W$2)))))</f>
        <v/>
      </c>
      <c r="X8" s="144" t="str">
        <f>IF($A8=X$2,VLOOKUP($A8,$A$3:$E$98,5),IF($A8&lt;X$2,"",VLOOKUP($A8,$A$3:$E$98,5)*IF(Main!$B$5=1,(1+Main!$B$6)^($A8-X$2),1+(Main!$B$6*($A8-X$2)))))</f>
        <v/>
      </c>
      <c r="Y8" s="144" t="str">
        <f>IF($A8=Y$2,VLOOKUP($A8,$A$3:$E$98,5),IF($A8&lt;Y$2,"",VLOOKUP($A8,$A$3:$E$98,5)*IF(Main!$B$5=1,(1+Main!$B$6)^($A8-Y$2),1+(Main!$B$6*($A8-Y$2)))))</f>
        <v/>
      </c>
      <c r="Z8" s="144" t="str">
        <f>IF($A8=Z$2,VLOOKUP($A8,$A$3:$E$98,5),IF($A8&lt;Z$2,"",VLOOKUP($A8,$A$3:$E$98,5)*IF(Main!$B$5=1,(1+Main!$B$6)^($A8-Z$2),1+(Main!$B$6*($A8-Z$2)))))</f>
        <v/>
      </c>
      <c r="AA8" s="144" t="str">
        <f>IF($A8=AA$2,VLOOKUP($A8,$A$3:$E$98,5),IF($A8&lt;AA$2,"",VLOOKUP($A8,$A$3:$E$98,5)*IF(Main!$B$5=1,(1+Main!$B$6)^($A8-AA$2),1+(Main!$B$6*($A8-AA$2)))))</f>
        <v/>
      </c>
      <c r="AB8" s="144" t="str">
        <f>IF($A8=AB$2,VLOOKUP($A8,$A$3:$E$98,5),IF($A8&lt;AB$2,"",VLOOKUP($A8,$A$3:$E$98,5)*IF(Main!$B$5=1,(1+Main!$B$6)^($A8-AB$2),1+(Main!$B$6*($A8-AB$2)))))</f>
        <v/>
      </c>
      <c r="AC8" s="144" t="str">
        <f>IF($A8=AC$2,VLOOKUP($A8,$A$3:$E$98,5),IF($A8&lt;AC$2,"",VLOOKUP($A8,$A$3:$E$98,5)*IF(Main!$B$5=1,(1+Main!$B$6)^($A8-AC$2),1+(Main!$B$6*($A8-AC$2)))))</f>
        <v/>
      </c>
      <c r="AD8" s="144" t="str">
        <f>IF($A8=AD$2,VLOOKUP($A8,$A$3:$E$98,5),IF($A8&lt;AD$2,"",VLOOKUP($A8,$A$3:$E$98,5)*IF(Main!$B$5=1,(1+Main!$B$6)^($A8-AD$2),1+(Main!$B$6*($A8-AD$2)))))</f>
        <v/>
      </c>
      <c r="AE8" s="144" t="str">
        <f>IF($A8=AE$2,VLOOKUP($A8,$A$3:$E$98,5),IF($A8&lt;AE$2,"",VLOOKUP($A8,$A$3:$E$98,5)*IF(Main!$B$5=1,(1+Main!$B$6)^($A8-AE$2),1+(Main!$B$6*($A8-AE$2)))))</f>
        <v/>
      </c>
      <c r="AF8" s="144" t="str">
        <f>IF($A8=AF$2,VLOOKUP($A8,$A$3:$E$98,5),IF($A8&lt;AF$2,"",VLOOKUP($A8,$A$3:$E$98,5)*IF(Main!$B$5=1,(1+Main!$B$6)^($A8-AF$2),1+(Main!$B$6*($A8-AF$2)))))</f>
        <v/>
      </c>
      <c r="AG8" s="144" t="str">
        <f>IF($A8=AG$2,VLOOKUP($A8,$A$3:$E$98,5),IF($A8&lt;AG$2,"",VLOOKUP($A8,$A$3:$E$98,5)*IF(Main!$B$5=1,(1+Main!$B$6)^($A8-AG$2),1+(Main!$B$6*($A8-AG$2)))))</f>
        <v/>
      </c>
      <c r="AH8" s="144" t="str">
        <f>IF($A8=AH$2,VLOOKUP($A8,$A$3:$E$98,5),IF($A8&lt;AH$2,"",VLOOKUP($A8,$A$3:$E$98,5)*IF(Main!$B$5=1,(1+Main!$B$6)^($A8-AH$2),1+(Main!$B$6*($A8-AH$2)))))</f>
        <v/>
      </c>
      <c r="AI8" s="144" t="str">
        <f>IF($A8=AI$2,VLOOKUP($A8,$A$3:$E$98,5),IF($A8&lt;AI$2,"",VLOOKUP($A8,$A$3:$E$98,5)*IF(Main!$B$5=1,(1+Main!$B$6)^($A8-AI$2),1+(Main!$B$6*($A8-AI$2)))))</f>
        <v/>
      </c>
      <c r="AJ8" s="144" t="str">
        <f>IF($A8=AJ$2,VLOOKUP($A8,$A$3:$E$98,5),IF($A8&lt;AJ$2,"",VLOOKUP($A8,$A$3:$E$98,5)*IF(Main!$B$5=1,(1+Main!$B$6)^($A8-AJ$2),1+(Main!$B$6*($A8-AJ$2)))))</f>
        <v/>
      </c>
      <c r="AK8" s="144" t="str">
        <f>IF($A8=AK$2,VLOOKUP($A8,$A$3:$E$98,5),IF($A8&lt;AK$2,"",VLOOKUP($A8,$A$3:$E$98,5)*IF(Main!$B$5=1,(1+Main!$B$6)^($A8-AK$2),1+(Main!$B$6*($A8-AK$2)))))</f>
        <v/>
      </c>
      <c r="AL8" s="144" t="str">
        <f>IF($A8=AL$2,VLOOKUP($A8,$A$3:$E$98,5),IF($A8&lt;AL$2,"",VLOOKUP($A8,$A$3:$E$98,5)*IF(Main!$B$5=1,(1+Main!$B$6)^($A8-AL$2),1+(Main!$B$6*($A8-AL$2)))))</f>
        <v/>
      </c>
      <c r="AM8" s="144" t="str">
        <f>IF($A8=AM$2,VLOOKUP($A8,$A$3:$E$98,5),IF($A8&lt;AM$2,"",VLOOKUP($A8,$A$3:$E$98,5)*IF(Main!$B$5=1,(1+Main!$B$6)^($A8-AM$2),1+(Main!$B$6*($A8-AM$2)))))</f>
        <v/>
      </c>
      <c r="AN8" s="144" t="str">
        <f>IF($A8=AN$2,VLOOKUP($A8,$A$3:$E$98,5),IF($A8&lt;AN$2,"",VLOOKUP($A8,$A$3:$E$98,5)*IF(Main!$B$5=1,(1+Main!$B$6)^($A8-AN$2),1+(Main!$B$6*($A8-AN$2)))))</f>
        <v/>
      </c>
      <c r="AO8" s="144" t="str">
        <f>IF($A8=AO$2,VLOOKUP($A8,$A$3:$E$98,5),IF($A8&lt;AO$2,"",VLOOKUP($A8,$A$3:$E$98,5)*IF(Main!$B$5=1,(1+Main!$B$6)^($A8-AO$2),1+(Main!$B$6*($A8-AO$2)))))</f>
        <v/>
      </c>
      <c r="AP8" s="144" t="str">
        <f>IF($A8=AP$2,VLOOKUP($A8,$A$3:$E$98,5),IF($A8&lt;AP$2,"",VLOOKUP($A8,$A$3:$E$98,5)*IF(Main!$B$5=1,(1+Main!$B$6)^($A8-AP$2),1+(Main!$B$6*($A8-AP$2)))))</f>
        <v/>
      </c>
      <c r="AQ8" s="144" t="str">
        <f>IF($A8=AQ$2,VLOOKUP($A8,$A$3:$E$98,5),IF($A8&lt;AQ$2,"",VLOOKUP($A8,$A$3:$E$98,5)*IF(Main!$B$5=1,(1+Main!$B$6)^($A8-AQ$2),1+(Main!$B$6*($A8-AQ$2)))))</f>
        <v/>
      </c>
      <c r="AR8" s="144" t="str">
        <f>IF($A8=AR$2,VLOOKUP($A8,$A$3:$E$98,5),IF($A8&lt;AR$2,"",VLOOKUP($A8,$A$3:$E$98,5)*IF(Main!$B$5=1,(1+Main!$B$6)^($A8-AR$2),1+(Main!$B$6*($A8-AR$2)))))</f>
        <v/>
      </c>
      <c r="AS8" s="144" t="str">
        <f>IF($A8=AS$2,VLOOKUP($A8,$A$3:$E$98,5),IF($A8&lt;AS$2,"",VLOOKUP($A8,$A$3:$E$98,5)*IF(Main!$B$5=1,(1+Main!$B$6)^($A8-AS$2),1+(Main!$B$6*($A8-AS$2)))))</f>
        <v/>
      </c>
      <c r="AT8" s="144" t="str">
        <f>IF($A8=AT$2,VLOOKUP($A8,$A$3:$E$98,5),IF($A8&lt;AT$2,"",VLOOKUP($A8,$A$3:$E$98,5)*IF(Main!$B$5=1,(1+Main!$B$6)^($A8-AT$2),1+(Main!$B$6*($A8-AT$2)))))</f>
        <v/>
      </c>
      <c r="AU8" s="144" t="str">
        <f>IF($A8=AU$2,VLOOKUP($A8,$A$3:$E$98,5),IF($A8&lt;AU$2,"",VLOOKUP($A8,$A$3:$E$98,5)*IF(Main!$B$5=1,(1+Main!$B$6)^($A8-AU$2),1+(Main!$B$6*($A8-AU$2)))))</f>
        <v/>
      </c>
      <c r="AV8" s="144" t="str">
        <f>IF($A8=AV$2,VLOOKUP($A8,$A$3:$E$98,5),IF($A8&lt;AV$2,"",VLOOKUP($A8,$A$3:$E$98,5)*IF(Main!$B$5=1,(1+Main!$B$6)^($A8-AV$2),1+(Main!$B$6*($A8-AV$2)))))</f>
        <v/>
      </c>
      <c r="AW8" s="144" t="str">
        <f>IF($A8=AW$2,VLOOKUP($A8,$A$3:$E$98,5),IF($A8&lt;AW$2,"",VLOOKUP($A8,$A$3:$E$98,5)*IF(Main!$B$5=1,(1+Main!$B$6)^($A8-AW$2),1+(Main!$B$6*($A8-AW$2)))))</f>
        <v/>
      </c>
      <c r="AX8" s="144" t="str">
        <f>IF($A8=AX$2,VLOOKUP($A8,$A$3:$E$98,5),IF($A8&lt;AX$2,"",VLOOKUP($A8,$A$3:$E$98,5)*IF(Main!$B$5=1,(1+Main!$B$6)^($A8-AX$2),1+(Main!$B$6*($A8-AX$2)))))</f>
        <v/>
      </c>
      <c r="AY8" s="144" t="str">
        <f>IF($A8=AY$2,VLOOKUP($A8,$A$3:$E$98,5),IF($A8&lt;AY$2,"",VLOOKUP($A8,$A$3:$E$98,5)*IF(Main!$B$5=1,(1+Main!$B$6)^($A8-AY$2),1+(Main!$B$6*($A8-AY$2)))))</f>
        <v/>
      </c>
      <c r="AZ8" s="144" t="str">
        <f>IF($A8=AZ$2,VLOOKUP($A8,$A$3:$E$98,5),IF($A8&lt;AZ$2,"",VLOOKUP($A8,$A$3:$E$98,5)*IF(Main!$B$5=1,(1+Main!$B$6)^($A8-AZ$2),1+(Main!$B$6*($A8-AZ$2)))))</f>
        <v/>
      </c>
      <c r="BA8" s="144" t="str">
        <f>IF($A8=BA$2,VLOOKUP($A8,$A$3:$E$98,5),IF($A8&lt;BA$2,"",VLOOKUP($A8,$A$3:$E$98,5)*IF(Main!$B$5=1,(1+Main!$B$6)^($A8-BA$2),1+(Main!$B$6*($A8-BA$2)))))</f>
        <v/>
      </c>
      <c r="BB8" s="144" t="str">
        <f>IF($A8=BB$2,VLOOKUP($A8,$A$3:$E$98,5),IF($A8&lt;BB$2,"",VLOOKUP($A8,$A$3:$E$98,5)*IF(Main!$B$5=1,(1+Main!$B$6)^($A8-BB$2),1+(Main!$B$6*($A8-BB$2)))))</f>
        <v/>
      </c>
      <c r="BC8" s="144" t="str">
        <f>IF($A8=BC$2,VLOOKUP($A8,$A$3:$E$98,5),IF($A8&lt;BC$2,"",VLOOKUP($A8,$A$3:$E$98,5)*IF(Main!$B$5=1,(1+Main!$B$6)^($A8-BC$2),1+(Main!$B$6*($A8-BC$2)))))</f>
        <v/>
      </c>
      <c r="BD8" s="144" t="str">
        <f>IF($A8=BD$2,VLOOKUP($A8,$A$3:$E$98,5),IF($A8&lt;BD$2,"",VLOOKUP($A8,$A$3:$E$98,5)*IF(Main!$B$5=1,(1+Main!$B$6)^($A8-BD$2),1+(Main!$B$6*($A8-BD$2)))))</f>
        <v/>
      </c>
      <c r="BE8" s="144" t="str">
        <f>IF($A8=BE$2,VLOOKUP($A8,$A$3:$E$98,5),IF($A8&lt;BE$2,"",VLOOKUP($A8,$A$3:$E$98,5)*IF(Main!$B$5=1,(1+Main!$B$6)^($A8-BE$2),1+(Main!$B$6*($A8-BE$2)))))</f>
        <v/>
      </c>
      <c r="BF8" s="144" t="str">
        <f>IF($A8=BF$2,VLOOKUP($A8,$A$3:$E$98,5),IF($A8&lt;BF$2,"",VLOOKUP($A8,$A$3:$E$98,5)*IF(Main!$B$5=1,(1+Main!$B$6)^($A8-BF$2),1+(Main!$B$6*($A8-BF$2)))))</f>
        <v/>
      </c>
      <c r="BG8" s="144" t="str">
        <f>IF($A8=BG$2,VLOOKUP($A8,$A$3:$E$98,5),IF($A8&lt;BG$2,"",VLOOKUP($A8,$A$3:$E$98,5)*IF(Main!$B$5=1,(1+Main!$B$6)^($A8-BG$2),1+(Main!$B$6*($A8-BG$2)))))</f>
        <v/>
      </c>
      <c r="BH8" s="144" t="str">
        <f>IF($A8=BH$2,VLOOKUP($A8,$A$3:$E$98,5),IF($A8&lt;BH$2,"",VLOOKUP($A8,$A$3:$E$98,5)*IF(Main!$B$5=1,(1+Main!$B$6)^($A8-BH$2),1+(Main!$B$6*($A8-BH$2)))))</f>
        <v/>
      </c>
      <c r="BI8" s="144" t="str">
        <f>IF($A8=BI$2,VLOOKUP($A8,$A$3:$E$98,5),IF($A8&lt;BI$2,"",VLOOKUP($A8,$A$3:$E$98,5)*IF(Main!$B$5=1,(1+Main!$B$6)^($A8-BI$2),1+(Main!$B$6*($A8-BI$2)))))</f>
        <v/>
      </c>
      <c r="BJ8" s="144" t="str">
        <f>IF($A8=BJ$2,VLOOKUP($A8,$A$3:$E$98,5),IF($A8&lt;BJ$2,"",VLOOKUP($A8,$A$3:$E$98,5)*IF(Main!$B$5=1,(1+Main!$B$6)^($A8-BJ$2),1+(Main!$B$6*($A8-BJ$2)))))</f>
        <v/>
      </c>
    </row>
    <row r="9" spans="1:83">
      <c r="A9" s="70">
        <v>31</v>
      </c>
      <c r="B9" s="73">
        <f ca="1">VLOOKUP($A9,Mortality!$A$3:$G$108,7,)</f>
        <v>2.7127399607207068E-4</v>
      </c>
      <c r="C9" s="69">
        <f t="shared" ca="1" si="1"/>
        <v>0.99854142865675755</v>
      </c>
      <c r="D9" s="69">
        <f t="shared" ca="1" si="0"/>
        <v>60.39134940056546</v>
      </c>
      <c r="E9" s="143">
        <f ca="1">C9/(1+Main!$B$5)^($A9-$A$3)</f>
        <v>0.66537031614406128</v>
      </c>
      <c r="F9" s="417">
        <v>1</v>
      </c>
      <c r="G9" s="144" t="str">
        <f>IF($A9=G$2,VLOOKUP($A9,$A$3:$E$98,5),IF($A9&lt;G$2,"",VLOOKUP($A9,$A$3:$E$98,5)*IF(Main!$B$5=1,(1+Main!$B$6)^($A9-G$2),1+(Main!$B$6*($A9-G$2)))))</f>
        <v/>
      </c>
      <c r="H9" s="144" t="str">
        <f>IF($A9=H$2,VLOOKUP($A9,$A$3:$E$98,5),IF($A9&lt;H$2,"",VLOOKUP($A9,$A$3:$E$98,5)*IF(Main!$B$5=1,(1+Main!$B$6)^($A9-H$2),1+(Main!$B$6*($A9-H$2)))))</f>
        <v/>
      </c>
      <c r="I9" s="144" t="str">
        <f>IF($A9=I$2,VLOOKUP($A9,$A$3:$E$98,5),IF($A9&lt;I$2,"",VLOOKUP($A9,$A$3:$E$98,5)*IF(Main!$B$5=1,(1+Main!$B$6)^($A9-I$2),1+(Main!$B$6*($A9-I$2)))))</f>
        <v/>
      </c>
      <c r="J9" s="144" t="str">
        <f>IF($A9=J$2,VLOOKUP($A9,$A$3:$E$98,5),IF($A9&lt;J$2,"",VLOOKUP($A9,$A$3:$E$98,5)*IF(Main!$B$5=1,(1+Main!$B$6)^($A9-J$2),1+(Main!$B$6*($A9-J$2)))))</f>
        <v/>
      </c>
      <c r="K9" s="144" t="str">
        <f>IF($A9=K$2,VLOOKUP($A9,$A$3:$E$98,5),IF($A9&lt;K$2,"",VLOOKUP($A9,$A$3:$E$98,5)*IF(Main!$B$5=1,(1+Main!$B$6)^($A9-K$2),1+(Main!$B$6*($A9-K$2)))))</f>
        <v/>
      </c>
      <c r="L9" s="144" t="str">
        <f>IF($A9=L$2,VLOOKUP($A9,$A$3:$E$98,5),IF($A9&lt;L$2,"",VLOOKUP($A9,$A$3:$E$98,5)*IF(Main!$B$5=1,(1+Main!$B$6)^($A9-L$2),1+(Main!$B$6*($A9-L$2)))))</f>
        <v/>
      </c>
      <c r="M9" s="144" t="str">
        <f>IF($A9=M$2,VLOOKUP($A9,$A$3:$E$98,5),IF($A9&lt;M$2,"",VLOOKUP($A9,$A$3:$E$98,5)*IF(Main!$B$5=1,(1+Main!$B$6)^($A9-M$2),1+(Main!$B$6*($A9-M$2)))))</f>
        <v/>
      </c>
      <c r="N9" s="144" t="str">
        <f>IF($A9=N$2,VLOOKUP($A9,$A$3:$E$98,5),IF($A9&lt;N$2,"",VLOOKUP($A9,$A$3:$E$98,5)*IF(Main!$B$5=1,(1+Main!$B$6)^($A9-N$2),1+(Main!$B$6*($A9-N$2)))))</f>
        <v/>
      </c>
      <c r="O9" s="144" t="str">
        <f>IF($A9=O$2,VLOOKUP($A9,$A$3:$E$98,5),IF($A9&lt;O$2,"",VLOOKUP($A9,$A$3:$E$98,5)*IF(Main!$B$5=1,(1+Main!$B$6)^($A9-O$2),1+(Main!$B$6*($A9-O$2)))))</f>
        <v/>
      </c>
      <c r="P9" s="144" t="str">
        <f>IF($A9=P$2,VLOOKUP($A9,$A$3:$E$98,5),IF($A9&lt;P$2,"",VLOOKUP($A9,$A$3:$E$98,5)*IF(Main!$B$5=1,(1+Main!$B$6)^($A9-P$2),1+(Main!$B$6*($A9-P$2)))))</f>
        <v/>
      </c>
      <c r="Q9" s="144" t="str">
        <f>IF($A9=Q$2,VLOOKUP($A9,$A$3:$E$98,5),IF($A9&lt;Q$2,"",VLOOKUP($A9,$A$3:$E$98,5)*IF(Main!$B$5=1,(1+Main!$B$6)^($A9-Q$2),1+(Main!$B$6*($A9-Q$2)))))</f>
        <v/>
      </c>
      <c r="R9" s="144" t="str">
        <f>IF($A9=R$2,VLOOKUP($A9,$A$3:$E$98,5),IF($A9&lt;R$2,"",VLOOKUP($A9,$A$3:$E$98,5)*IF(Main!$B$5=1,(1+Main!$B$6)^($A9-R$2),1+(Main!$B$6*($A9-R$2)))))</f>
        <v/>
      </c>
      <c r="S9" s="144" t="str">
        <f>IF($A9=S$2,VLOOKUP($A9,$A$3:$E$98,5),IF($A9&lt;S$2,"",VLOOKUP($A9,$A$3:$E$98,5)*IF(Main!$B$5=1,(1+Main!$B$6)^($A9-S$2),1+(Main!$B$6*($A9-S$2)))))</f>
        <v/>
      </c>
      <c r="T9" s="144" t="str">
        <f>IF($A9=T$2,VLOOKUP($A9,$A$3:$E$98,5),IF($A9&lt;T$2,"",VLOOKUP($A9,$A$3:$E$98,5)*IF(Main!$B$5=1,(1+Main!$B$6)^($A9-T$2),1+(Main!$B$6*($A9-T$2)))))</f>
        <v/>
      </c>
      <c r="U9" s="144" t="str">
        <f>IF($A9=U$2,VLOOKUP($A9,$A$3:$E$98,5),IF($A9&lt;U$2,"",VLOOKUP($A9,$A$3:$E$98,5)*IF(Main!$B$5=1,(1+Main!$B$6)^($A9-U$2),1+(Main!$B$6*($A9-U$2)))))</f>
        <v/>
      </c>
      <c r="V9" s="144" t="str">
        <f>IF($A9=V$2,VLOOKUP($A9,$A$3:$E$98,5),IF($A9&lt;V$2,"",VLOOKUP($A9,$A$3:$E$98,5)*IF(Main!$B$5=1,(1+Main!$B$6)^($A9-V$2),1+(Main!$B$6*($A9-V$2)))))</f>
        <v/>
      </c>
      <c r="W9" s="144" t="str">
        <f>IF($A9=W$2,VLOOKUP($A9,$A$3:$E$98,5),IF($A9&lt;W$2,"",VLOOKUP($A9,$A$3:$E$98,5)*IF(Main!$B$5=1,(1+Main!$B$6)^($A9-W$2),1+(Main!$B$6*($A9-W$2)))))</f>
        <v/>
      </c>
      <c r="X9" s="144" t="str">
        <f>IF($A9=X$2,VLOOKUP($A9,$A$3:$E$98,5),IF($A9&lt;X$2,"",VLOOKUP($A9,$A$3:$E$98,5)*IF(Main!$B$5=1,(1+Main!$B$6)^($A9-X$2),1+(Main!$B$6*($A9-X$2)))))</f>
        <v/>
      </c>
      <c r="Y9" s="144" t="str">
        <f>IF($A9=Y$2,VLOOKUP($A9,$A$3:$E$98,5),IF($A9&lt;Y$2,"",VLOOKUP($A9,$A$3:$E$98,5)*IF(Main!$B$5=1,(1+Main!$B$6)^($A9-Y$2),1+(Main!$B$6*($A9-Y$2)))))</f>
        <v/>
      </c>
      <c r="Z9" s="144" t="str">
        <f>IF($A9=Z$2,VLOOKUP($A9,$A$3:$E$98,5),IF($A9&lt;Z$2,"",VLOOKUP($A9,$A$3:$E$98,5)*IF(Main!$B$5=1,(1+Main!$B$6)^($A9-Z$2),1+(Main!$B$6*($A9-Z$2)))))</f>
        <v/>
      </c>
      <c r="AA9" s="144" t="str">
        <f>IF($A9=AA$2,VLOOKUP($A9,$A$3:$E$98,5),IF($A9&lt;AA$2,"",VLOOKUP($A9,$A$3:$E$98,5)*IF(Main!$B$5=1,(1+Main!$B$6)^($A9-AA$2),1+(Main!$B$6*($A9-AA$2)))))</f>
        <v/>
      </c>
      <c r="AB9" s="144" t="str">
        <f>IF($A9=AB$2,VLOOKUP($A9,$A$3:$E$98,5),IF($A9&lt;AB$2,"",VLOOKUP($A9,$A$3:$E$98,5)*IF(Main!$B$5=1,(1+Main!$B$6)^($A9-AB$2),1+(Main!$B$6*($A9-AB$2)))))</f>
        <v/>
      </c>
      <c r="AC9" s="144" t="str">
        <f>IF($A9=AC$2,VLOOKUP($A9,$A$3:$E$98,5),IF($A9&lt;AC$2,"",VLOOKUP($A9,$A$3:$E$98,5)*IF(Main!$B$5=1,(1+Main!$B$6)^($A9-AC$2),1+(Main!$B$6*($A9-AC$2)))))</f>
        <v/>
      </c>
      <c r="AD9" s="144" t="str">
        <f>IF($A9=AD$2,VLOOKUP($A9,$A$3:$E$98,5),IF($A9&lt;AD$2,"",VLOOKUP($A9,$A$3:$E$98,5)*IF(Main!$B$5=1,(1+Main!$B$6)^($A9-AD$2),1+(Main!$B$6*($A9-AD$2)))))</f>
        <v/>
      </c>
      <c r="AE9" s="144" t="str">
        <f>IF($A9=AE$2,VLOOKUP($A9,$A$3:$E$98,5),IF($A9&lt;AE$2,"",VLOOKUP($A9,$A$3:$E$98,5)*IF(Main!$B$5=1,(1+Main!$B$6)^($A9-AE$2),1+(Main!$B$6*($A9-AE$2)))))</f>
        <v/>
      </c>
      <c r="AF9" s="144" t="str">
        <f>IF($A9=AF$2,VLOOKUP($A9,$A$3:$E$98,5),IF($A9&lt;AF$2,"",VLOOKUP($A9,$A$3:$E$98,5)*IF(Main!$B$5=1,(1+Main!$B$6)^($A9-AF$2),1+(Main!$B$6*($A9-AF$2)))))</f>
        <v/>
      </c>
      <c r="AG9" s="144" t="str">
        <f>IF($A9=AG$2,VLOOKUP($A9,$A$3:$E$98,5),IF($A9&lt;AG$2,"",VLOOKUP($A9,$A$3:$E$98,5)*IF(Main!$B$5=1,(1+Main!$B$6)^($A9-AG$2),1+(Main!$B$6*($A9-AG$2)))))</f>
        <v/>
      </c>
      <c r="AH9" s="144" t="str">
        <f>IF($A9=AH$2,VLOOKUP($A9,$A$3:$E$98,5),IF($A9&lt;AH$2,"",VLOOKUP($A9,$A$3:$E$98,5)*IF(Main!$B$5=1,(1+Main!$B$6)^($A9-AH$2),1+(Main!$B$6*($A9-AH$2)))))</f>
        <v/>
      </c>
      <c r="AI9" s="144" t="str">
        <f>IF($A9=AI$2,VLOOKUP($A9,$A$3:$E$98,5),IF($A9&lt;AI$2,"",VLOOKUP($A9,$A$3:$E$98,5)*IF(Main!$B$5=1,(1+Main!$B$6)^($A9-AI$2),1+(Main!$B$6*($A9-AI$2)))))</f>
        <v/>
      </c>
      <c r="AJ9" s="144" t="str">
        <f>IF($A9=AJ$2,VLOOKUP($A9,$A$3:$E$98,5),IF($A9&lt;AJ$2,"",VLOOKUP($A9,$A$3:$E$98,5)*IF(Main!$B$5=1,(1+Main!$B$6)^($A9-AJ$2),1+(Main!$B$6*($A9-AJ$2)))))</f>
        <v/>
      </c>
      <c r="AK9" s="144" t="str">
        <f>IF($A9=AK$2,VLOOKUP($A9,$A$3:$E$98,5),IF($A9&lt;AK$2,"",VLOOKUP($A9,$A$3:$E$98,5)*IF(Main!$B$5=1,(1+Main!$B$6)^($A9-AK$2),1+(Main!$B$6*($A9-AK$2)))))</f>
        <v/>
      </c>
      <c r="AL9" s="144" t="str">
        <f>IF($A9=AL$2,VLOOKUP($A9,$A$3:$E$98,5),IF($A9&lt;AL$2,"",VLOOKUP($A9,$A$3:$E$98,5)*IF(Main!$B$5=1,(1+Main!$B$6)^($A9-AL$2),1+(Main!$B$6*($A9-AL$2)))))</f>
        <v/>
      </c>
      <c r="AM9" s="144" t="str">
        <f>IF($A9=AM$2,VLOOKUP($A9,$A$3:$E$98,5),IF($A9&lt;AM$2,"",VLOOKUP($A9,$A$3:$E$98,5)*IF(Main!$B$5=1,(1+Main!$B$6)^($A9-AM$2),1+(Main!$B$6*($A9-AM$2)))))</f>
        <v/>
      </c>
      <c r="AN9" s="144" t="str">
        <f>IF($A9=AN$2,VLOOKUP($A9,$A$3:$E$98,5),IF($A9&lt;AN$2,"",VLOOKUP($A9,$A$3:$E$98,5)*IF(Main!$B$5=1,(1+Main!$B$6)^($A9-AN$2),1+(Main!$B$6*($A9-AN$2)))))</f>
        <v/>
      </c>
      <c r="AO9" s="144" t="str">
        <f>IF($A9=AO$2,VLOOKUP($A9,$A$3:$E$98,5),IF($A9&lt;AO$2,"",VLOOKUP($A9,$A$3:$E$98,5)*IF(Main!$B$5=1,(1+Main!$B$6)^($A9-AO$2),1+(Main!$B$6*($A9-AO$2)))))</f>
        <v/>
      </c>
      <c r="AP9" s="144" t="str">
        <f>IF($A9=AP$2,VLOOKUP($A9,$A$3:$E$98,5),IF($A9&lt;AP$2,"",VLOOKUP($A9,$A$3:$E$98,5)*IF(Main!$B$5=1,(1+Main!$B$6)^($A9-AP$2),1+(Main!$B$6*($A9-AP$2)))))</f>
        <v/>
      </c>
      <c r="AQ9" s="144" t="str">
        <f>IF($A9=AQ$2,VLOOKUP($A9,$A$3:$E$98,5),IF($A9&lt;AQ$2,"",VLOOKUP($A9,$A$3:$E$98,5)*IF(Main!$B$5=1,(1+Main!$B$6)^($A9-AQ$2),1+(Main!$B$6*($A9-AQ$2)))))</f>
        <v/>
      </c>
      <c r="AR9" s="144" t="str">
        <f>IF($A9=AR$2,VLOOKUP($A9,$A$3:$E$98,5),IF($A9&lt;AR$2,"",VLOOKUP($A9,$A$3:$E$98,5)*IF(Main!$B$5=1,(1+Main!$B$6)^($A9-AR$2),1+(Main!$B$6*($A9-AR$2)))))</f>
        <v/>
      </c>
      <c r="AS9" s="144" t="str">
        <f>IF($A9=AS$2,VLOOKUP($A9,$A$3:$E$98,5),IF($A9&lt;AS$2,"",VLOOKUP($A9,$A$3:$E$98,5)*IF(Main!$B$5=1,(1+Main!$B$6)^($A9-AS$2),1+(Main!$B$6*($A9-AS$2)))))</f>
        <v/>
      </c>
      <c r="AT9" s="144" t="str">
        <f>IF($A9=AT$2,VLOOKUP($A9,$A$3:$E$98,5),IF($A9&lt;AT$2,"",VLOOKUP($A9,$A$3:$E$98,5)*IF(Main!$B$5=1,(1+Main!$B$6)^($A9-AT$2),1+(Main!$B$6*($A9-AT$2)))))</f>
        <v/>
      </c>
      <c r="AU9" s="144" t="str">
        <f>IF($A9=AU$2,VLOOKUP($A9,$A$3:$E$98,5),IF($A9&lt;AU$2,"",VLOOKUP($A9,$A$3:$E$98,5)*IF(Main!$B$5=1,(1+Main!$B$6)^($A9-AU$2),1+(Main!$B$6*($A9-AU$2)))))</f>
        <v/>
      </c>
      <c r="AV9" s="144" t="str">
        <f>IF($A9=AV$2,VLOOKUP($A9,$A$3:$E$98,5),IF($A9&lt;AV$2,"",VLOOKUP($A9,$A$3:$E$98,5)*IF(Main!$B$5=1,(1+Main!$B$6)^($A9-AV$2),1+(Main!$B$6*($A9-AV$2)))))</f>
        <v/>
      </c>
      <c r="AW9" s="144" t="str">
        <f>IF($A9=AW$2,VLOOKUP($A9,$A$3:$E$98,5),IF($A9&lt;AW$2,"",VLOOKUP($A9,$A$3:$E$98,5)*IF(Main!$B$5=1,(1+Main!$B$6)^($A9-AW$2),1+(Main!$B$6*($A9-AW$2)))))</f>
        <v/>
      </c>
      <c r="AX9" s="144" t="str">
        <f>IF($A9=AX$2,VLOOKUP($A9,$A$3:$E$98,5),IF($A9&lt;AX$2,"",VLOOKUP($A9,$A$3:$E$98,5)*IF(Main!$B$5=1,(1+Main!$B$6)^($A9-AX$2),1+(Main!$B$6*($A9-AX$2)))))</f>
        <v/>
      </c>
      <c r="AY9" s="144" t="str">
        <f>IF($A9=AY$2,VLOOKUP($A9,$A$3:$E$98,5),IF($A9&lt;AY$2,"",VLOOKUP($A9,$A$3:$E$98,5)*IF(Main!$B$5=1,(1+Main!$B$6)^($A9-AY$2),1+(Main!$B$6*($A9-AY$2)))))</f>
        <v/>
      </c>
      <c r="AZ9" s="144" t="str">
        <f>IF($A9=AZ$2,VLOOKUP($A9,$A$3:$E$98,5),IF($A9&lt;AZ$2,"",VLOOKUP($A9,$A$3:$E$98,5)*IF(Main!$B$5=1,(1+Main!$B$6)^($A9-AZ$2),1+(Main!$B$6*($A9-AZ$2)))))</f>
        <v/>
      </c>
      <c r="BA9" s="144" t="str">
        <f>IF($A9=BA$2,VLOOKUP($A9,$A$3:$E$98,5),IF($A9&lt;BA$2,"",VLOOKUP($A9,$A$3:$E$98,5)*IF(Main!$B$5=1,(1+Main!$B$6)^($A9-BA$2),1+(Main!$B$6*($A9-BA$2)))))</f>
        <v/>
      </c>
      <c r="BB9" s="144" t="str">
        <f>IF($A9=BB$2,VLOOKUP($A9,$A$3:$E$98,5),IF($A9&lt;BB$2,"",VLOOKUP($A9,$A$3:$E$98,5)*IF(Main!$B$5=1,(1+Main!$B$6)^($A9-BB$2),1+(Main!$B$6*($A9-BB$2)))))</f>
        <v/>
      </c>
      <c r="BC9" s="144" t="str">
        <f>IF($A9=BC$2,VLOOKUP($A9,$A$3:$E$98,5),IF($A9&lt;BC$2,"",VLOOKUP($A9,$A$3:$E$98,5)*IF(Main!$B$5=1,(1+Main!$B$6)^($A9-BC$2),1+(Main!$B$6*($A9-BC$2)))))</f>
        <v/>
      </c>
      <c r="BD9" s="144" t="str">
        <f>IF($A9=BD$2,VLOOKUP($A9,$A$3:$E$98,5),IF($A9&lt;BD$2,"",VLOOKUP($A9,$A$3:$E$98,5)*IF(Main!$B$5=1,(1+Main!$B$6)^($A9-BD$2),1+(Main!$B$6*($A9-BD$2)))))</f>
        <v/>
      </c>
      <c r="BE9" s="144" t="str">
        <f>IF($A9=BE$2,VLOOKUP($A9,$A$3:$E$98,5),IF($A9&lt;BE$2,"",VLOOKUP($A9,$A$3:$E$98,5)*IF(Main!$B$5=1,(1+Main!$B$6)^($A9-BE$2),1+(Main!$B$6*($A9-BE$2)))))</f>
        <v/>
      </c>
      <c r="BF9" s="144" t="str">
        <f>IF($A9=BF$2,VLOOKUP($A9,$A$3:$E$98,5),IF($A9&lt;BF$2,"",VLOOKUP($A9,$A$3:$E$98,5)*IF(Main!$B$5=1,(1+Main!$B$6)^($A9-BF$2),1+(Main!$B$6*($A9-BF$2)))))</f>
        <v/>
      </c>
      <c r="BG9" s="144" t="str">
        <f>IF($A9=BG$2,VLOOKUP($A9,$A$3:$E$98,5),IF($A9&lt;BG$2,"",VLOOKUP($A9,$A$3:$E$98,5)*IF(Main!$B$5=1,(1+Main!$B$6)^($A9-BG$2),1+(Main!$B$6*($A9-BG$2)))))</f>
        <v/>
      </c>
      <c r="BH9" s="144" t="str">
        <f>IF($A9=BH$2,VLOOKUP($A9,$A$3:$E$98,5),IF($A9&lt;BH$2,"",VLOOKUP($A9,$A$3:$E$98,5)*IF(Main!$B$5=1,(1+Main!$B$6)^($A9-BH$2),1+(Main!$B$6*($A9-BH$2)))))</f>
        <v/>
      </c>
      <c r="BI9" s="144" t="str">
        <f>IF($A9=BI$2,VLOOKUP($A9,$A$3:$E$98,5),IF($A9&lt;BI$2,"",VLOOKUP($A9,$A$3:$E$98,5)*IF(Main!$B$5=1,(1+Main!$B$6)^($A9-BI$2),1+(Main!$B$6*($A9-BI$2)))))</f>
        <v/>
      </c>
      <c r="BJ9" s="144" t="str">
        <f>IF($A9=BJ$2,VLOOKUP($A9,$A$3:$E$98,5),IF($A9&lt;BJ$2,"",VLOOKUP($A9,$A$3:$E$98,5)*IF(Main!$B$5=1,(1+Main!$B$6)^($A9-BJ$2),1+(Main!$B$6*($A9-BJ$2)))))</f>
        <v/>
      </c>
    </row>
    <row r="10" spans="1:83">
      <c r="A10" s="70">
        <v>32</v>
      </c>
      <c r="B10" s="73">
        <f ca="1">VLOOKUP($A10,Mortality!$A$3:$G$108,7,)</f>
        <v>2.9069646645140849E-4</v>
      </c>
      <c r="C10" s="69">
        <f t="shared" ca="1" si="1"/>
        <v>0.99827055033316225</v>
      </c>
      <c r="D10" s="69">
        <f t="shared" ca="1" si="0"/>
        <v>59.407465101019923</v>
      </c>
      <c r="E10" s="143">
        <f ca="1">C10/(1+Main!$B$5)^($A10-$A$3)</f>
        <v>0.62167272755096548</v>
      </c>
      <c r="F10" s="417">
        <v>1</v>
      </c>
      <c r="G10" s="144" t="str">
        <f>IF($A10=G$2,VLOOKUP($A10,$A$3:$E$98,5),IF($A10&lt;G$2,"",VLOOKUP($A10,$A$3:$E$98,5)*IF(Main!$B$5=1,(1+Main!$B$6)^($A10-G$2),1+(Main!$B$6*($A10-G$2)))))</f>
        <v/>
      </c>
      <c r="H10" s="144" t="str">
        <f>IF($A10=H$2,VLOOKUP($A10,$A$3:$E$98,5),IF($A10&lt;H$2,"",VLOOKUP($A10,$A$3:$E$98,5)*IF(Main!$B$5=1,(1+Main!$B$6)^($A10-H$2),1+(Main!$B$6*($A10-H$2)))))</f>
        <v/>
      </c>
      <c r="I10" s="144" t="str">
        <f>IF($A10=I$2,VLOOKUP($A10,$A$3:$E$98,5),IF($A10&lt;I$2,"",VLOOKUP($A10,$A$3:$E$98,5)*IF(Main!$B$5=1,(1+Main!$B$6)^($A10-I$2),1+(Main!$B$6*($A10-I$2)))))</f>
        <v/>
      </c>
      <c r="J10" s="144" t="str">
        <f>IF($A10=J$2,VLOOKUP($A10,$A$3:$E$98,5),IF($A10&lt;J$2,"",VLOOKUP($A10,$A$3:$E$98,5)*IF(Main!$B$5=1,(1+Main!$B$6)^($A10-J$2),1+(Main!$B$6*($A10-J$2)))))</f>
        <v/>
      </c>
      <c r="K10" s="144" t="str">
        <f>IF($A10=K$2,VLOOKUP($A10,$A$3:$E$98,5),IF($A10&lt;K$2,"",VLOOKUP($A10,$A$3:$E$98,5)*IF(Main!$B$5=1,(1+Main!$B$6)^($A10-K$2),1+(Main!$B$6*($A10-K$2)))))</f>
        <v/>
      </c>
      <c r="L10" s="144" t="str">
        <f>IF($A10=L$2,VLOOKUP($A10,$A$3:$E$98,5),IF($A10&lt;L$2,"",VLOOKUP($A10,$A$3:$E$98,5)*IF(Main!$B$5=1,(1+Main!$B$6)^($A10-L$2),1+(Main!$B$6*($A10-L$2)))))</f>
        <v/>
      </c>
      <c r="M10" s="144" t="str">
        <f>IF($A10=M$2,VLOOKUP($A10,$A$3:$E$98,5),IF($A10&lt;M$2,"",VLOOKUP($A10,$A$3:$E$98,5)*IF(Main!$B$5=1,(1+Main!$B$6)^($A10-M$2),1+(Main!$B$6*($A10-M$2)))))</f>
        <v/>
      </c>
      <c r="N10" s="144" t="str">
        <f>IF($A10=N$2,VLOOKUP($A10,$A$3:$E$98,5),IF($A10&lt;N$2,"",VLOOKUP($A10,$A$3:$E$98,5)*IF(Main!$B$5=1,(1+Main!$B$6)^($A10-N$2),1+(Main!$B$6*($A10-N$2)))))</f>
        <v/>
      </c>
      <c r="O10" s="144" t="str">
        <f>IF($A10=O$2,VLOOKUP($A10,$A$3:$E$98,5),IF($A10&lt;O$2,"",VLOOKUP($A10,$A$3:$E$98,5)*IF(Main!$B$5=1,(1+Main!$B$6)^($A10-O$2),1+(Main!$B$6*($A10-O$2)))))</f>
        <v/>
      </c>
      <c r="P10" s="144" t="str">
        <f>IF($A10=P$2,VLOOKUP($A10,$A$3:$E$98,5),IF($A10&lt;P$2,"",VLOOKUP($A10,$A$3:$E$98,5)*IF(Main!$B$5=1,(1+Main!$B$6)^($A10-P$2),1+(Main!$B$6*($A10-P$2)))))</f>
        <v/>
      </c>
      <c r="Q10" s="144" t="str">
        <f>IF($A10=Q$2,VLOOKUP($A10,$A$3:$E$98,5),IF($A10&lt;Q$2,"",VLOOKUP($A10,$A$3:$E$98,5)*IF(Main!$B$5=1,(1+Main!$B$6)^($A10-Q$2),1+(Main!$B$6*($A10-Q$2)))))</f>
        <v/>
      </c>
      <c r="R10" s="144" t="str">
        <f>IF($A10=R$2,VLOOKUP($A10,$A$3:$E$98,5),IF($A10&lt;R$2,"",VLOOKUP($A10,$A$3:$E$98,5)*IF(Main!$B$5=1,(1+Main!$B$6)^($A10-R$2),1+(Main!$B$6*($A10-R$2)))))</f>
        <v/>
      </c>
      <c r="S10" s="144" t="str">
        <f>IF($A10=S$2,VLOOKUP($A10,$A$3:$E$98,5),IF($A10&lt;S$2,"",VLOOKUP($A10,$A$3:$E$98,5)*IF(Main!$B$5=1,(1+Main!$B$6)^($A10-S$2),1+(Main!$B$6*($A10-S$2)))))</f>
        <v/>
      </c>
      <c r="T10" s="144" t="str">
        <f>IF($A10=T$2,VLOOKUP($A10,$A$3:$E$98,5),IF($A10&lt;T$2,"",VLOOKUP($A10,$A$3:$E$98,5)*IF(Main!$B$5=1,(1+Main!$B$6)^($A10-T$2),1+(Main!$B$6*($A10-T$2)))))</f>
        <v/>
      </c>
      <c r="U10" s="144" t="str">
        <f>IF($A10=U$2,VLOOKUP($A10,$A$3:$E$98,5),IF($A10&lt;U$2,"",VLOOKUP($A10,$A$3:$E$98,5)*IF(Main!$B$5=1,(1+Main!$B$6)^($A10-U$2),1+(Main!$B$6*($A10-U$2)))))</f>
        <v/>
      </c>
      <c r="V10" s="144" t="str">
        <f>IF($A10=V$2,VLOOKUP($A10,$A$3:$E$98,5),IF($A10&lt;V$2,"",VLOOKUP($A10,$A$3:$E$98,5)*IF(Main!$B$5=1,(1+Main!$B$6)^($A10-V$2),1+(Main!$B$6*($A10-V$2)))))</f>
        <v/>
      </c>
      <c r="W10" s="144" t="str">
        <f>IF($A10=W$2,VLOOKUP($A10,$A$3:$E$98,5),IF($A10&lt;W$2,"",VLOOKUP($A10,$A$3:$E$98,5)*IF(Main!$B$5=1,(1+Main!$B$6)^($A10-W$2),1+(Main!$B$6*($A10-W$2)))))</f>
        <v/>
      </c>
      <c r="X10" s="144" t="str">
        <f>IF($A10=X$2,VLOOKUP($A10,$A$3:$E$98,5),IF($A10&lt;X$2,"",VLOOKUP($A10,$A$3:$E$98,5)*IF(Main!$B$5=1,(1+Main!$B$6)^($A10-X$2),1+(Main!$B$6*($A10-X$2)))))</f>
        <v/>
      </c>
      <c r="Y10" s="144" t="str">
        <f>IF($A10=Y$2,VLOOKUP($A10,$A$3:$E$98,5),IF($A10&lt;Y$2,"",VLOOKUP($A10,$A$3:$E$98,5)*IF(Main!$B$5=1,(1+Main!$B$6)^($A10-Y$2),1+(Main!$B$6*($A10-Y$2)))))</f>
        <v/>
      </c>
      <c r="Z10" s="144" t="str">
        <f>IF($A10=Z$2,VLOOKUP($A10,$A$3:$E$98,5),IF($A10&lt;Z$2,"",VLOOKUP($A10,$A$3:$E$98,5)*IF(Main!$B$5=1,(1+Main!$B$6)^($A10-Z$2),1+(Main!$B$6*($A10-Z$2)))))</f>
        <v/>
      </c>
      <c r="AA10" s="144" t="str">
        <f>IF($A10=AA$2,VLOOKUP($A10,$A$3:$E$98,5),IF($A10&lt;AA$2,"",VLOOKUP($A10,$A$3:$E$98,5)*IF(Main!$B$5=1,(1+Main!$B$6)^($A10-AA$2),1+(Main!$B$6*($A10-AA$2)))))</f>
        <v/>
      </c>
      <c r="AB10" s="144" t="str">
        <f>IF($A10=AB$2,VLOOKUP($A10,$A$3:$E$98,5),IF($A10&lt;AB$2,"",VLOOKUP($A10,$A$3:$E$98,5)*IF(Main!$B$5=1,(1+Main!$B$6)^($A10-AB$2),1+(Main!$B$6*($A10-AB$2)))))</f>
        <v/>
      </c>
      <c r="AC10" s="144" t="str">
        <f>IF($A10=AC$2,VLOOKUP($A10,$A$3:$E$98,5),IF($A10&lt;AC$2,"",VLOOKUP($A10,$A$3:$E$98,5)*IF(Main!$B$5=1,(1+Main!$B$6)^($A10-AC$2),1+(Main!$B$6*($A10-AC$2)))))</f>
        <v/>
      </c>
      <c r="AD10" s="144" t="str">
        <f>IF($A10=AD$2,VLOOKUP($A10,$A$3:$E$98,5),IF($A10&lt;AD$2,"",VLOOKUP($A10,$A$3:$E$98,5)*IF(Main!$B$5=1,(1+Main!$B$6)^($A10-AD$2),1+(Main!$B$6*($A10-AD$2)))))</f>
        <v/>
      </c>
      <c r="AE10" s="144" t="str">
        <f>IF($A10=AE$2,VLOOKUP($A10,$A$3:$E$98,5),IF($A10&lt;AE$2,"",VLOOKUP($A10,$A$3:$E$98,5)*IF(Main!$B$5=1,(1+Main!$B$6)^($A10-AE$2),1+(Main!$B$6*($A10-AE$2)))))</f>
        <v/>
      </c>
      <c r="AF10" s="144" t="str">
        <f>IF($A10=AF$2,VLOOKUP($A10,$A$3:$E$98,5),IF($A10&lt;AF$2,"",VLOOKUP($A10,$A$3:$E$98,5)*IF(Main!$B$5=1,(1+Main!$B$6)^($A10-AF$2),1+(Main!$B$6*($A10-AF$2)))))</f>
        <v/>
      </c>
      <c r="AG10" s="144" t="str">
        <f>IF($A10=AG$2,VLOOKUP($A10,$A$3:$E$98,5),IF($A10&lt;AG$2,"",VLOOKUP($A10,$A$3:$E$98,5)*IF(Main!$B$5=1,(1+Main!$B$6)^($A10-AG$2),1+(Main!$B$6*($A10-AG$2)))))</f>
        <v/>
      </c>
      <c r="AH10" s="144" t="str">
        <f>IF($A10=AH$2,VLOOKUP($A10,$A$3:$E$98,5),IF($A10&lt;AH$2,"",VLOOKUP($A10,$A$3:$E$98,5)*IF(Main!$B$5=1,(1+Main!$B$6)^($A10-AH$2),1+(Main!$B$6*($A10-AH$2)))))</f>
        <v/>
      </c>
      <c r="AI10" s="144" t="str">
        <f>IF($A10=AI$2,VLOOKUP($A10,$A$3:$E$98,5),IF($A10&lt;AI$2,"",VLOOKUP($A10,$A$3:$E$98,5)*IF(Main!$B$5=1,(1+Main!$B$6)^($A10-AI$2),1+(Main!$B$6*($A10-AI$2)))))</f>
        <v/>
      </c>
      <c r="AJ10" s="144" t="str">
        <f>IF($A10=AJ$2,VLOOKUP($A10,$A$3:$E$98,5),IF($A10&lt;AJ$2,"",VLOOKUP($A10,$A$3:$E$98,5)*IF(Main!$B$5=1,(1+Main!$B$6)^($A10-AJ$2),1+(Main!$B$6*($A10-AJ$2)))))</f>
        <v/>
      </c>
      <c r="AK10" s="144" t="str">
        <f>IF($A10=AK$2,VLOOKUP($A10,$A$3:$E$98,5),IF($A10&lt;AK$2,"",VLOOKUP($A10,$A$3:$E$98,5)*IF(Main!$B$5=1,(1+Main!$B$6)^($A10-AK$2),1+(Main!$B$6*($A10-AK$2)))))</f>
        <v/>
      </c>
      <c r="AL10" s="144" t="str">
        <f>IF($A10=AL$2,VLOOKUP($A10,$A$3:$E$98,5),IF($A10&lt;AL$2,"",VLOOKUP($A10,$A$3:$E$98,5)*IF(Main!$B$5=1,(1+Main!$B$6)^($A10-AL$2),1+(Main!$B$6*($A10-AL$2)))))</f>
        <v/>
      </c>
      <c r="AM10" s="144" t="str">
        <f>IF($A10=AM$2,VLOOKUP($A10,$A$3:$E$98,5),IF($A10&lt;AM$2,"",VLOOKUP($A10,$A$3:$E$98,5)*IF(Main!$B$5=1,(1+Main!$B$6)^($A10-AM$2),1+(Main!$B$6*($A10-AM$2)))))</f>
        <v/>
      </c>
      <c r="AN10" s="144" t="str">
        <f>IF($A10=AN$2,VLOOKUP($A10,$A$3:$E$98,5),IF($A10&lt;AN$2,"",VLOOKUP($A10,$A$3:$E$98,5)*IF(Main!$B$5=1,(1+Main!$B$6)^($A10-AN$2),1+(Main!$B$6*($A10-AN$2)))))</f>
        <v/>
      </c>
      <c r="AO10" s="144" t="str">
        <f>IF($A10=AO$2,VLOOKUP($A10,$A$3:$E$98,5),IF($A10&lt;AO$2,"",VLOOKUP($A10,$A$3:$E$98,5)*IF(Main!$B$5=1,(1+Main!$B$6)^($A10-AO$2),1+(Main!$B$6*($A10-AO$2)))))</f>
        <v/>
      </c>
      <c r="AP10" s="144" t="str">
        <f>IF($A10=AP$2,VLOOKUP($A10,$A$3:$E$98,5),IF($A10&lt;AP$2,"",VLOOKUP($A10,$A$3:$E$98,5)*IF(Main!$B$5=1,(1+Main!$B$6)^($A10-AP$2),1+(Main!$B$6*($A10-AP$2)))))</f>
        <v/>
      </c>
      <c r="AQ10" s="144" t="str">
        <f>IF($A10=AQ$2,VLOOKUP($A10,$A$3:$E$98,5),IF($A10&lt;AQ$2,"",VLOOKUP($A10,$A$3:$E$98,5)*IF(Main!$B$5=1,(1+Main!$B$6)^($A10-AQ$2),1+(Main!$B$6*($A10-AQ$2)))))</f>
        <v/>
      </c>
      <c r="AR10" s="144" t="str">
        <f>IF($A10=AR$2,VLOOKUP($A10,$A$3:$E$98,5),IF($A10&lt;AR$2,"",VLOOKUP($A10,$A$3:$E$98,5)*IF(Main!$B$5=1,(1+Main!$B$6)^($A10-AR$2),1+(Main!$B$6*($A10-AR$2)))))</f>
        <v/>
      </c>
      <c r="AS10" s="144" t="str">
        <f>IF($A10=AS$2,VLOOKUP($A10,$A$3:$E$98,5),IF($A10&lt;AS$2,"",VLOOKUP($A10,$A$3:$E$98,5)*IF(Main!$B$5=1,(1+Main!$B$6)^($A10-AS$2),1+(Main!$B$6*($A10-AS$2)))))</f>
        <v/>
      </c>
      <c r="AT10" s="144" t="str">
        <f>IF($A10=AT$2,VLOOKUP($A10,$A$3:$E$98,5),IF($A10&lt;AT$2,"",VLOOKUP($A10,$A$3:$E$98,5)*IF(Main!$B$5=1,(1+Main!$B$6)^($A10-AT$2),1+(Main!$B$6*($A10-AT$2)))))</f>
        <v/>
      </c>
      <c r="AU10" s="144" t="str">
        <f>IF($A10=AU$2,VLOOKUP($A10,$A$3:$E$98,5),IF($A10&lt;AU$2,"",VLOOKUP($A10,$A$3:$E$98,5)*IF(Main!$B$5=1,(1+Main!$B$6)^($A10-AU$2),1+(Main!$B$6*($A10-AU$2)))))</f>
        <v/>
      </c>
      <c r="AV10" s="144" t="str">
        <f>IF($A10=AV$2,VLOOKUP($A10,$A$3:$E$98,5),IF($A10&lt;AV$2,"",VLOOKUP($A10,$A$3:$E$98,5)*IF(Main!$B$5=1,(1+Main!$B$6)^($A10-AV$2),1+(Main!$B$6*($A10-AV$2)))))</f>
        <v/>
      </c>
      <c r="AW10" s="144" t="str">
        <f>IF($A10=AW$2,VLOOKUP($A10,$A$3:$E$98,5),IF($A10&lt;AW$2,"",VLOOKUP($A10,$A$3:$E$98,5)*IF(Main!$B$5=1,(1+Main!$B$6)^($A10-AW$2),1+(Main!$B$6*($A10-AW$2)))))</f>
        <v/>
      </c>
      <c r="AX10" s="144" t="str">
        <f>IF($A10=AX$2,VLOOKUP($A10,$A$3:$E$98,5),IF($A10&lt;AX$2,"",VLOOKUP($A10,$A$3:$E$98,5)*IF(Main!$B$5=1,(1+Main!$B$6)^($A10-AX$2),1+(Main!$B$6*($A10-AX$2)))))</f>
        <v/>
      </c>
      <c r="AY10" s="144" t="str">
        <f>IF($A10=AY$2,VLOOKUP($A10,$A$3:$E$98,5),IF($A10&lt;AY$2,"",VLOOKUP($A10,$A$3:$E$98,5)*IF(Main!$B$5=1,(1+Main!$B$6)^($A10-AY$2),1+(Main!$B$6*($A10-AY$2)))))</f>
        <v/>
      </c>
      <c r="AZ10" s="144" t="str">
        <f>IF($A10=AZ$2,VLOOKUP($A10,$A$3:$E$98,5),IF($A10&lt;AZ$2,"",VLOOKUP($A10,$A$3:$E$98,5)*IF(Main!$B$5=1,(1+Main!$B$6)^($A10-AZ$2),1+(Main!$B$6*($A10-AZ$2)))))</f>
        <v/>
      </c>
      <c r="BA10" s="144" t="str">
        <f>IF($A10=BA$2,VLOOKUP($A10,$A$3:$E$98,5),IF($A10&lt;BA$2,"",VLOOKUP($A10,$A$3:$E$98,5)*IF(Main!$B$5=1,(1+Main!$B$6)^($A10-BA$2),1+(Main!$B$6*($A10-BA$2)))))</f>
        <v/>
      </c>
      <c r="BB10" s="144" t="str">
        <f>IF($A10=BB$2,VLOOKUP($A10,$A$3:$E$98,5),IF($A10&lt;BB$2,"",VLOOKUP($A10,$A$3:$E$98,5)*IF(Main!$B$5=1,(1+Main!$B$6)^($A10-BB$2),1+(Main!$B$6*($A10-BB$2)))))</f>
        <v/>
      </c>
      <c r="BC10" s="144" t="str">
        <f>IF($A10=BC$2,VLOOKUP($A10,$A$3:$E$98,5),IF($A10&lt;BC$2,"",VLOOKUP($A10,$A$3:$E$98,5)*IF(Main!$B$5=1,(1+Main!$B$6)^($A10-BC$2),1+(Main!$B$6*($A10-BC$2)))))</f>
        <v/>
      </c>
      <c r="BD10" s="144" t="str">
        <f>IF($A10=BD$2,VLOOKUP($A10,$A$3:$E$98,5),IF($A10&lt;BD$2,"",VLOOKUP($A10,$A$3:$E$98,5)*IF(Main!$B$5=1,(1+Main!$B$6)^($A10-BD$2),1+(Main!$B$6*($A10-BD$2)))))</f>
        <v/>
      </c>
      <c r="BE10" s="144" t="str">
        <f>IF($A10=BE$2,VLOOKUP($A10,$A$3:$E$98,5),IF($A10&lt;BE$2,"",VLOOKUP($A10,$A$3:$E$98,5)*IF(Main!$B$5=1,(1+Main!$B$6)^($A10-BE$2),1+(Main!$B$6*($A10-BE$2)))))</f>
        <v/>
      </c>
      <c r="BF10" s="144" t="str">
        <f>IF($A10=BF$2,VLOOKUP($A10,$A$3:$E$98,5),IF($A10&lt;BF$2,"",VLOOKUP($A10,$A$3:$E$98,5)*IF(Main!$B$5=1,(1+Main!$B$6)^($A10-BF$2),1+(Main!$B$6*($A10-BF$2)))))</f>
        <v/>
      </c>
      <c r="BG10" s="144" t="str">
        <f>IF($A10=BG$2,VLOOKUP($A10,$A$3:$E$98,5),IF($A10&lt;BG$2,"",VLOOKUP($A10,$A$3:$E$98,5)*IF(Main!$B$5=1,(1+Main!$B$6)^($A10-BG$2),1+(Main!$B$6*($A10-BG$2)))))</f>
        <v/>
      </c>
      <c r="BH10" s="144" t="str">
        <f>IF($A10=BH$2,VLOOKUP($A10,$A$3:$E$98,5),IF($A10&lt;BH$2,"",VLOOKUP($A10,$A$3:$E$98,5)*IF(Main!$B$5=1,(1+Main!$B$6)^($A10-BH$2),1+(Main!$B$6*($A10-BH$2)))))</f>
        <v/>
      </c>
      <c r="BI10" s="144" t="str">
        <f>IF($A10=BI$2,VLOOKUP($A10,$A$3:$E$98,5),IF($A10&lt;BI$2,"",VLOOKUP($A10,$A$3:$E$98,5)*IF(Main!$B$5=1,(1+Main!$B$6)^($A10-BI$2),1+(Main!$B$6*($A10-BI$2)))))</f>
        <v/>
      </c>
      <c r="BJ10" s="144" t="str">
        <f>IF($A10=BJ$2,VLOOKUP($A10,$A$3:$E$98,5),IF($A10&lt;BJ$2,"",VLOOKUP($A10,$A$3:$E$98,5)*IF(Main!$B$5=1,(1+Main!$B$6)^($A10-BJ$2),1+(Main!$B$6*($A10-BJ$2)))))</f>
        <v/>
      </c>
    </row>
    <row r="11" spans="1:83">
      <c r="A11" s="70">
        <v>33</v>
      </c>
      <c r="B11" s="73">
        <f ca="1">VLOOKUP($A11,Mortality!$A$3:$G$108,7,)</f>
        <v>3.0924372249997874E-4</v>
      </c>
      <c r="C11" s="69">
        <f t="shared" ca="1" si="1"/>
        <v>0.99798035661161788</v>
      </c>
      <c r="D11" s="69">
        <f t="shared" ca="1" si="0"/>
        <v>58.424448881864265</v>
      </c>
      <c r="E11" s="143">
        <f ca="1">C11/(1+Main!$B$5)^($A11-$A$3)</f>
        <v>0.58083365372502549</v>
      </c>
      <c r="F11" s="417">
        <v>1</v>
      </c>
      <c r="G11" s="144" t="str">
        <f>IF($A11=G$2,VLOOKUP($A11,$A$3:$E$98,5),IF($A11&lt;G$2,"",VLOOKUP($A11,$A$3:$E$98,5)*IF(Main!$B$5=1,(1+Main!$B$6)^($A11-G$2),1+(Main!$B$6*($A11-G$2)))))</f>
        <v/>
      </c>
      <c r="H11" s="144" t="str">
        <f>IF($A11=H$2,VLOOKUP($A11,$A$3:$E$98,5),IF($A11&lt;H$2,"",VLOOKUP($A11,$A$3:$E$98,5)*IF(Main!$B$5=1,(1+Main!$B$6)^($A11-H$2),1+(Main!$B$6*($A11-H$2)))))</f>
        <v/>
      </c>
      <c r="I11" s="144" t="str">
        <f>IF($A11=I$2,VLOOKUP($A11,$A$3:$E$98,5),IF($A11&lt;I$2,"",VLOOKUP($A11,$A$3:$E$98,5)*IF(Main!$B$5=1,(1+Main!$B$6)^($A11-I$2),1+(Main!$B$6*($A11-I$2)))))</f>
        <v/>
      </c>
      <c r="J11" s="144" t="str">
        <f>IF($A11=J$2,VLOOKUP($A11,$A$3:$E$98,5),IF($A11&lt;J$2,"",VLOOKUP($A11,$A$3:$E$98,5)*IF(Main!$B$5=1,(1+Main!$B$6)^($A11-J$2),1+(Main!$B$6*($A11-J$2)))))</f>
        <v/>
      </c>
      <c r="K11" s="144" t="str">
        <f>IF($A11=K$2,VLOOKUP($A11,$A$3:$E$98,5),IF($A11&lt;K$2,"",VLOOKUP($A11,$A$3:$E$98,5)*IF(Main!$B$5=1,(1+Main!$B$6)^($A11-K$2),1+(Main!$B$6*($A11-K$2)))))</f>
        <v/>
      </c>
      <c r="L11" s="144" t="str">
        <f>IF($A11=L$2,VLOOKUP($A11,$A$3:$E$98,5),IF($A11&lt;L$2,"",VLOOKUP($A11,$A$3:$E$98,5)*IF(Main!$B$5=1,(1+Main!$B$6)^($A11-L$2),1+(Main!$B$6*($A11-L$2)))))</f>
        <v/>
      </c>
      <c r="M11" s="144" t="str">
        <f>IF($A11=M$2,VLOOKUP($A11,$A$3:$E$98,5),IF($A11&lt;M$2,"",VLOOKUP($A11,$A$3:$E$98,5)*IF(Main!$B$5=1,(1+Main!$B$6)^($A11-M$2),1+(Main!$B$6*($A11-M$2)))))</f>
        <v/>
      </c>
      <c r="N11" s="144" t="str">
        <f>IF($A11=N$2,VLOOKUP($A11,$A$3:$E$98,5),IF($A11&lt;N$2,"",VLOOKUP($A11,$A$3:$E$98,5)*IF(Main!$B$5=1,(1+Main!$B$6)^($A11-N$2),1+(Main!$B$6*($A11-N$2)))))</f>
        <v/>
      </c>
      <c r="O11" s="144" t="str">
        <f>IF($A11=O$2,VLOOKUP($A11,$A$3:$E$98,5),IF($A11&lt;O$2,"",VLOOKUP($A11,$A$3:$E$98,5)*IF(Main!$B$5=1,(1+Main!$B$6)^($A11-O$2),1+(Main!$B$6*($A11-O$2)))))</f>
        <v/>
      </c>
      <c r="P11" s="144" t="str">
        <f>IF($A11=P$2,VLOOKUP($A11,$A$3:$E$98,5),IF($A11&lt;P$2,"",VLOOKUP($A11,$A$3:$E$98,5)*IF(Main!$B$5=1,(1+Main!$B$6)^($A11-P$2),1+(Main!$B$6*($A11-P$2)))))</f>
        <v/>
      </c>
      <c r="Q11" s="144" t="str">
        <f>IF($A11=Q$2,VLOOKUP($A11,$A$3:$E$98,5),IF($A11&lt;Q$2,"",VLOOKUP($A11,$A$3:$E$98,5)*IF(Main!$B$5=1,(1+Main!$B$6)^($A11-Q$2),1+(Main!$B$6*($A11-Q$2)))))</f>
        <v/>
      </c>
      <c r="R11" s="144" t="str">
        <f>IF($A11=R$2,VLOOKUP($A11,$A$3:$E$98,5),IF($A11&lt;R$2,"",VLOOKUP($A11,$A$3:$E$98,5)*IF(Main!$B$5=1,(1+Main!$B$6)^($A11-R$2),1+(Main!$B$6*($A11-R$2)))))</f>
        <v/>
      </c>
      <c r="S11" s="144" t="str">
        <f>IF($A11=S$2,VLOOKUP($A11,$A$3:$E$98,5),IF($A11&lt;S$2,"",VLOOKUP($A11,$A$3:$E$98,5)*IF(Main!$B$5=1,(1+Main!$B$6)^($A11-S$2),1+(Main!$B$6*($A11-S$2)))))</f>
        <v/>
      </c>
      <c r="T11" s="144" t="str">
        <f>IF($A11=T$2,VLOOKUP($A11,$A$3:$E$98,5),IF($A11&lt;T$2,"",VLOOKUP($A11,$A$3:$E$98,5)*IF(Main!$B$5=1,(1+Main!$B$6)^($A11-T$2),1+(Main!$B$6*($A11-T$2)))))</f>
        <v/>
      </c>
      <c r="U11" s="144" t="str">
        <f>IF($A11=U$2,VLOOKUP($A11,$A$3:$E$98,5),IF($A11&lt;U$2,"",VLOOKUP($A11,$A$3:$E$98,5)*IF(Main!$B$5=1,(1+Main!$B$6)^($A11-U$2),1+(Main!$B$6*($A11-U$2)))))</f>
        <v/>
      </c>
      <c r="V11" s="144" t="str">
        <f>IF($A11=V$2,VLOOKUP($A11,$A$3:$E$98,5),IF($A11&lt;V$2,"",VLOOKUP($A11,$A$3:$E$98,5)*IF(Main!$B$5=1,(1+Main!$B$6)^($A11-V$2),1+(Main!$B$6*($A11-V$2)))))</f>
        <v/>
      </c>
      <c r="W11" s="144" t="str">
        <f>IF($A11=W$2,VLOOKUP($A11,$A$3:$E$98,5),IF($A11&lt;W$2,"",VLOOKUP($A11,$A$3:$E$98,5)*IF(Main!$B$5=1,(1+Main!$B$6)^($A11-W$2),1+(Main!$B$6*($A11-W$2)))))</f>
        <v/>
      </c>
      <c r="X11" s="144" t="str">
        <f>IF($A11=X$2,VLOOKUP($A11,$A$3:$E$98,5),IF($A11&lt;X$2,"",VLOOKUP($A11,$A$3:$E$98,5)*IF(Main!$B$5=1,(1+Main!$B$6)^($A11-X$2),1+(Main!$B$6*($A11-X$2)))))</f>
        <v/>
      </c>
      <c r="Y11" s="144" t="str">
        <f>IF($A11=Y$2,VLOOKUP($A11,$A$3:$E$98,5),IF($A11&lt;Y$2,"",VLOOKUP($A11,$A$3:$E$98,5)*IF(Main!$B$5=1,(1+Main!$B$6)^($A11-Y$2),1+(Main!$B$6*($A11-Y$2)))))</f>
        <v/>
      </c>
      <c r="Z11" s="144" t="str">
        <f>IF($A11=Z$2,VLOOKUP($A11,$A$3:$E$98,5),IF($A11&lt;Z$2,"",VLOOKUP($A11,$A$3:$E$98,5)*IF(Main!$B$5=1,(1+Main!$B$6)^($A11-Z$2),1+(Main!$B$6*($A11-Z$2)))))</f>
        <v/>
      </c>
      <c r="AA11" s="144" t="str">
        <f>IF($A11=AA$2,VLOOKUP($A11,$A$3:$E$98,5),IF($A11&lt;AA$2,"",VLOOKUP($A11,$A$3:$E$98,5)*IF(Main!$B$5=1,(1+Main!$B$6)^($A11-AA$2),1+(Main!$B$6*($A11-AA$2)))))</f>
        <v/>
      </c>
      <c r="AB11" s="144" t="str">
        <f>IF($A11=AB$2,VLOOKUP($A11,$A$3:$E$98,5),IF($A11&lt;AB$2,"",VLOOKUP($A11,$A$3:$E$98,5)*IF(Main!$B$5=1,(1+Main!$B$6)^($A11-AB$2),1+(Main!$B$6*($A11-AB$2)))))</f>
        <v/>
      </c>
      <c r="AC11" s="144" t="str">
        <f>IF($A11=AC$2,VLOOKUP($A11,$A$3:$E$98,5),IF($A11&lt;AC$2,"",VLOOKUP($A11,$A$3:$E$98,5)*IF(Main!$B$5=1,(1+Main!$B$6)^($A11-AC$2),1+(Main!$B$6*($A11-AC$2)))))</f>
        <v/>
      </c>
      <c r="AD11" s="144" t="str">
        <f>IF($A11=AD$2,VLOOKUP($A11,$A$3:$E$98,5),IF($A11&lt;AD$2,"",VLOOKUP($A11,$A$3:$E$98,5)*IF(Main!$B$5=1,(1+Main!$B$6)^($A11-AD$2),1+(Main!$B$6*($A11-AD$2)))))</f>
        <v/>
      </c>
      <c r="AE11" s="144" t="str">
        <f>IF($A11=AE$2,VLOOKUP($A11,$A$3:$E$98,5),IF($A11&lt;AE$2,"",VLOOKUP($A11,$A$3:$E$98,5)*IF(Main!$B$5=1,(1+Main!$B$6)^($A11-AE$2),1+(Main!$B$6*($A11-AE$2)))))</f>
        <v/>
      </c>
      <c r="AF11" s="144" t="str">
        <f>IF($A11=AF$2,VLOOKUP($A11,$A$3:$E$98,5),IF($A11&lt;AF$2,"",VLOOKUP($A11,$A$3:$E$98,5)*IF(Main!$B$5=1,(1+Main!$B$6)^($A11-AF$2),1+(Main!$B$6*($A11-AF$2)))))</f>
        <v/>
      </c>
      <c r="AG11" s="144" t="str">
        <f>IF($A11=AG$2,VLOOKUP($A11,$A$3:$E$98,5),IF($A11&lt;AG$2,"",VLOOKUP($A11,$A$3:$E$98,5)*IF(Main!$B$5=1,(1+Main!$B$6)^($A11-AG$2),1+(Main!$B$6*($A11-AG$2)))))</f>
        <v/>
      </c>
      <c r="AH11" s="144" t="str">
        <f>IF($A11=AH$2,VLOOKUP($A11,$A$3:$E$98,5),IF($A11&lt;AH$2,"",VLOOKUP($A11,$A$3:$E$98,5)*IF(Main!$B$5=1,(1+Main!$B$6)^($A11-AH$2),1+(Main!$B$6*($A11-AH$2)))))</f>
        <v/>
      </c>
      <c r="AI11" s="144" t="str">
        <f>IF($A11=AI$2,VLOOKUP($A11,$A$3:$E$98,5),IF($A11&lt;AI$2,"",VLOOKUP($A11,$A$3:$E$98,5)*IF(Main!$B$5=1,(1+Main!$B$6)^($A11-AI$2),1+(Main!$B$6*($A11-AI$2)))))</f>
        <v/>
      </c>
      <c r="AJ11" s="144" t="str">
        <f>IF($A11=AJ$2,VLOOKUP($A11,$A$3:$E$98,5),IF($A11&lt;AJ$2,"",VLOOKUP($A11,$A$3:$E$98,5)*IF(Main!$B$5=1,(1+Main!$B$6)^($A11-AJ$2),1+(Main!$B$6*($A11-AJ$2)))))</f>
        <v/>
      </c>
      <c r="AK11" s="144" t="str">
        <f>IF($A11=AK$2,VLOOKUP($A11,$A$3:$E$98,5),IF($A11&lt;AK$2,"",VLOOKUP($A11,$A$3:$E$98,5)*IF(Main!$B$5=1,(1+Main!$B$6)^($A11-AK$2),1+(Main!$B$6*($A11-AK$2)))))</f>
        <v/>
      </c>
      <c r="AL11" s="144" t="str">
        <f>IF($A11=AL$2,VLOOKUP($A11,$A$3:$E$98,5),IF($A11&lt;AL$2,"",VLOOKUP($A11,$A$3:$E$98,5)*IF(Main!$B$5=1,(1+Main!$B$6)^($A11-AL$2),1+(Main!$B$6*($A11-AL$2)))))</f>
        <v/>
      </c>
      <c r="AM11" s="144" t="str">
        <f>IF($A11=AM$2,VLOOKUP($A11,$A$3:$E$98,5),IF($A11&lt;AM$2,"",VLOOKUP($A11,$A$3:$E$98,5)*IF(Main!$B$5=1,(1+Main!$B$6)^($A11-AM$2),1+(Main!$B$6*($A11-AM$2)))))</f>
        <v/>
      </c>
      <c r="AN11" s="144" t="str">
        <f>IF($A11=AN$2,VLOOKUP($A11,$A$3:$E$98,5),IF($A11&lt;AN$2,"",VLOOKUP($A11,$A$3:$E$98,5)*IF(Main!$B$5=1,(1+Main!$B$6)^($A11-AN$2),1+(Main!$B$6*($A11-AN$2)))))</f>
        <v/>
      </c>
      <c r="AO11" s="144" t="str">
        <f>IF($A11=AO$2,VLOOKUP($A11,$A$3:$E$98,5),IF($A11&lt;AO$2,"",VLOOKUP($A11,$A$3:$E$98,5)*IF(Main!$B$5=1,(1+Main!$B$6)^($A11-AO$2),1+(Main!$B$6*($A11-AO$2)))))</f>
        <v/>
      </c>
      <c r="AP11" s="144" t="str">
        <f>IF($A11=AP$2,VLOOKUP($A11,$A$3:$E$98,5),IF($A11&lt;AP$2,"",VLOOKUP($A11,$A$3:$E$98,5)*IF(Main!$B$5=1,(1+Main!$B$6)^($A11-AP$2),1+(Main!$B$6*($A11-AP$2)))))</f>
        <v/>
      </c>
      <c r="AQ11" s="144" t="str">
        <f>IF($A11=AQ$2,VLOOKUP($A11,$A$3:$E$98,5),IF($A11&lt;AQ$2,"",VLOOKUP($A11,$A$3:$E$98,5)*IF(Main!$B$5=1,(1+Main!$B$6)^($A11-AQ$2),1+(Main!$B$6*($A11-AQ$2)))))</f>
        <v/>
      </c>
      <c r="AR11" s="144" t="str">
        <f>IF($A11=AR$2,VLOOKUP($A11,$A$3:$E$98,5),IF($A11&lt;AR$2,"",VLOOKUP($A11,$A$3:$E$98,5)*IF(Main!$B$5=1,(1+Main!$B$6)^($A11-AR$2),1+(Main!$B$6*($A11-AR$2)))))</f>
        <v/>
      </c>
      <c r="AS11" s="144" t="str">
        <f>IF($A11=AS$2,VLOOKUP($A11,$A$3:$E$98,5),IF($A11&lt;AS$2,"",VLOOKUP($A11,$A$3:$E$98,5)*IF(Main!$B$5=1,(1+Main!$B$6)^($A11-AS$2),1+(Main!$B$6*($A11-AS$2)))))</f>
        <v/>
      </c>
      <c r="AT11" s="144" t="str">
        <f>IF($A11=AT$2,VLOOKUP($A11,$A$3:$E$98,5),IF($A11&lt;AT$2,"",VLOOKUP($A11,$A$3:$E$98,5)*IF(Main!$B$5=1,(1+Main!$B$6)^($A11-AT$2),1+(Main!$B$6*($A11-AT$2)))))</f>
        <v/>
      </c>
      <c r="AU11" s="144" t="str">
        <f>IF($A11=AU$2,VLOOKUP($A11,$A$3:$E$98,5),IF($A11&lt;AU$2,"",VLOOKUP($A11,$A$3:$E$98,5)*IF(Main!$B$5=1,(1+Main!$B$6)^($A11-AU$2),1+(Main!$B$6*($A11-AU$2)))))</f>
        <v/>
      </c>
      <c r="AV11" s="144" t="str">
        <f>IF($A11=AV$2,VLOOKUP($A11,$A$3:$E$98,5),IF($A11&lt;AV$2,"",VLOOKUP($A11,$A$3:$E$98,5)*IF(Main!$B$5=1,(1+Main!$B$6)^($A11-AV$2),1+(Main!$B$6*($A11-AV$2)))))</f>
        <v/>
      </c>
      <c r="AW11" s="144" t="str">
        <f>IF($A11=AW$2,VLOOKUP($A11,$A$3:$E$98,5),IF($A11&lt;AW$2,"",VLOOKUP($A11,$A$3:$E$98,5)*IF(Main!$B$5=1,(1+Main!$B$6)^($A11-AW$2),1+(Main!$B$6*($A11-AW$2)))))</f>
        <v/>
      </c>
      <c r="AX11" s="144" t="str">
        <f>IF($A11=AX$2,VLOOKUP($A11,$A$3:$E$98,5),IF($A11&lt;AX$2,"",VLOOKUP($A11,$A$3:$E$98,5)*IF(Main!$B$5=1,(1+Main!$B$6)^($A11-AX$2),1+(Main!$B$6*($A11-AX$2)))))</f>
        <v/>
      </c>
      <c r="AY11" s="144" t="str">
        <f>IF($A11=AY$2,VLOOKUP($A11,$A$3:$E$98,5),IF($A11&lt;AY$2,"",VLOOKUP($A11,$A$3:$E$98,5)*IF(Main!$B$5=1,(1+Main!$B$6)^($A11-AY$2),1+(Main!$B$6*($A11-AY$2)))))</f>
        <v/>
      </c>
      <c r="AZ11" s="144" t="str">
        <f>IF($A11=AZ$2,VLOOKUP($A11,$A$3:$E$98,5),IF($A11&lt;AZ$2,"",VLOOKUP($A11,$A$3:$E$98,5)*IF(Main!$B$5=1,(1+Main!$B$6)^($A11-AZ$2),1+(Main!$B$6*($A11-AZ$2)))))</f>
        <v/>
      </c>
      <c r="BA11" s="144" t="str">
        <f>IF($A11=BA$2,VLOOKUP($A11,$A$3:$E$98,5),IF($A11&lt;BA$2,"",VLOOKUP($A11,$A$3:$E$98,5)*IF(Main!$B$5=1,(1+Main!$B$6)^($A11-BA$2),1+(Main!$B$6*($A11-BA$2)))))</f>
        <v/>
      </c>
      <c r="BB11" s="144" t="str">
        <f>IF($A11=BB$2,VLOOKUP($A11,$A$3:$E$98,5),IF($A11&lt;BB$2,"",VLOOKUP($A11,$A$3:$E$98,5)*IF(Main!$B$5=1,(1+Main!$B$6)^($A11-BB$2),1+(Main!$B$6*($A11-BB$2)))))</f>
        <v/>
      </c>
      <c r="BC11" s="144" t="str">
        <f>IF($A11=BC$2,VLOOKUP($A11,$A$3:$E$98,5),IF($A11&lt;BC$2,"",VLOOKUP($A11,$A$3:$E$98,5)*IF(Main!$B$5=1,(1+Main!$B$6)^($A11-BC$2),1+(Main!$B$6*($A11-BC$2)))))</f>
        <v/>
      </c>
      <c r="BD11" s="144" t="str">
        <f>IF($A11=BD$2,VLOOKUP($A11,$A$3:$E$98,5),IF($A11&lt;BD$2,"",VLOOKUP($A11,$A$3:$E$98,5)*IF(Main!$B$5=1,(1+Main!$B$6)^($A11-BD$2),1+(Main!$B$6*($A11-BD$2)))))</f>
        <v/>
      </c>
      <c r="BE11" s="144" t="str">
        <f>IF($A11=BE$2,VLOOKUP($A11,$A$3:$E$98,5),IF($A11&lt;BE$2,"",VLOOKUP($A11,$A$3:$E$98,5)*IF(Main!$B$5=1,(1+Main!$B$6)^($A11-BE$2),1+(Main!$B$6*($A11-BE$2)))))</f>
        <v/>
      </c>
      <c r="BF11" s="144" t="str">
        <f>IF($A11=BF$2,VLOOKUP($A11,$A$3:$E$98,5),IF($A11&lt;BF$2,"",VLOOKUP($A11,$A$3:$E$98,5)*IF(Main!$B$5=1,(1+Main!$B$6)^($A11-BF$2),1+(Main!$B$6*($A11-BF$2)))))</f>
        <v/>
      </c>
      <c r="BG11" s="144" t="str">
        <f>IF($A11=BG$2,VLOOKUP($A11,$A$3:$E$98,5),IF($A11&lt;BG$2,"",VLOOKUP($A11,$A$3:$E$98,5)*IF(Main!$B$5=1,(1+Main!$B$6)^($A11-BG$2),1+(Main!$B$6*($A11-BG$2)))))</f>
        <v/>
      </c>
      <c r="BH11" s="144" t="str">
        <f>IF($A11=BH$2,VLOOKUP($A11,$A$3:$E$98,5),IF($A11&lt;BH$2,"",VLOOKUP($A11,$A$3:$E$98,5)*IF(Main!$B$5=1,(1+Main!$B$6)^($A11-BH$2),1+(Main!$B$6*($A11-BH$2)))))</f>
        <v/>
      </c>
      <c r="BI11" s="144" t="str">
        <f>IF($A11=BI$2,VLOOKUP($A11,$A$3:$E$98,5),IF($A11&lt;BI$2,"",VLOOKUP($A11,$A$3:$E$98,5)*IF(Main!$B$5=1,(1+Main!$B$6)^($A11-BI$2),1+(Main!$B$6*($A11-BI$2)))))</f>
        <v/>
      </c>
      <c r="BJ11" s="144" t="str">
        <f>IF($A11=BJ$2,VLOOKUP($A11,$A$3:$E$98,5),IF($A11&lt;BJ$2,"",VLOOKUP($A11,$A$3:$E$98,5)*IF(Main!$B$5=1,(1+Main!$B$6)^($A11-BJ$2),1+(Main!$B$6*($A11-BJ$2)))))</f>
        <v/>
      </c>
    </row>
    <row r="12" spans="1:83">
      <c r="A12" s="70">
        <v>34</v>
      </c>
      <c r="B12" s="73">
        <f ca="1">VLOOKUP($A12,Mortality!$A$3:$G$108,7,)</f>
        <v>3.2618811327810666E-4</v>
      </c>
      <c r="C12" s="69">
        <f t="shared" ca="1" si="1"/>
        <v>0.99767173745115745</v>
      </c>
      <c r="D12" s="69">
        <f t="shared" ca="1" si="0"/>
        <v>57.442212525494277</v>
      </c>
      <c r="E12" s="143">
        <f ca="1">C12/(1+Main!$B$5)^($A12-$A$3)</f>
        <v>0.54266732202223755</v>
      </c>
      <c r="F12" s="417">
        <v>1</v>
      </c>
      <c r="G12" s="144" t="str">
        <f>IF($A12=G$2,VLOOKUP($A12,$A$3:$E$98,5),IF($A12&lt;G$2,"",VLOOKUP($A12,$A$3:$E$98,5)*IF(Main!$B$5=1,(1+Main!$B$6)^($A12-G$2),1+(Main!$B$6*($A12-G$2)))))</f>
        <v/>
      </c>
      <c r="H12" s="144" t="str">
        <f>IF($A12=H$2,VLOOKUP($A12,$A$3:$E$98,5),IF($A12&lt;H$2,"",VLOOKUP($A12,$A$3:$E$98,5)*IF(Main!$B$5=1,(1+Main!$B$6)^($A12-H$2),1+(Main!$B$6*($A12-H$2)))))</f>
        <v/>
      </c>
      <c r="I12" s="144" t="str">
        <f>IF($A12=I$2,VLOOKUP($A12,$A$3:$E$98,5),IF($A12&lt;I$2,"",VLOOKUP($A12,$A$3:$E$98,5)*IF(Main!$B$5=1,(1+Main!$B$6)^($A12-I$2),1+(Main!$B$6*($A12-I$2)))))</f>
        <v/>
      </c>
      <c r="J12" s="144" t="str">
        <f>IF($A12=J$2,VLOOKUP($A12,$A$3:$E$98,5),IF($A12&lt;J$2,"",VLOOKUP($A12,$A$3:$E$98,5)*IF(Main!$B$5=1,(1+Main!$B$6)^($A12-J$2),1+(Main!$B$6*($A12-J$2)))))</f>
        <v/>
      </c>
      <c r="K12" s="144" t="str">
        <f>IF($A12=K$2,VLOOKUP($A12,$A$3:$E$98,5),IF($A12&lt;K$2,"",VLOOKUP($A12,$A$3:$E$98,5)*IF(Main!$B$5=1,(1+Main!$B$6)^($A12-K$2),1+(Main!$B$6*($A12-K$2)))))</f>
        <v/>
      </c>
      <c r="L12" s="144" t="str">
        <f>IF($A12=L$2,VLOOKUP($A12,$A$3:$E$98,5),IF($A12&lt;L$2,"",VLOOKUP($A12,$A$3:$E$98,5)*IF(Main!$B$5=1,(1+Main!$B$6)^($A12-L$2),1+(Main!$B$6*($A12-L$2)))))</f>
        <v/>
      </c>
      <c r="M12" s="144" t="str">
        <f>IF($A12=M$2,VLOOKUP($A12,$A$3:$E$98,5),IF($A12&lt;M$2,"",VLOOKUP($A12,$A$3:$E$98,5)*IF(Main!$B$5=1,(1+Main!$B$6)^($A12-M$2),1+(Main!$B$6*($A12-M$2)))))</f>
        <v/>
      </c>
      <c r="N12" s="144" t="str">
        <f>IF($A12=N$2,VLOOKUP($A12,$A$3:$E$98,5),IF($A12&lt;N$2,"",VLOOKUP($A12,$A$3:$E$98,5)*IF(Main!$B$5=1,(1+Main!$B$6)^($A12-N$2),1+(Main!$B$6*($A12-N$2)))))</f>
        <v/>
      </c>
      <c r="O12" s="144" t="str">
        <f>IF($A12=O$2,VLOOKUP($A12,$A$3:$E$98,5),IF($A12&lt;O$2,"",VLOOKUP($A12,$A$3:$E$98,5)*IF(Main!$B$5=1,(1+Main!$B$6)^($A12-O$2),1+(Main!$B$6*($A12-O$2)))))</f>
        <v/>
      </c>
      <c r="P12" s="144" t="str">
        <f>IF($A12=P$2,VLOOKUP($A12,$A$3:$E$98,5),IF($A12&lt;P$2,"",VLOOKUP($A12,$A$3:$E$98,5)*IF(Main!$B$5=1,(1+Main!$B$6)^($A12-P$2),1+(Main!$B$6*($A12-P$2)))))</f>
        <v/>
      </c>
      <c r="Q12" s="144" t="str">
        <f>IF($A12=Q$2,VLOOKUP($A12,$A$3:$E$98,5),IF($A12&lt;Q$2,"",VLOOKUP($A12,$A$3:$E$98,5)*IF(Main!$B$5=1,(1+Main!$B$6)^($A12-Q$2),1+(Main!$B$6*($A12-Q$2)))))</f>
        <v/>
      </c>
      <c r="R12" s="144" t="str">
        <f>IF($A12=R$2,VLOOKUP($A12,$A$3:$E$98,5),IF($A12&lt;R$2,"",VLOOKUP($A12,$A$3:$E$98,5)*IF(Main!$B$5=1,(1+Main!$B$6)^($A12-R$2),1+(Main!$B$6*($A12-R$2)))))</f>
        <v/>
      </c>
      <c r="S12" s="144" t="str">
        <f>IF($A12=S$2,VLOOKUP($A12,$A$3:$E$98,5),IF($A12&lt;S$2,"",VLOOKUP($A12,$A$3:$E$98,5)*IF(Main!$B$5=1,(1+Main!$B$6)^($A12-S$2),1+(Main!$B$6*($A12-S$2)))))</f>
        <v/>
      </c>
      <c r="T12" s="144" t="str">
        <f>IF($A12=T$2,VLOOKUP($A12,$A$3:$E$98,5),IF($A12&lt;T$2,"",VLOOKUP($A12,$A$3:$E$98,5)*IF(Main!$B$5=1,(1+Main!$B$6)^($A12-T$2),1+(Main!$B$6*($A12-T$2)))))</f>
        <v/>
      </c>
      <c r="U12" s="144" t="str">
        <f>IF($A12=U$2,VLOOKUP($A12,$A$3:$E$98,5),IF($A12&lt;U$2,"",VLOOKUP($A12,$A$3:$E$98,5)*IF(Main!$B$5=1,(1+Main!$B$6)^($A12-U$2),1+(Main!$B$6*($A12-U$2)))))</f>
        <v/>
      </c>
      <c r="V12" s="144" t="str">
        <f>IF($A12=V$2,VLOOKUP($A12,$A$3:$E$98,5),IF($A12&lt;V$2,"",VLOOKUP($A12,$A$3:$E$98,5)*IF(Main!$B$5=1,(1+Main!$B$6)^($A12-V$2),1+(Main!$B$6*($A12-V$2)))))</f>
        <v/>
      </c>
      <c r="W12" s="144" t="str">
        <f>IF($A12=W$2,VLOOKUP($A12,$A$3:$E$98,5),IF($A12&lt;W$2,"",VLOOKUP($A12,$A$3:$E$98,5)*IF(Main!$B$5=1,(1+Main!$B$6)^($A12-W$2),1+(Main!$B$6*($A12-W$2)))))</f>
        <v/>
      </c>
      <c r="X12" s="144" t="str">
        <f>IF($A12=X$2,VLOOKUP($A12,$A$3:$E$98,5),IF($A12&lt;X$2,"",VLOOKUP($A12,$A$3:$E$98,5)*IF(Main!$B$5=1,(1+Main!$B$6)^($A12-X$2),1+(Main!$B$6*($A12-X$2)))))</f>
        <v/>
      </c>
      <c r="Y12" s="144" t="str">
        <f>IF($A12=Y$2,VLOOKUP($A12,$A$3:$E$98,5),IF($A12&lt;Y$2,"",VLOOKUP($A12,$A$3:$E$98,5)*IF(Main!$B$5=1,(1+Main!$B$6)^($A12-Y$2),1+(Main!$B$6*($A12-Y$2)))))</f>
        <v/>
      </c>
      <c r="Z12" s="144" t="str">
        <f>IF($A12=Z$2,VLOOKUP($A12,$A$3:$E$98,5),IF($A12&lt;Z$2,"",VLOOKUP($A12,$A$3:$E$98,5)*IF(Main!$B$5=1,(1+Main!$B$6)^($A12-Z$2),1+(Main!$B$6*($A12-Z$2)))))</f>
        <v/>
      </c>
      <c r="AA12" s="144" t="str">
        <f>IF($A12=AA$2,VLOOKUP($A12,$A$3:$E$98,5),IF($A12&lt;AA$2,"",VLOOKUP($A12,$A$3:$E$98,5)*IF(Main!$B$5=1,(1+Main!$B$6)^($A12-AA$2),1+(Main!$B$6*($A12-AA$2)))))</f>
        <v/>
      </c>
      <c r="AB12" s="144" t="str">
        <f>IF($A12=AB$2,VLOOKUP($A12,$A$3:$E$98,5),IF($A12&lt;AB$2,"",VLOOKUP($A12,$A$3:$E$98,5)*IF(Main!$B$5=1,(1+Main!$B$6)^($A12-AB$2),1+(Main!$B$6*($A12-AB$2)))))</f>
        <v/>
      </c>
      <c r="AC12" s="144" t="str">
        <f>IF($A12=AC$2,VLOOKUP($A12,$A$3:$E$98,5),IF($A12&lt;AC$2,"",VLOOKUP($A12,$A$3:$E$98,5)*IF(Main!$B$5=1,(1+Main!$B$6)^($A12-AC$2),1+(Main!$B$6*($A12-AC$2)))))</f>
        <v/>
      </c>
      <c r="AD12" s="144" t="str">
        <f>IF($A12=AD$2,VLOOKUP($A12,$A$3:$E$98,5),IF($A12&lt;AD$2,"",VLOOKUP($A12,$A$3:$E$98,5)*IF(Main!$B$5=1,(1+Main!$B$6)^($A12-AD$2),1+(Main!$B$6*($A12-AD$2)))))</f>
        <v/>
      </c>
      <c r="AE12" s="144" t="str">
        <f>IF($A12=AE$2,VLOOKUP($A12,$A$3:$E$98,5),IF($A12&lt;AE$2,"",VLOOKUP($A12,$A$3:$E$98,5)*IF(Main!$B$5=1,(1+Main!$B$6)^($A12-AE$2),1+(Main!$B$6*($A12-AE$2)))))</f>
        <v/>
      </c>
      <c r="AF12" s="144" t="str">
        <f>IF($A12=AF$2,VLOOKUP($A12,$A$3:$E$98,5),IF($A12&lt;AF$2,"",VLOOKUP($A12,$A$3:$E$98,5)*IF(Main!$B$5=1,(1+Main!$B$6)^($A12-AF$2),1+(Main!$B$6*($A12-AF$2)))))</f>
        <v/>
      </c>
      <c r="AG12" s="144" t="str">
        <f>IF($A12=AG$2,VLOOKUP($A12,$A$3:$E$98,5),IF($A12&lt;AG$2,"",VLOOKUP($A12,$A$3:$E$98,5)*IF(Main!$B$5=1,(1+Main!$B$6)^($A12-AG$2),1+(Main!$B$6*($A12-AG$2)))))</f>
        <v/>
      </c>
      <c r="AH12" s="144" t="str">
        <f>IF($A12=AH$2,VLOOKUP($A12,$A$3:$E$98,5),IF($A12&lt;AH$2,"",VLOOKUP($A12,$A$3:$E$98,5)*IF(Main!$B$5=1,(1+Main!$B$6)^($A12-AH$2),1+(Main!$B$6*($A12-AH$2)))))</f>
        <v/>
      </c>
      <c r="AI12" s="144" t="str">
        <f>IF($A12=AI$2,VLOOKUP($A12,$A$3:$E$98,5),IF($A12&lt;AI$2,"",VLOOKUP($A12,$A$3:$E$98,5)*IF(Main!$B$5=1,(1+Main!$B$6)^($A12-AI$2),1+(Main!$B$6*($A12-AI$2)))))</f>
        <v/>
      </c>
      <c r="AJ12" s="144" t="str">
        <f>IF($A12=AJ$2,VLOOKUP($A12,$A$3:$E$98,5),IF($A12&lt;AJ$2,"",VLOOKUP($A12,$A$3:$E$98,5)*IF(Main!$B$5=1,(1+Main!$B$6)^($A12-AJ$2),1+(Main!$B$6*($A12-AJ$2)))))</f>
        <v/>
      </c>
      <c r="AK12" s="144" t="str">
        <f>IF($A12=AK$2,VLOOKUP($A12,$A$3:$E$98,5),IF($A12&lt;AK$2,"",VLOOKUP($A12,$A$3:$E$98,5)*IF(Main!$B$5=1,(1+Main!$B$6)^($A12-AK$2),1+(Main!$B$6*($A12-AK$2)))))</f>
        <v/>
      </c>
      <c r="AL12" s="144" t="str">
        <f>IF($A12=AL$2,VLOOKUP($A12,$A$3:$E$98,5),IF($A12&lt;AL$2,"",VLOOKUP($A12,$A$3:$E$98,5)*IF(Main!$B$5=1,(1+Main!$B$6)^($A12-AL$2),1+(Main!$B$6*($A12-AL$2)))))</f>
        <v/>
      </c>
      <c r="AM12" s="144" t="str">
        <f>IF($A12=AM$2,VLOOKUP($A12,$A$3:$E$98,5),IF($A12&lt;AM$2,"",VLOOKUP($A12,$A$3:$E$98,5)*IF(Main!$B$5=1,(1+Main!$B$6)^($A12-AM$2),1+(Main!$B$6*($A12-AM$2)))))</f>
        <v/>
      </c>
      <c r="AN12" s="144" t="str">
        <f>IF($A12=AN$2,VLOOKUP($A12,$A$3:$E$98,5),IF($A12&lt;AN$2,"",VLOOKUP($A12,$A$3:$E$98,5)*IF(Main!$B$5=1,(1+Main!$B$6)^($A12-AN$2),1+(Main!$B$6*($A12-AN$2)))))</f>
        <v/>
      </c>
      <c r="AO12" s="144" t="str">
        <f>IF($A12=AO$2,VLOOKUP($A12,$A$3:$E$98,5),IF($A12&lt;AO$2,"",VLOOKUP($A12,$A$3:$E$98,5)*IF(Main!$B$5=1,(1+Main!$B$6)^($A12-AO$2),1+(Main!$B$6*($A12-AO$2)))))</f>
        <v/>
      </c>
      <c r="AP12" s="144" t="str">
        <f>IF($A12=AP$2,VLOOKUP($A12,$A$3:$E$98,5),IF($A12&lt;AP$2,"",VLOOKUP($A12,$A$3:$E$98,5)*IF(Main!$B$5=1,(1+Main!$B$6)^($A12-AP$2),1+(Main!$B$6*($A12-AP$2)))))</f>
        <v/>
      </c>
      <c r="AQ12" s="144" t="str">
        <f>IF($A12=AQ$2,VLOOKUP($A12,$A$3:$E$98,5),IF($A12&lt;AQ$2,"",VLOOKUP($A12,$A$3:$E$98,5)*IF(Main!$B$5=1,(1+Main!$B$6)^($A12-AQ$2),1+(Main!$B$6*($A12-AQ$2)))))</f>
        <v/>
      </c>
      <c r="AR12" s="144" t="str">
        <f>IF($A12=AR$2,VLOOKUP($A12,$A$3:$E$98,5),IF($A12&lt;AR$2,"",VLOOKUP($A12,$A$3:$E$98,5)*IF(Main!$B$5=1,(1+Main!$B$6)^($A12-AR$2),1+(Main!$B$6*($A12-AR$2)))))</f>
        <v/>
      </c>
      <c r="AS12" s="144" t="str">
        <f>IF($A12=AS$2,VLOOKUP($A12,$A$3:$E$98,5),IF($A12&lt;AS$2,"",VLOOKUP($A12,$A$3:$E$98,5)*IF(Main!$B$5=1,(1+Main!$B$6)^($A12-AS$2),1+(Main!$B$6*($A12-AS$2)))))</f>
        <v/>
      </c>
      <c r="AT12" s="144" t="str">
        <f>IF($A12=AT$2,VLOOKUP($A12,$A$3:$E$98,5),IF($A12&lt;AT$2,"",VLOOKUP($A12,$A$3:$E$98,5)*IF(Main!$B$5=1,(1+Main!$B$6)^($A12-AT$2),1+(Main!$B$6*($A12-AT$2)))))</f>
        <v/>
      </c>
      <c r="AU12" s="144" t="str">
        <f>IF($A12=AU$2,VLOOKUP($A12,$A$3:$E$98,5),IF($A12&lt;AU$2,"",VLOOKUP($A12,$A$3:$E$98,5)*IF(Main!$B$5=1,(1+Main!$B$6)^($A12-AU$2),1+(Main!$B$6*($A12-AU$2)))))</f>
        <v/>
      </c>
      <c r="AV12" s="144" t="str">
        <f>IF($A12=AV$2,VLOOKUP($A12,$A$3:$E$98,5),IF($A12&lt;AV$2,"",VLOOKUP($A12,$A$3:$E$98,5)*IF(Main!$B$5=1,(1+Main!$B$6)^($A12-AV$2),1+(Main!$B$6*($A12-AV$2)))))</f>
        <v/>
      </c>
      <c r="AW12" s="144" t="str">
        <f>IF($A12=AW$2,VLOOKUP($A12,$A$3:$E$98,5),IF($A12&lt;AW$2,"",VLOOKUP($A12,$A$3:$E$98,5)*IF(Main!$B$5=1,(1+Main!$B$6)^($A12-AW$2),1+(Main!$B$6*($A12-AW$2)))))</f>
        <v/>
      </c>
      <c r="AX12" s="144" t="str">
        <f>IF($A12=AX$2,VLOOKUP($A12,$A$3:$E$98,5),IF($A12&lt;AX$2,"",VLOOKUP($A12,$A$3:$E$98,5)*IF(Main!$B$5=1,(1+Main!$B$6)^($A12-AX$2),1+(Main!$B$6*($A12-AX$2)))))</f>
        <v/>
      </c>
      <c r="AY12" s="144" t="str">
        <f>IF($A12=AY$2,VLOOKUP($A12,$A$3:$E$98,5),IF($A12&lt;AY$2,"",VLOOKUP($A12,$A$3:$E$98,5)*IF(Main!$B$5=1,(1+Main!$B$6)^($A12-AY$2),1+(Main!$B$6*($A12-AY$2)))))</f>
        <v/>
      </c>
      <c r="AZ12" s="144" t="str">
        <f>IF($A12=AZ$2,VLOOKUP($A12,$A$3:$E$98,5),IF($A12&lt;AZ$2,"",VLOOKUP($A12,$A$3:$E$98,5)*IF(Main!$B$5=1,(1+Main!$B$6)^($A12-AZ$2),1+(Main!$B$6*($A12-AZ$2)))))</f>
        <v/>
      </c>
      <c r="BA12" s="144" t="str">
        <f>IF($A12=BA$2,VLOOKUP($A12,$A$3:$E$98,5),IF($A12&lt;BA$2,"",VLOOKUP($A12,$A$3:$E$98,5)*IF(Main!$B$5=1,(1+Main!$B$6)^($A12-BA$2),1+(Main!$B$6*($A12-BA$2)))))</f>
        <v/>
      </c>
      <c r="BB12" s="144" t="str">
        <f>IF($A12=BB$2,VLOOKUP($A12,$A$3:$E$98,5),IF($A12&lt;BB$2,"",VLOOKUP($A12,$A$3:$E$98,5)*IF(Main!$B$5=1,(1+Main!$B$6)^($A12-BB$2),1+(Main!$B$6*($A12-BB$2)))))</f>
        <v/>
      </c>
      <c r="BC12" s="144" t="str">
        <f>IF($A12=BC$2,VLOOKUP($A12,$A$3:$E$98,5),IF($A12&lt;BC$2,"",VLOOKUP($A12,$A$3:$E$98,5)*IF(Main!$B$5=1,(1+Main!$B$6)^($A12-BC$2),1+(Main!$B$6*($A12-BC$2)))))</f>
        <v/>
      </c>
      <c r="BD12" s="144" t="str">
        <f>IF($A12=BD$2,VLOOKUP($A12,$A$3:$E$98,5),IF($A12&lt;BD$2,"",VLOOKUP($A12,$A$3:$E$98,5)*IF(Main!$B$5=1,(1+Main!$B$6)^($A12-BD$2),1+(Main!$B$6*($A12-BD$2)))))</f>
        <v/>
      </c>
      <c r="BE12" s="144" t="str">
        <f>IF($A12=BE$2,VLOOKUP($A12,$A$3:$E$98,5),IF($A12&lt;BE$2,"",VLOOKUP($A12,$A$3:$E$98,5)*IF(Main!$B$5=1,(1+Main!$B$6)^($A12-BE$2),1+(Main!$B$6*($A12-BE$2)))))</f>
        <v/>
      </c>
      <c r="BF12" s="144" t="str">
        <f>IF($A12=BF$2,VLOOKUP($A12,$A$3:$E$98,5),IF($A12&lt;BF$2,"",VLOOKUP($A12,$A$3:$E$98,5)*IF(Main!$B$5=1,(1+Main!$B$6)^($A12-BF$2),1+(Main!$B$6*($A12-BF$2)))))</f>
        <v/>
      </c>
      <c r="BG12" s="144" t="str">
        <f>IF($A12=BG$2,VLOOKUP($A12,$A$3:$E$98,5),IF($A12&lt;BG$2,"",VLOOKUP($A12,$A$3:$E$98,5)*IF(Main!$B$5=1,(1+Main!$B$6)^($A12-BG$2),1+(Main!$B$6*($A12-BG$2)))))</f>
        <v/>
      </c>
      <c r="BH12" s="144" t="str">
        <f>IF($A12=BH$2,VLOOKUP($A12,$A$3:$E$98,5),IF($A12&lt;BH$2,"",VLOOKUP($A12,$A$3:$E$98,5)*IF(Main!$B$5=1,(1+Main!$B$6)^($A12-BH$2),1+(Main!$B$6*($A12-BH$2)))))</f>
        <v/>
      </c>
      <c r="BI12" s="144" t="str">
        <f>IF($A12=BI$2,VLOOKUP($A12,$A$3:$E$98,5),IF($A12&lt;BI$2,"",VLOOKUP($A12,$A$3:$E$98,5)*IF(Main!$B$5=1,(1+Main!$B$6)^($A12-BI$2),1+(Main!$B$6*($A12-BI$2)))))</f>
        <v/>
      </c>
      <c r="BJ12" s="144" t="str">
        <f>IF($A12=BJ$2,VLOOKUP($A12,$A$3:$E$98,5),IF($A12&lt;BJ$2,"",VLOOKUP($A12,$A$3:$E$98,5)*IF(Main!$B$5=1,(1+Main!$B$6)^($A12-BJ$2),1+(Main!$B$6*($A12-BJ$2)))))</f>
        <v/>
      </c>
    </row>
    <row r="13" spans="1:83">
      <c r="A13" s="70">
        <v>35</v>
      </c>
      <c r="B13" s="73">
        <f ca="1">VLOOKUP($A13,Mortality!$A$3:$G$108,7,)</f>
        <v>3.4127143701585361E-4</v>
      </c>
      <c r="C13" s="69">
        <f t="shared" ca="1" si="1"/>
        <v>0.99734630878944741</v>
      </c>
      <c r="D13" s="69">
        <f t="shared" ca="1" si="0"/>
        <v>56.460629311643928</v>
      </c>
      <c r="E13" s="143">
        <f ca="1">C13/(1+Main!$B$5)^($A13-$A$3)</f>
        <v>0.50700029008628922</v>
      </c>
      <c r="F13" s="417">
        <v>1</v>
      </c>
      <c r="G13" s="144" t="str">
        <f>IF($A13=G$2,VLOOKUP($A13,$A$3:$E$98,5),IF($A13&lt;G$2,"",VLOOKUP($A13,$A$3:$E$98,5)*IF(Main!$B$5=1,(1+Main!$B$6)^($A13-G$2),1+(Main!$B$6*($A13-G$2)))))</f>
        <v/>
      </c>
      <c r="H13" s="144" t="str">
        <f>IF($A13=H$2,VLOOKUP($A13,$A$3:$E$98,5),IF($A13&lt;H$2,"",VLOOKUP($A13,$A$3:$E$98,5)*IF(Main!$B$5=1,(1+Main!$B$6)^($A13-H$2),1+(Main!$B$6*($A13-H$2)))))</f>
        <v/>
      </c>
      <c r="I13" s="144" t="str">
        <f>IF($A13=I$2,VLOOKUP($A13,$A$3:$E$98,5),IF($A13&lt;I$2,"",VLOOKUP($A13,$A$3:$E$98,5)*IF(Main!$B$5=1,(1+Main!$B$6)^($A13-I$2),1+(Main!$B$6*($A13-I$2)))))</f>
        <v/>
      </c>
      <c r="J13" s="144" t="str">
        <f>IF($A13=J$2,VLOOKUP($A13,$A$3:$E$98,5),IF($A13&lt;J$2,"",VLOOKUP($A13,$A$3:$E$98,5)*IF(Main!$B$5=1,(1+Main!$B$6)^($A13-J$2),1+(Main!$B$6*($A13-J$2)))))</f>
        <v/>
      </c>
      <c r="K13" s="144" t="str">
        <f>IF($A13=K$2,VLOOKUP($A13,$A$3:$E$98,5),IF($A13&lt;K$2,"",VLOOKUP($A13,$A$3:$E$98,5)*IF(Main!$B$5=1,(1+Main!$B$6)^($A13-K$2),1+(Main!$B$6*($A13-K$2)))))</f>
        <v/>
      </c>
      <c r="L13" s="144" t="str">
        <f>IF($A13=L$2,VLOOKUP($A13,$A$3:$E$98,5),IF($A13&lt;L$2,"",VLOOKUP($A13,$A$3:$E$98,5)*IF(Main!$B$5=1,(1+Main!$B$6)^($A13-L$2),1+(Main!$B$6*($A13-L$2)))))</f>
        <v/>
      </c>
      <c r="M13" s="144" t="str">
        <f>IF($A13=M$2,VLOOKUP($A13,$A$3:$E$98,5),IF($A13&lt;M$2,"",VLOOKUP($A13,$A$3:$E$98,5)*IF(Main!$B$5=1,(1+Main!$B$6)^($A13-M$2),1+(Main!$B$6*($A13-M$2)))))</f>
        <v/>
      </c>
      <c r="N13" s="144" t="str">
        <f>IF($A13=N$2,VLOOKUP($A13,$A$3:$E$98,5),IF($A13&lt;N$2,"",VLOOKUP($A13,$A$3:$E$98,5)*IF(Main!$B$5=1,(1+Main!$B$6)^($A13-N$2),1+(Main!$B$6*($A13-N$2)))))</f>
        <v/>
      </c>
      <c r="O13" s="144" t="str">
        <f>IF($A13=O$2,VLOOKUP($A13,$A$3:$E$98,5),IF($A13&lt;O$2,"",VLOOKUP($A13,$A$3:$E$98,5)*IF(Main!$B$5=1,(1+Main!$B$6)^($A13-O$2),1+(Main!$B$6*($A13-O$2)))))</f>
        <v/>
      </c>
      <c r="P13" s="144" t="str">
        <f>IF($A13=P$2,VLOOKUP($A13,$A$3:$E$98,5),IF($A13&lt;P$2,"",VLOOKUP($A13,$A$3:$E$98,5)*IF(Main!$B$5=1,(1+Main!$B$6)^($A13-P$2),1+(Main!$B$6*($A13-P$2)))))</f>
        <v/>
      </c>
      <c r="Q13" s="144" t="str">
        <f>IF($A13=Q$2,VLOOKUP($A13,$A$3:$E$98,5),IF($A13&lt;Q$2,"",VLOOKUP($A13,$A$3:$E$98,5)*IF(Main!$B$5=1,(1+Main!$B$6)^($A13-Q$2),1+(Main!$B$6*($A13-Q$2)))))</f>
        <v/>
      </c>
      <c r="R13" s="144" t="str">
        <f>IF($A13=R$2,VLOOKUP($A13,$A$3:$E$98,5),IF($A13&lt;R$2,"",VLOOKUP($A13,$A$3:$E$98,5)*IF(Main!$B$5=1,(1+Main!$B$6)^($A13-R$2),1+(Main!$B$6*($A13-R$2)))))</f>
        <v/>
      </c>
      <c r="S13" s="144" t="str">
        <f>IF($A13=S$2,VLOOKUP($A13,$A$3:$E$98,5),IF($A13&lt;S$2,"",VLOOKUP($A13,$A$3:$E$98,5)*IF(Main!$B$5=1,(1+Main!$B$6)^($A13-S$2),1+(Main!$B$6*($A13-S$2)))))</f>
        <v/>
      </c>
      <c r="T13" s="144" t="str">
        <f>IF($A13=T$2,VLOOKUP($A13,$A$3:$E$98,5),IF($A13&lt;T$2,"",VLOOKUP($A13,$A$3:$E$98,5)*IF(Main!$B$5=1,(1+Main!$B$6)^($A13-T$2),1+(Main!$B$6*($A13-T$2)))))</f>
        <v/>
      </c>
      <c r="U13" s="144" t="str">
        <f>IF($A13=U$2,VLOOKUP($A13,$A$3:$E$98,5),IF($A13&lt;U$2,"",VLOOKUP($A13,$A$3:$E$98,5)*IF(Main!$B$5=1,(1+Main!$B$6)^($A13-U$2),1+(Main!$B$6*($A13-U$2)))))</f>
        <v/>
      </c>
      <c r="V13" s="144" t="str">
        <f>IF($A13=V$2,VLOOKUP($A13,$A$3:$E$98,5),IF($A13&lt;V$2,"",VLOOKUP($A13,$A$3:$E$98,5)*IF(Main!$B$5=1,(1+Main!$B$6)^($A13-V$2),1+(Main!$B$6*($A13-V$2)))))</f>
        <v/>
      </c>
      <c r="W13" s="144" t="str">
        <f>IF($A13=W$2,VLOOKUP($A13,$A$3:$E$98,5),IF($A13&lt;W$2,"",VLOOKUP($A13,$A$3:$E$98,5)*IF(Main!$B$5=1,(1+Main!$B$6)^($A13-W$2),1+(Main!$B$6*($A13-W$2)))))</f>
        <v/>
      </c>
      <c r="X13" s="144" t="str">
        <f>IF($A13=X$2,VLOOKUP($A13,$A$3:$E$98,5),IF($A13&lt;X$2,"",VLOOKUP($A13,$A$3:$E$98,5)*IF(Main!$B$5=1,(1+Main!$B$6)^($A13-X$2),1+(Main!$B$6*($A13-X$2)))))</f>
        <v/>
      </c>
      <c r="Y13" s="144" t="str">
        <f>IF($A13=Y$2,VLOOKUP($A13,$A$3:$E$98,5),IF($A13&lt;Y$2,"",VLOOKUP($A13,$A$3:$E$98,5)*IF(Main!$B$5=1,(1+Main!$B$6)^($A13-Y$2),1+(Main!$B$6*($A13-Y$2)))))</f>
        <v/>
      </c>
      <c r="Z13" s="144" t="str">
        <f>IF($A13=Z$2,VLOOKUP($A13,$A$3:$E$98,5),IF($A13&lt;Z$2,"",VLOOKUP($A13,$A$3:$E$98,5)*IF(Main!$B$5=1,(1+Main!$B$6)^($A13-Z$2),1+(Main!$B$6*($A13-Z$2)))))</f>
        <v/>
      </c>
      <c r="AA13" s="144" t="str">
        <f>IF($A13=AA$2,VLOOKUP($A13,$A$3:$E$98,5),IF($A13&lt;AA$2,"",VLOOKUP($A13,$A$3:$E$98,5)*IF(Main!$B$5=1,(1+Main!$B$6)^($A13-AA$2),1+(Main!$B$6*($A13-AA$2)))))</f>
        <v/>
      </c>
      <c r="AB13" s="144" t="str">
        <f>IF($A13=AB$2,VLOOKUP($A13,$A$3:$E$98,5),IF($A13&lt;AB$2,"",VLOOKUP($A13,$A$3:$E$98,5)*IF(Main!$B$5=1,(1+Main!$B$6)^($A13-AB$2),1+(Main!$B$6*($A13-AB$2)))))</f>
        <v/>
      </c>
      <c r="AC13" s="144" t="str">
        <f>IF($A13=AC$2,VLOOKUP($A13,$A$3:$E$98,5),IF($A13&lt;AC$2,"",VLOOKUP($A13,$A$3:$E$98,5)*IF(Main!$B$5=1,(1+Main!$B$6)^($A13-AC$2),1+(Main!$B$6*($A13-AC$2)))))</f>
        <v/>
      </c>
      <c r="AD13" s="144" t="str">
        <f>IF($A13=AD$2,VLOOKUP($A13,$A$3:$E$98,5),IF($A13&lt;AD$2,"",VLOOKUP($A13,$A$3:$E$98,5)*IF(Main!$B$5=1,(1+Main!$B$6)^($A13-AD$2),1+(Main!$B$6*($A13-AD$2)))))</f>
        <v/>
      </c>
      <c r="AE13" s="144" t="str">
        <f>IF($A13=AE$2,VLOOKUP($A13,$A$3:$E$98,5),IF($A13&lt;AE$2,"",VLOOKUP($A13,$A$3:$E$98,5)*IF(Main!$B$5=1,(1+Main!$B$6)^($A13-AE$2),1+(Main!$B$6*($A13-AE$2)))))</f>
        <v/>
      </c>
      <c r="AF13" s="144" t="str">
        <f>IF($A13=AF$2,VLOOKUP($A13,$A$3:$E$98,5),IF($A13&lt;AF$2,"",VLOOKUP($A13,$A$3:$E$98,5)*IF(Main!$B$5=1,(1+Main!$B$6)^($A13-AF$2),1+(Main!$B$6*($A13-AF$2)))))</f>
        <v/>
      </c>
      <c r="AG13" s="144" t="str">
        <f>IF($A13=AG$2,VLOOKUP($A13,$A$3:$E$98,5),IF($A13&lt;AG$2,"",VLOOKUP($A13,$A$3:$E$98,5)*IF(Main!$B$5=1,(1+Main!$B$6)^($A13-AG$2),1+(Main!$B$6*($A13-AG$2)))))</f>
        <v/>
      </c>
      <c r="AH13" s="144" t="str">
        <f>IF($A13=AH$2,VLOOKUP($A13,$A$3:$E$98,5),IF($A13&lt;AH$2,"",VLOOKUP($A13,$A$3:$E$98,5)*IF(Main!$B$5=1,(1+Main!$B$6)^($A13-AH$2),1+(Main!$B$6*($A13-AH$2)))))</f>
        <v/>
      </c>
      <c r="AI13" s="144" t="str">
        <f>IF($A13=AI$2,VLOOKUP($A13,$A$3:$E$98,5),IF($A13&lt;AI$2,"",VLOOKUP($A13,$A$3:$E$98,5)*IF(Main!$B$5=1,(1+Main!$B$6)^($A13-AI$2),1+(Main!$B$6*($A13-AI$2)))))</f>
        <v/>
      </c>
      <c r="AJ13" s="144" t="str">
        <f>IF($A13=AJ$2,VLOOKUP($A13,$A$3:$E$98,5),IF($A13&lt;AJ$2,"",VLOOKUP($A13,$A$3:$E$98,5)*IF(Main!$B$5=1,(1+Main!$B$6)^($A13-AJ$2),1+(Main!$B$6*($A13-AJ$2)))))</f>
        <v/>
      </c>
      <c r="AK13" s="144" t="str">
        <f>IF($A13=AK$2,VLOOKUP($A13,$A$3:$E$98,5),IF($A13&lt;AK$2,"",VLOOKUP($A13,$A$3:$E$98,5)*IF(Main!$B$5=1,(1+Main!$B$6)^($A13-AK$2),1+(Main!$B$6*($A13-AK$2)))))</f>
        <v/>
      </c>
      <c r="AL13" s="144" t="str">
        <f>IF($A13=AL$2,VLOOKUP($A13,$A$3:$E$98,5),IF($A13&lt;AL$2,"",VLOOKUP($A13,$A$3:$E$98,5)*IF(Main!$B$5=1,(1+Main!$B$6)^($A13-AL$2),1+(Main!$B$6*($A13-AL$2)))))</f>
        <v/>
      </c>
      <c r="AM13" s="144" t="str">
        <f>IF($A13=AM$2,VLOOKUP($A13,$A$3:$E$98,5),IF($A13&lt;AM$2,"",VLOOKUP($A13,$A$3:$E$98,5)*IF(Main!$B$5=1,(1+Main!$B$6)^($A13-AM$2),1+(Main!$B$6*($A13-AM$2)))))</f>
        <v/>
      </c>
      <c r="AN13" s="144" t="str">
        <f>IF($A13=AN$2,VLOOKUP($A13,$A$3:$E$98,5),IF($A13&lt;AN$2,"",VLOOKUP($A13,$A$3:$E$98,5)*IF(Main!$B$5=1,(1+Main!$B$6)^($A13-AN$2),1+(Main!$B$6*($A13-AN$2)))))</f>
        <v/>
      </c>
      <c r="AO13" s="144" t="str">
        <f>IF($A13=AO$2,VLOOKUP($A13,$A$3:$E$98,5),IF($A13&lt;AO$2,"",VLOOKUP($A13,$A$3:$E$98,5)*IF(Main!$B$5=1,(1+Main!$B$6)^($A13-AO$2),1+(Main!$B$6*($A13-AO$2)))))</f>
        <v/>
      </c>
      <c r="AP13" s="144" t="str">
        <f>IF($A13=AP$2,VLOOKUP($A13,$A$3:$E$98,5),IF($A13&lt;AP$2,"",VLOOKUP($A13,$A$3:$E$98,5)*IF(Main!$B$5=1,(1+Main!$B$6)^($A13-AP$2),1+(Main!$B$6*($A13-AP$2)))))</f>
        <v/>
      </c>
      <c r="AQ13" s="144" t="str">
        <f>IF($A13=AQ$2,VLOOKUP($A13,$A$3:$E$98,5),IF($A13&lt;AQ$2,"",VLOOKUP($A13,$A$3:$E$98,5)*IF(Main!$B$5=1,(1+Main!$B$6)^($A13-AQ$2),1+(Main!$B$6*($A13-AQ$2)))))</f>
        <v/>
      </c>
      <c r="AR13" s="144" t="str">
        <f>IF($A13=AR$2,VLOOKUP($A13,$A$3:$E$98,5),IF($A13&lt;AR$2,"",VLOOKUP($A13,$A$3:$E$98,5)*IF(Main!$B$5=1,(1+Main!$B$6)^($A13-AR$2),1+(Main!$B$6*($A13-AR$2)))))</f>
        <v/>
      </c>
      <c r="AS13" s="144" t="str">
        <f>IF($A13=AS$2,VLOOKUP($A13,$A$3:$E$98,5),IF($A13&lt;AS$2,"",VLOOKUP($A13,$A$3:$E$98,5)*IF(Main!$B$5=1,(1+Main!$B$6)^($A13-AS$2),1+(Main!$B$6*($A13-AS$2)))))</f>
        <v/>
      </c>
      <c r="AT13" s="144" t="str">
        <f>IF($A13=AT$2,VLOOKUP($A13,$A$3:$E$98,5),IF($A13&lt;AT$2,"",VLOOKUP($A13,$A$3:$E$98,5)*IF(Main!$B$5=1,(1+Main!$B$6)^($A13-AT$2),1+(Main!$B$6*($A13-AT$2)))))</f>
        <v/>
      </c>
      <c r="AU13" s="144" t="str">
        <f>IF($A13=AU$2,VLOOKUP($A13,$A$3:$E$98,5),IF($A13&lt;AU$2,"",VLOOKUP($A13,$A$3:$E$98,5)*IF(Main!$B$5=1,(1+Main!$B$6)^($A13-AU$2),1+(Main!$B$6*($A13-AU$2)))))</f>
        <v/>
      </c>
      <c r="AV13" s="144" t="str">
        <f>IF($A13=AV$2,VLOOKUP($A13,$A$3:$E$98,5),IF($A13&lt;AV$2,"",VLOOKUP($A13,$A$3:$E$98,5)*IF(Main!$B$5=1,(1+Main!$B$6)^($A13-AV$2),1+(Main!$B$6*($A13-AV$2)))))</f>
        <v/>
      </c>
      <c r="AW13" s="144" t="str">
        <f>IF($A13=AW$2,VLOOKUP($A13,$A$3:$E$98,5),IF($A13&lt;AW$2,"",VLOOKUP($A13,$A$3:$E$98,5)*IF(Main!$B$5=1,(1+Main!$B$6)^($A13-AW$2),1+(Main!$B$6*($A13-AW$2)))))</f>
        <v/>
      </c>
      <c r="AX13" s="144" t="str">
        <f>IF($A13=AX$2,VLOOKUP($A13,$A$3:$E$98,5),IF($A13&lt;AX$2,"",VLOOKUP($A13,$A$3:$E$98,5)*IF(Main!$B$5=1,(1+Main!$B$6)^($A13-AX$2),1+(Main!$B$6*($A13-AX$2)))))</f>
        <v/>
      </c>
      <c r="AY13" s="144" t="str">
        <f>IF($A13=AY$2,VLOOKUP($A13,$A$3:$E$98,5),IF($A13&lt;AY$2,"",VLOOKUP($A13,$A$3:$E$98,5)*IF(Main!$B$5=1,(1+Main!$B$6)^($A13-AY$2),1+(Main!$B$6*($A13-AY$2)))))</f>
        <v/>
      </c>
      <c r="AZ13" s="144" t="str">
        <f>IF($A13=AZ$2,VLOOKUP($A13,$A$3:$E$98,5),IF($A13&lt;AZ$2,"",VLOOKUP($A13,$A$3:$E$98,5)*IF(Main!$B$5=1,(1+Main!$B$6)^($A13-AZ$2),1+(Main!$B$6*($A13-AZ$2)))))</f>
        <v/>
      </c>
      <c r="BA13" s="144" t="str">
        <f>IF($A13=BA$2,VLOOKUP($A13,$A$3:$E$98,5),IF($A13&lt;BA$2,"",VLOOKUP($A13,$A$3:$E$98,5)*IF(Main!$B$5=1,(1+Main!$B$6)^($A13-BA$2),1+(Main!$B$6*($A13-BA$2)))))</f>
        <v/>
      </c>
      <c r="BB13" s="144" t="str">
        <f>IF($A13=BB$2,VLOOKUP($A13,$A$3:$E$98,5),IF($A13&lt;BB$2,"",VLOOKUP($A13,$A$3:$E$98,5)*IF(Main!$B$5=1,(1+Main!$B$6)^($A13-BB$2),1+(Main!$B$6*($A13-BB$2)))))</f>
        <v/>
      </c>
      <c r="BC13" s="144" t="str">
        <f>IF($A13=BC$2,VLOOKUP($A13,$A$3:$E$98,5),IF($A13&lt;BC$2,"",VLOOKUP($A13,$A$3:$E$98,5)*IF(Main!$B$5=1,(1+Main!$B$6)^($A13-BC$2),1+(Main!$B$6*($A13-BC$2)))))</f>
        <v/>
      </c>
      <c r="BD13" s="144" t="str">
        <f>IF($A13=BD$2,VLOOKUP($A13,$A$3:$E$98,5),IF($A13&lt;BD$2,"",VLOOKUP($A13,$A$3:$E$98,5)*IF(Main!$B$5=1,(1+Main!$B$6)^($A13-BD$2),1+(Main!$B$6*($A13-BD$2)))))</f>
        <v/>
      </c>
      <c r="BE13" s="144" t="str">
        <f>IF($A13=BE$2,VLOOKUP($A13,$A$3:$E$98,5),IF($A13&lt;BE$2,"",VLOOKUP($A13,$A$3:$E$98,5)*IF(Main!$B$5=1,(1+Main!$B$6)^($A13-BE$2),1+(Main!$B$6*($A13-BE$2)))))</f>
        <v/>
      </c>
      <c r="BF13" s="144" t="str">
        <f>IF($A13=BF$2,VLOOKUP($A13,$A$3:$E$98,5),IF($A13&lt;BF$2,"",VLOOKUP($A13,$A$3:$E$98,5)*IF(Main!$B$5=1,(1+Main!$B$6)^($A13-BF$2),1+(Main!$B$6*($A13-BF$2)))))</f>
        <v/>
      </c>
      <c r="BG13" s="144" t="str">
        <f>IF($A13=BG$2,VLOOKUP($A13,$A$3:$E$98,5),IF($A13&lt;BG$2,"",VLOOKUP($A13,$A$3:$E$98,5)*IF(Main!$B$5=1,(1+Main!$B$6)^($A13-BG$2),1+(Main!$B$6*($A13-BG$2)))))</f>
        <v/>
      </c>
      <c r="BH13" s="144" t="str">
        <f>IF($A13=BH$2,VLOOKUP($A13,$A$3:$E$98,5),IF($A13&lt;BH$2,"",VLOOKUP($A13,$A$3:$E$98,5)*IF(Main!$B$5=1,(1+Main!$B$6)^($A13-BH$2),1+(Main!$B$6*($A13-BH$2)))))</f>
        <v/>
      </c>
      <c r="BI13" s="144" t="str">
        <f>IF($A13=BI$2,VLOOKUP($A13,$A$3:$E$98,5),IF($A13&lt;BI$2,"",VLOOKUP($A13,$A$3:$E$98,5)*IF(Main!$B$5=1,(1+Main!$B$6)^($A13-BI$2),1+(Main!$B$6*($A13-BI$2)))))</f>
        <v/>
      </c>
      <c r="BJ13" s="144" t="str">
        <f>IF($A13=BJ$2,VLOOKUP($A13,$A$3:$E$98,5),IF($A13&lt;BJ$2,"",VLOOKUP($A13,$A$3:$E$98,5)*IF(Main!$B$5=1,(1+Main!$B$6)^($A13-BJ$2),1+(Main!$B$6*($A13-BJ$2)))))</f>
        <v/>
      </c>
    </row>
    <row r="14" spans="1:83">
      <c r="A14" s="70">
        <v>36</v>
      </c>
      <c r="B14" s="73">
        <f ca="1">VLOOKUP($A14,Mortality!$A$3:$G$108,7,)</f>
        <v>3.648654466834524E-4</v>
      </c>
      <c r="C14" s="69">
        <f t="shared" ca="1" si="1"/>
        <v>0.99700594298144429</v>
      </c>
      <c r="D14" s="69">
        <f t="shared" ca="1" si="0"/>
        <v>55.479562901800449</v>
      </c>
      <c r="E14" s="143">
        <f ca="1">C14/(1+Main!$B$5)^($A14-$A$3)</f>
        <v>0.47367034146609716</v>
      </c>
      <c r="F14" s="417">
        <v>1</v>
      </c>
      <c r="G14" s="144" t="str">
        <f>IF($A14=G$2,VLOOKUP($A14,$A$3:$E$98,5),IF($A14&lt;G$2,"",VLOOKUP($A14,$A$3:$E$98,5)*IF(Main!$B$5=1,(1+Main!$B$6)^($A14-G$2),1+(Main!$B$6*($A14-G$2)))))</f>
        <v/>
      </c>
      <c r="H14" s="144" t="str">
        <f>IF($A14=H$2,VLOOKUP($A14,$A$3:$E$98,5),IF($A14&lt;H$2,"",VLOOKUP($A14,$A$3:$E$98,5)*IF(Main!$B$5=1,(1+Main!$B$6)^($A14-H$2),1+(Main!$B$6*($A14-H$2)))))</f>
        <v/>
      </c>
      <c r="I14" s="144" t="str">
        <f>IF($A14=I$2,VLOOKUP($A14,$A$3:$E$98,5),IF($A14&lt;I$2,"",VLOOKUP($A14,$A$3:$E$98,5)*IF(Main!$B$5=1,(1+Main!$B$6)^($A14-I$2),1+(Main!$B$6*($A14-I$2)))))</f>
        <v/>
      </c>
      <c r="J14" s="144" t="str">
        <f>IF($A14=J$2,VLOOKUP($A14,$A$3:$E$98,5),IF($A14&lt;J$2,"",VLOOKUP($A14,$A$3:$E$98,5)*IF(Main!$B$5=1,(1+Main!$B$6)^($A14-J$2),1+(Main!$B$6*($A14-J$2)))))</f>
        <v/>
      </c>
      <c r="K14" s="144" t="str">
        <f>IF($A14=K$2,VLOOKUP($A14,$A$3:$E$98,5),IF($A14&lt;K$2,"",VLOOKUP($A14,$A$3:$E$98,5)*IF(Main!$B$5=1,(1+Main!$B$6)^($A14-K$2),1+(Main!$B$6*($A14-K$2)))))</f>
        <v/>
      </c>
      <c r="L14" s="144" t="str">
        <f>IF($A14=L$2,VLOOKUP($A14,$A$3:$E$98,5),IF($A14&lt;L$2,"",VLOOKUP($A14,$A$3:$E$98,5)*IF(Main!$B$5=1,(1+Main!$B$6)^($A14-L$2),1+(Main!$B$6*($A14-L$2)))))</f>
        <v/>
      </c>
      <c r="M14" s="144" t="str">
        <f>IF($A14=M$2,VLOOKUP($A14,$A$3:$E$98,5),IF($A14&lt;M$2,"",VLOOKUP($A14,$A$3:$E$98,5)*IF(Main!$B$5=1,(1+Main!$B$6)^($A14-M$2),1+(Main!$B$6*($A14-M$2)))))</f>
        <v/>
      </c>
      <c r="N14" s="144" t="str">
        <f>IF($A14=N$2,VLOOKUP($A14,$A$3:$E$98,5),IF($A14&lt;N$2,"",VLOOKUP($A14,$A$3:$E$98,5)*IF(Main!$B$5=1,(1+Main!$B$6)^($A14-N$2),1+(Main!$B$6*($A14-N$2)))))</f>
        <v/>
      </c>
      <c r="O14" s="144" t="str">
        <f>IF($A14=O$2,VLOOKUP($A14,$A$3:$E$98,5),IF($A14&lt;O$2,"",VLOOKUP($A14,$A$3:$E$98,5)*IF(Main!$B$5=1,(1+Main!$B$6)^($A14-O$2),1+(Main!$B$6*($A14-O$2)))))</f>
        <v/>
      </c>
      <c r="P14" s="144" t="str">
        <f>IF($A14=P$2,VLOOKUP($A14,$A$3:$E$98,5),IF($A14&lt;P$2,"",VLOOKUP($A14,$A$3:$E$98,5)*IF(Main!$B$5=1,(1+Main!$B$6)^($A14-P$2),1+(Main!$B$6*($A14-P$2)))))</f>
        <v/>
      </c>
      <c r="Q14" s="144" t="str">
        <f>IF($A14=Q$2,VLOOKUP($A14,$A$3:$E$98,5),IF($A14&lt;Q$2,"",VLOOKUP($A14,$A$3:$E$98,5)*IF(Main!$B$5=1,(1+Main!$B$6)^($A14-Q$2),1+(Main!$B$6*($A14-Q$2)))))</f>
        <v/>
      </c>
      <c r="R14" s="144" t="str">
        <f>IF($A14=R$2,VLOOKUP($A14,$A$3:$E$98,5),IF($A14&lt;R$2,"",VLOOKUP($A14,$A$3:$E$98,5)*IF(Main!$B$5=1,(1+Main!$B$6)^($A14-R$2),1+(Main!$B$6*($A14-R$2)))))</f>
        <v/>
      </c>
      <c r="S14" s="144" t="str">
        <f>IF($A14=S$2,VLOOKUP($A14,$A$3:$E$98,5),IF($A14&lt;S$2,"",VLOOKUP($A14,$A$3:$E$98,5)*IF(Main!$B$5=1,(1+Main!$B$6)^($A14-S$2),1+(Main!$B$6*($A14-S$2)))))</f>
        <v/>
      </c>
      <c r="T14" s="144" t="str">
        <f>IF($A14=T$2,VLOOKUP($A14,$A$3:$E$98,5),IF($A14&lt;T$2,"",VLOOKUP($A14,$A$3:$E$98,5)*IF(Main!$B$5=1,(1+Main!$B$6)^($A14-T$2),1+(Main!$B$6*($A14-T$2)))))</f>
        <v/>
      </c>
      <c r="U14" s="144" t="str">
        <f>IF($A14=U$2,VLOOKUP($A14,$A$3:$E$98,5),IF($A14&lt;U$2,"",VLOOKUP($A14,$A$3:$E$98,5)*IF(Main!$B$5=1,(1+Main!$B$6)^($A14-U$2),1+(Main!$B$6*($A14-U$2)))))</f>
        <v/>
      </c>
      <c r="V14" s="144" t="str">
        <f>IF($A14=V$2,VLOOKUP($A14,$A$3:$E$98,5),IF($A14&lt;V$2,"",VLOOKUP($A14,$A$3:$E$98,5)*IF(Main!$B$5=1,(1+Main!$B$6)^($A14-V$2),1+(Main!$B$6*($A14-V$2)))))</f>
        <v/>
      </c>
      <c r="W14" s="144" t="str">
        <f>IF($A14=W$2,VLOOKUP($A14,$A$3:$E$98,5),IF($A14&lt;W$2,"",VLOOKUP($A14,$A$3:$E$98,5)*IF(Main!$B$5=1,(1+Main!$B$6)^($A14-W$2),1+(Main!$B$6*($A14-W$2)))))</f>
        <v/>
      </c>
      <c r="X14" s="144" t="str">
        <f>IF($A14=X$2,VLOOKUP($A14,$A$3:$E$98,5),IF($A14&lt;X$2,"",VLOOKUP($A14,$A$3:$E$98,5)*IF(Main!$B$5=1,(1+Main!$B$6)^($A14-X$2),1+(Main!$B$6*($A14-X$2)))))</f>
        <v/>
      </c>
      <c r="Y14" s="144" t="str">
        <f>IF($A14=Y$2,VLOOKUP($A14,$A$3:$E$98,5),IF($A14&lt;Y$2,"",VLOOKUP($A14,$A$3:$E$98,5)*IF(Main!$B$5=1,(1+Main!$B$6)^($A14-Y$2),1+(Main!$B$6*($A14-Y$2)))))</f>
        <v/>
      </c>
      <c r="Z14" s="144" t="str">
        <f>IF($A14=Z$2,VLOOKUP($A14,$A$3:$E$98,5),IF($A14&lt;Z$2,"",VLOOKUP($A14,$A$3:$E$98,5)*IF(Main!$B$5=1,(1+Main!$B$6)^($A14-Z$2),1+(Main!$B$6*($A14-Z$2)))))</f>
        <v/>
      </c>
      <c r="AA14" s="144" t="str">
        <f>IF($A14=AA$2,VLOOKUP($A14,$A$3:$E$98,5),IF($A14&lt;AA$2,"",VLOOKUP($A14,$A$3:$E$98,5)*IF(Main!$B$5=1,(1+Main!$B$6)^($A14-AA$2),1+(Main!$B$6*($A14-AA$2)))))</f>
        <v/>
      </c>
      <c r="AB14" s="144" t="str">
        <f>IF($A14=AB$2,VLOOKUP($A14,$A$3:$E$98,5),IF($A14&lt;AB$2,"",VLOOKUP($A14,$A$3:$E$98,5)*IF(Main!$B$5=1,(1+Main!$B$6)^($A14-AB$2),1+(Main!$B$6*($A14-AB$2)))))</f>
        <v/>
      </c>
      <c r="AC14" s="144" t="str">
        <f>IF($A14=AC$2,VLOOKUP($A14,$A$3:$E$98,5),IF($A14&lt;AC$2,"",VLOOKUP($A14,$A$3:$E$98,5)*IF(Main!$B$5=1,(1+Main!$B$6)^($A14-AC$2),1+(Main!$B$6*($A14-AC$2)))))</f>
        <v/>
      </c>
      <c r="AD14" s="144" t="str">
        <f>IF($A14=AD$2,VLOOKUP($A14,$A$3:$E$98,5),IF($A14&lt;AD$2,"",VLOOKUP($A14,$A$3:$E$98,5)*IF(Main!$B$5=1,(1+Main!$B$6)^($A14-AD$2),1+(Main!$B$6*($A14-AD$2)))))</f>
        <v/>
      </c>
      <c r="AE14" s="144" t="str">
        <f>IF($A14=AE$2,VLOOKUP($A14,$A$3:$E$98,5),IF($A14&lt;AE$2,"",VLOOKUP($A14,$A$3:$E$98,5)*IF(Main!$B$5=1,(1+Main!$B$6)^($A14-AE$2),1+(Main!$B$6*($A14-AE$2)))))</f>
        <v/>
      </c>
      <c r="AF14" s="144" t="str">
        <f>IF($A14=AF$2,VLOOKUP($A14,$A$3:$E$98,5),IF($A14&lt;AF$2,"",VLOOKUP($A14,$A$3:$E$98,5)*IF(Main!$B$5=1,(1+Main!$B$6)^($A14-AF$2),1+(Main!$B$6*($A14-AF$2)))))</f>
        <v/>
      </c>
      <c r="AG14" s="144" t="str">
        <f>IF($A14=AG$2,VLOOKUP($A14,$A$3:$E$98,5),IF($A14&lt;AG$2,"",VLOOKUP($A14,$A$3:$E$98,5)*IF(Main!$B$5=1,(1+Main!$B$6)^($A14-AG$2),1+(Main!$B$6*($A14-AG$2)))))</f>
        <v/>
      </c>
      <c r="AH14" s="144" t="str">
        <f>IF($A14=AH$2,VLOOKUP($A14,$A$3:$E$98,5),IF($A14&lt;AH$2,"",VLOOKUP($A14,$A$3:$E$98,5)*IF(Main!$B$5=1,(1+Main!$B$6)^($A14-AH$2),1+(Main!$B$6*($A14-AH$2)))))</f>
        <v/>
      </c>
      <c r="AI14" s="144" t="str">
        <f>IF($A14=AI$2,VLOOKUP($A14,$A$3:$E$98,5),IF($A14&lt;AI$2,"",VLOOKUP($A14,$A$3:$E$98,5)*IF(Main!$B$5=1,(1+Main!$B$6)^($A14-AI$2),1+(Main!$B$6*($A14-AI$2)))))</f>
        <v/>
      </c>
      <c r="AJ14" s="144" t="str">
        <f>IF($A14=AJ$2,VLOOKUP($A14,$A$3:$E$98,5),IF($A14&lt;AJ$2,"",VLOOKUP($A14,$A$3:$E$98,5)*IF(Main!$B$5=1,(1+Main!$B$6)^($A14-AJ$2),1+(Main!$B$6*($A14-AJ$2)))))</f>
        <v/>
      </c>
      <c r="AK14" s="144" t="str">
        <f>IF($A14=AK$2,VLOOKUP($A14,$A$3:$E$98,5),IF($A14&lt;AK$2,"",VLOOKUP($A14,$A$3:$E$98,5)*IF(Main!$B$5=1,(1+Main!$B$6)^($A14-AK$2),1+(Main!$B$6*($A14-AK$2)))))</f>
        <v/>
      </c>
      <c r="AL14" s="144" t="str">
        <f>IF($A14=AL$2,VLOOKUP($A14,$A$3:$E$98,5),IF($A14&lt;AL$2,"",VLOOKUP($A14,$A$3:$E$98,5)*IF(Main!$B$5=1,(1+Main!$B$6)^($A14-AL$2),1+(Main!$B$6*($A14-AL$2)))))</f>
        <v/>
      </c>
      <c r="AM14" s="144" t="str">
        <f>IF($A14=AM$2,VLOOKUP($A14,$A$3:$E$98,5),IF($A14&lt;AM$2,"",VLOOKUP($A14,$A$3:$E$98,5)*IF(Main!$B$5=1,(1+Main!$B$6)^($A14-AM$2),1+(Main!$B$6*($A14-AM$2)))))</f>
        <v/>
      </c>
      <c r="AN14" s="144" t="str">
        <f>IF($A14=AN$2,VLOOKUP($A14,$A$3:$E$98,5),IF($A14&lt;AN$2,"",VLOOKUP($A14,$A$3:$E$98,5)*IF(Main!$B$5=1,(1+Main!$B$6)^($A14-AN$2),1+(Main!$B$6*($A14-AN$2)))))</f>
        <v/>
      </c>
      <c r="AO14" s="144" t="str">
        <f>IF($A14=AO$2,VLOOKUP($A14,$A$3:$E$98,5),IF($A14&lt;AO$2,"",VLOOKUP($A14,$A$3:$E$98,5)*IF(Main!$B$5=1,(1+Main!$B$6)^($A14-AO$2),1+(Main!$B$6*($A14-AO$2)))))</f>
        <v/>
      </c>
      <c r="AP14" s="144" t="str">
        <f>IF($A14=AP$2,VLOOKUP($A14,$A$3:$E$98,5),IF($A14&lt;AP$2,"",VLOOKUP($A14,$A$3:$E$98,5)*IF(Main!$B$5=1,(1+Main!$B$6)^($A14-AP$2),1+(Main!$B$6*($A14-AP$2)))))</f>
        <v/>
      </c>
      <c r="AQ14" s="144" t="str">
        <f>IF($A14=AQ$2,VLOOKUP($A14,$A$3:$E$98,5),IF($A14&lt;AQ$2,"",VLOOKUP($A14,$A$3:$E$98,5)*IF(Main!$B$5=1,(1+Main!$B$6)^($A14-AQ$2),1+(Main!$B$6*($A14-AQ$2)))))</f>
        <v/>
      </c>
      <c r="AR14" s="144" t="str">
        <f>IF($A14=AR$2,VLOOKUP($A14,$A$3:$E$98,5),IF($A14&lt;AR$2,"",VLOOKUP($A14,$A$3:$E$98,5)*IF(Main!$B$5=1,(1+Main!$B$6)^($A14-AR$2),1+(Main!$B$6*($A14-AR$2)))))</f>
        <v/>
      </c>
      <c r="AS14" s="144" t="str">
        <f>IF($A14=AS$2,VLOOKUP($A14,$A$3:$E$98,5),IF($A14&lt;AS$2,"",VLOOKUP($A14,$A$3:$E$98,5)*IF(Main!$B$5=1,(1+Main!$B$6)^($A14-AS$2),1+(Main!$B$6*($A14-AS$2)))))</f>
        <v/>
      </c>
      <c r="AT14" s="144" t="str">
        <f>IF($A14=AT$2,VLOOKUP($A14,$A$3:$E$98,5),IF($A14&lt;AT$2,"",VLOOKUP($A14,$A$3:$E$98,5)*IF(Main!$B$5=1,(1+Main!$B$6)^($A14-AT$2),1+(Main!$B$6*($A14-AT$2)))))</f>
        <v/>
      </c>
      <c r="AU14" s="144" t="str">
        <f>IF($A14=AU$2,VLOOKUP($A14,$A$3:$E$98,5),IF($A14&lt;AU$2,"",VLOOKUP($A14,$A$3:$E$98,5)*IF(Main!$B$5=1,(1+Main!$B$6)^($A14-AU$2),1+(Main!$B$6*($A14-AU$2)))))</f>
        <v/>
      </c>
      <c r="AV14" s="144" t="str">
        <f>IF($A14=AV$2,VLOOKUP($A14,$A$3:$E$98,5),IF($A14&lt;AV$2,"",VLOOKUP($A14,$A$3:$E$98,5)*IF(Main!$B$5=1,(1+Main!$B$6)^($A14-AV$2),1+(Main!$B$6*($A14-AV$2)))))</f>
        <v/>
      </c>
      <c r="AW14" s="144" t="str">
        <f>IF($A14=AW$2,VLOOKUP($A14,$A$3:$E$98,5),IF($A14&lt;AW$2,"",VLOOKUP($A14,$A$3:$E$98,5)*IF(Main!$B$5=1,(1+Main!$B$6)^($A14-AW$2),1+(Main!$B$6*($A14-AW$2)))))</f>
        <v/>
      </c>
      <c r="AX14" s="144" t="str">
        <f>IF($A14=AX$2,VLOOKUP($A14,$A$3:$E$98,5),IF($A14&lt;AX$2,"",VLOOKUP($A14,$A$3:$E$98,5)*IF(Main!$B$5=1,(1+Main!$B$6)^($A14-AX$2),1+(Main!$B$6*($A14-AX$2)))))</f>
        <v/>
      </c>
      <c r="AY14" s="144" t="str">
        <f>IF($A14=AY$2,VLOOKUP($A14,$A$3:$E$98,5),IF($A14&lt;AY$2,"",VLOOKUP($A14,$A$3:$E$98,5)*IF(Main!$B$5=1,(1+Main!$B$6)^($A14-AY$2),1+(Main!$B$6*($A14-AY$2)))))</f>
        <v/>
      </c>
      <c r="AZ14" s="144" t="str">
        <f>IF($A14=AZ$2,VLOOKUP($A14,$A$3:$E$98,5),IF($A14&lt;AZ$2,"",VLOOKUP($A14,$A$3:$E$98,5)*IF(Main!$B$5=1,(1+Main!$B$6)^($A14-AZ$2),1+(Main!$B$6*($A14-AZ$2)))))</f>
        <v/>
      </c>
      <c r="BA14" s="144" t="str">
        <f>IF($A14=BA$2,VLOOKUP($A14,$A$3:$E$98,5),IF($A14&lt;BA$2,"",VLOOKUP($A14,$A$3:$E$98,5)*IF(Main!$B$5=1,(1+Main!$B$6)^($A14-BA$2),1+(Main!$B$6*($A14-BA$2)))))</f>
        <v/>
      </c>
      <c r="BB14" s="144" t="str">
        <f>IF($A14=BB$2,VLOOKUP($A14,$A$3:$E$98,5),IF($A14&lt;BB$2,"",VLOOKUP($A14,$A$3:$E$98,5)*IF(Main!$B$5=1,(1+Main!$B$6)^($A14-BB$2),1+(Main!$B$6*($A14-BB$2)))))</f>
        <v/>
      </c>
      <c r="BC14" s="144" t="str">
        <f>IF($A14=BC$2,VLOOKUP($A14,$A$3:$E$98,5),IF($A14&lt;BC$2,"",VLOOKUP($A14,$A$3:$E$98,5)*IF(Main!$B$5=1,(1+Main!$B$6)^($A14-BC$2),1+(Main!$B$6*($A14-BC$2)))))</f>
        <v/>
      </c>
      <c r="BD14" s="144" t="str">
        <f>IF($A14=BD$2,VLOOKUP($A14,$A$3:$E$98,5),IF($A14&lt;BD$2,"",VLOOKUP($A14,$A$3:$E$98,5)*IF(Main!$B$5=1,(1+Main!$B$6)^($A14-BD$2),1+(Main!$B$6*($A14-BD$2)))))</f>
        <v/>
      </c>
      <c r="BE14" s="144" t="str">
        <f>IF($A14=BE$2,VLOOKUP($A14,$A$3:$E$98,5),IF($A14&lt;BE$2,"",VLOOKUP($A14,$A$3:$E$98,5)*IF(Main!$B$5=1,(1+Main!$B$6)^($A14-BE$2),1+(Main!$B$6*($A14-BE$2)))))</f>
        <v/>
      </c>
      <c r="BF14" s="144" t="str">
        <f>IF($A14=BF$2,VLOOKUP($A14,$A$3:$E$98,5),IF($A14&lt;BF$2,"",VLOOKUP($A14,$A$3:$E$98,5)*IF(Main!$B$5=1,(1+Main!$B$6)^($A14-BF$2),1+(Main!$B$6*($A14-BF$2)))))</f>
        <v/>
      </c>
      <c r="BG14" s="144" t="str">
        <f>IF($A14=BG$2,VLOOKUP($A14,$A$3:$E$98,5),IF($A14&lt;BG$2,"",VLOOKUP($A14,$A$3:$E$98,5)*IF(Main!$B$5=1,(1+Main!$B$6)^($A14-BG$2),1+(Main!$B$6*($A14-BG$2)))))</f>
        <v/>
      </c>
      <c r="BH14" s="144" t="str">
        <f>IF($A14=BH$2,VLOOKUP($A14,$A$3:$E$98,5),IF($A14&lt;BH$2,"",VLOOKUP($A14,$A$3:$E$98,5)*IF(Main!$B$5=1,(1+Main!$B$6)^($A14-BH$2),1+(Main!$B$6*($A14-BH$2)))))</f>
        <v/>
      </c>
      <c r="BI14" s="144" t="str">
        <f>IF($A14=BI$2,VLOOKUP($A14,$A$3:$E$98,5),IF($A14&lt;BI$2,"",VLOOKUP($A14,$A$3:$E$98,5)*IF(Main!$B$5=1,(1+Main!$B$6)^($A14-BI$2),1+(Main!$B$6*($A14-BI$2)))))</f>
        <v/>
      </c>
      <c r="BJ14" s="144" t="str">
        <f>IF($A14=BJ$2,VLOOKUP($A14,$A$3:$E$98,5),IF($A14&lt;BJ$2,"",VLOOKUP($A14,$A$3:$E$98,5)*IF(Main!$B$5=1,(1+Main!$B$6)^($A14-BJ$2),1+(Main!$B$6*($A14-BJ$2)))))</f>
        <v/>
      </c>
    </row>
    <row r="15" spans="1:83">
      <c r="A15" s="70">
        <v>37</v>
      </c>
      <c r="B15" s="73">
        <f ca="1">VLOOKUP($A15,Mortality!$A$3:$G$108,7,)</f>
        <v>3.8560622003999646E-4</v>
      </c>
      <c r="C15" s="69">
        <f t="shared" ca="1" si="1"/>
        <v>0.99664216996271227</v>
      </c>
      <c r="D15" s="69">
        <f t="shared" ca="1" si="0"/>
        <v>54.499447867190518</v>
      </c>
      <c r="E15" s="143">
        <f ca="1">C15/(1+Main!$B$5)^($A15-$A$3)</f>
        <v>0.44252104254708174</v>
      </c>
      <c r="F15" s="417">
        <v>1</v>
      </c>
      <c r="G15" s="144" t="str">
        <f>IF($A15=G$2,VLOOKUP($A15,$A$3:$E$98,5),IF($A15&lt;G$2,"",VLOOKUP($A15,$A$3:$E$98,5)*IF(Main!$B$5=1,(1+Main!$B$6)^($A15-G$2),1+(Main!$B$6*($A15-G$2)))))</f>
        <v/>
      </c>
      <c r="H15" s="144" t="str">
        <f>IF($A15=H$2,VLOOKUP($A15,$A$3:$E$98,5),IF($A15&lt;H$2,"",VLOOKUP($A15,$A$3:$E$98,5)*IF(Main!$B$5=1,(1+Main!$B$6)^($A15-H$2),1+(Main!$B$6*($A15-H$2)))))</f>
        <v/>
      </c>
      <c r="I15" s="144" t="str">
        <f>IF($A15=I$2,VLOOKUP($A15,$A$3:$E$98,5),IF($A15&lt;I$2,"",VLOOKUP($A15,$A$3:$E$98,5)*IF(Main!$B$5=1,(1+Main!$B$6)^($A15-I$2),1+(Main!$B$6*($A15-I$2)))))</f>
        <v/>
      </c>
      <c r="J15" s="144" t="str">
        <f>IF($A15=J$2,VLOOKUP($A15,$A$3:$E$98,5),IF($A15&lt;J$2,"",VLOOKUP($A15,$A$3:$E$98,5)*IF(Main!$B$5=1,(1+Main!$B$6)^($A15-J$2),1+(Main!$B$6*($A15-J$2)))))</f>
        <v/>
      </c>
      <c r="K15" s="144" t="str">
        <f>IF($A15=K$2,VLOOKUP($A15,$A$3:$E$98,5),IF($A15&lt;K$2,"",VLOOKUP($A15,$A$3:$E$98,5)*IF(Main!$B$5=1,(1+Main!$B$6)^($A15-K$2),1+(Main!$B$6*($A15-K$2)))))</f>
        <v/>
      </c>
      <c r="L15" s="144" t="str">
        <f>IF($A15=L$2,VLOOKUP($A15,$A$3:$E$98,5),IF($A15&lt;L$2,"",VLOOKUP($A15,$A$3:$E$98,5)*IF(Main!$B$5=1,(1+Main!$B$6)^($A15-L$2),1+(Main!$B$6*($A15-L$2)))))</f>
        <v/>
      </c>
      <c r="M15" s="144" t="str">
        <f>IF($A15=M$2,VLOOKUP($A15,$A$3:$E$98,5),IF($A15&lt;M$2,"",VLOOKUP($A15,$A$3:$E$98,5)*IF(Main!$B$5=1,(1+Main!$B$6)^($A15-M$2),1+(Main!$B$6*($A15-M$2)))))</f>
        <v/>
      </c>
      <c r="N15" s="144" t="str">
        <f>IF($A15=N$2,VLOOKUP($A15,$A$3:$E$98,5),IF($A15&lt;N$2,"",VLOOKUP($A15,$A$3:$E$98,5)*IF(Main!$B$5=1,(1+Main!$B$6)^($A15-N$2),1+(Main!$B$6*($A15-N$2)))))</f>
        <v/>
      </c>
      <c r="O15" s="144" t="str">
        <f>IF($A15=O$2,VLOOKUP($A15,$A$3:$E$98,5),IF($A15&lt;O$2,"",VLOOKUP($A15,$A$3:$E$98,5)*IF(Main!$B$5=1,(1+Main!$B$6)^($A15-O$2),1+(Main!$B$6*($A15-O$2)))))</f>
        <v/>
      </c>
      <c r="P15" s="144" t="str">
        <f>IF($A15=P$2,VLOOKUP($A15,$A$3:$E$98,5),IF($A15&lt;P$2,"",VLOOKUP($A15,$A$3:$E$98,5)*IF(Main!$B$5=1,(1+Main!$B$6)^($A15-P$2),1+(Main!$B$6*($A15-P$2)))))</f>
        <v/>
      </c>
      <c r="Q15" s="144" t="str">
        <f>IF($A15=Q$2,VLOOKUP($A15,$A$3:$E$98,5),IF($A15&lt;Q$2,"",VLOOKUP($A15,$A$3:$E$98,5)*IF(Main!$B$5=1,(1+Main!$B$6)^($A15-Q$2),1+(Main!$B$6*($A15-Q$2)))))</f>
        <v/>
      </c>
      <c r="R15" s="144" t="str">
        <f>IF($A15=R$2,VLOOKUP($A15,$A$3:$E$98,5),IF($A15&lt;R$2,"",VLOOKUP($A15,$A$3:$E$98,5)*IF(Main!$B$5=1,(1+Main!$B$6)^($A15-R$2),1+(Main!$B$6*($A15-R$2)))))</f>
        <v/>
      </c>
      <c r="S15" s="144" t="str">
        <f>IF($A15=S$2,VLOOKUP($A15,$A$3:$E$98,5),IF($A15&lt;S$2,"",VLOOKUP($A15,$A$3:$E$98,5)*IF(Main!$B$5=1,(1+Main!$B$6)^($A15-S$2),1+(Main!$B$6*($A15-S$2)))))</f>
        <v/>
      </c>
      <c r="T15" s="144" t="str">
        <f>IF($A15=T$2,VLOOKUP($A15,$A$3:$E$98,5),IF($A15&lt;T$2,"",VLOOKUP($A15,$A$3:$E$98,5)*IF(Main!$B$5=1,(1+Main!$B$6)^($A15-T$2),1+(Main!$B$6*($A15-T$2)))))</f>
        <v/>
      </c>
      <c r="U15" s="144" t="str">
        <f>IF($A15=U$2,VLOOKUP($A15,$A$3:$E$98,5),IF($A15&lt;U$2,"",VLOOKUP($A15,$A$3:$E$98,5)*IF(Main!$B$5=1,(1+Main!$B$6)^($A15-U$2),1+(Main!$B$6*($A15-U$2)))))</f>
        <v/>
      </c>
      <c r="V15" s="144" t="str">
        <f>IF($A15=V$2,VLOOKUP($A15,$A$3:$E$98,5),IF($A15&lt;V$2,"",VLOOKUP($A15,$A$3:$E$98,5)*IF(Main!$B$5=1,(1+Main!$B$6)^($A15-V$2),1+(Main!$B$6*($A15-V$2)))))</f>
        <v/>
      </c>
      <c r="W15" s="144" t="str">
        <f>IF($A15=W$2,VLOOKUP($A15,$A$3:$E$98,5),IF($A15&lt;W$2,"",VLOOKUP($A15,$A$3:$E$98,5)*IF(Main!$B$5=1,(1+Main!$B$6)^($A15-W$2),1+(Main!$B$6*($A15-W$2)))))</f>
        <v/>
      </c>
      <c r="X15" s="144" t="str">
        <f>IF($A15=X$2,VLOOKUP($A15,$A$3:$E$98,5),IF($A15&lt;X$2,"",VLOOKUP($A15,$A$3:$E$98,5)*IF(Main!$B$5=1,(1+Main!$B$6)^($A15-X$2),1+(Main!$B$6*($A15-X$2)))))</f>
        <v/>
      </c>
      <c r="Y15" s="144" t="str">
        <f>IF($A15=Y$2,VLOOKUP($A15,$A$3:$E$98,5),IF($A15&lt;Y$2,"",VLOOKUP($A15,$A$3:$E$98,5)*IF(Main!$B$5=1,(1+Main!$B$6)^($A15-Y$2),1+(Main!$B$6*($A15-Y$2)))))</f>
        <v/>
      </c>
      <c r="Z15" s="144" t="str">
        <f>IF($A15=Z$2,VLOOKUP($A15,$A$3:$E$98,5),IF($A15&lt;Z$2,"",VLOOKUP($A15,$A$3:$E$98,5)*IF(Main!$B$5=1,(1+Main!$B$6)^($A15-Z$2),1+(Main!$B$6*($A15-Z$2)))))</f>
        <v/>
      </c>
      <c r="AA15" s="144" t="str">
        <f>IF($A15=AA$2,VLOOKUP($A15,$A$3:$E$98,5),IF($A15&lt;AA$2,"",VLOOKUP($A15,$A$3:$E$98,5)*IF(Main!$B$5=1,(1+Main!$B$6)^($A15-AA$2),1+(Main!$B$6*($A15-AA$2)))))</f>
        <v/>
      </c>
      <c r="AB15" s="144" t="str">
        <f>IF($A15=AB$2,VLOOKUP($A15,$A$3:$E$98,5),IF($A15&lt;AB$2,"",VLOOKUP($A15,$A$3:$E$98,5)*IF(Main!$B$5=1,(1+Main!$B$6)^($A15-AB$2),1+(Main!$B$6*($A15-AB$2)))))</f>
        <v/>
      </c>
      <c r="AC15" s="144" t="str">
        <f>IF($A15=AC$2,VLOOKUP($A15,$A$3:$E$98,5),IF($A15&lt;AC$2,"",VLOOKUP($A15,$A$3:$E$98,5)*IF(Main!$B$5=1,(1+Main!$B$6)^($A15-AC$2),1+(Main!$B$6*($A15-AC$2)))))</f>
        <v/>
      </c>
      <c r="AD15" s="144" t="str">
        <f>IF($A15=AD$2,VLOOKUP($A15,$A$3:$E$98,5),IF($A15&lt;AD$2,"",VLOOKUP($A15,$A$3:$E$98,5)*IF(Main!$B$5=1,(1+Main!$B$6)^($A15-AD$2),1+(Main!$B$6*($A15-AD$2)))))</f>
        <v/>
      </c>
      <c r="AE15" s="144" t="str">
        <f>IF($A15=AE$2,VLOOKUP($A15,$A$3:$E$98,5),IF($A15&lt;AE$2,"",VLOOKUP($A15,$A$3:$E$98,5)*IF(Main!$B$5=1,(1+Main!$B$6)^($A15-AE$2),1+(Main!$B$6*($A15-AE$2)))))</f>
        <v/>
      </c>
      <c r="AF15" s="144" t="str">
        <f>IF($A15=AF$2,VLOOKUP($A15,$A$3:$E$98,5),IF($A15&lt;AF$2,"",VLOOKUP($A15,$A$3:$E$98,5)*IF(Main!$B$5=1,(1+Main!$B$6)^($A15-AF$2),1+(Main!$B$6*($A15-AF$2)))))</f>
        <v/>
      </c>
      <c r="AG15" s="144" t="str">
        <f>IF($A15=AG$2,VLOOKUP($A15,$A$3:$E$98,5),IF($A15&lt;AG$2,"",VLOOKUP($A15,$A$3:$E$98,5)*IF(Main!$B$5=1,(1+Main!$B$6)^($A15-AG$2),1+(Main!$B$6*($A15-AG$2)))))</f>
        <v/>
      </c>
      <c r="AH15" s="144" t="str">
        <f>IF($A15=AH$2,VLOOKUP($A15,$A$3:$E$98,5),IF($A15&lt;AH$2,"",VLOOKUP($A15,$A$3:$E$98,5)*IF(Main!$B$5=1,(1+Main!$B$6)^($A15-AH$2),1+(Main!$B$6*($A15-AH$2)))))</f>
        <v/>
      </c>
      <c r="AI15" s="144" t="str">
        <f>IF($A15=AI$2,VLOOKUP($A15,$A$3:$E$98,5),IF($A15&lt;AI$2,"",VLOOKUP($A15,$A$3:$E$98,5)*IF(Main!$B$5=1,(1+Main!$B$6)^($A15-AI$2),1+(Main!$B$6*($A15-AI$2)))))</f>
        <v/>
      </c>
      <c r="AJ15" s="144" t="str">
        <f>IF($A15=AJ$2,VLOOKUP($A15,$A$3:$E$98,5),IF($A15&lt;AJ$2,"",VLOOKUP($A15,$A$3:$E$98,5)*IF(Main!$B$5=1,(1+Main!$B$6)^($A15-AJ$2),1+(Main!$B$6*($A15-AJ$2)))))</f>
        <v/>
      </c>
      <c r="AK15" s="144" t="str">
        <f>IF($A15=AK$2,VLOOKUP($A15,$A$3:$E$98,5),IF($A15&lt;AK$2,"",VLOOKUP($A15,$A$3:$E$98,5)*IF(Main!$B$5=1,(1+Main!$B$6)^($A15-AK$2),1+(Main!$B$6*($A15-AK$2)))))</f>
        <v/>
      </c>
      <c r="AL15" s="144" t="str">
        <f>IF($A15=AL$2,VLOOKUP($A15,$A$3:$E$98,5),IF($A15&lt;AL$2,"",VLOOKUP($A15,$A$3:$E$98,5)*IF(Main!$B$5=1,(1+Main!$B$6)^($A15-AL$2),1+(Main!$B$6*($A15-AL$2)))))</f>
        <v/>
      </c>
      <c r="AM15" s="144" t="str">
        <f>IF($A15=AM$2,VLOOKUP($A15,$A$3:$E$98,5),IF($A15&lt;AM$2,"",VLOOKUP($A15,$A$3:$E$98,5)*IF(Main!$B$5=1,(1+Main!$B$6)^($A15-AM$2),1+(Main!$B$6*($A15-AM$2)))))</f>
        <v/>
      </c>
      <c r="AN15" s="144" t="str">
        <f>IF($A15=AN$2,VLOOKUP($A15,$A$3:$E$98,5),IF($A15&lt;AN$2,"",VLOOKUP($A15,$A$3:$E$98,5)*IF(Main!$B$5=1,(1+Main!$B$6)^($A15-AN$2),1+(Main!$B$6*($A15-AN$2)))))</f>
        <v/>
      </c>
      <c r="AO15" s="144" t="str">
        <f>IF($A15=AO$2,VLOOKUP($A15,$A$3:$E$98,5),IF($A15&lt;AO$2,"",VLOOKUP($A15,$A$3:$E$98,5)*IF(Main!$B$5=1,(1+Main!$B$6)^($A15-AO$2),1+(Main!$B$6*($A15-AO$2)))))</f>
        <v/>
      </c>
      <c r="AP15" s="144" t="str">
        <f>IF($A15=AP$2,VLOOKUP($A15,$A$3:$E$98,5),IF($A15&lt;AP$2,"",VLOOKUP($A15,$A$3:$E$98,5)*IF(Main!$B$5=1,(1+Main!$B$6)^($A15-AP$2),1+(Main!$B$6*($A15-AP$2)))))</f>
        <v/>
      </c>
      <c r="AQ15" s="144" t="str">
        <f>IF($A15=AQ$2,VLOOKUP($A15,$A$3:$E$98,5),IF($A15&lt;AQ$2,"",VLOOKUP($A15,$A$3:$E$98,5)*IF(Main!$B$5=1,(1+Main!$B$6)^($A15-AQ$2),1+(Main!$B$6*($A15-AQ$2)))))</f>
        <v/>
      </c>
      <c r="AR15" s="144" t="str">
        <f>IF($A15=AR$2,VLOOKUP($A15,$A$3:$E$98,5),IF($A15&lt;AR$2,"",VLOOKUP($A15,$A$3:$E$98,5)*IF(Main!$B$5=1,(1+Main!$B$6)^($A15-AR$2),1+(Main!$B$6*($A15-AR$2)))))</f>
        <v/>
      </c>
      <c r="AS15" s="144" t="str">
        <f>IF($A15=AS$2,VLOOKUP($A15,$A$3:$E$98,5),IF($A15&lt;AS$2,"",VLOOKUP($A15,$A$3:$E$98,5)*IF(Main!$B$5=1,(1+Main!$B$6)^($A15-AS$2),1+(Main!$B$6*($A15-AS$2)))))</f>
        <v/>
      </c>
      <c r="AT15" s="144" t="str">
        <f>IF($A15=AT$2,VLOOKUP($A15,$A$3:$E$98,5),IF($A15&lt;AT$2,"",VLOOKUP($A15,$A$3:$E$98,5)*IF(Main!$B$5=1,(1+Main!$B$6)^($A15-AT$2),1+(Main!$B$6*($A15-AT$2)))))</f>
        <v/>
      </c>
      <c r="AU15" s="144" t="str">
        <f>IF($A15=AU$2,VLOOKUP($A15,$A$3:$E$98,5),IF($A15&lt;AU$2,"",VLOOKUP($A15,$A$3:$E$98,5)*IF(Main!$B$5=1,(1+Main!$B$6)^($A15-AU$2),1+(Main!$B$6*($A15-AU$2)))))</f>
        <v/>
      </c>
      <c r="AV15" s="144" t="str">
        <f>IF($A15=AV$2,VLOOKUP($A15,$A$3:$E$98,5),IF($A15&lt;AV$2,"",VLOOKUP($A15,$A$3:$E$98,5)*IF(Main!$B$5=1,(1+Main!$B$6)^($A15-AV$2),1+(Main!$B$6*($A15-AV$2)))))</f>
        <v/>
      </c>
      <c r="AW15" s="144" t="str">
        <f>IF($A15=AW$2,VLOOKUP($A15,$A$3:$E$98,5),IF($A15&lt;AW$2,"",VLOOKUP($A15,$A$3:$E$98,5)*IF(Main!$B$5=1,(1+Main!$B$6)^($A15-AW$2),1+(Main!$B$6*($A15-AW$2)))))</f>
        <v/>
      </c>
      <c r="AX15" s="144" t="str">
        <f>IF($A15=AX$2,VLOOKUP($A15,$A$3:$E$98,5),IF($A15&lt;AX$2,"",VLOOKUP($A15,$A$3:$E$98,5)*IF(Main!$B$5=1,(1+Main!$B$6)^($A15-AX$2),1+(Main!$B$6*($A15-AX$2)))))</f>
        <v/>
      </c>
      <c r="AY15" s="144" t="str">
        <f>IF($A15=AY$2,VLOOKUP($A15,$A$3:$E$98,5),IF($A15&lt;AY$2,"",VLOOKUP($A15,$A$3:$E$98,5)*IF(Main!$B$5=1,(1+Main!$B$6)^($A15-AY$2),1+(Main!$B$6*($A15-AY$2)))))</f>
        <v/>
      </c>
      <c r="AZ15" s="144" t="str">
        <f>IF($A15=AZ$2,VLOOKUP($A15,$A$3:$E$98,5),IF($A15&lt;AZ$2,"",VLOOKUP($A15,$A$3:$E$98,5)*IF(Main!$B$5=1,(1+Main!$B$6)^($A15-AZ$2),1+(Main!$B$6*($A15-AZ$2)))))</f>
        <v/>
      </c>
      <c r="BA15" s="144" t="str">
        <f>IF($A15=BA$2,VLOOKUP($A15,$A$3:$E$98,5),IF($A15&lt;BA$2,"",VLOOKUP($A15,$A$3:$E$98,5)*IF(Main!$B$5=1,(1+Main!$B$6)^($A15-BA$2),1+(Main!$B$6*($A15-BA$2)))))</f>
        <v/>
      </c>
      <c r="BB15" s="144" t="str">
        <f>IF($A15=BB$2,VLOOKUP($A15,$A$3:$E$98,5),IF($A15&lt;BB$2,"",VLOOKUP($A15,$A$3:$E$98,5)*IF(Main!$B$5=1,(1+Main!$B$6)^($A15-BB$2),1+(Main!$B$6*($A15-BB$2)))))</f>
        <v/>
      </c>
      <c r="BC15" s="144" t="str">
        <f>IF($A15=BC$2,VLOOKUP($A15,$A$3:$E$98,5),IF($A15&lt;BC$2,"",VLOOKUP($A15,$A$3:$E$98,5)*IF(Main!$B$5=1,(1+Main!$B$6)^($A15-BC$2),1+(Main!$B$6*($A15-BC$2)))))</f>
        <v/>
      </c>
      <c r="BD15" s="144" t="str">
        <f>IF($A15=BD$2,VLOOKUP($A15,$A$3:$E$98,5),IF($A15&lt;BD$2,"",VLOOKUP($A15,$A$3:$E$98,5)*IF(Main!$B$5=1,(1+Main!$B$6)^($A15-BD$2),1+(Main!$B$6*($A15-BD$2)))))</f>
        <v/>
      </c>
      <c r="BE15" s="144" t="str">
        <f>IF($A15=BE$2,VLOOKUP($A15,$A$3:$E$98,5),IF($A15&lt;BE$2,"",VLOOKUP($A15,$A$3:$E$98,5)*IF(Main!$B$5=1,(1+Main!$B$6)^($A15-BE$2),1+(Main!$B$6*($A15-BE$2)))))</f>
        <v/>
      </c>
      <c r="BF15" s="144" t="str">
        <f>IF($A15=BF$2,VLOOKUP($A15,$A$3:$E$98,5),IF($A15&lt;BF$2,"",VLOOKUP($A15,$A$3:$E$98,5)*IF(Main!$B$5=1,(1+Main!$B$6)^($A15-BF$2),1+(Main!$B$6*($A15-BF$2)))))</f>
        <v/>
      </c>
      <c r="BG15" s="144" t="str">
        <f>IF($A15=BG$2,VLOOKUP($A15,$A$3:$E$98,5),IF($A15&lt;BG$2,"",VLOOKUP($A15,$A$3:$E$98,5)*IF(Main!$B$5=1,(1+Main!$B$6)^($A15-BG$2),1+(Main!$B$6*($A15-BG$2)))))</f>
        <v/>
      </c>
      <c r="BH15" s="144" t="str">
        <f>IF($A15=BH$2,VLOOKUP($A15,$A$3:$E$98,5),IF($A15&lt;BH$2,"",VLOOKUP($A15,$A$3:$E$98,5)*IF(Main!$B$5=1,(1+Main!$B$6)^($A15-BH$2),1+(Main!$B$6*($A15-BH$2)))))</f>
        <v/>
      </c>
      <c r="BI15" s="144" t="str">
        <f>IF($A15=BI$2,VLOOKUP($A15,$A$3:$E$98,5),IF($A15&lt;BI$2,"",VLOOKUP($A15,$A$3:$E$98,5)*IF(Main!$B$5=1,(1+Main!$B$6)^($A15-BI$2),1+(Main!$B$6*($A15-BI$2)))))</f>
        <v/>
      </c>
      <c r="BJ15" s="144" t="str">
        <f>IF($A15=BJ$2,VLOOKUP($A15,$A$3:$E$98,5),IF($A15&lt;BJ$2,"",VLOOKUP($A15,$A$3:$E$98,5)*IF(Main!$B$5=1,(1+Main!$B$6)^($A15-BJ$2),1+(Main!$B$6*($A15-BJ$2)))))</f>
        <v/>
      </c>
    </row>
    <row r="16" spans="1:83">
      <c r="A16" s="70">
        <v>38</v>
      </c>
      <c r="B16" s="73">
        <f ca="1">VLOOKUP($A16,Mortality!$A$3:$G$108,7,)</f>
        <v>4.0344217257745412E-4</v>
      </c>
      <c r="C16" s="69">
        <f t="shared" ca="1" si="1"/>
        <v>0.99625785854282045</v>
      </c>
      <c r="D16" s="69">
        <f t="shared" ca="1" si="0"/>
        <v>53.520085545073776</v>
      </c>
      <c r="E16" s="143">
        <f ca="1">C16/(1+Main!$B$5)^($A16-$A$3)</f>
        <v>0.41341159222483831</v>
      </c>
      <c r="F16" s="417">
        <v>1</v>
      </c>
      <c r="G16" s="144" t="str">
        <f>IF($A16=G$2,VLOOKUP($A16,$A$3:$E$98,5),IF($A16&lt;G$2,"",VLOOKUP($A16,$A$3:$E$98,5)*IF(Main!$B$5=1,(1+Main!$B$6)^($A16-G$2),1+(Main!$B$6*($A16-G$2)))))</f>
        <v/>
      </c>
      <c r="H16" s="144" t="str">
        <f>IF($A16=H$2,VLOOKUP($A16,$A$3:$E$98,5),IF($A16&lt;H$2,"",VLOOKUP($A16,$A$3:$E$98,5)*IF(Main!$B$5=1,(1+Main!$B$6)^($A16-H$2),1+(Main!$B$6*($A16-H$2)))))</f>
        <v/>
      </c>
      <c r="I16" s="144" t="str">
        <f>IF($A16=I$2,VLOOKUP($A16,$A$3:$E$98,5),IF($A16&lt;I$2,"",VLOOKUP($A16,$A$3:$E$98,5)*IF(Main!$B$5=1,(1+Main!$B$6)^($A16-I$2),1+(Main!$B$6*($A16-I$2)))))</f>
        <v/>
      </c>
      <c r="J16" s="144" t="str">
        <f>IF($A16=J$2,VLOOKUP($A16,$A$3:$E$98,5),IF($A16&lt;J$2,"",VLOOKUP($A16,$A$3:$E$98,5)*IF(Main!$B$5=1,(1+Main!$B$6)^($A16-J$2),1+(Main!$B$6*($A16-J$2)))))</f>
        <v/>
      </c>
      <c r="K16" s="144" t="str">
        <f>IF($A16=K$2,VLOOKUP($A16,$A$3:$E$98,5),IF($A16&lt;K$2,"",VLOOKUP($A16,$A$3:$E$98,5)*IF(Main!$B$5=1,(1+Main!$B$6)^($A16-K$2),1+(Main!$B$6*($A16-K$2)))))</f>
        <v/>
      </c>
      <c r="L16" s="144" t="str">
        <f>IF($A16=L$2,VLOOKUP($A16,$A$3:$E$98,5),IF($A16&lt;L$2,"",VLOOKUP($A16,$A$3:$E$98,5)*IF(Main!$B$5=1,(1+Main!$B$6)^($A16-L$2),1+(Main!$B$6*($A16-L$2)))))</f>
        <v/>
      </c>
      <c r="M16" s="144" t="str">
        <f>IF($A16=M$2,VLOOKUP($A16,$A$3:$E$98,5),IF($A16&lt;M$2,"",VLOOKUP($A16,$A$3:$E$98,5)*IF(Main!$B$5=1,(1+Main!$B$6)^($A16-M$2),1+(Main!$B$6*($A16-M$2)))))</f>
        <v/>
      </c>
      <c r="N16" s="144" t="str">
        <f>IF($A16=N$2,VLOOKUP($A16,$A$3:$E$98,5),IF($A16&lt;N$2,"",VLOOKUP($A16,$A$3:$E$98,5)*IF(Main!$B$5=1,(1+Main!$B$6)^($A16-N$2),1+(Main!$B$6*($A16-N$2)))))</f>
        <v/>
      </c>
      <c r="O16" s="144" t="str">
        <f>IF($A16=O$2,VLOOKUP($A16,$A$3:$E$98,5),IF($A16&lt;O$2,"",VLOOKUP($A16,$A$3:$E$98,5)*IF(Main!$B$5=1,(1+Main!$B$6)^($A16-O$2),1+(Main!$B$6*($A16-O$2)))))</f>
        <v/>
      </c>
      <c r="P16" s="144" t="str">
        <f>IF($A16=P$2,VLOOKUP($A16,$A$3:$E$98,5),IF($A16&lt;P$2,"",VLOOKUP($A16,$A$3:$E$98,5)*IF(Main!$B$5=1,(1+Main!$B$6)^($A16-P$2),1+(Main!$B$6*($A16-P$2)))))</f>
        <v/>
      </c>
      <c r="Q16" s="144" t="str">
        <f>IF($A16=Q$2,VLOOKUP($A16,$A$3:$E$98,5),IF($A16&lt;Q$2,"",VLOOKUP($A16,$A$3:$E$98,5)*IF(Main!$B$5=1,(1+Main!$B$6)^($A16-Q$2),1+(Main!$B$6*($A16-Q$2)))))</f>
        <v/>
      </c>
      <c r="R16" s="144" t="str">
        <f>IF($A16=R$2,VLOOKUP($A16,$A$3:$E$98,5),IF($A16&lt;R$2,"",VLOOKUP($A16,$A$3:$E$98,5)*IF(Main!$B$5=1,(1+Main!$B$6)^($A16-R$2),1+(Main!$B$6*($A16-R$2)))))</f>
        <v/>
      </c>
      <c r="S16" s="144" t="str">
        <f>IF($A16=S$2,VLOOKUP($A16,$A$3:$E$98,5),IF($A16&lt;S$2,"",VLOOKUP($A16,$A$3:$E$98,5)*IF(Main!$B$5=1,(1+Main!$B$6)^($A16-S$2),1+(Main!$B$6*($A16-S$2)))))</f>
        <v/>
      </c>
      <c r="T16" s="144" t="str">
        <f>IF($A16=T$2,VLOOKUP($A16,$A$3:$E$98,5),IF($A16&lt;T$2,"",VLOOKUP($A16,$A$3:$E$98,5)*IF(Main!$B$5=1,(1+Main!$B$6)^($A16-T$2),1+(Main!$B$6*($A16-T$2)))))</f>
        <v/>
      </c>
      <c r="U16" s="144" t="str">
        <f>IF($A16=U$2,VLOOKUP($A16,$A$3:$E$98,5),IF($A16&lt;U$2,"",VLOOKUP($A16,$A$3:$E$98,5)*IF(Main!$B$5=1,(1+Main!$B$6)^($A16-U$2),1+(Main!$B$6*($A16-U$2)))))</f>
        <v/>
      </c>
      <c r="V16" s="144" t="str">
        <f>IF($A16=V$2,VLOOKUP($A16,$A$3:$E$98,5),IF($A16&lt;V$2,"",VLOOKUP($A16,$A$3:$E$98,5)*IF(Main!$B$5=1,(1+Main!$B$6)^($A16-V$2),1+(Main!$B$6*($A16-V$2)))))</f>
        <v/>
      </c>
      <c r="W16" s="144" t="str">
        <f>IF($A16=W$2,VLOOKUP($A16,$A$3:$E$98,5),IF($A16&lt;W$2,"",VLOOKUP($A16,$A$3:$E$98,5)*IF(Main!$B$5=1,(1+Main!$B$6)^($A16-W$2),1+(Main!$B$6*($A16-W$2)))))</f>
        <v/>
      </c>
      <c r="X16" s="144" t="str">
        <f>IF($A16=X$2,VLOOKUP($A16,$A$3:$E$98,5),IF($A16&lt;X$2,"",VLOOKUP($A16,$A$3:$E$98,5)*IF(Main!$B$5=1,(1+Main!$B$6)^($A16-X$2),1+(Main!$B$6*($A16-X$2)))))</f>
        <v/>
      </c>
      <c r="Y16" s="144" t="str">
        <f>IF($A16=Y$2,VLOOKUP($A16,$A$3:$E$98,5),IF($A16&lt;Y$2,"",VLOOKUP($A16,$A$3:$E$98,5)*IF(Main!$B$5=1,(1+Main!$B$6)^($A16-Y$2),1+(Main!$B$6*($A16-Y$2)))))</f>
        <v/>
      </c>
      <c r="Z16" s="144" t="str">
        <f>IF($A16=Z$2,VLOOKUP($A16,$A$3:$E$98,5),IF($A16&lt;Z$2,"",VLOOKUP($A16,$A$3:$E$98,5)*IF(Main!$B$5=1,(1+Main!$B$6)^($A16-Z$2),1+(Main!$B$6*($A16-Z$2)))))</f>
        <v/>
      </c>
      <c r="AA16" s="144" t="str">
        <f>IF($A16=AA$2,VLOOKUP($A16,$A$3:$E$98,5),IF($A16&lt;AA$2,"",VLOOKUP($A16,$A$3:$E$98,5)*IF(Main!$B$5=1,(1+Main!$B$6)^($A16-AA$2),1+(Main!$B$6*($A16-AA$2)))))</f>
        <v/>
      </c>
      <c r="AB16" s="144" t="str">
        <f>IF($A16=AB$2,VLOOKUP($A16,$A$3:$E$98,5),IF($A16&lt;AB$2,"",VLOOKUP($A16,$A$3:$E$98,5)*IF(Main!$B$5=1,(1+Main!$B$6)^($A16-AB$2),1+(Main!$B$6*($A16-AB$2)))))</f>
        <v/>
      </c>
      <c r="AC16" s="144" t="str">
        <f>IF($A16=AC$2,VLOOKUP($A16,$A$3:$E$98,5),IF($A16&lt;AC$2,"",VLOOKUP($A16,$A$3:$E$98,5)*IF(Main!$B$5=1,(1+Main!$B$6)^($A16-AC$2),1+(Main!$B$6*($A16-AC$2)))))</f>
        <v/>
      </c>
      <c r="AD16" s="144" t="str">
        <f>IF($A16=AD$2,VLOOKUP($A16,$A$3:$E$98,5),IF($A16&lt;AD$2,"",VLOOKUP($A16,$A$3:$E$98,5)*IF(Main!$B$5=1,(1+Main!$B$6)^($A16-AD$2),1+(Main!$B$6*($A16-AD$2)))))</f>
        <v/>
      </c>
      <c r="AE16" s="144" t="str">
        <f>IF($A16=AE$2,VLOOKUP($A16,$A$3:$E$98,5),IF($A16&lt;AE$2,"",VLOOKUP($A16,$A$3:$E$98,5)*IF(Main!$B$5=1,(1+Main!$B$6)^($A16-AE$2),1+(Main!$B$6*($A16-AE$2)))))</f>
        <v/>
      </c>
      <c r="AF16" s="144" t="str">
        <f>IF($A16=AF$2,VLOOKUP($A16,$A$3:$E$98,5),IF($A16&lt;AF$2,"",VLOOKUP($A16,$A$3:$E$98,5)*IF(Main!$B$5=1,(1+Main!$B$6)^($A16-AF$2),1+(Main!$B$6*($A16-AF$2)))))</f>
        <v/>
      </c>
      <c r="AG16" s="144" t="str">
        <f>IF($A16=AG$2,VLOOKUP($A16,$A$3:$E$98,5),IF($A16&lt;AG$2,"",VLOOKUP($A16,$A$3:$E$98,5)*IF(Main!$B$5=1,(1+Main!$B$6)^($A16-AG$2),1+(Main!$B$6*($A16-AG$2)))))</f>
        <v/>
      </c>
      <c r="AH16" s="144" t="str">
        <f>IF($A16=AH$2,VLOOKUP($A16,$A$3:$E$98,5),IF($A16&lt;AH$2,"",VLOOKUP($A16,$A$3:$E$98,5)*IF(Main!$B$5=1,(1+Main!$B$6)^($A16-AH$2),1+(Main!$B$6*($A16-AH$2)))))</f>
        <v/>
      </c>
      <c r="AI16" s="144" t="str">
        <f>IF($A16=AI$2,VLOOKUP($A16,$A$3:$E$98,5),IF($A16&lt;AI$2,"",VLOOKUP($A16,$A$3:$E$98,5)*IF(Main!$B$5=1,(1+Main!$B$6)^($A16-AI$2),1+(Main!$B$6*($A16-AI$2)))))</f>
        <v/>
      </c>
      <c r="AJ16" s="144" t="str">
        <f>IF($A16=AJ$2,VLOOKUP($A16,$A$3:$E$98,5),IF($A16&lt;AJ$2,"",VLOOKUP($A16,$A$3:$E$98,5)*IF(Main!$B$5=1,(1+Main!$B$6)^($A16-AJ$2),1+(Main!$B$6*($A16-AJ$2)))))</f>
        <v/>
      </c>
      <c r="AK16" s="144" t="str">
        <f>IF($A16=AK$2,VLOOKUP($A16,$A$3:$E$98,5),IF($A16&lt;AK$2,"",VLOOKUP($A16,$A$3:$E$98,5)*IF(Main!$B$5=1,(1+Main!$B$6)^($A16-AK$2),1+(Main!$B$6*($A16-AK$2)))))</f>
        <v/>
      </c>
      <c r="AL16" s="144" t="str">
        <f>IF($A16=AL$2,VLOOKUP($A16,$A$3:$E$98,5),IF($A16&lt;AL$2,"",VLOOKUP($A16,$A$3:$E$98,5)*IF(Main!$B$5=1,(1+Main!$B$6)^($A16-AL$2),1+(Main!$B$6*($A16-AL$2)))))</f>
        <v/>
      </c>
      <c r="AM16" s="144" t="str">
        <f>IF($A16=AM$2,VLOOKUP($A16,$A$3:$E$98,5),IF($A16&lt;AM$2,"",VLOOKUP($A16,$A$3:$E$98,5)*IF(Main!$B$5=1,(1+Main!$B$6)^($A16-AM$2),1+(Main!$B$6*($A16-AM$2)))))</f>
        <v/>
      </c>
      <c r="AN16" s="144" t="str">
        <f>IF($A16=AN$2,VLOOKUP($A16,$A$3:$E$98,5),IF($A16&lt;AN$2,"",VLOOKUP($A16,$A$3:$E$98,5)*IF(Main!$B$5=1,(1+Main!$B$6)^($A16-AN$2),1+(Main!$B$6*($A16-AN$2)))))</f>
        <v/>
      </c>
      <c r="AO16" s="144" t="str">
        <f>IF($A16=AO$2,VLOOKUP($A16,$A$3:$E$98,5),IF($A16&lt;AO$2,"",VLOOKUP($A16,$A$3:$E$98,5)*IF(Main!$B$5=1,(1+Main!$B$6)^($A16-AO$2),1+(Main!$B$6*($A16-AO$2)))))</f>
        <v/>
      </c>
      <c r="AP16" s="144" t="str">
        <f>IF($A16=AP$2,VLOOKUP($A16,$A$3:$E$98,5),IF($A16&lt;AP$2,"",VLOOKUP($A16,$A$3:$E$98,5)*IF(Main!$B$5=1,(1+Main!$B$6)^($A16-AP$2),1+(Main!$B$6*($A16-AP$2)))))</f>
        <v/>
      </c>
      <c r="AQ16" s="144" t="str">
        <f>IF($A16=AQ$2,VLOOKUP($A16,$A$3:$E$98,5),IF($A16&lt;AQ$2,"",VLOOKUP($A16,$A$3:$E$98,5)*IF(Main!$B$5=1,(1+Main!$B$6)^($A16-AQ$2),1+(Main!$B$6*($A16-AQ$2)))))</f>
        <v/>
      </c>
      <c r="AR16" s="144" t="str">
        <f>IF($A16=AR$2,VLOOKUP($A16,$A$3:$E$98,5),IF($A16&lt;AR$2,"",VLOOKUP($A16,$A$3:$E$98,5)*IF(Main!$B$5=1,(1+Main!$B$6)^($A16-AR$2),1+(Main!$B$6*($A16-AR$2)))))</f>
        <v/>
      </c>
      <c r="AS16" s="144" t="str">
        <f>IF($A16=AS$2,VLOOKUP($A16,$A$3:$E$98,5),IF($A16&lt;AS$2,"",VLOOKUP($A16,$A$3:$E$98,5)*IF(Main!$B$5=1,(1+Main!$B$6)^($A16-AS$2),1+(Main!$B$6*($A16-AS$2)))))</f>
        <v/>
      </c>
      <c r="AT16" s="144" t="str">
        <f>IF($A16=AT$2,VLOOKUP($A16,$A$3:$E$98,5),IF($A16&lt;AT$2,"",VLOOKUP($A16,$A$3:$E$98,5)*IF(Main!$B$5=1,(1+Main!$B$6)^($A16-AT$2),1+(Main!$B$6*($A16-AT$2)))))</f>
        <v/>
      </c>
      <c r="AU16" s="144" t="str">
        <f>IF($A16=AU$2,VLOOKUP($A16,$A$3:$E$98,5),IF($A16&lt;AU$2,"",VLOOKUP($A16,$A$3:$E$98,5)*IF(Main!$B$5=1,(1+Main!$B$6)^($A16-AU$2),1+(Main!$B$6*($A16-AU$2)))))</f>
        <v/>
      </c>
      <c r="AV16" s="144" t="str">
        <f>IF($A16=AV$2,VLOOKUP($A16,$A$3:$E$98,5),IF($A16&lt;AV$2,"",VLOOKUP($A16,$A$3:$E$98,5)*IF(Main!$B$5=1,(1+Main!$B$6)^($A16-AV$2),1+(Main!$B$6*($A16-AV$2)))))</f>
        <v/>
      </c>
      <c r="AW16" s="144" t="str">
        <f>IF($A16=AW$2,VLOOKUP($A16,$A$3:$E$98,5),IF($A16&lt;AW$2,"",VLOOKUP($A16,$A$3:$E$98,5)*IF(Main!$B$5=1,(1+Main!$B$6)^($A16-AW$2),1+(Main!$B$6*($A16-AW$2)))))</f>
        <v/>
      </c>
      <c r="AX16" s="144" t="str">
        <f>IF($A16=AX$2,VLOOKUP($A16,$A$3:$E$98,5),IF($A16&lt;AX$2,"",VLOOKUP($A16,$A$3:$E$98,5)*IF(Main!$B$5=1,(1+Main!$B$6)^($A16-AX$2),1+(Main!$B$6*($A16-AX$2)))))</f>
        <v/>
      </c>
      <c r="AY16" s="144" t="str">
        <f>IF($A16=AY$2,VLOOKUP($A16,$A$3:$E$98,5),IF($A16&lt;AY$2,"",VLOOKUP($A16,$A$3:$E$98,5)*IF(Main!$B$5=1,(1+Main!$B$6)^($A16-AY$2),1+(Main!$B$6*($A16-AY$2)))))</f>
        <v/>
      </c>
      <c r="AZ16" s="144" t="str">
        <f>IF($A16=AZ$2,VLOOKUP($A16,$A$3:$E$98,5),IF($A16&lt;AZ$2,"",VLOOKUP($A16,$A$3:$E$98,5)*IF(Main!$B$5=1,(1+Main!$B$6)^($A16-AZ$2),1+(Main!$B$6*($A16-AZ$2)))))</f>
        <v/>
      </c>
      <c r="BA16" s="144" t="str">
        <f>IF($A16=BA$2,VLOOKUP($A16,$A$3:$E$98,5),IF($A16&lt;BA$2,"",VLOOKUP($A16,$A$3:$E$98,5)*IF(Main!$B$5=1,(1+Main!$B$6)^($A16-BA$2),1+(Main!$B$6*($A16-BA$2)))))</f>
        <v/>
      </c>
      <c r="BB16" s="144" t="str">
        <f>IF($A16=BB$2,VLOOKUP($A16,$A$3:$E$98,5),IF($A16&lt;BB$2,"",VLOOKUP($A16,$A$3:$E$98,5)*IF(Main!$B$5=1,(1+Main!$B$6)^($A16-BB$2),1+(Main!$B$6*($A16-BB$2)))))</f>
        <v/>
      </c>
      <c r="BC16" s="144" t="str">
        <f>IF($A16=BC$2,VLOOKUP($A16,$A$3:$E$98,5),IF($A16&lt;BC$2,"",VLOOKUP($A16,$A$3:$E$98,5)*IF(Main!$B$5=1,(1+Main!$B$6)^($A16-BC$2),1+(Main!$B$6*($A16-BC$2)))))</f>
        <v/>
      </c>
      <c r="BD16" s="144" t="str">
        <f>IF($A16=BD$2,VLOOKUP($A16,$A$3:$E$98,5),IF($A16&lt;BD$2,"",VLOOKUP($A16,$A$3:$E$98,5)*IF(Main!$B$5=1,(1+Main!$B$6)^($A16-BD$2),1+(Main!$B$6*($A16-BD$2)))))</f>
        <v/>
      </c>
      <c r="BE16" s="144" t="str">
        <f>IF($A16=BE$2,VLOOKUP($A16,$A$3:$E$98,5),IF($A16&lt;BE$2,"",VLOOKUP($A16,$A$3:$E$98,5)*IF(Main!$B$5=1,(1+Main!$B$6)^($A16-BE$2),1+(Main!$B$6*($A16-BE$2)))))</f>
        <v/>
      </c>
      <c r="BF16" s="144" t="str">
        <f>IF($A16=BF$2,VLOOKUP($A16,$A$3:$E$98,5),IF($A16&lt;BF$2,"",VLOOKUP($A16,$A$3:$E$98,5)*IF(Main!$B$5=1,(1+Main!$B$6)^($A16-BF$2),1+(Main!$B$6*($A16-BF$2)))))</f>
        <v/>
      </c>
      <c r="BG16" s="144" t="str">
        <f>IF($A16=BG$2,VLOOKUP($A16,$A$3:$E$98,5),IF($A16&lt;BG$2,"",VLOOKUP($A16,$A$3:$E$98,5)*IF(Main!$B$5=1,(1+Main!$B$6)^($A16-BG$2),1+(Main!$B$6*($A16-BG$2)))))</f>
        <v/>
      </c>
      <c r="BH16" s="144" t="str">
        <f>IF($A16=BH$2,VLOOKUP($A16,$A$3:$E$98,5),IF($A16&lt;BH$2,"",VLOOKUP($A16,$A$3:$E$98,5)*IF(Main!$B$5=1,(1+Main!$B$6)^($A16-BH$2),1+(Main!$B$6*($A16-BH$2)))))</f>
        <v/>
      </c>
      <c r="BI16" s="144" t="str">
        <f>IF($A16=BI$2,VLOOKUP($A16,$A$3:$E$98,5),IF($A16&lt;BI$2,"",VLOOKUP($A16,$A$3:$E$98,5)*IF(Main!$B$5=1,(1+Main!$B$6)^($A16-BI$2),1+(Main!$B$6*($A16-BI$2)))))</f>
        <v/>
      </c>
      <c r="BJ16" s="144" t="str">
        <f>IF($A16=BJ$2,VLOOKUP($A16,$A$3:$E$98,5),IF($A16&lt;BJ$2,"",VLOOKUP($A16,$A$3:$E$98,5)*IF(Main!$B$5=1,(1+Main!$B$6)^($A16-BJ$2),1+(Main!$B$6*($A16-BJ$2)))))</f>
        <v/>
      </c>
    </row>
    <row r="17" spans="1:82">
      <c r="A17" s="70">
        <v>39</v>
      </c>
      <c r="B17" s="73">
        <f ca="1">VLOOKUP($A17,Mortality!$A$3:$G$108,7,)</f>
        <v>4.1865166553613177E-4</v>
      </c>
      <c r="C17" s="69">
        <f t="shared" ca="1" si="1"/>
        <v>0.99585592610792251</v>
      </c>
      <c r="D17" s="69">
        <f t="shared" ca="1" si="0"/>
        <v>52.541282914402771</v>
      </c>
      <c r="E17" s="143">
        <f ca="1">C17/(1+Main!$B$5)^($A17-$A$3)</f>
        <v>0.3862100977139275</v>
      </c>
      <c r="F17" s="417">
        <v>1</v>
      </c>
      <c r="G17" s="144" t="str">
        <f>IF($A17=G$2,VLOOKUP($A17,$A$3:$E$98,5),IF($A17&lt;G$2,"",VLOOKUP($A17,$A$3:$E$98,5)*IF(Main!$B$5=1,(1+Main!$B$6)^($A17-G$2),1+(Main!$B$6*($A17-G$2)))))</f>
        <v/>
      </c>
      <c r="H17" s="144" t="str">
        <f>IF($A17=H$2,VLOOKUP($A17,$A$3:$E$98,5),IF($A17&lt;H$2,"",VLOOKUP($A17,$A$3:$E$98,5)*IF(Main!$B$5=1,(1+Main!$B$6)^($A17-H$2),1+(Main!$B$6*($A17-H$2)))))</f>
        <v/>
      </c>
      <c r="I17" s="144" t="str">
        <f>IF($A17=I$2,VLOOKUP($A17,$A$3:$E$98,5),IF($A17&lt;I$2,"",VLOOKUP($A17,$A$3:$E$98,5)*IF(Main!$B$5=1,(1+Main!$B$6)^($A17-I$2),1+(Main!$B$6*($A17-I$2)))))</f>
        <v/>
      </c>
      <c r="J17" s="144" t="str">
        <f>IF($A17=J$2,VLOOKUP($A17,$A$3:$E$98,5),IF($A17&lt;J$2,"",VLOOKUP($A17,$A$3:$E$98,5)*IF(Main!$B$5=1,(1+Main!$B$6)^($A17-J$2),1+(Main!$B$6*($A17-J$2)))))</f>
        <v/>
      </c>
      <c r="K17" s="144" t="str">
        <f>IF($A17=K$2,VLOOKUP($A17,$A$3:$E$98,5),IF($A17&lt;K$2,"",VLOOKUP($A17,$A$3:$E$98,5)*IF(Main!$B$5=1,(1+Main!$B$6)^($A17-K$2),1+(Main!$B$6*($A17-K$2)))))</f>
        <v/>
      </c>
      <c r="L17" s="144" t="str">
        <f>IF($A17=L$2,VLOOKUP($A17,$A$3:$E$98,5),IF($A17&lt;L$2,"",VLOOKUP($A17,$A$3:$E$98,5)*IF(Main!$B$5=1,(1+Main!$B$6)^($A17-L$2),1+(Main!$B$6*($A17-L$2)))))</f>
        <v/>
      </c>
      <c r="M17" s="144" t="str">
        <f>IF($A17=M$2,VLOOKUP($A17,$A$3:$E$98,5),IF($A17&lt;M$2,"",VLOOKUP($A17,$A$3:$E$98,5)*IF(Main!$B$5=1,(1+Main!$B$6)^($A17-M$2),1+(Main!$B$6*($A17-M$2)))))</f>
        <v/>
      </c>
      <c r="N17" s="144" t="str">
        <f>IF($A17=N$2,VLOOKUP($A17,$A$3:$E$98,5),IF($A17&lt;N$2,"",VLOOKUP($A17,$A$3:$E$98,5)*IF(Main!$B$5=1,(1+Main!$B$6)^($A17-N$2),1+(Main!$B$6*($A17-N$2)))))</f>
        <v/>
      </c>
      <c r="O17" s="144" t="str">
        <f>IF($A17=O$2,VLOOKUP($A17,$A$3:$E$98,5),IF($A17&lt;O$2,"",VLOOKUP($A17,$A$3:$E$98,5)*IF(Main!$B$5=1,(1+Main!$B$6)^($A17-O$2),1+(Main!$B$6*($A17-O$2)))))</f>
        <v/>
      </c>
      <c r="P17" s="144" t="str">
        <f>IF($A17=P$2,VLOOKUP($A17,$A$3:$E$98,5),IF($A17&lt;P$2,"",VLOOKUP($A17,$A$3:$E$98,5)*IF(Main!$B$5=1,(1+Main!$B$6)^($A17-P$2),1+(Main!$B$6*($A17-P$2)))))</f>
        <v/>
      </c>
      <c r="Q17" s="144" t="str">
        <f>IF($A17=Q$2,VLOOKUP($A17,$A$3:$E$98,5),IF($A17&lt;Q$2,"",VLOOKUP($A17,$A$3:$E$98,5)*IF(Main!$B$5=1,(1+Main!$B$6)^($A17-Q$2),1+(Main!$B$6*($A17-Q$2)))))</f>
        <v/>
      </c>
      <c r="R17" s="144" t="str">
        <f>IF($A17=R$2,VLOOKUP($A17,$A$3:$E$98,5),IF($A17&lt;R$2,"",VLOOKUP($A17,$A$3:$E$98,5)*IF(Main!$B$5=1,(1+Main!$B$6)^($A17-R$2),1+(Main!$B$6*($A17-R$2)))))</f>
        <v/>
      </c>
      <c r="S17" s="144" t="str">
        <f>IF($A17=S$2,VLOOKUP($A17,$A$3:$E$98,5),IF($A17&lt;S$2,"",VLOOKUP($A17,$A$3:$E$98,5)*IF(Main!$B$5=1,(1+Main!$B$6)^($A17-S$2),1+(Main!$B$6*($A17-S$2)))))</f>
        <v/>
      </c>
      <c r="T17" s="144" t="str">
        <f>IF($A17=T$2,VLOOKUP($A17,$A$3:$E$98,5),IF($A17&lt;T$2,"",VLOOKUP($A17,$A$3:$E$98,5)*IF(Main!$B$5=1,(1+Main!$B$6)^($A17-T$2),1+(Main!$B$6*($A17-T$2)))))</f>
        <v/>
      </c>
      <c r="U17" s="144" t="str">
        <f>IF($A17=U$2,VLOOKUP($A17,$A$3:$E$98,5),IF($A17&lt;U$2,"",VLOOKUP($A17,$A$3:$E$98,5)*IF(Main!$B$5=1,(1+Main!$B$6)^($A17-U$2),1+(Main!$B$6*($A17-U$2)))))</f>
        <v/>
      </c>
      <c r="V17" s="144" t="str">
        <f>IF($A17=V$2,VLOOKUP($A17,$A$3:$E$98,5),IF($A17&lt;V$2,"",VLOOKUP($A17,$A$3:$E$98,5)*IF(Main!$B$5=1,(1+Main!$B$6)^($A17-V$2),1+(Main!$B$6*($A17-V$2)))))</f>
        <v/>
      </c>
      <c r="W17" s="144" t="str">
        <f>IF($A17=W$2,VLOOKUP($A17,$A$3:$E$98,5),IF($A17&lt;W$2,"",VLOOKUP($A17,$A$3:$E$98,5)*IF(Main!$B$5=1,(1+Main!$B$6)^($A17-W$2),1+(Main!$B$6*($A17-W$2)))))</f>
        <v/>
      </c>
      <c r="X17" s="144" t="str">
        <f>IF($A17=X$2,VLOOKUP($A17,$A$3:$E$98,5),IF($A17&lt;X$2,"",VLOOKUP($A17,$A$3:$E$98,5)*IF(Main!$B$5=1,(1+Main!$B$6)^($A17-X$2),1+(Main!$B$6*($A17-X$2)))))</f>
        <v/>
      </c>
      <c r="Y17" s="144" t="str">
        <f>IF($A17=Y$2,VLOOKUP($A17,$A$3:$E$98,5),IF($A17&lt;Y$2,"",VLOOKUP($A17,$A$3:$E$98,5)*IF(Main!$B$5=1,(1+Main!$B$6)^($A17-Y$2),1+(Main!$B$6*($A17-Y$2)))))</f>
        <v/>
      </c>
      <c r="Z17" s="144" t="str">
        <f>IF($A17=Z$2,VLOOKUP($A17,$A$3:$E$98,5),IF($A17&lt;Z$2,"",VLOOKUP($A17,$A$3:$E$98,5)*IF(Main!$B$5=1,(1+Main!$B$6)^($A17-Z$2),1+(Main!$B$6*($A17-Z$2)))))</f>
        <v/>
      </c>
      <c r="AA17" s="144" t="str">
        <f>IF($A17=AA$2,VLOOKUP($A17,$A$3:$E$98,5),IF($A17&lt;AA$2,"",VLOOKUP($A17,$A$3:$E$98,5)*IF(Main!$B$5=1,(1+Main!$B$6)^($A17-AA$2),1+(Main!$B$6*($A17-AA$2)))))</f>
        <v/>
      </c>
      <c r="AB17" s="144" t="str">
        <f>IF($A17=AB$2,VLOOKUP($A17,$A$3:$E$98,5),IF($A17&lt;AB$2,"",VLOOKUP($A17,$A$3:$E$98,5)*IF(Main!$B$5=1,(1+Main!$B$6)^($A17-AB$2),1+(Main!$B$6*($A17-AB$2)))))</f>
        <v/>
      </c>
      <c r="AC17" s="144" t="str">
        <f>IF($A17=AC$2,VLOOKUP($A17,$A$3:$E$98,5),IF($A17&lt;AC$2,"",VLOOKUP($A17,$A$3:$E$98,5)*IF(Main!$B$5=1,(1+Main!$B$6)^($A17-AC$2),1+(Main!$B$6*($A17-AC$2)))))</f>
        <v/>
      </c>
      <c r="AD17" s="144" t="str">
        <f>IF($A17=AD$2,VLOOKUP($A17,$A$3:$E$98,5),IF($A17&lt;AD$2,"",VLOOKUP($A17,$A$3:$E$98,5)*IF(Main!$B$5=1,(1+Main!$B$6)^($A17-AD$2),1+(Main!$B$6*($A17-AD$2)))))</f>
        <v/>
      </c>
      <c r="AE17" s="144" t="str">
        <f>IF($A17=AE$2,VLOOKUP($A17,$A$3:$E$98,5),IF($A17&lt;AE$2,"",VLOOKUP($A17,$A$3:$E$98,5)*IF(Main!$B$5=1,(1+Main!$B$6)^($A17-AE$2),1+(Main!$B$6*($A17-AE$2)))))</f>
        <v/>
      </c>
      <c r="AF17" s="144" t="str">
        <f>IF($A17=AF$2,VLOOKUP($A17,$A$3:$E$98,5),IF($A17&lt;AF$2,"",VLOOKUP($A17,$A$3:$E$98,5)*IF(Main!$B$5=1,(1+Main!$B$6)^($A17-AF$2),1+(Main!$B$6*($A17-AF$2)))))</f>
        <v/>
      </c>
      <c r="AG17" s="144" t="str">
        <f>IF($A17=AG$2,VLOOKUP($A17,$A$3:$E$98,5),IF($A17&lt;AG$2,"",VLOOKUP($A17,$A$3:$E$98,5)*IF(Main!$B$5=1,(1+Main!$B$6)^($A17-AG$2),1+(Main!$B$6*($A17-AG$2)))))</f>
        <v/>
      </c>
      <c r="AH17" s="144" t="str">
        <f>IF($A17=AH$2,VLOOKUP($A17,$A$3:$E$98,5),IF($A17&lt;AH$2,"",VLOOKUP($A17,$A$3:$E$98,5)*IF(Main!$B$5=1,(1+Main!$B$6)^($A17-AH$2),1+(Main!$B$6*($A17-AH$2)))))</f>
        <v/>
      </c>
      <c r="AI17" s="144" t="str">
        <f>IF($A17=AI$2,VLOOKUP($A17,$A$3:$E$98,5),IF($A17&lt;AI$2,"",VLOOKUP($A17,$A$3:$E$98,5)*IF(Main!$B$5=1,(1+Main!$B$6)^($A17-AI$2),1+(Main!$B$6*($A17-AI$2)))))</f>
        <v/>
      </c>
      <c r="AJ17" s="144" t="str">
        <f>IF($A17=AJ$2,VLOOKUP($A17,$A$3:$E$98,5),IF($A17&lt;AJ$2,"",VLOOKUP($A17,$A$3:$E$98,5)*IF(Main!$B$5=1,(1+Main!$B$6)^($A17-AJ$2),1+(Main!$B$6*($A17-AJ$2)))))</f>
        <v/>
      </c>
      <c r="AK17" s="144" t="str">
        <f>IF($A17=AK$2,VLOOKUP($A17,$A$3:$E$98,5),IF($A17&lt;AK$2,"",VLOOKUP($A17,$A$3:$E$98,5)*IF(Main!$B$5=1,(1+Main!$B$6)^($A17-AK$2),1+(Main!$B$6*($A17-AK$2)))))</f>
        <v/>
      </c>
      <c r="AL17" s="144" t="str">
        <f>IF($A17=AL$2,VLOOKUP($A17,$A$3:$E$98,5),IF($A17&lt;AL$2,"",VLOOKUP($A17,$A$3:$E$98,5)*IF(Main!$B$5=1,(1+Main!$B$6)^($A17-AL$2),1+(Main!$B$6*($A17-AL$2)))))</f>
        <v/>
      </c>
      <c r="AM17" s="144" t="str">
        <f>IF($A17=AM$2,VLOOKUP($A17,$A$3:$E$98,5),IF($A17&lt;AM$2,"",VLOOKUP($A17,$A$3:$E$98,5)*IF(Main!$B$5=1,(1+Main!$B$6)^($A17-AM$2),1+(Main!$B$6*($A17-AM$2)))))</f>
        <v/>
      </c>
      <c r="AN17" s="144" t="str">
        <f>IF($A17=AN$2,VLOOKUP($A17,$A$3:$E$98,5),IF($A17&lt;AN$2,"",VLOOKUP($A17,$A$3:$E$98,5)*IF(Main!$B$5=1,(1+Main!$B$6)^($A17-AN$2),1+(Main!$B$6*($A17-AN$2)))))</f>
        <v/>
      </c>
      <c r="AO17" s="144" t="str">
        <f>IF($A17=AO$2,VLOOKUP($A17,$A$3:$E$98,5),IF($A17&lt;AO$2,"",VLOOKUP($A17,$A$3:$E$98,5)*IF(Main!$B$5=1,(1+Main!$B$6)^($A17-AO$2),1+(Main!$B$6*($A17-AO$2)))))</f>
        <v/>
      </c>
      <c r="AP17" s="144" t="str">
        <f>IF($A17=AP$2,VLOOKUP($A17,$A$3:$E$98,5),IF($A17&lt;AP$2,"",VLOOKUP($A17,$A$3:$E$98,5)*IF(Main!$B$5=1,(1+Main!$B$6)^($A17-AP$2),1+(Main!$B$6*($A17-AP$2)))))</f>
        <v/>
      </c>
      <c r="AQ17" s="144" t="str">
        <f>IF($A17=AQ$2,VLOOKUP($A17,$A$3:$E$98,5),IF($A17&lt;AQ$2,"",VLOOKUP($A17,$A$3:$E$98,5)*IF(Main!$B$5=1,(1+Main!$B$6)^($A17-AQ$2),1+(Main!$B$6*($A17-AQ$2)))))</f>
        <v/>
      </c>
      <c r="AR17" s="144" t="str">
        <f>IF($A17=AR$2,VLOOKUP($A17,$A$3:$E$98,5),IF($A17&lt;AR$2,"",VLOOKUP($A17,$A$3:$E$98,5)*IF(Main!$B$5=1,(1+Main!$B$6)^($A17-AR$2),1+(Main!$B$6*($A17-AR$2)))))</f>
        <v/>
      </c>
      <c r="AS17" s="144" t="str">
        <f>IF($A17=AS$2,VLOOKUP($A17,$A$3:$E$98,5),IF($A17&lt;AS$2,"",VLOOKUP($A17,$A$3:$E$98,5)*IF(Main!$B$5=1,(1+Main!$B$6)^($A17-AS$2),1+(Main!$B$6*($A17-AS$2)))))</f>
        <v/>
      </c>
      <c r="AT17" s="144" t="str">
        <f>IF($A17=AT$2,VLOOKUP($A17,$A$3:$E$98,5),IF($A17&lt;AT$2,"",VLOOKUP($A17,$A$3:$E$98,5)*IF(Main!$B$5=1,(1+Main!$B$6)^($A17-AT$2),1+(Main!$B$6*($A17-AT$2)))))</f>
        <v/>
      </c>
      <c r="AU17" s="144" t="str">
        <f>IF($A17=AU$2,VLOOKUP($A17,$A$3:$E$98,5),IF($A17&lt;AU$2,"",VLOOKUP($A17,$A$3:$E$98,5)*IF(Main!$B$5=1,(1+Main!$B$6)^($A17-AU$2),1+(Main!$B$6*($A17-AU$2)))))</f>
        <v/>
      </c>
      <c r="AV17" s="144" t="str">
        <f>IF($A17=AV$2,VLOOKUP($A17,$A$3:$E$98,5),IF($A17&lt;AV$2,"",VLOOKUP($A17,$A$3:$E$98,5)*IF(Main!$B$5=1,(1+Main!$B$6)^($A17-AV$2),1+(Main!$B$6*($A17-AV$2)))))</f>
        <v/>
      </c>
      <c r="AW17" s="144" t="str">
        <f>IF($A17=AW$2,VLOOKUP($A17,$A$3:$E$98,5),IF($A17&lt;AW$2,"",VLOOKUP($A17,$A$3:$E$98,5)*IF(Main!$B$5=1,(1+Main!$B$6)^($A17-AW$2),1+(Main!$B$6*($A17-AW$2)))))</f>
        <v/>
      </c>
      <c r="AX17" s="144" t="str">
        <f>IF($A17=AX$2,VLOOKUP($A17,$A$3:$E$98,5),IF($A17&lt;AX$2,"",VLOOKUP($A17,$A$3:$E$98,5)*IF(Main!$B$5=1,(1+Main!$B$6)^($A17-AX$2),1+(Main!$B$6*($A17-AX$2)))))</f>
        <v/>
      </c>
      <c r="AY17" s="144" t="str">
        <f>IF($A17=AY$2,VLOOKUP($A17,$A$3:$E$98,5),IF($A17&lt;AY$2,"",VLOOKUP($A17,$A$3:$E$98,5)*IF(Main!$B$5=1,(1+Main!$B$6)^($A17-AY$2),1+(Main!$B$6*($A17-AY$2)))))</f>
        <v/>
      </c>
      <c r="AZ17" s="144" t="str">
        <f>IF($A17=AZ$2,VLOOKUP($A17,$A$3:$E$98,5),IF($A17&lt;AZ$2,"",VLOOKUP($A17,$A$3:$E$98,5)*IF(Main!$B$5=1,(1+Main!$B$6)^($A17-AZ$2),1+(Main!$B$6*($A17-AZ$2)))))</f>
        <v/>
      </c>
      <c r="BA17" s="144" t="str">
        <f>IF($A17=BA$2,VLOOKUP($A17,$A$3:$E$98,5),IF($A17&lt;BA$2,"",VLOOKUP($A17,$A$3:$E$98,5)*IF(Main!$B$5=1,(1+Main!$B$6)^($A17-BA$2),1+(Main!$B$6*($A17-BA$2)))))</f>
        <v/>
      </c>
      <c r="BB17" s="144" t="str">
        <f>IF($A17=BB$2,VLOOKUP($A17,$A$3:$E$98,5),IF($A17&lt;BB$2,"",VLOOKUP($A17,$A$3:$E$98,5)*IF(Main!$B$5=1,(1+Main!$B$6)^($A17-BB$2),1+(Main!$B$6*($A17-BB$2)))))</f>
        <v/>
      </c>
      <c r="BC17" s="144" t="str">
        <f>IF($A17=BC$2,VLOOKUP($A17,$A$3:$E$98,5),IF($A17&lt;BC$2,"",VLOOKUP($A17,$A$3:$E$98,5)*IF(Main!$B$5=1,(1+Main!$B$6)^($A17-BC$2),1+(Main!$B$6*($A17-BC$2)))))</f>
        <v/>
      </c>
      <c r="BD17" s="144" t="str">
        <f>IF($A17=BD$2,VLOOKUP($A17,$A$3:$E$98,5),IF($A17&lt;BD$2,"",VLOOKUP($A17,$A$3:$E$98,5)*IF(Main!$B$5=1,(1+Main!$B$6)^($A17-BD$2),1+(Main!$B$6*($A17-BD$2)))))</f>
        <v/>
      </c>
      <c r="BE17" s="144" t="str">
        <f>IF($A17=BE$2,VLOOKUP($A17,$A$3:$E$98,5),IF($A17&lt;BE$2,"",VLOOKUP($A17,$A$3:$E$98,5)*IF(Main!$B$5=1,(1+Main!$B$6)^($A17-BE$2),1+(Main!$B$6*($A17-BE$2)))))</f>
        <v/>
      </c>
      <c r="BF17" s="144" t="str">
        <f>IF($A17=BF$2,VLOOKUP($A17,$A$3:$E$98,5),IF($A17&lt;BF$2,"",VLOOKUP($A17,$A$3:$E$98,5)*IF(Main!$B$5=1,(1+Main!$B$6)^($A17-BF$2),1+(Main!$B$6*($A17-BF$2)))))</f>
        <v/>
      </c>
      <c r="BG17" s="144" t="str">
        <f>IF($A17=BG$2,VLOOKUP($A17,$A$3:$E$98,5),IF($A17&lt;BG$2,"",VLOOKUP($A17,$A$3:$E$98,5)*IF(Main!$B$5=1,(1+Main!$B$6)^($A17-BG$2),1+(Main!$B$6*($A17-BG$2)))))</f>
        <v/>
      </c>
      <c r="BH17" s="144" t="str">
        <f>IF($A17=BH$2,VLOOKUP($A17,$A$3:$E$98,5),IF($A17&lt;BH$2,"",VLOOKUP($A17,$A$3:$E$98,5)*IF(Main!$B$5=1,(1+Main!$B$6)^($A17-BH$2),1+(Main!$B$6*($A17-BH$2)))))</f>
        <v/>
      </c>
      <c r="BI17" s="144" t="str">
        <f>IF($A17=BI$2,VLOOKUP($A17,$A$3:$E$98,5),IF($A17&lt;BI$2,"",VLOOKUP($A17,$A$3:$E$98,5)*IF(Main!$B$5=1,(1+Main!$B$6)^($A17-BI$2),1+(Main!$B$6*($A17-BI$2)))))</f>
        <v/>
      </c>
      <c r="BJ17" s="144" t="str">
        <f>IF($A17=BJ$2,VLOOKUP($A17,$A$3:$E$98,5),IF($A17&lt;BJ$2,"",VLOOKUP($A17,$A$3:$E$98,5)*IF(Main!$B$5=1,(1+Main!$B$6)^($A17-BJ$2),1+(Main!$B$6*($A17-BJ$2)))))</f>
        <v/>
      </c>
    </row>
    <row r="18" spans="1:82">
      <c r="A18" s="70">
        <v>40</v>
      </c>
      <c r="B18" s="73">
        <f ca="1">VLOOKUP($A18,Mortality!$A$3:$G$108,7,)</f>
        <v>4.3114172103679495E-4</v>
      </c>
      <c r="C18" s="69">
        <f t="shared" ca="1" si="1"/>
        <v>0.99543900936582341</v>
      </c>
      <c r="D18" s="69">
        <f t="shared" ca="1" si="0"/>
        <v>51.562869795722577</v>
      </c>
      <c r="E18" s="143">
        <f ca="1">C18/(1+Main!$B$5)^($A18-$A$3)</f>
        <v>0.36079290674137626</v>
      </c>
      <c r="F18" s="417">
        <v>1</v>
      </c>
      <c r="G18" s="144" t="str">
        <f>IF($A18=G$2,VLOOKUP($A18,$A$3:$E$98,5),IF($A18&lt;G$2,"",VLOOKUP($A18,$A$3:$E$98,5)*IF(Main!$B$5=1,(1+Main!$B$6)^($A18-G$2),1+(Main!$B$6*($A18-G$2)))))</f>
        <v/>
      </c>
      <c r="H18" s="144" t="str">
        <f>IF($A18=H$2,VLOOKUP($A18,$A$3:$E$98,5),IF($A18&lt;H$2,"",VLOOKUP($A18,$A$3:$E$98,5)*IF(Main!$B$5=1,(1+Main!$B$6)^($A18-H$2),1+(Main!$B$6*($A18-H$2)))))</f>
        <v/>
      </c>
      <c r="I18" s="144" t="str">
        <f>IF($A18=I$2,VLOOKUP($A18,$A$3:$E$98,5),IF($A18&lt;I$2,"",VLOOKUP($A18,$A$3:$E$98,5)*IF(Main!$B$5=1,(1+Main!$B$6)^($A18-I$2),1+(Main!$B$6*($A18-I$2)))))</f>
        <v/>
      </c>
      <c r="J18" s="144" t="str">
        <f>IF($A18=J$2,VLOOKUP($A18,$A$3:$E$98,5),IF($A18&lt;J$2,"",VLOOKUP($A18,$A$3:$E$98,5)*IF(Main!$B$5=1,(1+Main!$B$6)^($A18-J$2),1+(Main!$B$6*($A18-J$2)))))</f>
        <v/>
      </c>
      <c r="K18" s="144" t="str">
        <f>IF($A18=K$2,VLOOKUP($A18,$A$3:$E$98,5),IF($A18&lt;K$2,"",VLOOKUP($A18,$A$3:$E$98,5)*IF(Main!$B$5=1,(1+Main!$B$6)^($A18-K$2),1+(Main!$B$6*($A18-K$2)))))</f>
        <v/>
      </c>
      <c r="L18" s="144" t="str">
        <f>IF($A18=L$2,VLOOKUP($A18,$A$3:$E$98,5),IF($A18&lt;L$2,"",VLOOKUP($A18,$A$3:$E$98,5)*IF(Main!$B$5=1,(1+Main!$B$6)^($A18-L$2),1+(Main!$B$6*($A18-L$2)))))</f>
        <v/>
      </c>
      <c r="M18" s="144" t="str">
        <f>IF($A18=M$2,VLOOKUP($A18,$A$3:$E$98,5),IF($A18&lt;M$2,"",VLOOKUP($A18,$A$3:$E$98,5)*IF(Main!$B$5=1,(1+Main!$B$6)^($A18-M$2),1+(Main!$B$6*($A18-M$2)))))</f>
        <v/>
      </c>
      <c r="N18" s="144" t="str">
        <f>IF($A18=N$2,VLOOKUP($A18,$A$3:$E$98,5),IF($A18&lt;N$2,"",VLOOKUP($A18,$A$3:$E$98,5)*IF(Main!$B$5=1,(1+Main!$B$6)^($A18-N$2),1+(Main!$B$6*($A18-N$2)))))</f>
        <v/>
      </c>
      <c r="O18" s="144" t="str">
        <f>IF($A18=O$2,VLOOKUP($A18,$A$3:$E$98,5),IF($A18&lt;O$2,"",VLOOKUP($A18,$A$3:$E$98,5)*IF(Main!$B$5=1,(1+Main!$B$6)^($A18-O$2),1+(Main!$B$6*($A18-O$2)))))</f>
        <v/>
      </c>
      <c r="P18" s="144" t="str">
        <f>IF($A18=P$2,VLOOKUP($A18,$A$3:$E$98,5),IF($A18&lt;P$2,"",VLOOKUP($A18,$A$3:$E$98,5)*IF(Main!$B$5=1,(1+Main!$B$6)^($A18-P$2),1+(Main!$B$6*($A18-P$2)))))</f>
        <v/>
      </c>
      <c r="Q18" s="144" t="str">
        <f>IF($A18=Q$2,VLOOKUP($A18,$A$3:$E$98,5),IF($A18&lt;Q$2,"",VLOOKUP($A18,$A$3:$E$98,5)*IF(Main!$B$5=1,(1+Main!$B$6)^($A18-Q$2),1+(Main!$B$6*($A18-Q$2)))))</f>
        <v/>
      </c>
      <c r="R18" s="144" t="str">
        <f>IF($A18=R$2,VLOOKUP($A18,$A$3:$E$98,5),IF($A18&lt;R$2,"",VLOOKUP($A18,$A$3:$E$98,5)*IF(Main!$B$5=1,(1+Main!$B$6)^($A18-R$2),1+(Main!$B$6*($A18-R$2)))))</f>
        <v/>
      </c>
      <c r="S18" s="144" t="str">
        <f>IF($A18=S$2,VLOOKUP($A18,$A$3:$E$98,5),IF($A18&lt;S$2,"",VLOOKUP($A18,$A$3:$E$98,5)*IF(Main!$B$5=1,(1+Main!$B$6)^($A18-S$2),1+(Main!$B$6*($A18-S$2)))))</f>
        <v/>
      </c>
      <c r="T18" s="144" t="str">
        <f>IF($A18=T$2,VLOOKUP($A18,$A$3:$E$98,5),IF($A18&lt;T$2,"",VLOOKUP($A18,$A$3:$E$98,5)*IF(Main!$B$5=1,(1+Main!$B$6)^($A18-T$2),1+(Main!$B$6*($A18-T$2)))))</f>
        <v/>
      </c>
      <c r="U18" s="144" t="str">
        <f>IF($A18=U$2,VLOOKUP($A18,$A$3:$E$98,5),IF($A18&lt;U$2,"",VLOOKUP($A18,$A$3:$E$98,5)*IF(Main!$B$5=1,(1+Main!$B$6)^($A18-U$2),1+(Main!$B$6*($A18-U$2)))))</f>
        <v/>
      </c>
      <c r="V18" s="144" t="str">
        <f>IF($A18=V$2,VLOOKUP($A18,$A$3:$E$98,5),IF($A18&lt;V$2,"",VLOOKUP($A18,$A$3:$E$98,5)*IF(Main!$B$5=1,(1+Main!$B$6)^($A18-V$2),1+(Main!$B$6*($A18-V$2)))))</f>
        <v/>
      </c>
      <c r="W18" s="144" t="str">
        <f>IF($A18=W$2,VLOOKUP($A18,$A$3:$E$98,5),IF($A18&lt;W$2,"",VLOOKUP($A18,$A$3:$E$98,5)*IF(Main!$B$5=1,(1+Main!$B$6)^($A18-W$2),1+(Main!$B$6*($A18-W$2)))))</f>
        <v/>
      </c>
      <c r="X18" s="144" t="str">
        <f>IF($A18=X$2,VLOOKUP($A18,$A$3:$E$98,5),IF($A18&lt;X$2,"",VLOOKUP($A18,$A$3:$E$98,5)*IF(Main!$B$5=1,(1+Main!$B$6)^($A18-X$2),1+(Main!$B$6*($A18-X$2)))))</f>
        <v/>
      </c>
      <c r="Y18" s="144" t="str">
        <f>IF($A18=Y$2,VLOOKUP($A18,$A$3:$E$98,5),IF($A18&lt;Y$2,"",VLOOKUP($A18,$A$3:$E$98,5)*IF(Main!$B$5=1,(1+Main!$B$6)^($A18-Y$2),1+(Main!$B$6*($A18-Y$2)))))</f>
        <v/>
      </c>
      <c r="Z18" s="144" t="str">
        <f>IF($A18=Z$2,VLOOKUP($A18,$A$3:$E$98,5),IF($A18&lt;Z$2,"",VLOOKUP($A18,$A$3:$E$98,5)*IF(Main!$B$5=1,(1+Main!$B$6)^($A18-Z$2),1+(Main!$B$6*($A18-Z$2)))))</f>
        <v/>
      </c>
      <c r="AA18" s="144" t="str">
        <f>IF($A18=AA$2,VLOOKUP($A18,$A$3:$E$98,5),IF($A18&lt;AA$2,"",VLOOKUP($A18,$A$3:$E$98,5)*IF(Main!$B$5=1,(1+Main!$B$6)^($A18-AA$2),1+(Main!$B$6*($A18-AA$2)))))</f>
        <v/>
      </c>
      <c r="AB18" s="144" t="str">
        <f>IF($A18=AB$2,VLOOKUP($A18,$A$3:$E$98,5),IF($A18&lt;AB$2,"",VLOOKUP($A18,$A$3:$E$98,5)*IF(Main!$B$5=1,(1+Main!$B$6)^($A18-AB$2),1+(Main!$B$6*($A18-AB$2)))))</f>
        <v/>
      </c>
      <c r="AC18" s="144" t="str">
        <f>IF($A18=AC$2,VLOOKUP($A18,$A$3:$E$98,5),IF($A18&lt;AC$2,"",VLOOKUP($A18,$A$3:$E$98,5)*IF(Main!$B$5=1,(1+Main!$B$6)^($A18-AC$2),1+(Main!$B$6*($A18-AC$2)))))</f>
        <v/>
      </c>
      <c r="AD18" s="144" t="str">
        <f>IF($A18=AD$2,VLOOKUP($A18,$A$3:$E$98,5),IF($A18&lt;AD$2,"",VLOOKUP($A18,$A$3:$E$98,5)*IF(Main!$B$5=1,(1+Main!$B$6)^($A18-AD$2),1+(Main!$B$6*($A18-AD$2)))))</f>
        <v/>
      </c>
      <c r="AE18" s="144" t="str">
        <f>IF($A18=AE$2,VLOOKUP($A18,$A$3:$E$98,5),IF($A18&lt;AE$2,"",VLOOKUP($A18,$A$3:$E$98,5)*IF(Main!$B$5=1,(1+Main!$B$6)^($A18-AE$2),1+(Main!$B$6*($A18-AE$2)))))</f>
        <v/>
      </c>
      <c r="AF18" s="144" t="str">
        <f>IF($A18=AF$2,VLOOKUP($A18,$A$3:$E$98,5),IF($A18&lt;AF$2,"",VLOOKUP($A18,$A$3:$E$98,5)*IF(Main!$B$5=1,(1+Main!$B$6)^($A18-AF$2),1+(Main!$B$6*($A18-AF$2)))))</f>
        <v/>
      </c>
      <c r="AG18" s="144" t="str">
        <f>IF($A18=AG$2,VLOOKUP($A18,$A$3:$E$98,5),IF($A18&lt;AG$2,"",VLOOKUP($A18,$A$3:$E$98,5)*IF(Main!$B$5=1,(1+Main!$B$6)^($A18-AG$2),1+(Main!$B$6*($A18-AG$2)))))</f>
        <v/>
      </c>
      <c r="AH18" s="144" t="str">
        <f>IF($A18=AH$2,VLOOKUP($A18,$A$3:$E$98,5),IF($A18&lt;AH$2,"",VLOOKUP($A18,$A$3:$E$98,5)*IF(Main!$B$5=1,(1+Main!$B$6)^($A18-AH$2),1+(Main!$B$6*($A18-AH$2)))))</f>
        <v/>
      </c>
      <c r="AI18" s="144" t="str">
        <f>IF($A18=AI$2,VLOOKUP($A18,$A$3:$E$98,5),IF($A18&lt;AI$2,"",VLOOKUP($A18,$A$3:$E$98,5)*IF(Main!$B$5=1,(1+Main!$B$6)^($A18-AI$2),1+(Main!$B$6*($A18-AI$2)))))</f>
        <v/>
      </c>
      <c r="AJ18" s="144" t="str">
        <f>IF($A18=AJ$2,VLOOKUP($A18,$A$3:$E$98,5),IF($A18&lt;AJ$2,"",VLOOKUP($A18,$A$3:$E$98,5)*IF(Main!$B$5=1,(1+Main!$B$6)^($A18-AJ$2),1+(Main!$B$6*($A18-AJ$2)))))</f>
        <v/>
      </c>
      <c r="AK18" s="144" t="str">
        <f>IF($A18=AK$2,VLOOKUP($A18,$A$3:$E$98,5),IF($A18&lt;AK$2,"",VLOOKUP($A18,$A$3:$E$98,5)*IF(Main!$B$5=1,(1+Main!$B$6)^($A18-AK$2),1+(Main!$B$6*($A18-AK$2)))))</f>
        <v/>
      </c>
      <c r="AL18" s="144" t="str">
        <f>IF($A18=AL$2,VLOOKUP($A18,$A$3:$E$98,5),IF($A18&lt;AL$2,"",VLOOKUP($A18,$A$3:$E$98,5)*IF(Main!$B$5=1,(1+Main!$B$6)^($A18-AL$2),1+(Main!$B$6*($A18-AL$2)))))</f>
        <v/>
      </c>
      <c r="AM18" s="144" t="str">
        <f>IF($A18=AM$2,VLOOKUP($A18,$A$3:$E$98,5),IF($A18&lt;AM$2,"",VLOOKUP($A18,$A$3:$E$98,5)*IF(Main!$B$5=1,(1+Main!$B$6)^($A18-AM$2),1+(Main!$B$6*($A18-AM$2)))))</f>
        <v/>
      </c>
      <c r="AN18" s="144" t="str">
        <f>IF($A18=AN$2,VLOOKUP($A18,$A$3:$E$98,5),IF($A18&lt;AN$2,"",VLOOKUP($A18,$A$3:$E$98,5)*IF(Main!$B$5=1,(1+Main!$B$6)^($A18-AN$2),1+(Main!$B$6*($A18-AN$2)))))</f>
        <v/>
      </c>
      <c r="AO18" s="144" t="str">
        <f>IF($A18=AO$2,VLOOKUP($A18,$A$3:$E$98,5),IF($A18&lt;AO$2,"",VLOOKUP($A18,$A$3:$E$98,5)*IF(Main!$B$5=1,(1+Main!$B$6)^($A18-AO$2),1+(Main!$B$6*($A18-AO$2)))))</f>
        <v/>
      </c>
      <c r="AP18" s="144" t="str">
        <f>IF($A18=AP$2,VLOOKUP($A18,$A$3:$E$98,5),IF($A18&lt;AP$2,"",VLOOKUP($A18,$A$3:$E$98,5)*IF(Main!$B$5=1,(1+Main!$B$6)^($A18-AP$2),1+(Main!$B$6*($A18-AP$2)))))</f>
        <v/>
      </c>
      <c r="AQ18" s="144" t="str">
        <f>IF($A18=AQ$2,VLOOKUP($A18,$A$3:$E$98,5),IF($A18&lt;AQ$2,"",VLOOKUP($A18,$A$3:$E$98,5)*IF(Main!$B$5=1,(1+Main!$B$6)^($A18-AQ$2),1+(Main!$B$6*($A18-AQ$2)))))</f>
        <v/>
      </c>
      <c r="AR18" s="144" t="str">
        <f>IF($A18=AR$2,VLOOKUP($A18,$A$3:$E$98,5),IF($A18&lt;AR$2,"",VLOOKUP($A18,$A$3:$E$98,5)*IF(Main!$B$5=1,(1+Main!$B$6)^($A18-AR$2),1+(Main!$B$6*($A18-AR$2)))))</f>
        <v/>
      </c>
      <c r="AS18" s="144" t="str">
        <f>IF($A18=AS$2,VLOOKUP($A18,$A$3:$E$98,5),IF($A18&lt;AS$2,"",VLOOKUP($A18,$A$3:$E$98,5)*IF(Main!$B$5=1,(1+Main!$B$6)^($A18-AS$2),1+(Main!$B$6*($A18-AS$2)))))</f>
        <v/>
      </c>
      <c r="AT18" s="144" t="str">
        <f>IF($A18=AT$2,VLOOKUP($A18,$A$3:$E$98,5),IF($A18&lt;AT$2,"",VLOOKUP($A18,$A$3:$E$98,5)*IF(Main!$B$5=1,(1+Main!$B$6)^($A18-AT$2),1+(Main!$B$6*($A18-AT$2)))))</f>
        <v/>
      </c>
      <c r="AU18" s="144" t="str">
        <f>IF($A18=AU$2,VLOOKUP($A18,$A$3:$E$98,5),IF($A18&lt;AU$2,"",VLOOKUP($A18,$A$3:$E$98,5)*IF(Main!$B$5=1,(1+Main!$B$6)^($A18-AU$2),1+(Main!$B$6*($A18-AU$2)))))</f>
        <v/>
      </c>
      <c r="AV18" s="144" t="str">
        <f>IF($A18=AV$2,VLOOKUP($A18,$A$3:$E$98,5),IF($A18&lt;AV$2,"",VLOOKUP($A18,$A$3:$E$98,5)*IF(Main!$B$5=1,(1+Main!$B$6)^($A18-AV$2),1+(Main!$B$6*($A18-AV$2)))))</f>
        <v/>
      </c>
      <c r="AW18" s="144" t="str">
        <f>IF($A18=AW$2,VLOOKUP($A18,$A$3:$E$98,5),IF($A18&lt;AW$2,"",VLOOKUP($A18,$A$3:$E$98,5)*IF(Main!$B$5=1,(1+Main!$B$6)^($A18-AW$2),1+(Main!$B$6*($A18-AW$2)))))</f>
        <v/>
      </c>
      <c r="AX18" s="144" t="str">
        <f>IF($A18=AX$2,VLOOKUP($A18,$A$3:$E$98,5),IF($A18&lt;AX$2,"",VLOOKUP($A18,$A$3:$E$98,5)*IF(Main!$B$5=1,(1+Main!$B$6)^($A18-AX$2),1+(Main!$B$6*($A18-AX$2)))))</f>
        <v/>
      </c>
      <c r="AY18" s="144" t="str">
        <f>IF($A18=AY$2,VLOOKUP($A18,$A$3:$E$98,5),IF($A18&lt;AY$2,"",VLOOKUP($A18,$A$3:$E$98,5)*IF(Main!$B$5=1,(1+Main!$B$6)^($A18-AY$2),1+(Main!$B$6*($A18-AY$2)))))</f>
        <v/>
      </c>
      <c r="AZ18" s="144" t="str">
        <f>IF($A18=AZ$2,VLOOKUP($A18,$A$3:$E$98,5),IF($A18&lt;AZ$2,"",VLOOKUP($A18,$A$3:$E$98,5)*IF(Main!$B$5=1,(1+Main!$B$6)^($A18-AZ$2),1+(Main!$B$6*($A18-AZ$2)))))</f>
        <v/>
      </c>
      <c r="BA18" s="144" t="str">
        <f>IF($A18=BA$2,VLOOKUP($A18,$A$3:$E$98,5),IF($A18&lt;BA$2,"",VLOOKUP($A18,$A$3:$E$98,5)*IF(Main!$B$5=1,(1+Main!$B$6)^($A18-BA$2),1+(Main!$B$6*($A18-BA$2)))))</f>
        <v/>
      </c>
      <c r="BB18" s="144" t="str">
        <f>IF($A18=BB$2,VLOOKUP($A18,$A$3:$E$98,5),IF($A18&lt;BB$2,"",VLOOKUP($A18,$A$3:$E$98,5)*IF(Main!$B$5=1,(1+Main!$B$6)^($A18-BB$2),1+(Main!$B$6*($A18-BB$2)))))</f>
        <v/>
      </c>
      <c r="BC18" s="144" t="str">
        <f>IF($A18=BC$2,VLOOKUP($A18,$A$3:$E$98,5),IF($A18&lt;BC$2,"",VLOOKUP($A18,$A$3:$E$98,5)*IF(Main!$B$5=1,(1+Main!$B$6)^($A18-BC$2),1+(Main!$B$6*($A18-BC$2)))))</f>
        <v/>
      </c>
      <c r="BD18" s="144" t="str">
        <f>IF($A18=BD$2,VLOOKUP($A18,$A$3:$E$98,5),IF($A18&lt;BD$2,"",VLOOKUP($A18,$A$3:$E$98,5)*IF(Main!$B$5=1,(1+Main!$B$6)^($A18-BD$2),1+(Main!$B$6*($A18-BD$2)))))</f>
        <v/>
      </c>
      <c r="BE18" s="144" t="str">
        <f>IF($A18=BE$2,VLOOKUP($A18,$A$3:$E$98,5),IF($A18&lt;BE$2,"",VLOOKUP($A18,$A$3:$E$98,5)*IF(Main!$B$5=1,(1+Main!$B$6)^($A18-BE$2),1+(Main!$B$6*($A18-BE$2)))))</f>
        <v/>
      </c>
      <c r="BF18" s="144" t="str">
        <f>IF($A18=BF$2,VLOOKUP($A18,$A$3:$E$98,5),IF($A18&lt;BF$2,"",VLOOKUP($A18,$A$3:$E$98,5)*IF(Main!$B$5=1,(1+Main!$B$6)^($A18-BF$2),1+(Main!$B$6*($A18-BF$2)))))</f>
        <v/>
      </c>
      <c r="BG18" s="144" t="str">
        <f>IF($A18=BG$2,VLOOKUP($A18,$A$3:$E$98,5),IF($A18&lt;BG$2,"",VLOOKUP($A18,$A$3:$E$98,5)*IF(Main!$B$5=1,(1+Main!$B$6)^($A18-BG$2),1+(Main!$B$6*($A18-BG$2)))))</f>
        <v/>
      </c>
      <c r="BH18" s="144" t="str">
        <f>IF($A18=BH$2,VLOOKUP($A18,$A$3:$E$98,5),IF($A18&lt;BH$2,"",VLOOKUP($A18,$A$3:$E$98,5)*IF(Main!$B$5=1,(1+Main!$B$6)^($A18-BH$2),1+(Main!$B$6*($A18-BH$2)))))</f>
        <v/>
      </c>
      <c r="BI18" s="144" t="str">
        <f>IF($A18=BI$2,VLOOKUP($A18,$A$3:$E$98,5),IF($A18&lt;BI$2,"",VLOOKUP($A18,$A$3:$E$98,5)*IF(Main!$B$5=1,(1+Main!$B$6)^($A18-BI$2),1+(Main!$B$6*($A18-BI$2)))))</f>
        <v/>
      </c>
      <c r="BJ18" s="144" t="str">
        <f>IF($A18=BJ$2,VLOOKUP($A18,$A$3:$E$98,5),IF($A18&lt;BJ$2,"",VLOOKUP($A18,$A$3:$E$98,5)*IF(Main!$B$5=1,(1+Main!$B$6)^($A18-BJ$2),1+(Main!$B$6*($A18-BJ$2)))))</f>
        <v/>
      </c>
    </row>
    <row r="19" spans="1:82">
      <c r="A19" s="70">
        <v>41</v>
      </c>
      <c r="B19" s="73">
        <f ca="1">VLOOKUP($A19,Mortality!$A$3:$G$108,7,)</f>
        <v>4.7549422569630119E-4</v>
      </c>
      <c r="C19" s="69">
        <f t="shared" ca="1" si="1"/>
        <v>0.99500983407813826</v>
      </c>
      <c r="D19" s="69">
        <f t="shared" ca="1" si="0"/>
        <v>50.584678961268025</v>
      </c>
      <c r="E19" s="143">
        <f ca="1">C19/(1+Main!$B$5)^($A19-$A$3)</f>
        <v>0.33704425595011772</v>
      </c>
      <c r="F19" s="417">
        <v>1</v>
      </c>
      <c r="G19" s="144" t="str">
        <f>IF($A19=G$2,VLOOKUP($A19,$A$3:$E$98,5),IF($A19&lt;G$2,"",VLOOKUP($A19,$A$3:$E$98,5)*IF(Main!$B$5=1,(1+Main!$B$6)^($A19-G$2),1+(Main!$B$6*($A19-G$2)))))</f>
        <v/>
      </c>
      <c r="H19" s="144" t="str">
        <f>IF($A19=H$2,VLOOKUP($A19,$A$3:$E$98,5),IF($A19&lt;H$2,"",VLOOKUP($A19,$A$3:$E$98,5)*IF(Main!$B$5=1,(1+Main!$B$6)^($A19-H$2),1+(Main!$B$6*($A19-H$2)))))</f>
        <v/>
      </c>
      <c r="I19" s="144" t="str">
        <f>IF($A19=I$2,VLOOKUP($A19,$A$3:$E$98,5),IF($A19&lt;I$2,"",VLOOKUP($A19,$A$3:$E$98,5)*IF(Main!$B$5=1,(1+Main!$B$6)^($A19-I$2),1+(Main!$B$6*($A19-I$2)))))</f>
        <v/>
      </c>
      <c r="J19" s="144" t="str">
        <f>IF($A19=J$2,VLOOKUP($A19,$A$3:$E$98,5),IF($A19&lt;J$2,"",VLOOKUP($A19,$A$3:$E$98,5)*IF(Main!$B$5=1,(1+Main!$B$6)^($A19-J$2),1+(Main!$B$6*($A19-J$2)))))</f>
        <v/>
      </c>
      <c r="K19" s="144" t="str">
        <f>IF($A19=K$2,VLOOKUP($A19,$A$3:$E$98,5),IF($A19&lt;K$2,"",VLOOKUP($A19,$A$3:$E$98,5)*IF(Main!$B$5=1,(1+Main!$B$6)^($A19-K$2),1+(Main!$B$6*($A19-K$2)))))</f>
        <v/>
      </c>
      <c r="L19" s="144" t="str">
        <f>IF($A19=L$2,VLOOKUP($A19,$A$3:$E$98,5),IF($A19&lt;L$2,"",VLOOKUP($A19,$A$3:$E$98,5)*IF(Main!$B$5=1,(1+Main!$B$6)^($A19-L$2),1+(Main!$B$6*($A19-L$2)))))</f>
        <v/>
      </c>
      <c r="M19" s="144" t="str">
        <f>IF($A19=M$2,VLOOKUP($A19,$A$3:$E$98,5),IF($A19&lt;M$2,"",VLOOKUP($A19,$A$3:$E$98,5)*IF(Main!$B$5=1,(1+Main!$B$6)^($A19-M$2),1+(Main!$B$6*($A19-M$2)))))</f>
        <v/>
      </c>
      <c r="N19" s="144" t="str">
        <f>IF($A19=N$2,VLOOKUP($A19,$A$3:$E$98,5),IF($A19&lt;N$2,"",VLOOKUP($A19,$A$3:$E$98,5)*IF(Main!$B$5=1,(1+Main!$B$6)^($A19-N$2),1+(Main!$B$6*($A19-N$2)))))</f>
        <v/>
      </c>
      <c r="O19" s="144" t="str">
        <f>IF($A19=O$2,VLOOKUP($A19,$A$3:$E$98,5),IF($A19&lt;O$2,"",VLOOKUP($A19,$A$3:$E$98,5)*IF(Main!$B$5=1,(1+Main!$B$6)^($A19-O$2),1+(Main!$B$6*($A19-O$2)))))</f>
        <v/>
      </c>
      <c r="P19" s="144" t="str">
        <f>IF($A19=P$2,VLOOKUP($A19,$A$3:$E$98,5),IF($A19&lt;P$2,"",VLOOKUP($A19,$A$3:$E$98,5)*IF(Main!$B$5=1,(1+Main!$B$6)^($A19-P$2),1+(Main!$B$6*($A19-P$2)))))</f>
        <v/>
      </c>
      <c r="Q19" s="144" t="str">
        <f>IF($A19=Q$2,VLOOKUP($A19,$A$3:$E$98,5),IF($A19&lt;Q$2,"",VLOOKUP($A19,$A$3:$E$98,5)*IF(Main!$B$5=1,(1+Main!$B$6)^($A19-Q$2),1+(Main!$B$6*($A19-Q$2)))))</f>
        <v/>
      </c>
      <c r="R19" s="144" t="str">
        <f>IF($A19=R$2,VLOOKUP($A19,$A$3:$E$98,5),IF($A19&lt;R$2,"",VLOOKUP($A19,$A$3:$E$98,5)*IF(Main!$B$5=1,(1+Main!$B$6)^($A19-R$2),1+(Main!$B$6*($A19-R$2)))))</f>
        <v/>
      </c>
      <c r="S19" s="144" t="str">
        <f>IF($A19=S$2,VLOOKUP($A19,$A$3:$E$98,5),IF($A19&lt;S$2,"",VLOOKUP($A19,$A$3:$E$98,5)*IF(Main!$B$5=1,(1+Main!$B$6)^($A19-S$2),1+(Main!$B$6*($A19-S$2)))))</f>
        <v/>
      </c>
      <c r="T19" s="144" t="str">
        <f>IF($A19=T$2,VLOOKUP($A19,$A$3:$E$98,5),IF($A19&lt;T$2,"",VLOOKUP($A19,$A$3:$E$98,5)*IF(Main!$B$5=1,(1+Main!$B$6)^($A19-T$2),1+(Main!$B$6*($A19-T$2)))))</f>
        <v/>
      </c>
      <c r="U19" s="144" t="str">
        <f>IF($A19=U$2,VLOOKUP($A19,$A$3:$E$98,5),IF($A19&lt;U$2,"",VLOOKUP($A19,$A$3:$E$98,5)*IF(Main!$B$5=1,(1+Main!$B$6)^($A19-U$2),1+(Main!$B$6*($A19-U$2)))))</f>
        <v/>
      </c>
      <c r="V19" s="144" t="str">
        <f>IF($A19=V$2,VLOOKUP($A19,$A$3:$E$98,5),IF($A19&lt;V$2,"",VLOOKUP($A19,$A$3:$E$98,5)*IF(Main!$B$5=1,(1+Main!$B$6)^($A19-V$2),1+(Main!$B$6*($A19-V$2)))))</f>
        <v/>
      </c>
      <c r="W19" s="144" t="str">
        <f>IF($A19=W$2,VLOOKUP($A19,$A$3:$E$98,5),IF($A19&lt;W$2,"",VLOOKUP($A19,$A$3:$E$98,5)*IF(Main!$B$5=1,(1+Main!$B$6)^($A19-W$2),1+(Main!$B$6*($A19-W$2)))))</f>
        <v/>
      </c>
      <c r="X19" s="144" t="str">
        <f>IF($A19=X$2,VLOOKUP($A19,$A$3:$E$98,5),IF($A19&lt;X$2,"",VLOOKUP($A19,$A$3:$E$98,5)*IF(Main!$B$5=1,(1+Main!$B$6)^($A19-X$2),1+(Main!$B$6*($A19-X$2)))))</f>
        <v/>
      </c>
      <c r="Y19" s="144" t="str">
        <f>IF($A19=Y$2,VLOOKUP($A19,$A$3:$E$98,5),IF($A19&lt;Y$2,"",VLOOKUP($A19,$A$3:$E$98,5)*IF(Main!$B$5=1,(1+Main!$B$6)^($A19-Y$2),1+(Main!$B$6*($A19-Y$2)))))</f>
        <v/>
      </c>
      <c r="Z19" s="144" t="str">
        <f>IF($A19=Z$2,VLOOKUP($A19,$A$3:$E$98,5),IF($A19&lt;Z$2,"",VLOOKUP($A19,$A$3:$E$98,5)*IF(Main!$B$5=1,(1+Main!$B$6)^($A19-Z$2),1+(Main!$B$6*($A19-Z$2)))))</f>
        <v/>
      </c>
      <c r="AA19" s="144" t="str">
        <f>IF($A19=AA$2,VLOOKUP($A19,$A$3:$E$98,5),IF($A19&lt;AA$2,"",VLOOKUP($A19,$A$3:$E$98,5)*IF(Main!$B$5=1,(1+Main!$B$6)^($A19-AA$2),1+(Main!$B$6*($A19-AA$2)))))</f>
        <v/>
      </c>
      <c r="AB19" s="144" t="str">
        <f>IF($A19=AB$2,VLOOKUP($A19,$A$3:$E$98,5),IF($A19&lt;AB$2,"",VLOOKUP($A19,$A$3:$E$98,5)*IF(Main!$B$5=1,(1+Main!$B$6)^($A19-AB$2),1+(Main!$B$6*($A19-AB$2)))))</f>
        <v/>
      </c>
      <c r="AC19" s="144" t="str">
        <f>IF($A19=AC$2,VLOOKUP($A19,$A$3:$E$98,5),IF($A19&lt;AC$2,"",VLOOKUP($A19,$A$3:$E$98,5)*IF(Main!$B$5=1,(1+Main!$B$6)^($A19-AC$2),1+(Main!$B$6*($A19-AC$2)))))</f>
        <v/>
      </c>
      <c r="AD19" s="144" t="str">
        <f>IF($A19=AD$2,VLOOKUP($A19,$A$3:$E$98,5),IF($A19&lt;AD$2,"",VLOOKUP($A19,$A$3:$E$98,5)*IF(Main!$B$5=1,(1+Main!$B$6)^($A19-AD$2),1+(Main!$B$6*($A19-AD$2)))))</f>
        <v/>
      </c>
      <c r="AE19" s="144" t="str">
        <f>IF($A19=AE$2,VLOOKUP($A19,$A$3:$E$98,5),IF($A19&lt;AE$2,"",VLOOKUP($A19,$A$3:$E$98,5)*IF(Main!$B$5=1,(1+Main!$B$6)^($A19-AE$2),1+(Main!$B$6*($A19-AE$2)))))</f>
        <v/>
      </c>
      <c r="AF19" s="144" t="str">
        <f>IF($A19=AF$2,VLOOKUP($A19,$A$3:$E$98,5),IF($A19&lt;AF$2,"",VLOOKUP($A19,$A$3:$E$98,5)*IF(Main!$B$5=1,(1+Main!$B$6)^($A19-AF$2),1+(Main!$B$6*($A19-AF$2)))))</f>
        <v/>
      </c>
      <c r="AG19" s="144" t="str">
        <f>IF($A19=AG$2,VLOOKUP($A19,$A$3:$E$98,5),IF($A19&lt;AG$2,"",VLOOKUP($A19,$A$3:$E$98,5)*IF(Main!$B$5=1,(1+Main!$B$6)^($A19-AG$2),1+(Main!$B$6*($A19-AG$2)))))</f>
        <v/>
      </c>
      <c r="AH19" s="144" t="str">
        <f>IF($A19=AH$2,VLOOKUP($A19,$A$3:$E$98,5),IF($A19&lt;AH$2,"",VLOOKUP($A19,$A$3:$E$98,5)*IF(Main!$B$5=1,(1+Main!$B$6)^($A19-AH$2),1+(Main!$B$6*($A19-AH$2)))))</f>
        <v/>
      </c>
      <c r="AI19" s="144" t="str">
        <f>IF($A19=AI$2,VLOOKUP($A19,$A$3:$E$98,5),IF($A19&lt;AI$2,"",VLOOKUP($A19,$A$3:$E$98,5)*IF(Main!$B$5=1,(1+Main!$B$6)^($A19-AI$2),1+(Main!$B$6*($A19-AI$2)))))</f>
        <v/>
      </c>
      <c r="AJ19" s="144" t="str">
        <f>IF($A19=AJ$2,VLOOKUP($A19,$A$3:$E$98,5),IF($A19&lt;AJ$2,"",VLOOKUP($A19,$A$3:$E$98,5)*IF(Main!$B$5=1,(1+Main!$B$6)^($A19-AJ$2),1+(Main!$B$6*($A19-AJ$2)))))</f>
        <v/>
      </c>
      <c r="AK19" s="144" t="str">
        <f>IF($A19=AK$2,VLOOKUP($A19,$A$3:$E$98,5),IF($A19&lt;AK$2,"",VLOOKUP($A19,$A$3:$E$98,5)*IF(Main!$B$5=1,(1+Main!$B$6)^($A19-AK$2),1+(Main!$B$6*($A19-AK$2)))))</f>
        <v/>
      </c>
      <c r="AL19" s="144" t="str">
        <f>IF($A19=AL$2,VLOOKUP($A19,$A$3:$E$98,5),IF($A19&lt;AL$2,"",VLOOKUP($A19,$A$3:$E$98,5)*IF(Main!$B$5=1,(1+Main!$B$6)^($A19-AL$2),1+(Main!$B$6*($A19-AL$2)))))</f>
        <v/>
      </c>
      <c r="AM19" s="144" t="str">
        <f>IF($A19=AM$2,VLOOKUP($A19,$A$3:$E$98,5),IF($A19&lt;AM$2,"",VLOOKUP($A19,$A$3:$E$98,5)*IF(Main!$B$5=1,(1+Main!$B$6)^($A19-AM$2),1+(Main!$B$6*($A19-AM$2)))))</f>
        <v/>
      </c>
      <c r="AN19" s="144" t="str">
        <f>IF($A19=AN$2,VLOOKUP($A19,$A$3:$E$98,5),IF($A19&lt;AN$2,"",VLOOKUP($A19,$A$3:$E$98,5)*IF(Main!$B$5=1,(1+Main!$B$6)^($A19-AN$2),1+(Main!$B$6*($A19-AN$2)))))</f>
        <v/>
      </c>
      <c r="AO19" s="144" t="str">
        <f>IF($A19=AO$2,VLOOKUP($A19,$A$3:$E$98,5),IF($A19&lt;AO$2,"",VLOOKUP($A19,$A$3:$E$98,5)*IF(Main!$B$5=1,(1+Main!$B$6)^($A19-AO$2),1+(Main!$B$6*($A19-AO$2)))))</f>
        <v/>
      </c>
      <c r="AP19" s="144" t="str">
        <f>IF($A19=AP$2,VLOOKUP($A19,$A$3:$E$98,5),IF($A19&lt;AP$2,"",VLOOKUP($A19,$A$3:$E$98,5)*IF(Main!$B$5=1,(1+Main!$B$6)^($A19-AP$2),1+(Main!$B$6*($A19-AP$2)))))</f>
        <v/>
      </c>
      <c r="AQ19" s="144" t="str">
        <f>IF($A19=AQ$2,VLOOKUP($A19,$A$3:$E$98,5),IF($A19&lt;AQ$2,"",VLOOKUP($A19,$A$3:$E$98,5)*IF(Main!$B$5=1,(1+Main!$B$6)^($A19-AQ$2),1+(Main!$B$6*($A19-AQ$2)))))</f>
        <v/>
      </c>
      <c r="AR19" s="144" t="str">
        <f>IF($A19=AR$2,VLOOKUP($A19,$A$3:$E$98,5),IF($A19&lt;AR$2,"",VLOOKUP($A19,$A$3:$E$98,5)*IF(Main!$B$5=1,(1+Main!$B$6)^($A19-AR$2),1+(Main!$B$6*($A19-AR$2)))))</f>
        <v/>
      </c>
      <c r="AS19" s="144" t="str">
        <f>IF($A19=AS$2,VLOOKUP($A19,$A$3:$E$98,5),IF($A19&lt;AS$2,"",VLOOKUP($A19,$A$3:$E$98,5)*IF(Main!$B$5=1,(1+Main!$B$6)^($A19-AS$2),1+(Main!$B$6*($A19-AS$2)))))</f>
        <v/>
      </c>
      <c r="AT19" s="144" t="str">
        <f>IF($A19=AT$2,VLOOKUP($A19,$A$3:$E$98,5),IF($A19&lt;AT$2,"",VLOOKUP($A19,$A$3:$E$98,5)*IF(Main!$B$5=1,(1+Main!$B$6)^($A19-AT$2),1+(Main!$B$6*($A19-AT$2)))))</f>
        <v/>
      </c>
      <c r="AU19" s="144" t="str">
        <f>IF($A19=AU$2,VLOOKUP($A19,$A$3:$E$98,5),IF($A19&lt;AU$2,"",VLOOKUP($A19,$A$3:$E$98,5)*IF(Main!$B$5=1,(1+Main!$B$6)^($A19-AU$2),1+(Main!$B$6*($A19-AU$2)))))</f>
        <v/>
      </c>
      <c r="AV19" s="144" t="str">
        <f>IF($A19=AV$2,VLOOKUP($A19,$A$3:$E$98,5),IF($A19&lt;AV$2,"",VLOOKUP($A19,$A$3:$E$98,5)*IF(Main!$B$5=1,(1+Main!$B$6)^($A19-AV$2),1+(Main!$B$6*($A19-AV$2)))))</f>
        <v/>
      </c>
      <c r="AW19" s="144" t="str">
        <f>IF($A19=AW$2,VLOOKUP($A19,$A$3:$E$98,5),IF($A19&lt;AW$2,"",VLOOKUP($A19,$A$3:$E$98,5)*IF(Main!$B$5=1,(1+Main!$B$6)^($A19-AW$2),1+(Main!$B$6*($A19-AW$2)))))</f>
        <v/>
      </c>
      <c r="AX19" s="144" t="str">
        <f>IF($A19=AX$2,VLOOKUP($A19,$A$3:$E$98,5),IF($A19&lt;AX$2,"",VLOOKUP($A19,$A$3:$E$98,5)*IF(Main!$B$5=1,(1+Main!$B$6)^($A19-AX$2),1+(Main!$B$6*($A19-AX$2)))))</f>
        <v/>
      </c>
      <c r="AY19" s="144" t="str">
        <f>IF($A19=AY$2,VLOOKUP($A19,$A$3:$E$98,5),IF($A19&lt;AY$2,"",VLOOKUP($A19,$A$3:$E$98,5)*IF(Main!$B$5=1,(1+Main!$B$6)^($A19-AY$2),1+(Main!$B$6*($A19-AY$2)))))</f>
        <v/>
      </c>
      <c r="AZ19" s="144" t="str">
        <f>IF($A19=AZ$2,VLOOKUP($A19,$A$3:$E$98,5),IF($A19&lt;AZ$2,"",VLOOKUP($A19,$A$3:$E$98,5)*IF(Main!$B$5=1,(1+Main!$B$6)^($A19-AZ$2),1+(Main!$B$6*($A19-AZ$2)))))</f>
        <v/>
      </c>
      <c r="BA19" s="144" t="str">
        <f>IF($A19=BA$2,VLOOKUP($A19,$A$3:$E$98,5),IF($A19&lt;BA$2,"",VLOOKUP($A19,$A$3:$E$98,5)*IF(Main!$B$5=1,(1+Main!$B$6)^($A19-BA$2),1+(Main!$B$6*($A19-BA$2)))))</f>
        <v/>
      </c>
      <c r="BB19" s="144" t="str">
        <f>IF($A19=BB$2,VLOOKUP($A19,$A$3:$E$98,5),IF($A19&lt;BB$2,"",VLOOKUP($A19,$A$3:$E$98,5)*IF(Main!$B$5=1,(1+Main!$B$6)^($A19-BB$2),1+(Main!$B$6*($A19-BB$2)))))</f>
        <v/>
      </c>
      <c r="BC19" s="144" t="str">
        <f>IF($A19=BC$2,VLOOKUP($A19,$A$3:$E$98,5),IF($A19&lt;BC$2,"",VLOOKUP($A19,$A$3:$E$98,5)*IF(Main!$B$5=1,(1+Main!$B$6)^($A19-BC$2),1+(Main!$B$6*($A19-BC$2)))))</f>
        <v/>
      </c>
      <c r="BD19" s="144" t="str">
        <f>IF($A19=BD$2,VLOOKUP($A19,$A$3:$E$98,5),IF($A19&lt;BD$2,"",VLOOKUP($A19,$A$3:$E$98,5)*IF(Main!$B$5=1,(1+Main!$B$6)^($A19-BD$2),1+(Main!$B$6*($A19-BD$2)))))</f>
        <v/>
      </c>
      <c r="BE19" s="144" t="str">
        <f>IF($A19=BE$2,VLOOKUP($A19,$A$3:$E$98,5),IF($A19&lt;BE$2,"",VLOOKUP($A19,$A$3:$E$98,5)*IF(Main!$B$5=1,(1+Main!$B$6)^($A19-BE$2),1+(Main!$B$6*($A19-BE$2)))))</f>
        <v/>
      </c>
      <c r="BF19" s="144" t="str">
        <f>IF($A19=BF$2,VLOOKUP($A19,$A$3:$E$98,5),IF($A19&lt;BF$2,"",VLOOKUP($A19,$A$3:$E$98,5)*IF(Main!$B$5=1,(1+Main!$B$6)^($A19-BF$2),1+(Main!$B$6*($A19-BF$2)))))</f>
        <v/>
      </c>
      <c r="BG19" s="144" t="str">
        <f>IF($A19=BG$2,VLOOKUP($A19,$A$3:$E$98,5),IF($A19&lt;BG$2,"",VLOOKUP($A19,$A$3:$E$98,5)*IF(Main!$B$5=1,(1+Main!$B$6)^($A19-BG$2),1+(Main!$B$6*($A19-BG$2)))))</f>
        <v/>
      </c>
      <c r="BH19" s="144" t="str">
        <f>IF($A19=BH$2,VLOOKUP($A19,$A$3:$E$98,5),IF($A19&lt;BH$2,"",VLOOKUP($A19,$A$3:$E$98,5)*IF(Main!$B$5=1,(1+Main!$B$6)^($A19-BH$2),1+(Main!$B$6*($A19-BH$2)))))</f>
        <v/>
      </c>
      <c r="BI19" s="144" t="str">
        <f>IF($A19=BI$2,VLOOKUP($A19,$A$3:$E$98,5),IF($A19&lt;BI$2,"",VLOOKUP($A19,$A$3:$E$98,5)*IF(Main!$B$5=1,(1+Main!$B$6)^($A19-BI$2),1+(Main!$B$6*($A19-BI$2)))))</f>
        <v/>
      </c>
      <c r="BJ19" s="144" t="str">
        <f>IF($A19=BJ$2,VLOOKUP($A19,$A$3:$E$98,5),IF($A19&lt;BJ$2,"",VLOOKUP($A19,$A$3:$E$98,5)*IF(Main!$B$5=1,(1+Main!$B$6)^($A19-BJ$2),1+(Main!$B$6*($A19-BJ$2)))))</f>
        <v/>
      </c>
    </row>
    <row r="20" spans="1:82">
      <c r="A20" s="70">
        <v>42</v>
      </c>
      <c r="B20" s="73">
        <f ca="1">VLOOKUP($A20,Mortality!$A$3:$G$108,7,)</f>
        <v>5.1604888715224735E-4</v>
      </c>
      <c r="C20" s="69">
        <f t="shared" ca="1" si="1"/>
        <v>0.99453671264752308</v>
      </c>
      <c r="D20" s="69">
        <f t="shared" ca="1" si="0"/>
        <v>49.608267405966359</v>
      </c>
      <c r="E20" s="143">
        <f ca="1">C20/(1+Main!$B$5)^($A20-$A$3)</f>
        <v>0.31484485360056952</v>
      </c>
      <c r="F20" s="417">
        <v>1</v>
      </c>
      <c r="G20" s="144" t="str">
        <f>IF($A20=G$2,VLOOKUP($A20,$A$3:$E$98,5),IF($A20&lt;G$2,"",VLOOKUP($A20,$A$3:$E$98,5)*IF(Main!$B$5=1,(1+Main!$B$6)^($A20-G$2),1+(Main!$B$6*($A20-G$2)))))</f>
        <v/>
      </c>
      <c r="H20" s="144" t="str">
        <f>IF($A20=H$2,VLOOKUP($A20,$A$3:$E$98,5),IF($A20&lt;H$2,"",VLOOKUP($A20,$A$3:$E$98,5)*IF(Main!$B$5=1,(1+Main!$B$6)^($A20-H$2),1+(Main!$B$6*($A20-H$2)))))</f>
        <v/>
      </c>
      <c r="I20" s="144" t="str">
        <f>IF($A20=I$2,VLOOKUP($A20,$A$3:$E$98,5),IF($A20&lt;I$2,"",VLOOKUP($A20,$A$3:$E$98,5)*IF(Main!$B$5=1,(1+Main!$B$6)^($A20-I$2),1+(Main!$B$6*($A20-I$2)))))</f>
        <v/>
      </c>
      <c r="J20" s="144" t="str">
        <f>IF($A20=J$2,VLOOKUP($A20,$A$3:$E$98,5),IF($A20&lt;J$2,"",VLOOKUP($A20,$A$3:$E$98,5)*IF(Main!$B$5=1,(1+Main!$B$6)^($A20-J$2),1+(Main!$B$6*($A20-J$2)))))</f>
        <v/>
      </c>
      <c r="K20" s="144" t="str">
        <f>IF($A20=K$2,VLOOKUP($A20,$A$3:$E$98,5),IF($A20&lt;K$2,"",VLOOKUP($A20,$A$3:$E$98,5)*IF(Main!$B$5=1,(1+Main!$B$6)^($A20-K$2),1+(Main!$B$6*($A20-K$2)))))</f>
        <v/>
      </c>
      <c r="L20" s="144" t="str">
        <f>IF($A20=L$2,VLOOKUP($A20,$A$3:$E$98,5),IF($A20&lt;L$2,"",VLOOKUP($A20,$A$3:$E$98,5)*IF(Main!$B$5=1,(1+Main!$B$6)^($A20-L$2),1+(Main!$B$6*($A20-L$2)))))</f>
        <v/>
      </c>
      <c r="M20" s="144" t="str">
        <f>IF($A20=M$2,VLOOKUP($A20,$A$3:$E$98,5),IF($A20&lt;M$2,"",VLOOKUP($A20,$A$3:$E$98,5)*IF(Main!$B$5=1,(1+Main!$B$6)^($A20-M$2),1+(Main!$B$6*($A20-M$2)))))</f>
        <v/>
      </c>
      <c r="N20" s="144" t="str">
        <f>IF($A20=N$2,VLOOKUP($A20,$A$3:$E$98,5),IF($A20&lt;N$2,"",VLOOKUP($A20,$A$3:$E$98,5)*IF(Main!$B$5=1,(1+Main!$B$6)^($A20-N$2),1+(Main!$B$6*($A20-N$2)))))</f>
        <v/>
      </c>
      <c r="O20" s="144" t="str">
        <f>IF($A20=O$2,VLOOKUP($A20,$A$3:$E$98,5),IF($A20&lt;O$2,"",VLOOKUP($A20,$A$3:$E$98,5)*IF(Main!$B$5=1,(1+Main!$B$6)^($A20-O$2),1+(Main!$B$6*($A20-O$2)))))</f>
        <v/>
      </c>
      <c r="P20" s="144" t="str">
        <f>IF($A20=P$2,VLOOKUP($A20,$A$3:$E$98,5),IF($A20&lt;P$2,"",VLOOKUP($A20,$A$3:$E$98,5)*IF(Main!$B$5=1,(1+Main!$B$6)^($A20-P$2),1+(Main!$B$6*($A20-P$2)))))</f>
        <v/>
      </c>
      <c r="Q20" s="144" t="str">
        <f>IF($A20=Q$2,VLOOKUP($A20,$A$3:$E$98,5),IF($A20&lt;Q$2,"",VLOOKUP($A20,$A$3:$E$98,5)*IF(Main!$B$5=1,(1+Main!$B$6)^($A20-Q$2),1+(Main!$B$6*($A20-Q$2)))))</f>
        <v/>
      </c>
      <c r="R20" s="144" t="str">
        <f>IF($A20=R$2,VLOOKUP($A20,$A$3:$E$98,5),IF($A20&lt;R$2,"",VLOOKUP($A20,$A$3:$E$98,5)*IF(Main!$B$5=1,(1+Main!$B$6)^($A20-R$2),1+(Main!$B$6*($A20-R$2)))))</f>
        <v/>
      </c>
      <c r="S20" s="144" t="str">
        <f>IF($A20=S$2,VLOOKUP($A20,$A$3:$E$98,5),IF($A20&lt;S$2,"",VLOOKUP($A20,$A$3:$E$98,5)*IF(Main!$B$5=1,(1+Main!$B$6)^($A20-S$2),1+(Main!$B$6*($A20-S$2)))))</f>
        <v/>
      </c>
      <c r="T20" s="144" t="str">
        <f>IF($A20=T$2,VLOOKUP($A20,$A$3:$E$98,5),IF($A20&lt;T$2,"",VLOOKUP($A20,$A$3:$E$98,5)*IF(Main!$B$5=1,(1+Main!$B$6)^($A20-T$2),1+(Main!$B$6*($A20-T$2)))))</f>
        <v/>
      </c>
      <c r="U20" s="144" t="str">
        <f>IF($A20=U$2,VLOOKUP($A20,$A$3:$E$98,5),IF($A20&lt;U$2,"",VLOOKUP($A20,$A$3:$E$98,5)*IF(Main!$B$5=1,(1+Main!$B$6)^($A20-U$2),1+(Main!$B$6*($A20-U$2)))))</f>
        <v/>
      </c>
      <c r="V20" s="144" t="str">
        <f>IF($A20=V$2,VLOOKUP($A20,$A$3:$E$98,5),IF($A20&lt;V$2,"",VLOOKUP($A20,$A$3:$E$98,5)*IF(Main!$B$5=1,(1+Main!$B$6)^($A20-V$2),1+(Main!$B$6*($A20-V$2)))))</f>
        <v/>
      </c>
      <c r="W20" s="144" t="str">
        <f>IF($A20=W$2,VLOOKUP($A20,$A$3:$E$98,5),IF($A20&lt;W$2,"",VLOOKUP($A20,$A$3:$E$98,5)*IF(Main!$B$5=1,(1+Main!$B$6)^($A20-W$2),1+(Main!$B$6*($A20-W$2)))))</f>
        <v/>
      </c>
      <c r="X20" s="144" t="str">
        <f>IF($A20=X$2,VLOOKUP($A20,$A$3:$E$98,5),IF($A20&lt;X$2,"",VLOOKUP($A20,$A$3:$E$98,5)*IF(Main!$B$5=1,(1+Main!$B$6)^($A20-X$2),1+(Main!$B$6*($A20-X$2)))))</f>
        <v/>
      </c>
      <c r="Y20" s="144" t="str">
        <f>IF($A20=Y$2,VLOOKUP($A20,$A$3:$E$98,5),IF($A20&lt;Y$2,"",VLOOKUP($A20,$A$3:$E$98,5)*IF(Main!$B$5=1,(1+Main!$B$6)^($A20-Y$2),1+(Main!$B$6*($A20-Y$2)))))</f>
        <v/>
      </c>
      <c r="Z20" s="144" t="str">
        <f>IF($A20=Z$2,VLOOKUP($A20,$A$3:$E$98,5),IF($A20&lt;Z$2,"",VLOOKUP($A20,$A$3:$E$98,5)*IF(Main!$B$5=1,(1+Main!$B$6)^($A20-Z$2),1+(Main!$B$6*($A20-Z$2)))))</f>
        <v/>
      </c>
      <c r="AA20" s="144" t="str">
        <f>IF($A20=AA$2,VLOOKUP($A20,$A$3:$E$98,5),IF($A20&lt;AA$2,"",VLOOKUP($A20,$A$3:$E$98,5)*IF(Main!$B$5=1,(1+Main!$B$6)^($A20-AA$2),1+(Main!$B$6*($A20-AA$2)))))</f>
        <v/>
      </c>
      <c r="AB20" s="144" t="str">
        <f>IF($A20=AB$2,VLOOKUP($A20,$A$3:$E$98,5),IF($A20&lt;AB$2,"",VLOOKUP($A20,$A$3:$E$98,5)*IF(Main!$B$5=1,(1+Main!$B$6)^($A20-AB$2),1+(Main!$B$6*($A20-AB$2)))))</f>
        <v/>
      </c>
      <c r="AC20" s="144" t="str">
        <f>IF($A20=AC$2,VLOOKUP($A20,$A$3:$E$98,5),IF($A20&lt;AC$2,"",VLOOKUP($A20,$A$3:$E$98,5)*IF(Main!$B$5=1,(1+Main!$B$6)^($A20-AC$2),1+(Main!$B$6*($A20-AC$2)))))</f>
        <v/>
      </c>
      <c r="AD20" s="144" t="str">
        <f>IF($A20=AD$2,VLOOKUP($A20,$A$3:$E$98,5),IF($A20&lt;AD$2,"",VLOOKUP($A20,$A$3:$E$98,5)*IF(Main!$B$5=1,(1+Main!$B$6)^($A20-AD$2),1+(Main!$B$6*($A20-AD$2)))))</f>
        <v/>
      </c>
      <c r="AE20" s="144" t="str">
        <f>IF($A20=AE$2,VLOOKUP($A20,$A$3:$E$98,5),IF($A20&lt;AE$2,"",VLOOKUP($A20,$A$3:$E$98,5)*IF(Main!$B$5=1,(1+Main!$B$6)^($A20-AE$2),1+(Main!$B$6*($A20-AE$2)))))</f>
        <v/>
      </c>
      <c r="AF20" s="144" t="str">
        <f>IF($A20=AF$2,VLOOKUP($A20,$A$3:$E$98,5),IF($A20&lt;AF$2,"",VLOOKUP($A20,$A$3:$E$98,5)*IF(Main!$B$5=1,(1+Main!$B$6)^($A20-AF$2),1+(Main!$B$6*($A20-AF$2)))))</f>
        <v/>
      </c>
      <c r="AG20" s="144" t="str">
        <f>IF($A20=AG$2,VLOOKUP($A20,$A$3:$E$98,5),IF($A20&lt;AG$2,"",VLOOKUP($A20,$A$3:$E$98,5)*IF(Main!$B$5=1,(1+Main!$B$6)^($A20-AG$2),1+(Main!$B$6*($A20-AG$2)))))</f>
        <v/>
      </c>
      <c r="AH20" s="144" t="str">
        <f>IF($A20=AH$2,VLOOKUP($A20,$A$3:$E$98,5),IF($A20&lt;AH$2,"",VLOOKUP($A20,$A$3:$E$98,5)*IF(Main!$B$5=1,(1+Main!$B$6)^($A20-AH$2),1+(Main!$B$6*($A20-AH$2)))))</f>
        <v/>
      </c>
      <c r="AI20" s="144" t="str">
        <f>IF($A20=AI$2,VLOOKUP($A20,$A$3:$E$98,5),IF($A20&lt;AI$2,"",VLOOKUP($A20,$A$3:$E$98,5)*IF(Main!$B$5=1,(1+Main!$B$6)^($A20-AI$2),1+(Main!$B$6*($A20-AI$2)))))</f>
        <v/>
      </c>
      <c r="AJ20" s="144" t="str">
        <f>IF($A20=AJ$2,VLOOKUP($A20,$A$3:$E$98,5),IF($A20&lt;AJ$2,"",VLOOKUP($A20,$A$3:$E$98,5)*IF(Main!$B$5=1,(1+Main!$B$6)^($A20-AJ$2),1+(Main!$B$6*($A20-AJ$2)))))</f>
        <v/>
      </c>
      <c r="AK20" s="144" t="str">
        <f>IF($A20=AK$2,VLOOKUP($A20,$A$3:$E$98,5),IF($A20&lt;AK$2,"",VLOOKUP($A20,$A$3:$E$98,5)*IF(Main!$B$5=1,(1+Main!$B$6)^($A20-AK$2),1+(Main!$B$6*($A20-AK$2)))))</f>
        <v/>
      </c>
      <c r="AL20" s="144" t="str">
        <f>IF($A20=AL$2,VLOOKUP($A20,$A$3:$E$98,5),IF($A20&lt;AL$2,"",VLOOKUP($A20,$A$3:$E$98,5)*IF(Main!$B$5=1,(1+Main!$B$6)^($A20-AL$2),1+(Main!$B$6*($A20-AL$2)))))</f>
        <v/>
      </c>
      <c r="AM20" s="144" t="str">
        <f>IF($A20=AM$2,VLOOKUP($A20,$A$3:$E$98,5),IF($A20&lt;AM$2,"",VLOOKUP($A20,$A$3:$E$98,5)*IF(Main!$B$5=1,(1+Main!$B$6)^($A20-AM$2),1+(Main!$B$6*($A20-AM$2)))))</f>
        <v/>
      </c>
      <c r="AN20" s="144" t="str">
        <f>IF($A20=AN$2,VLOOKUP($A20,$A$3:$E$98,5),IF($A20&lt;AN$2,"",VLOOKUP($A20,$A$3:$E$98,5)*IF(Main!$B$5=1,(1+Main!$B$6)^($A20-AN$2),1+(Main!$B$6*($A20-AN$2)))))</f>
        <v/>
      </c>
      <c r="AO20" s="144" t="str">
        <f>IF($A20=AO$2,VLOOKUP($A20,$A$3:$E$98,5),IF($A20&lt;AO$2,"",VLOOKUP($A20,$A$3:$E$98,5)*IF(Main!$B$5=1,(1+Main!$B$6)^($A20-AO$2),1+(Main!$B$6*($A20-AO$2)))))</f>
        <v/>
      </c>
      <c r="AP20" s="144" t="str">
        <f>IF($A20=AP$2,VLOOKUP($A20,$A$3:$E$98,5),IF($A20&lt;AP$2,"",VLOOKUP($A20,$A$3:$E$98,5)*IF(Main!$B$5=1,(1+Main!$B$6)^($A20-AP$2),1+(Main!$B$6*($A20-AP$2)))))</f>
        <v/>
      </c>
      <c r="AQ20" s="144" t="str">
        <f>IF($A20=AQ$2,VLOOKUP($A20,$A$3:$E$98,5),IF($A20&lt;AQ$2,"",VLOOKUP($A20,$A$3:$E$98,5)*IF(Main!$B$5=1,(1+Main!$B$6)^($A20-AQ$2),1+(Main!$B$6*($A20-AQ$2)))))</f>
        <v/>
      </c>
      <c r="AR20" s="144" t="str">
        <f>IF($A20=AR$2,VLOOKUP($A20,$A$3:$E$98,5),IF($A20&lt;AR$2,"",VLOOKUP($A20,$A$3:$E$98,5)*IF(Main!$B$5=1,(1+Main!$B$6)^($A20-AR$2),1+(Main!$B$6*($A20-AR$2)))))</f>
        <v/>
      </c>
      <c r="AS20" s="144" t="str">
        <f>IF($A20=AS$2,VLOOKUP($A20,$A$3:$E$98,5),IF($A20&lt;AS$2,"",VLOOKUP($A20,$A$3:$E$98,5)*IF(Main!$B$5=1,(1+Main!$B$6)^($A20-AS$2),1+(Main!$B$6*($A20-AS$2)))))</f>
        <v/>
      </c>
      <c r="AT20" s="144" t="str">
        <f>IF($A20=AT$2,VLOOKUP($A20,$A$3:$E$98,5),IF($A20&lt;AT$2,"",VLOOKUP($A20,$A$3:$E$98,5)*IF(Main!$B$5=1,(1+Main!$B$6)^($A20-AT$2),1+(Main!$B$6*($A20-AT$2)))))</f>
        <v/>
      </c>
      <c r="AU20" s="144" t="str">
        <f>IF($A20=AU$2,VLOOKUP($A20,$A$3:$E$98,5),IF($A20&lt;AU$2,"",VLOOKUP($A20,$A$3:$E$98,5)*IF(Main!$B$5=1,(1+Main!$B$6)^($A20-AU$2),1+(Main!$B$6*($A20-AU$2)))))</f>
        <v/>
      </c>
      <c r="AV20" s="144" t="str">
        <f>IF($A20=AV$2,VLOOKUP($A20,$A$3:$E$98,5),IF($A20&lt;AV$2,"",VLOOKUP($A20,$A$3:$E$98,5)*IF(Main!$B$5=1,(1+Main!$B$6)^($A20-AV$2),1+(Main!$B$6*($A20-AV$2)))))</f>
        <v/>
      </c>
      <c r="AW20" s="144" t="str">
        <f>IF($A20=AW$2,VLOOKUP($A20,$A$3:$E$98,5),IF($A20&lt;AW$2,"",VLOOKUP($A20,$A$3:$E$98,5)*IF(Main!$B$5=1,(1+Main!$B$6)^($A20-AW$2),1+(Main!$B$6*($A20-AW$2)))))</f>
        <v/>
      </c>
      <c r="AX20" s="144" t="str">
        <f>IF($A20=AX$2,VLOOKUP($A20,$A$3:$E$98,5),IF($A20&lt;AX$2,"",VLOOKUP($A20,$A$3:$E$98,5)*IF(Main!$B$5=1,(1+Main!$B$6)^($A20-AX$2),1+(Main!$B$6*($A20-AX$2)))))</f>
        <v/>
      </c>
      <c r="AY20" s="144" t="str">
        <f>IF($A20=AY$2,VLOOKUP($A20,$A$3:$E$98,5),IF($A20&lt;AY$2,"",VLOOKUP($A20,$A$3:$E$98,5)*IF(Main!$B$5=1,(1+Main!$B$6)^($A20-AY$2),1+(Main!$B$6*($A20-AY$2)))))</f>
        <v/>
      </c>
      <c r="AZ20" s="144" t="str">
        <f>IF($A20=AZ$2,VLOOKUP($A20,$A$3:$E$98,5),IF($A20&lt;AZ$2,"",VLOOKUP($A20,$A$3:$E$98,5)*IF(Main!$B$5=1,(1+Main!$B$6)^($A20-AZ$2),1+(Main!$B$6*($A20-AZ$2)))))</f>
        <v/>
      </c>
      <c r="BA20" s="144" t="str">
        <f>IF($A20=BA$2,VLOOKUP($A20,$A$3:$E$98,5),IF($A20&lt;BA$2,"",VLOOKUP($A20,$A$3:$E$98,5)*IF(Main!$B$5=1,(1+Main!$B$6)^($A20-BA$2),1+(Main!$B$6*($A20-BA$2)))))</f>
        <v/>
      </c>
      <c r="BB20" s="144" t="str">
        <f>IF($A20=BB$2,VLOOKUP($A20,$A$3:$E$98,5),IF($A20&lt;BB$2,"",VLOOKUP($A20,$A$3:$E$98,5)*IF(Main!$B$5=1,(1+Main!$B$6)^($A20-BB$2),1+(Main!$B$6*($A20-BB$2)))))</f>
        <v/>
      </c>
      <c r="BC20" s="144" t="str">
        <f>IF($A20=BC$2,VLOOKUP($A20,$A$3:$E$98,5),IF($A20&lt;BC$2,"",VLOOKUP($A20,$A$3:$E$98,5)*IF(Main!$B$5=1,(1+Main!$B$6)^($A20-BC$2),1+(Main!$B$6*($A20-BC$2)))))</f>
        <v/>
      </c>
      <c r="BD20" s="144" t="str">
        <f>IF($A20=BD$2,VLOOKUP($A20,$A$3:$E$98,5),IF($A20&lt;BD$2,"",VLOOKUP($A20,$A$3:$E$98,5)*IF(Main!$B$5=1,(1+Main!$B$6)^($A20-BD$2),1+(Main!$B$6*($A20-BD$2)))))</f>
        <v/>
      </c>
      <c r="BE20" s="144" t="str">
        <f>IF($A20=BE$2,VLOOKUP($A20,$A$3:$E$98,5),IF($A20&lt;BE$2,"",VLOOKUP($A20,$A$3:$E$98,5)*IF(Main!$B$5=1,(1+Main!$B$6)^($A20-BE$2),1+(Main!$B$6*($A20-BE$2)))))</f>
        <v/>
      </c>
      <c r="BF20" s="144" t="str">
        <f>IF($A20=BF$2,VLOOKUP($A20,$A$3:$E$98,5),IF($A20&lt;BF$2,"",VLOOKUP($A20,$A$3:$E$98,5)*IF(Main!$B$5=1,(1+Main!$B$6)^($A20-BF$2),1+(Main!$B$6*($A20-BF$2)))))</f>
        <v/>
      </c>
      <c r="BG20" s="144" t="str">
        <f>IF($A20=BG$2,VLOOKUP($A20,$A$3:$E$98,5),IF($A20&lt;BG$2,"",VLOOKUP($A20,$A$3:$E$98,5)*IF(Main!$B$5=1,(1+Main!$B$6)^($A20-BG$2),1+(Main!$B$6*($A20-BG$2)))))</f>
        <v/>
      </c>
      <c r="BH20" s="144" t="str">
        <f>IF($A20=BH$2,VLOOKUP($A20,$A$3:$E$98,5),IF($A20&lt;BH$2,"",VLOOKUP($A20,$A$3:$E$98,5)*IF(Main!$B$5=1,(1+Main!$B$6)^($A20-BH$2),1+(Main!$B$6*($A20-BH$2)))))</f>
        <v/>
      </c>
      <c r="BI20" s="144" t="str">
        <f>IF($A20=BI$2,VLOOKUP($A20,$A$3:$E$98,5),IF($A20&lt;BI$2,"",VLOOKUP($A20,$A$3:$E$98,5)*IF(Main!$B$5=1,(1+Main!$B$6)^($A20-BI$2),1+(Main!$B$6*($A20-BI$2)))))</f>
        <v/>
      </c>
      <c r="BJ20" s="144" t="str">
        <f>IF($A20=BJ$2,VLOOKUP($A20,$A$3:$E$98,5),IF($A20&lt;BJ$2,"",VLOOKUP($A20,$A$3:$E$98,5)*IF(Main!$B$5=1,(1+Main!$B$6)^($A20-BJ$2),1+(Main!$B$6*($A20-BJ$2)))))</f>
        <v/>
      </c>
    </row>
    <row r="21" spans="1:82">
      <c r="A21" s="70">
        <v>43</v>
      </c>
      <c r="B21" s="73">
        <f ca="1">VLOOKUP($A21,Mortality!$A$3:$G$108,7,)</f>
        <v>5.5358251596587642E-4</v>
      </c>
      <c r="C21" s="69">
        <f t="shared" ca="1" si="1"/>
        <v>0.99402348308372923</v>
      </c>
      <c r="D21" s="69">
        <f t="shared" ca="1" si="0"/>
        <v>48.633364599646491</v>
      </c>
      <c r="E21" s="143">
        <f ca="1">C21/(1+Main!$B$5)^($A21-$A$3)</f>
        <v>0.29409568062078811</v>
      </c>
      <c r="F21" s="417">
        <v>1</v>
      </c>
      <c r="G21" s="144"/>
      <c r="H21" s="144"/>
      <c r="I21" s="144" t="str">
        <f>IF($A21=I$2,VLOOKUP($A21,$A$3:$E$98,5),IF($A21&lt;I$2,"",VLOOKUP($A21,$A$3:$E$98,5)*IF(Main!$B$5=1,(1+Main!$B$6)^($A21-I$2),1+(Main!$B$6*($A21-I$2)))))</f>
        <v/>
      </c>
      <c r="J21" s="144" t="str">
        <f>IF($A21=J$2,VLOOKUP($A21,$A$3:$E$98,5),IF($A21&lt;J$2,"",VLOOKUP($A21,$A$3:$E$98,5)*IF(Main!$B$5=1,(1+Main!$B$6)^($A21-J$2),1+(Main!$B$6*($A21-J$2)))))</f>
        <v/>
      </c>
      <c r="K21" s="144" t="str">
        <f>IF($A21=K$2,VLOOKUP($A21,$A$3:$E$98,5),IF($A21&lt;K$2,"",VLOOKUP($A21,$A$3:$E$98,5)*IF(Main!$B$5=1,(1+Main!$B$6)^($A21-K$2),1+(Main!$B$6*($A21-K$2)))))</f>
        <v/>
      </c>
      <c r="L21" s="144" t="str">
        <f>IF($A21=L$2,VLOOKUP($A21,$A$3:$E$98,5),IF($A21&lt;L$2,"",VLOOKUP($A21,$A$3:$E$98,5)*IF(Main!$B$5=1,(1+Main!$B$6)^($A21-L$2),1+(Main!$B$6*($A21-L$2)))))</f>
        <v/>
      </c>
      <c r="M21" s="144" t="str">
        <f>IF($A21=M$2,VLOOKUP($A21,$A$3:$E$98,5),IF($A21&lt;M$2,"",VLOOKUP($A21,$A$3:$E$98,5)*IF(Main!$B$5=1,(1+Main!$B$6)^($A21-M$2),1+(Main!$B$6*($A21-M$2)))))</f>
        <v/>
      </c>
      <c r="N21" s="144" t="str">
        <f>IF($A21=N$2,VLOOKUP($A21,$A$3:$E$98,5),IF($A21&lt;N$2,"",VLOOKUP($A21,$A$3:$E$98,5)*IF(Main!$B$5=1,(1+Main!$B$6)^($A21-N$2),1+(Main!$B$6*($A21-N$2)))))</f>
        <v/>
      </c>
      <c r="O21" s="144" t="str">
        <f>IF($A21=O$2,VLOOKUP($A21,$A$3:$E$98,5),IF($A21&lt;O$2,"",VLOOKUP($A21,$A$3:$E$98,5)*IF(Main!$B$5=1,(1+Main!$B$6)^($A21-O$2),1+(Main!$B$6*($A21-O$2)))))</f>
        <v/>
      </c>
      <c r="P21" s="144" t="str">
        <f>IF($A21=P$2,VLOOKUP($A21,$A$3:$E$98,5),IF($A21&lt;P$2,"",VLOOKUP($A21,$A$3:$E$98,5)*IF(Main!$B$5=1,(1+Main!$B$6)^($A21-P$2),1+(Main!$B$6*($A21-P$2)))))</f>
        <v/>
      </c>
      <c r="Q21" s="144" t="str">
        <f>IF($A21=Q$2,VLOOKUP($A21,$A$3:$E$98,5),IF($A21&lt;Q$2,"",VLOOKUP($A21,$A$3:$E$98,5)*IF(Main!$B$5=1,(1+Main!$B$6)^($A21-Q$2),1+(Main!$B$6*($A21-Q$2)))))</f>
        <v/>
      </c>
      <c r="R21" s="144" t="str">
        <f>IF($A21=R$2,VLOOKUP($A21,$A$3:$E$98,5),IF($A21&lt;R$2,"",VLOOKUP($A21,$A$3:$E$98,5)*IF(Main!$B$5=1,(1+Main!$B$6)^($A21-R$2),1+(Main!$B$6*($A21-R$2)))))</f>
        <v/>
      </c>
      <c r="S21" s="144" t="str">
        <f>IF($A21=S$2,VLOOKUP($A21,$A$3:$E$98,5),IF($A21&lt;S$2,"",VLOOKUP($A21,$A$3:$E$98,5)*IF(Main!$B$5=1,(1+Main!$B$6)^($A21-S$2),1+(Main!$B$6*($A21-S$2)))))</f>
        <v/>
      </c>
      <c r="T21" s="144" t="str">
        <f>IF($A21=T$2,VLOOKUP($A21,$A$3:$E$98,5),IF($A21&lt;T$2,"",VLOOKUP($A21,$A$3:$E$98,5)*IF(Main!$B$5=1,(1+Main!$B$6)^($A21-T$2),1+(Main!$B$6*($A21-T$2)))))</f>
        <v/>
      </c>
      <c r="U21" s="144" t="str">
        <f>IF($A21=U$2,VLOOKUP($A21,$A$3:$E$98,5),IF($A21&lt;U$2,"",VLOOKUP($A21,$A$3:$E$98,5)*IF(Main!$B$5=1,(1+Main!$B$6)^($A21-U$2),1+(Main!$B$6*($A21-U$2)))))</f>
        <v/>
      </c>
      <c r="V21" s="144" t="str">
        <f>IF($A21=V$2,VLOOKUP($A21,$A$3:$E$98,5),IF($A21&lt;V$2,"",VLOOKUP($A21,$A$3:$E$98,5)*IF(Main!$B$5=1,(1+Main!$B$6)^($A21-V$2),1+(Main!$B$6*($A21-V$2)))))</f>
        <v/>
      </c>
      <c r="W21" s="144" t="str">
        <f>IF($A21=W$2,VLOOKUP($A21,$A$3:$E$98,5),IF($A21&lt;W$2,"",VLOOKUP($A21,$A$3:$E$98,5)*IF(Main!$B$5=1,(1+Main!$B$6)^($A21-W$2),1+(Main!$B$6*($A21-W$2)))))</f>
        <v/>
      </c>
      <c r="X21" s="144" t="str">
        <f>IF($A21=X$2,VLOOKUP($A21,$A$3:$E$98,5),IF($A21&lt;X$2,"",VLOOKUP($A21,$A$3:$E$98,5)*IF(Main!$B$5=1,(1+Main!$B$6)^($A21-X$2),1+(Main!$B$6*($A21-X$2)))))</f>
        <v/>
      </c>
      <c r="Y21" s="144" t="str">
        <f>IF($A21=Y$2,VLOOKUP($A21,$A$3:$E$98,5),IF($A21&lt;Y$2,"",VLOOKUP($A21,$A$3:$E$98,5)*IF(Main!$B$5=1,(1+Main!$B$6)^($A21-Y$2),1+(Main!$B$6*($A21-Y$2)))))</f>
        <v/>
      </c>
      <c r="Z21" s="144" t="str">
        <f>IF($A21=Z$2,VLOOKUP($A21,$A$3:$E$98,5),IF($A21&lt;Z$2,"",VLOOKUP($A21,$A$3:$E$98,5)*IF(Main!$B$5=1,(1+Main!$B$6)^($A21-Z$2),1+(Main!$B$6*($A21-Z$2)))))</f>
        <v/>
      </c>
      <c r="AA21" s="144" t="str">
        <f>IF($A21=AA$2,VLOOKUP($A21,$A$3:$E$98,5),IF($A21&lt;AA$2,"",VLOOKUP($A21,$A$3:$E$98,5)*IF(Main!$B$5=1,(1+Main!$B$6)^($A21-AA$2),1+(Main!$B$6*($A21-AA$2)))))</f>
        <v/>
      </c>
      <c r="AB21" s="144" t="str">
        <f>IF($A21=AB$2,VLOOKUP($A21,$A$3:$E$98,5),IF($A21&lt;AB$2,"",VLOOKUP($A21,$A$3:$E$98,5)*IF(Main!$B$5=1,(1+Main!$B$6)^($A21-AB$2),1+(Main!$B$6*($A21-AB$2)))))</f>
        <v/>
      </c>
      <c r="AC21" s="144" t="str">
        <f>IF($A21=AC$2,VLOOKUP($A21,$A$3:$E$98,5),IF($A21&lt;AC$2,"",VLOOKUP($A21,$A$3:$E$98,5)*IF(Main!$B$5=1,(1+Main!$B$6)^($A21-AC$2),1+(Main!$B$6*($A21-AC$2)))))</f>
        <v/>
      </c>
      <c r="AD21" s="144" t="str">
        <f>IF($A21=AD$2,VLOOKUP($A21,$A$3:$E$98,5),IF($A21&lt;AD$2,"",VLOOKUP($A21,$A$3:$E$98,5)*IF(Main!$B$5=1,(1+Main!$B$6)^($A21-AD$2),1+(Main!$B$6*($A21-AD$2)))))</f>
        <v/>
      </c>
      <c r="AE21" s="144" t="str">
        <f>IF($A21=AE$2,VLOOKUP($A21,$A$3:$E$98,5),IF($A21&lt;AE$2,"",VLOOKUP($A21,$A$3:$E$98,5)*IF(Main!$B$5=1,(1+Main!$B$6)^($A21-AE$2),1+(Main!$B$6*($A21-AE$2)))))</f>
        <v/>
      </c>
      <c r="AF21" s="144" t="str">
        <f>IF($A21=AF$2,VLOOKUP($A21,$A$3:$E$98,5),IF($A21&lt;AF$2,"",VLOOKUP($A21,$A$3:$E$98,5)*IF(Main!$B$5=1,(1+Main!$B$6)^($A21-AF$2),1+(Main!$B$6*($A21-AF$2)))))</f>
        <v/>
      </c>
      <c r="AG21" s="144" t="str">
        <f>IF($A21=AG$2,VLOOKUP($A21,$A$3:$E$98,5),IF($A21&lt;AG$2,"",VLOOKUP($A21,$A$3:$E$98,5)*IF(Main!$B$5=1,(1+Main!$B$6)^($A21-AG$2),1+(Main!$B$6*($A21-AG$2)))))</f>
        <v/>
      </c>
      <c r="AH21" s="144" t="str">
        <f>IF($A21=AH$2,VLOOKUP($A21,$A$3:$E$98,5),IF($A21&lt;AH$2,"",VLOOKUP($A21,$A$3:$E$98,5)*IF(Main!$B$5=1,(1+Main!$B$6)^($A21-AH$2),1+(Main!$B$6*($A21-AH$2)))))</f>
        <v/>
      </c>
      <c r="AI21" s="144" t="str">
        <f>IF($A21=AI$2,VLOOKUP($A21,$A$3:$E$98,5),IF($A21&lt;AI$2,"",VLOOKUP($A21,$A$3:$E$98,5)*IF(Main!$B$5=1,(1+Main!$B$6)^($A21-AI$2),1+(Main!$B$6*($A21-AI$2)))))</f>
        <v/>
      </c>
      <c r="AJ21" s="144" t="str">
        <f>IF($A21=AJ$2,VLOOKUP($A21,$A$3:$E$98,5),IF($A21&lt;AJ$2,"",VLOOKUP($A21,$A$3:$E$98,5)*IF(Main!$B$5=1,(1+Main!$B$6)^($A21-AJ$2),1+(Main!$B$6*($A21-AJ$2)))))</f>
        <v/>
      </c>
      <c r="AK21" s="144" t="str">
        <f>IF($A21=AK$2,VLOOKUP($A21,$A$3:$E$98,5),IF($A21&lt;AK$2,"",VLOOKUP($A21,$A$3:$E$98,5)*IF(Main!$B$5=1,(1+Main!$B$6)^($A21-AK$2),1+(Main!$B$6*($A21-AK$2)))))</f>
        <v/>
      </c>
      <c r="AL21" s="144" t="str">
        <f>IF($A21=AL$2,VLOOKUP($A21,$A$3:$E$98,5),IF($A21&lt;AL$2,"",VLOOKUP($A21,$A$3:$E$98,5)*IF(Main!$B$5=1,(1+Main!$B$6)^($A21-AL$2),1+(Main!$B$6*($A21-AL$2)))))</f>
        <v/>
      </c>
      <c r="AM21" s="144" t="str">
        <f>IF($A21=AM$2,VLOOKUP($A21,$A$3:$E$98,5),IF($A21&lt;AM$2,"",VLOOKUP($A21,$A$3:$E$98,5)*IF(Main!$B$5=1,(1+Main!$B$6)^($A21-AM$2),1+(Main!$B$6*($A21-AM$2)))))</f>
        <v/>
      </c>
      <c r="AN21" s="144" t="str">
        <f>IF($A21=AN$2,VLOOKUP($A21,$A$3:$E$98,5),IF($A21&lt;AN$2,"",VLOOKUP($A21,$A$3:$E$98,5)*IF(Main!$B$5=1,(1+Main!$B$6)^($A21-AN$2),1+(Main!$B$6*($A21-AN$2)))))</f>
        <v/>
      </c>
      <c r="AO21" s="144" t="str">
        <f>IF($A21=AO$2,VLOOKUP($A21,$A$3:$E$98,5),IF($A21&lt;AO$2,"",VLOOKUP($A21,$A$3:$E$98,5)*IF(Main!$B$5=1,(1+Main!$B$6)^($A21-AO$2),1+(Main!$B$6*($A21-AO$2)))))</f>
        <v/>
      </c>
      <c r="AP21" s="144" t="str">
        <f>IF($A21=AP$2,VLOOKUP($A21,$A$3:$E$98,5),IF($A21&lt;AP$2,"",VLOOKUP($A21,$A$3:$E$98,5)*IF(Main!$B$5=1,(1+Main!$B$6)^($A21-AP$2),1+(Main!$B$6*($A21-AP$2)))))</f>
        <v/>
      </c>
      <c r="AQ21" s="144" t="str">
        <f>IF($A21=AQ$2,VLOOKUP($A21,$A$3:$E$98,5),IF($A21&lt;AQ$2,"",VLOOKUP($A21,$A$3:$E$98,5)*IF(Main!$B$5=1,(1+Main!$B$6)^($A21-AQ$2),1+(Main!$B$6*($A21-AQ$2)))))</f>
        <v/>
      </c>
      <c r="AR21" s="144" t="str">
        <f>IF($A21=AR$2,VLOOKUP($A21,$A$3:$E$98,5),IF($A21&lt;AR$2,"",VLOOKUP($A21,$A$3:$E$98,5)*IF(Main!$B$5=1,(1+Main!$B$6)^($A21-AR$2),1+(Main!$B$6*($A21-AR$2)))))</f>
        <v/>
      </c>
      <c r="AS21" s="144" t="str">
        <f>IF($A21=AS$2,VLOOKUP($A21,$A$3:$E$98,5),IF($A21&lt;AS$2,"",VLOOKUP($A21,$A$3:$E$98,5)*IF(Main!$B$5=1,(1+Main!$B$6)^($A21-AS$2),1+(Main!$B$6*($A21-AS$2)))))</f>
        <v/>
      </c>
      <c r="AT21" s="144" t="str">
        <f>IF($A21=AT$2,VLOOKUP($A21,$A$3:$E$98,5),IF($A21&lt;AT$2,"",VLOOKUP($A21,$A$3:$E$98,5)*IF(Main!$B$5=1,(1+Main!$B$6)^($A21-AT$2),1+(Main!$B$6*($A21-AT$2)))))</f>
        <v/>
      </c>
      <c r="AU21" s="144" t="str">
        <f>IF($A21=AU$2,VLOOKUP($A21,$A$3:$E$98,5),IF($A21&lt;AU$2,"",VLOOKUP($A21,$A$3:$E$98,5)*IF(Main!$B$5=1,(1+Main!$B$6)^($A21-AU$2),1+(Main!$B$6*($A21-AU$2)))))</f>
        <v/>
      </c>
      <c r="AV21" s="144" t="str">
        <f>IF($A21=AV$2,VLOOKUP($A21,$A$3:$E$98,5),IF($A21&lt;AV$2,"",VLOOKUP($A21,$A$3:$E$98,5)*IF(Main!$B$5=1,(1+Main!$B$6)^($A21-AV$2),1+(Main!$B$6*($A21-AV$2)))))</f>
        <v/>
      </c>
      <c r="AW21" s="144" t="str">
        <f>IF($A21=AW$2,VLOOKUP($A21,$A$3:$E$98,5),IF($A21&lt;AW$2,"",VLOOKUP($A21,$A$3:$E$98,5)*IF(Main!$B$5=1,(1+Main!$B$6)^($A21-AW$2),1+(Main!$B$6*($A21-AW$2)))))</f>
        <v/>
      </c>
      <c r="AX21" s="144" t="str">
        <f>IF($A21=AX$2,VLOOKUP($A21,$A$3:$E$98,5),IF($A21&lt;AX$2,"",VLOOKUP($A21,$A$3:$E$98,5)*IF(Main!$B$5=1,(1+Main!$B$6)^($A21-AX$2),1+(Main!$B$6*($A21-AX$2)))))</f>
        <v/>
      </c>
      <c r="AY21" s="144" t="str">
        <f>IF($A21=AY$2,VLOOKUP($A21,$A$3:$E$98,5),IF($A21&lt;AY$2,"",VLOOKUP($A21,$A$3:$E$98,5)*IF(Main!$B$5=1,(1+Main!$B$6)^($A21-AY$2),1+(Main!$B$6*($A21-AY$2)))))</f>
        <v/>
      </c>
      <c r="AZ21" s="144" t="str">
        <f>IF($A21=AZ$2,VLOOKUP($A21,$A$3:$E$98,5),IF($A21&lt;AZ$2,"",VLOOKUP($A21,$A$3:$E$98,5)*IF(Main!$B$5=1,(1+Main!$B$6)^($A21-AZ$2),1+(Main!$B$6*($A21-AZ$2)))))</f>
        <v/>
      </c>
      <c r="BA21" s="144" t="str">
        <f>IF($A21=BA$2,VLOOKUP($A21,$A$3:$E$98,5),IF($A21&lt;BA$2,"",VLOOKUP($A21,$A$3:$E$98,5)*IF(Main!$B$5=1,(1+Main!$B$6)^($A21-BA$2),1+(Main!$B$6*($A21-BA$2)))))</f>
        <v/>
      </c>
      <c r="BB21" s="144" t="str">
        <f>IF($A21=BB$2,VLOOKUP($A21,$A$3:$E$98,5),IF($A21&lt;BB$2,"",VLOOKUP($A21,$A$3:$E$98,5)*IF(Main!$B$5=1,(1+Main!$B$6)^($A21-BB$2),1+(Main!$B$6*($A21-BB$2)))))</f>
        <v/>
      </c>
      <c r="BC21" s="144" t="str">
        <f>IF($A21=BC$2,VLOOKUP($A21,$A$3:$E$98,5),IF($A21&lt;BC$2,"",VLOOKUP($A21,$A$3:$E$98,5)*IF(Main!$B$5=1,(1+Main!$B$6)^($A21-BC$2),1+(Main!$B$6*($A21-BC$2)))))</f>
        <v/>
      </c>
      <c r="BD21" s="144" t="str">
        <f>IF($A21=BD$2,VLOOKUP($A21,$A$3:$E$98,5),IF($A21&lt;BD$2,"",VLOOKUP($A21,$A$3:$E$98,5)*IF(Main!$B$5=1,(1+Main!$B$6)^($A21-BD$2),1+(Main!$B$6*($A21-BD$2)))))</f>
        <v/>
      </c>
      <c r="BE21" s="144" t="str">
        <f>IF($A21=BE$2,VLOOKUP($A21,$A$3:$E$98,5),IF($A21&lt;BE$2,"",VLOOKUP($A21,$A$3:$E$98,5)*IF(Main!$B$5=1,(1+Main!$B$6)^($A21-BE$2),1+(Main!$B$6*($A21-BE$2)))))</f>
        <v/>
      </c>
      <c r="BF21" s="144" t="str">
        <f>IF($A21=BF$2,VLOOKUP($A21,$A$3:$E$98,5),IF($A21&lt;BF$2,"",VLOOKUP($A21,$A$3:$E$98,5)*IF(Main!$B$5=1,(1+Main!$B$6)^($A21-BF$2),1+(Main!$B$6*($A21-BF$2)))))</f>
        <v/>
      </c>
      <c r="BG21" s="144" t="str">
        <f>IF($A21=BG$2,VLOOKUP($A21,$A$3:$E$98,5),IF($A21&lt;BG$2,"",VLOOKUP($A21,$A$3:$E$98,5)*IF(Main!$B$5=1,(1+Main!$B$6)^($A21-BG$2),1+(Main!$B$6*($A21-BG$2)))))</f>
        <v/>
      </c>
      <c r="BH21" s="144" t="str">
        <f>IF($A21=BH$2,VLOOKUP($A21,$A$3:$E$98,5),IF($A21&lt;BH$2,"",VLOOKUP($A21,$A$3:$E$98,5)*IF(Main!$B$5=1,(1+Main!$B$6)^($A21-BH$2),1+(Main!$B$6*($A21-BH$2)))))</f>
        <v/>
      </c>
      <c r="BI21" s="144" t="str">
        <f>IF($A21=BI$2,VLOOKUP($A21,$A$3:$E$98,5),IF($A21&lt;BI$2,"",VLOOKUP($A21,$A$3:$E$98,5)*IF(Main!$B$5=1,(1+Main!$B$6)^($A21-BI$2),1+(Main!$B$6*($A21-BI$2)))))</f>
        <v/>
      </c>
      <c r="BJ21" s="144" t="str">
        <f>IF($A21=BJ$2,VLOOKUP($A21,$A$3:$E$98,5),IF($A21&lt;BJ$2,"",VLOOKUP($A21,$A$3:$E$98,5)*IF(Main!$B$5=1,(1+Main!$B$6)^($A21-BJ$2),1+(Main!$B$6*($A21-BJ$2)))))</f>
        <v/>
      </c>
    </row>
    <row r="22" spans="1:82">
      <c r="A22" s="70">
        <v>44</v>
      </c>
      <c r="B22" s="73">
        <f ca="1">VLOOKUP($A22,Mortality!$A$3:$G$108,7,)</f>
        <v>5.8899243911537372E-4</v>
      </c>
      <c r="C22" s="69">
        <f t="shared" ca="1" si="1"/>
        <v>0.9934732090630346</v>
      </c>
      <c r="D22" s="69">
        <f t="shared" ca="1" si="0"/>
        <v>47.659748202966981</v>
      </c>
      <c r="E22" s="143">
        <f ca="1">C22/(1+Main!$B$5)^($A22-$A$3)</f>
        <v>0.27470362092894896</v>
      </c>
      <c r="F22" s="417">
        <v>1</v>
      </c>
      <c r="G22" s="144" t="str">
        <f>IF($A22=G$2,VLOOKUP($A22,$A$3:$E$98,5),IF($A22&lt;G$2,"",VLOOKUP($A22,$A$3:$E$98,5)*IF(Main!$B$5=1,(1+Main!$B$6)^($A22-G$2),1+(Main!$B$6*($A22-G$2)))))</f>
        <v/>
      </c>
      <c r="H22" s="144" t="str">
        <f>IF($A22=H$2,VLOOKUP($A22,$A$3:$E$98,5),IF($A22&lt;H$2,"",VLOOKUP($A22,$A$3:$E$98,5)*IF(Main!$B$5=1,(1+Main!$B$6)^($A22-H$2),1+(Main!$B$6*($A22-H$2)))))</f>
        <v/>
      </c>
      <c r="I22" s="144" t="str">
        <f>IF($A22=I$2,VLOOKUP($A22,$A$3:$E$98,5),IF($A22&lt;I$2,"",VLOOKUP($A22,$A$3:$E$98,5)*IF(Main!$B$5=1,(1+Main!$B$6)^($A22-I$2),1+(Main!$B$6*($A22-I$2)))))</f>
        <v/>
      </c>
      <c r="J22" s="144" t="str">
        <f>IF($A22=J$2,VLOOKUP($A22,$A$3:$E$98,5),IF($A22&lt;J$2,"",VLOOKUP($A22,$A$3:$E$98,5)*IF(Main!$B$5=1,(1+Main!$B$6)^($A22-J$2),1+(Main!$B$6*($A22-J$2)))))</f>
        <v/>
      </c>
      <c r="K22" s="144" t="str">
        <f>IF($A22=K$2,VLOOKUP($A22,$A$3:$E$98,5),IF($A22&lt;K$2,"",VLOOKUP($A22,$A$3:$E$98,5)*IF(Main!$B$5=1,(1+Main!$B$6)^($A22-K$2),1+(Main!$B$6*($A22-K$2)))))</f>
        <v/>
      </c>
      <c r="L22" s="144" t="str">
        <f>IF($A22=L$2,VLOOKUP($A22,$A$3:$E$98,5),IF($A22&lt;L$2,"",VLOOKUP($A22,$A$3:$E$98,5)*IF(Main!$B$5=1,(1+Main!$B$6)^($A22-L$2),1+(Main!$B$6*($A22-L$2)))))</f>
        <v/>
      </c>
      <c r="M22" s="144" t="str">
        <f>IF($A22=M$2,VLOOKUP($A22,$A$3:$E$98,5),IF($A22&lt;M$2,"",VLOOKUP($A22,$A$3:$E$98,5)*IF(Main!$B$5=1,(1+Main!$B$6)^($A22-M$2),1+(Main!$B$6*($A22-M$2)))))</f>
        <v/>
      </c>
      <c r="N22" s="144" t="str">
        <f>IF($A22=N$2,VLOOKUP($A22,$A$3:$E$98,5),IF($A22&lt;N$2,"",VLOOKUP($A22,$A$3:$E$98,5)*IF(Main!$B$5=1,(1+Main!$B$6)^($A22-N$2),1+(Main!$B$6*($A22-N$2)))))</f>
        <v/>
      </c>
      <c r="O22" s="144" t="str">
        <f>IF($A22=O$2,VLOOKUP($A22,$A$3:$E$98,5),IF($A22&lt;O$2,"",VLOOKUP($A22,$A$3:$E$98,5)*IF(Main!$B$5=1,(1+Main!$B$6)^($A22-O$2),1+(Main!$B$6*($A22-O$2)))))</f>
        <v/>
      </c>
      <c r="P22" s="144" t="str">
        <f>IF($A22=P$2,VLOOKUP($A22,$A$3:$E$98,5),IF($A22&lt;P$2,"",VLOOKUP($A22,$A$3:$E$98,5)*IF(Main!$B$5=1,(1+Main!$B$6)^($A22-P$2),1+(Main!$B$6*($A22-P$2)))))</f>
        <v/>
      </c>
      <c r="Q22" s="144" t="str">
        <f>IF($A22=Q$2,VLOOKUP($A22,$A$3:$E$98,5),IF($A22&lt;Q$2,"",VLOOKUP($A22,$A$3:$E$98,5)*IF(Main!$B$5=1,(1+Main!$B$6)^($A22-Q$2),1+(Main!$B$6*($A22-Q$2)))))</f>
        <v/>
      </c>
      <c r="R22" s="144" t="str">
        <f>IF($A22=R$2,VLOOKUP($A22,$A$3:$E$98,5),IF($A22&lt;R$2,"",VLOOKUP($A22,$A$3:$E$98,5)*IF(Main!$B$5=1,(1+Main!$B$6)^($A22-R$2),1+(Main!$B$6*($A22-R$2)))))</f>
        <v/>
      </c>
      <c r="S22" s="144" t="str">
        <f>IF($A22=S$2,VLOOKUP($A22,$A$3:$E$98,5),IF($A22&lt;S$2,"",VLOOKUP($A22,$A$3:$E$98,5)*IF(Main!$B$5=1,(1+Main!$B$6)^($A22-S$2),1+(Main!$B$6*($A22-S$2)))))</f>
        <v/>
      </c>
      <c r="T22" s="144" t="str">
        <f>IF($A22=T$2,VLOOKUP($A22,$A$3:$E$98,5),IF($A22&lt;T$2,"",VLOOKUP($A22,$A$3:$E$98,5)*IF(Main!$B$5=1,(1+Main!$B$6)^($A22-T$2),1+(Main!$B$6*($A22-T$2)))))</f>
        <v/>
      </c>
      <c r="U22" s="144" t="str">
        <f>IF($A22=U$2,VLOOKUP($A22,$A$3:$E$98,5),IF($A22&lt;U$2,"",VLOOKUP($A22,$A$3:$E$98,5)*IF(Main!$B$5=1,(1+Main!$B$6)^($A22-U$2),1+(Main!$B$6*($A22-U$2)))))</f>
        <v/>
      </c>
      <c r="V22" s="144" t="str">
        <f>IF($A22=V$2,VLOOKUP($A22,$A$3:$E$98,5),IF($A22&lt;V$2,"",VLOOKUP($A22,$A$3:$E$98,5)*IF(Main!$B$5=1,(1+Main!$B$6)^($A22-V$2),1+(Main!$B$6*($A22-V$2)))))</f>
        <v/>
      </c>
      <c r="W22" s="144" t="str">
        <f>IF($A22=W$2,VLOOKUP($A22,$A$3:$E$98,5),IF($A22&lt;W$2,"",VLOOKUP($A22,$A$3:$E$98,5)*IF(Main!$B$5=1,(1+Main!$B$6)^($A22-W$2),1+(Main!$B$6*($A22-W$2)))))</f>
        <v/>
      </c>
      <c r="X22" s="144" t="str">
        <f>IF($A22=X$2,VLOOKUP($A22,$A$3:$E$98,5),IF($A22&lt;X$2,"",VLOOKUP($A22,$A$3:$E$98,5)*IF(Main!$B$5=1,(1+Main!$B$6)^($A22-X$2),1+(Main!$B$6*($A22-X$2)))))</f>
        <v/>
      </c>
      <c r="Y22" s="144" t="str">
        <f>IF($A22=Y$2,VLOOKUP($A22,$A$3:$E$98,5),IF($A22&lt;Y$2,"",VLOOKUP($A22,$A$3:$E$98,5)*IF(Main!$B$5=1,(1+Main!$B$6)^($A22-Y$2),1+(Main!$B$6*($A22-Y$2)))))</f>
        <v/>
      </c>
      <c r="Z22" s="144" t="str">
        <f>IF($A22=Z$2,VLOOKUP($A22,$A$3:$E$98,5),IF($A22&lt;Z$2,"",VLOOKUP($A22,$A$3:$E$98,5)*IF(Main!$B$5=1,(1+Main!$B$6)^($A22-Z$2),1+(Main!$B$6*($A22-Z$2)))))</f>
        <v/>
      </c>
      <c r="AA22" s="144" t="str">
        <f>IF($A22=AA$2,VLOOKUP($A22,$A$3:$E$98,5),IF($A22&lt;AA$2,"",VLOOKUP($A22,$A$3:$E$98,5)*IF(Main!$B$5=1,(1+Main!$B$6)^($A22-AA$2),1+(Main!$B$6*($A22-AA$2)))))</f>
        <v/>
      </c>
      <c r="AB22" s="144" t="str">
        <f>IF($A22=AB$2,VLOOKUP($A22,$A$3:$E$98,5),IF($A22&lt;AB$2,"",VLOOKUP($A22,$A$3:$E$98,5)*IF(Main!$B$5=1,(1+Main!$B$6)^($A22-AB$2),1+(Main!$B$6*($A22-AB$2)))))</f>
        <v/>
      </c>
      <c r="AC22" s="144" t="str">
        <f>IF($A22=AC$2,VLOOKUP($A22,$A$3:$E$98,5),IF($A22&lt;AC$2,"",VLOOKUP($A22,$A$3:$E$98,5)*IF(Main!$B$5=1,(1+Main!$B$6)^($A22-AC$2),1+(Main!$B$6*($A22-AC$2)))))</f>
        <v/>
      </c>
      <c r="AD22" s="144" t="str">
        <f>IF($A22=AD$2,VLOOKUP($A22,$A$3:$E$98,5),IF($A22&lt;AD$2,"",VLOOKUP($A22,$A$3:$E$98,5)*IF(Main!$B$5=1,(1+Main!$B$6)^($A22-AD$2),1+(Main!$B$6*($A22-AD$2)))))</f>
        <v/>
      </c>
      <c r="AE22" s="144" t="str">
        <f>IF($A22=AE$2,VLOOKUP($A22,$A$3:$E$98,5),IF($A22&lt;AE$2,"",VLOOKUP($A22,$A$3:$E$98,5)*IF(Main!$B$5=1,(1+Main!$B$6)^($A22-AE$2),1+(Main!$B$6*($A22-AE$2)))))</f>
        <v/>
      </c>
      <c r="AF22" s="144" t="str">
        <f>IF($A22=AF$2,VLOOKUP($A22,$A$3:$E$98,5),IF($A22&lt;AF$2,"",VLOOKUP($A22,$A$3:$E$98,5)*IF(Main!$B$5=1,(1+Main!$B$6)^($A22-AF$2),1+(Main!$B$6*($A22-AF$2)))))</f>
        <v/>
      </c>
      <c r="AG22" s="144" t="str">
        <f>IF($A22=AG$2,VLOOKUP($A22,$A$3:$E$98,5),IF($A22&lt;AG$2,"",VLOOKUP($A22,$A$3:$E$98,5)*IF(Main!$B$5=1,(1+Main!$B$6)^($A22-AG$2),1+(Main!$B$6*($A22-AG$2)))))</f>
        <v/>
      </c>
      <c r="AH22" s="144" t="str">
        <f>IF($A22=AH$2,VLOOKUP($A22,$A$3:$E$98,5),IF($A22&lt;AH$2,"",VLOOKUP($A22,$A$3:$E$98,5)*IF(Main!$B$5=1,(1+Main!$B$6)^($A22-AH$2),1+(Main!$B$6*($A22-AH$2)))))</f>
        <v/>
      </c>
      <c r="AI22" s="144" t="str">
        <f>IF($A22=AI$2,VLOOKUP($A22,$A$3:$E$98,5),IF($A22&lt;AI$2,"",VLOOKUP($A22,$A$3:$E$98,5)*IF(Main!$B$5=1,(1+Main!$B$6)^($A22-AI$2),1+(Main!$B$6*($A22-AI$2)))))</f>
        <v/>
      </c>
      <c r="AJ22" s="144" t="str">
        <f>IF($A22=AJ$2,VLOOKUP($A22,$A$3:$E$98,5),IF($A22&lt;AJ$2,"",VLOOKUP($A22,$A$3:$E$98,5)*IF(Main!$B$5=1,(1+Main!$B$6)^($A22-AJ$2),1+(Main!$B$6*($A22-AJ$2)))))</f>
        <v/>
      </c>
      <c r="AK22" s="144" t="str">
        <f>IF($A22=AK$2,VLOOKUP($A22,$A$3:$E$98,5),IF($A22&lt;AK$2,"",VLOOKUP($A22,$A$3:$E$98,5)*IF(Main!$B$5=1,(1+Main!$B$6)^($A22-AK$2),1+(Main!$B$6*($A22-AK$2)))))</f>
        <v/>
      </c>
      <c r="AL22" s="144" t="str">
        <f>IF($A22=AL$2,VLOOKUP($A22,$A$3:$E$98,5),IF($A22&lt;AL$2,"",VLOOKUP($A22,$A$3:$E$98,5)*IF(Main!$B$5=1,(1+Main!$B$6)^($A22-AL$2),1+(Main!$B$6*($A22-AL$2)))))</f>
        <v/>
      </c>
      <c r="AM22" s="144" t="str">
        <f>IF($A22=AM$2,VLOOKUP($A22,$A$3:$E$98,5),IF($A22&lt;AM$2,"",VLOOKUP($A22,$A$3:$E$98,5)*IF(Main!$B$5=1,(1+Main!$B$6)^($A22-AM$2),1+(Main!$B$6*($A22-AM$2)))))</f>
        <v/>
      </c>
      <c r="AN22" s="144" t="str">
        <f>IF($A22=AN$2,VLOOKUP($A22,$A$3:$E$98,5),IF($A22&lt;AN$2,"",VLOOKUP($A22,$A$3:$E$98,5)*IF(Main!$B$5=1,(1+Main!$B$6)^($A22-AN$2),1+(Main!$B$6*($A22-AN$2)))))</f>
        <v/>
      </c>
      <c r="AO22" s="144" t="str">
        <f>IF($A22=AO$2,VLOOKUP($A22,$A$3:$E$98,5),IF($A22&lt;AO$2,"",VLOOKUP($A22,$A$3:$E$98,5)*IF(Main!$B$5=1,(1+Main!$B$6)^($A22-AO$2),1+(Main!$B$6*($A22-AO$2)))))</f>
        <v/>
      </c>
      <c r="AP22" s="144" t="str">
        <f>IF($A22=AP$2,VLOOKUP($A22,$A$3:$E$98,5),IF($A22&lt;AP$2,"",VLOOKUP($A22,$A$3:$E$98,5)*IF(Main!$B$5=1,(1+Main!$B$6)^($A22-AP$2),1+(Main!$B$6*($A22-AP$2)))))</f>
        <v/>
      </c>
      <c r="AQ22" s="144" t="str">
        <f>IF($A22=AQ$2,VLOOKUP($A22,$A$3:$E$98,5),IF($A22&lt;AQ$2,"",VLOOKUP($A22,$A$3:$E$98,5)*IF(Main!$B$5=1,(1+Main!$B$6)^($A22-AQ$2),1+(Main!$B$6*($A22-AQ$2)))))</f>
        <v/>
      </c>
      <c r="AR22" s="144" t="str">
        <f>IF($A22=AR$2,VLOOKUP($A22,$A$3:$E$98,5),IF($A22&lt;AR$2,"",VLOOKUP($A22,$A$3:$E$98,5)*IF(Main!$B$5=1,(1+Main!$B$6)^($A22-AR$2),1+(Main!$B$6*($A22-AR$2)))))</f>
        <v/>
      </c>
      <c r="AS22" s="144" t="str">
        <f>IF($A22=AS$2,VLOOKUP($A22,$A$3:$E$98,5),IF($A22&lt;AS$2,"",VLOOKUP($A22,$A$3:$E$98,5)*IF(Main!$B$5=1,(1+Main!$B$6)^($A22-AS$2),1+(Main!$B$6*($A22-AS$2)))))</f>
        <v/>
      </c>
      <c r="AT22" s="144" t="str">
        <f>IF($A22=AT$2,VLOOKUP($A22,$A$3:$E$98,5),IF($A22&lt;AT$2,"",VLOOKUP($A22,$A$3:$E$98,5)*IF(Main!$B$5=1,(1+Main!$B$6)^($A22-AT$2),1+(Main!$B$6*($A22-AT$2)))))</f>
        <v/>
      </c>
      <c r="AU22" s="144" t="str">
        <f>IF($A22=AU$2,VLOOKUP($A22,$A$3:$E$98,5),IF($A22&lt;AU$2,"",VLOOKUP($A22,$A$3:$E$98,5)*IF(Main!$B$5=1,(1+Main!$B$6)^($A22-AU$2),1+(Main!$B$6*($A22-AU$2)))))</f>
        <v/>
      </c>
      <c r="AV22" s="144" t="str">
        <f>IF($A22=AV$2,VLOOKUP($A22,$A$3:$E$98,5),IF($A22&lt;AV$2,"",VLOOKUP($A22,$A$3:$E$98,5)*IF(Main!$B$5=1,(1+Main!$B$6)^($A22-AV$2),1+(Main!$B$6*($A22-AV$2)))))</f>
        <v/>
      </c>
      <c r="AW22" s="144" t="str">
        <f>IF($A22=AW$2,VLOOKUP($A22,$A$3:$E$98,5),IF($A22&lt;AW$2,"",VLOOKUP($A22,$A$3:$E$98,5)*IF(Main!$B$5=1,(1+Main!$B$6)^($A22-AW$2),1+(Main!$B$6*($A22-AW$2)))))</f>
        <v/>
      </c>
      <c r="AX22" s="144" t="str">
        <f>IF($A22=AX$2,VLOOKUP($A22,$A$3:$E$98,5),IF($A22&lt;AX$2,"",VLOOKUP($A22,$A$3:$E$98,5)*IF(Main!$B$5=1,(1+Main!$B$6)^($A22-AX$2),1+(Main!$B$6*($A22-AX$2)))))</f>
        <v/>
      </c>
      <c r="AY22" s="144" t="str">
        <f>IF($A22=AY$2,VLOOKUP($A22,$A$3:$E$98,5),IF($A22&lt;AY$2,"",VLOOKUP($A22,$A$3:$E$98,5)*IF(Main!$B$5=1,(1+Main!$B$6)^($A22-AY$2),1+(Main!$B$6*($A22-AY$2)))))</f>
        <v/>
      </c>
      <c r="AZ22" s="144" t="str">
        <f>IF($A22=AZ$2,VLOOKUP($A22,$A$3:$E$98,5),IF($A22&lt;AZ$2,"",VLOOKUP($A22,$A$3:$E$98,5)*IF(Main!$B$5=1,(1+Main!$B$6)^($A22-AZ$2),1+(Main!$B$6*($A22-AZ$2)))))</f>
        <v/>
      </c>
      <c r="BA22" s="144" t="str">
        <f>IF($A22=BA$2,VLOOKUP($A22,$A$3:$E$98,5),IF($A22&lt;BA$2,"",VLOOKUP($A22,$A$3:$E$98,5)*IF(Main!$B$5=1,(1+Main!$B$6)^($A22-BA$2),1+(Main!$B$6*($A22-BA$2)))))</f>
        <v/>
      </c>
      <c r="BB22" s="144" t="str">
        <f>IF($A22=BB$2,VLOOKUP($A22,$A$3:$E$98,5),IF($A22&lt;BB$2,"",VLOOKUP($A22,$A$3:$E$98,5)*IF(Main!$B$5=1,(1+Main!$B$6)^($A22-BB$2),1+(Main!$B$6*($A22-BB$2)))))</f>
        <v/>
      </c>
      <c r="BC22" s="144" t="str">
        <f>IF($A22=BC$2,VLOOKUP($A22,$A$3:$E$98,5),IF($A22&lt;BC$2,"",VLOOKUP($A22,$A$3:$E$98,5)*IF(Main!$B$5=1,(1+Main!$B$6)^($A22-BC$2),1+(Main!$B$6*($A22-BC$2)))))</f>
        <v/>
      </c>
      <c r="BD22" s="144" t="str">
        <f>IF($A22=BD$2,VLOOKUP($A22,$A$3:$E$98,5),IF($A22&lt;BD$2,"",VLOOKUP($A22,$A$3:$E$98,5)*IF(Main!$B$5=1,(1+Main!$B$6)^($A22-BD$2),1+(Main!$B$6*($A22-BD$2)))))</f>
        <v/>
      </c>
      <c r="BE22" s="144" t="str">
        <f>IF($A22=BE$2,VLOOKUP($A22,$A$3:$E$98,5),IF($A22&lt;BE$2,"",VLOOKUP($A22,$A$3:$E$98,5)*IF(Main!$B$5=1,(1+Main!$B$6)^($A22-BE$2),1+(Main!$B$6*($A22-BE$2)))))</f>
        <v/>
      </c>
      <c r="BF22" s="144" t="str">
        <f>IF($A22=BF$2,VLOOKUP($A22,$A$3:$E$98,5),IF($A22&lt;BF$2,"",VLOOKUP($A22,$A$3:$E$98,5)*IF(Main!$B$5=1,(1+Main!$B$6)^($A22-BF$2),1+(Main!$B$6*($A22-BF$2)))))</f>
        <v/>
      </c>
      <c r="BG22" s="144" t="str">
        <f>IF($A22=BG$2,VLOOKUP($A22,$A$3:$E$98,5),IF($A22&lt;BG$2,"",VLOOKUP($A22,$A$3:$E$98,5)*IF(Main!$B$5=1,(1+Main!$B$6)^($A22-BG$2),1+(Main!$B$6*($A22-BG$2)))))</f>
        <v/>
      </c>
      <c r="BH22" s="144" t="str">
        <f>IF($A22=BH$2,VLOOKUP($A22,$A$3:$E$98,5),IF($A22&lt;BH$2,"",VLOOKUP($A22,$A$3:$E$98,5)*IF(Main!$B$5=1,(1+Main!$B$6)^($A22-BH$2),1+(Main!$B$6*($A22-BH$2)))))</f>
        <v/>
      </c>
      <c r="BI22" s="144" t="str">
        <f>IF($A22=BI$2,VLOOKUP($A22,$A$3:$E$98,5),IF($A22&lt;BI$2,"",VLOOKUP($A22,$A$3:$E$98,5)*IF(Main!$B$5=1,(1+Main!$B$6)^($A22-BI$2),1+(Main!$B$6*($A22-BI$2)))))</f>
        <v/>
      </c>
      <c r="BJ22" s="144" t="str">
        <f>IF($A22=BJ$2,VLOOKUP($A22,$A$3:$E$98,5),IF($A22&lt;BJ$2,"",VLOOKUP($A22,$A$3:$E$98,5)*IF(Main!$B$5=1,(1+Main!$B$6)^($A22-BJ$2),1+(Main!$B$6*($A22-BJ$2)))))</f>
        <v/>
      </c>
    </row>
    <row r="23" spans="1:82">
      <c r="A23" s="70">
        <v>45</v>
      </c>
      <c r="B23" s="73">
        <f ca="1">VLOOKUP($A23,Mortality!$A$3:$G$108,7,)</f>
        <v>6.2348394411315764E-4</v>
      </c>
      <c r="C23" s="69">
        <f t="shared" ca="1" si="1"/>
        <v>0.99288806085443282</v>
      </c>
      <c r="D23" s="69">
        <f ca="1">SUM($C23:$C123)/$C23</f>
        <v>46.687246638240012</v>
      </c>
      <c r="E23" s="143">
        <f ca="1">C23/(1+Main!$B$5)^($A23-$A$3)</f>
        <v>0.25658114259179832</v>
      </c>
      <c r="F23" s="16">
        <f t="shared" ref="F23:F54" ca="1" si="2">OFFSET($G$100,0,($A23-$A$23))</f>
        <v>18.159666490527496</v>
      </c>
      <c r="G23" s="456">
        <f ca="1">IF($A23=G$2,VLOOKUP($A23,$A$3:$E$98,5),IF($A23&lt;G$2,"",VLOOKUP($A23,$A$3:$E$98,5)*IF(Main!$B$36=1,(1+Main!$B$35)^($A23-G$2),1+(Main!$B$35*($A23-G$2)))))</f>
        <v>0.25658114259179832</v>
      </c>
      <c r="H23" s="456" t="str">
        <f>IF($A23=H$2,VLOOKUP($A23,$A$3:$E$98,5),IF($A23&lt;H$2,"",VLOOKUP($A23,$A$3:$E$98,5)*IF(Main!$B$36=1,(1+Main!$B$35)^($A23-H$2),1+(Main!$B$35*($A23-H$2)))))</f>
        <v/>
      </c>
      <c r="I23" s="456" t="str">
        <f>IF($A23=I$2,VLOOKUP($A23,$A$3:$E$98,5),IF($A23&lt;I$2,"",VLOOKUP($A23,$A$3:$E$98,5)*IF(Main!$B$36=1,(1+Main!$B$35)^($A23-I$2),1+(Main!$B$35*($A23-I$2)))))</f>
        <v/>
      </c>
      <c r="J23" s="456" t="str">
        <f>IF($A23=J$2,VLOOKUP($A23,$A$3:$E$98,5),IF($A23&lt;J$2,"",VLOOKUP($A23,$A$3:$E$98,5)*IF(Main!$B$36=1,(1+Main!$B$35)^($A23-J$2),1+(Main!$B$35*($A23-J$2)))))</f>
        <v/>
      </c>
      <c r="K23" s="144" t="str">
        <f>IF($A23=K$2,VLOOKUP($A23,$A$3:$E$98,5),IF($A23&lt;K$2,"",VLOOKUP($A23,$A$3:$E$98,5)*IF(Main!$B$36=1,(1+Main!$B$35)^($A23-K$2),1+(Main!$B$35*($A23-K$2)))))</f>
        <v/>
      </c>
      <c r="L23" s="144" t="str">
        <f>IF($A23=L$2,VLOOKUP($A23,$A$3:$E$98,5),IF($A23&lt;L$2,"",VLOOKUP($A23,$A$3:$E$98,5)*IF(Main!$B$36=1,(1+Main!$B$35)^($A23-L$2),1+(Main!$B$35*($A23-L$2)))))</f>
        <v/>
      </c>
      <c r="M23" s="144" t="str">
        <f>IF($A23=M$2,VLOOKUP($A23,$A$3:$E$98,5),IF($A23&lt;M$2,"",VLOOKUP($A23,$A$3:$E$98,5)*IF(Main!$B$36=1,(1+Main!$B$35)^($A23-M$2),1+(Main!$B$35*($A23-M$2)))))</f>
        <v/>
      </c>
      <c r="N23" s="144" t="str">
        <f>IF($A23=N$2,VLOOKUP($A23,$A$3:$E$98,5),IF($A23&lt;N$2,"",VLOOKUP($A23,$A$3:$E$98,5)*IF(Main!$B$36=1,(1+Main!$B$35)^($A23-N$2),1+(Main!$B$35*($A23-N$2)))))</f>
        <v/>
      </c>
      <c r="O23" s="144" t="str">
        <f>IF($A23=O$2,VLOOKUP($A23,$A$3:$E$98,5),IF($A23&lt;O$2,"",VLOOKUP($A23,$A$3:$E$98,5)*IF(Main!$B$36=1,(1+Main!$B$35)^($A23-O$2),1+(Main!$B$35*($A23-O$2)))))</f>
        <v/>
      </c>
      <c r="P23" s="144" t="str">
        <f>IF($A23=P$2,VLOOKUP($A23,$A$3:$E$98,5),IF($A23&lt;P$2,"",VLOOKUP($A23,$A$3:$E$98,5)*IF(Main!$B$36=1,(1+Main!$B$35)^($A23-P$2),1+(Main!$B$35*($A23-P$2)))))</f>
        <v/>
      </c>
      <c r="Q23" s="144" t="str">
        <f>IF($A23=Q$2,VLOOKUP($A23,$A$3:$E$98,5),IF($A23&lt;Q$2,"",VLOOKUP($A23,$A$3:$E$98,5)*IF(Main!$B$36=1,(1+Main!$B$35)^($A23-Q$2),1+(Main!$B$35*($A23-Q$2)))))</f>
        <v/>
      </c>
      <c r="R23" s="144" t="str">
        <f>IF($A23=R$2,VLOOKUP($A23,$A$3:$E$98,5),IF($A23&lt;R$2,"",VLOOKUP($A23,$A$3:$E$98,5)*IF(Main!$B$36=1,(1+Main!$B$35)^($A23-R$2),1+(Main!$B$35*($A23-R$2)))))</f>
        <v/>
      </c>
      <c r="S23" s="144" t="str">
        <f>IF($A23=S$2,VLOOKUP($A23,$A$3:$E$98,5),IF($A23&lt;S$2,"",VLOOKUP($A23,$A$3:$E$98,5)*IF(Main!$B$36=1,(1+Main!$B$35)^($A23-S$2),1+(Main!$B$35*($A23-S$2)))))</f>
        <v/>
      </c>
      <c r="T23" s="144" t="str">
        <f>IF($A23=T$2,VLOOKUP($A23,$A$3:$E$98,5),IF($A23&lt;T$2,"",VLOOKUP($A23,$A$3:$E$98,5)*IF(Main!$B$36=1,(1+Main!$B$35)^($A23-T$2),1+(Main!$B$35*($A23-T$2)))))</f>
        <v/>
      </c>
      <c r="U23" s="144" t="str">
        <f>IF($A23=U$2,VLOOKUP($A23,$A$3:$E$98,5),IF($A23&lt;U$2,"",VLOOKUP($A23,$A$3:$E$98,5)*IF(Main!$B$36=1,(1+Main!$B$35)^($A23-U$2),1+(Main!$B$35*($A23-U$2)))))</f>
        <v/>
      </c>
      <c r="V23" s="144" t="str">
        <f>IF($A23=V$2,VLOOKUP($A23,$A$3:$E$98,5),IF($A23&lt;V$2,"",VLOOKUP($A23,$A$3:$E$98,5)*IF(Main!$B$36=1,(1+Main!$B$35)^($A23-V$2),1+(Main!$B$35*($A23-V$2)))))</f>
        <v/>
      </c>
      <c r="W23" s="144" t="str">
        <f>IF($A23=W$2,VLOOKUP($A23,$A$3:$E$98,5),IF($A23&lt;W$2,"",VLOOKUP($A23,$A$3:$E$98,5)*IF(Main!$B$36=1,(1+Main!$B$35)^($A23-W$2),1+(Main!$B$35*($A23-W$2)))))</f>
        <v/>
      </c>
      <c r="X23" s="144" t="str">
        <f>IF($A23=X$2,VLOOKUP($A23,$A$3:$E$98,5),IF($A23&lt;X$2,"",VLOOKUP($A23,$A$3:$E$98,5)*IF(Main!$B$36=1,(1+Main!$B$35)^($A23-X$2),1+(Main!$B$35*($A23-X$2)))))</f>
        <v/>
      </c>
      <c r="Y23" s="144" t="str">
        <f>IF($A23=Y$2,VLOOKUP($A23,$A$3:$E$98,5),IF($A23&lt;Y$2,"",VLOOKUP($A23,$A$3:$E$98,5)*IF(Main!$B$36=1,(1+Main!$B$35)^($A23-Y$2),1+(Main!$B$35*($A23-Y$2)))))</f>
        <v/>
      </c>
      <c r="Z23" s="144" t="str">
        <f>IF($A23=Z$2,VLOOKUP($A23,$A$3:$E$98,5),IF($A23&lt;Z$2,"",VLOOKUP($A23,$A$3:$E$98,5)*IF(Main!$B$36=1,(1+Main!$B$35)^($A23-Z$2),1+(Main!$B$35*($A23-Z$2)))))</f>
        <v/>
      </c>
      <c r="AA23" s="144" t="str">
        <f>IF($A23=AA$2,VLOOKUP($A23,$A$3:$E$98,5),IF($A23&lt;AA$2,"",VLOOKUP($A23,$A$3:$E$98,5)*IF(Main!$B$36=1,(1+Main!$B$35)^($A23-AA$2),1+(Main!$B$35*($A23-AA$2)))))</f>
        <v/>
      </c>
      <c r="AB23" s="144" t="str">
        <f>IF($A23=AB$2,VLOOKUP($A23,$A$3:$E$98,5),IF($A23&lt;AB$2,"",VLOOKUP($A23,$A$3:$E$98,5)*IF(Main!$B$36=1,(1+Main!$B$35)^($A23-AB$2),1+(Main!$B$35*($A23-AB$2)))))</f>
        <v/>
      </c>
      <c r="AC23" s="144" t="str">
        <f>IF($A23=AC$2,VLOOKUP($A23,$A$3:$E$98,5),IF($A23&lt;AC$2,"",VLOOKUP($A23,$A$3:$E$98,5)*IF(Main!$B$36=1,(1+Main!$B$35)^($A23-AC$2),1+(Main!$B$35*($A23-AC$2)))))</f>
        <v/>
      </c>
      <c r="AD23" s="144" t="str">
        <f>IF($A23=AD$2,VLOOKUP($A23,$A$3:$E$98,5),IF($A23&lt;AD$2,"",VLOOKUP($A23,$A$3:$E$98,5)*IF(Main!$B$36=1,(1+Main!$B$35)^($A23-AD$2),1+(Main!$B$35*($A23-AD$2)))))</f>
        <v/>
      </c>
      <c r="AE23" s="144" t="str">
        <f>IF($A23=AE$2,VLOOKUP($A23,$A$3:$E$98,5),IF($A23&lt;AE$2,"",VLOOKUP($A23,$A$3:$E$98,5)*IF(Main!$B$36=1,(1+Main!$B$35)^($A23-AE$2),1+(Main!$B$35*($A23-AE$2)))))</f>
        <v/>
      </c>
      <c r="AF23" s="144" t="str">
        <f>IF($A23=AF$2,VLOOKUP($A23,$A$3:$E$98,5),IF($A23&lt;AF$2,"",VLOOKUP($A23,$A$3:$E$98,5)*IF(Main!$B$36=1,(1+Main!$B$35)^($A23-AF$2),1+(Main!$B$35*($A23-AF$2)))))</f>
        <v/>
      </c>
      <c r="AG23" s="144" t="str">
        <f>IF($A23=AG$2,VLOOKUP($A23,$A$3:$E$98,5),IF($A23&lt;AG$2,"",VLOOKUP($A23,$A$3:$E$98,5)*IF(Main!$B$36=1,(1+Main!$B$35)^($A23-AG$2),1+(Main!$B$35*($A23-AG$2)))))</f>
        <v/>
      </c>
      <c r="AH23" s="144" t="str">
        <f>IF($A23=AH$2,VLOOKUP($A23,$A$3:$E$98,5),IF($A23&lt;AH$2,"",VLOOKUP($A23,$A$3:$E$98,5)*IF(Main!$B$36=1,(1+Main!$B$35)^($A23-AH$2),1+(Main!$B$35*($A23-AH$2)))))</f>
        <v/>
      </c>
      <c r="AI23" s="144" t="str">
        <f>IF($A23=AI$2,VLOOKUP($A23,$A$3:$E$98,5),IF($A23&lt;AI$2,"",VLOOKUP($A23,$A$3:$E$98,5)*IF(Main!$B$36=1,(1+Main!$B$35)^($A23-AI$2),1+(Main!$B$35*($A23-AI$2)))))</f>
        <v/>
      </c>
      <c r="AJ23" s="144" t="str">
        <f>IF($A23=AJ$2,VLOOKUP($A23,$A$3:$E$98,5),IF($A23&lt;AJ$2,"",VLOOKUP($A23,$A$3:$E$98,5)*IF(Main!$B$36=1,(1+Main!$B$35)^($A23-AJ$2),1+(Main!$B$35*($A23-AJ$2)))))</f>
        <v/>
      </c>
      <c r="AK23" s="144" t="str">
        <f>IF($A23=AK$2,VLOOKUP($A23,$A$3:$E$98,5),IF($A23&lt;AK$2,"",VLOOKUP($A23,$A$3:$E$98,5)*IF(Main!$B$36=1,(1+Main!$B$35)^($A23-AK$2),1+(Main!$B$35*($A23-AK$2)))))</f>
        <v/>
      </c>
      <c r="AL23" s="144" t="str">
        <f>IF($A23=AL$2,VLOOKUP($A23,$A$3:$E$98,5),IF($A23&lt;AL$2,"",VLOOKUP($A23,$A$3:$E$98,5)*IF(Main!$B$36=1,(1+Main!$B$35)^($A23-AL$2),1+(Main!$B$35*($A23-AL$2)))))</f>
        <v/>
      </c>
      <c r="AM23" s="144" t="str">
        <f>IF($A23=AM$2,VLOOKUP($A23,$A$3:$E$98,5),IF($A23&lt;AM$2,"",VLOOKUP($A23,$A$3:$E$98,5)*IF(Main!$B$36=1,(1+Main!$B$35)^($A23-AM$2),1+(Main!$B$35*($A23-AM$2)))))</f>
        <v/>
      </c>
      <c r="AN23" s="144" t="str">
        <f>IF($A23=AN$2,VLOOKUP($A23,$A$3:$E$98,5),IF($A23&lt;AN$2,"",VLOOKUP($A23,$A$3:$E$98,5)*IF(Main!$B$36=1,(1+Main!$B$35)^($A23-AN$2),1+(Main!$B$35*($A23-AN$2)))))</f>
        <v/>
      </c>
      <c r="AO23" s="144" t="str">
        <f>IF($A23=AO$2,VLOOKUP($A23,$A$3:$E$98,5),IF($A23&lt;AO$2,"",VLOOKUP($A23,$A$3:$E$98,5)*IF(Main!$B$36=1,(1+Main!$B$35)^($A23-AO$2),1+(Main!$B$35*($A23-AO$2)))))</f>
        <v/>
      </c>
      <c r="AP23" s="144" t="str">
        <f>IF($A23=AP$2,VLOOKUP($A23,$A$3:$E$98,5),IF($A23&lt;AP$2,"",VLOOKUP($A23,$A$3:$E$98,5)*IF(Main!$B$36=1,(1+Main!$B$35)^($A23-AP$2),1+(Main!$B$35*($A23-AP$2)))))</f>
        <v/>
      </c>
      <c r="AQ23" s="144" t="str">
        <f>IF($A23=AQ$2,VLOOKUP($A23,$A$3:$E$98,5),IF($A23&lt;AQ$2,"",VLOOKUP($A23,$A$3:$E$98,5)*IF(Main!$B$36=1,(1+Main!$B$35)^($A23-AQ$2),1+(Main!$B$35*($A23-AQ$2)))))</f>
        <v/>
      </c>
      <c r="AR23" s="144" t="str">
        <f>IF($A23=AR$2,VLOOKUP($A23,$A$3:$E$98,5),IF($A23&lt;AR$2,"",VLOOKUP($A23,$A$3:$E$98,5)*IF(Main!$B$36=1,(1+Main!$B$35)^($A23-AR$2),1+(Main!$B$35*($A23-AR$2)))))</f>
        <v/>
      </c>
      <c r="AS23" s="144" t="str">
        <f>IF($A23=AS$2,VLOOKUP($A23,$A$3:$E$98,5),IF($A23&lt;AS$2,"",VLOOKUP($A23,$A$3:$E$98,5)*IF(Main!$B$36=1,(1+Main!$B$35)^($A23-AS$2),1+(Main!$B$35*($A23-AS$2)))))</f>
        <v/>
      </c>
      <c r="AT23" s="144" t="str">
        <f>IF($A23=AT$2,VLOOKUP($A23,$A$3:$E$98,5),IF($A23&lt;AT$2,"",VLOOKUP($A23,$A$3:$E$98,5)*IF(Main!$B$36=1,(1+Main!$B$35)^($A23-AT$2),1+(Main!$B$35*($A23-AT$2)))))</f>
        <v/>
      </c>
      <c r="AU23" s="144" t="str">
        <f>IF($A23=AU$2,VLOOKUP($A23,$A$3:$E$98,5),IF($A23&lt;AU$2,"",VLOOKUP($A23,$A$3:$E$98,5)*IF(Main!$B$36=1,(1+Main!$B$35)^($A23-AU$2),1+(Main!$B$35*($A23-AU$2)))))</f>
        <v/>
      </c>
      <c r="AV23" s="144" t="str">
        <f>IF($A23=AV$2,VLOOKUP($A23,$A$3:$E$98,5),IF($A23&lt;AV$2,"",VLOOKUP($A23,$A$3:$E$98,5)*IF(Main!$B$36=1,(1+Main!$B$35)^($A23-AV$2),1+(Main!$B$35*($A23-AV$2)))))</f>
        <v/>
      </c>
      <c r="AW23" s="144" t="str">
        <f>IF($A23=AW$2,VLOOKUP($A23,$A$3:$E$98,5),IF($A23&lt;AW$2,"",VLOOKUP($A23,$A$3:$E$98,5)*IF(Main!$B$36=1,(1+Main!$B$35)^($A23-AW$2),1+(Main!$B$35*($A23-AW$2)))))</f>
        <v/>
      </c>
      <c r="AX23" s="144" t="str">
        <f>IF($A23=AX$2,VLOOKUP($A23,$A$3:$E$98,5),IF($A23&lt;AX$2,"",VLOOKUP($A23,$A$3:$E$98,5)*IF(Main!$B$36=1,(1+Main!$B$35)^($A23-AX$2),1+(Main!$B$35*($A23-AX$2)))))</f>
        <v/>
      </c>
      <c r="AY23" s="144" t="str">
        <f>IF($A23=AY$2,VLOOKUP($A23,$A$3:$E$98,5),IF($A23&lt;AY$2,"",VLOOKUP($A23,$A$3:$E$98,5)*IF(Main!$B$36=1,(1+Main!$B$35)^($A23-AY$2),1+(Main!$B$35*($A23-AY$2)))))</f>
        <v/>
      </c>
      <c r="AZ23" s="144" t="str">
        <f>IF($A23=AZ$2,VLOOKUP($A23,$A$3:$E$98,5),IF($A23&lt;AZ$2,"",VLOOKUP($A23,$A$3:$E$98,5)*IF(Main!$B$36=1,(1+Main!$B$35)^($A23-AZ$2),1+(Main!$B$35*($A23-AZ$2)))))</f>
        <v/>
      </c>
      <c r="BA23" s="144" t="str">
        <f>IF($A23=BA$2,VLOOKUP($A23,$A$3:$E$98,5),IF($A23&lt;BA$2,"",VLOOKUP($A23,$A$3:$E$98,5)*IF(Main!$B$36=1,(1+Main!$B$35)^($A23-BA$2),1+(Main!$B$35*($A23-BA$2)))))</f>
        <v/>
      </c>
      <c r="BB23" s="144" t="str">
        <f>IF($A23=BB$2,VLOOKUP($A23,$A$3:$E$98,5),IF($A23&lt;BB$2,"",VLOOKUP($A23,$A$3:$E$98,5)*IF(Main!$B$36=1,(1+Main!$B$35)^($A23-BB$2),1+(Main!$B$35*($A23-BB$2)))))</f>
        <v/>
      </c>
      <c r="BC23" s="144" t="str">
        <f>IF($A23=BC$2,VLOOKUP($A23,$A$3:$E$98,5),IF($A23&lt;BC$2,"",VLOOKUP($A23,$A$3:$E$98,5)*IF(Main!$B$36=1,(1+Main!$B$35)^($A23-BC$2),1+(Main!$B$35*($A23-BC$2)))))</f>
        <v/>
      </c>
      <c r="BD23" s="144" t="str">
        <f>IF($A23=BD$2,VLOOKUP($A23,$A$3:$E$98,5),IF($A23&lt;BD$2,"",VLOOKUP($A23,$A$3:$E$98,5)*IF(Main!$B$36=1,(1+Main!$B$35)^($A23-BD$2),1+(Main!$B$35*($A23-BD$2)))))</f>
        <v/>
      </c>
      <c r="BE23" s="144" t="str">
        <f>IF($A23=BE$2,VLOOKUP($A23,$A$3:$E$98,5),IF($A23&lt;BE$2,"",VLOOKUP($A23,$A$3:$E$98,5)*IF(Main!$B$36=1,(1+Main!$B$35)^($A23-BE$2),1+(Main!$B$35*($A23-BE$2)))))</f>
        <v/>
      </c>
      <c r="BF23" s="144" t="str">
        <f>IF($A23=BF$2,VLOOKUP($A23,$A$3:$E$98,5),IF($A23&lt;BF$2,"",VLOOKUP($A23,$A$3:$E$98,5)*IF(Main!$B$36=1,(1+Main!$B$35)^($A23-BF$2),1+(Main!$B$35*($A23-BF$2)))))</f>
        <v/>
      </c>
      <c r="BG23" s="144" t="str">
        <f>IF($A23=BG$2,VLOOKUP($A23,$A$3:$E$98,5),IF($A23&lt;BG$2,"",VLOOKUP($A23,$A$3:$E$98,5)*IF(Main!$B$36=1,(1+Main!$B$35)^($A23-BG$2),1+(Main!$B$35*($A23-BG$2)))))</f>
        <v/>
      </c>
      <c r="BH23" s="144" t="str">
        <f>IF($A23=BH$2,VLOOKUP($A23,$A$3:$E$98,5),IF($A23&lt;BH$2,"",VLOOKUP($A23,$A$3:$E$98,5)*IF(Main!$B$36=1,(1+Main!$B$35)^($A23-BH$2),1+(Main!$B$35*($A23-BH$2)))))</f>
        <v/>
      </c>
      <c r="BI23" s="144" t="str">
        <f>IF($A23=BI$2,VLOOKUP($A23,$A$3:$E$98,5),IF($A23&lt;BI$2,"",VLOOKUP($A23,$A$3:$E$98,5)*IF(Main!$B$36=1,(1+Main!$B$35)^($A23-BI$2),1+(Main!$B$35*($A23-BI$2)))))</f>
        <v/>
      </c>
      <c r="BJ23" s="144" t="str">
        <f>IF($A23=BJ$2,VLOOKUP($A23,$A$3:$E$98,5),IF($A23&lt;BJ$2,"",VLOOKUP($A23,$A$3:$E$98,5)*IF(Main!$B$36=1,(1+Main!$B$35)^($A23-BJ$2),1+(Main!$B$35*($A23-BJ$2)))))</f>
        <v/>
      </c>
      <c r="BK23" s="144" t="str">
        <f>IF($A23=BK$2,VLOOKUP($A23,$A$3:$E$98,5),IF($A23&lt;BK$2,"",VLOOKUP($A23,$A$3:$E$98,5)*IF(Main!$B$36=1,(1+Main!$B$35)^($A23-BK$2),1+(Main!$B$35*($A23-BK$2)))))</f>
        <v/>
      </c>
      <c r="BL23" s="144" t="str">
        <f>IF($A23=BL$2,VLOOKUP($A23,$A$3:$E$98,5),IF($A23&lt;BL$2,"",VLOOKUP($A23,$A$3:$E$98,5)*IF(Main!$B$36=1,(1+Main!$B$35)^($A23-BL$2),1+(Main!$B$35*($A23-BL$2)))))</f>
        <v/>
      </c>
      <c r="BM23" s="144" t="str">
        <f>IF($A23=BM$2,VLOOKUP($A23,$A$3:$E$98,5),IF($A23&lt;BM$2,"",VLOOKUP($A23,$A$3:$E$98,5)*IF(Main!$B$36=1,(1+Main!$B$35)^($A23-BM$2),1+(Main!$B$35*($A23-BM$2)))))</f>
        <v/>
      </c>
      <c r="BN23" s="144" t="str">
        <f>IF($A23=BN$2,VLOOKUP($A23,$A$3:$E$98,5),IF($A23&lt;BN$2,"",VLOOKUP($A23,$A$3:$E$98,5)*IF(Main!$B$36=1,(1+Main!$B$35)^($A23-BN$2),1+(Main!$B$35*($A23-BN$2)))))</f>
        <v/>
      </c>
      <c r="BO23" s="144" t="str">
        <f>IF($A23=BO$2,VLOOKUP($A23,$A$3:$E$98,5),IF($A23&lt;BO$2,"",VLOOKUP($A23,$A$3:$E$98,5)*IF(Main!$B$36=1,(1+Main!$B$35)^($A23-BO$2),1+(Main!$B$35*($A23-BO$2)))))</f>
        <v/>
      </c>
      <c r="BP23" s="144" t="str">
        <f>IF($A23=BP$2,VLOOKUP($A23,$A$3:$E$98,5),IF($A23&lt;BP$2,"",VLOOKUP($A23,$A$3:$E$98,5)*IF(Main!$B$36=1,(1+Main!$B$35)^($A23-BP$2),1+(Main!$B$35*($A23-BP$2)))))</f>
        <v/>
      </c>
      <c r="BQ23" s="144" t="str">
        <f>IF($A23=BQ$2,VLOOKUP($A23,$A$3:$E$98,5),IF($A23&lt;BQ$2,"",VLOOKUP($A23,$A$3:$E$98,5)*IF(Main!$B$36=1,(1+Main!$B$35)^($A23-BQ$2),1+(Main!$B$35*($A23-BQ$2)))))</f>
        <v/>
      </c>
      <c r="BR23" s="144" t="str">
        <f>IF($A23=BR$2,VLOOKUP($A23,$A$3:$E$98,5),IF($A23&lt;BR$2,"",VLOOKUP($A23,$A$3:$E$98,5)*IF(Main!$B$36=1,(1+Main!$B$35)^($A23-BR$2),1+(Main!$B$35*($A23-BR$2)))))</f>
        <v/>
      </c>
      <c r="BS23" s="144" t="str">
        <f>IF($A23=BS$2,VLOOKUP($A23,$A$3:$E$98,5),IF($A23&lt;BS$2,"",VLOOKUP($A23,$A$3:$E$98,5)*IF(Main!$B$36=1,(1+Main!$B$35)^($A23-BS$2),1+(Main!$B$35*($A23-BS$2)))))</f>
        <v/>
      </c>
      <c r="BT23" s="144" t="str">
        <f>IF($A23=BT$2,VLOOKUP($A23,$A$3:$E$98,5),IF($A23&lt;BT$2,"",VLOOKUP($A23,$A$3:$E$98,5)*IF(Main!$B$36=1,(1+Main!$B$35)^($A23-BT$2),1+(Main!$B$35*($A23-BT$2)))))</f>
        <v/>
      </c>
      <c r="BU23" s="144" t="str">
        <f>IF($A23=BU$2,VLOOKUP($A23,$A$3:$E$98,5),IF($A23&lt;BU$2,"",VLOOKUP($A23,$A$3:$E$98,5)*IF(Main!$B$36=1,(1+Main!$B$35)^($A23-BU$2),1+(Main!$B$35*($A23-BU$2)))))</f>
        <v/>
      </c>
      <c r="BV23" s="144" t="str">
        <f>IF($A23=BV$2,VLOOKUP($A23,$A$3:$E$98,5),IF($A23&lt;BV$2,"",VLOOKUP($A23,$A$3:$E$98,5)*IF(Main!$B$36=1,(1+Main!$B$35)^($A23-BV$2),1+(Main!$B$35*($A23-BV$2)))))</f>
        <v/>
      </c>
      <c r="BW23" s="144" t="str">
        <f>IF($A23=BW$2,VLOOKUP($A23,$A$3:$E$98,5),IF($A23&lt;BW$2,"",VLOOKUP($A23,$A$3:$E$98,5)*IF(Main!$B$36=1,(1+Main!$B$35)^($A23-BW$2),1+(Main!$B$35*($A23-BW$2)))))</f>
        <v/>
      </c>
      <c r="BX23" s="144" t="str">
        <f>IF($A23=BX$2,VLOOKUP($A23,$A$3:$E$98,5),IF($A23&lt;BX$2,"",VLOOKUP($A23,$A$3:$E$98,5)*IF(Main!$B$36=1,(1+Main!$B$35)^($A23-BX$2),1+(Main!$B$35*($A23-BX$2)))))</f>
        <v/>
      </c>
      <c r="BY23" s="144" t="str">
        <f>IF($A23=BY$2,VLOOKUP($A23,$A$3:$E$98,5),IF($A23&lt;BY$2,"",VLOOKUP($A23,$A$3:$E$98,5)*IF(Main!$B$36=1,(1+Main!$B$35)^($A23-BY$2),1+(Main!$B$35*($A23-BY$2)))))</f>
        <v/>
      </c>
      <c r="BZ23" s="144" t="str">
        <f>IF($A23=BZ$2,VLOOKUP($A23,$A$3:$E$98,5),IF($A23&lt;BZ$2,"",VLOOKUP($A23,$A$3:$E$98,5)*IF(Main!$B$36=1,(1+Main!$B$35)^($A23-BZ$2),1+(Main!$B$35*($A23-BZ$2)))))</f>
        <v/>
      </c>
      <c r="CA23" s="144" t="str">
        <f>IF($A23=CA$2,VLOOKUP($A23,$A$3:$E$98,5),IF($A23&lt;CA$2,"",VLOOKUP($A23,$A$3:$E$98,5)*IF(Main!$B$36=1,(1+Main!$B$35)^($A23-CA$2),1+(Main!$B$35*($A23-CA$2)))))</f>
        <v/>
      </c>
      <c r="CB23" s="144" t="str">
        <f>IF($A23=CB$2,VLOOKUP($A23,$A$3:$E$98,5),IF($A23&lt;CB$2,"",VLOOKUP($A23,$A$3:$E$98,5)*IF(Main!$B$36=1,(1+Main!$B$35)^($A23-CB$2),1+(Main!$B$35*($A23-CB$2)))))</f>
        <v/>
      </c>
      <c r="CC23" s="144" t="str">
        <f>IF($A23=CC$2,VLOOKUP($A23,$A$3:$E$98,5),IF($A23&lt;CC$2,"",VLOOKUP($A23,$A$3:$E$98,5)*IF(Main!$B$36=1,(1+Main!$B$35)^($A23-CC$2),1+(Main!$B$35*($A23-CC$2)))))</f>
        <v/>
      </c>
      <c r="CD23" s="144" t="str">
        <f>IF($A23=CD$2,VLOOKUP($A23,$A$3:$E$98,5),IF($A23&lt;CD$2,"",VLOOKUP($A23,$A$3:$E$98,5)*IF(Main!$B$36=1,(1+Main!$B$35)^($A23-CD$2),1+(Main!$B$35*($A23-CD$2)))))</f>
        <v/>
      </c>
    </row>
    <row r="24" spans="1:82">
      <c r="A24" s="70">
        <v>46</v>
      </c>
      <c r="B24" s="73">
        <f ca="1">VLOOKUP($A24,Mortality!$A$3:$G$108,7,)</f>
        <v>6.8013293146899293E-4</v>
      </c>
      <c r="C24" s="69">
        <f t="shared" ca="1" si="1"/>
        <v>0.99226901109018839</v>
      </c>
      <c r="D24" s="69">
        <f t="shared" ca="1" si="0"/>
        <v>45.715749674154949</v>
      </c>
      <c r="E24" s="143">
        <f ca="1">C24/(1+Main!$B$5)^($A24-$A$3)</f>
        <v>0.2396459517467571</v>
      </c>
      <c r="F24" s="16">
        <f t="shared" ca="1" si="2"/>
        <v>18.047443985923341</v>
      </c>
      <c r="G24" s="456">
        <f ca="1">IF($A24=G$2,VLOOKUP($A24,$A$3:$E$98,5),IF($A24&lt;G$2,"",VLOOKUP($A24,$A$3:$E$98,5)*IF(Main!$B$36=1,(1+Main!$B$35)^($A24-G$2),1+(Main!$B$35*($A24-G$2)))))</f>
        <v>0.24395957887819872</v>
      </c>
      <c r="H24" s="456">
        <f ca="1">IF($A24=H$2,VLOOKUP($A24,$A$3:$E$98,5),IF($A24&lt;H$2,"",VLOOKUP($A24,$A$3:$E$98,5)*IF(Main!$B$36=1,(1+Main!$B$35)^($A24-H$2),1+(Main!$B$35*($A24-H$2)))))</f>
        <v>0.2396459517467571</v>
      </c>
      <c r="I24" s="456" t="str">
        <f>IF($A24=I$2,VLOOKUP($A24,$A$3:$E$98,5),IF($A24&lt;I$2,"",VLOOKUP($A24,$A$3:$E$98,5)*IF(Main!$B$36=1,(1+Main!$B$35)^($A24-I$2),1+(Main!$B$35*($A24-I$2)))))</f>
        <v/>
      </c>
      <c r="J24" s="456" t="str">
        <f>IF($A24=J$2,VLOOKUP($A24,$A$3:$E$98,5),IF($A24&lt;J$2,"",VLOOKUP($A24,$A$3:$E$98,5)*IF(Main!$B$36=1,(1+Main!$B$35)^($A24-J$2),1+(Main!$B$35*($A24-J$2)))))</f>
        <v/>
      </c>
      <c r="K24" s="144" t="str">
        <f>IF($A24=K$2,VLOOKUP($A24,$A$3:$E$98,5),IF($A24&lt;K$2,"",VLOOKUP($A24,$A$3:$E$98,5)*IF(Main!$B$36=1,(1+Main!$B$35)^($A24-K$2),1+(Main!$B$35*($A24-K$2)))))</f>
        <v/>
      </c>
      <c r="L24" s="144" t="str">
        <f>IF($A24=L$2,VLOOKUP($A24,$A$3:$E$98,5),IF($A24&lt;L$2,"",VLOOKUP($A24,$A$3:$E$98,5)*IF(Main!$B$36=1,(1+Main!$B$35)^($A24-L$2),1+(Main!$B$35*($A24-L$2)))))</f>
        <v/>
      </c>
      <c r="M24" s="144" t="str">
        <f>IF($A24=M$2,VLOOKUP($A24,$A$3:$E$98,5),IF($A24&lt;M$2,"",VLOOKUP($A24,$A$3:$E$98,5)*IF(Main!$B$36=1,(1+Main!$B$35)^($A24-M$2),1+(Main!$B$35*($A24-M$2)))))</f>
        <v/>
      </c>
      <c r="N24" s="144" t="str">
        <f>IF($A24=N$2,VLOOKUP($A24,$A$3:$E$98,5),IF($A24&lt;N$2,"",VLOOKUP($A24,$A$3:$E$98,5)*IF(Main!$B$36=1,(1+Main!$B$35)^($A24-N$2),1+(Main!$B$35*($A24-N$2)))))</f>
        <v/>
      </c>
      <c r="O24" s="144" t="str">
        <f>IF($A24=O$2,VLOOKUP($A24,$A$3:$E$98,5),IF($A24&lt;O$2,"",VLOOKUP($A24,$A$3:$E$98,5)*IF(Main!$B$36=1,(1+Main!$B$35)^($A24-O$2),1+(Main!$B$35*($A24-O$2)))))</f>
        <v/>
      </c>
      <c r="P24" s="144" t="str">
        <f>IF($A24=P$2,VLOOKUP($A24,$A$3:$E$98,5),IF($A24&lt;P$2,"",VLOOKUP($A24,$A$3:$E$98,5)*IF(Main!$B$36=1,(1+Main!$B$35)^($A24-P$2),1+(Main!$B$35*($A24-P$2)))))</f>
        <v/>
      </c>
      <c r="Q24" s="144" t="str">
        <f>IF($A24=Q$2,VLOOKUP($A24,$A$3:$E$98,5),IF($A24&lt;Q$2,"",VLOOKUP($A24,$A$3:$E$98,5)*IF(Main!$B$36=1,(1+Main!$B$35)^($A24-Q$2),1+(Main!$B$35*($A24-Q$2)))))</f>
        <v/>
      </c>
      <c r="R24" s="144" t="str">
        <f>IF($A24=R$2,VLOOKUP($A24,$A$3:$E$98,5),IF($A24&lt;R$2,"",VLOOKUP($A24,$A$3:$E$98,5)*IF(Main!$B$36=1,(1+Main!$B$35)^($A24-R$2),1+(Main!$B$35*($A24-R$2)))))</f>
        <v/>
      </c>
      <c r="S24" s="144" t="str">
        <f>IF($A24=S$2,VLOOKUP($A24,$A$3:$E$98,5),IF($A24&lt;S$2,"",VLOOKUP($A24,$A$3:$E$98,5)*IF(Main!$B$36=1,(1+Main!$B$35)^($A24-S$2),1+(Main!$B$35*($A24-S$2)))))</f>
        <v/>
      </c>
      <c r="T24" s="144" t="str">
        <f>IF($A24=T$2,VLOOKUP($A24,$A$3:$E$98,5),IF($A24&lt;T$2,"",VLOOKUP($A24,$A$3:$E$98,5)*IF(Main!$B$36=1,(1+Main!$B$35)^($A24-T$2),1+(Main!$B$35*($A24-T$2)))))</f>
        <v/>
      </c>
      <c r="U24" s="144" t="str">
        <f>IF($A24=U$2,VLOOKUP($A24,$A$3:$E$98,5),IF($A24&lt;U$2,"",VLOOKUP($A24,$A$3:$E$98,5)*IF(Main!$B$36=1,(1+Main!$B$35)^($A24-U$2),1+(Main!$B$35*($A24-U$2)))))</f>
        <v/>
      </c>
      <c r="V24" s="144" t="str">
        <f>IF($A24=V$2,VLOOKUP($A24,$A$3:$E$98,5),IF($A24&lt;V$2,"",VLOOKUP($A24,$A$3:$E$98,5)*IF(Main!$B$36=1,(1+Main!$B$35)^($A24-V$2),1+(Main!$B$35*($A24-V$2)))))</f>
        <v/>
      </c>
      <c r="W24" s="144" t="str">
        <f>IF($A24=W$2,VLOOKUP($A24,$A$3:$E$98,5),IF($A24&lt;W$2,"",VLOOKUP($A24,$A$3:$E$98,5)*IF(Main!$B$36=1,(1+Main!$B$35)^($A24-W$2),1+(Main!$B$35*($A24-W$2)))))</f>
        <v/>
      </c>
      <c r="X24" s="144" t="str">
        <f>IF($A24=X$2,VLOOKUP($A24,$A$3:$E$98,5),IF($A24&lt;X$2,"",VLOOKUP($A24,$A$3:$E$98,5)*IF(Main!$B$36=1,(1+Main!$B$35)^($A24-X$2),1+(Main!$B$35*($A24-X$2)))))</f>
        <v/>
      </c>
      <c r="Y24" s="144" t="str">
        <f>IF($A24=Y$2,VLOOKUP($A24,$A$3:$E$98,5),IF($A24&lt;Y$2,"",VLOOKUP($A24,$A$3:$E$98,5)*IF(Main!$B$36=1,(1+Main!$B$35)^($A24-Y$2),1+(Main!$B$35*($A24-Y$2)))))</f>
        <v/>
      </c>
      <c r="Z24" s="144" t="str">
        <f>IF($A24=Z$2,VLOOKUP($A24,$A$3:$E$98,5),IF($A24&lt;Z$2,"",VLOOKUP($A24,$A$3:$E$98,5)*IF(Main!$B$36=1,(1+Main!$B$35)^($A24-Z$2),1+(Main!$B$35*($A24-Z$2)))))</f>
        <v/>
      </c>
      <c r="AA24" s="144" t="str">
        <f>IF($A24=AA$2,VLOOKUP($A24,$A$3:$E$98,5),IF($A24&lt;AA$2,"",VLOOKUP($A24,$A$3:$E$98,5)*IF(Main!$B$36=1,(1+Main!$B$35)^($A24-AA$2),1+(Main!$B$35*($A24-AA$2)))))</f>
        <v/>
      </c>
      <c r="AB24" s="144" t="str">
        <f>IF($A24=AB$2,VLOOKUP($A24,$A$3:$E$98,5),IF($A24&lt;AB$2,"",VLOOKUP($A24,$A$3:$E$98,5)*IF(Main!$B$36=1,(1+Main!$B$35)^($A24-AB$2),1+(Main!$B$35*($A24-AB$2)))))</f>
        <v/>
      </c>
      <c r="AC24" s="144" t="str">
        <f>IF($A24=AC$2,VLOOKUP($A24,$A$3:$E$98,5),IF($A24&lt;AC$2,"",VLOOKUP($A24,$A$3:$E$98,5)*IF(Main!$B$36=1,(1+Main!$B$35)^($A24-AC$2),1+(Main!$B$35*($A24-AC$2)))))</f>
        <v/>
      </c>
      <c r="AD24" s="144" t="str">
        <f>IF($A24=AD$2,VLOOKUP($A24,$A$3:$E$98,5),IF($A24&lt;AD$2,"",VLOOKUP($A24,$A$3:$E$98,5)*IF(Main!$B$36=1,(1+Main!$B$35)^($A24-AD$2),1+(Main!$B$35*($A24-AD$2)))))</f>
        <v/>
      </c>
      <c r="AE24" s="144" t="str">
        <f>IF($A24=AE$2,VLOOKUP($A24,$A$3:$E$98,5),IF($A24&lt;AE$2,"",VLOOKUP($A24,$A$3:$E$98,5)*IF(Main!$B$36=1,(1+Main!$B$35)^($A24-AE$2),1+(Main!$B$35*($A24-AE$2)))))</f>
        <v/>
      </c>
      <c r="AF24" s="144" t="str">
        <f>IF($A24=AF$2,VLOOKUP($A24,$A$3:$E$98,5),IF($A24&lt;AF$2,"",VLOOKUP($A24,$A$3:$E$98,5)*IF(Main!$B$36=1,(1+Main!$B$35)^($A24-AF$2),1+(Main!$B$35*($A24-AF$2)))))</f>
        <v/>
      </c>
      <c r="AG24" s="144" t="str">
        <f>IF($A24=AG$2,VLOOKUP($A24,$A$3:$E$98,5),IF($A24&lt;AG$2,"",VLOOKUP($A24,$A$3:$E$98,5)*IF(Main!$B$36=1,(1+Main!$B$35)^($A24-AG$2),1+(Main!$B$35*($A24-AG$2)))))</f>
        <v/>
      </c>
      <c r="AH24" s="144" t="str">
        <f>IF($A24=AH$2,VLOOKUP($A24,$A$3:$E$98,5),IF($A24&lt;AH$2,"",VLOOKUP($A24,$A$3:$E$98,5)*IF(Main!$B$36=1,(1+Main!$B$35)^($A24-AH$2),1+(Main!$B$35*($A24-AH$2)))))</f>
        <v/>
      </c>
      <c r="AI24" s="144" t="str">
        <f>IF($A24=AI$2,VLOOKUP($A24,$A$3:$E$98,5),IF($A24&lt;AI$2,"",VLOOKUP($A24,$A$3:$E$98,5)*IF(Main!$B$36=1,(1+Main!$B$35)^($A24-AI$2),1+(Main!$B$35*($A24-AI$2)))))</f>
        <v/>
      </c>
      <c r="AJ24" s="144" t="str">
        <f>IF($A24=AJ$2,VLOOKUP($A24,$A$3:$E$98,5),IF($A24&lt;AJ$2,"",VLOOKUP($A24,$A$3:$E$98,5)*IF(Main!$B$36=1,(1+Main!$B$35)^($A24-AJ$2),1+(Main!$B$35*($A24-AJ$2)))))</f>
        <v/>
      </c>
      <c r="AK24" s="144" t="str">
        <f>IF($A24=AK$2,VLOOKUP($A24,$A$3:$E$98,5),IF($A24&lt;AK$2,"",VLOOKUP($A24,$A$3:$E$98,5)*IF(Main!$B$36=1,(1+Main!$B$35)^($A24-AK$2),1+(Main!$B$35*($A24-AK$2)))))</f>
        <v/>
      </c>
      <c r="AL24" s="144" t="str">
        <f>IF($A24=AL$2,VLOOKUP($A24,$A$3:$E$98,5),IF($A24&lt;AL$2,"",VLOOKUP($A24,$A$3:$E$98,5)*IF(Main!$B$36=1,(1+Main!$B$35)^($A24-AL$2),1+(Main!$B$35*($A24-AL$2)))))</f>
        <v/>
      </c>
      <c r="AM24" s="144" t="str">
        <f>IF($A24=AM$2,VLOOKUP($A24,$A$3:$E$98,5),IF($A24&lt;AM$2,"",VLOOKUP($A24,$A$3:$E$98,5)*IF(Main!$B$36=1,(1+Main!$B$35)^($A24-AM$2),1+(Main!$B$35*($A24-AM$2)))))</f>
        <v/>
      </c>
      <c r="AN24" s="144" t="str">
        <f>IF($A24=AN$2,VLOOKUP($A24,$A$3:$E$98,5),IF($A24&lt;AN$2,"",VLOOKUP($A24,$A$3:$E$98,5)*IF(Main!$B$36=1,(1+Main!$B$35)^($A24-AN$2),1+(Main!$B$35*($A24-AN$2)))))</f>
        <v/>
      </c>
      <c r="AO24" s="144" t="str">
        <f>IF($A24=AO$2,VLOOKUP($A24,$A$3:$E$98,5),IF($A24&lt;AO$2,"",VLOOKUP($A24,$A$3:$E$98,5)*IF(Main!$B$36=1,(1+Main!$B$35)^($A24-AO$2),1+(Main!$B$35*($A24-AO$2)))))</f>
        <v/>
      </c>
      <c r="AP24" s="144" t="str">
        <f>IF($A24=AP$2,VLOOKUP($A24,$A$3:$E$98,5),IF($A24&lt;AP$2,"",VLOOKUP($A24,$A$3:$E$98,5)*IF(Main!$B$36=1,(1+Main!$B$35)^($A24-AP$2),1+(Main!$B$35*($A24-AP$2)))))</f>
        <v/>
      </c>
      <c r="AQ24" s="144" t="str">
        <f>IF($A24=AQ$2,VLOOKUP($A24,$A$3:$E$98,5),IF($A24&lt;AQ$2,"",VLOOKUP($A24,$A$3:$E$98,5)*IF(Main!$B$36=1,(1+Main!$B$35)^($A24-AQ$2),1+(Main!$B$35*($A24-AQ$2)))))</f>
        <v/>
      </c>
      <c r="AR24" s="144" t="str">
        <f>IF($A24=AR$2,VLOOKUP($A24,$A$3:$E$98,5),IF($A24&lt;AR$2,"",VLOOKUP($A24,$A$3:$E$98,5)*IF(Main!$B$36=1,(1+Main!$B$35)^($A24-AR$2),1+(Main!$B$35*($A24-AR$2)))))</f>
        <v/>
      </c>
      <c r="AS24" s="144" t="str">
        <f>IF($A24=AS$2,VLOOKUP($A24,$A$3:$E$98,5),IF($A24&lt;AS$2,"",VLOOKUP($A24,$A$3:$E$98,5)*IF(Main!$B$36=1,(1+Main!$B$35)^($A24-AS$2),1+(Main!$B$35*($A24-AS$2)))))</f>
        <v/>
      </c>
      <c r="AT24" s="144" t="str">
        <f>IF($A24=AT$2,VLOOKUP($A24,$A$3:$E$98,5),IF($A24&lt;AT$2,"",VLOOKUP($A24,$A$3:$E$98,5)*IF(Main!$B$36=1,(1+Main!$B$35)^($A24-AT$2),1+(Main!$B$35*($A24-AT$2)))))</f>
        <v/>
      </c>
      <c r="AU24" s="144" t="str">
        <f>IF($A24=AU$2,VLOOKUP($A24,$A$3:$E$98,5),IF($A24&lt;AU$2,"",VLOOKUP($A24,$A$3:$E$98,5)*IF(Main!$B$36=1,(1+Main!$B$35)^($A24-AU$2),1+(Main!$B$35*($A24-AU$2)))))</f>
        <v/>
      </c>
      <c r="AV24" s="144" t="str">
        <f>IF($A24=AV$2,VLOOKUP($A24,$A$3:$E$98,5),IF($A24&lt;AV$2,"",VLOOKUP($A24,$A$3:$E$98,5)*IF(Main!$B$36=1,(1+Main!$B$35)^($A24-AV$2),1+(Main!$B$35*($A24-AV$2)))))</f>
        <v/>
      </c>
      <c r="AW24" s="144" t="str">
        <f>IF($A24=AW$2,VLOOKUP($A24,$A$3:$E$98,5),IF($A24&lt;AW$2,"",VLOOKUP($A24,$A$3:$E$98,5)*IF(Main!$B$36=1,(1+Main!$B$35)^($A24-AW$2),1+(Main!$B$35*($A24-AW$2)))))</f>
        <v/>
      </c>
      <c r="AX24" s="144" t="str">
        <f>IF($A24=AX$2,VLOOKUP($A24,$A$3:$E$98,5),IF($A24&lt;AX$2,"",VLOOKUP($A24,$A$3:$E$98,5)*IF(Main!$B$36=1,(1+Main!$B$35)^($A24-AX$2),1+(Main!$B$35*($A24-AX$2)))))</f>
        <v/>
      </c>
      <c r="AY24" s="144" t="str">
        <f>IF($A24=AY$2,VLOOKUP($A24,$A$3:$E$98,5),IF($A24&lt;AY$2,"",VLOOKUP($A24,$A$3:$E$98,5)*IF(Main!$B$36=1,(1+Main!$B$35)^($A24-AY$2),1+(Main!$B$35*($A24-AY$2)))))</f>
        <v/>
      </c>
      <c r="AZ24" s="144" t="str">
        <f>IF($A24=AZ$2,VLOOKUP($A24,$A$3:$E$98,5),IF($A24&lt;AZ$2,"",VLOOKUP($A24,$A$3:$E$98,5)*IF(Main!$B$36=1,(1+Main!$B$35)^($A24-AZ$2),1+(Main!$B$35*($A24-AZ$2)))))</f>
        <v/>
      </c>
      <c r="BA24" s="144" t="str">
        <f>IF($A24=BA$2,VLOOKUP($A24,$A$3:$E$98,5),IF($A24&lt;BA$2,"",VLOOKUP($A24,$A$3:$E$98,5)*IF(Main!$B$36=1,(1+Main!$B$35)^($A24-BA$2),1+(Main!$B$35*($A24-BA$2)))))</f>
        <v/>
      </c>
      <c r="BB24" s="144" t="str">
        <f>IF($A24=BB$2,VLOOKUP($A24,$A$3:$E$98,5),IF($A24&lt;BB$2,"",VLOOKUP($A24,$A$3:$E$98,5)*IF(Main!$B$36=1,(1+Main!$B$35)^($A24-BB$2),1+(Main!$B$35*($A24-BB$2)))))</f>
        <v/>
      </c>
      <c r="BC24" s="144" t="str">
        <f>IF($A24=BC$2,VLOOKUP($A24,$A$3:$E$98,5),IF($A24&lt;BC$2,"",VLOOKUP($A24,$A$3:$E$98,5)*IF(Main!$B$36=1,(1+Main!$B$35)^($A24-BC$2),1+(Main!$B$35*($A24-BC$2)))))</f>
        <v/>
      </c>
      <c r="BD24" s="144" t="str">
        <f>IF($A24=BD$2,VLOOKUP($A24,$A$3:$E$98,5),IF($A24&lt;BD$2,"",VLOOKUP($A24,$A$3:$E$98,5)*IF(Main!$B$36=1,(1+Main!$B$35)^($A24-BD$2),1+(Main!$B$35*($A24-BD$2)))))</f>
        <v/>
      </c>
      <c r="BE24" s="144" t="str">
        <f>IF($A24=BE$2,VLOOKUP($A24,$A$3:$E$98,5),IF($A24&lt;BE$2,"",VLOOKUP($A24,$A$3:$E$98,5)*IF(Main!$B$36=1,(1+Main!$B$35)^($A24-BE$2),1+(Main!$B$35*($A24-BE$2)))))</f>
        <v/>
      </c>
      <c r="BF24" s="144" t="str">
        <f>IF($A24=BF$2,VLOOKUP($A24,$A$3:$E$98,5),IF($A24&lt;BF$2,"",VLOOKUP($A24,$A$3:$E$98,5)*IF(Main!$B$36=1,(1+Main!$B$35)^($A24-BF$2),1+(Main!$B$35*($A24-BF$2)))))</f>
        <v/>
      </c>
      <c r="BG24" s="144" t="str">
        <f>IF($A24=BG$2,VLOOKUP($A24,$A$3:$E$98,5),IF($A24&lt;BG$2,"",VLOOKUP($A24,$A$3:$E$98,5)*IF(Main!$B$36=1,(1+Main!$B$35)^($A24-BG$2),1+(Main!$B$35*($A24-BG$2)))))</f>
        <v/>
      </c>
      <c r="BH24" s="144" t="str">
        <f>IF($A24=BH$2,VLOOKUP($A24,$A$3:$E$98,5),IF($A24&lt;BH$2,"",VLOOKUP($A24,$A$3:$E$98,5)*IF(Main!$B$36=1,(1+Main!$B$35)^($A24-BH$2),1+(Main!$B$35*($A24-BH$2)))))</f>
        <v/>
      </c>
      <c r="BI24" s="144" t="str">
        <f>IF($A24=BI$2,VLOOKUP($A24,$A$3:$E$98,5),IF($A24&lt;BI$2,"",VLOOKUP($A24,$A$3:$E$98,5)*IF(Main!$B$36=1,(1+Main!$B$35)^($A24-BI$2),1+(Main!$B$35*($A24-BI$2)))))</f>
        <v/>
      </c>
      <c r="BJ24" s="144" t="str">
        <f>IF($A24=BJ$2,VLOOKUP($A24,$A$3:$E$98,5),IF($A24&lt;BJ$2,"",VLOOKUP($A24,$A$3:$E$98,5)*IF(Main!$B$36=1,(1+Main!$B$35)^($A24-BJ$2),1+(Main!$B$35*($A24-BJ$2)))))</f>
        <v/>
      </c>
      <c r="BK24" s="144" t="str">
        <f>IF($A24=BK$2,VLOOKUP($A24,$A$3:$E$98,5),IF($A24&lt;BK$2,"",VLOOKUP($A24,$A$3:$E$98,5)*IF(Main!$B$36=1,(1+Main!$B$35)^($A24-BK$2),1+(Main!$B$35*($A24-BK$2)))))</f>
        <v/>
      </c>
      <c r="BL24" s="144" t="str">
        <f>IF($A24=BL$2,VLOOKUP($A24,$A$3:$E$98,5),IF($A24&lt;BL$2,"",VLOOKUP($A24,$A$3:$E$98,5)*IF(Main!$B$36=1,(1+Main!$B$35)^($A24-BL$2),1+(Main!$B$35*($A24-BL$2)))))</f>
        <v/>
      </c>
      <c r="BM24" s="144" t="str">
        <f>IF($A24=BM$2,VLOOKUP($A24,$A$3:$E$98,5),IF($A24&lt;BM$2,"",VLOOKUP($A24,$A$3:$E$98,5)*IF(Main!$B$36=1,(1+Main!$B$35)^($A24-BM$2),1+(Main!$B$35*($A24-BM$2)))))</f>
        <v/>
      </c>
      <c r="BN24" s="144" t="str">
        <f>IF($A24=BN$2,VLOOKUP($A24,$A$3:$E$98,5),IF($A24&lt;BN$2,"",VLOOKUP($A24,$A$3:$E$98,5)*IF(Main!$B$36=1,(1+Main!$B$35)^($A24-BN$2),1+(Main!$B$35*($A24-BN$2)))))</f>
        <v/>
      </c>
      <c r="BO24" s="144" t="str">
        <f>IF($A24=BO$2,VLOOKUP($A24,$A$3:$E$98,5),IF($A24&lt;BO$2,"",VLOOKUP($A24,$A$3:$E$98,5)*IF(Main!$B$36=1,(1+Main!$B$35)^($A24-BO$2),1+(Main!$B$35*($A24-BO$2)))))</f>
        <v/>
      </c>
      <c r="BP24" s="144" t="str">
        <f>IF($A24=BP$2,VLOOKUP($A24,$A$3:$E$98,5),IF($A24&lt;BP$2,"",VLOOKUP($A24,$A$3:$E$98,5)*IF(Main!$B$36=1,(1+Main!$B$35)^($A24-BP$2),1+(Main!$B$35*($A24-BP$2)))))</f>
        <v/>
      </c>
      <c r="BQ24" s="144" t="str">
        <f>IF($A24=BQ$2,VLOOKUP($A24,$A$3:$E$98,5),IF($A24&lt;BQ$2,"",VLOOKUP($A24,$A$3:$E$98,5)*IF(Main!$B$36=1,(1+Main!$B$35)^($A24-BQ$2),1+(Main!$B$35*($A24-BQ$2)))))</f>
        <v/>
      </c>
      <c r="BR24" s="144" t="str">
        <f>IF($A24=BR$2,VLOOKUP($A24,$A$3:$E$98,5),IF($A24&lt;BR$2,"",VLOOKUP($A24,$A$3:$E$98,5)*IF(Main!$B$36=1,(1+Main!$B$35)^($A24-BR$2),1+(Main!$B$35*($A24-BR$2)))))</f>
        <v/>
      </c>
      <c r="BS24" s="144" t="str">
        <f>IF($A24=BS$2,VLOOKUP($A24,$A$3:$E$98,5),IF($A24&lt;BS$2,"",VLOOKUP($A24,$A$3:$E$98,5)*IF(Main!$B$36=1,(1+Main!$B$35)^($A24-BS$2),1+(Main!$B$35*($A24-BS$2)))))</f>
        <v/>
      </c>
      <c r="BT24" s="144" t="str">
        <f>IF($A24=BT$2,VLOOKUP($A24,$A$3:$E$98,5),IF($A24&lt;BT$2,"",VLOOKUP($A24,$A$3:$E$98,5)*IF(Main!$B$36=1,(1+Main!$B$35)^($A24-BT$2),1+(Main!$B$35*($A24-BT$2)))))</f>
        <v/>
      </c>
      <c r="BU24" s="144" t="str">
        <f>IF($A24=BU$2,VLOOKUP($A24,$A$3:$E$98,5),IF($A24&lt;BU$2,"",VLOOKUP($A24,$A$3:$E$98,5)*IF(Main!$B$36=1,(1+Main!$B$35)^($A24-BU$2),1+(Main!$B$35*($A24-BU$2)))))</f>
        <v/>
      </c>
      <c r="BV24" s="144" t="str">
        <f>IF($A24=BV$2,VLOOKUP($A24,$A$3:$E$98,5),IF($A24&lt;BV$2,"",VLOOKUP($A24,$A$3:$E$98,5)*IF(Main!$B$36=1,(1+Main!$B$35)^($A24-BV$2),1+(Main!$B$35*($A24-BV$2)))))</f>
        <v/>
      </c>
      <c r="BW24" s="144" t="str">
        <f>IF($A24=BW$2,VLOOKUP($A24,$A$3:$E$98,5),IF($A24&lt;BW$2,"",VLOOKUP($A24,$A$3:$E$98,5)*IF(Main!$B$36=1,(1+Main!$B$35)^($A24-BW$2),1+(Main!$B$35*($A24-BW$2)))))</f>
        <v/>
      </c>
      <c r="BX24" s="144" t="str">
        <f>IF($A24=BX$2,VLOOKUP($A24,$A$3:$E$98,5),IF($A24&lt;BX$2,"",VLOOKUP($A24,$A$3:$E$98,5)*IF(Main!$B$36=1,(1+Main!$B$35)^($A24-BX$2),1+(Main!$B$35*($A24-BX$2)))))</f>
        <v/>
      </c>
      <c r="BY24" s="144" t="str">
        <f>IF($A24=BY$2,VLOOKUP($A24,$A$3:$E$98,5),IF($A24&lt;BY$2,"",VLOOKUP($A24,$A$3:$E$98,5)*IF(Main!$B$36=1,(1+Main!$B$35)^($A24-BY$2),1+(Main!$B$35*($A24-BY$2)))))</f>
        <v/>
      </c>
      <c r="BZ24" s="144" t="str">
        <f>IF($A24=BZ$2,VLOOKUP($A24,$A$3:$E$98,5),IF($A24&lt;BZ$2,"",VLOOKUP($A24,$A$3:$E$98,5)*IF(Main!$B$36=1,(1+Main!$B$35)^($A24-BZ$2),1+(Main!$B$35*($A24-BZ$2)))))</f>
        <v/>
      </c>
      <c r="CA24" s="144" t="str">
        <f>IF($A24=CA$2,VLOOKUP($A24,$A$3:$E$98,5),IF($A24&lt;CA$2,"",VLOOKUP($A24,$A$3:$E$98,5)*IF(Main!$B$36=1,(1+Main!$B$35)^($A24-CA$2),1+(Main!$B$35*($A24-CA$2)))))</f>
        <v/>
      </c>
      <c r="CB24" s="144" t="str">
        <f>IF($A24=CB$2,VLOOKUP($A24,$A$3:$E$98,5),IF($A24&lt;CB$2,"",VLOOKUP($A24,$A$3:$E$98,5)*IF(Main!$B$36=1,(1+Main!$B$35)^($A24-CB$2),1+(Main!$B$35*($A24-CB$2)))))</f>
        <v/>
      </c>
      <c r="CC24" s="144" t="str">
        <f>IF($A24=CC$2,VLOOKUP($A24,$A$3:$E$98,5),IF($A24&lt;CC$2,"",VLOOKUP($A24,$A$3:$E$98,5)*IF(Main!$B$36=1,(1+Main!$B$35)^($A24-CC$2),1+(Main!$B$35*($A24-CC$2)))))</f>
        <v/>
      </c>
      <c r="CD24" s="144" t="str">
        <f>IF($A24=CD$2,VLOOKUP($A24,$A$3:$E$98,5),IF($A24&lt;CD$2,"",VLOOKUP($A24,$A$3:$E$98,5)*IF(Main!$B$36=1,(1+Main!$B$35)^($A24-CD$2),1+(Main!$B$35*($A24-CD$2)))))</f>
        <v/>
      </c>
    </row>
    <row r="25" spans="1:82">
      <c r="A25" s="70">
        <v>47</v>
      </c>
      <c r="B25" s="73">
        <f ca="1">VLOOKUP($A25,Mortality!$A$3:$G$108,7,)</f>
        <v>7.3686538589520442E-4</v>
      </c>
      <c r="C25" s="69">
        <f t="shared" ca="1" si="1"/>
        <v>0.99159413625886983</v>
      </c>
      <c r="D25" s="69">
        <f t="shared" ca="1" si="0"/>
        <v>44.746183026789005</v>
      </c>
      <c r="E25" s="143">
        <f ca="1">C25/(1+Main!$B$5)^($A25-$A$3)</f>
        <v>0.2238158510682999</v>
      </c>
      <c r="F25" s="16">
        <f t="shared" ca="1" si="2"/>
        <v>17.930431879689952</v>
      </c>
      <c r="G25" s="456">
        <f ca="1">IF($A25=G$2,VLOOKUP($A25,$A$3:$E$98,5),IF($A25&lt;G$2,"",VLOOKUP($A25,$A$3:$E$98,5)*IF(Main!$B$36=1,(1+Main!$B$35)^($A25-G$2),1+(Main!$B$35*($A25-G$2)))))</f>
        <v>0.23194573804250485</v>
      </c>
      <c r="H25" s="456">
        <f ca="1">IF($A25=H$2,VLOOKUP($A25,$A$3:$E$98,5),IF($A25&lt;H$2,"",VLOOKUP($A25,$A$3:$E$98,5)*IF(Main!$B$36=1,(1+Main!$B$35)^($A25-H$2),1+(Main!$B$35*($A25-H$2)))))</f>
        <v>0.2278445363875293</v>
      </c>
      <c r="I25" s="456">
        <f ca="1">IF($A25=I$2,VLOOKUP($A25,$A$3:$E$98,5),IF($A25&lt;I$2,"",VLOOKUP($A25,$A$3:$E$98,5)*IF(Main!$B$36=1,(1+Main!$B$35)^($A25-I$2),1+(Main!$B$35*($A25-I$2)))))</f>
        <v>0.2238158510682999</v>
      </c>
      <c r="J25" s="456" t="str">
        <f>IF($A25=J$2,VLOOKUP($A25,$A$3:$E$98,5),IF($A25&lt;J$2,"",VLOOKUP($A25,$A$3:$E$98,5)*IF(Main!$B$36=1,(1+Main!$B$35)^($A25-J$2),1+(Main!$B$35*($A25-J$2)))))</f>
        <v/>
      </c>
      <c r="K25" s="144" t="str">
        <f>IF($A25=K$2,VLOOKUP($A25,$A$3:$E$98,5),IF($A25&lt;K$2,"",VLOOKUP($A25,$A$3:$E$98,5)*IF(Main!$B$36=1,(1+Main!$B$35)^($A25-K$2),1+(Main!$B$35*($A25-K$2)))))</f>
        <v/>
      </c>
      <c r="L25" s="144" t="str">
        <f>IF($A25=L$2,VLOOKUP($A25,$A$3:$E$98,5),IF($A25&lt;L$2,"",VLOOKUP($A25,$A$3:$E$98,5)*IF(Main!$B$36=1,(1+Main!$B$35)^($A25-L$2),1+(Main!$B$35*($A25-L$2)))))</f>
        <v/>
      </c>
      <c r="M25" s="144" t="str">
        <f>IF($A25=M$2,VLOOKUP($A25,$A$3:$E$98,5),IF($A25&lt;M$2,"",VLOOKUP($A25,$A$3:$E$98,5)*IF(Main!$B$36=1,(1+Main!$B$35)^($A25-M$2),1+(Main!$B$35*($A25-M$2)))))</f>
        <v/>
      </c>
      <c r="N25" s="144" t="str">
        <f>IF($A25=N$2,VLOOKUP($A25,$A$3:$E$98,5),IF($A25&lt;N$2,"",VLOOKUP($A25,$A$3:$E$98,5)*IF(Main!$B$36=1,(1+Main!$B$35)^($A25-N$2),1+(Main!$B$35*($A25-N$2)))))</f>
        <v/>
      </c>
      <c r="O25" s="144" t="str">
        <f>IF($A25=O$2,VLOOKUP($A25,$A$3:$E$98,5),IF($A25&lt;O$2,"",VLOOKUP($A25,$A$3:$E$98,5)*IF(Main!$B$36=1,(1+Main!$B$35)^($A25-O$2),1+(Main!$B$35*($A25-O$2)))))</f>
        <v/>
      </c>
      <c r="P25" s="144" t="str">
        <f>IF($A25=P$2,VLOOKUP($A25,$A$3:$E$98,5),IF($A25&lt;P$2,"",VLOOKUP($A25,$A$3:$E$98,5)*IF(Main!$B$36=1,(1+Main!$B$35)^($A25-P$2),1+(Main!$B$35*($A25-P$2)))))</f>
        <v/>
      </c>
      <c r="Q25" s="144" t="str">
        <f>IF($A25=Q$2,VLOOKUP($A25,$A$3:$E$98,5),IF($A25&lt;Q$2,"",VLOOKUP($A25,$A$3:$E$98,5)*IF(Main!$B$36=1,(1+Main!$B$35)^($A25-Q$2),1+(Main!$B$35*($A25-Q$2)))))</f>
        <v/>
      </c>
      <c r="R25" s="144" t="str">
        <f>IF($A25=R$2,VLOOKUP($A25,$A$3:$E$98,5),IF($A25&lt;R$2,"",VLOOKUP($A25,$A$3:$E$98,5)*IF(Main!$B$36=1,(1+Main!$B$35)^($A25-R$2),1+(Main!$B$35*($A25-R$2)))))</f>
        <v/>
      </c>
      <c r="S25" s="144" t="str">
        <f>IF($A25=S$2,VLOOKUP($A25,$A$3:$E$98,5),IF($A25&lt;S$2,"",VLOOKUP($A25,$A$3:$E$98,5)*IF(Main!$B$36=1,(1+Main!$B$35)^($A25-S$2),1+(Main!$B$35*($A25-S$2)))))</f>
        <v/>
      </c>
      <c r="T25" s="144" t="str">
        <f>IF($A25=T$2,VLOOKUP($A25,$A$3:$E$98,5),IF($A25&lt;T$2,"",VLOOKUP($A25,$A$3:$E$98,5)*IF(Main!$B$36=1,(1+Main!$B$35)^($A25-T$2),1+(Main!$B$35*($A25-T$2)))))</f>
        <v/>
      </c>
      <c r="U25" s="144" t="str">
        <f>IF($A25=U$2,VLOOKUP($A25,$A$3:$E$98,5),IF($A25&lt;U$2,"",VLOOKUP($A25,$A$3:$E$98,5)*IF(Main!$B$36=1,(1+Main!$B$35)^($A25-U$2),1+(Main!$B$35*($A25-U$2)))))</f>
        <v/>
      </c>
      <c r="V25" s="144" t="str">
        <f>IF($A25=V$2,VLOOKUP($A25,$A$3:$E$98,5),IF($A25&lt;V$2,"",VLOOKUP($A25,$A$3:$E$98,5)*IF(Main!$B$36=1,(1+Main!$B$35)^($A25-V$2),1+(Main!$B$35*($A25-V$2)))))</f>
        <v/>
      </c>
      <c r="W25" s="144" t="str">
        <f>IF($A25=W$2,VLOOKUP($A25,$A$3:$E$98,5),IF($A25&lt;W$2,"",VLOOKUP($A25,$A$3:$E$98,5)*IF(Main!$B$36=1,(1+Main!$B$35)^($A25-W$2),1+(Main!$B$35*($A25-W$2)))))</f>
        <v/>
      </c>
      <c r="X25" s="144" t="str">
        <f>IF($A25=X$2,VLOOKUP($A25,$A$3:$E$98,5),IF($A25&lt;X$2,"",VLOOKUP($A25,$A$3:$E$98,5)*IF(Main!$B$36=1,(1+Main!$B$35)^($A25-X$2),1+(Main!$B$35*($A25-X$2)))))</f>
        <v/>
      </c>
      <c r="Y25" s="144" t="str">
        <f>IF($A25=Y$2,VLOOKUP($A25,$A$3:$E$98,5),IF($A25&lt;Y$2,"",VLOOKUP($A25,$A$3:$E$98,5)*IF(Main!$B$36=1,(1+Main!$B$35)^($A25-Y$2),1+(Main!$B$35*($A25-Y$2)))))</f>
        <v/>
      </c>
      <c r="Z25" s="144" t="str">
        <f>IF($A25=Z$2,VLOOKUP($A25,$A$3:$E$98,5),IF($A25&lt;Z$2,"",VLOOKUP($A25,$A$3:$E$98,5)*IF(Main!$B$36=1,(1+Main!$B$35)^($A25-Z$2),1+(Main!$B$35*($A25-Z$2)))))</f>
        <v/>
      </c>
      <c r="AA25" s="144" t="str">
        <f>IF($A25=AA$2,VLOOKUP($A25,$A$3:$E$98,5),IF($A25&lt;AA$2,"",VLOOKUP($A25,$A$3:$E$98,5)*IF(Main!$B$36=1,(1+Main!$B$35)^($A25-AA$2),1+(Main!$B$35*($A25-AA$2)))))</f>
        <v/>
      </c>
      <c r="AB25" s="144" t="str">
        <f>IF($A25=AB$2,VLOOKUP($A25,$A$3:$E$98,5),IF($A25&lt;AB$2,"",VLOOKUP($A25,$A$3:$E$98,5)*IF(Main!$B$36=1,(1+Main!$B$35)^($A25-AB$2),1+(Main!$B$35*($A25-AB$2)))))</f>
        <v/>
      </c>
      <c r="AC25" s="144" t="str">
        <f>IF($A25=AC$2,VLOOKUP($A25,$A$3:$E$98,5),IF($A25&lt;AC$2,"",VLOOKUP($A25,$A$3:$E$98,5)*IF(Main!$B$36=1,(1+Main!$B$35)^($A25-AC$2),1+(Main!$B$35*($A25-AC$2)))))</f>
        <v/>
      </c>
      <c r="AD25" s="144" t="str">
        <f>IF($A25=AD$2,VLOOKUP($A25,$A$3:$E$98,5),IF($A25&lt;AD$2,"",VLOOKUP($A25,$A$3:$E$98,5)*IF(Main!$B$36=1,(1+Main!$B$35)^($A25-AD$2),1+(Main!$B$35*($A25-AD$2)))))</f>
        <v/>
      </c>
      <c r="AE25" s="144" t="str">
        <f>IF($A25=AE$2,VLOOKUP($A25,$A$3:$E$98,5),IF($A25&lt;AE$2,"",VLOOKUP($A25,$A$3:$E$98,5)*IF(Main!$B$36=1,(1+Main!$B$35)^($A25-AE$2),1+(Main!$B$35*($A25-AE$2)))))</f>
        <v/>
      </c>
      <c r="AF25" s="144" t="str">
        <f>IF($A25=AF$2,VLOOKUP($A25,$A$3:$E$98,5),IF($A25&lt;AF$2,"",VLOOKUP($A25,$A$3:$E$98,5)*IF(Main!$B$36=1,(1+Main!$B$35)^($A25-AF$2),1+(Main!$B$35*($A25-AF$2)))))</f>
        <v/>
      </c>
      <c r="AG25" s="144" t="str">
        <f>IF($A25=AG$2,VLOOKUP($A25,$A$3:$E$98,5),IF($A25&lt;AG$2,"",VLOOKUP($A25,$A$3:$E$98,5)*IF(Main!$B$36=1,(1+Main!$B$35)^($A25-AG$2),1+(Main!$B$35*($A25-AG$2)))))</f>
        <v/>
      </c>
      <c r="AH25" s="144" t="str">
        <f>IF($A25=AH$2,VLOOKUP($A25,$A$3:$E$98,5),IF($A25&lt;AH$2,"",VLOOKUP($A25,$A$3:$E$98,5)*IF(Main!$B$36=1,(1+Main!$B$35)^($A25-AH$2),1+(Main!$B$35*($A25-AH$2)))))</f>
        <v/>
      </c>
      <c r="AI25" s="144" t="str">
        <f>IF($A25=AI$2,VLOOKUP($A25,$A$3:$E$98,5),IF($A25&lt;AI$2,"",VLOOKUP($A25,$A$3:$E$98,5)*IF(Main!$B$36=1,(1+Main!$B$35)^($A25-AI$2),1+(Main!$B$35*($A25-AI$2)))))</f>
        <v/>
      </c>
      <c r="AJ25" s="144" t="str">
        <f>IF($A25=AJ$2,VLOOKUP($A25,$A$3:$E$98,5),IF($A25&lt;AJ$2,"",VLOOKUP($A25,$A$3:$E$98,5)*IF(Main!$B$36=1,(1+Main!$B$35)^($A25-AJ$2),1+(Main!$B$35*($A25-AJ$2)))))</f>
        <v/>
      </c>
      <c r="AK25" s="144" t="str">
        <f>IF($A25=AK$2,VLOOKUP($A25,$A$3:$E$98,5),IF($A25&lt;AK$2,"",VLOOKUP($A25,$A$3:$E$98,5)*IF(Main!$B$36=1,(1+Main!$B$35)^($A25-AK$2),1+(Main!$B$35*($A25-AK$2)))))</f>
        <v/>
      </c>
      <c r="AL25" s="144" t="str">
        <f>IF($A25=AL$2,VLOOKUP($A25,$A$3:$E$98,5),IF($A25&lt;AL$2,"",VLOOKUP($A25,$A$3:$E$98,5)*IF(Main!$B$36=1,(1+Main!$B$35)^($A25-AL$2),1+(Main!$B$35*($A25-AL$2)))))</f>
        <v/>
      </c>
      <c r="AM25" s="144" t="str">
        <f>IF($A25=AM$2,VLOOKUP($A25,$A$3:$E$98,5),IF($A25&lt;AM$2,"",VLOOKUP($A25,$A$3:$E$98,5)*IF(Main!$B$36=1,(1+Main!$B$35)^($A25-AM$2),1+(Main!$B$35*($A25-AM$2)))))</f>
        <v/>
      </c>
      <c r="AN25" s="144" t="str">
        <f>IF($A25=AN$2,VLOOKUP($A25,$A$3:$E$98,5),IF($A25&lt;AN$2,"",VLOOKUP($A25,$A$3:$E$98,5)*IF(Main!$B$36=1,(1+Main!$B$35)^($A25-AN$2),1+(Main!$B$35*($A25-AN$2)))))</f>
        <v/>
      </c>
      <c r="AO25" s="144" t="str">
        <f>IF($A25=AO$2,VLOOKUP($A25,$A$3:$E$98,5),IF($A25&lt;AO$2,"",VLOOKUP($A25,$A$3:$E$98,5)*IF(Main!$B$36=1,(1+Main!$B$35)^($A25-AO$2),1+(Main!$B$35*($A25-AO$2)))))</f>
        <v/>
      </c>
      <c r="AP25" s="144" t="str">
        <f>IF($A25=AP$2,VLOOKUP($A25,$A$3:$E$98,5),IF($A25&lt;AP$2,"",VLOOKUP($A25,$A$3:$E$98,5)*IF(Main!$B$36=1,(1+Main!$B$35)^($A25-AP$2),1+(Main!$B$35*($A25-AP$2)))))</f>
        <v/>
      </c>
      <c r="AQ25" s="144" t="str">
        <f>IF($A25=AQ$2,VLOOKUP($A25,$A$3:$E$98,5),IF($A25&lt;AQ$2,"",VLOOKUP($A25,$A$3:$E$98,5)*IF(Main!$B$36=1,(1+Main!$B$35)^($A25-AQ$2),1+(Main!$B$35*($A25-AQ$2)))))</f>
        <v/>
      </c>
      <c r="AR25" s="144" t="str">
        <f>IF($A25=AR$2,VLOOKUP($A25,$A$3:$E$98,5),IF($A25&lt;AR$2,"",VLOOKUP($A25,$A$3:$E$98,5)*IF(Main!$B$36=1,(1+Main!$B$35)^($A25-AR$2),1+(Main!$B$35*($A25-AR$2)))))</f>
        <v/>
      </c>
      <c r="AS25" s="144" t="str">
        <f>IF($A25=AS$2,VLOOKUP($A25,$A$3:$E$98,5),IF($A25&lt;AS$2,"",VLOOKUP($A25,$A$3:$E$98,5)*IF(Main!$B$36=1,(1+Main!$B$35)^($A25-AS$2),1+(Main!$B$35*($A25-AS$2)))))</f>
        <v/>
      </c>
      <c r="AT25" s="144" t="str">
        <f>IF($A25=AT$2,VLOOKUP($A25,$A$3:$E$98,5),IF($A25&lt;AT$2,"",VLOOKUP($A25,$A$3:$E$98,5)*IF(Main!$B$36=1,(1+Main!$B$35)^($A25-AT$2),1+(Main!$B$35*($A25-AT$2)))))</f>
        <v/>
      </c>
      <c r="AU25" s="144" t="str">
        <f>IF($A25=AU$2,VLOOKUP($A25,$A$3:$E$98,5),IF($A25&lt;AU$2,"",VLOOKUP($A25,$A$3:$E$98,5)*IF(Main!$B$36=1,(1+Main!$B$35)^($A25-AU$2),1+(Main!$B$35*($A25-AU$2)))))</f>
        <v/>
      </c>
      <c r="AV25" s="144" t="str">
        <f>IF($A25=AV$2,VLOOKUP($A25,$A$3:$E$98,5),IF($A25&lt;AV$2,"",VLOOKUP($A25,$A$3:$E$98,5)*IF(Main!$B$36=1,(1+Main!$B$35)^($A25-AV$2),1+(Main!$B$35*($A25-AV$2)))))</f>
        <v/>
      </c>
      <c r="AW25" s="144" t="str">
        <f>IF($A25=AW$2,VLOOKUP($A25,$A$3:$E$98,5),IF($A25&lt;AW$2,"",VLOOKUP($A25,$A$3:$E$98,5)*IF(Main!$B$36=1,(1+Main!$B$35)^($A25-AW$2),1+(Main!$B$35*($A25-AW$2)))))</f>
        <v/>
      </c>
      <c r="AX25" s="144" t="str">
        <f>IF($A25=AX$2,VLOOKUP($A25,$A$3:$E$98,5),IF($A25&lt;AX$2,"",VLOOKUP($A25,$A$3:$E$98,5)*IF(Main!$B$36=1,(1+Main!$B$35)^($A25-AX$2),1+(Main!$B$35*($A25-AX$2)))))</f>
        <v/>
      </c>
      <c r="AY25" s="144" t="str">
        <f>IF($A25=AY$2,VLOOKUP($A25,$A$3:$E$98,5),IF($A25&lt;AY$2,"",VLOOKUP($A25,$A$3:$E$98,5)*IF(Main!$B$36=1,(1+Main!$B$35)^($A25-AY$2),1+(Main!$B$35*($A25-AY$2)))))</f>
        <v/>
      </c>
      <c r="AZ25" s="144" t="str">
        <f>IF($A25=AZ$2,VLOOKUP($A25,$A$3:$E$98,5),IF($A25&lt;AZ$2,"",VLOOKUP($A25,$A$3:$E$98,5)*IF(Main!$B$36=1,(1+Main!$B$35)^($A25-AZ$2),1+(Main!$B$35*($A25-AZ$2)))))</f>
        <v/>
      </c>
      <c r="BA25" s="144" t="str">
        <f>IF($A25=BA$2,VLOOKUP($A25,$A$3:$E$98,5),IF($A25&lt;BA$2,"",VLOOKUP($A25,$A$3:$E$98,5)*IF(Main!$B$36=1,(1+Main!$B$35)^($A25-BA$2),1+(Main!$B$35*($A25-BA$2)))))</f>
        <v/>
      </c>
      <c r="BB25" s="144" t="str">
        <f>IF($A25=BB$2,VLOOKUP($A25,$A$3:$E$98,5),IF($A25&lt;BB$2,"",VLOOKUP($A25,$A$3:$E$98,5)*IF(Main!$B$36=1,(1+Main!$B$35)^($A25-BB$2),1+(Main!$B$35*($A25-BB$2)))))</f>
        <v/>
      </c>
      <c r="BC25" s="144" t="str">
        <f>IF($A25=BC$2,VLOOKUP($A25,$A$3:$E$98,5),IF($A25&lt;BC$2,"",VLOOKUP($A25,$A$3:$E$98,5)*IF(Main!$B$36=1,(1+Main!$B$35)^($A25-BC$2),1+(Main!$B$35*($A25-BC$2)))))</f>
        <v/>
      </c>
      <c r="BD25" s="144" t="str">
        <f>IF($A25=BD$2,VLOOKUP($A25,$A$3:$E$98,5),IF($A25&lt;BD$2,"",VLOOKUP($A25,$A$3:$E$98,5)*IF(Main!$B$36=1,(1+Main!$B$35)^($A25-BD$2),1+(Main!$B$35*($A25-BD$2)))))</f>
        <v/>
      </c>
      <c r="BE25" s="144" t="str">
        <f>IF($A25=BE$2,VLOOKUP($A25,$A$3:$E$98,5),IF($A25&lt;BE$2,"",VLOOKUP($A25,$A$3:$E$98,5)*IF(Main!$B$36=1,(1+Main!$B$35)^($A25-BE$2),1+(Main!$B$35*($A25-BE$2)))))</f>
        <v/>
      </c>
      <c r="BF25" s="144" t="str">
        <f>IF($A25=BF$2,VLOOKUP($A25,$A$3:$E$98,5),IF($A25&lt;BF$2,"",VLOOKUP($A25,$A$3:$E$98,5)*IF(Main!$B$36=1,(1+Main!$B$35)^($A25-BF$2),1+(Main!$B$35*($A25-BF$2)))))</f>
        <v/>
      </c>
      <c r="BG25" s="144" t="str">
        <f>IF($A25=BG$2,VLOOKUP($A25,$A$3:$E$98,5),IF($A25&lt;BG$2,"",VLOOKUP($A25,$A$3:$E$98,5)*IF(Main!$B$36=1,(1+Main!$B$35)^($A25-BG$2),1+(Main!$B$35*($A25-BG$2)))))</f>
        <v/>
      </c>
      <c r="BH25" s="144" t="str">
        <f>IF($A25=BH$2,VLOOKUP($A25,$A$3:$E$98,5),IF($A25&lt;BH$2,"",VLOOKUP($A25,$A$3:$E$98,5)*IF(Main!$B$36=1,(1+Main!$B$35)^($A25-BH$2),1+(Main!$B$35*($A25-BH$2)))))</f>
        <v/>
      </c>
      <c r="BI25" s="144" t="str">
        <f>IF($A25=BI$2,VLOOKUP($A25,$A$3:$E$98,5),IF($A25&lt;BI$2,"",VLOOKUP($A25,$A$3:$E$98,5)*IF(Main!$B$36=1,(1+Main!$B$35)^($A25-BI$2),1+(Main!$B$35*($A25-BI$2)))))</f>
        <v/>
      </c>
      <c r="BJ25" s="144" t="str">
        <f>IF($A25=BJ$2,VLOOKUP($A25,$A$3:$E$98,5),IF($A25&lt;BJ$2,"",VLOOKUP($A25,$A$3:$E$98,5)*IF(Main!$B$36=1,(1+Main!$B$35)^($A25-BJ$2),1+(Main!$B$35*($A25-BJ$2)))))</f>
        <v/>
      </c>
      <c r="BK25" s="144" t="str">
        <f>IF($A25=BK$2,VLOOKUP($A25,$A$3:$E$98,5),IF($A25&lt;BK$2,"",VLOOKUP($A25,$A$3:$E$98,5)*IF(Main!$B$36=1,(1+Main!$B$35)^($A25-BK$2),1+(Main!$B$35*($A25-BK$2)))))</f>
        <v/>
      </c>
      <c r="BL25" s="144" t="str">
        <f>IF($A25=BL$2,VLOOKUP($A25,$A$3:$E$98,5),IF($A25&lt;BL$2,"",VLOOKUP($A25,$A$3:$E$98,5)*IF(Main!$B$36=1,(1+Main!$B$35)^($A25-BL$2),1+(Main!$B$35*($A25-BL$2)))))</f>
        <v/>
      </c>
      <c r="BM25" s="144" t="str">
        <f>IF($A25=BM$2,VLOOKUP($A25,$A$3:$E$98,5),IF($A25&lt;BM$2,"",VLOOKUP($A25,$A$3:$E$98,5)*IF(Main!$B$36=1,(1+Main!$B$35)^($A25-BM$2),1+(Main!$B$35*($A25-BM$2)))))</f>
        <v/>
      </c>
      <c r="BN25" s="144" t="str">
        <f>IF($A25=BN$2,VLOOKUP($A25,$A$3:$E$98,5),IF($A25&lt;BN$2,"",VLOOKUP($A25,$A$3:$E$98,5)*IF(Main!$B$36=1,(1+Main!$B$35)^($A25-BN$2),1+(Main!$B$35*($A25-BN$2)))))</f>
        <v/>
      </c>
      <c r="BO25" s="144" t="str">
        <f>IF($A25=BO$2,VLOOKUP($A25,$A$3:$E$98,5),IF($A25&lt;BO$2,"",VLOOKUP($A25,$A$3:$E$98,5)*IF(Main!$B$36=1,(1+Main!$B$35)^($A25-BO$2),1+(Main!$B$35*($A25-BO$2)))))</f>
        <v/>
      </c>
      <c r="BP25" s="144" t="str">
        <f>IF($A25=BP$2,VLOOKUP($A25,$A$3:$E$98,5),IF($A25&lt;BP$2,"",VLOOKUP($A25,$A$3:$E$98,5)*IF(Main!$B$36=1,(1+Main!$B$35)^($A25-BP$2),1+(Main!$B$35*($A25-BP$2)))))</f>
        <v/>
      </c>
      <c r="BQ25" s="144" t="str">
        <f>IF($A25=BQ$2,VLOOKUP($A25,$A$3:$E$98,5),IF($A25&lt;BQ$2,"",VLOOKUP($A25,$A$3:$E$98,5)*IF(Main!$B$36=1,(1+Main!$B$35)^($A25-BQ$2),1+(Main!$B$35*($A25-BQ$2)))))</f>
        <v/>
      </c>
      <c r="BR25" s="144" t="str">
        <f>IF($A25=BR$2,VLOOKUP($A25,$A$3:$E$98,5),IF($A25&lt;BR$2,"",VLOOKUP($A25,$A$3:$E$98,5)*IF(Main!$B$36=1,(1+Main!$B$35)^($A25-BR$2),1+(Main!$B$35*($A25-BR$2)))))</f>
        <v/>
      </c>
      <c r="BS25" s="144" t="str">
        <f>IF($A25=BS$2,VLOOKUP($A25,$A$3:$E$98,5),IF($A25&lt;BS$2,"",VLOOKUP($A25,$A$3:$E$98,5)*IF(Main!$B$36=1,(1+Main!$B$35)^($A25-BS$2),1+(Main!$B$35*($A25-BS$2)))))</f>
        <v/>
      </c>
      <c r="BT25" s="144" t="str">
        <f>IF($A25=BT$2,VLOOKUP($A25,$A$3:$E$98,5),IF($A25&lt;BT$2,"",VLOOKUP($A25,$A$3:$E$98,5)*IF(Main!$B$36=1,(1+Main!$B$35)^($A25-BT$2),1+(Main!$B$35*($A25-BT$2)))))</f>
        <v/>
      </c>
      <c r="BU25" s="144" t="str">
        <f>IF($A25=BU$2,VLOOKUP($A25,$A$3:$E$98,5),IF($A25&lt;BU$2,"",VLOOKUP($A25,$A$3:$E$98,5)*IF(Main!$B$36=1,(1+Main!$B$35)^($A25-BU$2),1+(Main!$B$35*($A25-BU$2)))))</f>
        <v/>
      </c>
      <c r="BV25" s="144" t="str">
        <f>IF($A25=BV$2,VLOOKUP($A25,$A$3:$E$98,5),IF($A25&lt;BV$2,"",VLOOKUP($A25,$A$3:$E$98,5)*IF(Main!$B$36=1,(1+Main!$B$35)^($A25-BV$2),1+(Main!$B$35*($A25-BV$2)))))</f>
        <v/>
      </c>
      <c r="BW25" s="144" t="str">
        <f>IF($A25=BW$2,VLOOKUP($A25,$A$3:$E$98,5),IF($A25&lt;BW$2,"",VLOOKUP($A25,$A$3:$E$98,5)*IF(Main!$B$36=1,(1+Main!$B$35)^($A25-BW$2),1+(Main!$B$35*($A25-BW$2)))))</f>
        <v/>
      </c>
      <c r="BX25" s="144" t="str">
        <f>IF($A25=BX$2,VLOOKUP($A25,$A$3:$E$98,5),IF($A25&lt;BX$2,"",VLOOKUP($A25,$A$3:$E$98,5)*IF(Main!$B$36=1,(1+Main!$B$35)^($A25-BX$2),1+(Main!$B$35*($A25-BX$2)))))</f>
        <v/>
      </c>
      <c r="BY25" s="144" t="str">
        <f>IF($A25=BY$2,VLOOKUP($A25,$A$3:$E$98,5),IF($A25&lt;BY$2,"",VLOOKUP($A25,$A$3:$E$98,5)*IF(Main!$B$36=1,(1+Main!$B$35)^($A25-BY$2),1+(Main!$B$35*($A25-BY$2)))))</f>
        <v/>
      </c>
      <c r="BZ25" s="144" t="str">
        <f>IF($A25=BZ$2,VLOOKUP($A25,$A$3:$E$98,5),IF($A25&lt;BZ$2,"",VLOOKUP($A25,$A$3:$E$98,5)*IF(Main!$B$36=1,(1+Main!$B$35)^($A25-BZ$2),1+(Main!$B$35*($A25-BZ$2)))))</f>
        <v/>
      </c>
      <c r="CA25" s="144" t="str">
        <f>IF($A25=CA$2,VLOOKUP($A25,$A$3:$E$98,5),IF($A25&lt;CA$2,"",VLOOKUP($A25,$A$3:$E$98,5)*IF(Main!$B$36=1,(1+Main!$B$35)^($A25-CA$2),1+(Main!$B$35*($A25-CA$2)))))</f>
        <v/>
      </c>
      <c r="CB25" s="144" t="str">
        <f>IF($A25=CB$2,VLOOKUP($A25,$A$3:$E$98,5),IF($A25&lt;CB$2,"",VLOOKUP($A25,$A$3:$E$98,5)*IF(Main!$B$36=1,(1+Main!$B$35)^($A25-CB$2),1+(Main!$B$35*($A25-CB$2)))))</f>
        <v/>
      </c>
      <c r="CC25" s="144" t="str">
        <f>IF($A25=CC$2,VLOOKUP($A25,$A$3:$E$98,5),IF($A25&lt;CC$2,"",VLOOKUP($A25,$A$3:$E$98,5)*IF(Main!$B$36=1,(1+Main!$B$35)^($A25-CC$2),1+(Main!$B$35*($A25-CC$2)))))</f>
        <v/>
      </c>
      <c r="CD25" s="144" t="str">
        <f>IF($A25=CD$2,VLOOKUP($A25,$A$3:$E$98,5),IF($A25&lt;CD$2,"",VLOOKUP($A25,$A$3:$E$98,5)*IF(Main!$B$36=1,(1+Main!$B$35)^($A25-CD$2),1+(Main!$B$35*($A25-CD$2)))))</f>
        <v/>
      </c>
    </row>
    <row r="26" spans="1:82">
      <c r="A26" s="70">
        <v>48</v>
      </c>
      <c r="B26" s="73">
        <f ca="1">VLOOKUP($A26,Mortality!$A$3:$G$108,7,)</f>
        <v>7.9454346938597994E-4</v>
      </c>
      <c r="C26" s="69">
        <f t="shared" ca="1" si="1"/>
        <v>0.99086346486300403</v>
      </c>
      <c r="D26" s="69">
        <f t="shared" ca="1" si="0"/>
        <v>43.778441845233182</v>
      </c>
      <c r="E26" s="143">
        <f ca="1">C26/(1+Main!$B$5)^($A26-$A$3)</f>
        <v>0.20901955973348879</v>
      </c>
      <c r="F26" s="16">
        <f t="shared" ca="1" si="2"/>
        <v>17.808370024955753</v>
      </c>
      <c r="G26" s="456">
        <f ca="1">IF($A26=G$2,VLOOKUP($A26,$A$3:$E$98,5),IF($A26&lt;G$2,"",VLOOKUP($A26,$A$3:$E$98,5)*IF(Main!$B$36=1,(1+Main!$B$35)^($A26-G$2),1+(Main!$B$35*($A26-G$2)))))</f>
        <v>0.22051100197323051</v>
      </c>
      <c r="H26" s="456">
        <f ca="1">IF($A26=H$2,VLOOKUP($A26,$A$3:$E$98,5),IF($A26&lt;H$2,"",VLOOKUP($A26,$A$3:$E$98,5)*IF(Main!$B$36=1,(1+Main!$B$35)^($A26-H$2),1+(Main!$B$35*($A26-H$2)))))</f>
        <v>0.21661198622124805</v>
      </c>
      <c r="I26" s="456">
        <f ca="1">IF($A26=I$2,VLOOKUP($A26,$A$3:$E$98,5),IF($A26&lt;I$2,"",VLOOKUP($A26,$A$3:$E$98,5)*IF(Main!$B$36=1,(1+Main!$B$35)^($A26-I$2),1+(Main!$B$35*($A26-I$2)))))</f>
        <v>0.2127819118086916</v>
      </c>
      <c r="J26" s="456">
        <f ca="1">IF($A26=J$2,VLOOKUP($A26,$A$3:$E$98,5),IF($A26&lt;J$2,"",VLOOKUP($A26,$A$3:$E$98,5)*IF(Main!$B$36=1,(1+Main!$B$35)^($A26-J$2),1+(Main!$B$35*($A26-J$2)))))</f>
        <v>0.20901955973348879</v>
      </c>
      <c r="K26" s="144" t="str">
        <f>IF($A26=K$2,VLOOKUP($A26,$A$3:$E$98,5),IF($A26&lt;K$2,"",VLOOKUP($A26,$A$3:$E$98,5)*IF(Main!$B$36=1,(1+Main!$B$35)^($A26-K$2),1+(Main!$B$35*($A26-K$2)))))</f>
        <v/>
      </c>
      <c r="L26" s="144" t="str">
        <f>IF($A26=L$2,VLOOKUP($A26,$A$3:$E$98,5),IF($A26&lt;L$2,"",VLOOKUP($A26,$A$3:$E$98,5)*IF(Main!$B$36=1,(1+Main!$B$35)^($A26-L$2),1+(Main!$B$35*($A26-L$2)))))</f>
        <v/>
      </c>
      <c r="M26" s="144" t="str">
        <f>IF($A26=M$2,VLOOKUP($A26,$A$3:$E$98,5),IF($A26&lt;M$2,"",VLOOKUP($A26,$A$3:$E$98,5)*IF(Main!$B$36=1,(1+Main!$B$35)^($A26-M$2),1+(Main!$B$35*($A26-M$2)))))</f>
        <v/>
      </c>
      <c r="N26" s="144" t="str">
        <f>IF($A26=N$2,VLOOKUP($A26,$A$3:$E$98,5),IF($A26&lt;N$2,"",VLOOKUP($A26,$A$3:$E$98,5)*IF(Main!$B$36=1,(1+Main!$B$35)^($A26-N$2),1+(Main!$B$35*($A26-N$2)))))</f>
        <v/>
      </c>
      <c r="O26" s="144" t="str">
        <f>IF($A26=O$2,VLOOKUP($A26,$A$3:$E$98,5),IF($A26&lt;O$2,"",VLOOKUP($A26,$A$3:$E$98,5)*IF(Main!$B$36=1,(1+Main!$B$35)^($A26-O$2),1+(Main!$B$35*($A26-O$2)))))</f>
        <v/>
      </c>
      <c r="P26" s="144" t="str">
        <f>IF($A26=P$2,VLOOKUP($A26,$A$3:$E$98,5),IF($A26&lt;P$2,"",VLOOKUP($A26,$A$3:$E$98,5)*IF(Main!$B$36=1,(1+Main!$B$35)^($A26-P$2),1+(Main!$B$35*($A26-P$2)))))</f>
        <v/>
      </c>
      <c r="Q26" s="144" t="str">
        <f>IF($A26=Q$2,VLOOKUP($A26,$A$3:$E$98,5),IF($A26&lt;Q$2,"",VLOOKUP($A26,$A$3:$E$98,5)*IF(Main!$B$36=1,(1+Main!$B$35)^($A26-Q$2),1+(Main!$B$35*($A26-Q$2)))))</f>
        <v/>
      </c>
      <c r="R26" s="144" t="str">
        <f>IF($A26=R$2,VLOOKUP($A26,$A$3:$E$98,5),IF($A26&lt;R$2,"",VLOOKUP($A26,$A$3:$E$98,5)*IF(Main!$B$36=1,(1+Main!$B$35)^($A26-R$2),1+(Main!$B$35*($A26-R$2)))))</f>
        <v/>
      </c>
      <c r="S26" s="144" t="str">
        <f>IF($A26=S$2,VLOOKUP($A26,$A$3:$E$98,5),IF($A26&lt;S$2,"",VLOOKUP($A26,$A$3:$E$98,5)*IF(Main!$B$36=1,(1+Main!$B$35)^($A26-S$2),1+(Main!$B$35*($A26-S$2)))))</f>
        <v/>
      </c>
      <c r="T26" s="144" t="str">
        <f>IF($A26=T$2,VLOOKUP($A26,$A$3:$E$98,5),IF($A26&lt;T$2,"",VLOOKUP($A26,$A$3:$E$98,5)*IF(Main!$B$36=1,(1+Main!$B$35)^($A26-T$2),1+(Main!$B$35*($A26-T$2)))))</f>
        <v/>
      </c>
      <c r="U26" s="144" t="str">
        <f>IF($A26=U$2,VLOOKUP($A26,$A$3:$E$98,5),IF($A26&lt;U$2,"",VLOOKUP($A26,$A$3:$E$98,5)*IF(Main!$B$36=1,(1+Main!$B$35)^($A26-U$2),1+(Main!$B$35*($A26-U$2)))))</f>
        <v/>
      </c>
      <c r="V26" s="144" t="str">
        <f>IF($A26=V$2,VLOOKUP($A26,$A$3:$E$98,5),IF($A26&lt;V$2,"",VLOOKUP($A26,$A$3:$E$98,5)*IF(Main!$B$36=1,(1+Main!$B$35)^($A26-V$2),1+(Main!$B$35*($A26-V$2)))))</f>
        <v/>
      </c>
      <c r="W26" s="144" t="str">
        <f>IF($A26=W$2,VLOOKUP($A26,$A$3:$E$98,5),IF($A26&lt;W$2,"",VLOOKUP($A26,$A$3:$E$98,5)*IF(Main!$B$36=1,(1+Main!$B$35)^($A26-W$2),1+(Main!$B$35*($A26-W$2)))))</f>
        <v/>
      </c>
      <c r="X26" s="144" t="str">
        <f>IF($A26=X$2,VLOOKUP($A26,$A$3:$E$98,5),IF($A26&lt;X$2,"",VLOOKUP($A26,$A$3:$E$98,5)*IF(Main!$B$36=1,(1+Main!$B$35)^($A26-X$2),1+(Main!$B$35*($A26-X$2)))))</f>
        <v/>
      </c>
      <c r="Y26" s="144" t="str">
        <f>IF($A26=Y$2,VLOOKUP($A26,$A$3:$E$98,5),IF($A26&lt;Y$2,"",VLOOKUP($A26,$A$3:$E$98,5)*IF(Main!$B$36=1,(1+Main!$B$35)^($A26-Y$2),1+(Main!$B$35*($A26-Y$2)))))</f>
        <v/>
      </c>
      <c r="Z26" s="144" t="str">
        <f>IF($A26=Z$2,VLOOKUP($A26,$A$3:$E$98,5),IF($A26&lt;Z$2,"",VLOOKUP($A26,$A$3:$E$98,5)*IF(Main!$B$36=1,(1+Main!$B$35)^($A26-Z$2),1+(Main!$B$35*($A26-Z$2)))))</f>
        <v/>
      </c>
      <c r="AA26" s="144" t="str">
        <f>IF($A26=AA$2,VLOOKUP($A26,$A$3:$E$98,5),IF($A26&lt;AA$2,"",VLOOKUP($A26,$A$3:$E$98,5)*IF(Main!$B$36=1,(1+Main!$B$35)^($A26-AA$2),1+(Main!$B$35*($A26-AA$2)))))</f>
        <v/>
      </c>
      <c r="AB26" s="144" t="str">
        <f>IF($A26=AB$2,VLOOKUP($A26,$A$3:$E$98,5),IF($A26&lt;AB$2,"",VLOOKUP($A26,$A$3:$E$98,5)*IF(Main!$B$36=1,(1+Main!$B$35)^($A26-AB$2),1+(Main!$B$35*($A26-AB$2)))))</f>
        <v/>
      </c>
      <c r="AC26" s="144" t="str">
        <f>IF($A26=AC$2,VLOOKUP($A26,$A$3:$E$98,5),IF($A26&lt;AC$2,"",VLOOKUP($A26,$A$3:$E$98,5)*IF(Main!$B$36=1,(1+Main!$B$35)^($A26-AC$2),1+(Main!$B$35*($A26-AC$2)))))</f>
        <v/>
      </c>
      <c r="AD26" s="144" t="str">
        <f>IF($A26=AD$2,VLOOKUP($A26,$A$3:$E$98,5),IF($A26&lt;AD$2,"",VLOOKUP($A26,$A$3:$E$98,5)*IF(Main!$B$36=1,(1+Main!$B$35)^($A26-AD$2),1+(Main!$B$35*($A26-AD$2)))))</f>
        <v/>
      </c>
      <c r="AE26" s="144" t="str">
        <f>IF($A26=AE$2,VLOOKUP($A26,$A$3:$E$98,5),IF($A26&lt;AE$2,"",VLOOKUP($A26,$A$3:$E$98,5)*IF(Main!$B$36=1,(1+Main!$B$35)^($A26-AE$2),1+(Main!$B$35*($A26-AE$2)))))</f>
        <v/>
      </c>
      <c r="AF26" s="144" t="str">
        <f>IF($A26=AF$2,VLOOKUP($A26,$A$3:$E$98,5),IF($A26&lt;AF$2,"",VLOOKUP($A26,$A$3:$E$98,5)*IF(Main!$B$36=1,(1+Main!$B$35)^($A26-AF$2),1+(Main!$B$35*($A26-AF$2)))))</f>
        <v/>
      </c>
      <c r="AG26" s="144" t="str">
        <f>IF($A26=AG$2,VLOOKUP($A26,$A$3:$E$98,5),IF($A26&lt;AG$2,"",VLOOKUP($A26,$A$3:$E$98,5)*IF(Main!$B$36=1,(1+Main!$B$35)^($A26-AG$2),1+(Main!$B$35*($A26-AG$2)))))</f>
        <v/>
      </c>
      <c r="AH26" s="144" t="str">
        <f>IF($A26=AH$2,VLOOKUP($A26,$A$3:$E$98,5),IF($A26&lt;AH$2,"",VLOOKUP($A26,$A$3:$E$98,5)*IF(Main!$B$36=1,(1+Main!$B$35)^($A26-AH$2),1+(Main!$B$35*($A26-AH$2)))))</f>
        <v/>
      </c>
      <c r="AI26" s="144" t="str">
        <f>IF($A26=AI$2,VLOOKUP($A26,$A$3:$E$98,5),IF($A26&lt;AI$2,"",VLOOKUP($A26,$A$3:$E$98,5)*IF(Main!$B$36=1,(1+Main!$B$35)^($A26-AI$2),1+(Main!$B$35*($A26-AI$2)))))</f>
        <v/>
      </c>
      <c r="AJ26" s="144" t="str">
        <f>IF($A26=AJ$2,VLOOKUP($A26,$A$3:$E$98,5),IF($A26&lt;AJ$2,"",VLOOKUP($A26,$A$3:$E$98,5)*IF(Main!$B$36=1,(1+Main!$B$35)^($A26-AJ$2),1+(Main!$B$35*($A26-AJ$2)))))</f>
        <v/>
      </c>
      <c r="AK26" s="144" t="str">
        <f>IF($A26=AK$2,VLOOKUP($A26,$A$3:$E$98,5),IF($A26&lt;AK$2,"",VLOOKUP($A26,$A$3:$E$98,5)*IF(Main!$B$36=1,(1+Main!$B$35)^($A26-AK$2),1+(Main!$B$35*($A26-AK$2)))))</f>
        <v/>
      </c>
      <c r="AL26" s="144" t="str">
        <f>IF($A26=AL$2,VLOOKUP($A26,$A$3:$E$98,5),IF($A26&lt;AL$2,"",VLOOKUP($A26,$A$3:$E$98,5)*IF(Main!$B$36=1,(1+Main!$B$35)^($A26-AL$2),1+(Main!$B$35*($A26-AL$2)))))</f>
        <v/>
      </c>
      <c r="AM26" s="144" t="str">
        <f>IF($A26=AM$2,VLOOKUP($A26,$A$3:$E$98,5),IF($A26&lt;AM$2,"",VLOOKUP($A26,$A$3:$E$98,5)*IF(Main!$B$36=1,(1+Main!$B$35)^($A26-AM$2),1+(Main!$B$35*($A26-AM$2)))))</f>
        <v/>
      </c>
      <c r="AN26" s="144" t="str">
        <f>IF($A26=AN$2,VLOOKUP($A26,$A$3:$E$98,5),IF($A26&lt;AN$2,"",VLOOKUP($A26,$A$3:$E$98,5)*IF(Main!$B$36=1,(1+Main!$B$35)^($A26-AN$2),1+(Main!$B$35*($A26-AN$2)))))</f>
        <v/>
      </c>
      <c r="AO26" s="144" t="str">
        <f>IF($A26=AO$2,VLOOKUP($A26,$A$3:$E$98,5),IF($A26&lt;AO$2,"",VLOOKUP($A26,$A$3:$E$98,5)*IF(Main!$B$36=1,(1+Main!$B$35)^($A26-AO$2),1+(Main!$B$35*($A26-AO$2)))))</f>
        <v/>
      </c>
      <c r="AP26" s="144" t="str">
        <f>IF($A26=AP$2,VLOOKUP($A26,$A$3:$E$98,5),IF($A26&lt;AP$2,"",VLOOKUP($A26,$A$3:$E$98,5)*IF(Main!$B$36=1,(1+Main!$B$35)^($A26-AP$2),1+(Main!$B$35*($A26-AP$2)))))</f>
        <v/>
      </c>
      <c r="AQ26" s="144" t="str">
        <f>IF($A26=AQ$2,VLOOKUP($A26,$A$3:$E$98,5),IF($A26&lt;AQ$2,"",VLOOKUP($A26,$A$3:$E$98,5)*IF(Main!$B$36=1,(1+Main!$B$35)^($A26-AQ$2),1+(Main!$B$35*($A26-AQ$2)))))</f>
        <v/>
      </c>
      <c r="AR26" s="144" t="str">
        <f>IF($A26=AR$2,VLOOKUP($A26,$A$3:$E$98,5),IF($A26&lt;AR$2,"",VLOOKUP($A26,$A$3:$E$98,5)*IF(Main!$B$36=1,(1+Main!$B$35)^($A26-AR$2),1+(Main!$B$35*($A26-AR$2)))))</f>
        <v/>
      </c>
      <c r="AS26" s="144" t="str">
        <f>IF($A26=AS$2,VLOOKUP($A26,$A$3:$E$98,5),IF($A26&lt;AS$2,"",VLOOKUP($A26,$A$3:$E$98,5)*IF(Main!$B$36=1,(1+Main!$B$35)^($A26-AS$2),1+(Main!$B$35*($A26-AS$2)))))</f>
        <v/>
      </c>
      <c r="AT26" s="144" t="str">
        <f>IF($A26=AT$2,VLOOKUP($A26,$A$3:$E$98,5),IF($A26&lt;AT$2,"",VLOOKUP($A26,$A$3:$E$98,5)*IF(Main!$B$36=1,(1+Main!$B$35)^($A26-AT$2),1+(Main!$B$35*($A26-AT$2)))))</f>
        <v/>
      </c>
      <c r="AU26" s="144" t="str">
        <f>IF($A26=AU$2,VLOOKUP($A26,$A$3:$E$98,5),IF($A26&lt;AU$2,"",VLOOKUP($A26,$A$3:$E$98,5)*IF(Main!$B$36=1,(1+Main!$B$35)^($A26-AU$2),1+(Main!$B$35*($A26-AU$2)))))</f>
        <v/>
      </c>
      <c r="AV26" s="144" t="str">
        <f>IF($A26=AV$2,VLOOKUP($A26,$A$3:$E$98,5),IF($A26&lt;AV$2,"",VLOOKUP($A26,$A$3:$E$98,5)*IF(Main!$B$36=1,(1+Main!$B$35)^($A26-AV$2),1+(Main!$B$35*($A26-AV$2)))))</f>
        <v/>
      </c>
      <c r="AW26" s="144" t="str">
        <f>IF($A26=AW$2,VLOOKUP($A26,$A$3:$E$98,5),IF($A26&lt;AW$2,"",VLOOKUP($A26,$A$3:$E$98,5)*IF(Main!$B$36=1,(1+Main!$B$35)^($A26-AW$2),1+(Main!$B$35*($A26-AW$2)))))</f>
        <v/>
      </c>
      <c r="AX26" s="144" t="str">
        <f>IF($A26=AX$2,VLOOKUP($A26,$A$3:$E$98,5),IF($A26&lt;AX$2,"",VLOOKUP($A26,$A$3:$E$98,5)*IF(Main!$B$36=1,(1+Main!$B$35)^($A26-AX$2),1+(Main!$B$35*($A26-AX$2)))))</f>
        <v/>
      </c>
      <c r="AY26" s="144" t="str">
        <f>IF($A26=AY$2,VLOOKUP($A26,$A$3:$E$98,5),IF($A26&lt;AY$2,"",VLOOKUP($A26,$A$3:$E$98,5)*IF(Main!$B$36=1,(1+Main!$B$35)^($A26-AY$2),1+(Main!$B$35*($A26-AY$2)))))</f>
        <v/>
      </c>
      <c r="AZ26" s="144" t="str">
        <f>IF($A26=AZ$2,VLOOKUP($A26,$A$3:$E$98,5),IF($A26&lt;AZ$2,"",VLOOKUP($A26,$A$3:$E$98,5)*IF(Main!$B$36=1,(1+Main!$B$35)^($A26-AZ$2),1+(Main!$B$35*($A26-AZ$2)))))</f>
        <v/>
      </c>
      <c r="BA26" s="144" t="str">
        <f>IF($A26=BA$2,VLOOKUP($A26,$A$3:$E$98,5),IF($A26&lt;BA$2,"",VLOOKUP($A26,$A$3:$E$98,5)*IF(Main!$B$36=1,(1+Main!$B$35)^($A26-BA$2),1+(Main!$B$35*($A26-BA$2)))))</f>
        <v/>
      </c>
      <c r="BB26" s="144" t="str">
        <f>IF($A26=BB$2,VLOOKUP($A26,$A$3:$E$98,5),IF($A26&lt;BB$2,"",VLOOKUP($A26,$A$3:$E$98,5)*IF(Main!$B$36=1,(1+Main!$B$35)^($A26-BB$2),1+(Main!$B$35*($A26-BB$2)))))</f>
        <v/>
      </c>
      <c r="BC26" s="144" t="str">
        <f>IF($A26=BC$2,VLOOKUP($A26,$A$3:$E$98,5),IF($A26&lt;BC$2,"",VLOOKUP($A26,$A$3:$E$98,5)*IF(Main!$B$36=1,(1+Main!$B$35)^($A26-BC$2),1+(Main!$B$35*($A26-BC$2)))))</f>
        <v/>
      </c>
      <c r="BD26" s="144" t="str">
        <f>IF($A26=BD$2,VLOOKUP($A26,$A$3:$E$98,5),IF($A26&lt;BD$2,"",VLOOKUP($A26,$A$3:$E$98,5)*IF(Main!$B$36=1,(1+Main!$B$35)^($A26-BD$2),1+(Main!$B$35*($A26-BD$2)))))</f>
        <v/>
      </c>
      <c r="BE26" s="144" t="str">
        <f>IF($A26=BE$2,VLOOKUP($A26,$A$3:$E$98,5),IF($A26&lt;BE$2,"",VLOOKUP($A26,$A$3:$E$98,5)*IF(Main!$B$36=1,(1+Main!$B$35)^($A26-BE$2),1+(Main!$B$35*($A26-BE$2)))))</f>
        <v/>
      </c>
      <c r="BF26" s="144" t="str">
        <f>IF($A26=BF$2,VLOOKUP($A26,$A$3:$E$98,5),IF($A26&lt;BF$2,"",VLOOKUP($A26,$A$3:$E$98,5)*IF(Main!$B$36=1,(1+Main!$B$35)^($A26-BF$2),1+(Main!$B$35*($A26-BF$2)))))</f>
        <v/>
      </c>
      <c r="BG26" s="144" t="str">
        <f>IF($A26=BG$2,VLOOKUP($A26,$A$3:$E$98,5),IF($A26&lt;BG$2,"",VLOOKUP($A26,$A$3:$E$98,5)*IF(Main!$B$36=1,(1+Main!$B$35)^($A26-BG$2),1+(Main!$B$35*($A26-BG$2)))))</f>
        <v/>
      </c>
      <c r="BH26" s="144" t="str">
        <f>IF($A26=BH$2,VLOOKUP($A26,$A$3:$E$98,5),IF($A26&lt;BH$2,"",VLOOKUP($A26,$A$3:$E$98,5)*IF(Main!$B$36=1,(1+Main!$B$35)^($A26-BH$2),1+(Main!$B$35*($A26-BH$2)))))</f>
        <v/>
      </c>
      <c r="BI26" s="144" t="str">
        <f>IF($A26=BI$2,VLOOKUP($A26,$A$3:$E$98,5),IF($A26&lt;BI$2,"",VLOOKUP($A26,$A$3:$E$98,5)*IF(Main!$B$36=1,(1+Main!$B$35)^($A26-BI$2),1+(Main!$B$35*($A26-BI$2)))))</f>
        <v/>
      </c>
      <c r="BJ26" s="144" t="str">
        <f>IF($A26=BJ$2,VLOOKUP($A26,$A$3:$E$98,5),IF($A26&lt;BJ$2,"",VLOOKUP($A26,$A$3:$E$98,5)*IF(Main!$B$36=1,(1+Main!$B$35)^($A26-BJ$2),1+(Main!$B$35*($A26-BJ$2)))))</f>
        <v/>
      </c>
      <c r="BK26" s="144" t="str">
        <f>IF($A26=BK$2,VLOOKUP($A26,$A$3:$E$98,5),IF($A26&lt;BK$2,"",VLOOKUP($A26,$A$3:$E$98,5)*IF(Main!$B$36=1,(1+Main!$B$35)^($A26-BK$2),1+(Main!$B$35*($A26-BK$2)))))</f>
        <v/>
      </c>
      <c r="BL26" s="144" t="str">
        <f>IF($A26=BL$2,VLOOKUP($A26,$A$3:$E$98,5),IF($A26&lt;BL$2,"",VLOOKUP($A26,$A$3:$E$98,5)*IF(Main!$B$36=1,(1+Main!$B$35)^($A26-BL$2),1+(Main!$B$35*($A26-BL$2)))))</f>
        <v/>
      </c>
      <c r="BM26" s="144" t="str">
        <f>IF($A26=BM$2,VLOOKUP($A26,$A$3:$E$98,5),IF($A26&lt;BM$2,"",VLOOKUP($A26,$A$3:$E$98,5)*IF(Main!$B$36=1,(1+Main!$B$35)^($A26-BM$2),1+(Main!$B$35*($A26-BM$2)))))</f>
        <v/>
      </c>
      <c r="BN26" s="144" t="str">
        <f>IF($A26=BN$2,VLOOKUP($A26,$A$3:$E$98,5),IF($A26&lt;BN$2,"",VLOOKUP($A26,$A$3:$E$98,5)*IF(Main!$B$36=1,(1+Main!$B$35)^($A26-BN$2),1+(Main!$B$35*($A26-BN$2)))))</f>
        <v/>
      </c>
      <c r="BO26" s="144" t="str">
        <f>IF($A26=BO$2,VLOOKUP($A26,$A$3:$E$98,5),IF($A26&lt;BO$2,"",VLOOKUP($A26,$A$3:$E$98,5)*IF(Main!$B$36=1,(1+Main!$B$35)^($A26-BO$2),1+(Main!$B$35*($A26-BO$2)))))</f>
        <v/>
      </c>
      <c r="BP26" s="144" t="str">
        <f>IF($A26=BP$2,VLOOKUP($A26,$A$3:$E$98,5),IF($A26&lt;BP$2,"",VLOOKUP($A26,$A$3:$E$98,5)*IF(Main!$B$36=1,(1+Main!$B$35)^($A26-BP$2),1+(Main!$B$35*($A26-BP$2)))))</f>
        <v/>
      </c>
      <c r="BQ26" s="144" t="str">
        <f>IF($A26=BQ$2,VLOOKUP($A26,$A$3:$E$98,5),IF($A26&lt;BQ$2,"",VLOOKUP($A26,$A$3:$E$98,5)*IF(Main!$B$36=1,(1+Main!$B$35)^($A26-BQ$2),1+(Main!$B$35*($A26-BQ$2)))))</f>
        <v/>
      </c>
      <c r="BR26" s="144" t="str">
        <f>IF($A26=BR$2,VLOOKUP($A26,$A$3:$E$98,5),IF($A26&lt;BR$2,"",VLOOKUP($A26,$A$3:$E$98,5)*IF(Main!$B$36=1,(1+Main!$B$35)^($A26-BR$2),1+(Main!$B$35*($A26-BR$2)))))</f>
        <v/>
      </c>
      <c r="BS26" s="144" t="str">
        <f>IF($A26=BS$2,VLOOKUP($A26,$A$3:$E$98,5),IF($A26&lt;BS$2,"",VLOOKUP($A26,$A$3:$E$98,5)*IF(Main!$B$36=1,(1+Main!$B$35)^($A26-BS$2),1+(Main!$B$35*($A26-BS$2)))))</f>
        <v/>
      </c>
      <c r="BT26" s="144" t="str">
        <f>IF($A26=BT$2,VLOOKUP($A26,$A$3:$E$98,5),IF($A26&lt;BT$2,"",VLOOKUP($A26,$A$3:$E$98,5)*IF(Main!$B$36=1,(1+Main!$B$35)^($A26-BT$2),1+(Main!$B$35*($A26-BT$2)))))</f>
        <v/>
      </c>
      <c r="BU26" s="144" t="str">
        <f>IF($A26=BU$2,VLOOKUP($A26,$A$3:$E$98,5),IF($A26&lt;BU$2,"",VLOOKUP($A26,$A$3:$E$98,5)*IF(Main!$B$36=1,(1+Main!$B$35)^($A26-BU$2),1+(Main!$B$35*($A26-BU$2)))))</f>
        <v/>
      </c>
      <c r="BV26" s="144" t="str">
        <f>IF($A26=BV$2,VLOOKUP($A26,$A$3:$E$98,5),IF($A26&lt;BV$2,"",VLOOKUP($A26,$A$3:$E$98,5)*IF(Main!$B$36=1,(1+Main!$B$35)^($A26-BV$2),1+(Main!$B$35*($A26-BV$2)))))</f>
        <v/>
      </c>
      <c r="BW26" s="144" t="str">
        <f>IF($A26=BW$2,VLOOKUP($A26,$A$3:$E$98,5),IF($A26&lt;BW$2,"",VLOOKUP($A26,$A$3:$E$98,5)*IF(Main!$B$36=1,(1+Main!$B$35)^($A26-BW$2),1+(Main!$B$35*($A26-BW$2)))))</f>
        <v/>
      </c>
      <c r="BX26" s="144" t="str">
        <f>IF($A26=BX$2,VLOOKUP($A26,$A$3:$E$98,5),IF($A26&lt;BX$2,"",VLOOKUP($A26,$A$3:$E$98,5)*IF(Main!$B$36=1,(1+Main!$B$35)^($A26-BX$2),1+(Main!$B$35*($A26-BX$2)))))</f>
        <v/>
      </c>
      <c r="BY26" s="144" t="str">
        <f>IF($A26=BY$2,VLOOKUP($A26,$A$3:$E$98,5),IF($A26&lt;BY$2,"",VLOOKUP($A26,$A$3:$E$98,5)*IF(Main!$B$36=1,(1+Main!$B$35)^($A26-BY$2),1+(Main!$B$35*($A26-BY$2)))))</f>
        <v/>
      </c>
      <c r="BZ26" s="144" t="str">
        <f>IF($A26=BZ$2,VLOOKUP($A26,$A$3:$E$98,5),IF($A26&lt;BZ$2,"",VLOOKUP($A26,$A$3:$E$98,5)*IF(Main!$B$36=1,(1+Main!$B$35)^($A26-BZ$2),1+(Main!$B$35*($A26-BZ$2)))))</f>
        <v/>
      </c>
      <c r="CA26" s="144" t="str">
        <f>IF($A26=CA$2,VLOOKUP($A26,$A$3:$E$98,5),IF($A26&lt;CA$2,"",VLOOKUP($A26,$A$3:$E$98,5)*IF(Main!$B$36=1,(1+Main!$B$35)^($A26-CA$2),1+(Main!$B$35*($A26-CA$2)))))</f>
        <v/>
      </c>
      <c r="CB26" s="144" t="str">
        <f>IF($A26=CB$2,VLOOKUP($A26,$A$3:$E$98,5),IF($A26&lt;CB$2,"",VLOOKUP($A26,$A$3:$E$98,5)*IF(Main!$B$36=1,(1+Main!$B$35)^($A26-CB$2),1+(Main!$B$35*($A26-CB$2)))))</f>
        <v/>
      </c>
      <c r="CC26" s="144" t="str">
        <f>IF($A26=CC$2,VLOOKUP($A26,$A$3:$E$98,5),IF($A26&lt;CC$2,"",VLOOKUP($A26,$A$3:$E$98,5)*IF(Main!$B$36=1,(1+Main!$B$35)^($A26-CC$2),1+(Main!$B$35*($A26-CC$2)))))</f>
        <v/>
      </c>
      <c r="CD26" s="144" t="str">
        <f>IF($A26=CD$2,VLOOKUP($A26,$A$3:$E$98,5),IF($A26&lt;CD$2,"",VLOOKUP($A26,$A$3:$E$98,5)*IF(Main!$B$36=1,(1+Main!$B$35)^($A26-CD$2),1+(Main!$B$35*($A26-CD$2)))))</f>
        <v/>
      </c>
    </row>
    <row r="27" spans="1:82">
      <c r="A27" s="70">
        <v>49</v>
      </c>
      <c r="B27" s="73">
        <f ca="1">VLOOKUP($A27,Mortality!$A$3:$G$108,7,)</f>
        <v>8.5398196492892286E-4</v>
      </c>
      <c r="C27" s="69">
        <f t="shared" ca="1" si="1"/>
        <v>0.9900761807679439</v>
      </c>
      <c r="D27" s="69">
        <f t="shared" ca="1" si="0"/>
        <v>42.812458204307781</v>
      </c>
      <c r="E27" s="143">
        <f ca="1">C27/(1+Main!$B$5)^($A27-$A$3)</f>
        <v>0.19519017253021365</v>
      </c>
      <c r="F27" s="16">
        <f t="shared" ca="1" si="2"/>
        <v>17.680999134479631</v>
      </c>
      <c r="G27" s="144">
        <f ca="1">IF($A27=G$2,VLOOKUP($A27,$A$3:$E$98,5),IF($A27&lt;G$2,"",VLOOKUP($A27,$A$3:$E$98,5)*IF(Main!$B$36=1,(1+Main!$B$35)^($A27-G$2),1+(Main!$B$35*($A27-G$2)))))</f>
        <v>0.20962788853441611</v>
      </c>
      <c r="H27" s="144">
        <f ca="1">IF($A27=H$2,VLOOKUP($A27,$A$3:$E$98,5),IF($A27&lt;H$2,"",VLOOKUP($A27,$A$3:$E$98,5)*IF(Main!$B$36=1,(1+Main!$B$35)^($A27-H$2),1+(Main!$B$35*($A27-H$2)))))</f>
        <v>0.20592130504363076</v>
      </c>
      <c r="I27" s="144">
        <f ca="1">IF($A27=I$2,VLOOKUP($A27,$A$3:$E$98,5),IF($A27&lt;I$2,"",VLOOKUP($A27,$A$3:$E$98,5)*IF(Main!$B$36=1,(1+Main!$B$35)^($A27-I$2),1+(Main!$B$35*($A27-I$2)))))</f>
        <v>0.20228026035720112</v>
      </c>
      <c r="J27" s="144">
        <f ca="1">IF($A27=J$2,VLOOKUP($A27,$A$3:$E$98,5),IF($A27&lt;J$2,"",VLOOKUP($A27,$A$3:$E$98,5)*IF(Main!$B$36=1,(1+Main!$B$35)^($A27-J$2),1+(Main!$B$35*($A27-J$2)))))</f>
        <v>0.19870359563575749</v>
      </c>
      <c r="K27" s="144">
        <f ca="1">IF($A27=K$2,VLOOKUP($A27,$A$3:$E$98,5),IF($A27&lt;K$2,"",VLOOKUP($A27,$A$3:$E$98,5)*IF(Main!$B$36=1,(1+Main!$B$35)^($A27-K$2),1+(Main!$B$35*($A27-K$2)))))</f>
        <v>0.19519017253021365</v>
      </c>
      <c r="L27" s="144" t="str">
        <f>IF($A27=L$2,VLOOKUP($A27,$A$3:$E$98,5),IF($A27&lt;L$2,"",VLOOKUP($A27,$A$3:$E$98,5)*IF(Main!$B$36=1,(1+Main!$B$35)^($A27-L$2),1+(Main!$B$35*($A27-L$2)))))</f>
        <v/>
      </c>
      <c r="M27" s="144" t="str">
        <f>IF($A27=M$2,VLOOKUP($A27,$A$3:$E$98,5),IF($A27&lt;M$2,"",VLOOKUP($A27,$A$3:$E$98,5)*IF(Main!$B$36=1,(1+Main!$B$35)^($A27-M$2),1+(Main!$B$35*($A27-M$2)))))</f>
        <v/>
      </c>
      <c r="N27" s="144" t="str">
        <f>IF($A27=N$2,VLOOKUP($A27,$A$3:$E$98,5),IF($A27&lt;N$2,"",VLOOKUP($A27,$A$3:$E$98,5)*IF(Main!$B$36=1,(1+Main!$B$35)^($A27-N$2),1+(Main!$B$35*($A27-N$2)))))</f>
        <v/>
      </c>
      <c r="O27" s="144" t="str">
        <f>IF($A27=O$2,VLOOKUP($A27,$A$3:$E$98,5),IF($A27&lt;O$2,"",VLOOKUP($A27,$A$3:$E$98,5)*IF(Main!$B$36=1,(1+Main!$B$35)^($A27-O$2),1+(Main!$B$35*($A27-O$2)))))</f>
        <v/>
      </c>
      <c r="P27" s="144" t="str">
        <f>IF($A27=P$2,VLOOKUP($A27,$A$3:$E$98,5),IF($A27&lt;P$2,"",VLOOKUP($A27,$A$3:$E$98,5)*IF(Main!$B$36=1,(1+Main!$B$35)^($A27-P$2),1+(Main!$B$35*($A27-P$2)))))</f>
        <v/>
      </c>
      <c r="Q27" s="144" t="str">
        <f>IF($A27=Q$2,VLOOKUP($A27,$A$3:$E$98,5),IF($A27&lt;Q$2,"",VLOOKUP($A27,$A$3:$E$98,5)*IF(Main!$B$36=1,(1+Main!$B$35)^($A27-Q$2),1+(Main!$B$35*($A27-Q$2)))))</f>
        <v/>
      </c>
      <c r="R27" s="144" t="str">
        <f>IF($A27=R$2,VLOOKUP($A27,$A$3:$E$98,5),IF($A27&lt;R$2,"",VLOOKUP($A27,$A$3:$E$98,5)*IF(Main!$B$36=1,(1+Main!$B$35)^($A27-R$2),1+(Main!$B$35*($A27-R$2)))))</f>
        <v/>
      </c>
      <c r="S27" s="144" t="str">
        <f>IF($A27=S$2,VLOOKUP($A27,$A$3:$E$98,5),IF($A27&lt;S$2,"",VLOOKUP($A27,$A$3:$E$98,5)*IF(Main!$B$36=1,(1+Main!$B$35)^($A27-S$2),1+(Main!$B$35*($A27-S$2)))))</f>
        <v/>
      </c>
      <c r="T27" s="144" t="str">
        <f>IF($A27=T$2,VLOOKUP($A27,$A$3:$E$98,5),IF($A27&lt;T$2,"",VLOOKUP($A27,$A$3:$E$98,5)*IF(Main!$B$36=1,(1+Main!$B$35)^($A27-T$2),1+(Main!$B$35*($A27-T$2)))))</f>
        <v/>
      </c>
      <c r="U27" s="144" t="str">
        <f>IF($A27=U$2,VLOOKUP($A27,$A$3:$E$98,5),IF($A27&lt;U$2,"",VLOOKUP($A27,$A$3:$E$98,5)*IF(Main!$B$36=1,(1+Main!$B$35)^($A27-U$2),1+(Main!$B$35*($A27-U$2)))))</f>
        <v/>
      </c>
      <c r="V27" s="144" t="str">
        <f>IF($A27=V$2,VLOOKUP($A27,$A$3:$E$98,5),IF($A27&lt;V$2,"",VLOOKUP($A27,$A$3:$E$98,5)*IF(Main!$B$36=1,(1+Main!$B$35)^($A27-V$2),1+(Main!$B$35*($A27-V$2)))))</f>
        <v/>
      </c>
      <c r="W27" s="144" t="str">
        <f>IF($A27=W$2,VLOOKUP($A27,$A$3:$E$98,5),IF($A27&lt;W$2,"",VLOOKUP($A27,$A$3:$E$98,5)*IF(Main!$B$36=1,(1+Main!$B$35)^($A27-W$2),1+(Main!$B$35*($A27-W$2)))))</f>
        <v/>
      </c>
      <c r="X27" s="144" t="str">
        <f>IF($A27=X$2,VLOOKUP($A27,$A$3:$E$98,5),IF($A27&lt;X$2,"",VLOOKUP($A27,$A$3:$E$98,5)*IF(Main!$B$36=1,(1+Main!$B$35)^($A27-X$2),1+(Main!$B$35*($A27-X$2)))))</f>
        <v/>
      </c>
      <c r="Y27" s="144" t="str">
        <f>IF($A27=Y$2,VLOOKUP($A27,$A$3:$E$98,5),IF($A27&lt;Y$2,"",VLOOKUP($A27,$A$3:$E$98,5)*IF(Main!$B$36=1,(1+Main!$B$35)^($A27-Y$2),1+(Main!$B$35*($A27-Y$2)))))</f>
        <v/>
      </c>
      <c r="Z27" s="144" t="str">
        <f>IF($A27=Z$2,VLOOKUP($A27,$A$3:$E$98,5),IF($A27&lt;Z$2,"",VLOOKUP($A27,$A$3:$E$98,5)*IF(Main!$B$36=1,(1+Main!$B$35)^($A27-Z$2),1+(Main!$B$35*($A27-Z$2)))))</f>
        <v/>
      </c>
      <c r="AA27" s="144" t="str">
        <f>IF($A27=AA$2,VLOOKUP($A27,$A$3:$E$98,5),IF($A27&lt;AA$2,"",VLOOKUP($A27,$A$3:$E$98,5)*IF(Main!$B$36=1,(1+Main!$B$35)^($A27-AA$2),1+(Main!$B$35*($A27-AA$2)))))</f>
        <v/>
      </c>
      <c r="AB27" s="144" t="str">
        <f>IF($A27=AB$2,VLOOKUP($A27,$A$3:$E$98,5),IF($A27&lt;AB$2,"",VLOOKUP($A27,$A$3:$E$98,5)*IF(Main!$B$36=1,(1+Main!$B$35)^($A27-AB$2),1+(Main!$B$35*($A27-AB$2)))))</f>
        <v/>
      </c>
      <c r="AC27" s="144" t="str">
        <f>IF($A27=AC$2,VLOOKUP($A27,$A$3:$E$98,5),IF($A27&lt;AC$2,"",VLOOKUP($A27,$A$3:$E$98,5)*IF(Main!$B$36=1,(1+Main!$B$35)^($A27-AC$2),1+(Main!$B$35*($A27-AC$2)))))</f>
        <v/>
      </c>
      <c r="AD27" s="144" t="str">
        <f>IF($A27=AD$2,VLOOKUP($A27,$A$3:$E$98,5),IF($A27&lt;AD$2,"",VLOOKUP($A27,$A$3:$E$98,5)*IF(Main!$B$36=1,(1+Main!$B$35)^($A27-AD$2),1+(Main!$B$35*($A27-AD$2)))))</f>
        <v/>
      </c>
      <c r="AE27" s="144" t="str">
        <f>IF($A27=AE$2,VLOOKUP($A27,$A$3:$E$98,5),IF($A27&lt;AE$2,"",VLOOKUP($A27,$A$3:$E$98,5)*IF(Main!$B$36=1,(1+Main!$B$35)^($A27-AE$2),1+(Main!$B$35*($A27-AE$2)))))</f>
        <v/>
      </c>
      <c r="AF27" s="144" t="str">
        <f>IF($A27=AF$2,VLOOKUP($A27,$A$3:$E$98,5),IF($A27&lt;AF$2,"",VLOOKUP($A27,$A$3:$E$98,5)*IF(Main!$B$36=1,(1+Main!$B$35)^($A27-AF$2),1+(Main!$B$35*($A27-AF$2)))))</f>
        <v/>
      </c>
      <c r="AG27" s="144" t="str">
        <f>IF($A27=AG$2,VLOOKUP($A27,$A$3:$E$98,5),IF($A27&lt;AG$2,"",VLOOKUP($A27,$A$3:$E$98,5)*IF(Main!$B$36=1,(1+Main!$B$35)^($A27-AG$2),1+(Main!$B$35*($A27-AG$2)))))</f>
        <v/>
      </c>
      <c r="AH27" s="144" t="str">
        <f>IF($A27=AH$2,VLOOKUP($A27,$A$3:$E$98,5),IF($A27&lt;AH$2,"",VLOOKUP($A27,$A$3:$E$98,5)*IF(Main!$B$36=1,(1+Main!$B$35)^($A27-AH$2),1+(Main!$B$35*($A27-AH$2)))))</f>
        <v/>
      </c>
      <c r="AI27" s="144" t="str">
        <f>IF($A27=AI$2,VLOOKUP($A27,$A$3:$E$98,5),IF($A27&lt;AI$2,"",VLOOKUP($A27,$A$3:$E$98,5)*IF(Main!$B$36=1,(1+Main!$B$35)^($A27-AI$2),1+(Main!$B$35*($A27-AI$2)))))</f>
        <v/>
      </c>
      <c r="AJ27" s="144" t="str">
        <f>IF($A27=AJ$2,VLOOKUP($A27,$A$3:$E$98,5),IF($A27&lt;AJ$2,"",VLOOKUP($A27,$A$3:$E$98,5)*IF(Main!$B$36=1,(1+Main!$B$35)^($A27-AJ$2),1+(Main!$B$35*($A27-AJ$2)))))</f>
        <v/>
      </c>
      <c r="AK27" s="144" t="str">
        <f>IF($A27=AK$2,VLOOKUP($A27,$A$3:$E$98,5),IF($A27&lt;AK$2,"",VLOOKUP($A27,$A$3:$E$98,5)*IF(Main!$B$36=1,(1+Main!$B$35)^($A27-AK$2),1+(Main!$B$35*($A27-AK$2)))))</f>
        <v/>
      </c>
      <c r="AL27" s="144" t="str">
        <f>IF($A27=AL$2,VLOOKUP($A27,$A$3:$E$98,5),IF($A27&lt;AL$2,"",VLOOKUP($A27,$A$3:$E$98,5)*IF(Main!$B$36=1,(1+Main!$B$35)^($A27-AL$2),1+(Main!$B$35*($A27-AL$2)))))</f>
        <v/>
      </c>
      <c r="AM27" s="144" t="str">
        <f>IF($A27=AM$2,VLOOKUP($A27,$A$3:$E$98,5),IF($A27&lt;AM$2,"",VLOOKUP($A27,$A$3:$E$98,5)*IF(Main!$B$36=1,(1+Main!$B$35)^($A27-AM$2),1+(Main!$B$35*($A27-AM$2)))))</f>
        <v/>
      </c>
      <c r="AN27" s="144" t="str">
        <f>IF($A27=AN$2,VLOOKUP($A27,$A$3:$E$98,5),IF($A27&lt;AN$2,"",VLOOKUP($A27,$A$3:$E$98,5)*IF(Main!$B$36=1,(1+Main!$B$35)^($A27-AN$2),1+(Main!$B$35*($A27-AN$2)))))</f>
        <v/>
      </c>
      <c r="AO27" s="144" t="str">
        <f>IF($A27=AO$2,VLOOKUP($A27,$A$3:$E$98,5),IF($A27&lt;AO$2,"",VLOOKUP($A27,$A$3:$E$98,5)*IF(Main!$B$36=1,(1+Main!$B$35)^($A27-AO$2),1+(Main!$B$35*($A27-AO$2)))))</f>
        <v/>
      </c>
      <c r="AP27" s="144" t="str">
        <f>IF($A27=AP$2,VLOOKUP($A27,$A$3:$E$98,5),IF($A27&lt;AP$2,"",VLOOKUP($A27,$A$3:$E$98,5)*IF(Main!$B$36=1,(1+Main!$B$35)^($A27-AP$2),1+(Main!$B$35*($A27-AP$2)))))</f>
        <v/>
      </c>
      <c r="AQ27" s="144" t="str">
        <f>IF($A27=AQ$2,VLOOKUP($A27,$A$3:$E$98,5),IF($A27&lt;AQ$2,"",VLOOKUP($A27,$A$3:$E$98,5)*IF(Main!$B$36=1,(1+Main!$B$35)^($A27-AQ$2),1+(Main!$B$35*($A27-AQ$2)))))</f>
        <v/>
      </c>
      <c r="AR27" s="144" t="str">
        <f>IF($A27=AR$2,VLOOKUP($A27,$A$3:$E$98,5),IF($A27&lt;AR$2,"",VLOOKUP($A27,$A$3:$E$98,5)*IF(Main!$B$36=1,(1+Main!$B$35)^($A27-AR$2),1+(Main!$B$35*($A27-AR$2)))))</f>
        <v/>
      </c>
      <c r="AS27" s="144" t="str">
        <f>IF($A27=AS$2,VLOOKUP($A27,$A$3:$E$98,5),IF($A27&lt;AS$2,"",VLOOKUP($A27,$A$3:$E$98,5)*IF(Main!$B$36=1,(1+Main!$B$35)^($A27-AS$2),1+(Main!$B$35*($A27-AS$2)))))</f>
        <v/>
      </c>
      <c r="AT27" s="144" t="str">
        <f>IF($A27=AT$2,VLOOKUP($A27,$A$3:$E$98,5),IF($A27&lt;AT$2,"",VLOOKUP($A27,$A$3:$E$98,5)*IF(Main!$B$36=1,(1+Main!$B$35)^($A27-AT$2),1+(Main!$B$35*($A27-AT$2)))))</f>
        <v/>
      </c>
      <c r="AU27" s="144" t="str">
        <f>IF($A27=AU$2,VLOOKUP($A27,$A$3:$E$98,5),IF($A27&lt;AU$2,"",VLOOKUP($A27,$A$3:$E$98,5)*IF(Main!$B$36=1,(1+Main!$B$35)^($A27-AU$2),1+(Main!$B$35*($A27-AU$2)))))</f>
        <v/>
      </c>
      <c r="AV27" s="144" t="str">
        <f>IF($A27=AV$2,VLOOKUP($A27,$A$3:$E$98,5),IF($A27&lt;AV$2,"",VLOOKUP($A27,$A$3:$E$98,5)*IF(Main!$B$36=1,(1+Main!$B$35)^($A27-AV$2),1+(Main!$B$35*($A27-AV$2)))))</f>
        <v/>
      </c>
      <c r="AW27" s="144" t="str">
        <f>IF($A27=AW$2,VLOOKUP($A27,$A$3:$E$98,5),IF($A27&lt;AW$2,"",VLOOKUP($A27,$A$3:$E$98,5)*IF(Main!$B$36=1,(1+Main!$B$35)^($A27-AW$2),1+(Main!$B$35*($A27-AW$2)))))</f>
        <v/>
      </c>
      <c r="AX27" s="144" t="str">
        <f>IF($A27=AX$2,VLOOKUP($A27,$A$3:$E$98,5),IF($A27&lt;AX$2,"",VLOOKUP($A27,$A$3:$E$98,5)*IF(Main!$B$36=1,(1+Main!$B$35)^($A27-AX$2),1+(Main!$B$35*($A27-AX$2)))))</f>
        <v/>
      </c>
      <c r="AY27" s="144" t="str">
        <f>IF($A27=AY$2,VLOOKUP($A27,$A$3:$E$98,5),IF($A27&lt;AY$2,"",VLOOKUP($A27,$A$3:$E$98,5)*IF(Main!$B$36=1,(1+Main!$B$35)^($A27-AY$2),1+(Main!$B$35*($A27-AY$2)))))</f>
        <v/>
      </c>
      <c r="AZ27" s="144" t="str">
        <f>IF($A27=AZ$2,VLOOKUP($A27,$A$3:$E$98,5),IF($A27&lt;AZ$2,"",VLOOKUP($A27,$A$3:$E$98,5)*IF(Main!$B$36=1,(1+Main!$B$35)^($A27-AZ$2),1+(Main!$B$35*($A27-AZ$2)))))</f>
        <v/>
      </c>
      <c r="BA27" s="144" t="str">
        <f>IF($A27=BA$2,VLOOKUP($A27,$A$3:$E$98,5),IF($A27&lt;BA$2,"",VLOOKUP($A27,$A$3:$E$98,5)*IF(Main!$B$36=1,(1+Main!$B$35)^($A27-BA$2),1+(Main!$B$35*($A27-BA$2)))))</f>
        <v/>
      </c>
      <c r="BB27" s="144" t="str">
        <f>IF($A27=BB$2,VLOOKUP($A27,$A$3:$E$98,5),IF($A27&lt;BB$2,"",VLOOKUP($A27,$A$3:$E$98,5)*IF(Main!$B$36=1,(1+Main!$B$35)^($A27-BB$2),1+(Main!$B$35*($A27-BB$2)))))</f>
        <v/>
      </c>
      <c r="BC27" s="144" t="str">
        <f>IF($A27=BC$2,VLOOKUP($A27,$A$3:$E$98,5),IF($A27&lt;BC$2,"",VLOOKUP($A27,$A$3:$E$98,5)*IF(Main!$B$36=1,(1+Main!$B$35)^($A27-BC$2),1+(Main!$B$35*($A27-BC$2)))))</f>
        <v/>
      </c>
      <c r="BD27" s="144" t="str">
        <f>IF($A27=BD$2,VLOOKUP($A27,$A$3:$E$98,5),IF($A27&lt;BD$2,"",VLOOKUP($A27,$A$3:$E$98,5)*IF(Main!$B$36=1,(1+Main!$B$35)^($A27-BD$2),1+(Main!$B$35*($A27-BD$2)))))</f>
        <v/>
      </c>
      <c r="BE27" s="144" t="str">
        <f>IF($A27=BE$2,VLOOKUP($A27,$A$3:$E$98,5),IF($A27&lt;BE$2,"",VLOOKUP($A27,$A$3:$E$98,5)*IF(Main!$B$36=1,(1+Main!$B$35)^($A27-BE$2),1+(Main!$B$35*($A27-BE$2)))))</f>
        <v/>
      </c>
      <c r="BF27" s="144" t="str">
        <f>IF($A27=BF$2,VLOOKUP($A27,$A$3:$E$98,5),IF($A27&lt;BF$2,"",VLOOKUP($A27,$A$3:$E$98,5)*IF(Main!$B$36=1,(1+Main!$B$35)^($A27-BF$2),1+(Main!$B$35*($A27-BF$2)))))</f>
        <v/>
      </c>
      <c r="BG27" s="144" t="str">
        <f>IF($A27=BG$2,VLOOKUP($A27,$A$3:$E$98,5),IF($A27&lt;BG$2,"",VLOOKUP($A27,$A$3:$E$98,5)*IF(Main!$B$36=1,(1+Main!$B$35)^($A27-BG$2),1+(Main!$B$35*($A27-BG$2)))))</f>
        <v/>
      </c>
      <c r="BH27" s="144" t="str">
        <f>IF($A27=BH$2,VLOOKUP($A27,$A$3:$E$98,5),IF($A27&lt;BH$2,"",VLOOKUP($A27,$A$3:$E$98,5)*IF(Main!$B$36=1,(1+Main!$B$35)^($A27-BH$2),1+(Main!$B$35*($A27-BH$2)))))</f>
        <v/>
      </c>
      <c r="BI27" s="144" t="str">
        <f>IF($A27=BI$2,VLOOKUP($A27,$A$3:$E$98,5),IF($A27&lt;BI$2,"",VLOOKUP($A27,$A$3:$E$98,5)*IF(Main!$B$36=1,(1+Main!$B$35)^($A27-BI$2),1+(Main!$B$35*($A27-BI$2)))))</f>
        <v/>
      </c>
      <c r="BJ27" s="144" t="str">
        <f>IF($A27=BJ$2,VLOOKUP($A27,$A$3:$E$98,5),IF($A27&lt;BJ$2,"",VLOOKUP($A27,$A$3:$E$98,5)*IF(Main!$B$36=1,(1+Main!$B$35)^($A27-BJ$2),1+(Main!$B$35*($A27-BJ$2)))))</f>
        <v/>
      </c>
      <c r="BK27" s="144" t="str">
        <f>IF($A27=BK$2,VLOOKUP($A27,$A$3:$E$98,5),IF($A27&lt;BK$2,"",VLOOKUP($A27,$A$3:$E$98,5)*IF(Main!$B$36=1,(1+Main!$B$35)^($A27-BK$2),1+(Main!$B$35*($A27-BK$2)))))</f>
        <v/>
      </c>
      <c r="BL27" s="144" t="str">
        <f>IF($A27=BL$2,VLOOKUP($A27,$A$3:$E$98,5),IF($A27&lt;BL$2,"",VLOOKUP($A27,$A$3:$E$98,5)*IF(Main!$B$36=1,(1+Main!$B$35)^($A27-BL$2),1+(Main!$B$35*($A27-BL$2)))))</f>
        <v/>
      </c>
      <c r="BM27" s="144" t="str">
        <f>IF($A27=BM$2,VLOOKUP($A27,$A$3:$E$98,5),IF($A27&lt;BM$2,"",VLOOKUP($A27,$A$3:$E$98,5)*IF(Main!$B$36=1,(1+Main!$B$35)^($A27-BM$2),1+(Main!$B$35*($A27-BM$2)))))</f>
        <v/>
      </c>
      <c r="BN27" s="144" t="str">
        <f>IF($A27=BN$2,VLOOKUP($A27,$A$3:$E$98,5),IF($A27&lt;BN$2,"",VLOOKUP($A27,$A$3:$E$98,5)*IF(Main!$B$36=1,(1+Main!$B$35)^($A27-BN$2),1+(Main!$B$35*($A27-BN$2)))))</f>
        <v/>
      </c>
      <c r="BO27" s="144" t="str">
        <f>IF($A27=BO$2,VLOOKUP($A27,$A$3:$E$98,5),IF($A27&lt;BO$2,"",VLOOKUP($A27,$A$3:$E$98,5)*IF(Main!$B$36=1,(1+Main!$B$35)^($A27-BO$2),1+(Main!$B$35*($A27-BO$2)))))</f>
        <v/>
      </c>
      <c r="BP27" s="144" t="str">
        <f>IF($A27=BP$2,VLOOKUP($A27,$A$3:$E$98,5),IF($A27&lt;BP$2,"",VLOOKUP($A27,$A$3:$E$98,5)*IF(Main!$B$36=1,(1+Main!$B$35)^($A27-BP$2),1+(Main!$B$35*($A27-BP$2)))))</f>
        <v/>
      </c>
      <c r="BQ27" s="144" t="str">
        <f>IF($A27=BQ$2,VLOOKUP($A27,$A$3:$E$98,5),IF($A27&lt;BQ$2,"",VLOOKUP($A27,$A$3:$E$98,5)*IF(Main!$B$36=1,(1+Main!$B$35)^($A27-BQ$2),1+(Main!$B$35*($A27-BQ$2)))))</f>
        <v/>
      </c>
      <c r="BR27" s="144" t="str">
        <f>IF($A27=BR$2,VLOOKUP($A27,$A$3:$E$98,5),IF($A27&lt;BR$2,"",VLOOKUP($A27,$A$3:$E$98,5)*IF(Main!$B$36=1,(1+Main!$B$35)^($A27-BR$2),1+(Main!$B$35*($A27-BR$2)))))</f>
        <v/>
      </c>
      <c r="BS27" s="144" t="str">
        <f>IF($A27=BS$2,VLOOKUP($A27,$A$3:$E$98,5),IF($A27&lt;BS$2,"",VLOOKUP($A27,$A$3:$E$98,5)*IF(Main!$B$36=1,(1+Main!$B$35)^($A27-BS$2),1+(Main!$B$35*($A27-BS$2)))))</f>
        <v/>
      </c>
      <c r="BT27" s="144" t="str">
        <f>IF($A27=BT$2,VLOOKUP($A27,$A$3:$E$98,5),IF($A27&lt;BT$2,"",VLOOKUP($A27,$A$3:$E$98,5)*IF(Main!$B$36=1,(1+Main!$B$35)^($A27-BT$2),1+(Main!$B$35*($A27-BT$2)))))</f>
        <v/>
      </c>
      <c r="BU27" s="144" t="str">
        <f>IF($A27=BU$2,VLOOKUP($A27,$A$3:$E$98,5),IF($A27&lt;BU$2,"",VLOOKUP($A27,$A$3:$E$98,5)*IF(Main!$B$36=1,(1+Main!$B$35)^($A27-BU$2),1+(Main!$B$35*($A27-BU$2)))))</f>
        <v/>
      </c>
      <c r="BV27" s="144" t="str">
        <f>IF($A27=BV$2,VLOOKUP($A27,$A$3:$E$98,5),IF($A27&lt;BV$2,"",VLOOKUP($A27,$A$3:$E$98,5)*IF(Main!$B$36=1,(1+Main!$B$35)^($A27-BV$2),1+(Main!$B$35*($A27-BV$2)))))</f>
        <v/>
      </c>
      <c r="BW27" s="144" t="str">
        <f>IF($A27=BW$2,VLOOKUP($A27,$A$3:$E$98,5),IF($A27&lt;BW$2,"",VLOOKUP($A27,$A$3:$E$98,5)*IF(Main!$B$36=1,(1+Main!$B$35)^($A27-BW$2),1+(Main!$B$35*($A27-BW$2)))))</f>
        <v/>
      </c>
      <c r="BX27" s="144" t="str">
        <f>IF($A27=BX$2,VLOOKUP($A27,$A$3:$E$98,5),IF($A27&lt;BX$2,"",VLOOKUP($A27,$A$3:$E$98,5)*IF(Main!$B$36=1,(1+Main!$B$35)^($A27-BX$2),1+(Main!$B$35*($A27-BX$2)))))</f>
        <v/>
      </c>
      <c r="BY27" s="144" t="str">
        <f>IF($A27=BY$2,VLOOKUP($A27,$A$3:$E$98,5),IF($A27&lt;BY$2,"",VLOOKUP($A27,$A$3:$E$98,5)*IF(Main!$B$36=1,(1+Main!$B$35)^($A27-BY$2),1+(Main!$B$35*($A27-BY$2)))))</f>
        <v/>
      </c>
      <c r="BZ27" s="144" t="str">
        <f>IF($A27=BZ$2,VLOOKUP($A27,$A$3:$E$98,5),IF($A27&lt;BZ$2,"",VLOOKUP($A27,$A$3:$E$98,5)*IF(Main!$B$36=1,(1+Main!$B$35)^($A27-BZ$2),1+(Main!$B$35*($A27-BZ$2)))))</f>
        <v/>
      </c>
      <c r="CA27" s="144" t="str">
        <f>IF($A27=CA$2,VLOOKUP($A27,$A$3:$E$98,5),IF($A27&lt;CA$2,"",VLOOKUP($A27,$A$3:$E$98,5)*IF(Main!$B$36=1,(1+Main!$B$35)^($A27-CA$2),1+(Main!$B$35*($A27-CA$2)))))</f>
        <v/>
      </c>
      <c r="CB27" s="144" t="str">
        <f>IF($A27=CB$2,VLOOKUP($A27,$A$3:$E$98,5),IF($A27&lt;CB$2,"",VLOOKUP($A27,$A$3:$E$98,5)*IF(Main!$B$36=1,(1+Main!$B$35)^($A27-CB$2),1+(Main!$B$35*($A27-CB$2)))))</f>
        <v/>
      </c>
      <c r="CC27" s="144" t="str">
        <f>IF($A27=CC$2,VLOOKUP($A27,$A$3:$E$98,5),IF($A27&lt;CC$2,"",VLOOKUP($A27,$A$3:$E$98,5)*IF(Main!$B$36=1,(1+Main!$B$35)^($A27-CC$2),1+(Main!$B$35*($A27-CC$2)))))</f>
        <v/>
      </c>
      <c r="CD27" s="144" t="str">
        <f>IF($A27=CD$2,VLOOKUP($A27,$A$3:$E$98,5),IF($A27&lt;CD$2,"",VLOOKUP($A27,$A$3:$E$98,5)*IF(Main!$B$36=1,(1+Main!$B$35)^($A27-CD$2),1+(Main!$B$35*($A27-CD$2)))))</f>
        <v/>
      </c>
    </row>
    <row r="28" spans="1:82">
      <c r="A28" s="70">
        <v>50</v>
      </c>
      <c r="B28" s="73">
        <f ca="1">VLOOKUP($A28,Mortality!$A$3:$G$108,7,)</f>
        <v>9.1585358985739557E-4</v>
      </c>
      <c r="C28" s="69">
        <f t="shared" ca="1" si="1"/>
        <v>0.98923067356566241</v>
      </c>
      <c r="D28" s="69">
        <f t="shared" ca="1" si="0"/>
        <v>41.848195808793307</v>
      </c>
      <c r="E28" s="143">
        <f ca="1">C28/(1+Main!$B$5)^($A28-$A$3)</f>
        <v>0.18226493798424437</v>
      </c>
      <c r="F28" s="16">
        <f t="shared" ca="1" si="2"/>
        <v>17.54805947276623</v>
      </c>
      <c r="G28" s="144">
        <f ca="1">IF($A28=G$2,VLOOKUP($A28,$A$3:$E$98,5),IF($A28&lt;G$2,"",VLOOKUP($A28,$A$3:$E$98,5)*IF(Main!$B$36=1,(1+Main!$B$35)^($A28-G$2),1+(Main!$B$35*($A28-G$2)))))</f>
        <v>0.19927004650470123</v>
      </c>
      <c r="H28" s="144">
        <f ca="1">IF($A28=H$2,VLOOKUP($A28,$A$3:$E$98,5),IF($A28&lt;H$2,"",VLOOKUP($A28,$A$3:$E$98,5)*IF(Main!$B$36=1,(1+Main!$B$35)^($A28-H$2),1+(Main!$B$35*($A28-H$2)))))</f>
        <v>0.19574660756846876</v>
      </c>
      <c r="I28" s="144">
        <f ca="1">IF($A28=I$2,VLOOKUP($A28,$A$3:$E$98,5),IF($A28&lt;I$2,"",VLOOKUP($A28,$A$3:$E$98,5)*IF(Main!$B$36=1,(1+Main!$B$35)^($A28-I$2),1+(Main!$B$35*($A28-I$2)))))</f>
        <v>0.19228546912423258</v>
      </c>
      <c r="J28" s="144">
        <f ca="1">IF($A28=J$2,VLOOKUP($A28,$A$3:$E$98,5),IF($A28&lt;J$2,"",VLOOKUP($A28,$A$3:$E$98,5)*IF(Main!$B$36=1,(1+Main!$B$35)^($A28-J$2),1+(Main!$B$35*($A28-J$2)))))</f>
        <v>0.18888552959158406</v>
      </c>
      <c r="K28" s="144">
        <f ca="1">IF($A28=K$2,VLOOKUP($A28,$A$3:$E$98,5),IF($A28&lt;K$2,"",VLOOKUP($A28,$A$3:$E$98,5)*IF(Main!$B$36=1,(1+Main!$B$35)^($A28-K$2),1+(Main!$B$35*($A28-K$2)))))</f>
        <v>0.18554570686796076</v>
      </c>
      <c r="L28" s="144">
        <f ca="1">IF($A28=L$2,VLOOKUP($A28,$A$3:$E$98,5),IF($A28&lt;L$2,"",VLOOKUP($A28,$A$3:$E$98,5)*IF(Main!$B$36=1,(1+Main!$B$35)^($A28-L$2),1+(Main!$B$35*($A28-L$2)))))</f>
        <v>0.18226493798424437</v>
      </c>
      <c r="M28" s="144" t="str">
        <f>IF($A28=M$2,VLOOKUP($A28,$A$3:$E$98,5),IF($A28&lt;M$2,"",VLOOKUP($A28,$A$3:$E$98,5)*IF(Main!$B$36=1,(1+Main!$B$35)^($A28-M$2),1+(Main!$B$35*($A28-M$2)))))</f>
        <v/>
      </c>
      <c r="N28" s="144" t="str">
        <f>IF($A28=N$2,VLOOKUP($A28,$A$3:$E$98,5),IF($A28&lt;N$2,"",VLOOKUP($A28,$A$3:$E$98,5)*IF(Main!$B$36=1,(1+Main!$B$35)^($A28-N$2),1+(Main!$B$35*($A28-N$2)))))</f>
        <v/>
      </c>
      <c r="O28" s="144" t="str">
        <f>IF($A28=O$2,VLOOKUP($A28,$A$3:$E$98,5),IF($A28&lt;O$2,"",VLOOKUP($A28,$A$3:$E$98,5)*IF(Main!$B$36=1,(1+Main!$B$35)^($A28-O$2),1+(Main!$B$35*($A28-O$2)))))</f>
        <v/>
      </c>
      <c r="P28" s="144" t="str">
        <f>IF($A28=P$2,VLOOKUP($A28,$A$3:$E$98,5),IF($A28&lt;P$2,"",VLOOKUP($A28,$A$3:$E$98,5)*IF(Main!$B$36=1,(1+Main!$B$35)^($A28-P$2),1+(Main!$B$35*($A28-P$2)))))</f>
        <v/>
      </c>
      <c r="Q28" s="144" t="str">
        <f>IF($A28=Q$2,VLOOKUP($A28,$A$3:$E$98,5),IF($A28&lt;Q$2,"",VLOOKUP($A28,$A$3:$E$98,5)*IF(Main!$B$36=1,(1+Main!$B$35)^($A28-Q$2),1+(Main!$B$35*($A28-Q$2)))))</f>
        <v/>
      </c>
      <c r="R28" s="144" t="str">
        <f>IF($A28=R$2,VLOOKUP($A28,$A$3:$E$98,5),IF($A28&lt;R$2,"",VLOOKUP($A28,$A$3:$E$98,5)*IF(Main!$B$36=1,(1+Main!$B$35)^($A28-R$2),1+(Main!$B$35*($A28-R$2)))))</f>
        <v/>
      </c>
      <c r="S28" s="144" t="str">
        <f>IF($A28=S$2,VLOOKUP($A28,$A$3:$E$98,5),IF($A28&lt;S$2,"",VLOOKUP($A28,$A$3:$E$98,5)*IF(Main!$B$36=1,(1+Main!$B$35)^($A28-S$2),1+(Main!$B$35*($A28-S$2)))))</f>
        <v/>
      </c>
      <c r="T28" s="144" t="str">
        <f>IF($A28=T$2,VLOOKUP($A28,$A$3:$E$98,5),IF($A28&lt;T$2,"",VLOOKUP($A28,$A$3:$E$98,5)*IF(Main!$B$36=1,(1+Main!$B$35)^($A28-T$2),1+(Main!$B$35*($A28-T$2)))))</f>
        <v/>
      </c>
      <c r="U28" s="144" t="str">
        <f>IF($A28=U$2,VLOOKUP($A28,$A$3:$E$98,5),IF($A28&lt;U$2,"",VLOOKUP($A28,$A$3:$E$98,5)*IF(Main!$B$36=1,(1+Main!$B$35)^($A28-U$2),1+(Main!$B$35*($A28-U$2)))))</f>
        <v/>
      </c>
      <c r="V28" s="144" t="str">
        <f>IF($A28=V$2,VLOOKUP($A28,$A$3:$E$98,5),IF($A28&lt;V$2,"",VLOOKUP($A28,$A$3:$E$98,5)*IF(Main!$B$36=1,(1+Main!$B$35)^($A28-V$2),1+(Main!$B$35*($A28-V$2)))))</f>
        <v/>
      </c>
      <c r="W28" s="144" t="str">
        <f>IF($A28=W$2,VLOOKUP($A28,$A$3:$E$98,5),IF($A28&lt;W$2,"",VLOOKUP($A28,$A$3:$E$98,5)*IF(Main!$B$36=1,(1+Main!$B$35)^($A28-W$2),1+(Main!$B$35*($A28-W$2)))))</f>
        <v/>
      </c>
      <c r="X28" s="144" t="str">
        <f>IF($A28=X$2,VLOOKUP($A28,$A$3:$E$98,5),IF($A28&lt;X$2,"",VLOOKUP($A28,$A$3:$E$98,5)*IF(Main!$B$36=1,(1+Main!$B$35)^($A28-X$2),1+(Main!$B$35*($A28-X$2)))))</f>
        <v/>
      </c>
      <c r="Y28" s="144" t="str">
        <f>IF($A28=Y$2,VLOOKUP($A28,$A$3:$E$98,5),IF($A28&lt;Y$2,"",VLOOKUP($A28,$A$3:$E$98,5)*IF(Main!$B$36=1,(1+Main!$B$35)^($A28-Y$2),1+(Main!$B$35*($A28-Y$2)))))</f>
        <v/>
      </c>
      <c r="Z28" s="144" t="str">
        <f>IF($A28=Z$2,VLOOKUP($A28,$A$3:$E$98,5),IF($A28&lt;Z$2,"",VLOOKUP($A28,$A$3:$E$98,5)*IF(Main!$B$36=1,(1+Main!$B$35)^($A28-Z$2),1+(Main!$B$35*($A28-Z$2)))))</f>
        <v/>
      </c>
      <c r="AA28" s="144" t="str">
        <f>IF($A28=AA$2,VLOOKUP($A28,$A$3:$E$98,5),IF($A28&lt;AA$2,"",VLOOKUP($A28,$A$3:$E$98,5)*IF(Main!$B$36=1,(1+Main!$B$35)^($A28-AA$2),1+(Main!$B$35*($A28-AA$2)))))</f>
        <v/>
      </c>
      <c r="AB28" s="144" t="str">
        <f>IF($A28=AB$2,VLOOKUP($A28,$A$3:$E$98,5),IF($A28&lt;AB$2,"",VLOOKUP($A28,$A$3:$E$98,5)*IF(Main!$B$36=1,(1+Main!$B$35)^($A28-AB$2),1+(Main!$B$35*($A28-AB$2)))))</f>
        <v/>
      </c>
      <c r="AC28" s="144" t="str">
        <f>IF($A28=AC$2,VLOOKUP($A28,$A$3:$E$98,5),IF($A28&lt;AC$2,"",VLOOKUP($A28,$A$3:$E$98,5)*IF(Main!$B$36=1,(1+Main!$B$35)^($A28-AC$2),1+(Main!$B$35*($A28-AC$2)))))</f>
        <v/>
      </c>
      <c r="AD28" s="144" t="str">
        <f>IF($A28=AD$2,VLOOKUP($A28,$A$3:$E$98,5),IF($A28&lt;AD$2,"",VLOOKUP($A28,$A$3:$E$98,5)*IF(Main!$B$36=1,(1+Main!$B$35)^($A28-AD$2),1+(Main!$B$35*($A28-AD$2)))))</f>
        <v/>
      </c>
      <c r="AE28" s="144" t="str">
        <f>IF($A28=AE$2,VLOOKUP($A28,$A$3:$E$98,5),IF($A28&lt;AE$2,"",VLOOKUP($A28,$A$3:$E$98,5)*IF(Main!$B$36=1,(1+Main!$B$35)^($A28-AE$2),1+(Main!$B$35*($A28-AE$2)))))</f>
        <v/>
      </c>
      <c r="AF28" s="144" t="str">
        <f>IF($A28=AF$2,VLOOKUP($A28,$A$3:$E$98,5),IF($A28&lt;AF$2,"",VLOOKUP($A28,$A$3:$E$98,5)*IF(Main!$B$36=1,(1+Main!$B$35)^($A28-AF$2),1+(Main!$B$35*($A28-AF$2)))))</f>
        <v/>
      </c>
      <c r="AG28" s="144" t="str">
        <f>IF($A28=AG$2,VLOOKUP($A28,$A$3:$E$98,5),IF($A28&lt;AG$2,"",VLOOKUP($A28,$A$3:$E$98,5)*IF(Main!$B$36=1,(1+Main!$B$35)^($A28-AG$2),1+(Main!$B$35*($A28-AG$2)))))</f>
        <v/>
      </c>
      <c r="AH28" s="144" t="str">
        <f>IF($A28=AH$2,VLOOKUP($A28,$A$3:$E$98,5),IF($A28&lt;AH$2,"",VLOOKUP($A28,$A$3:$E$98,5)*IF(Main!$B$36=1,(1+Main!$B$35)^($A28-AH$2),1+(Main!$B$35*($A28-AH$2)))))</f>
        <v/>
      </c>
      <c r="AI28" s="144" t="str">
        <f>IF($A28=AI$2,VLOOKUP($A28,$A$3:$E$98,5),IF($A28&lt;AI$2,"",VLOOKUP($A28,$A$3:$E$98,5)*IF(Main!$B$36=1,(1+Main!$B$35)^($A28-AI$2),1+(Main!$B$35*($A28-AI$2)))))</f>
        <v/>
      </c>
      <c r="AJ28" s="144" t="str">
        <f>IF($A28=AJ$2,VLOOKUP($A28,$A$3:$E$98,5),IF($A28&lt;AJ$2,"",VLOOKUP($A28,$A$3:$E$98,5)*IF(Main!$B$36=1,(1+Main!$B$35)^($A28-AJ$2),1+(Main!$B$35*($A28-AJ$2)))))</f>
        <v/>
      </c>
      <c r="AK28" s="144" t="str">
        <f>IF($A28=AK$2,VLOOKUP($A28,$A$3:$E$98,5),IF($A28&lt;AK$2,"",VLOOKUP($A28,$A$3:$E$98,5)*IF(Main!$B$36=1,(1+Main!$B$35)^($A28-AK$2),1+(Main!$B$35*($A28-AK$2)))))</f>
        <v/>
      </c>
      <c r="AL28" s="144" t="str">
        <f>IF($A28=AL$2,VLOOKUP($A28,$A$3:$E$98,5),IF($A28&lt;AL$2,"",VLOOKUP($A28,$A$3:$E$98,5)*IF(Main!$B$36=1,(1+Main!$B$35)^($A28-AL$2),1+(Main!$B$35*($A28-AL$2)))))</f>
        <v/>
      </c>
      <c r="AM28" s="144" t="str">
        <f>IF($A28=AM$2,VLOOKUP($A28,$A$3:$E$98,5),IF($A28&lt;AM$2,"",VLOOKUP($A28,$A$3:$E$98,5)*IF(Main!$B$36=1,(1+Main!$B$35)^($A28-AM$2),1+(Main!$B$35*($A28-AM$2)))))</f>
        <v/>
      </c>
      <c r="AN28" s="144" t="str">
        <f>IF($A28=AN$2,VLOOKUP($A28,$A$3:$E$98,5),IF($A28&lt;AN$2,"",VLOOKUP($A28,$A$3:$E$98,5)*IF(Main!$B$36=1,(1+Main!$B$35)^($A28-AN$2),1+(Main!$B$35*($A28-AN$2)))))</f>
        <v/>
      </c>
      <c r="AO28" s="144" t="str">
        <f>IF($A28=AO$2,VLOOKUP($A28,$A$3:$E$98,5),IF($A28&lt;AO$2,"",VLOOKUP($A28,$A$3:$E$98,5)*IF(Main!$B$36=1,(1+Main!$B$35)^($A28-AO$2),1+(Main!$B$35*($A28-AO$2)))))</f>
        <v/>
      </c>
      <c r="AP28" s="144" t="str">
        <f>IF($A28=AP$2,VLOOKUP($A28,$A$3:$E$98,5),IF($A28&lt;AP$2,"",VLOOKUP($A28,$A$3:$E$98,5)*IF(Main!$B$36=1,(1+Main!$B$35)^($A28-AP$2),1+(Main!$B$35*($A28-AP$2)))))</f>
        <v/>
      </c>
      <c r="AQ28" s="144" t="str">
        <f>IF($A28=AQ$2,VLOOKUP($A28,$A$3:$E$98,5),IF($A28&lt;AQ$2,"",VLOOKUP($A28,$A$3:$E$98,5)*IF(Main!$B$36=1,(1+Main!$B$35)^($A28-AQ$2),1+(Main!$B$35*($A28-AQ$2)))))</f>
        <v/>
      </c>
      <c r="AR28" s="144" t="str">
        <f>IF($A28=AR$2,VLOOKUP($A28,$A$3:$E$98,5),IF($A28&lt;AR$2,"",VLOOKUP($A28,$A$3:$E$98,5)*IF(Main!$B$36=1,(1+Main!$B$35)^($A28-AR$2),1+(Main!$B$35*($A28-AR$2)))))</f>
        <v/>
      </c>
      <c r="AS28" s="144" t="str">
        <f>IF($A28=AS$2,VLOOKUP($A28,$A$3:$E$98,5),IF($A28&lt;AS$2,"",VLOOKUP($A28,$A$3:$E$98,5)*IF(Main!$B$36=1,(1+Main!$B$35)^($A28-AS$2),1+(Main!$B$35*($A28-AS$2)))))</f>
        <v/>
      </c>
      <c r="AT28" s="144" t="str">
        <f>IF($A28=AT$2,VLOOKUP($A28,$A$3:$E$98,5),IF($A28&lt;AT$2,"",VLOOKUP($A28,$A$3:$E$98,5)*IF(Main!$B$36=1,(1+Main!$B$35)^($A28-AT$2),1+(Main!$B$35*($A28-AT$2)))))</f>
        <v/>
      </c>
      <c r="AU28" s="144" t="str">
        <f>IF($A28=AU$2,VLOOKUP($A28,$A$3:$E$98,5),IF($A28&lt;AU$2,"",VLOOKUP($A28,$A$3:$E$98,5)*IF(Main!$B$36=1,(1+Main!$B$35)^($A28-AU$2),1+(Main!$B$35*($A28-AU$2)))))</f>
        <v/>
      </c>
      <c r="AV28" s="144" t="str">
        <f>IF($A28=AV$2,VLOOKUP($A28,$A$3:$E$98,5),IF($A28&lt;AV$2,"",VLOOKUP($A28,$A$3:$E$98,5)*IF(Main!$B$36=1,(1+Main!$B$35)^($A28-AV$2),1+(Main!$B$35*($A28-AV$2)))))</f>
        <v/>
      </c>
      <c r="AW28" s="144" t="str">
        <f>IF($A28=AW$2,VLOOKUP($A28,$A$3:$E$98,5),IF($A28&lt;AW$2,"",VLOOKUP($A28,$A$3:$E$98,5)*IF(Main!$B$36=1,(1+Main!$B$35)^($A28-AW$2),1+(Main!$B$35*($A28-AW$2)))))</f>
        <v/>
      </c>
      <c r="AX28" s="144" t="str">
        <f>IF($A28=AX$2,VLOOKUP($A28,$A$3:$E$98,5),IF($A28&lt;AX$2,"",VLOOKUP($A28,$A$3:$E$98,5)*IF(Main!$B$36=1,(1+Main!$B$35)^($A28-AX$2),1+(Main!$B$35*($A28-AX$2)))))</f>
        <v/>
      </c>
      <c r="AY28" s="144" t="str">
        <f>IF($A28=AY$2,VLOOKUP($A28,$A$3:$E$98,5),IF($A28&lt;AY$2,"",VLOOKUP($A28,$A$3:$E$98,5)*IF(Main!$B$36=1,(1+Main!$B$35)^($A28-AY$2),1+(Main!$B$35*($A28-AY$2)))))</f>
        <v/>
      </c>
      <c r="AZ28" s="144" t="str">
        <f>IF($A28=AZ$2,VLOOKUP($A28,$A$3:$E$98,5),IF($A28&lt;AZ$2,"",VLOOKUP($A28,$A$3:$E$98,5)*IF(Main!$B$36=1,(1+Main!$B$35)^($A28-AZ$2),1+(Main!$B$35*($A28-AZ$2)))))</f>
        <v/>
      </c>
      <c r="BA28" s="144" t="str">
        <f>IF($A28=BA$2,VLOOKUP($A28,$A$3:$E$98,5),IF($A28&lt;BA$2,"",VLOOKUP($A28,$A$3:$E$98,5)*IF(Main!$B$36=1,(1+Main!$B$35)^($A28-BA$2),1+(Main!$B$35*($A28-BA$2)))))</f>
        <v/>
      </c>
      <c r="BB28" s="144" t="str">
        <f>IF($A28=BB$2,VLOOKUP($A28,$A$3:$E$98,5),IF($A28&lt;BB$2,"",VLOOKUP($A28,$A$3:$E$98,5)*IF(Main!$B$36=1,(1+Main!$B$35)^($A28-BB$2),1+(Main!$B$35*($A28-BB$2)))))</f>
        <v/>
      </c>
      <c r="BC28" s="144" t="str">
        <f>IF($A28=BC$2,VLOOKUP($A28,$A$3:$E$98,5),IF($A28&lt;BC$2,"",VLOOKUP($A28,$A$3:$E$98,5)*IF(Main!$B$36=1,(1+Main!$B$35)^($A28-BC$2),1+(Main!$B$35*($A28-BC$2)))))</f>
        <v/>
      </c>
      <c r="BD28" s="144" t="str">
        <f>IF($A28=BD$2,VLOOKUP($A28,$A$3:$E$98,5),IF($A28&lt;BD$2,"",VLOOKUP($A28,$A$3:$E$98,5)*IF(Main!$B$36=1,(1+Main!$B$35)^($A28-BD$2),1+(Main!$B$35*($A28-BD$2)))))</f>
        <v/>
      </c>
      <c r="BE28" s="144" t="str">
        <f>IF($A28=BE$2,VLOOKUP($A28,$A$3:$E$98,5),IF($A28&lt;BE$2,"",VLOOKUP($A28,$A$3:$E$98,5)*IF(Main!$B$36=1,(1+Main!$B$35)^($A28-BE$2),1+(Main!$B$35*($A28-BE$2)))))</f>
        <v/>
      </c>
      <c r="BF28" s="144" t="str">
        <f>IF($A28=BF$2,VLOOKUP($A28,$A$3:$E$98,5),IF($A28&lt;BF$2,"",VLOOKUP($A28,$A$3:$E$98,5)*IF(Main!$B$36=1,(1+Main!$B$35)^($A28-BF$2),1+(Main!$B$35*($A28-BF$2)))))</f>
        <v/>
      </c>
      <c r="BG28" s="144" t="str">
        <f>IF($A28=BG$2,VLOOKUP($A28,$A$3:$E$98,5),IF($A28&lt;BG$2,"",VLOOKUP($A28,$A$3:$E$98,5)*IF(Main!$B$36=1,(1+Main!$B$35)^($A28-BG$2),1+(Main!$B$35*($A28-BG$2)))))</f>
        <v/>
      </c>
      <c r="BH28" s="144" t="str">
        <f>IF($A28=BH$2,VLOOKUP($A28,$A$3:$E$98,5),IF($A28&lt;BH$2,"",VLOOKUP($A28,$A$3:$E$98,5)*IF(Main!$B$36=1,(1+Main!$B$35)^($A28-BH$2),1+(Main!$B$35*($A28-BH$2)))))</f>
        <v/>
      </c>
      <c r="BI28" s="144" t="str">
        <f>IF($A28=BI$2,VLOOKUP($A28,$A$3:$E$98,5),IF($A28&lt;BI$2,"",VLOOKUP($A28,$A$3:$E$98,5)*IF(Main!$B$36=1,(1+Main!$B$35)^($A28-BI$2),1+(Main!$B$35*($A28-BI$2)))))</f>
        <v/>
      </c>
      <c r="BJ28" s="144" t="str">
        <f>IF($A28=BJ$2,VLOOKUP($A28,$A$3:$E$98,5),IF($A28&lt;BJ$2,"",VLOOKUP($A28,$A$3:$E$98,5)*IF(Main!$B$36=1,(1+Main!$B$35)^($A28-BJ$2),1+(Main!$B$35*($A28-BJ$2)))))</f>
        <v/>
      </c>
      <c r="BK28" s="144" t="str">
        <f>IF($A28=BK$2,VLOOKUP($A28,$A$3:$E$98,5),IF($A28&lt;BK$2,"",VLOOKUP($A28,$A$3:$E$98,5)*IF(Main!$B$36=1,(1+Main!$B$35)^($A28-BK$2),1+(Main!$B$35*($A28-BK$2)))))</f>
        <v/>
      </c>
      <c r="BL28" s="144" t="str">
        <f>IF($A28=BL$2,VLOOKUP($A28,$A$3:$E$98,5),IF($A28&lt;BL$2,"",VLOOKUP($A28,$A$3:$E$98,5)*IF(Main!$B$36=1,(1+Main!$B$35)^($A28-BL$2),1+(Main!$B$35*($A28-BL$2)))))</f>
        <v/>
      </c>
      <c r="BM28" s="144" t="str">
        <f>IF($A28=BM$2,VLOOKUP($A28,$A$3:$E$98,5),IF($A28&lt;BM$2,"",VLOOKUP($A28,$A$3:$E$98,5)*IF(Main!$B$36=1,(1+Main!$B$35)^($A28-BM$2),1+(Main!$B$35*($A28-BM$2)))))</f>
        <v/>
      </c>
      <c r="BN28" s="144" t="str">
        <f>IF($A28=BN$2,VLOOKUP($A28,$A$3:$E$98,5),IF($A28&lt;BN$2,"",VLOOKUP($A28,$A$3:$E$98,5)*IF(Main!$B$36=1,(1+Main!$B$35)^($A28-BN$2),1+(Main!$B$35*($A28-BN$2)))))</f>
        <v/>
      </c>
      <c r="BO28" s="144" t="str">
        <f>IF($A28=BO$2,VLOOKUP($A28,$A$3:$E$98,5),IF($A28&lt;BO$2,"",VLOOKUP($A28,$A$3:$E$98,5)*IF(Main!$B$36=1,(1+Main!$B$35)^($A28-BO$2),1+(Main!$B$35*($A28-BO$2)))))</f>
        <v/>
      </c>
      <c r="BP28" s="144" t="str">
        <f>IF($A28=BP$2,VLOOKUP($A28,$A$3:$E$98,5),IF($A28&lt;BP$2,"",VLOOKUP($A28,$A$3:$E$98,5)*IF(Main!$B$36=1,(1+Main!$B$35)^($A28-BP$2),1+(Main!$B$35*($A28-BP$2)))))</f>
        <v/>
      </c>
      <c r="BQ28" s="144" t="str">
        <f>IF($A28=BQ$2,VLOOKUP($A28,$A$3:$E$98,5),IF($A28&lt;BQ$2,"",VLOOKUP($A28,$A$3:$E$98,5)*IF(Main!$B$36=1,(1+Main!$B$35)^($A28-BQ$2),1+(Main!$B$35*($A28-BQ$2)))))</f>
        <v/>
      </c>
      <c r="BR28" s="144" t="str">
        <f>IF($A28=BR$2,VLOOKUP($A28,$A$3:$E$98,5),IF($A28&lt;BR$2,"",VLOOKUP($A28,$A$3:$E$98,5)*IF(Main!$B$36=1,(1+Main!$B$35)^($A28-BR$2),1+(Main!$B$35*($A28-BR$2)))))</f>
        <v/>
      </c>
      <c r="BS28" s="144" t="str">
        <f>IF($A28=BS$2,VLOOKUP($A28,$A$3:$E$98,5),IF($A28&lt;BS$2,"",VLOOKUP($A28,$A$3:$E$98,5)*IF(Main!$B$36=1,(1+Main!$B$35)^($A28-BS$2),1+(Main!$B$35*($A28-BS$2)))))</f>
        <v/>
      </c>
      <c r="BT28" s="144" t="str">
        <f>IF($A28=BT$2,VLOOKUP($A28,$A$3:$E$98,5),IF($A28&lt;BT$2,"",VLOOKUP($A28,$A$3:$E$98,5)*IF(Main!$B$36=1,(1+Main!$B$35)^($A28-BT$2),1+(Main!$B$35*($A28-BT$2)))))</f>
        <v/>
      </c>
      <c r="BU28" s="144" t="str">
        <f>IF($A28=BU$2,VLOOKUP($A28,$A$3:$E$98,5),IF($A28&lt;BU$2,"",VLOOKUP($A28,$A$3:$E$98,5)*IF(Main!$B$36=1,(1+Main!$B$35)^($A28-BU$2),1+(Main!$B$35*($A28-BU$2)))))</f>
        <v/>
      </c>
      <c r="BV28" s="144" t="str">
        <f>IF($A28=BV$2,VLOOKUP($A28,$A$3:$E$98,5),IF($A28&lt;BV$2,"",VLOOKUP($A28,$A$3:$E$98,5)*IF(Main!$B$36=1,(1+Main!$B$35)^($A28-BV$2),1+(Main!$B$35*($A28-BV$2)))))</f>
        <v/>
      </c>
      <c r="BW28" s="144" t="str">
        <f>IF($A28=BW$2,VLOOKUP($A28,$A$3:$E$98,5),IF($A28&lt;BW$2,"",VLOOKUP($A28,$A$3:$E$98,5)*IF(Main!$B$36=1,(1+Main!$B$35)^($A28-BW$2),1+(Main!$B$35*($A28-BW$2)))))</f>
        <v/>
      </c>
      <c r="BX28" s="144" t="str">
        <f>IF($A28=BX$2,VLOOKUP($A28,$A$3:$E$98,5),IF($A28&lt;BX$2,"",VLOOKUP($A28,$A$3:$E$98,5)*IF(Main!$B$36=1,(1+Main!$B$35)^($A28-BX$2),1+(Main!$B$35*($A28-BX$2)))))</f>
        <v/>
      </c>
      <c r="BY28" s="144" t="str">
        <f>IF($A28=BY$2,VLOOKUP($A28,$A$3:$E$98,5),IF($A28&lt;BY$2,"",VLOOKUP($A28,$A$3:$E$98,5)*IF(Main!$B$36=1,(1+Main!$B$35)^($A28-BY$2),1+(Main!$B$35*($A28-BY$2)))))</f>
        <v/>
      </c>
      <c r="BZ28" s="144" t="str">
        <f>IF($A28=BZ$2,VLOOKUP($A28,$A$3:$E$98,5),IF($A28&lt;BZ$2,"",VLOOKUP($A28,$A$3:$E$98,5)*IF(Main!$B$36=1,(1+Main!$B$35)^($A28-BZ$2),1+(Main!$B$35*($A28-BZ$2)))))</f>
        <v/>
      </c>
      <c r="CA28" s="144" t="str">
        <f>IF($A28=CA$2,VLOOKUP($A28,$A$3:$E$98,5),IF($A28&lt;CA$2,"",VLOOKUP($A28,$A$3:$E$98,5)*IF(Main!$B$36=1,(1+Main!$B$35)^($A28-CA$2),1+(Main!$B$35*($A28-CA$2)))))</f>
        <v/>
      </c>
      <c r="CB28" s="144" t="str">
        <f>IF($A28=CB$2,VLOOKUP($A28,$A$3:$E$98,5),IF($A28&lt;CB$2,"",VLOOKUP($A28,$A$3:$E$98,5)*IF(Main!$B$36=1,(1+Main!$B$35)^($A28-CB$2),1+(Main!$B$35*($A28-CB$2)))))</f>
        <v/>
      </c>
      <c r="CC28" s="144" t="str">
        <f>IF($A28=CC$2,VLOOKUP($A28,$A$3:$E$98,5),IF($A28&lt;CC$2,"",VLOOKUP($A28,$A$3:$E$98,5)*IF(Main!$B$36=1,(1+Main!$B$35)^($A28-CC$2),1+(Main!$B$35*($A28-CC$2)))))</f>
        <v/>
      </c>
      <c r="CD28" s="144" t="str">
        <f>IF($A28=CD$2,VLOOKUP($A28,$A$3:$E$98,5),IF($A28&lt;CD$2,"",VLOOKUP($A28,$A$3:$E$98,5)*IF(Main!$B$36=1,(1+Main!$B$35)^($A28-CD$2),1+(Main!$B$35*($A28-CD$2)))))</f>
        <v/>
      </c>
    </row>
    <row r="29" spans="1:82">
      <c r="A29" s="70">
        <v>51</v>
      </c>
      <c r="B29" s="73">
        <f ca="1">VLOOKUP($A29,Mortality!$A$3:$G$108,7,)</f>
        <v>9.8804578923775881E-4</v>
      </c>
      <c r="C29" s="69">
        <f t="shared" ca="1" si="1"/>
        <v>0.98832468310208033</v>
      </c>
      <c r="D29" s="69">
        <f t="shared" ca="1" si="0"/>
        <v>40.885641069940824</v>
      </c>
      <c r="E29" s="143">
        <f ca="1">C29/(1+Main!$B$5)^($A29-$A$3)</f>
        <v>0.1701850560621368</v>
      </c>
      <c r="F29" s="16">
        <f t="shared" ca="1" si="2"/>
        <v>17.409287812433263</v>
      </c>
      <c r="G29" s="144">
        <f ca="1">IF($A29=G$2,VLOOKUP($A29,$A$3:$E$98,5),IF($A29&lt;G$2,"",VLOOKUP($A29,$A$3:$E$98,5)*IF(Main!$B$36=1,(1+Main!$B$35)^($A29-G$2),1+(Main!$B$35*($A29-G$2)))))</f>
        <v>0.18941226178969112</v>
      </c>
      <c r="H29" s="144">
        <f ca="1">IF($A29=H$2,VLOOKUP($A29,$A$3:$E$98,5),IF($A29&lt;H$2,"",VLOOKUP($A29,$A$3:$E$98,5)*IF(Main!$B$36=1,(1+Main!$B$35)^($A29-H$2),1+(Main!$B$35*($A29-H$2)))))</f>
        <v>0.18606312553014845</v>
      </c>
      <c r="I29" s="144">
        <f ca="1">IF($A29=I$2,VLOOKUP($A29,$A$3:$E$98,5),IF($A29&lt;I$2,"",VLOOKUP($A29,$A$3:$E$98,5)*IF(Main!$B$36=1,(1+Main!$B$35)^($A29-I$2),1+(Main!$B$35*($A29-I$2)))))</f>
        <v>0.18277320778992973</v>
      </c>
      <c r="J29" s="144">
        <f ca="1">IF($A29=J$2,VLOOKUP($A29,$A$3:$E$98,5),IF($A29&lt;J$2,"",VLOOKUP($A29,$A$3:$E$98,5)*IF(Main!$B$36=1,(1+Main!$B$35)^($A29-J$2),1+(Main!$B$35*($A29-J$2)))))</f>
        <v>0.17954146148323155</v>
      </c>
      <c r="K29" s="144">
        <f ca="1">IF($A29=K$2,VLOOKUP($A29,$A$3:$E$98,5),IF($A29&lt;K$2,"",VLOOKUP($A29,$A$3:$E$98,5)*IF(Main!$B$36=1,(1+Main!$B$35)^($A29-K$2),1+(Main!$B$35*($A29-K$2)))))</f>
        <v>0.17636685803853785</v>
      </c>
      <c r="L29" s="144">
        <f ca="1">IF($A29=L$2,VLOOKUP($A29,$A$3:$E$98,5),IF($A29&lt;L$2,"",VLOOKUP($A29,$A$3:$E$98,5)*IF(Main!$B$36=1,(1+Main!$B$35)^($A29-L$2),1+(Main!$B$35*($A29-L$2)))))</f>
        <v>0.17324838707125526</v>
      </c>
      <c r="M29" s="144">
        <f ca="1">IF($A29=M$2,VLOOKUP($A29,$A$3:$E$98,5),IF($A29&lt;M$2,"",VLOOKUP($A29,$A$3:$E$98,5)*IF(Main!$B$36=1,(1+Main!$B$35)^($A29-M$2),1+(Main!$B$35*($A29-M$2)))))</f>
        <v>0.1701850560621368</v>
      </c>
      <c r="N29" s="144" t="str">
        <f>IF($A29=N$2,VLOOKUP($A29,$A$3:$E$98,5),IF($A29&lt;N$2,"",VLOOKUP($A29,$A$3:$E$98,5)*IF(Main!$B$36=1,(1+Main!$B$35)^($A29-N$2),1+(Main!$B$35*($A29-N$2)))))</f>
        <v/>
      </c>
      <c r="O29" s="144" t="str">
        <f>IF($A29=O$2,VLOOKUP($A29,$A$3:$E$98,5),IF($A29&lt;O$2,"",VLOOKUP($A29,$A$3:$E$98,5)*IF(Main!$B$36=1,(1+Main!$B$35)^($A29-O$2),1+(Main!$B$35*($A29-O$2)))))</f>
        <v/>
      </c>
      <c r="P29" s="144" t="str">
        <f>IF($A29=P$2,VLOOKUP($A29,$A$3:$E$98,5),IF($A29&lt;P$2,"",VLOOKUP($A29,$A$3:$E$98,5)*IF(Main!$B$36=1,(1+Main!$B$35)^($A29-P$2),1+(Main!$B$35*($A29-P$2)))))</f>
        <v/>
      </c>
      <c r="Q29" s="144" t="str">
        <f>IF($A29=Q$2,VLOOKUP($A29,$A$3:$E$98,5),IF($A29&lt;Q$2,"",VLOOKUP($A29,$A$3:$E$98,5)*IF(Main!$B$36=1,(1+Main!$B$35)^($A29-Q$2),1+(Main!$B$35*($A29-Q$2)))))</f>
        <v/>
      </c>
      <c r="R29" s="144" t="str">
        <f>IF($A29=R$2,VLOOKUP($A29,$A$3:$E$98,5),IF($A29&lt;R$2,"",VLOOKUP($A29,$A$3:$E$98,5)*IF(Main!$B$36=1,(1+Main!$B$35)^($A29-R$2),1+(Main!$B$35*($A29-R$2)))))</f>
        <v/>
      </c>
      <c r="S29" s="144" t="str">
        <f>IF($A29=S$2,VLOOKUP($A29,$A$3:$E$98,5),IF($A29&lt;S$2,"",VLOOKUP($A29,$A$3:$E$98,5)*IF(Main!$B$36=1,(1+Main!$B$35)^($A29-S$2),1+(Main!$B$35*($A29-S$2)))))</f>
        <v/>
      </c>
      <c r="T29" s="144" t="str">
        <f>IF($A29=T$2,VLOOKUP($A29,$A$3:$E$98,5),IF($A29&lt;T$2,"",VLOOKUP($A29,$A$3:$E$98,5)*IF(Main!$B$36=1,(1+Main!$B$35)^($A29-T$2),1+(Main!$B$35*($A29-T$2)))))</f>
        <v/>
      </c>
      <c r="U29" s="144" t="str">
        <f>IF($A29=U$2,VLOOKUP($A29,$A$3:$E$98,5),IF($A29&lt;U$2,"",VLOOKUP($A29,$A$3:$E$98,5)*IF(Main!$B$36=1,(1+Main!$B$35)^($A29-U$2),1+(Main!$B$35*($A29-U$2)))))</f>
        <v/>
      </c>
      <c r="V29" s="144" t="str">
        <f>IF($A29=V$2,VLOOKUP($A29,$A$3:$E$98,5),IF($A29&lt;V$2,"",VLOOKUP($A29,$A$3:$E$98,5)*IF(Main!$B$36=1,(1+Main!$B$35)^($A29-V$2),1+(Main!$B$35*($A29-V$2)))))</f>
        <v/>
      </c>
      <c r="W29" s="144" t="str">
        <f>IF($A29=W$2,VLOOKUP($A29,$A$3:$E$98,5),IF($A29&lt;W$2,"",VLOOKUP($A29,$A$3:$E$98,5)*IF(Main!$B$36=1,(1+Main!$B$35)^($A29-W$2),1+(Main!$B$35*($A29-W$2)))))</f>
        <v/>
      </c>
      <c r="X29" s="144" t="str">
        <f>IF($A29=X$2,VLOOKUP($A29,$A$3:$E$98,5),IF($A29&lt;X$2,"",VLOOKUP($A29,$A$3:$E$98,5)*IF(Main!$B$36=1,(1+Main!$B$35)^($A29-X$2),1+(Main!$B$35*($A29-X$2)))))</f>
        <v/>
      </c>
      <c r="Y29" s="144" t="str">
        <f>IF($A29=Y$2,VLOOKUP($A29,$A$3:$E$98,5),IF($A29&lt;Y$2,"",VLOOKUP($A29,$A$3:$E$98,5)*IF(Main!$B$36=1,(1+Main!$B$35)^($A29-Y$2),1+(Main!$B$35*($A29-Y$2)))))</f>
        <v/>
      </c>
      <c r="Z29" s="144" t="str">
        <f>IF($A29=Z$2,VLOOKUP($A29,$A$3:$E$98,5),IF($A29&lt;Z$2,"",VLOOKUP($A29,$A$3:$E$98,5)*IF(Main!$B$36=1,(1+Main!$B$35)^($A29-Z$2),1+(Main!$B$35*($A29-Z$2)))))</f>
        <v/>
      </c>
      <c r="AA29" s="144" t="str">
        <f>IF($A29=AA$2,VLOOKUP($A29,$A$3:$E$98,5),IF($A29&lt;AA$2,"",VLOOKUP($A29,$A$3:$E$98,5)*IF(Main!$B$36=1,(1+Main!$B$35)^($A29-AA$2),1+(Main!$B$35*($A29-AA$2)))))</f>
        <v/>
      </c>
      <c r="AB29" s="144" t="str">
        <f>IF($A29=AB$2,VLOOKUP($A29,$A$3:$E$98,5),IF($A29&lt;AB$2,"",VLOOKUP($A29,$A$3:$E$98,5)*IF(Main!$B$36=1,(1+Main!$B$35)^($A29-AB$2),1+(Main!$B$35*($A29-AB$2)))))</f>
        <v/>
      </c>
      <c r="AC29" s="144" t="str">
        <f>IF($A29=AC$2,VLOOKUP($A29,$A$3:$E$98,5),IF($A29&lt;AC$2,"",VLOOKUP($A29,$A$3:$E$98,5)*IF(Main!$B$36=1,(1+Main!$B$35)^($A29-AC$2),1+(Main!$B$35*($A29-AC$2)))))</f>
        <v/>
      </c>
      <c r="AD29" s="144" t="str">
        <f>IF($A29=AD$2,VLOOKUP($A29,$A$3:$E$98,5),IF($A29&lt;AD$2,"",VLOOKUP($A29,$A$3:$E$98,5)*IF(Main!$B$36=1,(1+Main!$B$35)^($A29-AD$2),1+(Main!$B$35*($A29-AD$2)))))</f>
        <v/>
      </c>
      <c r="AE29" s="144" t="str">
        <f>IF($A29=AE$2,VLOOKUP($A29,$A$3:$E$98,5),IF($A29&lt;AE$2,"",VLOOKUP($A29,$A$3:$E$98,5)*IF(Main!$B$36=1,(1+Main!$B$35)^($A29-AE$2),1+(Main!$B$35*($A29-AE$2)))))</f>
        <v/>
      </c>
      <c r="AF29" s="144" t="str">
        <f>IF($A29=AF$2,VLOOKUP($A29,$A$3:$E$98,5),IF($A29&lt;AF$2,"",VLOOKUP($A29,$A$3:$E$98,5)*IF(Main!$B$36=1,(1+Main!$B$35)^($A29-AF$2),1+(Main!$B$35*($A29-AF$2)))))</f>
        <v/>
      </c>
      <c r="AG29" s="144" t="str">
        <f>IF($A29=AG$2,VLOOKUP($A29,$A$3:$E$98,5),IF($A29&lt;AG$2,"",VLOOKUP($A29,$A$3:$E$98,5)*IF(Main!$B$36=1,(1+Main!$B$35)^($A29-AG$2),1+(Main!$B$35*($A29-AG$2)))))</f>
        <v/>
      </c>
      <c r="AH29" s="144" t="str">
        <f>IF($A29=AH$2,VLOOKUP($A29,$A$3:$E$98,5),IF($A29&lt;AH$2,"",VLOOKUP($A29,$A$3:$E$98,5)*IF(Main!$B$36=1,(1+Main!$B$35)^($A29-AH$2),1+(Main!$B$35*($A29-AH$2)))))</f>
        <v/>
      </c>
      <c r="AI29" s="144" t="str">
        <f>IF($A29=AI$2,VLOOKUP($A29,$A$3:$E$98,5),IF($A29&lt;AI$2,"",VLOOKUP($A29,$A$3:$E$98,5)*IF(Main!$B$36=1,(1+Main!$B$35)^($A29-AI$2),1+(Main!$B$35*($A29-AI$2)))))</f>
        <v/>
      </c>
      <c r="AJ29" s="144" t="str">
        <f>IF($A29=AJ$2,VLOOKUP($A29,$A$3:$E$98,5),IF($A29&lt;AJ$2,"",VLOOKUP($A29,$A$3:$E$98,5)*IF(Main!$B$36=1,(1+Main!$B$35)^($A29-AJ$2),1+(Main!$B$35*($A29-AJ$2)))))</f>
        <v/>
      </c>
      <c r="AK29" s="144" t="str">
        <f>IF($A29=AK$2,VLOOKUP($A29,$A$3:$E$98,5),IF($A29&lt;AK$2,"",VLOOKUP($A29,$A$3:$E$98,5)*IF(Main!$B$36=1,(1+Main!$B$35)^($A29-AK$2),1+(Main!$B$35*($A29-AK$2)))))</f>
        <v/>
      </c>
      <c r="AL29" s="144" t="str">
        <f>IF($A29=AL$2,VLOOKUP($A29,$A$3:$E$98,5),IF($A29&lt;AL$2,"",VLOOKUP($A29,$A$3:$E$98,5)*IF(Main!$B$36=1,(1+Main!$B$35)^($A29-AL$2),1+(Main!$B$35*($A29-AL$2)))))</f>
        <v/>
      </c>
      <c r="AM29" s="144" t="str">
        <f>IF($A29=AM$2,VLOOKUP($A29,$A$3:$E$98,5),IF($A29&lt;AM$2,"",VLOOKUP($A29,$A$3:$E$98,5)*IF(Main!$B$36=1,(1+Main!$B$35)^($A29-AM$2),1+(Main!$B$35*($A29-AM$2)))))</f>
        <v/>
      </c>
      <c r="AN29" s="144" t="str">
        <f>IF($A29=AN$2,VLOOKUP($A29,$A$3:$E$98,5),IF($A29&lt;AN$2,"",VLOOKUP($A29,$A$3:$E$98,5)*IF(Main!$B$36=1,(1+Main!$B$35)^($A29-AN$2),1+(Main!$B$35*($A29-AN$2)))))</f>
        <v/>
      </c>
      <c r="AO29" s="144" t="str">
        <f>IF($A29=AO$2,VLOOKUP($A29,$A$3:$E$98,5),IF($A29&lt;AO$2,"",VLOOKUP($A29,$A$3:$E$98,5)*IF(Main!$B$36=1,(1+Main!$B$35)^($A29-AO$2),1+(Main!$B$35*($A29-AO$2)))))</f>
        <v/>
      </c>
      <c r="AP29" s="144" t="str">
        <f>IF($A29=AP$2,VLOOKUP($A29,$A$3:$E$98,5),IF($A29&lt;AP$2,"",VLOOKUP($A29,$A$3:$E$98,5)*IF(Main!$B$36=1,(1+Main!$B$35)^($A29-AP$2),1+(Main!$B$35*($A29-AP$2)))))</f>
        <v/>
      </c>
      <c r="AQ29" s="144" t="str">
        <f>IF($A29=AQ$2,VLOOKUP($A29,$A$3:$E$98,5),IF($A29&lt;AQ$2,"",VLOOKUP($A29,$A$3:$E$98,5)*IF(Main!$B$36=1,(1+Main!$B$35)^($A29-AQ$2),1+(Main!$B$35*($A29-AQ$2)))))</f>
        <v/>
      </c>
      <c r="AR29" s="144" t="str">
        <f>IF($A29=AR$2,VLOOKUP($A29,$A$3:$E$98,5),IF($A29&lt;AR$2,"",VLOOKUP($A29,$A$3:$E$98,5)*IF(Main!$B$36=1,(1+Main!$B$35)^($A29-AR$2),1+(Main!$B$35*($A29-AR$2)))))</f>
        <v/>
      </c>
      <c r="AS29" s="144" t="str">
        <f>IF($A29=AS$2,VLOOKUP($A29,$A$3:$E$98,5),IF($A29&lt;AS$2,"",VLOOKUP($A29,$A$3:$E$98,5)*IF(Main!$B$36=1,(1+Main!$B$35)^($A29-AS$2),1+(Main!$B$35*($A29-AS$2)))))</f>
        <v/>
      </c>
      <c r="AT29" s="144" t="str">
        <f>IF($A29=AT$2,VLOOKUP($A29,$A$3:$E$98,5),IF($A29&lt;AT$2,"",VLOOKUP($A29,$A$3:$E$98,5)*IF(Main!$B$36=1,(1+Main!$B$35)^($A29-AT$2),1+(Main!$B$35*($A29-AT$2)))))</f>
        <v/>
      </c>
      <c r="AU29" s="144" t="str">
        <f>IF($A29=AU$2,VLOOKUP($A29,$A$3:$E$98,5),IF($A29&lt;AU$2,"",VLOOKUP($A29,$A$3:$E$98,5)*IF(Main!$B$36=1,(1+Main!$B$35)^($A29-AU$2),1+(Main!$B$35*($A29-AU$2)))))</f>
        <v/>
      </c>
      <c r="AV29" s="144" t="str">
        <f>IF($A29=AV$2,VLOOKUP($A29,$A$3:$E$98,5),IF($A29&lt;AV$2,"",VLOOKUP($A29,$A$3:$E$98,5)*IF(Main!$B$36=1,(1+Main!$B$35)^($A29-AV$2),1+(Main!$B$35*($A29-AV$2)))))</f>
        <v/>
      </c>
      <c r="AW29" s="144" t="str">
        <f>IF($A29=AW$2,VLOOKUP($A29,$A$3:$E$98,5),IF($A29&lt;AW$2,"",VLOOKUP($A29,$A$3:$E$98,5)*IF(Main!$B$36=1,(1+Main!$B$35)^($A29-AW$2),1+(Main!$B$35*($A29-AW$2)))))</f>
        <v/>
      </c>
      <c r="AX29" s="144" t="str">
        <f>IF($A29=AX$2,VLOOKUP($A29,$A$3:$E$98,5),IF($A29&lt;AX$2,"",VLOOKUP($A29,$A$3:$E$98,5)*IF(Main!$B$36=1,(1+Main!$B$35)^($A29-AX$2),1+(Main!$B$35*($A29-AX$2)))))</f>
        <v/>
      </c>
      <c r="AY29" s="144" t="str">
        <f>IF($A29=AY$2,VLOOKUP($A29,$A$3:$E$98,5),IF($A29&lt;AY$2,"",VLOOKUP($A29,$A$3:$E$98,5)*IF(Main!$B$36=1,(1+Main!$B$35)^($A29-AY$2),1+(Main!$B$35*($A29-AY$2)))))</f>
        <v/>
      </c>
      <c r="AZ29" s="144" t="str">
        <f>IF($A29=AZ$2,VLOOKUP($A29,$A$3:$E$98,5),IF($A29&lt;AZ$2,"",VLOOKUP($A29,$A$3:$E$98,5)*IF(Main!$B$36=1,(1+Main!$B$35)^($A29-AZ$2),1+(Main!$B$35*($A29-AZ$2)))))</f>
        <v/>
      </c>
      <c r="BA29" s="144" t="str">
        <f>IF($A29=BA$2,VLOOKUP($A29,$A$3:$E$98,5),IF($A29&lt;BA$2,"",VLOOKUP($A29,$A$3:$E$98,5)*IF(Main!$B$36=1,(1+Main!$B$35)^($A29-BA$2),1+(Main!$B$35*($A29-BA$2)))))</f>
        <v/>
      </c>
      <c r="BB29" s="144" t="str">
        <f>IF($A29=BB$2,VLOOKUP($A29,$A$3:$E$98,5),IF($A29&lt;BB$2,"",VLOOKUP($A29,$A$3:$E$98,5)*IF(Main!$B$36=1,(1+Main!$B$35)^($A29-BB$2),1+(Main!$B$35*($A29-BB$2)))))</f>
        <v/>
      </c>
      <c r="BC29" s="144" t="str">
        <f>IF($A29=BC$2,VLOOKUP($A29,$A$3:$E$98,5),IF($A29&lt;BC$2,"",VLOOKUP($A29,$A$3:$E$98,5)*IF(Main!$B$36=1,(1+Main!$B$35)^($A29-BC$2),1+(Main!$B$35*($A29-BC$2)))))</f>
        <v/>
      </c>
      <c r="BD29" s="144" t="str">
        <f>IF($A29=BD$2,VLOOKUP($A29,$A$3:$E$98,5),IF($A29&lt;BD$2,"",VLOOKUP($A29,$A$3:$E$98,5)*IF(Main!$B$36=1,(1+Main!$B$35)^($A29-BD$2),1+(Main!$B$35*($A29-BD$2)))))</f>
        <v/>
      </c>
      <c r="BE29" s="144" t="str">
        <f>IF($A29=BE$2,VLOOKUP($A29,$A$3:$E$98,5),IF($A29&lt;BE$2,"",VLOOKUP($A29,$A$3:$E$98,5)*IF(Main!$B$36=1,(1+Main!$B$35)^($A29-BE$2),1+(Main!$B$35*($A29-BE$2)))))</f>
        <v/>
      </c>
      <c r="BF29" s="144" t="str">
        <f>IF($A29=BF$2,VLOOKUP($A29,$A$3:$E$98,5),IF($A29&lt;BF$2,"",VLOOKUP($A29,$A$3:$E$98,5)*IF(Main!$B$36=1,(1+Main!$B$35)^($A29-BF$2),1+(Main!$B$35*($A29-BF$2)))))</f>
        <v/>
      </c>
      <c r="BG29" s="144" t="str">
        <f>IF($A29=BG$2,VLOOKUP($A29,$A$3:$E$98,5),IF($A29&lt;BG$2,"",VLOOKUP($A29,$A$3:$E$98,5)*IF(Main!$B$36=1,(1+Main!$B$35)^($A29-BG$2),1+(Main!$B$35*($A29-BG$2)))))</f>
        <v/>
      </c>
      <c r="BH29" s="144" t="str">
        <f>IF($A29=BH$2,VLOOKUP($A29,$A$3:$E$98,5),IF($A29&lt;BH$2,"",VLOOKUP($A29,$A$3:$E$98,5)*IF(Main!$B$36=1,(1+Main!$B$35)^($A29-BH$2),1+(Main!$B$35*($A29-BH$2)))))</f>
        <v/>
      </c>
      <c r="BI29" s="144" t="str">
        <f>IF($A29=BI$2,VLOOKUP($A29,$A$3:$E$98,5),IF($A29&lt;BI$2,"",VLOOKUP($A29,$A$3:$E$98,5)*IF(Main!$B$36=1,(1+Main!$B$35)^($A29-BI$2),1+(Main!$B$35*($A29-BI$2)))))</f>
        <v/>
      </c>
      <c r="BJ29" s="144" t="str">
        <f>IF($A29=BJ$2,VLOOKUP($A29,$A$3:$E$98,5),IF($A29&lt;BJ$2,"",VLOOKUP($A29,$A$3:$E$98,5)*IF(Main!$B$36=1,(1+Main!$B$35)^($A29-BJ$2),1+(Main!$B$35*($A29-BJ$2)))))</f>
        <v/>
      </c>
      <c r="BK29" s="144" t="str">
        <f>IF($A29=BK$2,VLOOKUP($A29,$A$3:$E$98,5),IF($A29&lt;BK$2,"",VLOOKUP($A29,$A$3:$E$98,5)*IF(Main!$B$36=1,(1+Main!$B$35)^($A29-BK$2),1+(Main!$B$35*($A29-BK$2)))))</f>
        <v/>
      </c>
      <c r="BL29" s="144" t="str">
        <f>IF($A29=BL$2,VLOOKUP($A29,$A$3:$E$98,5),IF($A29&lt;BL$2,"",VLOOKUP($A29,$A$3:$E$98,5)*IF(Main!$B$36=1,(1+Main!$B$35)^($A29-BL$2),1+(Main!$B$35*($A29-BL$2)))))</f>
        <v/>
      </c>
      <c r="BM29" s="144" t="str">
        <f>IF($A29=BM$2,VLOOKUP($A29,$A$3:$E$98,5),IF($A29&lt;BM$2,"",VLOOKUP($A29,$A$3:$E$98,5)*IF(Main!$B$36=1,(1+Main!$B$35)^($A29-BM$2),1+(Main!$B$35*($A29-BM$2)))))</f>
        <v/>
      </c>
      <c r="BN29" s="144" t="str">
        <f>IF($A29=BN$2,VLOOKUP($A29,$A$3:$E$98,5),IF($A29&lt;BN$2,"",VLOOKUP($A29,$A$3:$E$98,5)*IF(Main!$B$36=1,(1+Main!$B$35)^($A29-BN$2),1+(Main!$B$35*($A29-BN$2)))))</f>
        <v/>
      </c>
      <c r="BO29" s="144" t="str">
        <f>IF($A29=BO$2,VLOOKUP($A29,$A$3:$E$98,5),IF($A29&lt;BO$2,"",VLOOKUP($A29,$A$3:$E$98,5)*IF(Main!$B$36=1,(1+Main!$B$35)^($A29-BO$2),1+(Main!$B$35*($A29-BO$2)))))</f>
        <v/>
      </c>
      <c r="BP29" s="144" t="str">
        <f>IF($A29=BP$2,VLOOKUP($A29,$A$3:$E$98,5),IF($A29&lt;BP$2,"",VLOOKUP($A29,$A$3:$E$98,5)*IF(Main!$B$36=1,(1+Main!$B$35)^($A29-BP$2),1+(Main!$B$35*($A29-BP$2)))))</f>
        <v/>
      </c>
      <c r="BQ29" s="144" t="str">
        <f>IF($A29=BQ$2,VLOOKUP($A29,$A$3:$E$98,5),IF($A29&lt;BQ$2,"",VLOOKUP($A29,$A$3:$E$98,5)*IF(Main!$B$36=1,(1+Main!$B$35)^($A29-BQ$2),1+(Main!$B$35*($A29-BQ$2)))))</f>
        <v/>
      </c>
      <c r="BR29" s="144" t="str">
        <f>IF($A29=BR$2,VLOOKUP($A29,$A$3:$E$98,5),IF($A29&lt;BR$2,"",VLOOKUP($A29,$A$3:$E$98,5)*IF(Main!$B$36=1,(1+Main!$B$35)^($A29-BR$2),1+(Main!$B$35*($A29-BR$2)))))</f>
        <v/>
      </c>
      <c r="BS29" s="144" t="str">
        <f>IF($A29=BS$2,VLOOKUP($A29,$A$3:$E$98,5),IF($A29&lt;BS$2,"",VLOOKUP($A29,$A$3:$E$98,5)*IF(Main!$B$36=1,(1+Main!$B$35)^($A29-BS$2),1+(Main!$B$35*($A29-BS$2)))))</f>
        <v/>
      </c>
      <c r="BT29" s="144" t="str">
        <f>IF($A29=BT$2,VLOOKUP($A29,$A$3:$E$98,5),IF($A29&lt;BT$2,"",VLOOKUP($A29,$A$3:$E$98,5)*IF(Main!$B$36=1,(1+Main!$B$35)^($A29-BT$2),1+(Main!$B$35*($A29-BT$2)))))</f>
        <v/>
      </c>
      <c r="BU29" s="144" t="str">
        <f>IF($A29=BU$2,VLOOKUP($A29,$A$3:$E$98,5),IF($A29&lt;BU$2,"",VLOOKUP($A29,$A$3:$E$98,5)*IF(Main!$B$36=1,(1+Main!$B$35)^($A29-BU$2),1+(Main!$B$35*($A29-BU$2)))))</f>
        <v/>
      </c>
      <c r="BV29" s="144" t="str">
        <f>IF($A29=BV$2,VLOOKUP($A29,$A$3:$E$98,5),IF($A29&lt;BV$2,"",VLOOKUP($A29,$A$3:$E$98,5)*IF(Main!$B$36=1,(1+Main!$B$35)^($A29-BV$2),1+(Main!$B$35*($A29-BV$2)))))</f>
        <v/>
      </c>
      <c r="BW29" s="144" t="str">
        <f>IF($A29=BW$2,VLOOKUP($A29,$A$3:$E$98,5),IF($A29&lt;BW$2,"",VLOOKUP($A29,$A$3:$E$98,5)*IF(Main!$B$36=1,(1+Main!$B$35)^($A29-BW$2),1+(Main!$B$35*($A29-BW$2)))))</f>
        <v/>
      </c>
      <c r="BX29" s="144" t="str">
        <f>IF($A29=BX$2,VLOOKUP($A29,$A$3:$E$98,5),IF($A29&lt;BX$2,"",VLOOKUP($A29,$A$3:$E$98,5)*IF(Main!$B$36=1,(1+Main!$B$35)^($A29-BX$2),1+(Main!$B$35*($A29-BX$2)))))</f>
        <v/>
      </c>
      <c r="BY29" s="144" t="str">
        <f>IF($A29=BY$2,VLOOKUP($A29,$A$3:$E$98,5),IF($A29&lt;BY$2,"",VLOOKUP($A29,$A$3:$E$98,5)*IF(Main!$B$36=1,(1+Main!$B$35)^($A29-BY$2),1+(Main!$B$35*($A29-BY$2)))))</f>
        <v/>
      </c>
      <c r="BZ29" s="144" t="str">
        <f>IF($A29=BZ$2,VLOOKUP($A29,$A$3:$E$98,5),IF($A29&lt;BZ$2,"",VLOOKUP($A29,$A$3:$E$98,5)*IF(Main!$B$36=1,(1+Main!$B$35)^($A29-BZ$2),1+(Main!$B$35*($A29-BZ$2)))))</f>
        <v/>
      </c>
      <c r="CA29" s="144" t="str">
        <f>IF($A29=CA$2,VLOOKUP($A29,$A$3:$E$98,5),IF($A29&lt;CA$2,"",VLOOKUP($A29,$A$3:$E$98,5)*IF(Main!$B$36=1,(1+Main!$B$35)^($A29-CA$2),1+(Main!$B$35*($A29-CA$2)))))</f>
        <v/>
      </c>
      <c r="CB29" s="144" t="str">
        <f>IF($A29=CB$2,VLOOKUP($A29,$A$3:$E$98,5),IF($A29&lt;CB$2,"",VLOOKUP($A29,$A$3:$E$98,5)*IF(Main!$B$36=1,(1+Main!$B$35)^($A29-CB$2),1+(Main!$B$35*($A29-CB$2)))))</f>
        <v/>
      </c>
      <c r="CC29" s="144" t="str">
        <f>IF($A29=CC$2,VLOOKUP($A29,$A$3:$E$98,5),IF($A29&lt;CC$2,"",VLOOKUP($A29,$A$3:$E$98,5)*IF(Main!$B$36=1,(1+Main!$B$35)^($A29-CC$2),1+(Main!$B$35*($A29-CC$2)))))</f>
        <v/>
      </c>
      <c r="CD29" s="144" t="str">
        <f>IF($A29=CD$2,VLOOKUP($A29,$A$3:$E$98,5),IF($A29&lt;CD$2,"",VLOOKUP($A29,$A$3:$E$98,5)*IF(Main!$B$36=1,(1+Main!$B$35)^($A29-CD$2),1+(Main!$B$35*($A29-CD$2)))))</f>
        <v/>
      </c>
    </row>
    <row r="30" spans="1:82">
      <c r="A30" s="70">
        <v>52</v>
      </c>
      <c r="B30" s="73">
        <f ca="1">VLOOKUP($A30,Mortality!$A$3:$G$108,7,)</f>
        <v>1.0631875459946286E-3</v>
      </c>
      <c r="C30" s="69">
        <f t="shared" ca="1" si="1"/>
        <v>0.98734817306054157</v>
      </c>
      <c r="D30" s="69">
        <f t="shared" ca="1" si="0"/>
        <v>39.925088885899484</v>
      </c>
      <c r="E30" s="143">
        <f ca="1">C30/(1+Main!$B$5)^($A30-$A$3)</f>
        <v>0.15889430414402186</v>
      </c>
      <c r="F30" s="16">
        <f t="shared" ca="1" si="2"/>
        <v>17.264541418063807</v>
      </c>
      <c r="G30" s="144">
        <f ca="1">IF($A30=G$2,VLOOKUP($A30,$A$3:$E$98,5),IF($A30&lt;G$2,"",VLOOKUP($A30,$A$3:$E$98,5)*IF(Main!$B$36=1,(1+Main!$B$35)^($A30-G$2),1+(Main!$B$35*($A30-G$2)))))</f>
        <v>0.18002912696302414</v>
      </c>
      <c r="H30" s="144">
        <f ca="1">IF($A30=H$2,VLOOKUP($A30,$A$3:$E$98,5),IF($A30&lt;H$2,"",VLOOKUP($A30,$A$3:$E$98,5)*IF(Main!$B$36=1,(1+Main!$B$35)^($A30-H$2),1+(Main!$B$35*($A30-H$2)))))</f>
        <v>0.17684590074953252</v>
      </c>
      <c r="I30" s="144">
        <f ca="1">IF($A30=I$2,VLOOKUP($A30,$A$3:$E$98,5),IF($A30&lt;I$2,"",VLOOKUP($A30,$A$3:$E$98,5)*IF(Main!$B$36=1,(1+Main!$B$35)^($A30-I$2),1+(Main!$B$35*($A30-I$2)))))</f>
        <v>0.17371895947891211</v>
      </c>
      <c r="J30" s="144">
        <f ca="1">IF($A30=J$2,VLOOKUP($A30,$A$3:$E$98,5),IF($A30&lt;J$2,"",VLOOKUP($A30,$A$3:$E$98,5)*IF(Main!$B$36=1,(1+Main!$B$35)^($A30-J$2),1+(Main!$B$35*($A30-J$2)))))</f>
        <v>0.17064730793606298</v>
      </c>
      <c r="K30" s="144">
        <f ca="1">IF($A30=K$2,VLOOKUP($A30,$A$3:$E$98,5),IF($A30&lt;K$2,"",VLOOKUP($A30,$A$3:$E$98,5)*IF(Main!$B$36=1,(1+Main!$B$35)^($A30-K$2),1+(Main!$B$35*($A30-K$2)))))</f>
        <v>0.16762996850300882</v>
      </c>
      <c r="L30" s="144">
        <f ca="1">IF($A30=L$2,VLOOKUP($A30,$A$3:$E$98,5),IF($A30&lt;L$2,"",VLOOKUP($A30,$A$3:$E$98,5)*IF(Main!$B$36=1,(1+Main!$B$35)^($A30-L$2),1+(Main!$B$35*($A30-L$2)))))</f>
        <v>0.1646659808477493</v>
      </c>
      <c r="M30" s="144">
        <f ca="1">IF($A30=M$2,VLOOKUP($A30,$A$3:$E$98,5),IF($A30&lt;M$2,"",VLOOKUP($A30,$A$3:$E$98,5)*IF(Main!$B$36=1,(1+Main!$B$35)^($A30-M$2),1+(Main!$B$35*($A30-M$2)))))</f>
        <v>0.16175440161861426</v>
      </c>
      <c r="N30" s="144">
        <f ca="1">IF($A30=N$2,VLOOKUP($A30,$A$3:$E$98,5),IF($A30&lt;N$2,"",VLOOKUP($A30,$A$3:$E$98,5)*IF(Main!$B$36=1,(1+Main!$B$35)^($A30-N$2),1+(Main!$B$35*($A30-N$2)))))</f>
        <v>0.15889430414402186</v>
      </c>
      <c r="O30" s="144" t="str">
        <f>IF($A30=O$2,VLOOKUP($A30,$A$3:$E$98,5),IF($A30&lt;O$2,"",VLOOKUP($A30,$A$3:$E$98,5)*IF(Main!$B$36=1,(1+Main!$B$35)^($A30-O$2),1+(Main!$B$35*($A30-O$2)))))</f>
        <v/>
      </c>
      <c r="P30" s="144" t="str">
        <f>IF($A30=P$2,VLOOKUP($A30,$A$3:$E$98,5),IF($A30&lt;P$2,"",VLOOKUP($A30,$A$3:$E$98,5)*IF(Main!$B$36=1,(1+Main!$B$35)^($A30-P$2),1+(Main!$B$35*($A30-P$2)))))</f>
        <v/>
      </c>
      <c r="Q30" s="144" t="str">
        <f>IF($A30=Q$2,VLOOKUP($A30,$A$3:$E$98,5),IF($A30&lt;Q$2,"",VLOOKUP($A30,$A$3:$E$98,5)*IF(Main!$B$36=1,(1+Main!$B$35)^($A30-Q$2),1+(Main!$B$35*($A30-Q$2)))))</f>
        <v/>
      </c>
      <c r="R30" s="144" t="str">
        <f>IF($A30=R$2,VLOOKUP($A30,$A$3:$E$98,5),IF($A30&lt;R$2,"",VLOOKUP($A30,$A$3:$E$98,5)*IF(Main!$B$36=1,(1+Main!$B$35)^($A30-R$2),1+(Main!$B$35*($A30-R$2)))))</f>
        <v/>
      </c>
      <c r="S30" s="144" t="str">
        <f>IF($A30=S$2,VLOOKUP($A30,$A$3:$E$98,5),IF($A30&lt;S$2,"",VLOOKUP($A30,$A$3:$E$98,5)*IF(Main!$B$36=1,(1+Main!$B$35)^($A30-S$2),1+(Main!$B$35*($A30-S$2)))))</f>
        <v/>
      </c>
      <c r="T30" s="144" t="str">
        <f>IF($A30=T$2,VLOOKUP($A30,$A$3:$E$98,5),IF($A30&lt;T$2,"",VLOOKUP($A30,$A$3:$E$98,5)*IF(Main!$B$36=1,(1+Main!$B$35)^($A30-T$2),1+(Main!$B$35*($A30-T$2)))))</f>
        <v/>
      </c>
      <c r="U30" s="144" t="str">
        <f>IF($A30=U$2,VLOOKUP($A30,$A$3:$E$98,5),IF($A30&lt;U$2,"",VLOOKUP($A30,$A$3:$E$98,5)*IF(Main!$B$36=1,(1+Main!$B$35)^($A30-U$2),1+(Main!$B$35*($A30-U$2)))))</f>
        <v/>
      </c>
      <c r="V30" s="144" t="str">
        <f>IF($A30=V$2,VLOOKUP($A30,$A$3:$E$98,5),IF($A30&lt;V$2,"",VLOOKUP($A30,$A$3:$E$98,5)*IF(Main!$B$36=1,(1+Main!$B$35)^($A30-V$2),1+(Main!$B$35*($A30-V$2)))))</f>
        <v/>
      </c>
      <c r="W30" s="144" t="str">
        <f>IF($A30=W$2,VLOOKUP($A30,$A$3:$E$98,5),IF($A30&lt;W$2,"",VLOOKUP($A30,$A$3:$E$98,5)*IF(Main!$B$36=1,(1+Main!$B$35)^($A30-W$2),1+(Main!$B$35*($A30-W$2)))))</f>
        <v/>
      </c>
      <c r="X30" s="144" t="str">
        <f>IF($A30=X$2,VLOOKUP($A30,$A$3:$E$98,5),IF($A30&lt;X$2,"",VLOOKUP($A30,$A$3:$E$98,5)*IF(Main!$B$36=1,(1+Main!$B$35)^($A30-X$2),1+(Main!$B$35*($A30-X$2)))))</f>
        <v/>
      </c>
      <c r="Y30" s="144" t="str">
        <f>IF($A30=Y$2,VLOOKUP($A30,$A$3:$E$98,5),IF($A30&lt;Y$2,"",VLOOKUP($A30,$A$3:$E$98,5)*IF(Main!$B$36=1,(1+Main!$B$35)^($A30-Y$2),1+(Main!$B$35*($A30-Y$2)))))</f>
        <v/>
      </c>
      <c r="Z30" s="144" t="str">
        <f>IF($A30=Z$2,VLOOKUP($A30,$A$3:$E$98,5),IF($A30&lt;Z$2,"",VLOOKUP($A30,$A$3:$E$98,5)*IF(Main!$B$36=1,(1+Main!$B$35)^($A30-Z$2),1+(Main!$B$35*($A30-Z$2)))))</f>
        <v/>
      </c>
      <c r="AA30" s="144" t="str">
        <f>IF($A30=AA$2,VLOOKUP($A30,$A$3:$E$98,5),IF($A30&lt;AA$2,"",VLOOKUP($A30,$A$3:$E$98,5)*IF(Main!$B$36=1,(1+Main!$B$35)^($A30-AA$2),1+(Main!$B$35*($A30-AA$2)))))</f>
        <v/>
      </c>
      <c r="AB30" s="144" t="str">
        <f>IF($A30=AB$2,VLOOKUP($A30,$A$3:$E$98,5),IF($A30&lt;AB$2,"",VLOOKUP($A30,$A$3:$E$98,5)*IF(Main!$B$36=1,(1+Main!$B$35)^($A30-AB$2),1+(Main!$B$35*($A30-AB$2)))))</f>
        <v/>
      </c>
      <c r="AC30" s="144" t="str">
        <f>IF($A30=AC$2,VLOOKUP($A30,$A$3:$E$98,5),IF($A30&lt;AC$2,"",VLOOKUP($A30,$A$3:$E$98,5)*IF(Main!$B$36=1,(1+Main!$B$35)^($A30-AC$2),1+(Main!$B$35*($A30-AC$2)))))</f>
        <v/>
      </c>
      <c r="AD30" s="144" t="str">
        <f>IF($A30=AD$2,VLOOKUP($A30,$A$3:$E$98,5),IF($A30&lt;AD$2,"",VLOOKUP($A30,$A$3:$E$98,5)*IF(Main!$B$36=1,(1+Main!$B$35)^($A30-AD$2),1+(Main!$B$35*($A30-AD$2)))))</f>
        <v/>
      </c>
      <c r="AE30" s="144" t="str">
        <f>IF($A30=AE$2,VLOOKUP($A30,$A$3:$E$98,5),IF($A30&lt;AE$2,"",VLOOKUP($A30,$A$3:$E$98,5)*IF(Main!$B$36=1,(1+Main!$B$35)^($A30-AE$2),1+(Main!$B$35*($A30-AE$2)))))</f>
        <v/>
      </c>
      <c r="AF30" s="144" t="str">
        <f>IF($A30=AF$2,VLOOKUP($A30,$A$3:$E$98,5),IF($A30&lt;AF$2,"",VLOOKUP($A30,$A$3:$E$98,5)*IF(Main!$B$36=1,(1+Main!$B$35)^($A30-AF$2),1+(Main!$B$35*($A30-AF$2)))))</f>
        <v/>
      </c>
      <c r="AG30" s="144" t="str">
        <f>IF($A30=AG$2,VLOOKUP($A30,$A$3:$E$98,5),IF($A30&lt;AG$2,"",VLOOKUP($A30,$A$3:$E$98,5)*IF(Main!$B$36=1,(1+Main!$B$35)^($A30-AG$2),1+(Main!$B$35*($A30-AG$2)))))</f>
        <v/>
      </c>
      <c r="AH30" s="144" t="str">
        <f>IF($A30=AH$2,VLOOKUP($A30,$A$3:$E$98,5),IF($A30&lt;AH$2,"",VLOOKUP($A30,$A$3:$E$98,5)*IF(Main!$B$36=1,(1+Main!$B$35)^($A30-AH$2),1+(Main!$B$35*($A30-AH$2)))))</f>
        <v/>
      </c>
      <c r="AI30" s="144" t="str">
        <f>IF($A30=AI$2,VLOOKUP($A30,$A$3:$E$98,5),IF($A30&lt;AI$2,"",VLOOKUP($A30,$A$3:$E$98,5)*IF(Main!$B$36=1,(1+Main!$B$35)^($A30-AI$2),1+(Main!$B$35*($A30-AI$2)))))</f>
        <v/>
      </c>
      <c r="AJ30" s="144" t="str">
        <f>IF($A30=AJ$2,VLOOKUP($A30,$A$3:$E$98,5),IF($A30&lt;AJ$2,"",VLOOKUP($A30,$A$3:$E$98,5)*IF(Main!$B$36=1,(1+Main!$B$35)^($A30-AJ$2),1+(Main!$B$35*($A30-AJ$2)))))</f>
        <v/>
      </c>
      <c r="AK30" s="144" t="str">
        <f>IF($A30=AK$2,VLOOKUP($A30,$A$3:$E$98,5),IF($A30&lt;AK$2,"",VLOOKUP($A30,$A$3:$E$98,5)*IF(Main!$B$36=1,(1+Main!$B$35)^($A30-AK$2),1+(Main!$B$35*($A30-AK$2)))))</f>
        <v/>
      </c>
      <c r="AL30" s="144" t="str">
        <f>IF($A30=AL$2,VLOOKUP($A30,$A$3:$E$98,5),IF($A30&lt;AL$2,"",VLOOKUP($A30,$A$3:$E$98,5)*IF(Main!$B$36=1,(1+Main!$B$35)^($A30-AL$2),1+(Main!$B$35*($A30-AL$2)))))</f>
        <v/>
      </c>
      <c r="AM30" s="144" t="str">
        <f>IF($A30=AM$2,VLOOKUP($A30,$A$3:$E$98,5),IF($A30&lt;AM$2,"",VLOOKUP($A30,$A$3:$E$98,5)*IF(Main!$B$36=1,(1+Main!$B$35)^($A30-AM$2),1+(Main!$B$35*($A30-AM$2)))))</f>
        <v/>
      </c>
      <c r="AN30" s="144" t="str">
        <f>IF($A30=AN$2,VLOOKUP($A30,$A$3:$E$98,5),IF($A30&lt;AN$2,"",VLOOKUP($A30,$A$3:$E$98,5)*IF(Main!$B$36=1,(1+Main!$B$35)^($A30-AN$2),1+(Main!$B$35*($A30-AN$2)))))</f>
        <v/>
      </c>
      <c r="AO30" s="144" t="str">
        <f>IF($A30=AO$2,VLOOKUP($A30,$A$3:$E$98,5),IF($A30&lt;AO$2,"",VLOOKUP($A30,$A$3:$E$98,5)*IF(Main!$B$36=1,(1+Main!$B$35)^($A30-AO$2),1+(Main!$B$35*($A30-AO$2)))))</f>
        <v/>
      </c>
      <c r="AP30" s="144" t="str">
        <f>IF($A30=AP$2,VLOOKUP($A30,$A$3:$E$98,5),IF($A30&lt;AP$2,"",VLOOKUP($A30,$A$3:$E$98,5)*IF(Main!$B$36=1,(1+Main!$B$35)^($A30-AP$2),1+(Main!$B$35*($A30-AP$2)))))</f>
        <v/>
      </c>
      <c r="AQ30" s="144" t="str">
        <f>IF($A30=AQ$2,VLOOKUP($A30,$A$3:$E$98,5),IF($A30&lt;AQ$2,"",VLOOKUP($A30,$A$3:$E$98,5)*IF(Main!$B$36=1,(1+Main!$B$35)^($A30-AQ$2),1+(Main!$B$35*($A30-AQ$2)))))</f>
        <v/>
      </c>
      <c r="AR30" s="144" t="str">
        <f>IF($A30=AR$2,VLOOKUP($A30,$A$3:$E$98,5),IF($A30&lt;AR$2,"",VLOOKUP($A30,$A$3:$E$98,5)*IF(Main!$B$36=1,(1+Main!$B$35)^($A30-AR$2),1+(Main!$B$35*($A30-AR$2)))))</f>
        <v/>
      </c>
      <c r="AS30" s="144" t="str">
        <f>IF($A30=AS$2,VLOOKUP($A30,$A$3:$E$98,5),IF($A30&lt;AS$2,"",VLOOKUP($A30,$A$3:$E$98,5)*IF(Main!$B$36=1,(1+Main!$B$35)^($A30-AS$2),1+(Main!$B$35*($A30-AS$2)))))</f>
        <v/>
      </c>
      <c r="AT30" s="144" t="str">
        <f>IF($A30=AT$2,VLOOKUP($A30,$A$3:$E$98,5),IF($A30&lt;AT$2,"",VLOOKUP($A30,$A$3:$E$98,5)*IF(Main!$B$36=1,(1+Main!$B$35)^($A30-AT$2),1+(Main!$B$35*($A30-AT$2)))))</f>
        <v/>
      </c>
      <c r="AU30" s="144" t="str">
        <f>IF($A30=AU$2,VLOOKUP($A30,$A$3:$E$98,5),IF($A30&lt;AU$2,"",VLOOKUP($A30,$A$3:$E$98,5)*IF(Main!$B$36=1,(1+Main!$B$35)^($A30-AU$2),1+(Main!$B$35*($A30-AU$2)))))</f>
        <v/>
      </c>
      <c r="AV30" s="144" t="str">
        <f>IF($A30=AV$2,VLOOKUP($A30,$A$3:$E$98,5),IF($A30&lt;AV$2,"",VLOOKUP($A30,$A$3:$E$98,5)*IF(Main!$B$36=1,(1+Main!$B$35)^($A30-AV$2),1+(Main!$B$35*($A30-AV$2)))))</f>
        <v/>
      </c>
      <c r="AW30" s="144" t="str">
        <f>IF($A30=AW$2,VLOOKUP($A30,$A$3:$E$98,5),IF($A30&lt;AW$2,"",VLOOKUP($A30,$A$3:$E$98,5)*IF(Main!$B$36=1,(1+Main!$B$35)^($A30-AW$2),1+(Main!$B$35*($A30-AW$2)))))</f>
        <v/>
      </c>
      <c r="AX30" s="144" t="str">
        <f>IF($A30=AX$2,VLOOKUP($A30,$A$3:$E$98,5),IF($A30&lt;AX$2,"",VLOOKUP($A30,$A$3:$E$98,5)*IF(Main!$B$36=1,(1+Main!$B$35)^($A30-AX$2),1+(Main!$B$35*($A30-AX$2)))))</f>
        <v/>
      </c>
      <c r="AY30" s="144" t="str">
        <f>IF($A30=AY$2,VLOOKUP($A30,$A$3:$E$98,5),IF($A30&lt;AY$2,"",VLOOKUP($A30,$A$3:$E$98,5)*IF(Main!$B$36=1,(1+Main!$B$35)^($A30-AY$2),1+(Main!$B$35*($A30-AY$2)))))</f>
        <v/>
      </c>
      <c r="AZ30" s="144" t="str">
        <f>IF($A30=AZ$2,VLOOKUP($A30,$A$3:$E$98,5),IF($A30&lt;AZ$2,"",VLOOKUP($A30,$A$3:$E$98,5)*IF(Main!$B$36=1,(1+Main!$B$35)^($A30-AZ$2),1+(Main!$B$35*($A30-AZ$2)))))</f>
        <v/>
      </c>
      <c r="BA30" s="144" t="str">
        <f>IF($A30=BA$2,VLOOKUP($A30,$A$3:$E$98,5),IF($A30&lt;BA$2,"",VLOOKUP($A30,$A$3:$E$98,5)*IF(Main!$B$36=1,(1+Main!$B$35)^($A30-BA$2),1+(Main!$B$35*($A30-BA$2)))))</f>
        <v/>
      </c>
      <c r="BB30" s="144" t="str">
        <f>IF($A30=BB$2,VLOOKUP($A30,$A$3:$E$98,5),IF($A30&lt;BB$2,"",VLOOKUP($A30,$A$3:$E$98,5)*IF(Main!$B$36=1,(1+Main!$B$35)^($A30-BB$2),1+(Main!$B$35*($A30-BB$2)))))</f>
        <v/>
      </c>
      <c r="BC30" s="144" t="str">
        <f>IF($A30=BC$2,VLOOKUP($A30,$A$3:$E$98,5),IF($A30&lt;BC$2,"",VLOOKUP($A30,$A$3:$E$98,5)*IF(Main!$B$36=1,(1+Main!$B$35)^($A30-BC$2),1+(Main!$B$35*($A30-BC$2)))))</f>
        <v/>
      </c>
      <c r="BD30" s="144" t="str">
        <f>IF($A30=BD$2,VLOOKUP($A30,$A$3:$E$98,5),IF($A30&lt;BD$2,"",VLOOKUP($A30,$A$3:$E$98,5)*IF(Main!$B$36=1,(1+Main!$B$35)^($A30-BD$2),1+(Main!$B$35*($A30-BD$2)))))</f>
        <v/>
      </c>
      <c r="BE30" s="144" t="str">
        <f>IF($A30=BE$2,VLOOKUP($A30,$A$3:$E$98,5),IF($A30&lt;BE$2,"",VLOOKUP($A30,$A$3:$E$98,5)*IF(Main!$B$36=1,(1+Main!$B$35)^($A30-BE$2),1+(Main!$B$35*($A30-BE$2)))))</f>
        <v/>
      </c>
      <c r="BF30" s="144" t="str">
        <f>IF($A30=BF$2,VLOOKUP($A30,$A$3:$E$98,5),IF($A30&lt;BF$2,"",VLOOKUP($A30,$A$3:$E$98,5)*IF(Main!$B$36=1,(1+Main!$B$35)^($A30-BF$2),1+(Main!$B$35*($A30-BF$2)))))</f>
        <v/>
      </c>
      <c r="BG30" s="144" t="str">
        <f>IF($A30=BG$2,VLOOKUP($A30,$A$3:$E$98,5),IF($A30&lt;BG$2,"",VLOOKUP($A30,$A$3:$E$98,5)*IF(Main!$B$36=1,(1+Main!$B$35)^($A30-BG$2),1+(Main!$B$35*($A30-BG$2)))))</f>
        <v/>
      </c>
      <c r="BH30" s="144" t="str">
        <f>IF($A30=BH$2,VLOOKUP($A30,$A$3:$E$98,5),IF($A30&lt;BH$2,"",VLOOKUP($A30,$A$3:$E$98,5)*IF(Main!$B$36=1,(1+Main!$B$35)^($A30-BH$2),1+(Main!$B$35*($A30-BH$2)))))</f>
        <v/>
      </c>
      <c r="BI30" s="144" t="str">
        <f>IF($A30=BI$2,VLOOKUP($A30,$A$3:$E$98,5),IF($A30&lt;BI$2,"",VLOOKUP($A30,$A$3:$E$98,5)*IF(Main!$B$36=1,(1+Main!$B$35)^($A30-BI$2),1+(Main!$B$35*($A30-BI$2)))))</f>
        <v/>
      </c>
      <c r="BJ30" s="144" t="str">
        <f>IF($A30=BJ$2,VLOOKUP($A30,$A$3:$E$98,5),IF($A30&lt;BJ$2,"",VLOOKUP($A30,$A$3:$E$98,5)*IF(Main!$B$36=1,(1+Main!$B$35)^($A30-BJ$2),1+(Main!$B$35*($A30-BJ$2)))))</f>
        <v/>
      </c>
      <c r="BK30" s="144" t="str">
        <f>IF($A30=BK$2,VLOOKUP($A30,$A$3:$E$98,5),IF($A30&lt;BK$2,"",VLOOKUP($A30,$A$3:$E$98,5)*IF(Main!$B$36=1,(1+Main!$B$35)^($A30-BK$2),1+(Main!$B$35*($A30-BK$2)))))</f>
        <v/>
      </c>
      <c r="BL30" s="144" t="str">
        <f>IF($A30=BL$2,VLOOKUP($A30,$A$3:$E$98,5),IF($A30&lt;BL$2,"",VLOOKUP($A30,$A$3:$E$98,5)*IF(Main!$B$36=1,(1+Main!$B$35)^($A30-BL$2),1+(Main!$B$35*($A30-BL$2)))))</f>
        <v/>
      </c>
      <c r="BM30" s="144" t="str">
        <f>IF($A30=BM$2,VLOOKUP($A30,$A$3:$E$98,5),IF($A30&lt;BM$2,"",VLOOKUP($A30,$A$3:$E$98,5)*IF(Main!$B$36=1,(1+Main!$B$35)^($A30-BM$2),1+(Main!$B$35*($A30-BM$2)))))</f>
        <v/>
      </c>
      <c r="BN30" s="144" t="str">
        <f>IF($A30=BN$2,VLOOKUP($A30,$A$3:$E$98,5),IF($A30&lt;BN$2,"",VLOOKUP($A30,$A$3:$E$98,5)*IF(Main!$B$36=1,(1+Main!$B$35)^($A30-BN$2),1+(Main!$B$35*($A30-BN$2)))))</f>
        <v/>
      </c>
      <c r="BO30" s="144" t="str">
        <f>IF($A30=BO$2,VLOOKUP($A30,$A$3:$E$98,5),IF($A30&lt;BO$2,"",VLOOKUP($A30,$A$3:$E$98,5)*IF(Main!$B$36=1,(1+Main!$B$35)^($A30-BO$2),1+(Main!$B$35*($A30-BO$2)))))</f>
        <v/>
      </c>
      <c r="BP30" s="144" t="str">
        <f>IF($A30=BP$2,VLOOKUP($A30,$A$3:$E$98,5),IF($A30&lt;BP$2,"",VLOOKUP($A30,$A$3:$E$98,5)*IF(Main!$B$36=1,(1+Main!$B$35)^($A30-BP$2),1+(Main!$B$35*($A30-BP$2)))))</f>
        <v/>
      </c>
      <c r="BQ30" s="144" t="str">
        <f>IF($A30=BQ$2,VLOOKUP($A30,$A$3:$E$98,5),IF($A30&lt;BQ$2,"",VLOOKUP($A30,$A$3:$E$98,5)*IF(Main!$B$36=1,(1+Main!$B$35)^($A30-BQ$2),1+(Main!$B$35*($A30-BQ$2)))))</f>
        <v/>
      </c>
      <c r="BR30" s="144" t="str">
        <f>IF($A30=BR$2,VLOOKUP($A30,$A$3:$E$98,5),IF($A30&lt;BR$2,"",VLOOKUP($A30,$A$3:$E$98,5)*IF(Main!$B$36=1,(1+Main!$B$35)^($A30-BR$2),1+(Main!$B$35*($A30-BR$2)))))</f>
        <v/>
      </c>
      <c r="BS30" s="144" t="str">
        <f>IF($A30=BS$2,VLOOKUP($A30,$A$3:$E$98,5),IF($A30&lt;BS$2,"",VLOOKUP($A30,$A$3:$E$98,5)*IF(Main!$B$36=1,(1+Main!$B$35)^($A30-BS$2),1+(Main!$B$35*($A30-BS$2)))))</f>
        <v/>
      </c>
      <c r="BT30" s="144" t="str">
        <f>IF($A30=BT$2,VLOOKUP($A30,$A$3:$E$98,5),IF($A30&lt;BT$2,"",VLOOKUP($A30,$A$3:$E$98,5)*IF(Main!$B$36=1,(1+Main!$B$35)^($A30-BT$2),1+(Main!$B$35*($A30-BT$2)))))</f>
        <v/>
      </c>
      <c r="BU30" s="144" t="str">
        <f>IF($A30=BU$2,VLOOKUP($A30,$A$3:$E$98,5),IF($A30&lt;BU$2,"",VLOOKUP($A30,$A$3:$E$98,5)*IF(Main!$B$36=1,(1+Main!$B$35)^($A30-BU$2),1+(Main!$B$35*($A30-BU$2)))))</f>
        <v/>
      </c>
      <c r="BV30" s="144" t="str">
        <f>IF($A30=BV$2,VLOOKUP($A30,$A$3:$E$98,5),IF($A30&lt;BV$2,"",VLOOKUP($A30,$A$3:$E$98,5)*IF(Main!$B$36=1,(1+Main!$B$35)^($A30-BV$2),1+(Main!$B$35*($A30-BV$2)))))</f>
        <v/>
      </c>
      <c r="BW30" s="144" t="str">
        <f>IF($A30=BW$2,VLOOKUP($A30,$A$3:$E$98,5),IF($A30&lt;BW$2,"",VLOOKUP($A30,$A$3:$E$98,5)*IF(Main!$B$36=1,(1+Main!$B$35)^($A30-BW$2),1+(Main!$B$35*($A30-BW$2)))))</f>
        <v/>
      </c>
      <c r="BX30" s="144" t="str">
        <f>IF($A30=BX$2,VLOOKUP($A30,$A$3:$E$98,5),IF($A30&lt;BX$2,"",VLOOKUP($A30,$A$3:$E$98,5)*IF(Main!$B$36=1,(1+Main!$B$35)^($A30-BX$2),1+(Main!$B$35*($A30-BX$2)))))</f>
        <v/>
      </c>
      <c r="BY30" s="144" t="str">
        <f>IF($A30=BY$2,VLOOKUP($A30,$A$3:$E$98,5),IF($A30&lt;BY$2,"",VLOOKUP($A30,$A$3:$E$98,5)*IF(Main!$B$36=1,(1+Main!$B$35)^($A30-BY$2),1+(Main!$B$35*($A30-BY$2)))))</f>
        <v/>
      </c>
      <c r="BZ30" s="144" t="str">
        <f>IF($A30=BZ$2,VLOOKUP($A30,$A$3:$E$98,5),IF($A30&lt;BZ$2,"",VLOOKUP($A30,$A$3:$E$98,5)*IF(Main!$B$36=1,(1+Main!$B$35)^($A30-BZ$2),1+(Main!$B$35*($A30-BZ$2)))))</f>
        <v/>
      </c>
      <c r="CA30" s="144" t="str">
        <f>IF($A30=CA$2,VLOOKUP($A30,$A$3:$E$98,5),IF($A30&lt;CA$2,"",VLOOKUP($A30,$A$3:$E$98,5)*IF(Main!$B$36=1,(1+Main!$B$35)^($A30-CA$2),1+(Main!$B$35*($A30-CA$2)))))</f>
        <v/>
      </c>
      <c r="CB30" s="144" t="str">
        <f>IF($A30=CB$2,VLOOKUP($A30,$A$3:$E$98,5),IF($A30&lt;CB$2,"",VLOOKUP($A30,$A$3:$E$98,5)*IF(Main!$B$36=1,(1+Main!$B$35)^($A30-CB$2),1+(Main!$B$35*($A30-CB$2)))))</f>
        <v/>
      </c>
      <c r="CC30" s="144" t="str">
        <f>IF($A30=CC$2,VLOOKUP($A30,$A$3:$E$98,5),IF($A30&lt;CC$2,"",VLOOKUP($A30,$A$3:$E$98,5)*IF(Main!$B$36=1,(1+Main!$B$35)^($A30-CC$2),1+(Main!$B$35*($A30-CC$2)))))</f>
        <v/>
      </c>
      <c r="CD30" s="144" t="str">
        <f>IF($A30=CD$2,VLOOKUP($A30,$A$3:$E$98,5),IF($A30&lt;CD$2,"",VLOOKUP($A30,$A$3:$E$98,5)*IF(Main!$B$36=1,(1+Main!$B$35)^($A30-CD$2),1+(Main!$B$35*($A30-CD$2)))))</f>
        <v/>
      </c>
    </row>
    <row r="31" spans="1:82">
      <c r="A31" s="70">
        <v>53</v>
      </c>
      <c r="B31" s="73">
        <f ca="1">VLOOKUP($A31,Mortality!$A$3:$G$108,7,)</f>
        <v>1.1404621236356127E-3</v>
      </c>
      <c r="C31" s="69">
        <f t="shared" ca="1" si="1"/>
        <v>0.986298436779383</v>
      </c>
      <c r="D31" s="69">
        <f t="shared" ca="1" si="0"/>
        <v>38.966517602124846</v>
      </c>
      <c r="E31" s="143">
        <f ca="1">C31/(1+Main!$B$5)^($A31-$A$3)</f>
        <v>0.14834146700815559</v>
      </c>
      <c r="F31" s="16">
        <f t="shared" ca="1" si="2"/>
        <v>17.113538041307397</v>
      </c>
      <c r="G31" s="144">
        <f ca="1">IF($A31=G$2,VLOOKUP($A31,$A$3:$E$98,5),IF($A31&lt;G$2,"",VLOOKUP($A31,$A$3:$E$98,5)*IF(Main!$B$36=1,(1+Main!$B$35)^($A31-G$2),1+(Main!$B$35*($A31-G$2)))))</f>
        <v>0.17109794508186218</v>
      </c>
      <c r="H31" s="144">
        <f ca="1">IF($A31=H$2,VLOOKUP($A31,$A$3:$E$98,5),IF($A31&lt;H$2,"",VLOOKUP($A31,$A$3:$E$98,5)*IF(Main!$B$36=1,(1+Main!$B$35)^($A31-H$2),1+(Main!$B$35*($A31-H$2)))))</f>
        <v>0.16807263760497271</v>
      </c>
      <c r="I31" s="144">
        <f ca="1">IF($A31=I$2,VLOOKUP($A31,$A$3:$E$98,5),IF($A31&lt;I$2,"",VLOOKUP($A31,$A$3:$E$98,5)*IF(Main!$B$36=1,(1+Main!$B$35)^($A31-I$2),1+(Main!$B$35*($A31-I$2)))))</f>
        <v>0.16510082279466864</v>
      </c>
      <c r="J31" s="144">
        <f ca="1">IF($A31=J$2,VLOOKUP($A31,$A$3:$E$98,5),IF($A31&lt;J$2,"",VLOOKUP($A31,$A$3:$E$98,5)*IF(Main!$B$36=1,(1+Main!$B$35)^($A31-J$2),1+(Main!$B$35*($A31-J$2)))))</f>
        <v>0.16218155480812244</v>
      </c>
      <c r="K31" s="144">
        <f ca="1">IF($A31=K$2,VLOOKUP($A31,$A$3:$E$98,5),IF($A31&lt;K$2,"",VLOOKUP($A31,$A$3:$E$98,5)*IF(Main!$B$36=1,(1+Main!$B$35)^($A31-K$2),1+(Main!$B$35*($A31-K$2)))))</f>
        <v>0.15931390452664287</v>
      </c>
      <c r="L31" s="144">
        <f ca="1">IF($A31=L$2,VLOOKUP($A31,$A$3:$E$98,5),IF($A31&lt;L$2,"",VLOOKUP($A31,$A$3:$E$98,5)*IF(Main!$B$36=1,(1+Main!$B$35)^($A31-L$2),1+(Main!$B$35*($A31-L$2)))))</f>
        <v>0.15649695925996351</v>
      </c>
      <c r="M31" s="144">
        <f ca="1">IF($A31=M$2,VLOOKUP($A31,$A$3:$E$98,5),IF($A31&lt;M$2,"",VLOOKUP($A31,$A$3:$E$98,5)*IF(Main!$B$36=1,(1+Main!$B$35)^($A31-M$2),1+(Main!$B$35*($A31-M$2)))))</f>
        <v>0.15372982245575983</v>
      </c>
      <c r="N31" s="144">
        <f ca="1">IF($A31=N$2,VLOOKUP($A31,$A$3:$E$98,5),IF($A31&lt;N$2,"",VLOOKUP($A31,$A$3:$E$98,5)*IF(Main!$B$36=1,(1+Main!$B$35)^($A31-N$2),1+(Main!$B$35*($A31-N$2)))))</f>
        <v>0.15101161341430239</v>
      </c>
      <c r="O31" s="144">
        <f ca="1">IF($A31=O$2,VLOOKUP($A31,$A$3:$E$98,5),IF($A31&lt;O$2,"",VLOOKUP($A31,$A$3:$E$98,5)*IF(Main!$B$36=1,(1+Main!$B$35)^($A31-O$2),1+(Main!$B$35*($A31-O$2)))))</f>
        <v>0.14834146700815559</v>
      </c>
      <c r="P31" s="144" t="str">
        <f>IF($A31=P$2,VLOOKUP($A31,$A$3:$E$98,5),IF($A31&lt;P$2,"",VLOOKUP($A31,$A$3:$E$98,5)*IF(Main!$B$36=1,(1+Main!$B$35)^($A31-P$2),1+(Main!$B$35*($A31-P$2)))))</f>
        <v/>
      </c>
      <c r="Q31" s="144" t="str">
        <f>IF($A31=Q$2,VLOOKUP($A31,$A$3:$E$98,5),IF($A31&lt;Q$2,"",VLOOKUP($A31,$A$3:$E$98,5)*IF(Main!$B$36=1,(1+Main!$B$35)^($A31-Q$2),1+(Main!$B$35*($A31-Q$2)))))</f>
        <v/>
      </c>
      <c r="R31" s="144" t="str">
        <f>IF($A31=R$2,VLOOKUP($A31,$A$3:$E$98,5),IF($A31&lt;R$2,"",VLOOKUP($A31,$A$3:$E$98,5)*IF(Main!$B$36=1,(1+Main!$B$35)^($A31-R$2),1+(Main!$B$35*($A31-R$2)))))</f>
        <v/>
      </c>
      <c r="S31" s="144" t="str">
        <f>IF($A31=S$2,VLOOKUP($A31,$A$3:$E$98,5),IF($A31&lt;S$2,"",VLOOKUP($A31,$A$3:$E$98,5)*IF(Main!$B$36=1,(1+Main!$B$35)^($A31-S$2),1+(Main!$B$35*($A31-S$2)))))</f>
        <v/>
      </c>
      <c r="T31" s="144" t="str">
        <f>IF($A31=T$2,VLOOKUP($A31,$A$3:$E$98,5),IF($A31&lt;T$2,"",VLOOKUP($A31,$A$3:$E$98,5)*IF(Main!$B$36=1,(1+Main!$B$35)^($A31-T$2),1+(Main!$B$35*($A31-T$2)))))</f>
        <v/>
      </c>
      <c r="U31" s="144" t="str">
        <f>IF($A31=U$2,VLOOKUP($A31,$A$3:$E$98,5),IF($A31&lt;U$2,"",VLOOKUP($A31,$A$3:$E$98,5)*IF(Main!$B$36=1,(1+Main!$B$35)^($A31-U$2),1+(Main!$B$35*($A31-U$2)))))</f>
        <v/>
      </c>
      <c r="V31" s="144" t="str">
        <f>IF($A31=V$2,VLOOKUP($A31,$A$3:$E$98,5),IF($A31&lt;V$2,"",VLOOKUP($A31,$A$3:$E$98,5)*IF(Main!$B$36=1,(1+Main!$B$35)^($A31-V$2),1+(Main!$B$35*($A31-V$2)))))</f>
        <v/>
      </c>
      <c r="W31" s="144" t="str">
        <f>IF($A31=W$2,VLOOKUP($A31,$A$3:$E$98,5),IF($A31&lt;W$2,"",VLOOKUP($A31,$A$3:$E$98,5)*IF(Main!$B$36=1,(1+Main!$B$35)^($A31-W$2),1+(Main!$B$35*($A31-W$2)))))</f>
        <v/>
      </c>
      <c r="X31" s="144" t="str">
        <f>IF($A31=X$2,VLOOKUP($A31,$A$3:$E$98,5),IF($A31&lt;X$2,"",VLOOKUP($A31,$A$3:$E$98,5)*IF(Main!$B$36=1,(1+Main!$B$35)^($A31-X$2),1+(Main!$B$35*($A31-X$2)))))</f>
        <v/>
      </c>
      <c r="Y31" s="144" t="str">
        <f>IF($A31=Y$2,VLOOKUP($A31,$A$3:$E$98,5),IF($A31&lt;Y$2,"",VLOOKUP($A31,$A$3:$E$98,5)*IF(Main!$B$36=1,(1+Main!$B$35)^($A31-Y$2),1+(Main!$B$35*($A31-Y$2)))))</f>
        <v/>
      </c>
      <c r="Z31" s="144" t="str">
        <f>IF($A31=Z$2,VLOOKUP($A31,$A$3:$E$98,5),IF($A31&lt;Z$2,"",VLOOKUP($A31,$A$3:$E$98,5)*IF(Main!$B$36=1,(1+Main!$B$35)^($A31-Z$2),1+(Main!$B$35*($A31-Z$2)))))</f>
        <v/>
      </c>
      <c r="AA31" s="144" t="str">
        <f>IF($A31=AA$2,VLOOKUP($A31,$A$3:$E$98,5),IF($A31&lt;AA$2,"",VLOOKUP($A31,$A$3:$E$98,5)*IF(Main!$B$36=1,(1+Main!$B$35)^($A31-AA$2),1+(Main!$B$35*($A31-AA$2)))))</f>
        <v/>
      </c>
      <c r="AB31" s="144" t="str">
        <f>IF($A31=AB$2,VLOOKUP($A31,$A$3:$E$98,5),IF($A31&lt;AB$2,"",VLOOKUP($A31,$A$3:$E$98,5)*IF(Main!$B$36=1,(1+Main!$B$35)^($A31-AB$2),1+(Main!$B$35*($A31-AB$2)))))</f>
        <v/>
      </c>
      <c r="AC31" s="144" t="str">
        <f>IF($A31=AC$2,VLOOKUP($A31,$A$3:$E$98,5),IF($A31&lt;AC$2,"",VLOOKUP($A31,$A$3:$E$98,5)*IF(Main!$B$36=1,(1+Main!$B$35)^($A31-AC$2),1+(Main!$B$35*($A31-AC$2)))))</f>
        <v/>
      </c>
      <c r="AD31" s="144" t="str">
        <f>IF($A31=AD$2,VLOOKUP($A31,$A$3:$E$98,5),IF($A31&lt;AD$2,"",VLOOKUP($A31,$A$3:$E$98,5)*IF(Main!$B$36=1,(1+Main!$B$35)^($A31-AD$2),1+(Main!$B$35*($A31-AD$2)))))</f>
        <v/>
      </c>
      <c r="AE31" s="144" t="str">
        <f>IF($A31=AE$2,VLOOKUP($A31,$A$3:$E$98,5),IF($A31&lt;AE$2,"",VLOOKUP($A31,$A$3:$E$98,5)*IF(Main!$B$36=1,(1+Main!$B$35)^($A31-AE$2),1+(Main!$B$35*($A31-AE$2)))))</f>
        <v/>
      </c>
      <c r="AF31" s="144" t="str">
        <f>IF($A31=AF$2,VLOOKUP($A31,$A$3:$E$98,5),IF($A31&lt;AF$2,"",VLOOKUP($A31,$A$3:$E$98,5)*IF(Main!$B$36=1,(1+Main!$B$35)^($A31-AF$2),1+(Main!$B$35*($A31-AF$2)))))</f>
        <v/>
      </c>
      <c r="AG31" s="144" t="str">
        <f>IF($A31=AG$2,VLOOKUP($A31,$A$3:$E$98,5),IF($A31&lt;AG$2,"",VLOOKUP($A31,$A$3:$E$98,5)*IF(Main!$B$36=1,(1+Main!$B$35)^($A31-AG$2),1+(Main!$B$35*($A31-AG$2)))))</f>
        <v/>
      </c>
      <c r="AH31" s="144" t="str">
        <f>IF($A31=AH$2,VLOOKUP($A31,$A$3:$E$98,5),IF($A31&lt;AH$2,"",VLOOKUP($A31,$A$3:$E$98,5)*IF(Main!$B$36=1,(1+Main!$B$35)^($A31-AH$2),1+(Main!$B$35*($A31-AH$2)))))</f>
        <v/>
      </c>
      <c r="AI31" s="144" t="str">
        <f>IF($A31=AI$2,VLOOKUP($A31,$A$3:$E$98,5),IF($A31&lt;AI$2,"",VLOOKUP($A31,$A$3:$E$98,5)*IF(Main!$B$36=1,(1+Main!$B$35)^($A31-AI$2),1+(Main!$B$35*($A31-AI$2)))))</f>
        <v/>
      </c>
      <c r="AJ31" s="144" t="str">
        <f>IF($A31=AJ$2,VLOOKUP($A31,$A$3:$E$98,5),IF($A31&lt;AJ$2,"",VLOOKUP($A31,$A$3:$E$98,5)*IF(Main!$B$36=1,(1+Main!$B$35)^($A31-AJ$2),1+(Main!$B$35*($A31-AJ$2)))))</f>
        <v/>
      </c>
      <c r="AK31" s="144" t="str">
        <f>IF($A31=AK$2,VLOOKUP($A31,$A$3:$E$98,5),IF($A31&lt;AK$2,"",VLOOKUP($A31,$A$3:$E$98,5)*IF(Main!$B$36=1,(1+Main!$B$35)^($A31-AK$2),1+(Main!$B$35*($A31-AK$2)))))</f>
        <v/>
      </c>
      <c r="AL31" s="144" t="str">
        <f>IF($A31=AL$2,VLOOKUP($A31,$A$3:$E$98,5),IF($A31&lt;AL$2,"",VLOOKUP($A31,$A$3:$E$98,5)*IF(Main!$B$36=1,(1+Main!$B$35)^($A31-AL$2),1+(Main!$B$35*($A31-AL$2)))))</f>
        <v/>
      </c>
      <c r="AM31" s="144" t="str">
        <f>IF($A31=AM$2,VLOOKUP($A31,$A$3:$E$98,5),IF($A31&lt;AM$2,"",VLOOKUP($A31,$A$3:$E$98,5)*IF(Main!$B$36=1,(1+Main!$B$35)^($A31-AM$2),1+(Main!$B$35*($A31-AM$2)))))</f>
        <v/>
      </c>
      <c r="AN31" s="144" t="str">
        <f>IF($A31=AN$2,VLOOKUP($A31,$A$3:$E$98,5),IF($A31&lt;AN$2,"",VLOOKUP($A31,$A$3:$E$98,5)*IF(Main!$B$36=1,(1+Main!$B$35)^($A31-AN$2),1+(Main!$B$35*($A31-AN$2)))))</f>
        <v/>
      </c>
      <c r="AO31" s="144" t="str">
        <f>IF($A31=AO$2,VLOOKUP($A31,$A$3:$E$98,5),IF($A31&lt;AO$2,"",VLOOKUP($A31,$A$3:$E$98,5)*IF(Main!$B$36=1,(1+Main!$B$35)^($A31-AO$2),1+(Main!$B$35*($A31-AO$2)))))</f>
        <v/>
      </c>
      <c r="AP31" s="144" t="str">
        <f>IF($A31=AP$2,VLOOKUP($A31,$A$3:$E$98,5),IF($A31&lt;AP$2,"",VLOOKUP($A31,$A$3:$E$98,5)*IF(Main!$B$36=1,(1+Main!$B$35)^($A31-AP$2),1+(Main!$B$35*($A31-AP$2)))))</f>
        <v/>
      </c>
      <c r="AQ31" s="144" t="str">
        <f>IF($A31=AQ$2,VLOOKUP($A31,$A$3:$E$98,5),IF($A31&lt;AQ$2,"",VLOOKUP($A31,$A$3:$E$98,5)*IF(Main!$B$36=1,(1+Main!$B$35)^($A31-AQ$2),1+(Main!$B$35*($A31-AQ$2)))))</f>
        <v/>
      </c>
      <c r="AR31" s="144" t="str">
        <f>IF($A31=AR$2,VLOOKUP($A31,$A$3:$E$98,5),IF($A31&lt;AR$2,"",VLOOKUP($A31,$A$3:$E$98,5)*IF(Main!$B$36=1,(1+Main!$B$35)^($A31-AR$2),1+(Main!$B$35*($A31-AR$2)))))</f>
        <v/>
      </c>
      <c r="AS31" s="144" t="str">
        <f>IF($A31=AS$2,VLOOKUP($A31,$A$3:$E$98,5),IF($A31&lt;AS$2,"",VLOOKUP($A31,$A$3:$E$98,5)*IF(Main!$B$36=1,(1+Main!$B$35)^($A31-AS$2),1+(Main!$B$35*($A31-AS$2)))))</f>
        <v/>
      </c>
      <c r="AT31" s="144" t="str">
        <f>IF($A31=AT$2,VLOOKUP($A31,$A$3:$E$98,5),IF($A31&lt;AT$2,"",VLOOKUP($A31,$A$3:$E$98,5)*IF(Main!$B$36=1,(1+Main!$B$35)^($A31-AT$2),1+(Main!$B$35*($A31-AT$2)))))</f>
        <v/>
      </c>
      <c r="AU31" s="144" t="str">
        <f>IF($A31=AU$2,VLOOKUP($A31,$A$3:$E$98,5),IF($A31&lt;AU$2,"",VLOOKUP($A31,$A$3:$E$98,5)*IF(Main!$B$36=1,(1+Main!$B$35)^($A31-AU$2),1+(Main!$B$35*($A31-AU$2)))))</f>
        <v/>
      </c>
      <c r="AV31" s="144" t="str">
        <f>IF($A31=AV$2,VLOOKUP($A31,$A$3:$E$98,5),IF($A31&lt;AV$2,"",VLOOKUP($A31,$A$3:$E$98,5)*IF(Main!$B$36=1,(1+Main!$B$35)^($A31-AV$2),1+(Main!$B$35*($A31-AV$2)))))</f>
        <v/>
      </c>
      <c r="AW31" s="144" t="str">
        <f>IF($A31=AW$2,VLOOKUP($A31,$A$3:$E$98,5),IF($A31&lt;AW$2,"",VLOOKUP($A31,$A$3:$E$98,5)*IF(Main!$B$36=1,(1+Main!$B$35)^($A31-AW$2),1+(Main!$B$35*($A31-AW$2)))))</f>
        <v/>
      </c>
      <c r="AX31" s="144" t="str">
        <f>IF($A31=AX$2,VLOOKUP($A31,$A$3:$E$98,5),IF($A31&lt;AX$2,"",VLOOKUP($A31,$A$3:$E$98,5)*IF(Main!$B$36=1,(1+Main!$B$35)^($A31-AX$2),1+(Main!$B$35*($A31-AX$2)))))</f>
        <v/>
      </c>
      <c r="AY31" s="144" t="str">
        <f>IF($A31=AY$2,VLOOKUP($A31,$A$3:$E$98,5),IF($A31&lt;AY$2,"",VLOOKUP($A31,$A$3:$E$98,5)*IF(Main!$B$36=1,(1+Main!$B$35)^($A31-AY$2),1+(Main!$B$35*($A31-AY$2)))))</f>
        <v/>
      </c>
      <c r="AZ31" s="144" t="str">
        <f>IF($A31=AZ$2,VLOOKUP($A31,$A$3:$E$98,5),IF($A31&lt;AZ$2,"",VLOOKUP($A31,$A$3:$E$98,5)*IF(Main!$B$36=1,(1+Main!$B$35)^($A31-AZ$2),1+(Main!$B$35*($A31-AZ$2)))))</f>
        <v/>
      </c>
      <c r="BA31" s="144" t="str">
        <f>IF($A31=BA$2,VLOOKUP($A31,$A$3:$E$98,5),IF($A31&lt;BA$2,"",VLOOKUP($A31,$A$3:$E$98,5)*IF(Main!$B$36=1,(1+Main!$B$35)^($A31-BA$2),1+(Main!$B$35*($A31-BA$2)))))</f>
        <v/>
      </c>
      <c r="BB31" s="144" t="str">
        <f>IF($A31=BB$2,VLOOKUP($A31,$A$3:$E$98,5),IF($A31&lt;BB$2,"",VLOOKUP($A31,$A$3:$E$98,5)*IF(Main!$B$36=1,(1+Main!$B$35)^($A31-BB$2),1+(Main!$B$35*($A31-BB$2)))))</f>
        <v/>
      </c>
      <c r="BC31" s="144" t="str">
        <f>IF($A31=BC$2,VLOOKUP($A31,$A$3:$E$98,5),IF($A31&lt;BC$2,"",VLOOKUP($A31,$A$3:$E$98,5)*IF(Main!$B$36=1,(1+Main!$B$35)^($A31-BC$2),1+(Main!$B$35*($A31-BC$2)))))</f>
        <v/>
      </c>
      <c r="BD31" s="144" t="str">
        <f>IF($A31=BD$2,VLOOKUP($A31,$A$3:$E$98,5),IF($A31&lt;BD$2,"",VLOOKUP($A31,$A$3:$E$98,5)*IF(Main!$B$36=1,(1+Main!$B$35)^($A31-BD$2),1+(Main!$B$35*($A31-BD$2)))))</f>
        <v/>
      </c>
      <c r="BE31" s="144" t="str">
        <f>IF($A31=BE$2,VLOOKUP($A31,$A$3:$E$98,5),IF($A31&lt;BE$2,"",VLOOKUP($A31,$A$3:$E$98,5)*IF(Main!$B$36=1,(1+Main!$B$35)^($A31-BE$2),1+(Main!$B$35*($A31-BE$2)))))</f>
        <v/>
      </c>
      <c r="BF31" s="144" t="str">
        <f>IF($A31=BF$2,VLOOKUP($A31,$A$3:$E$98,5),IF($A31&lt;BF$2,"",VLOOKUP($A31,$A$3:$E$98,5)*IF(Main!$B$36=1,(1+Main!$B$35)^($A31-BF$2),1+(Main!$B$35*($A31-BF$2)))))</f>
        <v/>
      </c>
      <c r="BG31" s="144" t="str">
        <f>IF($A31=BG$2,VLOOKUP($A31,$A$3:$E$98,5),IF($A31&lt;BG$2,"",VLOOKUP($A31,$A$3:$E$98,5)*IF(Main!$B$36=1,(1+Main!$B$35)^($A31-BG$2),1+(Main!$B$35*($A31-BG$2)))))</f>
        <v/>
      </c>
      <c r="BH31" s="144" t="str">
        <f>IF($A31=BH$2,VLOOKUP($A31,$A$3:$E$98,5),IF($A31&lt;BH$2,"",VLOOKUP($A31,$A$3:$E$98,5)*IF(Main!$B$36=1,(1+Main!$B$35)^($A31-BH$2),1+(Main!$B$35*($A31-BH$2)))))</f>
        <v/>
      </c>
      <c r="BI31" s="144" t="str">
        <f>IF($A31=BI$2,VLOOKUP($A31,$A$3:$E$98,5),IF($A31&lt;BI$2,"",VLOOKUP($A31,$A$3:$E$98,5)*IF(Main!$B$36=1,(1+Main!$B$35)^($A31-BI$2),1+(Main!$B$35*($A31-BI$2)))))</f>
        <v/>
      </c>
      <c r="BJ31" s="144" t="str">
        <f>IF($A31=BJ$2,VLOOKUP($A31,$A$3:$E$98,5),IF($A31&lt;BJ$2,"",VLOOKUP($A31,$A$3:$E$98,5)*IF(Main!$B$36=1,(1+Main!$B$35)^($A31-BJ$2),1+(Main!$B$35*($A31-BJ$2)))))</f>
        <v/>
      </c>
      <c r="BK31" s="144" t="str">
        <f>IF($A31=BK$2,VLOOKUP($A31,$A$3:$E$98,5),IF($A31&lt;BK$2,"",VLOOKUP($A31,$A$3:$E$98,5)*IF(Main!$B$36=1,(1+Main!$B$35)^($A31-BK$2),1+(Main!$B$35*($A31-BK$2)))))</f>
        <v/>
      </c>
      <c r="BL31" s="144" t="str">
        <f>IF($A31=BL$2,VLOOKUP($A31,$A$3:$E$98,5),IF($A31&lt;BL$2,"",VLOOKUP($A31,$A$3:$E$98,5)*IF(Main!$B$36=1,(1+Main!$B$35)^($A31-BL$2),1+(Main!$B$35*($A31-BL$2)))))</f>
        <v/>
      </c>
      <c r="BM31" s="144" t="str">
        <f>IF($A31=BM$2,VLOOKUP($A31,$A$3:$E$98,5),IF($A31&lt;BM$2,"",VLOOKUP($A31,$A$3:$E$98,5)*IF(Main!$B$36=1,(1+Main!$B$35)^($A31-BM$2),1+(Main!$B$35*($A31-BM$2)))))</f>
        <v/>
      </c>
      <c r="BN31" s="144" t="str">
        <f>IF($A31=BN$2,VLOOKUP($A31,$A$3:$E$98,5),IF($A31&lt;BN$2,"",VLOOKUP($A31,$A$3:$E$98,5)*IF(Main!$B$36=1,(1+Main!$B$35)^($A31-BN$2),1+(Main!$B$35*($A31-BN$2)))))</f>
        <v/>
      </c>
      <c r="BO31" s="144" t="str">
        <f>IF($A31=BO$2,VLOOKUP($A31,$A$3:$E$98,5),IF($A31&lt;BO$2,"",VLOOKUP($A31,$A$3:$E$98,5)*IF(Main!$B$36=1,(1+Main!$B$35)^($A31-BO$2),1+(Main!$B$35*($A31-BO$2)))))</f>
        <v/>
      </c>
      <c r="BP31" s="144" t="str">
        <f>IF($A31=BP$2,VLOOKUP($A31,$A$3:$E$98,5),IF($A31&lt;BP$2,"",VLOOKUP($A31,$A$3:$E$98,5)*IF(Main!$B$36=1,(1+Main!$B$35)^($A31-BP$2),1+(Main!$B$35*($A31-BP$2)))))</f>
        <v/>
      </c>
      <c r="BQ31" s="144" t="str">
        <f>IF($A31=BQ$2,VLOOKUP($A31,$A$3:$E$98,5),IF($A31&lt;BQ$2,"",VLOOKUP($A31,$A$3:$E$98,5)*IF(Main!$B$36=1,(1+Main!$B$35)^($A31-BQ$2),1+(Main!$B$35*($A31-BQ$2)))))</f>
        <v/>
      </c>
      <c r="BR31" s="144" t="str">
        <f>IF($A31=BR$2,VLOOKUP($A31,$A$3:$E$98,5),IF($A31&lt;BR$2,"",VLOOKUP($A31,$A$3:$E$98,5)*IF(Main!$B$36=1,(1+Main!$B$35)^($A31-BR$2),1+(Main!$B$35*($A31-BR$2)))))</f>
        <v/>
      </c>
      <c r="BS31" s="144" t="str">
        <f>IF($A31=BS$2,VLOOKUP($A31,$A$3:$E$98,5),IF($A31&lt;BS$2,"",VLOOKUP($A31,$A$3:$E$98,5)*IF(Main!$B$36=1,(1+Main!$B$35)^($A31-BS$2),1+(Main!$B$35*($A31-BS$2)))))</f>
        <v/>
      </c>
      <c r="BT31" s="144" t="str">
        <f>IF($A31=BT$2,VLOOKUP($A31,$A$3:$E$98,5),IF($A31&lt;BT$2,"",VLOOKUP($A31,$A$3:$E$98,5)*IF(Main!$B$36=1,(1+Main!$B$35)^($A31-BT$2),1+(Main!$B$35*($A31-BT$2)))))</f>
        <v/>
      </c>
      <c r="BU31" s="144" t="str">
        <f>IF($A31=BU$2,VLOOKUP($A31,$A$3:$E$98,5),IF($A31&lt;BU$2,"",VLOOKUP($A31,$A$3:$E$98,5)*IF(Main!$B$36=1,(1+Main!$B$35)^($A31-BU$2),1+(Main!$B$35*($A31-BU$2)))))</f>
        <v/>
      </c>
      <c r="BV31" s="144" t="str">
        <f>IF($A31=BV$2,VLOOKUP($A31,$A$3:$E$98,5),IF($A31&lt;BV$2,"",VLOOKUP($A31,$A$3:$E$98,5)*IF(Main!$B$36=1,(1+Main!$B$35)^($A31-BV$2),1+(Main!$B$35*($A31-BV$2)))))</f>
        <v/>
      </c>
      <c r="BW31" s="144" t="str">
        <f>IF($A31=BW$2,VLOOKUP($A31,$A$3:$E$98,5),IF($A31&lt;BW$2,"",VLOOKUP($A31,$A$3:$E$98,5)*IF(Main!$B$36=1,(1+Main!$B$35)^($A31-BW$2),1+(Main!$B$35*($A31-BW$2)))))</f>
        <v/>
      </c>
      <c r="BX31" s="144" t="str">
        <f>IF($A31=BX$2,VLOOKUP($A31,$A$3:$E$98,5),IF($A31&lt;BX$2,"",VLOOKUP($A31,$A$3:$E$98,5)*IF(Main!$B$36=1,(1+Main!$B$35)^($A31-BX$2),1+(Main!$B$35*($A31-BX$2)))))</f>
        <v/>
      </c>
      <c r="BY31" s="144" t="str">
        <f>IF($A31=BY$2,VLOOKUP($A31,$A$3:$E$98,5),IF($A31&lt;BY$2,"",VLOOKUP($A31,$A$3:$E$98,5)*IF(Main!$B$36=1,(1+Main!$B$35)^($A31-BY$2),1+(Main!$B$35*($A31-BY$2)))))</f>
        <v/>
      </c>
      <c r="BZ31" s="144" t="str">
        <f>IF($A31=BZ$2,VLOOKUP($A31,$A$3:$E$98,5),IF($A31&lt;BZ$2,"",VLOOKUP($A31,$A$3:$E$98,5)*IF(Main!$B$36=1,(1+Main!$B$35)^($A31-BZ$2),1+(Main!$B$35*($A31-BZ$2)))))</f>
        <v/>
      </c>
      <c r="CA31" s="144" t="str">
        <f>IF($A31=CA$2,VLOOKUP($A31,$A$3:$E$98,5),IF($A31&lt;CA$2,"",VLOOKUP($A31,$A$3:$E$98,5)*IF(Main!$B$36=1,(1+Main!$B$35)^($A31-CA$2),1+(Main!$B$35*($A31-CA$2)))))</f>
        <v/>
      </c>
      <c r="CB31" s="144" t="str">
        <f>IF($A31=CB$2,VLOOKUP($A31,$A$3:$E$98,5),IF($A31&lt;CB$2,"",VLOOKUP($A31,$A$3:$E$98,5)*IF(Main!$B$36=1,(1+Main!$B$35)^($A31-CB$2),1+(Main!$B$35*($A31-CB$2)))))</f>
        <v/>
      </c>
      <c r="CC31" s="144" t="str">
        <f>IF($A31=CC$2,VLOOKUP($A31,$A$3:$E$98,5),IF($A31&lt;CC$2,"",VLOOKUP($A31,$A$3:$E$98,5)*IF(Main!$B$36=1,(1+Main!$B$35)^($A31-CC$2),1+(Main!$B$35*($A31-CC$2)))))</f>
        <v/>
      </c>
      <c r="CD31" s="144" t="str">
        <f>IF($A31=CD$2,VLOOKUP($A31,$A$3:$E$98,5),IF($A31&lt;CD$2,"",VLOOKUP($A31,$A$3:$E$98,5)*IF(Main!$B$36=1,(1+Main!$B$35)^($A31-CD$2),1+(Main!$B$35*($A31-CD$2)))))</f>
        <v/>
      </c>
    </row>
    <row r="32" spans="1:82">
      <c r="A32" s="70">
        <v>54</v>
      </c>
      <c r="B32" s="73">
        <f ca="1">VLOOKUP($A32,Mortality!$A$3:$G$108,7,)</f>
        <v>1.219743971259376E-3</v>
      </c>
      <c r="C32" s="69">
        <f t="shared" ca="1" si="1"/>
        <v>0.98517360076963512</v>
      </c>
      <c r="D32" s="69">
        <f t="shared" ca="1" si="0"/>
        <v>38.009866415095708</v>
      </c>
      <c r="E32" s="143">
        <f ca="1">C32/(1+Main!$B$5)^($A32-$A$3)</f>
        <v>0.1384787749380077</v>
      </c>
      <c r="F32" s="16">
        <f t="shared" ca="1" si="2"/>
        <v>16.955964063270059</v>
      </c>
      <c r="G32" s="144">
        <f ca="1">IF($A32=G$2,VLOOKUP($A32,$A$3:$E$98,5),IF($A32&lt;G$2,"",VLOOKUP($A32,$A$3:$E$98,5)*IF(Main!$B$36=1,(1+Main!$B$35)^($A32-G$2),1+(Main!$B$35*($A32-G$2)))))</f>
        <v>0.1625972570228725</v>
      </c>
      <c r="H32" s="144">
        <f ca="1">IF($A32=H$2,VLOOKUP($A32,$A$3:$E$98,5),IF($A32&lt;H$2,"",VLOOKUP($A32,$A$3:$E$98,5)*IF(Main!$B$36=1,(1+Main!$B$35)^($A32-H$2),1+(Main!$B$35*($A32-H$2)))))</f>
        <v>0.15972225640753684</v>
      </c>
      <c r="I32" s="144">
        <f ca="1">IF($A32=I$2,VLOOKUP($A32,$A$3:$E$98,5),IF($A32&lt;I$2,"",VLOOKUP($A32,$A$3:$E$98,5)*IF(Main!$B$36=1,(1+Main!$B$35)^($A32-I$2),1+(Main!$B$35*($A32-I$2)))))</f>
        <v>0.15689809077361186</v>
      </c>
      <c r="J32" s="144">
        <f ca="1">IF($A32=J$2,VLOOKUP($A32,$A$3:$E$98,5),IF($A32&lt;J$2,"",VLOOKUP($A32,$A$3:$E$98,5)*IF(Main!$B$36=1,(1+Main!$B$35)^($A32-J$2),1+(Main!$B$35*($A32-J$2)))))</f>
        <v>0.15412386127073854</v>
      </c>
      <c r="K32" s="144">
        <f ca="1">IF($A32=K$2,VLOOKUP($A32,$A$3:$E$98,5),IF($A32&lt;K$2,"",VLOOKUP($A32,$A$3:$E$98,5)*IF(Main!$B$36=1,(1+Main!$B$35)^($A32-K$2),1+(Main!$B$35*($A32-K$2)))))</f>
        <v>0.15139868494178638</v>
      </c>
      <c r="L32" s="144">
        <f ca="1">IF($A32=L$2,VLOOKUP($A32,$A$3:$E$98,5),IF($A32&lt;L$2,"",VLOOKUP($A32,$A$3:$E$98,5)*IF(Main!$B$36=1,(1+Main!$B$35)^($A32-L$2),1+(Main!$B$35*($A32-L$2)))))</f>
        <v>0.14872169444183339</v>
      </c>
      <c r="M32" s="144">
        <f ca="1">IF($A32=M$2,VLOOKUP($A32,$A$3:$E$98,5),IF($A32&lt;M$2,"",VLOOKUP($A32,$A$3:$E$98,5)*IF(Main!$B$36=1,(1+Main!$B$35)^($A32-M$2),1+(Main!$B$35*($A32-M$2)))))</f>
        <v>0.1460920377621153</v>
      </c>
      <c r="N32" s="144">
        <f ca="1">IF($A32=N$2,VLOOKUP($A32,$A$3:$E$98,5),IF($A32&lt;N$2,"",VLOOKUP($A32,$A$3:$E$98,5)*IF(Main!$B$36=1,(1+Main!$B$35)^($A32-N$2),1+(Main!$B$35*($A32-N$2)))))</f>
        <v>0.14350887795885589</v>
      </c>
      <c r="O32" s="144">
        <f ca="1">IF($A32=O$2,VLOOKUP($A32,$A$3:$E$98,5),IF($A32&lt;O$2,"",VLOOKUP($A32,$A$3:$E$98,5)*IF(Main!$B$36=1,(1+Main!$B$35)^($A32-O$2),1+(Main!$B$35*($A32-O$2)))))</f>
        <v>0.14097139288689184</v>
      </c>
      <c r="P32" s="144">
        <f ca="1">IF($A32=P$2,VLOOKUP($A32,$A$3:$E$98,5),IF($A32&lt;P$2,"",VLOOKUP($A32,$A$3:$E$98,5)*IF(Main!$B$36=1,(1+Main!$B$35)^($A32-P$2),1+(Main!$B$35*($A32-P$2)))))</f>
        <v>0.1384787749380077</v>
      </c>
      <c r="Q32" s="144" t="str">
        <f>IF($A32=Q$2,VLOOKUP($A32,$A$3:$E$98,5),IF($A32&lt;Q$2,"",VLOOKUP($A32,$A$3:$E$98,5)*IF(Main!$B$36=1,(1+Main!$B$35)^($A32-Q$2),1+(Main!$B$35*($A32-Q$2)))))</f>
        <v/>
      </c>
      <c r="R32" s="144" t="str">
        <f>IF($A32=R$2,VLOOKUP($A32,$A$3:$E$98,5),IF($A32&lt;R$2,"",VLOOKUP($A32,$A$3:$E$98,5)*IF(Main!$B$36=1,(1+Main!$B$35)^($A32-R$2),1+(Main!$B$35*($A32-R$2)))))</f>
        <v/>
      </c>
      <c r="S32" s="144" t="str">
        <f>IF($A32=S$2,VLOOKUP($A32,$A$3:$E$98,5),IF($A32&lt;S$2,"",VLOOKUP($A32,$A$3:$E$98,5)*IF(Main!$B$36=1,(1+Main!$B$35)^($A32-S$2),1+(Main!$B$35*($A32-S$2)))))</f>
        <v/>
      </c>
      <c r="T32" s="144" t="str">
        <f>IF($A32=T$2,VLOOKUP($A32,$A$3:$E$98,5),IF($A32&lt;T$2,"",VLOOKUP($A32,$A$3:$E$98,5)*IF(Main!$B$36=1,(1+Main!$B$35)^($A32-T$2),1+(Main!$B$35*($A32-T$2)))))</f>
        <v/>
      </c>
      <c r="U32" s="144" t="str">
        <f>IF($A32=U$2,VLOOKUP($A32,$A$3:$E$98,5),IF($A32&lt;U$2,"",VLOOKUP($A32,$A$3:$E$98,5)*IF(Main!$B$36=1,(1+Main!$B$35)^($A32-U$2),1+(Main!$B$35*($A32-U$2)))))</f>
        <v/>
      </c>
      <c r="V32" s="144" t="str">
        <f>IF($A32=V$2,VLOOKUP($A32,$A$3:$E$98,5),IF($A32&lt;V$2,"",VLOOKUP($A32,$A$3:$E$98,5)*IF(Main!$B$36=1,(1+Main!$B$35)^($A32-V$2),1+(Main!$B$35*($A32-V$2)))))</f>
        <v/>
      </c>
      <c r="W32" s="144" t="str">
        <f>IF($A32=W$2,VLOOKUP($A32,$A$3:$E$98,5),IF($A32&lt;W$2,"",VLOOKUP($A32,$A$3:$E$98,5)*IF(Main!$B$36=1,(1+Main!$B$35)^($A32-W$2),1+(Main!$B$35*($A32-W$2)))))</f>
        <v/>
      </c>
      <c r="X32" s="144" t="str">
        <f>IF($A32=X$2,VLOOKUP($A32,$A$3:$E$98,5),IF($A32&lt;X$2,"",VLOOKUP($A32,$A$3:$E$98,5)*IF(Main!$B$36=1,(1+Main!$B$35)^($A32-X$2),1+(Main!$B$35*($A32-X$2)))))</f>
        <v/>
      </c>
      <c r="Y32" s="144" t="str">
        <f>IF($A32=Y$2,VLOOKUP($A32,$A$3:$E$98,5),IF($A32&lt;Y$2,"",VLOOKUP($A32,$A$3:$E$98,5)*IF(Main!$B$36=1,(1+Main!$B$35)^($A32-Y$2),1+(Main!$B$35*($A32-Y$2)))))</f>
        <v/>
      </c>
      <c r="Z32" s="144" t="str">
        <f>IF($A32=Z$2,VLOOKUP($A32,$A$3:$E$98,5),IF($A32&lt;Z$2,"",VLOOKUP($A32,$A$3:$E$98,5)*IF(Main!$B$36=1,(1+Main!$B$35)^($A32-Z$2),1+(Main!$B$35*($A32-Z$2)))))</f>
        <v/>
      </c>
      <c r="AA32" s="144" t="str">
        <f>IF($A32=AA$2,VLOOKUP($A32,$A$3:$E$98,5),IF($A32&lt;AA$2,"",VLOOKUP($A32,$A$3:$E$98,5)*IF(Main!$B$36=1,(1+Main!$B$35)^($A32-AA$2),1+(Main!$B$35*($A32-AA$2)))))</f>
        <v/>
      </c>
      <c r="AB32" s="144" t="str">
        <f>IF($A32=AB$2,VLOOKUP($A32,$A$3:$E$98,5),IF($A32&lt;AB$2,"",VLOOKUP($A32,$A$3:$E$98,5)*IF(Main!$B$36=1,(1+Main!$B$35)^($A32-AB$2),1+(Main!$B$35*($A32-AB$2)))))</f>
        <v/>
      </c>
      <c r="AC32" s="144" t="str">
        <f>IF($A32=AC$2,VLOOKUP($A32,$A$3:$E$98,5),IF($A32&lt;AC$2,"",VLOOKUP($A32,$A$3:$E$98,5)*IF(Main!$B$36=1,(1+Main!$B$35)^($A32-AC$2),1+(Main!$B$35*($A32-AC$2)))))</f>
        <v/>
      </c>
      <c r="AD32" s="144" t="str">
        <f>IF($A32=AD$2,VLOOKUP($A32,$A$3:$E$98,5),IF($A32&lt;AD$2,"",VLOOKUP($A32,$A$3:$E$98,5)*IF(Main!$B$36=1,(1+Main!$B$35)^($A32-AD$2),1+(Main!$B$35*($A32-AD$2)))))</f>
        <v/>
      </c>
      <c r="AE32" s="144" t="str">
        <f>IF($A32=AE$2,VLOOKUP($A32,$A$3:$E$98,5),IF($A32&lt;AE$2,"",VLOOKUP($A32,$A$3:$E$98,5)*IF(Main!$B$36=1,(1+Main!$B$35)^($A32-AE$2),1+(Main!$B$35*($A32-AE$2)))))</f>
        <v/>
      </c>
      <c r="AF32" s="144" t="str">
        <f>IF($A32=AF$2,VLOOKUP($A32,$A$3:$E$98,5),IF($A32&lt;AF$2,"",VLOOKUP($A32,$A$3:$E$98,5)*IF(Main!$B$36=1,(1+Main!$B$35)^($A32-AF$2),1+(Main!$B$35*($A32-AF$2)))))</f>
        <v/>
      </c>
      <c r="AG32" s="144" t="str">
        <f>IF($A32=AG$2,VLOOKUP($A32,$A$3:$E$98,5),IF($A32&lt;AG$2,"",VLOOKUP($A32,$A$3:$E$98,5)*IF(Main!$B$36=1,(1+Main!$B$35)^($A32-AG$2),1+(Main!$B$35*($A32-AG$2)))))</f>
        <v/>
      </c>
      <c r="AH32" s="144" t="str">
        <f>IF($A32=AH$2,VLOOKUP($A32,$A$3:$E$98,5),IF($A32&lt;AH$2,"",VLOOKUP($A32,$A$3:$E$98,5)*IF(Main!$B$36=1,(1+Main!$B$35)^($A32-AH$2),1+(Main!$B$35*($A32-AH$2)))))</f>
        <v/>
      </c>
      <c r="AI32" s="144" t="str">
        <f>IF($A32=AI$2,VLOOKUP($A32,$A$3:$E$98,5),IF($A32&lt;AI$2,"",VLOOKUP($A32,$A$3:$E$98,5)*IF(Main!$B$36=1,(1+Main!$B$35)^($A32-AI$2),1+(Main!$B$35*($A32-AI$2)))))</f>
        <v/>
      </c>
      <c r="AJ32" s="144" t="str">
        <f>IF($A32=AJ$2,VLOOKUP($A32,$A$3:$E$98,5),IF($A32&lt;AJ$2,"",VLOOKUP($A32,$A$3:$E$98,5)*IF(Main!$B$36=1,(1+Main!$B$35)^($A32-AJ$2),1+(Main!$B$35*($A32-AJ$2)))))</f>
        <v/>
      </c>
      <c r="AK32" s="144" t="str">
        <f>IF($A32=AK$2,VLOOKUP($A32,$A$3:$E$98,5),IF($A32&lt;AK$2,"",VLOOKUP($A32,$A$3:$E$98,5)*IF(Main!$B$36=1,(1+Main!$B$35)^($A32-AK$2),1+(Main!$B$35*($A32-AK$2)))))</f>
        <v/>
      </c>
      <c r="AL32" s="144" t="str">
        <f>IF($A32=AL$2,VLOOKUP($A32,$A$3:$E$98,5),IF($A32&lt;AL$2,"",VLOOKUP($A32,$A$3:$E$98,5)*IF(Main!$B$36=1,(1+Main!$B$35)^($A32-AL$2),1+(Main!$B$35*($A32-AL$2)))))</f>
        <v/>
      </c>
      <c r="AM32" s="144" t="str">
        <f>IF($A32=AM$2,VLOOKUP($A32,$A$3:$E$98,5),IF($A32&lt;AM$2,"",VLOOKUP($A32,$A$3:$E$98,5)*IF(Main!$B$36=1,(1+Main!$B$35)^($A32-AM$2),1+(Main!$B$35*($A32-AM$2)))))</f>
        <v/>
      </c>
      <c r="AN32" s="144" t="str">
        <f>IF($A32=AN$2,VLOOKUP($A32,$A$3:$E$98,5),IF($A32&lt;AN$2,"",VLOOKUP($A32,$A$3:$E$98,5)*IF(Main!$B$36=1,(1+Main!$B$35)^($A32-AN$2),1+(Main!$B$35*($A32-AN$2)))))</f>
        <v/>
      </c>
      <c r="AO32" s="144" t="str">
        <f>IF($A32=AO$2,VLOOKUP($A32,$A$3:$E$98,5),IF($A32&lt;AO$2,"",VLOOKUP($A32,$A$3:$E$98,5)*IF(Main!$B$36=1,(1+Main!$B$35)^($A32-AO$2),1+(Main!$B$35*($A32-AO$2)))))</f>
        <v/>
      </c>
      <c r="AP32" s="144" t="str">
        <f>IF($A32=AP$2,VLOOKUP($A32,$A$3:$E$98,5),IF($A32&lt;AP$2,"",VLOOKUP($A32,$A$3:$E$98,5)*IF(Main!$B$36=1,(1+Main!$B$35)^($A32-AP$2),1+(Main!$B$35*($A32-AP$2)))))</f>
        <v/>
      </c>
      <c r="AQ32" s="144" t="str">
        <f>IF($A32=AQ$2,VLOOKUP($A32,$A$3:$E$98,5),IF($A32&lt;AQ$2,"",VLOOKUP($A32,$A$3:$E$98,5)*IF(Main!$B$36=1,(1+Main!$B$35)^($A32-AQ$2),1+(Main!$B$35*($A32-AQ$2)))))</f>
        <v/>
      </c>
      <c r="AR32" s="144" t="str">
        <f>IF($A32=AR$2,VLOOKUP($A32,$A$3:$E$98,5),IF($A32&lt;AR$2,"",VLOOKUP($A32,$A$3:$E$98,5)*IF(Main!$B$36=1,(1+Main!$B$35)^($A32-AR$2),1+(Main!$B$35*($A32-AR$2)))))</f>
        <v/>
      </c>
      <c r="AS32" s="144" t="str">
        <f>IF($A32=AS$2,VLOOKUP($A32,$A$3:$E$98,5),IF($A32&lt;AS$2,"",VLOOKUP($A32,$A$3:$E$98,5)*IF(Main!$B$36=1,(1+Main!$B$35)^($A32-AS$2),1+(Main!$B$35*($A32-AS$2)))))</f>
        <v/>
      </c>
      <c r="AT32" s="144" t="str">
        <f>IF($A32=AT$2,VLOOKUP($A32,$A$3:$E$98,5),IF($A32&lt;AT$2,"",VLOOKUP($A32,$A$3:$E$98,5)*IF(Main!$B$36=1,(1+Main!$B$35)^($A32-AT$2),1+(Main!$B$35*($A32-AT$2)))))</f>
        <v/>
      </c>
      <c r="AU32" s="144" t="str">
        <f>IF($A32=AU$2,VLOOKUP($A32,$A$3:$E$98,5),IF($A32&lt;AU$2,"",VLOOKUP($A32,$A$3:$E$98,5)*IF(Main!$B$36=1,(1+Main!$B$35)^($A32-AU$2),1+(Main!$B$35*($A32-AU$2)))))</f>
        <v/>
      </c>
      <c r="AV32" s="144" t="str">
        <f>IF($A32=AV$2,VLOOKUP($A32,$A$3:$E$98,5),IF($A32&lt;AV$2,"",VLOOKUP($A32,$A$3:$E$98,5)*IF(Main!$B$36=1,(1+Main!$B$35)^($A32-AV$2),1+(Main!$B$35*($A32-AV$2)))))</f>
        <v/>
      </c>
      <c r="AW32" s="144" t="str">
        <f>IF($A32=AW$2,VLOOKUP($A32,$A$3:$E$98,5),IF($A32&lt;AW$2,"",VLOOKUP($A32,$A$3:$E$98,5)*IF(Main!$B$36=1,(1+Main!$B$35)^($A32-AW$2),1+(Main!$B$35*($A32-AW$2)))))</f>
        <v/>
      </c>
      <c r="AX32" s="144" t="str">
        <f>IF($A32=AX$2,VLOOKUP($A32,$A$3:$E$98,5),IF($A32&lt;AX$2,"",VLOOKUP($A32,$A$3:$E$98,5)*IF(Main!$B$36=1,(1+Main!$B$35)^($A32-AX$2),1+(Main!$B$35*($A32-AX$2)))))</f>
        <v/>
      </c>
      <c r="AY32" s="144" t="str">
        <f>IF($A32=AY$2,VLOOKUP($A32,$A$3:$E$98,5),IF($A32&lt;AY$2,"",VLOOKUP($A32,$A$3:$E$98,5)*IF(Main!$B$36=1,(1+Main!$B$35)^($A32-AY$2),1+(Main!$B$35*($A32-AY$2)))))</f>
        <v/>
      </c>
      <c r="AZ32" s="144" t="str">
        <f>IF($A32=AZ$2,VLOOKUP($A32,$A$3:$E$98,5),IF($A32&lt;AZ$2,"",VLOOKUP($A32,$A$3:$E$98,5)*IF(Main!$B$36=1,(1+Main!$B$35)^($A32-AZ$2),1+(Main!$B$35*($A32-AZ$2)))))</f>
        <v/>
      </c>
      <c r="BA32" s="144" t="str">
        <f>IF($A32=BA$2,VLOOKUP($A32,$A$3:$E$98,5),IF($A32&lt;BA$2,"",VLOOKUP($A32,$A$3:$E$98,5)*IF(Main!$B$36=1,(1+Main!$B$35)^($A32-BA$2),1+(Main!$B$35*($A32-BA$2)))))</f>
        <v/>
      </c>
      <c r="BB32" s="144" t="str">
        <f>IF($A32=BB$2,VLOOKUP($A32,$A$3:$E$98,5),IF($A32&lt;BB$2,"",VLOOKUP($A32,$A$3:$E$98,5)*IF(Main!$B$36=1,(1+Main!$B$35)^($A32-BB$2),1+(Main!$B$35*($A32-BB$2)))))</f>
        <v/>
      </c>
      <c r="BC32" s="144" t="str">
        <f>IF($A32=BC$2,VLOOKUP($A32,$A$3:$E$98,5),IF($A32&lt;BC$2,"",VLOOKUP($A32,$A$3:$E$98,5)*IF(Main!$B$36=1,(1+Main!$B$35)^($A32-BC$2),1+(Main!$B$35*($A32-BC$2)))))</f>
        <v/>
      </c>
      <c r="BD32" s="144" t="str">
        <f>IF($A32=BD$2,VLOOKUP($A32,$A$3:$E$98,5),IF($A32&lt;BD$2,"",VLOOKUP($A32,$A$3:$E$98,5)*IF(Main!$B$36=1,(1+Main!$B$35)^($A32-BD$2),1+(Main!$B$35*($A32-BD$2)))))</f>
        <v/>
      </c>
      <c r="BE32" s="144" t="str">
        <f>IF($A32=BE$2,VLOOKUP($A32,$A$3:$E$98,5),IF($A32&lt;BE$2,"",VLOOKUP($A32,$A$3:$E$98,5)*IF(Main!$B$36=1,(1+Main!$B$35)^($A32-BE$2),1+(Main!$B$35*($A32-BE$2)))))</f>
        <v/>
      </c>
      <c r="BF32" s="144" t="str">
        <f>IF($A32=BF$2,VLOOKUP($A32,$A$3:$E$98,5),IF($A32&lt;BF$2,"",VLOOKUP($A32,$A$3:$E$98,5)*IF(Main!$B$36=1,(1+Main!$B$35)^($A32-BF$2),1+(Main!$B$35*($A32-BF$2)))))</f>
        <v/>
      </c>
      <c r="BG32" s="144" t="str">
        <f>IF($A32=BG$2,VLOOKUP($A32,$A$3:$E$98,5),IF($A32&lt;BG$2,"",VLOOKUP($A32,$A$3:$E$98,5)*IF(Main!$B$36=1,(1+Main!$B$35)^($A32-BG$2),1+(Main!$B$35*($A32-BG$2)))))</f>
        <v/>
      </c>
      <c r="BH32" s="144" t="str">
        <f>IF($A32=BH$2,VLOOKUP($A32,$A$3:$E$98,5),IF($A32&lt;BH$2,"",VLOOKUP($A32,$A$3:$E$98,5)*IF(Main!$B$36=1,(1+Main!$B$35)^($A32-BH$2),1+(Main!$B$35*($A32-BH$2)))))</f>
        <v/>
      </c>
      <c r="BI32" s="144" t="str">
        <f>IF($A32=BI$2,VLOOKUP($A32,$A$3:$E$98,5),IF($A32&lt;BI$2,"",VLOOKUP($A32,$A$3:$E$98,5)*IF(Main!$B$36=1,(1+Main!$B$35)^($A32-BI$2),1+(Main!$B$35*($A32-BI$2)))))</f>
        <v/>
      </c>
      <c r="BJ32" s="144" t="str">
        <f>IF($A32=BJ$2,VLOOKUP($A32,$A$3:$E$98,5),IF($A32&lt;BJ$2,"",VLOOKUP($A32,$A$3:$E$98,5)*IF(Main!$B$36=1,(1+Main!$B$35)^($A32-BJ$2),1+(Main!$B$35*($A32-BJ$2)))))</f>
        <v/>
      </c>
      <c r="BK32" s="144" t="str">
        <f>IF($A32=BK$2,VLOOKUP($A32,$A$3:$E$98,5),IF($A32&lt;BK$2,"",VLOOKUP($A32,$A$3:$E$98,5)*IF(Main!$B$36=1,(1+Main!$B$35)^($A32-BK$2),1+(Main!$B$35*($A32-BK$2)))))</f>
        <v/>
      </c>
      <c r="BL32" s="144" t="str">
        <f>IF($A32=BL$2,VLOOKUP($A32,$A$3:$E$98,5),IF($A32&lt;BL$2,"",VLOOKUP($A32,$A$3:$E$98,5)*IF(Main!$B$36=1,(1+Main!$B$35)^($A32-BL$2),1+(Main!$B$35*($A32-BL$2)))))</f>
        <v/>
      </c>
      <c r="BM32" s="144" t="str">
        <f>IF($A32=BM$2,VLOOKUP($A32,$A$3:$E$98,5),IF($A32&lt;BM$2,"",VLOOKUP($A32,$A$3:$E$98,5)*IF(Main!$B$36=1,(1+Main!$B$35)^($A32-BM$2),1+(Main!$B$35*($A32-BM$2)))))</f>
        <v/>
      </c>
      <c r="BN32" s="144" t="str">
        <f>IF($A32=BN$2,VLOOKUP($A32,$A$3:$E$98,5),IF($A32&lt;BN$2,"",VLOOKUP($A32,$A$3:$E$98,5)*IF(Main!$B$36=1,(1+Main!$B$35)^($A32-BN$2),1+(Main!$B$35*($A32-BN$2)))))</f>
        <v/>
      </c>
      <c r="BO32" s="144" t="str">
        <f>IF($A32=BO$2,VLOOKUP($A32,$A$3:$E$98,5),IF($A32&lt;BO$2,"",VLOOKUP($A32,$A$3:$E$98,5)*IF(Main!$B$36=1,(1+Main!$B$35)^($A32-BO$2),1+(Main!$B$35*($A32-BO$2)))))</f>
        <v/>
      </c>
      <c r="BP32" s="144" t="str">
        <f>IF($A32=BP$2,VLOOKUP($A32,$A$3:$E$98,5),IF($A32&lt;BP$2,"",VLOOKUP($A32,$A$3:$E$98,5)*IF(Main!$B$36=1,(1+Main!$B$35)^($A32-BP$2),1+(Main!$B$35*($A32-BP$2)))))</f>
        <v/>
      </c>
      <c r="BQ32" s="144" t="str">
        <f>IF($A32=BQ$2,VLOOKUP($A32,$A$3:$E$98,5),IF($A32&lt;BQ$2,"",VLOOKUP($A32,$A$3:$E$98,5)*IF(Main!$B$36=1,(1+Main!$B$35)^($A32-BQ$2),1+(Main!$B$35*($A32-BQ$2)))))</f>
        <v/>
      </c>
      <c r="BR32" s="144" t="str">
        <f>IF($A32=BR$2,VLOOKUP($A32,$A$3:$E$98,5),IF($A32&lt;BR$2,"",VLOOKUP($A32,$A$3:$E$98,5)*IF(Main!$B$36=1,(1+Main!$B$35)^($A32-BR$2),1+(Main!$B$35*($A32-BR$2)))))</f>
        <v/>
      </c>
      <c r="BS32" s="144" t="str">
        <f>IF($A32=BS$2,VLOOKUP($A32,$A$3:$E$98,5),IF($A32&lt;BS$2,"",VLOOKUP($A32,$A$3:$E$98,5)*IF(Main!$B$36=1,(1+Main!$B$35)^($A32-BS$2),1+(Main!$B$35*($A32-BS$2)))))</f>
        <v/>
      </c>
      <c r="BT32" s="144" t="str">
        <f>IF($A32=BT$2,VLOOKUP($A32,$A$3:$E$98,5),IF($A32&lt;BT$2,"",VLOOKUP($A32,$A$3:$E$98,5)*IF(Main!$B$36=1,(1+Main!$B$35)^($A32-BT$2),1+(Main!$B$35*($A32-BT$2)))))</f>
        <v/>
      </c>
      <c r="BU32" s="144" t="str">
        <f>IF($A32=BU$2,VLOOKUP($A32,$A$3:$E$98,5),IF($A32&lt;BU$2,"",VLOOKUP($A32,$A$3:$E$98,5)*IF(Main!$B$36=1,(1+Main!$B$35)^($A32-BU$2),1+(Main!$B$35*($A32-BU$2)))))</f>
        <v/>
      </c>
      <c r="BV32" s="144" t="str">
        <f>IF($A32=BV$2,VLOOKUP($A32,$A$3:$E$98,5),IF($A32&lt;BV$2,"",VLOOKUP($A32,$A$3:$E$98,5)*IF(Main!$B$36=1,(1+Main!$B$35)^($A32-BV$2),1+(Main!$B$35*($A32-BV$2)))))</f>
        <v/>
      </c>
      <c r="BW32" s="144" t="str">
        <f>IF($A32=BW$2,VLOOKUP($A32,$A$3:$E$98,5),IF($A32&lt;BW$2,"",VLOOKUP($A32,$A$3:$E$98,5)*IF(Main!$B$36=1,(1+Main!$B$35)^($A32-BW$2),1+(Main!$B$35*($A32-BW$2)))))</f>
        <v/>
      </c>
      <c r="BX32" s="144" t="str">
        <f>IF($A32=BX$2,VLOOKUP($A32,$A$3:$E$98,5),IF($A32&lt;BX$2,"",VLOOKUP($A32,$A$3:$E$98,5)*IF(Main!$B$36=1,(1+Main!$B$35)^($A32-BX$2),1+(Main!$B$35*($A32-BX$2)))))</f>
        <v/>
      </c>
      <c r="BY32" s="144" t="str">
        <f>IF($A32=BY$2,VLOOKUP($A32,$A$3:$E$98,5),IF($A32&lt;BY$2,"",VLOOKUP($A32,$A$3:$E$98,5)*IF(Main!$B$36=1,(1+Main!$B$35)^($A32-BY$2),1+(Main!$B$35*($A32-BY$2)))))</f>
        <v/>
      </c>
      <c r="BZ32" s="144" t="str">
        <f>IF($A32=BZ$2,VLOOKUP($A32,$A$3:$E$98,5),IF($A32&lt;BZ$2,"",VLOOKUP($A32,$A$3:$E$98,5)*IF(Main!$B$36=1,(1+Main!$B$35)^($A32-BZ$2),1+(Main!$B$35*($A32-BZ$2)))))</f>
        <v/>
      </c>
      <c r="CA32" s="144" t="str">
        <f>IF($A32=CA$2,VLOOKUP($A32,$A$3:$E$98,5),IF($A32&lt;CA$2,"",VLOOKUP($A32,$A$3:$E$98,5)*IF(Main!$B$36=1,(1+Main!$B$35)^($A32-CA$2),1+(Main!$B$35*($A32-CA$2)))))</f>
        <v/>
      </c>
      <c r="CB32" s="144" t="str">
        <f>IF($A32=CB$2,VLOOKUP($A32,$A$3:$E$98,5),IF($A32&lt;CB$2,"",VLOOKUP($A32,$A$3:$E$98,5)*IF(Main!$B$36=1,(1+Main!$B$35)^($A32-CB$2),1+(Main!$B$35*($A32-CB$2)))))</f>
        <v/>
      </c>
      <c r="CC32" s="144" t="str">
        <f>IF($A32=CC$2,VLOOKUP($A32,$A$3:$E$98,5),IF($A32&lt;CC$2,"",VLOOKUP($A32,$A$3:$E$98,5)*IF(Main!$B$36=1,(1+Main!$B$35)^($A32-CC$2),1+(Main!$B$35*($A32-CC$2)))))</f>
        <v/>
      </c>
      <c r="CD32" s="144" t="str">
        <f>IF($A32=CD$2,VLOOKUP($A32,$A$3:$E$98,5),IF($A32&lt;CD$2,"",VLOOKUP($A32,$A$3:$E$98,5)*IF(Main!$B$36=1,(1+Main!$B$35)^($A32-CD$2),1+(Main!$B$35*($A32-CD$2)))))</f>
        <v/>
      </c>
    </row>
    <row r="33" spans="1:82">
      <c r="A33" s="70">
        <v>55</v>
      </c>
      <c r="B33" s="73">
        <f ca="1">VLOOKUP($A33,Mortality!$A$3:$G$108,7,)</f>
        <v>1.2995388367588083E-3</v>
      </c>
      <c r="C33" s="69">
        <f t="shared" ca="1" si="1"/>
        <v>0.98397194120945253</v>
      </c>
      <c r="D33" s="69">
        <f t="shared" ca="1" si="0"/>
        <v>37.05506410614381</v>
      </c>
      <c r="E33" s="143">
        <f ca="1">C33/(1+Main!$B$5)^($A33-$A$3)</f>
        <v>0.12926155727769131</v>
      </c>
      <c r="F33" s="16">
        <f t="shared" ca="1" si="2"/>
        <v>16.791484797319534</v>
      </c>
      <c r="G33" s="144">
        <f ca="1">IF($A33=G$2,VLOOKUP($A33,$A$3:$E$98,5),IF($A33&lt;G$2,"",VLOOKUP($A33,$A$3:$E$98,5)*IF(Main!$B$36=1,(1+Main!$B$35)^($A33-G$2),1+(Main!$B$35*($A33-G$2)))))</f>
        <v>0.15450664555033211</v>
      </c>
      <c r="H33" s="144">
        <f ca="1">IF($A33=H$2,VLOOKUP($A33,$A$3:$E$98,5),IF($A33&lt;H$2,"",VLOOKUP($A33,$A$3:$E$98,5)*IF(Main!$B$36=1,(1+Main!$B$35)^($A33-H$2),1+(Main!$B$35*($A33-H$2)))))</f>
        <v>0.15177470093352857</v>
      </c>
      <c r="I33" s="144">
        <f ca="1">IF($A33=I$2,VLOOKUP($A33,$A$3:$E$98,5),IF($A33&lt;I$2,"",VLOOKUP($A33,$A$3:$E$98,5)*IF(Main!$B$36=1,(1+Main!$B$35)^($A33-I$2),1+(Main!$B$35*($A33-I$2)))))</f>
        <v>0.14909106182075499</v>
      </c>
      <c r="J33" s="144">
        <f ca="1">IF($A33=J$2,VLOOKUP($A33,$A$3:$E$98,5),IF($A33&lt;J$2,"",VLOOKUP($A33,$A$3:$E$98,5)*IF(Main!$B$36=1,(1+Main!$B$35)^($A33-J$2),1+(Main!$B$35*($A33-J$2)))))</f>
        <v>0.14645487408718566</v>
      </c>
      <c r="K33" s="144">
        <f ca="1">IF($A33=K$2,VLOOKUP($A33,$A$3:$E$98,5),IF($A33&lt;K$2,"",VLOOKUP($A33,$A$3:$E$98,5)*IF(Main!$B$36=1,(1+Main!$B$35)^($A33-K$2),1+(Main!$B$35*($A33-K$2)))))</f>
        <v>0.14386529871039846</v>
      </c>
      <c r="L33" s="144">
        <f ca="1">IF($A33=L$2,VLOOKUP($A33,$A$3:$E$98,5),IF($A33&lt;L$2,"",VLOOKUP($A33,$A$3:$E$98,5)*IF(Main!$B$36=1,(1+Main!$B$35)^($A33-L$2),1+(Main!$B$35*($A33-L$2)))))</f>
        <v>0.14132151150333838</v>
      </c>
      <c r="M33" s="144">
        <f ca="1">IF($A33=M$2,VLOOKUP($A33,$A$3:$E$98,5),IF($A33&lt;M$2,"",VLOOKUP($A33,$A$3:$E$98,5)*IF(Main!$B$36=1,(1+Main!$B$35)^($A33-M$2),1+(Main!$B$35*($A33-M$2)))))</f>
        <v>0.13882270285200235</v>
      </c>
      <c r="N33" s="144">
        <f ca="1">IF($A33=N$2,VLOOKUP($A33,$A$3:$E$98,5),IF($A33&lt;N$2,"",VLOOKUP($A33,$A$3:$E$98,5)*IF(Main!$B$36=1,(1+Main!$B$35)^($A33-N$2),1+(Main!$B$35*($A33-N$2)))))</f>
        <v>0.13636807745776261</v>
      </c>
      <c r="O33" s="144">
        <f ca="1">IF($A33=O$2,VLOOKUP($A33,$A$3:$E$98,5),IF($A33&lt;O$2,"",VLOOKUP($A33,$A$3:$E$98,5)*IF(Main!$B$36=1,(1+Main!$B$35)^($A33-O$2),1+(Main!$B$35*($A33-O$2)))))</f>
        <v>0.13395685408424618</v>
      </c>
      <c r="P33" s="144">
        <f ca="1">IF($A33=P$2,VLOOKUP($A33,$A$3:$E$98,5),IF($A33&lt;P$2,"",VLOOKUP($A33,$A$3:$E$98,5)*IF(Main!$B$36=1,(1+Main!$B$35)^($A33-P$2),1+(Main!$B$35*($A33-P$2)))))</f>
        <v>0.13158826530868975</v>
      </c>
      <c r="Q33" s="144">
        <f ca="1">IF($A33=Q$2,VLOOKUP($A33,$A$3:$E$98,5),IF($A33&lt;Q$2,"",VLOOKUP($A33,$A$3:$E$98,5)*IF(Main!$B$36=1,(1+Main!$B$35)^($A33-Q$2),1+(Main!$B$35*($A33-Q$2)))))</f>
        <v>0.12926155727769131</v>
      </c>
      <c r="R33" s="144" t="str">
        <f>IF($A33=R$2,VLOOKUP($A33,$A$3:$E$98,5),IF($A33&lt;R$2,"",VLOOKUP($A33,$A$3:$E$98,5)*IF(Main!$B$36=1,(1+Main!$B$35)^($A33-R$2),1+(Main!$B$35*($A33-R$2)))))</f>
        <v/>
      </c>
      <c r="S33" s="144" t="str">
        <f>IF($A33=S$2,VLOOKUP($A33,$A$3:$E$98,5),IF($A33&lt;S$2,"",VLOOKUP($A33,$A$3:$E$98,5)*IF(Main!$B$36=1,(1+Main!$B$35)^($A33-S$2),1+(Main!$B$35*($A33-S$2)))))</f>
        <v/>
      </c>
      <c r="T33" s="144" t="str">
        <f>IF($A33=T$2,VLOOKUP($A33,$A$3:$E$98,5),IF($A33&lt;T$2,"",VLOOKUP($A33,$A$3:$E$98,5)*IF(Main!$B$36=1,(1+Main!$B$35)^($A33-T$2),1+(Main!$B$35*($A33-T$2)))))</f>
        <v/>
      </c>
      <c r="U33" s="144" t="str">
        <f>IF($A33=U$2,VLOOKUP($A33,$A$3:$E$98,5),IF($A33&lt;U$2,"",VLOOKUP($A33,$A$3:$E$98,5)*IF(Main!$B$36=1,(1+Main!$B$35)^($A33-U$2),1+(Main!$B$35*($A33-U$2)))))</f>
        <v/>
      </c>
      <c r="V33" s="144" t="str">
        <f>IF($A33=V$2,VLOOKUP($A33,$A$3:$E$98,5),IF($A33&lt;V$2,"",VLOOKUP($A33,$A$3:$E$98,5)*IF(Main!$B$36=1,(1+Main!$B$35)^($A33-V$2),1+(Main!$B$35*($A33-V$2)))))</f>
        <v/>
      </c>
      <c r="W33" s="144" t="str">
        <f>IF($A33=W$2,VLOOKUP($A33,$A$3:$E$98,5),IF($A33&lt;W$2,"",VLOOKUP($A33,$A$3:$E$98,5)*IF(Main!$B$36=1,(1+Main!$B$35)^($A33-W$2),1+(Main!$B$35*($A33-W$2)))))</f>
        <v/>
      </c>
      <c r="X33" s="144" t="str">
        <f>IF($A33=X$2,VLOOKUP($A33,$A$3:$E$98,5),IF($A33&lt;X$2,"",VLOOKUP($A33,$A$3:$E$98,5)*IF(Main!$B$36=1,(1+Main!$B$35)^($A33-X$2),1+(Main!$B$35*($A33-X$2)))))</f>
        <v/>
      </c>
      <c r="Y33" s="144" t="str">
        <f>IF($A33=Y$2,VLOOKUP($A33,$A$3:$E$98,5),IF($A33&lt;Y$2,"",VLOOKUP($A33,$A$3:$E$98,5)*IF(Main!$B$36=1,(1+Main!$B$35)^($A33-Y$2),1+(Main!$B$35*($A33-Y$2)))))</f>
        <v/>
      </c>
      <c r="Z33" s="144" t="str">
        <f>IF($A33=Z$2,VLOOKUP($A33,$A$3:$E$98,5),IF($A33&lt;Z$2,"",VLOOKUP($A33,$A$3:$E$98,5)*IF(Main!$B$36=1,(1+Main!$B$35)^($A33-Z$2),1+(Main!$B$35*($A33-Z$2)))))</f>
        <v/>
      </c>
      <c r="AA33" s="144" t="str">
        <f>IF($A33=AA$2,VLOOKUP($A33,$A$3:$E$98,5),IF($A33&lt;AA$2,"",VLOOKUP($A33,$A$3:$E$98,5)*IF(Main!$B$36=1,(1+Main!$B$35)^($A33-AA$2),1+(Main!$B$35*($A33-AA$2)))))</f>
        <v/>
      </c>
      <c r="AB33" s="144" t="str">
        <f>IF($A33=AB$2,VLOOKUP($A33,$A$3:$E$98,5),IF($A33&lt;AB$2,"",VLOOKUP($A33,$A$3:$E$98,5)*IF(Main!$B$36=1,(1+Main!$B$35)^($A33-AB$2),1+(Main!$B$35*($A33-AB$2)))))</f>
        <v/>
      </c>
      <c r="AC33" s="144" t="str">
        <f>IF($A33=AC$2,VLOOKUP($A33,$A$3:$E$98,5),IF($A33&lt;AC$2,"",VLOOKUP($A33,$A$3:$E$98,5)*IF(Main!$B$36=1,(1+Main!$B$35)^($A33-AC$2),1+(Main!$B$35*($A33-AC$2)))))</f>
        <v/>
      </c>
      <c r="AD33" s="144" t="str">
        <f>IF($A33=AD$2,VLOOKUP($A33,$A$3:$E$98,5),IF($A33&lt;AD$2,"",VLOOKUP($A33,$A$3:$E$98,5)*IF(Main!$B$36=1,(1+Main!$B$35)^($A33-AD$2),1+(Main!$B$35*($A33-AD$2)))))</f>
        <v/>
      </c>
      <c r="AE33" s="144" t="str">
        <f>IF($A33=AE$2,VLOOKUP($A33,$A$3:$E$98,5),IF($A33&lt;AE$2,"",VLOOKUP($A33,$A$3:$E$98,5)*IF(Main!$B$36=1,(1+Main!$B$35)^($A33-AE$2),1+(Main!$B$35*($A33-AE$2)))))</f>
        <v/>
      </c>
      <c r="AF33" s="144" t="str">
        <f>IF($A33=AF$2,VLOOKUP($A33,$A$3:$E$98,5),IF($A33&lt;AF$2,"",VLOOKUP($A33,$A$3:$E$98,5)*IF(Main!$B$36=1,(1+Main!$B$35)^($A33-AF$2),1+(Main!$B$35*($A33-AF$2)))))</f>
        <v/>
      </c>
      <c r="AG33" s="144" t="str">
        <f>IF($A33=AG$2,VLOOKUP($A33,$A$3:$E$98,5),IF($A33&lt;AG$2,"",VLOOKUP($A33,$A$3:$E$98,5)*IF(Main!$B$36=1,(1+Main!$B$35)^($A33-AG$2),1+(Main!$B$35*($A33-AG$2)))))</f>
        <v/>
      </c>
      <c r="AH33" s="144" t="str">
        <f>IF($A33=AH$2,VLOOKUP($A33,$A$3:$E$98,5),IF($A33&lt;AH$2,"",VLOOKUP($A33,$A$3:$E$98,5)*IF(Main!$B$36=1,(1+Main!$B$35)^($A33-AH$2),1+(Main!$B$35*($A33-AH$2)))))</f>
        <v/>
      </c>
      <c r="AI33" s="144" t="str">
        <f>IF($A33=AI$2,VLOOKUP($A33,$A$3:$E$98,5),IF($A33&lt;AI$2,"",VLOOKUP($A33,$A$3:$E$98,5)*IF(Main!$B$36=1,(1+Main!$B$35)^($A33-AI$2),1+(Main!$B$35*($A33-AI$2)))))</f>
        <v/>
      </c>
      <c r="AJ33" s="144" t="str">
        <f>IF($A33=AJ$2,VLOOKUP($A33,$A$3:$E$98,5),IF($A33&lt;AJ$2,"",VLOOKUP($A33,$A$3:$E$98,5)*IF(Main!$B$36=1,(1+Main!$B$35)^($A33-AJ$2),1+(Main!$B$35*($A33-AJ$2)))))</f>
        <v/>
      </c>
      <c r="AK33" s="144" t="str">
        <f>IF($A33=AK$2,VLOOKUP($A33,$A$3:$E$98,5),IF($A33&lt;AK$2,"",VLOOKUP($A33,$A$3:$E$98,5)*IF(Main!$B$36=1,(1+Main!$B$35)^($A33-AK$2),1+(Main!$B$35*($A33-AK$2)))))</f>
        <v/>
      </c>
      <c r="AL33" s="144" t="str">
        <f>IF($A33=AL$2,VLOOKUP($A33,$A$3:$E$98,5),IF($A33&lt;AL$2,"",VLOOKUP($A33,$A$3:$E$98,5)*IF(Main!$B$36=1,(1+Main!$B$35)^($A33-AL$2),1+(Main!$B$35*($A33-AL$2)))))</f>
        <v/>
      </c>
      <c r="AM33" s="144" t="str">
        <f>IF($A33=AM$2,VLOOKUP($A33,$A$3:$E$98,5),IF($A33&lt;AM$2,"",VLOOKUP($A33,$A$3:$E$98,5)*IF(Main!$B$36=1,(1+Main!$B$35)^($A33-AM$2),1+(Main!$B$35*($A33-AM$2)))))</f>
        <v/>
      </c>
      <c r="AN33" s="144" t="str">
        <f>IF($A33=AN$2,VLOOKUP($A33,$A$3:$E$98,5),IF($A33&lt;AN$2,"",VLOOKUP($A33,$A$3:$E$98,5)*IF(Main!$B$36=1,(1+Main!$B$35)^($A33-AN$2),1+(Main!$B$35*($A33-AN$2)))))</f>
        <v/>
      </c>
      <c r="AO33" s="144" t="str">
        <f>IF($A33=AO$2,VLOOKUP($A33,$A$3:$E$98,5),IF($A33&lt;AO$2,"",VLOOKUP($A33,$A$3:$E$98,5)*IF(Main!$B$36=1,(1+Main!$B$35)^($A33-AO$2),1+(Main!$B$35*($A33-AO$2)))))</f>
        <v/>
      </c>
      <c r="AP33" s="144" t="str">
        <f>IF($A33=AP$2,VLOOKUP($A33,$A$3:$E$98,5),IF($A33&lt;AP$2,"",VLOOKUP($A33,$A$3:$E$98,5)*IF(Main!$B$36=1,(1+Main!$B$35)^($A33-AP$2),1+(Main!$B$35*($A33-AP$2)))))</f>
        <v/>
      </c>
      <c r="AQ33" s="144" t="str">
        <f>IF($A33=AQ$2,VLOOKUP($A33,$A$3:$E$98,5),IF($A33&lt;AQ$2,"",VLOOKUP($A33,$A$3:$E$98,5)*IF(Main!$B$36=1,(1+Main!$B$35)^($A33-AQ$2),1+(Main!$B$35*($A33-AQ$2)))))</f>
        <v/>
      </c>
      <c r="AR33" s="144" t="str">
        <f>IF($A33=AR$2,VLOOKUP($A33,$A$3:$E$98,5),IF($A33&lt;AR$2,"",VLOOKUP($A33,$A$3:$E$98,5)*IF(Main!$B$36=1,(1+Main!$B$35)^($A33-AR$2),1+(Main!$B$35*($A33-AR$2)))))</f>
        <v/>
      </c>
      <c r="AS33" s="144" t="str">
        <f>IF($A33=AS$2,VLOOKUP($A33,$A$3:$E$98,5),IF($A33&lt;AS$2,"",VLOOKUP($A33,$A$3:$E$98,5)*IF(Main!$B$36=1,(1+Main!$B$35)^($A33-AS$2),1+(Main!$B$35*($A33-AS$2)))))</f>
        <v/>
      </c>
      <c r="AT33" s="144" t="str">
        <f>IF($A33=AT$2,VLOOKUP($A33,$A$3:$E$98,5),IF($A33&lt;AT$2,"",VLOOKUP($A33,$A$3:$E$98,5)*IF(Main!$B$36=1,(1+Main!$B$35)^($A33-AT$2),1+(Main!$B$35*($A33-AT$2)))))</f>
        <v/>
      </c>
      <c r="AU33" s="144" t="str">
        <f>IF($A33=AU$2,VLOOKUP($A33,$A$3:$E$98,5),IF($A33&lt;AU$2,"",VLOOKUP($A33,$A$3:$E$98,5)*IF(Main!$B$36=1,(1+Main!$B$35)^($A33-AU$2),1+(Main!$B$35*($A33-AU$2)))))</f>
        <v/>
      </c>
      <c r="AV33" s="144" t="str">
        <f>IF($A33=AV$2,VLOOKUP($A33,$A$3:$E$98,5),IF($A33&lt;AV$2,"",VLOOKUP($A33,$A$3:$E$98,5)*IF(Main!$B$36=1,(1+Main!$B$35)^($A33-AV$2),1+(Main!$B$35*($A33-AV$2)))))</f>
        <v/>
      </c>
      <c r="AW33" s="144" t="str">
        <f>IF($A33=AW$2,VLOOKUP($A33,$A$3:$E$98,5),IF($A33&lt;AW$2,"",VLOOKUP($A33,$A$3:$E$98,5)*IF(Main!$B$36=1,(1+Main!$B$35)^($A33-AW$2),1+(Main!$B$35*($A33-AW$2)))))</f>
        <v/>
      </c>
      <c r="AX33" s="144" t="str">
        <f>IF($A33=AX$2,VLOOKUP($A33,$A$3:$E$98,5),IF($A33&lt;AX$2,"",VLOOKUP($A33,$A$3:$E$98,5)*IF(Main!$B$36=1,(1+Main!$B$35)^($A33-AX$2),1+(Main!$B$35*($A33-AX$2)))))</f>
        <v/>
      </c>
      <c r="AY33" s="144" t="str">
        <f>IF($A33=AY$2,VLOOKUP($A33,$A$3:$E$98,5),IF($A33&lt;AY$2,"",VLOOKUP($A33,$A$3:$E$98,5)*IF(Main!$B$36=1,(1+Main!$B$35)^($A33-AY$2),1+(Main!$B$35*($A33-AY$2)))))</f>
        <v/>
      </c>
      <c r="AZ33" s="144" t="str">
        <f>IF($A33=AZ$2,VLOOKUP($A33,$A$3:$E$98,5),IF($A33&lt;AZ$2,"",VLOOKUP($A33,$A$3:$E$98,5)*IF(Main!$B$36=1,(1+Main!$B$35)^($A33-AZ$2),1+(Main!$B$35*($A33-AZ$2)))))</f>
        <v/>
      </c>
      <c r="BA33" s="144" t="str">
        <f>IF($A33=BA$2,VLOOKUP($A33,$A$3:$E$98,5),IF($A33&lt;BA$2,"",VLOOKUP($A33,$A$3:$E$98,5)*IF(Main!$B$36=1,(1+Main!$B$35)^($A33-BA$2),1+(Main!$B$35*($A33-BA$2)))))</f>
        <v/>
      </c>
      <c r="BB33" s="144" t="str">
        <f>IF($A33=BB$2,VLOOKUP($A33,$A$3:$E$98,5),IF($A33&lt;BB$2,"",VLOOKUP($A33,$A$3:$E$98,5)*IF(Main!$B$36=1,(1+Main!$B$35)^($A33-BB$2),1+(Main!$B$35*($A33-BB$2)))))</f>
        <v/>
      </c>
      <c r="BC33" s="144" t="str">
        <f>IF($A33=BC$2,VLOOKUP($A33,$A$3:$E$98,5),IF($A33&lt;BC$2,"",VLOOKUP($A33,$A$3:$E$98,5)*IF(Main!$B$36=1,(1+Main!$B$35)^($A33-BC$2),1+(Main!$B$35*($A33-BC$2)))))</f>
        <v/>
      </c>
      <c r="BD33" s="144" t="str">
        <f>IF($A33=BD$2,VLOOKUP($A33,$A$3:$E$98,5),IF($A33&lt;BD$2,"",VLOOKUP($A33,$A$3:$E$98,5)*IF(Main!$B$36=1,(1+Main!$B$35)^($A33-BD$2),1+(Main!$B$35*($A33-BD$2)))))</f>
        <v/>
      </c>
      <c r="BE33" s="144" t="str">
        <f>IF($A33=BE$2,VLOOKUP($A33,$A$3:$E$98,5),IF($A33&lt;BE$2,"",VLOOKUP($A33,$A$3:$E$98,5)*IF(Main!$B$36=1,(1+Main!$B$35)^($A33-BE$2),1+(Main!$B$35*($A33-BE$2)))))</f>
        <v/>
      </c>
      <c r="BF33" s="144" t="str">
        <f>IF($A33=BF$2,VLOOKUP($A33,$A$3:$E$98,5),IF($A33&lt;BF$2,"",VLOOKUP($A33,$A$3:$E$98,5)*IF(Main!$B$36=1,(1+Main!$B$35)^($A33-BF$2),1+(Main!$B$35*($A33-BF$2)))))</f>
        <v/>
      </c>
      <c r="BG33" s="144" t="str">
        <f>IF($A33=BG$2,VLOOKUP($A33,$A$3:$E$98,5),IF($A33&lt;BG$2,"",VLOOKUP($A33,$A$3:$E$98,5)*IF(Main!$B$36=1,(1+Main!$B$35)^($A33-BG$2),1+(Main!$B$35*($A33-BG$2)))))</f>
        <v/>
      </c>
      <c r="BH33" s="144" t="str">
        <f>IF($A33=BH$2,VLOOKUP($A33,$A$3:$E$98,5),IF($A33&lt;BH$2,"",VLOOKUP($A33,$A$3:$E$98,5)*IF(Main!$B$36=1,(1+Main!$B$35)^($A33-BH$2),1+(Main!$B$35*($A33-BH$2)))))</f>
        <v/>
      </c>
      <c r="BI33" s="144" t="str">
        <f>IF($A33=BI$2,VLOOKUP($A33,$A$3:$E$98,5),IF($A33&lt;BI$2,"",VLOOKUP($A33,$A$3:$E$98,5)*IF(Main!$B$36=1,(1+Main!$B$35)^($A33-BI$2),1+(Main!$B$35*($A33-BI$2)))))</f>
        <v/>
      </c>
      <c r="BJ33" s="144" t="str">
        <f>IF($A33=BJ$2,VLOOKUP($A33,$A$3:$E$98,5),IF($A33&lt;BJ$2,"",VLOOKUP($A33,$A$3:$E$98,5)*IF(Main!$B$36=1,(1+Main!$B$35)^($A33-BJ$2),1+(Main!$B$35*($A33-BJ$2)))))</f>
        <v/>
      </c>
      <c r="BK33" s="144" t="str">
        <f>IF($A33=BK$2,VLOOKUP($A33,$A$3:$E$98,5),IF($A33&lt;BK$2,"",VLOOKUP($A33,$A$3:$E$98,5)*IF(Main!$B$36=1,(1+Main!$B$35)^($A33-BK$2),1+(Main!$B$35*($A33-BK$2)))))</f>
        <v/>
      </c>
      <c r="BL33" s="144" t="str">
        <f>IF($A33=BL$2,VLOOKUP($A33,$A$3:$E$98,5),IF($A33&lt;BL$2,"",VLOOKUP($A33,$A$3:$E$98,5)*IF(Main!$B$36=1,(1+Main!$B$35)^($A33-BL$2),1+(Main!$B$35*($A33-BL$2)))))</f>
        <v/>
      </c>
      <c r="BM33" s="144" t="str">
        <f>IF($A33=BM$2,VLOOKUP($A33,$A$3:$E$98,5),IF($A33&lt;BM$2,"",VLOOKUP($A33,$A$3:$E$98,5)*IF(Main!$B$36=1,(1+Main!$B$35)^($A33-BM$2),1+(Main!$B$35*($A33-BM$2)))))</f>
        <v/>
      </c>
      <c r="BN33" s="144" t="str">
        <f>IF($A33=BN$2,VLOOKUP($A33,$A$3:$E$98,5),IF($A33&lt;BN$2,"",VLOOKUP($A33,$A$3:$E$98,5)*IF(Main!$B$36=1,(1+Main!$B$35)^($A33-BN$2),1+(Main!$B$35*($A33-BN$2)))))</f>
        <v/>
      </c>
      <c r="BO33" s="144" t="str">
        <f>IF($A33=BO$2,VLOOKUP($A33,$A$3:$E$98,5),IF($A33&lt;BO$2,"",VLOOKUP($A33,$A$3:$E$98,5)*IF(Main!$B$36=1,(1+Main!$B$35)^($A33-BO$2),1+(Main!$B$35*($A33-BO$2)))))</f>
        <v/>
      </c>
      <c r="BP33" s="144" t="str">
        <f>IF($A33=BP$2,VLOOKUP($A33,$A$3:$E$98,5),IF($A33&lt;BP$2,"",VLOOKUP($A33,$A$3:$E$98,5)*IF(Main!$B$36=1,(1+Main!$B$35)^($A33-BP$2),1+(Main!$B$35*($A33-BP$2)))))</f>
        <v/>
      </c>
      <c r="BQ33" s="144" t="str">
        <f>IF($A33=BQ$2,VLOOKUP($A33,$A$3:$E$98,5),IF($A33&lt;BQ$2,"",VLOOKUP($A33,$A$3:$E$98,5)*IF(Main!$B$36=1,(1+Main!$B$35)^($A33-BQ$2),1+(Main!$B$35*($A33-BQ$2)))))</f>
        <v/>
      </c>
      <c r="BR33" s="144" t="str">
        <f>IF($A33=BR$2,VLOOKUP($A33,$A$3:$E$98,5),IF($A33&lt;BR$2,"",VLOOKUP($A33,$A$3:$E$98,5)*IF(Main!$B$36=1,(1+Main!$B$35)^($A33-BR$2),1+(Main!$B$35*($A33-BR$2)))))</f>
        <v/>
      </c>
      <c r="BS33" s="144" t="str">
        <f>IF($A33=BS$2,VLOOKUP($A33,$A$3:$E$98,5),IF($A33&lt;BS$2,"",VLOOKUP($A33,$A$3:$E$98,5)*IF(Main!$B$36=1,(1+Main!$B$35)^($A33-BS$2),1+(Main!$B$35*($A33-BS$2)))))</f>
        <v/>
      </c>
      <c r="BT33" s="144" t="str">
        <f>IF($A33=BT$2,VLOOKUP($A33,$A$3:$E$98,5),IF($A33&lt;BT$2,"",VLOOKUP($A33,$A$3:$E$98,5)*IF(Main!$B$36=1,(1+Main!$B$35)^($A33-BT$2),1+(Main!$B$35*($A33-BT$2)))))</f>
        <v/>
      </c>
      <c r="BU33" s="144" t="str">
        <f>IF($A33=BU$2,VLOOKUP($A33,$A$3:$E$98,5),IF($A33&lt;BU$2,"",VLOOKUP($A33,$A$3:$E$98,5)*IF(Main!$B$36=1,(1+Main!$B$35)^($A33-BU$2),1+(Main!$B$35*($A33-BU$2)))))</f>
        <v/>
      </c>
      <c r="BV33" s="144" t="str">
        <f>IF($A33=BV$2,VLOOKUP($A33,$A$3:$E$98,5),IF($A33&lt;BV$2,"",VLOOKUP($A33,$A$3:$E$98,5)*IF(Main!$B$36=1,(1+Main!$B$35)^($A33-BV$2),1+(Main!$B$35*($A33-BV$2)))))</f>
        <v/>
      </c>
      <c r="BW33" s="144" t="str">
        <f>IF($A33=BW$2,VLOOKUP($A33,$A$3:$E$98,5),IF($A33&lt;BW$2,"",VLOOKUP($A33,$A$3:$E$98,5)*IF(Main!$B$36=1,(1+Main!$B$35)^($A33-BW$2),1+(Main!$B$35*($A33-BW$2)))))</f>
        <v/>
      </c>
      <c r="BX33" s="144" t="str">
        <f>IF($A33=BX$2,VLOOKUP($A33,$A$3:$E$98,5),IF($A33&lt;BX$2,"",VLOOKUP($A33,$A$3:$E$98,5)*IF(Main!$B$36=1,(1+Main!$B$35)^($A33-BX$2),1+(Main!$B$35*($A33-BX$2)))))</f>
        <v/>
      </c>
      <c r="BY33" s="144" t="str">
        <f>IF($A33=BY$2,VLOOKUP($A33,$A$3:$E$98,5),IF($A33&lt;BY$2,"",VLOOKUP($A33,$A$3:$E$98,5)*IF(Main!$B$36=1,(1+Main!$B$35)^($A33-BY$2),1+(Main!$B$35*($A33-BY$2)))))</f>
        <v/>
      </c>
      <c r="BZ33" s="144" t="str">
        <f>IF($A33=BZ$2,VLOOKUP($A33,$A$3:$E$98,5),IF($A33&lt;BZ$2,"",VLOOKUP($A33,$A$3:$E$98,5)*IF(Main!$B$36=1,(1+Main!$B$35)^($A33-BZ$2),1+(Main!$B$35*($A33-BZ$2)))))</f>
        <v/>
      </c>
      <c r="CA33" s="144" t="str">
        <f>IF($A33=CA$2,VLOOKUP($A33,$A$3:$E$98,5),IF($A33&lt;CA$2,"",VLOOKUP($A33,$A$3:$E$98,5)*IF(Main!$B$36=1,(1+Main!$B$35)^($A33-CA$2),1+(Main!$B$35*($A33-CA$2)))))</f>
        <v/>
      </c>
      <c r="CB33" s="144" t="str">
        <f>IF($A33=CB$2,VLOOKUP($A33,$A$3:$E$98,5),IF($A33&lt;CB$2,"",VLOOKUP($A33,$A$3:$E$98,5)*IF(Main!$B$36=1,(1+Main!$B$35)^($A33-CB$2),1+(Main!$B$35*($A33-CB$2)))))</f>
        <v/>
      </c>
      <c r="CC33" s="144" t="str">
        <f>IF($A33=CC$2,VLOOKUP($A33,$A$3:$E$98,5),IF($A33&lt;CC$2,"",VLOOKUP($A33,$A$3:$E$98,5)*IF(Main!$B$36=1,(1+Main!$B$35)^($A33-CC$2),1+(Main!$B$35*($A33-CC$2)))))</f>
        <v/>
      </c>
      <c r="CD33" s="144" t="str">
        <f>IF($A33=CD$2,VLOOKUP($A33,$A$3:$E$98,5),IF($A33&lt;CD$2,"",VLOOKUP($A33,$A$3:$E$98,5)*IF(Main!$B$36=1,(1+Main!$B$35)^($A33-CD$2),1+(Main!$B$35*($A33-CD$2)))))</f>
        <v/>
      </c>
    </row>
    <row r="34" spans="1:82">
      <c r="A34" s="70">
        <v>56</v>
      </c>
      <c r="B34" s="73">
        <f ca="1">VLOOKUP($A34,Mortality!$A$3:$G$108,7,)</f>
        <v>1.4450174060184318E-3</v>
      </c>
      <c r="C34" s="69">
        <f t="shared" ca="1" si="1"/>
        <v>0.98269323145756993</v>
      </c>
      <c r="D34" s="69">
        <f t="shared" ca="1" si="0"/>
        <v>36.101980031278337</v>
      </c>
      <c r="E34" s="143">
        <f ca="1">C34/(1+Main!$B$5)^($A34-$A$3)</f>
        <v>0.12064820267655046</v>
      </c>
      <c r="F34" s="16">
        <f t="shared" ca="1" si="2"/>
        <v>16.619720499880156</v>
      </c>
      <c r="G34" s="144">
        <f ca="1">IF($A34=G$2,VLOOKUP($A34,$A$3:$E$98,5),IF($A34&lt;G$2,"",VLOOKUP($A34,$A$3:$E$98,5)*IF(Main!$B$36=1,(1+Main!$B$35)^($A34-G$2),1+(Main!$B$35*($A34-G$2)))))</f>
        <v>0.14680688187930124</v>
      </c>
      <c r="H34" s="144">
        <f ca="1">IF($A34=H$2,VLOOKUP($A34,$A$3:$E$98,5),IF($A34&lt;H$2,"",VLOOKUP($A34,$A$3:$E$98,5)*IF(Main!$B$36=1,(1+Main!$B$35)^($A34-H$2),1+(Main!$B$35*($A34-H$2)))))</f>
        <v>0.14421108239617017</v>
      </c>
      <c r="I34" s="144">
        <f ca="1">IF($A34=I$2,VLOOKUP($A34,$A$3:$E$98,5),IF($A34&lt;I$2,"",VLOOKUP($A34,$A$3:$E$98,5)*IF(Main!$B$36=1,(1+Main!$B$35)^($A34-I$2),1+(Main!$B$35*($A34-I$2)))))</f>
        <v>0.14166118113572707</v>
      </c>
      <c r="J34" s="144">
        <f ca="1">IF($A34=J$2,VLOOKUP($A34,$A$3:$E$98,5),IF($A34&lt;J$2,"",VLOOKUP($A34,$A$3:$E$98,5)*IF(Main!$B$36=1,(1+Main!$B$35)^($A34-J$2),1+(Main!$B$35*($A34-J$2)))))</f>
        <v>0.13915636653804231</v>
      </c>
      <c r="K34" s="144">
        <f ca="1">IF($A34=K$2,VLOOKUP($A34,$A$3:$E$98,5),IF($A34&lt;K$2,"",VLOOKUP($A34,$A$3:$E$98,5)*IF(Main!$B$36=1,(1+Main!$B$35)^($A34-K$2),1+(Main!$B$35*($A34-K$2)))))</f>
        <v>0.13669584139296889</v>
      </c>
      <c r="L34" s="144">
        <f ca="1">IF($A34=L$2,VLOOKUP($A34,$A$3:$E$98,5),IF($A34&lt;L$2,"",VLOOKUP($A34,$A$3:$E$98,5)*IF(Main!$B$36=1,(1+Main!$B$35)^($A34-L$2),1+(Main!$B$35*($A34-L$2)))))</f>
        <v>0.13427882258641341</v>
      </c>
      <c r="M34" s="144">
        <f ca="1">IF($A34=M$2,VLOOKUP($A34,$A$3:$E$98,5),IF($A34&lt;M$2,"",VLOOKUP($A34,$A$3:$E$98,5)*IF(Main!$B$36=1,(1+Main!$B$35)^($A34-M$2),1+(Main!$B$35*($A34-M$2)))))</f>
        <v>0.13190454085109374</v>
      </c>
      <c r="N34" s="144">
        <f ca="1">IF($A34=N$2,VLOOKUP($A34,$A$3:$E$98,5),IF($A34&lt;N$2,"",VLOOKUP($A34,$A$3:$E$98,5)*IF(Main!$B$36=1,(1+Main!$B$35)^($A34-N$2),1+(Main!$B$35*($A34-N$2)))))</f>
        <v>0.12957224052170307</v>
      </c>
      <c r="O34" s="144">
        <f ca="1">IF($A34=O$2,VLOOKUP($A34,$A$3:$E$98,5),IF($A34&lt;O$2,"",VLOOKUP($A34,$A$3:$E$98,5)*IF(Main!$B$36=1,(1+Main!$B$35)^($A34-O$2),1+(Main!$B$35*($A34-O$2)))))</f>
        <v>0.1272811792944038</v>
      </c>
      <c r="P34" s="144">
        <f ca="1">IF($A34=P$2,VLOOKUP($A34,$A$3:$E$98,5),IF($A34&lt;P$2,"",VLOOKUP($A34,$A$3:$E$98,5)*IF(Main!$B$36=1,(1+Main!$B$35)^($A34-P$2),1+(Main!$B$35*($A34-P$2)))))</f>
        <v>0.12503062799057349</v>
      </c>
      <c r="Q34" s="144">
        <f ca="1">IF($A34=Q$2,VLOOKUP($A34,$A$3:$E$98,5),IF($A34&lt;Q$2,"",VLOOKUP($A34,$A$3:$E$98,5)*IF(Main!$B$36=1,(1+Main!$B$35)^($A34-Q$2),1+(Main!$B$35*($A34-Q$2)))))</f>
        <v>0.12281987032472838</v>
      </c>
      <c r="R34" s="144">
        <f ca="1">IF($A34=R$2,VLOOKUP($A34,$A$3:$E$98,5),IF($A34&lt;R$2,"",VLOOKUP($A34,$A$3:$E$98,5)*IF(Main!$B$36=1,(1+Main!$B$35)^($A34-R$2),1+(Main!$B$35*($A34-R$2)))))</f>
        <v>0.12064820267655046</v>
      </c>
      <c r="S34" s="144" t="str">
        <f>IF($A34=S$2,VLOOKUP($A34,$A$3:$E$98,5),IF($A34&lt;S$2,"",VLOOKUP($A34,$A$3:$E$98,5)*IF(Main!$B$36=1,(1+Main!$B$35)^($A34-S$2),1+(Main!$B$35*($A34-S$2)))))</f>
        <v/>
      </c>
      <c r="T34" s="144" t="str">
        <f>IF($A34=T$2,VLOOKUP($A34,$A$3:$E$98,5),IF($A34&lt;T$2,"",VLOOKUP($A34,$A$3:$E$98,5)*IF(Main!$B$36=1,(1+Main!$B$35)^($A34-T$2),1+(Main!$B$35*($A34-T$2)))))</f>
        <v/>
      </c>
      <c r="U34" s="144" t="str">
        <f>IF($A34=U$2,VLOOKUP($A34,$A$3:$E$98,5),IF($A34&lt;U$2,"",VLOOKUP($A34,$A$3:$E$98,5)*IF(Main!$B$36=1,(1+Main!$B$35)^($A34-U$2),1+(Main!$B$35*($A34-U$2)))))</f>
        <v/>
      </c>
      <c r="V34" s="144" t="str">
        <f>IF($A34=V$2,VLOOKUP($A34,$A$3:$E$98,5),IF($A34&lt;V$2,"",VLOOKUP($A34,$A$3:$E$98,5)*IF(Main!$B$36=1,(1+Main!$B$35)^($A34-V$2),1+(Main!$B$35*($A34-V$2)))))</f>
        <v/>
      </c>
      <c r="W34" s="144" t="str">
        <f>IF($A34=W$2,VLOOKUP($A34,$A$3:$E$98,5),IF($A34&lt;W$2,"",VLOOKUP($A34,$A$3:$E$98,5)*IF(Main!$B$36=1,(1+Main!$B$35)^($A34-W$2),1+(Main!$B$35*($A34-W$2)))))</f>
        <v/>
      </c>
      <c r="X34" s="144" t="str">
        <f>IF($A34=X$2,VLOOKUP($A34,$A$3:$E$98,5),IF($A34&lt;X$2,"",VLOOKUP($A34,$A$3:$E$98,5)*IF(Main!$B$36=1,(1+Main!$B$35)^($A34-X$2),1+(Main!$B$35*($A34-X$2)))))</f>
        <v/>
      </c>
      <c r="Y34" s="144" t="str">
        <f>IF($A34=Y$2,VLOOKUP($A34,$A$3:$E$98,5),IF($A34&lt;Y$2,"",VLOOKUP($A34,$A$3:$E$98,5)*IF(Main!$B$36=1,(1+Main!$B$35)^($A34-Y$2),1+(Main!$B$35*($A34-Y$2)))))</f>
        <v/>
      </c>
      <c r="Z34" s="144" t="str">
        <f>IF($A34=Z$2,VLOOKUP($A34,$A$3:$E$98,5),IF($A34&lt;Z$2,"",VLOOKUP($A34,$A$3:$E$98,5)*IF(Main!$B$36=1,(1+Main!$B$35)^($A34-Z$2),1+(Main!$B$35*($A34-Z$2)))))</f>
        <v/>
      </c>
      <c r="AA34" s="144" t="str">
        <f>IF($A34=AA$2,VLOOKUP($A34,$A$3:$E$98,5),IF($A34&lt;AA$2,"",VLOOKUP($A34,$A$3:$E$98,5)*IF(Main!$B$36=1,(1+Main!$B$35)^($A34-AA$2),1+(Main!$B$35*($A34-AA$2)))))</f>
        <v/>
      </c>
      <c r="AB34" s="144" t="str">
        <f>IF($A34=AB$2,VLOOKUP($A34,$A$3:$E$98,5),IF($A34&lt;AB$2,"",VLOOKUP($A34,$A$3:$E$98,5)*IF(Main!$B$36=1,(1+Main!$B$35)^($A34-AB$2),1+(Main!$B$35*($A34-AB$2)))))</f>
        <v/>
      </c>
      <c r="AC34" s="144" t="str">
        <f>IF($A34=AC$2,VLOOKUP($A34,$A$3:$E$98,5),IF($A34&lt;AC$2,"",VLOOKUP($A34,$A$3:$E$98,5)*IF(Main!$B$36=1,(1+Main!$B$35)^($A34-AC$2),1+(Main!$B$35*($A34-AC$2)))))</f>
        <v/>
      </c>
      <c r="AD34" s="144" t="str">
        <f>IF($A34=AD$2,VLOOKUP($A34,$A$3:$E$98,5),IF($A34&lt;AD$2,"",VLOOKUP($A34,$A$3:$E$98,5)*IF(Main!$B$36=1,(1+Main!$B$35)^($A34-AD$2),1+(Main!$B$35*($A34-AD$2)))))</f>
        <v/>
      </c>
      <c r="AE34" s="144" t="str">
        <f>IF($A34=AE$2,VLOOKUP($A34,$A$3:$E$98,5),IF($A34&lt;AE$2,"",VLOOKUP($A34,$A$3:$E$98,5)*IF(Main!$B$36=1,(1+Main!$B$35)^($A34-AE$2),1+(Main!$B$35*($A34-AE$2)))))</f>
        <v/>
      </c>
      <c r="AF34" s="144" t="str">
        <f>IF($A34=AF$2,VLOOKUP($A34,$A$3:$E$98,5),IF($A34&lt;AF$2,"",VLOOKUP($A34,$A$3:$E$98,5)*IF(Main!$B$36=1,(1+Main!$B$35)^($A34-AF$2),1+(Main!$B$35*($A34-AF$2)))))</f>
        <v/>
      </c>
      <c r="AG34" s="144" t="str">
        <f>IF($A34=AG$2,VLOOKUP($A34,$A$3:$E$98,5),IF($A34&lt;AG$2,"",VLOOKUP($A34,$A$3:$E$98,5)*IF(Main!$B$36=1,(1+Main!$B$35)^($A34-AG$2),1+(Main!$B$35*($A34-AG$2)))))</f>
        <v/>
      </c>
      <c r="AH34" s="144" t="str">
        <f>IF($A34=AH$2,VLOOKUP($A34,$A$3:$E$98,5),IF($A34&lt;AH$2,"",VLOOKUP($A34,$A$3:$E$98,5)*IF(Main!$B$36=1,(1+Main!$B$35)^($A34-AH$2),1+(Main!$B$35*($A34-AH$2)))))</f>
        <v/>
      </c>
      <c r="AI34" s="144" t="str">
        <f>IF($A34=AI$2,VLOOKUP($A34,$A$3:$E$98,5),IF($A34&lt;AI$2,"",VLOOKUP($A34,$A$3:$E$98,5)*IF(Main!$B$36=1,(1+Main!$B$35)^($A34-AI$2),1+(Main!$B$35*($A34-AI$2)))))</f>
        <v/>
      </c>
      <c r="AJ34" s="144" t="str">
        <f>IF($A34=AJ$2,VLOOKUP($A34,$A$3:$E$98,5),IF($A34&lt;AJ$2,"",VLOOKUP($A34,$A$3:$E$98,5)*IF(Main!$B$36=1,(1+Main!$B$35)^($A34-AJ$2),1+(Main!$B$35*($A34-AJ$2)))))</f>
        <v/>
      </c>
      <c r="AK34" s="144" t="str">
        <f>IF($A34=AK$2,VLOOKUP($A34,$A$3:$E$98,5),IF($A34&lt;AK$2,"",VLOOKUP($A34,$A$3:$E$98,5)*IF(Main!$B$36=1,(1+Main!$B$35)^($A34-AK$2),1+(Main!$B$35*($A34-AK$2)))))</f>
        <v/>
      </c>
      <c r="AL34" s="144" t="str">
        <f>IF($A34=AL$2,VLOOKUP($A34,$A$3:$E$98,5),IF($A34&lt;AL$2,"",VLOOKUP($A34,$A$3:$E$98,5)*IF(Main!$B$36=1,(1+Main!$B$35)^($A34-AL$2),1+(Main!$B$35*($A34-AL$2)))))</f>
        <v/>
      </c>
      <c r="AM34" s="144" t="str">
        <f>IF($A34=AM$2,VLOOKUP($A34,$A$3:$E$98,5),IF($A34&lt;AM$2,"",VLOOKUP($A34,$A$3:$E$98,5)*IF(Main!$B$36=1,(1+Main!$B$35)^($A34-AM$2),1+(Main!$B$35*($A34-AM$2)))))</f>
        <v/>
      </c>
      <c r="AN34" s="144" t="str">
        <f>IF($A34=AN$2,VLOOKUP($A34,$A$3:$E$98,5),IF($A34&lt;AN$2,"",VLOOKUP($A34,$A$3:$E$98,5)*IF(Main!$B$36=1,(1+Main!$B$35)^($A34-AN$2),1+(Main!$B$35*($A34-AN$2)))))</f>
        <v/>
      </c>
      <c r="AO34" s="144" t="str">
        <f>IF($A34=AO$2,VLOOKUP($A34,$A$3:$E$98,5),IF($A34&lt;AO$2,"",VLOOKUP($A34,$A$3:$E$98,5)*IF(Main!$B$36=1,(1+Main!$B$35)^($A34-AO$2),1+(Main!$B$35*($A34-AO$2)))))</f>
        <v/>
      </c>
      <c r="AP34" s="144" t="str">
        <f>IF($A34=AP$2,VLOOKUP($A34,$A$3:$E$98,5),IF($A34&lt;AP$2,"",VLOOKUP($A34,$A$3:$E$98,5)*IF(Main!$B$36=1,(1+Main!$B$35)^($A34-AP$2),1+(Main!$B$35*($A34-AP$2)))))</f>
        <v/>
      </c>
      <c r="AQ34" s="144" t="str">
        <f>IF($A34=AQ$2,VLOOKUP($A34,$A$3:$E$98,5),IF($A34&lt;AQ$2,"",VLOOKUP($A34,$A$3:$E$98,5)*IF(Main!$B$36=1,(1+Main!$B$35)^($A34-AQ$2),1+(Main!$B$35*($A34-AQ$2)))))</f>
        <v/>
      </c>
      <c r="AR34" s="144" t="str">
        <f>IF($A34=AR$2,VLOOKUP($A34,$A$3:$E$98,5),IF($A34&lt;AR$2,"",VLOOKUP($A34,$A$3:$E$98,5)*IF(Main!$B$36=1,(1+Main!$B$35)^($A34-AR$2),1+(Main!$B$35*($A34-AR$2)))))</f>
        <v/>
      </c>
      <c r="AS34" s="144" t="str">
        <f>IF($A34=AS$2,VLOOKUP($A34,$A$3:$E$98,5),IF($A34&lt;AS$2,"",VLOOKUP($A34,$A$3:$E$98,5)*IF(Main!$B$36=1,(1+Main!$B$35)^($A34-AS$2),1+(Main!$B$35*($A34-AS$2)))))</f>
        <v/>
      </c>
      <c r="AT34" s="144" t="str">
        <f>IF($A34=AT$2,VLOOKUP($A34,$A$3:$E$98,5),IF($A34&lt;AT$2,"",VLOOKUP($A34,$A$3:$E$98,5)*IF(Main!$B$36=1,(1+Main!$B$35)^($A34-AT$2),1+(Main!$B$35*($A34-AT$2)))))</f>
        <v/>
      </c>
      <c r="AU34" s="144" t="str">
        <f>IF($A34=AU$2,VLOOKUP($A34,$A$3:$E$98,5),IF($A34&lt;AU$2,"",VLOOKUP($A34,$A$3:$E$98,5)*IF(Main!$B$36=1,(1+Main!$B$35)^($A34-AU$2),1+(Main!$B$35*($A34-AU$2)))))</f>
        <v/>
      </c>
      <c r="AV34" s="144" t="str">
        <f>IF($A34=AV$2,VLOOKUP($A34,$A$3:$E$98,5),IF($A34&lt;AV$2,"",VLOOKUP($A34,$A$3:$E$98,5)*IF(Main!$B$36=1,(1+Main!$B$35)^($A34-AV$2),1+(Main!$B$35*($A34-AV$2)))))</f>
        <v/>
      </c>
      <c r="AW34" s="144" t="str">
        <f>IF($A34=AW$2,VLOOKUP($A34,$A$3:$E$98,5),IF($A34&lt;AW$2,"",VLOOKUP($A34,$A$3:$E$98,5)*IF(Main!$B$36=1,(1+Main!$B$35)^($A34-AW$2),1+(Main!$B$35*($A34-AW$2)))))</f>
        <v/>
      </c>
      <c r="AX34" s="144" t="str">
        <f>IF($A34=AX$2,VLOOKUP($A34,$A$3:$E$98,5),IF($A34&lt;AX$2,"",VLOOKUP($A34,$A$3:$E$98,5)*IF(Main!$B$36=1,(1+Main!$B$35)^($A34-AX$2),1+(Main!$B$35*($A34-AX$2)))))</f>
        <v/>
      </c>
      <c r="AY34" s="144" t="str">
        <f>IF($A34=AY$2,VLOOKUP($A34,$A$3:$E$98,5),IF($A34&lt;AY$2,"",VLOOKUP($A34,$A$3:$E$98,5)*IF(Main!$B$36=1,(1+Main!$B$35)^($A34-AY$2),1+(Main!$B$35*($A34-AY$2)))))</f>
        <v/>
      </c>
      <c r="AZ34" s="144" t="str">
        <f>IF($A34=AZ$2,VLOOKUP($A34,$A$3:$E$98,5),IF($A34&lt;AZ$2,"",VLOOKUP($A34,$A$3:$E$98,5)*IF(Main!$B$36=1,(1+Main!$B$35)^($A34-AZ$2),1+(Main!$B$35*($A34-AZ$2)))))</f>
        <v/>
      </c>
      <c r="BA34" s="144" t="str">
        <f>IF($A34=BA$2,VLOOKUP($A34,$A$3:$E$98,5),IF($A34&lt;BA$2,"",VLOOKUP($A34,$A$3:$E$98,5)*IF(Main!$B$36=1,(1+Main!$B$35)^($A34-BA$2),1+(Main!$B$35*($A34-BA$2)))))</f>
        <v/>
      </c>
      <c r="BB34" s="144" t="str">
        <f>IF($A34=BB$2,VLOOKUP($A34,$A$3:$E$98,5),IF($A34&lt;BB$2,"",VLOOKUP($A34,$A$3:$E$98,5)*IF(Main!$B$36=1,(1+Main!$B$35)^($A34-BB$2),1+(Main!$B$35*($A34-BB$2)))))</f>
        <v/>
      </c>
      <c r="BC34" s="144" t="str">
        <f>IF($A34=BC$2,VLOOKUP($A34,$A$3:$E$98,5),IF($A34&lt;BC$2,"",VLOOKUP($A34,$A$3:$E$98,5)*IF(Main!$B$36=1,(1+Main!$B$35)^($A34-BC$2),1+(Main!$B$35*($A34-BC$2)))))</f>
        <v/>
      </c>
      <c r="BD34" s="144" t="str">
        <f>IF($A34=BD$2,VLOOKUP($A34,$A$3:$E$98,5),IF($A34&lt;BD$2,"",VLOOKUP($A34,$A$3:$E$98,5)*IF(Main!$B$36=1,(1+Main!$B$35)^($A34-BD$2),1+(Main!$B$35*($A34-BD$2)))))</f>
        <v/>
      </c>
      <c r="BE34" s="144" t="str">
        <f>IF($A34=BE$2,VLOOKUP($A34,$A$3:$E$98,5),IF($A34&lt;BE$2,"",VLOOKUP($A34,$A$3:$E$98,5)*IF(Main!$B$36=1,(1+Main!$B$35)^($A34-BE$2),1+(Main!$B$35*($A34-BE$2)))))</f>
        <v/>
      </c>
      <c r="BF34" s="144" t="str">
        <f>IF($A34=BF$2,VLOOKUP($A34,$A$3:$E$98,5),IF($A34&lt;BF$2,"",VLOOKUP($A34,$A$3:$E$98,5)*IF(Main!$B$36=1,(1+Main!$B$35)^($A34-BF$2),1+(Main!$B$35*($A34-BF$2)))))</f>
        <v/>
      </c>
      <c r="BG34" s="144" t="str">
        <f>IF($A34=BG$2,VLOOKUP($A34,$A$3:$E$98,5),IF($A34&lt;BG$2,"",VLOOKUP($A34,$A$3:$E$98,5)*IF(Main!$B$36=1,(1+Main!$B$35)^($A34-BG$2),1+(Main!$B$35*($A34-BG$2)))))</f>
        <v/>
      </c>
      <c r="BH34" s="144" t="str">
        <f>IF($A34=BH$2,VLOOKUP($A34,$A$3:$E$98,5),IF($A34&lt;BH$2,"",VLOOKUP($A34,$A$3:$E$98,5)*IF(Main!$B$36=1,(1+Main!$B$35)^($A34-BH$2),1+(Main!$B$35*($A34-BH$2)))))</f>
        <v/>
      </c>
      <c r="BI34" s="144" t="str">
        <f>IF($A34=BI$2,VLOOKUP($A34,$A$3:$E$98,5),IF($A34&lt;BI$2,"",VLOOKUP($A34,$A$3:$E$98,5)*IF(Main!$B$36=1,(1+Main!$B$35)^($A34-BI$2),1+(Main!$B$35*($A34-BI$2)))))</f>
        <v/>
      </c>
      <c r="BJ34" s="144" t="str">
        <f>IF($A34=BJ$2,VLOOKUP($A34,$A$3:$E$98,5),IF($A34&lt;BJ$2,"",VLOOKUP($A34,$A$3:$E$98,5)*IF(Main!$B$36=1,(1+Main!$B$35)^($A34-BJ$2),1+(Main!$B$35*($A34-BJ$2)))))</f>
        <v/>
      </c>
      <c r="BK34" s="144" t="str">
        <f>IF($A34=BK$2,VLOOKUP($A34,$A$3:$E$98,5),IF($A34&lt;BK$2,"",VLOOKUP($A34,$A$3:$E$98,5)*IF(Main!$B$36=1,(1+Main!$B$35)^($A34-BK$2),1+(Main!$B$35*($A34-BK$2)))))</f>
        <v/>
      </c>
      <c r="BL34" s="144" t="str">
        <f>IF($A34=BL$2,VLOOKUP($A34,$A$3:$E$98,5),IF($A34&lt;BL$2,"",VLOOKUP($A34,$A$3:$E$98,5)*IF(Main!$B$36=1,(1+Main!$B$35)^($A34-BL$2),1+(Main!$B$35*($A34-BL$2)))))</f>
        <v/>
      </c>
      <c r="BM34" s="144" t="str">
        <f>IF($A34=BM$2,VLOOKUP($A34,$A$3:$E$98,5),IF($A34&lt;BM$2,"",VLOOKUP($A34,$A$3:$E$98,5)*IF(Main!$B$36=1,(1+Main!$B$35)^($A34-BM$2),1+(Main!$B$35*($A34-BM$2)))))</f>
        <v/>
      </c>
      <c r="BN34" s="144" t="str">
        <f>IF($A34=BN$2,VLOOKUP($A34,$A$3:$E$98,5),IF($A34&lt;BN$2,"",VLOOKUP($A34,$A$3:$E$98,5)*IF(Main!$B$36=1,(1+Main!$B$35)^($A34-BN$2),1+(Main!$B$35*($A34-BN$2)))))</f>
        <v/>
      </c>
      <c r="BO34" s="144" t="str">
        <f>IF($A34=BO$2,VLOOKUP($A34,$A$3:$E$98,5),IF($A34&lt;BO$2,"",VLOOKUP($A34,$A$3:$E$98,5)*IF(Main!$B$36=1,(1+Main!$B$35)^($A34-BO$2),1+(Main!$B$35*($A34-BO$2)))))</f>
        <v/>
      </c>
      <c r="BP34" s="144" t="str">
        <f>IF($A34=BP$2,VLOOKUP($A34,$A$3:$E$98,5),IF($A34&lt;BP$2,"",VLOOKUP($A34,$A$3:$E$98,5)*IF(Main!$B$36=1,(1+Main!$B$35)^($A34-BP$2),1+(Main!$B$35*($A34-BP$2)))))</f>
        <v/>
      </c>
      <c r="BQ34" s="144" t="str">
        <f>IF($A34=BQ$2,VLOOKUP($A34,$A$3:$E$98,5),IF($A34&lt;BQ$2,"",VLOOKUP($A34,$A$3:$E$98,5)*IF(Main!$B$36=1,(1+Main!$B$35)^($A34-BQ$2),1+(Main!$B$35*($A34-BQ$2)))))</f>
        <v/>
      </c>
      <c r="BR34" s="144" t="str">
        <f>IF($A34=BR$2,VLOOKUP($A34,$A$3:$E$98,5),IF($A34&lt;BR$2,"",VLOOKUP($A34,$A$3:$E$98,5)*IF(Main!$B$36=1,(1+Main!$B$35)^($A34-BR$2),1+(Main!$B$35*($A34-BR$2)))))</f>
        <v/>
      </c>
      <c r="BS34" s="144" t="str">
        <f>IF($A34=BS$2,VLOOKUP($A34,$A$3:$E$98,5),IF($A34&lt;BS$2,"",VLOOKUP($A34,$A$3:$E$98,5)*IF(Main!$B$36=1,(1+Main!$B$35)^($A34-BS$2),1+(Main!$B$35*($A34-BS$2)))))</f>
        <v/>
      </c>
      <c r="BT34" s="144" t="str">
        <f>IF($A34=BT$2,VLOOKUP($A34,$A$3:$E$98,5),IF($A34&lt;BT$2,"",VLOOKUP($A34,$A$3:$E$98,5)*IF(Main!$B$36=1,(1+Main!$B$35)^($A34-BT$2),1+(Main!$B$35*($A34-BT$2)))))</f>
        <v/>
      </c>
      <c r="BU34" s="144" t="str">
        <f>IF($A34=BU$2,VLOOKUP($A34,$A$3:$E$98,5),IF($A34&lt;BU$2,"",VLOOKUP($A34,$A$3:$E$98,5)*IF(Main!$B$36=1,(1+Main!$B$35)^($A34-BU$2),1+(Main!$B$35*($A34-BU$2)))))</f>
        <v/>
      </c>
      <c r="BV34" s="144" t="str">
        <f>IF($A34=BV$2,VLOOKUP($A34,$A$3:$E$98,5),IF($A34&lt;BV$2,"",VLOOKUP($A34,$A$3:$E$98,5)*IF(Main!$B$36=1,(1+Main!$B$35)^($A34-BV$2),1+(Main!$B$35*($A34-BV$2)))))</f>
        <v/>
      </c>
      <c r="BW34" s="144" t="str">
        <f>IF($A34=BW$2,VLOOKUP($A34,$A$3:$E$98,5),IF($A34&lt;BW$2,"",VLOOKUP($A34,$A$3:$E$98,5)*IF(Main!$B$36=1,(1+Main!$B$35)^($A34-BW$2),1+(Main!$B$35*($A34-BW$2)))))</f>
        <v/>
      </c>
      <c r="BX34" s="144" t="str">
        <f>IF($A34=BX$2,VLOOKUP($A34,$A$3:$E$98,5),IF($A34&lt;BX$2,"",VLOOKUP($A34,$A$3:$E$98,5)*IF(Main!$B$36=1,(1+Main!$B$35)^($A34-BX$2),1+(Main!$B$35*($A34-BX$2)))))</f>
        <v/>
      </c>
      <c r="BY34" s="144" t="str">
        <f>IF($A34=BY$2,VLOOKUP($A34,$A$3:$E$98,5),IF($A34&lt;BY$2,"",VLOOKUP($A34,$A$3:$E$98,5)*IF(Main!$B$36=1,(1+Main!$B$35)^($A34-BY$2),1+(Main!$B$35*($A34-BY$2)))))</f>
        <v/>
      </c>
      <c r="BZ34" s="144" t="str">
        <f>IF($A34=BZ$2,VLOOKUP($A34,$A$3:$E$98,5),IF($A34&lt;BZ$2,"",VLOOKUP($A34,$A$3:$E$98,5)*IF(Main!$B$36=1,(1+Main!$B$35)^($A34-BZ$2),1+(Main!$B$35*($A34-BZ$2)))))</f>
        <v/>
      </c>
      <c r="CA34" s="144" t="str">
        <f>IF($A34=CA$2,VLOOKUP($A34,$A$3:$E$98,5),IF($A34&lt;CA$2,"",VLOOKUP($A34,$A$3:$E$98,5)*IF(Main!$B$36=1,(1+Main!$B$35)^($A34-CA$2),1+(Main!$B$35*($A34-CA$2)))))</f>
        <v/>
      </c>
      <c r="CB34" s="144" t="str">
        <f>IF($A34=CB$2,VLOOKUP($A34,$A$3:$E$98,5),IF($A34&lt;CB$2,"",VLOOKUP($A34,$A$3:$E$98,5)*IF(Main!$B$36=1,(1+Main!$B$35)^($A34-CB$2),1+(Main!$B$35*($A34-CB$2)))))</f>
        <v/>
      </c>
      <c r="CC34" s="144" t="str">
        <f>IF($A34=CC$2,VLOOKUP($A34,$A$3:$E$98,5),IF($A34&lt;CC$2,"",VLOOKUP($A34,$A$3:$E$98,5)*IF(Main!$B$36=1,(1+Main!$B$35)^($A34-CC$2),1+(Main!$B$35*($A34-CC$2)))))</f>
        <v/>
      </c>
      <c r="CD34" s="144" t="str">
        <f>IF($A34=CD$2,VLOOKUP($A34,$A$3:$E$98,5),IF($A34&lt;CD$2,"",VLOOKUP($A34,$A$3:$E$98,5)*IF(Main!$B$36=1,(1+Main!$B$35)^($A34-CD$2),1+(Main!$B$35*($A34-CD$2)))))</f>
        <v/>
      </c>
    </row>
    <row r="35" spans="1:82">
      <c r="A35" s="70">
        <v>57</v>
      </c>
      <c r="B35" s="73">
        <f ca="1">VLOOKUP($A35,Mortality!$A$3:$G$108,7,)</f>
        <v>1.588929895995191E-3</v>
      </c>
      <c r="C35" s="69">
        <f t="shared" ca="1" si="1"/>
        <v>0.98127322263333727</v>
      </c>
      <c r="D35" s="69">
        <f t="shared" ca="1" si="0"/>
        <v>35.152776405053508</v>
      </c>
      <c r="E35" s="143">
        <f ca="1">C35/(1+Main!$B$5)^($A35-$A$3)</f>
        <v>0.1125923961903533</v>
      </c>
      <c r="F35" s="16">
        <f t="shared" ca="1" si="2"/>
        <v>16.441342441400785</v>
      </c>
      <c r="G35" s="144">
        <f ca="1">IF($A35=G$2,VLOOKUP($A35,$A$3:$E$98,5),IF($A35&lt;G$2,"",VLOOKUP($A35,$A$3:$E$98,5)*IF(Main!$B$36=1,(1+Main!$B$35)^($A35-G$2),1+(Main!$B$35*($A35-G$2)))))</f>
        <v>0.1394705128602769</v>
      </c>
      <c r="H35" s="144">
        <f ca="1">IF($A35=H$2,VLOOKUP($A35,$A$3:$E$98,5),IF($A35&lt;H$2,"",VLOOKUP($A35,$A$3:$E$98,5)*IF(Main!$B$36=1,(1+Main!$B$35)^($A35-H$2),1+(Main!$B$35*($A35-H$2)))))</f>
        <v>0.13700443306510501</v>
      </c>
      <c r="I35" s="144">
        <f ca="1">IF($A35=I$2,VLOOKUP($A35,$A$3:$E$98,5),IF($A35&lt;I$2,"",VLOOKUP($A35,$A$3:$E$98,5)*IF(Main!$B$36=1,(1+Main!$B$35)^($A35-I$2),1+(Main!$B$35*($A35-I$2)))))</f>
        <v>0.13458195782426821</v>
      </c>
      <c r="J35" s="144">
        <f ca="1">IF($A35=J$2,VLOOKUP($A35,$A$3:$E$98,5),IF($A35&lt;J$2,"",VLOOKUP($A35,$A$3:$E$98,5)*IF(Main!$B$36=1,(1+Main!$B$35)^($A35-J$2),1+(Main!$B$35*($A35-J$2)))))</f>
        <v>0.13220231613385872</v>
      </c>
      <c r="K35" s="144">
        <f ca="1">IF($A35=K$2,VLOOKUP($A35,$A$3:$E$98,5),IF($A35&lt;K$2,"",VLOOKUP($A35,$A$3:$E$98,5)*IF(Main!$B$36=1,(1+Main!$B$35)^($A35-K$2),1+(Main!$B$35*($A35-K$2)))))</f>
        <v>0.12986475062265102</v>
      </c>
      <c r="L35" s="144">
        <f ca="1">IF($A35=L$2,VLOOKUP($A35,$A$3:$E$98,5),IF($A35&lt;L$2,"",VLOOKUP($A35,$A$3:$E$98,5)*IF(Main!$B$36=1,(1+Main!$B$35)^($A35-L$2),1+(Main!$B$35*($A35-L$2)))))</f>
        <v>0.12756851731105209</v>
      </c>
      <c r="M35" s="144">
        <f ca="1">IF($A35=M$2,VLOOKUP($A35,$A$3:$E$98,5),IF($A35&lt;M$2,"",VLOOKUP($A35,$A$3:$E$98,5)*IF(Main!$B$36=1,(1+Main!$B$35)^($A35-M$2),1+(Main!$B$35*($A35-M$2)))))</f>
        <v>0.1253128853743144</v>
      </c>
      <c r="N35" s="144">
        <f ca="1">IF($A35=N$2,VLOOKUP($A35,$A$3:$E$98,5),IF($A35&lt;N$2,"",VLOOKUP($A35,$A$3:$E$98,5)*IF(Main!$B$36=1,(1+Main!$B$35)^($A35-N$2),1+(Main!$B$35*($A35-N$2)))))</f>
        <v>0.12309713690993558</v>
      </c>
      <c r="O35" s="144">
        <f ca="1">IF($A35=O$2,VLOOKUP($A35,$A$3:$E$98,5),IF($A35&lt;O$2,"",VLOOKUP($A35,$A$3:$E$98,5)*IF(Main!$B$36=1,(1+Main!$B$35)^($A35-O$2),1+(Main!$B$35*($A35-O$2)))))</f>
        <v>0.12092056670917051</v>
      </c>
      <c r="P35" s="144">
        <f ca="1">IF($A35=P$2,VLOOKUP($A35,$A$3:$E$98,5),IF($A35&lt;P$2,"",VLOOKUP($A35,$A$3:$E$98,5)*IF(Main!$B$36=1,(1+Main!$B$35)^($A35-P$2),1+(Main!$B$35*($A35-P$2)))))</f>
        <v>0.11878248203258399</v>
      </c>
      <c r="Q35" s="144">
        <f ca="1">IF($A35=Q$2,VLOOKUP($A35,$A$3:$E$98,5),IF($A35&lt;Q$2,"",VLOOKUP($A35,$A$3:$E$98,5)*IF(Main!$B$36=1,(1+Main!$B$35)^($A35-Q$2),1+(Main!$B$35*($A35-Q$2)))))</f>
        <v>0.11668220238957169</v>
      </c>
      <c r="R35" s="144">
        <f ca="1">IF($A35=R$2,VLOOKUP($A35,$A$3:$E$98,5),IF($A35&lt;R$2,"",VLOOKUP($A35,$A$3:$E$98,5)*IF(Main!$B$36=1,(1+Main!$B$35)^($A35-R$2),1+(Main!$B$35*($A35-R$2)))))</f>
        <v>0.11461905932177967</v>
      </c>
      <c r="S35" s="144">
        <f ca="1">IF($A35=S$2,VLOOKUP($A35,$A$3:$E$98,5),IF($A35&lt;S$2,"",VLOOKUP($A35,$A$3:$E$98,5)*IF(Main!$B$36=1,(1+Main!$B$35)^($A35-S$2),1+(Main!$B$35*($A35-S$2)))))</f>
        <v>0.1125923961903533</v>
      </c>
      <c r="T35" s="144" t="str">
        <f>IF($A35=T$2,VLOOKUP($A35,$A$3:$E$98,5),IF($A35&lt;T$2,"",VLOOKUP($A35,$A$3:$E$98,5)*IF(Main!$B$36=1,(1+Main!$B$35)^($A35-T$2),1+(Main!$B$35*($A35-T$2)))))</f>
        <v/>
      </c>
      <c r="U35" s="144" t="str">
        <f>IF($A35=U$2,VLOOKUP($A35,$A$3:$E$98,5),IF($A35&lt;U$2,"",VLOOKUP($A35,$A$3:$E$98,5)*IF(Main!$B$36=1,(1+Main!$B$35)^($A35-U$2),1+(Main!$B$35*($A35-U$2)))))</f>
        <v/>
      </c>
      <c r="V35" s="144" t="str">
        <f>IF($A35=V$2,VLOOKUP($A35,$A$3:$E$98,5),IF($A35&lt;V$2,"",VLOOKUP($A35,$A$3:$E$98,5)*IF(Main!$B$36=1,(1+Main!$B$35)^($A35-V$2),1+(Main!$B$35*($A35-V$2)))))</f>
        <v/>
      </c>
      <c r="W35" s="144" t="str">
        <f>IF($A35=W$2,VLOOKUP($A35,$A$3:$E$98,5),IF($A35&lt;W$2,"",VLOOKUP($A35,$A$3:$E$98,5)*IF(Main!$B$36=1,(1+Main!$B$35)^($A35-W$2),1+(Main!$B$35*($A35-W$2)))))</f>
        <v/>
      </c>
      <c r="X35" s="144" t="str">
        <f>IF($A35=X$2,VLOOKUP($A35,$A$3:$E$98,5),IF($A35&lt;X$2,"",VLOOKUP($A35,$A$3:$E$98,5)*IF(Main!$B$36=1,(1+Main!$B$35)^($A35-X$2),1+(Main!$B$35*($A35-X$2)))))</f>
        <v/>
      </c>
      <c r="Y35" s="144" t="str">
        <f>IF($A35=Y$2,VLOOKUP($A35,$A$3:$E$98,5),IF($A35&lt;Y$2,"",VLOOKUP($A35,$A$3:$E$98,5)*IF(Main!$B$36=1,(1+Main!$B$35)^($A35-Y$2),1+(Main!$B$35*($A35-Y$2)))))</f>
        <v/>
      </c>
      <c r="Z35" s="144" t="str">
        <f>IF($A35=Z$2,VLOOKUP($A35,$A$3:$E$98,5),IF($A35&lt;Z$2,"",VLOOKUP($A35,$A$3:$E$98,5)*IF(Main!$B$36=1,(1+Main!$B$35)^($A35-Z$2),1+(Main!$B$35*($A35-Z$2)))))</f>
        <v/>
      </c>
      <c r="AA35" s="144" t="str">
        <f>IF($A35=AA$2,VLOOKUP($A35,$A$3:$E$98,5),IF($A35&lt;AA$2,"",VLOOKUP($A35,$A$3:$E$98,5)*IF(Main!$B$36=1,(1+Main!$B$35)^($A35-AA$2),1+(Main!$B$35*($A35-AA$2)))))</f>
        <v/>
      </c>
      <c r="AB35" s="144" t="str">
        <f>IF($A35=AB$2,VLOOKUP($A35,$A$3:$E$98,5),IF($A35&lt;AB$2,"",VLOOKUP($A35,$A$3:$E$98,5)*IF(Main!$B$36=1,(1+Main!$B$35)^($A35-AB$2),1+(Main!$B$35*($A35-AB$2)))))</f>
        <v/>
      </c>
      <c r="AC35" s="144" t="str">
        <f>IF($A35=AC$2,VLOOKUP($A35,$A$3:$E$98,5),IF($A35&lt;AC$2,"",VLOOKUP($A35,$A$3:$E$98,5)*IF(Main!$B$36=1,(1+Main!$B$35)^($A35-AC$2),1+(Main!$B$35*($A35-AC$2)))))</f>
        <v/>
      </c>
      <c r="AD35" s="144" t="str">
        <f>IF($A35=AD$2,VLOOKUP($A35,$A$3:$E$98,5),IF($A35&lt;AD$2,"",VLOOKUP($A35,$A$3:$E$98,5)*IF(Main!$B$36=1,(1+Main!$B$35)^($A35-AD$2),1+(Main!$B$35*($A35-AD$2)))))</f>
        <v/>
      </c>
      <c r="AE35" s="144" t="str">
        <f>IF($A35=AE$2,VLOOKUP($A35,$A$3:$E$98,5),IF($A35&lt;AE$2,"",VLOOKUP($A35,$A$3:$E$98,5)*IF(Main!$B$36=1,(1+Main!$B$35)^($A35-AE$2),1+(Main!$B$35*($A35-AE$2)))))</f>
        <v/>
      </c>
      <c r="AF35" s="144" t="str">
        <f>IF($A35=AF$2,VLOOKUP($A35,$A$3:$E$98,5),IF($A35&lt;AF$2,"",VLOOKUP($A35,$A$3:$E$98,5)*IF(Main!$B$36=1,(1+Main!$B$35)^($A35-AF$2),1+(Main!$B$35*($A35-AF$2)))))</f>
        <v/>
      </c>
      <c r="AG35" s="144" t="str">
        <f>IF($A35=AG$2,VLOOKUP($A35,$A$3:$E$98,5),IF($A35&lt;AG$2,"",VLOOKUP($A35,$A$3:$E$98,5)*IF(Main!$B$36=1,(1+Main!$B$35)^($A35-AG$2),1+(Main!$B$35*($A35-AG$2)))))</f>
        <v/>
      </c>
      <c r="AH35" s="144" t="str">
        <f>IF($A35=AH$2,VLOOKUP($A35,$A$3:$E$98,5),IF($A35&lt;AH$2,"",VLOOKUP($A35,$A$3:$E$98,5)*IF(Main!$B$36=1,(1+Main!$B$35)^($A35-AH$2),1+(Main!$B$35*($A35-AH$2)))))</f>
        <v/>
      </c>
      <c r="AI35" s="144" t="str">
        <f>IF($A35=AI$2,VLOOKUP($A35,$A$3:$E$98,5),IF($A35&lt;AI$2,"",VLOOKUP($A35,$A$3:$E$98,5)*IF(Main!$B$36=1,(1+Main!$B$35)^($A35-AI$2),1+(Main!$B$35*($A35-AI$2)))))</f>
        <v/>
      </c>
      <c r="AJ35" s="144" t="str">
        <f>IF($A35=AJ$2,VLOOKUP($A35,$A$3:$E$98,5),IF($A35&lt;AJ$2,"",VLOOKUP($A35,$A$3:$E$98,5)*IF(Main!$B$36=1,(1+Main!$B$35)^($A35-AJ$2),1+(Main!$B$35*($A35-AJ$2)))))</f>
        <v/>
      </c>
      <c r="AK35" s="144" t="str">
        <f>IF($A35=AK$2,VLOOKUP($A35,$A$3:$E$98,5),IF($A35&lt;AK$2,"",VLOOKUP($A35,$A$3:$E$98,5)*IF(Main!$B$36=1,(1+Main!$B$35)^($A35-AK$2),1+(Main!$B$35*($A35-AK$2)))))</f>
        <v/>
      </c>
      <c r="AL35" s="144" t="str">
        <f>IF($A35=AL$2,VLOOKUP($A35,$A$3:$E$98,5),IF($A35&lt;AL$2,"",VLOOKUP($A35,$A$3:$E$98,5)*IF(Main!$B$36=1,(1+Main!$B$35)^($A35-AL$2),1+(Main!$B$35*($A35-AL$2)))))</f>
        <v/>
      </c>
      <c r="AM35" s="144" t="str">
        <f>IF($A35=AM$2,VLOOKUP($A35,$A$3:$E$98,5),IF($A35&lt;AM$2,"",VLOOKUP($A35,$A$3:$E$98,5)*IF(Main!$B$36=1,(1+Main!$B$35)^($A35-AM$2),1+(Main!$B$35*($A35-AM$2)))))</f>
        <v/>
      </c>
      <c r="AN35" s="144" t="str">
        <f>IF($A35=AN$2,VLOOKUP($A35,$A$3:$E$98,5),IF($A35&lt;AN$2,"",VLOOKUP($A35,$A$3:$E$98,5)*IF(Main!$B$36=1,(1+Main!$B$35)^($A35-AN$2),1+(Main!$B$35*($A35-AN$2)))))</f>
        <v/>
      </c>
      <c r="AO35" s="144" t="str">
        <f>IF($A35=AO$2,VLOOKUP($A35,$A$3:$E$98,5),IF($A35&lt;AO$2,"",VLOOKUP($A35,$A$3:$E$98,5)*IF(Main!$B$36=1,(1+Main!$B$35)^($A35-AO$2),1+(Main!$B$35*($A35-AO$2)))))</f>
        <v/>
      </c>
      <c r="AP35" s="144" t="str">
        <f>IF($A35=AP$2,VLOOKUP($A35,$A$3:$E$98,5),IF($A35&lt;AP$2,"",VLOOKUP($A35,$A$3:$E$98,5)*IF(Main!$B$36=1,(1+Main!$B$35)^($A35-AP$2),1+(Main!$B$35*($A35-AP$2)))))</f>
        <v/>
      </c>
      <c r="AQ35" s="144" t="str">
        <f>IF($A35=AQ$2,VLOOKUP($A35,$A$3:$E$98,5),IF($A35&lt;AQ$2,"",VLOOKUP($A35,$A$3:$E$98,5)*IF(Main!$B$36=1,(1+Main!$B$35)^($A35-AQ$2),1+(Main!$B$35*($A35-AQ$2)))))</f>
        <v/>
      </c>
      <c r="AR35" s="144" t="str">
        <f>IF($A35=AR$2,VLOOKUP($A35,$A$3:$E$98,5),IF($A35&lt;AR$2,"",VLOOKUP($A35,$A$3:$E$98,5)*IF(Main!$B$36=1,(1+Main!$B$35)^($A35-AR$2),1+(Main!$B$35*($A35-AR$2)))))</f>
        <v/>
      </c>
      <c r="AS35" s="144" t="str">
        <f>IF($A35=AS$2,VLOOKUP($A35,$A$3:$E$98,5),IF($A35&lt;AS$2,"",VLOOKUP($A35,$A$3:$E$98,5)*IF(Main!$B$36=1,(1+Main!$B$35)^($A35-AS$2),1+(Main!$B$35*($A35-AS$2)))))</f>
        <v/>
      </c>
      <c r="AT35" s="144" t="str">
        <f>IF($A35=AT$2,VLOOKUP($A35,$A$3:$E$98,5),IF($A35&lt;AT$2,"",VLOOKUP($A35,$A$3:$E$98,5)*IF(Main!$B$36=1,(1+Main!$B$35)^($A35-AT$2),1+(Main!$B$35*($A35-AT$2)))))</f>
        <v/>
      </c>
      <c r="AU35" s="144" t="str">
        <f>IF($A35=AU$2,VLOOKUP($A35,$A$3:$E$98,5),IF($A35&lt;AU$2,"",VLOOKUP($A35,$A$3:$E$98,5)*IF(Main!$B$36=1,(1+Main!$B$35)^($A35-AU$2),1+(Main!$B$35*($A35-AU$2)))))</f>
        <v/>
      </c>
      <c r="AV35" s="144" t="str">
        <f>IF($A35=AV$2,VLOOKUP($A35,$A$3:$E$98,5),IF($A35&lt;AV$2,"",VLOOKUP($A35,$A$3:$E$98,5)*IF(Main!$B$36=1,(1+Main!$B$35)^($A35-AV$2),1+(Main!$B$35*($A35-AV$2)))))</f>
        <v/>
      </c>
      <c r="AW35" s="144" t="str">
        <f>IF($A35=AW$2,VLOOKUP($A35,$A$3:$E$98,5),IF($A35&lt;AW$2,"",VLOOKUP($A35,$A$3:$E$98,5)*IF(Main!$B$36=1,(1+Main!$B$35)^($A35-AW$2),1+(Main!$B$35*($A35-AW$2)))))</f>
        <v/>
      </c>
      <c r="AX35" s="144" t="str">
        <f>IF($A35=AX$2,VLOOKUP($A35,$A$3:$E$98,5),IF($A35&lt;AX$2,"",VLOOKUP($A35,$A$3:$E$98,5)*IF(Main!$B$36=1,(1+Main!$B$35)^($A35-AX$2),1+(Main!$B$35*($A35-AX$2)))))</f>
        <v/>
      </c>
      <c r="AY35" s="144" t="str">
        <f>IF($A35=AY$2,VLOOKUP($A35,$A$3:$E$98,5),IF($A35&lt;AY$2,"",VLOOKUP($A35,$A$3:$E$98,5)*IF(Main!$B$36=1,(1+Main!$B$35)^($A35-AY$2),1+(Main!$B$35*($A35-AY$2)))))</f>
        <v/>
      </c>
      <c r="AZ35" s="144" t="str">
        <f>IF($A35=AZ$2,VLOOKUP($A35,$A$3:$E$98,5),IF($A35&lt;AZ$2,"",VLOOKUP($A35,$A$3:$E$98,5)*IF(Main!$B$36=1,(1+Main!$B$35)^($A35-AZ$2),1+(Main!$B$35*($A35-AZ$2)))))</f>
        <v/>
      </c>
      <c r="BA35" s="144" t="str">
        <f>IF($A35=BA$2,VLOOKUP($A35,$A$3:$E$98,5),IF($A35&lt;BA$2,"",VLOOKUP($A35,$A$3:$E$98,5)*IF(Main!$B$36=1,(1+Main!$B$35)^($A35-BA$2),1+(Main!$B$35*($A35-BA$2)))))</f>
        <v/>
      </c>
      <c r="BB35" s="144" t="str">
        <f>IF($A35=BB$2,VLOOKUP($A35,$A$3:$E$98,5),IF($A35&lt;BB$2,"",VLOOKUP($A35,$A$3:$E$98,5)*IF(Main!$B$36=1,(1+Main!$B$35)^($A35-BB$2),1+(Main!$B$35*($A35-BB$2)))))</f>
        <v/>
      </c>
      <c r="BC35" s="144" t="str">
        <f>IF($A35=BC$2,VLOOKUP($A35,$A$3:$E$98,5),IF($A35&lt;BC$2,"",VLOOKUP($A35,$A$3:$E$98,5)*IF(Main!$B$36=1,(1+Main!$B$35)^($A35-BC$2),1+(Main!$B$35*($A35-BC$2)))))</f>
        <v/>
      </c>
      <c r="BD35" s="144" t="str">
        <f>IF($A35=BD$2,VLOOKUP($A35,$A$3:$E$98,5),IF($A35&lt;BD$2,"",VLOOKUP($A35,$A$3:$E$98,5)*IF(Main!$B$36=1,(1+Main!$B$35)^($A35-BD$2),1+(Main!$B$35*($A35-BD$2)))))</f>
        <v/>
      </c>
      <c r="BE35" s="144" t="str">
        <f>IF($A35=BE$2,VLOOKUP($A35,$A$3:$E$98,5),IF($A35&lt;BE$2,"",VLOOKUP($A35,$A$3:$E$98,5)*IF(Main!$B$36=1,(1+Main!$B$35)^($A35-BE$2),1+(Main!$B$35*($A35-BE$2)))))</f>
        <v/>
      </c>
      <c r="BF35" s="144" t="str">
        <f>IF($A35=BF$2,VLOOKUP($A35,$A$3:$E$98,5),IF($A35&lt;BF$2,"",VLOOKUP($A35,$A$3:$E$98,5)*IF(Main!$B$36=1,(1+Main!$B$35)^($A35-BF$2),1+(Main!$B$35*($A35-BF$2)))))</f>
        <v/>
      </c>
      <c r="BG35" s="144" t="str">
        <f>IF($A35=BG$2,VLOOKUP($A35,$A$3:$E$98,5),IF($A35&lt;BG$2,"",VLOOKUP($A35,$A$3:$E$98,5)*IF(Main!$B$36=1,(1+Main!$B$35)^($A35-BG$2),1+(Main!$B$35*($A35-BG$2)))))</f>
        <v/>
      </c>
      <c r="BH35" s="144" t="str">
        <f>IF($A35=BH$2,VLOOKUP($A35,$A$3:$E$98,5),IF($A35&lt;BH$2,"",VLOOKUP($A35,$A$3:$E$98,5)*IF(Main!$B$36=1,(1+Main!$B$35)^($A35-BH$2),1+(Main!$B$35*($A35-BH$2)))))</f>
        <v/>
      </c>
      <c r="BI35" s="144" t="str">
        <f>IF($A35=BI$2,VLOOKUP($A35,$A$3:$E$98,5),IF($A35&lt;BI$2,"",VLOOKUP($A35,$A$3:$E$98,5)*IF(Main!$B$36=1,(1+Main!$B$35)^($A35-BI$2),1+(Main!$B$35*($A35-BI$2)))))</f>
        <v/>
      </c>
      <c r="BJ35" s="144" t="str">
        <f>IF($A35=BJ$2,VLOOKUP($A35,$A$3:$E$98,5),IF($A35&lt;BJ$2,"",VLOOKUP($A35,$A$3:$E$98,5)*IF(Main!$B$36=1,(1+Main!$B$35)^($A35-BJ$2),1+(Main!$B$35*($A35-BJ$2)))))</f>
        <v/>
      </c>
      <c r="BK35" s="144" t="str">
        <f>IF($A35=BK$2,VLOOKUP($A35,$A$3:$E$98,5),IF($A35&lt;BK$2,"",VLOOKUP($A35,$A$3:$E$98,5)*IF(Main!$B$36=1,(1+Main!$B$35)^($A35-BK$2),1+(Main!$B$35*($A35-BK$2)))))</f>
        <v/>
      </c>
      <c r="BL35" s="144" t="str">
        <f>IF($A35=BL$2,VLOOKUP($A35,$A$3:$E$98,5),IF($A35&lt;BL$2,"",VLOOKUP($A35,$A$3:$E$98,5)*IF(Main!$B$36=1,(1+Main!$B$35)^($A35-BL$2),1+(Main!$B$35*($A35-BL$2)))))</f>
        <v/>
      </c>
      <c r="BM35" s="144" t="str">
        <f>IF($A35=BM$2,VLOOKUP($A35,$A$3:$E$98,5),IF($A35&lt;BM$2,"",VLOOKUP($A35,$A$3:$E$98,5)*IF(Main!$B$36=1,(1+Main!$B$35)^($A35-BM$2),1+(Main!$B$35*($A35-BM$2)))))</f>
        <v/>
      </c>
      <c r="BN35" s="144" t="str">
        <f>IF($A35=BN$2,VLOOKUP($A35,$A$3:$E$98,5),IF($A35&lt;BN$2,"",VLOOKUP($A35,$A$3:$E$98,5)*IF(Main!$B$36=1,(1+Main!$B$35)^($A35-BN$2),1+(Main!$B$35*($A35-BN$2)))))</f>
        <v/>
      </c>
      <c r="BO35" s="144" t="str">
        <f>IF($A35=BO$2,VLOOKUP($A35,$A$3:$E$98,5),IF($A35&lt;BO$2,"",VLOOKUP($A35,$A$3:$E$98,5)*IF(Main!$B$36=1,(1+Main!$B$35)^($A35-BO$2),1+(Main!$B$35*($A35-BO$2)))))</f>
        <v/>
      </c>
      <c r="BP35" s="144" t="str">
        <f>IF($A35=BP$2,VLOOKUP($A35,$A$3:$E$98,5),IF($A35&lt;BP$2,"",VLOOKUP($A35,$A$3:$E$98,5)*IF(Main!$B$36=1,(1+Main!$B$35)^($A35-BP$2),1+(Main!$B$35*($A35-BP$2)))))</f>
        <v/>
      </c>
      <c r="BQ35" s="144" t="str">
        <f>IF($A35=BQ$2,VLOOKUP($A35,$A$3:$E$98,5),IF($A35&lt;BQ$2,"",VLOOKUP($A35,$A$3:$E$98,5)*IF(Main!$B$36=1,(1+Main!$B$35)^($A35-BQ$2),1+(Main!$B$35*($A35-BQ$2)))))</f>
        <v/>
      </c>
      <c r="BR35" s="144" t="str">
        <f>IF($A35=BR$2,VLOOKUP($A35,$A$3:$E$98,5),IF($A35&lt;BR$2,"",VLOOKUP($A35,$A$3:$E$98,5)*IF(Main!$B$36=1,(1+Main!$B$35)^($A35-BR$2),1+(Main!$B$35*($A35-BR$2)))))</f>
        <v/>
      </c>
      <c r="BS35" s="144" t="str">
        <f>IF($A35=BS$2,VLOOKUP($A35,$A$3:$E$98,5),IF($A35&lt;BS$2,"",VLOOKUP($A35,$A$3:$E$98,5)*IF(Main!$B$36=1,(1+Main!$B$35)^($A35-BS$2),1+(Main!$B$35*($A35-BS$2)))))</f>
        <v/>
      </c>
      <c r="BT35" s="144" t="str">
        <f>IF($A35=BT$2,VLOOKUP($A35,$A$3:$E$98,5),IF($A35&lt;BT$2,"",VLOOKUP($A35,$A$3:$E$98,5)*IF(Main!$B$36=1,(1+Main!$B$35)^($A35-BT$2),1+(Main!$B$35*($A35-BT$2)))))</f>
        <v/>
      </c>
      <c r="BU35" s="144" t="str">
        <f>IF($A35=BU$2,VLOOKUP($A35,$A$3:$E$98,5),IF($A35&lt;BU$2,"",VLOOKUP($A35,$A$3:$E$98,5)*IF(Main!$B$36=1,(1+Main!$B$35)^($A35-BU$2),1+(Main!$B$35*($A35-BU$2)))))</f>
        <v/>
      </c>
      <c r="BV35" s="144" t="str">
        <f>IF($A35=BV$2,VLOOKUP($A35,$A$3:$E$98,5),IF($A35&lt;BV$2,"",VLOOKUP($A35,$A$3:$E$98,5)*IF(Main!$B$36=1,(1+Main!$B$35)^($A35-BV$2),1+(Main!$B$35*($A35-BV$2)))))</f>
        <v/>
      </c>
      <c r="BW35" s="144" t="str">
        <f>IF($A35=BW$2,VLOOKUP($A35,$A$3:$E$98,5),IF($A35&lt;BW$2,"",VLOOKUP($A35,$A$3:$E$98,5)*IF(Main!$B$36=1,(1+Main!$B$35)^($A35-BW$2),1+(Main!$B$35*($A35-BW$2)))))</f>
        <v/>
      </c>
      <c r="BX35" s="144" t="str">
        <f>IF($A35=BX$2,VLOOKUP($A35,$A$3:$E$98,5),IF($A35&lt;BX$2,"",VLOOKUP($A35,$A$3:$E$98,5)*IF(Main!$B$36=1,(1+Main!$B$35)^($A35-BX$2),1+(Main!$B$35*($A35-BX$2)))))</f>
        <v/>
      </c>
      <c r="BY35" s="144" t="str">
        <f>IF($A35=BY$2,VLOOKUP($A35,$A$3:$E$98,5),IF($A35&lt;BY$2,"",VLOOKUP($A35,$A$3:$E$98,5)*IF(Main!$B$36=1,(1+Main!$B$35)^($A35-BY$2),1+(Main!$B$35*($A35-BY$2)))))</f>
        <v/>
      </c>
      <c r="BZ35" s="144" t="str">
        <f>IF($A35=BZ$2,VLOOKUP($A35,$A$3:$E$98,5),IF($A35&lt;BZ$2,"",VLOOKUP($A35,$A$3:$E$98,5)*IF(Main!$B$36=1,(1+Main!$B$35)^($A35-BZ$2),1+(Main!$B$35*($A35-BZ$2)))))</f>
        <v/>
      </c>
      <c r="CA35" s="144" t="str">
        <f>IF($A35=CA$2,VLOOKUP($A35,$A$3:$E$98,5),IF($A35&lt;CA$2,"",VLOOKUP($A35,$A$3:$E$98,5)*IF(Main!$B$36=1,(1+Main!$B$35)^($A35-CA$2),1+(Main!$B$35*($A35-CA$2)))))</f>
        <v/>
      </c>
      <c r="CB35" s="144" t="str">
        <f>IF($A35=CB$2,VLOOKUP($A35,$A$3:$E$98,5),IF($A35&lt;CB$2,"",VLOOKUP($A35,$A$3:$E$98,5)*IF(Main!$B$36=1,(1+Main!$B$35)^($A35-CB$2),1+(Main!$B$35*($A35-CB$2)))))</f>
        <v/>
      </c>
      <c r="CC35" s="144" t="str">
        <f>IF($A35=CC$2,VLOOKUP($A35,$A$3:$E$98,5),IF($A35&lt;CC$2,"",VLOOKUP($A35,$A$3:$E$98,5)*IF(Main!$B$36=1,(1+Main!$B$35)^($A35-CC$2),1+(Main!$B$35*($A35-CC$2)))))</f>
        <v/>
      </c>
      <c r="CD35" s="144" t="str">
        <f>IF($A35=CD$2,VLOOKUP($A35,$A$3:$E$98,5),IF($A35&lt;CD$2,"",VLOOKUP($A35,$A$3:$E$98,5)*IF(Main!$B$36=1,(1+Main!$B$35)^($A35-CD$2),1+(Main!$B$35*($A35-CD$2)))))</f>
        <v/>
      </c>
    </row>
    <row r="36" spans="1:82">
      <c r="A36" s="70">
        <v>58</v>
      </c>
      <c r="B36" s="73">
        <f ca="1">VLOOKUP($A36,Mortality!$A$3:$G$108,7,)</f>
        <v>1.7288125684260618E-3</v>
      </c>
      <c r="C36" s="69">
        <f t="shared" ca="1" si="1"/>
        <v>0.97971404827375552</v>
      </c>
      <c r="D36" s="69">
        <f t="shared" ca="1" si="0"/>
        <v>34.207129135192588</v>
      </c>
      <c r="E36" s="143">
        <f ca="1">C36/(1+Main!$B$5)^($A36-$A$3)</f>
        <v>0.10505934090278944</v>
      </c>
      <c r="F36" s="16">
        <f t="shared" ca="1" si="2"/>
        <v>16.255924231561284</v>
      </c>
      <c r="G36" s="144">
        <f ca="1">IF($A36=G$2,VLOOKUP($A36,$A$3:$E$98,5),IF($A36&lt;G$2,"",VLOOKUP($A36,$A$3:$E$98,5)*IF(Main!$B$36=1,(1+Main!$B$35)^($A36-G$2),1+(Main!$B$35*($A36-G$2)))))</f>
        <v>0.13248166753705937</v>
      </c>
      <c r="H36" s="144">
        <f ca="1">IF($A36=H$2,VLOOKUP($A36,$A$3:$E$98,5),IF($A36&lt;H$2,"",VLOOKUP($A36,$A$3:$E$98,5)*IF(Main!$B$36=1,(1+Main!$B$35)^($A36-H$2),1+(Main!$B$35*($A36-H$2)))))</f>
        <v>0.13013916261007796</v>
      </c>
      <c r="I36" s="144">
        <f ca="1">IF($A36=I$2,VLOOKUP($A36,$A$3:$E$98,5),IF($A36&lt;I$2,"",VLOOKUP($A36,$A$3:$E$98,5)*IF(Main!$B$36=1,(1+Main!$B$35)^($A36-I$2),1+(Main!$B$35*($A36-I$2)))))</f>
        <v>0.12783807722011589</v>
      </c>
      <c r="J36" s="144">
        <f ca="1">IF($A36=J$2,VLOOKUP($A36,$A$3:$E$98,5),IF($A36&lt;J$2,"",VLOOKUP($A36,$A$3:$E$98,5)*IF(Main!$B$36=1,(1+Main!$B$35)^($A36-J$2),1+(Main!$B$35*($A36-J$2)))))</f>
        <v>0.1255776789981492</v>
      </c>
      <c r="K36" s="144">
        <f ca="1">IF($A36=K$2,VLOOKUP($A36,$A$3:$E$98,5),IF($A36&lt;K$2,"",VLOOKUP($A36,$A$3:$E$98,5)*IF(Main!$B$36=1,(1+Main!$B$35)^($A36-K$2),1+(Main!$B$35*($A36-K$2)))))</f>
        <v>0.1233572485247045</v>
      </c>
      <c r="L36" s="144">
        <f ca="1">IF($A36=L$2,VLOOKUP($A36,$A$3:$E$98,5),IF($A36&lt;L$2,"",VLOOKUP($A36,$A$3:$E$98,5)*IF(Main!$B$36=1,(1+Main!$B$35)^($A36-L$2),1+(Main!$B$35*($A36-L$2)))))</f>
        <v>0.12117607910088851</v>
      </c>
      <c r="M36" s="144">
        <f ca="1">IF($A36=M$2,VLOOKUP($A36,$A$3:$E$98,5),IF($A36&lt;M$2,"",VLOOKUP($A36,$A$3:$E$98,5)*IF(Main!$B$36=1,(1+Main!$B$35)^($A36-M$2),1+(Main!$B$35*($A36-M$2)))))</f>
        <v>0.11903347652346614</v>
      </c>
      <c r="N36" s="144">
        <f ca="1">IF($A36=N$2,VLOOKUP($A36,$A$3:$E$98,5),IF($A36&lt;N$2,"",VLOOKUP($A36,$A$3:$E$98,5)*IF(Main!$B$36=1,(1+Main!$B$35)^($A36-N$2),1+(Main!$B$35*($A36-N$2)))))</f>
        <v>0.11692875886391564</v>
      </c>
      <c r="O36" s="144">
        <f ca="1">IF($A36=O$2,VLOOKUP($A36,$A$3:$E$98,5),IF($A36&lt;O$2,"",VLOOKUP($A36,$A$3:$E$98,5)*IF(Main!$B$36=1,(1+Main!$B$35)^($A36-O$2),1+(Main!$B$35*($A36-O$2)))))</f>
        <v>0.11486125625139061</v>
      </c>
      <c r="P36" s="144">
        <f ca="1">IF($A36=P$2,VLOOKUP($A36,$A$3:$E$98,5),IF($A36&lt;P$2,"",VLOOKUP($A36,$A$3:$E$98,5)*IF(Main!$B$36=1,(1+Main!$B$35)^($A36-P$2),1+(Main!$B$35*($A36-P$2)))))</f>
        <v>0.11283031065951926</v>
      </c>
      <c r="Q36" s="144">
        <f ca="1">IF($A36=Q$2,VLOOKUP($A36,$A$3:$E$98,5),IF($A36&lt;Q$2,"",VLOOKUP($A36,$A$3:$E$98,5)*IF(Main!$B$36=1,(1+Main!$B$35)^($A36-Q$2),1+(Main!$B$35*($A36-Q$2)))))</f>
        <v>0.11083527569697374</v>
      </c>
      <c r="R36" s="144">
        <f ca="1">IF($A36=R$2,VLOOKUP($A36,$A$3:$E$98,5),IF($A36&lt;R$2,"",VLOOKUP($A36,$A$3:$E$98,5)*IF(Main!$B$36=1,(1+Main!$B$35)^($A36-R$2),1+(Main!$B$35*($A36-R$2)))))</f>
        <v>0.10887551640174237</v>
      </c>
      <c r="S36" s="144">
        <f ca="1">IF($A36=S$2,VLOOKUP($A36,$A$3:$E$98,5),IF($A36&lt;S$2,"",VLOOKUP($A36,$A$3:$E$98,5)*IF(Main!$B$36=1,(1+Main!$B$35)^($A36-S$2),1+(Main!$B$35*($A36-S$2)))))</f>
        <v>0.10695040903903966</v>
      </c>
      <c r="T36" s="144">
        <f ca="1">IF($A36=T$2,VLOOKUP($A36,$A$3:$E$98,5),IF($A36&lt;T$2,"",VLOOKUP($A36,$A$3:$E$98,5)*IF(Main!$B$36=1,(1+Main!$B$35)^($A36-T$2),1+(Main!$B$35*($A36-T$2)))))</f>
        <v>0.10505934090278944</v>
      </c>
      <c r="U36" s="144" t="str">
        <f>IF($A36=U$2,VLOOKUP($A36,$A$3:$E$98,5),IF($A36&lt;U$2,"",VLOOKUP($A36,$A$3:$E$98,5)*IF(Main!$B$36=1,(1+Main!$B$35)^($A36-U$2),1+(Main!$B$35*($A36-U$2)))))</f>
        <v/>
      </c>
      <c r="V36" s="144" t="str">
        <f>IF($A36=V$2,VLOOKUP($A36,$A$3:$E$98,5),IF($A36&lt;V$2,"",VLOOKUP($A36,$A$3:$E$98,5)*IF(Main!$B$36=1,(1+Main!$B$35)^($A36-V$2),1+(Main!$B$35*($A36-V$2)))))</f>
        <v/>
      </c>
      <c r="W36" s="144" t="str">
        <f>IF($A36=W$2,VLOOKUP($A36,$A$3:$E$98,5),IF($A36&lt;W$2,"",VLOOKUP($A36,$A$3:$E$98,5)*IF(Main!$B$36=1,(1+Main!$B$35)^($A36-W$2),1+(Main!$B$35*($A36-W$2)))))</f>
        <v/>
      </c>
      <c r="X36" s="144" t="str">
        <f>IF($A36=X$2,VLOOKUP($A36,$A$3:$E$98,5),IF($A36&lt;X$2,"",VLOOKUP($A36,$A$3:$E$98,5)*IF(Main!$B$36=1,(1+Main!$B$35)^($A36-X$2),1+(Main!$B$35*($A36-X$2)))))</f>
        <v/>
      </c>
      <c r="Y36" s="144" t="str">
        <f>IF($A36=Y$2,VLOOKUP($A36,$A$3:$E$98,5),IF($A36&lt;Y$2,"",VLOOKUP($A36,$A$3:$E$98,5)*IF(Main!$B$36=1,(1+Main!$B$35)^($A36-Y$2),1+(Main!$B$35*($A36-Y$2)))))</f>
        <v/>
      </c>
      <c r="Z36" s="144" t="str">
        <f>IF($A36=Z$2,VLOOKUP($A36,$A$3:$E$98,5),IF($A36&lt;Z$2,"",VLOOKUP($A36,$A$3:$E$98,5)*IF(Main!$B$36=1,(1+Main!$B$35)^($A36-Z$2),1+(Main!$B$35*($A36-Z$2)))))</f>
        <v/>
      </c>
      <c r="AA36" s="144" t="str">
        <f>IF($A36=AA$2,VLOOKUP($A36,$A$3:$E$98,5),IF($A36&lt;AA$2,"",VLOOKUP($A36,$A$3:$E$98,5)*IF(Main!$B$36=1,(1+Main!$B$35)^($A36-AA$2),1+(Main!$B$35*($A36-AA$2)))))</f>
        <v/>
      </c>
      <c r="AB36" s="144" t="str">
        <f>IF($A36=AB$2,VLOOKUP($A36,$A$3:$E$98,5),IF($A36&lt;AB$2,"",VLOOKUP($A36,$A$3:$E$98,5)*IF(Main!$B$36=1,(1+Main!$B$35)^($A36-AB$2),1+(Main!$B$35*($A36-AB$2)))))</f>
        <v/>
      </c>
      <c r="AC36" s="144" t="str">
        <f>IF($A36=AC$2,VLOOKUP($A36,$A$3:$E$98,5),IF($A36&lt;AC$2,"",VLOOKUP($A36,$A$3:$E$98,5)*IF(Main!$B$36=1,(1+Main!$B$35)^($A36-AC$2),1+(Main!$B$35*($A36-AC$2)))))</f>
        <v/>
      </c>
      <c r="AD36" s="144" t="str">
        <f>IF($A36=AD$2,VLOOKUP($A36,$A$3:$E$98,5),IF($A36&lt;AD$2,"",VLOOKUP($A36,$A$3:$E$98,5)*IF(Main!$B$36=1,(1+Main!$B$35)^($A36-AD$2),1+(Main!$B$35*($A36-AD$2)))))</f>
        <v/>
      </c>
      <c r="AE36" s="144" t="str">
        <f>IF($A36=AE$2,VLOOKUP($A36,$A$3:$E$98,5),IF($A36&lt;AE$2,"",VLOOKUP($A36,$A$3:$E$98,5)*IF(Main!$B$36=1,(1+Main!$B$35)^($A36-AE$2),1+(Main!$B$35*($A36-AE$2)))))</f>
        <v/>
      </c>
      <c r="AF36" s="144" t="str">
        <f>IF($A36=AF$2,VLOOKUP($A36,$A$3:$E$98,5),IF($A36&lt;AF$2,"",VLOOKUP($A36,$A$3:$E$98,5)*IF(Main!$B$36=1,(1+Main!$B$35)^($A36-AF$2),1+(Main!$B$35*($A36-AF$2)))))</f>
        <v/>
      </c>
      <c r="AG36" s="144" t="str">
        <f>IF($A36=AG$2,VLOOKUP($A36,$A$3:$E$98,5),IF($A36&lt;AG$2,"",VLOOKUP($A36,$A$3:$E$98,5)*IF(Main!$B$36=1,(1+Main!$B$35)^($A36-AG$2),1+(Main!$B$35*($A36-AG$2)))))</f>
        <v/>
      </c>
      <c r="AH36" s="144" t="str">
        <f>IF($A36=AH$2,VLOOKUP($A36,$A$3:$E$98,5),IF($A36&lt;AH$2,"",VLOOKUP($A36,$A$3:$E$98,5)*IF(Main!$B$36=1,(1+Main!$B$35)^($A36-AH$2),1+(Main!$B$35*($A36-AH$2)))))</f>
        <v/>
      </c>
      <c r="AI36" s="144" t="str">
        <f>IF($A36=AI$2,VLOOKUP($A36,$A$3:$E$98,5),IF($A36&lt;AI$2,"",VLOOKUP($A36,$A$3:$E$98,5)*IF(Main!$B$36=1,(1+Main!$B$35)^($A36-AI$2),1+(Main!$B$35*($A36-AI$2)))))</f>
        <v/>
      </c>
      <c r="AJ36" s="144" t="str">
        <f>IF($A36=AJ$2,VLOOKUP($A36,$A$3:$E$98,5),IF($A36&lt;AJ$2,"",VLOOKUP($A36,$A$3:$E$98,5)*IF(Main!$B$36=1,(1+Main!$B$35)^($A36-AJ$2),1+(Main!$B$35*($A36-AJ$2)))))</f>
        <v/>
      </c>
      <c r="AK36" s="144" t="str">
        <f>IF($A36=AK$2,VLOOKUP($A36,$A$3:$E$98,5),IF($A36&lt;AK$2,"",VLOOKUP($A36,$A$3:$E$98,5)*IF(Main!$B$36=1,(1+Main!$B$35)^($A36-AK$2),1+(Main!$B$35*($A36-AK$2)))))</f>
        <v/>
      </c>
      <c r="AL36" s="144" t="str">
        <f>IF($A36=AL$2,VLOOKUP($A36,$A$3:$E$98,5),IF($A36&lt;AL$2,"",VLOOKUP($A36,$A$3:$E$98,5)*IF(Main!$B$36=1,(1+Main!$B$35)^($A36-AL$2),1+(Main!$B$35*($A36-AL$2)))))</f>
        <v/>
      </c>
      <c r="AM36" s="144" t="str">
        <f>IF($A36=AM$2,VLOOKUP($A36,$A$3:$E$98,5),IF($A36&lt;AM$2,"",VLOOKUP($A36,$A$3:$E$98,5)*IF(Main!$B$36=1,(1+Main!$B$35)^($A36-AM$2),1+(Main!$B$35*($A36-AM$2)))))</f>
        <v/>
      </c>
      <c r="AN36" s="144" t="str">
        <f>IF($A36=AN$2,VLOOKUP($A36,$A$3:$E$98,5),IF($A36&lt;AN$2,"",VLOOKUP($A36,$A$3:$E$98,5)*IF(Main!$B$36=1,(1+Main!$B$35)^($A36-AN$2),1+(Main!$B$35*($A36-AN$2)))))</f>
        <v/>
      </c>
      <c r="AO36" s="144" t="str">
        <f>IF($A36=AO$2,VLOOKUP($A36,$A$3:$E$98,5),IF($A36&lt;AO$2,"",VLOOKUP($A36,$A$3:$E$98,5)*IF(Main!$B$36=1,(1+Main!$B$35)^($A36-AO$2),1+(Main!$B$35*($A36-AO$2)))))</f>
        <v/>
      </c>
      <c r="AP36" s="144" t="str">
        <f>IF($A36=AP$2,VLOOKUP($A36,$A$3:$E$98,5),IF($A36&lt;AP$2,"",VLOOKUP($A36,$A$3:$E$98,5)*IF(Main!$B$36=1,(1+Main!$B$35)^($A36-AP$2),1+(Main!$B$35*($A36-AP$2)))))</f>
        <v/>
      </c>
      <c r="AQ36" s="144" t="str">
        <f>IF($A36=AQ$2,VLOOKUP($A36,$A$3:$E$98,5),IF($A36&lt;AQ$2,"",VLOOKUP($A36,$A$3:$E$98,5)*IF(Main!$B$36=1,(1+Main!$B$35)^($A36-AQ$2),1+(Main!$B$35*($A36-AQ$2)))))</f>
        <v/>
      </c>
      <c r="AR36" s="144" t="str">
        <f>IF($A36=AR$2,VLOOKUP($A36,$A$3:$E$98,5),IF($A36&lt;AR$2,"",VLOOKUP($A36,$A$3:$E$98,5)*IF(Main!$B$36=1,(1+Main!$B$35)^($A36-AR$2),1+(Main!$B$35*($A36-AR$2)))))</f>
        <v/>
      </c>
      <c r="AS36" s="144" t="str">
        <f>IF($A36=AS$2,VLOOKUP($A36,$A$3:$E$98,5),IF($A36&lt;AS$2,"",VLOOKUP($A36,$A$3:$E$98,5)*IF(Main!$B$36=1,(1+Main!$B$35)^($A36-AS$2),1+(Main!$B$35*($A36-AS$2)))))</f>
        <v/>
      </c>
      <c r="AT36" s="144" t="str">
        <f>IF($A36=AT$2,VLOOKUP($A36,$A$3:$E$98,5),IF($A36&lt;AT$2,"",VLOOKUP($A36,$A$3:$E$98,5)*IF(Main!$B$36=1,(1+Main!$B$35)^($A36-AT$2),1+(Main!$B$35*($A36-AT$2)))))</f>
        <v/>
      </c>
      <c r="AU36" s="144" t="str">
        <f>IF($A36=AU$2,VLOOKUP($A36,$A$3:$E$98,5),IF($A36&lt;AU$2,"",VLOOKUP($A36,$A$3:$E$98,5)*IF(Main!$B$36=1,(1+Main!$B$35)^($A36-AU$2),1+(Main!$B$35*($A36-AU$2)))))</f>
        <v/>
      </c>
      <c r="AV36" s="144" t="str">
        <f>IF($A36=AV$2,VLOOKUP($A36,$A$3:$E$98,5),IF($A36&lt;AV$2,"",VLOOKUP($A36,$A$3:$E$98,5)*IF(Main!$B$36=1,(1+Main!$B$35)^($A36-AV$2),1+(Main!$B$35*($A36-AV$2)))))</f>
        <v/>
      </c>
      <c r="AW36" s="144" t="str">
        <f>IF($A36=AW$2,VLOOKUP($A36,$A$3:$E$98,5),IF($A36&lt;AW$2,"",VLOOKUP($A36,$A$3:$E$98,5)*IF(Main!$B$36=1,(1+Main!$B$35)^($A36-AW$2),1+(Main!$B$35*($A36-AW$2)))))</f>
        <v/>
      </c>
      <c r="AX36" s="144" t="str">
        <f>IF($A36=AX$2,VLOOKUP($A36,$A$3:$E$98,5),IF($A36&lt;AX$2,"",VLOOKUP($A36,$A$3:$E$98,5)*IF(Main!$B$36=1,(1+Main!$B$35)^($A36-AX$2),1+(Main!$B$35*($A36-AX$2)))))</f>
        <v/>
      </c>
      <c r="AY36" s="144" t="str">
        <f>IF($A36=AY$2,VLOOKUP($A36,$A$3:$E$98,5),IF($A36&lt;AY$2,"",VLOOKUP($A36,$A$3:$E$98,5)*IF(Main!$B$36=1,(1+Main!$B$35)^($A36-AY$2),1+(Main!$B$35*($A36-AY$2)))))</f>
        <v/>
      </c>
      <c r="AZ36" s="144" t="str">
        <f>IF($A36=AZ$2,VLOOKUP($A36,$A$3:$E$98,5),IF($A36&lt;AZ$2,"",VLOOKUP($A36,$A$3:$E$98,5)*IF(Main!$B$36=1,(1+Main!$B$35)^($A36-AZ$2),1+(Main!$B$35*($A36-AZ$2)))))</f>
        <v/>
      </c>
      <c r="BA36" s="144" t="str">
        <f>IF($A36=BA$2,VLOOKUP($A36,$A$3:$E$98,5),IF($A36&lt;BA$2,"",VLOOKUP($A36,$A$3:$E$98,5)*IF(Main!$B$36=1,(1+Main!$B$35)^($A36-BA$2),1+(Main!$B$35*($A36-BA$2)))))</f>
        <v/>
      </c>
      <c r="BB36" s="144" t="str">
        <f>IF($A36=BB$2,VLOOKUP($A36,$A$3:$E$98,5),IF($A36&lt;BB$2,"",VLOOKUP($A36,$A$3:$E$98,5)*IF(Main!$B$36=1,(1+Main!$B$35)^($A36-BB$2),1+(Main!$B$35*($A36-BB$2)))))</f>
        <v/>
      </c>
      <c r="BC36" s="144" t="str">
        <f>IF($A36=BC$2,VLOOKUP($A36,$A$3:$E$98,5),IF($A36&lt;BC$2,"",VLOOKUP($A36,$A$3:$E$98,5)*IF(Main!$B$36=1,(1+Main!$B$35)^($A36-BC$2),1+(Main!$B$35*($A36-BC$2)))))</f>
        <v/>
      </c>
      <c r="BD36" s="144" t="str">
        <f>IF($A36=BD$2,VLOOKUP($A36,$A$3:$E$98,5),IF($A36&lt;BD$2,"",VLOOKUP($A36,$A$3:$E$98,5)*IF(Main!$B$36=1,(1+Main!$B$35)^($A36-BD$2),1+(Main!$B$35*($A36-BD$2)))))</f>
        <v/>
      </c>
      <c r="BE36" s="144" t="str">
        <f>IF($A36=BE$2,VLOOKUP($A36,$A$3:$E$98,5),IF($A36&lt;BE$2,"",VLOOKUP($A36,$A$3:$E$98,5)*IF(Main!$B$36=1,(1+Main!$B$35)^($A36-BE$2),1+(Main!$B$35*($A36-BE$2)))))</f>
        <v/>
      </c>
      <c r="BF36" s="144" t="str">
        <f>IF($A36=BF$2,VLOOKUP($A36,$A$3:$E$98,5),IF($A36&lt;BF$2,"",VLOOKUP($A36,$A$3:$E$98,5)*IF(Main!$B$36=1,(1+Main!$B$35)^($A36-BF$2),1+(Main!$B$35*($A36-BF$2)))))</f>
        <v/>
      </c>
      <c r="BG36" s="144" t="str">
        <f>IF($A36=BG$2,VLOOKUP($A36,$A$3:$E$98,5),IF($A36&lt;BG$2,"",VLOOKUP($A36,$A$3:$E$98,5)*IF(Main!$B$36=1,(1+Main!$B$35)^($A36-BG$2),1+(Main!$B$35*($A36-BG$2)))))</f>
        <v/>
      </c>
      <c r="BH36" s="144" t="str">
        <f>IF($A36=BH$2,VLOOKUP($A36,$A$3:$E$98,5),IF($A36&lt;BH$2,"",VLOOKUP($A36,$A$3:$E$98,5)*IF(Main!$B$36=1,(1+Main!$B$35)^($A36-BH$2),1+(Main!$B$35*($A36-BH$2)))))</f>
        <v/>
      </c>
      <c r="BI36" s="144" t="str">
        <f>IF($A36=BI$2,VLOOKUP($A36,$A$3:$E$98,5),IF($A36&lt;BI$2,"",VLOOKUP($A36,$A$3:$E$98,5)*IF(Main!$B$36=1,(1+Main!$B$35)^($A36-BI$2),1+(Main!$B$35*($A36-BI$2)))))</f>
        <v/>
      </c>
      <c r="BJ36" s="144" t="str">
        <f>IF($A36=BJ$2,VLOOKUP($A36,$A$3:$E$98,5),IF($A36&lt;BJ$2,"",VLOOKUP($A36,$A$3:$E$98,5)*IF(Main!$B$36=1,(1+Main!$B$35)^($A36-BJ$2),1+(Main!$B$35*($A36-BJ$2)))))</f>
        <v/>
      </c>
      <c r="BK36" s="144" t="str">
        <f>IF($A36=BK$2,VLOOKUP($A36,$A$3:$E$98,5),IF($A36&lt;BK$2,"",VLOOKUP($A36,$A$3:$E$98,5)*IF(Main!$B$36=1,(1+Main!$B$35)^($A36-BK$2),1+(Main!$B$35*($A36-BK$2)))))</f>
        <v/>
      </c>
      <c r="BL36" s="144" t="str">
        <f>IF($A36=BL$2,VLOOKUP($A36,$A$3:$E$98,5),IF($A36&lt;BL$2,"",VLOOKUP($A36,$A$3:$E$98,5)*IF(Main!$B$36=1,(1+Main!$B$35)^($A36-BL$2),1+(Main!$B$35*($A36-BL$2)))))</f>
        <v/>
      </c>
      <c r="BM36" s="144" t="str">
        <f>IF($A36=BM$2,VLOOKUP($A36,$A$3:$E$98,5),IF($A36&lt;BM$2,"",VLOOKUP($A36,$A$3:$E$98,5)*IF(Main!$B$36=1,(1+Main!$B$35)^($A36-BM$2),1+(Main!$B$35*($A36-BM$2)))))</f>
        <v/>
      </c>
      <c r="BN36" s="144" t="str">
        <f>IF($A36=BN$2,VLOOKUP($A36,$A$3:$E$98,5),IF($A36&lt;BN$2,"",VLOOKUP($A36,$A$3:$E$98,5)*IF(Main!$B$36=1,(1+Main!$B$35)^($A36-BN$2),1+(Main!$B$35*($A36-BN$2)))))</f>
        <v/>
      </c>
      <c r="BO36" s="144" t="str">
        <f>IF($A36=BO$2,VLOOKUP($A36,$A$3:$E$98,5),IF($A36&lt;BO$2,"",VLOOKUP($A36,$A$3:$E$98,5)*IF(Main!$B$36=1,(1+Main!$B$35)^($A36-BO$2),1+(Main!$B$35*($A36-BO$2)))))</f>
        <v/>
      </c>
      <c r="BP36" s="144" t="str">
        <f>IF($A36=BP$2,VLOOKUP($A36,$A$3:$E$98,5),IF($A36&lt;BP$2,"",VLOOKUP($A36,$A$3:$E$98,5)*IF(Main!$B$36=1,(1+Main!$B$35)^($A36-BP$2),1+(Main!$B$35*($A36-BP$2)))))</f>
        <v/>
      </c>
      <c r="BQ36" s="144" t="str">
        <f>IF($A36=BQ$2,VLOOKUP($A36,$A$3:$E$98,5),IF($A36&lt;BQ$2,"",VLOOKUP($A36,$A$3:$E$98,5)*IF(Main!$B$36=1,(1+Main!$B$35)^($A36-BQ$2),1+(Main!$B$35*($A36-BQ$2)))))</f>
        <v/>
      </c>
      <c r="BR36" s="144" t="str">
        <f>IF($A36=BR$2,VLOOKUP($A36,$A$3:$E$98,5),IF($A36&lt;BR$2,"",VLOOKUP($A36,$A$3:$E$98,5)*IF(Main!$B$36=1,(1+Main!$B$35)^($A36-BR$2),1+(Main!$B$35*($A36-BR$2)))))</f>
        <v/>
      </c>
      <c r="BS36" s="144" t="str">
        <f>IF($A36=BS$2,VLOOKUP($A36,$A$3:$E$98,5),IF($A36&lt;BS$2,"",VLOOKUP($A36,$A$3:$E$98,5)*IF(Main!$B$36=1,(1+Main!$B$35)^($A36-BS$2),1+(Main!$B$35*($A36-BS$2)))))</f>
        <v/>
      </c>
      <c r="BT36" s="144" t="str">
        <f>IF($A36=BT$2,VLOOKUP($A36,$A$3:$E$98,5),IF($A36&lt;BT$2,"",VLOOKUP($A36,$A$3:$E$98,5)*IF(Main!$B$36=1,(1+Main!$B$35)^($A36-BT$2),1+(Main!$B$35*($A36-BT$2)))))</f>
        <v/>
      </c>
      <c r="BU36" s="144" t="str">
        <f>IF($A36=BU$2,VLOOKUP($A36,$A$3:$E$98,5),IF($A36&lt;BU$2,"",VLOOKUP($A36,$A$3:$E$98,5)*IF(Main!$B$36=1,(1+Main!$B$35)^($A36-BU$2),1+(Main!$B$35*($A36-BU$2)))))</f>
        <v/>
      </c>
      <c r="BV36" s="144" t="str">
        <f>IF($A36=BV$2,VLOOKUP($A36,$A$3:$E$98,5),IF($A36&lt;BV$2,"",VLOOKUP($A36,$A$3:$E$98,5)*IF(Main!$B$36=1,(1+Main!$B$35)^($A36-BV$2),1+(Main!$B$35*($A36-BV$2)))))</f>
        <v/>
      </c>
      <c r="BW36" s="144" t="str">
        <f>IF($A36=BW$2,VLOOKUP($A36,$A$3:$E$98,5),IF($A36&lt;BW$2,"",VLOOKUP($A36,$A$3:$E$98,5)*IF(Main!$B$36=1,(1+Main!$B$35)^($A36-BW$2),1+(Main!$B$35*($A36-BW$2)))))</f>
        <v/>
      </c>
      <c r="BX36" s="144" t="str">
        <f>IF($A36=BX$2,VLOOKUP($A36,$A$3:$E$98,5),IF($A36&lt;BX$2,"",VLOOKUP($A36,$A$3:$E$98,5)*IF(Main!$B$36=1,(1+Main!$B$35)^($A36-BX$2),1+(Main!$B$35*($A36-BX$2)))))</f>
        <v/>
      </c>
      <c r="BY36" s="144" t="str">
        <f>IF($A36=BY$2,VLOOKUP($A36,$A$3:$E$98,5),IF($A36&lt;BY$2,"",VLOOKUP($A36,$A$3:$E$98,5)*IF(Main!$B$36=1,(1+Main!$B$35)^($A36-BY$2),1+(Main!$B$35*($A36-BY$2)))))</f>
        <v/>
      </c>
      <c r="BZ36" s="144" t="str">
        <f>IF($A36=BZ$2,VLOOKUP($A36,$A$3:$E$98,5),IF($A36&lt;BZ$2,"",VLOOKUP($A36,$A$3:$E$98,5)*IF(Main!$B$36=1,(1+Main!$B$35)^($A36-BZ$2),1+(Main!$B$35*($A36-BZ$2)))))</f>
        <v/>
      </c>
      <c r="CA36" s="144" t="str">
        <f>IF($A36=CA$2,VLOOKUP($A36,$A$3:$E$98,5),IF($A36&lt;CA$2,"",VLOOKUP($A36,$A$3:$E$98,5)*IF(Main!$B$36=1,(1+Main!$B$35)^($A36-CA$2),1+(Main!$B$35*($A36-CA$2)))))</f>
        <v/>
      </c>
      <c r="CB36" s="144" t="str">
        <f>IF($A36=CB$2,VLOOKUP($A36,$A$3:$E$98,5),IF($A36&lt;CB$2,"",VLOOKUP($A36,$A$3:$E$98,5)*IF(Main!$B$36=1,(1+Main!$B$35)^($A36-CB$2),1+(Main!$B$35*($A36-CB$2)))))</f>
        <v/>
      </c>
      <c r="CC36" s="144" t="str">
        <f>IF($A36=CC$2,VLOOKUP($A36,$A$3:$E$98,5),IF($A36&lt;CC$2,"",VLOOKUP($A36,$A$3:$E$98,5)*IF(Main!$B$36=1,(1+Main!$B$35)^($A36-CC$2),1+(Main!$B$35*($A36-CC$2)))))</f>
        <v/>
      </c>
      <c r="CD36" s="144" t="str">
        <f>IF($A36=CD$2,VLOOKUP($A36,$A$3:$E$98,5),IF($A36&lt;CD$2,"",VLOOKUP($A36,$A$3:$E$98,5)*IF(Main!$B$36=1,(1+Main!$B$35)^($A36-CD$2),1+(Main!$B$35*($A36-CD$2)))))</f>
        <v/>
      </c>
    </row>
    <row r="37" spans="1:82">
      <c r="A37" s="70">
        <v>59</v>
      </c>
      <c r="B37" s="73">
        <f ca="1">VLOOKUP($A37,Mortality!$A$3:$G$108,7,)</f>
        <v>1.8634160427408591E-3</v>
      </c>
      <c r="C37" s="69">
        <f t="shared" ca="1" si="1"/>
        <v>0.97802030631363623</v>
      </c>
      <c r="D37" s="69">
        <f t="shared" ca="1" si="0"/>
        <v>33.264637458515011</v>
      </c>
      <c r="E37" s="143">
        <f ca="1">C37/(1+Main!$B$5)^($A37-$A$3)</f>
        <v>9.801655419981882E-2</v>
      </c>
      <c r="F37" s="16">
        <f t="shared" ca="1" si="2"/>
        <v>16.062975106817351</v>
      </c>
      <c r="G37" s="144">
        <f ca="1">IF($A37=G$2,VLOOKUP($A37,$A$3:$E$98,5),IF($A37&lt;G$2,"",VLOOKUP($A37,$A$3:$E$98,5)*IF(Main!$B$36=1,(1+Main!$B$35)^($A37-G$2),1+(Main!$B$35*($A37-G$2)))))</f>
        <v>0.12582540087225019</v>
      </c>
      <c r="H37" s="144">
        <f ca="1">IF($A37=H$2,VLOOKUP($A37,$A$3:$E$98,5),IF($A37&lt;H$2,"",VLOOKUP($A37,$A$3:$E$98,5)*IF(Main!$B$36=1,(1+Main!$B$35)^($A37-H$2),1+(Main!$B$35*($A37-H$2)))))</f>
        <v>0.12360059024778997</v>
      </c>
      <c r="I37" s="144">
        <f ca="1">IF($A37=I$2,VLOOKUP($A37,$A$3:$E$98,5),IF($A37&lt;I$2,"",VLOOKUP($A37,$A$3:$E$98,5)*IF(Main!$B$36=1,(1+Main!$B$35)^($A37-I$2),1+(Main!$B$35*($A37-I$2)))))</f>
        <v>0.12141511812160113</v>
      </c>
      <c r="J37" s="144">
        <f ca="1">IF($A37=J$2,VLOOKUP($A37,$A$3:$E$98,5),IF($A37&lt;J$2,"",VLOOKUP($A37,$A$3:$E$98,5)*IF(Main!$B$36=1,(1+Main!$B$35)^($A37-J$2),1+(Main!$B$35*($A37-J$2)))))</f>
        <v>0.11926828892102273</v>
      </c>
      <c r="K37" s="144">
        <f ca="1">IF($A37=K$2,VLOOKUP($A37,$A$3:$E$98,5),IF($A37&lt;K$2,"",VLOOKUP($A37,$A$3:$E$98,5)*IF(Main!$B$36=1,(1+Main!$B$35)^($A37-K$2),1+(Main!$B$35*($A37-K$2)))))</f>
        <v>0.11715941937232095</v>
      </c>
      <c r="L37" s="144">
        <f ca="1">IF($A37=L$2,VLOOKUP($A37,$A$3:$E$98,5),IF($A37&lt;L$2,"",VLOOKUP($A37,$A$3:$E$98,5)*IF(Main!$B$36=1,(1+Main!$B$35)^($A37-L$2),1+(Main!$B$35*($A37-L$2)))))</f>
        <v>0.11508783828322293</v>
      </c>
      <c r="M37" s="144">
        <f ca="1">IF($A37=M$2,VLOOKUP($A37,$A$3:$E$98,5),IF($A37&lt;M$2,"",VLOOKUP($A37,$A$3:$E$98,5)*IF(Main!$B$36=1,(1+Main!$B$35)^($A37-M$2),1+(Main!$B$35*($A37-M$2)))))</f>
        <v>0.11305288632929561</v>
      </c>
      <c r="N37" s="144">
        <f ca="1">IF($A37=N$2,VLOOKUP($A37,$A$3:$E$98,5),IF($A37&lt;N$2,"",VLOOKUP($A37,$A$3:$E$98,5)*IF(Main!$B$36=1,(1+Main!$B$35)^($A37-N$2),1+(Main!$B$35*($A37-N$2)))))</f>
        <v>0.11105391584410179</v>
      </c>
      <c r="O37" s="144">
        <f ca="1">IF($A37=O$2,VLOOKUP($A37,$A$3:$E$98,5),IF($A37&lt;O$2,"",VLOOKUP($A37,$A$3:$E$98,5)*IF(Main!$B$36=1,(1+Main!$B$35)^($A37-O$2),1+(Main!$B$35*($A37-O$2)))))</f>
        <v>0.10909029061306658</v>
      </c>
      <c r="P37" s="144">
        <f ca="1">IF($A37=P$2,VLOOKUP($A37,$A$3:$E$98,5),IF($A37&lt;P$2,"",VLOOKUP($A37,$A$3:$E$98,5)*IF(Main!$B$36=1,(1+Main!$B$35)^($A37-P$2),1+(Main!$B$35*($A37-P$2)))))</f>
        <v>0.10716138567098879</v>
      </c>
      <c r="Q37" s="144">
        <f ca="1">IF($A37=Q$2,VLOOKUP($A37,$A$3:$E$98,5),IF($A37&lt;Q$2,"",VLOOKUP($A37,$A$3:$E$98,5)*IF(Main!$B$36=1,(1+Main!$B$35)^($A37-Q$2),1+(Main!$B$35*($A37-Q$2)))))</f>
        <v>0.1052665871031324</v>
      </c>
      <c r="R37" s="144">
        <f ca="1">IF($A37=R$2,VLOOKUP($A37,$A$3:$E$98,5),IF($A37&lt;R$2,"",VLOOKUP($A37,$A$3:$E$98,5)*IF(Main!$B$36=1,(1+Main!$B$35)^($A37-R$2),1+(Main!$B$35*($A37-R$2)))))</f>
        <v>0.10340529184983537</v>
      </c>
      <c r="S37" s="144">
        <f ca="1">IF($A37=S$2,VLOOKUP($A37,$A$3:$E$98,5),IF($A37&lt;S$2,"",VLOOKUP($A37,$A$3:$E$98,5)*IF(Main!$B$36=1,(1+Main!$B$35)^($A37-S$2),1+(Main!$B$35*($A37-S$2)))))</f>
        <v>0.10157690751457304</v>
      </c>
      <c r="T37" s="144">
        <f ca="1">IF($A37=T$2,VLOOKUP($A37,$A$3:$E$98,5),IF($A37&lt;T$2,"",VLOOKUP($A37,$A$3:$E$98,5)*IF(Main!$B$36=1,(1+Main!$B$35)^($A37-T$2),1+(Main!$B$35*($A37-T$2)))))</f>
        <v>9.978085217541556E-2</v>
      </c>
      <c r="U37" s="144">
        <f ca="1">IF($A37=U$2,VLOOKUP($A37,$A$3:$E$98,5),IF($A37&lt;U$2,"",VLOOKUP($A37,$A$3:$E$98,5)*IF(Main!$B$36=1,(1+Main!$B$35)^($A37-U$2),1+(Main!$B$35*($A37-U$2)))))</f>
        <v>9.801655419981882E-2</v>
      </c>
      <c r="V37" s="144" t="str">
        <f>IF($A37=V$2,VLOOKUP($A37,$A$3:$E$98,5),IF($A37&lt;V$2,"",VLOOKUP($A37,$A$3:$E$98,5)*IF(Main!$B$36=1,(1+Main!$B$35)^($A37-V$2),1+(Main!$B$35*($A37-V$2)))))</f>
        <v/>
      </c>
      <c r="W37" s="144" t="str">
        <f>IF($A37=W$2,VLOOKUP($A37,$A$3:$E$98,5),IF($A37&lt;W$2,"",VLOOKUP($A37,$A$3:$E$98,5)*IF(Main!$B$36=1,(1+Main!$B$35)^($A37-W$2),1+(Main!$B$35*($A37-W$2)))))</f>
        <v/>
      </c>
      <c r="X37" s="144" t="str">
        <f>IF($A37=X$2,VLOOKUP($A37,$A$3:$E$98,5),IF($A37&lt;X$2,"",VLOOKUP($A37,$A$3:$E$98,5)*IF(Main!$B$36=1,(1+Main!$B$35)^($A37-X$2),1+(Main!$B$35*($A37-X$2)))))</f>
        <v/>
      </c>
      <c r="Y37" s="144" t="str">
        <f>IF($A37=Y$2,VLOOKUP($A37,$A$3:$E$98,5),IF($A37&lt;Y$2,"",VLOOKUP($A37,$A$3:$E$98,5)*IF(Main!$B$36=1,(1+Main!$B$35)^($A37-Y$2),1+(Main!$B$35*($A37-Y$2)))))</f>
        <v/>
      </c>
      <c r="Z37" s="144" t="str">
        <f>IF($A37=Z$2,VLOOKUP($A37,$A$3:$E$98,5),IF($A37&lt;Z$2,"",VLOOKUP($A37,$A$3:$E$98,5)*IF(Main!$B$36=1,(1+Main!$B$35)^($A37-Z$2),1+(Main!$B$35*($A37-Z$2)))))</f>
        <v/>
      </c>
      <c r="AA37" s="144" t="str">
        <f>IF($A37=AA$2,VLOOKUP($A37,$A$3:$E$98,5),IF($A37&lt;AA$2,"",VLOOKUP($A37,$A$3:$E$98,5)*IF(Main!$B$36=1,(1+Main!$B$35)^($A37-AA$2),1+(Main!$B$35*($A37-AA$2)))))</f>
        <v/>
      </c>
      <c r="AB37" s="144" t="str">
        <f>IF($A37=AB$2,VLOOKUP($A37,$A$3:$E$98,5),IF($A37&lt;AB$2,"",VLOOKUP($A37,$A$3:$E$98,5)*IF(Main!$B$36=1,(1+Main!$B$35)^($A37-AB$2),1+(Main!$B$35*($A37-AB$2)))))</f>
        <v/>
      </c>
      <c r="AC37" s="144" t="str">
        <f>IF($A37=AC$2,VLOOKUP($A37,$A$3:$E$98,5),IF($A37&lt;AC$2,"",VLOOKUP($A37,$A$3:$E$98,5)*IF(Main!$B$36=1,(1+Main!$B$35)^($A37-AC$2),1+(Main!$B$35*($A37-AC$2)))))</f>
        <v/>
      </c>
      <c r="AD37" s="144" t="str">
        <f>IF($A37=AD$2,VLOOKUP($A37,$A$3:$E$98,5),IF($A37&lt;AD$2,"",VLOOKUP($A37,$A$3:$E$98,5)*IF(Main!$B$36=1,(1+Main!$B$35)^($A37-AD$2),1+(Main!$B$35*($A37-AD$2)))))</f>
        <v/>
      </c>
      <c r="AE37" s="144" t="str">
        <f>IF($A37=AE$2,VLOOKUP($A37,$A$3:$E$98,5),IF($A37&lt;AE$2,"",VLOOKUP($A37,$A$3:$E$98,5)*IF(Main!$B$36=1,(1+Main!$B$35)^($A37-AE$2),1+(Main!$B$35*($A37-AE$2)))))</f>
        <v/>
      </c>
      <c r="AF37" s="144" t="str">
        <f>IF($A37=AF$2,VLOOKUP($A37,$A$3:$E$98,5),IF($A37&lt;AF$2,"",VLOOKUP($A37,$A$3:$E$98,5)*IF(Main!$B$36=1,(1+Main!$B$35)^($A37-AF$2),1+(Main!$B$35*($A37-AF$2)))))</f>
        <v/>
      </c>
      <c r="AG37" s="144" t="str">
        <f>IF($A37=AG$2,VLOOKUP($A37,$A$3:$E$98,5),IF($A37&lt;AG$2,"",VLOOKUP($A37,$A$3:$E$98,5)*IF(Main!$B$36=1,(1+Main!$B$35)^($A37-AG$2),1+(Main!$B$35*($A37-AG$2)))))</f>
        <v/>
      </c>
      <c r="AH37" s="144" t="str">
        <f>IF($A37=AH$2,VLOOKUP($A37,$A$3:$E$98,5),IF($A37&lt;AH$2,"",VLOOKUP($A37,$A$3:$E$98,5)*IF(Main!$B$36=1,(1+Main!$B$35)^($A37-AH$2),1+(Main!$B$35*($A37-AH$2)))))</f>
        <v/>
      </c>
      <c r="AI37" s="144" t="str">
        <f>IF($A37=AI$2,VLOOKUP($A37,$A$3:$E$98,5),IF($A37&lt;AI$2,"",VLOOKUP($A37,$A$3:$E$98,5)*IF(Main!$B$36=1,(1+Main!$B$35)^($A37-AI$2),1+(Main!$B$35*($A37-AI$2)))))</f>
        <v/>
      </c>
      <c r="AJ37" s="144" t="str">
        <f>IF($A37=AJ$2,VLOOKUP($A37,$A$3:$E$98,5),IF($A37&lt;AJ$2,"",VLOOKUP($A37,$A$3:$E$98,5)*IF(Main!$B$36=1,(1+Main!$B$35)^($A37-AJ$2),1+(Main!$B$35*($A37-AJ$2)))))</f>
        <v/>
      </c>
      <c r="AK37" s="144" t="str">
        <f>IF($A37=AK$2,VLOOKUP($A37,$A$3:$E$98,5),IF($A37&lt;AK$2,"",VLOOKUP($A37,$A$3:$E$98,5)*IF(Main!$B$36=1,(1+Main!$B$35)^($A37-AK$2),1+(Main!$B$35*($A37-AK$2)))))</f>
        <v/>
      </c>
      <c r="AL37" s="144" t="str">
        <f>IF($A37=AL$2,VLOOKUP($A37,$A$3:$E$98,5),IF($A37&lt;AL$2,"",VLOOKUP($A37,$A$3:$E$98,5)*IF(Main!$B$36=1,(1+Main!$B$35)^($A37-AL$2),1+(Main!$B$35*($A37-AL$2)))))</f>
        <v/>
      </c>
      <c r="AM37" s="144" t="str">
        <f>IF($A37=AM$2,VLOOKUP($A37,$A$3:$E$98,5),IF($A37&lt;AM$2,"",VLOOKUP($A37,$A$3:$E$98,5)*IF(Main!$B$36=1,(1+Main!$B$35)^($A37-AM$2),1+(Main!$B$35*($A37-AM$2)))))</f>
        <v/>
      </c>
      <c r="AN37" s="144" t="str">
        <f>IF($A37=AN$2,VLOOKUP($A37,$A$3:$E$98,5),IF($A37&lt;AN$2,"",VLOOKUP($A37,$A$3:$E$98,5)*IF(Main!$B$36=1,(1+Main!$B$35)^($A37-AN$2),1+(Main!$B$35*($A37-AN$2)))))</f>
        <v/>
      </c>
      <c r="AO37" s="144" t="str">
        <f>IF($A37=AO$2,VLOOKUP($A37,$A$3:$E$98,5),IF($A37&lt;AO$2,"",VLOOKUP($A37,$A$3:$E$98,5)*IF(Main!$B$36=1,(1+Main!$B$35)^($A37-AO$2),1+(Main!$B$35*($A37-AO$2)))))</f>
        <v/>
      </c>
      <c r="AP37" s="144" t="str">
        <f>IF($A37=AP$2,VLOOKUP($A37,$A$3:$E$98,5),IF($A37&lt;AP$2,"",VLOOKUP($A37,$A$3:$E$98,5)*IF(Main!$B$36=1,(1+Main!$B$35)^($A37-AP$2),1+(Main!$B$35*($A37-AP$2)))))</f>
        <v/>
      </c>
      <c r="AQ37" s="144" t="str">
        <f>IF($A37=AQ$2,VLOOKUP($A37,$A$3:$E$98,5),IF($A37&lt;AQ$2,"",VLOOKUP($A37,$A$3:$E$98,5)*IF(Main!$B$36=1,(1+Main!$B$35)^($A37-AQ$2),1+(Main!$B$35*($A37-AQ$2)))))</f>
        <v/>
      </c>
      <c r="AR37" s="144" t="str">
        <f>IF($A37=AR$2,VLOOKUP($A37,$A$3:$E$98,5),IF($A37&lt;AR$2,"",VLOOKUP($A37,$A$3:$E$98,5)*IF(Main!$B$36=1,(1+Main!$B$35)^($A37-AR$2),1+(Main!$B$35*($A37-AR$2)))))</f>
        <v/>
      </c>
      <c r="AS37" s="144" t="str">
        <f>IF($A37=AS$2,VLOOKUP($A37,$A$3:$E$98,5),IF($A37&lt;AS$2,"",VLOOKUP($A37,$A$3:$E$98,5)*IF(Main!$B$36=1,(1+Main!$B$35)^($A37-AS$2),1+(Main!$B$35*($A37-AS$2)))))</f>
        <v/>
      </c>
      <c r="AT37" s="144" t="str">
        <f>IF($A37=AT$2,VLOOKUP($A37,$A$3:$E$98,5),IF($A37&lt;AT$2,"",VLOOKUP($A37,$A$3:$E$98,5)*IF(Main!$B$36=1,(1+Main!$B$35)^($A37-AT$2),1+(Main!$B$35*($A37-AT$2)))))</f>
        <v/>
      </c>
      <c r="AU37" s="144" t="str">
        <f>IF($A37=AU$2,VLOOKUP($A37,$A$3:$E$98,5),IF($A37&lt;AU$2,"",VLOOKUP($A37,$A$3:$E$98,5)*IF(Main!$B$36=1,(1+Main!$B$35)^($A37-AU$2),1+(Main!$B$35*($A37-AU$2)))))</f>
        <v/>
      </c>
      <c r="AV37" s="144" t="str">
        <f>IF($A37=AV$2,VLOOKUP($A37,$A$3:$E$98,5),IF($A37&lt;AV$2,"",VLOOKUP($A37,$A$3:$E$98,5)*IF(Main!$B$36=1,(1+Main!$B$35)^($A37-AV$2),1+(Main!$B$35*($A37-AV$2)))))</f>
        <v/>
      </c>
      <c r="AW37" s="144" t="str">
        <f>IF($A37=AW$2,VLOOKUP($A37,$A$3:$E$98,5),IF($A37&lt;AW$2,"",VLOOKUP($A37,$A$3:$E$98,5)*IF(Main!$B$36=1,(1+Main!$B$35)^($A37-AW$2),1+(Main!$B$35*($A37-AW$2)))))</f>
        <v/>
      </c>
      <c r="AX37" s="144" t="str">
        <f>IF($A37=AX$2,VLOOKUP($A37,$A$3:$E$98,5),IF($A37&lt;AX$2,"",VLOOKUP($A37,$A$3:$E$98,5)*IF(Main!$B$36=1,(1+Main!$B$35)^($A37-AX$2),1+(Main!$B$35*($A37-AX$2)))))</f>
        <v/>
      </c>
      <c r="AY37" s="144" t="str">
        <f>IF($A37=AY$2,VLOOKUP($A37,$A$3:$E$98,5),IF($A37&lt;AY$2,"",VLOOKUP($A37,$A$3:$E$98,5)*IF(Main!$B$36=1,(1+Main!$B$35)^($A37-AY$2),1+(Main!$B$35*($A37-AY$2)))))</f>
        <v/>
      </c>
      <c r="AZ37" s="144" t="str">
        <f>IF($A37=AZ$2,VLOOKUP($A37,$A$3:$E$98,5),IF($A37&lt;AZ$2,"",VLOOKUP($A37,$A$3:$E$98,5)*IF(Main!$B$36=1,(1+Main!$B$35)^($A37-AZ$2),1+(Main!$B$35*($A37-AZ$2)))))</f>
        <v/>
      </c>
      <c r="BA37" s="144" t="str">
        <f>IF($A37=BA$2,VLOOKUP($A37,$A$3:$E$98,5),IF($A37&lt;BA$2,"",VLOOKUP($A37,$A$3:$E$98,5)*IF(Main!$B$36=1,(1+Main!$B$35)^($A37-BA$2),1+(Main!$B$35*($A37-BA$2)))))</f>
        <v/>
      </c>
      <c r="BB37" s="144" t="str">
        <f>IF($A37=BB$2,VLOOKUP($A37,$A$3:$E$98,5),IF($A37&lt;BB$2,"",VLOOKUP($A37,$A$3:$E$98,5)*IF(Main!$B$36=1,(1+Main!$B$35)^($A37-BB$2),1+(Main!$B$35*($A37-BB$2)))))</f>
        <v/>
      </c>
      <c r="BC37" s="144" t="str">
        <f>IF($A37=BC$2,VLOOKUP($A37,$A$3:$E$98,5),IF($A37&lt;BC$2,"",VLOOKUP($A37,$A$3:$E$98,5)*IF(Main!$B$36=1,(1+Main!$B$35)^($A37-BC$2),1+(Main!$B$35*($A37-BC$2)))))</f>
        <v/>
      </c>
      <c r="BD37" s="144" t="str">
        <f>IF($A37=BD$2,VLOOKUP($A37,$A$3:$E$98,5),IF($A37&lt;BD$2,"",VLOOKUP($A37,$A$3:$E$98,5)*IF(Main!$B$36=1,(1+Main!$B$35)^($A37-BD$2),1+(Main!$B$35*($A37-BD$2)))))</f>
        <v/>
      </c>
      <c r="BE37" s="144" t="str">
        <f>IF($A37=BE$2,VLOOKUP($A37,$A$3:$E$98,5),IF($A37&lt;BE$2,"",VLOOKUP($A37,$A$3:$E$98,5)*IF(Main!$B$36=1,(1+Main!$B$35)^($A37-BE$2),1+(Main!$B$35*($A37-BE$2)))))</f>
        <v/>
      </c>
      <c r="BF37" s="144" t="str">
        <f>IF($A37=BF$2,VLOOKUP($A37,$A$3:$E$98,5),IF($A37&lt;BF$2,"",VLOOKUP($A37,$A$3:$E$98,5)*IF(Main!$B$36=1,(1+Main!$B$35)^($A37-BF$2),1+(Main!$B$35*($A37-BF$2)))))</f>
        <v/>
      </c>
      <c r="BG37" s="144" t="str">
        <f>IF($A37=BG$2,VLOOKUP($A37,$A$3:$E$98,5),IF($A37&lt;BG$2,"",VLOOKUP($A37,$A$3:$E$98,5)*IF(Main!$B$36=1,(1+Main!$B$35)^($A37-BG$2),1+(Main!$B$35*($A37-BG$2)))))</f>
        <v/>
      </c>
      <c r="BH37" s="144" t="str">
        <f>IF($A37=BH$2,VLOOKUP($A37,$A$3:$E$98,5),IF($A37&lt;BH$2,"",VLOOKUP($A37,$A$3:$E$98,5)*IF(Main!$B$36=1,(1+Main!$B$35)^($A37-BH$2),1+(Main!$B$35*($A37-BH$2)))))</f>
        <v/>
      </c>
      <c r="BI37" s="144" t="str">
        <f>IF($A37=BI$2,VLOOKUP($A37,$A$3:$E$98,5),IF($A37&lt;BI$2,"",VLOOKUP($A37,$A$3:$E$98,5)*IF(Main!$B$36=1,(1+Main!$B$35)^($A37-BI$2),1+(Main!$B$35*($A37-BI$2)))))</f>
        <v/>
      </c>
      <c r="BJ37" s="144" t="str">
        <f>IF($A37=BJ$2,VLOOKUP($A37,$A$3:$E$98,5),IF($A37&lt;BJ$2,"",VLOOKUP($A37,$A$3:$E$98,5)*IF(Main!$B$36=1,(1+Main!$B$35)^($A37-BJ$2),1+(Main!$B$35*($A37-BJ$2)))))</f>
        <v/>
      </c>
      <c r="BK37" s="144" t="str">
        <f>IF($A37=BK$2,VLOOKUP($A37,$A$3:$E$98,5),IF($A37&lt;BK$2,"",VLOOKUP($A37,$A$3:$E$98,5)*IF(Main!$B$36=1,(1+Main!$B$35)^($A37-BK$2),1+(Main!$B$35*($A37-BK$2)))))</f>
        <v/>
      </c>
      <c r="BL37" s="144" t="str">
        <f>IF($A37=BL$2,VLOOKUP($A37,$A$3:$E$98,5),IF($A37&lt;BL$2,"",VLOOKUP($A37,$A$3:$E$98,5)*IF(Main!$B$36=1,(1+Main!$B$35)^($A37-BL$2),1+(Main!$B$35*($A37-BL$2)))))</f>
        <v/>
      </c>
      <c r="BM37" s="144" t="str">
        <f>IF($A37=BM$2,VLOOKUP($A37,$A$3:$E$98,5),IF($A37&lt;BM$2,"",VLOOKUP($A37,$A$3:$E$98,5)*IF(Main!$B$36=1,(1+Main!$B$35)^($A37-BM$2),1+(Main!$B$35*($A37-BM$2)))))</f>
        <v/>
      </c>
      <c r="BN37" s="144" t="str">
        <f>IF($A37=BN$2,VLOOKUP($A37,$A$3:$E$98,5),IF($A37&lt;BN$2,"",VLOOKUP($A37,$A$3:$E$98,5)*IF(Main!$B$36=1,(1+Main!$B$35)^($A37-BN$2),1+(Main!$B$35*($A37-BN$2)))))</f>
        <v/>
      </c>
      <c r="BO37" s="144" t="str">
        <f>IF($A37=BO$2,VLOOKUP($A37,$A$3:$E$98,5),IF($A37&lt;BO$2,"",VLOOKUP($A37,$A$3:$E$98,5)*IF(Main!$B$36=1,(1+Main!$B$35)^($A37-BO$2),1+(Main!$B$35*($A37-BO$2)))))</f>
        <v/>
      </c>
      <c r="BP37" s="144" t="str">
        <f>IF($A37=BP$2,VLOOKUP($A37,$A$3:$E$98,5),IF($A37&lt;BP$2,"",VLOOKUP($A37,$A$3:$E$98,5)*IF(Main!$B$36=1,(1+Main!$B$35)^($A37-BP$2),1+(Main!$B$35*($A37-BP$2)))))</f>
        <v/>
      </c>
      <c r="BQ37" s="144" t="str">
        <f>IF($A37=BQ$2,VLOOKUP($A37,$A$3:$E$98,5),IF($A37&lt;BQ$2,"",VLOOKUP($A37,$A$3:$E$98,5)*IF(Main!$B$36=1,(1+Main!$B$35)^($A37-BQ$2),1+(Main!$B$35*($A37-BQ$2)))))</f>
        <v/>
      </c>
      <c r="BR37" s="144" t="str">
        <f>IF($A37=BR$2,VLOOKUP($A37,$A$3:$E$98,5),IF($A37&lt;BR$2,"",VLOOKUP($A37,$A$3:$E$98,5)*IF(Main!$B$36=1,(1+Main!$B$35)^($A37-BR$2),1+(Main!$B$35*($A37-BR$2)))))</f>
        <v/>
      </c>
      <c r="BS37" s="144" t="str">
        <f>IF($A37=BS$2,VLOOKUP($A37,$A$3:$E$98,5),IF($A37&lt;BS$2,"",VLOOKUP($A37,$A$3:$E$98,5)*IF(Main!$B$36=1,(1+Main!$B$35)^($A37-BS$2),1+(Main!$B$35*($A37-BS$2)))))</f>
        <v/>
      </c>
      <c r="BT37" s="144" t="str">
        <f>IF($A37=BT$2,VLOOKUP($A37,$A$3:$E$98,5),IF($A37&lt;BT$2,"",VLOOKUP($A37,$A$3:$E$98,5)*IF(Main!$B$36=1,(1+Main!$B$35)^($A37-BT$2),1+(Main!$B$35*($A37-BT$2)))))</f>
        <v/>
      </c>
      <c r="BU37" s="144" t="str">
        <f>IF($A37=BU$2,VLOOKUP($A37,$A$3:$E$98,5),IF($A37&lt;BU$2,"",VLOOKUP($A37,$A$3:$E$98,5)*IF(Main!$B$36=1,(1+Main!$B$35)^($A37-BU$2),1+(Main!$B$35*($A37-BU$2)))))</f>
        <v/>
      </c>
      <c r="BV37" s="144" t="str">
        <f>IF($A37=BV$2,VLOOKUP($A37,$A$3:$E$98,5),IF($A37&lt;BV$2,"",VLOOKUP($A37,$A$3:$E$98,5)*IF(Main!$B$36=1,(1+Main!$B$35)^($A37-BV$2),1+(Main!$B$35*($A37-BV$2)))))</f>
        <v/>
      </c>
      <c r="BW37" s="144" t="str">
        <f>IF($A37=BW$2,VLOOKUP($A37,$A$3:$E$98,5),IF($A37&lt;BW$2,"",VLOOKUP($A37,$A$3:$E$98,5)*IF(Main!$B$36=1,(1+Main!$B$35)^($A37-BW$2),1+(Main!$B$35*($A37-BW$2)))))</f>
        <v/>
      </c>
      <c r="BX37" s="144" t="str">
        <f>IF($A37=BX$2,VLOOKUP($A37,$A$3:$E$98,5),IF($A37&lt;BX$2,"",VLOOKUP($A37,$A$3:$E$98,5)*IF(Main!$B$36=1,(1+Main!$B$35)^($A37-BX$2),1+(Main!$B$35*($A37-BX$2)))))</f>
        <v/>
      </c>
      <c r="BY37" s="144" t="str">
        <f>IF($A37=BY$2,VLOOKUP($A37,$A$3:$E$98,5),IF($A37&lt;BY$2,"",VLOOKUP($A37,$A$3:$E$98,5)*IF(Main!$B$36=1,(1+Main!$B$35)^($A37-BY$2),1+(Main!$B$35*($A37-BY$2)))))</f>
        <v/>
      </c>
      <c r="BZ37" s="144" t="str">
        <f>IF($A37=BZ$2,VLOOKUP($A37,$A$3:$E$98,5),IF($A37&lt;BZ$2,"",VLOOKUP($A37,$A$3:$E$98,5)*IF(Main!$B$36=1,(1+Main!$B$35)^($A37-BZ$2),1+(Main!$B$35*($A37-BZ$2)))))</f>
        <v/>
      </c>
      <c r="CA37" s="144" t="str">
        <f>IF($A37=CA$2,VLOOKUP($A37,$A$3:$E$98,5),IF($A37&lt;CA$2,"",VLOOKUP($A37,$A$3:$E$98,5)*IF(Main!$B$36=1,(1+Main!$B$35)^($A37-CA$2),1+(Main!$B$35*($A37-CA$2)))))</f>
        <v/>
      </c>
      <c r="CB37" s="144" t="str">
        <f>IF($A37=CB$2,VLOOKUP($A37,$A$3:$E$98,5),IF($A37&lt;CB$2,"",VLOOKUP($A37,$A$3:$E$98,5)*IF(Main!$B$36=1,(1+Main!$B$35)^($A37-CB$2),1+(Main!$B$35*($A37-CB$2)))))</f>
        <v/>
      </c>
      <c r="CC37" s="144" t="str">
        <f>IF($A37=CC$2,VLOOKUP($A37,$A$3:$E$98,5),IF($A37&lt;CC$2,"",VLOOKUP($A37,$A$3:$E$98,5)*IF(Main!$B$36=1,(1+Main!$B$35)^($A37-CC$2),1+(Main!$B$35*($A37-CC$2)))))</f>
        <v/>
      </c>
      <c r="CD37" s="144" t="str">
        <f>IF($A37=CD$2,VLOOKUP($A37,$A$3:$E$98,5),IF($A37&lt;CD$2,"",VLOOKUP($A37,$A$3:$E$98,5)*IF(Main!$B$36=1,(1+Main!$B$35)^($A37-CD$2),1+(Main!$B$35*($A37-CD$2)))))</f>
        <v/>
      </c>
    </row>
    <row r="38" spans="1:82">
      <c r="A38" s="70">
        <v>60</v>
      </c>
      <c r="B38" s="73">
        <f ca="1">VLOOKUP($A38,Mortality!$A$3:$G$108,7,)</f>
        <v>1.9902882196091336E-3</v>
      </c>
      <c r="C38" s="69">
        <f t="shared" ca="1" si="1"/>
        <v>0.97619784758472505</v>
      </c>
      <c r="D38" s="69">
        <f t="shared" ca="1" si="0"/>
        <v>32.324872143847408</v>
      </c>
      <c r="E38" s="143">
        <f ca="1">C38/(1+Main!$B$5)^($A38-$A$3)</f>
        <v>9.1433559420811855E-2</v>
      </c>
      <c r="F38" s="16">
        <f t="shared" ca="1" si="2"/>
        <v>15.861957587627618</v>
      </c>
      <c r="G38" s="144">
        <f ca="1">IF($A38=G$2,VLOOKUP($A38,$A$3:$E$98,5),IF($A38&lt;G$2,"",VLOOKUP($A38,$A$3:$E$98,5)*IF(Main!$B$36=1,(1+Main!$B$35)^($A38-G$2),1+(Main!$B$35*($A38-G$2)))))</f>
        <v>0.11948745107113157</v>
      </c>
      <c r="H38" s="144">
        <f ca="1">IF($A38=H$2,VLOOKUP($A38,$A$3:$E$98,5),IF($A38&lt;H$2,"",VLOOKUP($A38,$A$3:$E$98,5)*IF(Main!$B$36=1,(1+Main!$B$35)^($A38-H$2),1+(Main!$B$35*($A38-H$2)))))</f>
        <v>0.11737470635671077</v>
      </c>
      <c r="I38" s="144">
        <f ca="1">IF($A38=I$2,VLOOKUP($A38,$A$3:$E$98,5),IF($A38&lt;I$2,"",VLOOKUP($A38,$A$3:$E$98,5)*IF(Main!$B$36=1,(1+Main!$B$35)^($A38-I$2),1+(Main!$B$35*($A38-I$2)))))</f>
        <v>0.11529931862152334</v>
      </c>
      <c r="J38" s="144">
        <f ca="1">IF($A38=J$2,VLOOKUP($A38,$A$3:$E$98,5),IF($A38&lt;J$2,"",VLOOKUP($A38,$A$3:$E$98,5)*IF(Main!$B$36=1,(1+Main!$B$35)^($A38-J$2),1+(Main!$B$35*($A38-J$2)))))</f>
        <v>0.11326062732959069</v>
      </c>
      <c r="K38" s="144">
        <f ca="1">IF($A38=K$2,VLOOKUP($A38,$A$3:$E$98,5),IF($A38&lt;K$2,"",VLOOKUP($A38,$A$3:$E$98,5)*IF(Main!$B$36=1,(1+Main!$B$35)^($A38-K$2),1+(Main!$B$35*($A38-K$2)))))</f>
        <v>0.11125798362435237</v>
      </c>
      <c r="L38" s="144">
        <f ca="1">IF($A38=L$2,VLOOKUP($A38,$A$3:$E$98,5),IF($A38&lt;L$2,"",VLOOKUP($A38,$A$3:$E$98,5)*IF(Main!$B$36=1,(1+Main!$B$35)^($A38-L$2),1+(Main!$B$35*($A38-L$2)))))</f>
        <v>0.1092907501221536</v>
      </c>
      <c r="M38" s="144">
        <f ca="1">IF($A38=M$2,VLOOKUP($A38,$A$3:$E$98,5),IF($A38&lt;M$2,"",VLOOKUP($A38,$A$3:$E$98,5)*IF(Main!$B$36=1,(1+Main!$B$35)^($A38-M$2),1+(Main!$B$35*($A38-M$2)))))</f>
        <v>0.10735830070938467</v>
      </c>
      <c r="N38" s="144">
        <f ca="1">IF($A38=N$2,VLOOKUP($A38,$A$3:$E$98,5),IF($A38&lt;N$2,"",VLOOKUP($A38,$A$3:$E$98,5)*IF(Main!$B$36=1,(1+Main!$B$35)^($A38-N$2),1+(Main!$B$35*($A38-N$2)))))</f>
        <v>0.10546002034320694</v>
      </c>
      <c r="O38" s="144">
        <f ca="1">IF($A38=O$2,VLOOKUP($A38,$A$3:$E$98,5),IF($A38&lt;O$2,"",VLOOKUP($A38,$A$3:$E$98,5)*IF(Main!$B$36=1,(1+Main!$B$35)^($A38-O$2),1+(Main!$B$35*($A38-O$2)))))</f>
        <v>0.10359530485580251</v>
      </c>
      <c r="P38" s="144">
        <f ca="1">IF($A38=P$2,VLOOKUP($A38,$A$3:$E$98,5),IF($A38&lt;P$2,"",VLOOKUP($A38,$A$3:$E$98,5)*IF(Main!$B$36=1,(1+Main!$B$35)^($A38-P$2),1+(Main!$B$35*($A38-P$2)))))</f>
        <v>0.10176356076208497</v>
      </c>
      <c r="Q38" s="144">
        <f ca="1">IF($A38=Q$2,VLOOKUP($A38,$A$3:$E$98,5),IF($A38&lt;Q$2,"",VLOOKUP($A38,$A$3:$E$98,5)*IF(Main!$B$36=1,(1+Main!$B$35)^($A38-Q$2),1+(Main!$B$35*($A38-Q$2)))))</f>
        <v>9.9964205070810386E-2</v>
      </c>
      <c r="R38" s="144">
        <f ca="1">IF($A38=R$2,VLOOKUP($A38,$A$3:$E$98,5),IF($A38&lt;R$2,"",VLOOKUP($A38,$A$3:$E$98,5)*IF(Main!$B$36=1,(1+Main!$B$35)^($A38-R$2),1+(Main!$B$35*($A38-R$2)))))</f>
        <v>9.8196665099027872E-2</v>
      </c>
      <c r="S38" s="144">
        <f ca="1">IF($A38=S$2,VLOOKUP($A38,$A$3:$E$98,5),IF($A38&lt;S$2,"",VLOOKUP($A38,$A$3:$E$98,5)*IF(Main!$B$36=1,(1+Main!$B$35)^($A38-S$2),1+(Main!$B$35*($A38-S$2)))))</f>
        <v>9.6460378289811272E-2</v>
      </c>
      <c r="T38" s="144">
        <f ca="1">IF($A38=T$2,VLOOKUP($A38,$A$3:$E$98,5),IF($A38&lt;T$2,"",VLOOKUP($A38,$A$3:$E$98,5)*IF(Main!$B$36=1,(1+Main!$B$35)^($A38-T$2),1+(Main!$B$35*($A38-T$2)))))</f>
        <v>9.4754792033213422E-2</v>
      </c>
      <c r="U38" s="144">
        <f ca="1">IF($A38=U$2,VLOOKUP($A38,$A$3:$E$98,5),IF($A38&lt;U$2,"",VLOOKUP($A38,$A$3:$E$98,5)*IF(Main!$B$36=1,(1+Main!$B$35)^($A38-U$2),1+(Main!$B$35*($A38-U$2)))))</f>
        <v>9.3079363490386466E-2</v>
      </c>
      <c r="V38" s="144">
        <f ca="1">IF($A38=V$2,VLOOKUP($A38,$A$3:$E$98,5),IF($A38&lt;V$2,"",VLOOKUP($A38,$A$3:$E$98,5)*IF(Main!$B$36=1,(1+Main!$B$35)^($A38-V$2),1+(Main!$B$35*($A38-V$2)))))</f>
        <v>9.1433559420811855E-2</v>
      </c>
      <c r="W38" s="144" t="str">
        <f>IF($A38=W$2,VLOOKUP($A38,$A$3:$E$98,5),IF($A38&lt;W$2,"",VLOOKUP($A38,$A$3:$E$98,5)*IF(Main!$B$36=1,(1+Main!$B$35)^($A38-W$2),1+(Main!$B$35*($A38-W$2)))))</f>
        <v/>
      </c>
      <c r="X38" s="144" t="str">
        <f>IF($A38=X$2,VLOOKUP($A38,$A$3:$E$98,5),IF($A38&lt;X$2,"",VLOOKUP($A38,$A$3:$E$98,5)*IF(Main!$B$36=1,(1+Main!$B$35)^($A38-X$2),1+(Main!$B$35*($A38-X$2)))))</f>
        <v/>
      </c>
      <c r="Y38" s="144" t="str">
        <f>IF($A38=Y$2,VLOOKUP($A38,$A$3:$E$98,5),IF($A38&lt;Y$2,"",VLOOKUP($A38,$A$3:$E$98,5)*IF(Main!$B$36=1,(1+Main!$B$35)^($A38-Y$2),1+(Main!$B$35*($A38-Y$2)))))</f>
        <v/>
      </c>
      <c r="Z38" s="144" t="str">
        <f>IF($A38=Z$2,VLOOKUP($A38,$A$3:$E$98,5),IF($A38&lt;Z$2,"",VLOOKUP($A38,$A$3:$E$98,5)*IF(Main!$B$36=1,(1+Main!$B$35)^($A38-Z$2),1+(Main!$B$35*($A38-Z$2)))))</f>
        <v/>
      </c>
      <c r="AA38" s="144" t="str">
        <f>IF($A38=AA$2,VLOOKUP($A38,$A$3:$E$98,5),IF($A38&lt;AA$2,"",VLOOKUP($A38,$A$3:$E$98,5)*IF(Main!$B$36=1,(1+Main!$B$35)^($A38-AA$2),1+(Main!$B$35*($A38-AA$2)))))</f>
        <v/>
      </c>
      <c r="AB38" s="144" t="str">
        <f>IF($A38=AB$2,VLOOKUP($A38,$A$3:$E$98,5),IF($A38&lt;AB$2,"",VLOOKUP($A38,$A$3:$E$98,5)*IF(Main!$B$36=1,(1+Main!$B$35)^($A38-AB$2),1+(Main!$B$35*($A38-AB$2)))))</f>
        <v/>
      </c>
      <c r="AC38" s="144" t="str">
        <f>IF($A38=AC$2,VLOOKUP($A38,$A$3:$E$98,5),IF($A38&lt;AC$2,"",VLOOKUP($A38,$A$3:$E$98,5)*IF(Main!$B$36=1,(1+Main!$B$35)^($A38-AC$2),1+(Main!$B$35*($A38-AC$2)))))</f>
        <v/>
      </c>
      <c r="AD38" s="144" t="str">
        <f>IF($A38=AD$2,VLOOKUP($A38,$A$3:$E$98,5),IF($A38&lt;AD$2,"",VLOOKUP($A38,$A$3:$E$98,5)*IF(Main!$B$36=1,(1+Main!$B$35)^($A38-AD$2),1+(Main!$B$35*($A38-AD$2)))))</f>
        <v/>
      </c>
      <c r="AE38" s="144" t="str">
        <f>IF($A38=AE$2,VLOOKUP($A38,$A$3:$E$98,5),IF($A38&lt;AE$2,"",VLOOKUP($A38,$A$3:$E$98,5)*IF(Main!$B$36=1,(1+Main!$B$35)^($A38-AE$2),1+(Main!$B$35*($A38-AE$2)))))</f>
        <v/>
      </c>
      <c r="AF38" s="144" t="str">
        <f>IF($A38=AF$2,VLOOKUP($A38,$A$3:$E$98,5),IF($A38&lt;AF$2,"",VLOOKUP($A38,$A$3:$E$98,5)*IF(Main!$B$36=1,(1+Main!$B$35)^($A38-AF$2),1+(Main!$B$35*($A38-AF$2)))))</f>
        <v/>
      </c>
      <c r="AG38" s="144" t="str">
        <f>IF($A38=AG$2,VLOOKUP($A38,$A$3:$E$98,5),IF($A38&lt;AG$2,"",VLOOKUP($A38,$A$3:$E$98,5)*IF(Main!$B$36=1,(1+Main!$B$35)^($A38-AG$2),1+(Main!$B$35*($A38-AG$2)))))</f>
        <v/>
      </c>
      <c r="AH38" s="144" t="str">
        <f>IF($A38=AH$2,VLOOKUP($A38,$A$3:$E$98,5),IF($A38&lt;AH$2,"",VLOOKUP($A38,$A$3:$E$98,5)*IF(Main!$B$36=1,(1+Main!$B$35)^($A38-AH$2),1+(Main!$B$35*($A38-AH$2)))))</f>
        <v/>
      </c>
      <c r="AI38" s="144" t="str">
        <f>IF($A38=AI$2,VLOOKUP($A38,$A$3:$E$98,5),IF($A38&lt;AI$2,"",VLOOKUP($A38,$A$3:$E$98,5)*IF(Main!$B$36=1,(1+Main!$B$35)^($A38-AI$2),1+(Main!$B$35*($A38-AI$2)))))</f>
        <v/>
      </c>
      <c r="AJ38" s="144" t="str">
        <f>IF($A38=AJ$2,VLOOKUP($A38,$A$3:$E$98,5),IF($A38&lt;AJ$2,"",VLOOKUP($A38,$A$3:$E$98,5)*IF(Main!$B$36=1,(1+Main!$B$35)^($A38-AJ$2),1+(Main!$B$35*($A38-AJ$2)))))</f>
        <v/>
      </c>
      <c r="AK38" s="144" t="str">
        <f>IF($A38=AK$2,VLOOKUP($A38,$A$3:$E$98,5),IF($A38&lt;AK$2,"",VLOOKUP($A38,$A$3:$E$98,5)*IF(Main!$B$36=1,(1+Main!$B$35)^($A38-AK$2),1+(Main!$B$35*($A38-AK$2)))))</f>
        <v/>
      </c>
      <c r="AL38" s="144" t="str">
        <f>IF($A38=AL$2,VLOOKUP($A38,$A$3:$E$98,5),IF($A38&lt;AL$2,"",VLOOKUP($A38,$A$3:$E$98,5)*IF(Main!$B$36=1,(1+Main!$B$35)^($A38-AL$2),1+(Main!$B$35*($A38-AL$2)))))</f>
        <v/>
      </c>
      <c r="AM38" s="144" t="str">
        <f>IF($A38=AM$2,VLOOKUP($A38,$A$3:$E$98,5),IF($A38&lt;AM$2,"",VLOOKUP($A38,$A$3:$E$98,5)*IF(Main!$B$36=1,(1+Main!$B$35)^($A38-AM$2),1+(Main!$B$35*($A38-AM$2)))))</f>
        <v/>
      </c>
      <c r="AN38" s="144" t="str">
        <f>IF($A38=AN$2,VLOOKUP($A38,$A$3:$E$98,5),IF($A38&lt;AN$2,"",VLOOKUP($A38,$A$3:$E$98,5)*IF(Main!$B$36=1,(1+Main!$B$35)^($A38-AN$2),1+(Main!$B$35*($A38-AN$2)))))</f>
        <v/>
      </c>
      <c r="AO38" s="144" t="str">
        <f>IF($A38=AO$2,VLOOKUP($A38,$A$3:$E$98,5),IF($A38&lt;AO$2,"",VLOOKUP($A38,$A$3:$E$98,5)*IF(Main!$B$36=1,(1+Main!$B$35)^($A38-AO$2),1+(Main!$B$35*($A38-AO$2)))))</f>
        <v/>
      </c>
      <c r="AP38" s="144" t="str">
        <f>IF($A38=AP$2,VLOOKUP($A38,$A$3:$E$98,5),IF($A38&lt;AP$2,"",VLOOKUP($A38,$A$3:$E$98,5)*IF(Main!$B$36=1,(1+Main!$B$35)^($A38-AP$2),1+(Main!$B$35*($A38-AP$2)))))</f>
        <v/>
      </c>
      <c r="AQ38" s="144" t="str">
        <f>IF($A38=AQ$2,VLOOKUP($A38,$A$3:$E$98,5),IF($A38&lt;AQ$2,"",VLOOKUP($A38,$A$3:$E$98,5)*IF(Main!$B$36=1,(1+Main!$B$35)^($A38-AQ$2),1+(Main!$B$35*($A38-AQ$2)))))</f>
        <v/>
      </c>
      <c r="AR38" s="144" t="str">
        <f>IF($A38=AR$2,VLOOKUP($A38,$A$3:$E$98,5),IF($A38&lt;AR$2,"",VLOOKUP($A38,$A$3:$E$98,5)*IF(Main!$B$36=1,(1+Main!$B$35)^($A38-AR$2),1+(Main!$B$35*($A38-AR$2)))))</f>
        <v/>
      </c>
      <c r="AS38" s="144" t="str">
        <f>IF($A38=AS$2,VLOOKUP($A38,$A$3:$E$98,5),IF($A38&lt;AS$2,"",VLOOKUP($A38,$A$3:$E$98,5)*IF(Main!$B$36=1,(1+Main!$B$35)^($A38-AS$2),1+(Main!$B$35*($A38-AS$2)))))</f>
        <v/>
      </c>
      <c r="AT38" s="144" t="str">
        <f>IF($A38=AT$2,VLOOKUP($A38,$A$3:$E$98,5),IF($A38&lt;AT$2,"",VLOOKUP($A38,$A$3:$E$98,5)*IF(Main!$B$36=1,(1+Main!$B$35)^($A38-AT$2),1+(Main!$B$35*($A38-AT$2)))))</f>
        <v/>
      </c>
      <c r="AU38" s="144" t="str">
        <f>IF($A38=AU$2,VLOOKUP($A38,$A$3:$E$98,5),IF($A38&lt;AU$2,"",VLOOKUP($A38,$A$3:$E$98,5)*IF(Main!$B$36=1,(1+Main!$B$35)^($A38-AU$2),1+(Main!$B$35*($A38-AU$2)))))</f>
        <v/>
      </c>
      <c r="AV38" s="144" t="str">
        <f>IF($A38=AV$2,VLOOKUP($A38,$A$3:$E$98,5),IF($A38&lt;AV$2,"",VLOOKUP($A38,$A$3:$E$98,5)*IF(Main!$B$36=1,(1+Main!$B$35)^($A38-AV$2),1+(Main!$B$35*($A38-AV$2)))))</f>
        <v/>
      </c>
      <c r="AW38" s="144" t="str">
        <f>IF($A38=AW$2,VLOOKUP($A38,$A$3:$E$98,5),IF($A38&lt;AW$2,"",VLOOKUP($A38,$A$3:$E$98,5)*IF(Main!$B$36=1,(1+Main!$B$35)^($A38-AW$2),1+(Main!$B$35*($A38-AW$2)))))</f>
        <v/>
      </c>
      <c r="AX38" s="144" t="str">
        <f>IF($A38=AX$2,VLOOKUP($A38,$A$3:$E$98,5),IF($A38&lt;AX$2,"",VLOOKUP($A38,$A$3:$E$98,5)*IF(Main!$B$36=1,(1+Main!$B$35)^($A38-AX$2),1+(Main!$B$35*($A38-AX$2)))))</f>
        <v/>
      </c>
      <c r="AY38" s="144" t="str">
        <f>IF($A38=AY$2,VLOOKUP($A38,$A$3:$E$98,5),IF($A38&lt;AY$2,"",VLOOKUP($A38,$A$3:$E$98,5)*IF(Main!$B$36=1,(1+Main!$B$35)^($A38-AY$2),1+(Main!$B$35*($A38-AY$2)))))</f>
        <v/>
      </c>
      <c r="AZ38" s="144" t="str">
        <f>IF($A38=AZ$2,VLOOKUP($A38,$A$3:$E$98,5),IF($A38&lt;AZ$2,"",VLOOKUP($A38,$A$3:$E$98,5)*IF(Main!$B$36=1,(1+Main!$B$35)^($A38-AZ$2),1+(Main!$B$35*($A38-AZ$2)))))</f>
        <v/>
      </c>
      <c r="BA38" s="144" t="str">
        <f>IF($A38=BA$2,VLOOKUP($A38,$A$3:$E$98,5),IF($A38&lt;BA$2,"",VLOOKUP($A38,$A$3:$E$98,5)*IF(Main!$B$36=1,(1+Main!$B$35)^($A38-BA$2),1+(Main!$B$35*($A38-BA$2)))))</f>
        <v/>
      </c>
      <c r="BB38" s="144" t="str">
        <f>IF($A38=BB$2,VLOOKUP($A38,$A$3:$E$98,5),IF($A38&lt;BB$2,"",VLOOKUP($A38,$A$3:$E$98,5)*IF(Main!$B$36=1,(1+Main!$B$35)^($A38-BB$2),1+(Main!$B$35*($A38-BB$2)))))</f>
        <v/>
      </c>
      <c r="BC38" s="144" t="str">
        <f>IF($A38=BC$2,VLOOKUP($A38,$A$3:$E$98,5),IF($A38&lt;BC$2,"",VLOOKUP($A38,$A$3:$E$98,5)*IF(Main!$B$36=1,(1+Main!$B$35)^($A38-BC$2),1+(Main!$B$35*($A38-BC$2)))))</f>
        <v/>
      </c>
      <c r="BD38" s="144" t="str">
        <f>IF($A38=BD$2,VLOOKUP($A38,$A$3:$E$98,5),IF($A38&lt;BD$2,"",VLOOKUP($A38,$A$3:$E$98,5)*IF(Main!$B$36=1,(1+Main!$B$35)^($A38-BD$2),1+(Main!$B$35*($A38-BD$2)))))</f>
        <v/>
      </c>
      <c r="BE38" s="144" t="str">
        <f>IF($A38=BE$2,VLOOKUP($A38,$A$3:$E$98,5),IF($A38&lt;BE$2,"",VLOOKUP($A38,$A$3:$E$98,5)*IF(Main!$B$36=1,(1+Main!$B$35)^($A38-BE$2),1+(Main!$B$35*($A38-BE$2)))))</f>
        <v/>
      </c>
      <c r="BF38" s="144" t="str">
        <f>IF($A38=BF$2,VLOOKUP($A38,$A$3:$E$98,5),IF($A38&lt;BF$2,"",VLOOKUP($A38,$A$3:$E$98,5)*IF(Main!$B$36=1,(1+Main!$B$35)^($A38-BF$2),1+(Main!$B$35*($A38-BF$2)))))</f>
        <v/>
      </c>
      <c r="BG38" s="144" t="str">
        <f>IF($A38=BG$2,VLOOKUP($A38,$A$3:$E$98,5),IF($A38&lt;BG$2,"",VLOOKUP($A38,$A$3:$E$98,5)*IF(Main!$B$36=1,(1+Main!$B$35)^($A38-BG$2),1+(Main!$B$35*($A38-BG$2)))))</f>
        <v/>
      </c>
      <c r="BH38" s="144" t="str">
        <f>IF($A38=BH$2,VLOOKUP($A38,$A$3:$E$98,5),IF($A38&lt;BH$2,"",VLOOKUP($A38,$A$3:$E$98,5)*IF(Main!$B$36=1,(1+Main!$B$35)^($A38-BH$2),1+(Main!$B$35*($A38-BH$2)))))</f>
        <v/>
      </c>
      <c r="BI38" s="144" t="str">
        <f>IF($A38=BI$2,VLOOKUP($A38,$A$3:$E$98,5),IF($A38&lt;BI$2,"",VLOOKUP($A38,$A$3:$E$98,5)*IF(Main!$B$36=1,(1+Main!$B$35)^($A38-BI$2),1+(Main!$B$35*($A38-BI$2)))))</f>
        <v/>
      </c>
      <c r="BJ38" s="144" t="str">
        <f>IF($A38=BJ$2,VLOOKUP($A38,$A$3:$E$98,5),IF($A38&lt;BJ$2,"",VLOOKUP($A38,$A$3:$E$98,5)*IF(Main!$B$36=1,(1+Main!$B$35)^($A38-BJ$2),1+(Main!$B$35*($A38-BJ$2)))))</f>
        <v/>
      </c>
      <c r="BK38" s="144" t="str">
        <f>IF($A38=BK$2,VLOOKUP($A38,$A$3:$E$98,5),IF($A38&lt;BK$2,"",VLOOKUP($A38,$A$3:$E$98,5)*IF(Main!$B$36=1,(1+Main!$B$35)^($A38-BK$2),1+(Main!$B$35*($A38-BK$2)))))</f>
        <v/>
      </c>
      <c r="BL38" s="144" t="str">
        <f>IF($A38=BL$2,VLOOKUP($A38,$A$3:$E$98,5),IF($A38&lt;BL$2,"",VLOOKUP($A38,$A$3:$E$98,5)*IF(Main!$B$36=1,(1+Main!$B$35)^($A38-BL$2),1+(Main!$B$35*($A38-BL$2)))))</f>
        <v/>
      </c>
      <c r="BM38" s="144" t="str">
        <f>IF($A38=BM$2,VLOOKUP($A38,$A$3:$E$98,5),IF($A38&lt;BM$2,"",VLOOKUP($A38,$A$3:$E$98,5)*IF(Main!$B$36=1,(1+Main!$B$35)^($A38-BM$2),1+(Main!$B$35*($A38-BM$2)))))</f>
        <v/>
      </c>
      <c r="BN38" s="144" t="str">
        <f>IF($A38=BN$2,VLOOKUP($A38,$A$3:$E$98,5),IF($A38&lt;BN$2,"",VLOOKUP($A38,$A$3:$E$98,5)*IF(Main!$B$36=1,(1+Main!$B$35)^($A38-BN$2),1+(Main!$B$35*($A38-BN$2)))))</f>
        <v/>
      </c>
      <c r="BO38" s="144" t="str">
        <f>IF($A38=BO$2,VLOOKUP($A38,$A$3:$E$98,5),IF($A38&lt;BO$2,"",VLOOKUP($A38,$A$3:$E$98,5)*IF(Main!$B$36=1,(1+Main!$B$35)^($A38-BO$2),1+(Main!$B$35*($A38-BO$2)))))</f>
        <v/>
      </c>
      <c r="BP38" s="144" t="str">
        <f>IF($A38=BP$2,VLOOKUP($A38,$A$3:$E$98,5),IF($A38&lt;BP$2,"",VLOOKUP($A38,$A$3:$E$98,5)*IF(Main!$B$36=1,(1+Main!$B$35)^($A38-BP$2),1+(Main!$B$35*($A38-BP$2)))))</f>
        <v/>
      </c>
      <c r="BQ38" s="144" t="str">
        <f>IF($A38=BQ$2,VLOOKUP($A38,$A$3:$E$98,5),IF($A38&lt;BQ$2,"",VLOOKUP($A38,$A$3:$E$98,5)*IF(Main!$B$36=1,(1+Main!$B$35)^($A38-BQ$2),1+(Main!$B$35*($A38-BQ$2)))))</f>
        <v/>
      </c>
      <c r="BR38" s="144" t="str">
        <f>IF($A38=BR$2,VLOOKUP($A38,$A$3:$E$98,5),IF($A38&lt;BR$2,"",VLOOKUP($A38,$A$3:$E$98,5)*IF(Main!$B$36=1,(1+Main!$B$35)^($A38-BR$2),1+(Main!$B$35*($A38-BR$2)))))</f>
        <v/>
      </c>
      <c r="BS38" s="144" t="str">
        <f>IF($A38=BS$2,VLOOKUP($A38,$A$3:$E$98,5),IF($A38&lt;BS$2,"",VLOOKUP($A38,$A$3:$E$98,5)*IF(Main!$B$36=1,(1+Main!$B$35)^($A38-BS$2),1+(Main!$B$35*($A38-BS$2)))))</f>
        <v/>
      </c>
      <c r="BT38" s="144" t="str">
        <f>IF($A38=BT$2,VLOOKUP($A38,$A$3:$E$98,5),IF($A38&lt;BT$2,"",VLOOKUP($A38,$A$3:$E$98,5)*IF(Main!$B$36=1,(1+Main!$B$35)^($A38-BT$2),1+(Main!$B$35*($A38-BT$2)))))</f>
        <v/>
      </c>
      <c r="BU38" s="144" t="str">
        <f>IF($A38=BU$2,VLOOKUP($A38,$A$3:$E$98,5),IF($A38&lt;BU$2,"",VLOOKUP($A38,$A$3:$E$98,5)*IF(Main!$B$36=1,(1+Main!$B$35)^($A38-BU$2),1+(Main!$B$35*($A38-BU$2)))))</f>
        <v/>
      </c>
      <c r="BV38" s="144" t="str">
        <f>IF($A38=BV$2,VLOOKUP($A38,$A$3:$E$98,5),IF($A38&lt;BV$2,"",VLOOKUP($A38,$A$3:$E$98,5)*IF(Main!$B$36=1,(1+Main!$B$35)^($A38-BV$2),1+(Main!$B$35*($A38-BV$2)))))</f>
        <v/>
      </c>
      <c r="BW38" s="144" t="str">
        <f>IF($A38=BW$2,VLOOKUP($A38,$A$3:$E$98,5),IF($A38&lt;BW$2,"",VLOOKUP($A38,$A$3:$E$98,5)*IF(Main!$B$36=1,(1+Main!$B$35)^($A38-BW$2),1+(Main!$B$35*($A38-BW$2)))))</f>
        <v/>
      </c>
      <c r="BX38" s="144" t="str">
        <f>IF($A38=BX$2,VLOOKUP($A38,$A$3:$E$98,5),IF($A38&lt;BX$2,"",VLOOKUP($A38,$A$3:$E$98,5)*IF(Main!$B$36=1,(1+Main!$B$35)^($A38-BX$2),1+(Main!$B$35*($A38-BX$2)))))</f>
        <v/>
      </c>
      <c r="BY38" s="144" t="str">
        <f>IF($A38=BY$2,VLOOKUP($A38,$A$3:$E$98,5),IF($A38&lt;BY$2,"",VLOOKUP($A38,$A$3:$E$98,5)*IF(Main!$B$36=1,(1+Main!$B$35)^($A38-BY$2),1+(Main!$B$35*($A38-BY$2)))))</f>
        <v/>
      </c>
      <c r="BZ38" s="144" t="str">
        <f>IF($A38=BZ$2,VLOOKUP($A38,$A$3:$E$98,5),IF($A38&lt;BZ$2,"",VLOOKUP($A38,$A$3:$E$98,5)*IF(Main!$B$36=1,(1+Main!$B$35)^($A38-BZ$2),1+(Main!$B$35*($A38-BZ$2)))))</f>
        <v/>
      </c>
      <c r="CA38" s="144" t="str">
        <f>IF($A38=CA$2,VLOOKUP($A38,$A$3:$E$98,5),IF($A38&lt;CA$2,"",VLOOKUP($A38,$A$3:$E$98,5)*IF(Main!$B$36=1,(1+Main!$B$35)^($A38-CA$2),1+(Main!$B$35*($A38-CA$2)))))</f>
        <v/>
      </c>
      <c r="CB38" s="144" t="str">
        <f>IF($A38=CB$2,VLOOKUP($A38,$A$3:$E$98,5),IF($A38&lt;CB$2,"",VLOOKUP($A38,$A$3:$E$98,5)*IF(Main!$B$36=1,(1+Main!$B$35)^($A38-CB$2),1+(Main!$B$35*($A38-CB$2)))))</f>
        <v/>
      </c>
      <c r="CC38" s="144" t="str">
        <f>IF($A38=CC$2,VLOOKUP($A38,$A$3:$E$98,5),IF($A38&lt;CC$2,"",VLOOKUP($A38,$A$3:$E$98,5)*IF(Main!$B$36=1,(1+Main!$B$35)^($A38-CC$2),1+(Main!$B$35*($A38-CC$2)))))</f>
        <v/>
      </c>
      <c r="CD38" s="144" t="str">
        <f>IF($A38=CD$2,VLOOKUP($A38,$A$3:$E$98,5),IF($A38&lt;CD$2,"",VLOOKUP($A38,$A$3:$E$98,5)*IF(Main!$B$36=1,(1+Main!$B$35)^($A38-CD$2),1+(Main!$B$35*($A38-CD$2)))))</f>
        <v/>
      </c>
    </row>
    <row r="39" spans="1:82">
      <c r="A39" s="70">
        <v>61</v>
      </c>
      <c r="B39" s="73">
        <f ca="1">VLOOKUP($A39,Mortality!$A$3:$G$108,7,)</f>
        <v>2.2239904726792199E-3</v>
      </c>
      <c r="C39" s="69">
        <f t="shared" ca="1" si="1"/>
        <v>0.97425493250866935</v>
      </c>
      <c r="D39" s="69">
        <f t="shared" ca="1" si="0"/>
        <v>31.387342000876597</v>
      </c>
      <c r="E39" s="143">
        <f ca="1">C39/(1+Main!$B$5)^($A39-$A$3)</f>
        <v>8.5281850733289422E-2</v>
      </c>
      <c r="F39" s="16">
        <f t="shared" ca="1" si="2"/>
        <v>15.652267079518772</v>
      </c>
      <c r="G39" s="144">
        <f ca="1">IF($A39=G$2,VLOOKUP($A39,$A$3:$E$98,5),IF($A39&lt;G$2,"",VLOOKUP($A39,$A$3:$E$98,5)*IF(Main!$B$36=1,(1+Main!$B$35)^($A39-G$2),1+(Main!$B$35*($A39-G$2)))))</f>
        <v>0.11345432716239373</v>
      </c>
      <c r="H39" s="144">
        <f ca="1">IF($A39=H$2,VLOOKUP($A39,$A$3:$E$98,5),IF($A39&lt;H$2,"",VLOOKUP($A39,$A$3:$E$98,5)*IF(Main!$B$36=1,(1+Main!$B$35)^($A39-H$2),1+(Main!$B$35*($A39-H$2)))))</f>
        <v>0.11144825850922764</v>
      </c>
      <c r="I39" s="144">
        <f ca="1">IF($A39=I$2,VLOOKUP($A39,$A$3:$E$98,5),IF($A39&lt;I$2,"",VLOOKUP($A39,$A$3:$E$98,5)*IF(Main!$B$36=1,(1+Main!$B$35)^($A39-I$2),1+(Main!$B$35*($A39-I$2)))))</f>
        <v>0.1094776606181018</v>
      </c>
      <c r="J39" s="144">
        <f ca="1">IF($A39=J$2,VLOOKUP($A39,$A$3:$E$98,5),IF($A39&lt;J$2,"",VLOOKUP($A39,$A$3:$E$98,5)*IF(Main!$B$36=1,(1+Main!$B$35)^($A39-J$2),1+(Main!$B$35*($A39-J$2)))))</f>
        <v>0.10754190630461866</v>
      </c>
      <c r="K39" s="144">
        <f ca="1">IF($A39=K$2,VLOOKUP($A39,$A$3:$E$98,5),IF($A39&lt;K$2,"",VLOOKUP($A39,$A$3:$E$98,5)*IF(Main!$B$36=1,(1+Main!$B$35)^($A39-K$2),1+(Main!$B$35*($A39-K$2)))))</f>
        <v>0.10564037947408511</v>
      </c>
      <c r="L39" s="144">
        <f ca="1">IF($A39=L$2,VLOOKUP($A39,$A$3:$E$98,5),IF($A39&lt;L$2,"",VLOOKUP($A39,$A$3:$E$98,5)*IF(Main!$B$36=1,(1+Main!$B$35)^($A39-L$2),1+(Main!$B$35*($A39-L$2)))))</f>
        <v>0.10377247492542743</v>
      </c>
      <c r="M39" s="144">
        <f ca="1">IF($A39=M$2,VLOOKUP($A39,$A$3:$E$98,5),IF($A39&lt;M$2,"",VLOOKUP($A39,$A$3:$E$98,5)*IF(Main!$B$36=1,(1+Main!$B$35)^($A39-M$2),1+(Main!$B$35*($A39-M$2)))))</f>
        <v>0.10193759815857312</v>
      </c>
      <c r="N39" s="144">
        <f ca="1">IF($A39=N$2,VLOOKUP($A39,$A$3:$E$98,5),IF($A39&lt;N$2,"",VLOOKUP($A39,$A$3:$E$98,5)*IF(Main!$B$36=1,(1+Main!$B$35)^($A39-N$2),1+(Main!$B$35*($A39-N$2)))))</f>
        <v>0.10013516518523881</v>
      </c>
      <c r="O39" s="144">
        <f ca="1">IF($A39=O$2,VLOOKUP($A39,$A$3:$E$98,5),IF($A39&lt;O$2,"",VLOOKUP($A39,$A$3:$E$98,5)*IF(Main!$B$36=1,(1+Main!$B$35)^($A39-O$2),1+(Main!$B$35*($A39-O$2)))))</f>
        <v>9.8364602343063656E-2</v>
      </c>
      <c r="P39" s="144">
        <f ca="1">IF($A39=P$2,VLOOKUP($A39,$A$3:$E$98,5),IF($A39&lt;P$2,"",VLOOKUP($A39,$A$3:$E$98,5)*IF(Main!$B$36=1,(1+Main!$B$35)^($A39-P$2),1+(Main!$B$35*($A39-P$2)))))</f>
        <v>9.6625346113029142E-2</v>
      </c>
      <c r="Q39" s="144">
        <f ca="1">IF($A39=Q$2,VLOOKUP($A39,$A$3:$E$98,5),IF($A39&lt;Q$2,"",VLOOKUP($A39,$A$3:$E$98,5)*IF(Main!$B$36=1,(1+Main!$B$35)^($A39-Q$2),1+(Main!$B$35*($A39-Q$2)))))</f>
        <v>9.4916842940107202E-2</v>
      </c>
      <c r="R39" s="144">
        <f ca="1">IF($A39=R$2,VLOOKUP($A39,$A$3:$E$98,5),IF($A39&lt;R$2,"",VLOOKUP($A39,$A$3:$E$98,5)*IF(Main!$B$36=1,(1+Main!$B$35)^($A39-R$2),1+(Main!$B$35*($A39-R$2)))))</f>
        <v>9.3238549057079775E-2</v>
      </c>
      <c r="S39" s="144">
        <f ca="1">IF($A39=S$2,VLOOKUP($A39,$A$3:$E$98,5),IF($A39&lt;S$2,"",VLOOKUP($A39,$A$3:$E$98,5)*IF(Main!$B$36=1,(1+Main!$B$35)^($A39-S$2),1+(Main!$B$35*($A39-S$2)))))</f>
        <v>9.158993031147325E-2</v>
      </c>
      <c r="T39" s="144">
        <f ca="1">IF($A39=T$2,VLOOKUP($A39,$A$3:$E$98,5),IF($A39&lt;T$2,"",VLOOKUP($A39,$A$3:$E$98,5)*IF(Main!$B$36=1,(1+Main!$B$35)^($A39-T$2),1+(Main!$B$35*($A39-T$2)))))</f>
        <v>8.9970461995553294E-2</v>
      </c>
      <c r="U39" s="144">
        <f ca="1">IF($A39=U$2,VLOOKUP($A39,$A$3:$E$98,5),IF($A39&lt;U$2,"",VLOOKUP($A39,$A$3:$E$98,5)*IF(Main!$B$36=1,(1+Main!$B$35)^($A39-U$2),1+(Main!$B$35*($A39-U$2)))))</f>
        <v>8.8379628679325431E-2</v>
      </c>
      <c r="V39" s="144">
        <f ca="1">IF($A39=V$2,VLOOKUP($A39,$A$3:$E$98,5),IF($A39&lt;V$2,"",VLOOKUP($A39,$A$3:$E$98,5)*IF(Main!$B$36=1,(1+Main!$B$35)^($A39-V$2),1+(Main!$B$35*($A39-V$2)))))</f>
        <v>8.6816924046488636E-2</v>
      </c>
      <c r="W39" s="144">
        <f ca="1">IF($A39=W$2,VLOOKUP($A39,$A$3:$E$98,5),IF($A39&lt;W$2,"",VLOOKUP($A39,$A$3:$E$98,5)*IF(Main!$B$36=1,(1+Main!$B$35)^($A39-W$2),1+(Main!$B$35*($A39-W$2)))))</f>
        <v>8.5281850733289422E-2</v>
      </c>
      <c r="X39" s="144" t="str">
        <f>IF($A39=X$2,VLOOKUP($A39,$A$3:$E$98,5),IF($A39&lt;X$2,"",VLOOKUP($A39,$A$3:$E$98,5)*IF(Main!$B$36=1,(1+Main!$B$35)^($A39-X$2),1+(Main!$B$35*($A39-X$2)))))</f>
        <v/>
      </c>
      <c r="Y39" s="144" t="str">
        <f>IF($A39=Y$2,VLOOKUP($A39,$A$3:$E$98,5),IF($A39&lt;Y$2,"",VLOOKUP($A39,$A$3:$E$98,5)*IF(Main!$B$36=1,(1+Main!$B$35)^($A39-Y$2),1+(Main!$B$35*($A39-Y$2)))))</f>
        <v/>
      </c>
      <c r="Z39" s="144" t="str">
        <f>IF($A39=Z$2,VLOOKUP($A39,$A$3:$E$98,5),IF($A39&lt;Z$2,"",VLOOKUP($A39,$A$3:$E$98,5)*IF(Main!$B$36=1,(1+Main!$B$35)^($A39-Z$2),1+(Main!$B$35*($A39-Z$2)))))</f>
        <v/>
      </c>
      <c r="AA39" s="144" t="str">
        <f>IF($A39=AA$2,VLOOKUP($A39,$A$3:$E$98,5),IF($A39&lt;AA$2,"",VLOOKUP($A39,$A$3:$E$98,5)*IF(Main!$B$36=1,(1+Main!$B$35)^($A39-AA$2),1+(Main!$B$35*($A39-AA$2)))))</f>
        <v/>
      </c>
      <c r="AB39" s="144" t="str">
        <f>IF($A39=AB$2,VLOOKUP($A39,$A$3:$E$98,5),IF($A39&lt;AB$2,"",VLOOKUP($A39,$A$3:$E$98,5)*IF(Main!$B$36=1,(1+Main!$B$35)^($A39-AB$2),1+(Main!$B$35*($A39-AB$2)))))</f>
        <v/>
      </c>
      <c r="AC39" s="144" t="str">
        <f>IF($A39=AC$2,VLOOKUP($A39,$A$3:$E$98,5),IF($A39&lt;AC$2,"",VLOOKUP($A39,$A$3:$E$98,5)*IF(Main!$B$36=1,(1+Main!$B$35)^($A39-AC$2),1+(Main!$B$35*($A39-AC$2)))))</f>
        <v/>
      </c>
      <c r="AD39" s="144" t="str">
        <f>IF($A39=AD$2,VLOOKUP($A39,$A$3:$E$98,5),IF($A39&lt;AD$2,"",VLOOKUP($A39,$A$3:$E$98,5)*IF(Main!$B$36=1,(1+Main!$B$35)^($A39-AD$2),1+(Main!$B$35*($A39-AD$2)))))</f>
        <v/>
      </c>
      <c r="AE39" s="144" t="str">
        <f>IF($A39=AE$2,VLOOKUP($A39,$A$3:$E$98,5),IF($A39&lt;AE$2,"",VLOOKUP($A39,$A$3:$E$98,5)*IF(Main!$B$36=1,(1+Main!$B$35)^($A39-AE$2),1+(Main!$B$35*($A39-AE$2)))))</f>
        <v/>
      </c>
      <c r="AF39" s="144" t="str">
        <f>IF($A39=AF$2,VLOOKUP($A39,$A$3:$E$98,5),IF($A39&lt;AF$2,"",VLOOKUP($A39,$A$3:$E$98,5)*IF(Main!$B$36=1,(1+Main!$B$35)^($A39-AF$2),1+(Main!$B$35*($A39-AF$2)))))</f>
        <v/>
      </c>
      <c r="AG39" s="144" t="str">
        <f>IF($A39=AG$2,VLOOKUP($A39,$A$3:$E$98,5),IF($A39&lt;AG$2,"",VLOOKUP($A39,$A$3:$E$98,5)*IF(Main!$B$36=1,(1+Main!$B$35)^($A39-AG$2),1+(Main!$B$35*($A39-AG$2)))))</f>
        <v/>
      </c>
      <c r="AH39" s="144" t="str">
        <f>IF($A39=AH$2,VLOOKUP($A39,$A$3:$E$98,5),IF($A39&lt;AH$2,"",VLOOKUP($A39,$A$3:$E$98,5)*IF(Main!$B$36=1,(1+Main!$B$35)^($A39-AH$2),1+(Main!$B$35*($A39-AH$2)))))</f>
        <v/>
      </c>
      <c r="AI39" s="144" t="str">
        <f>IF($A39=AI$2,VLOOKUP($A39,$A$3:$E$98,5),IF($A39&lt;AI$2,"",VLOOKUP($A39,$A$3:$E$98,5)*IF(Main!$B$36=1,(1+Main!$B$35)^($A39-AI$2),1+(Main!$B$35*($A39-AI$2)))))</f>
        <v/>
      </c>
      <c r="AJ39" s="144" t="str">
        <f>IF($A39=AJ$2,VLOOKUP($A39,$A$3:$E$98,5),IF($A39&lt;AJ$2,"",VLOOKUP($A39,$A$3:$E$98,5)*IF(Main!$B$36=1,(1+Main!$B$35)^($A39-AJ$2),1+(Main!$B$35*($A39-AJ$2)))))</f>
        <v/>
      </c>
      <c r="AK39" s="144" t="str">
        <f>IF($A39=AK$2,VLOOKUP($A39,$A$3:$E$98,5),IF($A39&lt;AK$2,"",VLOOKUP($A39,$A$3:$E$98,5)*IF(Main!$B$36=1,(1+Main!$B$35)^($A39-AK$2),1+(Main!$B$35*($A39-AK$2)))))</f>
        <v/>
      </c>
      <c r="AL39" s="144" t="str">
        <f>IF($A39=AL$2,VLOOKUP($A39,$A$3:$E$98,5),IF($A39&lt;AL$2,"",VLOOKUP($A39,$A$3:$E$98,5)*IF(Main!$B$36=1,(1+Main!$B$35)^($A39-AL$2),1+(Main!$B$35*($A39-AL$2)))))</f>
        <v/>
      </c>
      <c r="AM39" s="144" t="str">
        <f>IF($A39=AM$2,VLOOKUP($A39,$A$3:$E$98,5),IF($A39&lt;AM$2,"",VLOOKUP($A39,$A$3:$E$98,5)*IF(Main!$B$36=1,(1+Main!$B$35)^($A39-AM$2),1+(Main!$B$35*($A39-AM$2)))))</f>
        <v/>
      </c>
      <c r="AN39" s="144" t="str">
        <f>IF($A39=AN$2,VLOOKUP($A39,$A$3:$E$98,5),IF($A39&lt;AN$2,"",VLOOKUP($A39,$A$3:$E$98,5)*IF(Main!$B$36=1,(1+Main!$B$35)^($A39-AN$2),1+(Main!$B$35*($A39-AN$2)))))</f>
        <v/>
      </c>
      <c r="AO39" s="144" t="str">
        <f>IF($A39=AO$2,VLOOKUP($A39,$A$3:$E$98,5),IF($A39&lt;AO$2,"",VLOOKUP($A39,$A$3:$E$98,5)*IF(Main!$B$36=1,(1+Main!$B$35)^($A39-AO$2),1+(Main!$B$35*($A39-AO$2)))))</f>
        <v/>
      </c>
      <c r="AP39" s="144" t="str">
        <f>IF($A39=AP$2,VLOOKUP($A39,$A$3:$E$98,5),IF($A39&lt;AP$2,"",VLOOKUP($A39,$A$3:$E$98,5)*IF(Main!$B$36=1,(1+Main!$B$35)^($A39-AP$2),1+(Main!$B$35*($A39-AP$2)))))</f>
        <v/>
      </c>
      <c r="AQ39" s="144" t="str">
        <f>IF($A39=AQ$2,VLOOKUP($A39,$A$3:$E$98,5),IF($A39&lt;AQ$2,"",VLOOKUP($A39,$A$3:$E$98,5)*IF(Main!$B$36=1,(1+Main!$B$35)^($A39-AQ$2),1+(Main!$B$35*($A39-AQ$2)))))</f>
        <v/>
      </c>
      <c r="AR39" s="144" t="str">
        <f>IF($A39=AR$2,VLOOKUP($A39,$A$3:$E$98,5),IF($A39&lt;AR$2,"",VLOOKUP($A39,$A$3:$E$98,5)*IF(Main!$B$36=1,(1+Main!$B$35)^($A39-AR$2),1+(Main!$B$35*($A39-AR$2)))))</f>
        <v/>
      </c>
      <c r="AS39" s="144" t="str">
        <f>IF($A39=AS$2,VLOOKUP($A39,$A$3:$E$98,5),IF($A39&lt;AS$2,"",VLOOKUP($A39,$A$3:$E$98,5)*IF(Main!$B$36=1,(1+Main!$B$35)^($A39-AS$2),1+(Main!$B$35*($A39-AS$2)))))</f>
        <v/>
      </c>
      <c r="AT39" s="144" t="str">
        <f>IF($A39=AT$2,VLOOKUP($A39,$A$3:$E$98,5),IF($A39&lt;AT$2,"",VLOOKUP($A39,$A$3:$E$98,5)*IF(Main!$B$36=1,(1+Main!$B$35)^($A39-AT$2),1+(Main!$B$35*($A39-AT$2)))))</f>
        <v/>
      </c>
      <c r="AU39" s="144" t="str">
        <f>IF($A39=AU$2,VLOOKUP($A39,$A$3:$E$98,5),IF($A39&lt;AU$2,"",VLOOKUP($A39,$A$3:$E$98,5)*IF(Main!$B$36=1,(1+Main!$B$35)^($A39-AU$2),1+(Main!$B$35*($A39-AU$2)))))</f>
        <v/>
      </c>
      <c r="AV39" s="144" t="str">
        <f>IF($A39=AV$2,VLOOKUP($A39,$A$3:$E$98,5),IF($A39&lt;AV$2,"",VLOOKUP($A39,$A$3:$E$98,5)*IF(Main!$B$36=1,(1+Main!$B$35)^($A39-AV$2),1+(Main!$B$35*($A39-AV$2)))))</f>
        <v/>
      </c>
      <c r="AW39" s="144" t="str">
        <f>IF($A39=AW$2,VLOOKUP($A39,$A$3:$E$98,5),IF($A39&lt;AW$2,"",VLOOKUP($A39,$A$3:$E$98,5)*IF(Main!$B$36=1,(1+Main!$B$35)^($A39-AW$2),1+(Main!$B$35*($A39-AW$2)))))</f>
        <v/>
      </c>
      <c r="AX39" s="144" t="str">
        <f>IF($A39=AX$2,VLOOKUP($A39,$A$3:$E$98,5),IF($A39&lt;AX$2,"",VLOOKUP($A39,$A$3:$E$98,5)*IF(Main!$B$36=1,(1+Main!$B$35)^($A39-AX$2),1+(Main!$B$35*($A39-AX$2)))))</f>
        <v/>
      </c>
      <c r="AY39" s="144" t="str">
        <f>IF($A39=AY$2,VLOOKUP($A39,$A$3:$E$98,5),IF($A39&lt;AY$2,"",VLOOKUP($A39,$A$3:$E$98,5)*IF(Main!$B$36=1,(1+Main!$B$35)^($A39-AY$2),1+(Main!$B$35*($A39-AY$2)))))</f>
        <v/>
      </c>
      <c r="AZ39" s="144" t="str">
        <f>IF($A39=AZ$2,VLOOKUP($A39,$A$3:$E$98,5),IF($A39&lt;AZ$2,"",VLOOKUP($A39,$A$3:$E$98,5)*IF(Main!$B$36=1,(1+Main!$B$35)^($A39-AZ$2),1+(Main!$B$35*($A39-AZ$2)))))</f>
        <v/>
      </c>
      <c r="BA39" s="144" t="str">
        <f>IF($A39=BA$2,VLOOKUP($A39,$A$3:$E$98,5),IF($A39&lt;BA$2,"",VLOOKUP($A39,$A$3:$E$98,5)*IF(Main!$B$36=1,(1+Main!$B$35)^($A39-BA$2),1+(Main!$B$35*($A39-BA$2)))))</f>
        <v/>
      </c>
      <c r="BB39" s="144" t="str">
        <f>IF($A39=BB$2,VLOOKUP($A39,$A$3:$E$98,5),IF($A39&lt;BB$2,"",VLOOKUP($A39,$A$3:$E$98,5)*IF(Main!$B$36=1,(1+Main!$B$35)^($A39-BB$2),1+(Main!$B$35*($A39-BB$2)))))</f>
        <v/>
      </c>
      <c r="BC39" s="144" t="str">
        <f>IF($A39=BC$2,VLOOKUP($A39,$A$3:$E$98,5),IF($A39&lt;BC$2,"",VLOOKUP($A39,$A$3:$E$98,5)*IF(Main!$B$36=1,(1+Main!$B$35)^($A39-BC$2),1+(Main!$B$35*($A39-BC$2)))))</f>
        <v/>
      </c>
      <c r="BD39" s="144" t="str">
        <f>IF($A39=BD$2,VLOOKUP($A39,$A$3:$E$98,5),IF($A39&lt;BD$2,"",VLOOKUP($A39,$A$3:$E$98,5)*IF(Main!$B$36=1,(1+Main!$B$35)^($A39-BD$2),1+(Main!$B$35*($A39-BD$2)))))</f>
        <v/>
      </c>
      <c r="BE39" s="144" t="str">
        <f>IF($A39=BE$2,VLOOKUP($A39,$A$3:$E$98,5),IF($A39&lt;BE$2,"",VLOOKUP($A39,$A$3:$E$98,5)*IF(Main!$B$36=1,(1+Main!$B$35)^($A39-BE$2),1+(Main!$B$35*($A39-BE$2)))))</f>
        <v/>
      </c>
      <c r="BF39" s="144" t="str">
        <f>IF($A39=BF$2,VLOOKUP($A39,$A$3:$E$98,5),IF($A39&lt;BF$2,"",VLOOKUP($A39,$A$3:$E$98,5)*IF(Main!$B$36=1,(1+Main!$B$35)^($A39-BF$2),1+(Main!$B$35*($A39-BF$2)))))</f>
        <v/>
      </c>
      <c r="BG39" s="144" t="str">
        <f>IF($A39=BG$2,VLOOKUP($A39,$A$3:$E$98,5),IF($A39&lt;BG$2,"",VLOOKUP($A39,$A$3:$E$98,5)*IF(Main!$B$36=1,(1+Main!$B$35)^($A39-BG$2),1+(Main!$B$35*($A39-BG$2)))))</f>
        <v/>
      </c>
      <c r="BH39" s="144" t="str">
        <f>IF($A39=BH$2,VLOOKUP($A39,$A$3:$E$98,5),IF($A39&lt;BH$2,"",VLOOKUP($A39,$A$3:$E$98,5)*IF(Main!$B$36=1,(1+Main!$B$35)^($A39-BH$2),1+(Main!$B$35*($A39-BH$2)))))</f>
        <v/>
      </c>
      <c r="BI39" s="144" t="str">
        <f>IF($A39=BI$2,VLOOKUP($A39,$A$3:$E$98,5),IF($A39&lt;BI$2,"",VLOOKUP($A39,$A$3:$E$98,5)*IF(Main!$B$36=1,(1+Main!$B$35)^($A39-BI$2),1+(Main!$B$35*($A39-BI$2)))))</f>
        <v/>
      </c>
      <c r="BJ39" s="144" t="str">
        <f>IF($A39=BJ$2,VLOOKUP($A39,$A$3:$E$98,5),IF($A39&lt;BJ$2,"",VLOOKUP($A39,$A$3:$E$98,5)*IF(Main!$B$36=1,(1+Main!$B$35)^($A39-BJ$2),1+(Main!$B$35*($A39-BJ$2)))))</f>
        <v/>
      </c>
      <c r="BK39" s="144" t="str">
        <f>IF($A39=BK$2,VLOOKUP($A39,$A$3:$E$98,5),IF($A39&lt;BK$2,"",VLOOKUP($A39,$A$3:$E$98,5)*IF(Main!$B$36=1,(1+Main!$B$35)^($A39-BK$2),1+(Main!$B$35*($A39-BK$2)))))</f>
        <v/>
      </c>
      <c r="BL39" s="144" t="str">
        <f>IF($A39=BL$2,VLOOKUP($A39,$A$3:$E$98,5),IF($A39&lt;BL$2,"",VLOOKUP($A39,$A$3:$E$98,5)*IF(Main!$B$36=1,(1+Main!$B$35)^($A39-BL$2),1+(Main!$B$35*($A39-BL$2)))))</f>
        <v/>
      </c>
      <c r="BM39" s="144" t="str">
        <f>IF($A39=BM$2,VLOOKUP($A39,$A$3:$E$98,5),IF($A39&lt;BM$2,"",VLOOKUP($A39,$A$3:$E$98,5)*IF(Main!$B$36=1,(1+Main!$B$35)^($A39-BM$2),1+(Main!$B$35*($A39-BM$2)))))</f>
        <v/>
      </c>
      <c r="BN39" s="144" t="str">
        <f>IF($A39=BN$2,VLOOKUP($A39,$A$3:$E$98,5),IF($A39&lt;BN$2,"",VLOOKUP($A39,$A$3:$E$98,5)*IF(Main!$B$36=1,(1+Main!$B$35)^($A39-BN$2),1+(Main!$B$35*($A39-BN$2)))))</f>
        <v/>
      </c>
      <c r="BO39" s="144" t="str">
        <f>IF($A39=BO$2,VLOOKUP($A39,$A$3:$E$98,5),IF($A39&lt;BO$2,"",VLOOKUP($A39,$A$3:$E$98,5)*IF(Main!$B$36=1,(1+Main!$B$35)^($A39-BO$2),1+(Main!$B$35*($A39-BO$2)))))</f>
        <v/>
      </c>
      <c r="BP39" s="144" t="str">
        <f>IF($A39=BP$2,VLOOKUP($A39,$A$3:$E$98,5),IF($A39&lt;BP$2,"",VLOOKUP($A39,$A$3:$E$98,5)*IF(Main!$B$36=1,(1+Main!$B$35)^($A39-BP$2),1+(Main!$B$35*($A39-BP$2)))))</f>
        <v/>
      </c>
      <c r="BQ39" s="144" t="str">
        <f>IF($A39=BQ$2,VLOOKUP($A39,$A$3:$E$98,5),IF($A39&lt;BQ$2,"",VLOOKUP($A39,$A$3:$E$98,5)*IF(Main!$B$36=1,(1+Main!$B$35)^($A39-BQ$2),1+(Main!$B$35*($A39-BQ$2)))))</f>
        <v/>
      </c>
      <c r="BR39" s="144" t="str">
        <f>IF($A39=BR$2,VLOOKUP($A39,$A$3:$E$98,5),IF($A39&lt;BR$2,"",VLOOKUP($A39,$A$3:$E$98,5)*IF(Main!$B$36=1,(1+Main!$B$35)^($A39-BR$2),1+(Main!$B$35*($A39-BR$2)))))</f>
        <v/>
      </c>
      <c r="BS39" s="144" t="str">
        <f>IF($A39=BS$2,VLOOKUP($A39,$A$3:$E$98,5),IF($A39&lt;BS$2,"",VLOOKUP($A39,$A$3:$E$98,5)*IF(Main!$B$36=1,(1+Main!$B$35)^($A39-BS$2),1+(Main!$B$35*($A39-BS$2)))))</f>
        <v/>
      </c>
      <c r="BT39" s="144" t="str">
        <f>IF($A39=BT$2,VLOOKUP($A39,$A$3:$E$98,5),IF($A39&lt;BT$2,"",VLOOKUP($A39,$A$3:$E$98,5)*IF(Main!$B$36=1,(1+Main!$B$35)^($A39-BT$2),1+(Main!$B$35*($A39-BT$2)))))</f>
        <v/>
      </c>
      <c r="BU39" s="144" t="str">
        <f>IF($A39=BU$2,VLOOKUP($A39,$A$3:$E$98,5),IF($A39&lt;BU$2,"",VLOOKUP($A39,$A$3:$E$98,5)*IF(Main!$B$36=1,(1+Main!$B$35)^($A39-BU$2),1+(Main!$B$35*($A39-BU$2)))))</f>
        <v/>
      </c>
      <c r="BV39" s="144" t="str">
        <f>IF($A39=BV$2,VLOOKUP($A39,$A$3:$E$98,5),IF($A39&lt;BV$2,"",VLOOKUP($A39,$A$3:$E$98,5)*IF(Main!$B$36=1,(1+Main!$B$35)^($A39-BV$2),1+(Main!$B$35*($A39-BV$2)))))</f>
        <v/>
      </c>
      <c r="BW39" s="144" t="str">
        <f>IF($A39=BW$2,VLOOKUP($A39,$A$3:$E$98,5),IF($A39&lt;BW$2,"",VLOOKUP($A39,$A$3:$E$98,5)*IF(Main!$B$36=1,(1+Main!$B$35)^($A39-BW$2),1+(Main!$B$35*($A39-BW$2)))))</f>
        <v/>
      </c>
      <c r="BX39" s="144" t="str">
        <f>IF($A39=BX$2,VLOOKUP($A39,$A$3:$E$98,5),IF($A39&lt;BX$2,"",VLOOKUP($A39,$A$3:$E$98,5)*IF(Main!$B$36=1,(1+Main!$B$35)^($A39-BX$2),1+(Main!$B$35*($A39-BX$2)))))</f>
        <v/>
      </c>
      <c r="BY39" s="144" t="str">
        <f>IF($A39=BY$2,VLOOKUP($A39,$A$3:$E$98,5),IF($A39&lt;BY$2,"",VLOOKUP($A39,$A$3:$E$98,5)*IF(Main!$B$36=1,(1+Main!$B$35)^($A39-BY$2),1+(Main!$B$35*($A39-BY$2)))))</f>
        <v/>
      </c>
      <c r="BZ39" s="144" t="str">
        <f>IF($A39=BZ$2,VLOOKUP($A39,$A$3:$E$98,5),IF($A39&lt;BZ$2,"",VLOOKUP($A39,$A$3:$E$98,5)*IF(Main!$B$36=1,(1+Main!$B$35)^($A39-BZ$2),1+(Main!$B$35*($A39-BZ$2)))))</f>
        <v/>
      </c>
      <c r="CA39" s="144" t="str">
        <f>IF($A39=CA$2,VLOOKUP($A39,$A$3:$E$98,5),IF($A39&lt;CA$2,"",VLOOKUP($A39,$A$3:$E$98,5)*IF(Main!$B$36=1,(1+Main!$B$35)^($A39-CA$2),1+(Main!$B$35*($A39-CA$2)))))</f>
        <v/>
      </c>
      <c r="CB39" s="144" t="str">
        <f>IF($A39=CB$2,VLOOKUP($A39,$A$3:$E$98,5),IF($A39&lt;CB$2,"",VLOOKUP($A39,$A$3:$E$98,5)*IF(Main!$B$36=1,(1+Main!$B$35)^($A39-CB$2),1+(Main!$B$35*($A39-CB$2)))))</f>
        <v/>
      </c>
      <c r="CC39" s="144" t="str">
        <f>IF($A39=CC$2,VLOOKUP($A39,$A$3:$E$98,5),IF($A39&lt;CC$2,"",VLOOKUP($A39,$A$3:$E$98,5)*IF(Main!$B$36=1,(1+Main!$B$35)^($A39-CC$2),1+(Main!$B$35*($A39-CC$2)))))</f>
        <v/>
      </c>
      <c r="CD39" s="144" t="str">
        <f>IF($A39=CD$2,VLOOKUP($A39,$A$3:$E$98,5),IF($A39&lt;CD$2,"",VLOOKUP($A39,$A$3:$E$98,5)*IF(Main!$B$36=1,(1+Main!$B$35)^($A39-CD$2),1+(Main!$B$35*($A39-CD$2)))))</f>
        <v/>
      </c>
    </row>
    <row r="40" spans="1:82">
      <c r="A40" s="70">
        <v>62</v>
      </c>
      <c r="B40" s="73">
        <f ca="1">VLOOKUP($A40,Mortality!$A$3:$G$108,7,)</f>
        <v>2.4453292645054718E-3</v>
      </c>
      <c r="C40" s="69">
        <f t="shared" ca="1" si="1"/>
        <v>0.97208819882080932</v>
      </c>
      <c r="D40" s="69">
        <f t="shared" ca="1" si="0"/>
        <v>30.455073794841063</v>
      </c>
      <c r="E40" s="143">
        <f ca="1">C40/(1+Main!$B$5)^($A40-$A$3)</f>
        <v>7.9525406270809465E-2</v>
      </c>
      <c r="F40" s="16">
        <f t="shared" ca="1" si="2"/>
        <v>15.435040324754468</v>
      </c>
      <c r="G40" s="144">
        <f ca="1">IF($A40=G$2,VLOOKUP($A40,$A$3:$E$98,5),IF($A40&lt;G$2,"",VLOOKUP($A40,$A$3:$E$98,5)*IF(Main!$B$36=1,(1+Main!$B$35)^($A40-G$2),1+(Main!$B$35*($A40-G$2)))))</f>
        <v>0.10770059992939714</v>
      </c>
      <c r="H40" s="144">
        <f ca="1">IF($A40=H$2,VLOOKUP($A40,$A$3:$E$98,5),IF($A40&lt;H$2,"",VLOOKUP($A40,$A$3:$E$98,5)*IF(Main!$B$36=1,(1+Main!$B$35)^($A40-H$2),1+(Main!$B$35*($A40-H$2)))))</f>
        <v>0.10579626712121526</v>
      </c>
      <c r="I40" s="144">
        <f ca="1">IF($A40=I$2,VLOOKUP($A40,$A$3:$E$98,5),IF($A40&lt;I$2,"",VLOOKUP($A40,$A$3:$E$98,5)*IF(Main!$B$36=1,(1+Main!$B$35)^($A40-I$2),1+(Main!$B$35*($A40-I$2)))))</f>
        <v>0.10392560620944526</v>
      </c>
      <c r="J40" s="144">
        <f ca="1">IF($A40=J$2,VLOOKUP($A40,$A$3:$E$98,5),IF($A40&lt;J$2,"",VLOOKUP($A40,$A$3:$E$98,5)*IF(Main!$B$36=1,(1+Main!$B$35)^($A40-J$2),1+(Main!$B$35*($A40-J$2)))))</f>
        <v>0.10208802181674384</v>
      </c>
      <c r="K40" s="144">
        <f ca="1">IF($A40=K$2,VLOOKUP($A40,$A$3:$E$98,5),IF($A40&lt;K$2,"",VLOOKUP($A40,$A$3:$E$98,5)*IF(Main!$B$36=1,(1+Main!$B$35)^($A40-K$2),1+(Main!$B$35*($A40-K$2)))))</f>
        <v>0.10028292909306862</v>
      </c>
      <c r="L40" s="144">
        <f ca="1">IF($A40=L$2,VLOOKUP($A40,$A$3:$E$98,5),IF($A40&lt;L$2,"",VLOOKUP($A40,$A$3:$E$98,5)*IF(Main!$B$36=1,(1+Main!$B$35)^($A40-L$2),1+(Main!$B$35*($A40-L$2)))))</f>
        <v>9.8509753529536934E-2</v>
      </c>
      <c r="M40" s="144">
        <f ca="1">IF($A40=M$2,VLOOKUP($A40,$A$3:$E$98,5),IF($A40&lt;M$2,"",VLOOKUP($A40,$A$3:$E$98,5)*IF(Main!$B$36=1,(1+Main!$B$35)^($A40-M$2),1+(Main!$B$35*($A40-M$2)))))</f>
        <v>9.6767930775576563E-2</v>
      </c>
      <c r="N40" s="144">
        <f ca="1">IF($A40=N$2,VLOOKUP($A40,$A$3:$E$98,5),IF($A40&lt;N$2,"",VLOOKUP($A40,$A$3:$E$98,5)*IF(Main!$B$36=1,(1+Main!$B$35)^($A40-N$2),1+(Main!$B$35*($A40-N$2)))))</f>
        <v>9.5056906459309004E-2</v>
      </c>
      <c r="O40" s="144">
        <f ca="1">IF($A40=O$2,VLOOKUP($A40,$A$3:$E$98,5),IF($A40&lt;O$2,"",VLOOKUP($A40,$A$3:$E$98,5)*IF(Main!$B$36=1,(1+Main!$B$35)^($A40-O$2),1+(Main!$B$35*($A40-O$2)))))</f>
        <v>9.3376136011109029E-2</v>
      </c>
      <c r="P40" s="144">
        <f ca="1">IF($A40=P$2,VLOOKUP($A40,$A$3:$E$98,5),IF($A40&lt;P$2,"",VLOOKUP($A40,$A$3:$E$98,5)*IF(Main!$B$36=1,(1+Main!$B$35)^($A40-P$2),1+(Main!$B$35*($A40-P$2)))))</f>
        <v>9.1725084490283923E-2</v>
      </c>
      <c r="Q40" s="144">
        <f ca="1">IF($A40=Q$2,VLOOKUP($A40,$A$3:$E$98,5),IF($A40&lt;Q$2,"",VLOOKUP($A40,$A$3:$E$98,5)*IF(Main!$B$36=1,(1+Main!$B$35)^($A40-Q$2),1+(Main!$B$35*($A40-Q$2)))))</f>
        <v>9.0103226414817231E-2</v>
      </c>
      <c r="R40" s="144">
        <f ca="1">IF($A40=R$2,VLOOKUP($A40,$A$3:$E$98,5),IF($A40&lt;R$2,"",VLOOKUP($A40,$A$3:$E$98,5)*IF(Main!$B$36=1,(1+Main!$B$35)^($A40-R$2),1+(Main!$B$35*($A40-R$2)))))</f>
        <v>8.8510045594122996E-2</v>
      </c>
      <c r="S40" s="144">
        <f ca="1">IF($A40=S$2,VLOOKUP($A40,$A$3:$E$98,5),IF($A40&lt;S$2,"",VLOOKUP($A40,$A$3:$E$98,5)*IF(Main!$B$36=1,(1+Main!$B$35)^($A40-S$2),1+(Main!$B$35*($A40-S$2)))))</f>
        <v>8.6945034964757376E-2</v>
      </c>
      <c r="T40" s="144">
        <f ca="1">IF($A40=T$2,VLOOKUP($A40,$A$3:$E$98,5),IF($A40&lt;T$2,"",VLOOKUP($A40,$A$3:$E$98,5)*IF(Main!$B$36=1,(1+Main!$B$35)^($A40-T$2),1+(Main!$B$35*($A40-T$2)))))</f>
        <v>8.5407696429034743E-2</v>
      </c>
      <c r="U40" s="144">
        <f ca="1">IF($A40=U$2,VLOOKUP($A40,$A$3:$E$98,5),IF($A40&lt;U$2,"",VLOOKUP($A40,$A$3:$E$98,5)*IF(Main!$B$36=1,(1+Main!$B$35)^($A40-U$2),1+(Main!$B$35*($A40-U$2)))))</f>
        <v>8.3897540696497783E-2</v>
      </c>
      <c r="V40" s="144">
        <f ca="1">IF($A40=V$2,VLOOKUP($A40,$A$3:$E$98,5),IF($A40&lt;V$2,"",VLOOKUP($A40,$A$3:$E$98,5)*IF(Main!$B$36=1,(1+Main!$B$35)^($A40-V$2),1+(Main!$B$35*($A40-V$2)))))</f>
        <v>8.2414087128190344E-2</v>
      </c>
      <c r="W40" s="144">
        <f ca="1">IF($A40=W$2,VLOOKUP($A40,$A$3:$E$98,5),IF($A40&lt;W$2,"",VLOOKUP($A40,$A$3:$E$98,5)*IF(Main!$B$36=1,(1+Main!$B$35)^($A40-W$2),1+(Main!$B$35*($A40-W$2)))))</f>
        <v>8.0956863583684036E-2</v>
      </c>
      <c r="X40" s="144">
        <f ca="1">IF($A40=X$2,VLOOKUP($A40,$A$3:$E$98,5),IF($A40&lt;X$2,"",VLOOKUP($A40,$A$3:$E$98,5)*IF(Main!$B$36=1,(1+Main!$B$35)^($A40-X$2),1+(Main!$B$35*($A40-X$2)))))</f>
        <v>7.9525406270809465E-2</v>
      </c>
      <c r="Y40" s="144" t="str">
        <f>IF($A40=Y$2,VLOOKUP($A40,$A$3:$E$98,5),IF($A40&lt;Y$2,"",VLOOKUP($A40,$A$3:$E$98,5)*IF(Main!$B$36=1,(1+Main!$B$35)^($A40-Y$2),1+(Main!$B$35*($A40-Y$2)))))</f>
        <v/>
      </c>
      <c r="Z40" s="144" t="str">
        <f>IF($A40=Z$2,VLOOKUP($A40,$A$3:$E$98,5),IF($A40&lt;Z$2,"",VLOOKUP($A40,$A$3:$E$98,5)*IF(Main!$B$36=1,(1+Main!$B$35)^($A40-Z$2),1+(Main!$B$35*($A40-Z$2)))))</f>
        <v/>
      </c>
      <c r="AA40" s="144" t="str">
        <f>IF($A40=AA$2,VLOOKUP($A40,$A$3:$E$98,5),IF($A40&lt;AA$2,"",VLOOKUP($A40,$A$3:$E$98,5)*IF(Main!$B$36=1,(1+Main!$B$35)^($A40-AA$2),1+(Main!$B$35*($A40-AA$2)))))</f>
        <v/>
      </c>
      <c r="AB40" s="144" t="str">
        <f>IF($A40=AB$2,VLOOKUP($A40,$A$3:$E$98,5),IF($A40&lt;AB$2,"",VLOOKUP($A40,$A$3:$E$98,5)*IF(Main!$B$36=1,(1+Main!$B$35)^($A40-AB$2),1+(Main!$B$35*($A40-AB$2)))))</f>
        <v/>
      </c>
      <c r="AC40" s="144" t="str">
        <f>IF($A40=AC$2,VLOOKUP($A40,$A$3:$E$98,5),IF($A40&lt;AC$2,"",VLOOKUP($A40,$A$3:$E$98,5)*IF(Main!$B$36=1,(1+Main!$B$35)^($A40-AC$2),1+(Main!$B$35*($A40-AC$2)))))</f>
        <v/>
      </c>
      <c r="AD40" s="144" t="str">
        <f>IF($A40=AD$2,VLOOKUP($A40,$A$3:$E$98,5),IF($A40&lt;AD$2,"",VLOOKUP($A40,$A$3:$E$98,5)*IF(Main!$B$36=1,(1+Main!$B$35)^($A40-AD$2),1+(Main!$B$35*($A40-AD$2)))))</f>
        <v/>
      </c>
      <c r="AE40" s="144" t="str">
        <f>IF($A40=AE$2,VLOOKUP($A40,$A$3:$E$98,5),IF($A40&lt;AE$2,"",VLOOKUP($A40,$A$3:$E$98,5)*IF(Main!$B$36=1,(1+Main!$B$35)^($A40-AE$2),1+(Main!$B$35*($A40-AE$2)))))</f>
        <v/>
      </c>
      <c r="AF40" s="144" t="str">
        <f>IF($A40=AF$2,VLOOKUP($A40,$A$3:$E$98,5),IF($A40&lt;AF$2,"",VLOOKUP($A40,$A$3:$E$98,5)*IF(Main!$B$36=1,(1+Main!$B$35)^($A40-AF$2),1+(Main!$B$35*($A40-AF$2)))))</f>
        <v/>
      </c>
      <c r="AG40" s="144" t="str">
        <f>IF($A40=AG$2,VLOOKUP($A40,$A$3:$E$98,5),IF($A40&lt;AG$2,"",VLOOKUP($A40,$A$3:$E$98,5)*IF(Main!$B$36=1,(1+Main!$B$35)^($A40-AG$2),1+(Main!$B$35*($A40-AG$2)))))</f>
        <v/>
      </c>
      <c r="AH40" s="144" t="str">
        <f>IF($A40=AH$2,VLOOKUP($A40,$A$3:$E$98,5),IF($A40&lt;AH$2,"",VLOOKUP($A40,$A$3:$E$98,5)*IF(Main!$B$36=1,(1+Main!$B$35)^($A40-AH$2),1+(Main!$B$35*($A40-AH$2)))))</f>
        <v/>
      </c>
      <c r="AI40" s="144" t="str">
        <f>IF($A40=AI$2,VLOOKUP($A40,$A$3:$E$98,5),IF($A40&lt;AI$2,"",VLOOKUP($A40,$A$3:$E$98,5)*IF(Main!$B$36=1,(1+Main!$B$35)^($A40-AI$2),1+(Main!$B$35*($A40-AI$2)))))</f>
        <v/>
      </c>
      <c r="AJ40" s="144" t="str">
        <f>IF($A40=AJ$2,VLOOKUP($A40,$A$3:$E$98,5),IF($A40&lt;AJ$2,"",VLOOKUP($A40,$A$3:$E$98,5)*IF(Main!$B$36=1,(1+Main!$B$35)^($A40-AJ$2),1+(Main!$B$35*($A40-AJ$2)))))</f>
        <v/>
      </c>
      <c r="AK40" s="144" t="str">
        <f>IF($A40=AK$2,VLOOKUP($A40,$A$3:$E$98,5),IF($A40&lt;AK$2,"",VLOOKUP($A40,$A$3:$E$98,5)*IF(Main!$B$36=1,(1+Main!$B$35)^($A40-AK$2),1+(Main!$B$35*($A40-AK$2)))))</f>
        <v/>
      </c>
      <c r="AL40" s="144" t="str">
        <f>IF($A40=AL$2,VLOOKUP($A40,$A$3:$E$98,5),IF($A40&lt;AL$2,"",VLOOKUP($A40,$A$3:$E$98,5)*IF(Main!$B$36=1,(1+Main!$B$35)^($A40-AL$2),1+(Main!$B$35*($A40-AL$2)))))</f>
        <v/>
      </c>
      <c r="AM40" s="144" t="str">
        <f>IF($A40=AM$2,VLOOKUP($A40,$A$3:$E$98,5),IF($A40&lt;AM$2,"",VLOOKUP($A40,$A$3:$E$98,5)*IF(Main!$B$36=1,(1+Main!$B$35)^($A40-AM$2),1+(Main!$B$35*($A40-AM$2)))))</f>
        <v/>
      </c>
      <c r="AN40" s="144" t="str">
        <f>IF($A40=AN$2,VLOOKUP($A40,$A$3:$E$98,5),IF($A40&lt;AN$2,"",VLOOKUP($A40,$A$3:$E$98,5)*IF(Main!$B$36=1,(1+Main!$B$35)^($A40-AN$2),1+(Main!$B$35*($A40-AN$2)))))</f>
        <v/>
      </c>
      <c r="AO40" s="144" t="str">
        <f>IF($A40=AO$2,VLOOKUP($A40,$A$3:$E$98,5),IF($A40&lt;AO$2,"",VLOOKUP($A40,$A$3:$E$98,5)*IF(Main!$B$36=1,(1+Main!$B$35)^($A40-AO$2),1+(Main!$B$35*($A40-AO$2)))))</f>
        <v/>
      </c>
      <c r="AP40" s="144" t="str">
        <f>IF($A40=AP$2,VLOOKUP($A40,$A$3:$E$98,5),IF($A40&lt;AP$2,"",VLOOKUP($A40,$A$3:$E$98,5)*IF(Main!$B$36=1,(1+Main!$B$35)^($A40-AP$2),1+(Main!$B$35*($A40-AP$2)))))</f>
        <v/>
      </c>
      <c r="AQ40" s="144" t="str">
        <f>IF($A40=AQ$2,VLOOKUP($A40,$A$3:$E$98,5),IF($A40&lt;AQ$2,"",VLOOKUP($A40,$A$3:$E$98,5)*IF(Main!$B$36=1,(1+Main!$B$35)^($A40-AQ$2),1+(Main!$B$35*($A40-AQ$2)))))</f>
        <v/>
      </c>
      <c r="AR40" s="144" t="str">
        <f>IF($A40=AR$2,VLOOKUP($A40,$A$3:$E$98,5),IF($A40&lt;AR$2,"",VLOOKUP($A40,$A$3:$E$98,5)*IF(Main!$B$36=1,(1+Main!$B$35)^($A40-AR$2),1+(Main!$B$35*($A40-AR$2)))))</f>
        <v/>
      </c>
      <c r="AS40" s="144" t="str">
        <f>IF($A40=AS$2,VLOOKUP($A40,$A$3:$E$98,5),IF($A40&lt;AS$2,"",VLOOKUP($A40,$A$3:$E$98,5)*IF(Main!$B$36=1,(1+Main!$B$35)^($A40-AS$2),1+(Main!$B$35*($A40-AS$2)))))</f>
        <v/>
      </c>
      <c r="AT40" s="144" t="str">
        <f>IF($A40=AT$2,VLOOKUP($A40,$A$3:$E$98,5),IF($A40&lt;AT$2,"",VLOOKUP($A40,$A$3:$E$98,5)*IF(Main!$B$36=1,(1+Main!$B$35)^($A40-AT$2),1+(Main!$B$35*($A40-AT$2)))))</f>
        <v/>
      </c>
      <c r="AU40" s="144" t="str">
        <f>IF($A40=AU$2,VLOOKUP($A40,$A$3:$E$98,5),IF($A40&lt;AU$2,"",VLOOKUP($A40,$A$3:$E$98,5)*IF(Main!$B$36=1,(1+Main!$B$35)^($A40-AU$2),1+(Main!$B$35*($A40-AU$2)))))</f>
        <v/>
      </c>
      <c r="AV40" s="144" t="str">
        <f>IF($A40=AV$2,VLOOKUP($A40,$A$3:$E$98,5),IF($A40&lt;AV$2,"",VLOOKUP($A40,$A$3:$E$98,5)*IF(Main!$B$36=1,(1+Main!$B$35)^($A40-AV$2),1+(Main!$B$35*($A40-AV$2)))))</f>
        <v/>
      </c>
      <c r="AW40" s="144" t="str">
        <f>IF($A40=AW$2,VLOOKUP($A40,$A$3:$E$98,5),IF($A40&lt;AW$2,"",VLOOKUP($A40,$A$3:$E$98,5)*IF(Main!$B$36=1,(1+Main!$B$35)^($A40-AW$2),1+(Main!$B$35*($A40-AW$2)))))</f>
        <v/>
      </c>
      <c r="AX40" s="144" t="str">
        <f>IF($A40=AX$2,VLOOKUP($A40,$A$3:$E$98,5),IF($A40&lt;AX$2,"",VLOOKUP($A40,$A$3:$E$98,5)*IF(Main!$B$36=1,(1+Main!$B$35)^($A40-AX$2),1+(Main!$B$35*($A40-AX$2)))))</f>
        <v/>
      </c>
      <c r="AY40" s="144" t="str">
        <f>IF($A40=AY$2,VLOOKUP($A40,$A$3:$E$98,5),IF($A40&lt;AY$2,"",VLOOKUP($A40,$A$3:$E$98,5)*IF(Main!$B$36=1,(1+Main!$B$35)^($A40-AY$2),1+(Main!$B$35*($A40-AY$2)))))</f>
        <v/>
      </c>
      <c r="AZ40" s="144" t="str">
        <f>IF($A40=AZ$2,VLOOKUP($A40,$A$3:$E$98,5),IF($A40&lt;AZ$2,"",VLOOKUP($A40,$A$3:$E$98,5)*IF(Main!$B$36=1,(1+Main!$B$35)^($A40-AZ$2),1+(Main!$B$35*($A40-AZ$2)))))</f>
        <v/>
      </c>
      <c r="BA40" s="144" t="str">
        <f>IF($A40=BA$2,VLOOKUP($A40,$A$3:$E$98,5),IF($A40&lt;BA$2,"",VLOOKUP($A40,$A$3:$E$98,5)*IF(Main!$B$36=1,(1+Main!$B$35)^($A40-BA$2),1+(Main!$B$35*($A40-BA$2)))))</f>
        <v/>
      </c>
      <c r="BB40" s="144" t="str">
        <f>IF($A40=BB$2,VLOOKUP($A40,$A$3:$E$98,5),IF($A40&lt;BB$2,"",VLOOKUP($A40,$A$3:$E$98,5)*IF(Main!$B$36=1,(1+Main!$B$35)^($A40-BB$2),1+(Main!$B$35*($A40-BB$2)))))</f>
        <v/>
      </c>
      <c r="BC40" s="144" t="str">
        <f>IF($A40=BC$2,VLOOKUP($A40,$A$3:$E$98,5),IF($A40&lt;BC$2,"",VLOOKUP($A40,$A$3:$E$98,5)*IF(Main!$B$36=1,(1+Main!$B$35)^($A40-BC$2),1+(Main!$B$35*($A40-BC$2)))))</f>
        <v/>
      </c>
      <c r="BD40" s="144" t="str">
        <f>IF($A40=BD$2,VLOOKUP($A40,$A$3:$E$98,5),IF($A40&lt;BD$2,"",VLOOKUP($A40,$A$3:$E$98,5)*IF(Main!$B$36=1,(1+Main!$B$35)^($A40-BD$2),1+(Main!$B$35*($A40-BD$2)))))</f>
        <v/>
      </c>
      <c r="BE40" s="144" t="str">
        <f>IF($A40=BE$2,VLOOKUP($A40,$A$3:$E$98,5),IF($A40&lt;BE$2,"",VLOOKUP($A40,$A$3:$E$98,5)*IF(Main!$B$36=1,(1+Main!$B$35)^($A40-BE$2),1+(Main!$B$35*($A40-BE$2)))))</f>
        <v/>
      </c>
      <c r="BF40" s="144" t="str">
        <f>IF($A40=BF$2,VLOOKUP($A40,$A$3:$E$98,5),IF($A40&lt;BF$2,"",VLOOKUP($A40,$A$3:$E$98,5)*IF(Main!$B$36=1,(1+Main!$B$35)^($A40-BF$2),1+(Main!$B$35*($A40-BF$2)))))</f>
        <v/>
      </c>
      <c r="BG40" s="144" t="str">
        <f>IF($A40=BG$2,VLOOKUP($A40,$A$3:$E$98,5),IF($A40&lt;BG$2,"",VLOOKUP($A40,$A$3:$E$98,5)*IF(Main!$B$36=1,(1+Main!$B$35)^($A40-BG$2),1+(Main!$B$35*($A40-BG$2)))))</f>
        <v/>
      </c>
      <c r="BH40" s="144" t="str">
        <f>IF($A40=BH$2,VLOOKUP($A40,$A$3:$E$98,5),IF($A40&lt;BH$2,"",VLOOKUP($A40,$A$3:$E$98,5)*IF(Main!$B$36=1,(1+Main!$B$35)^($A40-BH$2),1+(Main!$B$35*($A40-BH$2)))))</f>
        <v/>
      </c>
      <c r="BI40" s="144" t="str">
        <f>IF($A40=BI$2,VLOOKUP($A40,$A$3:$E$98,5),IF($A40&lt;BI$2,"",VLOOKUP($A40,$A$3:$E$98,5)*IF(Main!$B$36=1,(1+Main!$B$35)^($A40-BI$2),1+(Main!$B$35*($A40-BI$2)))))</f>
        <v/>
      </c>
      <c r="BJ40" s="144" t="str">
        <f>IF($A40=BJ$2,VLOOKUP($A40,$A$3:$E$98,5),IF($A40&lt;BJ$2,"",VLOOKUP($A40,$A$3:$E$98,5)*IF(Main!$B$36=1,(1+Main!$B$35)^($A40-BJ$2),1+(Main!$B$35*($A40-BJ$2)))))</f>
        <v/>
      </c>
      <c r="BK40" s="144" t="str">
        <f>IF($A40=BK$2,VLOOKUP($A40,$A$3:$E$98,5),IF($A40&lt;BK$2,"",VLOOKUP($A40,$A$3:$E$98,5)*IF(Main!$B$36=1,(1+Main!$B$35)^($A40-BK$2),1+(Main!$B$35*($A40-BK$2)))))</f>
        <v/>
      </c>
      <c r="BL40" s="144" t="str">
        <f>IF($A40=BL$2,VLOOKUP($A40,$A$3:$E$98,5),IF($A40&lt;BL$2,"",VLOOKUP($A40,$A$3:$E$98,5)*IF(Main!$B$36=1,(1+Main!$B$35)^($A40-BL$2),1+(Main!$B$35*($A40-BL$2)))))</f>
        <v/>
      </c>
      <c r="BM40" s="144" t="str">
        <f>IF($A40=BM$2,VLOOKUP($A40,$A$3:$E$98,5),IF($A40&lt;BM$2,"",VLOOKUP($A40,$A$3:$E$98,5)*IF(Main!$B$36=1,(1+Main!$B$35)^($A40-BM$2),1+(Main!$B$35*($A40-BM$2)))))</f>
        <v/>
      </c>
      <c r="BN40" s="144" t="str">
        <f>IF($A40=BN$2,VLOOKUP($A40,$A$3:$E$98,5),IF($A40&lt;BN$2,"",VLOOKUP($A40,$A$3:$E$98,5)*IF(Main!$B$36=1,(1+Main!$B$35)^($A40-BN$2),1+(Main!$B$35*($A40-BN$2)))))</f>
        <v/>
      </c>
      <c r="BO40" s="144" t="str">
        <f>IF($A40=BO$2,VLOOKUP($A40,$A$3:$E$98,5),IF($A40&lt;BO$2,"",VLOOKUP($A40,$A$3:$E$98,5)*IF(Main!$B$36=1,(1+Main!$B$35)^($A40-BO$2),1+(Main!$B$35*($A40-BO$2)))))</f>
        <v/>
      </c>
      <c r="BP40" s="144" t="str">
        <f>IF($A40=BP$2,VLOOKUP($A40,$A$3:$E$98,5),IF($A40&lt;BP$2,"",VLOOKUP($A40,$A$3:$E$98,5)*IF(Main!$B$36=1,(1+Main!$B$35)^($A40-BP$2),1+(Main!$B$35*($A40-BP$2)))))</f>
        <v/>
      </c>
      <c r="BQ40" s="144" t="str">
        <f>IF($A40=BQ$2,VLOOKUP($A40,$A$3:$E$98,5),IF($A40&lt;BQ$2,"",VLOOKUP($A40,$A$3:$E$98,5)*IF(Main!$B$36=1,(1+Main!$B$35)^($A40-BQ$2),1+(Main!$B$35*($A40-BQ$2)))))</f>
        <v/>
      </c>
      <c r="BR40" s="144" t="str">
        <f>IF($A40=BR$2,VLOOKUP($A40,$A$3:$E$98,5),IF($A40&lt;BR$2,"",VLOOKUP($A40,$A$3:$E$98,5)*IF(Main!$B$36=1,(1+Main!$B$35)^($A40-BR$2),1+(Main!$B$35*($A40-BR$2)))))</f>
        <v/>
      </c>
      <c r="BS40" s="144" t="str">
        <f>IF($A40=BS$2,VLOOKUP($A40,$A$3:$E$98,5),IF($A40&lt;BS$2,"",VLOOKUP($A40,$A$3:$E$98,5)*IF(Main!$B$36=1,(1+Main!$B$35)^($A40-BS$2),1+(Main!$B$35*($A40-BS$2)))))</f>
        <v/>
      </c>
      <c r="BT40" s="144" t="str">
        <f>IF($A40=BT$2,VLOOKUP($A40,$A$3:$E$98,5),IF($A40&lt;BT$2,"",VLOOKUP($A40,$A$3:$E$98,5)*IF(Main!$B$36=1,(1+Main!$B$35)^($A40-BT$2),1+(Main!$B$35*($A40-BT$2)))))</f>
        <v/>
      </c>
      <c r="BU40" s="144" t="str">
        <f>IF($A40=BU$2,VLOOKUP($A40,$A$3:$E$98,5),IF($A40&lt;BU$2,"",VLOOKUP($A40,$A$3:$E$98,5)*IF(Main!$B$36=1,(1+Main!$B$35)^($A40-BU$2),1+(Main!$B$35*($A40-BU$2)))))</f>
        <v/>
      </c>
      <c r="BV40" s="144" t="str">
        <f>IF($A40=BV$2,VLOOKUP($A40,$A$3:$E$98,5),IF($A40&lt;BV$2,"",VLOOKUP($A40,$A$3:$E$98,5)*IF(Main!$B$36=1,(1+Main!$B$35)^($A40-BV$2),1+(Main!$B$35*($A40-BV$2)))))</f>
        <v/>
      </c>
      <c r="BW40" s="144" t="str">
        <f>IF($A40=BW$2,VLOOKUP($A40,$A$3:$E$98,5),IF($A40&lt;BW$2,"",VLOOKUP($A40,$A$3:$E$98,5)*IF(Main!$B$36=1,(1+Main!$B$35)^($A40-BW$2),1+(Main!$B$35*($A40-BW$2)))))</f>
        <v/>
      </c>
      <c r="BX40" s="144" t="str">
        <f>IF($A40=BX$2,VLOOKUP($A40,$A$3:$E$98,5),IF($A40&lt;BX$2,"",VLOOKUP($A40,$A$3:$E$98,5)*IF(Main!$B$36=1,(1+Main!$B$35)^($A40-BX$2),1+(Main!$B$35*($A40-BX$2)))))</f>
        <v/>
      </c>
      <c r="BY40" s="144" t="str">
        <f>IF($A40=BY$2,VLOOKUP($A40,$A$3:$E$98,5),IF($A40&lt;BY$2,"",VLOOKUP($A40,$A$3:$E$98,5)*IF(Main!$B$36=1,(1+Main!$B$35)^($A40-BY$2),1+(Main!$B$35*($A40-BY$2)))))</f>
        <v/>
      </c>
      <c r="BZ40" s="144" t="str">
        <f>IF($A40=BZ$2,VLOOKUP($A40,$A$3:$E$98,5),IF($A40&lt;BZ$2,"",VLOOKUP($A40,$A$3:$E$98,5)*IF(Main!$B$36=1,(1+Main!$B$35)^($A40-BZ$2),1+(Main!$B$35*($A40-BZ$2)))))</f>
        <v/>
      </c>
      <c r="CA40" s="144" t="str">
        <f>IF($A40=CA$2,VLOOKUP($A40,$A$3:$E$98,5),IF($A40&lt;CA$2,"",VLOOKUP($A40,$A$3:$E$98,5)*IF(Main!$B$36=1,(1+Main!$B$35)^($A40-CA$2),1+(Main!$B$35*($A40-CA$2)))))</f>
        <v/>
      </c>
      <c r="CB40" s="144" t="str">
        <f>IF($A40=CB$2,VLOOKUP($A40,$A$3:$E$98,5),IF($A40&lt;CB$2,"",VLOOKUP($A40,$A$3:$E$98,5)*IF(Main!$B$36=1,(1+Main!$B$35)^($A40-CB$2),1+(Main!$B$35*($A40-CB$2)))))</f>
        <v/>
      </c>
      <c r="CC40" s="144" t="str">
        <f>IF($A40=CC$2,VLOOKUP($A40,$A$3:$E$98,5),IF($A40&lt;CC$2,"",VLOOKUP($A40,$A$3:$E$98,5)*IF(Main!$B$36=1,(1+Main!$B$35)^($A40-CC$2),1+(Main!$B$35*($A40-CC$2)))))</f>
        <v/>
      </c>
      <c r="CD40" s="144" t="str">
        <f>IF($A40=CD$2,VLOOKUP($A40,$A$3:$E$98,5),IF($A40&lt;CD$2,"",VLOOKUP($A40,$A$3:$E$98,5)*IF(Main!$B$36=1,(1+Main!$B$35)^($A40-CD$2),1+(Main!$B$35*($A40-CD$2)))))</f>
        <v/>
      </c>
    </row>
    <row r="41" spans="1:82">
      <c r="A41" s="70">
        <v>63</v>
      </c>
      <c r="B41" s="73">
        <f ca="1">VLOOKUP($A41,Mortality!$A$3:$G$108,7,)</f>
        <v>2.652795050358858E-3</v>
      </c>
      <c r="C41" s="69">
        <f t="shared" ca="1" si="1"/>
        <v>0.96971112310055241</v>
      </c>
      <c r="D41" s="69">
        <f t="shared" ca="1" si="0"/>
        <v>29.527277711129265</v>
      </c>
      <c r="E41" s="143">
        <f ca="1">C41/(1+Main!$B$5)^($A41-$A$3)</f>
        <v>7.4141065857554936E-2</v>
      </c>
      <c r="F41" s="16">
        <f t="shared" ca="1" si="2"/>
        <v>15.209582562574262</v>
      </c>
      <c r="G41" s="144">
        <f ca="1">IF($A41=G$2,VLOOKUP($A41,$A$3:$E$98,5),IF($A41&lt;G$2,"",VLOOKUP($A41,$A$3:$E$98,5)*IF(Main!$B$36=1,(1+Main!$B$35)^($A41-G$2),1+(Main!$B$35*($A41-G$2)))))</f>
        <v>0.10221598762392106</v>
      </c>
      <c r="H41" s="144">
        <f ca="1">IF($A41=H$2,VLOOKUP($A41,$A$3:$E$98,5),IF($A41&lt;H$2,"",VLOOKUP($A41,$A$3:$E$98,5)*IF(Main!$B$36=1,(1+Main!$B$35)^($A41-H$2),1+(Main!$B$35*($A41-H$2)))))</f>
        <v>0.10040863224353738</v>
      </c>
      <c r="I41" s="144">
        <f ca="1">IF($A41=I$2,VLOOKUP($A41,$A$3:$E$98,5),IF($A41&lt;I$2,"",VLOOKUP($A41,$A$3:$E$98,5)*IF(Main!$B$36=1,(1+Main!$B$35)^($A41-I$2),1+(Main!$B$35*($A41-I$2)))))</f>
        <v>9.8633234030979747E-2</v>
      </c>
      <c r="J41" s="144">
        <f ca="1">IF($A41=J$2,VLOOKUP($A41,$A$3:$E$98,5),IF($A41&lt;J$2,"",VLOOKUP($A41,$A$3:$E$98,5)*IF(Main!$B$36=1,(1+Main!$B$35)^($A41-J$2),1+(Main!$B$35*($A41-J$2)))))</f>
        <v>9.6889227928270885E-2</v>
      </c>
      <c r="K41" s="144">
        <f ca="1">IF($A41=K$2,VLOOKUP($A41,$A$3:$E$98,5),IF($A41&lt;K$2,"",VLOOKUP($A41,$A$3:$E$98,5)*IF(Main!$B$36=1,(1+Main!$B$35)^($A41-K$2),1+(Main!$B$35*($A41-K$2)))))</f>
        <v>9.5176058868635421E-2</v>
      </c>
      <c r="L41" s="144">
        <f ca="1">IF($A41=L$2,VLOOKUP($A41,$A$3:$E$98,5),IF($A41&lt;L$2,"",VLOOKUP($A41,$A$3:$E$98,5)*IF(Main!$B$36=1,(1+Main!$B$35)^($A41-L$2),1+(Main!$B$35*($A41-L$2)))))</f>
        <v>9.349318159983834E-2</v>
      </c>
      <c r="M41" s="144">
        <f ca="1">IF($A41=M$2,VLOOKUP($A41,$A$3:$E$98,5),IF($A41&lt;M$2,"",VLOOKUP($A41,$A$3:$E$98,5)*IF(Main!$B$36=1,(1+Main!$B$35)^($A41-M$2),1+(Main!$B$35*($A41-M$2)))))</f>
        <v>9.1840060510646693E-2</v>
      </c>
      <c r="N41" s="144">
        <f ca="1">IF($A41=N$2,VLOOKUP($A41,$A$3:$E$98,5),IF($A41&lt;N$2,"",VLOOKUP($A41,$A$3:$E$98,5)*IF(Main!$B$36=1,(1+Main!$B$35)^($A41-N$2),1+(Main!$B$35*($A41-N$2)))))</f>
        <v>9.0216169460360207E-2</v>
      </c>
      <c r="O41" s="144">
        <f ca="1">IF($A41=O$2,VLOOKUP($A41,$A$3:$E$98,5),IF($A41&lt;O$2,"",VLOOKUP($A41,$A$3:$E$98,5)*IF(Main!$B$36=1,(1+Main!$B$35)^($A41-O$2),1+(Main!$B$35*($A41-O$2)))))</f>
        <v>8.8620991611355809E-2</v>
      </c>
      <c r="P41" s="144">
        <f ca="1">IF($A41=P$2,VLOOKUP($A41,$A$3:$E$98,5),IF($A41&lt;P$2,"",VLOOKUP($A41,$A$3:$E$98,5)*IF(Main!$B$36=1,(1+Main!$B$35)^($A41-P$2),1+(Main!$B$35*($A41-P$2)))))</f>
        <v>8.7054019264593122E-2</v>
      </c>
      <c r="Q41" s="144">
        <f ca="1">IF($A41=Q$2,VLOOKUP($A41,$A$3:$E$98,5),IF($A41&lt;Q$2,"",VLOOKUP($A41,$A$3:$E$98,5)*IF(Main!$B$36=1,(1+Main!$B$35)^($A41-Q$2),1+(Main!$B$35*($A41-Q$2)))))</f>
        <v>8.5514753698028606E-2</v>
      </c>
      <c r="R41" s="144">
        <f ca="1">IF($A41=R$2,VLOOKUP($A41,$A$3:$E$98,5),IF($A41&lt;R$2,"",VLOOKUP($A41,$A$3:$E$98,5)*IF(Main!$B$36=1,(1+Main!$B$35)^($A41-R$2),1+(Main!$B$35*($A41-R$2)))))</f>
        <v>8.4002705007886661E-2</v>
      </c>
      <c r="S41" s="144">
        <f ca="1">IF($A41=S$2,VLOOKUP($A41,$A$3:$E$98,5),IF($A41&lt;S$2,"",VLOOKUP($A41,$A$3:$E$98,5)*IF(Main!$B$36=1,(1+Main!$B$35)^($A41-S$2),1+(Main!$B$35*($A41-S$2)))))</f>
        <v>8.2517391952737371E-2</v>
      </c>
      <c r="T41" s="144">
        <f ca="1">IF($A41=T$2,VLOOKUP($A41,$A$3:$E$98,5),IF($A41&lt;T$2,"",VLOOKUP($A41,$A$3:$E$98,5)*IF(Main!$B$36=1,(1+Main!$B$35)^($A41-T$2),1+(Main!$B$35*($A41-T$2)))))</f>
        <v>8.1058341800331418E-2</v>
      </c>
      <c r="U41" s="144">
        <f ca="1">IF($A41=U$2,VLOOKUP($A41,$A$3:$E$98,5),IF($A41&lt;U$2,"",VLOOKUP($A41,$A$3:$E$98,5)*IF(Main!$B$36=1,(1+Main!$B$35)^($A41-U$2),1+(Main!$B$35*($A41-U$2)))))</f>
        <v>7.9625090177142838E-2</v>
      </c>
      <c r="V41" s="144">
        <f ca="1">IF($A41=V$2,VLOOKUP($A41,$A$3:$E$98,5),IF($A41&lt;V$2,"",VLOOKUP($A41,$A$3:$E$98,5)*IF(Main!$B$36=1,(1+Main!$B$35)^($A41-V$2),1+(Main!$B$35*($A41-V$2)))))</f>
        <v>7.8217180920572532E-2</v>
      </c>
      <c r="W41" s="144">
        <f ca="1">IF($A41=W$2,VLOOKUP($A41,$A$3:$E$98,5),IF($A41&lt;W$2,"",VLOOKUP($A41,$A$3:$E$98,5)*IF(Main!$B$36=1,(1+Main!$B$35)^($A41-W$2),1+(Main!$B$35*($A41-W$2)))))</f>
        <v>7.683416593376477E-2</v>
      </c>
      <c r="X41" s="144">
        <f ca="1">IF($A41=X$2,VLOOKUP($A41,$A$3:$E$98,5),IF($A41&lt;X$2,"",VLOOKUP($A41,$A$3:$E$98,5)*IF(Main!$B$36=1,(1+Main!$B$35)^($A41-X$2),1+(Main!$B$35*($A41-X$2)))))</f>
        <v>7.5475605042990931E-2</v>
      </c>
      <c r="Y41" s="144">
        <f ca="1">IF($A41=Y$2,VLOOKUP($A41,$A$3:$E$98,5),IF($A41&lt;Y$2,"",VLOOKUP($A41,$A$3:$E$98,5)*IF(Main!$B$36=1,(1+Main!$B$35)^($A41-Y$2),1+(Main!$B$35*($A41-Y$2)))))</f>
        <v>7.4141065857554936E-2</v>
      </c>
      <c r="Z41" s="144" t="str">
        <f>IF($A41=Z$2,VLOOKUP($A41,$A$3:$E$98,5),IF($A41&lt;Z$2,"",VLOOKUP($A41,$A$3:$E$98,5)*IF(Main!$B$36=1,(1+Main!$B$35)^($A41-Z$2),1+(Main!$B$35*($A41-Z$2)))))</f>
        <v/>
      </c>
      <c r="AA41" s="144" t="str">
        <f>IF($A41=AA$2,VLOOKUP($A41,$A$3:$E$98,5),IF($A41&lt;AA$2,"",VLOOKUP($A41,$A$3:$E$98,5)*IF(Main!$B$36=1,(1+Main!$B$35)^($A41-AA$2),1+(Main!$B$35*($A41-AA$2)))))</f>
        <v/>
      </c>
      <c r="AB41" s="144" t="str">
        <f>IF($A41=AB$2,VLOOKUP($A41,$A$3:$E$98,5),IF($A41&lt;AB$2,"",VLOOKUP($A41,$A$3:$E$98,5)*IF(Main!$B$36=1,(1+Main!$B$35)^($A41-AB$2),1+(Main!$B$35*($A41-AB$2)))))</f>
        <v/>
      </c>
      <c r="AC41" s="144" t="str">
        <f>IF($A41=AC$2,VLOOKUP($A41,$A$3:$E$98,5),IF($A41&lt;AC$2,"",VLOOKUP($A41,$A$3:$E$98,5)*IF(Main!$B$36=1,(1+Main!$B$35)^($A41-AC$2),1+(Main!$B$35*($A41-AC$2)))))</f>
        <v/>
      </c>
      <c r="AD41" s="144" t="str">
        <f>IF($A41=AD$2,VLOOKUP($A41,$A$3:$E$98,5),IF($A41&lt;AD$2,"",VLOOKUP($A41,$A$3:$E$98,5)*IF(Main!$B$36=1,(1+Main!$B$35)^($A41-AD$2),1+(Main!$B$35*($A41-AD$2)))))</f>
        <v/>
      </c>
      <c r="AE41" s="144" t="str">
        <f>IF($A41=AE$2,VLOOKUP($A41,$A$3:$E$98,5),IF($A41&lt;AE$2,"",VLOOKUP($A41,$A$3:$E$98,5)*IF(Main!$B$36=1,(1+Main!$B$35)^($A41-AE$2),1+(Main!$B$35*($A41-AE$2)))))</f>
        <v/>
      </c>
      <c r="AF41" s="144" t="str">
        <f>IF($A41=AF$2,VLOOKUP($A41,$A$3:$E$98,5),IF($A41&lt;AF$2,"",VLOOKUP($A41,$A$3:$E$98,5)*IF(Main!$B$36=1,(1+Main!$B$35)^($A41-AF$2),1+(Main!$B$35*($A41-AF$2)))))</f>
        <v/>
      </c>
      <c r="AG41" s="144" t="str">
        <f>IF($A41=AG$2,VLOOKUP($A41,$A$3:$E$98,5),IF($A41&lt;AG$2,"",VLOOKUP($A41,$A$3:$E$98,5)*IF(Main!$B$36=1,(1+Main!$B$35)^($A41-AG$2),1+(Main!$B$35*($A41-AG$2)))))</f>
        <v/>
      </c>
      <c r="AH41" s="144" t="str">
        <f>IF($A41=AH$2,VLOOKUP($A41,$A$3:$E$98,5),IF($A41&lt;AH$2,"",VLOOKUP($A41,$A$3:$E$98,5)*IF(Main!$B$36=1,(1+Main!$B$35)^($A41-AH$2),1+(Main!$B$35*($A41-AH$2)))))</f>
        <v/>
      </c>
      <c r="AI41" s="144" t="str">
        <f>IF($A41=AI$2,VLOOKUP($A41,$A$3:$E$98,5),IF($A41&lt;AI$2,"",VLOOKUP($A41,$A$3:$E$98,5)*IF(Main!$B$36=1,(1+Main!$B$35)^($A41-AI$2),1+(Main!$B$35*($A41-AI$2)))))</f>
        <v/>
      </c>
      <c r="AJ41" s="144" t="str">
        <f>IF($A41=AJ$2,VLOOKUP($A41,$A$3:$E$98,5),IF($A41&lt;AJ$2,"",VLOOKUP($A41,$A$3:$E$98,5)*IF(Main!$B$36=1,(1+Main!$B$35)^($A41-AJ$2),1+(Main!$B$35*($A41-AJ$2)))))</f>
        <v/>
      </c>
      <c r="AK41" s="144" t="str">
        <f>IF($A41=AK$2,VLOOKUP($A41,$A$3:$E$98,5),IF($A41&lt;AK$2,"",VLOOKUP($A41,$A$3:$E$98,5)*IF(Main!$B$36=1,(1+Main!$B$35)^($A41-AK$2),1+(Main!$B$35*($A41-AK$2)))))</f>
        <v/>
      </c>
      <c r="AL41" s="144" t="str">
        <f>IF($A41=AL$2,VLOOKUP($A41,$A$3:$E$98,5),IF($A41&lt;AL$2,"",VLOOKUP($A41,$A$3:$E$98,5)*IF(Main!$B$36=1,(1+Main!$B$35)^($A41-AL$2),1+(Main!$B$35*($A41-AL$2)))))</f>
        <v/>
      </c>
      <c r="AM41" s="144" t="str">
        <f>IF($A41=AM$2,VLOOKUP($A41,$A$3:$E$98,5),IF($A41&lt;AM$2,"",VLOOKUP($A41,$A$3:$E$98,5)*IF(Main!$B$36=1,(1+Main!$B$35)^($A41-AM$2),1+(Main!$B$35*($A41-AM$2)))))</f>
        <v/>
      </c>
      <c r="AN41" s="144" t="str">
        <f>IF($A41=AN$2,VLOOKUP($A41,$A$3:$E$98,5),IF($A41&lt;AN$2,"",VLOOKUP($A41,$A$3:$E$98,5)*IF(Main!$B$36=1,(1+Main!$B$35)^($A41-AN$2),1+(Main!$B$35*($A41-AN$2)))))</f>
        <v/>
      </c>
      <c r="AO41" s="144" t="str">
        <f>IF($A41=AO$2,VLOOKUP($A41,$A$3:$E$98,5),IF($A41&lt;AO$2,"",VLOOKUP($A41,$A$3:$E$98,5)*IF(Main!$B$36=1,(1+Main!$B$35)^($A41-AO$2),1+(Main!$B$35*($A41-AO$2)))))</f>
        <v/>
      </c>
      <c r="AP41" s="144" t="str">
        <f>IF($A41=AP$2,VLOOKUP($A41,$A$3:$E$98,5),IF($A41&lt;AP$2,"",VLOOKUP($A41,$A$3:$E$98,5)*IF(Main!$B$36=1,(1+Main!$B$35)^($A41-AP$2),1+(Main!$B$35*($A41-AP$2)))))</f>
        <v/>
      </c>
      <c r="AQ41" s="144" t="str">
        <f>IF($A41=AQ$2,VLOOKUP($A41,$A$3:$E$98,5),IF($A41&lt;AQ$2,"",VLOOKUP($A41,$A$3:$E$98,5)*IF(Main!$B$36=1,(1+Main!$B$35)^($A41-AQ$2),1+(Main!$B$35*($A41-AQ$2)))))</f>
        <v/>
      </c>
      <c r="AR41" s="144" t="str">
        <f>IF($A41=AR$2,VLOOKUP($A41,$A$3:$E$98,5),IF($A41&lt;AR$2,"",VLOOKUP($A41,$A$3:$E$98,5)*IF(Main!$B$36=1,(1+Main!$B$35)^($A41-AR$2),1+(Main!$B$35*($A41-AR$2)))))</f>
        <v/>
      </c>
      <c r="AS41" s="144" t="str">
        <f>IF($A41=AS$2,VLOOKUP($A41,$A$3:$E$98,5),IF($A41&lt;AS$2,"",VLOOKUP($A41,$A$3:$E$98,5)*IF(Main!$B$36=1,(1+Main!$B$35)^($A41-AS$2),1+(Main!$B$35*($A41-AS$2)))))</f>
        <v/>
      </c>
      <c r="AT41" s="144" t="str">
        <f>IF($A41=AT$2,VLOOKUP($A41,$A$3:$E$98,5),IF($A41&lt;AT$2,"",VLOOKUP($A41,$A$3:$E$98,5)*IF(Main!$B$36=1,(1+Main!$B$35)^($A41-AT$2),1+(Main!$B$35*($A41-AT$2)))))</f>
        <v/>
      </c>
      <c r="AU41" s="144" t="str">
        <f>IF($A41=AU$2,VLOOKUP($A41,$A$3:$E$98,5),IF($A41&lt;AU$2,"",VLOOKUP($A41,$A$3:$E$98,5)*IF(Main!$B$36=1,(1+Main!$B$35)^($A41-AU$2),1+(Main!$B$35*($A41-AU$2)))))</f>
        <v/>
      </c>
      <c r="AV41" s="144" t="str">
        <f>IF($A41=AV$2,VLOOKUP($A41,$A$3:$E$98,5),IF($A41&lt;AV$2,"",VLOOKUP($A41,$A$3:$E$98,5)*IF(Main!$B$36=1,(1+Main!$B$35)^($A41-AV$2),1+(Main!$B$35*($A41-AV$2)))))</f>
        <v/>
      </c>
      <c r="AW41" s="144" t="str">
        <f>IF($A41=AW$2,VLOOKUP($A41,$A$3:$E$98,5),IF($A41&lt;AW$2,"",VLOOKUP($A41,$A$3:$E$98,5)*IF(Main!$B$36=1,(1+Main!$B$35)^($A41-AW$2),1+(Main!$B$35*($A41-AW$2)))))</f>
        <v/>
      </c>
      <c r="AX41" s="144" t="str">
        <f>IF($A41=AX$2,VLOOKUP($A41,$A$3:$E$98,5),IF($A41&lt;AX$2,"",VLOOKUP($A41,$A$3:$E$98,5)*IF(Main!$B$36=1,(1+Main!$B$35)^($A41-AX$2),1+(Main!$B$35*($A41-AX$2)))))</f>
        <v/>
      </c>
      <c r="AY41" s="144" t="str">
        <f>IF($A41=AY$2,VLOOKUP($A41,$A$3:$E$98,5),IF($A41&lt;AY$2,"",VLOOKUP($A41,$A$3:$E$98,5)*IF(Main!$B$36=1,(1+Main!$B$35)^($A41-AY$2),1+(Main!$B$35*($A41-AY$2)))))</f>
        <v/>
      </c>
      <c r="AZ41" s="144" t="str">
        <f>IF($A41=AZ$2,VLOOKUP($A41,$A$3:$E$98,5),IF($A41&lt;AZ$2,"",VLOOKUP($A41,$A$3:$E$98,5)*IF(Main!$B$36=1,(1+Main!$B$35)^($A41-AZ$2),1+(Main!$B$35*($A41-AZ$2)))))</f>
        <v/>
      </c>
      <c r="BA41" s="144" t="str">
        <f>IF($A41=BA$2,VLOOKUP($A41,$A$3:$E$98,5),IF($A41&lt;BA$2,"",VLOOKUP($A41,$A$3:$E$98,5)*IF(Main!$B$36=1,(1+Main!$B$35)^($A41-BA$2),1+(Main!$B$35*($A41-BA$2)))))</f>
        <v/>
      </c>
      <c r="BB41" s="144" t="str">
        <f>IF($A41=BB$2,VLOOKUP($A41,$A$3:$E$98,5),IF($A41&lt;BB$2,"",VLOOKUP($A41,$A$3:$E$98,5)*IF(Main!$B$36=1,(1+Main!$B$35)^($A41-BB$2),1+(Main!$B$35*($A41-BB$2)))))</f>
        <v/>
      </c>
      <c r="BC41" s="144" t="str">
        <f>IF($A41=BC$2,VLOOKUP($A41,$A$3:$E$98,5),IF($A41&lt;BC$2,"",VLOOKUP($A41,$A$3:$E$98,5)*IF(Main!$B$36=1,(1+Main!$B$35)^($A41-BC$2),1+(Main!$B$35*($A41-BC$2)))))</f>
        <v/>
      </c>
      <c r="BD41" s="144" t="str">
        <f>IF($A41=BD$2,VLOOKUP($A41,$A$3:$E$98,5),IF($A41&lt;BD$2,"",VLOOKUP($A41,$A$3:$E$98,5)*IF(Main!$B$36=1,(1+Main!$B$35)^($A41-BD$2),1+(Main!$B$35*($A41-BD$2)))))</f>
        <v/>
      </c>
      <c r="BE41" s="144" t="str">
        <f>IF($A41=BE$2,VLOOKUP($A41,$A$3:$E$98,5),IF($A41&lt;BE$2,"",VLOOKUP($A41,$A$3:$E$98,5)*IF(Main!$B$36=1,(1+Main!$B$35)^($A41-BE$2),1+(Main!$B$35*($A41-BE$2)))))</f>
        <v/>
      </c>
      <c r="BF41" s="144" t="str">
        <f>IF($A41=BF$2,VLOOKUP($A41,$A$3:$E$98,5),IF($A41&lt;BF$2,"",VLOOKUP($A41,$A$3:$E$98,5)*IF(Main!$B$36=1,(1+Main!$B$35)^($A41-BF$2),1+(Main!$B$35*($A41-BF$2)))))</f>
        <v/>
      </c>
      <c r="BG41" s="144" t="str">
        <f>IF($A41=BG$2,VLOOKUP($A41,$A$3:$E$98,5),IF($A41&lt;BG$2,"",VLOOKUP($A41,$A$3:$E$98,5)*IF(Main!$B$36=1,(1+Main!$B$35)^($A41-BG$2),1+(Main!$B$35*($A41-BG$2)))))</f>
        <v/>
      </c>
      <c r="BH41" s="144" t="str">
        <f>IF($A41=BH$2,VLOOKUP($A41,$A$3:$E$98,5),IF($A41&lt;BH$2,"",VLOOKUP($A41,$A$3:$E$98,5)*IF(Main!$B$36=1,(1+Main!$B$35)^($A41-BH$2),1+(Main!$B$35*($A41-BH$2)))))</f>
        <v/>
      </c>
      <c r="BI41" s="144" t="str">
        <f>IF($A41=BI$2,VLOOKUP($A41,$A$3:$E$98,5),IF($A41&lt;BI$2,"",VLOOKUP($A41,$A$3:$E$98,5)*IF(Main!$B$36=1,(1+Main!$B$35)^($A41-BI$2),1+(Main!$B$35*($A41-BI$2)))))</f>
        <v/>
      </c>
      <c r="BJ41" s="144" t="str">
        <f>IF($A41=BJ$2,VLOOKUP($A41,$A$3:$E$98,5),IF($A41&lt;BJ$2,"",VLOOKUP($A41,$A$3:$E$98,5)*IF(Main!$B$36=1,(1+Main!$B$35)^($A41-BJ$2),1+(Main!$B$35*($A41-BJ$2)))))</f>
        <v/>
      </c>
      <c r="BK41" s="144" t="str">
        <f>IF($A41=BK$2,VLOOKUP($A41,$A$3:$E$98,5),IF($A41&lt;BK$2,"",VLOOKUP($A41,$A$3:$E$98,5)*IF(Main!$B$36=1,(1+Main!$B$35)^($A41-BK$2),1+(Main!$B$35*($A41-BK$2)))))</f>
        <v/>
      </c>
      <c r="BL41" s="144" t="str">
        <f>IF($A41=BL$2,VLOOKUP($A41,$A$3:$E$98,5),IF($A41&lt;BL$2,"",VLOOKUP($A41,$A$3:$E$98,5)*IF(Main!$B$36=1,(1+Main!$B$35)^($A41-BL$2),1+(Main!$B$35*($A41-BL$2)))))</f>
        <v/>
      </c>
      <c r="BM41" s="144" t="str">
        <f>IF($A41=BM$2,VLOOKUP($A41,$A$3:$E$98,5),IF($A41&lt;BM$2,"",VLOOKUP($A41,$A$3:$E$98,5)*IF(Main!$B$36=1,(1+Main!$B$35)^($A41-BM$2),1+(Main!$B$35*($A41-BM$2)))))</f>
        <v/>
      </c>
      <c r="BN41" s="144" t="str">
        <f>IF($A41=BN$2,VLOOKUP($A41,$A$3:$E$98,5),IF($A41&lt;BN$2,"",VLOOKUP($A41,$A$3:$E$98,5)*IF(Main!$B$36=1,(1+Main!$B$35)^($A41-BN$2),1+(Main!$B$35*($A41-BN$2)))))</f>
        <v/>
      </c>
      <c r="BO41" s="144" t="str">
        <f>IF($A41=BO$2,VLOOKUP($A41,$A$3:$E$98,5),IF($A41&lt;BO$2,"",VLOOKUP($A41,$A$3:$E$98,5)*IF(Main!$B$36=1,(1+Main!$B$35)^($A41-BO$2),1+(Main!$B$35*($A41-BO$2)))))</f>
        <v/>
      </c>
      <c r="BP41" s="144" t="str">
        <f>IF($A41=BP$2,VLOOKUP($A41,$A$3:$E$98,5),IF($A41&lt;BP$2,"",VLOOKUP($A41,$A$3:$E$98,5)*IF(Main!$B$36=1,(1+Main!$B$35)^($A41-BP$2),1+(Main!$B$35*($A41-BP$2)))))</f>
        <v/>
      </c>
      <c r="BQ41" s="144" t="str">
        <f>IF($A41=BQ$2,VLOOKUP($A41,$A$3:$E$98,5),IF($A41&lt;BQ$2,"",VLOOKUP($A41,$A$3:$E$98,5)*IF(Main!$B$36=1,(1+Main!$B$35)^($A41-BQ$2),1+(Main!$B$35*($A41-BQ$2)))))</f>
        <v/>
      </c>
      <c r="BR41" s="144" t="str">
        <f>IF($A41=BR$2,VLOOKUP($A41,$A$3:$E$98,5),IF($A41&lt;BR$2,"",VLOOKUP($A41,$A$3:$E$98,5)*IF(Main!$B$36=1,(1+Main!$B$35)^($A41-BR$2),1+(Main!$B$35*($A41-BR$2)))))</f>
        <v/>
      </c>
      <c r="BS41" s="144" t="str">
        <f>IF($A41=BS$2,VLOOKUP($A41,$A$3:$E$98,5),IF($A41&lt;BS$2,"",VLOOKUP($A41,$A$3:$E$98,5)*IF(Main!$B$36=1,(1+Main!$B$35)^($A41-BS$2),1+(Main!$B$35*($A41-BS$2)))))</f>
        <v/>
      </c>
      <c r="BT41" s="144" t="str">
        <f>IF($A41=BT$2,VLOOKUP($A41,$A$3:$E$98,5),IF($A41&lt;BT$2,"",VLOOKUP($A41,$A$3:$E$98,5)*IF(Main!$B$36=1,(1+Main!$B$35)^($A41-BT$2),1+(Main!$B$35*($A41-BT$2)))))</f>
        <v/>
      </c>
      <c r="BU41" s="144" t="str">
        <f>IF($A41=BU$2,VLOOKUP($A41,$A$3:$E$98,5),IF($A41&lt;BU$2,"",VLOOKUP($A41,$A$3:$E$98,5)*IF(Main!$B$36=1,(1+Main!$B$35)^($A41-BU$2),1+(Main!$B$35*($A41-BU$2)))))</f>
        <v/>
      </c>
      <c r="BV41" s="144" t="str">
        <f>IF($A41=BV$2,VLOOKUP($A41,$A$3:$E$98,5),IF($A41&lt;BV$2,"",VLOOKUP($A41,$A$3:$E$98,5)*IF(Main!$B$36=1,(1+Main!$B$35)^($A41-BV$2),1+(Main!$B$35*($A41-BV$2)))))</f>
        <v/>
      </c>
      <c r="BW41" s="144" t="str">
        <f>IF($A41=BW$2,VLOOKUP($A41,$A$3:$E$98,5),IF($A41&lt;BW$2,"",VLOOKUP($A41,$A$3:$E$98,5)*IF(Main!$B$36=1,(1+Main!$B$35)^($A41-BW$2),1+(Main!$B$35*($A41-BW$2)))))</f>
        <v/>
      </c>
      <c r="BX41" s="144" t="str">
        <f>IF($A41=BX$2,VLOOKUP($A41,$A$3:$E$98,5),IF($A41&lt;BX$2,"",VLOOKUP($A41,$A$3:$E$98,5)*IF(Main!$B$36=1,(1+Main!$B$35)^($A41-BX$2),1+(Main!$B$35*($A41-BX$2)))))</f>
        <v/>
      </c>
      <c r="BY41" s="144" t="str">
        <f>IF($A41=BY$2,VLOOKUP($A41,$A$3:$E$98,5),IF($A41&lt;BY$2,"",VLOOKUP($A41,$A$3:$E$98,5)*IF(Main!$B$36=1,(1+Main!$B$35)^($A41-BY$2),1+(Main!$B$35*($A41-BY$2)))))</f>
        <v/>
      </c>
      <c r="BZ41" s="144" t="str">
        <f>IF($A41=BZ$2,VLOOKUP($A41,$A$3:$E$98,5),IF($A41&lt;BZ$2,"",VLOOKUP($A41,$A$3:$E$98,5)*IF(Main!$B$36=1,(1+Main!$B$35)^($A41-BZ$2),1+(Main!$B$35*($A41-BZ$2)))))</f>
        <v/>
      </c>
      <c r="CA41" s="144" t="str">
        <f>IF($A41=CA$2,VLOOKUP($A41,$A$3:$E$98,5),IF($A41&lt;CA$2,"",VLOOKUP($A41,$A$3:$E$98,5)*IF(Main!$B$36=1,(1+Main!$B$35)^($A41-CA$2),1+(Main!$B$35*($A41-CA$2)))))</f>
        <v/>
      </c>
      <c r="CB41" s="144" t="str">
        <f>IF($A41=CB$2,VLOOKUP($A41,$A$3:$E$98,5),IF($A41&lt;CB$2,"",VLOOKUP($A41,$A$3:$E$98,5)*IF(Main!$B$36=1,(1+Main!$B$35)^($A41-CB$2),1+(Main!$B$35*($A41-CB$2)))))</f>
        <v/>
      </c>
      <c r="CC41" s="144" t="str">
        <f>IF($A41=CC$2,VLOOKUP($A41,$A$3:$E$98,5),IF($A41&lt;CC$2,"",VLOOKUP($A41,$A$3:$E$98,5)*IF(Main!$B$36=1,(1+Main!$B$35)^($A41-CC$2),1+(Main!$B$35*($A41-CC$2)))))</f>
        <v/>
      </c>
      <c r="CD41" s="144" t="str">
        <f>IF($A41=CD$2,VLOOKUP($A41,$A$3:$E$98,5),IF($A41&lt;CD$2,"",VLOOKUP($A41,$A$3:$E$98,5)*IF(Main!$B$36=1,(1+Main!$B$35)^($A41-CD$2),1+(Main!$B$35*($A41-CD$2)))))</f>
        <v/>
      </c>
    </row>
    <row r="42" spans="1:82">
      <c r="A42" s="70">
        <v>64</v>
      </c>
      <c r="B42" s="73">
        <f ca="1">VLOOKUP($A42,Mortality!$A$3:$G$108,7,)</f>
        <v>2.8442576827671586E-3</v>
      </c>
      <c r="C42" s="69">
        <f t="shared" ca="1" si="1"/>
        <v>0.96713867823291333</v>
      </c>
      <c r="D42" s="69">
        <f t="shared" ca="1" si="0"/>
        <v>28.603156021848672</v>
      </c>
      <c r="E42" s="143">
        <f ca="1">C42/(1+Main!$B$5)^($A42-$A$3)</f>
        <v>6.9106901686934272E-2</v>
      </c>
      <c r="F42" s="16">
        <f t="shared" ca="1" si="2"/>
        <v>14.975141838684882</v>
      </c>
      <c r="G42" s="144">
        <f ca="1">IF($A42=G$2,VLOOKUP($A42,$A$3:$E$98,5),IF($A42&lt;G$2,"",VLOOKUP($A42,$A$3:$E$98,5)*IF(Main!$B$36=1,(1+Main!$B$35)^($A42-G$2),1+(Main!$B$35*($A42-G$2)))))</f>
        <v>9.6990501392454839E-2</v>
      </c>
      <c r="H42" s="144">
        <f ca="1">IF($A42=H$2,VLOOKUP($A42,$A$3:$E$98,5),IF($A42&lt;H$2,"",VLOOKUP($A42,$A$3:$E$98,5)*IF(Main!$B$36=1,(1+Main!$B$35)^($A42-H$2),1+(Main!$B$35*($A42-H$2)))))</f>
        <v>9.5275541642882947E-2</v>
      </c>
      <c r="I42" s="144">
        <f ca="1">IF($A42=I$2,VLOOKUP($A42,$A$3:$E$98,5),IF($A42&lt;I$2,"",VLOOKUP($A42,$A$3:$E$98,5)*IF(Main!$B$36=1,(1+Main!$B$35)^($A42-I$2),1+(Main!$B$35*($A42-I$2)))))</f>
        <v>9.3590905346643369E-2</v>
      </c>
      <c r="J42" s="144">
        <f ca="1">IF($A42=J$2,VLOOKUP($A42,$A$3:$E$98,5),IF($A42&lt;J$2,"",VLOOKUP($A42,$A$3:$E$98,5)*IF(Main!$B$36=1,(1+Main!$B$35)^($A42-J$2),1+(Main!$B$35*($A42-J$2)))))</f>
        <v>9.1936056332655572E-2</v>
      </c>
      <c r="K42" s="144">
        <f ca="1">IF($A42=K$2,VLOOKUP($A42,$A$3:$E$98,5),IF($A42&lt;K$2,"",VLOOKUP($A42,$A$3:$E$98,5)*IF(Main!$B$36=1,(1+Main!$B$35)^($A42-K$2),1+(Main!$B$35*($A42-K$2)))))</f>
        <v>9.0310467910270698E-2</v>
      </c>
      <c r="L42" s="144">
        <f ca="1">IF($A42=L$2,VLOOKUP($A42,$A$3:$E$98,5),IF($A42&lt;L$2,"",VLOOKUP($A42,$A$3:$E$98,5)*IF(Main!$B$36=1,(1+Main!$B$35)^($A42-L$2),1+(Main!$B$35*($A42-L$2)))))</f>
        <v>8.8713622701641154E-2</v>
      </c>
      <c r="M42" s="144">
        <f ca="1">IF($A42=M$2,VLOOKUP($A42,$A$3:$E$98,5),IF($A42&lt;M$2,"",VLOOKUP($A42,$A$3:$E$98,5)*IF(Main!$B$36=1,(1+Main!$B$35)^($A42-M$2),1+(Main!$B$35*($A42-M$2)))))</f>
        <v>8.7145012477054182E-2</v>
      </c>
      <c r="N42" s="144">
        <f ca="1">IF($A42=N$2,VLOOKUP($A42,$A$3:$E$98,5),IF($A42&lt;N$2,"",VLOOKUP($A42,$A$3:$E$98,5)*IF(Main!$B$36=1,(1+Main!$B$35)^($A42-N$2),1+(Main!$B$35*($A42-N$2)))))</f>
        <v>8.5604137993176982E-2</v>
      </c>
      <c r="O42" s="144">
        <f ca="1">IF($A42=O$2,VLOOKUP($A42,$A$3:$E$98,5),IF($A42&lt;O$2,"",VLOOKUP($A42,$A$3:$E$98,5)*IF(Main!$B$36=1,(1+Main!$B$35)^($A42-O$2),1+(Main!$B$35*($A42-O$2)))))</f>
        <v>8.4090508834162067E-2</v>
      </c>
      <c r="P42" s="144">
        <f ca="1">IF($A42=P$2,VLOOKUP($A42,$A$3:$E$98,5),IF($A42&lt;P$2,"",VLOOKUP($A42,$A$3:$E$98,5)*IF(Main!$B$36=1,(1+Main!$B$35)^($A42-P$2),1+(Main!$B$35*($A42-P$2)))))</f>
        <v>8.2603643255561951E-2</v>
      </c>
      <c r="Q42" s="144">
        <f ca="1">IF($A42=Q$2,VLOOKUP($A42,$A$3:$E$98,5),IF($A42&lt;Q$2,"",VLOOKUP($A42,$A$3:$E$98,5)*IF(Main!$B$36=1,(1+Main!$B$35)^($A42-Q$2),1+(Main!$B$35*($A42-Q$2)))))</f>
        <v>8.1143068031003879E-2</v>
      </c>
      <c r="R42" s="144">
        <f ca="1">IF($A42=R$2,VLOOKUP($A42,$A$3:$E$98,5),IF($A42&lt;R$2,"",VLOOKUP($A42,$A$3:$E$98,5)*IF(Main!$B$36=1,(1+Main!$B$35)^($A42-R$2),1+(Main!$B$35*($A42-R$2)))))</f>
        <v>7.9708318301575515E-2</v>
      </c>
      <c r="S42" s="144">
        <f ca="1">IF($A42=S$2,VLOOKUP($A42,$A$3:$E$98,5),IF($A42&lt;S$2,"",VLOOKUP($A42,$A$3:$E$98,5)*IF(Main!$B$36=1,(1+Main!$B$35)^($A42-S$2),1+(Main!$B$35*($A42-S$2)))))</f>
        <v>7.8298937427873805E-2</v>
      </c>
      <c r="T42" s="144">
        <f ca="1">IF($A42=T$2,VLOOKUP($A42,$A$3:$E$98,5),IF($A42&lt;T$2,"",VLOOKUP($A42,$A$3:$E$98,5)*IF(Main!$B$36=1,(1+Main!$B$35)^($A42-T$2),1+(Main!$B$35*($A42-T$2)))))</f>
        <v>7.6914476844669732E-2</v>
      </c>
      <c r="U42" s="144">
        <f ca="1">IF($A42=U$2,VLOOKUP($A42,$A$3:$E$98,5),IF($A42&lt;U$2,"",VLOOKUP($A42,$A$3:$E$98,5)*IF(Main!$B$36=1,(1+Main!$B$35)^($A42-U$2),1+(Main!$B$35*($A42-U$2)))))</f>
        <v>7.5554495918143158E-2</v>
      </c>
      <c r="V42" s="144">
        <f ca="1">IF($A42=V$2,VLOOKUP($A42,$A$3:$E$98,5),IF($A42&lt;V$2,"",VLOOKUP($A42,$A$3:$E$98,5)*IF(Main!$B$36=1,(1+Main!$B$35)^($A42-V$2),1+(Main!$B$35*($A42-V$2)))))</f>
        <v>7.4218561805641611E-2</v>
      </c>
      <c r="W42" s="144">
        <f ca="1">IF($A42=W$2,VLOOKUP($A42,$A$3:$E$98,5),IF($A42&lt;W$2,"",VLOOKUP($A42,$A$3:$E$98,5)*IF(Main!$B$36=1,(1+Main!$B$35)^($A42-W$2),1+(Main!$B$35*($A42-W$2)))))</f>
        <v>7.2906249317919058E-2</v>
      </c>
      <c r="X42" s="144">
        <f ca="1">IF($A42=X$2,VLOOKUP($A42,$A$3:$E$98,5),IF($A42&lt;X$2,"",VLOOKUP($A42,$A$3:$E$98,5)*IF(Main!$B$36=1,(1+Main!$B$35)^($A42-X$2),1+(Main!$B$35*($A42-X$2)))))</f>
        <v>7.1617140783810471E-2</v>
      </c>
      <c r="Y42" s="144">
        <f ca="1">IF($A42=Y$2,VLOOKUP($A42,$A$3:$E$98,5),IF($A42&lt;Y$2,"",VLOOKUP($A42,$A$3:$E$98,5)*IF(Main!$B$36=1,(1+Main!$B$35)^($A42-Y$2),1+(Main!$B$35*($A42-Y$2)))))</f>
        <v>7.035082591729909E-2</v>
      </c>
      <c r="Z42" s="144">
        <f ca="1">IF($A42=Z$2,VLOOKUP($A42,$A$3:$E$98,5),IF($A42&lt;Z$2,"",VLOOKUP($A42,$A$3:$E$98,5)*IF(Main!$B$36=1,(1+Main!$B$35)^($A42-Z$2),1+(Main!$B$35*($A42-Z$2)))))</f>
        <v>6.9106901686934272E-2</v>
      </c>
      <c r="AA42" s="144" t="str">
        <f>IF($A42=AA$2,VLOOKUP($A42,$A$3:$E$98,5),IF($A42&lt;AA$2,"",VLOOKUP($A42,$A$3:$E$98,5)*IF(Main!$B$36=1,(1+Main!$B$35)^($A42-AA$2),1+(Main!$B$35*($A42-AA$2)))))</f>
        <v/>
      </c>
      <c r="AB42" s="144" t="str">
        <f>IF($A42=AB$2,VLOOKUP($A42,$A$3:$E$98,5),IF($A42&lt;AB$2,"",VLOOKUP($A42,$A$3:$E$98,5)*IF(Main!$B$36=1,(1+Main!$B$35)^($A42-AB$2),1+(Main!$B$35*($A42-AB$2)))))</f>
        <v/>
      </c>
      <c r="AC42" s="144" t="str">
        <f>IF($A42=AC$2,VLOOKUP($A42,$A$3:$E$98,5),IF($A42&lt;AC$2,"",VLOOKUP($A42,$A$3:$E$98,5)*IF(Main!$B$36=1,(1+Main!$B$35)^($A42-AC$2),1+(Main!$B$35*($A42-AC$2)))))</f>
        <v/>
      </c>
      <c r="AD42" s="144" t="str">
        <f>IF($A42=AD$2,VLOOKUP($A42,$A$3:$E$98,5),IF($A42&lt;AD$2,"",VLOOKUP($A42,$A$3:$E$98,5)*IF(Main!$B$36=1,(1+Main!$B$35)^($A42-AD$2),1+(Main!$B$35*($A42-AD$2)))))</f>
        <v/>
      </c>
      <c r="AE42" s="144" t="str">
        <f>IF($A42=AE$2,VLOOKUP($A42,$A$3:$E$98,5),IF($A42&lt;AE$2,"",VLOOKUP($A42,$A$3:$E$98,5)*IF(Main!$B$36=1,(1+Main!$B$35)^($A42-AE$2),1+(Main!$B$35*($A42-AE$2)))))</f>
        <v/>
      </c>
      <c r="AF42" s="144" t="str">
        <f>IF($A42=AF$2,VLOOKUP($A42,$A$3:$E$98,5),IF($A42&lt;AF$2,"",VLOOKUP($A42,$A$3:$E$98,5)*IF(Main!$B$36=1,(1+Main!$B$35)^($A42-AF$2),1+(Main!$B$35*($A42-AF$2)))))</f>
        <v/>
      </c>
      <c r="AG42" s="144" t="str">
        <f>IF($A42=AG$2,VLOOKUP($A42,$A$3:$E$98,5),IF($A42&lt;AG$2,"",VLOOKUP($A42,$A$3:$E$98,5)*IF(Main!$B$36=1,(1+Main!$B$35)^($A42-AG$2),1+(Main!$B$35*($A42-AG$2)))))</f>
        <v/>
      </c>
      <c r="AH42" s="144" t="str">
        <f>IF($A42=AH$2,VLOOKUP($A42,$A$3:$E$98,5),IF($A42&lt;AH$2,"",VLOOKUP($A42,$A$3:$E$98,5)*IF(Main!$B$36=1,(1+Main!$B$35)^($A42-AH$2),1+(Main!$B$35*($A42-AH$2)))))</f>
        <v/>
      </c>
      <c r="AI42" s="144" t="str">
        <f>IF($A42=AI$2,VLOOKUP($A42,$A$3:$E$98,5),IF($A42&lt;AI$2,"",VLOOKUP($A42,$A$3:$E$98,5)*IF(Main!$B$36=1,(1+Main!$B$35)^($A42-AI$2),1+(Main!$B$35*($A42-AI$2)))))</f>
        <v/>
      </c>
      <c r="AJ42" s="144" t="str">
        <f>IF($A42=AJ$2,VLOOKUP($A42,$A$3:$E$98,5),IF($A42&lt;AJ$2,"",VLOOKUP($A42,$A$3:$E$98,5)*IF(Main!$B$36=1,(1+Main!$B$35)^($A42-AJ$2),1+(Main!$B$35*($A42-AJ$2)))))</f>
        <v/>
      </c>
      <c r="AK42" s="144" t="str">
        <f>IF($A42=AK$2,VLOOKUP($A42,$A$3:$E$98,5),IF($A42&lt;AK$2,"",VLOOKUP($A42,$A$3:$E$98,5)*IF(Main!$B$36=1,(1+Main!$B$35)^($A42-AK$2),1+(Main!$B$35*($A42-AK$2)))))</f>
        <v/>
      </c>
      <c r="AL42" s="144" t="str">
        <f>IF($A42=AL$2,VLOOKUP($A42,$A$3:$E$98,5),IF($A42&lt;AL$2,"",VLOOKUP($A42,$A$3:$E$98,5)*IF(Main!$B$36=1,(1+Main!$B$35)^($A42-AL$2),1+(Main!$B$35*($A42-AL$2)))))</f>
        <v/>
      </c>
      <c r="AM42" s="144" t="str">
        <f>IF($A42=AM$2,VLOOKUP($A42,$A$3:$E$98,5),IF($A42&lt;AM$2,"",VLOOKUP($A42,$A$3:$E$98,5)*IF(Main!$B$36=1,(1+Main!$B$35)^($A42-AM$2),1+(Main!$B$35*($A42-AM$2)))))</f>
        <v/>
      </c>
      <c r="AN42" s="144" t="str">
        <f>IF($A42=AN$2,VLOOKUP($A42,$A$3:$E$98,5),IF($A42&lt;AN$2,"",VLOOKUP($A42,$A$3:$E$98,5)*IF(Main!$B$36=1,(1+Main!$B$35)^($A42-AN$2),1+(Main!$B$35*($A42-AN$2)))))</f>
        <v/>
      </c>
      <c r="AO42" s="144" t="str">
        <f>IF($A42=AO$2,VLOOKUP($A42,$A$3:$E$98,5),IF($A42&lt;AO$2,"",VLOOKUP($A42,$A$3:$E$98,5)*IF(Main!$B$36=1,(1+Main!$B$35)^($A42-AO$2),1+(Main!$B$35*($A42-AO$2)))))</f>
        <v/>
      </c>
      <c r="AP42" s="144" t="str">
        <f>IF($A42=AP$2,VLOOKUP($A42,$A$3:$E$98,5),IF($A42&lt;AP$2,"",VLOOKUP($A42,$A$3:$E$98,5)*IF(Main!$B$36=1,(1+Main!$B$35)^($A42-AP$2),1+(Main!$B$35*($A42-AP$2)))))</f>
        <v/>
      </c>
      <c r="AQ42" s="144" t="str">
        <f>IF($A42=AQ$2,VLOOKUP($A42,$A$3:$E$98,5),IF($A42&lt;AQ$2,"",VLOOKUP($A42,$A$3:$E$98,5)*IF(Main!$B$36=1,(1+Main!$B$35)^($A42-AQ$2),1+(Main!$B$35*($A42-AQ$2)))))</f>
        <v/>
      </c>
      <c r="AR42" s="144" t="str">
        <f>IF($A42=AR$2,VLOOKUP($A42,$A$3:$E$98,5),IF($A42&lt;AR$2,"",VLOOKUP($A42,$A$3:$E$98,5)*IF(Main!$B$36=1,(1+Main!$B$35)^($A42-AR$2),1+(Main!$B$35*($A42-AR$2)))))</f>
        <v/>
      </c>
      <c r="AS42" s="144" t="str">
        <f>IF($A42=AS$2,VLOOKUP($A42,$A$3:$E$98,5),IF($A42&lt;AS$2,"",VLOOKUP($A42,$A$3:$E$98,5)*IF(Main!$B$36=1,(1+Main!$B$35)^($A42-AS$2),1+(Main!$B$35*($A42-AS$2)))))</f>
        <v/>
      </c>
      <c r="AT42" s="144" t="str">
        <f>IF($A42=AT$2,VLOOKUP($A42,$A$3:$E$98,5),IF($A42&lt;AT$2,"",VLOOKUP($A42,$A$3:$E$98,5)*IF(Main!$B$36=1,(1+Main!$B$35)^($A42-AT$2),1+(Main!$B$35*($A42-AT$2)))))</f>
        <v/>
      </c>
      <c r="AU42" s="144" t="str">
        <f>IF($A42=AU$2,VLOOKUP($A42,$A$3:$E$98,5),IF($A42&lt;AU$2,"",VLOOKUP($A42,$A$3:$E$98,5)*IF(Main!$B$36=1,(1+Main!$B$35)^($A42-AU$2),1+(Main!$B$35*($A42-AU$2)))))</f>
        <v/>
      </c>
      <c r="AV42" s="144" t="str">
        <f>IF($A42=AV$2,VLOOKUP($A42,$A$3:$E$98,5),IF($A42&lt;AV$2,"",VLOOKUP($A42,$A$3:$E$98,5)*IF(Main!$B$36=1,(1+Main!$B$35)^($A42-AV$2),1+(Main!$B$35*($A42-AV$2)))))</f>
        <v/>
      </c>
      <c r="AW42" s="144" t="str">
        <f>IF($A42=AW$2,VLOOKUP($A42,$A$3:$E$98,5),IF($A42&lt;AW$2,"",VLOOKUP($A42,$A$3:$E$98,5)*IF(Main!$B$36=1,(1+Main!$B$35)^($A42-AW$2),1+(Main!$B$35*($A42-AW$2)))))</f>
        <v/>
      </c>
      <c r="AX42" s="144" t="str">
        <f>IF($A42=AX$2,VLOOKUP($A42,$A$3:$E$98,5),IF($A42&lt;AX$2,"",VLOOKUP($A42,$A$3:$E$98,5)*IF(Main!$B$36=1,(1+Main!$B$35)^($A42-AX$2),1+(Main!$B$35*($A42-AX$2)))))</f>
        <v/>
      </c>
      <c r="AY42" s="144" t="str">
        <f>IF($A42=AY$2,VLOOKUP($A42,$A$3:$E$98,5),IF($A42&lt;AY$2,"",VLOOKUP($A42,$A$3:$E$98,5)*IF(Main!$B$36=1,(1+Main!$B$35)^($A42-AY$2),1+(Main!$B$35*($A42-AY$2)))))</f>
        <v/>
      </c>
      <c r="AZ42" s="144" t="str">
        <f>IF($A42=AZ$2,VLOOKUP($A42,$A$3:$E$98,5),IF($A42&lt;AZ$2,"",VLOOKUP($A42,$A$3:$E$98,5)*IF(Main!$B$36=1,(1+Main!$B$35)^($A42-AZ$2),1+(Main!$B$35*($A42-AZ$2)))))</f>
        <v/>
      </c>
      <c r="BA42" s="144" t="str">
        <f>IF($A42=BA$2,VLOOKUP($A42,$A$3:$E$98,5),IF($A42&lt;BA$2,"",VLOOKUP($A42,$A$3:$E$98,5)*IF(Main!$B$36=1,(1+Main!$B$35)^($A42-BA$2),1+(Main!$B$35*($A42-BA$2)))))</f>
        <v/>
      </c>
      <c r="BB42" s="144" t="str">
        <f>IF($A42=BB$2,VLOOKUP($A42,$A$3:$E$98,5),IF($A42&lt;BB$2,"",VLOOKUP($A42,$A$3:$E$98,5)*IF(Main!$B$36=1,(1+Main!$B$35)^($A42-BB$2),1+(Main!$B$35*($A42-BB$2)))))</f>
        <v/>
      </c>
      <c r="BC42" s="144" t="str">
        <f>IF($A42=BC$2,VLOOKUP($A42,$A$3:$E$98,5),IF($A42&lt;BC$2,"",VLOOKUP($A42,$A$3:$E$98,5)*IF(Main!$B$36=1,(1+Main!$B$35)^($A42-BC$2),1+(Main!$B$35*($A42-BC$2)))))</f>
        <v/>
      </c>
      <c r="BD42" s="144" t="str">
        <f>IF($A42=BD$2,VLOOKUP($A42,$A$3:$E$98,5),IF($A42&lt;BD$2,"",VLOOKUP($A42,$A$3:$E$98,5)*IF(Main!$B$36=1,(1+Main!$B$35)^($A42-BD$2),1+(Main!$B$35*($A42-BD$2)))))</f>
        <v/>
      </c>
      <c r="BE42" s="144" t="str">
        <f>IF($A42=BE$2,VLOOKUP($A42,$A$3:$E$98,5),IF($A42&lt;BE$2,"",VLOOKUP($A42,$A$3:$E$98,5)*IF(Main!$B$36=1,(1+Main!$B$35)^($A42-BE$2),1+(Main!$B$35*($A42-BE$2)))))</f>
        <v/>
      </c>
      <c r="BF42" s="144" t="str">
        <f>IF($A42=BF$2,VLOOKUP($A42,$A$3:$E$98,5),IF($A42&lt;BF$2,"",VLOOKUP($A42,$A$3:$E$98,5)*IF(Main!$B$36=1,(1+Main!$B$35)^($A42-BF$2),1+(Main!$B$35*($A42-BF$2)))))</f>
        <v/>
      </c>
      <c r="BG42" s="144" t="str">
        <f>IF($A42=BG$2,VLOOKUP($A42,$A$3:$E$98,5),IF($A42&lt;BG$2,"",VLOOKUP($A42,$A$3:$E$98,5)*IF(Main!$B$36=1,(1+Main!$B$35)^($A42-BG$2),1+(Main!$B$35*($A42-BG$2)))))</f>
        <v/>
      </c>
      <c r="BH42" s="144" t="str">
        <f>IF($A42=BH$2,VLOOKUP($A42,$A$3:$E$98,5),IF($A42&lt;BH$2,"",VLOOKUP($A42,$A$3:$E$98,5)*IF(Main!$B$36=1,(1+Main!$B$35)^($A42-BH$2),1+(Main!$B$35*($A42-BH$2)))))</f>
        <v/>
      </c>
      <c r="BI42" s="144" t="str">
        <f>IF($A42=BI$2,VLOOKUP($A42,$A$3:$E$98,5),IF($A42&lt;BI$2,"",VLOOKUP($A42,$A$3:$E$98,5)*IF(Main!$B$36=1,(1+Main!$B$35)^($A42-BI$2),1+(Main!$B$35*($A42-BI$2)))))</f>
        <v/>
      </c>
      <c r="BJ42" s="144" t="str">
        <f>IF($A42=BJ$2,VLOOKUP($A42,$A$3:$E$98,5),IF($A42&lt;BJ$2,"",VLOOKUP($A42,$A$3:$E$98,5)*IF(Main!$B$36=1,(1+Main!$B$35)^($A42-BJ$2),1+(Main!$B$35*($A42-BJ$2)))))</f>
        <v/>
      </c>
      <c r="BK42" s="144" t="str">
        <f>IF($A42=BK$2,VLOOKUP($A42,$A$3:$E$98,5),IF($A42&lt;BK$2,"",VLOOKUP($A42,$A$3:$E$98,5)*IF(Main!$B$36=1,(1+Main!$B$35)^($A42-BK$2),1+(Main!$B$35*($A42-BK$2)))))</f>
        <v/>
      </c>
      <c r="BL42" s="144" t="str">
        <f>IF($A42=BL$2,VLOOKUP($A42,$A$3:$E$98,5),IF($A42&lt;BL$2,"",VLOOKUP($A42,$A$3:$E$98,5)*IF(Main!$B$36=1,(1+Main!$B$35)^($A42-BL$2),1+(Main!$B$35*($A42-BL$2)))))</f>
        <v/>
      </c>
      <c r="BM42" s="144" t="str">
        <f>IF($A42=BM$2,VLOOKUP($A42,$A$3:$E$98,5),IF($A42&lt;BM$2,"",VLOOKUP($A42,$A$3:$E$98,5)*IF(Main!$B$36=1,(1+Main!$B$35)^($A42-BM$2),1+(Main!$B$35*($A42-BM$2)))))</f>
        <v/>
      </c>
      <c r="BN42" s="144" t="str">
        <f>IF($A42=BN$2,VLOOKUP($A42,$A$3:$E$98,5),IF($A42&lt;BN$2,"",VLOOKUP($A42,$A$3:$E$98,5)*IF(Main!$B$36=1,(1+Main!$B$35)^($A42-BN$2),1+(Main!$B$35*($A42-BN$2)))))</f>
        <v/>
      </c>
      <c r="BO42" s="144" t="str">
        <f>IF($A42=BO$2,VLOOKUP($A42,$A$3:$E$98,5),IF($A42&lt;BO$2,"",VLOOKUP($A42,$A$3:$E$98,5)*IF(Main!$B$36=1,(1+Main!$B$35)^($A42-BO$2),1+(Main!$B$35*($A42-BO$2)))))</f>
        <v/>
      </c>
      <c r="BP42" s="144" t="str">
        <f>IF($A42=BP$2,VLOOKUP($A42,$A$3:$E$98,5),IF($A42&lt;BP$2,"",VLOOKUP($A42,$A$3:$E$98,5)*IF(Main!$B$36=1,(1+Main!$B$35)^($A42-BP$2),1+(Main!$B$35*($A42-BP$2)))))</f>
        <v/>
      </c>
      <c r="BQ42" s="144" t="str">
        <f>IF($A42=BQ$2,VLOOKUP($A42,$A$3:$E$98,5),IF($A42&lt;BQ$2,"",VLOOKUP($A42,$A$3:$E$98,5)*IF(Main!$B$36=1,(1+Main!$B$35)^($A42-BQ$2),1+(Main!$B$35*($A42-BQ$2)))))</f>
        <v/>
      </c>
      <c r="BR42" s="144" t="str">
        <f>IF($A42=BR$2,VLOOKUP($A42,$A$3:$E$98,5),IF($A42&lt;BR$2,"",VLOOKUP($A42,$A$3:$E$98,5)*IF(Main!$B$36=1,(1+Main!$B$35)^($A42-BR$2),1+(Main!$B$35*($A42-BR$2)))))</f>
        <v/>
      </c>
      <c r="BS42" s="144" t="str">
        <f>IF($A42=BS$2,VLOOKUP($A42,$A$3:$E$98,5),IF($A42&lt;BS$2,"",VLOOKUP($A42,$A$3:$E$98,5)*IF(Main!$B$36=1,(1+Main!$B$35)^($A42-BS$2),1+(Main!$B$35*($A42-BS$2)))))</f>
        <v/>
      </c>
      <c r="BT42" s="144" t="str">
        <f>IF($A42=BT$2,VLOOKUP($A42,$A$3:$E$98,5),IF($A42&lt;BT$2,"",VLOOKUP($A42,$A$3:$E$98,5)*IF(Main!$B$36=1,(1+Main!$B$35)^($A42-BT$2),1+(Main!$B$35*($A42-BT$2)))))</f>
        <v/>
      </c>
      <c r="BU42" s="144" t="str">
        <f>IF($A42=BU$2,VLOOKUP($A42,$A$3:$E$98,5),IF($A42&lt;BU$2,"",VLOOKUP($A42,$A$3:$E$98,5)*IF(Main!$B$36=1,(1+Main!$B$35)^($A42-BU$2),1+(Main!$B$35*($A42-BU$2)))))</f>
        <v/>
      </c>
      <c r="BV42" s="144" t="str">
        <f>IF($A42=BV$2,VLOOKUP($A42,$A$3:$E$98,5),IF($A42&lt;BV$2,"",VLOOKUP($A42,$A$3:$E$98,5)*IF(Main!$B$36=1,(1+Main!$B$35)^($A42-BV$2),1+(Main!$B$35*($A42-BV$2)))))</f>
        <v/>
      </c>
      <c r="BW42" s="144" t="str">
        <f>IF($A42=BW$2,VLOOKUP($A42,$A$3:$E$98,5),IF($A42&lt;BW$2,"",VLOOKUP($A42,$A$3:$E$98,5)*IF(Main!$B$36=1,(1+Main!$B$35)^($A42-BW$2),1+(Main!$B$35*($A42-BW$2)))))</f>
        <v/>
      </c>
      <c r="BX42" s="144" t="str">
        <f>IF($A42=BX$2,VLOOKUP($A42,$A$3:$E$98,5),IF($A42&lt;BX$2,"",VLOOKUP($A42,$A$3:$E$98,5)*IF(Main!$B$36=1,(1+Main!$B$35)^($A42-BX$2),1+(Main!$B$35*($A42-BX$2)))))</f>
        <v/>
      </c>
      <c r="BY42" s="144" t="str">
        <f>IF($A42=BY$2,VLOOKUP($A42,$A$3:$E$98,5),IF($A42&lt;BY$2,"",VLOOKUP($A42,$A$3:$E$98,5)*IF(Main!$B$36=1,(1+Main!$B$35)^($A42-BY$2),1+(Main!$B$35*($A42-BY$2)))))</f>
        <v/>
      </c>
      <c r="BZ42" s="144" t="str">
        <f>IF($A42=BZ$2,VLOOKUP($A42,$A$3:$E$98,5),IF($A42&lt;BZ$2,"",VLOOKUP($A42,$A$3:$E$98,5)*IF(Main!$B$36=1,(1+Main!$B$35)^($A42-BZ$2),1+(Main!$B$35*($A42-BZ$2)))))</f>
        <v/>
      </c>
      <c r="CA42" s="144" t="str">
        <f>IF($A42=CA$2,VLOOKUP($A42,$A$3:$E$98,5),IF($A42&lt;CA$2,"",VLOOKUP($A42,$A$3:$E$98,5)*IF(Main!$B$36=1,(1+Main!$B$35)^($A42-CA$2),1+(Main!$B$35*($A42-CA$2)))))</f>
        <v/>
      </c>
      <c r="CB42" s="144" t="str">
        <f>IF($A42=CB$2,VLOOKUP($A42,$A$3:$E$98,5),IF($A42&lt;CB$2,"",VLOOKUP($A42,$A$3:$E$98,5)*IF(Main!$B$36=1,(1+Main!$B$35)^($A42-CB$2),1+(Main!$B$35*($A42-CB$2)))))</f>
        <v/>
      </c>
      <c r="CC42" s="144" t="str">
        <f>IF($A42=CC$2,VLOOKUP($A42,$A$3:$E$98,5),IF($A42&lt;CC$2,"",VLOOKUP($A42,$A$3:$E$98,5)*IF(Main!$B$36=1,(1+Main!$B$35)^($A42-CC$2),1+(Main!$B$35*($A42-CC$2)))))</f>
        <v/>
      </c>
      <c r="CD42" s="144" t="str">
        <f>IF($A42=CD$2,VLOOKUP($A42,$A$3:$E$98,5),IF($A42&lt;CD$2,"",VLOOKUP($A42,$A$3:$E$98,5)*IF(Main!$B$36=1,(1+Main!$B$35)^($A42-CD$2),1+(Main!$B$35*($A42-CD$2)))))</f>
        <v/>
      </c>
    </row>
    <row r="43" spans="1:82">
      <c r="A43" s="70">
        <v>65</v>
      </c>
      <c r="B43" s="73">
        <f ca="1">VLOOKUP($A43,Mortality!$A$3:$G$108,7,)</f>
        <v>3.0240991682779295E-3</v>
      </c>
      <c r="C43" s="69">
        <f t="shared" ca="1" si="1"/>
        <v>0.96438788661704811</v>
      </c>
      <c r="D43" s="69">
        <f t="shared" ca="1" si="0"/>
        <v>27.681890451438694</v>
      </c>
      <c r="E43" s="143">
        <f ca="1">C43/(1+Main!$B$5)^($A43-$A$3)</f>
        <v>6.4402190514840169E-2</v>
      </c>
      <c r="F43" s="16">
        <f t="shared" ca="1" si="2"/>
        <v>14.73089824200461</v>
      </c>
      <c r="G43" s="144">
        <f ca="1">IF($A43=G$2,VLOOKUP($A43,$A$3:$E$98,5),IF($A43&lt;G$2,"",VLOOKUP($A43,$A$3:$E$98,5)*IF(Main!$B$36=1,(1+Main!$B$35)^($A43-G$2),1+(Main!$B$35*($A43-G$2)))))</f>
        <v>9.2014484907626898E-2</v>
      </c>
      <c r="H43" s="144">
        <f ca="1">IF($A43=H$2,VLOOKUP($A43,$A$3:$E$98,5),IF($A43&lt;H$2,"",VLOOKUP($A43,$A$3:$E$98,5)*IF(Main!$B$36=1,(1+Main!$B$35)^($A43-H$2),1+(Main!$B$35*($A43-H$2)))))</f>
        <v>9.0387509732442917E-2</v>
      </c>
      <c r="I43" s="144">
        <f ca="1">IF($A43=I$2,VLOOKUP($A43,$A$3:$E$98,5),IF($A43&lt;I$2,"",VLOOKUP($A43,$A$3:$E$98,5)*IF(Main!$B$36=1,(1+Main!$B$35)^($A43-I$2),1+(Main!$B$35*($A43-I$2)))))</f>
        <v>8.87893022912013E-2</v>
      </c>
      <c r="J43" s="144">
        <f ca="1">IF($A43=J$2,VLOOKUP($A43,$A$3:$E$98,5),IF($A43&lt;J$2,"",VLOOKUP($A43,$A$3:$E$98,5)*IF(Main!$B$36=1,(1+Main!$B$35)^($A43-J$2),1+(Main!$B$35*($A43-J$2)))))</f>
        <v>8.7219353920629961E-2</v>
      </c>
      <c r="K43" s="144">
        <f ca="1">IF($A43=K$2,VLOOKUP($A43,$A$3:$E$98,5),IF($A43&lt;K$2,"",VLOOKUP($A43,$A$3:$E$98,5)*IF(Main!$B$36=1,(1+Main!$B$35)^($A43-K$2),1+(Main!$B$35*($A43-K$2)))))</f>
        <v>8.5677164951502904E-2</v>
      </c>
      <c r="L43" s="144">
        <f ca="1">IF($A43=L$2,VLOOKUP($A43,$A$3:$E$98,5),IF($A43&lt;L$2,"",VLOOKUP($A43,$A$3:$E$98,5)*IF(Main!$B$36=1,(1+Main!$B$35)^($A43-L$2),1+(Main!$B$35*($A43-L$2)))))</f>
        <v>8.4162244549609938E-2</v>
      </c>
      <c r="M43" s="144">
        <f ca="1">IF($A43=M$2,VLOOKUP($A43,$A$3:$E$98,5),IF($A43&lt;M$2,"",VLOOKUP($A43,$A$3:$E$98,5)*IF(Main!$B$36=1,(1+Main!$B$35)^($A43-M$2),1+(Main!$B$35*($A43-M$2)))))</f>
        <v>8.267411055953823E-2</v>
      </c>
      <c r="N43" s="144">
        <f ca="1">IF($A43=N$2,VLOOKUP($A43,$A$3:$E$98,5),IF($A43&lt;N$2,"",VLOOKUP($A43,$A$3:$E$98,5)*IF(Main!$B$36=1,(1+Main!$B$35)^($A43-N$2),1+(Main!$B$35*($A43-N$2)))))</f>
        <v>8.1212289351216341E-2</v>
      </c>
      <c r="O43" s="144">
        <f ca="1">IF($A43=O$2,VLOOKUP($A43,$A$3:$E$98,5),IF($A43&lt;O$2,"",VLOOKUP($A43,$A$3:$E$98,5)*IF(Main!$B$36=1,(1+Main!$B$35)^($A43-O$2),1+(Main!$B$35*($A43-O$2)))))</f>
        <v>7.9776315669171247E-2</v>
      </c>
      <c r="P43" s="144">
        <f ca="1">IF($A43=P$2,VLOOKUP($A43,$A$3:$E$98,5),IF($A43&lt;P$2,"",VLOOKUP($A43,$A$3:$E$98,5)*IF(Main!$B$36=1,(1+Main!$B$35)^($A43-P$2),1+(Main!$B$35*($A43-P$2)))))</f>
        <v>7.8365732484451125E-2</v>
      </c>
      <c r="Q43" s="144">
        <f ca="1">IF($A43=Q$2,VLOOKUP($A43,$A$3:$E$98,5),IF($A43&lt;Q$2,"",VLOOKUP($A43,$A$3:$E$98,5)*IF(Main!$B$36=1,(1+Main!$B$35)^($A43-Q$2),1+(Main!$B$35*($A43-Q$2)))))</f>
        <v>7.6980090849166141E-2</v>
      </c>
      <c r="R43" s="144">
        <f ca="1">IF($A43=R$2,VLOOKUP($A43,$A$3:$E$98,5),IF($A43&lt;R$2,"",VLOOKUP($A43,$A$3:$E$98,5)*IF(Main!$B$36=1,(1+Main!$B$35)^($A43-R$2),1+(Main!$B$35*($A43-R$2)))))</f>
        <v>7.5618949753601311E-2</v>
      </c>
      <c r="S43" s="144">
        <f ca="1">IF($A43=S$2,VLOOKUP($A43,$A$3:$E$98,5),IF($A43&lt;S$2,"",VLOOKUP($A43,$A$3:$E$98,5)*IF(Main!$B$36=1,(1+Main!$B$35)^($A43-S$2),1+(Main!$B$35*($A43-S$2)))))</f>
        <v>7.4281875985855908E-2</v>
      </c>
      <c r="T43" s="144">
        <f ca="1">IF($A43=T$2,VLOOKUP($A43,$A$3:$E$98,5),IF($A43&lt;T$2,"",VLOOKUP($A43,$A$3:$E$98,5)*IF(Main!$B$36=1,(1+Main!$B$35)^($A43-T$2),1+(Main!$B$35*($A43-T$2)))))</f>
        <v>7.2968443993964557E-2</v>
      </c>
      <c r="U43" s="144">
        <f ca="1">IF($A43=U$2,VLOOKUP($A43,$A$3:$E$98,5),IF($A43&lt;U$2,"",VLOOKUP($A43,$A$3:$E$98,5)*IF(Main!$B$36=1,(1+Main!$B$35)^($A43-U$2),1+(Main!$B$35*($A43-U$2)))))</f>
        <v>7.1678235750456329E-2</v>
      </c>
      <c r="V43" s="144">
        <f ca="1">IF($A43=V$2,VLOOKUP($A43,$A$3:$E$98,5),IF($A43&lt;V$2,"",VLOOKUP($A43,$A$3:$E$98,5)*IF(Main!$B$36=1,(1+Main!$B$35)^($A43-V$2),1+(Main!$B$35*($A43-V$2)))))</f>
        <v>7.0410840619308773E-2</v>
      </c>
      <c r="W43" s="144">
        <f ca="1">IF($A43=W$2,VLOOKUP($A43,$A$3:$E$98,5),IF($A43&lt;W$2,"",VLOOKUP($A43,$A$3:$E$98,5)*IF(Main!$B$36=1,(1+Main!$B$35)^($A43-W$2),1+(Main!$B$35*($A43-W$2)))))</f>
        <v>6.9165855225254189E-2</v>
      </c>
      <c r="X43" s="144">
        <f ca="1">IF($A43=X$2,VLOOKUP($A43,$A$3:$E$98,5),IF($A43&lt;X$2,"",VLOOKUP($A43,$A$3:$E$98,5)*IF(Main!$B$36=1,(1+Main!$B$35)^($A43-X$2),1+(Main!$B$35*($A43-X$2)))))</f>
        <v>6.7942883325397052E-2</v>
      </c>
      <c r="Y43" s="144">
        <f ca="1">IF($A43=Y$2,VLOOKUP($A43,$A$3:$E$98,5),IF($A43&lt;Y$2,"",VLOOKUP($A43,$A$3:$E$98,5)*IF(Main!$B$36=1,(1+Main!$B$35)^($A43-Y$2),1+(Main!$B$35*($A43-Y$2)))))</f>
        <v>6.6741535683101219E-2</v>
      </c>
      <c r="Z43" s="144">
        <f ca="1">IF($A43=Z$2,VLOOKUP($A43,$A$3:$E$98,5),IF($A43&lt;Z$2,"",VLOOKUP($A43,$A$3:$E$98,5)*IF(Main!$B$36=1,(1+Main!$B$35)^($A43-Z$2),1+(Main!$B$35*($A43-Z$2)))))</f>
        <v>6.5561429944107297E-2</v>
      </c>
      <c r="AA43" s="144">
        <f ca="1">IF($A43=AA$2,VLOOKUP($A43,$A$3:$E$98,5),IF($A43&lt;AA$2,"",VLOOKUP($A43,$A$3:$E$98,5)*IF(Main!$B$36=1,(1+Main!$B$35)^($A43-AA$2),1+(Main!$B$35*($A43-AA$2)))))</f>
        <v>6.4402190514840169E-2</v>
      </c>
      <c r="AB43" s="144" t="str">
        <f>IF($A43=AB$2,VLOOKUP($A43,$A$3:$E$98,5),IF($A43&lt;AB$2,"",VLOOKUP($A43,$A$3:$E$98,5)*IF(Main!$B$36=1,(1+Main!$B$35)^($A43-AB$2),1+(Main!$B$35*($A43-AB$2)))))</f>
        <v/>
      </c>
      <c r="AC43" s="144" t="str">
        <f>IF($A43=AC$2,VLOOKUP($A43,$A$3:$E$98,5),IF($A43&lt;AC$2,"",VLOOKUP($A43,$A$3:$E$98,5)*IF(Main!$B$36=1,(1+Main!$B$35)^($A43-AC$2),1+(Main!$B$35*($A43-AC$2)))))</f>
        <v/>
      </c>
      <c r="AD43" s="144" t="str">
        <f>IF($A43=AD$2,VLOOKUP($A43,$A$3:$E$98,5),IF($A43&lt;AD$2,"",VLOOKUP($A43,$A$3:$E$98,5)*IF(Main!$B$36=1,(1+Main!$B$35)^($A43-AD$2),1+(Main!$B$35*($A43-AD$2)))))</f>
        <v/>
      </c>
      <c r="AE43" s="144" t="str">
        <f>IF($A43=AE$2,VLOOKUP($A43,$A$3:$E$98,5),IF($A43&lt;AE$2,"",VLOOKUP($A43,$A$3:$E$98,5)*IF(Main!$B$36=1,(1+Main!$B$35)^($A43-AE$2),1+(Main!$B$35*($A43-AE$2)))))</f>
        <v/>
      </c>
      <c r="AF43" s="144" t="str">
        <f>IF($A43=AF$2,VLOOKUP($A43,$A$3:$E$98,5),IF($A43&lt;AF$2,"",VLOOKUP($A43,$A$3:$E$98,5)*IF(Main!$B$36=1,(1+Main!$B$35)^($A43-AF$2),1+(Main!$B$35*($A43-AF$2)))))</f>
        <v/>
      </c>
      <c r="AG43" s="144" t="str">
        <f>IF($A43=AG$2,VLOOKUP($A43,$A$3:$E$98,5),IF($A43&lt;AG$2,"",VLOOKUP($A43,$A$3:$E$98,5)*IF(Main!$B$36=1,(1+Main!$B$35)^($A43-AG$2),1+(Main!$B$35*($A43-AG$2)))))</f>
        <v/>
      </c>
      <c r="AH43" s="144" t="str">
        <f>IF($A43=AH$2,VLOOKUP($A43,$A$3:$E$98,5),IF($A43&lt;AH$2,"",VLOOKUP($A43,$A$3:$E$98,5)*IF(Main!$B$36=1,(1+Main!$B$35)^($A43-AH$2),1+(Main!$B$35*($A43-AH$2)))))</f>
        <v/>
      </c>
      <c r="AI43" s="144" t="str">
        <f>IF($A43=AI$2,VLOOKUP($A43,$A$3:$E$98,5),IF($A43&lt;AI$2,"",VLOOKUP($A43,$A$3:$E$98,5)*IF(Main!$B$36=1,(1+Main!$B$35)^($A43-AI$2),1+(Main!$B$35*($A43-AI$2)))))</f>
        <v/>
      </c>
      <c r="AJ43" s="144" t="str">
        <f>IF($A43=AJ$2,VLOOKUP($A43,$A$3:$E$98,5),IF($A43&lt;AJ$2,"",VLOOKUP($A43,$A$3:$E$98,5)*IF(Main!$B$36=1,(1+Main!$B$35)^($A43-AJ$2),1+(Main!$B$35*($A43-AJ$2)))))</f>
        <v/>
      </c>
      <c r="AK43" s="144" t="str">
        <f>IF($A43=AK$2,VLOOKUP($A43,$A$3:$E$98,5),IF($A43&lt;AK$2,"",VLOOKUP($A43,$A$3:$E$98,5)*IF(Main!$B$36=1,(1+Main!$B$35)^($A43-AK$2),1+(Main!$B$35*($A43-AK$2)))))</f>
        <v/>
      </c>
      <c r="AL43" s="144" t="str">
        <f>IF($A43=AL$2,VLOOKUP($A43,$A$3:$E$98,5),IF($A43&lt;AL$2,"",VLOOKUP($A43,$A$3:$E$98,5)*IF(Main!$B$36=1,(1+Main!$B$35)^($A43-AL$2),1+(Main!$B$35*($A43-AL$2)))))</f>
        <v/>
      </c>
      <c r="AM43" s="144" t="str">
        <f>IF($A43=AM$2,VLOOKUP($A43,$A$3:$E$98,5),IF($A43&lt;AM$2,"",VLOOKUP($A43,$A$3:$E$98,5)*IF(Main!$B$36=1,(1+Main!$B$35)^($A43-AM$2),1+(Main!$B$35*($A43-AM$2)))))</f>
        <v/>
      </c>
      <c r="AN43" s="144" t="str">
        <f>IF($A43=AN$2,VLOOKUP($A43,$A$3:$E$98,5),IF($A43&lt;AN$2,"",VLOOKUP($A43,$A$3:$E$98,5)*IF(Main!$B$36=1,(1+Main!$B$35)^($A43-AN$2),1+(Main!$B$35*($A43-AN$2)))))</f>
        <v/>
      </c>
      <c r="AO43" s="144" t="str">
        <f>IF($A43=AO$2,VLOOKUP($A43,$A$3:$E$98,5),IF($A43&lt;AO$2,"",VLOOKUP($A43,$A$3:$E$98,5)*IF(Main!$B$36=1,(1+Main!$B$35)^($A43-AO$2),1+(Main!$B$35*($A43-AO$2)))))</f>
        <v/>
      </c>
      <c r="AP43" s="144" t="str">
        <f>IF($A43=AP$2,VLOOKUP($A43,$A$3:$E$98,5),IF($A43&lt;AP$2,"",VLOOKUP($A43,$A$3:$E$98,5)*IF(Main!$B$36=1,(1+Main!$B$35)^($A43-AP$2),1+(Main!$B$35*($A43-AP$2)))))</f>
        <v/>
      </c>
      <c r="AQ43" s="144" t="str">
        <f>IF($A43=AQ$2,VLOOKUP($A43,$A$3:$E$98,5),IF($A43&lt;AQ$2,"",VLOOKUP($A43,$A$3:$E$98,5)*IF(Main!$B$36=1,(1+Main!$B$35)^($A43-AQ$2),1+(Main!$B$35*($A43-AQ$2)))))</f>
        <v/>
      </c>
      <c r="AR43" s="144" t="str">
        <f>IF($A43=AR$2,VLOOKUP($A43,$A$3:$E$98,5),IF($A43&lt;AR$2,"",VLOOKUP($A43,$A$3:$E$98,5)*IF(Main!$B$36=1,(1+Main!$B$35)^($A43-AR$2),1+(Main!$B$35*($A43-AR$2)))))</f>
        <v/>
      </c>
      <c r="AS43" s="144" t="str">
        <f>IF($A43=AS$2,VLOOKUP($A43,$A$3:$E$98,5),IF($A43&lt;AS$2,"",VLOOKUP($A43,$A$3:$E$98,5)*IF(Main!$B$36=1,(1+Main!$B$35)^($A43-AS$2),1+(Main!$B$35*($A43-AS$2)))))</f>
        <v/>
      </c>
      <c r="AT43" s="144" t="str">
        <f>IF($A43=AT$2,VLOOKUP($A43,$A$3:$E$98,5),IF($A43&lt;AT$2,"",VLOOKUP($A43,$A$3:$E$98,5)*IF(Main!$B$36=1,(1+Main!$B$35)^($A43-AT$2),1+(Main!$B$35*($A43-AT$2)))))</f>
        <v/>
      </c>
      <c r="AU43" s="144" t="str">
        <f>IF($A43=AU$2,VLOOKUP($A43,$A$3:$E$98,5),IF($A43&lt;AU$2,"",VLOOKUP($A43,$A$3:$E$98,5)*IF(Main!$B$36=1,(1+Main!$B$35)^($A43-AU$2),1+(Main!$B$35*($A43-AU$2)))))</f>
        <v/>
      </c>
      <c r="AV43" s="144" t="str">
        <f>IF($A43=AV$2,VLOOKUP($A43,$A$3:$E$98,5),IF($A43&lt;AV$2,"",VLOOKUP($A43,$A$3:$E$98,5)*IF(Main!$B$36=1,(1+Main!$B$35)^($A43-AV$2),1+(Main!$B$35*($A43-AV$2)))))</f>
        <v/>
      </c>
      <c r="AW43" s="144" t="str">
        <f>IF($A43=AW$2,VLOOKUP($A43,$A$3:$E$98,5),IF($A43&lt;AW$2,"",VLOOKUP($A43,$A$3:$E$98,5)*IF(Main!$B$36=1,(1+Main!$B$35)^($A43-AW$2),1+(Main!$B$35*($A43-AW$2)))))</f>
        <v/>
      </c>
      <c r="AX43" s="144" t="str">
        <f>IF($A43=AX$2,VLOOKUP($A43,$A$3:$E$98,5),IF($A43&lt;AX$2,"",VLOOKUP($A43,$A$3:$E$98,5)*IF(Main!$B$36=1,(1+Main!$B$35)^($A43-AX$2),1+(Main!$B$35*($A43-AX$2)))))</f>
        <v/>
      </c>
      <c r="AY43" s="144" t="str">
        <f>IF($A43=AY$2,VLOOKUP($A43,$A$3:$E$98,5),IF($A43&lt;AY$2,"",VLOOKUP($A43,$A$3:$E$98,5)*IF(Main!$B$36=1,(1+Main!$B$35)^($A43-AY$2),1+(Main!$B$35*($A43-AY$2)))))</f>
        <v/>
      </c>
      <c r="AZ43" s="144" t="str">
        <f>IF($A43=AZ$2,VLOOKUP($A43,$A$3:$E$98,5),IF($A43&lt;AZ$2,"",VLOOKUP($A43,$A$3:$E$98,5)*IF(Main!$B$36=1,(1+Main!$B$35)^($A43-AZ$2),1+(Main!$B$35*($A43-AZ$2)))))</f>
        <v/>
      </c>
      <c r="BA43" s="144" t="str">
        <f>IF($A43=BA$2,VLOOKUP($A43,$A$3:$E$98,5),IF($A43&lt;BA$2,"",VLOOKUP($A43,$A$3:$E$98,5)*IF(Main!$B$36=1,(1+Main!$B$35)^($A43-BA$2),1+(Main!$B$35*($A43-BA$2)))))</f>
        <v/>
      </c>
      <c r="BB43" s="144" t="str">
        <f>IF($A43=BB$2,VLOOKUP($A43,$A$3:$E$98,5),IF($A43&lt;BB$2,"",VLOOKUP($A43,$A$3:$E$98,5)*IF(Main!$B$36=1,(1+Main!$B$35)^($A43-BB$2),1+(Main!$B$35*($A43-BB$2)))))</f>
        <v/>
      </c>
      <c r="BC43" s="144" t="str">
        <f>IF($A43=BC$2,VLOOKUP($A43,$A$3:$E$98,5),IF($A43&lt;BC$2,"",VLOOKUP($A43,$A$3:$E$98,5)*IF(Main!$B$36=1,(1+Main!$B$35)^($A43-BC$2),1+(Main!$B$35*($A43-BC$2)))))</f>
        <v/>
      </c>
      <c r="BD43" s="144" t="str">
        <f>IF($A43=BD$2,VLOOKUP($A43,$A$3:$E$98,5),IF($A43&lt;BD$2,"",VLOOKUP($A43,$A$3:$E$98,5)*IF(Main!$B$36=1,(1+Main!$B$35)^($A43-BD$2),1+(Main!$B$35*($A43-BD$2)))))</f>
        <v/>
      </c>
      <c r="BE43" s="144" t="str">
        <f>IF($A43=BE$2,VLOOKUP($A43,$A$3:$E$98,5),IF($A43&lt;BE$2,"",VLOOKUP($A43,$A$3:$E$98,5)*IF(Main!$B$36=1,(1+Main!$B$35)^($A43-BE$2),1+(Main!$B$35*($A43-BE$2)))))</f>
        <v/>
      </c>
      <c r="BF43" s="144" t="str">
        <f>IF($A43=BF$2,VLOOKUP($A43,$A$3:$E$98,5),IF($A43&lt;BF$2,"",VLOOKUP($A43,$A$3:$E$98,5)*IF(Main!$B$36=1,(1+Main!$B$35)^($A43-BF$2),1+(Main!$B$35*($A43-BF$2)))))</f>
        <v/>
      </c>
      <c r="BG43" s="144" t="str">
        <f>IF($A43=BG$2,VLOOKUP($A43,$A$3:$E$98,5),IF($A43&lt;BG$2,"",VLOOKUP($A43,$A$3:$E$98,5)*IF(Main!$B$36=1,(1+Main!$B$35)^($A43-BG$2),1+(Main!$B$35*($A43-BG$2)))))</f>
        <v/>
      </c>
      <c r="BH43" s="144" t="str">
        <f>IF($A43=BH$2,VLOOKUP($A43,$A$3:$E$98,5),IF($A43&lt;BH$2,"",VLOOKUP($A43,$A$3:$E$98,5)*IF(Main!$B$36=1,(1+Main!$B$35)^($A43-BH$2),1+(Main!$B$35*($A43-BH$2)))))</f>
        <v/>
      </c>
      <c r="BI43" s="144" t="str">
        <f>IF($A43=BI$2,VLOOKUP($A43,$A$3:$E$98,5),IF($A43&lt;BI$2,"",VLOOKUP($A43,$A$3:$E$98,5)*IF(Main!$B$36=1,(1+Main!$B$35)^($A43-BI$2),1+(Main!$B$35*($A43-BI$2)))))</f>
        <v/>
      </c>
      <c r="BJ43" s="144" t="str">
        <f>IF($A43=BJ$2,VLOOKUP($A43,$A$3:$E$98,5),IF($A43&lt;BJ$2,"",VLOOKUP($A43,$A$3:$E$98,5)*IF(Main!$B$36=1,(1+Main!$B$35)^($A43-BJ$2),1+(Main!$B$35*($A43-BJ$2)))))</f>
        <v/>
      </c>
      <c r="BK43" s="144" t="str">
        <f>IF($A43=BK$2,VLOOKUP($A43,$A$3:$E$98,5),IF($A43&lt;BK$2,"",VLOOKUP($A43,$A$3:$E$98,5)*IF(Main!$B$36=1,(1+Main!$B$35)^($A43-BK$2),1+(Main!$B$35*($A43-BK$2)))))</f>
        <v/>
      </c>
      <c r="BL43" s="144" t="str">
        <f>IF($A43=BL$2,VLOOKUP($A43,$A$3:$E$98,5),IF($A43&lt;BL$2,"",VLOOKUP($A43,$A$3:$E$98,5)*IF(Main!$B$36=1,(1+Main!$B$35)^($A43-BL$2),1+(Main!$B$35*($A43-BL$2)))))</f>
        <v/>
      </c>
      <c r="BM43" s="144" t="str">
        <f>IF($A43=BM$2,VLOOKUP($A43,$A$3:$E$98,5),IF($A43&lt;BM$2,"",VLOOKUP($A43,$A$3:$E$98,5)*IF(Main!$B$36=1,(1+Main!$B$35)^($A43-BM$2),1+(Main!$B$35*($A43-BM$2)))))</f>
        <v/>
      </c>
      <c r="BN43" s="144" t="str">
        <f>IF($A43=BN$2,VLOOKUP($A43,$A$3:$E$98,5),IF($A43&lt;BN$2,"",VLOOKUP($A43,$A$3:$E$98,5)*IF(Main!$B$36=1,(1+Main!$B$35)^($A43-BN$2),1+(Main!$B$35*($A43-BN$2)))))</f>
        <v/>
      </c>
      <c r="BO43" s="144" t="str">
        <f>IF($A43=BO$2,VLOOKUP($A43,$A$3:$E$98,5),IF($A43&lt;BO$2,"",VLOOKUP($A43,$A$3:$E$98,5)*IF(Main!$B$36=1,(1+Main!$B$35)^($A43-BO$2),1+(Main!$B$35*($A43-BO$2)))))</f>
        <v/>
      </c>
      <c r="BP43" s="144" t="str">
        <f>IF($A43=BP$2,VLOOKUP($A43,$A$3:$E$98,5),IF($A43&lt;BP$2,"",VLOOKUP($A43,$A$3:$E$98,5)*IF(Main!$B$36=1,(1+Main!$B$35)^($A43-BP$2),1+(Main!$B$35*($A43-BP$2)))))</f>
        <v/>
      </c>
      <c r="BQ43" s="144" t="str">
        <f>IF($A43=BQ$2,VLOOKUP($A43,$A$3:$E$98,5),IF($A43&lt;BQ$2,"",VLOOKUP($A43,$A$3:$E$98,5)*IF(Main!$B$36=1,(1+Main!$B$35)^($A43-BQ$2),1+(Main!$B$35*($A43-BQ$2)))))</f>
        <v/>
      </c>
      <c r="BR43" s="144" t="str">
        <f>IF($A43=BR$2,VLOOKUP($A43,$A$3:$E$98,5),IF($A43&lt;BR$2,"",VLOOKUP($A43,$A$3:$E$98,5)*IF(Main!$B$36=1,(1+Main!$B$35)^($A43-BR$2),1+(Main!$B$35*($A43-BR$2)))))</f>
        <v/>
      </c>
      <c r="BS43" s="144" t="str">
        <f>IF($A43=BS$2,VLOOKUP($A43,$A$3:$E$98,5),IF($A43&lt;BS$2,"",VLOOKUP($A43,$A$3:$E$98,5)*IF(Main!$B$36=1,(1+Main!$B$35)^($A43-BS$2),1+(Main!$B$35*($A43-BS$2)))))</f>
        <v/>
      </c>
      <c r="BT43" s="144" t="str">
        <f>IF($A43=BT$2,VLOOKUP($A43,$A$3:$E$98,5),IF($A43&lt;BT$2,"",VLOOKUP($A43,$A$3:$E$98,5)*IF(Main!$B$36=1,(1+Main!$B$35)^($A43-BT$2),1+(Main!$B$35*($A43-BT$2)))))</f>
        <v/>
      </c>
      <c r="BU43" s="144" t="str">
        <f>IF($A43=BU$2,VLOOKUP($A43,$A$3:$E$98,5),IF($A43&lt;BU$2,"",VLOOKUP($A43,$A$3:$E$98,5)*IF(Main!$B$36=1,(1+Main!$B$35)^($A43-BU$2),1+(Main!$B$35*($A43-BU$2)))))</f>
        <v/>
      </c>
      <c r="BV43" s="144" t="str">
        <f>IF($A43=BV$2,VLOOKUP($A43,$A$3:$E$98,5),IF($A43&lt;BV$2,"",VLOOKUP($A43,$A$3:$E$98,5)*IF(Main!$B$36=1,(1+Main!$B$35)^($A43-BV$2),1+(Main!$B$35*($A43-BV$2)))))</f>
        <v/>
      </c>
      <c r="BW43" s="144" t="str">
        <f>IF($A43=BW$2,VLOOKUP($A43,$A$3:$E$98,5),IF($A43&lt;BW$2,"",VLOOKUP($A43,$A$3:$E$98,5)*IF(Main!$B$36=1,(1+Main!$B$35)^($A43-BW$2),1+(Main!$B$35*($A43-BW$2)))))</f>
        <v/>
      </c>
      <c r="BX43" s="144" t="str">
        <f>IF($A43=BX$2,VLOOKUP($A43,$A$3:$E$98,5),IF($A43&lt;BX$2,"",VLOOKUP($A43,$A$3:$E$98,5)*IF(Main!$B$36=1,(1+Main!$B$35)^($A43-BX$2),1+(Main!$B$35*($A43-BX$2)))))</f>
        <v/>
      </c>
      <c r="BY43" s="144" t="str">
        <f>IF($A43=BY$2,VLOOKUP($A43,$A$3:$E$98,5),IF($A43&lt;BY$2,"",VLOOKUP($A43,$A$3:$E$98,5)*IF(Main!$B$36=1,(1+Main!$B$35)^($A43-BY$2),1+(Main!$B$35*($A43-BY$2)))))</f>
        <v/>
      </c>
      <c r="BZ43" s="144" t="str">
        <f>IF($A43=BZ$2,VLOOKUP($A43,$A$3:$E$98,5),IF($A43&lt;BZ$2,"",VLOOKUP($A43,$A$3:$E$98,5)*IF(Main!$B$36=1,(1+Main!$B$35)^($A43-BZ$2),1+(Main!$B$35*($A43-BZ$2)))))</f>
        <v/>
      </c>
      <c r="CA43" s="144" t="str">
        <f>IF($A43=CA$2,VLOOKUP($A43,$A$3:$E$98,5),IF($A43&lt;CA$2,"",VLOOKUP($A43,$A$3:$E$98,5)*IF(Main!$B$36=1,(1+Main!$B$35)^($A43-CA$2),1+(Main!$B$35*($A43-CA$2)))))</f>
        <v/>
      </c>
      <c r="CB43" s="144" t="str">
        <f>IF($A43=CB$2,VLOOKUP($A43,$A$3:$E$98,5),IF($A43&lt;CB$2,"",VLOOKUP($A43,$A$3:$E$98,5)*IF(Main!$B$36=1,(1+Main!$B$35)^($A43-CB$2),1+(Main!$B$35*($A43-CB$2)))))</f>
        <v/>
      </c>
      <c r="CC43" s="144" t="str">
        <f>IF($A43=CC$2,VLOOKUP($A43,$A$3:$E$98,5),IF($A43&lt;CC$2,"",VLOOKUP($A43,$A$3:$E$98,5)*IF(Main!$B$36=1,(1+Main!$B$35)^($A43-CC$2),1+(Main!$B$35*($A43-CC$2)))))</f>
        <v/>
      </c>
      <c r="CD43" s="144" t="str">
        <f>IF($A43=CD$2,VLOOKUP($A43,$A$3:$E$98,5),IF($A43&lt;CD$2,"",VLOOKUP($A43,$A$3:$E$98,5)*IF(Main!$B$36=1,(1+Main!$B$35)^($A43-CD$2),1+(Main!$B$35*($A43-CD$2)))))</f>
        <v/>
      </c>
    </row>
    <row r="44" spans="1:82">
      <c r="A44" s="70">
        <v>66</v>
      </c>
      <c r="B44" s="73">
        <f ca="1">VLOOKUP($A44,Mortality!$A$3:$G$108,7,)</f>
        <v>3.124605889903783E-3</v>
      </c>
      <c r="C44" s="69">
        <f t="shared" ca="1" si="1"/>
        <v>0.96147148201123211</v>
      </c>
      <c r="D44" s="69">
        <f ca="1">SUM($C44:$C144)/$C44</f>
        <v>26.762823884889759</v>
      </c>
      <c r="E44" s="143">
        <f ca="1">C44/(1+Main!$B$5)^($A44-$A$3)</f>
        <v>6.0006945704737344E-2</v>
      </c>
      <c r="F44" s="16">
        <f t="shared" ca="1" si="2"/>
        <v>14.47605710981478</v>
      </c>
      <c r="G44" s="144">
        <f ca="1">IF($A44=G$2,VLOOKUP($A44,$A$3:$E$98,5),IF($A44&lt;G$2,"",VLOOKUP($A44,$A$3:$E$98,5)*IF(Main!$B$36=1,(1+Main!$B$35)^($A44-G$2),1+(Main!$B$35*($A44-G$2)))))</f>
        <v>8.727801496448083E-2</v>
      </c>
      <c r="H44" s="144">
        <f ca="1">IF($A44=H$2,VLOOKUP($A44,$A$3:$E$98,5),IF($A44&lt;H$2,"",VLOOKUP($A44,$A$3:$E$98,5)*IF(Main!$B$36=1,(1+Main!$B$35)^($A44-H$2),1+(Main!$B$35*($A44-H$2)))))</f>
        <v>8.5734788766680572E-2</v>
      </c>
      <c r="I44" s="144">
        <f ca="1">IF($A44=I$2,VLOOKUP($A44,$A$3:$E$98,5),IF($A44&lt;I$2,"",VLOOKUP($A44,$A$3:$E$98,5)*IF(Main!$B$36=1,(1+Main!$B$35)^($A44-I$2),1+(Main!$B$35*($A44-I$2)))))</f>
        <v>8.421884947611058E-2</v>
      </c>
      <c r="J44" s="144">
        <f ca="1">IF($A44=J$2,VLOOKUP($A44,$A$3:$E$98,5),IF($A44&lt;J$2,"",VLOOKUP($A44,$A$3:$E$98,5)*IF(Main!$B$36=1,(1+Main!$B$35)^($A44-J$2),1+(Main!$B$35*($A44-J$2)))))</f>
        <v>8.2729714613075225E-2</v>
      </c>
      <c r="K44" s="144">
        <f ca="1">IF($A44=K$2,VLOOKUP($A44,$A$3:$E$98,5),IF($A44&lt;K$2,"",VLOOKUP($A44,$A$3:$E$98,5)*IF(Main!$B$36=1,(1+Main!$B$35)^($A44-K$2),1+(Main!$B$35*($A44-K$2)))))</f>
        <v>8.1266910228954062E-2</v>
      </c>
      <c r="L44" s="144">
        <f ca="1">IF($A44=L$2,VLOOKUP($A44,$A$3:$E$98,5),IF($A44&lt;L$2,"",VLOOKUP($A44,$A$3:$E$98,5)*IF(Main!$B$36=1,(1+Main!$B$35)^($A44-L$2),1+(Main!$B$35*($A44-L$2)))))</f>
        <v>7.982997075535761E-2</v>
      </c>
      <c r="M44" s="144">
        <f ca="1">IF($A44=M$2,VLOOKUP($A44,$A$3:$E$98,5),IF($A44&lt;M$2,"",VLOOKUP($A44,$A$3:$E$98,5)*IF(Main!$B$36=1,(1+Main!$B$35)^($A44-M$2),1+(Main!$B$35*($A44-M$2)))))</f>
        <v>7.8418438855950512E-2</v>
      </c>
      <c r="N44" s="144">
        <f ca="1">IF($A44=N$2,VLOOKUP($A44,$A$3:$E$98,5),IF($A44&lt;N$2,"",VLOOKUP($A44,$A$3:$E$98,5)*IF(Main!$B$36=1,(1+Main!$B$35)^($A44-N$2),1+(Main!$B$35*($A44-N$2)))))</f>
        <v>7.7031865280894396E-2</v>
      </c>
      <c r="O44" s="144">
        <f ca="1">IF($A44=O$2,VLOOKUP($A44,$A$3:$E$98,5),IF($A44&lt;O$2,"",VLOOKUP($A44,$A$3:$E$98,5)*IF(Main!$B$36=1,(1+Main!$B$35)^($A44-O$2),1+(Main!$B$35*($A44-O$2)))))</f>
        <v>7.5669808723864834E-2</v>
      </c>
      <c r="P44" s="144">
        <f ca="1">IF($A44=P$2,VLOOKUP($A44,$A$3:$E$98,5),IF($A44&lt;P$2,"",VLOOKUP($A44,$A$3:$E$98,5)*IF(Main!$B$36=1,(1+Main!$B$35)^($A44-P$2),1+(Main!$B$35*($A44-P$2)))))</f>
        <v>7.4331835681596098E-2</v>
      </c>
      <c r="Q44" s="144">
        <f ca="1">IF($A44=Q$2,VLOOKUP($A44,$A$3:$E$98,5),IF($A44&lt;Q$2,"",VLOOKUP($A44,$A$3:$E$98,5)*IF(Main!$B$36=1,(1+Main!$B$35)^($A44-Q$2),1+(Main!$B$35*($A44-Q$2)))))</f>
        <v>7.3017520315909731E-2</v>
      </c>
      <c r="R44" s="144">
        <f ca="1">IF($A44=R$2,VLOOKUP($A44,$A$3:$E$98,5),IF($A44&lt;R$2,"",VLOOKUP($A44,$A$3:$E$98,5)*IF(Main!$B$36=1,(1+Main!$B$35)^($A44-R$2),1+(Main!$B$35*($A44-R$2)))))</f>
        <v>7.1726444318182439E-2</v>
      </c>
      <c r="S44" s="144">
        <f ca="1">IF($A44=S$2,VLOOKUP($A44,$A$3:$E$98,5),IF($A44&lt;S$2,"",VLOOKUP($A44,$A$3:$E$98,5)*IF(Main!$B$36=1,(1+Main!$B$35)^($A44-S$2),1+(Main!$B$35*($A44-S$2)))))</f>
        <v>7.0458196776210638E-2</v>
      </c>
      <c r="T44" s="144">
        <f ca="1">IF($A44=T$2,VLOOKUP($A44,$A$3:$E$98,5),IF($A44&lt;T$2,"",VLOOKUP($A44,$A$3:$E$98,5)*IF(Main!$B$36=1,(1+Main!$B$35)^($A44-T$2),1+(Main!$B$35*($A44-T$2)))))</f>
        <v>6.921237404342892E-2</v>
      </c>
      <c r="U44" s="144">
        <f ca="1">IF($A44=U$2,VLOOKUP($A44,$A$3:$E$98,5),IF($A44&lt;U$2,"",VLOOKUP($A44,$A$3:$E$98,5)*IF(Main!$B$36=1,(1+Main!$B$35)^($A44-U$2),1+(Main!$B$35*($A44-U$2)))))</f>
        <v>6.7988579610440997E-2</v>
      </c>
      <c r="V44" s="144">
        <f ca="1">IF($A44=V$2,VLOOKUP($A44,$A$3:$E$98,5),IF($A44&lt;V$2,"",VLOOKUP($A44,$A$3:$E$98,5)*IF(Main!$B$36=1,(1+Main!$B$35)^($A44-V$2),1+(Main!$B$35*($A44-V$2)))))</f>
        <v>6.6786423978822188E-2</v>
      </c>
      <c r="W44" s="144">
        <f ca="1">IF($A44=W$2,VLOOKUP($A44,$A$3:$E$98,5),IF($A44&lt;W$2,"",VLOOKUP($A44,$A$3:$E$98,5)*IF(Main!$B$36=1,(1+Main!$B$35)^($A44-W$2),1+(Main!$B$35*($A44-W$2)))))</f>
        <v>6.5605524537153431E-2</v>
      </c>
      <c r="X44" s="144">
        <f ca="1">IF($A44=X$2,VLOOKUP($A44,$A$3:$E$98,5),IF($A44&lt;X$2,"",VLOOKUP($A44,$A$3:$E$98,5)*IF(Main!$B$36=1,(1+Main!$B$35)^($A44-X$2),1+(Main!$B$35*($A44-X$2)))))</f>
        <v>6.4445505439246972E-2</v>
      </c>
      <c r="Y44" s="144">
        <f ca="1">IF($A44=Y$2,VLOOKUP($A44,$A$3:$E$98,5),IF($A44&lt;Y$2,"",VLOOKUP($A44,$A$3:$E$98,5)*IF(Main!$B$36=1,(1+Main!$B$35)^($A44-Y$2),1+(Main!$B$35*($A44-Y$2)))))</f>
        <v>6.330599748452552E-2</v>
      </c>
      <c r="Z44" s="144">
        <f ca="1">IF($A44=Z$2,VLOOKUP($A44,$A$3:$E$98,5),IF($A44&lt;Z$2,"",VLOOKUP($A44,$A$3:$E$98,5)*IF(Main!$B$36=1,(1+Main!$B$35)^($A44-Z$2),1+(Main!$B$35*($A44-Z$2)))))</f>
        <v>6.2186638000516221E-2</v>
      </c>
      <c r="AA44" s="144">
        <f ca="1">IF($A44=AA$2,VLOOKUP($A44,$A$3:$E$98,5),IF($A44&lt;AA$2,"",VLOOKUP($A44,$A$3:$E$98,5)*IF(Main!$B$36=1,(1+Main!$B$35)^($A44-AA$2),1+(Main!$B$35*($A44-AA$2)))))</f>
        <v>6.1087070727422615E-2</v>
      </c>
      <c r="AB44" s="144">
        <f ca="1">IF($A44=AB$2,VLOOKUP($A44,$A$3:$E$98,5),IF($A44&lt;AB$2,"",VLOOKUP($A44,$A$3:$E$98,5)*IF(Main!$B$36=1,(1+Main!$B$35)^($A44-AB$2),1+(Main!$B$35*($A44-AB$2)))))</f>
        <v>6.0006945704737344E-2</v>
      </c>
      <c r="AC44" s="144" t="str">
        <f>IF($A44=AC$2,VLOOKUP($A44,$A$3:$E$98,5),IF($A44&lt;AC$2,"",VLOOKUP($A44,$A$3:$E$98,5)*IF(Main!$B$36=1,(1+Main!$B$35)^($A44-AC$2),1+(Main!$B$35*($A44-AC$2)))))</f>
        <v/>
      </c>
      <c r="AD44" s="144" t="str">
        <f>IF($A44=AD$2,VLOOKUP($A44,$A$3:$E$98,5),IF($A44&lt;AD$2,"",VLOOKUP($A44,$A$3:$E$98,5)*IF(Main!$B$36=1,(1+Main!$B$35)^($A44-AD$2),1+(Main!$B$35*($A44-AD$2)))))</f>
        <v/>
      </c>
      <c r="AE44" s="144" t="str">
        <f>IF($A44=AE$2,VLOOKUP($A44,$A$3:$E$98,5),IF($A44&lt;AE$2,"",VLOOKUP($A44,$A$3:$E$98,5)*IF(Main!$B$36=1,(1+Main!$B$35)^($A44-AE$2),1+(Main!$B$35*($A44-AE$2)))))</f>
        <v/>
      </c>
      <c r="AF44" s="144" t="str">
        <f>IF($A44=AF$2,VLOOKUP($A44,$A$3:$E$98,5),IF($A44&lt;AF$2,"",VLOOKUP($A44,$A$3:$E$98,5)*IF(Main!$B$36=1,(1+Main!$B$35)^($A44-AF$2),1+(Main!$B$35*($A44-AF$2)))))</f>
        <v/>
      </c>
      <c r="AG44" s="144" t="str">
        <f>IF($A44=AG$2,VLOOKUP($A44,$A$3:$E$98,5),IF($A44&lt;AG$2,"",VLOOKUP($A44,$A$3:$E$98,5)*IF(Main!$B$36=1,(1+Main!$B$35)^($A44-AG$2),1+(Main!$B$35*($A44-AG$2)))))</f>
        <v/>
      </c>
      <c r="AH44" s="144" t="str">
        <f>IF($A44=AH$2,VLOOKUP($A44,$A$3:$E$98,5),IF($A44&lt;AH$2,"",VLOOKUP($A44,$A$3:$E$98,5)*IF(Main!$B$36=1,(1+Main!$B$35)^($A44-AH$2),1+(Main!$B$35*($A44-AH$2)))))</f>
        <v/>
      </c>
      <c r="AI44" s="144" t="str">
        <f>IF($A44=AI$2,VLOOKUP($A44,$A$3:$E$98,5),IF($A44&lt;AI$2,"",VLOOKUP($A44,$A$3:$E$98,5)*IF(Main!$B$36=1,(1+Main!$B$35)^($A44-AI$2),1+(Main!$B$35*($A44-AI$2)))))</f>
        <v/>
      </c>
      <c r="AJ44" s="144" t="str">
        <f>IF($A44=AJ$2,VLOOKUP($A44,$A$3:$E$98,5),IF($A44&lt;AJ$2,"",VLOOKUP($A44,$A$3:$E$98,5)*IF(Main!$B$36=1,(1+Main!$B$35)^($A44-AJ$2),1+(Main!$B$35*($A44-AJ$2)))))</f>
        <v/>
      </c>
      <c r="AK44" s="144" t="str">
        <f>IF($A44=AK$2,VLOOKUP($A44,$A$3:$E$98,5),IF($A44&lt;AK$2,"",VLOOKUP($A44,$A$3:$E$98,5)*IF(Main!$B$36=1,(1+Main!$B$35)^($A44-AK$2),1+(Main!$B$35*($A44-AK$2)))))</f>
        <v/>
      </c>
      <c r="AL44" s="144" t="str">
        <f>IF($A44=AL$2,VLOOKUP($A44,$A$3:$E$98,5),IF($A44&lt;AL$2,"",VLOOKUP($A44,$A$3:$E$98,5)*IF(Main!$B$36=1,(1+Main!$B$35)^($A44-AL$2),1+(Main!$B$35*($A44-AL$2)))))</f>
        <v/>
      </c>
      <c r="AM44" s="144" t="str">
        <f>IF($A44=AM$2,VLOOKUP($A44,$A$3:$E$98,5),IF($A44&lt;AM$2,"",VLOOKUP($A44,$A$3:$E$98,5)*IF(Main!$B$36=1,(1+Main!$B$35)^($A44-AM$2),1+(Main!$B$35*($A44-AM$2)))))</f>
        <v/>
      </c>
      <c r="AN44" s="144" t="str">
        <f>IF($A44=AN$2,VLOOKUP($A44,$A$3:$E$98,5),IF($A44&lt;AN$2,"",VLOOKUP($A44,$A$3:$E$98,5)*IF(Main!$B$36=1,(1+Main!$B$35)^($A44-AN$2),1+(Main!$B$35*($A44-AN$2)))))</f>
        <v/>
      </c>
      <c r="AO44" s="144" t="str">
        <f>IF($A44=AO$2,VLOOKUP($A44,$A$3:$E$98,5),IF($A44&lt;AO$2,"",VLOOKUP($A44,$A$3:$E$98,5)*IF(Main!$B$36=1,(1+Main!$B$35)^($A44-AO$2),1+(Main!$B$35*($A44-AO$2)))))</f>
        <v/>
      </c>
      <c r="AP44" s="144" t="str">
        <f>IF($A44=AP$2,VLOOKUP($A44,$A$3:$E$98,5),IF($A44&lt;AP$2,"",VLOOKUP($A44,$A$3:$E$98,5)*IF(Main!$B$36=1,(1+Main!$B$35)^($A44-AP$2),1+(Main!$B$35*($A44-AP$2)))))</f>
        <v/>
      </c>
      <c r="AQ44" s="144" t="str">
        <f>IF($A44=AQ$2,VLOOKUP($A44,$A$3:$E$98,5),IF($A44&lt;AQ$2,"",VLOOKUP($A44,$A$3:$E$98,5)*IF(Main!$B$36=1,(1+Main!$B$35)^($A44-AQ$2),1+(Main!$B$35*($A44-AQ$2)))))</f>
        <v/>
      </c>
      <c r="AR44" s="144" t="str">
        <f>IF($A44=AR$2,VLOOKUP($A44,$A$3:$E$98,5),IF($A44&lt;AR$2,"",VLOOKUP($A44,$A$3:$E$98,5)*IF(Main!$B$36=1,(1+Main!$B$35)^($A44-AR$2),1+(Main!$B$35*($A44-AR$2)))))</f>
        <v/>
      </c>
      <c r="AS44" s="144" t="str">
        <f>IF($A44=AS$2,VLOOKUP($A44,$A$3:$E$98,5),IF($A44&lt;AS$2,"",VLOOKUP($A44,$A$3:$E$98,5)*IF(Main!$B$36=1,(1+Main!$B$35)^($A44-AS$2),1+(Main!$B$35*($A44-AS$2)))))</f>
        <v/>
      </c>
      <c r="AT44" s="144" t="str">
        <f>IF($A44=AT$2,VLOOKUP($A44,$A$3:$E$98,5),IF($A44&lt;AT$2,"",VLOOKUP($A44,$A$3:$E$98,5)*IF(Main!$B$36=1,(1+Main!$B$35)^($A44-AT$2),1+(Main!$B$35*($A44-AT$2)))))</f>
        <v/>
      </c>
      <c r="AU44" s="144" t="str">
        <f>IF($A44=AU$2,VLOOKUP($A44,$A$3:$E$98,5),IF($A44&lt;AU$2,"",VLOOKUP($A44,$A$3:$E$98,5)*IF(Main!$B$36=1,(1+Main!$B$35)^($A44-AU$2),1+(Main!$B$35*($A44-AU$2)))))</f>
        <v/>
      </c>
      <c r="AV44" s="144" t="str">
        <f>IF($A44=AV$2,VLOOKUP($A44,$A$3:$E$98,5),IF($A44&lt;AV$2,"",VLOOKUP($A44,$A$3:$E$98,5)*IF(Main!$B$36=1,(1+Main!$B$35)^($A44-AV$2),1+(Main!$B$35*($A44-AV$2)))))</f>
        <v/>
      </c>
      <c r="AW44" s="144" t="str">
        <f>IF($A44=AW$2,VLOOKUP($A44,$A$3:$E$98,5),IF($A44&lt;AW$2,"",VLOOKUP($A44,$A$3:$E$98,5)*IF(Main!$B$36=1,(1+Main!$B$35)^($A44-AW$2),1+(Main!$B$35*($A44-AW$2)))))</f>
        <v/>
      </c>
      <c r="AX44" s="144" t="str">
        <f>IF($A44=AX$2,VLOOKUP($A44,$A$3:$E$98,5),IF($A44&lt;AX$2,"",VLOOKUP($A44,$A$3:$E$98,5)*IF(Main!$B$36=1,(1+Main!$B$35)^($A44-AX$2),1+(Main!$B$35*($A44-AX$2)))))</f>
        <v/>
      </c>
      <c r="AY44" s="144" t="str">
        <f>IF($A44=AY$2,VLOOKUP($A44,$A$3:$E$98,5),IF($A44&lt;AY$2,"",VLOOKUP($A44,$A$3:$E$98,5)*IF(Main!$B$36=1,(1+Main!$B$35)^($A44-AY$2),1+(Main!$B$35*($A44-AY$2)))))</f>
        <v/>
      </c>
      <c r="AZ44" s="144" t="str">
        <f>IF($A44=AZ$2,VLOOKUP($A44,$A$3:$E$98,5),IF($A44&lt;AZ$2,"",VLOOKUP($A44,$A$3:$E$98,5)*IF(Main!$B$36=1,(1+Main!$B$35)^($A44-AZ$2),1+(Main!$B$35*($A44-AZ$2)))))</f>
        <v/>
      </c>
      <c r="BA44" s="144" t="str">
        <f>IF($A44=BA$2,VLOOKUP($A44,$A$3:$E$98,5),IF($A44&lt;BA$2,"",VLOOKUP($A44,$A$3:$E$98,5)*IF(Main!$B$36=1,(1+Main!$B$35)^($A44-BA$2),1+(Main!$B$35*($A44-BA$2)))))</f>
        <v/>
      </c>
      <c r="BB44" s="144" t="str">
        <f>IF($A44=BB$2,VLOOKUP($A44,$A$3:$E$98,5),IF($A44&lt;BB$2,"",VLOOKUP($A44,$A$3:$E$98,5)*IF(Main!$B$36=1,(1+Main!$B$35)^($A44-BB$2),1+(Main!$B$35*($A44-BB$2)))))</f>
        <v/>
      </c>
      <c r="BC44" s="144" t="str">
        <f>IF($A44=BC$2,VLOOKUP($A44,$A$3:$E$98,5),IF($A44&lt;BC$2,"",VLOOKUP($A44,$A$3:$E$98,5)*IF(Main!$B$36=1,(1+Main!$B$35)^($A44-BC$2),1+(Main!$B$35*($A44-BC$2)))))</f>
        <v/>
      </c>
      <c r="BD44" s="144" t="str">
        <f>IF($A44=BD$2,VLOOKUP($A44,$A$3:$E$98,5),IF($A44&lt;BD$2,"",VLOOKUP($A44,$A$3:$E$98,5)*IF(Main!$B$36=1,(1+Main!$B$35)^($A44-BD$2),1+(Main!$B$35*($A44-BD$2)))))</f>
        <v/>
      </c>
      <c r="BE44" s="144" t="str">
        <f>IF($A44=BE$2,VLOOKUP($A44,$A$3:$E$98,5),IF($A44&lt;BE$2,"",VLOOKUP($A44,$A$3:$E$98,5)*IF(Main!$B$36=1,(1+Main!$B$35)^($A44-BE$2),1+(Main!$B$35*($A44-BE$2)))))</f>
        <v/>
      </c>
      <c r="BF44" s="144" t="str">
        <f>IF($A44=BF$2,VLOOKUP($A44,$A$3:$E$98,5),IF($A44&lt;BF$2,"",VLOOKUP($A44,$A$3:$E$98,5)*IF(Main!$B$36=1,(1+Main!$B$35)^($A44-BF$2),1+(Main!$B$35*($A44-BF$2)))))</f>
        <v/>
      </c>
      <c r="BG44" s="144" t="str">
        <f>IF($A44=BG$2,VLOOKUP($A44,$A$3:$E$98,5),IF($A44&lt;BG$2,"",VLOOKUP($A44,$A$3:$E$98,5)*IF(Main!$B$36=1,(1+Main!$B$35)^($A44-BG$2),1+(Main!$B$35*($A44-BG$2)))))</f>
        <v/>
      </c>
      <c r="BH44" s="144" t="str">
        <f>IF($A44=BH$2,VLOOKUP($A44,$A$3:$E$98,5),IF($A44&lt;BH$2,"",VLOOKUP($A44,$A$3:$E$98,5)*IF(Main!$B$36=1,(1+Main!$B$35)^($A44-BH$2),1+(Main!$B$35*($A44-BH$2)))))</f>
        <v/>
      </c>
      <c r="BI44" s="144" t="str">
        <f>IF($A44=BI$2,VLOOKUP($A44,$A$3:$E$98,5),IF($A44&lt;BI$2,"",VLOOKUP($A44,$A$3:$E$98,5)*IF(Main!$B$36=1,(1+Main!$B$35)^($A44-BI$2),1+(Main!$B$35*($A44-BI$2)))))</f>
        <v/>
      </c>
      <c r="BJ44" s="144" t="str">
        <f>IF($A44=BJ$2,VLOOKUP($A44,$A$3:$E$98,5),IF($A44&lt;BJ$2,"",VLOOKUP($A44,$A$3:$E$98,5)*IF(Main!$B$36=1,(1+Main!$B$35)^($A44-BJ$2),1+(Main!$B$35*($A44-BJ$2)))))</f>
        <v/>
      </c>
      <c r="BK44" s="144" t="str">
        <f>IF($A44=BK$2,VLOOKUP($A44,$A$3:$E$98,5),IF($A44&lt;BK$2,"",VLOOKUP($A44,$A$3:$E$98,5)*IF(Main!$B$36=1,(1+Main!$B$35)^($A44-BK$2),1+(Main!$B$35*($A44-BK$2)))))</f>
        <v/>
      </c>
      <c r="BL44" s="144" t="str">
        <f>IF($A44=BL$2,VLOOKUP($A44,$A$3:$E$98,5),IF($A44&lt;BL$2,"",VLOOKUP($A44,$A$3:$E$98,5)*IF(Main!$B$36=1,(1+Main!$B$35)^($A44-BL$2),1+(Main!$B$35*($A44-BL$2)))))</f>
        <v/>
      </c>
      <c r="BM44" s="144" t="str">
        <f>IF($A44=BM$2,VLOOKUP($A44,$A$3:$E$98,5),IF($A44&lt;BM$2,"",VLOOKUP($A44,$A$3:$E$98,5)*IF(Main!$B$36=1,(1+Main!$B$35)^($A44-BM$2),1+(Main!$B$35*($A44-BM$2)))))</f>
        <v/>
      </c>
      <c r="BN44" s="144" t="str">
        <f>IF($A44=BN$2,VLOOKUP($A44,$A$3:$E$98,5),IF($A44&lt;BN$2,"",VLOOKUP($A44,$A$3:$E$98,5)*IF(Main!$B$36=1,(1+Main!$B$35)^($A44-BN$2),1+(Main!$B$35*($A44-BN$2)))))</f>
        <v/>
      </c>
      <c r="BO44" s="144" t="str">
        <f>IF($A44=BO$2,VLOOKUP($A44,$A$3:$E$98,5),IF($A44&lt;BO$2,"",VLOOKUP($A44,$A$3:$E$98,5)*IF(Main!$B$36=1,(1+Main!$B$35)^($A44-BO$2),1+(Main!$B$35*($A44-BO$2)))))</f>
        <v/>
      </c>
      <c r="BP44" s="144" t="str">
        <f>IF($A44=BP$2,VLOOKUP($A44,$A$3:$E$98,5),IF($A44&lt;BP$2,"",VLOOKUP($A44,$A$3:$E$98,5)*IF(Main!$B$36=1,(1+Main!$B$35)^($A44-BP$2),1+(Main!$B$35*($A44-BP$2)))))</f>
        <v/>
      </c>
      <c r="BQ44" s="144" t="str">
        <f>IF($A44=BQ$2,VLOOKUP($A44,$A$3:$E$98,5),IF($A44&lt;BQ$2,"",VLOOKUP($A44,$A$3:$E$98,5)*IF(Main!$B$36=1,(1+Main!$B$35)^($A44-BQ$2),1+(Main!$B$35*($A44-BQ$2)))))</f>
        <v/>
      </c>
      <c r="BR44" s="144" t="str">
        <f>IF($A44=BR$2,VLOOKUP($A44,$A$3:$E$98,5),IF($A44&lt;BR$2,"",VLOOKUP($A44,$A$3:$E$98,5)*IF(Main!$B$36=1,(1+Main!$B$35)^($A44-BR$2),1+(Main!$B$35*($A44-BR$2)))))</f>
        <v/>
      </c>
      <c r="BS44" s="144" t="str">
        <f>IF($A44=BS$2,VLOOKUP($A44,$A$3:$E$98,5),IF($A44&lt;BS$2,"",VLOOKUP($A44,$A$3:$E$98,5)*IF(Main!$B$36=1,(1+Main!$B$35)^($A44-BS$2),1+(Main!$B$35*($A44-BS$2)))))</f>
        <v/>
      </c>
      <c r="BT44" s="144" t="str">
        <f>IF($A44=BT$2,VLOOKUP($A44,$A$3:$E$98,5),IF($A44&lt;BT$2,"",VLOOKUP($A44,$A$3:$E$98,5)*IF(Main!$B$36=1,(1+Main!$B$35)^($A44-BT$2),1+(Main!$B$35*($A44-BT$2)))))</f>
        <v/>
      </c>
      <c r="BU44" s="144" t="str">
        <f>IF($A44=BU$2,VLOOKUP($A44,$A$3:$E$98,5),IF($A44&lt;BU$2,"",VLOOKUP($A44,$A$3:$E$98,5)*IF(Main!$B$36=1,(1+Main!$B$35)^($A44-BU$2),1+(Main!$B$35*($A44-BU$2)))))</f>
        <v/>
      </c>
      <c r="BV44" s="144" t="str">
        <f>IF($A44=BV$2,VLOOKUP($A44,$A$3:$E$98,5),IF($A44&lt;BV$2,"",VLOOKUP($A44,$A$3:$E$98,5)*IF(Main!$B$36=1,(1+Main!$B$35)^($A44-BV$2),1+(Main!$B$35*($A44-BV$2)))))</f>
        <v/>
      </c>
      <c r="BW44" s="144" t="str">
        <f>IF($A44=BW$2,VLOOKUP($A44,$A$3:$E$98,5),IF($A44&lt;BW$2,"",VLOOKUP($A44,$A$3:$E$98,5)*IF(Main!$B$36=1,(1+Main!$B$35)^($A44-BW$2),1+(Main!$B$35*($A44-BW$2)))))</f>
        <v/>
      </c>
      <c r="BX44" s="144" t="str">
        <f>IF($A44=BX$2,VLOOKUP($A44,$A$3:$E$98,5),IF($A44&lt;BX$2,"",VLOOKUP($A44,$A$3:$E$98,5)*IF(Main!$B$36=1,(1+Main!$B$35)^($A44-BX$2),1+(Main!$B$35*($A44-BX$2)))))</f>
        <v/>
      </c>
      <c r="BY44" s="144" t="str">
        <f>IF($A44=BY$2,VLOOKUP($A44,$A$3:$E$98,5),IF($A44&lt;BY$2,"",VLOOKUP($A44,$A$3:$E$98,5)*IF(Main!$B$36=1,(1+Main!$B$35)^($A44-BY$2),1+(Main!$B$35*($A44-BY$2)))))</f>
        <v/>
      </c>
      <c r="BZ44" s="144" t="str">
        <f>IF($A44=BZ$2,VLOOKUP($A44,$A$3:$E$98,5),IF($A44&lt;BZ$2,"",VLOOKUP($A44,$A$3:$E$98,5)*IF(Main!$B$36=1,(1+Main!$B$35)^($A44-BZ$2),1+(Main!$B$35*($A44-BZ$2)))))</f>
        <v/>
      </c>
      <c r="CA44" s="144" t="str">
        <f>IF($A44=CA$2,VLOOKUP($A44,$A$3:$E$98,5),IF($A44&lt;CA$2,"",VLOOKUP($A44,$A$3:$E$98,5)*IF(Main!$B$36=1,(1+Main!$B$35)^($A44-CA$2),1+(Main!$B$35*($A44-CA$2)))))</f>
        <v/>
      </c>
      <c r="CB44" s="144" t="str">
        <f>IF($A44=CB$2,VLOOKUP($A44,$A$3:$E$98,5),IF($A44&lt;CB$2,"",VLOOKUP($A44,$A$3:$E$98,5)*IF(Main!$B$36=1,(1+Main!$B$35)^($A44-CB$2),1+(Main!$B$35*($A44-CB$2)))))</f>
        <v/>
      </c>
      <c r="CC44" s="144" t="str">
        <f>IF($A44=CC$2,VLOOKUP($A44,$A$3:$E$98,5),IF($A44&lt;CC$2,"",VLOOKUP($A44,$A$3:$E$98,5)*IF(Main!$B$36=1,(1+Main!$B$35)^($A44-CC$2),1+(Main!$B$35*($A44-CC$2)))))</f>
        <v/>
      </c>
      <c r="CD44" s="144" t="str">
        <f>IF($A44=CD$2,VLOOKUP($A44,$A$3:$E$98,5),IF($A44&lt;CD$2,"",VLOOKUP($A44,$A$3:$E$98,5)*IF(Main!$B$36=1,(1+Main!$B$35)^($A44-CD$2),1+(Main!$B$35*($A44-CD$2)))))</f>
        <v/>
      </c>
    </row>
    <row r="45" spans="1:82">
      <c r="A45" s="70">
        <v>67</v>
      </c>
      <c r="B45" s="73">
        <f ca="1">VLOOKUP($A45,Mortality!$A$3:$G$108,7,)</f>
        <v>3.51814089723782E-3</v>
      </c>
      <c r="C45" s="69">
        <f t="shared" ca="1" si="1"/>
        <v>0.95846726255556525</v>
      </c>
      <c r="D45" s="69">
        <f t="shared" ca="1" si="0"/>
        <v>25.84357487114832</v>
      </c>
      <c r="E45" s="143">
        <f ca="1">C45/(1+Main!$B$5)^($A45-$A$3)</f>
        <v>5.5906025839956248E-2</v>
      </c>
      <c r="F45" s="16">
        <f t="shared" ca="1" si="2"/>
        <v>14.20881847804438</v>
      </c>
      <c r="G45" s="144">
        <f ca="1">IF($A45=G$2,VLOOKUP($A45,$A$3:$E$98,5),IF($A45&lt;G$2,"",VLOOKUP($A45,$A$3:$E$98,5)*IF(Main!$B$36=1,(1+Main!$B$35)^($A45-G$2),1+(Main!$B$35*($A45-G$2)))))</f>
        <v>8.2777010341150689E-2</v>
      </c>
      <c r="H45" s="144">
        <f ca="1">IF($A45=H$2,VLOOKUP($A45,$A$3:$E$98,5),IF($A45&lt;H$2,"",VLOOKUP($A45,$A$3:$E$98,5)*IF(Main!$B$36=1,(1+Main!$B$35)^($A45-H$2),1+(Main!$B$35*($A45-H$2)))))</f>
        <v>8.1313369686788511E-2</v>
      </c>
      <c r="I45" s="144">
        <f ca="1">IF($A45=I$2,VLOOKUP($A45,$A$3:$E$98,5),IF($A45&lt;I$2,"",VLOOKUP($A45,$A$3:$E$98,5)*IF(Main!$B$36=1,(1+Main!$B$35)^($A45-I$2),1+(Main!$B$35*($A45-I$2)))))</f>
        <v>7.9875608729654726E-2</v>
      </c>
      <c r="J45" s="144">
        <f ca="1">IF($A45=J$2,VLOOKUP($A45,$A$3:$E$98,5),IF($A45&lt;J$2,"",VLOOKUP($A45,$A$3:$E$98,5)*IF(Main!$B$36=1,(1+Main!$B$35)^($A45-J$2),1+(Main!$B$35*($A45-J$2)))))</f>
        <v>7.8463269871959437E-2</v>
      </c>
      <c r="K45" s="144">
        <f ca="1">IF($A45=K$2,VLOOKUP($A45,$A$3:$E$98,5),IF($A45&lt;K$2,"",VLOOKUP($A45,$A$3:$E$98,5)*IF(Main!$B$36=1,(1+Main!$B$35)^($A45-K$2),1+(Main!$B$35*($A45-K$2)))))</f>
        <v>7.7075903607032856E-2</v>
      </c>
      <c r="L45" s="144">
        <f ca="1">IF($A45=L$2,VLOOKUP($A45,$A$3:$E$98,5),IF($A45&lt;L$2,"",VLOOKUP($A45,$A$3:$E$98,5)*IF(Main!$B$36=1,(1+Main!$B$35)^($A45-L$2),1+(Main!$B$35*($A45-L$2)))))</f>
        <v>7.571306837626017E-2</v>
      </c>
      <c r="M45" s="144">
        <f ca="1">IF($A45=M$2,VLOOKUP($A45,$A$3:$E$98,5),IF($A45&lt;M$2,"",VLOOKUP($A45,$A$3:$E$98,5)*IF(Main!$B$36=1,(1+Main!$B$35)^($A45-M$2),1+(Main!$B$35*($A45-M$2)))))</f>
        <v>7.437433042854634E-2</v>
      </c>
      <c r="N45" s="144">
        <f ca="1">IF($A45=N$2,VLOOKUP($A45,$A$3:$E$98,5),IF($A45&lt;N$2,"",VLOOKUP($A45,$A$3:$E$98,5)*IF(Main!$B$36=1,(1+Main!$B$35)^($A45-N$2),1+(Main!$B$35*($A45-N$2)))))</f>
        <v>7.3059263682265563E-2</v>
      </c>
      <c r="O45" s="144">
        <f ca="1">IF($A45=O$2,VLOOKUP($A45,$A$3:$E$98,5),IF($A45&lt;O$2,"",VLOOKUP($A45,$A$3:$E$98,5)*IF(Main!$B$36=1,(1+Main!$B$35)^($A45-O$2),1+(Main!$B$35*($A45-O$2)))))</f>
        <v>7.1767449589651811E-2</v>
      </c>
      <c r="P45" s="144">
        <f ca="1">IF($A45=P$2,VLOOKUP($A45,$A$3:$E$98,5),IF($A45&lt;P$2,"",VLOOKUP($A45,$A$3:$E$98,5)*IF(Main!$B$36=1,(1+Main!$B$35)^($A45-P$2),1+(Main!$B$35*($A45-P$2)))))</f>
        <v>7.0498477003587245E-2</v>
      </c>
      <c r="Q45" s="144">
        <f ca="1">IF($A45=Q$2,VLOOKUP($A45,$A$3:$E$98,5),IF($A45&lt;Q$2,"",VLOOKUP($A45,$A$3:$E$98,5)*IF(Main!$B$36=1,(1+Main!$B$35)^($A45-Q$2),1+(Main!$B$35*($A45-Q$2)))))</f>
        <v>6.9251942046745812E-2</v>
      </c>
      <c r="R45" s="144">
        <f ca="1">IF($A45=R$2,VLOOKUP($A45,$A$3:$E$98,5),IF($A45&lt;R$2,"",VLOOKUP($A45,$A$3:$E$98,5)*IF(Main!$B$36=1,(1+Main!$B$35)^($A45-R$2),1+(Main!$B$35*($A45-R$2)))))</f>
        <v>6.8027447983050895E-2</v>
      </c>
      <c r="S45" s="144">
        <f ca="1">IF($A45=S$2,VLOOKUP($A45,$A$3:$E$98,5),IF($A45&lt;S$2,"",VLOOKUP($A45,$A$3:$E$98,5)*IF(Main!$B$36=1,(1+Main!$B$35)^($A45-S$2),1+(Main!$B$35*($A45-S$2)))))</f>
        <v>6.6824605091405601E-2</v>
      </c>
      <c r="T45" s="144">
        <f ca="1">IF($A45=T$2,VLOOKUP($A45,$A$3:$E$98,5),IF($A45&lt;T$2,"",VLOOKUP($A45,$A$3:$E$98,5)*IF(Main!$B$36=1,(1+Main!$B$35)^($A45-T$2),1+(Main!$B$35*($A45-T$2)))))</f>
        <v>6.5643030541655795E-2</v>
      </c>
      <c r="U45" s="144">
        <f ca="1">IF($A45=U$2,VLOOKUP($A45,$A$3:$E$98,5),IF($A45&lt;U$2,"",VLOOKUP($A45,$A$3:$E$98,5)*IF(Main!$B$36=1,(1+Main!$B$35)^($A45-U$2),1+(Main!$B$35*($A45-U$2)))))</f>
        <v>6.4482348272746362E-2</v>
      </c>
      <c r="V45" s="144">
        <f ca="1">IF($A45=V$2,VLOOKUP($A45,$A$3:$E$98,5),IF($A45&lt;V$2,"",VLOOKUP($A45,$A$3:$E$98,5)*IF(Main!$B$36=1,(1+Main!$B$35)^($A45-V$2),1+(Main!$B$35*($A45-V$2)))))</f>
        <v>6.3342188873031793E-2</v>
      </c>
      <c r="W45" s="144">
        <f ca="1">IF($A45=W$2,VLOOKUP($A45,$A$3:$E$98,5),IF($A45&lt;W$2,"",VLOOKUP($A45,$A$3:$E$98,5)*IF(Main!$B$36=1,(1+Main!$B$35)^($A45-W$2),1+(Main!$B$35*($A45-W$2)))))</f>
        <v>6.222218946270313E-2</v>
      </c>
      <c r="X45" s="144">
        <f ca="1">IF($A45=X$2,VLOOKUP($A45,$A$3:$E$98,5),IF($A45&lt;X$2,"",VLOOKUP($A45,$A$3:$E$98,5)*IF(Main!$B$36=1,(1+Main!$B$35)^($A45-X$2),1+(Main!$B$35*($A45-X$2)))))</f>
        <v>6.1121993578293843E-2</v>
      </c>
      <c r="Y45" s="144">
        <f ca="1">IF($A45=Y$2,VLOOKUP($A45,$A$3:$E$98,5),IF($A45&lt;Y$2,"",VLOOKUP($A45,$A$3:$E$98,5)*IF(Main!$B$36=1,(1+Main!$B$35)^($A45-Y$2),1+(Main!$B$35*($A45-Y$2)))))</f>
        <v>6.0041251059227738E-2</v>
      </c>
      <c r="Z45" s="144">
        <f ca="1">IF($A45=Z$2,VLOOKUP($A45,$A$3:$E$98,5),IF($A45&lt;Z$2,"",VLOOKUP($A45,$A$3:$E$98,5)*IF(Main!$B$36=1,(1+Main!$B$35)^($A45-Z$2),1+(Main!$B$35*($A45-Z$2)))))</f>
        <v>5.8979617936373026E-2</v>
      </c>
      <c r="AA45" s="144">
        <f ca="1">IF($A45=AA$2,VLOOKUP($A45,$A$3:$E$98,5),IF($A45&lt;AA$2,"",VLOOKUP($A45,$A$3:$E$98,5)*IF(Main!$B$36=1,(1+Main!$B$35)^($A45-AA$2),1+(Main!$B$35*($A45-AA$2)))))</f>
        <v>5.7936756322566819E-2</v>
      </c>
      <c r="AB45" s="144">
        <f ca="1">IF($A45=AB$2,VLOOKUP($A45,$A$3:$E$98,5),IF($A45&lt;AB$2,"",VLOOKUP($A45,$A$3:$E$98,5)*IF(Main!$B$36=1,(1+Main!$B$35)^($A45-AB$2),1+(Main!$B$35*($A45-AB$2)))))</f>
        <v>5.691233430507546E-2</v>
      </c>
      <c r="AC45" s="144">
        <f ca="1">IF($A45=AC$2,VLOOKUP($A45,$A$3:$E$98,5),IF($A45&lt;AC$2,"",VLOOKUP($A45,$A$3:$E$98,5)*IF(Main!$B$36=1,(1+Main!$B$35)^($A45-AC$2),1+(Main!$B$35*($A45-AC$2)))))</f>
        <v>5.5906025839956248E-2</v>
      </c>
      <c r="AD45" s="144" t="str">
        <f>IF($A45=AD$2,VLOOKUP($A45,$A$3:$E$98,5),IF($A45&lt;AD$2,"",VLOOKUP($A45,$A$3:$E$98,5)*IF(Main!$B$36=1,(1+Main!$B$35)^($A45-AD$2),1+(Main!$B$35*($A45-AD$2)))))</f>
        <v/>
      </c>
      <c r="AE45" s="144" t="str">
        <f>IF($A45=AE$2,VLOOKUP($A45,$A$3:$E$98,5),IF($A45&lt;AE$2,"",VLOOKUP($A45,$A$3:$E$98,5)*IF(Main!$B$36=1,(1+Main!$B$35)^($A45-AE$2),1+(Main!$B$35*($A45-AE$2)))))</f>
        <v/>
      </c>
      <c r="AF45" s="144" t="str">
        <f>IF($A45=AF$2,VLOOKUP($A45,$A$3:$E$98,5),IF($A45&lt;AF$2,"",VLOOKUP($A45,$A$3:$E$98,5)*IF(Main!$B$36=1,(1+Main!$B$35)^($A45-AF$2),1+(Main!$B$35*($A45-AF$2)))))</f>
        <v/>
      </c>
      <c r="AG45" s="144" t="str">
        <f>IF($A45=AG$2,VLOOKUP($A45,$A$3:$E$98,5),IF($A45&lt;AG$2,"",VLOOKUP($A45,$A$3:$E$98,5)*IF(Main!$B$36=1,(1+Main!$B$35)^($A45-AG$2),1+(Main!$B$35*($A45-AG$2)))))</f>
        <v/>
      </c>
      <c r="AH45" s="144" t="str">
        <f>IF($A45=AH$2,VLOOKUP($A45,$A$3:$E$98,5),IF($A45&lt;AH$2,"",VLOOKUP($A45,$A$3:$E$98,5)*IF(Main!$B$36=1,(1+Main!$B$35)^($A45-AH$2),1+(Main!$B$35*($A45-AH$2)))))</f>
        <v/>
      </c>
      <c r="AI45" s="144" t="str">
        <f>IF($A45=AI$2,VLOOKUP($A45,$A$3:$E$98,5),IF($A45&lt;AI$2,"",VLOOKUP($A45,$A$3:$E$98,5)*IF(Main!$B$36=1,(1+Main!$B$35)^($A45-AI$2),1+(Main!$B$35*($A45-AI$2)))))</f>
        <v/>
      </c>
      <c r="AJ45" s="144" t="str">
        <f>IF($A45=AJ$2,VLOOKUP($A45,$A$3:$E$98,5),IF($A45&lt;AJ$2,"",VLOOKUP($A45,$A$3:$E$98,5)*IF(Main!$B$36=1,(1+Main!$B$35)^($A45-AJ$2),1+(Main!$B$35*($A45-AJ$2)))))</f>
        <v/>
      </c>
      <c r="AK45" s="144" t="str">
        <f>IF($A45=AK$2,VLOOKUP($A45,$A$3:$E$98,5),IF($A45&lt;AK$2,"",VLOOKUP($A45,$A$3:$E$98,5)*IF(Main!$B$36=1,(1+Main!$B$35)^($A45-AK$2),1+(Main!$B$35*($A45-AK$2)))))</f>
        <v/>
      </c>
      <c r="AL45" s="144" t="str">
        <f>IF($A45=AL$2,VLOOKUP($A45,$A$3:$E$98,5),IF($A45&lt;AL$2,"",VLOOKUP($A45,$A$3:$E$98,5)*IF(Main!$B$36=1,(1+Main!$B$35)^($A45-AL$2),1+(Main!$B$35*($A45-AL$2)))))</f>
        <v/>
      </c>
      <c r="AM45" s="144" t="str">
        <f>IF($A45=AM$2,VLOOKUP($A45,$A$3:$E$98,5),IF($A45&lt;AM$2,"",VLOOKUP($A45,$A$3:$E$98,5)*IF(Main!$B$36=1,(1+Main!$B$35)^($A45-AM$2),1+(Main!$B$35*($A45-AM$2)))))</f>
        <v/>
      </c>
      <c r="AN45" s="144" t="str">
        <f>IF($A45=AN$2,VLOOKUP($A45,$A$3:$E$98,5),IF($A45&lt;AN$2,"",VLOOKUP($A45,$A$3:$E$98,5)*IF(Main!$B$36=1,(1+Main!$B$35)^($A45-AN$2),1+(Main!$B$35*($A45-AN$2)))))</f>
        <v/>
      </c>
      <c r="AO45" s="144" t="str">
        <f>IF($A45=AO$2,VLOOKUP($A45,$A$3:$E$98,5),IF($A45&lt;AO$2,"",VLOOKUP($A45,$A$3:$E$98,5)*IF(Main!$B$36=1,(1+Main!$B$35)^($A45-AO$2),1+(Main!$B$35*($A45-AO$2)))))</f>
        <v/>
      </c>
      <c r="AP45" s="144" t="str">
        <f>IF($A45=AP$2,VLOOKUP($A45,$A$3:$E$98,5),IF($A45&lt;AP$2,"",VLOOKUP($A45,$A$3:$E$98,5)*IF(Main!$B$36=1,(1+Main!$B$35)^($A45-AP$2),1+(Main!$B$35*($A45-AP$2)))))</f>
        <v/>
      </c>
      <c r="AQ45" s="144" t="str">
        <f>IF($A45=AQ$2,VLOOKUP($A45,$A$3:$E$98,5),IF($A45&lt;AQ$2,"",VLOOKUP($A45,$A$3:$E$98,5)*IF(Main!$B$36=1,(1+Main!$B$35)^($A45-AQ$2),1+(Main!$B$35*($A45-AQ$2)))))</f>
        <v/>
      </c>
      <c r="AR45" s="144" t="str">
        <f>IF($A45=AR$2,VLOOKUP($A45,$A$3:$E$98,5),IF($A45&lt;AR$2,"",VLOOKUP($A45,$A$3:$E$98,5)*IF(Main!$B$36=1,(1+Main!$B$35)^($A45-AR$2),1+(Main!$B$35*($A45-AR$2)))))</f>
        <v/>
      </c>
      <c r="AS45" s="144" t="str">
        <f>IF($A45=AS$2,VLOOKUP($A45,$A$3:$E$98,5),IF($A45&lt;AS$2,"",VLOOKUP($A45,$A$3:$E$98,5)*IF(Main!$B$36=1,(1+Main!$B$35)^($A45-AS$2),1+(Main!$B$35*($A45-AS$2)))))</f>
        <v/>
      </c>
      <c r="AT45" s="144" t="str">
        <f>IF($A45=AT$2,VLOOKUP($A45,$A$3:$E$98,5),IF($A45&lt;AT$2,"",VLOOKUP($A45,$A$3:$E$98,5)*IF(Main!$B$36=1,(1+Main!$B$35)^($A45-AT$2),1+(Main!$B$35*($A45-AT$2)))))</f>
        <v/>
      </c>
      <c r="AU45" s="144" t="str">
        <f>IF($A45=AU$2,VLOOKUP($A45,$A$3:$E$98,5),IF($A45&lt;AU$2,"",VLOOKUP($A45,$A$3:$E$98,5)*IF(Main!$B$36=1,(1+Main!$B$35)^($A45-AU$2),1+(Main!$B$35*($A45-AU$2)))))</f>
        <v/>
      </c>
      <c r="AV45" s="144" t="str">
        <f>IF($A45=AV$2,VLOOKUP($A45,$A$3:$E$98,5),IF($A45&lt;AV$2,"",VLOOKUP($A45,$A$3:$E$98,5)*IF(Main!$B$36=1,(1+Main!$B$35)^($A45-AV$2),1+(Main!$B$35*($A45-AV$2)))))</f>
        <v/>
      </c>
      <c r="AW45" s="144" t="str">
        <f>IF($A45=AW$2,VLOOKUP($A45,$A$3:$E$98,5),IF($A45&lt;AW$2,"",VLOOKUP($A45,$A$3:$E$98,5)*IF(Main!$B$36=1,(1+Main!$B$35)^($A45-AW$2),1+(Main!$B$35*($A45-AW$2)))))</f>
        <v/>
      </c>
      <c r="AX45" s="144" t="str">
        <f>IF($A45=AX$2,VLOOKUP($A45,$A$3:$E$98,5),IF($A45&lt;AX$2,"",VLOOKUP($A45,$A$3:$E$98,5)*IF(Main!$B$36=1,(1+Main!$B$35)^($A45-AX$2),1+(Main!$B$35*($A45-AX$2)))))</f>
        <v/>
      </c>
      <c r="AY45" s="144" t="str">
        <f>IF($A45=AY$2,VLOOKUP($A45,$A$3:$E$98,5),IF($A45&lt;AY$2,"",VLOOKUP($A45,$A$3:$E$98,5)*IF(Main!$B$36=1,(1+Main!$B$35)^($A45-AY$2),1+(Main!$B$35*($A45-AY$2)))))</f>
        <v/>
      </c>
      <c r="AZ45" s="144" t="str">
        <f>IF($A45=AZ$2,VLOOKUP($A45,$A$3:$E$98,5),IF($A45&lt;AZ$2,"",VLOOKUP($A45,$A$3:$E$98,5)*IF(Main!$B$36=1,(1+Main!$B$35)^($A45-AZ$2),1+(Main!$B$35*($A45-AZ$2)))))</f>
        <v/>
      </c>
      <c r="BA45" s="144" t="str">
        <f>IF($A45=BA$2,VLOOKUP($A45,$A$3:$E$98,5),IF($A45&lt;BA$2,"",VLOOKUP($A45,$A$3:$E$98,5)*IF(Main!$B$36=1,(1+Main!$B$35)^($A45-BA$2),1+(Main!$B$35*($A45-BA$2)))))</f>
        <v/>
      </c>
      <c r="BB45" s="144" t="str">
        <f>IF($A45=BB$2,VLOOKUP($A45,$A$3:$E$98,5),IF($A45&lt;BB$2,"",VLOOKUP($A45,$A$3:$E$98,5)*IF(Main!$B$36=1,(1+Main!$B$35)^($A45-BB$2),1+(Main!$B$35*($A45-BB$2)))))</f>
        <v/>
      </c>
      <c r="BC45" s="144" t="str">
        <f>IF($A45=BC$2,VLOOKUP($A45,$A$3:$E$98,5),IF($A45&lt;BC$2,"",VLOOKUP($A45,$A$3:$E$98,5)*IF(Main!$B$36=1,(1+Main!$B$35)^($A45-BC$2),1+(Main!$B$35*($A45-BC$2)))))</f>
        <v/>
      </c>
      <c r="BD45" s="144" t="str">
        <f>IF($A45=BD$2,VLOOKUP($A45,$A$3:$E$98,5),IF($A45&lt;BD$2,"",VLOOKUP($A45,$A$3:$E$98,5)*IF(Main!$B$36=1,(1+Main!$B$35)^($A45-BD$2),1+(Main!$B$35*($A45-BD$2)))))</f>
        <v/>
      </c>
      <c r="BE45" s="144" t="str">
        <f>IF($A45=BE$2,VLOOKUP($A45,$A$3:$E$98,5),IF($A45&lt;BE$2,"",VLOOKUP($A45,$A$3:$E$98,5)*IF(Main!$B$36=1,(1+Main!$B$35)^($A45-BE$2),1+(Main!$B$35*($A45-BE$2)))))</f>
        <v/>
      </c>
      <c r="BF45" s="144" t="str">
        <f>IF($A45=BF$2,VLOOKUP($A45,$A$3:$E$98,5),IF($A45&lt;BF$2,"",VLOOKUP($A45,$A$3:$E$98,5)*IF(Main!$B$36=1,(1+Main!$B$35)^($A45-BF$2),1+(Main!$B$35*($A45-BF$2)))))</f>
        <v/>
      </c>
      <c r="BG45" s="144" t="str">
        <f>IF($A45=BG$2,VLOOKUP($A45,$A$3:$E$98,5),IF($A45&lt;BG$2,"",VLOOKUP($A45,$A$3:$E$98,5)*IF(Main!$B$36=1,(1+Main!$B$35)^($A45-BG$2),1+(Main!$B$35*($A45-BG$2)))))</f>
        <v/>
      </c>
      <c r="BH45" s="144" t="str">
        <f>IF($A45=BH$2,VLOOKUP($A45,$A$3:$E$98,5),IF($A45&lt;BH$2,"",VLOOKUP($A45,$A$3:$E$98,5)*IF(Main!$B$36=1,(1+Main!$B$35)^($A45-BH$2),1+(Main!$B$35*($A45-BH$2)))))</f>
        <v/>
      </c>
      <c r="BI45" s="144" t="str">
        <f>IF($A45=BI$2,VLOOKUP($A45,$A$3:$E$98,5),IF($A45&lt;BI$2,"",VLOOKUP($A45,$A$3:$E$98,5)*IF(Main!$B$36=1,(1+Main!$B$35)^($A45-BI$2),1+(Main!$B$35*($A45-BI$2)))))</f>
        <v/>
      </c>
      <c r="BJ45" s="144" t="str">
        <f>IF($A45=BJ$2,VLOOKUP($A45,$A$3:$E$98,5),IF($A45&lt;BJ$2,"",VLOOKUP($A45,$A$3:$E$98,5)*IF(Main!$B$36=1,(1+Main!$B$35)^($A45-BJ$2),1+(Main!$B$35*($A45-BJ$2)))))</f>
        <v/>
      </c>
      <c r="BK45" s="144" t="str">
        <f>IF($A45=BK$2,VLOOKUP($A45,$A$3:$E$98,5),IF($A45&lt;BK$2,"",VLOOKUP($A45,$A$3:$E$98,5)*IF(Main!$B$36=1,(1+Main!$B$35)^($A45-BK$2),1+(Main!$B$35*($A45-BK$2)))))</f>
        <v/>
      </c>
      <c r="BL45" s="144" t="str">
        <f>IF($A45=BL$2,VLOOKUP($A45,$A$3:$E$98,5),IF($A45&lt;BL$2,"",VLOOKUP($A45,$A$3:$E$98,5)*IF(Main!$B$36=1,(1+Main!$B$35)^($A45-BL$2),1+(Main!$B$35*($A45-BL$2)))))</f>
        <v/>
      </c>
      <c r="BM45" s="144" t="str">
        <f>IF($A45=BM$2,VLOOKUP($A45,$A$3:$E$98,5),IF($A45&lt;BM$2,"",VLOOKUP($A45,$A$3:$E$98,5)*IF(Main!$B$36=1,(1+Main!$B$35)^($A45-BM$2),1+(Main!$B$35*($A45-BM$2)))))</f>
        <v/>
      </c>
      <c r="BN45" s="144" t="str">
        <f>IF($A45=BN$2,VLOOKUP($A45,$A$3:$E$98,5),IF($A45&lt;BN$2,"",VLOOKUP($A45,$A$3:$E$98,5)*IF(Main!$B$36=1,(1+Main!$B$35)^($A45-BN$2),1+(Main!$B$35*($A45-BN$2)))))</f>
        <v/>
      </c>
      <c r="BO45" s="144" t="str">
        <f>IF($A45=BO$2,VLOOKUP($A45,$A$3:$E$98,5),IF($A45&lt;BO$2,"",VLOOKUP($A45,$A$3:$E$98,5)*IF(Main!$B$36=1,(1+Main!$B$35)^($A45-BO$2),1+(Main!$B$35*($A45-BO$2)))))</f>
        <v/>
      </c>
      <c r="BP45" s="144" t="str">
        <f>IF($A45=BP$2,VLOOKUP($A45,$A$3:$E$98,5),IF($A45&lt;BP$2,"",VLOOKUP($A45,$A$3:$E$98,5)*IF(Main!$B$36=1,(1+Main!$B$35)^($A45-BP$2),1+(Main!$B$35*($A45-BP$2)))))</f>
        <v/>
      </c>
      <c r="BQ45" s="144" t="str">
        <f>IF($A45=BQ$2,VLOOKUP($A45,$A$3:$E$98,5),IF($A45&lt;BQ$2,"",VLOOKUP($A45,$A$3:$E$98,5)*IF(Main!$B$36=1,(1+Main!$B$35)^($A45-BQ$2),1+(Main!$B$35*($A45-BQ$2)))))</f>
        <v/>
      </c>
      <c r="BR45" s="144" t="str">
        <f>IF($A45=BR$2,VLOOKUP($A45,$A$3:$E$98,5),IF($A45&lt;BR$2,"",VLOOKUP($A45,$A$3:$E$98,5)*IF(Main!$B$36=1,(1+Main!$B$35)^($A45-BR$2),1+(Main!$B$35*($A45-BR$2)))))</f>
        <v/>
      </c>
      <c r="BS45" s="144" t="str">
        <f>IF($A45=BS$2,VLOOKUP($A45,$A$3:$E$98,5),IF($A45&lt;BS$2,"",VLOOKUP($A45,$A$3:$E$98,5)*IF(Main!$B$36=1,(1+Main!$B$35)^($A45-BS$2),1+(Main!$B$35*($A45-BS$2)))))</f>
        <v/>
      </c>
      <c r="BT45" s="144" t="str">
        <f>IF($A45=BT$2,VLOOKUP($A45,$A$3:$E$98,5),IF($A45&lt;BT$2,"",VLOOKUP($A45,$A$3:$E$98,5)*IF(Main!$B$36=1,(1+Main!$B$35)^($A45-BT$2),1+(Main!$B$35*($A45-BT$2)))))</f>
        <v/>
      </c>
      <c r="BU45" s="144" t="str">
        <f>IF($A45=BU$2,VLOOKUP($A45,$A$3:$E$98,5),IF($A45&lt;BU$2,"",VLOOKUP($A45,$A$3:$E$98,5)*IF(Main!$B$36=1,(1+Main!$B$35)^($A45-BU$2),1+(Main!$B$35*($A45-BU$2)))))</f>
        <v/>
      </c>
      <c r="BV45" s="144" t="str">
        <f>IF($A45=BV$2,VLOOKUP($A45,$A$3:$E$98,5),IF($A45&lt;BV$2,"",VLOOKUP($A45,$A$3:$E$98,5)*IF(Main!$B$36=1,(1+Main!$B$35)^($A45-BV$2),1+(Main!$B$35*($A45-BV$2)))))</f>
        <v/>
      </c>
      <c r="BW45" s="144" t="str">
        <f>IF($A45=BW$2,VLOOKUP($A45,$A$3:$E$98,5),IF($A45&lt;BW$2,"",VLOOKUP($A45,$A$3:$E$98,5)*IF(Main!$B$36=1,(1+Main!$B$35)^($A45-BW$2),1+(Main!$B$35*($A45-BW$2)))))</f>
        <v/>
      </c>
      <c r="BX45" s="144" t="str">
        <f>IF($A45=BX$2,VLOOKUP($A45,$A$3:$E$98,5),IF($A45&lt;BX$2,"",VLOOKUP($A45,$A$3:$E$98,5)*IF(Main!$B$36=1,(1+Main!$B$35)^($A45-BX$2),1+(Main!$B$35*($A45-BX$2)))))</f>
        <v/>
      </c>
      <c r="BY45" s="144" t="str">
        <f>IF($A45=BY$2,VLOOKUP($A45,$A$3:$E$98,5),IF($A45&lt;BY$2,"",VLOOKUP($A45,$A$3:$E$98,5)*IF(Main!$B$36=1,(1+Main!$B$35)^($A45-BY$2),1+(Main!$B$35*($A45-BY$2)))))</f>
        <v/>
      </c>
      <c r="BZ45" s="144" t="str">
        <f>IF($A45=BZ$2,VLOOKUP($A45,$A$3:$E$98,5),IF($A45&lt;BZ$2,"",VLOOKUP($A45,$A$3:$E$98,5)*IF(Main!$B$36=1,(1+Main!$B$35)^($A45-BZ$2),1+(Main!$B$35*($A45-BZ$2)))))</f>
        <v/>
      </c>
      <c r="CA45" s="144" t="str">
        <f>IF($A45=CA$2,VLOOKUP($A45,$A$3:$E$98,5),IF($A45&lt;CA$2,"",VLOOKUP($A45,$A$3:$E$98,5)*IF(Main!$B$36=1,(1+Main!$B$35)^($A45-CA$2),1+(Main!$B$35*($A45-CA$2)))))</f>
        <v/>
      </c>
      <c r="CB45" s="144" t="str">
        <f>IF($A45=CB$2,VLOOKUP($A45,$A$3:$E$98,5),IF($A45&lt;CB$2,"",VLOOKUP($A45,$A$3:$E$98,5)*IF(Main!$B$36=1,(1+Main!$B$35)^($A45-CB$2),1+(Main!$B$35*($A45-CB$2)))))</f>
        <v/>
      </c>
      <c r="CC45" s="144" t="str">
        <f>IF($A45=CC$2,VLOOKUP($A45,$A$3:$E$98,5),IF($A45&lt;CC$2,"",VLOOKUP($A45,$A$3:$E$98,5)*IF(Main!$B$36=1,(1+Main!$B$35)^($A45-CC$2),1+(Main!$B$35*($A45-CC$2)))))</f>
        <v/>
      </c>
      <c r="CD45" s="144" t="str">
        <f>IF($A45=CD$2,VLOOKUP($A45,$A$3:$E$98,5),IF($A45&lt;CD$2,"",VLOOKUP($A45,$A$3:$E$98,5)*IF(Main!$B$36=1,(1+Main!$B$35)^($A45-CD$2),1+(Main!$B$35*($A45-CD$2)))))</f>
        <v/>
      </c>
    </row>
    <row r="46" spans="1:82">
      <c r="A46" s="70">
        <v>68</v>
      </c>
      <c r="B46" s="73">
        <f ca="1">VLOOKUP($A46,Mortality!$A$3:$G$108,7,)</f>
        <v>3.8941809768145213E-3</v>
      </c>
      <c r="C46" s="69">
        <f t="shared" ca="1" si="1"/>
        <v>0.95509523968050491</v>
      </c>
      <c r="D46" s="69">
        <f t="shared" ca="1" si="0"/>
        <v>24.931286650333615</v>
      </c>
      <c r="E46" s="143">
        <f ca="1">C46/(1+Main!$B$5)^($A46-$A$3)</f>
        <v>5.2064804265464164E-2</v>
      </c>
      <c r="F46" s="16">
        <f t="shared" ca="1" si="2"/>
        <v>13.932548862004763</v>
      </c>
      <c r="G46" s="144">
        <f ca="1">IF($A46=G$2,VLOOKUP($A46,$A$3:$E$98,5),IF($A46&lt;G$2,"",VLOOKUP($A46,$A$3:$E$98,5)*IF(Main!$B$36=1,(1+Main!$B$35)^($A46-G$2),1+(Main!$B$35*($A46-G$2)))))</f>
        <v>7.8477133981795649E-2</v>
      </c>
      <c r="H46" s="144">
        <f ca="1">IF($A46=H$2,VLOOKUP($A46,$A$3:$E$98,5),IF($A46&lt;H$2,"",VLOOKUP($A46,$A$3:$E$98,5)*IF(Main!$B$36=1,(1+Main!$B$35)^($A46-H$2),1+(Main!$B$35*($A46-H$2)))))</f>
        <v>7.7089522575437747E-2</v>
      </c>
      <c r="I46" s="144">
        <f ca="1">IF($A46=I$2,VLOOKUP($A46,$A$3:$E$98,5),IF($A46&lt;I$2,"",VLOOKUP($A46,$A$3:$E$98,5)*IF(Main!$B$36=1,(1+Main!$B$35)^($A46-I$2),1+(Main!$B$35*($A46-I$2)))))</f>
        <v>7.5726446537758119E-2</v>
      </c>
      <c r="J46" s="144">
        <f ca="1">IF($A46=J$2,VLOOKUP($A46,$A$3:$E$98,5),IF($A46&lt;J$2,"",VLOOKUP($A46,$A$3:$E$98,5)*IF(Main!$B$36=1,(1+Main!$B$35)^($A46-J$2),1+(Main!$B$35*($A46-J$2)))))</f>
        <v>7.4387472041019753E-2</v>
      </c>
      <c r="K46" s="144">
        <f ca="1">IF($A46=K$2,VLOOKUP($A46,$A$3:$E$98,5),IF($A46&lt;K$2,"",VLOOKUP($A46,$A$3:$E$98,5)*IF(Main!$B$36=1,(1+Main!$B$35)^($A46-K$2),1+(Main!$B$35*($A46-K$2)))))</f>
        <v>7.307217292831017E-2</v>
      </c>
      <c r="L46" s="144">
        <f ca="1">IF($A46=L$2,VLOOKUP($A46,$A$3:$E$98,5),IF($A46&lt;L$2,"",VLOOKUP($A46,$A$3:$E$98,5)*IF(Main!$B$36=1,(1+Main!$B$35)^($A46-L$2),1+(Main!$B$35*($A46-L$2)))))</f>
        <v>7.178013057790783E-2</v>
      </c>
      <c r="M46" s="144">
        <f ca="1">IF($A46=M$2,VLOOKUP($A46,$A$3:$E$98,5),IF($A46&lt;M$2,"",VLOOKUP($A46,$A$3:$E$98,5)*IF(Main!$B$36=1,(1+Main!$B$35)^($A46-M$2),1+(Main!$B$35*($A46-M$2)))))</f>
        <v>7.0510933770046982E-2</v>
      </c>
      <c r="N46" s="144">
        <f ca="1">IF($A46=N$2,VLOOKUP($A46,$A$3:$E$98,5),IF($A46&lt;N$2,"",VLOOKUP($A46,$A$3:$E$98,5)*IF(Main!$B$36=1,(1+Main!$B$35)^($A46-N$2),1+(Main!$B$35*($A46-N$2)))))</f>
        <v>6.9264178556038294E-2</v>
      </c>
      <c r="O46" s="144">
        <f ca="1">IF($A46=O$2,VLOOKUP($A46,$A$3:$E$98,5),IF($A46&lt;O$2,"",VLOOKUP($A46,$A$3:$E$98,5)*IF(Main!$B$36=1,(1+Main!$B$35)^($A46-O$2),1+(Main!$B$35*($A46-O$2)))))</f>
        <v>6.8039468129703629E-2</v>
      </c>
      <c r="P46" s="144">
        <f ca="1">IF($A46=P$2,VLOOKUP($A46,$A$3:$E$98,5),IF($A46&lt;P$2,"",VLOOKUP($A46,$A$3:$E$98,5)*IF(Main!$B$36=1,(1+Main!$B$35)^($A46-P$2),1+(Main!$B$35*($A46-P$2)))))</f>
        <v>6.6836412701084105E-2</v>
      </c>
      <c r="Q46" s="144">
        <f ca="1">IF($A46=Q$2,VLOOKUP($A46,$A$3:$E$98,5),IF($A46&lt;Q$2,"",VLOOKUP($A46,$A$3:$E$98,5)*IF(Main!$B$36=1,(1+Main!$B$35)^($A46-Q$2),1+(Main!$B$35*($A46-Q$2)))))</f>
        <v>6.5654629372381243E-2</v>
      </c>
      <c r="R46" s="144">
        <f ca="1">IF($A46=R$2,VLOOKUP($A46,$A$3:$E$98,5),IF($A46&lt;R$2,"",VLOOKUP($A46,$A$3:$E$98,5)*IF(Main!$B$36=1,(1+Main!$B$35)^($A46-R$2),1+(Main!$B$35*($A46-R$2)))))</f>
        <v>6.4493742016091593E-2</v>
      </c>
      <c r="S46" s="144">
        <f ca="1">IF($A46=S$2,VLOOKUP($A46,$A$3:$E$98,5),IF($A46&lt;S$2,"",VLOOKUP($A46,$A$3:$E$98,5)*IF(Main!$B$36=1,(1+Main!$B$35)^($A46-S$2),1+(Main!$B$35*($A46-S$2)))))</f>
        <v>6.3353381155296262E-2</v>
      </c>
      <c r="T46" s="144">
        <f ca="1">IF($A46=T$2,VLOOKUP($A46,$A$3:$E$98,5),IF($A46&lt;T$2,"",VLOOKUP($A46,$A$3:$E$98,5)*IF(Main!$B$36=1,(1+Main!$B$35)^($A46-T$2),1+(Main!$B$35*($A46-T$2)))))</f>
        <v>6.2233183846067061E-2</v>
      </c>
      <c r="U46" s="144">
        <f ca="1">IF($A46=U$2,VLOOKUP($A46,$A$3:$E$98,5),IF($A46&lt;U$2,"",VLOOKUP($A46,$A$3:$E$98,5)*IF(Main!$B$36=1,(1+Main!$B$35)^($A46-U$2),1+(Main!$B$35*($A46-U$2)))))</f>
        <v>6.1132793561951913E-2</v>
      </c>
      <c r="V46" s="144">
        <f ca="1">IF($A46=V$2,VLOOKUP($A46,$A$3:$E$98,5),IF($A46&lt;V$2,"",VLOOKUP($A46,$A$3:$E$98,5)*IF(Main!$B$36=1,(1+Main!$B$35)^($A46-V$2),1+(Main!$B$35*($A46-V$2)))))</f>
        <v>6.0051860080502867E-2</v>
      </c>
      <c r="W46" s="144">
        <f ca="1">IF($A46=W$2,VLOOKUP($A46,$A$3:$E$98,5),IF($A46&lt;W$2,"",VLOOKUP($A46,$A$3:$E$98,5)*IF(Main!$B$36=1,(1+Main!$B$35)^($A46-W$2),1+(Main!$B$35*($A46-W$2)))))</f>
        <v>5.8990039371810285E-2</v>
      </c>
      <c r="X46" s="144">
        <f ca="1">IF($A46=X$2,VLOOKUP($A46,$A$3:$E$98,5),IF($A46&lt;X$2,"",VLOOKUP($A46,$A$3:$E$98,5)*IF(Main!$B$36=1,(1+Main!$B$35)^($A46-X$2),1+(Main!$B$35*($A46-X$2)))))</f>
        <v>5.7946993489008135E-2</v>
      </c>
      <c r="Y46" s="144">
        <f ca="1">IF($A46=Y$2,VLOOKUP($A46,$A$3:$E$98,5),IF($A46&lt;Y$2,"",VLOOKUP($A46,$A$3:$E$98,5)*IF(Main!$B$36=1,(1+Main!$B$35)^($A46-Y$2),1+(Main!$B$35*($A46-Y$2)))))</f>
        <v>5.6922390460715261E-2</v>
      </c>
      <c r="Z46" s="144">
        <f ca="1">IF($A46=Z$2,VLOOKUP($A46,$A$3:$E$98,5),IF($A46&lt;Z$2,"",VLOOKUP($A46,$A$3:$E$98,5)*IF(Main!$B$36=1,(1+Main!$B$35)^($A46-Z$2),1+(Main!$B$35*($A46-Z$2)))))</f>
        <v>5.5915904185378444E-2</v>
      </c>
      <c r="AA46" s="144">
        <f ca="1">IF($A46=AA$2,VLOOKUP($A46,$A$3:$E$98,5),IF($A46&lt;AA$2,"",VLOOKUP($A46,$A$3:$E$98,5)*IF(Main!$B$36=1,(1+Main!$B$35)^($A46-AA$2),1+(Main!$B$35*($A46-AA$2)))))</f>
        <v>5.4927214327483737E-2</v>
      </c>
      <c r="AB46" s="144">
        <f ca="1">IF($A46=AB$2,VLOOKUP($A46,$A$3:$E$98,5),IF($A46&lt;AB$2,"",VLOOKUP($A46,$A$3:$E$98,5)*IF(Main!$B$36=1,(1+Main!$B$35)^($A46-AB$2),1+(Main!$B$35*($A46-AB$2)))))</f>
        <v>5.3956006215602884E-2</v>
      </c>
      <c r="AC46" s="144">
        <f ca="1">IF($A46=AC$2,VLOOKUP($A46,$A$3:$E$98,5),IF($A46&lt;AC$2,"",VLOOKUP($A46,$A$3:$E$98,5)*IF(Main!$B$36=1,(1+Main!$B$35)^($A46-AC$2),1+(Main!$B$35*($A46-AC$2)))))</f>
        <v>5.300197074224252E-2</v>
      </c>
      <c r="AD46" s="144">
        <f ca="1">IF($A46=AD$2,VLOOKUP($A46,$A$3:$E$98,5),IF($A46&lt;AD$2,"",VLOOKUP($A46,$A$3:$E$98,5)*IF(Main!$B$36=1,(1+Main!$B$35)^($A46-AD$2),1+(Main!$B$35*($A46-AD$2)))))</f>
        <v>5.2064804265464164E-2</v>
      </c>
      <c r="AE46" s="144" t="str">
        <f>IF($A46=AE$2,VLOOKUP($A46,$A$3:$E$98,5),IF($A46&lt;AE$2,"",VLOOKUP($A46,$A$3:$E$98,5)*IF(Main!$B$36=1,(1+Main!$B$35)^($A46-AE$2),1+(Main!$B$35*($A46-AE$2)))))</f>
        <v/>
      </c>
      <c r="AF46" s="144" t="str">
        <f>IF($A46=AF$2,VLOOKUP($A46,$A$3:$E$98,5),IF($A46&lt;AF$2,"",VLOOKUP($A46,$A$3:$E$98,5)*IF(Main!$B$36=1,(1+Main!$B$35)^($A46-AF$2),1+(Main!$B$35*($A46-AF$2)))))</f>
        <v/>
      </c>
      <c r="AG46" s="144" t="str">
        <f>IF($A46=AG$2,VLOOKUP($A46,$A$3:$E$98,5),IF($A46&lt;AG$2,"",VLOOKUP($A46,$A$3:$E$98,5)*IF(Main!$B$36=1,(1+Main!$B$35)^($A46-AG$2),1+(Main!$B$35*($A46-AG$2)))))</f>
        <v/>
      </c>
      <c r="AH46" s="144" t="str">
        <f>IF($A46=AH$2,VLOOKUP($A46,$A$3:$E$98,5),IF($A46&lt;AH$2,"",VLOOKUP($A46,$A$3:$E$98,5)*IF(Main!$B$36=1,(1+Main!$B$35)^($A46-AH$2),1+(Main!$B$35*($A46-AH$2)))))</f>
        <v/>
      </c>
      <c r="AI46" s="144" t="str">
        <f>IF($A46=AI$2,VLOOKUP($A46,$A$3:$E$98,5),IF($A46&lt;AI$2,"",VLOOKUP($A46,$A$3:$E$98,5)*IF(Main!$B$36=1,(1+Main!$B$35)^($A46-AI$2),1+(Main!$B$35*($A46-AI$2)))))</f>
        <v/>
      </c>
      <c r="AJ46" s="144" t="str">
        <f>IF($A46=AJ$2,VLOOKUP($A46,$A$3:$E$98,5),IF($A46&lt;AJ$2,"",VLOOKUP($A46,$A$3:$E$98,5)*IF(Main!$B$36=1,(1+Main!$B$35)^($A46-AJ$2),1+(Main!$B$35*($A46-AJ$2)))))</f>
        <v/>
      </c>
      <c r="AK46" s="144" t="str">
        <f>IF($A46=AK$2,VLOOKUP($A46,$A$3:$E$98,5),IF($A46&lt;AK$2,"",VLOOKUP($A46,$A$3:$E$98,5)*IF(Main!$B$36=1,(1+Main!$B$35)^($A46-AK$2),1+(Main!$B$35*($A46-AK$2)))))</f>
        <v/>
      </c>
      <c r="AL46" s="144" t="str">
        <f>IF($A46=AL$2,VLOOKUP($A46,$A$3:$E$98,5),IF($A46&lt;AL$2,"",VLOOKUP($A46,$A$3:$E$98,5)*IF(Main!$B$36=1,(1+Main!$B$35)^($A46-AL$2),1+(Main!$B$35*($A46-AL$2)))))</f>
        <v/>
      </c>
      <c r="AM46" s="144" t="str">
        <f>IF($A46=AM$2,VLOOKUP($A46,$A$3:$E$98,5),IF($A46&lt;AM$2,"",VLOOKUP($A46,$A$3:$E$98,5)*IF(Main!$B$36=1,(1+Main!$B$35)^($A46-AM$2),1+(Main!$B$35*($A46-AM$2)))))</f>
        <v/>
      </c>
      <c r="AN46" s="144" t="str">
        <f>IF($A46=AN$2,VLOOKUP($A46,$A$3:$E$98,5),IF($A46&lt;AN$2,"",VLOOKUP($A46,$A$3:$E$98,5)*IF(Main!$B$36=1,(1+Main!$B$35)^($A46-AN$2),1+(Main!$B$35*($A46-AN$2)))))</f>
        <v/>
      </c>
      <c r="AO46" s="144" t="str">
        <f>IF($A46=AO$2,VLOOKUP($A46,$A$3:$E$98,5),IF($A46&lt;AO$2,"",VLOOKUP($A46,$A$3:$E$98,5)*IF(Main!$B$36=1,(1+Main!$B$35)^($A46-AO$2),1+(Main!$B$35*($A46-AO$2)))))</f>
        <v/>
      </c>
      <c r="AP46" s="144" t="str">
        <f>IF($A46=AP$2,VLOOKUP($A46,$A$3:$E$98,5),IF($A46&lt;AP$2,"",VLOOKUP($A46,$A$3:$E$98,5)*IF(Main!$B$36=1,(1+Main!$B$35)^($A46-AP$2),1+(Main!$B$35*($A46-AP$2)))))</f>
        <v/>
      </c>
      <c r="AQ46" s="144" t="str">
        <f>IF($A46=AQ$2,VLOOKUP($A46,$A$3:$E$98,5),IF($A46&lt;AQ$2,"",VLOOKUP($A46,$A$3:$E$98,5)*IF(Main!$B$36=1,(1+Main!$B$35)^($A46-AQ$2),1+(Main!$B$35*($A46-AQ$2)))))</f>
        <v/>
      </c>
      <c r="AR46" s="144" t="str">
        <f>IF($A46=AR$2,VLOOKUP($A46,$A$3:$E$98,5),IF($A46&lt;AR$2,"",VLOOKUP($A46,$A$3:$E$98,5)*IF(Main!$B$36=1,(1+Main!$B$35)^($A46-AR$2),1+(Main!$B$35*($A46-AR$2)))))</f>
        <v/>
      </c>
      <c r="AS46" s="144" t="str">
        <f>IF($A46=AS$2,VLOOKUP($A46,$A$3:$E$98,5),IF($A46&lt;AS$2,"",VLOOKUP($A46,$A$3:$E$98,5)*IF(Main!$B$36=1,(1+Main!$B$35)^($A46-AS$2),1+(Main!$B$35*($A46-AS$2)))))</f>
        <v/>
      </c>
      <c r="AT46" s="144" t="str">
        <f>IF($A46=AT$2,VLOOKUP($A46,$A$3:$E$98,5),IF($A46&lt;AT$2,"",VLOOKUP($A46,$A$3:$E$98,5)*IF(Main!$B$36=1,(1+Main!$B$35)^($A46-AT$2),1+(Main!$B$35*($A46-AT$2)))))</f>
        <v/>
      </c>
      <c r="AU46" s="144" t="str">
        <f>IF($A46=AU$2,VLOOKUP($A46,$A$3:$E$98,5),IF($A46&lt;AU$2,"",VLOOKUP($A46,$A$3:$E$98,5)*IF(Main!$B$36=1,(1+Main!$B$35)^($A46-AU$2),1+(Main!$B$35*($A46-AU$2)))))</f>
        <v/>
      </c>
      <c r="AV46" s="144" t="str">
        <f>IF($A46=AV$2,VLOOKUP($A46,$A$3:$E$98,5),IF($A46&lt;AV$2,"",VLOOKUP($A46,$A$3:$E$98,5)*IF(Main!$B$36=1,(1+Main!$B$35)^($A46-AV$2),1+(Main!$B$35*($A46-AV$2)))))</f>
        <v/>
      </c>
      <c r="AW46" s="144" t="str">
        <f>IF($A46=AW$2,VLOOKUP($A46,$A$3:$E$98,5),IF($A46&lt;AW$2,"",VLOOKUP($A46,$A$3:$E$98,5)*IF(Main!$B$36=1,(1+Main!$B$35)^($A46-AW$2),1+(Main!$B$35*($A46-AW$2)))))</f>
        <v/>
      </c>
      <c r="AX46" s="144" t="str">
        <f>IF($A46=AX$2,VLOOKUP($A46,$A$3:$E$98,5),IF($A46&lt;AX$2,"",VLOOKUP($A46,$A$3:$E$98,5)*IF(Main!$B$36=1,(1+Main!$B$35)^($A46-AX$2),1+(Main!$B$35*($A46-AX$2)))))</f>
        <v/>
      </c>
      <c r="AY46" s="144" t="str">
        <f>IF($A46=AY$2,VLOOKUP($A46,$A$3:$E$98,5),IF($A46&lt;AY$2,"",VLOOKUP($A46,$A$3:$E$98,5)*IF(Main!$B$36=1,(1+Main!$B$35)^($A46-AY$2),1+(Main!$B$35*($A46-AY$2)))))</f>
        <v/>
      </c>
      <c r="AZ46" s="144" t="str">
        <f>IF($A46=AZ$2,VLOOKUP($A46,$A$3:$E$98,5),IF($A46&lt;AZ$2,"",VLOOKUP($A46,$A$3:$E$98,5)*IF(Main!$B$36=1,(1+Main!$B$35)^($A46-AZ$2),1+(Main!$B$35*($A46-AZ$2)))))</f>
        <v/>
      </c>
      <c r="BA46" s="144" t="str">
        <f>IF($A46=BA$2,VLOOKUP($A46,$A$3:$E$98,5),IF($A46&lt;BA$2,"",VLOOKUP($A46,$A$3:$E$98,5)*IF(Main!$B$36=1,(1+Main!$B$35)^($A46-BA$2),1+(Main!$B$35*($A46-BA$2)))))</f>
        <v/>
      </c>
      <c r="BB46" s="144" t="str">
        <f>IF($A46=BB$2,VLOOKUP($A46,$A$3:$E$98,5),IF($A46&lt;BB$2,"",VLOOKUP($A46,$A$3:$E$98,5)*IF(Main!$B$36=1,(1+Main!$B$35)^($A46-BB$2),1+(Main!$B$35*($A46-BB$2)))))</f>
        <v/>
      </c>
      <c r="BC46" s="144" t="str">
        <f>IF($A46=BC$2,VLOOKUP($A46,$A$3:$E$98,5),IF($A46&lt;BC$2,"",VLOOKUP($A46,$A$3:$E$98,5)*IF(Main!$B$36=1,(1+Main!$B$35)^($A46-BC$2),1+(Main!$B$35*($A46-BC$2)))))</f>
        <v/>
      </c>
      <c r="BD46" s="144" t="str">
        <f>IF($A46=BD$2,VLOOKUP($A46,$A$3:$E$98,5),IF($A46&lt;BD$2,"",VLOOKUP($A46,$A$3:$E$98,5)*IF(Main!$B$36=1,(1+Main!$B$35)^($A46-BD$2),1+(Main!$B$35*($A46-BD$2)))))</f>
        <v/>
      </c>
      <c r="BE46" s="144" t="str">
        <f>IF($A46=BE$2,VLOOKUP($A46,$A$3:$E$98,5),IF($A46&lt;BE$2,"",VLOOKUP($A46,$A$3:$E$98,5)*IF(Main!$B$36=1,(1+Main!$B$35)^($A46-BE$2),1+(Main!$B$35*($A46-BE$2)))))</f>
        <v/>
      </c>
      <c r="BF46" s="144" t="str">
        <f>IF($A46=BF$2,VLOOKUP($A46,$A$3:$E$98,5),IF($A46&lt;BF$2,"",VLOOKUP($A46,$A$3:$E$98,5)*IF(Main!$B$36=1,(1+Main!$B$35)^($A46-BF$2),1+(Main!$B$35*($A46-BF$2)))))</f>
        <v/>
      </c>
      <c r="BG46" s="144" t="str">
        <f>IF($A46=BG$2,VLOOKUP($A46,$A$3:$E$98,5),IF($A46&lt;BG$2,"",VLOOKUP($A46,$A$3:$E$98,5)*IF(Main!$B$36=1,(1+Main!$B$35)^($A46-BG$2),1+(Main!$B$35*($A46-BG$2)))))</f>
        <v/>
      </c>
      <c r="BH46" s="144" t="str">
        <f>IF($A46=BH$2,VLOOKUP($A46,$A$3:$E$98,5),IF($A46&lt;BH$2,"",VLOOKUP($A46,$A$3:$E$98,5)*IF(Main!$B$36=1,(1+Main!$B$35)^($A46-BH$2),1+(Main!$B$35*($A46-BH$2)))))</f>
        <v/>
      </c>
      <c r="BI46" s="144" t="str">
        <f>IF($A46=BI$2,VLOOKUP($A46,$A$3:$E$98,5),IF($A46&lt;BI$2,"",VLOOKUP($A46,$A$3:$E$98,5)*IF(Main!$B$36=1,(1+Main!$B$35)^($A46-BI$2),1+(Main!$B$35*($A46-BI$2)))))</f>
        <v/>
      </c>
      <c r="BJ46" s="144" t="str">
        <f>IF($A46=BJ$2,VLOOKUP($A46,$A$3:$E$98,5),IF($A46&lt;BJ$2,"",VLOOKUP($A46,$A$3:$E$98,5)*IF(Main!$B$36=1,(1+Main!$B$35)^($A46-BJ$2),1+(Main!$B$35*($A46-BJ$2)))))</f>
        <v/>
      </c>
      <c r="BK46" s="144" t="str">
        <f>IF($A46=BK$2,VLOOKUP($A46,$A$3:$E$98,5),IF($A46&lt;BK$2,"",VLOOKUP($A46,$A$3:$E$98,5)*IF(Main!$B$36=1,(1+Main!$B$35)^($A46-BK$2),1+(Main!$B$35*($A46-BK$2)))))</f>
        <v/>
      </c>
      <c r="BL46" s="144" t="str">
        <f>IF($A46=BL$2,VLOOKUP($A46,$A$3:$E$98,5),IF($A46&lt;BL$2,"",VLOOKUP($A46,$A$3:$E$98,5)*IF(Main!$B$36=1,(1+Main!$B$35)^($A46-BL$2),1+(Main!$B$35*($A46-BL$2)))))</f>
        <v/>
      </c>
      <c r="BM46" s="144" t="str">
        <f>IF($A46=BM$2,VLOOKUP($A46,$A$3:$E$98,5),IF($A46&lt;BM$2,"",VLOOKUP($A46,$A$3:$E$98,5)*IF(Main!$B$36=1,(1+Main!$B$35)^($A46-BM$2),1+(Main!$B$35*($A46-BM$2)))))</f>
        <v/>
      </c>
      <c r="BN46" s="144" t="str">
        <f>IF($A46=BN$2,VLOOKUP($A46,$A$3:$E$98,5),IF($A46&lt;BN$2,"",VLOOKUP($A46,$A$3:$E$98,5)*IF(Main!$B$36=1,(1+Main!$B$35)^($A46-BN$2),1+(Main!$B$35*($A46-BN$2)))))</f>
        <v/>
      </c>
      <c r="BO46" s="144" t="str">
        <f>IF($A46=BO$2,VLOOKUP($A46,$A$3:$E$98,5),IF($A46&lt;BO$2,"",VLOOKUP($A46,$A$3:$E$98,5)*IF(Main!$B$36=1,(1+Main!$B$35)^($A46-BO$2),1+(Main!$B$35*($A46-BO$2)))))</f>
        <v/>
      </c>
      <c r="BP46" s="144" t="str">
        <f>IF($A46=BP$2,VLOOKUP($A46,$A$3:$E$98,5),IF($A46&lt;BP$2,"",VLOOKUP($A46,$A$3:$E$98,5)*IF(Main!$B$36=1,(1+Main!$B$35)^($A46-BP$2),1+(Main!$B$35*($A46-BP$2)))))</f>
        <v/>
      </c>
      <c r="BQ46" s="144" t="str">
        <f>IF($A46=BQ$2,VLOOKUP($A46,$A$3:$E$98,5),IF($A46&lt;BQ$2,"",VLOOKUP($A46,$A$3:$E$98,5)*IF(Main!$B$36=1,(1+Main!$B$35)^($A46-BQ$2),1+(Main!$B$35*($A46-BQ$2)))))</f>
        <v/>
      </c>
      <c r="BR46" s="144" t="str">
        <f>IF($A46=BR$2,VLOOKUP($A46,$A$3:$E$98,5),IF($A46&lt;BR$2,"",VLOOKUP($A46,$A$3:$E$98,5)*IF(Main!$B$36=1,(1+Main!$B$35)^($A46-BR$2),1+(Main!$B$35*($A46-BR$2)))))</f>
        <v/>
      </c>
      <c r="BS46" s="144" t="str">
        <f>IF($A46=BS$2,VLOOKUP($A46,$A$3:$E$98,5),IF($A46&lt;BS$2,"",VLOOKUP($A46,$A$3:$E$98,5)*IF(Main!$B$36=1,(1+Main!$B$35)^($A46-BS$2),1+(Main!$B$35*($A46-BS$2)))))</f>
        <v/>
      </c>
      <c r="BT46" s="144" t="str">
        <f>IF($A46=BT$2,VLOOKUP($A46,$A$3:$E$98,5),IF($A46&lt;BT$2,"",VLOOKUP($A46,$A$3:$E$98,5)*IF(Main!$B$36=1,(1+Main!$B$35)^($A46-BT$2),1+(Main!$B$35*($A46-BT$2)))))</f>
        <v/>
      </c>
      <c r="BU46" s="144" t="str">
        <f>IF($A46=BU$2,VLOOKUP($A46,$A$3:$E$98,5),IF($A46&lt;BU$2,"",VLOOKUP($A46,$A$3:$E$98,5)*IF(Main!$B$36=1,(1+Main!$B$35)^($A46-BU$2),1+(Main!$B$35*($A46-BU$2)))))</f>
        <v/>
      </c>
      <c r="BV46" s="144" t="str">
        <f>IF($A46=BV$2,VLOOKUP($A46,$A$3:$E$98,5),IF($A46&lt;BV$2,"",VLOOKUP($A46,$A$3:$E$98,5)*IF(Main!$B$36=1,(1+Main!$B$35)^($A46-BV$2),1+(Main!$B$35*($A46-BV$2)))))</f>
        <v/>
      </c>
      <c r="BW46" s="144" t="str">
        <f>IF($A46=BW$2,VLOOKUP($A46,$A$3:$E$98,5),IF($A46&lt;BW$2,"",VLOOKUP($A46,$A$3:$E$98,5)*IF(Main!$B$36=1,(1+Main!$B$35)^($A46-BW$2),1+(Main!$B$35*($A46-BW$2)))))</f>
        <v/>
      </c>
      <c r="BX46" s="144" t="str">
        <f>IF($A46=BX$2,VLOOKUP($A46,$A$3:$E$98,5),IF($A46&lt;BX$2,"",VLOOKUP($A46,$A$3:$E$98,5)*IF(Main!$B$36=1,(1+Main!$B$35)^($A46-BX$2),1+(Main!$B$35*($A46-BX$2)))))</f>
        <v/>
      </c>
      <c r="BY46" s="144" t="str">
        <f>IF($A46=BY$2,VLOOKUP($A46,$A$3:$E$98,5),IF($A46&lt;BY$2,"",VLOOKUP($A46,$A$3:$E$98,5)*IF(Main!$B$36=1,(1+Main!$B$35)^($A46-BY$2),1+(Main!$B$35*($A46-BY$2)))))</f>
        <v/>
      </c>
      <c r="BZ46" s="144" t="str">
        <f>IF($A46=BZ$2,VLOOKUP($A46,$A$3:$E$98,5),IF($A46&lt;BZ$2,"",VLOOKUP($A46,$A$3:$E$98,5)*IF(Main!$B$36=1,(1+Main!$B$35)^($A46-BZ$2),1+(Main!$B$35*($A46-BZ$2)))))</f>
        <v/>
      </c>
      <c r="CA46" s="144" t="str">
        <f>IF($A46=CA$2,VLOOKUP($A46,$A$3:$E$98,5),IF($A46&lt;CA$2,"",VLOOKUP($A46,$A$3:$E$98,5)*IF(Main!$B$36=1,(1+Main!$B$35)^($A46-CA$2),1+(Main!$B$35*($A46-CA$2)))))</f>
        <v/>
      </c>
      <c r="CB46" s="144" t="str">
        <f>IF($A46=CB$2,VLOOKUP($A46,$A$3:$E$98,5),IF($A46&lt;CB$2,"",VLOOKUP($A46,$A$3:$E$98,5)*IF(Main!$B$36=1,(1+Main!$B$35)^($A46-CB$2),1+(Main!$B$35*($A46-CB$2)))))</f>
        <v/>
      </c>
      <c r="CC46" s="144" t="str">
        <f>IF($A46=CC$2,VLOOKUP($A46,$A$3:$E$98,5),IF($A46&lt;CC$2,"",VLOOKUP($A46,$A$3:$E$98,5)*IF(Main!$B$36=1,(1+Main!$B$35)^($A46-CC$2),1+(Main!$B$35*($A46-CC$2)))))</f>
        <v/>
      </c>
      <c r="CD46" s="144" t="str">
        <f>IF($A46=CD$2,VLOOKUP($A46,$A$3:$E$98,5),IF($A46&lt;CD$2,"",VLOOKUP($A46,$A$3:$E$98,5)*IF(Main!$B$36=1,(1+Main!$B$35)^($A46-CD$2),1+(Main!$B$35*($A46-CD$2)))))</f>
        <v/>
      </c>
    </row>
    <row r="47" spans="1:82">
      <c r="A47" s="70">
        <v>69</v>
      </c>
      <c r="B47" s="73">
        <f ca="1">VLOOKUP($A47,Mortality!$A$3:$G$108,7,)</f>
        <v>4.2571304233078788E-3</v>
      </c>
      <c r="C47" s="69">
        <f t="shared" ca="1" si="1"/>
        <v>0.95137592596709497</v>
      </c>
      <c r="D47" s="69">
        <f t="shared" ca="1" si="0"/>
        <v>24.024843739796076</v>
      </c>
      <c r="E47" s="143">
        <f ca="1">C47/(1+Main!$B$5)^($A47-$A$3)</f>
        <v>4.8469209808534607E-2</v>
      </c>
      <c r="F47" s="16">
        <f t="shared" ca="1" si="2"/>
        <v>13.646291701596649</v>
      </c>
      <c r="G47" s="144">
        <f ca="1">IF($A47=G$2,VLOOKUP($A47,$A$3:$E$98,5),IF($A47&lt;G$2,"",VLOOKUP($A47,$A$3:$E$98,5)*IF(Main!$B$36=1,(1+Main!$B$35)^($A47-G$2),1+(Main!$B$35*($A47-G$2)))))</f>
        <v>7.437253958530872E-2</v>
      </c>
      <c r="H47" s="144">
        <f ca="1">IF($A47=H$2,VLOOKUP($A47,$A$3:$E$98,5),IF($A47&lt;H$2,"",VLOOKUP($A47,$A$3:$E$98,5)*IF(Main!$B$36=1,(1+Main!$B$35)^($A47-H$2),1+(Main!$B$35*($A47-H$2)))))</f>
        <v>7.3057504504232554E-2</v>
      </c>
      <c r="I47" s="144">
        <f ca="1">IF($A47=I$2,VLOOKUP($A47,$A$3:$E$98,5),IF($A47&lt;I$2,"",VLOOKUP($A47,$A$3:$E$98,5)*IF(Main!$B$36=1,(1+Main!$B$35)^($A47-I$2),1+(Main!$B$35*($A47-I$2)))))</f>
        <v>7.1765721516927838E-2</v>
      </c>
      <c r="J47" s="144">
        <f ca="1">IF($A47=J$2,VLOOKUP($A47,$A$3:$E$98,5),IF($A47&lt;J$2,"",VLOOKUP($A47,$A$3:$E$98,5)*IF(Main!$B$36=1,(1+Main!$B$35)^($A47-J$2),1+(Main!$B$35*($A47-J$2)))))</f>
        <v>7.0496779486176664E-2</v>
      </c>
      <c r="K47" s="144">
        <f ca="1">IF($A47=K$2,VLOOKUP($A47,$A$3:$E$98,5),IF($A47&lt;K$2,"",VLOOKUP($A47,$A$3:$E$98,5)*IF(Main!$B$36=1,(1+Main!$B$35)^($A47-K$2),1+(Main!$B$35*($A47-K$2)))))</f>
        <v>6.9250274544377863E-2</v>
      </c>
      <c r="L47" s="144">
        <f ca="1">IF($A47=L$2,VLOOKUP($A47,$A$3:$E$98,5),IF($A47&lt;L$2,"",VLOOKUP($A47,$A$3:$E$98,5)*IF(Main!$B$36=1,(1+Main!$B$35)^($A47-L$2),1+(Main!$B$35*($A47-L$2)))))</f>
        <v>6.8025809965007719E-2</v>
      </c>
      <c r="M47" s="144">
        <f ca="1">IF($A47=M$2,VLOOKUP($A47,$A$3:$E$98,5),IF($A47&lt;M$2,"",VLOOKUP($A47,$A$3:$E$98,5)*IF(Main!$B$36=1,(1+Main!$B$35)^($A47-M$2),1+(Main!$B$35*($A47-M$2)))))</f>
        <v>6.682299603635336E-2</v>
      </c>
      <c r="N47" s="144">
        <f ca="1">IF($A47=N$2,VLOOKUP($A47,$A$3:$E$98,5),IF($A47&lt;N$2,"",VLOOKUP($A47,$A$3:$E$98,5)*IF(Main!$B$36=1,(1+Main!$B$35)^($A47-N$2),1+(Main!$B$35*($A47-N$2)))))</f>
        <v>6.5641449937478738E-2</v>
      </c>
      <c r="O47" s="144">
        <f ca="1">IF($A47=O$2,VLOOKUP($A47,$A$3:$E$98,5),IF($A47&lt;O$2,"",VLOOKUP($A47,$A$3:$E$98,5)*IF(Main!$B$36=1,(1+Main!$B$35)^($A47-O$2),1+(Main!$B$35*($A47-O$2)))))</f>
        <v>6.4480795616383826E-2</v>
      </c>
      <c r="P47" s="144">
        <f ca="1">IF($A47=P$2,VLOOKUP($A47,$A$3:$E$98,5),IF($A47&lt;P$2,"",VLOOKUP($A47,$A$3:$E$98,5)*IF(Main!$B$36=1,(1+Main!$B$35)^($A47-P$2),1+(Main!$B$35*($A47-P$2)))))</f>
        <v>6.3340663670318112E-2</v>
      </c>
      <c r="Q47" s="144">
        <f ca="1">IF($A47=Q$2,VLOOKUP($A47,$A$3:$E$98,5),IF($A47&lt;Q$2,"",VLOOKUP($A47,$A$3:$E$98,5)*IF(Main!$B$36=1,(1+Main!$B$35)^($A47-Q$2),1+(Main!$B$35*($A47-Q$2)))))</f>
        <v>6.2220691228210313E-2</v>
      </c>
      <c r="R47" s="144">
        <f ca="1">IF($A47=R$2,VLOOKUP($A47,$A$3:$E$98,5),IF($A47&lt;R$2,"",VLOOKUP($A47,$A$3:$E$98,5)*IF(Main!$B$36=1,(1+Main!$B$35)^($A47-R$2),1+(Main!$B$35*($A47-R$2)))))</f>
        <v>6.1120521835177126E-2</v>
      </c>
      <c r="S47" s="144">
        <f ca="1">IF($A47=S$2,VLOOKUP($A47,$A$3:$E$98,5),IF($A47&lt;S$2,"",VLOOKUP($A47,$A$3:$E$98,5)*IF(Main!$B$36=1,(1+Main!$B$35)^($A47-S$2),1+(Main!$B$35*($A47-S$2)))))</f>
        <v>6.0039805339073785E-2</v>
      </c>
      <c r="T47" s="144">
        <f ca="1">IF($A47=T$2,VLOOKUP($A47,$A$3:$E$98,5),IF($A47&lt;T$2,"",VLOOKUP($A47,$A$3:$E$98,5)*IF(Main!$B$36=1,(1+Main!$B$35)^($A47-T$2),1+(Main!$B$35*($A47-T$2)))))</f>
        <v>5.8978197779050875E-2</v>
      </c>
      <c r="U47" s="144">
        <f ca="1">IF($A47=U$2,VLOOKUP($A47,$A$3:$E$98,5),IF($A47&lt;U$2,"",VLOOKUP($A47,$A$3:$E$98,5)*IF(Main!$B$36=1,(1+Main!$B$35)^($A47-U$2),1+(Main!$B$35*($A47-U$2)))))</f>
        <v>5.7935361276081412E-2</v>
      </c>
      <c r="V47" s="144">
        <f ca="1">IF($A47=V$2,VLOOKUP($A47,$A$3:$E$98,5),IF($A47&lt;V$2,"",VLOOKUP($A47,$A$3:$E$98,5)*IF(Main!$B$36=1,(1+Main!$B$35)^($A47-V$2),1+(Main!$B$35*($A47-V$2)))))</f>
        <v>5.6910963925423781E-2</v>
      </c>
      <c r="W47" s="144">
        <f ca="1">IF($A47=W$2,VLOOKUP($A47,$A$3:$E$98,5),IF($A47&lt;W$2,"",VLOOKUP($A47,$A$3:$E$98,5)*IF(Main!$B$36=1,(1+Main!$B$35)^($A47-W$2),1+(Main!$B$35*($A47-W$2)))))</f>
        <v>5.5904679690986031E-2</v>
      </c>
      <c r="X47" s="144">
        <f ca="1">IF($A47=X$2,VLOOKUP($A47,$A$3:$E$98,5),IF($A47&lt;X$2,"",VLOOKUP($A47,$A$3:$E$98,5)*IF(Main!$B$36=1,(1+Main!$B$35)^($A47-X$2),1+(Main!$B$35*($A47-X$2)))))</f>
        <v>5.4916188301557992E-2</v>
      </c>
      <c r="Y47" s="144">
        <f ca="1">IF($A47=Y$2,VLOOKUP($A47,$A$3:$E$98,5),IF($A47&lt;Y$2,"",VLOOKUP($A47,$A$3:$E$98,5)*IF(Main!$B$36=1,(1+Main!$B$35)^($A47-Y$2),1+(Main!$B$35*($A47-Y$2)))))</f>
        <v>5.3945175148878179E-2</v>
      </c>
      <c r="Z47" s="144">
        <f ca="1">IF($A47=Z$2,VLOOKUP($A47,$A$3:$E$98,5),IF($A47&lt;Z$2,"",VLOOKUP($A47,$A$3:$E$98,5)*IF(Main!$B$36=1,(1+Main!$B$35)^($A47-Z$2),1+(Main!$B$35*($A47-Z$2)))))</f>
        <v>5.2991331187503127E-2</v>
      </c>
      <c r="AA47" s="144">
        <f ca="1">IF($A47=AA$2,VLOOKUP($A47,$A$3:$E$98,5),IF($A47&lt;AA$2,"",VLOOKUP($A47,$A$3:$E$98,5)*IF(Main!$B$36=1,(1+Main!$B$35)^($A47-AA$2),1+(Main!$B$35*($A47-AA$2)))))</f>
        <v>5.2054352836447076E-2</v>
      </c>
      <c r="AB47" s="144">
        <f ca="1">IF($A47=AB$2,VLOOKUP($A47,$A$3:$E$98,5),IF($A47&lt;AB$2,"",VLOOKUP($A47,$A$3:$E$98,5)*IF(Main!$B$36=1,(1+Main!$B$35)^($A47-AB$2),1+(Main!$B$35*($A47-AB$2)))))</f>
        <v>5.1133941882560978E-2</v>
      </c>
      <c r="AC47" s="144">
        <f ca="1">IF($A47=AC$2,VLOOKUP($A47,$A$3:$E$98,5),IF($A47&lt;AC$2,"",VLOOKUP($A47,$A$3:$E$98,5)*IF(Main!$B$36=1,(1+Main!$B$35)^($A47-AC$2),1+(Main!$B$35*($A47-AC$2)))))</f>
        <v>5.0229805385619816E-2</v>
      </c>
      <c r="AD47" s="144">
        <f ca="1">IF($A47=AD$2,VLOOKUP($A47,$A$3:$E$98,5),IF($A47&lt;AD$2,"",VLOOKUP($A47,$A$3:$E$98,5)*IF(Main!$B$36=1,(1+Main!$B$35)^($A47-AD$2),1+(Main!$B$35*($A47-AD$2)))))</f>
        <v>4.9341655585088233E-2</v>
      </c>
      <c r="AE47" s="144">
        <f ca="1">IF($A47=AE$2,VLOOKUP($A47,$A$3:$E$98,5),IF($A47&lt;AE$2,"",VLOOKUP($A47,$A$3:$E$98,5)*IF(Main!$B$36=1,(1+Main!$B$35)^($A47-AE$2),1+(Main!$B$35*($A47-AE$2)))))</f>
        <v>4.8469209808534607E-2</v>
      </c>
      <c r="AF47" s="144" t="str">
        <f>IF($A47=AF$2,VLOOKUP($A47,$A$3:$E$98,5),IF($A47&lt;AF$2,"",VLOOKUP($A47,$A$3:$E$98,5)*IF(Main!$B$36=1,(1+Main!$B$35)^($A47-AF$2),1+(Main!$B$35*($A47-AF$2)))))</f>
        <v/>
      </c>
      <c r="AG47" s="144" t="str">
        <f>IF($A47=AG$2,VLOOKUP($A47,$A$3:$E$98,5),IF($A47&lt;AG$2,"",VLOOKUP($A47,$A$3:$E$98,5)*IF(Main!$B$36=1,(1+Main!$B$35)^($A47-AG$2),1+(Main!$B$35*($A47-AG$2)))))</f>
        <v/>
      </c>
      <c r="AH47" s="144" t="str">
        <f>IF($A47=AH$2,VLOOKUP($A47,$A$3:$E$98,5),IF($A47&lt;AH$2,"",VLOOKUP($A47,$A$3:$E$98,5)*IF(Main!$B$36=1,(1+Main!$B$35)^($A47-AH$2),1+(Main!$B$35*($A47-AH$2)))))</f>
        <v/>
      </c>
      <c r="AI47" s="144" t="str">
        <f>IF($A47=AI$2,VLOOKUP($A47,$A$3:$E$98,5),IF($A47&lt;AI$2,"",VLOOKUP($A47,$A$3:$E$98,5)*IF(Main!$B$36=1,(1+Main!$B$35)^($A47-AI$2),1+(Main!$B$35*($A47-AI$2)))))</f>
        <v/>
      </c>
      <c r="AJ47" s="144" t="str">
        <f>IF($A47=AJ$2,VLOOKUP($A47,$A$3:$E$98,5),IF($A47&lt;AJ$2,"",VLOOKUP($A47,$A$3:$E$98,5)*IF(Main!$B$36=1,(1+Main!$B$35)^($A47-AJ$2),1+(Main!$B$35*($A47-AJ$2)))))</f>
        <v/>
      </c>
      <c r="AK47" s="144" t="str">
        <f>IF($A47=AK$2,VLOOKUP($A47,$A$3:$E$98,5),IF($A47&lt;AK$2,"",VLOOKUP($A47,$A$3:$E$98,5)*IF(Main!$B$36=1,(1+Main!$B$35)^($A47-AK$2),1+(Main!$B$35*($A47-AK$2)))))</f>
        <v/>
      </c>
      <c r="AL47" s="144" t="str">
        <f>IF($A47=AL$2,VLOOKUP($A47,$A$3:$E$98,5),IF($A47&lt;AL$2,"",VLOOKUP($A47,$A$3:$E$98,5)*IF(Main!$B$36=1,(1+Main!$B$35)^($A47-AL$2),1+(Main!$B$35*($A47-AL$2)))))</f>
        <v/>
      </c>
      <c r="AM47" s="144" t="str">
        <f>IF($A47=AM$2,VLOOKUP($A47,$A$3:$E$98,5),IF($A47&lt;AM$2,"",VLOOKUP($A47,$A$3:$E$98,5)*IF(Main!$B$36=1,(1+Main!$B$35)^($A47-AM$2),1+(Main!$B$35*($A47-AM$2)))))</f>
        <v/>
      </c>
      <c r="AN47" s="144" t="str">
        <f>IF($A47=AN$2,VLOOKUP($A47,$A$3:$E$98,5),IF($A47&lt;AN$2,"",VLOOKUP($A47,$A$3:$E$98,5)*IF(Main!$B$36=1,(1+Main!$B$35)^($A47-AN$2),1+(Main!$B$35*($A47-AN$2)))))</f>
        <v/>
      </c>
      <c r="AO47" s="144" t="str">
        <f>IF($A47=AO$2,VLOOKUP($A47,$A$3:$E$98,5),IF($A47&lt;AO$2,"",VLOOKUP($A47,$A$3:$E$98,5)*IF(Main!$B$36=1,(1+Main!$B$35)^($A47-AO$2),1+(Main!$B$35*($A47-AO$2)))))</f>
        <v/>
      </c>
      <c r="AP47" s="144" t="str">
        <f>IF($A47=AP$2,VLOOKUP($A47,$A$3:$E$98,5),IF($A47&lt;AP$2,"",VLOOKUP($A47,$A$3:$E$98,5)*IF(Main!$B$36=1,(1+Main!$B$35)^($A47-AP$2),1+(Main!$B$35*($A47-AP$2)))))</f>
        <v/>
      </c>
      <c r="AQ47" s="144" t="str">
        <f>IF($A47=AQ$2,VLOOKUP($A47,$A$3:$E$98,5),IF($A47&lt;AQ$2,"",VLOOKUP($A47,$A$3:$E$98,5)*IF(Main!$B$36=1,(1+Main!$B$35)^($A47-AQ$2),1+(Main!$B$35*($A47-AQ$2)))))</f>
        <v/>
      </c>
      <c r="AR47" s="144" t="str">
        <f>IF($A47=AR$2,VLOOKUP($A47,$A$3:$E$98,5),IF($A47&lt;AR$2,"",VLOOKUP($A47,$A$3:$E$98,5)*IF(Main!$B$36=1,(1+Main!$B$35)^($A47-AR$2),1+(Main!$B$35*($A47-AR$2)))))</f>
        <v/>
      </c>
      <c r="AS47" s="144" t="str">
        <f>IF($A47=AS$2,VLOOKUP($A47,$A$3:$E$98,5),IF($A47&lt;AS$2,"",VLOOKUP($A47,$A$3:$E$98,5)*IF(Main!$B$36=1,(1+Main!$B$35)^($A47-AS$2),1+(Main!$B$35*($A47-AS$2)))))</f>
        <v/>
      </c>
      <c r="AT47" s="144" t="str">
        <f>IF($A47=AT$2,VLOOKUP($A47,$A$3:$E$98,5),IF($A47&lt;AT$2,"",VLOOKUP($A47,$A$3:$E$98,5)*IF(Main!$B$36=1,(1+Main!$B$35)^($A47-AT$2),1+(Main!$B$35*($A47-AT$2)))))</f>
        <v/>
      </c>
      <c r="AU47" s="144" t="str">
        <f>IF($A47=AU$2,VLOOKUP($A47,$A$3:$E$98,5),IF($A47&lt;AU$2,"",VLOOKUP($A47,$A$3:$E$98,5)*IF(Main!$B$36=1,(1+Main!$B$35)^($A47-AU$2),1+(Main!$B$35*($A47-AU$2)))))</f>
        <v/>
      </c>
      <c r="AV47" s="144" t="str">
        <f>IF($A47=AV$2,VLOOKUP($A47,$A$3:$E$98,5),IF($A47&lt;AV$2,"",VLOOKUP($A47,$A$3:$E$98,5)*IF(Main!$B$36=1,(1+Main!$B$35)^($A47-AV$2),1+(Main!$B$35*($A47-AV$2)))))</f>
        <v/>
      </c>
      <c r="AW47" s="144" t="str">
        <f>IF($A47=AW$2,VLOOKUP($A47,$A$3:$E$98,5),IF($A47&lt;AW$2,"",VLOOKUP($A47,$A$3:$E$98,5)*IF(Main!$B$36=1,(1+Main!$B$35)^($A47-AW$2),1+(Main!$B$35*($A47-AW$2)))))</f>
        <v/>
      </c>
      <c r="AX47" s="144" t="str">
        <f>IF($A47=AX$2,VLOOKUP($A47,$A$3:$E$98,5),IF($A47&lt;AX$2,"",VLOOKUP($A47,$A$3:$E$98,5)*IF(Main!$B$36=1,(1+Main!$B$35)^($A47-AX$2),1+(Main!$B$35*($A47-AX$2)))))</f>
        <v/>
      </c>
      <c r="AY47" s="144" t="str">
        <f>IF($A47=AY$2,VLOOKUP($A47,$A$3:$E$98,5),IF($A47&lt;AY$2,"",VLOOKUP($A47,$A$3:$E$98,5)*IF(Main!$B$36=1,(1+Main!$B$35)^($A47-AY$2),1+(Main!$B$35*($A47-AY$2)))))</f>
        <v/>
      </c>
      <c r="AZ47" s="144" t="str">
        <f>IF($A47=AZ$2,VLOOKUP($A47,$A$3:$E$98,5),IF($A47&lt;AZ$2,"",VLOOKUP($A47,$A$3:$E$98,5)*IF(Main!$B$36=1,(1+Main!$B$35)^($A47-AZ$2),1+(Main!$B$35*($A47-AZ$2)))))</f>
        <v/>
      </c>
      <c r="BA47" s="144" t="str">
        <f>IF($A47=BA$2,VLOOKUP($A47,$A$3:$E$98,5),IF($A47&lt;BA$2,"",VLOOKUP($A47,$A$3:$E$98,5)*IF(Main!$B$36=1,(1+Main!$B$35)^($A47-BA$2),1+(Main!$B$35*($A47-BA$2)))))</f>
        <v/>
      </c>
      <c r="BB47" s="144" t="str">
        <f>IF($A47=BB$2,VLOOKUP($A47,$A$3:$E$98,5),IF($A47&lt;BB$2,"",VLOOKUP($A47,$A$3:$E$98,5)*IF(Main!$B$36=1,(1+Main!$B$35)^($A47-BB$2),1+(Main!$B$35*($A47-BB$2)))))</f>
        <v/>
      </c>
      <c r="BC47" s="144" t="str">
        <f>IF($A47=BC$2,VLOOKUP($A47,$A$3:$E$98,5),IF($A47&lt;BC$2,"",VLOOKUP($A47,$A$3:$E$98,5)*IF(Main!$B$36=1,(1+Main!$B$35)^($A47-BC$2),1+(Main!$B$35*($A47-BC$2)))))</f>
        <v/>
      </c>
      <c r="BD47" s="144" t="str">
        <f>IF($A47=BD$2,VLOOKUP($A47,$A$3:$E$98,5),IF($A47&lt;BD$2,"",VLOOKUP($A47,$A$3:$E$98,5)*IF(Main!$B$36=1,(1+Main!$B$35)^($A47-BD$2),1+(Main!$B$35*($A47-BD$2)))))</f>
        <v/>
      </c>
      <c r="BE47" s="144" t="str">
        <f>IF($A47=BE$2,VLOOKUP($A47,$A$3:$E$98,5),IF($A47&lt;BE$2,"",VLOOKUP($A47,$A$3:$E$98,5)*IF(Main!$B$36=1,(1+Main!$B$35)^($A47-BE$2),1+(Main!$B$35*($A47-BE$2)))))</f>
        <v/>
      </c>
      <c r="BF47" s="144" t="str">
        <f>IF($A47=BF$2,VLOOKUP($A47,$A$3:$E$98,5),IF($A47&lt;BF$2,"",VLOOKUP($A47,$A$3:$E$98,5)*IF(Main!$B$36=1,(1+Main!$B$35)^($A47-BF$2),1+(Main!$B$35*($A47-BF$2)))))</f>
        <v/>
      </c>
      <c r="BG47" s="144" t="str">
        <f>IF($A47=BG$2,VLOOKUP($A47,$A$3:$E$98,5),IF($A47&lt;BG$2,"",VLOOKUP($A47,$A$3:$E$98,5)*IF(Main!$B$36=1,(1+Main!$B$35)^($A47-BG$2),1+(Main!$B$35*($A47-BG$2)))))</f>
        <v/>
      </c>
      <c r="BH47" s="144" t="str">
        <f>IF($A47=BH$2,VLOOKUP($A47,$A$3:$E$98,5),IF($A47&lt;BH$2,"",VLOOKUP($A47,$A$3:$E$98,5)*IF(Main!$B$36=1,(1+Main!$B$35)^($A47-BH$2),1+(Main!$B$35*($A47-BH$2)))))</f>
        <v/>
      </c>
      <c r="BI47" s="144" t="str">
        <f>IF($A47=BI$2,VLOOKUP($A47,$A$3:$E$98,5),IF($A47&lt;BI$2,"",VLOOKUP($A47,$A$3:$E$98,5)*IF(Main!$B$36=1,(1+Main!$B$35)^($A47-BI$2),1+(Main!$B$35*($A47-BI$2)))))</f>
        <v/>
      </c>
      <c r="BJ47" s="144" t="str">
        <f>IF($A47=BJ$2,VLOOKUP($A47,$A$3:$E$98,5),IF($A47&lt;BJ$2,"",VLOOKUP($A47,$A$3:$E$98,5)*IF(Main!$B$36=1,(1+Main!$B$35)^($A47-BJ$2),1+(Main!$B$35*($A47-BJ$2)))))</f>
        <v/>
      </c>
      <c r="BK47" s="144" t="str">
        <f>IF($A47=BK$2,VLOOKUP($A47,$A$3:$E$98,5),IF($A47&lt;BK$2,"",VLOOKUP($A47,$A$3:$E$98,5)*IF(Main!$B$36=1,(1+Main!$B$35)^($A47-BK$2),1+(Main!$B$35*($A47-BK$2)))))</f>
        <v/>
      </c>
      <c r="BL47" s="144" t="str">
        <f>IF($A47=BL$2,VLOOKUP($A47,$A$3:$E$98,5),IF($A47&lt;BL$2,"",VLOOKUP($A47,$A$3:$E$98,5)*IF(Main!$B$36=1,(1+Main!$B$35)^($A47-BL$2),1+(Main!$B$35*($A47-BL$2)))))</f>
        <v/>
      </c>
      <c r="BM47" s="144" t="str">
        <f>IF($A47=BM$2,VLOOKUP($A47,$A$3:$E$98,5),IF($A47&lt;BM$2,"",VLOOKUP($A47,$A$3:$E$98,5)*IF(Main!$B$36=1,(1+Main!$B$35)^($A47-BM$2),1+(Main!$B$35*($A47-BM$2)))))</f>
        <v/>
      </c>
      <c r="BN47" s="144" t="str">
        <f>IF($A47=BN$2,VLOOKUP($A47,$A$3:$E$98,5),IF($A47&lt;BN$2,"",VLOOKUP($A47,$A$3:$E$98,5)*IF(Main!$B$36=1,(1+Main!$B$35)^($A47-BN$2),1+(Main!$B$35*($A47-BN$2)))))</f>
        <v/>
      </c>
      <c r="BO47" s="144" t="str">
        <f>IF($A47=BO$2,VLOOKUP($A47,$A$3:$E$98,5),IF($A47&lt;BO$2,"",VLOOKUP($A47,$A$3:$E$98,5)*IF(Main!$B$36=1,(1+Main!$B$35)^($A47-BO$2),1+(Main!$B$35*($A47-BO$2)))))</f>
        <v/>
      </c>
      <c r="BP47" s="144" t="str">
        <f>IF($A47=BP$2,VLOOKUP($A47,$A$3:$E$98,5),IF($A47&lt;BP$2,"",VLOOKUP($A47,$A$3:$E$98,5)*IF(Main!$B$36=1,(1+Main!$B$35)^($A47-BP$2),1+(Main!$B$35*($A47-BP$2)))))</f>
        <v/>
      </c>
      <c r="BQ47" s="144" t="str">
        <f>IF($A47=BQ$2,VLOOKUP($A47,$A$3:$E$98,5),IF($A47&lt;BQ$2,"",VLOOKUP($A47,$A$3:$E$98,5)*IF(Main!$B$36=1,(1+Main!$B$35)^($A47-BQ$2),1+(Main!$B$35*($A47-BQ$2)))))</f>
        <v/>
      </c>
      <c r="BR47" s="144" t="str">
        <f>IF($A47=BR$2,VLOOKUP($A47,$A$3:$E$98,5),IF($A47&lt;BR$2,"",VLOOKUP($A47,$A$3:$E$98,5)*IF(Main!$B$36=1,(1+Main!$B$35)^($A47-BR$2),1+(Main!$B$35*($A47-BR$2)))))</f>
        <v/>
      </c>
      <c r="BS47" s="144" t="str">
        <f>IF($A47=BS$2,VLOOKUP($A47,$A$3:$E$98,5),IF($A47&lt;BS$2,"",VLOOKUP($A47,$A$3:$E$98,5)*IF(Main!$B$36=1,(1+Main!$B$35)^($A47-BS$2),1+(Main!$B$35*($A47-BS$2)))))</f>
        <v/>
      </c>
      <c r="BT47" s="144" t="str">
        <f>IF($A47=BT$2,VLOOKUP($A47,$A$3:$E$98,5),IF($A47&lt;BT$2,"",VLOOKUP($A47,$A$3:$E$98,5)*IF(Main!$B$36=1,(1+Main!$B$35)^($A47-BT$2),1+(Main!$B$35*($A47-BT$2)))))</f>
        <v/>
      </c>
      <c r="BU47" s="144" t="str">
        <f>IF($A47=BU$2,VLOOKUP($A47,$A$3:$E$98,5),IF($A47&lt;BU$2,"",VLOOKUP($A47,$A$3:$E$98,5)*IF(Main!$B$36=1,(1+Main!$B$35)^($A47-BU$2),1+(Main!$B$35*($A47-BU$2)))))</f>
        <v/>
      </c>
      <c r="BV47" s="144" t="str">
        <f>IF($A47=BV$2,VLOOKUP($A47,$A$3:$E$98,5),IF($A47&lt;BV$2,"",VLOOKUP($A47,$A$3:$E$98,5)*IF(Main!$B$36=1,(1+Main!$B$35)^($A47-BV$2),1+(Main!$B$35*($A47-BV$2)))))</f>
        <v/>
      </c>
      <c r="BW47" s="144" t="str">
        <f>IF($A47=BW$2,VLOOKUP($A47,$A$3:$E$98,5),IF($A47&lt;BW$2,"",VLOOKUP($A47,$A$3:$E$98,5)*IF(Main!$B$36=1,(1+Main!$B$35)^($A47-BW$2),1+(Main!$B$35*($A47-BW$2)))))</f>
        <v/>
      </c>
      <c r="BX47" s="144" t="str">
        <f>IF($A47=BX$2,VLOOKUP($A47,$A$3:$E$98,5),IF($A47&lt;BX$2,"",VLOOKUP($A47,$A$3:$E$98,5)*IF(Main!$B$36=1,(1+Main!$B$35)^($A47-BX$2),1+(Main!$B$35*($A47-BX$2)))))</f>
        <v/>
      </c>
      <c r="BY47" s="144" t="str">
        <f>IF($A47=BY$2,VLOOKUP($A47,$A$3:$E$98,5),IF($A47&lt;BY$2,"",VLOOKUP($A47,$A$3:$E$98,5)*IF(Main!$B$36=1,(1+Main!$B$35)^($A47-BY$2),1+(Main!$B$35*($A47-BY$2)))))</f>
        <v/>
      </c>
      <c r="BZ47" s="144" t="str">
        <f>IF($A47=BZ$2,VLOOKUP($A47,$A$3:$E$98,5),IF($A47&lt;BZ$2,"",VLOOKUP($A47,$A$3:$E$98,5)*IF(Main!$B$36=1,(1+Main!$B$35)^($A47-BZ$2),1+(Main!$B$35*($A47-BZ$2)))))</f>
        <v/>
      </c>
      <c r="CA47" s="144" t="str">
        <f>IF($A47=CA$2,VLOOKUP($A47,$A$3:$E$98,5),IF($A47&lt;CA$2,"",VLOOKUP($A47,$A$3:$E$98,5)*IF(Main!$B$36=1,(1+Main!$B$35)^($A47-CA$2),1+(Main!$B$35*($A47-CA$2)))))</f>
        <v/>
      </c>
      <c r="CB47" s="144" t="str">
        <f>IF($A47=CB$2,VLOOKUP($A47,$A$3:$E$98,5),IF($A47&lt;CB$2,"",VLOOKUP($A47,$A$3:$E$98,5)*IF(Main!$B$36=1,(1+Main!$B$35)^($A47-CB$2),1+(Main!$B$35*($A47-CB$2)))))</f>
        <v/>
      </c>
      <c r="CC47" s="144" t="str">
        <f>IF($A47=CC$2,VLOOKUP($A47,$A$3:$E$98,5),IF($A47&lt;CC$2,"",VLOOKUP($A47,$A$3:$E$98,5)*IF(Main!$B$36=1,(1+Main!$B$35)^($A47-CC$2),1+(Main!$B$35*($A47-CC$2)))))</f>
        <v/>
      </c>
      <c r="CD47" s="144" t="str">
        <f>IF($A47=CD$2,VLOOKUP($A47,$A$3:$E$98,5),IF($A47&lt;CD$2,"",VLOOKUP($A47,$A$3:$E$98,5)*IF(Main!$B$36=1,(1+Main!$B$35)^($A47-CD$2),1+(Main!$B$35*($A47-CD$2)))))</f>
        <v/>
      </c>
    </row>
    <row r="48" spans="1:82">
      <c r="A48" s="70">
        <v>70</v>
      </c>
      <c r="B48" s="73">
        <f ca="1">VLOOKUP($A48,Mortality!$A$3:$G$108,7,)</f>
        <v>4.6075811766092076E-3</v>
      </c>
      <c r="C48" s="69">
        <f t="shared" ca="1" si="1"/>
        <v>0.94732579456865773</v>
      </c>
      <c r="D48" s="69">
        <f t="shared" ca="1" si="0"/>
        <v>23.123282569509485</v>
      </c>
      <c r="E48" s="143">
        <f ca="1">C48/(1+Main!$B$5)^($A48-$A$3)</f>
        <v>4.5105486038191589E-2</v>
      </c>
      <c r="F48" s="16">
        <f t="shared" ca="1" si="2"/>
        <v>13.349100098570304</v>
      </c>
      <c r="G48" s="144">
        <f ca="1">IF($A48=G$2,VLOOKUP($A48,$A$3:$E$98,5),IF($A48&lt;G$2,"",VLOOKUP($A48,$A$3:$E$98,5)*IF(Main!$B$36=1,(1+Main!$B$35)^($A48-G$2),1+(Main!$B$35*($A48-G$2)))))</f>
        <v>7.0456946403832058E-2</v>
      </c>
      <c r="H48" s="144">
        <f ca="1">IF($A48=H$2,VLOOKUP($A48,$A$3:$E$98,5),IF($A48&lt;H$2,"",VLOOKUP($A48,$A$3:$E$98,5)*IF(Main!$B$36=1,(1+Main!$B$35)^($A48-H$2),1+(Main!$B$35*($A48-H$2)))))</f>
        <v>6.921114577979573E-2</v>
      </c>
      <c r="I48" s="144">
        <f ca="1">IF($A48=I$2,VLOOKUP($A48,$A$3:$E$98,5),IF($A48&lt;I$2,"",VLOOKUP($A48,$A$3:$E$98,5)*IF(Main!$B$36=1,(1+Main!$B$35)^($A48-I$2),1+(Main!$B$35*($A48-I$2)))))</f>
        <v>6.7987373064632359E-2</v>
      </c>
      <c r="J48" s="144">
        <f ca="1">IF($A48=J$2,VLOOKUP($A48,$A$3:$E$98,5),IF($A48&lt;J$2,"",VLOOKUP($A48,$A$3:$E$98,5)*IF(Main!$B$36=1,(1+Main!$B$35)^($A48-J$2),1+(Main!$B$35*($A48-J$2)))))</f>
        <v>6.6785238766829416E-2</v>
      </c>
      <c r="K48" s="144">
        <f ca="1">IF($A48=K$2,VLOOKUP($A48,$A$3:$E$98,5),IF($A48&lt;K$2,"",VLOOKUP($A48,$A$3:$E$98,5)*IF(Main!$B$36=1,(1+Main!$B$35)^($A48-K$2),1+(Main!$B$35*($A48-K$2)))))</f>
        <v>6.5604360281757784E-2</v>
      </c>
      <c r="L48" s="144">
        <f ca="1">IF($A48=L$2,VLOOKUP($A48,$A$3:$E$98,5),IF($A48&lt;L$2,"",VLOOKUP($A48,$A$3:$E$98,5)*IF(Main!$B$36=1,(1+Main!$B$35)^($A48-L$2),1+(Main!$B$35*($A48-L$2)))))</f>
        <v>6.4444361769899594E-2</v>
      </c>
      <c r="M48" s="144">
        <f ca="1">IF($A48=M$2,VLOOKUP($A48,$A$3:$E$98,5),IF($A48&lt;M$2,"",VLOOKUP($A48,$A$3:$E$98,5)*IF(Main!$B$36=1,(1+Main!$B$35)^($A48-M$2),1+(Main!$B$35*($A48-M$2)))))</f>
        <v>6.3304874037229453E-2</v>
      </c>
      <c r="N48" s="144">
        <f ca="1">IF($A48=N$2,VLOOKUP($A48,$A$3:$E$98,5),IF($A48&lt;N$2,"",VLOOKUP($A48,$A$3:$E$98,5)*IF(Main!$B$36=1,(1+Main!$B$35)^($A48-N$2),1+(Main!$B$35*($A48-N$2)))))</f>
        <v>6.2185534417710665E-2</v>
      </c>
      <c r="O48" s="144">
        <f ca="1">IF($A48=O$2,VLOOKUP($A48,$A$3:$E$98,5),IF($A48&lt;O$2,"",VLOOKUP($A48,$A$3:$E$98,5)*IF(Main!$B$36=1,(1+Main!$B$35)^($A48-O$2),1+(Main!$B$35*($A48-O$2)))))</f>
        <v>6.1085986657869025E-2</v>
      </c>
      <c r="P48" s="144">
        <f ca="1">IF($A48=P$2,VLOOKUP($A48,$A$3:$E$98,5),IF($A48&lt;P$2,"",VLOOKUP($A48,$A$3:$E$98,5)*IF(Main!$B$36=1,(1+Main!$B$35)^($A48-P$2),1+(Main!$B$35*($A48-P$2)))))</f>
        <v>6.0005880803407685E-2</v>
      </c>
      <c r="Q48" s="144">
        <f ca="1">IF($A48=Q$2,VLOOKUP($A48,$A$3:$E$98,5),IF($A48&lt;Q$2,"",VLOOKUP($A48,$A$3:$E$98,5)*IF(Main!$B$36=1,(1+Main!$B$35)^($A48-Q$2),1+(Main!$B$35*($A48-Q$2)))))</f>
        <v>5.8944873087826803E-2</v>
      </c>
      <c r="R48" s="144">
        <f ca="1">IF($A48=R$2,VLOOKUP($A48,$A$3:$E$98,5),IF($A48&lt;R$2,"",VLOOKUP($A48,$A$3:$E$98,5)*IF(Main!$B$36=1,(1+Main!$B$35)^($A48-R$2),1+(Main!$B$35*($A48-R$2)))))</f>
        <v>5.7902625823012567E-2</v>
      </c>
      <c r="S48" s="144">
        <f ca="1">IF($A48=S$2,VLOOKUP($A48,$A$3:$E$98,5),IF($A48&lt;S$2,"",VLOOKUP($A48,$A$3:$E$98,5)*IF(Main!$B$36=1,(1+Main!$B$35)^($A48-S$2),1+(Main!$B$35*($A48-S$2)))))</f>
        <v>5.6878807291760876E-2</v>
      </c>
      <c r="T48" s="144">
        <f ca="1">IF($A48=T$2,VLOOKUP($A48,$A$3:$E$98,5),IF($A48&lt;T$2,"",VLOOKUP($A48,$A$3:$E$98,5)*IF(Main!$B$36=1,(1+Main!$B$35)^($A48-T$2),1+(Main!$B$35*($A48-T$2)))))</f>
        <v>5.5873091642201243E-2</v>
      </c>
      <c r="U48" s="144">
        <f ca="1">IF($A48=U$2,VLOOKUP($A48,$A$3:$E$98,5),IF($A48&lt;U$2,"",VLOOKUP($A48,$A$3:$E$98,5)*IF(Main!$B$36=1,(1+Main!$B$35)^($A48-U$2),1+(Main!$B$35*($A48-U$2)))))</f>
        <v>5.4885158784087673E-2</v>
      </c>
      <c r="V48" s="144">
        <f ca="1">IF($A48=V$2,VLOOKUP($A48,$A$3:$E$98,5),IF($A48&lt;V$2,"",VLOOKUP($A48,$A$3:$E$98,5)*IF(Main!$B$36=1,(1+Main!$B$35)^($A48-V$2),1+(Main!$B$35*($A48-V$2)))))</f>
        <v>5.3914694286923061E-2</v>
      </c>
      <c r="W48" s="144">
        <f ca="1">IF($A48=W$2,VLOOKUP($A48,$A$3:$E$98,5),IF($A48&lt;W$2,"",VLOOKUP($A48,$A$3:$E$98,5)*IF(Main!$B$36=1,(1+Main!$B$35)^($A48-W$2),1+(Main!$B$35*($A48-W$2)))))</f>
        <v>5.296138927988512E-2</v>
      </c>
      <c r="X48" s="144">
        <f ca="1">IF($A48=X$2,VLOOKUP($A48,$A$3:$E$98,5),IF($A48&lt;X$2,"",VLOOKUP($A48,$A$3:$E$98,5)*IF(Main!$B$36=1,(1+Main!$B$35)^($A48-X$2),1+(Main!$B$35*($A48-X$2)))))</f>
        <v>5.2024940353521731E-2</v>
      </c>
      <c r="Y48" s="144">
        <f ca="1">IF($A48=Y$2,VLOOKUP($A48,$A$3:$E$98,5),IF($A48&lt;Y$2,"",VLOOKUP($A48,$A$3:$E$98,5)*IF(Main!$B$36=1,(1+Main!$B$35)^($A48-Y$2),1+(Main!$B$35*($A48-Y$2)))))</f>
        <v>5.1105049463184414E-2</v>
      </c>
      <c r="Z48" s="144">
        <f ca="1">IF($A48=Z$2,VLOOKUP($A48,$A$3:$E$98,5),IF($A48&lt;Z$2,"",VLOOKUP($A48,$A$3:$E$98,5)*IF(Main!$B$36=1,(1+Main!$B$35)^($A48-Z$2),1+(Main!$B$35*($A48-Z$2)))))</f>
        <v>5.0201423834169361E-2</v>
      </c>
      <c r="AA48" s="144">
        <f ca="1">IF($A48=AA$2,VLOOKUP($A48,$A$3:$E$98,5),IF($A48&lt;AA$2,"",VLOOKUP($A48,$A$3:$E$98,5)*IF(Main!$B$36=1,(1+Main!$B$35)^($A48-AA$2),1+(Main!$B$35*($A48-AA$2)))))</f>
        <v>4.931377586853572E-2</v>
      </c>
      <c r="AB48" s="144">
        <f ca="1">IF($A48=AB$2,VLOOKUP($A48,$A$3:$E$98,5),IF($A48&lt;AB$2,"",VLOOKUP($A48,$A$3:$E$98,5)*IF(Main!$B$36=1,(1+Main!$B$35)^($A48-AB$2),1+(Main!$B$35*($A48-AB$2)))))</f>
        <v>4.8441823053571434E-2</v>
      </c>
      <c r="AC48" s="144">
        <f ca="1">IF($A48=AC$2,VLOOKUP($A48,$A$3:$E$98,5),IF($A48&lt;AC$2,"",VLOOKUP($A48,$A$3:$E$98,5)*IF(Main!$B$36=1,(1+Main!$B$35)^($A48-AC$2),1+(Main!$B$35*($A48-AC$2)))))</f>
        <v>4.7585287871877636E-2</v>
      </c>
      <c r="AD48" s="144">
        <f ca="1">IF($A48=AD$2,VLOOKUP($A48,$A$3:$E$98,5),IF($A48&lt;AD$2,"",VLOOKUP($A48,$A$3:$E$98,5)*IF(Main!$B$36=1,(1+Main!$B$35)^($A48-AD$2),1+(Main!$B$35*($A48-AD$2)))))</f>
        <v>4.674389771304286E-2</v>
      </c>
      <c r="AE48" s="144">
        <f ca="1">IF($A48=AE$2,VLOOKUP($A48,$A$3:$E$98,5),IF($A48&lt;AE$2,"",VLOOKUP($A48,$A$3:$E$98,5)*IF(Main!$B$36=1,(1+Main!$B$35)^($A48-AE$2),1+(Main!$B$35*($A48-AE$2)))))</f>
        <v>4.591738478687904E-2</v>
      </c>
      <c r="AF48" s="144">
        <f ca="1">IF($A48=AF$2,VLOOKUP($A48,$A$3:$E$98,5),IF($A48&lt;AF$2,"",VLOOKUP($A48,$A$3:$E$98,5)*IF(Main!$B$36=1,(1+Main!$B$35)^($A48-AF$2),1+(Main!$B$35*($A48-AF$2)))))</f>
        <v>4.5105486038191589E-2</v>
      </c>
      <c r="AG48" s="144" t="str">
        <f>IF($A48=AG$2,VLOOKUP($A48,$A$3:$E$98,5),IF($A48&lt;AG$2,"",VLOOKUP($A48,$A$3:$E$98,5)*IF(Main!$B$36=1,(1+Main!$B$35)^($A48-AG$2),1+(Main!$B$35*($A48-AG$2)))))</f>
        <v/>
      </c>
      <c r="AH48" s="144" t="str">
        <f>IF($A48=AH$2,VLOOKUP($A48,$A$3:$E$98,5),IF($A48&lt;AH$2,"",VLOOKUP($A48,$A$3:$E$98,5)*IF(Main!$B$36=1,(1+Main!$B$35)^($A48-AH$2),1+(Main!$B$35*($A48-AH$2)))))</f>
        <v/>
      </c>
      <c r="AI48" s="144" t="str">
        <f>IF($A48=AI$2,VLOOKUP($A48,$A$3:$E$98,5),IF($A48&lt;AI$2,"",VLOOKUP($A48,$A$3:$E$98,5)*IF(Main!$B$36=1,(1+Main!$B$35)^($A48-AI$2),1+(Main!$B$35*($A48-AI$2)))))</f>
        <v/>
      </c>
      <c r="AJ48" s="144" t="str">
        <f>IF($A48=AJ$2,VLOOKUP($A48,$A$3:$E$98,5),IF($A48&lt;AJ$2,"",VLOOKUP($A48,$A$3:$E$98,5)*IF(Main!$B$36=1,(1+Main!$B$35)^($A48-AJ$2),1+(Main!$B$35*($A48-AJ$2)))))</f>
        <v/>
      </c>
      <c r="AK48" s="144" t="str">
        <f>IF($A48=AK$2,VLOOKUP($A48,$A$3:$E$98,5),IF($A48&lt;AK$2,"",VLOOKUP($A48,$A$3:$E$98,5)*IF(Main!$B$36=1,(1+Main!$B$35)^($A48-AK$2),1+(Main!$B$35*($A48-AK$2)))))</f>
        <v/>
      </c>
      <c r="AL48" s="144" t="str">
        <f>IF($A48=AL$2,VLOOKUP($A48,$A$3:$E$98,5),IF($A48&lt;AL$2,"",VLOOKUP($A48,$A$3:$E$98,5)*IF(Main!$B$36=1,(1+Main!$B$35)^($A48-AL$2),1+(Main!$B$35*($A48-AL$2)))))</f>
        <v/>
      </c>
      <c r="AM48" s="144" t="str">
        <f>IF($A48=AM$2,VLOOKUP($A48,$A$3:$E$98,5),IF($A48&lt;AM$2,"",VLOOKUP($A48,$A$3:$E$98,5)*IF(Main!$B$36=1,(1+Main!$B$35)^($A48-AM$2),1+(Main!$B$35*($A48-AM$2)))))</f>
        <v/>
      </c>
      <c r="AN48" s="144" t="str">
        <f>IF($A48=AN$2,VLOOKUP($A48,$A$3:$E$98,5),IF($A48&lt;AN$2,"",VLOOKUP($A48,$A$3:$E$98,5)*IF(Main!$B$36=1,(1+Main!$B$35)^($A48-AN$2),1+(Main!$B$35*($A48-AN$2)))))</f>
        <v/>
      </c>
      <c r="AO48" s="144" t="str">
        <f>IF($A48=AO$2,VLOOKUP($A48,$A$3:$E$98,5),IF($A48&lt;AO$2,"",VLOOKUP($A48,$A$3:$E$98,5)*IF(Main!$B$36=1,(1+Main!$B$35)^($A48-AO$2),1+(Main!$B$35*($A48-AO$2)))))</f>
        <v/>
      </c>
      <c r="AP48" s="144" t="str">
        <f>IF($A48=AP$2,VLOOKUP($A48,$A$3:$E$98,5),IF($A48&lt;AP$2,"",VLOOKUP($A48,$A$3:$E$98,5)*IF(Main!$B$36=1,(1+Main!$B$35)^($A48-AP$2),1+(Main!$B$35*($A48-AP$2)))))</f>
        <v/>
      </c>
      <c r="AQ48" s="144" t="str">
        <f>IF($A48=AQ$2,VLOOKUP($A48,$A$3:$E$98,5),IF($A48&lt;AQ$2,"",VLOOKUP($A48,$A$3:$E$98,5)*IF(Main!$B$36=1,(1+Main!$B$35)^($A48-AQ$2),1+(Main!$B$35*($A48-AQ$2)))))</f>
        <v/>
      </c>
      <c r="AR48" s="144" t="str">
        <f>IF($A48=AR$2,VLOOKUP($A48,$A$3:$E$98,5),IF($A48&lt;AR$2,"",VLOOKUP($A48,$A$3:$E$98,5)*IF(Main!$B$36=1,(1+Main!$B$35)^($A48-AR$2),1+(Main!$B$35*($A48-AR$2)))))</f>
        <v/>
      </c>
      <c r="AS48" s="144" t="str">
        <f>IF($A48=AS$2,VLOOKUP($A48,$A$3:$E$98,5),IF($A48&lt;AS$2,"",VLOOKUP($A48,$A$3:$E$98,5)*IF(Main!$B$36=1,(1+Main!$B$35)^($A48-AS$2),1+(Main!$B$35*($A48-AS$2)))))</f>
        <v/>
      </c>
      <c r="AT48" s="144" t="str">
        <f>IF($A48=AT$2,VLOOKUP($A48,$A$3:$E$98,5),IF($A48&lt;AT$2,"",VLOOKUP($A48,$A$3:$E$98,5)*IF(Main!$B$36=1,(1+Main!$B$35)^($A48-AT$2),1+(Main!$B$35*($A48-AT$2)))))</f>
        <v/>
      </c>
      <c r="AU48" s="144" t="str">
        <f>IF($A48=AU$2,VLOOKUP($A48,$A$3:$E$98,5),IF($A48&lt;AU$2,"",VLOOKUP($A48,$A$3:$E$98,5)*IF(Main!$B$36=1,(1+Main!$B$35)^($A48-AU$2),1+(Main!$B$35*($A48-AU$2)))))</f>
        <v/>
      </c>
      <c r="AV48" s="144" t="str">
        <f>IF($A48=AV$2,VLOOKUP($A48,$A$3:$E$98,5),IF($A48&lt;AV$2,"",VLOOKUP($A48,$A$3:$E$98,5)*IF(Main!$B$36=1,(1+Main!$B$35)^($A48-AV$2),1+(Main!$B$35*($A48-AV$2)))))</f>
        <v/>
      </c>
      <c r="AW48" s="144" t="str">
        <f>IF($A48=AW$2,VLOOKUP($A48,$A$3:$E$98,5),IF($A48&lt;AW$2,"",VLOOKUP($A48,$A$3:$E$98,5)*IF(Main!$B$36=1,(1+Main!$B$35)^($A48-AW$2),1+(Main!$B$35*($A48-AW$2)))))</f>
        <v/>
      </c>
      <c r="AX48" s="144" t="str">
        <f>IF($A48=AX$2,VLOOKUP($A48,$A$3:$E$98,5),IF($A48&lt;AX$2,"",VLOOKUP($A48,$A$3:$E$98,5)*IF(Main!$B$36=1,(1+Main!$B$35)^($A48-AX$2),1+(Main!$B$35*($A48-AX$2)))))</f>
        <v/>
      </c>
      <c r="AY48" s="144" t="str">
        <f>IF($A48=AY$2,VLOOKUP($A48,$A$3:$E$98,5),IF($A48&lt;AY$2,"",VLOOKUP($A48,$A$3:$E$98,5)*IF(Main!$B$36=1,(1+Main!$B$35)^($A48-AY$2),1+(Main!$B$35*($A48-AY$2)))))</f>
        <v/>
      </c>
      <c r="AZ48" s="144" t="str">
        <f>IF($A48=AZ$2,VLOOKUP($A48,$A$3:$E$98,5),IF($A48&lt;AZ$2,"",VLOOKUP($A48,$A$3:$E$98,5)*IF(Main!$B$36=1,(1+Main!$B$35)^($A48-AZ$2),1+(Main!$B$35*($A48-AZ$2)))))</f>
        <v/>
      </c>
      <c r="BA48" s="144" t="str">
        <f>IF($A48=BA$2,VLOOKUP($A48,$A$3:$E$98,5),IF($A48&lt;BA$2,"",VLOOKUP($A48,$A$3:$E$98,5)*IF(Main!$B$36=1,(1+Main!$B$35)^($A48-BA$2),1+(Main!$B$35*($A48-BA$2)))))</f>
        <v/>
      </c>
      <c r="BB48" s="144" t="str">
        <f>IF($A48=BB$2,VLOOKUP($A48,$A$3:$E$98,5),IF($A48&lt;BB$2,"",VLOOKUP($A48,$A$3:$E$98,5)*IF(Main!$B$36=1,(1+Main!$B$35)^($A48-BB$2),1+(Main!$B$35*($A48-BB$2)))))</f>
        <v/>
      </c>
      <c r="BC48" s="144" t="str">
        <f>IF($A48=BC$2,VLOOKUP($A48,$A$3:$E$98,5),IF($A48&lt;BC$2,"",VLOOKUP($A48,$A$3:$E$98,5)*IF(Main!$B$36=1,(1+Main!$B$35)^($A48-BC$2),1+(Main!$B$35*($A48-BC$2)))))</f>
        <v/>
      </c>
      <c r="BD48" s="144" t="str">
        <f>IF($A48=BD$2,VLOOKUP($A48,$A$3:$E$98,5),IF($A48&lt;BD$2,"",VLOOKUP($A48,$A$3:$E$98,5)*IF(Main!$B$36=1,(1+Main!$B$35)^($A48-BD$2),1+(Main!$B$35*($A48-BD$2)))))</f>
        <v/>
      </c>
      <c r="BE48" s="144" t="str">
        <f>IF($A48=BE$2,VLOOKUP($A48,$A$3:$E$98,5),IF($A48&lt;BE$2,"",VLOOKUP($A48,$A$3:$E$98,5)*IF(Main!$B$36=1,(1+Main!$B$35)^($A48-BE$2),1+(Main!$B$35*($A48-BE$2)))))</f>
        <v/>
      </c>
      <c r="BF48" s="144" t="str">
        <f>IF($A48=BF$2,VLOOKUP($A48,$A$3:$E$98,5),IF($A48&lt;BF$2,"",VLOOKUP($A48,$A$3:$E$98,5)*IF(Main!$B$36=1,(1+Main!$B$35)^($A48-BF$2),1+(Main!$B$35*($A48-BF$2)))))</f>
        <v/>
      </c>
      <c r="BG48" s="144" t="str">
        <f>IF($A48=BG$2,VLOOKUP($A48,$A$3:$E$98,5),IF($A48&lt;BG$2,"",VLOOKUP($A48,$A$3:$E$98,5)*IF(Main!$B$36=1,(1+Main!$B$35)^($A48-BG$2),1+(Main!$B$35*($A48-BG$2)))))</f>
        <v/>
      </c>
      <c r="BH48" s="144" t="str">
        <f>IF($A48=BH$2,VLOOKUP($A48,$A$3:$E$98,5),IF($A48&lt;BH$2,"",VLOOKUP($A48,$A$3:$E$98,5)*IF(Main!$B$36=1,(1+Main!$B$35)^($A48-BH$2),1+(Main!$B$35*($A48-BH$2)))))</f>
        <v/>
      </c>
      <c r="BI48" s="144" t="str">
        <f>IF($A48=BI$2,VLOOKUP($A48,$A$3:$E$98,5),IF($A48&lt;BI$2,"",VLOOKUP($A48,$A$3:$E$98,5)*IF(Main!$B$36=1,(1+Main!$B$35)^($A48-BI$2),1+(Main!$B$35*($A48-BI$2)))))</f>
        <v/>
      </c>
      <c r="BJ48" s="144" t="str">
        <f>IF($A48=BJ$2,VLOOKUP($A48,$A$3:$E$98,5),IF($A48&lt;BJ$2,"",VLOOKUP($A48,$A$3:$E$98,5)*IF(Main!$B$36=1,(1+Main!$B$35)^($A48-BJ$2),1+(Main!$B$35*($A48-BJ$2)))))</f>
        <v/>
      </c>
      <c r="BK48" s="144" t="str">
        <f>IF($A48=BK$2,VLOOKUP($A48,$A$3:$E$98,5),IF($A48&lt;BK$2,"",VLOOKUP($A48,$A$3:$E$98,5)*IF(Main!$B$36=1,(1+Main!$B$35)^($A48-BK$2),1+(Main!$B$35*($A48-BK$2)))))</f>
        <v/>
      </c>
      <c r="BL48" s="144" t="str">
        <f>IF($A48=BL$2,VLOOKUP($A48,$A$3:$E$98,5),IF($A48&lt;BL$2,"",VLOOKUP($A48,$A$3:$E$98,5)*IF(Main!$B$36=1,(1+Main!$B$35)^($A48-BL$2),1+(Main!$B$35*($A48-BL$2)))))</f>
        <v/>
      </c>
      <c r="BM48" s="144" t="str">
        <f>IF($A48=BM$2,VLOOKUP($A48,$A$3:$E$98,5),IF($A48&lt;BM$2,"",VLOOKUP($A48,$A$3:$E$98,5)*IF(Main!$B$36=1,(1+Main!$B$35)^($A48-BM$2),1+(Main!$B$35*($A48-BM$2)))))</f>
        <v/>
      </c>
      <c r="BN48" s="144" t="str">
        <f>IF($A48=BN$2,VLOOKUP($A48,$A$3:$E$98,5),IF($A48&lt;BN$2,"",VLOOKUP($A48,$A$3:$E$98,5)*IF(Main!$B$36=1,(1+Main!$B$35)^($A48-BN$2),1+(Main!$B$35*($A48-BN$2)))))</f>
        <v/>
      </c>
      <c r="BO48" s="144" t="str">
        <f>IF($A48=BO$2,VLOOKUP($A48,$A$3:$E$98,5),IF($A48&lt;BO$2,"",VLOOKUP($A48,$A$3:$E$98,5)*IF(Main!$B$36=1,(1+Main!$B$35)^($A48-BO$2),1+(Main!$B$35*($A48-BO$2)))))</f>
        <v/>
      </c>
      <c r="BP48" s="144" t="str">
        <f>IF($A48=BP$2,VLOOKUP($A48,$A$3:$E$98,5),IF($A48&lt;BP$2,"",VLOOKUP($A48,$A$3:$E$98,5)*IF(Main!$B$36=1,(1+Main!$B$35)^($A48-BP$2),1+(Main!$B$35*($A48-BP$2)))))</f>
        <v/>
      </c>
      <c r="BQ48" s="144" t="str">
        <f>IF($A48=BQ$2,VLOOKUP($A48,$A$3:$E$98,5),IF($A48&lt;BQ$2,"",VLOOKUP($A48,$A$3:$E$98,5)*IF(Main!$B$36=1,(1+Main!$B$35)^($A48-BQ$2),1+(Main!$B$35*($A48-BQ$2)))))</f>
        <v/>
      </c>
      <c r="BR48" s="144" t="str">
        <f>IF($A48=BR$2,VLOOKUP($A48,$A$3:$E$98,5),IF($A48&lt;BR$2,"",VLOOKUP($A48,$A$3:$E$98,5)*IF(Main!$B$36=1,(1+Main!$B$35)^($A48-BR$2),1+(Main!$B$35*($A48-BR$2)))))</f>
        <v/>
      </c>
      <c r="BS48" s="144" t="str">
        <f>IF($A48=BS$2,VLOOKUP($A48,$A$3:$E$98,5),IF($A48&lt;BS$2,"",VLOOKUP($A48,$A$3:$E$98,5)*IF(Main!$B$36=1,(1+Main!$B$35)^($A48-BS$2),1+(Main!$B$35*($A48-BS$2)))))</f>
        <v/>
      </c>
      <c r="BT48" s="144" t="str">
        <f>IF($A48=BT$2,VLOOKUP($A48,$A$3:$E$98,5),IF($A48&lt;BT$2,"",VLOOKUP($A48,$A$3:$E$98,5)*IF(Main!$B$36=1,(1+Main!$B$35)^($A48-BT$2),1+(Main!$B$35*($A48-BT$2)))))</f>
        <v/>
      </c>
      <c r="BU48" s="144" t="str">
        <f>IF($A48=BU$2,VLOOKUP($A48,$A$3:$E$98,5),IF($A48&lt;BU$2,"",VLOOKUP($A48,$A$3:$E$98,5)*IF(Main!$B$36=1,(1+Main!$B$35)^($A48-BU$2),1+(Main!$B$35*($A48-BU$2)))))</f>
        <v/>
      </c>
      <c r="BV48" s="144" t="str">
        <f>IF($A48=BV$2,VLOOKUP($A48,$A$3:$E$98,5),IF($A48&lt;BV$2,"",VLOOKUP($A48,$A$3:$E$98,5)*IF(Main!$B$36=1,(1+Main!$B$35)^($A48-BV$2),1+(Main!$B$35*($A48-BV$2)))))</f>
        <v/>
      </c>
      <c r="BW48" s="144" t="str">
        <f>IF($A48=BW$2,VLOOKUP($A48,$A$3:$E$98,5),IF($A48&lt;BW$2,"",VLOOKUP($A48,$A$3:$E$98,5)*IF(Main!$B$36=1,(1+Main!$B$35)^($A48-BW$2),1+(Main!$B$35*($A48-BW$2)))))</f>
        <v/>
      </c>
      <c r="BX48" s="144" t="str">
        <f>IF($A48=BX$2,VLOOKUP($A48,$A$3:$E$98,5),IF($A48&lt;BX$2,"",VLOOKUP($A48,$A$3:$E$98,5)*IF(Main!$B$36=1,(1+Main!$B$35)^($A48-BX$2),1+(Main!$B$35*($A48-BX$2)))))</f>
        <v/>
      </c>
      <c r="BY48" s="144" t="str">
        <f>IF($A48=BY$2,VLOOKUP($A48,$A$3:$E$98,5),IF($A48&lt;BY$2,"",VLOOKUP($A48,$A$3:$E$98,5)*IF(Main!$B$36=1,(1+Main!$B$35)^($A48-BY$2),1+(Main!$B$35*($A48-BY$2)))))</f>
        <v/>
      </c>
      <c r="BZ48" s="144" t="str">
        <f>IF($A48=BZ$2,VLOOKUP($A48,$A$3:$E$98,5),IF($A48&lt;BZ$2,"",VLOOKUP($A48,$A$3:$E$98,5)*IF(Main!$B$36=1,(1+Main!$B$35)^($A48-BZ$2),1+(Main!$B$35*($A48-BZ$2)))))</f>
        <v/>
      </c>
      <c r="CA48" s="144" t="str">
        <f>IF($A48=CA$2,VLOOKUP($A48,$A$3:$E$98,5),IF($A48&lt;CA$2,"",VLOOKUP($A48,$A$3:$E$98,5)*IF(Main!$B$36=1,(1+Main!$B$35)^($A48-CA$2),1+(Main!$B$35*($A48-CA$2)))))</f>
        <v/>
      </c>
      <c r="CB48" s="144" t="str">
        <f>IF($A48=CB$2,VLOOKUP($A48,$A$3:$E$98,5),IF($A48&lt;CB$2,"",VLOOKUP($A48,$A$3:$E$98,5)*IF(Main!$B$36=1,(1+Main!$B$35)^($A48-CB$2),1+(Main!$B$35*($A48-CB$2)))))</f>
        <v/>
      </c>
      <c r="CC48" s="144" t="str">
        <f>IF($A48=CC$2,VLOOKUP($A48,$A$3:$E$98,5),IF($A48&lt;CC$2,"",VLOOKUP($A48,$A$3:$E$98,5)*IF(Main!$B$36=1,(1+Main!$B$35)^($A48-CC$2),1+(Main!$B$35*($A48-CC$2)))))</f>
        <v/>
      </c>
      <c r="CD48" s="144" t="str">
        <f>IF($A48=CD$2,VLOOKUP($A48,$A$3:$E$98,5),IF($A48&lt;CD$2,"",VLOOKUP($A48,$A$3:$E$98,5)*IF(Main!$B$36=1,(1+Main!$B$35)^($A48-CD$2),1+(Main!$B$35*($A48-CD$2)))))</f>
        <v/>
      </c>
    </row>
    <row r="49" spans="1:82">
      <c r="A49" s="70">
        <v>71</v>
      </c>
      <c r="B49" s="73">
        <f ca="1">VLOOKUP($A49,Mortality!$A$3:$G$108,7,)</f>
        <v>5.5609767741622062E-3</v>
      </c>
      <c r="C49" s="69">
        <f t="shared" ca="1" si="1"/>
        <v>0.94296091406948679</v>
      </c>
      <c r="D49" s="69">
        <f t="shared" ca="1" si="0"/>
        <v>22.225689236874473</v>
      </c>
      <c r="E49" s="143">
        <f ca="1">C49/(1+Main!$B$5)^($A49-$A$3)</f>
        <v>4.1960428831551592E-2</v>
      </c>
      <c r="F49" s="16">
        <f t="shared" ca="1" si="2"/>
        <v>13.039981699043256</v>
      </c>
      <c r="G49" s="144">
        <f ca="1">IF($A49=G$2,VLOOKUP($A49,$A$3:$E$98,5),IF($A49&lt;G$2,"",VLOOKUP($A49,$A$3:$E$98,5)*IF(Main!$B$36=1,(1+Main!$B$35)^($A49-G$2),1+(Main!$B$35*($A49-G$2)))))</f>
        <v>6.6724011111485196E-2</v>
      </c>
      <c r="H49" s="144">
        <f ca="1">IF($A49=H$2,VLOOKUP($A49,$A$3:$E$98,5),IF($A49&lt;H$2,"",VLOOKUP($A49,$A$3:$E$98,5)*IF(Main!$B$36=1,(1+Main!$B$35)^($A49-H$2),1+(Main!$B$35*($A49-H$2)))))</f>
        <v>6.554421523721532E-2</v>
      </c>
      <c r="I49" s="144">
        <f ca="1">IF($A49=I$2,VLOOKUP($A49,$A$3:$E$98,5),IF($A49&lt;I$2,"",VLOOKUP($A49,$A$3:$E$98,5)*IF(Main!$B$36=1,(1+Main!$B$35)^($A49-I$2),1+(Main!$B$35*($A49-I$2)))))</f>
        <v>6.4385280193728217E-2</v>
      </c>
      <c r="J49" s="144">
        <f ca="1">IF($A49=J$2,VLOOKUP($A49,$A$3:$E$98,5),IF($A49&lt;J$2,"",VLOOKUP($A49,$A$3:$E$98,5)*IF(Main!$B$36=1,(1+Main!$B$35)^($A49-J$2),1+(Main!$B$35*($A49-J$2)))))</f>
        <v>6.3246837125469774E-2</v>
      </c>
      <c r="K49" s="144">
        <f ca="1">IF($A49=K$2,VLOOKUP($A49,$A$3:$E$98,5),IF($A49&lt;K$2,"",VLOOKUP($A49,$A$3:$E$98,5)*IF(Main!$B$36=1,(1+Main!$B$35)^($A49-K$2),1+(Main!$B$35*($A49-K$2)))))</f>
        <v>6.2128523698889736E-2</v>
      </c>
      <c r="L49" s="144">
        <f ca="1">IF($A49=L$2,VLOOKUP($A49,$A$3:$E$98,5),IF($A49&lt;L$2,"",VLOOKUP($A49,$A$3:$E$98,5)*IF(Main!$B$36=1,(1+Main!$B$35)^($A49-L$2),1+(Main!$B$35*($A49-L$2)))))</f>
        <v>6.1029983987121554E-2</v>
      </c>
      <c r="M49" s="144">
        <f ca="1">IF($A49=M$2,VLOOKUP($A49,$A$3:$E$98,5),IF($A49&lt;M$2,"",VLOOKUP($A49,$A$3:$E$98,5)*IF(Main!$B$36=1,(1+Main!$B$35)^($A49-M$2),1+(Main!$B$35*($A49-M$2)))))</f>
        <v>5.9950868356700937E-2</v>
      </c>
      <c r="N49" s="144">
        <f ca="1">IF($A49=N$2,VLOOKUP($A49,$A$3:$E$98,5),IF($A49&lt;N$2,"",VLOOKUP($A49,$A$3:$E$98,5)*IF(Main!$B$36=1,(1+Main!$B$35)^($A49-N$2),1+(Main!$B$35*($A49-N$2)))))</f>
        <v>5.8890833356287753E-2</v>
      </c>
      <c r="O49" s="144">
        <f ca="1">IF($A49=O$2,VLOOKUP($A49,$A$3:$E$98,5),IF($A49&lt;O$2,"",VLOOKUP($A49,$A$3:$E$98,5)*IF(Main!$B$36=1,(1+Main!$B$35)^($A49-O$2),1+(Main!$B$35*($A49-O$2)))))</f>
        <v>5.7849541607355358E-2</v>
      </c>
      <c r="P49" s="144">
        <f ca="1">IF($A49=P$2,VLOOKUP($A49,$A$3:$E$98,5),IF($A49&lt;P$2,"",VLOOKUP($A49,$A$3:$E$98,5)*IF(Main!$B$36=1,(1+Main!$B$35)^($A49-P$2),1+(Main!$B$35*($A49-P$2)))))</f>
        <v>5.6826661696812726E-2</v>
      </c>
      <c r="Q49" s="144">
        <f ca="1">IF($A49=Q$2,VLOOKUP($A49,$A$3:$E$98,5),IF($A49&lt;Q$2,"",VLOOKUP($A49,$A$3:$E$98,5)*IF(Main!$B$36=1,(1+Main!$B$35)^($A49-Q$2),1+(Main!$B$35*($A49-Q$2)))))</f>
        <v>5.5821868071525269E-2</v>
      </c>
      <c r="R49" s="144">
        <f ca="1">IF($A49=R$2,VLOOKUP($A49,$A$3:$E$98,5),IF($A49&lt;R$2,"",VLOOKUP($A49,$A$3:$E$98,5)*IF(Main!$B$36=1,(1+Main!$B$35)^($A49-R$2),1+(Main!$B$35*($A49-R$2)))))</f>
        <v>5.4834840934700667E-2</v>
      </c>
      <c r="S49" s="144">
        <f ca="1">IF($A49=S$2,VLOOKUP($A49,$A$3:$E$98,5),IF($A49&lt;S$2,"",VLOOKUP($A49,$A$3:$E$98,5)*IF(Main!$B$36=1,(1+Main!$B$35)^($A49-S$2),1+(Main!$B$35*($A49-S$2)))))</f>
        <v>5.3865266144106735E-2</v>
      </c>
      <c r="T49" s="144">
        <f ca="1">IF($A49=T$2,VLOOKUP($A49,$A$3:$E$98,5),IF($A49&lt;T$2,"",VLOOKUP($A49,$A$3:$E$98,5)*IF(Main!$B$36=1,(1+Main!$B$35)^($A49-T$2),1+(Main!$B$35*($A49-T$2)))))</f>
        <v>5.2912835112089135E-2</v>
      </c>
      <c r="U49" s="144">
        <f ca="1">IF($A49=U$2,VLOOKUP($A49,$A$3:$E$98,5),IF($A49&lt;U$2,"",VLOOKUP($A49,$A$3:$E$98,5)*IF(Main!$B$36=1,(1+Main!$B$35)^($A49-U$2),1+(Main!$B$35*($A49-U$2)))))</f>
        <v>5.1977244707356707E-2</v>
      </c>
      <c r="V49" s="144">
        <f ca="1">IF($A49=V$2,VLOOKUP($A49,$A$3:$E$98,5),IF($A49&lt;V$2,"",VLOOKUP($A49,$A$3:$E$98,5)*IF(Main!$B$36=1,(1+Main!$B$35)^($A49-V$2),1+(Main!$B$35*($A49-V$2)))))</f>
        <v>5.105819715850364E-2</v>
      </c>
      <c r="W49" s="144">
        <f ca="1">IF($A49=W$2,VLOOKUP($A49,$A$3:$E$98,5),IF($A49&lt;W$2,"",VLOOKUP($A49,$A$3:$E$98,5)*IF(Main!$B$36=1,(1+Main!$B$35)^($A49-W$2),1+(Main!$B$35*($A49-W$2)))))</f>
        <v>5.0155399959237373E-2</v>
      </c>
      <c r="X49" s="144">
        <f ca="1">IF($A49=X$2,VLOOKUP($A49,$A$3:$E$98,5),IF($A49&lt;X$2,"",VLOOKUP($A49,$A$3:$E$98,5)*IF(Main!$B$36=1,(1+Main!$B$35)^($A49-X$2),1+(Main!$B$35*($A49-X$2)))))</f>
        <v>4.9268565775282283E-2</v>
      </c>
      <c r="Y49" s="144">
        <f ca="1">IF($A49=Y$2,VLOOKUP($A49,$A$3:$E$98,5),IF($A49&lt;Y$2,"",VLOOKUP($A49,$A$3:$E$98,5)*IF(Main!$B$36=1,(1+Main!$B$35)^($A49-Y$2),1+(Main!$B$35*($A49-Y$2)))))</f>
        <v>4.8397412352929554E-2</v>
      </c>
      <c r="Z49" s="144">
        <f ca="1">IF($A49=Z$2,VLOOKUP($A49,$A$3:$E$98,5),IF($A49&lt;Z$2,"",VLOOKUP($A49,$A$3:$E$98,5)*IF(Main!$B$36=1,(1+Main!$B$35)^($A49-Z$2),1+(Main!$B$35*($A49-Z$2)))))</f>
        <v>4.7541662429203886E-2</v>
      </c>
      <c r="AA49" s="144">
        <f ca="1">IF($A49=AA$2,VLOOKUP($A49,$A$3:$E$98,5),IF($A49&lt;AA$2,"",VLOOKUP($A49,$A$3:$E$98,5)*IF(Main!$B$36=1,(1+Main!$B$35)^($A49-AA$2),1+(Main!$B$35*($A49-AA$2)))))</f>
        <v>4.6701043643618746E-2</v>
      </c>
      <c r="AB49" s="144">
        <f ca="1">IF($A49=AB$2,VLOOKUP($A49,$A$3:$E$98,5),IF($A49&lt;AB$2,"",VLOOKUP($A49,$A$3:$E$98,5)*IF(Main!$B$36=1,(1+Main!$B$35)^($A49-AB$2),1+(Main!$B$35*($A49-AB$2)))))</f>
        <v>4.5875288451491893E-2</v>
      </c>
      <c r="AC49" s="144">
        <f ca="1">IF($A49=AC$2,VLOOKUP($A49,$A$3:$E$98,5),IF($A49&lt;AC$2,"",VLOOKUP($A49,$A$3:$E$98,5)*IF(Main!$B$36=1,(1+Main!$B$35)^($A49-AC$2),1+(Main!$B$35*($A49-AC$2)))))</f>
        <v>4.5064134038793606E-2</v>
      </c>
      <c r="AD49" s="144">
        <f ca="1">IF($A49=AD$2,VLOOKUP($A49,$A$3:$E$98,5),IF($A49&lt;AD$2,"",VLOOKUP($A49,$A$3:$E$98,5)*IF(Main!$B$36=1,(1+Main!$B$35)^($A49-AD$2),1+(Main!$B$35*($A49-AD$2)))))</f>
        <v>4.4267322238500592E-2</v>
      </c>
      <c r="AE49" s="144">
        <f ca="1">IF($A49=AE$2,VLOOKUP($A49,$A$3:$E$98,5),IF($A49&lt;AE$2,"",VLOOKUP($A49,$A$3:$E$98,5)*IF(Main!$B$36=1,(1+Main!$B$35)^($A49-AE$2),1+(Main!$B$35*($A49-AE$2)))))</f>
        <v>4.3484599448428876E-2</v>
      </c>
      <c r="AF49" s="144">
        <f ca="1">IF($A49=AF$2,VLOOKUP($A49,$A$3:$E$98,5),IF($A49&lt;AF$2,"",VLOOKUP($A49,$A$3:$E$98,5)*IF(Main!$B$36=1,(1+Main!$B$35)^($A49-AF$2),1+(Main!$B$35*($A49-AF$2)))))</f>
        <v>4.271571655051952E-2</v>
      </c>
      <c r="AG49" s="144">
        <f ca="1">IF($A49=AG$2,VLOOKUP($A49,$A$3:$E$98,5),IF($A49&lt;AG$2,"",VLOOKUP($A49,$A$3:$E$98,5)*IF(Main!$B$36=1,(1+Main!$B$35)^($A49-AG$2),1+(Main!$B$35*($A49-AG$2)))))</f>
        <v>4.1960428831551592E-2</v>
      </c>
      <c r="AH49" s="144" t="str">
        <f>IF($A49=AH$2,VLOOKUP($A49,$A$3:$E$98,5),IF($A49&lt;AH$2,"",VLOOKUP($A49,$A$3:$E$98,5)*IF(Main!$B$36=1,(1+Main!$B$35)^($A49-AH$2),1+(Main!$B$35*($A49-AH$2)))))</f>
        <v/>
      </c>
      <c r="AI49" s="144" t="str">
        <f>IF($A49=AI$2,VLOOKUP($A49,$A$3:$E$98,5),IF($A49&lt;AI$2,"",VLOOKUP($A49,$A$3:$E$98,5)*IF(Main!$B$36=1,(1+Main!$B$35)^($A49-AI$2),1+(Main!$B$35*($A49-AI$2)))))</f>
        <v/>
      </c>
      <c r="AJ49" s="144" t="str">
        <f>IF($A49=AJ$2,VLOOKUP($A49,$A$3:$E$98,5),IF($A49&lt;AJ$2,"",VLOOKUP($A49,$A$3:$E$98,5)*IF(Main!$B$36=1,(1+Main!$B$35)^($A49-AJ$2),1+(Main!$B$35*($A49-AJ$2)))))</f>
        <v/>
      </c>
      <c r="AK49" s="144" t="str">
        <f>IF($A49=AK$2,VLOOKUP($A49,$A$3:$E$98,5),IF($A49&lt;AK$2,"",VLOOKUP($A49,$A$3:$E$98,5)*IF(Main!$B$36=1,(1+Main!$B$35)^($A49-AK$2),1+(Main!$B$35*($A49-AK$2)))))</f>
        <v/>
      </c>
      <c r="AL49" s="144" t="str">
        <f>IF($A49=AL$2,VLOOKUP($A49,$A$3:$E$98,5),IF($A49&lt;AL$2,"",VLOOKUP($A49,$A$3:$E$98,5)*IF(Main!$B$36=1,(1+Main!$B$35)^($A49-AL$2),1+(Main!$B$35*($A49-AL$2)))))</f>
        <v/>
      </c>
      <c r="AM49" s="144" t="str">
        <f>IF($A49=AM$2,VLOOKUP($A49,$A$3:$E$98,5),IF($A49&lt;AM$2,"",VLOOKUP($A49,$A$3:$E$98,5)*IF(Main!$B$36=1,(1+Main!$B$35)^($A49-AM$2),1+(Main!$B$35*($A49-AM$2)))))</f>
        <v/>
      </c>
      <c r="AN49" s="144" t="str">
        <f>IF($A49=AN$2,VLOOKUP($A49,$A$3:$E$98,5),IF($A49&lt;AN$2,"",VLOOKUP($A49,$A$3:$E$98,5)*IF(Main!$B$36=1,(1+Main!$B$35)^($A49-AN$2),1+(Main!$B$35*($A49-AN$2)))))</f>
        <v/>
      </c>
      <c r="AO49" s="144" t="str">
        <f>IF($A49=AO$2,VLOOKUP($A49,$A$3:$E$98,5),IF($A49&lt;AO$2,"",VLOOKUP($A49,$A$3:$E$98,5)*IF(Main!$B$36=1,(1+Main!$B$35)^($A49-AO$2),1+(Main!$B$35*($A49-AO$2)))))</f>
        <v/>
      </c>
      <c r="AP49" s="144" t="str">
        <f>IF($A49=AP$2,VLOOKUP($A49,$A$3:$E$98,5),IF($A49&lt;AP$2,"",VLOOKUP($A49,$A$3:$E$98,5)*IF(Main!$B$36=1,(1+Main!$B$35)^($A49-AP$2),1+(Main!$B$35*($A49-AP$2)))))</f>
        <v/>
      </c>
      <c r="AQ49" s="144" t="str">
        <f>IF($A49=AQ$2,VLOOKUP($A49,$A$3:$E$98,5),IF($A49&lt;AQ$2,"",VLOOKUP($A49,$A$3:$E$98,5)*IF(Main!$B$36=1,(1+Main!$B$35)^($A49-AQ$2),1+(Main!$B$35*($A49-AQ$2)))))</f>
        <v/>
      </c>
      <c r="AR49" s="144" t="str">
        <f>IF($A49=AR$2,VLOOKUP($A49,$A$3:$E$98,5),IF($A49&lt;AR$2,"",VLOOKUP($A49,$A$3:$E$98,5)*IF(Main!$B$36=1,(1+Main!$B$35)^($A49-AR$2),1+(Main!$B$35*($A49-AR$2)))))</f>
        <v/>
      </c>
      <c r="AS49" s="144" t="str">
        <f>IF($A49=AS$2,VLOOKUP($A49,$A$3:$E$98,5),IF($A49&lt;AS$2,"",VLOOKUP($A49,$A$3:$E$98,5)*IF(Main!$B$36=1,(1+Main!$B$35)^($A49-AS$2),1+(Main!$B$35*($A49-AS$2)))))</f>
        <v/>
      </c>
      <c r="AT49" s="144" t="str">
        <f>IF($A49=AT$2,VLOOKUP($A49,$A$3:$E$98,5),IF($A49&lt;AT$2,"",VLOOKUP($A49,$A$3:$E$98,5)*IF(Main!$B$36=1,(1+Main!$B$35)^($A49-AT$2),1+(Main!$B$35*($A49-AT$2)))))</f>
        <v/>
      </c>
      <c r="AU49" s="144" t="str">
        <f>IF($A49=AU$2,VLOOKUP($A49,$A$3:$E$98,5),IF($A49&lt;AU$2,"",VLOOKUP($A49,$A$3:$E$98,5)*IF(Main!$B$36=1,(1+Main!$B$35)^($A49-AU$2),1+(Main!$B$35*($A49-AU$2)))))</f>
        <v/>
      </c>
      <c r="AV49" s="144" t="str">
        <f>IF($A49=AV$2,VLOOKUP($A49,$A$3:$E$98,5),IF($A49&lt;AV$2,"",VLOOKUP($A49,$A$3:$E$98,5)*IF(Main!$B$36=1,(1+Main!$B$35)^($A49-AV$2),1+(Main!$B$35*($A49-AV$2)))))</f>
        <v/>
      </c>
      <c r="AW49" s="144" t="str">
        <f>IF($A49=AW$2,VLOOKUP($A49,$A$3:$E$98,5),IF($A49&lt;AW$2,"",VLOOKUP($A49,$A$3:$E$98,5)*IF(Main!$B$36=1,(1+Main!$B$35)^($A49-AW$2),1+(Main!$B$35*($A49-AW$2)))))</f>
        <v/>
      </c>
      <c r="AX49" s="144" t="str">
        <f>IF($A49=AX$2,VLOOKUP($A49,$A$3:$E$98,5),IF($A49&lt;AX$2,"",VLOOKUP($A49,$A$3:$E$98,5)*IF(Main!$B$36=1,(1+Main!$B$35)^($A49-AX$2),1+(Main!$B$35*($A49-AX$2)))))</f>
        <v/>
      </c>
      <c r="AY49" s="144" t="str">
        <f>IF($A49=AY$2,VLOOKUP($A49,$A$3:$E$98,5),IF($A49&lt;AY$2,"",VLOOKUP($A49,$A$3:$E$98,5)*IF(Main!$B$36=1,(1+Main!$B$35)^($A49-AY$2),1+(Main!$B$35*($A49-AY$2)))))</f>
        <v/>
      </c>
      <c r="AZ49" s="144" t="str">
        <f>IF($A49=AZ$2,VLOOKUP($A49,$A$3:$E$98,5),IF($A49&lt;AZ$2,"",VLOOKUP($A49,$A$3:$E$98,5)*IF(Main!$B$36=1,(1+Main!$B$35)^($A49-AZ$2),1+(Main!$B$35*($A49-AZ$2)))))</f>
        <v/>
      </c>
      <c r="BA49" s="144" t="str">
        <f>IF($A49=BA$2,VLOOKUP($A49,$A$3:$E$98,5),IF($A49&lt;BA$2,"",VLOOKUP($A49,$A$3:$E$98,5)*IF(Main!$B$36=1,(1+Main!$B$35)^($A49-BA$2),1+(Main!$B$35*($A49-BA$2)))))</f>
        <v/>
      </c>
      <c r="BB49" s="144" t="str">
        <f>IF($A49=BB$2,VLOOKUP($A49,$A$3:$E$98,5),IF($A49&lt;BB$2,"",VLOOKUP($A49,$A$3:$E$98,5)*IF(Main!$B$36=1,(1+Main!$B$35)^($A49-BB$2),1+(Main!$B$35*($A49-BB$2)))))</f>
        <v/>
      </c>
      <c r="BC49" s="144" t="str">
        <f>IF($A49=BC$2,VLOOKUP($A49,$A$3:$E$98,5),IF($A49&lt;BC$2,"",VLOOKUP($A49,$A$3:$E$98,5)*IF(Main!$B$36=1,(1+Main!$B$35)^($A49-BC$2),1+(Main!$B$35*($A49-BC$2)))))</f>
        <v/>
      </c>
      <c r="BD49" s="144" t="str">
        <f>IF($A49=BD$2,VLOOKUP($A49,$A$3:$E$98,5),IF($A49&lt;BD$2,"",VLOOKUP($A49,$A$3:$E$98,5)*IF(Main!$B$36=1,(1+Main!$B$35)^($A49-BD$2),1+(Main!$B$35*($A49-BD$2)))))</f>
        <v/>
      </c>
      <c r="BE49" s="144" t="str">
        <f>IF($A49=BE$2,VLOOKUP($A49,$A$3:$E$98,5),IF($A49&lt;BE$2,"",VLOOKUP($A49,$A$3:$E$98,5)*IF(Main!$B$36=1,(1+Main!$B$35)^($A49-BE$2),1+(Main!$B$35*($A49-BE$2)))))</f>
        <v/>
      </c>
      <c r="BF49" s="144" t="str">
        <f>IF($A49=BF$2,VLOOKUP($A49,$A$3:$E$98,5),IF($A49&lt;BF$2,"",VLOOKUP($A49,$A$3:$E$98,5)*IF(Main!$B$36=1,(1+Main!$B$35)^($A49-BF$2),1+(Main!$B$35*($A49-BF$2)))))</f>
        <v/>
      </c>
      <c r="BG49" s="144" t="str">
        <f>IF($A49=BG$2,VLOOKUP($A49,$A$3:$E$98,5),IF($A49&lt;BG$2,"",VLOOKUP($A49,$A$3:$E$98,5)*IF(Main!$B$36=1,(1+Main!$B$35)^($A49-BG$2),1+(Main!$B$35*($A49-BG$2)))))</f>
        <v/>
      </c>
      <c r="BH49" s="144" t="str">
        <f>IF($A49=BH$2,VLOOKUP($A49,$A$3:$E$98,5),IF($A49&lt;BH$2,"",VLOOKUP($A49,$A$3:$E$98,5)*IF(Main!$B$36=1,(1+Main!$B$35)^($A49-BH$2),1+(Main!$B$35*($A49-BH$2)))))</f>
        <v/>
      </c>
      <c r="BI49" s="144" t="str">
        <f>IF($A49=BI$2,VLOOKUP($A49,$A$3:$E$98,5),IF($A49&lt;BI$2,"",VLOOKUP($A49,$A$3:$E$98,5)*IF(Main!$B$36=1,(1+Main!$B$35)^($A49-BI$2),1+(Main!$B$35*($A49-BI$2)))))</f>
        <v/>
      </c>
      <c r="BJ49" s="144" t="str">
        <f>IF($A49=BJ$2,VLOOKUP($A49,$A$3:$E$98,5),IF($A49&lt;BJ$2,"",VLOOKUP($A49,$A$3:$E$98,5)*IF(Main!$B$36=1,(1+Main!$B$35)^($A49-BJ$2),1+(Main!$B$35*($A49-BJ$2)))))</f>
        <v/>
      </c>
      <c r="BK49" s="144" t="str">
        <f>IF($A49=BK$2,VLOOKUP($A49,$A$3:$E$98,5),IF($A49&lt;BK$2,"",VLOOKUP($A49,$A$3:$E$98,5)*IF(Main!$B$36=1,(1+Main!$B$35)^($A49-BK$2),1+(Main!$B$35*($A49-BK$2)))))</f>
        <v/>
      </c>
      <c r="BL49" s="144" t="str">
        <f>IF($A49=BL$2,VLOOKUP($A49,$A$3:$E$98,5),IF($A49&lt;BL$2,"",VLOOKUP($A49,$A$3:$E$98,5)*IF(Main!$B$36=1,(1+Main!$B$35)^($A49-BL$2),1+(Main!$B$35*($A49-BL$2)))))</f>
        <v/>
      </c>
      <c r="BM49" s="144" t="str">
        <f>IF($A49=BM$2,VLOOKUP($A49,$A$3:$E$98,5),IF($A49&lt;BM$2,"",VLOOKUP($A49,$A$3:$E$98,5)*IF(Main!$B$36=1,(1+Main!$B$35)^($A49-BM$2),1+(Main!$B$35*($A49-BM$2)))))</f>
        <v/>
      </c>
      <c r="BN49" s="144" t="str">
        <f>IF($A49=BN$2,VLOOKUP($A49,$A$3:$E$98,5),IF($A49&lt;BN$2,"",VLOOKUP($A49,$A$3:$E$98,5)*IF(Main!$B$36=1,(1+Main!$B$35)^($A49-BN$2),1+(Main!$B$35*($A49-BN$2)))))</f>
        <v/>
      </c>
      <c r="BO49" s="144" t="str">
        <f>IF($A49=BO$2,VLOOKUP($A49,$A$3:$E$98,5),IF($A49&lt;BO$2,"",VLOOKUP($A49,$A$3:$E$98,5)*IF(Main!$B$36=1,(1+Main!$B$35)^($A49-BO$2),1+(Main!$B$35*($A49-BO$2)))))</f>
        <v/>
      </c>
      <c r="BP49" s="144" t="str">
        <f>IF($A49=BP$2,VLOOKUP($A49,$A$3:$E$98,5),IF($A49&lt;BP$2,"",VLOOKUP($A49,$A$3:$E$98,5)*IF(Main!$B$36=1,(1+Main!$B$35)^($A49-BP$2),1+(Main!$B$35*($A49-BP$2)))))</f>
        <v/>
      </c>
      <c r="BQ49" s="144" t="str">
        <f>IF($A49=BQ$2,VLOOKUP($A49,$A$3:$E$98,5),IF($A49&lt;BQ$2,"",VLOOKUP($A49,$A$3:$E$98,5)*IF(Main!$B$36=1,(1+Main!$B$35)^($A49-BQ$2),1+(Main!$B$35*($A49-BQ$2)))))</f>
        <v/>
      </c>
      <c r="BR49" s="144" t="str">
        <f>IF($A49=BR$2,VLOOKUP($A49,$A$3:$E$98,5),IF($A49&lt;BR$2,"",VLOOKUP($A49,$A$3:$E$98,5)*IF(Main!$B$36=1,(1+Main!$B$35)^($A49-BR$2),1+(Main!$B$35*($A49-BR$2)))))</f>
        <v/>
      </c>
      <c r="BS49" s="144" t="str">
        <f>IF($A49=BS$2,VLOOKUP($A49,$A$3:$E$98,5),IF($A49&lt;BS$2,"",VLOOKUP($A49,$A$3:$E$98,5)*IF(Main!$B$36=1,(1+Main!$B$35)^($A49-BS$2),1+(Main!$B$35*($A49-BS$2)))))</f>
        <v/>
      </c>
      <c r="BT49" s="144" t="str">
        <f>IF($A49=BT$2,VLOOKUP($A49,$A$3:$E$98,5),IF($A49&lt;BT$2,"",VLOOKUP($A49,$A$3:$E$98,5)*IF(Main!$B$36=1,(1+Main!$B$35)^($A49-BT$2),1+(Main!$B$35*($A49-BT$2)))))</f>
        <v/>
      </c>
      <c r="BU49" s="144" t="str">
        <f>IF($A49=BU$2,VLOOKUP($A49,$A$3:$E$98,5),IF($A49&lt;BU$2,"",VLOOKUP($A49,$A$3:$E$98,5)*IF(Main!$B$36=1,(1+Main!$B$35)^($A49-BU$2),1+(Main!$B$35*($A49-BU$2)))))</f>
        <v/>
      </c>
      <c r="BV49" s="144" t="str">
        <f>IF($A49=BV$2,VLOOKUP($A49,$A$3:$E$98,5),IF($A49&lt;BV$2,"",VLOOKUP($A49,$A$3:$E$98,5)*IF(Main!$B$36=1,(1+Main!$B$35)^($A49-BV$2),1+(Main!$B$35*($A49-BV$2)))))</f>
        <v/>
      </c>
      <c r="BW49" s="144" t="str">
        <f>IF($A49=BW$2,VLOOKUP($A49,$A$3:$E$98,5),IF($A49&lt;BW$2,"",VLOOKUP($A49,$A$3:$E$98,5)*IF(Main!$B$36=1,(1+Main!$B$35)^($A49-BW$2),1+(Main!$B$35*($A49-BW$2)))))</f>
        <v/>
      </c>
      <c r="BX49" s="144" t="str">
        <f>IF($A49=BX$2,VLOOKUP($A49,$A$3:$E$98,5),IF($A49&lt;BX$2,"",VLOOKUP($A49,$A$3:$E$98,5)*IF(Main!$B$36=1,(1+Main!$B$35)^($A49-BX$2),1+(Main!$B$35*($A49-BX$2)))))</f>
        <v/>
      </c>
      <c r="BY49" s="144" t="str">
        <f>IF($A49=BY$2,VLOOKUP($A49,$A$3:$E$98,5),IF($A49&lt;BY$2,"",VLOOKUP($A49,$A$3:$E$98,5)*IF(Main!$B$36=1,(1+Main!$B$35)^($A49-BY$2),1+(Main!$B$35*($A49-BY$2)))))</f>
        <v/>
      </c>
      <c r="BZ49" s="144" t="str">
        <f>IF($A49=BZ$2,VLOOKUP($A49,$A$3:$E$98,5),IF($A49&lt;BZ$2,"",VLOOKUP($A49,$A$3:$E$98,5)*IF(Main!$B$36=1,(1+Main!$B$35)^($A49-BZ$2),1+(Main!$B$35*($A49-BZ$2)))))</f>
        <v/>
      </c>
      <c r="CA49" s="144" t="str">
        <f>IF($A49=CA$2,VLOOKUP($A49,$A$3:$E$98,5),IF($A49&lt;CA$2,"",VLOOKUP($A49,$A$3:$E$98,5)*IF(Main!$B$36=1,(1+Main!$B$35)^($A49-CA$2),1+(Main!$B$35*($A49-CA$2)))))</f>
        <v/>
      </c>
      <c r="CB49" s="144" t="str">
        <f>IF($A49=CB$2,VLOOKUP($A49,$A$3:$E$98,5),IF($A49&lt;CB$2,"",VLOOKUP($A49,$A$3:$E$98,5)*IF(Main!$B$36=1,(1+Main!$B$35)^($A49-CB$2),1+(Main!$B$35*($A49-CB$2)))))</f>
        <v/>
      </c>
      <c r="CC49" s="144" t="str">
        <f>IF($A49=CC$2,VLOOKUP($A49,$A$3:$E$98,5),IF($A49&lt;CC$2,"",VLOOKUP($A49,$A$3:$E$98,5)*IF(Main!$B$36=1,(1+Main!$B$35)^($A49-CC$2),1+(Main!$B$35*($A49-CC$2)))))</f>
        <v/>
      </c>
      <c r="CD49" s="144" t="str">
        <f>IF($A49=CD$2,VLOOKUP($A49,$A$3:$E$98,5),IF($A49&lt;CD$2,"",VLOOKUP($A49,$A$3:$E$98,5)*IF(Main!$B$36=1,(1+Main!$B$35)^($A49-CD$2),1+(Main!$B$35*($A49-CD$2)))))</f>
        <v/>
      </c>
    </row>
    <row r="50" spans="1:82">
      <c r="A50" s="70">
        <v>72</v>
      </c>
      <c r="B50" s="73">
        <f ca="1">VLOOKUP($A50,Mortality!$A$3:$G$108,7,)</f>
        <v>7.2498000747976393E-3</v>
      </c>
      <c r="C50" s="69">
        <f t="shared" ca="1" si="1"/>
        <v>0.93771713032740356</v>
      </c>
      <c r="D50" s="69">
        <f t="shared" ca="1" si="0"/>
        <v>21.344384865369573</v>
      </c>
      <c r="E50" s="143">
        <f ca="1">C50/(1+Main!$B$5)^($A50-$A$3)</f>
        <v>3.8997278375126579E-2</v>
      </c>
      <c r="F50" s="16">
        <f t="shared" ca="1" si="2"/>
        <v>12.725758233372419</v>
      </c>
      <c r="G50" s="144">
        <f ca="1">IF($A50=G$2,VLOOKUP($A50,$A$3:$E$98,5),IF($A50&lt;G$2,"",VLOOKUP($A50,$A$3:$E$98,5)*IF(Main!$B$36=1,(1+Main!$B$35)^($A50-G$2),1+(Main!$B$35*($A50-G$2)))))</f>
        <v>6.3128330582479214E-2</v>
      </c>
      <c r="H50" s="144">
        <f ca="1">IF($A50=H$2,VLOOKUP($A50,$A$3:$E$98,5),IF($A50&lt;H$2,"",VLOOKUP($A50,$A$3:$E$98,5)*IF(Main!$B$36=1,(1+Main!$B$35)^($A50-H$2),1+(Main!$B$35*($A50-H$2)))))</f>
        <v>6.2012112556462877E-2</v>
      </c>
      <c r="I50" s="144">
        <f ca="1">IF($A50=I$2,VLOOKUP($A50,$A$3:$E$98,5),IF($A50&lt;I$2,"",VLOOKUP($A50,$A$3:$E$98,5)*IF(Main!$B$36=1,(1+Main!$B$35)^($A50-I$2),1+(Main!$B$35*($A50-I$2)))))</f>
        <v>6.0915631194953704E-2</v>
      </c>
      <c r="J50" s="144">
        <f ca="1">IF($A50=J$2,VLOOKUP($A50,$A$3:$E$98,5),IF($A50&lt;J$2,"",VLOOKUP($A50,$A$3:$E$98,5)*IF(Main!$B$36=1,(1+Main!$B$35)^($A50-J$2),1+(Main!$B$35*($A50-J$2)))))</f>
        <v>5.9838537519600887E-2</v>
      </c>
      <c r="K50" s="144">
        <f ca="1">IF($A50=K$2,VLOOKUP($A50,$A$3:$E$98,5),IF($A50&lt;K$2,"",VLOOKUP($A50,$A$3:$E$98,5)*IF(Main!$B$36=1,(1+Main!$B$35)^($A50-K$2),1+(Main!$B$35*($A50-K$2)))))</f>
        <v>5.8780488722594205E-2</v>
      </c>
      <c r="L50" s="144">
        <f ca="1">IF($A50=L$2,VLOOKUP($A50,$A$3:$E$98,5),IF($A50&lt;L$2,"",VLOOKUP($A50,$A$3:$E$98,5)*IF(Main!$B$36=1,(1+Main!$B$35)^($A50-L$2),1+(Main!$B$35*($A50-L$2)))))</f>
        <v>5.7741148057558138E-2</v>
      </c>
      <c r="M50" s="144">
        <f ca="1">IF($A50=M$2,VLOOKUP($A50,$A$3:$E$98,5),IF($A50&lt;M$2,"",VLOOKUP($A50,$A$3:$E$98,5)*IF(Main!$B$36=1,(1+Main!$B$35)^($A50-M$2),1+(Main!$B$35*($A50-M$2)))))</f>
        <v>5.6720184732375389E-2</v>
      </c>
      <c r="N50" s="144">
        <f ca="1">IF($A50=N$2,VLOOKUP($A50,$A$3:$E$98,5),IF($A50&lt;N$2,"",VLOOKUP($A50,$A$3:$E$98,5)*IF(Main!$B$36=1,(1+Main!$B$35)^($A50-N$2),1+(Main!$B$35*($A50-N$2)))))</f>
        <v>5.57172738039051E-2</v>
      </c>
      <c r="O50" s="144">
        <f ca="1">IF($A50=O$2,VLOOKUP($A50,$A$3:$E$98,5),IF($A50&lt;O$2,"",VLOOKUP($A50,$A$3:$E$98,5)*IF(Main!$B$36=1,(1+Main!$B$35)^($A50-O$2),1+(Main!$B$35*($A50-O$2)))))</f>
        <v>5.4732096074562961E-2</v>
      </c>
      <c r="P50" s="144">
        <f ca="1">IF($A50=P$2,VLOOKUP($A50,$A$3:$E$98,5),IF($A50&lt;P$2,"",VLOOKUP($A50,$A$3:$E$98,5)*IF(Main!$B$36=1,(1+Main!$B$35)^($A50-P$2),1+(Main!$B$35*($A50-P$2)))))</f>
        <v>5.3764337990729827E-2</v>
      </c>
      <c r="Q50" s="144">
        <f ca="1">IF($A50=Q$2,VLOOKUP($A50,$A$3:$E$98,5),IF($A50&lt;Q$2,"",VLOOKUP($A50,$A$3:$E$98,5)*IF(Main!$B$36=1,(1+Main!$B$35)^($A50-Q$2),1+(Main!$B$35*($A50-Q$2)))))</f>
        <v>5.2813691542956606E-2</v>
      </c>
      <c r="R50" s="144">
        <f ca="1">IF($A50=R$2,VLOOKUP($A50,$A$3:$E$98,5),IF($A50&lt;R$2,"",VLOOKUP($A50,$A$3:$E$98,5)*IF(Main!$B$36=1,(1+Main!$B$35)^($A50-R$2),1+(Main!$B$35*($A50-R$2)))))</f>
        <v>5.1879854167933795E-2</v>
      </c>
      <c r="S50" s="144">
        <f ca="1">IF($A50=S$2,VLOOKUP($A50,$A$3:$E$98,5),IF($A50&lt;S$2,"",VLOOKUP($A50,$A$3:$E$98,5)*IF(Main!$B$36=1,(1+Main!$B$35)^($A50-S$2),1+(Main!$B$35*($A50-S$2)))))</f>
        <v>5.0962528652194306E-2</v>
      </c>
      <c r="T50" s="144">
        <f ca="1">IF($A50=T$2,VLOOKUP($A50,$A$3:$E$98,5),IF($A50&lt;T$2,"",VLOOKUP($A50,$A$3:$E$98,5)*IF(Main!$B$36=1,(1+Main!$B$35)^($A50-T$2),1+(Main!$B$35*($A50-T$2)))))</f>
        <v>5.0061423037518954E-2</v>
      </c>
      <c r="U50" s="144">
        <f ca="1">IF($A50=U$2,VLOOKUP($A50,$A$3:$E$98,5),IF($A50&lt;U$2,"",VLOOKUP($A50,$A$3:$E$98,5)*IF(Main!$B$36=1,(1+Main!$B$35)^($A50-U$2),1+(Main!$B$35*($A50-U$2)))))</f>
        <v>4.9176250528014692E-2</v>
      </c>
      <c r="V50" s="144">
        <f ca="1">IF($A50=V$2,VLOOKUP($A50,$A$3:$E$98,5),IF($A50&lt;V$2,"",VLOOKUP($A50,$A$3:$E$98,5)*IF(Main!$B$36=1,(1+Main!$B$35)^($A50-V$2),1+(Main!$B$35*($A50-V$2)))))</f>
        <v>4.8306729398835645E-2</v>
      </c>
      <c r="W50" s="144">
        <f ca="1">IF($A50=W$2,VLOOKUP($A50,$A$3:$E$98,5),IF($A50&lt;W$2,"",VLOOKUP($A50,$A$3:$E$98,5)*IF(Main!$B$36=1,(1+Main!$B$35)^($A50-W$2),1+(Main!$B$35*($A50-W$2)))))</f>
        <v>4.7452582906518319E-2</v>
      </c>
      <c r="X50" s="144">
        <f ca="1">IF($A50=X$2,VLOOKUP($A50,$A$3:$E$98,5),IF($A50&lt;X$2,"",VLOOKUP($A50,$A$3:$E$98,5)*IF(Main!$B$36=1,(1+Main!$B$35)^($A50-X$2),1+(Main!$B$35*($A50-X$2)))))</f>
        <v>4.6613539200902082E-2</v>
      </c>
      <c r="Y50" s="144">
        <f ca="1">IF($A50=Y$2,VLOOKUP($A50,$A$3:$E$98,5),IF($A50&lt;Y$2,"",VLOOKUP($A50,$A$3:$E$98,5)*IF(Main!$B$36=1,(1+Main!$B$35)^($A50-Y$2),1+(Main!$B$35*($A50-Y$2)))))</f>
        <v>4.5789331238607144E-2</v>
      </c>
      <c r="Z50" s="144">
        <f ca="1">IF($A50=Z$2,VLOOKUP($A50,$A$3:$E$98,5),IF($A50&lt;Z$2,"",VLOOKUP($A50,$A$3:$E$98,5)*IF(Main!$B$36=1,(1+Main!$B$35)^($A50-Z$2),1+(Main!$B$35*($A50-Z$2)))))</f>
        <v>4.4979696698042387E-2</v>
      </c>
      <c r="AA50" s="144">
        <f ca="1">IF($A50=AA$2,VLOOKUP($A50,$A$3:$E$98,5),IF($A50&lt;AA$2,"",VLOOKUP($A50,$A$3:$E$98,5)*IF(Main!$B$36=1,(1+Main!$B$35)^($A50-AA$2),1+(Main!$B$35*($A50-AA$2)))))</f>
        <v>4.4184377895915901E-2</v>
      </c>
      <c r="AB50" s="144">
        <f ca="1">IF($A50=AB$2,VLOOKUP($A50,$A$3:$E$98,5),IF($A50&lt;AB$2,"",VLOOKUP($A50,$A$3:$E$98,5)*IF(Main!$B$36=1,(1+Main!$B$35)^($A50-AB$2),1+(Main!$B$35*($A50-AB$2)))))</f>
        <v>4.3403121705221905E-2</v>
      </c>
      <c r="AC50" s="144">
        <f ca="1">IF($A50=AC$2,VLOOKUP($A50,$A$3:$E$98,5),IF($A50&lt;AC$2,"",VLOOKUP($A50,$A$3:$E$98,5)*IF(Main!$B$36=1,(1+Main!$B$35)^($A50-AC$2),1+(Main!$B$35*($A50-AC$2)))))</f>
        <v>4.263567947467771E-2</v>
      </c>
      <c r="AD50" s="144">
        <f ca="1">IF($A50=AD$2,VLOOKUP($A50,$A$3:$E$98,5),IF($A50&lt;AD$2,"",VLOOKUP($A50,$A$3:$E$98,5)*IF(Main!$B$36=1,(1+Main!$B$35)^($A50-AD$2),1+(Main!$B$35*($A50-AD$2)))))</f>
        <v>4.1881806949585168E-2</v>
      </c>
      <c r="AE50" s="144">
        <f ca="1">IF($A50=AE$2,VLOOKUP($A50,$A$3:$E$98,5),IF($A50&lt;AE$2,"",VLOOKUP($A50,$A$3:$E$98,5)*IF(Main!$B$36=1,(1+Main!$B$35)^($A50-AE$2),1+(Main!$B$35*($A50-AE$2)))))</f>
        <v>4.1141264194091524E-2</v>
      </c>
      <c r="AF50" s="144">
        <f ca="1">IF($A50=AF$2,VLOOKUP($A50,$A$3:$E$98,5),IF($A50&lt;AF$2,"",VLOOKUP($A50,$A$3:$E$98,5)*IF(Main!$B$36=1,(1+Main!$B$35)^($A50-AF$2),1+(Main!$B$35*($A50-AF$2)))))</f>
        <v>4.0413815514824675E-2</v>
      </c>
      <c r="AG50" s="144">
        <f ca="1">IF($A50=AG$2,VLOOKUP($A50,$A$3:$E$98,5),IF($A50&lt;AG$2,"",VLOOKUP($A50,$A$3:$E$98,5)*IF(Main!$B$36=1,(1+Main!$B$35)^($A50-AG$2),1+(Main!$B$35*($A50-AG$2)))))</f>
        <v>3.9699229385878859E-2</v>
      </c>
      <c r="AH50" s="144">
        <f ca="1">IF($A50=AH$2,VLOOKUP($A50,$A$3:$E$98,5),IF($A50&lt;AH$2,"",VLOOKUP($A50,$A$3:$E$98,5)*IF(Main!$B$36=1,(1+Main!$B$35)^($A50-AH$2),1+(Main!$B$35*($A50-AH$2)))))</f>
        <v>3.8997278375126579E-2</v>
      </c>
      <c r="AI50" s="144" t="str">
        <f>IF($A50=AI$2,VLOOKUP($A50,$A$3:$E$98,5),IF($A50&lt;AI$2,"",VLOOKUP($A50,$A$3:$E$98,5)*IF(Main!$B$36=1,(1+Main!$B$35)^($A50-AI$2),1+(Main!$B$35*($A50-AI$2)))))</f>
        <v/>
      </c>
      <c r="AJ50" s="144" t="str">
        <f>IF($A50=AJ$2,VLOOKUP($A50,$A$3:$E$98,5),IF($A50&lt;AJ$2,"",VLOOKUP($A50,$A$3:$E$98,5)*IF(Main!$B$36=1,(1+Main!$B$35)^($A50-AJ$2),1+(Main!$B$35*($A50-AJ$2)))))</f>
        <v/>
      </c>
      <c r="AK50" s="144" t="str">
        <f>IF($A50=AK$2,VLOOKUP($A50,$A$3:$E$98,5),IF($A50&lt;AK$2,"",VLOOKUP($A50,$A$3:$E$98,5)*IF(Main!$B$36=1,(1+Main!$B$35)^($A50-AK$2),1+(Main!$B$35*($A50-AK$2)))))</f>
        <v/>
      </c>
      <c r="AL50" s="144" t="str">
        <f>IF($A50=AL$2,VLOOKUP($A50,$A$3:$E$98,5),IF($A50&lt;AL$2,"",VLOOKUP($A50,$A$3:$E$98,5)*IF(Main!$B$36=1,(1+Main!$B$35)^($A50-AL$2),1+(Main!$B$35*($A50-AL$2)))))</f>
        <v/>
      </c>
      <c r="AM50" s="144" t="str">
        <f>IF($A50=AM$2,VLOOKUP($A50,$A$3:$E$98,5),IF($A50&lt;AM$2,"",VLOOKUP($A50,$A$3:$E$98,5)*IF(Main!$B$36=1,(1+Main!$B$35)^($A50-AM$2),1+(Main!$B$35*($A50-AM$2)))))</f>
        <v/>
      </c>
      <c r="AN50" s="144" t="str">
        <f>IF($A50=AN$2,VLOOKUP($A50,$A$3:$E$98,5),IF($A50&lt;AN$2,"",VLOOKUP($A50,$A$3:$E$98,5)*IF(Main!$B$36=1,(1+Main!$B$35)^($A50-AN$2),1+(Main!$B$35*($A50-AN$2)))))</f>
        <v/>
      </c>
      <c r="AO50" s="144" t="str">
        <f>IF($A50=AO$2,VLOOKUP($A50,$A$3:$E$98,5),IF($A50&lt;AO$2,"",VLOOKUP($A50,$A$3:$E$98,5)*IF(Main!$B$36=1,(1+Main!$B$35)^($A50-AO$2),1+(Main!$B$35*($A50-AO$2)))))</f>
        <v/>
      </c>
      <c r="AP50" s="144" t="str">
        <f>IF($A50=AP$2,VLOOKUP($A50,$A$3:$E$98,5),IF($A50&lt;AP$2,"",VLOOKUP($A50,$A$3:$E$98,5)*IF(Main!$B$36=1,(1+Main!$B$35)^($A50-AP$2),1+(Main!$B$35*($A50-AP$2)))))</f>
        <v/>
      </c>
      <c r="AQ50" s="144" t="str">
        <f>IF($A50=AQ$2,VLOOKUP($A50,$A$3:$E$98,5),IF($A50&lt;AQ$2,"",VLOOKUP($A50,$A$3:$E$98,5)*IF(Main!$B$36=1,(1+Main!$B$35)^($A50-AQ$2),1+(Main!$B$35*($A50-AQ$2)))))</f>
        <v/>
      </c>
      <c r="AR50" s="144" t="str">
        <f>IF($A50=AR$2,VLOOKUP($A50,$A$3:$E$98,5),IF($A50&lt;AR$2,"",VLOOKUP($A50,$A$3:$E$98,5)*IF(Main!$B$36=1,(1+Main!$B$35)^($A50-AR$2),1+(Main!$B$35*($A50-AR$2)))))</f>
        <v/>
      </c>
      <c r="AS50" s="144" t="str">
        <f>IF($A50=AS$2,VLOOKUP($A50,$A$3:$E$98,5),IF($A50&lt;AS$2,"",VLOOKUP($A50,$A$3:$E$98,5)*IF(Main!$B$36=1,(1+Main!$B$35)^($A50-AS$2),1+(Main!$B$35*($A50-AS$2)))))</f>
        <v/>
      </c>
      <c r="AT50" s="144" t="str">
        <f>IF($A50=AT$2,VLOOKUP($A50,$A$3:$E$98,5),IF($A50&lt;AT$2,"",VLOOKUP($A50,$A$3:$E$98,5)*IF(Main!$B$36=1,(1+Main!$B$35)^($A50-AT$2),1+(Main!$B$35*($A50-AT$2)))))</f>
        <v/>
      </c>
      <c r="AU50" s="144" t="str">
        <f>IF($A50=AU$2,VLOOKUP($A50,$A$3:$E$98,5),IF($A50&lt;AU$2,"",VLOOKUP($A50,$A$3:$E$98,5)*IF(Main!$B$36=1,(1+Main!$B$35)^($A50-AU$2),1+(Main!$B$35*($A50-AU$2)))))</f>
        <v/>
      </c>
      <c r="AV50" s="144" t="str">
        <f>IF($A50=AV$2,VLOOKUP($A50,$A$3:$E$98,5),IF($A50&lt;AV$2,"",VLOOKUP($A50,$A$3:$E$98,5)*IF(Main!$B$36=1,(1+Main!$B$35)^($A50-AV$2),1+(Main!$B$35*($A50-AV$2)))))</f>
        <v/>
      </c>
      <c r="AW50" s="144" t="str">
        <f>IF($A50=AW$2,VLOOKUP($A50,$A$3:$E$98,5),IF($A50&lt;AW$2,"",VLOOKUP($A50,$A$3:$E$98,5)*IF(Main!$B$36=1,(1+Main!$B$35)^($A50-AW$2),1+(Main!$B$35*($A50-AW$2)))))</f>
        <v/>
      </c>
      <c r="AX50" s="144" t="str">
        <f>IF($A50=AX$2,VLOOKUP($A50,$A$3:$E$98,5),IF($A50&lt;AX$2,"",VLOOKUP($A50,$A$3:$E$98,5)*IF(Main!$B$36=1,(1+Main!$B$35)^($A50-AX$2),1+(Main!$B$35*($A50-AX$2)))))</f>
        <v/>
      </c>
      <c r="AY50" s="144" t="str">
        <f>IF($A50=AY$2,VLOOKUP($A50,$A$3:$E$98,5),IF($A50&lt;AY$2,"",VLOOKUP($A50,$A$3:$E$98,5)*IF(Main!$B$36=1,(1+Main!$B$35)^($A50-AY$2),1+(Main!$B$35*($A50-AY$2)))))</f>
        <v/>
      </c>
      <c r="AZ50" s="144" t="str">
        <f>IF($A50=AZ$2,VLOOKUP($A50,$A$3:$E$98,5),IF($A50&lt;AZ$2,"",VLOOKUP($A50,$A$3:$E$98,5)*IF(Main!$B$36=1,(1+Main!$B$35)^($A50-AZ$2),1+(Main!$B$35*($A50-AZ$2)))))</f>
        <v/>
      </c>
      <c r="BA50" s="144" t="str">
        <f>IF($A50=BA$2,VLOOKUP($A50,$A$3:$E$98,5),IF($A50&lt;BA$2,"",VLOOKUP($A50,$A$3:$E$98,5)*IF(Main!$B$36=1,(1+Main!$B$35)^($A50-BA$2),1+(Main!$B$35*($A50-BA$2)))))</f>
        <v/>
      </c>
      <c r="BB50" s="144" t="str">
        <f>IF($A50=BB$2,VLOOKUP($A50,$A$3:$E$98,5),IF($A50&lt;BB$2,"",VLOOKUP($A50,$A$3:$E$98,5)*IF(Main!$B$36=1,(1+Main!$B$35)^($A50-BB$2),1+(Main!$B$35*($A50-BB$2)))))</f>
        <v/>
      </c>
      <c r="BC50" s="144" t="str">
        <f>IF($A50=BC$2,VLOOKUP($A50,$A$3:$E$98,5),IF($A50&lt;BC$2,"",VLOOKUP($A50,$A$3:$E$98,5)*IF(Main!$B$36=1,(1+Main!$B$35)^($A50-BC$2),1+(Main!$B$35*($A50-BC$2)))))</f>
        <v/>
      </c>
      <c r="BD50" s="144" t="str">
        <f>IF($A50=BD$2,VLOOKUP($A50,$A$3:$E$98,5),IF($A50&lt;BD$2,"",VLOOKUP($A50,$A$3:$E$98,5)*IF(Main!$B$36=1,(1+Main!$B$35)^($A50-BD$2),1+(Main!$B$35*($A50-BD$2)))))</f>
        <v/>
      </c>
      <c r="BE50" s="144" t="str">
        <f>IF($A50=BE$2,VLOOKUP($A50,$A$3:$E$98,5),IF($A50&lt;BE$2,"",VLOOKUP($A50,$A$3:$E$98,5)*IF(Main!$B$36=1,(1+Main!$B$35)^($A50-BE$2),1+(Main!$B$35*($A50-BE$2)))))</f>
        <v/>
      </c>
      <c r="BF50" s="144" t="str">
        <f>IF($A50=BF$2,VLOOKUP($A50,$A$3:$E$98,5),IF($A50&lt;BF$2,"",VLOOKUP($A50,$A$3:$E$98,5)*IF(Main!$B$36=1,(1+Main!$B$35)^($A50-BF$2),1+(Main!$B$35*($A50-BF$2)))))</f>
        <v/>
      </c>
      <c r="BG50" s="144" t="str">
        <f>IF($A50=BG$2,VLOOKUP($A50,$A$3:$E$98,5),IF($A50&lt;BG$2,"",VLOOKUP($A50,$A$3:$E$98,5)*IF(Main!$B$36=1,(1+Main!$B$35)^($A50-BG$2),1+(Main!$B$35*($A50-BG$2)))))</f>
        <v/>
      </c>
      <c r="BH50" s="144" t="str">
        <f>IF($A50=BH$2,VLOOKUP($A50,$A$3:$E$98,5),IF($A50&lt;BH$2,"",VLOOKUP($A50,$A$3:$E$98,5)*IF(Main!$B$36=1,(1+Main!$B$35)^($A50-BH$2),1+(Main!$B$35*($A50-BH$2)))))</f>
        <v/>
      </c>
      <c r="BI50" s="144" t="str">
        <f>IF($A50=BI$2,VLOOKUP($A50,$A$3:$E$98,5),IF($A50&lt;BI$2,"",VLOOKUP($A50,$A$3:$E$98,5)*IF(Main!$B$36=1,(1+Main!$B$35)^($A50-BI$2),1+(Main!$B$35*($A50-BI$2)))))</f>
        <v/>
      </c>
      <c r="BJ50" s="144" t="str">
        <f>IF($A50=BJ$2,VLOOKUP($A50,$A$3:$E$98,5),IF($A50&lt;BJ$2,"",VLOOKUP($A50,$A$3:$E$98,5)*IF(Main!$B$36=1,(1+Main!$B$35)^($A50-BJ$2),1+(Main!$B$35*($A50-BJ$2)))))</f>
        <v/>
      </c>
      <c r="BK50" s="144" t="str">
        <f>IF($A50=BK$2,VLOOKUP($A50,$A$3:$E$98,5),IF($A50&lt;BK$2,"",VLOOKUP($A50,$A$3:$E$98,5)*IF(Main!$B$36=1,(1+Main!$B$35)^($A50-BK$2),1+(Main!$B$35*($A50-BK$2)))))</f>
        <v/>
      </c>
      <c r="BL50" s="144" t="str">
        <f>IF($A50=BL$2,VLOOKUP($A50,$A$3:$E$98,5),IF($A50&lt;BL$2,"",VLOOKUP($A50,$A$3:$E$98,5)*IF(Main!$B$36=1,(1+Main!$B$35)^($A50-BL$2),1+(Main!$B$35*($A50-BL$2)))))</f>
        <v/>
      </c>
      <c r="BM50" s="144" t="str">
        <f>IF($A50=BM$2,VLOOKUP($A50,$A$3:$E$98,5),IF($A50&lt;BM$2,"",VLOOKUP($A50,$A$3:$E$98,5)*IF(Main!$B$36=1,(1+Main!$B$35)^($A50-BM$2),1+(Main!$B$35*($A50-BM$2)))))</f>
        <v/>
      </c>
      <c r="BN50" s="144" t="str">
        <f>IF($A50=BN$2,VLOOKUP($A50,$A$3:$E$98,5),IF($A50&lt;BN$2,"",VLOOKUP($A50,$A$3:$E$98,5)*IF(Main!$B$36=1,(1+Main!$B$35)^($A50-BN$2),1+(Main!$B$35*($A50-BN$2)))))</f>
        <v/>
      </c>
      <c r="BO50" s="144" t="str">
        <f>IF($A50=BO$2,VLOOKUP($A50,$A$3:$E$98,5),IF($A50&lt;BO$2,"",VLOOKUP($A50,$A$3:$E$98,5)*IF(Main!$B$36=1,(1+Main!$B$35)^($A50-BO$2),1+(Main!$B$35*($A50-BO$2)))))</f>
        <v/>
      </c>
      <c r="BP50" s="144" t="str">
        <f>IF($A50=BP$2,VLOOKUP($A50,$A$3:$E$98,5),IF($A50&lt;BP$2,"",VLOOKUP($A50,$A$3:$E$98,5)*IF(Main!$B$36=1,(1+Main!$B$35)^($A50-BP$2),1+(Main!$B$35*($A50-BP$2)))))</f>
        <v/>
      </c>
      <c r="BQ50" s="144" t="str">
        <f>IF($A50=BQ$2,VLOOKUP($A50,$A$3:$E$98,5),IF($A50&lt;BQ$2,"",VLOOKUP($A50,$A$3:$E$98,5)*IF(Main!$B$36=1,(1+Main!$B$35)^($A50-BQ$2),1+(Main!$B$35*($A50-BQ$2)))))</f>
        <v/>
      </c>
      <c r="BR50" s="144" t="str">
        <f>IF($A50=BR$2,VLOOKUP($A50,$A$3:$E$98,5),IF($A50&lt;BR$2,"",VLOOKUP($A50,$A$3:$E$98,5)*IF(Main!$B$36=1,(1+Main!$B$35)^($A50-BR$2),1+(Main!$B$35*($A50-BR$2)))))</f>
        <v/>
      </c>
      <c r="BS50" s="144" t="str">
        <f>IF($A50=BS$2,VLOOKUP($A50,$A$3:$E$98,5),IF($A50&lt;BS$2,"",VLOOKUP($A50,$A$3:$E$98,5)*IF(Main!$B$36=1,(1+Main!$B$35)^($A50-BS$2),1+(Main!$B$35*($A50-BS$2)))))</f>
        <v/>
      </c>
      <c r="BT50" s="144" t="str">
        <f>IF($A50=BT$2,VLOOKUP($A50,$A$3:$E$98,5),IF($A50&lt;BT$2,"",VLOOKUP($A50,$A$3:$E$98,5)*IF(Main!$B$36=1,(1+Main!$B$35)^($A50-BT$2),1+(Main!$B$35*($A50-BT$2)))))</f>
        <v/>
      </c>
      <c r="BU50" s="144" t="str">
        <f>IF($A50=BU$2,VLOOKUP($A50,$A$3:$E$98,5),IF($A50&lt;BU$2,"",VLOOKUP($A50,$A$3:$E$98,5)*IF(Main!$B$36=1,(1+Main!$B$35)^($A50-BU$2),1+(Main!$B$35*($A50-BU$2)))))</f>
        <v/>
      </c>
      <c r="BV50" s="144" t="str">
        <f>IF($A50=BV$2,VLOOKUP($A50,$A$3:$E$98,5),IF($A50&lt;BV$2,"",VLOOKUP($A50,$A$3:$E$98,5)*IF(Main!$B$36=1,(1+Main!$B$35)^($A50-BV$2),1+(Main!$B$35*($A50-BV$2)))))</f>
        <v/>
      </c>
      <c r="BW50" s="144" t="str">
        <f>IF($A50=BW$2,VLOOKUP($A50,$A$3:$E$98,5),IF($A50&lt;BW$2,"",VLOOKUP($A50,$A$3:$E$98,5)*IF(Main!$B$36=1,(1+Main!$B$35)^($A50-BW$2),1+(Main!$B$35*($A50-BW$2)))))</f>
        <v/>
      </c>
      <c r="BX50" s="144" t="str">
        <f>IF($A50=BX$2,VLOOKUP($A50,$A$3:$E$98,5),IF($A50&lt;BX$2,"",VLOOKUP($A50,$A$3:$E$98,5)*IF(Main!$B$36=1,(1+Main!$B$35)^($A50-BX$2),1+(Main!$B$35*($A50-BX$2)))))</f>
        <v/>
      </c>
      <c r="BY50" s="144" t="str">
        <f>IF($A50=BY$2,VLOOKUP($A50,$A$3:$E$98,5),IF($A50&lt;BY$2,"",VLOOKUP($A50,$A$3:$E$98,5)*IF(Main!$B$36=1,(1+Main!$B$35)^($A50-BY$2),1+(Main!$B$35*($A50-BY$2)))))</f>
        <v/>
      </c>
      <c r="BZ50" s="144" t="str">
        <f>IF($A50=BZ$2,VLOOKUP($A50,$A$3:$E$98,5),IF($A50&lt;BZ$2,"",VLOOKUP($A50,$A$3:$E$98,5)*IF(Main!$B$36=1,(1+Main!$B$35)^($A50-BZ$2),1+(Main!$B$35*($A50-BZ$2)))))</f>
        <v/>
      </c>
      <c r="CA50" s="144" t="str">
        <f>IF($A50=CA$2,VLOOKUP($A50,$A$3:$E$98,5),IF($A50&lt;CA$2,"",VLOOKUP($A50,$A$3:$E$98,5)*IF(Main!$B$36=1,(1+Main!$B$35)^($A50-CA$2),1+(Main!$B$35*($A50-CA$2)))))</f>
        <v/>
      </c>
      <c r="CB50" s="144" t="str">
        <f>IF($A50=CB$2,VLOOKUP($A50,$A$3:$E$98,5),IF($A50&lt;CB$2,"",VLOOKUP($A50,$A$3:$E$98,5)*IF(Main!$B$36=1,(1+Main!$B$35)^($A50-CB$2),1+(Main!$B$35*($A50-CB$2)))))</f>
        <v/>
      </c>
      <c r="CC50" s="144" t="str">
        <f>IF($A50=CC$2,VLOOKUP($A50,$A$3:$E$98,5),IF($A50&lt;CC$2,"",VLOOKUP($A50,$A$3:$E$98,5)*IF(Main!$B$36=1,(1+Main!$B$35)^($A50-CC$2),1+(Main!$B$35*($A50-CC$2)))))</f>
        <v/>
      </c>
      <c r="CD50" s="144" t="str">
        <f>IF($A50=CD$2,VLOOKUP($A50,$A$3:$E$98,5),IF($A50&lt;CD$2,"",VLOOKUP($A50,$A$3:$E$98,5)*IF(Main!$B$36=1,(1+Main!$B$35)^($A50-CD$2),1+(Main!$B$35*($A50-CD$2)))))</f>
        <v/>
      </c>
    </row>
    <row r="51" spans="1:82">
      <c r="A51" s="70">
        <v>73</v>
      </c>
      <c r="B51" s="73">
        <f ca="1">VLOOKUP($A51,Mortality!$A$3:$G$108,7,)</f>
        <v>8.8925786972932786E-3</v>
      </c>
      <c r="C51" s="69">
        <f t="shared" ca="1" si="1"/>
        <v>0.93091886860581696</v>
      </c>
      <c r="D51" s="69">
        <f t="shared" ca="1" si="0"/>
        <v>20.492954689812596</v>
      </c>
      <c r="E51" s="143">
        <f ca="1">C51/(1+Main!$B$5)^($A51-$A$3)</f>
        <v>3.6181827947145501E-2</v>
      </c>
      <c r="F51" s="16">
        <f t="shared" ca="1" si="2"/>
        <v>12.414720656999657</v>
      </c>
      <c r="G51" s="144">
        <f ca="1">IF($A51=G$2,VLOOKUP($A51,$A$3:$E$98,5),IF($A51&lt;G$2,"",VLOOKUP($A51,$A$3:$E$98,5)*IF(Main!$B$36=1,(1+Main!$B$35)^($A51-G$2),1+(Main!$B$35*($A51-G$2)))))</f>
        <v>5.9624985735720663E-2</v>
      </c>
      <c r="H51" s="144">
        <f ca="1">IF($A51=H$2,VLOOKUP($A51,$A$3:$E$98,5),IF($A51&lt;H$2,"",VLOOKUP($A51,$A$3:$E$98,5)*IF(Main!$B$36=1,(1+Main!$B$35)^($A51-H$2),1+(Main!$B$35*($A51-H$2)))))</f>
        <v>5.8570712903458416E-2</v>
      </c>
      <c r="I51" s="144">
        <f ca="1">IF($A51=I$2,VLOOKUP($A51,$A$3:$E$98,5),IF($A51&lt;I$2,"",VLOOKUP($A51,$A$3:$E$98,5)*IF(Main!$B$36=1,(1+Main!$B$35)^($A51-I$2),1+(Main!$B$35*($A51-I$2)))))</f>
        <v>5.7535081437581945E-2</v>
      </c>
      <c r="J51" s="144">
        <f ca="1">IF($A51=J$2,VLOOKUP($A51,$A$3:$E$98,5),IF($A51&lt;J$2,"",VLOOKUP($A51,$A$3:$E$98,5)*IF(Main!$B$36=1,(1+Main!$B$35)^($A51-J$2),1+(Main!$B$35*($A51-J$2)))))</f>
        <v>5.6517761726504849E-2</v>
      </c>
      <c r="K51" s="144">
        <f ca="1">IF($A51=K$2,VLOOKUP($A51,$A$3:$E$98,5),IF($A51&lt;K$2,"",VLOOKUP($A51,$A$3:$E$98,5)*IF(Main!$B$36=1,(1+Main!$B$35)^($A51-K$2),1+(Main!$B$35*($A51-K$2)))))</f>
        <v>5.5518429986743466E-2</v>
      </c>
      <c r="L51" s="144">
        <f ca="1">IF($A51=L$2,VLOOKUP($A51,$A$3:$E$98,5),IF($A51&lt;L$2,"",VLOOKUP($A51,$A$3:$E$98,5)*IF(Main!$B$36=1,(1+Main!$B$35)^($A51-L$2),1+(Main!$B$35*($A51-L$2)))))</f>
        <v>5.4536768159865891E-2</v>
      </c>
      <c r="M51" s="144">
        <f ca="1">IF($A51=M$2,VLOOKUP($A51,$A$3:$E$98,5),IF($A51&lt;M$2,"",VLOOKUP($A51,$A$3:$E$98,5)*IF(Main!$B$36=1,(1+Main!$B$35)^($A51-M$2),1+(Main!$B$35*($A51-M$2)))))</f>
        <v>5.3572463811263141E-2</v>
      </c>
      <c r="N51" s="144">
        <f ca="1">IF($A51=N$2,VLOOKUP($A51,$A$3:$E$98,5),IF($A51&lt;N$2,"",VLOOKUP($A51,$A$3:$E$98,5)*IF(Main!$B$36=1,(1+Main!$B$35)^($A51-N$2),1+(Main!$B$35*($A51-N$2)))))</f>
        <v>5.2625210030710357E-2</v>
      </c>
      <c r="O51" s="144">
        <f ca="1">IF($A51=O$2,VLOOKUP($A51,$A$3:$E$98,5),IF($A51&lt;O$2,"",VLOOKUP($A51,$A$3:$E$98,5)*IF(Main!$B$36=1,(1+Main!$B$35)^($A51-O$2),1+(Main!$B$35*($A51-O$2)))))</f>
        <v>5.1694705334686009E-2</v>
      </c>
      <c r="P51" s="144">
        <f ca="1">IF($A51=P$2,VLOOKUP($A51,$A$3:$E$98,5),IF($A51&lt;P$2,"",VLOOKUP($A51,$A$3:$E$98,5)*IF(Main!$B$36=1,(1+Main!$B$35)^($A51-P$2),1+(Main!$B$35*($A51-P$2)))))</f>
        <v>5.0780653570418471E-2</v>
      </c>
      <c r="Q51" s="144">
        <f ca="1">IF($A51=Q$2,VLOOKUP($A51,$A$3:$E$98,5),IF($A51&lt;Q$2,"",VLOOKUP($A51,$A$3:$E$98,5)*IF(Main!$B$36=1,(1+Main!$B$35)^($A51-Q$2),1+(Main!$B$35*($A51-Q$2)))))</f>
        <v>4.988276382162915E-2</v>
      </c>
      <c r="R51" s="144">
        <f ca="1">IF($A51=R$2,VLOOKUP($A51,$A$3:$E$98,5),IF($A51&lt;R$2,"",VLOOKUP($A51,$A$3:$E$98,5)*IF(Main!$B$36=1,(1+Main!$B$35)^($A51-R$2),1+(Main!$B$35*($A51-R$2)))))</f>
        <v>4.9000750315942192E-2</v>
      </c>
      <c r="S51" s="144">
        <f ca="1">IF($A51=S$2,VLOOKUP($A51,$A$3:$E$98,5),IF($A51&lt;S$2,"",VLOOKUP($A51,$A$3:$E$98,5)*IF(Main!$B$36=1,(1+Main!$B$35)^($A51-S$2),1+(Main!$B$35*($A51-S$2)))))</f>
        <v>4.8134332333931426E-2</v>
      </c>
      <c r="T51" s="144">
        <f ca="1">IF($A51=T$2,VLOOKUP($A51,$A$3:$E$98,5),IF($A51&lt;T$2,"",VLOOKUP($A51,$A$3:$E$98,5)*IF(Main!$B$36=1,(1+Main!$B$35)^($A51-T$2),1+(Main!$B$35*($A51-T$2)))))</f>
        <v>4.7283234119775468E-2</v>
      </c>
      <c r="U51" s="144">
        <f ca="1">IF($A51=U$2,VLOOKUP($A51,$A$3:$E$98,5),IF($A51&lt;U$2,"",VLOOKUP($A51,$A$3:$E$98,5)*IF(Main!$B$36=1,(1+Main!$B$35)^($A51-U$2),1+(Main!$B$35*($A51-U$2)))))</f>
        <v>4.6447184793492594E-2</v>
      </c>
      <c r="V51" s="144">
        <f ca="1">IF($A51=V$2,VLOOKUP($A51,$A$3:$E$98,5),IF($A51&lt;V$2,"",VLOOKUP($A51,$A$3:$E$98,5)*IF(Main!$B$36=1,(1+Main!$B$35)^($A51-V$2),1+(Main!$B$35*($A51-V$2)))))</f>
        <v>4.5625918264727505E-2</v>
      </c>
      <c r="W51" s="144">
        <f ca="1">IF($A51=W$2,VLOOKUP($A51,$A$3:$E$98,5),IF($A51&lt;W$2,"",VLOOKUP($A51,$A$3:$E$98,5)*IF(Main!$B$36=1,(1+Main!$B$35)^($A51-W$2),1+(Main!$B$35*($A51-W$2)))))</f>
        <v>4.4819173148062372E-2</v>
      </c>
      <c r="X51" s="144">
        <f ca="1">IF($A51=X$2,VLOOKUP($A51,$A$3:$E$98,5),IF($A51&lt;X$2,"",VLOOKUP($A51,$A$3:$E$98,5)*IF(Main!$B$36=1,(1+Main!$B$35)^($A51-X$2),1+(Main!$B$35*($A51-X$2)))))</f>
        <v>4.4026692679825515E-2</v>
      </c>
      <c r="Y51" s="144">
        <f ca="1">IF($A51=Y$2,VLOOKUP($A51,$A$3:$E$98,5),IF($A51&lt;Y$2,"",VLOOKUP($A51,$A$3:$E$98,5)*IF(Main!$B$36=1,(1+Main!$B$35)^($A51-Y$2),1+(Main!$B$35*($A51-Y$2)))))</f>
        <v>4.3248224636370847E-2</v>
      </c>
      <c r="Z51" s="144">
        <f ca="1">IF($A51=Z$2,VLOOKUP($A51,$A$3:$E$98,5),IF($A51&lt;Z$2,"",VLOOKUP($A51,$A$3:$E$98,5)*IF(Main!$B$36=1,(1+Main!$B$35)^($A51-Z$2),1+(Main!$B$35*($A51-Z$2)))))</f>
        <v>4.2483521253802392E-2</v>
      </c>
      <c r="AA51" s="144">
        <f ca="1">IF($A51=AA$2,VLOOKUP($A51,$A$3:$E$98,5),IF($A51&lt;AA$2,"",VLOOKUP($A51,$A$3:$E$98,5)*IF(Main!$B$36=1,(1+Main!$B$35)^($A51-AA$2),1+(Main!$B$35*($A51-AA$2)))))</f>
        <v>4.1732339149118267E-2</v>
      </c>
      <c r="AB51" s="144">
        <f ca="1">IF($A51=AB$2,VLOOKUP($A51,$A$3:$E$98,5),IF($A51&lt;AB$2,"",VLOOKUP($A51,$A$3:$E$98,5)*IF(Main!$B$36=1,(1+Main!$B$35)^($A51-AB$2),1+(Main!$B$35*($A51-AB$2)))))</f>
        <v>4.0994439242748794E-2</v>
      </c>
      <c r="AC51" s="144">
        <f ca="1">IF($A51=AC$2,VLOOKUP($A51,$A$3:$E$98,5),IF($A51&lt;AC$2,"",VLOOKUP($A51,$A$3:$E$98,5)*IF(Main!$B$36=1,(1+Main!$B$35)^($A51-AC$2),1+(Main!$B$35*($A51-AC$2)))))</f>
        <v>4.0269586682464428E-2</v>
      </c>
      <c r="AD51" s="144">
        <f ca="1">IF($A51=AD$2,VLOOKUP($A51,$A$3:$E$98,5),IF($A51&lt;AD$2,"",VLOOKUP($A51,$A$3:$E$98,5)*IF(Main!$B$36=1,(1+Main!$B$35)^($A51-AD$2),1+(Main!$B$35*($A51-AD$2)))))</f>
        <v>3.9557550768629109E-2</v>
      </c>
      <c r="AE51" s="144">
        <f ca="1">IF($A51=AE$2,VLOOKUP($A51,$A$3:$E$98,5),IF($A51&lt;AE$2,"",VLOOKUP($A51,$A$3:$E$98,5)*IF(Main!$B$36=1,(1+Main!$B$35)^($A51-AE$2),1+(Main!$B$35*($A51-AE$2)))))</f>
        <v>3.8858104880775152E-2</v>
      </c>
      <c r="AF51" s="144">
        <f ca="1">IF($A51=AF$2,VLOOKUP($A51,$A$3:$E$98,5),IF($A51&lt;AF$2,"",VLOOKUP($A51,$A$3:$E$98,5)*IF(Main!$B$36=1,(1+Main!$B$35)^($A51-AF$2),1+(Main!$B$35*($A51-AF$2)))))</f>
        <v>3.8171026405476573E-2</v>
      </c>
      <c r="AG51" s="144">
        <f ca="1">IF($A51=AG$2,VLOOKUP($A51,$A$3:$E$98,5),IF($A51&lt;AG$2,"",VLOOKUP($A51,$A$3:$E$98,5)*IF(Main!$B$36=1,(1+Main!$B$35)^($A51-AG$2),1+(Main!$B$35*($A51-AG$2)))))</f>
        <v>3.7496096665497615E-2</v>
      </c>
      <c r="AH51" s="144">
        <f ca="1">IF($A51=AH$2,VLOOKUP($A51,$A$3:$E$98,5),IF($A51&lt;AH$2,"",VLOOKUP($A51,$A$3:$E$98,5)*IF(Main!$B$36=1,(1+Main!$B$35)^($A51-AH$2),1+(Main!$B$35*($A51-AH$2)))))</f>
        <v>3.6833100850194117E-2</v>
      </c>
      <c r="AI51" s="144">
        <f ca="1">IF($A51=AI$2,VLOOKUP($A51,$A$3:$E$98,5),IF($A51&lt;AI$2,"",VLOOKUP($A51,$A$3:$E$98,5)*IF(Main!$B$36=1,(1+Main!$B$35)^($A51-AI$2),1+(Main!$B$35*($A51-AI$2)))))</f>
        <v>3.6181827947145501E-2</v>
      </c>
      <c r="AJ51" s="144" t="str">
        <f>IF($A51=AJ$2,VLOOKUP($A51,$A$3:$E$98,5),IF($A51&lt;AJ$2,"",VLOOKUP($A51,$A$3:$E$98,5)*IF(Main!$B$36=1,(1+Main!$B$35)^($A51-AJ$2),1+(Main!$B$35*($A51-AJ$2)))))</f>
        <v/>
      </c>
      <c r="AK51" s="144" t="str">
        <f>IF($A51=AK$2,VLOOKUP($A51,$A$3:$E$98,5),IF($A51&lt;AK$2,"",VLOOKUP($A51,$A$3:$E$98,5)*IF(Main!$B$36=1,(1+Main!$B$35)^($A51-AK$2),1+(Main!$B$35*($A51-AK$2)))))</f>
        <v/>
      </c>
      <c r="AL51" s="144" t="str">
        <f>IF($A51=AL$2,VLOOKUP($A51,$A$3:$E$98,5),IF($A51&lt;AL$2,"",VLOOKUP($A51,$A$3:$E$98,5)*IF(Main!$B$36=1,(1+Main!$B$35)^($A51-AL$2),1+(Main!$B$35*($A51-AL$2)))))</f>
        <v/>
      </c>
      <c r="AM51" s="144" t="str">
        <f>IF($A51=AM$2,VLOOKUP($A51,$A$3:$E$98,5),IF($A51&lt;AM$2,"",VLOOKUP($A51,$A$3:$E$98,5)*IF(Main!$B$36=1,(1+Main!$B$35)^($A51-AM$2),1+(Main!$B$35*($A51-AM$2)))))</f>
        <v/>
      </c>
      <c r="AN51" s="144" t="str">
        <f>IF($A51=AN$2,VLOOKUP($A51,$A$3:$E$98,5),IF($A51&lt;AN$2,"",VLOOKUP($A51,$A$3:$E$98,5)*IF(Main!$B$36=1,(1+Main!$B$35)^($A51-AN$2),1+(Main!$B$35*($A51-AN$2)))))</f>
        <v/>
      </c>
      <c r="AO51" s="144" t="str">
        <f>IF($A51=AO$2,VLOOKUP($A51,$A$3:$E$98,5),IF($A51&lt;AO$2,"",VLOOKUP($A51,$A$3:$E$98,5)*IF(Main!$B$36=1,(1+Main!$B$35)^($A51-AO$2),1+(Main!$B$35*($A51-AO$2)))))</f>
        <v/>
      </c>
      <c r="AP51" s="144" t="str">
        <f>IF($A51=AP$2,VLOOKUP($A51,$A$3:$E$98,5),IF($A51&lt;AP$2,"",VLOOKUP($A51,$A$3:$E$98,5)*IF(Main!$B$36=1,(1+Main!$B$35)^($A51-AP$2),1+(Main!$B$35*($A51-AP$2)))))</f>
        <v/>
      </c>
      <c r="AQ51" s="144" t="str">
        <f>IF($A51=AQ$2,VLOOKUP($A51,$A$3:$E$98,5),IF($A51&lt;AQ$2,"",VLOOKUP($A51,$A$3:$E$98,5)*IF(Main!$B$36=1,(1+Main!$B$35)^($A51-AQ$2),1+(Main!$B$35*($A51-AQ$2)))))</f>
        <v/>
      </c>
      <c r="AR51" s="144" t="str">
        <f>IF($A51=AR$2,VLOOKUP($A51,$A$3:$E$98,5),IF($A51&lt;AR$2,"",VLOOKUP($A51,$A$3:$E$98,5)*IF(Main!$B$36=1,(1+Main!$B$35)^($A51-AR$2),1+(Main!$B$35*($A51-AR$2)))))</f>
        <v/>
      </c>
      <c r="AS51" s="144" t="str">
        <f>IF($A51=AS$2,VLOOKUP($A51,$A$3:$E$98,5),IF($A51&lt;AS$2,"",VLOOKUP($A51,$A$3:$E$98,5)*IF(Main!$B$36=1,(1+Main!$B$35)^($A51-AS$2),1+(Main!$B$35*($A51-AS$2)))))</f>
        <v/>
      </c>
      <c r="AT51" s="144" t="str">
        <f>IF($A51=AT$2,VLOOKUP($A51,$A$3:$E$98,5),IF($A51&lt;AT$2,"",VLOOKUP($A51,$A$3:$E$98,5)*IF(Main!$B$36=1,(1+Main!$B$35)^($A51-AT$2),1+(Main!$B$35*($A51-AT$2)))))</f>
        <v/>
      </c>
      <c r="AU51" s="144" t="str">
        <f>IF($A51=AU$2,VLOOKUP($A51,$A$3:$E$98,5),IF($A51&lt;AU$2,"",VLOOKUP($A51,$A$3:$E$98,5)*IF(Main!$B$36=1,(1+Main!$B$35)^($A51-AU$2),1+(Main!$B$35*($A51-AU$2)))))</f>
        <v/>
      </c>
      <c r="AV51" s="144" t="str">
        <f>IF($A51=AV$2,VLOOKUP($A51,$A$3:$E$98,5),IF($A51&lt;AV$2,"",VLOOKUP($A51,$A$3:$E$98,5)*IF(Main!$B$36=1,(1+Main!$B$35)^($A51-AV$2),1+(Main!$B$35*($A51-AV$2)))))</f>
        <v/>
      </c>
      <c r="AW51" s="144" t="str">
        <f>IF($A51=AW$2,VLOOKUP($A51,$A$3:$E$98,5),IF($A51&lt;AW$2,"",VLOOKUP($A51,$A$3:$E$98,5)*IF(Main!$B$36=1,(1+Main!$B$35)^($A51-AW$2),1+(Main!$B$35*($A51-AW$2)))))</f>
        <v/>
      </c>
      <c r="AX51" s="144" t="str">
        <f>IF($A51=AX$2,VLOOKUP($A51,$A$3:$E$98,5),IF($A51&lt;AX$2,"",VLOOKUP($A51,$A$3:$E$98,5)*IF(Main!$B$36=1,(1+Main!$B$35)^($A51-AX$2),1+(Main!$B$35*($A51-AX$2)))))</f>
        <v/>
      </c>
      <c r="AY51" s="144" t="str">
        <f>IF($A51=AY$2,VLOOKUP($A51,$A$3:$E$98,5),IF($A51&lt;AY$2,"",VLOOKUP($A51,$A$3:$E$98,5)*IF(Main!$B$36=1,(1+Main!$B$35)^($A51-AY$2),1+(Main!$B$35*($A51-AY$2)))))</f>
        <v/>
      </c>
      <c r="AZ51" s="144" t="str">
        <f>IF($A51=AZ$2,VLOOKUP($A51,$A$3:$E$98,5),IF($A51&lt;AZ$2,"",VLOOKUP($A51,$A$3:$E$98,5)*IF(Main!$B$36=1,(1+Main!$B$35)^($A51-AZ$2),1+(Main!$B$35*($A51-AZ$2)))))</f>
        <v/>
      </c>
      <c r="BA51" s="144" t="str">
        <f>IF($A51=BA$2,VLOOKUP($A51,$A$3:$E$98,5),IF($A51&lt;BA$2,"",VLOOKUP($A51,$A$3:$E$98,5)*IF(Main!$B$36=1,(1+Main!$B$35)^($A51-BA$2),1+(Main!$B$35*($A51-BA$2)))))</f>
        <v/>
      </c>
      <c r="BB51" s="144" t="str">
        <f>IF($A51=BB$2,VLOOKUP($A51,$A$3:$E$98,5),IF($A51&lt;BB$2,"",VLOOKUP($A51,$A$3:$E$98,5)*IF(Main!$B$36=1,(1+Main!$B$35)^($A51-BB$2),1+(Main!$B$35*($A51-BB$2)))))</f>
        <v/>
      </c>
      <c r="BC51" s="144" t="str">
        <f>IF($A51=BC$2,VLOOKUP($A51,$A$3:$E$98,5),IF($A51&lt;BC$2,"",VLOOKUP($A51,$A$3:$E$98,5)*IF(Main!$B$36=1,(1+Main!$B$35)^($A51-BC$2),1+(Main!$B$35*($A51-BC$2)))))</f>
        <v/>
      </c>
      <c r="BD51" s="144" t="str">
        <f>IF($A51=BD$2,VLOOKUP($A51,$A$3:$E$98,5),IF($A51&lt;BD$2,"",VLOOKUP($A51,$A$3:$E$98,5)*IF(Main!$B$36=1,(1+Main!$B$35)^($A51-BD$2),1+(Main!$B$35*($A51-BD$2)))))</f>
        <v/>
      </c>
      <c r="BE51" s="144" t="str">
        <f>IF($A51=BE$2,VLOOKUP($A51,$A$3:$E$98,5),IF($A51&lt;BE$2,"",VLOOKUP($A51,$A$3:$E$98,5)*IF(Main!$B$36=1,(1+Main!$B$35)^($A51-BE$2),1+(Main!$B$35*($A51-BE$2)))))</f>
        <v/>
      </c>
      <c r="BF51" s="144" t="str">
        <f>IF($A51=BF$2,VLOOKUP($A51,$A$3:$E$98,5),IF($A51&lt;BF$2,"",VLOOKUP($A51,$A$3:$E$98,5)*IF(Main!$B$36=1,(1+Main!$B$35)^($A51-BF$2),1+(Main!$B$35*($A51-BF$2)))))</f>
        <v/>
      </c>
      <c r="BG51" s="144" t="str">
        <f>IF($A51=BG$2,VLOOKUP($A51,$A$3:$E$98,5),IF($A51&lt;BG$2,"",VLOOKUP($A51,$A$3:$E$98,5)*IF(Main!$B$36=1,(1+Main!$B$35)^($A51-BG$2),1+(Main!$B$35*($A51-BG$2)))))</f>
        <v/>
      </c>
      <c r="BH51" s="144" t="str">
        <f>IF($A51=BH$2,VLOOKUP($A51,$A$3:$E$98,5),IF($A51&lt;BH$2,"",VLOOKUP($A51,$A$3:$E$98,5)*IF(Main!$B$36=1,(1+Main!$B$35)^($A51-BH$2),1+(Main!$B$35*($A51-BH$2)))))</f>
        <v/>
      </c>
      <c r="BI51" s="144" t="str">
        <f>IF($A51=BI$2,VLOOKUP($A51,$A$3:$E$98,5),IF($A51&lt;BI$2,"",VLOOKUP($A51,$A$3:$E$98,5)*IF(Main!$B$36=1,(1+Main!$B$35)^($A51-BI$2),1+(Main!$B$35*($A51-BI$2)))))</f>
        <v/>
      </c>
      <c r="BJ51" s="144" t="str">
        <f>IF($A51=BJ$2,VLOOKUP($A51,$A$3:$E$98,5),IF($A51&lt;BJ$2,"",VLOOKUP($A51,$A$3:$E$98,5)*IF(Main!$B$36=1,(1+Main!$B$35)^($A51-BJ$2),1+(Main!$B$35*($A51-BJ$2)))))</f>
        <v/>
      </c>
      <c r="BK51" s="144" t="str">
        <f>IF($A51=BK$2,VLOOKUP($A51,$A$3:$E$98,5),IF($A51&lt;BK$2,"",VLOOKUP($A51,$A$3:$E$98,5)*IF(Main!$B$36=1,(1+Main!$B$35)^($A51-BK$2),1+(Main!$B$35*($A51-BK$2)))))</f>
        <v/>
      </c>
      <c r="BL51" s="144" t="str">
        <f>IF($A51=BL$2,VLOOKUP($A51,$A$3:$E$98,5),IF($A51&lt;BL$2,"",VLOOKUP($A51,$A$3:$E$98,5)*IF(Main!$B$36=1,(1+Main!$B$35)^($A51-BL$2),1+(Main!$B$35*($A51-BL$2)))))</f>
        <v/>
      </c>
      <c r="BM51" s="144" t="str">
        <f>IF($A51=BM$2,VLOOKUP($A51,$A$3:$E$98,5),IF($A51&lt;BM$2,"",VLOOKUP($A51,$A$3:$E$98,5)*IF(Main!$B$36=1,(1+Main!$B$35)^($A51-BM$2),1+(Main!$B$35*($A51-BM$2)))))</f>
        <v/>
      </c>
      <c r="BN51" s="144" t="str">
        <f>IF($A51=BN$2,VLOOKUP($A51,$A$3:$E$98,5),IF($A51&lt;BN$2,"",VLOOKUP($A51,$A$3:$E$98,5)*IF(Main!$B$36=1,(1+Main!$B$35)^($A51-BN$2),1+(Main!$B$35*($A51-BN$2)))))</f>
        <v/>
      </c>
      <c r="BO51" s="144" t="str">
        <f>IF($A51=BO$2,VLOOKUP($A51,$A$3:$E$98,5),IF($A51&lt;BO$2,"",VLOOKUP($A51,$A$3:$E$98,5)*IF(Main!$B$36=1,(1+Main!$B$35)^($A51-BO$2),1+(Main!$B$35*($A51-BO$2)))))</f>
        <v/>
      </c>
      <c r="BP51" s="144" t="str">
        <f>IF($A51=BP$2,VLOOKUP($A51,$A$3:$E$98,5),IF($A51&lt;BP$2,"",VLOOKUP($A51,$A$3:$E$98,5)*IF(Main!$B$36=1,(1+Main!$B$35)^($A51-BP$2),1+(Main!$B$35*($A51-BP$2)))))</f>
        <v/>
      </c>
      <c r="BQ51" s="144" t="str">
        <f>IF($A51=BQ$2,VLOOKUP($A51,$A$3:$E$98,5),IF($A51&lt;BQ$2,"",VLOOKUP($A51,$A$3:$E$98,5)*IF(Main!$B$36=1,(1+Main!$B$35)^($A51-BQ$2),1+(Main!$B$35*($A51-BQ$2)))))</f>
        <v/>
      </c>
      <c r="BR51" s="144" t="str">
        <f>IF($A51=BR$2,VLOOKUP($A51,$A$3:$E$98,5),IF($A51&lt;BR$2,"",VLOOKUP($A51,$A$3:$E$98,5)*IF(Main!$B$36=1,(1+Main!$B$35)^($A51-BR$2),1+(Main!$B$35*($A51-BR$2)))))</f>
        <v/>
      </c>
      <c r="BS51" s="144" t="str">
        <f>IF($A51=BS$2,VLOOKUP($A51,$A$3:$E$98,5),IF($A51&lt;BS$2,"",VLOOKUP($A51,$A$3:$E$98,5)*IF(Main!$B$36=1,(1+Main!$B$35)^($A51-BS$2),1+(Main!$B$35*($A51-BS$2)))))</f>
        <v/>
      </c>
      <c r="BT51" s="144" t="str">
        <f>IF($A51=BT$2,VLOOKUP($A51,$A$3:$E$98,5),IF($A51&lt;BT$2,"",VLOOKUP($A51,$A$3:$E$98,5)*IF(Main!$B$36=1,(1+Main!$B$35)^($A51-BT$2),1+(Main!$B$35*($A51-BT$2)))))</f>
        <v/>
      </c>
      <c r="BU51" s="144" t="str">
        <f>IF($A51=BU$2,VLOOKUP($A51,$A$3:$E$98,5),IF($A51&lt;BU$2,"",VLOOKUP($A51,$A$3:$E$98,5)*IF(Main!$B$36=1,(1+Main!$B$35)^($A51-BU$2),1+(Main!$B$35*($A51-BU$2)))))</f>
        <v/>
      </c>
      <c r="BV51" s="144" t="str">
        <f>IF($A51=BV$2,VLOOKUP($A51,$A$3:$E$98,5),IF($A51&lt;BV$2,"",VLOOKUP($A51,$A$3:$E$98,5)*IF(Main!$B$36=1,(1+Main!$B$35)^($A51-BV$2),1+(Main!$B$35*($A51-BV$2)))))</f>
        <v/>
      </c>
      <c r="BW51" s="144" t="str">
        <f>IF($A51=BW$2,VLOOKUP($A51,$A$3:$E$98,5),IF($A51&lt;BW$2,"",VLOOKUP($A51,$A$3:$E$98,5)*IF(Main!$B$36=1,(1+Main!$B$35)^($A51-BW$2),1+(Main!$B$35*($A51-BW$2)))))</f>
        <v/>
      </c>
      <c r="BX51" s="144" t="str">
        <f>IF($A51=BX$2,VLOOKUP($A51,$A$3:$E$98,5),IF($A51&lt;BX$2,"",VLOOKUP($A51,$A$3:$E$98,5)*IF(Main!$B$36=1,(1+Main!$B$35)^($A51-BX$2),1+(Main!$B$35*($A51-BX$2)))))</f>
        <v/>
      </c>
      <c r="BY51" s="144" t="str">
        <f>IF($A51=BY$2,VLOOKUP($A51,$A$3:$E$98,5),IF($A51&lt;BY$2,"",VLOOKUP($A51,$A$3:$E$98,5)*IF(Main!$B$36=1,(1+Main!$B$35)^($A51-BY$2),1+(Main!$B$35*($A51-BY$2)))))</f>
        <v/>
      </c>
      <c r="BZ51" s="144" t="str">
        <f>IF($A51=BZ$2,VLOOKUP($A51,$A$3:$E$98,5),IF($A51&lt;BZ$2,"",VLOOKUP($A51,$A$3:$E$98,5)*IF(Main!$B$36=1,(1+Main!$B$35)^($A51-BZ$2),1+(Main!$B$35*($A51-BZ$2)))))</f>
        <v/>
      </c>
      <c r="CA51" s="144" t="str">
        <f>IF($A51=CA$2,VLOOKUP($A51,$A$3:$E$98,5),IF($A51&lt;CA$2,"",VLOOKUP($A51,$A$3:$E$98,5)*IF(Main!$B$36=1,(1+Main!$B$35)^($A51-CA$2),1+(Main!$B$35*($A51-CA$2)))))</f>
        <v/>
      </c>
      <c r="CB51" s="144" t="str">
        <f>IF($A51=CB$2,VLOOKUP($A51,$A$3:$E$98,5),IF($A51&lt;CB$2,"",VLOOKUP($A51,$A$3:$E$98,5)*IF(Main!$B$36=1,(1+Main!$B$35)^($A51-CB$2),1+(Main!$B$35*($A51-CB$2)))))</f>
        <v/>
      </c>
      <c r="CC51" s="144" t="str">
        <f>IF($A51=CC$2,VLOOKUP($A51,$A$3:$E$98,5),IF($A51&lt;CC$2,"",VLOOKUP($A51,$A$3:$E$98,5)*IF(Main!$B$36=1,(1+Main!$B$35)^($A51-CC$2),1+(Main!$B$35*($A51-CC$2)))))</f>
        <v/>
      </c>
      <c r="CD51" s="144" t="str">
        <f>IF($A51=CD$2,VLOOKUP($A51,$A$3:$E$98,5),IF($A51&lt;CD$2,"",VLOOKUP($A51,$A$3:$E$98,5)*IF(Main!$B$36=1,(1+Main!$B$35)^($A51-CD$2),1+(Main!$B$35*($A51-CD$2)))))</f>
        <v/>
      </c>
    </row>
    <row r="52" spans="1:82">
      <c r="A52" s="70">
        <v>74</v>
      </c>
      <c r="B52" s="73">
        <f ca="1">VLOOKUP($A52,Mortality!$A$3:$G$108,7,)</f>
        <v>1.0492626586223408E-2</v>
      </c>
      <c r="C52" s="69">
        <f t="shared" ca="1" si="1"/>
        <v>0.92264059930594444</v>
      </c>
      <c r="D52" s="69">
        <f t="shared" ca="1" si="0"/>
        <v>19.66785261701618</v>
      </c>
      <c r="E52" s="143">
        <f ca="1">C52/(1+Main!$B$5)^($A52-$A$3)</f>
        <v>3.3514091770760361E-2</v>
      </c>
      <c r="F52" s="16">
        <f t="shared" ca="1" si="2"/>
        <v>12.105439440264719</v>
      </c>
      <c r="G52" s="144">
        <f ca="1">IF($A52=G$2,VLOOKUP($A52,$A$3:$E$98,5),IF($A52&lt;G$2,"",VLOOKUP($A52,$A$3:$E$98,5)*IF(Main!$B$36=1,(1+Main!$B$35)^($A52-G$2),1+(Main!$B$35*($A52-G$2)))))</f>
        <v>5.6222870694560868E-2</v>
      </c>
      <c r="H52" s="144">
        <f ca="1">IF($A52=H$2,VLOOKUP($A52,$A$3:$E$98,5),IF($A52&lt;H$2,"",VLOOKUP($A52,$A$3:$E$98,5)*IF(Main!$B$36=1,(1+Main!$B$35)^($A52-H$2),1+(Main!$B$35*($A52-H$2)))))</f>
        <v>5.5228753138075494E-2</v>
      </c>
      <c r="I52" s="144">
        <f ca="1">IF($A52=I$2,VLOOKUP($A52,$A$3:$E$98,5),IF($A52&lt;I$2,"",VLOOKUP($A52,$A$3:$E$98,5)*IF(Main!$B$36=1,(1+Main!$B$35)^($A52-I$2),1+(Main!$B$35*($A52-I$2)))))</f>
        <v>5.425221329869892E-2</v>
      </c>
      <c r="J52" s="144">
        <f ca="1">IF($A52=J$2,VLOOKUP($A52,$A$3:$E$98,5),IF($A52&lt;J$2,"",VLOOKUP($A52,$A$3:$E$98,5)*IF(Main!$B$36=1,(1+Main!$B$35)^($A52-J$2),1+(Main!$B$35*($A52-J$2)))))</f>
        <v>5.329294037200287E-2</v>
      </c>
      <c r="K52" s="144">
        <f ca="1">IF($A52=K$2,VLOOKUP($A52,$A$3:$E$98,5),IF($A52&lt;K$2,"",VLOOKUP($A52,$A$3:$E$98,5)*IF(Main!$B$36=1,(1+Main!$B$35)^($A52-K$2),1+(Main!$B$35*($A52-K$2)))))</f>
        <v>5.2350629049118733E-2</v>
      </c>
      <c r="L52" s="144">
        <f ca="1">IF($A52=L$2,VLOOKUP($A52,$A$3:$E$98,5),IF($A52&lt;L$2,"",VLOOKUP($A52,$A$3:$E$98,5)*IF(Main!$B$36=1,(1+Main!$B$35)^($A52-L$2),1+(Main!$B$35*($A52-L$2)))))</f>
        <v>5.142497941956653E-2</v>
      </c>
      <c r="M52" s="144">
        <f ca="1">IF($A52=M$2,VLOOKUP($A52,$A$3:$E$98,5),IF($A52&lt;M$2,"",VLOOKUP($A52,$A$3:$E$98,5)*IF(Main!$B$36=1,(1+Main!$B$35)^($A52-M$2),1+(Main!$B$35*($A52-M$2)))))</f>
        <v>5.0515696875802103E-2</v>
      </c>
      <c r="N52" s="144">
        <f ca="1">IF($A52=N$2,VLOOKUP($A52,$A$3:$E$98,5),IF($A52&lt;N$2,"",VLOOKUP($A52,$A$3:$E$98,5)*IF(Main!$B$36=1,(1+Main!$B$35)^($A52-N$2),1+(Main!$B$35*($A52-N$2)))))</f>
        <v>4.9622492019451951E-2</v>
      </c>
      <c r="O52" s="144">
        <f ca="1">IF($A52=O$2,VLOOKUP($A52,$A$3:$E$98,5),IF($A52&lt;O$2,"",VLOOKUP($A52,$A$3:$E$98,5)*IF(Main!$B$36=1,(1+Main!$B$35)^($A52-O$2),1+(Main!$B$35*($A52-O$2)))))</f>
        <v>4.8745080569206248E-2</v>
      </c>
      <c r="P52" s="144">
        <f ca="1">IF($A52=P$2,VLOOKUP($A52,$A$3:$E$98,5),IF($A52&lt;P$2,"",VLOOKUP($A52,$A$3:$E$98,5)*IF(Main!$B$36=1,(1+Main!$B$35)^($A52-P$2),1+(Main!$B$35*($A52-P$2)))))</f>
        <v>4.7883183270340121E-2</v>
      </c>
      <c r="Q52" s="144">
        <f ca="1">IF($A52=Q$2,VLOOKUP($A52,$A$3:$E$98,5),IF($A52&lt;Q$2,"",VLOOKUP($A52,$A$3:$E$98,5)*IF(Main!$B$36=1,(1+Main!$B$35)^($A52-Q$2),1+(Main!$B$35*($A52-Q$2)))))</f>
        <v>4.7036525805835089E-2</v>
      </c>
      <c r="R52" s="144">
        <f ca="1">IF($A52=R$2,VLOOKUP($A52,$A$3:$E$98,5),IF($A52&lt;R$2,"",VLOOKUP($A52,$A$3:$E$98,5)*IF(Main!$B$36=1,(1+Main!$B$35)^($A52-R$2),1+(Main!$B$35*($A52-R$2)))))</f>
        <v>4.6204838709071799E-2</v>
      </c>
      <c r="S52" s="144">
        <f ca="1">IF($A52=S$2,VLOOKUP($A52,$A$3:$E$98,5),IF($A52&lt;S$2,"",VLOOKUP($A52,$A$3:$E$98,5)*IF(Main!$B$36=1,(1+Main!$B$35)^($A52-S$2),1+(Main!$B$35*($A52-S$2)))))</f>
        <v>4.5387857278066601E-2</v>
      </c>
      <c r="T52" s="144">
        <f ca="1">IF($A52=T$2,VLOOKUP($A52,$A$3:$E$98,5),IF($A52&lt;T$2,"",VLOOKUP($A52,$A$3:$E$98,5)*IF(Main!$B$36=1,(1+Main!$B$35)^($A52-T$2),1+(Main!$B$35*($A52-T$2)))))</f>
        <v>4.4585321491224551E-2</v>
      </c>
      <c r="U52" s="144">
        <f ca="1">IF($A52=U$2,VLOOKUP($A52,$A$3:$E$98,5),IF($A52&lt;U$2,"",VLOOKUP($A52,$A$3:$E$98,5)*IF(Main!$B$36=1,(1+Main!$B$35)^($A52-U$2),1+(Main!$B$35*($A52-U$2)))))</f>
        <v>4.3796975924582079E-2</v>
      </c>
      <c r="V52" s="144">
        <f ca="1">IF($A52=V$2,VLOOKUP($A52,$A$3:$E$98,5),IF($A52&lt;V$2,"",VLOOKUP($A52,$A$3:$E$98,5)*IF(Main!$B$36=1,(1+Main!$B$35)^($A52-V$2),1+(Main!$B$35*($A52-V$2)))))</f>
        <v>4.3022569670512843E-2</v>
      </c>
      <c r="W52" s="144">
        <f ca="1">IF($A52=W$2,VLOOKUP($A52,$A$3:$E$98,5),IF($A52&lt;W$2,"",VLOOKUP($A52,$A$3:$E$98,5)*IF(Main!$B$36=1,(1+Main!$B$35)^($A52-W$2),1+(Main!$B$35*($A52-W$2)))))</f>
        <v>4.2261856257871162E-2</v>
      </c>
      <c r="X52" s="144">
        <f ca="1">IF($A52=X$2,VLOOKUP($A52,$A$3:$E$98,5),IF($A52&lt;X$2,"",VLOOKUP($A52,$A$3:$E$98,5)*IF(Main!$B$36=1,(1+Main!$B$35)^($A52-X$2),1+(Main!$B$35*($A52-X$2)))))</f>
        <v>4.1514593573547302E-2</v>
      </c>
      <c r="Y52" s="144">
        <f ca="1">IF($A52=Y$2,VLOOKUP($A52,$A$3:$E$98,5),IF($A52&lt;Y$2,"",VLOOKUP($A52,$A$3:$E$98,5)*IF(Main!$B$36=1,(1+Main!$B$35)^($A52-Y$2),1+(Main!$B$35*($A52-Y$2)))))</f>
        <v>4.0780543785409927E-2</v>
      </c>
      <c r="Z52" s="144">
        <f ca="1">IF($A52=Z$2,VLOOKUP($A52,$A$3:$E$98,5),IF($A52&lt;Z$2,"",VLOOKUP($A52,$A$3:$E$98,5)*IF(Main!$B$36=1,(1+Main!$B$35)^($A52-Z$2),1+(Main!$B$35*($A52-Z$2)))))</f>
        <v>4.0059473266610933E-2</v>
      </c>
      <c r="AA52" s="144">
        <f ca="1">IF($A52=AA$2,VLOOKUP($A52,$A$3:$E$98,5),IF($A52&lt;AA$2,"",VLOOKUP($A52,$A$3:$E$98,5)*IF(Main!$B$36=1,(1+Main!$B$35)^($A52-AA$2),1+(Main!$B$35*($A52-AA$2)))))</f>
        <v>3.935115252122881E-2</v>
      </c>
      <c r="AB52" s="144">
        <f ca="1">IF($A52=AB$2,VLOOKUP($A52,$A$3:$E$98,5),IF($A52&lt;AB$2,"",VLOOKUP($A52,$A$3:$E$98,5)*IF(Main!$B$36=1,(1+Main!$B$35)^($A52-AB$2),1+(Main!$B$35*($A52-AB$2)))))</f>
        <v>3.8655356111226731E-2</v>
      </c>
      <c r="AC52" s="144">
        <f ca="1">IF($A52=AC$2,VLOOKUP($A52,$A$3:$E$98,5),IF($A52&lt;AC$2,"",VLOOKUP($A52,$A$3:$E$98,5)*IF(Main!$B$36=1,(1+Main!$B$35)^($A52-AC$2),1+(Main!$B$35*($A52-AC$2)))))</f>
        <v>3.7971862584702101E-2</v>
      </c>
      <c r="AD52" s="144">
        <f ca="1">IF($A52=AD$2,VLOOKUP($A52,$A$3:$E$98,5),IF($A52&lt;AD$2,"",VLOOKUP($A52,$A$3:$E$98,5)*IF(Main!$B$36=1,(1+Main!$B$35)^($A52-AD$2),1+(Main!$B$35*($A52-AD$2)))))</f>
        <v>3.7300454405404804E-2</v>
      </c>
      <c r="AE52" s="144">
        <f ca="1">IF($A52=AE$2,VLOOKUP($A52,$A$3:$E$98,5),IF($A52&lt;AE$2,"",VLOOKUP($A52,$A$3:$E$98,5)*IF(Main!$B$36=1,(1+Main!$B$35)^($A52-AE$2),1+(Main!$B$35*($A52-AE$2)))))</f>
        <v>3.6640917883501774E-2</v>
      </c>
      <c r="AF52" s="144">
        <f ca="1">IF($A52=AF$2,VLOOKUP($A52,$A$3:$E$98,5),IF($A52&lt;AF$2,"",VLOOKUP($A52,$A$3:$E$98,5)*IF(Main!$B$36=1,(1+Main!$B$35)^($A52-AF$2),1+(Main!$B$35*($A52-AF$2)))))</f>
        <v>3.5993043107565591E-2</v>
      </c>
      <c r="AG52" s="144">
        <f ca="1">IF($A52=AG$2,VLOOKUP($A52,$A$3:$E$98,5),IF($A52&lt;AG$2,"",VLOOKUP($A52,$A$3:$E$98,5)*IF(Main!$B$36=1,(1+Main!$B$35)^($A52-AG$2),1+(Main!$B$35*($A52-AG$2)))))</f>
        <v>3.5356623877765808E-2</v>
      </c>
      <c r="AH52" s="144">
        <f ca="1">IF($A52=AH$2,VLOOKUP($A52,$A$3:$E$98,5),IF($A52&lt;AH$2,"",VLOOKUP($A52,$A$3:$E$98,5)*IF(Main!$B$36=1,(1+Main!$B$35)^($A52-AH$2),1+(Main!$B$35*($A52-AH$2)))))</f>
        <v>3.4731457640241464E-2</v>
      </c>
      <c r="AI52" s="144">
        <f ca="1">IF($A52=AI$2,VLOOKUP($A52,$A$3:$E$98,5),IF($A52&lt;AI$2,"",VLOOKUP($A52,$A$3:$E$98,5)*IF(Main!$B$36=1,(1+Main!$B$35)^($A52-AI$2),1+(Main!$B$35*($A52-AI$2)))))</f>
        <v>3.4117345422634046E-2</v>
      </c>
      <c r="AJ52" s="144">
        <f ca="1">IF($A52=AJ$2,VLOOKUP($A52,$A$3:$E$98,5),IF($A52&lt;AJ$2,"",VLOOKUP($A52,$A$3:$E$98,5)*IF(Main!$B$36=1,(1+Main!$B$35)^($A52-AJ$2),1+(Main!$B$35*($A52-AJ$2)))))</f>
        <v>3.3514091770760361E-2</v>
      </c>
      <c r="AK52" s="144" t="str">
        <f>IF($A52=AK$2,VLOOKUP($A52,$A$3:$E$98,5),IF($A52&lt;AK$2,"",VLOOKUP($A52,$A$3:$E$98,5)*IF(Main!$B$36=1,(1+Main!$B$35)^($A52-AK$2),1+(Main!$B$35*($A52-AK$2)))))</f>
        <v/>
      </c>
      <c r="AL52" s="144" t="str">
        <f>IF($A52=AL$2,VLOOKUP($A52,$A$3:$E$98,5),IF($A52&lt;AL$2,"",VLOOKUP($A52,$A$3:$E$98,5)*IF(Main!$B$36=1,(1+Main!$B$35)^($A52-AL$2),1+(Main!$B$35*($A52-AL$2)))))</f>
        <v/>
      </c>
      <c r="AM52" s="144" t="str">
        <f>IF($A52=AM$2,VLOOKUP($A52,$A$3:$E$98,5),IF($A52&lt;AM$2,"",VLOOKUP($A52,$A$3:$E$98,5)*IF(Main!$B$36=1,(1+Main!$B$35)^($A52-AM$2),1+(Main!$B$35*($A52-AM$2)))))</f>
        <v/>
      </c>
      <c r="AN52" s="144" t="str">
        <f>IF($A52=AN$2,VLOOKUP($A52,$A$3:$E$98,5),IF($A52&lt;AN$2,"",VLOOKUP($A52,$A$3:$E$98,5)*IF(Main!$B$36=1,(1+Main!$B$35)^($A52-AN$2),1+(Main!$B$35*($A52-AN$2)))))</f>
        <v/>
      </c>
      <c r="AO52" s="144" t="str">
        <f>IF($A52=AO$2,VLOOKUP($A52,$A$3:$E$98,5),IF($A52&lt;AO$2,"",VLOOKUP($A52,$A$3:$E$98,5)*IF(Main!$B$36=1,(1+Main!$B$35)^($A52-AO$2),1+(Main!$B$35*($A52-AO$2)))))</f>
        <v/>
      </c>
      <c r="AP52" s="144" t="str">
        <f>IF($A52=AP$2,VLOOKUP($A52,$A$3:$E$98,5),IF($A52&lt;AP$2,"",VLOOKUP($A52,$A$3:$E$98,5)*IF(Main!$B$36=1,(1+Main!$B$35)^($A52-AP$2),1+(Main!$B$35*($A52-AP$2)))))</f>
        <v/>
      </c>
      <c r="AQ52" s="144" t="str">
        <f>IF($A52=AQ$2,VLOOKUP($A52,$A$3:$E$98,5),IF($A52&lt;AQ$2,"",VLOOKUP($A52,$A$3:$E$98,5)*IF(Main!$B$36=1,(1+Main!$B$35)^($A52-AQ$2),1+(Main!$B$35*($A52-AQ$2)))))</f>
        <v/>
      </c>
      <c r="AR52" s="144" t="str">
        <f>IF($A52=AR$2,VLOOKUP($A52,$A$3:$E$98,5),IF($A52&lt;AR$2,"",VLOOKUP($A52,$A$3:$E$98,5)*IF(Main!$B$36=1,(1+Main!$B$35)^($A52-AR$2),1+(Main!$B$35*($A52-AR$2)))))</f>
        <v/>
      </c>
      <c r="AS52" s="144" t="str">
        <f>IF($A52=AS$2,VLOOKUP($A52,$A$3:$E$98,5),IF($A52&lt;AS$2,"",VLOOKUP($A52,$A$3:$E$98,5)*IF(Main!$B$36=1,(1+Main!$B$35)^($A52-AS$2),1+(Main!$B$35*($A52-AS$2)))))</f>
        <v/>
      </c>
      <c r="AT52" s="144" t="str">
        <f>IF($A52=AT$2,VLOOKUP($A52,$A$3:$E$98,5),IF($A52&lt;AT$2,"",VLOOKUP($A52,$A$3:$E$98,5)*IF(Main!$B$36=1,(1+Main!$B$35)^($A52-AT$2),1+(Main!$B$35*($A52-AT$2)))))</f>
        <v/>
      </c>
      <c r="AU52" s="144" t="str">
        <f>IF($A52=AU$2,VLOOKUP($A52,$A$3:$E$98,5),IF($A52&lt;AU$2,"",VLOOKUP($A52,$A$3:$E$98,5)*IF(Main!$B$36=1,(1+Main!$B$35)^($A52-AU$2),1+(Main!$B$35*($A52-AU$2)))))</f>
        <v/>
      </c>
      <c r="AV52" s="144" t="str">
        <f>IF($A52=AV$2,VLOOKUP($A52,$A$3:$E$98,5),IF($A52&lt;AV$2,"",VLOOKUP($A52,$A$3:$E$98,5)*IF(Main!$B$36=1,(1+Main!$B$35)^($A52-AV$2),1+(Main!$B$35*($A52-AV$2)))))</f>
        <v/>
      </c>
      <c r="AW52" s="144" t="str">
        <f>IF($A52=AW$2,VLOOKUP($A52,$A$3:$E$98,5),IF($A52&lt;AW$2,"",VLOOKUP($A52,$A$3:$E$98,5)*IF(Main!$B$36=1,(1+Main!$B$35)^($A52-AW$2),1+(Main!$B$35*($A52-AW$2)))))</f>
        <v/>
      </c>
      <c r="AX52" s="144" t="str">
        <f>IF($A52=AX$2,VLOOKUP($A52,$A$3:$E$98,5),IF($A52&lt;AX$2,"",VLOOKUP($A52,$A$3:$E$98,5)*IF(Main!$B$36=1,(1+Main!$B$35)^($A52-AX$2),1+(Main!$B$35*($A52-AX$2)))))</f>
        <v/>
      </c>
      <c r="AY52" s="144" t="str">
        <f>IF($A52=AY$2,VLOOKUP($A52,$A$3:$E$98,5),IF($A52&lt;AY$2,"",VLOOKUP($A52,$A$3:$E$98,5)*IF(Main!$B$36=1,(1+Main!$B$35)^($A52-AY$2),1+(Main!$B$35*($A52-AY$2)))))</f>
        <v/>
      </c>
      <c r="AZ52" s="144" t="str">
        <f>IF($A52=AZ$2,VLOOKUP($A52,$A$3:$E$98,5),IF($A52&lt;AZ$2,"",VLOOKUP($A52,$A$3:$E$98,5)*IF(Main!$B$36=1,(1+Main!$B$35)^($A52-AZ$2),1+(Main!$B$35*($A52-AZ$2)))))</f>
        <v/>
      </c>
      <c r="BA52" s="144" t="str">
        <f>IF($A52=BA$2,VLOOKUP($A52,$A$3:$E$98,5),IF($A52&lt;BA$2,"",VLOOKUP($A52,$A$3:$E$98,5)*IF(Main!$B$36=1,(1+Main!$B$35)^($A52-BA$2),1+(Main!$B$35*($A52-BA$2)))))</f>
        <v/>
      </c>
      <c r="BB52" s="144" t="str">
        <f>IF($A52=BB$2,VLOOKUP($A52,$A$3:$E$98,5),IF($A52&lt;BB$2,"",VLOOKUP($A52,$A$3:$E$98,5)*IF(Main!$B$36=1,(1+Main!$B$35)^($A52-BB$2),1+(Main!$B$35*($A52-BB$2)))))</f>
        <v/>
      </c>
      <c r="BC52" s="144" t="str">
        <f>IF($A52=BC$2,VLOOKUP($A52,$A$3:$E$98,5),IF($A52&lt;BC$2,"",VLOOKUP($A52,$A$3:$E$98,5)*IF(Main!$B$36=1,(1+Main!$B$35)^($A52-BC$2),1+(Main!$B$35*($A52-BC$2)))))</f>
        <v/>
      </c>
      <c r="BD52" s="144" t="str">
        <f>IF($A52=BD$2,VLOOKUP($A52,$A$3:$E$98,5),IF($A52&lt;BD$2,"",VLOOKUP($A52,$A$3:$E$98,5)*IF(Main!$B$36=1,(1+Main!$B$35)^($A52-BD$2),1+(Main!$B$35*($A52-BD$2)))))</f>
        <v/>
      </c>
      <c r="BE52" s="144" t="str">
        <f>IF($A52=BE$2,VLOOKUP($A52,$A$3:$E$98,5),IF($A52&lt;BE$2,"",VLOOKUP($A52,$A$3:$E$98,5)*IF(Main!$B$36=1,(1+Main!$B$35)^($A52-BE$2),1+(Main!$B$35*($A52-BE$2)))))</f>
        <v/>
      </c>
      <c r="BF52" s="144" t="str">
        <f>IF($A52=BF$2,VLOOKUP($A52,$A$3:$E$98,5),IF($A52&lt;BF$2,"",VLOOKUP($A52,$A$3:$E$98,5)*IF(Main!$B$36=1,(1+Main!$B$35)^($A52-BF$2),1+(Main!$B$35*($A52-BF$2)))))</f>
        <v/>
      </c>
      <c r="BG52" s="144" t="str">
        <f>IF($A52=BG$2,VLOOKUP($A52,$A$3:$E$98,5),IF($A52&lt;BG$2,"",VLOOKUP($A52,$A$3:$E$98,5)*IF(Main!$B$36=1,(1+Main!$B$35)^($A52-BG$2),1+(Main!$B$35*($A52-BG$2)))))</f>
        <v/>
      </c>
      <c r="BH52" s="144" t="str">
        <f>IF($A52=BH$2,VLOOKUP($A52,$A$3:$E$98,5),IF($A52&lt;BH$2,"",VLOOKUP($A52,$A$3:$E$98,5)*IF(Main!$B$36=1,(1+Main!$B$35)^($A52-BH$2),1+(Main!$B$35*($A52-BH$2)))))</f>
        <v/>
      </c>
      <c r="BI52" s="144" t="str">
        <f>IF($A52=BI$2,VLOOKUP($A52,$A$3:$E$98,5),IF($A52&lt;BI$2,"",VLOOKUP($A52,$A$3:$E$98,5)*IF(Main!$B$36=1,(1+Main!$B$35)^($A52-BI$2),1+(Main!$B$35*($A52-BI$2)))))</f>
        <v/>
      </c>
      <c r="BJ52" s="144" t="str">
        <f>IF($A52=BJ$2,VLOOKUP($A52,$A$3:$E$98,5),IF($A52&lt;BJ$2,"",VLOOKUP($A52,$A$3:$E$98,5)*IF(Main!$B$36=1,(1+Main!$B$35)^($A52-BJ$2),1+(Main!$B$35*($A52-BJ$2)))))</f>
        <v/>
      </c>
      <c r="BK52" s="144" t="str">
        <f>IF($A52=BK$2,VLOOKUP($A52,$A$3:$E$98,5),IF($A52&lt;BK$2,"",VLOOKUP($A52,$A$3:$E$98,5)*IF(Main!$B$36=1,(1+Main!$B$35)^($A52-BK$2),1+(Main!$B$35*($A52-BK$2)))))</f>
        <v/>
      </c>
      <c r="BL52" s="144" t="str">
        <f>IF($A52=BL$2,VLOOKUP($A52,$A$3:$E$98,5),IF($A52&lt;BL$2,"",VLOOKUP($A52,$A$3:$E$98,5)*IF(Main!$B$36=1,(1+Main!$B$35)^($A52-BL$2),1+(Main!$B$35*($A52-BL$2)))))</f>
        <v/>
      </c>
      <c r="BM52" s="144" t="str">
        <f>IF($A52=BM$2,VLOOKUP($A52,$A$3:$E$98,5),IF($A52&lt;BM$2,"",VLOOKUP($A52,$A$3:$E$98,5)*IF(Main!$B$36=1,(1+Main!$B$35)^($A52-BM$2),1+(Main!$B$35*($A52-BM$2)))))</f>
        <v/>
      </c>
      <c r="BN52" s="144" t="str">
        <f>IF($A52=BN$2,VLOOKUP($A52,$A$3:$E$98,5),IF($A52&lt;BN$2,"",VLOOKUP($A52,$A$3:$E$98,5)*IF(Main!$B$36=1,(1+Main!$B$35)^($A52-BN$2),1+(Main!$B$35*($A52-BN$2)))))</f>
        <v/>
      </c>
      <c r="BO52" s="144" t="str">
        <f>IF($A52=BO$2,VLOOKUP($A52,$A$3:$E$98,5),IF($A52&lt;BO$2,"",VLOOKUP($A52,$A$3:$E$98,5)*IF(Main!$B$36=1,(1+Main!$B$35)^($A52-BO$2),1+(Main!$B$35*($A52-BO$2)))))</f>
        <v/>
      </c>
      <c r="BP52" s="144" t="str">
        <f>IF($A52=BP$2,VLOOKUP($A52,$A$3:$E$98,5),IF($A52&lt;BP$2,"",VLOOKUP($A52,$A$3:$E$98,5)*IF(Main!$B$36=1,(1+Main!$B$35)^($A52-BP$2),1+(Main!$B$35*($A52-BP$2)))))</f>
        <v/>
      </c>
      <c r="BQ52" s="144" t="str">
        <f>IF($A52=BQ$2,VLOOKUP($A52,$A$3:$E$98,5),IF($A52&lt;BQ$2,"",VLOOKUP($A52,$A$3:$E$98,5)*IF(Main!$B$36=1,(1+Main!$B$35)^($A52-BQ$2),1+(Main!$B$35*($A52-BQ$2)))))</f>
        <v/>
      </c>
      <c r="BR52" s="144" t="str">
        <f>IF($A52=BR$2,VLOOKUP($A52,$A$3:$E$98,5),IF($A52&lt;BR$2,"",VLOOKUP($A52,$A$3:$E$98,5)*IF(Main!$B$36=1,(1+Main!$B$35)^($A52-BR$2),1+(Main!$B$35*($A52-BR$2)))))</f>
        <v/>
      </c>
      <c r="BS52" s="144" t="str">
        <f>IF($A52=BS$2,VLOOKUP($A52,$A$3:$E$98,5),IF($A52&lt;BS$2,"",VLOOKUP($A52,$A$3:$E$98,5)*IF(Main!$B$36=1,(1+Main!$B$35)^($A52-BS$2),1+(Main!$B$35*($A52-BS$2)))))</f>
        <v/>
      </c>
      <c r="BT52" s="144" t="str">
        <f>IF($A52=BT$2,VLOOKUP($A52,$A$3:$E$98,5),IF($A52&lt;BT$2,"",VLOOKUP($A52,$A$3:$E$98,5)*IF(Main!$B$36=1,(1+Main!$B$35)^($A52-BT$2),1+(Main!$B$35*($A52-BT$2)))))</f>
        <v/>
      </c>
      <c r="BU52" s="144" t="str">
        <f>IF($A52=BU$2,VLOOKUP($A52,$A$3:$E$98,5),IF($A52&lt;BU$2,"",VLOOKUP($A52,$A$3:$E$98,5)*IF(Main!$B$36=1,(1+Main!$B$35)^($A52-BU$2),1+(Main!$B$35*($A52-BU$2)))))</f>
        <v/>
      </c>
      <c r="BV52" s="144" t="str">
        <f>IF($A52=BV$2,VLOOKUP($A52,$A$3:$E$98,5),IF($A52&lt;BV$2,"",VLOOKUP($A52,$A$3:$E$98,5)*IF(Main!$B$36=1,(1+Main!$B$35)^($A52-BV$2),1+(Main!$B$35*($A52-BV$2)))))</f>
        <v/>
      </c>
      <c r="BW52" s="144" t="str">
        <f>IF($A52=BW$2,VLOOKUP($A52,$A$3:$E$98,5),IF($A52&lt;BW$2,"",VLOOKUP($A52,$A$3:$E$98,5)*IF(Main!$B$36=1,(1+Main!$B$35)^($A52-BW$2),1+(Main!$B$35*($A52-BW$2)))))</f>
        <v/>
      </c>
      <c r="BX52" s="144" t="str">
        <f>IF($A52=BX$2,VLOOKUP($A52,$A$3:$E$98,5),IF($A52&lt;BX$2,"",VLOOKUP($A52,$A$3:$E$98,5)*IF(Main!$B$36=1,(1+Main!$B$35)^($A52-BX$2),1+(Main!$B$35*($A52-BX$2)))))</f>
        <v/>
      </c>
      <c r="BY52" s="144" t="str">
        <f>IF($A52=BY$2,VLOOKUP($A52,$A$3:$E$98,5),IF($A52&lt;BY$2,"",VLOOKUP($A52,$A$3:$E$98,5)*IF(Main!$B$36=1,(1+Main!$B$35)^($A52-BY$2),1+(Main!$B$35*($A52-BY$2)))))</f>
        <v/>
      </c>
      <c r="BZ52" s="144" t="str">
        <f>IF($A52=BZ$2,VLOOKUP($A52,$A$3:$E$98,5),IF($A52&lt;BZ$2,"",VLOOKUP($A52,$A$3:$E$98,5)*IF(Main!$B$36=1,(1+Main!$B$35)^($A52-BZ$2),1+(Main!$B$35*($A52-BZ$2)))))</f>
        <v/>
      </c>
      <c r="CA52" s="144" t="str">
        <f>IF($A52=CA$2,VLOOKUP($A52,$A$3:$E$98,5),IF($A52&lt;CA$2,"",VLOOKUP($A52,$A$3:$E$98,5)*IF(Main!$B$36=1,(1+Main!$B$35)^($A52-CA$2),1+(Main!$B$35*($A52-CA$2)))))</f>
        <v/>
      </c>
      <c r="CB52" s="144" t="str">
        <f>IF($A52=CB$2,VLOOKUP($A52,$A$3:$E$98,5),IF($A52&lt;CB$2,"",VLOOKUP($A52,$A$3:$E$98,5)*IF(Main!$B$36=1,(1+Main!$B$35)^($A52-CB$2),1+(Main!$B$35*($A52-CB$2)))))</f>
        <v/>
      </c>
      <c r="CC52" s="144" t="str">
        <f>IF($A52=CC$2,VLOOKUP($A52,$A$3:$E$98,5),IF($A52&lt;CC$2,"",VLOOKUP($A52,$A$3:$E$98,5)*IF(Main!$B$36=1,(1+Main!$B$35)^($A52-CC$2),1+(Main!$B$35*($A52-CC$2)))))</f>
        <v/>
      </c>
      <c r="CD52" s="144" t="str">
        <f>IF($A52=CD$2,VLOOKUP($A52,$A$3:$E$98,5),IF($A52&lt;CD$2,"",VLOOKUP($A52,$A$3:$E$98,5)*IF(Main!$B$36=1,(1+Main!$B$35)^($A52-CD$2),1+(Main!$B$35*($A52-CD$2)))))</f>
        <v/>
      </c>
    </row>
    <row r="53" spans="1:82">
      <c r="A53" s="70">
        <v>75</v>
      </c>
      <c r="B53" s="73">
        <f ca="1">VLOOKUP($A53,Mortality!$A$3:$G$108,7,)</f>
        <v>1.2061514961013396E-2</v>
      </c>
      <c r="C53" s="69">
        <f t="shared" ca="1" si="1"/>
        <v>0.91295967602413775</v>
      </c>
      <c r="D53" s="69">
        <f t="shared" ca="1" si="0"/>
        <v>18.865804458447375</v>
      </c>
      <c r="E53" s="143">
        <f ca="1">C53/(1+Main!$B$5)^($A53-$A$3)</f>
        <v>3.0992935439657334E-2</v>
      </c>
      <c r="F53" s="16">
        <f t="shared" ca="1" si="2"/>
        <v>11.796487534686545</v>
      </c>
      <c r="G53" s="144">
        <f ca="1">IF($A53=G$2,VLOOKUP($A53,$A$3:$E$98,5),IF($A53&lt;G$2,"",VLOOKUP($A53,$A$3:$E$98,5)*IF(Main!$B$36=1,(1+Main!$B$35)^($A53-G$2),1+(Main!$B$35*($A53-G$2)))))</f>
        <v>5.2929287961382188E-2</v>
      </c>
      <c r="H53" s="144">
        <f ca="1">IF($A53=H$2,VLOOKUP($A53,$A$3:$E$98,5),IF($A53&lt;H$2,"",VLOOKUP($A53,$A$3:$E$98,5)*IF(Main!$B$36=1,(1+Main!$B$35)^($A53-H$2),1+(Main!$B$35*($A53-H$2)))))</f>
        <v>5.1993406641829262E-2</v>
      </c>
      <c r="I53" s="144">
        <f ca="1">IF($A53=I$2,VLOOKUP($A53,$A$3:$E$98,5),IF($A53&lt;I$2,"",VLOOKUP($A53,$A$3:$E$98,5)*IF(Main!$B$36=1,(1+Main!$B$35)^($A53-I$2),1+(Main!$B$35*($A53-I$2)))))</f>
        <v>5.1074073322032662E-2</v>
      </c>
      <c r="J53" s="144">
        <f ca="1">IF($A53=J$2,VLOOKUP($A53,$A$3:$E$98,5),IF($A53&lt;J$2,"",VLOOKUP($A53,$A$3:$E$98,5)*IF(Main!$B$36=1,(1+Main!$B$35)^($A53-J$2),1+(Main!$B$35*($A53-J$2)))))</f>
        <v>5.0170995404747225E-2</v>
      </c>
      <c r="K53" s="144">
        <f ca="1">IF($A53=K$2,VLOOKUP($A53,$A$3:$E$98,5),IF($A53&lt;K$2,"",VLOOKUP($A53,$A$3:$E$98,5)*IF(Main!$B$36=1,(1+Main!$B$35)^($A53-K$2),1+(Main!$B$35*($A53-K$2)))))</f>
        <v>4.9283885466352872E-2</v>
      </c>
      <c r="L53" s="144">
        <f ca="1">IF($A53=L$2,VLOOKUP($A53,$A$3:$E$98,5),IF($A53&lt;L$2,"",VLOOKUP($A53,$A$3:$E$98,5)*IF(Main!$B$36=1,(1+Main!$B$35)^($A53-L$2),1+(Main!$B$35*($A53-L$2)))))</f>
        <v>4.8412461165376099E-2</v>
      </c>
      <c r="M53" s="144">
        <f ca="1">IF($A53=M$2,VLOOKUP($A53,$A$3:$E$98,5),IF($A53&lt;M$2,"",VLOOKUP($A53,$A$3:$E$98,5)*IF(Main!$B$36=1,(1+Main!$B$35)^($A53-M$2),1+(Main!$B$35*($A53-M$2)))))</f>
        <v>4.7556445152628773E-2</v>
      </c>
      <c r="N53" s="144">
        <f ca="1">IF($A53=N$2,VLOOKUP($A53,$A$3:$E$98,5),IF($A53&lt;N$2,"",VLOOKUP($A53,$A$3:$E$98,5)*IF(Main!$B$36=1,(1+Main!$B$35)^($A53-N$2),1+(Main!$B$35*($A53-N$2)))))</f>
        <v>4.6715564982935942E-2</v>
      </c>
      <c r="O53" s="144">
        <f ca="1">IF($A53=O$2,VLOOKUP($A53,$A$3:$E$98,5),IF($A53&lt;O$2,"",VLOOKUP($A53,$A$3:$E$98,5)*IF(Main!$B$36=1,(1+Main!$B$35)^($A53-O$2),1+(Main!$B$35*($A53-O$2)))))</f>
        <v>4.588955302842429E-2</v>
      </c>
      <c r="P53" s="144">
        <f ca="1">IF($A53=P$2,VLOOKUP($A53,$A$3:$E$98,5),IF($A53&lt;P$2,"",VLOOKUP($A53,$A$3:$E$98,5)*IF(Main!$B$36=1,(1+Main!$B$35)^($A53-P$2),1+(Main!$B$35*($A53-P$2)))))</f>
        <v>4.50781463933441E-2</v>
      </c>
      <c r="Q53" s="144">
        <f ca="1">IF($A53=Q$2,VLOOKUP($A53,$A$3:$E$98,5),IF($A53&lt;Q$2,"",VLOOKUP($A53,$A$3:$E$98,5)*IF(Main!$B$36=1,(1+Main!$B$35)^($A53-Q$2),1+(Main!$B$35*($A53-Q$2)))))</f>
        <v>4.4281086830396957E-2</v>
      </c>
      <c r="R53" s="144">
        <f ca="1">IF($A53=R$2,VLOOKUP($A53,$A$3:$E$98,5),IF($A53&lt;R$2,"",VLOOKUP($A53,$A$3:$E$98,5)*IF(Main!$B$36=1,(1+Main!$B$35)^($A53-R$2),1+(Main!$B$35*($A53-R$2)))))</f>
        <v>4.3498120658543173E-2</v>
      </c>
      <c r="S53" s="144">
        <f ca="1">IF($A53=S$2,VLOOKUP($A53,$A$3:$E$98,5),IF($A53&lt;S$2,"",VLOOKUP($A53,$A$3:$E$98,5)*IF(Main!$B$36=1,(1+Main!$B$35)^($A53-S$2),1+(Main!$B$35*($A53-S$2)))))</f>
        <v>4.2728998682262452E-2</v>
      </c>
      <c r="T53" s="144">
        <f ca="1">IF($A53=T$2,VLOOKUP($A53,$A$3:$E$98,5),IF($A53&lt;T$2,"",VLOOKUP($A53,$A$3:$E$98,5)*IF(Main!$B$36=1,(1+Main!$B$35)^($A53-T$2),1+(Main!$B$35*($A53-T$2)))))</f>
        <v>4.1973476112242093E-2</v>
      </c>
      <c r="U53" s="144">
        <f ca="1">IF($A53=U$2,VLOOKUP($A53,$A$3:$E$98,5),IF($A53&lt;U$2,"",VLOOKUP($A53,$A$3:$E$98,5)*IF(Main!$B$36=1,(1+Main!$B$35)^($A53-U$2),1+(Main!$B$35*($A53-U$2)))))</f>
        <v>4.1231312487467676E-2</v>
      </c>
      <c r="V53" s="144">
        <f ca="1">IF($A53=V$2,VLOOKUP($A53,$A$3:$E$98,5),IF($A53&lt;V$2,"",VLOOKUP($A53,$A$3:$E$98,5)*IF(Main!$B$36=1,(1+Main!$B$35)^($A53-V$2),1+(Main!$B$35*($A53-V$2)))))</f>
        <v>4.0502271598691235E-2</v>
      </c>
      <c r="W53" s="144">
        <f ca="1">IF($A53=W$2,VLOOKUP($A53,$A$3:$E$98,5),IF($A53&lt;W$2,"",VLOOKUP($A53,$A$3:$E$98,5)*IF(Main!$B$36=1,(1+Main!$B$35)^($A53-W$2),1+(Main!$B$35*($A53-W$2)))))</f>
        <v>3.9786121413252683E-2</v>
      </c>
      <c r="X53" s="144">
        <f ca="1">IF($A53=X$2,VLOOKUP($A53,$A$3:$E$98,5),IF($A53&lt;X$2,"",VLOOKUP($A53,$A$3:$E$98,5)*IF(Main!$B$36=1,(1+Main!$B$35)^($A53-X$2),1+(Main!$B$35*($A53-X$2)))))</f>
        <v>3.9082634001230535E-2</v>
      </c>
      <c r="Y53" s="144">
        <f ca="1">IF($A53=Y$2,VLOOKUP($A53,$A$3:$E$98,5),IF($A53&lt;Y$2,"",VLOOKUP($A53,$A$3:$E$98,5)*IF(Main!$B$36=1,(1+Main!$B$35)^($A53-Y$2),1+(Main!$B$35*($A53-Y$2)))))</f>
        <v>3.8391585462898357E-2</v>
      </c>
      <c r="Z53" s="144">
        <f ca="1">IF($A53=Z$2,VLOOKUP($A53,$A$3:$E$98,5),IF($A53&lt;Z$2,"",VLOOKUP($A53,$A$3:$E$98,5)*IF(Main!$B$36=1,(1+Main!$B$35)^($A53-Z$2),1+(Main!$B$35*($A53-Z$2)))))</f>
        <v>3.771275585746401E-2</v>
      </c>
      <c r="AA53" s="144">
        <f ca="1">IF($A53=AA$2,VLOOKUP($A53,$A$3:$E$98,5),IF($A53&lt;AA$2,"",VLOOKUP($A53,$A$3:$E$98,5)*IF(Main!$B$36=1,(1+Main!$B$35)^($A53-AA$2),1+(Main!$B$35*($A53-AA$2)))))</f>
        <v>3.704592913306877E-2</v>
      </c>
      <c r="AB53" s="144">
        <f ca="1">IF($A53=AB$2,VLOOKUP($A53,$A$3:$E$98,5),IF($A53&lt;AB$2,"",VLOOKUP($A53,$A$3:$E$98,5)*IF(Main!$B$36=1,(1+Main!$B$35)^($A53-AB$2),1+(Main!$B$35*($A53-AB$2)))))</f>
        <v>3.6390893058024329E-2</v>
      </c>
      <c r="AC53" s="144">
        <f ca="1">IF($A53=AC$2,VLOOKUP($A53,$A$3:$E$98,5),IF($A53&lt;AC$2,"",VLOOKUP($A53,$A$3:$E$98,5)*IF(Main!$B$36=1,(1+Main!$B$35)^($A53-AC$2),1+(Main!$B$35*($A53-AC$2)))))</f>
        <v>3.5747439153265552E-2</v>
      </c>
      <c r="AD53" s="144">
        <f ca="1">IF($A53=AD$2,VLOOKUP($A53,$A$3:$E$98,5),IF($A53&lt;AD$2,"",VLOOKUP($A53,$A$3:$E$98,5)*IF(Main!$B$36=1,(1+Main!$B$35)^($A53-AD$2),1+(Main!$B$35*($A53-AD$2)))))</f>
        <v>3.5115362625997598E-2</v>
      </c>
      <c r="AE53" s="144">
        <f ca="1">IF($A53=AE$2,VLOOKUP($A53,$A$3:$E$98,5),IF($A53&lt;AE$2,"",VLOOKUP($A53,$A$3:$E$98,5)*IF(Main!$B$36=1,(1+Main!$B$35)^($A53-AE$2),1+(Main!$B$35*($A53-AE$2)))))</f>
        <v>3.4494462304516298E-2</v>
      </c>
      <c r="AF53" s="144">
        <f ca="1">IF($A53=AF$2,VLOOKUP($A53,$A$3:$E$98,5),IF($A53&lt;AF$2,"",VLOOKUP($A53,$A$3:$E$98,5)*IF(Main!$B$36=1,(1+Main!$B$35)^($A53-AF$2),1+(Main!$B$35*($A53-AF$2)))))</f>
        <v>3.3884540574181041E-2</v>
      </c>
      <c r="AG53" s="144">
        <f ca="1">IF($A53=AG$2,VLOOKUP($A53,$A$3:$E$98,5),IF($A53&lt;AG$2,"",VLOOKUP($A53,$A$3:$E$98,5)*IF(Main!$B$36=1,(1+Main!$B$35)^($A53-AG$2),1+(Main!$B$35*($A53-AG$2)))))</f>
        <v>3.3285403314519686E-2</v>
      </c>
      <c r="AH53" s="144">
        <f ca="1">IF($A53=AH$2,VLOOKUP($A53,$A$3:$E$98,5),IF($A53&lt;AH$2,"",VLOOKUP($A53,$A$3:$E$98,5)*IF(Main!$B$36=1,(1+Main!$B$35)^($A53-AH$2),1+(Main!$B$35*($A53-AH$2)))))</f>
        <v>3.2696859837445663E-2</v>
      </c>
      <c r="AI53" s="144">
        <f ca="1">IF($A53=AI$2,VLOOKUP($A53,$A$3:$E$98,5),IF($A53&lt;AI$2,"",VLOOKUP($A53,$A$3:$E$98,5)*IF(Main!$B$36=1,(1+Main!$B$35)^($A53-AI$2),1+(Main!$B$35*($A53-AI$2)))))</f>
        <v>3.2118722826567449E-2</v>
      </c>
      <c r="AJ53" s="144">
        <f ca="1">IF($A53=AJ$2,VLOOKUP($A53,$A$3:$E$98,5),IF($A53&lt;AJ$2,"",VLOOKUP($A53,$A$3:$E$98,5)*IF(Main!$B$36=1,(1+Main!$B$35)^($A53-AJ$2),1+(Main!$B$35*($A53-AJ$2)))))</f>
        <v>3.1550808277571167E-2</v>
      </c>
      <c r="AK53" s="144">
        <f ca="1">IF($A53=AK$2,VLOOKUP($A53,$A$3:$E$98,5),IF($A53&lt;AK$2,"",VLOOKUP($A53,$A$3:$E$98,5)*IF(Main!$B$36=1,(1+Main!$B$35)^($A53-AK$2),1+(Main!$B$35*($A53-AK$2)))))</f>
        <v>3.0992935439657334E-2</v>
      </c>
      <c r="AL53" s="144" t="str">
        <f>IF($A53=AL$2,VLOOKUP($A53,$A$3:$E$98,5),IF($A53&lt;AL$2,"",VLOOKUP($A53,$A$3:$E$98,5)*IF(Main!$B$36=1,(1+Main!$B$35)^($A53-AL$2),1+(Main!$B$35*($A53-AL$2)))))</f>
        <v/>
      </c>
      <c r="AM53" s="144" t="str">
        <f>IF($A53=AM$2,VLOOKUP($A53,$A$3:$E$98,5),IF($A53&lt;AM$2,"",VLOOKUP($A53,$A$3:$E$98,5)*IF(Main!$B$36=1,(1+Main!$B$35)^($A53-AM$2),1+(Main!$B$35*($A53-AM$2)))))</f>
        <v/>
      </c>
      <c r="AN53" s="144" t="str">
        <f>IF($A53=AN$2,VLOOKUP($A53,$A$3:$E$98,5),IF($A53&lt;AN$2,"",VLOOKUP($A53,$A$3:$E$98,5)*IF(Main!$B$36=1,(1+Main!$B$35)^($A53-AN$2),1+(Main!$B$35*($A53-AN$2)))))</f>
        <v/>
      </c>
      <c r="AO53" s="144" t="str">
        <f>IF($A53=AO$2,VLOOKUP($A53,$A$3:$E$98,5),IF($A53&lt;AO$2,"",VLOOKUP($A53,$A$3:$E$98,5)*IF(Main!$B$36=1,(1+Main!$B$35)^($A53-AO$2),1+(Main!$B$35*($A53-AO$2)))))</f>
        <v/>
      </c>
      <c r="AP53" s="144" t="str">
        <f>IF($A53=AP$2,VLOOKUP($A53,$A$3:$E$98,5),IF($A53&lt;AP$2,"",VLOOKUP($A53,$A$3:$E$98,5)*IF(Main!$B$36=1,(1+Main!$B$35)^($A53-AP$2),1+(Main!$B$35*($A53-AP$2)))))</f>
        <v/>
      </c>
      <c r="AQ53" s="144" t="str">
        <f>IF($A53=AQ$2,VLOOKUP($A53,$A$3:$E$98,5),IF($A53&lt;AQ$2,"",VLOOKUP($A53,$A$3:$E$98,5)*IF(Main!$B$36=1,(1+Main!$B$35)^($A53-AQ$2),1+(Main!$B$35*($A53-AQ$2)))))</f>
        <v/>
      </c>
      <c r="AR53" s="144" t="str">
        <f>IF($A53=AR$2,VLOOKUP($A53,$A$3:$E$98,5),IF($A53&lt;AR$2,"",VLOOKUP($A53,$A$3:$E$98,5)*IF(Main!$B$36=1,(1+Main!$B$35)^($A53-AR$2),1+(Main!$B$35*($A53-AR$2)))))</f>
        <v/>
      </c>
      <c r="AS53" s="144" t="str">
        <f>IF($A53=AS$2,VLOOKUP($A53,$A$3:$E$98,5),IF($A53&lt;AS$2,"",VLOOKUP($A53,$A$3:$E$98,5)*IF(Main!$B$36=1,(1+Main!$B$35)^($A53-AS$2),1+(Main!$B$35*($A53-AS$2)))))</f>
        <v/>
      </c>
      <c r="AT53" s="144" t="str">
        <f>IF($A53=AT$2,VLOOKUP($A53,$A$3:$E$98,5),IF($A53&lt;AT$2,"",VLOOKUP($A53,$A$3:$E$98,5)*IF(Main!$B$36=1,(1+Main!$B$35)^($A53-AT$2),1+(Main!$B$35*($A53-AT$2)))))</f>
        <v/>
      </c>
      <c r="AU53" s="144" t="str">
        <f>IF($A53=AU$2,VLOOKUP($A53,$A$3:$E$98,5),IF($A53&lt;AU$2,"",VLOOKUP($A53,$A$3:$E$98,5)*IF(Main!$B$36=1,(1+Main!$B$35)^($A53-AU$2),1+(Main!$B$35*($A53-AU$2)))))</f>
        <v/>
      </c>
      <c r="AV53" s="144" t="str">
        <f>IF($A53=AV$2,VLOOKUP($A53,$A$3:$E$98,5),IF($A53&lt;AV$2,"",VLOOKUP($A53,$A$3:$E$98,5)*IF(Main!$B$36=1,(1+Main!$B$35)^($A53-AV$2),1+(Main!$B$35*($A53-AV$2)))))</f>
        <v/>
      </c>
      <c r="AW53" s="144" t="str">
        <f>IF($A53=AW$2,VLOOKUP($A53,$A$3:$E$98,5),IF($A53&lt;AW$2,"",VLOOKUP($A53,$A$3:$E$98,5)*IF(Main!$B$36=1,(1+Main!$B$35)^($A53-AW$2),1+(Main!$B$35*($A53-AW$2)))))</f>
        <v/>
      </c>
      <c r="AX53" s="144" t="str">
        <f>IF($A53=AX$2,VLOOKUP($A53,$A$3:$E$98,5),IF($A53&lt;AX$2,"",VLOOKUP($A53,$A$3:$E$98,5)*IF(Main!$B$36=1,(1+Main!$B$35)^($A53-AX$2),1+(Main!$B$35*($A53-AX$2)))))</f>
        <v/>
      </c>
      <c r="AY53" s="144" t="str">
        <f>IF($A53=AY$2,VLOOKUP($A53,$A$3:$E$98,5),IF($A53&lt;AY$2,"",VLOOKUP($A53,$A$3:$E$98,5)*IF(Main!$B$36=1,(1+Main!$B$35)^($A53-AY$2),1+(Main!$B$35*($A53-AY$2)))))</f>
        <v/>
      </c>
      <c r="AZ53" s="144" t="str">
        <f>IF($A53=AZ$2,VLOOKUP($A53,$A$3:$E$98,5),IF($A53&lt;AZ$2,"",VLOOKUP($A53,$A$3:$E$98,5)*IF(Main!$B$36=1,(1+Main!$B$35)^($A53-AZ$2),1+(Main!$B$35*($A53-AZ$2)))))</f>
        <v/>
      </c>
      <c r="BA53" s="144" t="str">
        <f>IF($A53=BA$2,VLOOKUP($A53,$A$3:$E$98,5),IF($A53&lt;BA$2,"",VLOOKUP($A53,$A$3:$E$98,5)*IF(Main!$B$36=1,(1+Main!$B$35)^($A53-BA$2),1+(Main!$B$35*($A53-BA$2)))))</f>
        <v/>
      </c>
      <c r="BB53" s="144" t="str">
        <f>IF($A53=BB$2,VLOOKUP($A53,$A$3:$E$98,5),IF($A53&lt;BB$2,"",VLOOKUP($A53,$A$3:$E$98,5)*IF(Main!$B$36=1,(1+Main!$B$35)^($A53-BB$2),1+(Main!$B$35*($A53-BB$2)))))</f>
        <v/>
      </c>
      <c r="BC53" s="144" t="str">
        <f>IF($A53=BC$2,VLOOKUP($A53,$A$3:$E$98,5),IF($A53&lt;BC$2,"",VLOOKUP($A53,$A$3:$E$98,5)*IF(Main!$B$36=1,(1+Main!$B$35)^($A53-BC$2),1+(Main!$B$35*($A53-BC$2)))))</f>
        <v/>
      </c>
      <c r="BD53" s="144" t="str">
        <f>IF($A53=BD$2,VLOOKUP($A53,$A$3:$E$98,5),IF($A53&lt;BD$2,"",VLOOKUP($A53,$A$3:$E$98,5)*IF(Main!$B$36=1,(1+Main!$B$35)^($A53-BD$2),1+(Main!$B$35*($A53-BD$2)))))</f>
        <v/>
      </c>
      <c r="BE53" s="144" t="str">
        <f>IF($A53=BE$2,VLOOKUP($A53,$A$3:$E$98,5),IF($A53&lt;BE$2,"",VLOOKUP($A53,$A$3:$E$98,5)*IF(Main!$B$36=1,(1+Main!$B$35)^($A53-BE$2),1+(Main!$B$35*($A53-BE$2)))))</f>
        <v/>
      </c>
      <c r="BF53" s="144" t="str">
        <f>IF($A53=BF$2,VLOOKUP($A53,$A$3:$E$98,5),IF($A53&lt;BF$2,"",VLOOKUP($A53,$A$3:$E$98,5)*IF(Main!$B$36=1,(1+Main!$B$35)^($A53-BF$2),1+(Main!$B$35*($A53-BF$2)))))</f>
        <v/>
      </c>
      <c r="BG53" s="144" t="str">
        <f>IF($A53=BG$2,VLOOKUP($A53,$A$3:$E$98,5),IF($A53&lt;BG$2,"",VLOOKUP($A53,$A$3:$E$98,5)*IF(Main!$B$36=1,(1+Main!$B$35)^($A53-BG$2),1+(Main!$B$35*($A53-BG$2)))))</f>
        <v/>
      </c>
      <c r="BH53" s="144" t="str">
        <f>IF($A53=BH$2,VLOOKUP($A53,$A$3:$E$98,5),IF($A53&lt;BH$2,"",VLOOKUP($A53,$A$3:$E$98,5)*IF(Main!$B$36=1,(1+Main!$B$35)^($A53-BH$2),1+(Main!$B$35*($A53-BH$2)))))</f>
        <v/>
      </c>
      <c r="BI53" s="144" t="str">
        <f>IF($A53=BI$2,VLOOKUP($A53,$A$3:$E$98,5),IF($A53&lt;BI$2,"",VLOOKUP($A53,$A$3:$E$98,5)*IF(Main!$B$36=1,(1+Main!$B$35)^($A53-BI$2),1+(Main!$B$35*($A53-BI$2)))))</f>
        <v/>
      </c>
      <c r="BJ53" s="144" t="str">
        <f>IF($A53=BJ$2,VLOOKUP($A53,$A$3:$E$98,5),IF($A53&lt;BJ$2,"",VLOOKUP($A53,$A$3:$E$98,5)*IF(Main!$B$36=1,(1+Main!$B$35)^($A53-BJ$2),1+(Main!$B$35*($A53-BJ$2)))))</f>
        <v/>
      </c>
      <c r="BK53" s="144" t="str">
        <f>IF($A53=BK$2,VLOOKUP($A53,$A$3:$E$98,5),IF($A53&lt;BK$2,"",VLOOKUP($A53,$A$3:$E$98,5)*IF(Main!$B$36=1,(1+Main!$B$35)^($A53-BK$2),1+(Main!$B$35*($A53-BK$2)))))</f>
        <v/>
      </c>
      <c r="BL53" s="144" t="str">
        <f>IF($A53=BL$2,VLOOKUP($A53,$A$3:$E$98,5),IF($A53&lt;BL$2,"",VLOOKUP($A53,$A$3:$E$98,5)*IF(Main!$B$36=1,(1+Main!$B$35)^($A53-BL$2),1+(Main!$B$35*($A53-BL$2)))))</f>
        <v/>
      </c>
      <c r="BM53" s="144" t="str">
        <f>IF($A53=BM$2,VLOOKUP($A53,$A$3:$E$98,5),IF($A53&lt;BM$2,"",VLOOKUP($A53,$A$3:$E$98,5)*IF(Main!$B$36=1,(1+Main!$B$35)^($A53-BM$2),1+(Main!$B$35*($A53-BM$2)))))</f>
        <v/>
      </c>
      <c r="BN53" s="144" t="str">
        <f>IF($A53=BN$2,VLOOKUP($A53,$A$3:$E$98,5),IF($A53&lt;BN$2,"",VLOOKUP($A53,$A$3:$E$98,5)*IF(Main!$B$36=1,(1+Main!$B$35)^($A53-BN$2),1+(Main!$B$35*($A53-BN$2)))))</f>
        <v/>
      </c>
      <c r="BO53" s="144" t="str">
        <f>IF($A53=BO$2,VLOOKUP($A53,$A$3:$E$98,5),IF($A53&lt;BO$2,"",VLOOKUP($A53,$A$3:$E$98,5)*IF(Main!$B$36=1,(1+Main!$B$35)^($A53-BO$2),1+(Main!$B$35*($A53-BO$2)))))</f>
        <v/>
      </c>
      <c r="BP53" s="144" t="str">
        <f>IF($A53=BP$2,VLOOKUP($A53,$A$3:$E$98,5),IF($A53&lt;BP$2,"",VLOOKUP($A53,$A$3:$E$98,5)*IF(Main!$B$36=1,(1+Main!$B$35)^($A53-BP$2),1+(Main!$B$35*($A53-BP$2)))))</f>
        <v/>
      </c>
      <c r="BQ53" s="144" t="str">
        <f>IF($A53=BQ$2,VLOOKUP($A53,$A$3:$E$98,5),IF($A53&lt;BQ$2,"",VLOOKUP($A53,$A$3:$E$98,5)*IF(Main!$B$36=1,(1+Main!$B$35)^($A53-BQ$2),1+(Main!$B$35*($A53-BQ$2)))))</f>
        <v/>
      </c>
      <c r="BR53" s="144" t="str">
        <f>IF($A53=BR$2,VLOOKUP($A53,$A$3:$E$98,5),IF($A53&lt;BR$2,"",VLOOKUP($A53,$A$3:$E$98,5)*IF(Main!$B$36=1,(1+Main!$B$35)^($A53-BR$2),1+(Main!$B$35*($A53-BR$2)))))</f>
        <v/>
      </c>
      <c r="BS53" s="144" t="str">
        <f>IF($A53=BS$2,VLOOKUP($A53,$A$3:$E$98,5),IF($A53&lt;BS$2,"",VLOOKUP($A53,$A$3:$E$98,5)*IF(Main!$B$36=1,(1+Main!$B$35)^($A53-BS$2),1+(Main!$B$35*($A53-BS$2)))))</f>
        <v/>
      </c>
      <c r="BT53" s="144" t="str">
        <f>IF($A53=BT$2,VLOOKUP($A53,$A$3:$E$98,5),IF($A53&lt;BT$2,"",VLOOKUP($A53,$A$3:$E$98,5)*IF(Main!$B$36=1,(1+Main!$B$35)^($A53-BT$2),1+(Main!$B$35*($A53-BT$2)))))</f>
        <v/>
      </c>
      <c r="BU53" s="144" t="str">
        <f>IF($A53=BU$2,VLOOKUP($A53,$A$3:$E$98,5),IF($A53&lt;BU$2,"",VLOOKUP($A53,$A$3:$E$98,5)*IF(Main!$B$36=1,(1+Main!$B$35)^($A53-BU$2),1+(Main!$B$35*($A53-BU$2)))))</f>
        <v/>
      </c>
      <c r="BV53" s="144" t="str">
        <f>IF($A53=BV$2,VLOOKUP($A53,$A$3:$E$98,5),IF($A53&lt;BV$2,"",VLOOKUP($A53,$A$3:$E$98,5)*IF(Main!$B$36=1,(1+Main!$B$35)^($A53-BV$2),1+(Main!$B$35*($A53-BV$2)))))</f>
        <v/>
      </c>
      <c r="BW53" s="144" t="str">
        <f>IF($A53=BW$2,VLOOKUP($A53,$A$3:$E$98,5),IF($A53&lt;BW$2,"",VLOOKUP($A53,$A$3:$E$98,5)*IF(Main!$B$36=1,(1+Main!$B$35)^($A53-BW$2),1+(Main!$B$35*($A53-BW$2)))))</f>
        <v/>
      </c>
      <c r="BX53" s="144" t="str">
        <f>IF($A53=BX$2,VLOOKUP($A53,$A$3:$E$98,5),IF($A53&lt;BX$2,"",VLOOKUP($A53,$A$3:$E$98,5)*IF(Main!$B$36=1,(1+Main!$B$35)^($A53-BX$2),1+(Main!$B$35*($A53-BX$2)))))</f>
        <v/>
      </c>
      <c r="BY53" s="144" t="str">
        <f>IF($A53=BY$2,VLOOKUP($A53,$A$3:$E$98,5),IF($A53&lt;BY$2,"",VLOOKUP($A53,$A$3:$E$98,5)*IF(Main!$B$36=1,(1+Main!$B$35)^($A53-BY$2),1+(Main!$B$35*($A53-BY$2)))))</f>
        <v/>
      </c>
      <c r="BZ53" s="144" t="str">
        <f>IF($A53=BZ$2,VLOOKUP($A53,$A$3:$E$98,5),IF($A53&lt;BZ$2,"",VLOOKUP($A53,$A$3:$E$98,5)*IF(Main!$B$36=1,(1+Main!$B$35)^($A53-BZ$2),1+(Main!$B$35*($A53-BZ$2)))))</f>
        <v/>
      </c>
      <c r="CA53" s="144" t="str">
        <f>IF($A53=CA$2,VLOOKUP($A53,$A$3:$E$98,5),IF($A53&lt;CA$2,"",VLOOKUP($A53,$A$3:$E$98,5)*IF(Main!$B$36=1,(1+Main!$B$35)^($A53-CA$2),1+(Main!$B$35*($A53-CA$2)))))</f>
        <v/>
      </c>
      <c r="CB53" s="144" t="str">
        <f>IF($A53=CB$2,VLOOKUP($A53,$A$3:$E$98,5),IF($A53&lt;CB$2,"",VLOOKUP($A53,$A$3:$E$98,5)*IF(Main!$B$36=1,(1+Main!$B$35)^($A53-CB$2),1+(Main!$B$35*($A53-CB$2)))))</f>
        <v/>
      </c>
      <c r="CC53" s="144" t="str">
        <f>IF($A53=CC$2,VLOOKUP($A53,$A$3:$E$98,5),IF($A53&lt;CC$2,"",VLOOKUP($A53,$A$3:$E$98,5)*IF(Main!$B$36=1,(1+Main!$B$35)^($A53-CC$2),1+(Main!$B$35*($A53-CC$2)))))</f>
        <v/>
      </c>
      <c r="CD53" s="144" t="str">
        <f>IF($A53=CD$2,VLOOKUP($A53,$A$3:$E$98,5),IF($A53&lt;CD$2,"",VLOOKUP($A53,$A$3:$E$98,5)*IF(Main!$B$36=1,(1+Main!$B$35)^($A53-CD$2),1+(Main!$B$35*($A53-CD$2)))))</f>
        <v/>
      </c>
    </row>
    <row r="54" spans="1:82">
      <c r="A54" s="70">
        <v>76</v>
      </c>
      <c r="B54" s="73">
        <f ca="1">VLOOKUP($A54,Mortality!$A$3:$G$108,7,)</f>
        <v>1.3750880045413909E-2</v>
      </c>
      <c r="C54" s="69">
        <f t="shared" ca="1" si="1"/>
        <v>0.90194799923297064</v>
      </c>
      <c r="D54" s="69">
        <f t="shared" ca="1" si="0"/>
        <v>18.083923978062607</v>
      </c>
      <c r="E54" s="143">
        <f ca="1">C54/(1+Main!$B$5)^($A54-$A$3)</f>
        <v>2.8615994098286149E-2</v>
      </c>
      <c r="F54" s="16">
        <f t="shared" ca="1" si="2"/>
        <v>11.486522925199356</v>
      </c>
      <c r="G54" s="144">
        <f ca="1">IF($A54=G$2,VLOOKUP($A54,$A$3:$E$98,5),IF($A54&lt;G$2,"",VLOOKUP($A54,$A$3:$E$98,5)*IF(Main!$B$36=1,(1+Main!$B$35)^($A54-G$2),1+(Main!$B$35*($A54-G$2)))))</f>
        <v>4.974964150737371E-2</v>
      </c>
      <c r="H54" s="144">
        <f ca="1">IF($A54=H$2,VLOOKUP($A54,$A$3:$E$98,5),IF($A54&lt;H$2,"",VLOOKUP($A54,$A$3:$E$98,5)*IF(Main!$B$36=1,(1+Main!$B$35)^($A54-H$2),1+(Main!$B$35*($A54-H$2)))))</f>
        <v>4.8869981834355307E-2</v>
      </c>
      <c r="I54" s="144">
        <f ca="1">IF($A54=I$2,VLOOKUP($A54,$A$3:$E$98,5),IF($A54&lt;I$2,"",VLOOKUP($A54,$A$3:$E$98,5)*IF(Main!$B$36=1,(1+Main!$B$35)^($A54-I$2),1+(Main!$B$35*($A54-I$2)))))</f>
        <v>4.8005876065182036E-2</v>
      </c>
      <c r="J54" s="144">
        <f ca="1">IF($A54=J$2,VLOOKUP($A54,$A$3:$E$98,5),IF($A54&lt;J$2,"",VLOOKUP($A54,$A$3:$E$98,5)*IF(Main!$B$36=1,(1+Main!$B$35)^($A54-J$2),1+(Main!$B$35*($A54-J$2)))))</f>
        <v>4.7157049179943046E-2</v>
      </c>
      <c r="K54" s="144">
        <f ca="1">IF($A54=K$2,VLOOKUP($A54,$A$3:$E$98,5),IF($A54&lt;K$2,"",VLOOKUP($A54,$A$3:$E$98,5)*IF(Main!$B$36=1,(1+Main!$B$35)^($A54-K$2),1+(Main!$B$35*($A54-K$2)))))</f>
        <v>4.6323231021555063E-2</v>
      </c>
      <c r="L54" s="144">
        <f ca="1">IF($A54=L$2,VLOOKUP($A54,$A$3:$E$98,5),IF($A54&lt;L$2,"",VLOOKUP($A54,$A$3:$E$98,5)*IF(Main!$B$36=1,(1+Main!$B$35)^($A54-L$2),1+(Main!$B$35*($A54-L$2)))))</f>
        <v>4.5504156209779045E-2</v>
      </c>
      <c r="M54" s="144">
        <f ca="1">IF($A54=M$2,VLOOKUP($A54,$A$3:$E$98,5),IF($A54&lt;M$2,"",VLOOKUP($A54,$A$3:$E$98,5)*IF(Main!$B$36=1,(1+Main!$B$35)^($A54-M$2),1+(Main!$B$35*($A54-M$2)))))</f>
        <v>4.4699564056757408E-2</v>
      </c>
      <c r="N54" s="144">
        <f ca="1">IF($A54=N$2,VLOOKUP($A54,$A$3:$E$98,5),IF($A54&lt;N$2,"",VLOOKUP($A54,$A$3:$E$98,5)*IF(Main!$B$36=1,(1+Main!$B$35)^($A54-N$2),1+(Main!$B$35*($A54-N$2)))))</f>
        <v>4.39091984840446E-2</v>
      </c>
      <c r="O54" s="144">
        <f ca="1">IF($A54=O$2,VLOOKUP($A54,$A$3:$E$98,5),IF($A54&lt;O$2,"",VLOOKUP($A54,$A$3:$E$98,5)*IF(Main!$B$36=1,(1+Main!$B$35)^($A54-O$2),1+(Main!$B$35*($A54-O$2)))))</f>
        <v>4.3132807941104724E-2</v>
      </c>
      <c r="P54" s="144">
        <f ca="1">IF($A54=P$2,VLOOKUP($A54,$A$3:$E$98,5),IF($A54&lt;P$2,"",VLOOKUP($A54,$A$3:$E$98,5)*IF(Main!$B$36=1,(1+Main!$B$35)^($A54-P$2),1+(Main!$B$35*($A54-P$2)))))</f>
        <v>4.2370145325250207E-2</v>
      </c>
      <c r="Q54" s="144">
        <f ca="1">IF($A54=Q$2,VLOOKUP($A54,$A$3:$E$98,5),IF($A54&lt;Q$2,"",VLOOKUP($A54,$A$3:$E$98,5)*IF(Main!$B$36=1,(1+Main!$B$35)^($A54-Q$2),1+(Main!$B$35*($A54-Q$2)))))</f>
        <v>4.1620967902996284E-2</v>
      </c>
      <c r="R54" s="144">
        <f ca="1">IF($A54=R$2,VLOOKUP($A54,$A$3:$E$98,5),IF($A54&lt;R$2,"",VLOOKUP($A54,$A$3:$E$98,5)*IF(Main!$B$36=1,(1+Main!$B$35)^($A54-R$2),1+(Main!$B$35*($A54-R$2)))))</f>
        <v>4.0885037232805774E-2</v>
      </c>
      <c r="S54" s="144">
        <f ca="1">IF($A54=S$2,VLOOKUP($A54,$A$3:$E$98,5),IF($A54&lt;S$2,"",VLOOKUP($A54,$A$3:$E$98,5)*IF(Main!$B$36=1,(1+Main!$B$35)^($A54-S$2),1+(Main!$B$35*($A54-S$2)))))</f>
        <v>4.0162119089200171E-2</v>
      </c>
      <c r="T54" s="144">
        <f ca="1">IF($A54=T$2,VLOOKUP($A54,$A$3:$E$98,5),IF($A54&lt;T$2,"",VLOOKUP($A54,$A$3:$E$98,5)*IF(Main!$B$36=1,(1+Main!$B$35)^($A54-T$2),1+(Main!$B$35*($A54-T$2)))))</f>
        <v>3.9451983388212347E-2</v>
      </c>
      <c r="U54" s="144">
        <f ca="1">IF($A54=U$2,VLOOKUP($A54,$A$3:$E$98,5),IF($A54&lt;U$2,"",VLOOKUP($A54,$A$3:$E$98,5)*IF(Main!$B$36=1,(1+Main!$B$35)^($A54-U$2),1+(Main!$B$35*($A54-U$2)))))</f>
        <v>3.8754404114157516E-2</v>
      </c>
      <c r="V54" s="144">
        <f ca="1">IF($A54=V$2,VLOOKUP($A54,$A$3:$E$98,5),IF($A54&lt;V$2,"",VLOOKUP($A54,$A$3:$E$98,5)*IF(Main!$B$36=1,(1+Main!$B$35)^($A54-V$2),1+(Main!$B$35*($A54-V$2)))))</f>
        <v>3.8069159247698929E-2</v>
      </c>
      <c r="W54" s="144">
        <f ca="1">IF($A54=W$2,VLOOKUP($A54,$A$3:$E$98,5),IF($A54&lt;W$2,"",VLOOKUP($A54,$A$3:$E$98,5)*IF(Main!$B$36=1,(1+Main!$B$35)^($A54-W$2),1+(Main!$B$35*($A54-W$2)))))</f>
        <v>3.7396030695185593E-2</v>
      </c>
      <c r="X54" s="144">
        <f ca="1">IF($A54=X$2,VLOOKUP($A54,$A$3:$E$98,5),IF($A54&lt;X$2,"",VLOOKUP($A54,$A$3:$E$98,5)*IF(Main!$B$36=1,(1+Main!$B$35)^($A54-X$2),1+(Main!$B$35*($A54-X$2)))))</f>
        <v>3.6734804219239282E-2</v>
      </c>
      <c r="Y54" s="144">
        <f ca="1">IF($A54=Y$2,VLOOKUP($A54,$A$3:$E$98,5),IF($A54&lt;Y$2,"",VLOOKUP($A54,$A$3:$E$98,5)*IF(Main!$B$36=1,(1+Main!$B$35)^($A54-Y$2),1+(Main!$B$35*($A54-Y$2)))))</f>
        <v>3.6085269370569037E-2</v>
      </c>
      <c r="Z54" s="144">
        <f ca="1">IF($A54=Z$2,VLOOKUP($A54,$A$3:$E$98,5),IF($A54&lt;Z$2,"",VLOOKUP($A54,$A$3:$E$98,5)*IF(Main!$B$36=1,(1+Main!$B$35)^($A54-Z$2),1+(Main!$B$35*($A54-Z$2)))))</f>
        <v>3.5447219420991195E-2</v>
      </c>
      <c r="AA54" s="144">
        <f ca="1">IF($A54=AA$2,VLOOKUP($A54,$A$3:$E$98,5),IF($A54&lt;AA$2,"",VLOOKUP($A54,$A$3:$E$98,5)*IF(Main!$B$36=1,(1+Main!$B$35)^($A54-AA$2),1+(Main!$B$35*($A54-AA$2)))))</f>
        <v>3.4820451297633788E-2</v>
      </c>
      <c r="AB54" s="144">
        <f ca="1">IF($A54=AB$2,VLOOKUP($A54,$A$3:$E$98,5),IF($A54&lt;AB$2,"",VLOOKUP($A54,$A$3:$E$98,5)*IF(Main!$B$36=1,(1+Main!$B$35)^($A54-AB$2),1+(Main!$B$35*($A54-AB$2)))))</f>
        <v>3.4204765518304314E-2</v>
      </c>
      <c r="AC54" s="144">
        <f ca="1">IF($A54=AC$2,VLOOKUP($A54,$A$3:$E$98,5),IF($A54&lt;AC$2,"",VLOOKUP($A54,$A$3:$E$98,5)*IF(Main!$B$36=1,(1+Main!$B$35)^($A54-AC$2),1+(Main!$B$35*($A54-AC$2)))))</f>
        <v>3.35999661280003E-2</v>
      </c>
      <c r="AD54" s="144">
        <f ca="1">IF($A54=AD$2,VLOOKUP($A54,$A$3:$E$98,5),IF($A54&lt;AD$2,"",VLOOKUP($A54,$A$3:$E$98,5)*IF(Main!$B$36=1,(1+Main!$B$35)^($A54-AD$2),1+(Main!$B$35*($A54-AD$2)))))</f>
        <v>3.3005860636542539E-2</v>
      </c>
      <c r="AE54" s="144">
        <f ca="1">IF($A54=AE$2,VLOOKUP($A54,$A$3:$E$98,5),IF($A54&lt;AE$2,"",VLOOKUP($A54,$A$3:$E$98,5)*IF(Main!$B$36=1,(1+Main!$B$35)^($A54-AE$2),1+(Main!$B$35*($A54-AE$2)))))</f>
        <v>3.2422259957310941E-2</v>
      </c>
      <c r="AF54" s="144">
        <f ca="1">IF($A54=AF$2,VLOOKUP($A54,$A$3:$E$98,5),IF($A54&lt;AF$2,"",VLOOKUP($A54,$A$3:$E$98,5)*IF(Main!$B$36=1,(1+Main!$B$35)^($A54-AF$2),1+(Main!$B$35*($A54-AF$2)))))</f>
        <v>3.1848978347063787E-2</v>
      </c>
      <c r="AG54" s="144">
        <f ca="1">IF($A54=AG$2,VLOOKUP($A54,$A$3:$E$98,5),IF($A54&lt;AG$2,"",VLOOKUP($A54,$A$3:$E$98,5)*IF(Main!$B$36=1,(1+Main!$B$35)^($A54-AG$2),1+(Main!$B$35*($A54-AG$2)))))</f>
        <v>3.1285833346821015E-2</v>
      </c>
      <c r="AH54" s="144">
        <f ca="1">IF($A54=AH$2,VLOOKUP($A54,$A$3:$E$98,5),IF($A54&lt;AH$2,"",VLOOKUP($A54,$A$3:$E$98,5)*IF(Main!$B$36=1,(1+Main!$B$35)^($A54-AH$2),1+(Main!$B$35*($A54-AH$2)))))</f>
        <v>3.0732645723792744E-2</v>
      </c>
      <c r="AI54" s="144">
        <f ca="1">IF($A54=AI$2,VLOOKUP($A54,$A$3:$E$98,5),IF($A54&lt;AI$2,"",VLOOKUP($A54,$A$3:$E$98,5)*IF(Main!$B$36=1,(1+Main!$B$35)^($A54-AI$2),1+(Main!$B$35*($A54-AI$2)))))</f>
        <v>3.0189239414334719E-2</v>
      </c>
      <c r="AJ54" s="144">
        <f ca="1">IF($A54=AJ$2,VLOOKUP($A54,$A$3:$E$98,5),IF($A54&lt;AJ$2,"",VLOOKUP($A54,$A$3:$E$98,5)*IF(Main!$B$36=1,(1+Main!$B$35)^($A54-AJ$2),1+(Main!$B$35*($A54-AJ$2)))))</f>
        <v>2.9655441467912297E-2</v>
      </c>
      <c r="AK54" s="144">
        <f ca="1">IF($A54=AK$2,VLOOKUP($A54,$A$3:$E$98,5),IF($A54&lt;AK$2,"",VLOOKUP($A54,$A$3:$E$98,5)*IF(Main!$B$36=1,(1+Main!$B$35)^($A54-AK$2),1+(Main!$B$35*($A54-AK$2)))))</f>
        <v>2.9131081992055299E-2</v>
      </c>
      <c r="AL54" s="144">
        <f ca="1">IF($A54=AL$2,VLOOKUP($A54,$A$3:$E$98,5),IF($A54&lt;AL$2,"",VLOOKUP($A54,$A$3:$E$98,5)*IF(Main!$B$36=1,(1+Main!$B$35)^($A54-AL$2),1+(Main!$B$35*($A54-AL$2)))))</f>
        <v>2.8615994098286149E-2</v>
      </c>
      <c r="AM54" s="144" t="str">
        <f>IF($A54=AM$2,VLOOKUP($A54,$A$3:$E$98,5),IF($A54&lt;AM$2,"",VLOOKUP($A54,$A$3:$E$98,5)*IF(Main!$B$36=1,(1+Main!$B$35)^($A54-AM$2),1+(Main!$B$35*($A54-AM$2)))))</f>
        <v/>
      </c>
      <c r="AN54" s="144" t="str">
        <f>IF($A54=AN$2,VLOOKUP($A54,$A$3:$E$98,5),IF($A54&lt;AN$2,"",VLOOKUP($A54,$A$3:$E$98,5)*IF(Main!$B$36=1,(1+Main!$B$35)^($A54-AN$2),1+(Main!$B$35*($A54-AN$2)))))</f>
        <v/>
      </c>
      <c r="AO54" s="144" t="str">
        <f>IF($A54=AO$2,VLOOKUP($A54,$A$3:$E$98,5),IF($A54&lt;AO$2,"",VLOOKUP($A54,$A$3:$E$98,5)*IF(Main!$B$36=1,(1+Main!$B$35)^($A54-AO$2),1+(Main!$B$35*($A54-AO$2)))))</f>
        <v/>
      </c>
      <c r="AP54" s="144" t="str">
        <f>IF($A54=AP$2,VLOOKUP($A54,$A$3:$E$98,5),IF($A54&lt;AP$2,"",VLOOKUP($A54,$A$3:$E$98,5)*IF(Main!$B$36=1,(1+Main!$B$35)^($A54-AP$2),1+(Main!$B$35*($A54-AP$2)))))</f>
        <v/>
      </c>
      <c r="AQ54" s="144" t="str">
        <f>IF($A54=AQ$2,VLOOKUP($A54,$A$3:$E$98,5),IF($A54&lt;AQ$2,"",VLOOKUP($A54,$A$3:$E$98,5)*IF(Main!$B$36=1,(1+Main!$B$35)^($A54-AQ$2),1+(Main!$B$35*($A54-AQ$2)))))</f>
        <v/>
      </c>
      <c r="AR54" s="144" t="str">
        <f>IF($A54=AR$2,VLOOKUP($A54,$A$3:$E$98,5),IF($A54&lt;AR$2,"",VLOOKUP($A54,$A$3:$E$98,5)*IF(Main!$B$36=1,(1+Main!$B$35)^($A54-AR$2),1+(Main!$B$35*($A54-AR$2)))))</f>
        <v/>
      </c>
      <c r="AS54" s="144" t="str">
        <f>IF($A54=AS$2,VLOOKUP($A54,$A$3:$E$98,5),IF($A54&lt;AS$2,"",VLOOKUP($A54,$A$3:$E$98,5)*IF(Main!$B$36=1,(1+Main!$B$35)^($A54-AS$2),1+(Main!$B$35*($A54-AS$2)))))</f>
        <v/>
      </c>
      <c r="AT54" s="144" t="str">
        <f>IF($A54=AT$2,VLOOKUP($A54,$A$3:$E$98,5),IF($A54&lt;AT$2,"",VLOOKUP($A54,$A$3:$E$98,5)*IF(Main!$B$36=1,(1+Main!$B$35)^($A54-AT$2),1+(Main!$B$35*($A54-AT$2)))))</f>
        <v/>
      </c>
      <c r="AU54" s="144" t="str">
        <f>IF($A54=AU$2,VLOOKUP($A54,$A$3:$E$98,5),IF($A54&lt;AU$2,"",VLOOKUP($A54,$A$3:$E$98,5)*IF(Main!$B$36=1,(1+Main!$B$35)^($A54-AU$2),1+(Main!$B$35*($A54-AU$2)))))</f>
        <v/>
      </c>
      <c r="AV54" s="144" t="str">
        <f>IF($A54=AV$2,VLOOKUP($A54,$A$3:$E$98,5),IF($A54&lt;AV$2,"",VLOOKUP($A54,$A$3:$E$98,5)*IF(Main!$B$36=1,(1+Main!$B$35)^($A54-AV$2),1+(Main!$B$35*($A54-AV$2)))))</f>
        <v/>
      </c>
      <c r="AW54" s="144" t="str">
        <f>IF($A54=AW$2,VLOOKUP($A54,$A$3:$E$98,5),IF($A54&lt;AW$2,"",VLOOKUP($A54,$A$3:$E$98,5)*IF(Main!$B$36=1,(1+Main!$B$35)^($A54-AW$2),1+(Main!$B$35*($A54-AW$2)))))</f>
        <v/>
      </c>
      <c r="AX54" s="144" t="str">
        <f>IF($A54=AX$2,VLOOKUP($A54,$A$3:$E$98,5),IF($A54&lt;AX$2,"",VLOOKUP($A54,$A$3:$E$98,5)*IF(Main!$B$36=1,(1+Main!$B$35)^($A54-AX$2),1+(Main!$B$35*($A54-AX$2)))))</f>
        <v/>
      </c>
      <c r="AY54" s="144" t="str">
        <f>IF($A54=AY$2,VLOOKUP($A54,$A$3:$E$98,5),IF($A54&lt;AY$2,"",VLOOKUP($A54,$A$3:$E$98,5)*IF(Main!$B$36=1,(1+Main!$B$35)^($A54-AY$2),1+(Main!$B$35*($A54-AY$2)))))</f>
        <v/>
      </c>
      <c r="AZ54" s="144" t="str">
        <f>IF($A54=AZ$2,VLOOKUP($A54,$A$3:$E$98,5),IF($A54&lt;AZ$2,"",VLOOKUP($A54,$A$3:$E$98,5)*IF(Main!$B$36=1,(1+Main!$B$35)^($A54-AZ$2),1+(Main!$B$35*($A54-AZ$2)))))</f>
        <v/>
      </c>
      <c r="BA54" s="144" t="str">
        <f>IF($A54=BA$2,VLOOKUP($A54,$A$3:$E$98,5),IF($A54&lt;BA$2,"",VLOOKUP($A54,$A$3:$E$98,5)*IF(Main!$B$36=1,(1+Main!$B$35)^($A54-BA$2),1+(Main!$B$35*($A54-BA$2)))))</f>
        <v/>
      </c>
      <c r="BB54" s="144" t="str">
        <f>IF($A54=BB$2,VLOOKUP($A54,$A$3:$E$98,5),IF($A54&lt;BB$2,"",VLOOKUP($A54,$A$3:$E$98,5)*IF(Main!$B$36=1,(1+Main!$B$35)^($A54-BB$2),1+(Main!$B$35*($A54-BB$2)))))</f>
        <v/>
      </c>
      <c r="BC54" s="144" t="str">
        <f>IF($A54=BC$2,VLOOKUP($A54,$A$3:$E$98,5),IF($A54&lt;BC$2,"",VLOOKUP($A54,$A$3:$E$98,5)*IF(Main!$B$36=1,(1+Main!$B$35)^($A54-BC$2),1+(Main!$B$35*($A54-BC$2)))))</f>
        <v/>
      </c>
      <c r="BD54" s="144" t="str">
        <f>IF($A54=BD$2,VLOOKUP($A54,$A$3:$E$98,5),IF($A54&lt;BD$2,"",VLOOKUP($A54,$A$3:$E$98,5)*IF(Main!$B$36=1,(1+Main!$B$35)^($A54-BD$2),1+(Main!$B$35*($A54-BD$2)))))</f>
        <v/>
      </c>
      <c r="BE54" s="144" t="str">
        <f>IF($A54=BE$2,VLOOKUP($A54,$A$3:$E$98,5),IF($A54&lt;BE$2,"",VLOOKUP($A54,$A$3:$E$98,5)*IF(Main!$B$36=1,(1+Main!$B$35)^($A54-BE$2),1+(Main!$B$35*($A54-BE$2)))))</f>
        <v/>
      </c>
      <c r="BF54" s="144" t="str">
        <f>IF($A54=BF$2,VLOOKUP($A54,$A$3:$E$98,5),IF($A54&lt;BF$2,"",VLOOKUP($A54,$A$3:$E$98,5)*IF(Main!$B$36=1,(1+Main!$B$35)^($A54-BF$2),1+(Main!$B$35*($A54-BF$2)))))</f>
        <v/>
      </c>
      <c r="BG54" s="144" t="str">
        <f>IF($A54=BG$2,VLOOKUP($A54,$A$3:$E$98,5),IF($A54&lt;BG$2,"",VLOOKUP($A54,$A$3:$E$98,5)*IF(Main!$B$36=1,(1+Main!$B$35)^($A54-BG$2),1+(Main!$B$35*($A54-BG$2)))))</f>
        <v/>
      </c>
      <c r="BH54" s="144" t="str">
        <f>IF($A54=BH$2,VLOOKUP($A54,$A$3:$E$98,5),IF($A54&lt;BH$2,"",VLOOKUP($A54,$A$3:$E$98,5)*IF(Main!$B$36=1,(1+Main!$B$35)^($A54-BH$2),1+(Main!$B$35*($A54-BH$2)))))</f>
        <v/>
      </c>
      <c r="BI54" s="144" t="str">
        <f>IF($A54=BI$2,VLOOKUP($A54,$A$3:$E$98,5),IF($A54&lt;BI$2,"",VLOOKUP($A54,$A$3:$E$98,5)*IF(Main!$B$36=1,(1+Main!$B$35)^($A54-BI$2),1+(Main!$B$35*($A54-BI$2)))))</f>
        <v/>
      </c>
      <c r="BJ54" s="144" t="str">
        <f>IF($A54=BJ$2,VLOOKUP($A54,$A$3:$E$98,5),IF($A54&lt;BJ$2,"",VLOOKUP($A54,$A$3:$E$98,5)*IF(Main!$B$36=1,(1+Main!$B$35)^($A54-BJ$2),1+(Main!$B$35*($A54-BJ$2)))))</f>
        <v/>
      </c>
      <c r="BK54" s="144" t="str">
        <f>IF($A54=BK$2,VLOOKUP($A54,$A$3:$E$98,5),IF($A54&lt;BK$2,"",VLOOKUP($A54,$A$3:$E$98,5)*IF(Main!$B$36=1,(1+Main!$B$35)^($A54-BK$2),1+(Main!$B$35*($A54-BK$2)))))</f>
        <v/>
      </c>
      <c r="BL54" s="144" t="str">
        <f>IF($A54=BL$2,VLOOKUP($A54,$A$3:$E$98,5),IF($A54&lt;BL$2,"",VLOOKUP($A54,$A$3:$E$98,5)*IF(Main!$B$36=1,(1+Main!$B$35)^($A54-BL$2),1+(Main!$B$35*($A54-BL$2)))))</f>
        <v/>
      </c>
      <c r="BM54" s="144" t="str">
        <f>IF($A54=BM$2,VLOOKUP($A54,$A$3:$E$98,5),IF($A54&lt;BM$2,"",VLOOKUP($A54,$A$3:$E$98,5)*IF(Main!$B$36=1,(1+Main!$B$35)^($A54-BM$2),1+(Main!$B$35*($A54-BM$2)))))</f>
        <v/>
      </c>
      <c r="BN54" s="144" t="str">
        <f>IF($A54=BN$2,VLOOKUP($A54,$A$3:$E$98,5),IF($A54&lt;BN$2,"",VLOOKUP($A54,$A$3:$E$98,5)*IF(Main!$B$36=1,(1+Main!$B$35)^($A54-BN$2),1+(Main!$B$35*($A54-BN$2)))))</f>
        <v/>
      </c>
      <c r="BO54" s="144" t="str">
        <f>IF($A54=BO$2,VLOOKUP($A54,$A$3:$E$98,5),IF($A54&lt;BO$2,"",VLOOKUP($A54,$A$3:$E$98,5)*IF(Main!$B$36=1,(1+Main!$B$35)^($A54-BO$2),1+(Main!$B$35*($A54-BO$2)))))</f>
        <v/>
      </c>
      <c r="BP54" s="144" t="str">
        <f>IF($A54=BP$2,VLOOKUP($A54,$A$3:$E$98,5),IF($A54&lt;BP$2,"",VLOOKUP($A54,$A$3:$E$98,5)*IF(Main!$B$36=1,(1+Main!$B$35)^($A54-BP$2),1+(Main!$B$35*($A54-BP$2)))))</f>
        <v/>
      </c>
      <c r="BQ54" s="144" t="str">
        <f>IF($A54=BQ$2,VLOOKUP($A54,$A$3:$E$98,5),IF($A54&lt;BQ$2,"",VLOOKUP($A54,$A$3:$E$98,5)*IF(Main!$B$36=1,(1+Main!$B$35)^($A54-BQ$2),1+(Main!$B$35*($A54-BQ$2)))))</f>
        <v/>
      </c>
      <c r="BR54" s="144" t="str">
        <f>IF($A54=BR$2,VLOOKUP($A54,$A$3:$E$98,5),IF($A54&lt;BR$2,"",VLOOKUP($A54,$A$3:$E$98,5)*IF(Main!$B$36=1,(1+Main!$B$35)^($A54-BR$2),1+(Main!$B$35*($A54-BR$2)))))</f>
        <v/>
      </c>
      <c r="BS54" s="144" t="str">
        <f>IF($A54=BS$2,VLOOKUP($A54,$A$3:$E$98,5),IF($A54&lt;BS$2,"",VLOOKUP($A54,$A$3:$E$98,5)*IF(Main!$B$36=1,(1+Main!$B$35)^($A54-BS$2),1+(Main!$B$35*($A54-BS$2)))))</f>
        <v/>
      </c>
      <c r="BT54" s="144" t="str">
        <f>IF($A54=BT$2,VLOOKUP($A54,$A$3:$E$98,5),IF($A54&lt;BT$2,"",VLOOKUP($A54,$A$3:$E$98,5)*IF(Main!$B$36=1,(1+Main!$B$35)^($A54-BT$2),1+(Main!$B$35*($A54-BT$2)))))</f>
        <v/>
      </c>
      <c r="BU54" s="144" t="str">
        <f>IF($A54=BU$2,VLOOKUP($A54,$A$3:$E$98,5),IF($A54&lt;BU$2,"",VLOOKUP($A54,$A$3:$E$98,5)*IF(Main!$B$36=1,(1+Main!$B$35)^($A54-BU$2),1+(Main!$B$35*($A54-BU$2)))))</f>
        <v/>
      </c>
      <c r="BV54" s="144" t="str">
        <f>IF($A54=BV$2,VLOOKUP($A54,$A$3:$E$98,5),IF($A54&lt;BV$2,"",VLOOKUP($A54,$A$3:$E$98,5)*IF(Main!$B$36=1,(1+Main!$B$35)^($A54-BV$2),1+(Main!$B$35*($A54-BV$2)))))</f>
        <v/>
      </c>
      <c r="BW54" s="144" t="str">
        <f>IF($A54=BW$2,VLOOKUP($A54,$A$3:$E$98,5),IF($A54&lt;BW$2,"",VLOOKUP($A54,$A$3:$E$98,5)*IF(Main!$B$36=1,(1+Main!$B$35)^($A54-BW$2),1+(Main!$B$35*($A54-BW$2)))))</f>
        <v/>
      </c>
      <c r="BX54" s="144" t="str">
        <f>IF($A54=BX$2,VLOOKUP($A54,$A$3:$E$98,5),IF($A54&lt;BX$2,"",VLOOKUP($A54,$A$3:$E$98,5)*IF(Main!$B$36=1,(1+Main!$B$35)^($A54-BX$2),1+(Main!$B$35*($A54-BX$2)))))</f>
        <v/>
      </c>
      <c r="BY54" s="144" t="str">
        <f>IF($A54=BY$2,VLOOKUP($A54,$A$3:$E$98,5),IF($A54&lt;BY$2,"",VLOOKUP($A54,$A$3:$E$98,5)*IF(Main!$B$36=1,(1+Main!$B$35)^($A54-BY$2),1+(Main!$B$35*($A54-BY$2)))))</f>
        <v/>
      </c>
      <c r="BZ54" s="144" t="str">
        <f>IF($A54=BZ$2,VLOOKUP($A54,$A$3:$E$98,5),IF($A54&lt;BZ$2,"",VLOOKUP($A54,$A$3:$E$98,5)*IF(Main!$B$36=1,(1+Main!$B$35)^($A54-BZ$2),1+(Main!$B$35*($A54-BZ$2)))))</f>
        <v/>
      </c>
      <c r="CA54" s="144" t="str">
        <f>IF($A54=CA$2,VLOOKUP($A54,$A$3:$E$98,5),IF($A54&lt;CA$2,"",VLOOKUP($A54,$A$3:$E$98,5)*IF(Main!$B$36=1,(1+Main!$B$35)^($A54-CA$2),1+(Main!$B$35*($A54-CA$2)))))</f>
        <v/>
      </c>
      <c r="CB54" s="144" t="str">
        <f>IF($A54=CB$2,VLOOKUP($A54,$A$3:$E$98,5),IF($A54&lt;CB$2,"",VLOOKUP($A54,$A$3:$E$98,5)*IF(Main!$B$36=1,(1+Main!$B$35)^($A54-CB$2),1+(Main!$B$35*($A54-CB$2)))))</f>
        <v/>
      </c>
      <c r="CC54" s="144" t="str">
        <f>IF($A54=CC$2,VLOOKUP($A54,$A$3:$E$98,5),IF($A54&lt;CC$2,"",VLOOKUP($A54,$A$3:$E$98,5)*IF(Main!$B$36=1,(1+Main!$B$35)^($A54-CC$2),1+(Main!$B$35*($A54-CC$2)))))</f>
        <v/>
      </c>
      <c r="CD54" s="144" t="str">
        <f>IF($A54=CD$2,VLOOKUP($A54,$A$3:$E$98,5),IF($A54&lt;CD$2,"",VLOOKUP($A54,$A$3:$E$98,5)*IF(Main!$B$36=1,(1+Main!$B$35)^($A54-CD$2),1+(Main!$B$35*($A54-CD$2)))))</f>
        <v/>
      </c>
    </row>
    <row r="55" spans="1:82">
      <c r="A55" s="70">
        <v>77</v>
      </c>
      <c r="B55" s="73">
        <f ca="1">VLOOKUP($A55,Mortality!$A$3:$G$108,7,)</f>
        <v>1.5364443785716273E-2</v>
      </c>
      <c r="C55" s="69">
        <f t="shared" ca="1" si="1"/>
        <v>0.88954542048831697</v>
      </c>
      <c r="D55" s="69">
        <f t="shared" ca="1" si="0"/>
        <v>17.322118349620709</v>
      </c>
      <c r="E55" s="143">
        <f ca="1">C55/(1+Main!$B$5)^($A55-$A$3)</f>
        <v>2.6376167286037706E-2</v>
      </c>
      <c r="F55" s="16">
        <f t="shared" ref="F55:F86" ca="1" si="3">OFFSET($G$100,0,($A55-$A$23))</f>
        <v>11.175858169935596</v>
      </c>
      <c r="G55" s="144">
        <f ca="1">IF($A55=G$2,VLOOKUP($A55,$A$3:$E$98,5),IF($A55&lt;G$2,"",VLOOKUP($A55,$A$3:$E$98,5)*IF(Main!$B$36=1,(1+Main!$B$35)^($A55-G$2),1+(Main!$B$35*($A55-G$2)))))</f>
        <v>4.6681046614474885E-2</v>
      </c>
      <c r="H55" s="144">
        <f ca="1">IF($A55=H$2,VLOOKUP($A55,$A$3:$E$98,5),IF($A55&lt;H$2,"",VLOOKUP($A55,$A$3:$E$98,5)*IF(Main!$B$36=1,(1+Main!$B$35)^($A55-H$2),1+(Main!$B$35*($A55-H$2)))))</f>
        <v>4.5855645004395769E-2</v>
      </c>
      <c r="I55" s="144">
        <f ca="1">IF($A55=I$2,VLOOKUP($A55,$A$3:$E$98,5),IF($A55&lt;I$2,"",VLOOKUP($A55,$A$3:$E$98,5)*IF(Main!$B$36=1,(1+Main!$B$35)^($A55-I$2),1+(Main!$B$35*($A55-I$2)))))</f>
        <v>4.5044837921803305E-2</v>
      </c>
      <c r="J55" s="144">
        <f ca="1">IF($A55=J$2,VLOOKUP($A55,$A$3:$E$98,5),IF($A55&lt;J$2,"",VLOOKUP($A55,$A$3:$E$98,5)*IF(Main!$B$36=1,(1+Main!$B$35)^($A55-J$2),1+(Main!$B$35*($A55-J$2)))))</f>
        <v>4.4248367310219361E-2</v>
      </c>
      <c r="K55" s="144">
        <f ca="1">IF($A55=K$2,VLOOKUP($A55,$A$3:$E$98,5),IF($A55&lt;K$2,"",VLOOKUP($A55,$A$3:$E$98,5)*IF(Main!$B$36=1,(1+Main!$B$35)^($A55-K$2),1+(Main!$B$35*($A55-K$2)))))</f>
        <v>4.346597967605044E-2</v>
      </c>
      <c r="L55" s="144">
        <f ca="1">IF($A55=L$2,VLOOKUP($A55,$A$3:$E$98,5),IF($A55&lt;L$2,"",VLOOKUP($A55,$A$3:$E$98,5)*IF(Main!$B$36=1,(1+Main!$B$35)^($A55-L$2),1+(Main!$B$35*($A55-L$2)))))</f>
        <v>4.2697426007908101E-2</v>
      </c>
      <c r="M55" s="144">
        <f ca="1">IF($A55=M$2,VLOOKUP($A55,$A$3:$E$98,5),IF($A55&lt;M$2,"",VLOOKUP($A55,$A$3:$E$98,5)*IF(Main!$B$36=1,(1+Main!$B$35)^($A55-M$2),1+(Main!$B$35*($A55-M$2)))))</f>
        <v>4.1942461697355701E-2</v>
      </c>
      <c r="N55" s="144">
        <f ca="1">IF($A55=N$2,VLOOKUP($A55,$A$3:$E$98,5),IF($A55&lt;N$2,"",VLOOKUP($A55,$A$3:$E$98,5)*IF(Main!$B$36=1,(1+Main!$B$35)^($A55-N$2),1+(Main!$B$35*($A55-N$2)))))</f>
        <v>4.1200846461056678E-2</v>
      </c>
      <c r="O55" s="144">
        <f ca="1">IF($A55=O$2,VLOOKUP($A55,$A$3:$E$98,5),IF($A55&lt;O$2,"",VLOOKUP($A55,$A$3:$E$98,5)*IF(Main!$B$36=1,(1+Main!$B$35)^($A55-O$2),1+(Main!$B$35*($A55-O$2)))))</f>
        <v>4.0472344264299284E-2</v>
      </c>
      <c r="P55" s="144">
        <f ca="1">IF($A55=P$2,VLOOKUP($A55,$A$3:$E$98,5),IF($A55&lt;P$2,"",VLOOKUP($A55,$A$3:$E$98,5)*IF(Main!$B$36=1,(1+Main!$B$35)^($A55-P$2),1+(Main!$B$35*($A55-P$2)))))</f>
        <v>3.9756723245873572E-2</v>
      </c>
      <c r="Q55" s="144">
        <f ca="1">IF($A55=Q$2,VLOOKUP($A55,$A$3:$E$98,5),IF($A55&lt;Q$2,"",VLOOKUP($A55,$A$3:$E$98,5)*IF(Main!$B$36=1,(1+Main!$B$35)^($A55-Q$2),1+(Main!$B$35*($A55-Q$2)))))</f>
        <v>3.9053755644276579E-2</v>
      </c>
      <c r="R55" s="144">
        <f ca="1">IF($A55=R$2,VLOOKUP($A55,$A$3:$E$98,5),IF($A55&lt;R$2,"",VLOOKUP($A55,$A$3:$E$98,5)*IF(Main!$B$36=1,(1+Main!$B$35)^($A55-R$2),1+(Main!$B$35*($A55-R$2)))))</f>
        <v>3.8363217725222581E-2</v>
      </c>
      <c r="S55" s="144">
        <f ca="1">IF($A55=S$2,VLOOKUP($A55,$A$3:$E$98,5),IF($A55&lt;S$2,"",VLOOKUP($A55,$A$3:$E$98,5)*IF(Main!$B$36=1,(1+Main!$B$35)^($A55-S$2),1+(Main!$B$35*($A55-S$2)))))</f>
        <v>3.7684889710434752E-2</v>
      </c>
      <c r="T55" s="144">
        <f ca="1">IF($A55=T$2,VLOOKUP($A55,$A$3:$E$98,5),IF($A55&lt;T$2,"",VLOOKUP($A55,$A$3:$E$98,5)*IF(Main!$B$36=1,(1+Main!$B$35)^($A55-T$2),1+(Main!$B$35*($A55-T$2)))))</f>
        <v>3.7018555707696216E-2</v>
      </c>
      <c r="U55" s="144">
        <f ca="1">IF($A55=U$2,VLOOKUP($A55,$A$3:$E$98,5),IF($A55&lt;U$2,"",VLOOKUP($A55,$A$3:$E$98,5)*IF(Main!$B$36=1,(1+Main!$B$35)^($A55-U$2),1+(Main!$B$35*($A55-U$2)))))</f>
        <v>3.6364003642137738E-2</v>
      </c>
      <c r="V55" s="144">
        <f ca="1">IF($A55=V$2,VLOOKUP($A55,$A$3:$E$98,5),IF($A55&lt;V$2,"",VLOOKUP($A55,$A$3:$E$98,5)*IF(Main!$B$36=1,(1+Main!$B$35)^($A55-V$2),1+(Main!$B$35*($A55-V$2)))))</f>
        <v>3.5721025188740416E-2</v>
      </c>
      <c r="W55" s="144">
        <f ca="1">IF($A55=W$2,VLOOKUP($A55,$A$3:$E$98,5),IF($A55&lt;W$2,"",VLOOKUP($A55,$A$3:$E$98,5)*IF(Main!$B$36=1,(1+Main!$B$35)^($A55-W$2),1+(Main!$B$35*($A55-W$2)))))</f>
        <v>3.5089415706031836E-2</v>
      </c>
      <c r="X55" s="144">
        <f ca="1">IF($A55=X$2,VLOOKUP($A55,$A$3:$E$98,5),IF($A55&lt;X$2,"",VLOOKUP($A55,$A$3:$E$98,5)*IF(Main!$B$36=1,(1+Main!$B$35)^($A55-X$2),1+(Main!$B$35*($A55-X$2)))))</f>
        <v>3.446897417095466E-2</v>
      </c>
      <c r="Y55" s="144">
        <f ca="1">IF($A55=Y$2,VLOOKUP($A55,$A$3:$E$98,5),IF($A55&lt;Y$2,"",VLOOKUP($A55,$A$3:$E$98,5)*IF(Main!$B$36=1,(1+Main!$B$35)^($A55-Y$2),1+(Main!$B$35*($A55-Y$2)))))</f>
        <v>3.385950311488669E-2</v>
      </c>
      <c r="Z55" s="144">
        <f ca="1">IF($A55=Z$2,VLOOKUP($A55,$A$3:$E$98,5),IF($A55&lt;Z$2,"",VLOOKUP($A55,$A$3:$E$98,5)*IF(Main!$B$36=1,(1+Main!$B$35)^($A55-Z$2),1+(Main!$B$35*($A55-Z$2)))))</f>
        <v>3.3260808560792429E-2</v>
      </c>
      <c r="AA55" s="144">
        <f ca="1">IF($A55=AA$2,VLOOKUP($A55,$A$3:$E$98,5),IF($A55&lt;AA$2,"",VLOOKUP($A55,$A$3:$E$98,5)*IF(Main!$B$36=1,(1+Main!$B$35)^($A55-AA$2),1+(Main!$B$35*($A55-AA$2)))))</f>
        <v>3.2672699961485682E-2</v>
      </c>
      <c r="AB55" s="144">
        <f ca="1">IF($A55=AB$2,VLOOKUP($A55,$A$3:$E$98,5),IF($A55&lt;AB$2,"",VLOOKUP($A55,$A$3:$E$98,5)*IF(Main!$B$36=1,(1+Main!$B$35)^($A55-AB$2),1+(Main!$B$35*($A55-AB$2)))))</f>
        <v>3.2094990138983974E-2</v>
      </c>
      <c r="AC55" s="144">
        <f ca="1">IF($A55=AC$2,VLOOKUP($A55,$A$3:$E$98,5),IF($A55&lt;AC$2,"",VLOOKUP($A55,$A$3:$E$98,5)*IF(Main!$B$36=1,(1+Main!$B$35)^($A55-AC$2),1+(Main!$B$35*($A55-AC$2)))))</f>
        <v>3.1527495224935143E-2</v>
      </c>
      <c r="AD55" s="144">
        <f ca="1">IF($A55=AD$2,VLOOKUP($A55,$A$3:$E$98,5),IF($A55&lt;AD$2,"",VLOOKUP($A55,$A$3:$E$98,5)*IF(Main!$B$36=1,(1+Main!$B$35)^($A55-AD$2),1+(Main!$B$35*($A55-AD$2)))))</f>
        <v>3.0970034602097383E-2</v>
      </c>
      <c r="AE55" s="144">
        <f ca="1">IF($A55=AE$2,VLOOKUP($A55,$A$3:$E$98,5),IF($A55&lt;AE$2,"",VLOOKUP($A55,$A$3:$E$98,5)*IF(Main!$B$36=1,(1+Main!$B$35)^($A55-AE$2),1+(Main!$B$35*($A55-AE$2)))))</f>
        <v>3.0422430846854014E-2</v>
      </c>
      <c r="AF55" s="144">
        <f ca="1">IF($A55=AF$2,VLOOKUP($A55,$A$3:$E$98,5),IF($A55&lt;AF$2,"",VLOOKUP($A55,$A$3:$E$98,5)*IF(Main!$B$36=1,(1+Main!$B$35)^($A55-AF$2),1+(Main!$B$35*($A55-AF$2)))))</f>
        <v>2.9884509672744614E-2</v>
      </c>
      <c r="AG55" s="144">
        <f ca="1">IF($A55=AG$2,VLOOKUP($A55,$A$3:$E$98,5),IF($A55&lt;AG$2,"",VLOOKUP($A55,$A$3:$E$98,5)*IF(Main!$B$36=1,(1+Main!$B$35)^($A55-AG$2),1+(Main!$B$35*($A55-AG$2)))))</f>
        <v>2.9356099874994705E-2</v>
      </c>
      <c r="AH55" s="144">
        <f ca="1">IF($A55=AH$2,VLOOKUP($A55,$A$3:$E$98,5),IF($A55&lt;AH$2,"",VLOOKUP($A55,$A$3:$E$98,5)*IF(Main!$B$36=1,(1+Main!$B$35)^($A55-AH$2),1+(Main!$B$35*($A55-AH$2)))))</f>
        <v>2.8837033276026235E-2</v>
      </c>
      <c r="AI55" s="144">
        <f ca="1">IF($A55=AI$2,VLOOKUP($A55,$A$3:$E$98,5),IF($A55&lt;AI$2,"",VLOOKUP($A55,$A$3:$E$98,5)*IF(Main!$B$36=1,(1+Main!$B$35)^($A55-AI$2),1+(Main!$B$35*($A55-AI$2)))))</f>
        <v>2.8327144671931467E-2</v>
      </c>
      <c r="AJ55" s="144">
        <f ca="1">IF($A55=AJ$2,VLOOKUP($A55,$A$3:$E$98,5),IF($A55&lt;AJ$2,"",VLOOKUP($A55,$A$3:$E$98,5)*IF(Main!$B$36=1,(1+Main!$B$35)^($A55-AJ$2),1+(Main!$B$35*($A55-AJ$2)))))</f>
        <v>2.7826271779893386E-2</v>
      </c>
      <c r="AK55" s="144">
        <f ca="1">IF($A55=AK$2,VLOOKUP($A55,$A$3:$E$98,5),IF($A55&lt;AK$2,"",VLOOKUP($A55,$A$3:$E$98,5)*IF(Main!$B$36=1,(1+Main!$B$35)^($A55-AK$2),1+(Main!$B$35*($A55-AK$2)))))</f>
        <v>2.733425518653574E-2</v>
      </c>
      <c r="AL55" s="144">
        <f ca="1">IF($A55=AL$2,VLOOKUP($A55,$A$3:$E$98,5),IF($A55&lt;AL$2,"",VLOOKUP($A55,$A$3:$E$98,5)*IF(Main!$B$36=1,(1+Main!$B$35)^($A55-AL$2),1+(Main!$B$35*($A55-AL$2)))))</f>
        <v>2.6850938297186384E-2</v>
      </c>
      <c r="AM55" s="144">
        <f ca="1">IF($A55=AM$2,VLOOKUP($A55,$A$3:$E$98,5),IF($A55&lt;AM$2,"",VLOOKUP($A55,$A$3:$E$98,5)*IF(Main!$B$36=1,(1+Main!$B$35)^($A55-AM$2),1+(Main!$B$35*($A55-AM$2)))))</f>
        <v>2.6376167286037706E-2</v>
      </c>
      <c r="AN55" s="144" t="str">
        <f>IF($A55=AN$2,VLOOKUP($A55,$A$3:$E$98,5),IF($A55&lt;AN$2,"",VLOOKUP($A55,$A$3:$E$98,5)*IF(Main!$B$36=1,(1+Main!$B$35)^($A55-AN$2),1+(Main!$B$35*($A55-AN$2)))))</f>
        <v/>
      </c>
      <c r="AO55" s="144" t="str">
        <f>IF($A55=AO$2,VLOOKUP($A55,$A$3:$E$98,5),IF($A55&lt;AO$2,"",VLOOKUP($A55,$A$3:$E$98,5)*IF(Main!$B$36=1,(1+Main!$B$35)^($A55-AO$2),1+(Main!$B$35*($A55-AO$2)))))</f>
        <v/>
      </c>
      <c r="AP55" s="144" t="str">
        <f>IF($A55=AP$2,VLOOKUP($A55,$A$3:$E$98,5),IF($A55&lt;AP$2,"",VLOOKUP($A55,$A$3:$E$98,5)*IF(Main!$B$36=1,(1+Main!$B$35)^($A55-AP$2),1+(Main!$B$35*($A55-AP$2)))))</f>
        <v/>
      </c>
      <c r="AQ55" s="144" t="str">
        <f>IF($A55=AQ$2,VLOOKUP($A55,$A$3:$E$98,5),IF($A55&lt;AQ$2,"",VLOOKUP($A55,$A$3:$E$98,5)*IF(Main!$B$36=1,(1+Main!$B$35)^($A55-AQ$2),1+(Main!$B$35*($A55-AQ$2)))))</f>
        <v/>
      </c>
      <c r="AR55" s="144" t="str">
        <f>IF($A55=AR$2,VLOOKUP($A55,$A$3:$E$98,5),IF($A55&lt;AR$2,"",VLOOKUP($A55,$A$3:$E$98,5)*IF(Main!$B$36=1,(1+Main!$B$35)^($A55-AR$2),1+(Main!$B$35*($A55-AR$2)))))</f>
        <v/>
      </c>
      <c r="AS55" s="144" t="str">
        <f>IF($A55=AS$2,VLOOKUP($A55,$A$3:$E$98,5),IF($A55&lt;AS$2,"",VLOOKUP($A55,$A$3:$E$98,5)*IF(Main!$B$36=1,(1+Main!$B$35)^($A55-AS$2),1+(Main!$B$35*($A55-AS$2)))))</f>
        <v/>
      </c>
      <c r="AT55" s="144" t="str">
        <f>IF($A55=AT$2,VLOOKUP($A55,$A$3:$E$98,5),IF($A55&lt;AT$2,"",VLOOKUP($A55,$A$3:$E$98,5)*IF(Main!$B$36=1,(1+Main!$B$35)^($A55-AT$2),1+(Main!$B$35*($A55-AT$2)))))</f>
        <v/>
      </c>
      <c r="AU55" s="144" t="str">
        <f>IF($A55=AU$2,VLOOKUP($A55,$A$3:$E$98,5),IF($A55&lt;AU$2,"",VLOOKUP($A55,$A$3:$E$98,5)*IF(Main!$B$36=1,(1+Main!$B$35)^($A55-AU$2),1+(Main!$B$35*($A55-AU$2)))))</f>
        <v/>
      </c>
      <c r="AV55" s="144" t="str">
        <f>IF($A55=AV$2,VLOOKUP($A55,$A$3:$E$98,5),IF($A55&lt;AV$2,"",VLOOKUP($A55,$A$3:$E$98,5)*IF(Main!$B$36=1,(1+Main!$B$35)^($A55-AV$2),1+(Main!$B$35*($A55-AV$2)))))</f>
        <v/>
      </c>
      <c r="AW55" s="144" t="str">
        <f>IF($A55=AW$2,VLOOKUP($A55,$A$3:$E$98,5),IF($A55&lt;AW$2,"",VLOOKUP($A55,$A$3:$E$98,5)*IF(Main!$B$36=1,(1+Main!$B$35)^($A55-AW$2),1+(Main!$B$35*($A55-AW$2)))))</f>
        <v/>
      </c>
      <c r="AX55" s="144" t="str">
        <f>IF($A55=AX$2,VLOOKUP($A55,$A$3:$E$98,5),IF($A55&lt;AX$2,"",VLOOKUP($A55,$A$3:$E$98,5)*IF(Main!$B$36=1,(1+Main!$B$35)^($A55-AX$2),1+(Main!$B$35*($A55-AX$2)))))</f>
        <v/>
      </c>
      <c r="AY55" s="144" t="str">
        <f>IF($A55=AY$2,VLOOKUP($A55,$A$3:$E$98,5),IF($A55&lt;AY$2,"",VLOOKUP($A55,$A$3:$E$98,5)*IF(Main!$B$36=1,(1+Main!$B$35)^($A55-AY$2),1+(Main!$B$35*($A55-AY$2)))))</f>
        <v/>
      </c>
      <c r="AZ55" s="144" t="str">
        <f>IF($A55=AZ$2,VLOOKUP($A55,$A$3:$E$98,5),IF($A55&lt;AZ$2,"",VLOOKUP($A55,$A$3:$E$98,5)*IF(Main!$B$36=1,(1+Main!$B$35)^($A55-AZ$2),1+(Main!$B$35*($A55-AZ$2)))))</f>
        <v/>
      </c>
      <c r="BA55" s="144" t="str">
        <f>IF($A55=BA$2,VLOOKUP($A55,$A$3:$E$98,5),IF($A55&lt;BA$2,"",VLOOKUP($A55,$A$3:$E$98,5)*IF(Main!$B$36=1,(1+Main!$B$35)^($A55-BA$2),1+(Main!$B$35*($A55-BA$2)))))</f>
        <v/>
      </c>
      <c r="BB55" s="144" t="str">
        <f>IF($A55=BB$2,VLOOKUP($A55,$A$3:$E$98,5),IF($A55&lt;BB$2,"",VLOOKUP($A55,$A$3:$E$98,5)*IF(Main!$B$36=1,(1+Main!$B$35)^($A55-BB$2),1+(Main!$B$35*($A55-BB$2)))))</f>
        <v/>
      </c>
      <c r="BC55" s="144" t="str">
        <f>IF($A55=BC$2,VLOOKUP($A55,$A$3:$E$98,5),IF($A55&lt;BC$2,"",VLOOKUP($A55,$A$3:$E$98,5)*IF(Main!$B$36=1,(1+Main!$B$35)^($A55-BC$2),1+(Main!$B$35*($A55-BC$2)))))</f>
        <v/>
      </c>
      <c r="BD55" s="144" t="str">
        <f>IF($A55=BD$2,VLOOKUP($A55,$A$3:$E$98,5),IF($A55&lt;BD$2,"",VLOOKUP($A55,$A$3:$E$98,5)*IF(Main!$B$36=1,(1+Main!$B$35)^($A55-BD$2),1+(Main!$B$35*($A55-BD$2)))))</f>
        <v/>
      </c>
      <c r="BE55" s="144" t="str">
        <f>IF($A55=BE$2,VLOOKUP($A55,$A$3:$E$98,5),IF($A55&lt;BE$2,"",VLOOKUP($A55,$A$3:$E$98,5)*IF(Main!$B$36=1,(1+Main!$B$35)^($A55-BE$2),1+(Main!$B$35*($A55-BE$2)))))</f>
        <v/>
      </c>
      <c r="BF55" s="144" t="str">
        <f>IF($A55=BF$2,VLOOKUP($A55,$A$3:$E$98,5),IF($A55&lt;BF$2,"",VLOOKUP($A55,$A$3:$E$98,5)*IF(Main!$B$36=1,(1+Main!$B$35)^($A55-BF$2),1+(Main!$B$35*($A55-BF$2)))))</f>
        <v/>
      </c>
      <c r="BG55" s="144" t="str">
        <f>IF($A55=BG$2,VLOOKUP($A55,$A$3:$E$98,5),IF($A55&lt;BG$2,"",VLOOKUP($A55,$A$3:$E$98,5)*IF(Main!$B$36=1,(1+Main!$B$35)^($A55-BG$2),1+(Main!$B$35*($A55-BG$2)))))</f>
        <v/>
      </c>
      <c r="BH55" s="144" t="str">
        <f>IF($A55=BH$2,VLOOKUP($A55,$A$3:$E$98,5),IF($A55&lt;BH$2,"",VLOOKUP($A55,$A$3:$E$98,5)*IF(Main!$B$36=1,(1+Main!$B$35)^($A55-BH$2),1+(Main!$B$35*($A55-BH$2)))))</f>
        <v/>
      </c>
      <c r="BI55" s="144" t="str">
        <f>IF($A55=BI$2,VLOOKUP($A55,$A$3:$E$98,5),IF($A55&lt;BI$2,"",VLOOKUP($A55,$A$3:$E$98,5)*IF(Main!$B$36=1,(1+Main!$B$35)^($A55-BI$2),1+(Main!$B$35*($A55-BI$2)))))</f>
        <v/>
      </c>
      <c r="BJ55" s="144" t="str">
        <f>IF($A55=BJ$2,VLOOKUP($A55,$A$3:$E$98,5),IF($A55&lt;BJ$2,"",VLOOKUP($A55,$A$3:$E$98,5)*IF(Main!$B$36=1,(1+Main!$B$35)^($A55-BJ$2),1+(Main!$B$35*($A55-BJ$2)))))</f>
        <v/>
      </c>
      <c r="BK55" s="144" t="str">
        <f>IF($A55=BK$2,VLOOKUP($A55,$A$3:$E$98,5),IF($A55&lt;BK$2,"",VLOOKUP($A55,$A$3:$E$98,5)*IF(Main!$B$36=1,(1+Main!$B$35)^($A55-BK$2),1+(Main!$B$35*($A55-BK$2)))))</f>
        <v/>
      </c>
      <c r="BL55" s="144" t="str">
        <f>IF($A55=BL$2,VLOOKUP($A55,$A$3:$E$98,5),IF($A55&lt;BL$2,"",VLOOKUP($A55,$A$3:$E$98,5)*IF(Main!$B$36=1,(1+Main!$B$35)^($A55-BL$2),1+(Main!$B$35*($A55-BL$2)))))</f>
        <v/>
      </c>
      <c r="BM55" s="144" t="str">
        <f>IF($A55=BM$2,VLOOKUP($A55,$A$3:$E$98,5),IF($A55&lt;BM$2,"",VLOOKUP($A55,$A$3:$E$98,5)*IF(Main!$B$36=1,(1+Main!$B$35)^($A55-BM$2),1+(Main!$B$35*($A55-BM$2)))))</f>
        <v/>
      </c>
      <c r="BN55" s="144" t="str">
        <f>IF($A55=BN$2,VLOOKUP($A55,$A$3:$E$98,5),IF($A55&lt;BN$2,"",VLOOKUP($A55,$A$3:$E$98,5)*IF(Main!$B$36=1,(1+Main!$B$35)^($A55-BN$2),1+(Main!$B$35*($A55-BN$2)))))</f>
        <v/>
      </c>
      <c r="BO55" s="144" t="str">
        <f>IF($A55=BO$2,VLOOKUP($A55,$A$3:$E$98,5),IF($A55&lt;BO$2,"",VLOOKUP($A55,$A$3:$E$98,5)*IF(Main!$B$36=1,(1+Main!$B$35)^($A55-BO$2),1+(Main!$B$35*($A55-BO$2)))))</f>
        <v/>
      </c>
      <c r="BP55" s="144" t="str">
        <f>IF($A55=BP$2,VLOOKUP($A55,$A$3:$E$98,5),IF($A55&lt;BP$2,"",VLOOKUP($A55,$A$3:$E$98,5)*IF(Main!$B$36=1,(1+Main!$B$35)^($A55-BP$2),1+(Main!$B$35*($A55-BP$2)))))</f>
        <v/>
      </c>
      <c r="BQ55" s="144" t="str">
        <f>IF($A55=BQ$2,VLOOKUP($A55,$A$3:$E$98,5),IF($A55&lt;BQ$2,"",VLOOKUP($A55,$A$3:$E$98,5)*IF(Main!$B$36=1,(1+Main!$B$35)^($A55-BQ$2),1+(Main!$B$35*($A55-BQ$2)))))</f>
        <v/>
      </c>
      <c r="BR55" s="144" t="str">
        <f>IF($A55=BR$2,VLOOKUP($A55,$A$3:$E$98,5),IF($A55&lt;BR$2,"",VLOOKUP($A55,$A$3:$E$98,5)*IF(Main!$B$36=1,(1+Main!$B$35)^($A55-BR$2),1+(Main!$B$35*($A55-BR$2)))))</f>
        <v/>
      </c>
      <c r="BS55" s="144" t="str">
        <f>IF($A55=BS$2,VLOOKUP($A55,$A$3:$E$98,5),IF($A55&lt;BS$2,"",VLOOKUP($A55,$A$3:$E$98,5)*IF(Main!$B$36=1,(1+Main!$B$35)^($A55-BS$2),1+(Main!$B$35*($A55-BS$2)))))</f>
        <v/>
      </c>
      <c r="BT55" s="144" t="str">
        <f>IF($A55=BT$2,VLOOKUP($A55,$A$3:$E$98,5),IF($A55&lt;BT$2,"",VLOOKUP($A55,$A$3:$E$98,5)*IF(Main!$B$36=1,(1+Main!$B$35)^($A55-BT$2),1+(Main!$B$35*($A55-BT$2)))))</f>
        <v/>
      </c>
      <c r="BU55" s="144" t="str">
        <f>IF($A55=BU$2,VLOOKUP($A55,$A$3:$E$98,5),IF($A55&lt;BU$2,"",VLOOKUP($A55,$A$3:$E$98,5)*IF(Main!$B$36=1,(1+Main!$B$35)^($A55-BU$2),1+(Main!$B$35*($A55-BU$2)))))</f>
        <v/>
      </c>
      <c r="BV55" s="144" t="str">
        <f>IF($A55=BV$2,VLOOKUP($A55,$A$3:$E$98,5),IF($A55&lt;BV$2,"",VLOOKUP($A55,$A$3:$E$98,5)*IF(Main!$B$36=1,(1+Main!$B$35)^($A55-BV$2),1+(Main!$B$35*($A55-BV$2)))))</f>
        <v/>
      </c>
      <c r="BW55" s="144" t="str">
        <f>IF($A55=BW$2,VLOOKUP($A55,$A$3:$E$98,5),IF($A55&lt;BW$2,"",VLOOKUP($A55,$A$3:$E$98,5)*IF(Main!$B$36=1,(1+Main!$B$35)^($A55-BW$2),1+(Main!$B$35*($A55-BW$2)))))</f>
        <v/>
      </c>
      <c r="BX55" s="144" t="str">
        <f>IF($A55=BX$2,VLOOKUP($A55,$A$3:$E$98,5),IF($A55&lt;BX$2,"",VLOOKUP($A55,$A$3:$E$98,5)*IF(Main!$B$36=1,(1+Main!$B$35)^($A55-BX$2),1+(Main!$B$35*($A55-BX$2)))))</f>
        <v/>
      </c>
      <c r="BY55" s="144" t="str">
        <f>IF($A55=BY$2,VLOOKUP($A55,$A$3:$E$98,5),IF($A55&lt;BY$2,"",VLOOKUP($A55,$A$3:$E$98,5)*IF(Main!$B$36=1,(1+Main!$B$35)^($A55-BY$2),1+(Main!$B$35*($A55-BY$2)))))</f>
        <v/>
      </c>
      <c r="BZ55" s="144" t="str">
        <f>IF($A55=BZ$2,VLOOKUP($A55,$A$3:$E$98,5),IF($A55&lt;BZ$2,"",VLOOKUP($A55,$A$3:$E$98,5)*IF(Main!$B$36=1,(1+Main!$B$35)^($A55-BZ$2),1+(Main!$B$35*($A55-BZ$2)))))</f>
        <v/>
      </c>
      <c r="CA55" s="144" t="str">
        <f>IF($A55=CA$2,VLOOKUP($A55,$A$3:$E$98,5),IF($A55&lt;CA$2,"",VLOOKUP($A55,$A$3:$E$98,5)*IF(Main!$B$36=1,(1+Main!$B$35)^($A55-CA$2),1+(Main!$B$35*($A55-CA$2)))))</f>
        <v/>
      </c>
      <c r="CB55" s="144" t="str">
        <f>IF($A55=CB$2,VLOOKUP($A55,$A$3:$E$98,5),IF($A55&lt;CB$2,"",VLOOKUP($A55,$A$3:$E$98,5)*IF(Main!$B$36=1,(1+Main!$B$35)^($A55-CB$2),1+(Main!$B$35*($A55-CB$2)))))</f>
        <v/>
      </c>
      <c r="CC55" s="144" t="str">
        <f>IF($A55=CC$2,VLOOKUP($A55,$A$3:$E$98,5),IF($A55&lt;CC$2,"",VLOOKUP($A55,$A$3:$E$98,5)*IF(Main!$B$36=1,(1+Main!$B$35)^($A55-CC$2),1+(Main!$B$35*($A55-CC$2)))))</f>
        <v/>
      </c>
      <c r="CD55" s="144" t="str">
        <f>IF($A55=CD$2,VLOOKUP($A55,$A$3:$E$98,5),IF($A55&lt;CD$2,"",VLOOKUP($A55,$A$3:$E$98,5)*IF(Main!$B$36=1,(1+Main!$B$35)^($A55-CD$2),1+(Main!$B$35*($A55-CD$2)))))</f>
        <v/>
      </c>
    </row>
    <row r="56" spans="1:82">
      <c r="A56" s="70">
        <v>78</v>
      </c>
      <c r="B56" s="73">
        <f ca="1">VLOOKUP($A56,Mortality!$A$3:$G$108,7,)</f>
        <v>1.6773555362353372E-2</v>
      </c>
      <c r="C56" s="69">
        <f t="shared" ca="1" si="1"/>
        <v>0.87587804988038298</v>
      </c>
      <c r="D56" s="69">
        <f t="shared" ca="1" si="0"/>
        <v>16.57681184333401</v>
      </c>
      <c r="E56" s="143">
        <f ca="1">C56/(1+Main!$B$5)^($A56-$A$3)</f>
        <v>2.4271880510737132E-2</v>
      </c>
      <c r="F56" s="16">
        <f t="shared" ca="1" si="3"/>
        <v>10.862543542607796</v>
      </c>
      <c r="G56" s="144">
        <f ca="1">IF($A56=G$2,VLOOKUP($A56,$A$3:$E$98,5),IF($A56&lt;G$2,"",VLOOKUP($A56,$A$3:$E$98,5)*IF(Main!$B$36=1,(1+Main!$B$35)^($A56-G$2),1+(Main!$B$35*($A56-G$2)))))</f>
        <v>4.3730062642309102E-2</v>
      </c>
      <c r="H56" s="144">
        <f ca="1">IF($A56=H$2,VLOOKUP($A56,$A$3:$E$98,5),IF($A56&lt;H$2,"",VLOOKUP($A56,$A$3:$E$98,5)*IF(Main!$B$36=1,(1+Main!$B$35)^($A56-H$2),1+(Main!$B$35*($A56-H$2)))))</f>
        <v>4.2956839530755506E-2</v>
      </c>
      <c r="I56" s="144">
        <f ca="1">IF($A56=I$2,VLOOKUP($A56,$A$3:$E$98,5),IF($A56&lt;I$2,"",VLOOKUP($A56,$A$3:$E$98,5)*IF(Main!$B$36=1,(1+Main!$B$35)^($A56-I$2),1+(Main!$B$35*($A56-I$2)))))</f>
        <v>4.2197288340624271E-2</v>
      </c>
      <c r="J56" s="144">
        <f ca="1">IF($A56=J$2,VLOOKUP($A56,$A$3:$E$98,5),IF($A56&lt;J$2,"",VLOOKUP($A56,$A$3:$E$98,5)*IF(Main!$B$36=1,(1+Main!$B$35)^($A56-J$2),1+(Main!$B$35*($A56-J$2)))))</f>
        <v>4.1451167328707531E-2</v>
      </c>
      <c r="K56" s="144">
        <f ca="1">IF($A56=K$2,VLOOKUP($A56,$A$3:$E$98,5),IF($A56&lt;K$2,"",VLOOKUP($A56,$A$3:$E$98,5)*IF(Main!$B$36=1,(1+Main!$B$35)^($A56-K$2),1+(Main!$B$35*($A56-K$2)))))</f>
        <v>4.0718239026235295E-2</v>
      </c>
      <c r="L56" s="144">
        <f ca="1">IF($A56=L$2,VLOOKUP($A56,$A$3:$E$98,5),IF($A56&lt;L$2,"",VLOOKUP($A56,$A$3:$E$98,5)*IF(Main!$B$36=1,(1+Main!$B$35)^($A56-L$2),1+(Main!$B$35*($A56-L$2)))))</f>
        <v>3.9998270163295963E-2</v>
      </c>
      <c r="M56" s="144">
        <f ca="1">IF($A56=M$2,VLOOKUP($A56,$A$3:$E$98,5),IF($A56&lt;M$2,"",VLOOKUP($A56,$A$3:$E$98,5)*IF(Main!$B$36=1,(1+Main!$B$35)^($A56-M$2),1+(Main!$B$35*($A56-M$2)))))</f>
        <v>3.9291031594593288E-2</v>
      </c>
      <c r="N56" s="144">
        <f ca="1">IF($A56=N$2,VLOOKUP($A56,$A$3:$E$98,5),IF($A56&lt;N$2,"",VLOOKUP($A56,$A$3:$E$98,5)*IF(Main!$B$36=1,(1+Main!$B$35)^($A56-N$2),1+(Main!$B$35*($A56-N$2)))))</f>
        <v>3.8596298226516002E-2</v>
      </c>
      <c r="O56" s="144">
        <f ca="1">IF($A56=O$2,VLOOKUP($A56,$A$3:$E$98,5),IF($A56&lt;O$2,"",VLOOKUP($A56,$A$3:$E$98,5)*IF(Main!$B$36=1,(1+Main!$B$35)^($A56-O$2),1+(Main!$B$35*($A56-O$2)))))</f>
        <v>3.7913848945497049E-2</v>
      </c>
      <c r="P56" s="144">
        <f ca="1">IF($A56=P$2,VLOOKUP($A56,$A$3:$E$98,5),IF($A56&lt;P$2,"",VLOOKUP($A56,$A$3:$E$98,5)*IF(Main!$B$36=1,(1+Main!$B$35)^($A56-P$2),1+(Main!$B$35*($A56-P$2)))))</f>
        <v>3.7243466547639534E-2</v>
      </c>
      <c r="Q56" s="144">
        <f ca="1">IF($A56=Q$2,VLOOKUP($A56,$A$3:$E$98,5),IF($A56&lt;Q$2,"",VLOOKUP($A56,$A$3:$E$98,5)*IF(Main!$B$36=1,(1+Main!$B$35)^($A56-Q$2),1+(Main!$B$35*($A56-Q$2)))))</f>
        <v>3.6584937669586981E-2</v>
      </c>
      <c r="R56" s="144">
        <f ca="1">IF($A56=R$2,VLOOKUP($A56,$A$3:$E$98,5),IF($A56&lt;R$2,"",VLOOKUP($A56,$A$3:$E$98,5)*IF(Main!$B$36=1,(1+Main!$B$35)^($A56-R$2),1+(Main!$B$35*($A56-R$2)))))</f>
        <v>3.5938052720615885E-2</v>
      </c>
      <c r="S56" s="144">
        <f ca="1">IF($A56=S$2,VLOOKUP($A56,$A$3:$E$98,5),IF($A56&lt;S$2,"",VLOOKUP($A56,$A$3:$E$98,5)*IF(Main!$B$36=1,(1+Main!$B$35)^($A56-S$2),1+(Main!$B$35*($A56-S$2)))))</f>
        <v>3.5302605815929158E-2</v>
      </c>
      <c r="T56" s="144">
        <f ca="1">IF($A56=T$2,VLOOKUP($A56,$A$3:$E$98,5),IF($A56&lt;T$2,"",VLOOKUP($A56,$A$3:$E$98,5)*IF(Main!$B$36=1,(1+Main!$B$35)^($A56-T$2),1+(Main!$B$35*($A56-T$2)))))</f>
        <v>3.4678394711128845E-2</v>
      </c>
      <c r="U56" s="144">
        <f ca="1">IF($A56=U$2,VLOOKUP($A56,$A$3:$E$98,5),IF($A56&lt;U$2,"",VLOOKUP($A56,$A$3:$E$98,5)*IF(Main!$B$36=1,(1+Main!$B$35)^($A56-U$2),1+(Main!$B$35*($A56-U$2)))))</f>
        <v>3.4065220737847582E-2</v>
      </c>
      <c r="V56" s="144">
        <f ca="1">IF($A56=V$2,VLOOKUP($A56,$A$3:$E$98,5),IF($A56&lt;V$2,"",VLOOKUP($A56,$A$3:$E$98,5)*IF(Main!$B$36=1,(1+Main!$B$35)^($A56-V$2),1+(Main!$B$35*($A56-V$2)))))</f>
        <v>3.3462888740518254E-2</v>
      </c>
      <c r="W56" s="144">
        <f ca="1">IF($A56=W$2,VLOOKUP($A56,$A$3:$E$98,5),IF($A56&lt;W$2,"",VLOOKUP($A56,$A$3:$E$98,5)*IF(Main!$B$36=1,(1+Main!$B$35)^($A56-W$2),1+(Main!$B$35*($A56-W$2)))))</f>
        <v>3.287120701426155E-2</v>
      </c>
      <c r="X56" s="144">
        <f ca="1">IF($A56=X$2,VLOOKUP($A56,$A$3:$E$98,5),IF($A56&lt;X$2,"",VLOOKUP($A56,$A$3:$E$98,5)*IF(Main!$B$36=1,(1+Main!$B$35)^($A56-X$2),1+(Main!$B$35*($A56-X$2)))))</f>
        <v>3.2289987243871852E-2</v>
      </c>
      <c r="Y56" s="144">
        <f ca="1">IF($A56=Y$2,VLOOKUP($A56,$A$3:$E$98,5),IF($A56&lt;Y$2,"",VLOOKUP($A56,$A$3:$E$98,5)*IF(Main!$B$36=1,(1+Main!$B$35)^($A56-Y$2),1+(Main!$B$35*($A56-Y$2)))))</f>
        <v>3.1719044443881982E-2</v>
      </c>
      <c r="Z56" s="144">
        <f ca="1">IF($A56=Z$2,VLOOKUP($A56,$A$3:$E$98,5),IF($A56&lt;Z$2,"",VLOOKUP($A56,$A$3:$E$98,5)*IF(Main!$B$36=1,(1+Main!$B$35)^($A56-Z$2),1+(Main!$B$35*($A56-Z$2)))))</f>
        <v>3.1158196899687598E-2</v>
      </c>
      <c r="AA56" s="144">
        <f ca="1">IF($A56=AA$2,VLOOKUP($A56,$A$3:$E$98,5),IF($A56&lt;AA$2,"",VLOOKUP($A56,$A$3:$E$98,5)*IF(Main!$B$36=1,(1+Main!$B$35)^($A56-AA$2),1+(Main!$B$35*($A56-AA$2)))))</f>
        <v>3.0607266109712768E-2</v>
      </c>
      <c r="AB56" s="144">
        <f ca="1">IF($A56=AB$2,VLOOKUP($A56,$A$3:$E$98,5),IF($A56&lt;AB$2,"",VLOOKUP($A56,$A$3:$E$98,5)*IF(Main!$B$36=1,(1+Main!$B$35)^($A56-AB$2),1+(Main!$B$35*($A56-AB$2)))))</f>
        <v>3.0066076728598002E-2</v>
      </c>
      <c r="AC56" s="144">
        <f ca="1">IF($A56=AC$2,VLOOKUP($A56,$A$3:$E$98,5),IF($A56&lt;AC$2,"",VLOOKUP($A56,$A$3:$E$98,5)*IF(Main!$B$36=1,(1+Main!$B$35)^($A56-AC$2),1+(Main!$B$35*($A56-AC$2)))))</f>
        <v>2.9534456511392929E-2</v>
      </c>
      <c r="AD56" s="144">
        <f ca="1">IF($A56=AD$2,VLOOKUP($A56,$A$3:$E$98,5),IF($A56&lt;AD$2,"",VLOOKUP($A56,$A$3:$E$98,5)*IF(Main!$B$36=1,(1+Main!$B$35)^($A56-AD$2),1+(Main!$B$35*($A56-AD$2)))))</f>
        <v>2.9012236258735689E-2</v>
      </c>
      <c r="AE56" s="144">
        <f ca="1">IF($A56=AE$2,VLOOKUP($A56,$A$3:$E$98,5),IF($A56&lt;AE$2,"",VLOOKUP($A56,$A$3:$E$98,5)*IF(Main!$B$36=1,(1+Main!$B$35)^($A56-AE$2),1+(Main!$B$35*($A56-AE$2)))))</f>
        <v>2.8499249763001656E-2</v>
      </c>
      <c r="AF56" s="144">
        <f ca="1">IF($A56=AF$2,VLOOKUP($A56,$A$3:$E$98,5),IF($A56&lt;AF$2,"",VLOOKUP($A56,$A$3:$E$98,5)*IF(Main!$B$36=1,(1+Main!$B$35)^($A56-AF$2),1+(Main!$B$35*($A56-AF$2)))))</f>
        <v>2.7995333755404379E-2</v>
      </c>
      <c r="AG56" s="144">
        <f ca="1">IF($A56=AG$2,VLOOKUP($A56,$A$3:$E$98,5),IF($A56&lt;AG$2,"",VLOOKUP($A56,$A$3:$E$98,5)*IF(Main!$B$36=1,(1+Main!$B$35)^($A56-AG$2),1+(Main!$B$35*($A56-AG$2)))))</f>
        <v>2.7500327854031809E-2</v>
      </c>
      <c r="AH56" s="144">
        <f ca="1">IF($A56=AH$2,VLOOKUP($A56,$A$3:$E$98,5),IF($A56&lt;AH$2,"",VLOOKUP($A56,$A$3:$E$98,5)*IF(Main!$B$36=1,(1+Main!$B$35)^($A56-AH$2),1+(Main!$B$35*($A56-AH$2)))))</f>
        <v>2.701407451280138E-2</v>
      </c>
      <c r="AI56" s="144">
        <f ca="1">IF($A56=AI$2,VLOOKUP($A56,$A$3:$E$98,5),IF($A56&lt;AI$2,"",VLOOKUP($A56,$A$3:$E$98,5)*IF(Main!$B$36=1,(1+Main!$B$35)^($A56-AI$2),1+(Main!$B$35*($A56-AI$2)))))</f>
        <v>2.6536418971317664E-2</v>
      </c>
      <c r="AJ56" s="144">
        <f ca="1">IF($A56=AJ$2,VLOOKUP($A56,$A$3:$E$98,5),IF($A56&lt;AJ$2,"",VLOOKUP($A56,$A$3:$E$98,5)*IF(Main!$B$36=1,(1+Main!$B$35)^($A56-AJ$2),1+(Main!$B$35*($A56-AJ$2)))))</f>
        <v>2.6067209205616563E-2</v>
      </c>
      <c r="AK56" s="144">
        <f ca="1">IF($A56=AK$2,VLOOKUP($A56,$A$3:$E$98,5),IF($A56&lt;AK$2,"",VLOOKUP($A56,$A$3:$E$98,5)*IF(Main!$B$36=1,(1+Main!$B$35)^($A56-AK$2),1+(Main!$B$35*($A56-AK$2)))))</f>
        <v>2.5606295879780513E-2</v>
      </c>
      <c r="AL56" s="144">
        <f ca="1">IF($A56=AL$2,VLOOKUP($A56,$A$3:$E$98,5),IF($A56&lt;AL$2,"",VLOOKUP($A56,$A$3:$E$98,5)*IF(Main!$B$36=1,(1+Main!$B$35)^($A56-AL$2),1+(Main!$B$35*($A56-AL$2)))))</f>
        <v>2.5153532298409147E-2</v>
      </c>
      <c r="AM56" s="144">
        <f ca="1">IF($A56=AM$2,VLOOKUP($A56,$A$3:$E$98,5),IF($A56&lt;AM$2,"",VLOOKUP($A56,$A$3:$E$98,5)*IF(Main!$B$36=1,(1+Main!$B$35)^($A56-AM$2),1+(Main!$B$35*($A56-AM$2)))))</f>
        <v>2.4708774359930401E-2</v>
      </c>
      <c r="AN56" s="144">
        <f ca="1">IF($A56=AN$2,VLOOKUP($A56,$A$3:$E$98,5),IF($A56&lt;AN$2,"",VLOOKUP($A56,$A$3:$E$98,5)*IF(Main!$B$36=1,(1+Main!$B$35)^($A56-AN$2),1+(Main!$B$35*($A56-AN$2)))))</f>
        <v>2.4271880510737132E-2</v>
      </c>
      <c r="AO56" s="144" t="str">
        <f>IF($A56=AO$2,VLOOKUP($A56,$A$3:$E$98,5),IF($A56&lt;AO$2,"",VLOOKUP($A56,$A$3:$E$98,5)*IF(Main!$B$36=1,(1+Main!$B$35)^($A56-AO$2),1+(Main!$B$35*($A56-AO$2)))))</f>
        <v/>
      </c>
      <c r="AP56" s="144" t="str">
        <f>IF($A56=AP$2,VLOOKUP($A56,$A$3:$E$98,5),IF($A56&lt;AP$2,"",VLOOKUP($A56,$A$3:$E$98,5)*IF(Main!$B$36=1,(1+Main!$B$35)^($A56-AP$2),1+(Main!$B$35*($A56-AP$2)))))</f>
        <v/>
      </c>
      <c r="AQ56" s="144" t="str">
        <f>IF($A56=AQ$2,VLOOKUP($A56,$A$3:$E$98,5),IF($A56&lt;AQ$2,"",VLOOKUP($A56,$A$3:$E$98,5)*IF(Main!$B$36=1,(1+Main!$B$35)^($A56-AQ$2),1+(Main!$B$35*($A56-AQ$2)))))</f>
        <v/>
      </c>
      <c r="AR56" s="144" t="str">
        <f>IF($A56=AR$2,VLOOKUP($A56,$A$3:$E$98,5),IF($A56&lt;AR$2,"",VLOOKUP($A56,$A$3:$E$98,5)*IF(Main!$B$36=1,(1+Main!$B$35)^($A56-AR$2),1+(Main!$B$35*($A56-AR$2)))))</f>
        <v/>
      </c>
      <c r="AS56" s="144" t="str">
        <f>IF($A56=AS$2,VLOOKUP($A56,$A$3:$E$98,5),IF($A56&lt;AS$2,"",VLOOKUP($A56,$A$3:$E$98,5)*IF(Main!$B$36=1,(1+Main!$B$35)^($A56-AS$2),1+(Main!$B$35*($A56-AS$2)))))</f>
        <v/>
      </c>
      <c r="AT56" s="144" t="str">
        <f>IF($A56=AT$2,VLOOKUP($A56,$A$3:$E$98,5),IF($A56&lt;AT$2,"",VLOOKUP($A56,$A$3:$E$98,5)*IF(Main!$B$36=1,(1+Main!$B$35)^($A56-AT$2),1+(Main!$B$35*($A56-AT$2)))))</f>
        <v/>
      </c>
      <c r="AU56" s="144" t="str">
        <f>IF($A56=AU$2,VLOOKUP($A56,$A$3:$E$98,5),IF($A56&lt;AU$2,"",VLOOKUP($A56,$A$3:$E$98,5)*IF(Main!$B$36=1,(1+Main!$B$35)^($A56-AU$2),1+(Main!$B$35*($A56-AU$2)))))</f>
        <v/>
      </c>
      <c r="AV56" s="144" t="str">
        <f>IF($A56=AV$2,VLOOKUP($A56,$A$3:$E$98,5),IF($A56&lt;AV$2,"",VLOOKUP($A56,$A$3:$E$98,5)*IF(Main!$B$36=1,(1+Main!$B$35)^($A56-AV$2),1+(Main!$B$35*($A56-AV$2)))))</f>
        <v/>
      </c>
      <c r="AW56" s="144" t="str">
        <f>IF($A56=AW$2,VLOOKUP($A56,$A$3:$E$98,5),IF($A56&lt;AW$2,"",VLOOKUP($A56,$A$3:$E$98,5)*IF(Main!$B$36=1,(1+Main!$B$35)^($A56-AW$2),1+(Main!$B$35*($A56-AW$2)))))</f>
        <v/>
      </c>
      <c r="AX56" s="144" t="str">
        <f>IF($A56=AX$2,VLOOKUP($A56,$A$3:$E$98,5),IF($A56&lt;AX$2,"",VLOOKUP($A56,$A$3:$E$98,5)*IF(Main!$B$36=1,(1+Main!$B$35)^($A56-AX$2),1+(Main!$B$35*($A56-AX$2)))))</f>
        <v/>
      </c>
      <c r="AY56" s="144" t="str">
        <f>IF($A56=AY$2,VLOOKUP($A56,$A$3:$E$98,5),IF($A56&lt;AY$2,"",VLOOKUP($A56,$A$3:$E$98,5)*IF(Main!$B$36=1,(1+Main!$B$35)^($A56-AY$2),1+(Main!$B$35*($A56-AY$2)))))</f>
        <v/>
      </c>
      <c r="AZ56" s="144" t="str">
        <f>IF($A56=AZ$2,VLOOKUP($A56,$A$3:$E$98,5),IF($A56&lt;AZ$2,"",VLOOKUP($A56,$A$3:$E$98,5)*IF(Main!$B$36=1,(1+Main!$B$35)^($A56-AZ$2),1+(Main!$B$35*($A56-AZ$2)))))</f>
        <v/>
      </c>
      <c r="BA56" s="144" t="str">
        <f>IF($A56=BA$2,VLOOKUP($A56,$A$3:$E$98,5),IF($A56&lt;BA$2,"",VLOOKUP($A56,$A$3:$E$98,5)*IF(Main!$B$36=1,(1+Main!$B$35)^($A56-BA$2),1+(Main!$B$35*($A56-BA$2)))))</f>
        <v/>
      </c>
      <c r="BB56" s="144" t="str">
        <f>IF($A56=BB$2,VLOOKUP($A56,$A$3:$E$98,5),IF($A56&lt;BB$2,"",VLOOKUP($A56,$A$3:$E$98,5)*IF(Main!$B$36=1,(1+Main!$B$35)^($A56-BB$2),1+(Main!$B$35*($A56-BB$2)))))</f>
        <v/>
      </c>
      <c r="BC56" s="144" t="str">
        <f>IF($A56=BC$2,VLOOKUP($A56,$A$3:$E$98,5),IF($A56&lt;BC$2,"",VLOOKUP($A56,$A$3:$E$98,5)*IF(Main!$B$36=1,(1+Main!$B$35)^($A56-BC$2),1+(Main!$B$35*($A56-BC$2)))))</f>
        <v/>
      </c>
      <c r="BD56" s="144" t="str">
        <f>IF($A56=BD$2,VLOOKUP($A56,$A$3:$E$98,5),IF($A56&lt;BD$2,"",VLOOKUP($A56,$A$3:$E$98,5)*IF(Main!$B$36=1,(1+Main!$B$35)^($A56-BD$2),1+(Main!$B$35*($A56-BD$2)))))</f>
        <v/>
      </c>
      <c r="BE56" s="144" t="str">
        <f>IF($A56=BE$2,VLOOKUP($A56,$A$3:$E$98,5),IF($A56&lt;BE$2,"",VLOOKUP($A56,$A$3:$E$98,5)*IF(Main!$B$36=1,(1+Main!$B$35)^($A56-BE$2),1+(Main!$B$35*($A56-BE$2)))))</f>
        <v/>
      </c>
      <c r="BF56" s="144" t="str">
        <f>IF($A56=BF$2,VLOOKUP($A56,$A$3:$E$98,5),IF($A56&lt;BF$2,"",VLOOKUP($A56,$A$3:$E$98,5)*IF(Main!$B$36=1,(1+Main!$B$35)^($A56-BF$2),1+(Main!$B$35*($A56-BF$2)))))</f>
        <v/>
      </c>
      <c r="BG56" s="144" t="str">
        <f>IF($A56=BG$2,VLOOKUP($A56,$A$3:$E$98,5),IF($A56&lt;BG$2,"",VLOOKUP($A56,$A$3:$E$98,5)*IF(Main!$B$36=1,(1+Main!$B$35)^($A56-BG$2),1+(Main!$B$35*($A56-BG$2)))))</f>
        <v/>
      </c>
      <c r="BH56" s="144" t="str">
        <f>IF($A56=BH$2,VLOOKUP($A56,$A$3:$E$98,5),IF($A56&lt;BH$2,"",VLOOKUP($A56,$A$3:$E$98,5)*IF(Main!$B$36=1,(1+Main!$B$35)^($A56-BH$2),1+(Main!$B$35*($A56-BH$2)))))</f>
        <v/>
      </c>
      <c r="BI56" s="144" t="str">
        <f>IF($A56=BI$2,VLOOKUP($A56,$A$3:$E$98,5),IF($A56&lt;BI$2,"",VLOOKUP($A56,$A$3:$E$98,5)*IF(Main!$B$36=1,(1+Main!$B$35)^($A56-BI$2),1+(Main!$B$35*($A56-BI$2)))))</f>
        <v/>
      </c>
      <c r="BJ56" s="144" t="str">
        <f>IF($A56=BJ$2,VLOOKUP($A56,$A$3:$E$98,5),IF($A56&lt;BJ$2,"",VLOOKUP($A56,$A$3:$E$98,5)*IF(Main!$B$36=1,(1+Main!$B$35)^($A56-BJ$2),1+(Main!$B$35*($A56-BJ$2)))))</f>
        <v/>
      </c>
      <c r="BK56" s="144" t="str">
        <f>IF($A56=BK$2,VLOOKUP($A56,$A$3:$E$98,5),IF($A56&lt;BK$2,"",VLOOKUP($A56,$A$3:$E$98,5)*IF(Main!$B$36=1,(1+Main!$B$35)^($A56-BK$2),1+(Main!$B$35*($A56-BK$2)))))</f>
        <v/>
      </c>
      <c r="BL56" s="144" t="str">
        <f>IF($A56=BL$2,VLOOKUP($A56,$A$3:$E$98,5),IF($A56&lt;BL$2,"",VLOOKUP($A56,$A$3:$E$98,5)*IF(Main!$B$36=1,(1+Main!$B$35)^($A56-BL$2),1+(Main!$B$35*($A56-BL$2)))))</f>
        <v/>
      </c>
      <c r="BM56" s="144" t="str">
        <f>IF($A56=BM$2,VLOOKUP($A56,$A$3:$E$98,5),IF($A56&lt;BM$2,"",VLOOKUP($A56,$A$3:$E$98,5)*IF(Main!$B$36=1,(1+Main!$B$35)^($A56-BM$2),1+(Main!$B$35*($A56-BM$2)))))</f>
        <v/>
      </c>
      <c r="BN56" s="144" t="str">
        <f>IF($A56=BN$2,VLOOKUP($A56,$A$3:$E$98,5),IF($A56&lt;BN$2,"",VLOOKUP($A56,$A$3:$E$98,5)*IF(Main!$B$36=1,(1+Main!$B$35)^($A56-BN$2),1+(Main!$B$35*($A56-BN$2)))))</f>
        <v/>
      </c>
      <c r="BO56" s="144" t="str">
        <f>IF($A56=BO$2,VLOOKUP($A56,$A$3:$E$98,5),IF($A56&lt;BO$2,"",VLOOKUP($A56,$A$3:$E$98,5)*IF(Main!$B$36=1,(1+Main!$B$35)^($A56-BO$2),1+(Main!$B$35*($A56-BO$2)))))</f>
        <v/>
      </c>
      <c r="BP56" s="144" t="str">
        <f>IF($A56=BP$2,VLOOKUP($A56,$A$3:$E$98,5),IF($A56&lt;BP$2,"",VLOOKUP($A56,$A$3:$E$98,5)*IF(Main!$B$36=1,(1+Main!$B$35)^($A56-BP$2),1+(Main!$B$35*($A56-BP$2)))))</f>
        <v/>
      </c>
      <c r="BQ56" s="144" t="str">
        <f>IF($A56=BQ$2,VLOOKUP($A56,$A$3:$E$98,5),IF($A56&lt;BQ$2,"",VLOOKUP($A56,$A$3:$E$98,5)*IF(Main!$B$36=1,(1+Main!$B$35)^($A56-BQ$2),1+(Main!$B$35*($A56-BQ$2)))))</f>
        <v/>
      </c>
      <c r="BR56" s="144" t="str">
        <f>IF($A56=BR$2,VLOOKUP($A56,$A$3:$E$98,5),IF($A56&lt;BR$2,"",VLOOKUP($A56,$A$3:$E$98,5)*IF(Main!$B$36=1,(1+Main!$B$35)^($A56-BR$2),1+(Main!$B$35*($A56-BR$2)))))</f>
        <v/>
      </c>
      <c r="BS56" s="144" t="str">
        <f>IF($A56=BS$2,VLOOKUP($A56,$A$3:$E$98,5),IF($A56&lt;BS$2,"",VLOOKUP($A56,$A$3:$E$98,5)*IF(Main!$B$36=1,(1+Main!$B$35)^($A56-BS$2),1+(Main!$B$35*($A56-BS$2)))))</f>
        <v/>
      </c>
      <c r="BT56" s="144" t="str">
        <f>IF($A56=BT$2,VLOOKUP($A56,$A$3:$E$98,5),IF($A56&lt;BT$2,"",VLOOKUP($A56,$A$3:$E$98,5)*IF(Main!$B$36=1,(1+Main!$B$35)^($A56-BT$2),1+(Main!$B$35*($A56-BT$2)))))</f>
        <v/>
      </c>
      <c r="BU56" s="144" t="str">
        <f>IF($A56=BU$2,VLOOKUP($A56,$A$3:$E$98,5),IF($A56&lt;BU$2,"",VLOOKUP($A56,$A$3:$E$98,5)*IF(Main!$B$36=1,(1+Main!$B$35)^($A56-BU$2),1+(Main!$B$35*($A56-BU$2)))))</f>
        <v/>
      </c>
      <c r="BV56" s="144" t="str">
        <f>IF($A56=BV$2,VLOOKUP($A56,$A$3:$E$98,5),IF($A56&lt;BV$2,"",VLOOKUP($A56,$A$3:$E$98,5)*IF(Main!$B$36=1,(1+Main!$B$35)^($A56-BV$2),1+(Main!$B$35*($A56-BV$2)))))</f>
        <v/>
      </c>
      <c r="BW56" s="144" t="str">
        <f>IF($A56=BW$2,VLOOKUP($A56,$A$3:$E$98,5),IF($A56&lt;BW$2,"",VLOOKUP($A56,$A$3:$E$98,5)*IF(Main!$B$36=1,(1+Main!$B$35)^($A56-BW$2),1+(Main!$B$35*($A56-BW$2)))))</f>
        <v/>
      </c>
      <c r="BX56" s="144" t="str">
        <f>IF($A56=BX$2,VLOOKUP($A56,$A$3:$E$98,5),IF($A56&lt;BX$2,"",VLOOKUP($A56,$A$3:$E$98,5)*IF(Main!$B$36=1,(1+Main!$B$35)^($A56-BX$2),1+(Main!$B$35*($A56-BX$2)))))</f>
        <v/>
      </c>
      <c r="BY56" s="144" t="str">
        <f>IF($A56=BY$2,VLOOKUP($A56,$A$3:$E$98,5),IF($A56&lt;BY$2,"",VLOOKUP($A56,$A$3:$E$98,5)*IF(Main!$B$36=1,(1+Main!$B$35)^($A56-BY$2),1+(Main!$B$35*($A56-BY$2)))))</f>
        <v/>
      </c>
      <c r="BZ56" s="144" t="str">
        <f>IF($A56=BZ$2,VLOOKUP($A56,$A$3:$E$98,5),IF($A56&lt;BZ$2,"",VLOOKUP($A56,$A$3:$E$98,5)*IF(Main!$B$36=1,(1+Main!$B$35)^($A56-BZ$2),1+(Main!$B$35*($A56-BZ$2)))))</f>
        <v/>
      </c>
      <c r="CA56" s="144" t="str">
        <f>IF($A56=CA$2,VLOOKUP($A56,$A$3:$E$98,5),IF($A56&lt;CA$2,"",VLOOKUP($A56,$A$3:$E$98,5)*IF(Main!$B$36=1,(1+Main!$B$35)^($A56-CA$2),1+(Main!$B$35*($A56-CA$2)))))</f>
        <v/>
      </c>
      <c r="CB56" s="144" t="str">
        <f>IF($A56=CB$2,VLOOKUP($A56,$A$3:$E$98,5),IF($A56&lt;CB$2,"",VLOOKUP($A56,$A$3:$E$98,5)*IF(Main!$B$36=1,(1+Main!$B$35)^($A56-CB$2),1+(Main!$B$35*($A56-CB$2)))))</f>
        <v/>
      </c>
      <c r="CC56" s="144" t="str">
        <f>IF($A56=CC$2,VLOOKUP($A56,$A$3:$E$98,5),IF($A56&lt;CC$2,"",VLOOKUP($A56,$A$3:$E$98,5)*IF(Main!$B$36=1,(1+Main!$B$35)^($A56-CC$2),1+(Main!$B$35*($A56-CC$2)))))</f>
        <v/>
      </c>
      <c r="CD56" s="144" t="str">
        <f>IF($A56=CD$2,VLOOKUP($A56,$A$3:$E$98,5),IF($A56&lt;CD$2,"",VLOOKUP($A56,$A$3:$E$98,5)*IF(Main!$B$36=1,(1+Main!$B$35)^($A56-CD$2),1+(Main!$B$35*($A56-CD$2)))))</f>
        <v/>
      </c>
    </row>
    <row r="57" spans="1:82">
      <c r="A57" s="70">
        <v>79</v>
      </c>
      <c r="B57" s="73">
        <f ca="1">VLOOKUP($A57,Mortality!$A$3:$G$108,7,)</f>
        <v>1.8355555710671739E-2</v>
      </c>
      <c r="C57" s="69">
        <f t="shared" ca="1" si="1"/>
        <v>0.86118646092004425</v>
      </c>
      <c r="D57" s="69">
        <f t="shared" ca="1" si="0"/>
        <v>15.842547694162773</v>
      </c>
      <c r="E57" s="143">
        <f ca="1">C57/(1+Main!$B$5)^($A57-$A$3)</f>
        <v>2.2303509139478372E-2</v>
      </c>
      <c r="F57" s="16">
        <f t="shared" ca="1" si="3"/>
        <v>10.543174208411692</v>
      </c>
      <c r="G57" s="144">
        <f ca="1">IF($A57=G$2,VLOOKUP($A57,$A$3:$E$98,5),IF($A57&lt;G$2,"",VLOOKUP($A57,$A$3:$E$98,5)*IF(Main!$B$36=1,(1+Main!$B$35)^($A57-G$2),1+(Main!$B$35*($A57-G$2)))))</f>
        <v>4.0907001857812687E-2</v>
      </c>
      <c r="H57" s="144">
        <f ca="1">IF($A57=H$2,VLOOKUP($A57,$A$3:$E$98,5),IF($A57&lt;H$2,"",VLOOKUP($A57,$A$3:$E$98,5)*IF(Main!$B$36=1,(1+Main!$B$35)^($A57-H$2),1+(Main!$B$35*($A57-H$2)))))</f>
        <v>4.0183695341662759E-2</v>
      </c>
      <c r="I57" s="144">
        <f ca="1">IF($A57=I$2,VLOOKUP($A57,$A$3:$E$98,5),IF($A57&lt;I$2,"",VLOOKUP($A57,$A$3:$E$98,5)*IF(Main!$B$36=1,(1+Main!$B$35)^($A57-I$2),1+(Main!$B$35*($A57-I$2)))))</f>
        <v>3.9473178135228645E-2</v>
      </c>
      <c r="J57" s="144">
        <f ca="1">IF($A57=J$2,VLOOKUP($A57,$A$3:$E$98,5),IF($A57&lt;J$2,"",VLOOKUP($A57,$A$3:$E$98,5)*IF(Main!$B$36=1,(1+Main!$B$35)^($A57-J$2),1+(Main!$B$35*($A57-J$2)))))</f>
        <v>3.8775224101403383E-2</v>
      </c>
      <c r="K57" s="144">
        <f ca="1">IF($A57=K$2,VLOOKUP($A57,$A$3:$E$98,5),IF($A57&lt;K$2,"",VLOOKUP($A57,$A$3:$E$98,5)*IF(Main!$B$36=1,(1+Main!$B$35)^($A57-K$2),1+(Main!$B$35*($A57-K$2)))))</f>
        <v>3.8089611101575029E-2</v>
      </c>
      <c r="L57" s="144">
        <f ca="1">IF($A57=L$2,VLOOKUP($A57,$A$3:$E$98,5),IF($A57&lt;L$2,"",VLOOKUP($A57,$A$3:$E$98,5)*IF(Main!$B$36=1,(1+Main!$B$35)^($A57-L$2),1+(Main!$B$35*($A57-L$2)))))</f>
        <v>3.7416120924926362E-2</v>
      </c>
      <c r="M57" s="144">
        <f ca="1">IF($A57=M$2,VLOOKUP($A57,$A$3:$E$98,5),IF($A57&lt;M$2,"",VLOOKUP($A57,$A$3:$E$98,5)*IF(Main!$B$36=1,(1+Main!$B$35)^($A57-M$2),1+(Main!$B$35*($A57-M$2)))))</f>
        <v>3.6754539218984625E-2</v>
      </c>
      <c r="N57" s="144">
        <f ca="1">IF($A57=N$2,VLOOKUP($A57,$A$3:$E$98,5),IF($A57&lt;N$2,"",VLOOKUP($A57,$A$3:$E$98,5)*IF(Main!$B$36=1,(1+Main!$B$35)^($A57-N$2),1+(Main!$B$35*($A57-N$2)))))</f>
        <v>3.6104655421399443E-2</v>
      </c>
      <c r="O57" s="144">
        <f ca="1">IF($A57=O$2,VLOOKUP($A57,$A$3:$E$98,5),IF($A57&lt;O$2,"",VLOOKUP($A57,$A$3:$E$98,5)*IF(Main!$B$36=1,(1+Main!$B$35)^($A57-O$2),1+(Main!$B$35*($A57-O$2)))))</f>
        <v>3.5466262692926763E-2</v>
      </c>
      <c r="P57" s="144">
        <f ca="1">IF($A57=P$2,VLOOKUP($A57,$A$3:$E$98,5),IF($A57&lt;P$2,"",VLOOKUP($A57,$A$3:$E$98,5)*IF(Main!$B$36=1,(1+Main!$B$35)^($A57-P$2),1+(Main!$B$35*($A57-P$2)))))</f>
        <v>3.4839157851597996E-2</v>
      </c>
      <c r="Q57" s="144">
        <f ca="1">IF($A57=Q$2,VLOOKUP($A57,$A$3:$E$98,5),IF($A57&lt;Q$2,"",VLOOKUP($A57,$A$3:$E$98,5)*IF(Main!$B$36=1,(1+Main!$B$35)^($A57-Q$2),1+(Main!$B$35*($A57-Q$2)))))</f>
        <v>3.422314130805304E-2</v>
      </c>
      <c r="R57" s="144">
        <f ca="1">IF($A57=R$2,VLOOKUP($A57,$A$3:$E$98,5),IF($A57&lt;R$2,"",VLOOKUP($A57,$A$3:$E$98,5)*IF(Main!$B$36=1,(1+Main!$B$35)^($A57-R$2),1+(Main!$B$35*($A57-R$2)))))</f>
        <v>3.3618017002016741E-2</v>
      </c>
      <c r="S57" s="144">
        <f ca="1">IF($A57=S$2,VLOOKUP($A57,$A$3:$E$98,5),IF($A57&lt;S$2,"",VLOOKUP($A57,$A$3:$E$98,5)*IF(Main!$B$36=1,(1+Main!$B$35)^($A57-S$2),1+(Main!$B$35*($A57-S$2)))))</f>
        <v>3.3023592339898558E-2</v>
      </c>
      <c r="T57" s="144">
        <f ca="1">IF($A57=T$2,VLOOKUP($A57,$A$3:$E$98,5),IF($A57&lt;T$2,"",VLOOKUP($A57,$A$3:$E$98,5)*IF(Main!$B$36=1,(1+Main!$B$35)^($A57-T$2),1+(Main!$B$35*($A57-T$2)))))</f>
        <v>3.2439678133495645E-2</v>
      </c>
      <c r="U57" s="144">
        <f ca="1">IF($A57=U$2,VLOOKUP($A57,$A$3:$E$98,5),IF($A57&lt;U$2,"",VLOOKUP($A57,$A$3:$E$98,5)*IF(Main!$B$36=1,(1+Main!$B$35)^($A57-U$2),1+(Main!$B$35*($A57-U$2)))))</f>
        <v>3.1866088539779611E-2</v>
      </c>
      <c r="V57" s="144">
        <f ca="1">IF($A57=V$2,VLOOKUP($A57,$A$3:$E$98,5),IF($A57&lt;V$2,"",VLOOKUP($A57,$A$3:$E$98,5)*IF(Main!$B$36=1,(1+Main!$B$35)^($A57-V$2),1+(Main!$B$35*($A57-V$2)))))</f>
        <v>3.1302641001748142E-2</v>
      </c>
      <c r="W57" s="144">
        <f ca="1">IF($A57=W$2,VLOOKUP($A57,$A$3:$E$98,5),IF($A57&lt;W$2,"",VLOOKUP($A57,$A$3:$E$98,5)*IF(Main!$B$36=1,(1+Main!$B$35)^($A57-W$2),1+(Main!$B$35*($A57-W$2)))))</f>
        <v>3.0749156190322337E-2</v>
      </c>
      <c r="X57" s="144">
        <f ca="1">IF($A57=X$2,VLOOKUP($A57,$A$3:$E$98,5),IF($A57&lt;X$2,"",VLOOKUP($A57,$A$3:$E$98,5)*IF(Main!$B$36=1,(1+Main!$B$35)^($A57-X$2),1+(Main!$B$35*($A57-X$2)))))</f>
        <v>3.0205457947271454E-2</v>
      </c>
      <c r="Y57" s="144">
        <f ca="1">IF($A57=Y$2,VLOOKUP($A57,$A$3:$E$98,5),IF($A57&lt;Y$2,"",VLOOKUP($A57,$A$3:$E$98,5)*IF(Main!$B$36=1,(1+Main!$B$35)^($A57-Y$2),1+(Main!$B$35*($A57-Y$2)))))</f>
        <v>2.967137322914681E-2</v>
      </c>
      <c r="Z57" s="144">
        <f ca="1">IF($A57=Z$2,VLOOKUP($A57,$A$3:$E$98,5),IF($A57&lt;Z$2,"",VLOOKUP($A57,$A$3:$E$98,5)*IF(Main!$B$36=1,(1+Main!$B$35)^($A57-Z$2),1+(Main!$B$35*($A57-Z$2)))))</f>
        <v>2.9146732052207084E-2</v>
      </c>
      <c r="AA57" s="144">
        <f ca="1">IF($A57=AA$2,VLOOKUP($A57,$A$3:$E$98,5),IF($A57&lt;AA$2,"",VLOOKUP($A57,$A$3:$E$98,5)*IF(Main!$B$36=1,(1+Main!$B$35)^($A57-AA$2),1+(Main!$B$35*($A57-AA$2)))))</f>
        <v>2.8631367438317366E-2</v>
      </c>
      <c r="AB57" s="144">
        <f ca="1">IF($A57=AB$2,VLOOKUP($A57,$A$3:$E$98,5),IF($A57&lt;AB$2,"",VLOOKUP($A57,$A$3:$E$98,5)*IF(Main!$B$36=1,(1+Main!$B$35)^($A57-AB$2),1+(Main!$B$35*($A57-AB$2)))))</f>
        <v>2.812511536180488E-2</v>
      </c>
      <c r="AC57" s="144">
        <f ca="1">IF($A57=AC$2,VLOOKUP($A57,$A$3:$E$98,5),IF($A57&lt;AC$2,"",VLOOKUP($A57,$A$3:$E$98,5)*IF(Main!$B$36=1,(1+Main!$B$35)^($A57-AC$2),1+(Main!$B$35*($A57-AC$2)))))</f>
        <v>2.76278146972543E-2</v>
      </c>
      <c r="AD57" s="144">
        <f ca="1">IF($A57=AD$2,VLOOKUP($A57,$A$3:$E$98,5),IF($A57&lt;AD$2,"",VLOOKUP($A57,$A$3:$E$98,5)*IF(Main!$B$36=1,(1+Main!$B$35)^($A57-AD$2),1+(Main!$B$35*($A57-AD$2)))))</f>
        <v>2.7139307168226229E-2</v>
      </c>
      <c r="AE57" s="144">
        <f ca="1">IF($A57=AE$2,VLOOKUP($A57,$A$3:$E$98,5),IF($A57&lt;AE$2,"",VLOOKUP($A57,$A$3:$E$98,5)*IF(Main!$B$36=1,(1+Main!$B$35)^($A57-AE$2),1+(Main!$B$35*($A57-AE$2)))))</f>
        <v>2.6659437296882346E-2</v>
      </c>
      <c r="AF57" s="144">
        <f ca="1">IF($A57=AF$2,VLOOKUP($A57,$A$3:$E$98,5),IF($A57&lt;AF$2,"",VLOOKUP($A57,$A$3:$E$98,5)*IF(Main!$B$36=1,(1+Main!$B$35)^($A57-AF$2),1+(Main!$B$35*($A57-AF$2)))))</f>
        <v>2.6188052354501321E-2</v>
      </c>
      <c r="AG57" s="144">
        <f ca="1">IF($A57=AG$2,VLOOKUP($A57,$A$3:$E$98,5),IF($A57&lt;AG$2,"",VLOOKUP($A57,$A$3:$E$98,5)*IF(Main!$B$36=1,(1+Main!$B$35)^($A57-AG$2),1+(Main!$B$35*($A57-AG$2)))))</f>
        <v>2.5725002312869668E-2</v>
      </c>
      <c r="AH57" s="144">
        <f ca="1">IF($A57=AH$2,VLOOKUP($A57,$A$3:$E$98,5),IF($A57&lt;AH$2,"",VLOOKUP($A57,$A$3:$E$98,5)*IF(Main!$B$36=1,(1+Main!$B$35)^($A57-AH$2),1+(Main!$B$35*($A57-AH$2)))))</f>
        <v>2.5270139796532091E-2</v>
      </c>
      <c r="AI57" s="144">
        <f ca="1">IF($A57=AI$2,VLOOKUP($A57,$A$3:$E$98,5),IF($A57&lt;AI$2,"",VLOOKUP($A57,$A$3:$E$98,5)*IF(Main!$B$36=1,(1+Main!$B$35)^($A57-AI$2),1+(Main!$B$35*($A57-AI$2)))))</f>
        <v>2.4823320035886137E-2</v>
      </c>
      <c r="AJ57" s="144">
        <f ca="1">IF($A57=AJ$2,VLOOKUP($A57,$A$3:$E$98,5),IF($A57&lt;AJ$2,"",VLOOKUP($A57,$A$3:$E$98,5)*IF(Main!$B$36=1,(1+Main!$B$35)^($A57-AJ$2),1+(Main!$B$35*($A57-AJ$2)))))</f>
        <v>2.4384400821106229E-2</v>
      </c>
      <c r="AK57" s="144">
        <f ca="1">IF($A57=AK$2,VLOOKUP($A57,$A$3:$E$98,5),IF($A57&lt;AK$2,"",VLOOKUP($A57,$A$3:$E$98,5)*IF(Main!$B$36=1,(1+Main!$B$35)^($A57-AK$2),1+(Main!$B$35*($A57-AK$2)))))</f>
        <v>2.3953242456882344E-2</v>
      </c>
      <c r="AL57" s="144">
        <f ca="1">IF($A57=AL$2,VLOOKUP($A57,$A$3:$E$98,5),IF($A57&lt;AL$2,"",VLOOKUP($A57,$A$3:$E$98,5)*IF(Main!$B$36=1,(1+Main!$B$35)^($A57-AL$2),1+(Main!$B$35*($A57-AL$2)))))</f>
        <v>2.3529707717959081E-2</v>
      </c>
      <c r="AM57" s="144">
        <f ca="1">IF($A57=AM$2,VLOOKUP($A57,$A$3:$E$98,5),IF($A57&lt;AM$2,"",VLOOKUP($A57,$A$3:$E$98,5)*IF(Main!$B$36=1,(1+Main!$B$35)^($A57-AM$2),1+(Main!$B$35*($A57-AM$2)))))</f>
        <v>2.3113661805460785E-2</v>
      </c>
      <c r="AN57" s="144">
        <f ca="1">IF($A57=AN$2,VLOOKUP($A57,$A$3:$E$98,5),IF($A57&lt;AN$2,"",VLOOKUP($A57,$A$3:$E$98,5)*IF(Main!$B$36=1,(1+Main!$B$35)^($A57-AN$2),1+(Main!$B$35*($A57-AN$2)))))</f>
        <v>2.2704972303988984E-2</v>
      </c>
      <c r="AO57" s="144">
        <f ca="1">IF($A57=AO$2,VLOOKUP($A57,$A$3:$E$98,5),IF($A57&lt;AO$2,"",VLOOKUP($A57,$A$3:$E$98,5)*IF(Main!$B$36=1,(1+Main!$B$35)^($A57-AO$2),1+(Main!$B$35*($A57-AO$2)))))</f>
        <v>2.2303509139478372E-2</v>
      </c>
      <c r="AP57" s="144" t="str">
        <f>IF($A57=AP$2,VLOOKUP($A57,$A$3:$E$98,5),IF($A57&lt;AP$2,"",VLOOKUP($A57,$A$3:$E$98,5)*IF(Main!$B$36=1,(1+Main!$B$35)^($A57-AP$2),1+(Main!$B$35*($A57-AP$2)))))</f>
        <v/>
      </c>
      <c r="AQ57" s="144" t="str">
        <f>IF($A57=AQ$2,VLOOKUP($A57,$A$3:$E$98,5),IF($A57&lt;AQ$2,"",VLOOKUP($A57,$A$3:$E$98,5)*IF(Main!$B$36=1,(1+Main!$B$35)^($A57-AQ$2),1+(Main!$B$35*($A57-AQ$2)))))</f>
        <v/>
      </c>
      <c r="AR57" s="144" t="str">
        <f>IF($A57=AR$2,VLOOKUP($A57,$A$3:$E$98,5),IF($A57&lt;AR$2,"",VLOOKUP($A57,$A$3:$E$98,5)*IF(Main!$B$36=1,(1+Main!$B$35)^($A57-AR$2),1+(Main!$B$35*($A57-AR$2)))))</f>
        <v/>
      </c>
      <c r="AS57" s="144" t="str">
        <f>IF($A57=AS$2,VLOOKUP($A57,$A$3:$E$98,5),IF($A57&lt;AS$2,"",VLOOKUP($A57,$A$3:$E$98,5)*IF(Main!$B$36=1,(1+Main!$B$35)^($A57-AS$2),1+(Main!$B$35*($A57-AS$2)))))</f>
        <v/>
      </c>
      <c r="AT57" s="144" t="str">
        <f>IF($A57=AT$2,VLOOKUP($A57,$A$3:$E$98,5),IF($A57&lt;AT$2,"",VLOOKUP($A57,$A$3:$E$98,5)*IF(Main!$B$36=1,(1+Main!$B$35)^($A57-AT$2),1+(Main!$B$35*($A57-AT$2)))))</f>
        <v/>
      </c>
      <c r="AU57" s="144" t="str">
        <f>IF($A57=AU$2,VLOOKUP($A57,$A$3:$E$98,5),IF($A57&lt;AU$2,"",VLOOKUP($A57,$A$3:$E$98,5)*IF(Main!$B$36=1,(1+Main!$B$35)^($A57-AU$2),1+(Main!$B$35*($A57-AU$2)))))</f>
        <v/>
      </c>
      <c r="AV57" s="144" t="str">
        <f>IF($A57=AV$2,VLOOKUP($A57,$A$3:$E$98,5),IF($A57&lt;AV$2,"",VLOOKUP($A57,$A$3:$E$98,5)*IF(Main!$B$36=1,(1+Main!$B$35)^($A57-AV$2),1+(Main!$B$35*($A57-AV$2)))))</f>
        <v/>
      </c>
      <c r="AW57" s="144" t="str">
        <f>IF($A57=AW$2,VLOOKUP($A57,$A$3:$E$98,5),IF($A57&lt;AW$2,"",VLOOKUP($A57,$A$3:$E$98,5)*IF(Main!$B$36=1,(1+Main!$B$35)^($A57-AW$2),1+(Main!$B$35*($A57-AW$2)))))</f>
        <v/>
      </c>
      <c r="AX57" s="144" t="str">
        <f>IF($A57=AX$2,VLOOKUP($A57,$A$3:$E$98,5),IF($A57&lt;AX$2,"",VLOOKUP($A57,$A$3:$E$98,5)*IF(Main!$B$36=1,(1+Main!$B$35)^($A57-AX$2),1+(Main!$B$35*($A57-AX$2)))))</f>
        <v/>
      </c>
      <c r="AY57" s="144" t="str">
        <f>IF($A57=AY$2,VLOOKUP($A57,$A$3:$E$98,5),IF($A57&lt;AY$2,"",VLOOKUP($A57,$A$3:$E$98,5)*IF(Main!$B$36=1,(1+Main!$B$35)^($A57-AY$2),1+(Main!$B$35*($A57-AY$2)))))</f>
        <v/>
      </c>
      <c r="AZ57" s="144" t="str">
        <f>IF($A57=AZ$2,VLOOKUP($A57,$A$3:$E$98,5),IF($A57&lt;AZ$2,"",VLOOKUP($A57,$A$3:$E$98,5)*IF(Main!$B$36=1,(1+Main!$B$35)^($A57-AZ$2),1+(Main!$B$35*($A57-AZ$2)))))</f>
        <v/>
      </c>
      <c r="BA57" s="144" t="str">
        <f>IF($A57=BA$2,VLOOKUP($A57,$A$3:$E$98,5),IF($A57&lt;BA$2,"",VLOOKUP($A57,$A$3:$E$98,5)*IF(Main!$B$36=1,(1+Main!$B$35)^($A57-BA$2),1+(Main!$B$35*($A57-BA$2)))))</f>
        <v/>
      </c>
      <c r="BB57" s="144" t="str">
        <f>IF($A57=BB$2,VLOOKUP($A57,$A$3:$E$98,5),IF($A57&lt;BB$2,"",VLOOKUP($A57,$A$3:$E$98,5)*IF(Main!$B$36=1,(1+Main!$B$35)^($A57-BB$2),1+(Main!$B$35*($A57-BB$2)))))</f>
        <v/>
      </c>
      <c r="BC57" s="144" t="str">
        <f>IF($A57=BC$2,VLOOKUP($A57,$A$3:$E$98,5),IF($A57&lt;BC$2,"",VLOOKUP($A57,$A$3:$E$98,5)*IF(Main!$B$36=1,(1+Main!$B$35)^($A57-BC$2),1+(Main!$B$35*($A57-BC$2)))))</f>
        <v/>
      </c>
      <c r="BD57" s="144" t="str">
        <f>IF($A57=BD$2,VLOOKUP($A57,$A$3:$E$98,5),IF($A57&lt;BD$2,"",VLOOKUP($A57,$A$3:$E$98,5)*IF(Main!$B$36=1,(1+Main!$B$35)^($A57-BD$2),1+(Main!$B$35*($A57-BD$2)))))</f>
        <v/>
      </c>
      <c r="BE57" s="144" t="str">
        <f>IF($A57=BE$2,VLOOKUP($A57,$A$3:$E$98,5),IF($A57&lt;BE$2,"",VLOOKUP($A57,$A$3:$E$98,5)*IF(Main!$B$36=1,(1+Main!$B$35)^($A57-BE$2),1+(Main!$B$35*($A57-BE$2)))))</f>
        <v/>
      </c>
      <c r="BF57" s="144" t="str">
        <f>IF($A57=BF$2,VLOOKUP($A57,$A$3:$E$98,5),IF($A57&lt;BF$2,"",VLOOKUP($A57,$A$3:$E$98,5)*IF(Main!$B$36=1,(1+Main!$B$35)^($A57-BF$2),1+(Main!$B$35*($A57-BF$2)))))</f>
        <v/>
      </c>
      <c r="BG57" s="144" t="str">
        <f>IF($A57=BG$2,VLOOKUP($A57,$A$3:$E$98,5),IF($A57&lt;BG$2,"",VLOOKUP($A57,$A$3:$E$98,5)*IF(Main!$B$36=1,(1+Main!$B$35)^($A57-BG$2),1+(Main!$B$35*($A57-BG$2)))))</f>
        <v/>
      </c>
      <c r="BH57" s="144" t="str">
        <f>IF($A57=BH$2,VLOOKUP($A57,$A$3:$E$98,5),IF($A57&lt;BH$2,"",VLOOKUP($A57,$A$3:$E$98,5)*IF(Main!$B$36=1,(1+Main!$B$35)^($A57-BH$2),1+(Main!$B$35*($A57-BH$2)))))</f>
        <v/>
      </c>
      <c r="BI57" s="144" t="str">
        <f>IF($A57=BI$2,VLOOKUP($A57,$A$3:$E$98,5),IF($A57&lt;BI$2,"",VLOOKUP($A57,$A$3:$E$98,5)*IF(Main!$B$36=1,(1+Main!$B$35)^($A57-BI$2),1+(Main!$B$35*($A57-BI$2)))))</f>
        <v/>
      </c>
      <c r="BJ57" s="144" t="str">
        <f>IF($A57=BJ$2,VLOOKUP($A57,$A$3:$E$98,5),IF($A57&lt;BJ$2,"",VLOOKUP($A57,$A$3:$E$98,5)*IF(Main!$B$36=1,(1+Main!$B$35)^($A57-BJ$2),1+(Main!$B$35*($A57-BJ$2)))))</f>
        <v/>
      </c>
      <c r="BK57" s="144" t="str">
        <f>IF($A57=BK$2,VLOOKUP($A57,$A$3:$E$98,5),IF($A57&lt;BK$2,"",VLOOKUP($A57,$A$3:$E$98,5)*IF(Main!$B$36=1,(1+Main!$B$35)^($A57-BK$2),1+(Main!$B$35*($A57-BK$2)))))</f>
        <v/>
      </c>
      <c r="BL57" s="144" t="str">
        <f>IF($A57=BL$2,VLOOKUP($A57,$A$3:$E$98,5),IF($A57&lt;BL$2,"",VLOOKUP($A57,$A$3:$E$98,5)*IF(Main!$B$36=1,(1+Main!$B$35)^($A57-BL$2),1+(Main!$B$35*($A57-BL$2)))))</f>
        <v/>
      </c>
      <c r="BM57" s="144" t="str">
        <f>IF($A57=BM$2,VLOOKUP($A57,$A$3:$E$98,5),IF($A57&lt;BM$2,"",VLOOKUP($A57,$A$3:$E$98,5)*IF(Main!$B$36=1,(1+Main!$B$35)^($A57-BM$2),1+(Main!$B$35*($A57-BM$2)))))</f>
        <v/>
      </c>
      <c r="BN57" s="144" t="str">
        <f>IF($A57=BN$2,VLOOKUP($A57,$A$3:$E$98,5),IF($A57&lt;BN$2,"",VLOOKUP($A57,$A$3:$E$98,5)*IF(Main!$B$36=1,(1+Main!$B$35)^($A57-BN$2),1+(Main!$B$35*($A57-BN$2)))))</f>
        <v/>
      </c>
      <c r="BO57" s="144" t="str">
        <f>IF($A57=BO$2,VLOOKUP($A57,$A$3:$E$98,5),IF($A57&lt;BO$2,"",VLOOKUP($A57,$A$3:$E$98,5)*IF(Main!$B$36=1,(1+Main!$B$35)^($A57-BO$2),1+(Main!$B$35*($A57-BO$2)))))</f>
        <v/>
      </c>
      <c r="BP57" s="144" t="str">
        <f>IF($A57=BP$2,VLOOKUP($A57,$A$3:$E$98,5),IF($A57&lt;BP$2,"",VLOOKUP($A57,$A$3:$E$98,5)*IF(Main!$B$36=1,(1+Main!$B$35)^($A57-BP$2),1+(Main!$B$35*($A57-BP$2)))))</f>
        <v/>
      </c>
      <c r="BQ57" s="144" t="str">
        <f>IF($A57=BQ$2,VLOOKUP($A57,$A$3:$E$98,5),IF($A57&lt;BQ$2,"",VLOOKUP($A57,$A$3:$E$98,5)*IF(Main!$B$36=1,(1+Main!$B$35)^($A57-BQ$2),1+(Main!$B$35*($A57-BQ$2)))))</f>
        <v/>
      </c>
      <c r="BR57" s="144" t="str">
        <f>IF($A57=BR$2,VLOOKUP($A57,$A$3:$E$98,5),IF($A57&lt;BR$2,"",VLOOKUP($A57,$A$3:$E$98,5)*IF(Main!$B$36=1,(1+Main!$B$35)^($A57-BR$2),1+(Main!$B$35*($A57-BR$2)))))</f>
        <v/>
      </c>
      <c r="BS57" s="144" t="str">
        <f>IF($A57=BS$2,VLOOKUP($A57,$A$3:$E$98,5),IF($A57&lt;BS$2,"",VLOOKUP($A57,$A$3:$E$98,5)*IF(Main!$B$36=1,(1+Main!$B$35)^($A57-BS$2),1+(Main!$B$35*($A57-BS$2)))))</f>
        <v/>
      </c>
      <c r="BT57" s="144" t="str">
        <f>IF($A57=BT$2,VLOOKUP($A57,$A$3:$E$98,5),IF($A57&lt;BT$2,"",VLOOKUP($A57,$A$3:$E$98,5)*IF(Main!$B$36=1,(1+Main!$B$35)^($A57-BT$2),1+(Main!$B$35*($A57-BT$2)))))</f>
        <v/>
      </c>
      <c r="BU57" s="144" t="str">
        <f>IF($A57=BU$2,VLOOKUP($A57,$A$3:$E$98,5),IF($A57&lt;BU$2,"",VLOOKUP($A57,$A$3:$E$98,5)*IF(Main!$B$36=1,(1+Main!$B$35)^($A57-BU$2),1+(Main!$B$35*($A57-BU$2)))))</f>
        <v/>
      </c>
      <c r="BV57" s="144" t="str">
        <f>IF($A57=BV$2,VLOOKUP($A57,$A$3:$E$98,5),IF($A57&lt;BV$2,"",VLOOKUP($A57,$A$3:$E$98,5)*IF(Main!$B$36=1,(1+Main!$B$35)^($A57-BV$2),1+(Main!$B$35*($A57-BV$2)))))</f>
        <v/>
      </c>
      <c r="BW57" s="144" t="str">
        <f>IF($A57=BW$2,VLOOKUP($A57,$A$3:$E$98,5),IF($A57&lt;BW$2,"",VLOOKUP($A57,$A$3:$E$98,5)*IF(Main!$B$36=1,(1+Main!$B$35)^($A57-BW$2),1+(Main!$B$35*($A57-BW$2)))))</f>
        <v/>
      </c>
      <c r="BX57" s="144" t="str">
        <f>IF($A57=BX$2,VLOOKUP($A57,$A$3:$E$98,5),IF($A57&lt;BX$2,"",VLOOKUP($A57,$A$3:$E$98,5)*IF(Main!$B$36=1,(1+Main!$B$35)^($A57-BX$2),1+(Main!$B$35*($A57-BX$2)))))</f>
        <v/>
      </c>
      <c r="BY57" s="144" t="str">
        <f>IF($A57=BY$2,VLOOKUP($A57,$A$3:$E$98,5),IF($A57&lt;BY$2,"",VLOOKUP($A57,$A$3:$E$98,5)*IF(Main!$B$36=1,(1+Main!$B$35)^($A57-BY$2),1+(Main!$B$35*($A57-BY$2)))))</f>
        <v/>
      </c>
      <c r="BZ57" s="144" t="str">
        <f>IF($A57=BZ$2,VLOOKUP($A57,$A$3:$E$98,5),IF($A57&lt;BZ$2,"",VLOOKUP($A57,$A$3:$E$98,5)*IF(Main!$B$36=1,(1+Main!$B$35)^($A57-BZ$2),1+(Main!$B$35*($A57-BZ$2)))))</f>
        <v/>
      </c>
      <c r="CA57" s="144" t="str">
        <f>IF($A57=CA$2,VLOOKUP($A57,$A$3:$E$98,5),IF($A57&lt;CA$2,"",VLOOKUP($A57,$A$3:$E$98,5)*IF(Main!$B$36=1,(1+Main!$B$35)^($A57-CA$2),1+(Main!$B$35*($A57-CA$2)))))</f>
        <v/>
      </c>
      <c r="CB57" s="144" t="str">
        <f>IF($A57=CB$2,VLOOKUP($A57,$A$3:$E$98,5),IF($A57&lt;CB$2,"",VLOOKUP($A57,$A$3:$E$98,5)*IF(Main!$B$36=1,(1+Main!$B$35)^($A57-CB$2),1+(Main!$B$35*($A57-CB$2)))))</f>
        <v/>
      </c>
      <c r="CC57" s="144" t="str">
        <f>IF($A57=CC$2,VLOOKUP($A57,$A$3:$E$98,5),IF($A57&lt;CC$2,"",VLOOKUP($A57,$A$3:$E$98,5)*IF(Main!$B$36=1,(1+Main!$B$35)^($A57-CC$2),1+(Main!$B$35*($A57-CC$2)))))</f>
        <v/>
      </c>
      <c r="CD57" s="144" t="str">
        <f>IF($A57=CD$2,VLOOKUP($A57,$A$3:$E$98,5),IF($A57&lt;CD$2,"",VLOOKUP($A57,$A$3:$E$98,5)*IF(Main!$B$36=1,(1+Main!$B$35)^($A57-CD$2),1+(Main!$B$35*($A57-CD$2)))))</f>
        <v/>
      </c>
    </row>
    <row r="58" spans="1:82">
      <c r="A58" s="70">
        <v>80</v>
      </c>
      <c r="B58" s="73">
        <f ca="1">VLOOKUP($A58,Mortality!$A$3:$G$108,7,)</f>
        <v>2.0142632557395942E-2</v>
      </c>
      <c r="C58" s="69">
        <f t="shared" ca="1" si="1"/>
        <v>0.84537890485935019</v>
      </c>
      <c r="D58" s="69">
        <f t="shared" ca="1" si="0"/>
        <v>15.12008526153091</v>
      </c>
      <c r="E58" s="143">
        <f ca="1">C58/(1+Main!$B$5)^($A58-$A$3)</f>
        <v>2.0461790499930094E-2</v>
      </c>
      <c r="F58" s="16">
        <f t="shared" ca="1" si="3"/>
        <v>10.218205639540296</v>
      </c>
      <c r="G58" s="144">
        <f ca="1">IF($A58=G$2,VLOOKUP($A58,$A$3:$E$98,5),IF($A58&lt;G$2,"",VLOOKUP($A58,$A$3:$E$98,5)*IF(Main!$B$36=1,(1+Main!$B$35)^($A58-G$2),1+(Main!$B$35*($A58-G$2)))))</f>
        <v>3.8204618192680048E-2</v>
      </c>
      <c r="H58" s="144">
        <f ca="1">IF($A58=H$2,VLOOKUP($A58,$A$3:$E$98,5),IF($A58&lt;H$2,"",VLOOKUP($A58,$A$3:$E$98,5)*IF(Main!$B$36=1,(1+Main!$B$35)^($A58-H$2),1+(Main!$B$35*($A58-H$2)))))</f>
        <v>3.7529094491827154E-2</v>
      </c>
      <c r="I58" s="144">
        <f ca="1">IF($A58=I$2,VLOOKUP($A58,$A$3:$E$98,5),IF($A58&lt;I$2,"",VLOOKUP($A58,$A$3:$E$98,5)*IF(Main!$B$36=1,(1+Main!$B$35)^($A58-I$2),1+(Main!$B$35*($A58-I$2)))))</f>
        <v>3.6865515217904869E-2</v>
      </c>
      <c r="J58" s="144">
        <f ca="1">IF($A58=J$2,VLOOKUP($A58,$A$3:$E$98,5),IF($A58&lt;J$2,"",VLOOKUP($A58,$A$3:$E$98,5)*IF(Main!$B$36=1,(1+Main!$B$35)^($A58-J$2),1+(Main!$B$35*($A58-J$2)))))</f>
        <v>3.6213669172794567E-2</v>
      </c>
      <c r="K58" s="144">
        <f ca="1">IF($A58=K$2,VLOOKUP($A58,$A$3:$E$98,5),IF($A58&lt;K$2,"",VLOOKUP($A58,$A$3:$E$98,5)*IF(Main!$B$36=1,(1+Main!$B$35)^($A58-K$2),1+(Main!$B$35*($A58-K$2)))))</f>
        <v>3.5573348892725509E-2</v>
      </c>
      <c r="L58" s="144">
        <f ca="1">IF($A58=L$2,VLOOKUP($A58,$A$3:$E$98,5),IF($A58&lt;L$2,"",VLOOKUP($A58,$A$3:$E$98,5)*IF(Main!$B$36=1,(1+Main!$B$35)^($A58-L$2),1+(Main!$B$35*($A58-L$2)))))</f>
        <v>3.4944350582245091E-2</v>
      </c>
      <c r="M58" s="144">
        <f ca="1">IF($A58=M$2,VLOOKUP($A58,$A$3:$E$98,5),IF($A58&lt;M$2,"",VLOOKUP($A58,$A$3:$E$98,5)*IF(Main!$B$36=1,(1+Main!$B$35)^($A58-M$2),1+(Main!$B$35*($A58-M$2)))))</f>
        <v>3.4326474049356674E-2</v>
      </c>
      <c r="N58" s="144">
        <f ca="1">IF($A58=N$2,VLOOKUP($A58,$A$3:$E$98,5),IF($A58&lt;N$2,"",VLOOKUP($A58,$A$3:$E$98,5)*IF(Main!$B$36=1,(1+Main!$B$35)^($A58-N$2),1+(Main!$B$35*($A58-N$2)))))</f>
        <v>3.3719522641804195E-2</v>
      </c>
      <c r="O58" s="144">
        <f ca="1">IF($A58=O$2,VLOOKUP($A58,$A$3:$E$98,5),IF($A58&lt;O$2,"",VLOOKUP($A58,$A$3:$E$98,5)*IF(Main!$B$36=1,(1+Main!$B$35)^($A58-O$2),1+(Main!$B$35*($A58-O$2)))))</f>
        <v>3.3123303184483498E-2</v>
      </c>
      <c r="P58" s="144">
        <f ca="1">IF($A58=P$2,VLOOKUP($A58,$A$3:$E$98,5),IF($A58&lt;P$2,"",VLOOKUP($A58,$A$3:$E$98,5)*IF(Main!$B$36=1,(1+Main!$B$35)^($A58-P$2),1+(Main!$B$35*($A58-P$2)))))</f>
        <v>3.2537625917960208E-2</v>
      </c>
      <c r="Q58" s="144">
        <f ca="1">IF($A58=Q$2,VLOOKUP($A58,$A$3:$E$98,5),IF($A58&lt;Q$2,"",VLOOKUP($A58,$A$3:$E$98,5)*IF(Main!$B$36=1,(1+Main!$B$35)^($A58-Q$2),1+(Main!$B$35*($A58-Q$2)))))</f>
        <v>3.1962304438074858E-2</v>
      </c>
      <c r="R58" s="144">
        <f ca="1">IF($A58=R$2,VLOOKUP($A58,$A$3:$E$98,5),IF($A58&lt;R$2,"",VLOOKUP($A58,$A$3:$E$98,5)*IF(Main!$B$36=1,(1+Main!$B$35)^($A58-R$2),1+(Main!$B$35*($A58-R$2)))))</f>
        <v>3.1397155636615777E-2</v>
      </c>
      <c r="S58" s="144">
        <f ca="1">IF($A58=S$2,VLOOKUP($A58,$A$3:$E$98,5),IF($A58&lt;S$2,"",VLOOKUP($A58,$A$3:$E$98,5)*IF(Main!$B$36=1,(1+Main!$B$35)^($A58-S$2),1+(Main!$B$35*($A58-S$2)))))</f>
        <v>3.0841999643041042E-2</v>
      </c>
      <c r="T58" s="144">
        <f ca="1">IF($A58=T$2,VLOOKUP($A58,$A$3:$E$98,5),IF($A58&lt;T$2,"",VLOOKUP($A58,$A$3:$E$98,5)*IF(Main!$B$36=1,(1+Main!$B$35)^($A58-T$2),1+(Main!$B$35*($A58-T$2)))))</f>
        <v>3.029665976723088E-2</v>
      </c>
      <c r="U58" s="144">
        <f ca="1">IF($A58=U$2,VLOOKUP($A58,$A$3:$E$98,5),IF($A58&lt;U$2,"",VLOOKUP($A58,$A$3:$E$98,5)*IF(Main!$B$36=1,(1+Main!$B$35)^($A58-U$2),1+(Main!$B$35*($A58-U$2)))))</f>
        <v>2.976096244325234E-2</v>
      </c>
      <c r="V58" s="144">
        <f ca="1">IF($A58=V$2,VLOOKUP($A58,$A$3:$E$98,5),IF($A58&lt;V$2,"",VLOOKUP($A58,$A$3:$E$98,5)*IF(Main!$B$36=1,(1+Main!$B$35)^($A58-V$2),1+(Main!$B$35*($A58-V$2)))))</f>
        <v>2.9234737174118213E-2</v>
      </c>
      <c r="W58" s="144">
        <f ca="1">IF($A58=W$2,VLOOKUP($A58,$A$3:$E$98,5),IF($A58&lt;W$2,"",VLOOKUP($A58,$A$3:$E$98,5)*IF(Main!$B$36=1,(1+Main!$B$35)^($A58-W$2),1+(Main!$B$35*($A58-W$2)))))</f>
        <v>2.8717816477522799E-2</v>
      </c>
      <c r="X58" s="144">
        <f ca="1">IF($A58=X$2,VLOOKUP($A58,$A$3:$E$98,5),IF($A58&lt;X$2,"",VLOOKUP($A58,$A$3:$E$98,5)*IF(Main!$B$36=1,(1+Main!$B$35)^($A58-X$2),1+(Main!$B$35*($A58-X$2)))))</f>
        <v>2.8210035832537131E-2</v>
      </c>
      <c r="Y58" s="144">
        <f ca="1">IF($A58=Y$2,VLOOKUP($A58,$A$3:$E$98,5),IF($A58&lt;Y$2,"",VLOOKUP($A58,$A$3:$E$98,5)*IF(Main!$B$36=1,(1+Main!$B$35)^($A58-Y$2),1+(Main!$B$35*($A58-Y$2)))))</f>
        <v>2.771123362724669E-2</v>
      </c>
      <c r="Z58" s="144">
        <f ca="1">IF($A58=Z$2,VLOOKUP($A58,$A$3:$E$98,5),IF($A58&lt;Z$2,"",VLOOKUP($A58,$A$3:$E$98,5)*IF(Main!$B$36=1,(1+Main!$B$35)^($A58-Z$2),1+(Main!$B$35*($A58-Z$2)))))</f>
        <v>2.722125110731502E-2</v>
      </c>
      <c r="AA58" s="144">
        <f ca="1">IF($A58=AA$2,VLOOKUP($A58,$A$3:$E$98,5),IF($A58&lt;AA$2,"",VLOOKUP($A58,$A$3:$E$98,5)*IF(Main!$B$36=1,(1+Main!$B$35)^($A58-AA$2),1+(Main!$B$35*($A58-AA$2)))))</f>
        <v>2.6739932325456798E-2</v>
      </c>
      <c r="AB58" s="144">
        <f ca="1">IF($A58=AB$2,VLOOKUP($A58,$A$3:$E$98,5),IF($A58&lt;AB$2,"",VLOOKUP($A58,$A$3:$E$98,5)*IF(Main!$B$36=1,(1+Main!$B$35)^($A58-AB$2),1+(Main!$B$35*($A58-AB$2)))))</f>
        <v>2.6267124091804317E-2</v>
      </c>
      <c r="AC58" s="144">
        <f ca="1">IF($A58=AC$2,VLOOKUP($A58,$A$3:$E$98,5),IF($A58&lt;AC$2,"",VLOOKUP($A58,$A$3:$E$98,5)*IF(Main!$B$36=1,(1+Main!$B$35)^($A58-AC$2),1+(Main!$B$35*($A58-AC$2)))))</f>
        <v>2.5802675925151591E-2</v>
      </c>
      <c r="AD58" s="144">
        <f ca="1">IF($A58=AD$2,VLOOKUP($A58,$A$3:$E$98,5),IF($A58&lt;AD$2,"",VLOOKUP($A58,$A$3:$E$98,5)*IF(Main!$B$36=1,(1+Main!$B$35)^($A58-AD$2),1+(Main!$B$35*($A58-AD$2)))))</f>
        <v>2.5346440005060498E-2</v>
      </c>
      <c r="AE58" s="144">
        <f ca="1">IF($A58=AE$2,VLOOKUP($A58,$A$3:$E$98,5),IF($A58&lt;AE$2,"",VLOOKUP($A58,$A$3:$E$98,5)*IF(Main!$B$36=1,(1+Main!$B$35)^($A58-AE$2),1+(Main!$B$35*($A58-AE$2)))))</f>
        <v>2.489827112481385E-2</v>
      </c>
      <c r="AF58" s="144">
        <f ca="1">IF($A58=AF$2,VLOOKUP($A58,$A$3:$E$98,5),IF($A58&lt;AF$2,"",VLOOKUP($A58,$A$3:$E$98,5)*IF(Main!$B$36=1,(1+Main!$B$35)^($A58-AF$2),1+(Main!$B$35*($A58-AF$2)))))</f>
        <v>2.4458026645200248E-2</v>
      </c>
      <c r="AG58" s="144">
        <f ca="1">IF($A58=AG$2,VLOOKUP($A58,$A$3:$E$98,5),IF($A58&lt;AG$2,"",VLOOKUP($A58,$A$3:$E$98,5)*IF(Main!$B$36=1,(1+Main!$B$35)^($A58-AG$2),1+(Main!$B$35*($A58-AG$2)))))</f>
        <v>2.4025566449116152E-2</v>
      </c>
      <c r="AH58" s="144">
        <f ca="1">IF($A58=AH$2,VLOOKUP($A58,$A$3:$E$98,5),IF($A58&lt;AH$2,"",VLOOKUP($A58,$A$3:$E$98,5)*IF(Main!$B$36=1,(1+Main!$B$35)^($A58-AH$2),1+(Main!$B$35*($A58-AH$2)))))</f>
        <v>2.3600752896970681E-2</v>
      </c>
      <c r="AI58" s="144">
        <f ca="1">IF($A58=AI$2,VLOOKUP($A58,$A$3:$E$98,5),IF($A58&lt;AI$2,"",VLOOKUP($A58,$A$3:$E$98,5)*IF(Main!$B$36=1,(1+Main!$B$35)^($A58-AI$2),1+(Main!$B$35*($A58-AI$2)))))</f>
        <v>2.3183450782878864E-2</v>
      </c>
      <c r="AJ58" s="144">
        <f ca="1">IF($A58=AJ$2,VLOOKUP($A58,$A$3:$E$98,5),IF($A58&lt;AJ$2,"",VLOOKUP($A58,$A$3:$E$98,5)*IF(Main!$B$36=1,(1+Main!$B$35)^($A58-AJ$2),1+(Main!$B$35*($A58-AJ$2)))))</f>
        <v>2.2773527291629528E-2</v>
      </c>
      <c r="AK58" s="144">
        <f ca="1">IF($A58=AK$2,VLOOKUP($A58,$A$3:$E$98,5),IF($A58&lt;AK$2,"",VLOOKUP($A58,$A$3:$E$98,5)*IF(Main!$B$36=1,(1+Main!$B$35)^($A58-AK$2),1+(Main!$B$35*($A58-AK$2)))))</f>
        <v>2.2370851956414077E-2</v>
      </c>
      <c r="AL58" s="144">
        <f ca="1">IF($A58=AL$2,VLOOKUP($A58,$A$3:$E$98,5),IF($A58&lt;AL$2,"",VLOOKUP($A58,$A$3:$E$98,5)*IF(Main!$B$36=1,(1+Main!$B$35)^($A58-AL$2),1+(Main!$B$35*($A58-AL$2)))))</f>
        <v>2.1975296617302627E-2</v>
      </c>
      <c r="AM58" s="144">
        <f ca="1">IF($A58=AM$2,VLOOKUP($A58,$A$3:$E$98,5),IF($A58&lt;AM$2,"",VLOOKUP($A58,$A$3:$E$98,5)*IF(Main!$B$36=1,(1+Main!$B$35)^($A58-AM$2),1+(Main!$B$35*($A58-AM$2)))))</f>
        <v>2.1586735380454448E-2</v>
      </c>
      <c r="AN58" s="144">
        <f ca="1">IF($A58=AN$2,VLOOKUP($A58,$A$3:$E$98,5),IF($A58&lt;AN$2,"",VLOOKUP($A58,$A$3:$E$98,5)*IF(Main!$B$36=1,(1+Main!$B$35)^($A58-AN$2),1+(Main!$B$35*($A58-AN$2)))))</f>
        <v>2.1205044578049555E-2</v>
      </c>
      <c r="AO58" s="144">
        <f ca="1">IF($A58=AO$2,VLOOKUP($A58,$A$3:$E$98,5),IF($A58&lt;AO$2,"",VLOOKUP($A58,$A$3:$E$98,5)*IF(Main!$B$36=1,(1+Main!$B$35)^($A58-AO$2),1+(Main!$B$35*($A58-AO$2)))))</f>
        <v>2.0830102728928837E-2</v>
      </c>
      <c r="AP58" s="144">
        <f ca="1">IF($A58=AP$2,VLOOKUP($A58,$A$3:$E$98,5),IF($A58&lt;AP$2,"",VLOOKUP($A58,$A$3:$E$98,5)*IF(Main!$B$36=1,(1+Main!$B$35)^($A58-AP$2),1+(Main!$B$35*($A58-AP$2)))))</f>
        <v>2.0461790499930094E-2</v>
      </c>
      <c r="AQ58" s="144" t="str">
        <f>IF($A58=AQ$2,VLOOKUP($A58,$A$3:$E$98,5),IF($A58&lt;AQ$2,"",VLOOKUP($A58,$A$3:$E$98,5)*IF(Main!$B$36=1,(1+Main!$B$35)^($A58-AQ$2),1+(Main!$B$35*($A58-AQ$2)))))</f>
        <v/>
      </c>
      <c r="AR58" s="144" t="str">
        <f>IF($A58=AR$2,VLOOKUP($A58,$A$3:$E$98,5),IF($A58&lt;AR$2,"",VLOOKUP($A58,$A$3:$E$98,5)*IF(Main!$B$36=1,(1+Main!$B$35)^($A58-AR$2),1+(Main!$B$35*($A58-AR$2)))))</f>
        <v/>
      </c>
      <c r="AS58" s="144" t="str">
        <f>IF($A58=AS$2,VLOOKUP($A58,$A$3:$E$98,5),IF($A58&lt;AS$2,"",VLOOKUP($A58,$A$3:$E$98,5)*IF(Main!$B$36=1,(1+Main!$B$35)^($A58-AS$2),1+(Main!$B$35*($A58-AS$2)))))</f>
        <v/>
      </c>
      <c r="AT58" s="144" t="str">
        <f>IF($A58=AT$2,VLOOKUP($A58,$A$3:$E$98,5),IF($A58&lt;AT$2,"",VLOOKUP($A58,$A$3:$E$98,5)*IF(Main!$B$36=1,(1+Main!$B$35)^($A58-AT$2),1+(Main!$B$35*($A58-AT$2)))))</f>
        <v/>
      </c>
      <c r="AU58" s="144" t="str">
        <f>IF($A58=AU$2,VLOOKUP($A58,$A$3:$E$98,5),IF($A58&lt;AU$2,"",VLOOKUP($A58,$A$3:$E$98,5)*IF(Main!$B$36=1,(1+Main!$B$35)^($A58-AU$2),1+(Main!$B$35*($A58-AU$2)))))</f>
        <v/>
      </c>
      <c r="AV58" s="144" t="str">
        <f>IF($A58=AV$2,VLOOKUP($A58,$A$3:$E$98,5),IF($A58&lt;AV$2,"",VLOOKUP($A58,$A$3:$E$98,5)*IF(Main!$B$36=1,(1+Main!$B$35)^($A58-AV$2),1+(Main!$B$35*($A58-AV$2)))))</f>
        <v/>
      </c>
      <c r="AW58" s="144" t="str">
        <f>IF($A58=AW$2,VLOOKUP($A58,$A$3:$E$98,5),IF($A58&lt;AW$2,"",VLOOKUP($A58,$A$3:$E$98,5)*IF(Main!$B$36=1,(1+Main!$B$35)^($A58-AW$2),1+(Main!$B$35*($A58-AW$2)))))</f>
        <v/>
      </c>
      <c r="AX58" s="144" t="str">
        <f>IF($A58=AX$2,VLOOKUP($A58,$A$3:$E$98,5),IF($A58&lt;AX$2,"",VLOOKUP($A58,$A$3:$E$98,5)*IF(Main!$B$36=1,(1+Main!$B$35)^($A58-AX$2),1+(Main!$B$35*($A58-AX$2)))))</f>
        <v/>
      </c>
      <c r="AY58" s="144" t="str">
        <f>IF($A58=AY$2,VLOOKUP($A58,$A$3:$E$98,5),IF($A58&lt;AY$2,"",VLOOKUP($A58,$A$3:$E$98,5)*IF(Main!$B$36=1,(1+Main!$B$35)^($A58-AY$2),1+(Main!$B$35*($A58-AY$2)))))</f>
        <v/>
      </c>
      <c r="AZ58" s="144" t="str">
        <f>IF($A58=AZ$2,VLOOKUP($A58,$A$3:$E$98,5),IF($A58&lt;AZ$2,"",VLOOKUP($A58,$A$3:$E$98,5)*IF(Main!$B$36=1,(1+Main!$B$35)^($A58-AZ$2),1+(Main!$B$35*($A58-AZ$2)))))</f>
        <v/>
      </c>
      <c r="BA58" s="144" t="str">
        <f>IF($A58=BA$2,VLOOKUP($A58,$A$3:$E$98,5),IF($A58&lt;BA$2,"",VLOOKUP($A58,$A$3:$E$98,5)*IF(Main!$B$36=1,(1+Main!$B$35)^($A58-BA$2),1+(Main!$B$35*($A58-BA$2)))))</f>
        <v/>
      </c>
      <c r="BB58" s="144" t="str">
        <f>IF($A58=BB$2,VLOOKUP($A58,$A$3:$E$98,5),IF($A58&lt;BB$2,"",VLOOKUP($A58,$A$3:$E$98,5)*IF(Main!$B$36=1,(1+Main!$B$35)^($A58-BB$2),1+(Main!$B$35*($A58-BB$2)))))</f>
        <v/>
      </c>
      <c r="BC58" s="144" t="str">
        <f>IF($A58=BC$2,VLOOKUP($A58,$A$3:$E$98,5),IF($A58&lt;BC$2,"",VLOOKUP($A58,$A$3:$E$98,5)*IF(Main!$B$36=1,(1+Main!$B$35)^($A58-BC$2),1+(Main!$B$35*($A58-BC$2)))))</f>
        <v/>
      </c>
      <c r="BD58" s="144" t="str">
        <f>IF($A58=BD$2,VLOOKUP($A58,$A$3:$E$98,5),IF($A58&lt;BD$2,"",VLOOKUP($A58,$A$3:$E$98,5)*IF(Main!$B$36=1,(1+Main!$B$35)^($A58-BD$2),1+(Main!$B$35*($A58-BD$2)))))</f>
        <v/>
      </c>
      <c r="BE58" s="144" t="str">
        <f>IF($A58=BE$2,VLOOKUP($A58,$A$3:$E$98,5),IF($A58&lt;BE$2,"",VLOOKUP($A58,$A$3:$E$98,5)*IF(Main!$B$36=1,(1+Main!$B$35)^($A58-BE$2),1+(Main!$B$35*($A58-BE$2)))))</f>
        <v/>
      </c>
      <c r="BF58" s="144" t="str">
        <f>IF($A58=BF$2,VLOOKUP($A58,$A$3:$E$98,5),IF($A58&lt;BF$2,"",VLOOKUP($A58,$A$3:$E$98,5)*IF(Main!$B$36=1,(1+Main!$B$35)^($A58-BF$2),1+(Main!$B$35*($A58-BF$2)))))</f>
        <v/>
      </c>
      <c r="BG58" s="144" t="str">
        <f>IF($A58=BG$2,VLOOKUP($A58,$A$3:$E$98,5),IF($A58&lt;BG$2,"",VLOOKUP($A58,$A$3:$E$98,5)*IF(Main!$B$36=1,(1+Main!$B$35)^($A58-BG$2),1+(Main!$B$35*($A58-BG$2)))))</f>
        <v/>
      </c>
      <c r="BH58" s="144" t="str">
        <f>IF($A58=BH$2,VLOOKUP($A58,$A$3:$E$98,5),IF($A58&lt;BH$2,"",VLOOKUP($A58,$A$3:$E$98,5)*IF(Main!$B$36=1,(1+Main!$B$35)^($A58-BH$2),1+(Main!$B$35*($A58-BH$2)))))</f>
        <v/>
      </c>
      <c r="BI58" s="144" t="str">
        <f>IF($A58=BI$2,VLOOKUP($A58,$A$3:$E$98,5),IF($A58&lt;BI$2,"",VLOOKUP($A58,$A$3:$E$98,5)*IF(Main!$B$36=1,(1+Main!$B$35)^($A58-BI$2),1+(Main!$B$35*($A58-BI$2)))))</f>
        <v/>
      </c>
      <c r="BJ58" s="144" t="str">
        <f>IF($A58=BJ$2,VLOOKUP($A58,$A$3:$E$98,5),IF($A58&lt;BJ$2,"",VLOOKUP($A58,$A$3:$E$98,5)*IF(Main!$B$36=1,(1+Main!$B$35)^($A58-BJ$2),1+(Main!$B$35*($A58-BJ$2)))))</f>
        <v/>
      </c>
      <c r="BK58" s="144" t="str">
        <f>IF($A58=BK$2,VLOOKUP($A58,$A$3:$E$98,5),IF($A58&lt;BK$2,"",VLOOKUP($A58,$A$3:$E$98,5)*IF(Main!$B$36=1,(1+Main!$B$35)^($A58-BK$2),1+(Main!$B$35*($A58-BK$2)))))</f>
        <v/>
      </c>
      <c r="BL58" s="144" t="str">
        <f>IF($A58=BL$2,VLOOKUP($A58,$A$3:$E$98,5),IF($A58&lt;BL$2,"",VLOOKUP($A58,$A$3:$E$98,5)*IF(Main!$B$36=1,(1+Main!$B$35)^($A58-BL$2),1+(Main!$B$35*($A58-BL$2)))))</f>
        <v/>
      </c>
      <c r="BM58" s="144" t="str">
        <f>IF($A58=BM$2,VLOOKUP($A58,$A$3:$E$98,5),IF($A58&lt;BM$2,"",VLOOKUP($A58,$A$3:$E$98,5)*IF(Main!$B$36=1,(1+Main!$B$35)^($A58-BM$2),1+(Main!$B$35*($A58-BM$2)))))</f>
        <v/>
      </c>
      <c r="BN58" s="144" t="str">
        <f>IF($A58=BN$2,VLOOKUP($A58,$A$3:$E$98,5),IF($A58&lt;BN$2,"",VLOOKUP($A58,$A$3:$E$98,5)*IF(Main!$B$36=1,(1+Main!$B$35)^($A58-BN$2),1+(Main!$B$35*($A58-BN$2)))))</f>
        <v/>
      </c>
      <c r="BO58" s="144" t="str">
        <f>IF($A58=BO$2,VLOOKUP($A58,$A$3:$E$98,5),IF($A58&lt;BO$2,"",VLOOKUP($A58,$A$3:$E$98,5)*IF(Main!$B$36=1,(1+Main!$B$35)^($A58-BO$2),1+(Main!$B$35*($A58-BO$2)))))</f>
        <v/>
      </c>
      <c r="BP58" s="144" t="str">
        <f>IF($A58=BP$2,VLOOKUP($A58,$A$3:$E$98,5),IF($A58&lt;BP$2,"",VLOOKUP($A58,$A$3:$E$98,5)*IF(Main!$B$36=1,(1+Main!$B$35)^($A58-BP$2),1+(Main!$B$35*($A58-BP$2)))))</f>
        <v/>
      </c>
      <c r="BQ58" s="144" t="str">
        <f>IF($A58=BQ$2,VLOOKUP($A58,$A$3:$E$98,5),IF($A58&lt;BQ$2,"",VLOOKUP($A58,$A$3:$E$98,5)*IF(Main!$B$36=1,(1+Main!$B$35)^($A58-BQ$2),1+(Main!$B$35*($A58-BQ$2)))))</f>
        <v/>
      </c>
      <c r="BR58" s="144" t="str">
        <f>IF($A58=BR$2,VLOOKUP($A58,$A$3:$E$98,5),IF($A58&lt;BR$2,"",VLOOKUP($A58,$A$3:$E$98,5)*IF(Main!$B$36=1,(1+Main!$B$35)^($A58-BR$2),1+(Main!$B$35*($A58-BR$2)))))</f>
        <v/>
      </c>
      <c r="BS58" s="144" t="str">
        <f>IF($A58=BS$2,VLOOKUP($A58,$A$3:$E$98,5),IF($A58&lt;BS$2,"",VLOOKUP($A58,$A$3:$E$98,5)*IF(Main!$B$36=1,(1+Main!$B$35)^($A58-BS$2),1+(Main!$B$35*($A58-BS$2)))))</f>
        <v/>
      </c>
      <c r="BT58" s="144" t="str">
        <f>IF($A58=BT$2,VLOOKUP($A58,$A$3:$E$98,5),IF($A58&lt;BT$2,"",VLOOKUP($A58,$A$3:$E$98,5)*IF(Main!$B$36=1,(1+Main!$B$35)^($A58-BT$2),1+(Main!$B$35*($A58-BT$2)))))</f>
        <v/>
      </c>
      <c r="BU58" s="144" t="str">
        <f>IF($A58=BU$2,VLOOKUP($A58,$A$3:$E$98,5),IF($A58&lt;BU$2,"",VLOOKUP($A58,$A$3:$E$98,5)*IF(Main!$B$36=1,(1+Main!$B$35)^($A58-BU$2),1+(Main!$B$35*($A58-BU$2)))))</f>
        <v/>
      </c>
      <c r="BV58" s="144" t="str">
        <f>IF($A58=BV$2,VLOOKUP($A58,$A$3:$E$98,5),IF($A58&lt;BV$2,"",VLOOKUP($A58,$A$3:$E$98,5)*IF(Main!$B$36=1,(1+Main!$B$35)^($A58-BV$2),1+(Main!$B$35*($A58-BV$2)))))</f>
        <v/>
      </c>
      <c r="BW58" s="144" t="str">
        <f>IF($A58=BW$2,VLOOKUP($A58,$A$3:$E$98,5),IF($A58&lt;BW$2,"",VLOOKUP($A58,$A$3:$E$98,5)*IF(Main!$B$36=1,(1+Main!$B$35)^($A58-BW$2),1+(Main!$B$35*($A58-BW$2)))))</f>
        <v/>
      </c>
      <c r="BX58" s="144" t="str">
        <f>IF($A58=BX$2,VLOOKUP($A58,$A$3:$E$98,5),IF($A58&lt;BX$2,"",VLOOKUP($A58,$A$3:$E$98,5)*IF(Main!$B$36=1,(1+Main!$B$35)^($A58-BX$2),1+(Main!$B$35*($A58-BX$2)))))</f>
        <v/>
      </c>
      <c r="BY58" s="144" t="str">
        <f>IF($A58=BY$2,VLOOKUP($A58,$A$3:$E$98,5),IF($A58&lt;BY$2,"",VLOOKUP($A58,$A$3:$E$98,5)*IF(Main!$B$36=1,(1+Main!$B$35)^($A58-BY$2),1+(Main!$B$35*($A58-BY$2)))))</f>
        <v/>
      </c>
      <c r="BZ58" s="144" t="str">
        <f>IF($A58=BZ$2,VLOOKUP($A58,$A$3:$E$98,5),IF($A58&lt;BZ$2,"",VLOOKUP($A58,$A$3:$E$98,5)*IF(Main!$B$36=1,(1+Main!$B$35)^($A58-BZ$2),1+(Main!$B$35*($A58-BZ$2)))))</f>
        <v/>
      </c>
      <c r="CA58" s="144" t="str">
        <f>IF($A58=CA$2,VLOOKUP($A58,$A$3:$E$98,5),IF($A58&lt;CA$2,"",VLOOKUP($A58,$A$3:$E$98,5)*IF(Main!$B$36=1,(1+Main!$B$35)^($A58-CA$2),1+(Main!$B$35*($A58-CA$2)))))</f>
        <v/>
      </c>
      <c r="CB58" s="144" t="str">
        <f>IF($A58=CB$2,VLOOKUP($A58,$A$3:$E$98,5),IF($A58&lt;CB$2,"",VLOOKUP($A58,$A$3:$E$98,5)*IF(Main!$B$36=1,(1+Main!$B$35)^($A58-CB$2),1+(Main!$B$35*($A58-CB$2)))))</f>
        <v/>
      </c>
      <c r="CC58" s="144" t="str">
        <f>IF($A58=CC$2,VLOOKUP($A58,$A$3:$E$98,5),IF($A58&lt;CC$2,"",VLOOKUP($A58,$A$3:$E$98,5)*IF(Main!$B$36=1,(1+Main!$B$35)^($A58-CC$2),1+(Main!$B$35*($A58-CC$2)))))</f>
        <v/>
      </c>
      <c r="CD58" s="144" t="str">
        <f>IF($A58=CD$2,VLOOKUP($A58,$A$3:$E$98,5),IF($A58&lt;CD$2,"",VLOOKUP($A58,$A$3:$E$98,5)*IF(Main!$B$36=1,(1+Main!$B$35)^($A58-CD$2),1+(Main!$B$35*($A58-CD$2)))))</f>
        <v/>
      </c>
    </row>
    <row r="59" spans="1:82">
      <c r="A59" s="70">
        <v>81</v>
      </c>
      <c r="B59" s="73">
        <f ca="1">VLOOKUP($A59,Mortality!$A$3:$G$108,7,)</f>
        <v>2.216222343410133E-2</v>
      </c>
      <c r="C59" s="69">
        <f t="shared" ca="1" si="1"/>
        <v>0.8283507482069945</v>
      </c>
      <c r="D59" s="69">
        <f t="shared" ca="1" si="0"/>
        <v>14.410347598226334</v>
      </c>
      <c r="E59" s="143">
        <f ca="1">C59/(1+Main!$B$5)^($A59-$A$3)</f>
        <v>1.8737977731236997E-2</v>
      </c>
      <c r="F59" s="16">
        <f t="shared" ca="1" si="3"/>
        <v>9.88825208286673</v>
      </c>
      <c r="G59" s="144">
        <f ca="1">IF($A59=G$2,VLOOKUP($A59,$A$3:$E$98,5),IF($A59&lt;G$2,"",VLOOKUP($A59,$A$3:$E$98,5)*IF(Main!$B$36=1,(1+Main!$B$35)^($A59-G$2),1+(Main!$B$35*($A59-G$2)))))</f>
        <v>3.5615801855462627E-2</v>
      </c>
      <c r="H59" s="144">
        <f ca="1">IF($A59=H$2,VLOOKUP($A59,$A$3:$E$98,5),IF($A59&lt;H$2,"",VLOOKUP($A59,$A$3:$E$98,5)*IF(Main!$B$36=1,(1+Main!$B$35)^($A59-H$2),1+(Main!$B$35*($A59-H$2)))))</f>
        <v>3.4986052903204945E-2</v>
      </c>
      <c r="I59" s="144">
        <f ca="1">IF($A59=I$2,VLOOKUP($A59,$A$3:$E$98,5),IF($A59&lt;I$2,"",VLOOKUP($A59,$A$3:$E$98,5)*IF(Main!$B$36=1,(1+Main!$B$35)^($A59-I$2),1+(Main!$B$35*($A59-I$2)))))</f>
        <v>3.4367439001183636E-2</v>
      </c>
      <c r="J59" s="144">
        <f ca="1">IF($A59=J$2,VLOOKUP($A59,$A$3:$E$98,5),IF($A59&lt;J$2,"",VLOOKUP($A59,$A$3:$E$98,5)*IF(Main!$B$36=1,(1+Main!$B$35)^($A59-J$2),1+(Main!$B$35*($A59-J$2)))))</f>
        <v>3.3759763262459365E-2</v>
      </c>
      <c r="K59" s="144">
        <f ca="1">IF($A59=K$2,VLOOKUP($A59,$A$3:$E$98,5),IF($A59&lt;K$2,"",VLOOKUP($A59,$A$3:$E$98,5)*IF(Main!$B$36=1,(1+Main!$B$35)^($A59-K$2),1+(Main!$B$35*($A59-K$2)))))</f>
        <v>3.3162832281394265E-2</v>
      </c>
      <c r="L59" s="144">
        <f ca="1">IF($A59=L$2,VLOOKUP($A59,$A$3:$E$98,5),IF($A59&lt;L$2,"",VLOOKUP($A59,$A$3:$E$98,5)*IF(Main!$B$36=1,(1+Main!$B$35)^($A59-L$2),1+(Main!$B$35*($A59-L$2)))))</f>
        <v>3.2576456072096534E-2</v>
      </c>
      <c r="M59" s="144">
        <f ca="1">IF($A59=M$2,VLOOKUP($A59,$A$3:$E$98,5),IF($A59&lt;M$2,"",VLOOKUP($A59,$A$3:$E$98,5)*IF(Main!$B$36=1,(1+Main!$B$35)^($A59-M$2),1+(Main!$B$35*($A59-M$2)))))</f>
        <v>3.2000448007953368E-2</v>
      </c>
      <c r="N59" s="144">
        <f ca="1">IF($A59=N$2,VLOOKUP($A59,$A$3:$E$98,5),IF($A59&lt;N$2,"",VLOOKUP($A59,$A$3:$E$98,5)*IF(Main!$B$36=1,(1+Main!$B$35)^($A59-N$2),1+(Main!$B$35*($A59-N$2)))))</f>
        <v>3.1434624762233174E-2</v>
      </c>
      <c r="O59" s="144">
        <f ca="1">IF($A59=O$2,VLOOKUP($A59,$A$3:$E$98,5),IF($A59&lt;O$2,"",VLOOKUP($A59,$A$3:$E$98,5)*IF(Main!$B$36=1,(1+Main!$B$35)^($A59-O$2),1+(Main!$B$35*($A59-O$2)))))</f>
        <v>3.0878806249737885E-2</v>
      </c>
      <c r="P59" s="144">
        <f ca="1">IF($A59=P$2,VLOOKUP($A59,$A$3:$E$98,5),IF($A59&lt;P$2,"",VLOOKUP($A59,$A$3:$E$98,5)*IF(Main!$B$36=1,(1+Main!$B$35)^($A59-P$2),1+(Main!$B$35*($A59-P$2)))))</f>
        <v>3.0332815569487123E-2</v>
      </c>
      <c r="Q59" s="144">
        <f ca="1">IF($A59=Q$2,VLOOKUP($A59,$A$3:$E$98,5),IF($A59&lt;Q$2,"",VLOOKUP($A59,$A$3:$E$98,5)*IF(Main!$B$36=1,(1+Main!$B$35)^($A59-Q$2),1+(Main!$B$35*($A59-Q$2)))))</f>
        <v>2.9796478948415639E-2</v>
      </c>
      <c r="R59" s="144">
        <f ca="1">IF($A59=R$2,VLOOKUP($A59,$A$3:$E$98,5),IF($A59&lt;R$2,"",VLOOKUP($A59,$A$3:$E$98,5)*IF(Main!$B$36=1,(1+Main!$B$35)^($A59-R$2),1+(Main!$B$35*($A59-R$2)))))</f>
        <v>2.9269625686066444E-2</v>
      </c>
      <c r="S59" s="144">
        <f ca="1">IF($A59=S$2,VLOOKUP($A59,$A$3:$E$98,5),IF($A59&lt;S$2,"",VLOOKUP($A59,$A$3:$E$98,5)*IF(Main!$B$36=1,(1+Main!$B$35)^($A59-S$2),1+(Main!$B$35*($A59-S$2)))))</f>
        <v>2.8752088100261728E-2</v>
      </c>
      <c r="T59" s="144">
        <f ca="1">IF($A59=T$2,VLOOKUP($A59,$A$3:$E$98,5),IF($A59&lt;T$2,"",VLOOKUP($A59,$A$3:$E$98,5)*IF(Main!$B$36=1,(1+Main!$B$35)^($A59-T$2),1+(Main!$B$35*($A59-T$2)))))</f>
        <v>2.8243701473734513E-2</v>
      </c>
      <c r="U59" s="144">
        <f ca="1">IF($A59=U$2,VLOOKUP($A59,$A$3:$E$98,5),IF($A59&lt;U$2,"",VLOOKUP($A59,$A$3:$E$98,5)*IF(Main!$B$36=1,(1+Main!$B$35)^($A59-U$2),1+(Main!$B$35*($A59-U$2)))))</f>
        <v>2.7744304001703836E-2</v>
      </c>
      <c r="V59" s="144">
        <f ca="1">IF($A59=V$2,VLOOKUP($A59,$A$3:$E$98,5),IF($A59&lt;V$2,"",VLOOKUP($A59,$A$3:$E$98,5)*IF(Main!$B$36=1,(1+Main!$B$35)^($A59-V$2),1+(Main!$B$35*($A59-V$2)))))</f>
        <v>2.7253736740377052E-2</v>
      </c>
      <c r="W59" s="144">
        <f ca="1">IF($A59=W$2,VLOOKUP($A59,$A$3:$E$98,5),IF($A59&lt;W$2,"",VLOOKUP($A59,$A$3:$E$98,5)*IF(Main!$B$36=1,(1+Main!$B$35)^($A59-W$2),1+(Main!$B$35*($A59-W$2)))))</f>
        <v>2.6771843556362529E-2</v>
      </c>
      <c r="X59" s="144">
        <f ca="1">IF($A59=X$2,VLOOKUP($A59,$A$3:$E$98,5),IF($A59&lt;X$2,"",VLOOKUP($A59,$A$3:$E$98,5)*IF(Main!$B$36=1,(1+Main!$B$35)^($A59-X$2),1+(Main!$B$35*($A59-X$2)))))</f>
        <v>2.6298471076976939E-2</v>
      </c>
      <c r="Y59" s="144">
        <f ca="1">IF($A59=Y$2,VLOOKUP($A59,$A$3:$E$98,5),IF($A59&lt;Y$2,"",VLOOKUP($A59,$A$3:$E$98,5)*IF(Main!$B$36=1,(1+Main!$B$35)^($A59-Y$2),1+(Main!$B$35*($A59-Y$2)))))</f>
        <v>2.5833468641431181E-2</v>
      </c>
      <c r="Z59" s="144">
        <f ca="1">IF($A59=Z$2,VLOOKUP($A59,$A$3:$E$98,5),IF($A59&lt;Z$2,"",VLOOKUP($A59,$A$3:$E$98,5)*IF(Main!$B$36=1,(1+Main!$B$35)^($A59-Z$2),1+(Main!$B$35*($A59-Z$2)))))</f>
        <v>2.5376688252879351E-2</v>
      </c>
      <c r="AA59" s="144">
        <f ca="1">IF($A59=AA$2,VLOOKUP($A59,$A$3:$E$98,5),IF($A59&lt;AA$2,"",VLOOKUP($A59,$A$3:$E$98,5)*IF(Main!$B$36=1,(1+Main!$B$35)^($A59-AA$2),1+(Main!$B$35*($A59-AA$2)))))</f>
        <v>2.4927984531315669E-2</v>
      </c>
      <c r="AB59" s="144">
        <f ca="1">IF($A59=AB$2,VLOOKUP($A59,$A$3:$E$98,5),IF($A59&lt;AB$2,"",VLOOKUP($A59,$A$3:$E$98,5)*IF(Main!$B$36=1,(1+Main!$B$35)^($A59-AB$2),1+(Main!$B$35*($A59-AB$2)))))</f>
        <v>2.4487214667304195E-2</v>
      </c>
      <c r="AC59" s="144">
        <f ca="1">IF($A59=AC$2,VLOOKUP($A59,$A$3:$E$98,5),IF($A59&lt;AC$2,"",VLOOKUP($A59,$A$3:$E$98,5)*IF(Main!$B$36=1,(1+Main!$B$35)^($A59-AC$2),1+(Main!$B$35*($A59-AC$2)))))</f>
        <v>2.4054238376526711E-2</v>
      </c>
      <c r="AD59" s="144">
        <f ca="1">IF($A59=AD$2,VLOOKUP($A59,$A$3:$E$98,5),IF($A59&lt;AD$2,"",VLOOKUP($A59,$A$3:$E$98,5)*IF(Main!$B$36=1,(1+Main!$B$35)^($A59-AD$2),1+(Main!$B$35*($A59-AD$2)))))</f>
        <v>2.3628917855134293E-2</v>
      </c>
      <c r="AE59" s="144">
        <f ca="1">IF($A59=AE$2,VLOOKUP($A59,$A$3:$E$98,5),IF($A59&lt;AE$2,"",VLOOKUP($A59,$A$3:$E$98,5)*IF(Main!$B$36=1,(1+Main!$B$35)^($A59-AE$2),1+(Main!$B$35*($A59-AE$2)))))</f>
        <v>2.3211117735888302E-2</v>
      </c>
      <c r="AF59" s="144">
        <f ca="1">IF($A59=AF$2,VLOOKUP($A59,$A$3:$E$98,5),IF($A59&lt;AF$2,"",VLOOKUP($A59,$A$3:$E$98,5)*IF(Main!$B$36=1,(1+Main!$B$35)^($A59-AF$2),1+(Main!$B$35*($A59-AF$2)))))</f>
        <v>2.2800705045076919E-2</v>
      </c>
      <c r="AG59" s="144">
        <f ca="1">IF($A59=AG$2,VLOOKUP($A59,$A$3:$E$98,5),IF($A59&lt;AG$2,"",VLOOKUP($A59,$A$3:$E$98,5)*IF(Main!$B$36=1,(1+Main!$B$35)^($A59-AG$2),1+(Main!$B$35*($A59-AG$2)))))</f>
        <v>2.2397549160193438E-2</v>
      </c>
      <c r="AH59" s="144">
        <f ca="1">IF($A59=AH$2,VLOOKUP($A59,$A$3:$E$98,5),IF($A59&lt;AH$2,"",VLOOKUP($A59,$A$3:$E$98,5)*IF(Main!$B$36=1,(1+Main!$B$35)^($A59-AH$2),1+(Main!$B$35*($A59-AH$2)))))</f>
        <v>2.2001521768362901E-2</v>
      </c>
      <c r="AI59" s="144">
        <f ca="1">IF($A59=AI$2,VLOOKUP($A59,$A$3:$E$98,5),IF($A59&lt;AI$2,"",VLOOKUP($A59,$A$3:$E$98,5)*IF(Main!$B$36=1,(1+Main!$B$35)^($A59-AI$2),1+(Main!$B$35*($A59-AI$2)))))</f>
        <v>2.1612496825503834E-2</v>
      </c>
      <c r="AJ59" s="144">
        <f ca="1">IF($A59=AJ$2,VLOOKUP($A59,$A$3:$E$98,5),IF($A59&lt;AJ$2,"",VLOOKUP($A59,$A$3:$E$98,5)*IF(Main!$B$36=1,(1+Main!$B$35)^($A59-AJ$2),1+(Main!$B$35*($A59-AJ$2)))))</f>
        <v>2.123035051621202E-2</v>
      </c>
      <c r="AK59" s="144">
        <f ca="1">IF($A59=AK$2,VLOOKUP($A59,$A$3:$E$98,5),IF($A59&lt;AK$2,"",VLOOKUP($A59,$A$3:$E$98,5)*IF(Main!$B$36=1,(1+Main!$B$35)^($A59-AK$2),1+(Main!$B$35*($A59-AK$2)))))</f>
        <v>2.0854961214353651E-2</v>
      </c>
      <c r="AL59" s="144">
        <f ca="1">IF($A59=AL$2,VLOOKUP($A59,$A$3:$E$98,5),IF($A59&lt;AL$2,"",VLOOKUP($A59,$A$3:$E$98,5)*IF(Main!$B$36=1,(1+Main!$B$35)^($A59-AL$2),1+(Main!$B$35*($A59-AL$2)))))</f>
        <v>2.0486209444355259E-2</v>
      </c>
      <c r="AM59" s="144">
        <f ca="1">IF($A59=AM$2,VLOOKUP($A59,$A$3:$E$98,5),IF($A59&lt;AM$2,"",VLOOKUP($A59,$A$3:$E$98,5)*IF(Main!$B$36=1,(1+Main!$B$35)^($A59-AM$2),1+(Main!$B$35*($A59-AM$2)))))</f>
        <v>2.0123977843178053E-2</v>
      </c>
      <c r="AN59" s="144">
        <f ca="1">IF($A59=AN$2,VLOOKUP($A59,$A$3:$E$98,5),IF($A59&lt;AN$2,"",VLOOKUP($A59,$A$3:$E$98,5)*IF(Main!$B$36=1,(1+Main!$B$35)^($A59-AN$2),1+(Main!$B$35*($A59-AN$2)))))</f>
        <v>1.9768151122964688E-2</v>
      </c>
      <c r="AO59" s="144">
        <f ca="1">IF($A59=AO$2,VLOOKUP($A59,$A$3:$E$98,5),IF($A59&lt;AO$2,"",VLOOKUP($A59,$A$3:$E$98,5)*IF(Main!$B$36=1,(1+Main!$B$35)^($A59-AO$2),1+(Main!$B$35*($A59-AO$2)))))</f>
        <v>1.9418616034346449E-2</v>
      </c>
      <c r="AP59" s="144">
        <f ca="1">IF($A59=AP$2,VLOOKUP($A59,$A$3:$E$98,5),IF($A59&lt;AP$2,"",VLOOKUP($A59,$A$3:$E$98,5)*IF(Main!$B$36=1,(1+Main!$B$35)^($A59-AP$2),1+(Main!$B$35*($A59-AP$2)))))</f>
        <v>1.9075261330399263E-2</v>
      </c>
      <c r="AQ59" s="144">
        <f ca="1">IF($A59=AQ$2,VLOOKUP($A59,$A$3:$E$98,5),IF($A59&lt;AQ$2,"",VLOOKUP($A59,$A$3:$E$98,5)*IF(Main!$B$36=1,(1+Main!$B$35)^($A59-AQ$2),1+(Main!$B$35*($A59-AQ$2)))))</f>
        <v>1.8737977731236997E-2</v>
      </c>
      <c r="AR59" s="144" t="str">
        <f>IF($A59=AR$2,VLOOKUP($A59,$A$3:$E$98,5),IF($A59&lt;AR$2,"",VLOOKUP($A59,$A$3:$E$98,5)*IF(Main!$B$36=1,(1+Main!$B$35)^($A59-AR$2),1+(Main!$B$35*($A59-AR$2)))))</f>
        <v/>
      </c>
      <c r="AS59" s="144" t="str">
        <f>IF($A59=AS$2,VLOOKUP($A59,$A$3:$E$98,5),IF($A59&lt;AS$2,"",VLOOKUP($A59,$A$3:$E$98,5)*IF(Main!$B$36=1,(1+Main!$B$35)^($A59-AS$2),1+(Main!$B$35*($A59-AS$2)))))</f>
        <v/>
      </c>
      <c r="AT59" s="144" t="str">
        <f>IF($A59=AT$2,VLOOKUP($A59,$A$3:$E$98,5),IF($A59&lt;AT$2,"",VLOOKUP($A59,$A$3:$E$98,5)*IF(Main!$B$36=1,(1+Main!$B$35)^($A59-AT$2),1+(Main!$B$35*($A59-AT$2)))))</f>
        <v/>
      </c>
      <c r="AU59" s="144" t="str">
        <f>IF($A59=AU$2,VLOOKUP($A59,$A$3:$E$98,5),IF($A59&lt;AU$2,"",VLOOKUP($A59,$A$3:$E$98,5)*IF(Main!$B$36=1,(1+Main!$B$35)^($A59-AU$2),1+(Main!$B$35*($A59-AU$2)))))</f>
        <v/>
      </c>
      <c r="AV59" s="144" t="str">
        <f>IF($A59=AV$2,VLOOKUP($A59,$A$3:$E$98,5),IF($A59&lt;AV$2,"",VLOOKUP($A59,$A$3:$E$98,5)*IF(Main!$B$36=1,(1+Main!$B$35)^($A59-AV$2),1+(Main!$B$35*($A59-AV$2)))))</f>
        <v/>
      </c>
      <c r="AW59" s="144" t="str">
        <f>IF($A59=AW$2,VLOOKUP($A59,$A$3:$E$98,5),IF($A59&lt;AW$2,"",VLOOKUP($A59,$A$3:$E$98,5)*IF(Main!$B$36=1,(1+Main!$B$35)^($A59-AW$2),1+(Main!$B$35*($A59-AW$2)))))</f>
        <v/>
      </c>
      <c r="AX59" s="144" t="str">
        <f>IF($A59=AX$2,VLOOKUP($A59,$A$3:$E$98,5),IF($A59&lt;AX$2,"",VLOOKUP($A59,$A$3:$E$98,5)*IF(Main!$B$36=1,(1+Main!$B$35)^($A59-AX$2),1+(Main!$B$35*($A59-AX$2)))))</f>
        <v/>
      </c>
      <c r="AY59" s="144" t="str">
        <f>IF($A59=AY$2,VLOOKUP($A59,$A$3:$E$98,5),IF($A59&lt;AY$2,"",VLOOKUP($A59,$A$3:$E$98,5)*IF(Main!$B$36=1,(1+Main!$B$35)^($A59-AY$2),1+(Main!$B$35*($A59-AY$2)))))</f>
        <v/>
      </c>
      <c r="AZ59" s="144" t="str">
        <f>IF($A59=AZ$2,VLOOKUP($A59,$A$3:$E$98,5),IF($A59&lt;AZ$2,"",VLOOKUP($A59,$A$3:$E$98,5)*IF(Main!$B$36=1,(1+Main!$B$35)^($A59-AZ$2),1+(Main!$B$35*($A59-AZ$2)))))</f>
        <v/>
      </c>
      <c r="BA59" s="144" t="str">
        <f>IF($A59=BA$2,VLOOKUP($A59,$A$3:$E$98,5),IF($A59&lt;BA$2,"",VLOOKUP($A59,$A$3:$E$98,5)*IF(Main!$B$36=1,(1+Main!$B$35)^($A59-BA$2),1+(Main!$B$35*($A59-BA$2)))))</f>
        <v/>
      </c>
      <c r="BB59" s="144" t="str">
        <f>IF($A59=BB$2,VLOOKUP($A59,$A$3:$E$98,5),IF($A59&lt;BB$2,"",VLOOKUP($A59,$A$3:$E$98,5)*IF(Main!$B$36=1,(1+Main!$B$35)^($A59-BB$2),1+(Main!$B$35*($A59-BB$2)))))</f>
        <v/>
      </c>
      <c r="BC59" s="144" t="str">
        <f>IF($A59=BC$2,VLOOKUP($A59,$A$3:$E$98,5),IF($A59&lt;BC$2,"",VLOOKUP($A59,$A$3:$E$98,5)*IF(Main!$B$36=1,(1+Main!$B$35)^($A59-BC$2),1+(Main!$B$35*($A59-BC$2)))))</f>
        <v/>
      </c>
      <c r="BD59" s="144" t="str">
        <f>IF($A59=BD$2,VLOOKUP($A59,$A$3:$E$98,5),IF($A59&lt;BD$2,"",VLOOKUP($A59,$A$3:$E$98,5)*IF(Main!$B$36=1,(1+Main!$B$35)^($A59-BD$2),1+(Main!$B$35*($A59-BD$2)))))</f>
        <v/>
      </c>
      <c r="BE59" s="144" t="str">
        <f>IF($A59=BE$2,VLOOKUP($A59,$A$3:$E$98,5),IF($A59&lt;BE$2,"",VLOOKUP($A59,$A$3:$E$98,5)*IF(Main!$B$36=1,(1+Main!$B$35)^($A59-BE$2),1+(Main!$B$35*($A59-BE$2)))))</f>
        <v/>
      </c>
      <c r="BF59" s="144" t="str">
        <f>IF($A59=BF$2,VLOOKUP($A59,$A$3:$E$98,5),IF($A59&lt;BF$2,"",VLOOKUP($A59,$A$3:$E$98,5)*IF(Main!$B$36=1,(1+Main!$B$35)^($A59-BF$2),1+(Main!$B$35*($A59-BF$2)))))</f>
        <v/>
      </c>
      <c r="BG59" s="144" t="str">
        <f>IF($A59=BG$2,VLOOKUP($A59,$A$3:$E$98,5),IF($A59&lt;BG$2,"",VLOOKUP($A59,$A$3:$E$98,5)*IF(Main!$B$36=1,(1+Main!$B$35)^($A59-BG$2),1+(Main!$B$35*($A59-BG$2)))))</f>
        <v/>
      </c>
      <c r="BH59" s="144" t="str">
        <f>IF($A59=BH$2,VLOOKUP($A59,$A$3:$E$98,5),IF($A59&lt;BH$2,"",VLOOKUP($A59,$A$3:$E$98,5)*IF(Main!$B$36=1,(1+Main!$B$35)^($A59-BH$2),1+(Main!$B$35*($A59-BH$2)))))</f>
        <v/>
      </c>
      <c r="BI59" s="144" t="str">
        <f>IF($A59=BI$2,VLOOKUP($A59,$A$3:$E$98,5),IF($A59&lt;BI$2,"",VLOOKUP($A59,$A$3:$E$98,5)*IF(Main!$B$36=1,(1+Main!$B$35)^($A59-BI$2),1+(Main!$B$35*($A59-BI$2)))))</f>
        <v/>
      </c>
      <c r="BJ59" s="144" t="str">
        <f>IF($A59=BJ$2,VLOOKUP($A59,$A$3:$E$98,5),IF($A59&lt;BJ$2,"",VLOOKUP($A59,$A$3:$E$98,5)*IF(Main!$B$36=1,(1+Main!$B$35)^($A59-BJ$2),1+(Main!$B$35*($A59-BJ$2)))))</f>
        <v/>
      </c>
      <c r="BK59" s="144" t="str">
        <f>IF($A59=BK$2,VLOOKUP($A59,$A$3:$E$98,5),IF($A59&lt;BK$2,"",VLOOKUP($A59,$A$3:$E$98,5)*IF(Main!$B$36=1,(1+Main!$B$35)^($A59-BK$2),1+(Main!$B$35*($A59-BK$2)))))</f>
        <v/>
      </c>
      <c r="BL59" s="144" t="str">
        <f>IF($A59=BL$2,VLOOKUP($A59,$A$3:$E$98,5),IF($A59&lt;BL$2,"",VLOOKUP($A59,$A$3:$E$98,5)*IF(Main!$B$36=1,(1+Main!$B$35)^($A59-BL$2),1+(Main!$B$35*($A59-BL$2)))))</f>
        <v/>
      </c>
      <c r="BM59" s="144" t="str">
        <f>IF($A59=BM$2,VLOOKUP($A59,$A$3:$E$98,5),IF($A59&lt;BM$2,"",VLOOKUP($A59,$A$3:$E$98,5)*IF(Main!$B$36=1,(1+Main!$B$35)^($A59-BM$2),1+(Main!$B$35*($A59-BM$2)))))</f>
        <v/>
      </c>
      <c r="BN59" s="144" t="str">
        <f>IF($A59=BN$2,VLOOKUP($A59,$A$3:$E$98,5),IF($A59&lt;BN$2,"",VLOOKUP($A59,$A$3:$E$98,5)*IF(Main!$B$36=1,(1+Main!$B$35)^($A59-BN$2),1+(Main!$B$35*($A59-BN$2)))))</f>
        <v/>
      </c>
      <c r="BO59" s="144" t="str">
        <f>IF($A59=BO$2,VLOOKUP($A59,$A$3:$E$98,5),IF($A59&lt;BO$2,"",VLOOKUP($A59,$A$3:$E$98,5)*IF(Main!$B$36=1,(1+Main!$B$35)^($A59-BO$2),1+(Main!$B$35*($A59-BO$2)))))</f>
        <v/>
      </c>
      <c r="BP59" s="144" t="str">
        <f>IF($A59=BP$2,VLOOKUP($A59,$A$3:$E$98,5),IF($A59&lt;BP$2,"",VLOOKUP($A59,$A$3:$E$98,5)*IF(Main!$B$36=1,(1+Main!$B$35)^($A59-BP$2),1+(Main!$B$35*($A59-BP$2)))))</f>
        <v/>
      </c>
      <c r="BQ59" s="144" t="str">
        <f>IF($A59=BQ$2,VLOOKUP($A59,$A$3:$E$98,5),IF($A59&lt;BQ$2,"",VLOOKUP($A59,$A$3:$E$98,5)*IF(Main!$B$36=1,(1+Main!$B$35)^($A59-BQ$2),1+(Main!$B$35*($A59-BQ$2)))))</f>
        <v/>
      </c>
      <c r="BR59" s="144" t="str">
        <f>IF($A59=BR$2,VLOOKUP($A59,$A$3:$E$98,5),IF($A59&lt;BR$2,"",VLOOKUP($A59,$A$3:$E$98,5)*IF(Main!$B$36=1,(1+Main!$B$35)^($A59-BR$2),1+(Main!$B$35*($A59-BR$2)))))</f>
        <v/>
      </c>
      <c r="BS59" s="144" t="str">
        <f>IF($A59=BS$2,VLOOKUP($A59,$A$3:$E$98,5),IF($A59&lt;BS$2,"",VLOOKUP($A59,$A$3:$E$98,5)*IF(Main!$B$36=1,(1+Main!$B$35)^($A59-BS$2),1+(Main!$B$35*($A59-BS$2)))))</f>
        <v/>
      </c>
      <c r="BT59" s="144" t="str">
        <f>IF($A59=BT$2,VLOOKUP($A59,$A$3:$E$98,5),IF($A59&lt;BT$2,"",VLOOKUP($A59,$A$3:$E$98,5)*IF(Main!$B$36=1,(1+Main!$B$35)^($A59-BT$2),1+(Main!$B$35*($A59-BT$2)))))</f>
        <v/>
      </c>
      <c r="BU59" s="144" t="str">
        <f>IF($A59=BU$2,VLOOKUP($A59,$A$3:$E$98,5),IF($A59&lt;BU$2,"",VLOOKUP($A59,$A$3:$E$98,5)*IF(Main!$B$36=1,(1+Main!$B$35)^($A59-BU$2),1+(Main!$B$35*($A59-BU$2)))))</f>
        <v/>
      </c>
      <c r="BV59" s="144" t="str">
        <f>IF($A59=BV$2,VLOOKUP($A59,$A$3:$E$98,5),IF($A59&lt;BV$2,"",VLOOKUP($A59,$A$3:$E$98,5)*IF(Main!$B$36=1,(1+Main!$B$35)^($A59-BV$2),1+(Main!$B$35*($A59-BV$2)))))</f>
        <v/>
      </c>
      <c r="BW59" s="144" t="str">
        <f>IF($A59=BW$2,VLOOKUP($A59,$A$3:$E$98,5),IF($A59&lt;BW$2,"",VLOOKUP($A59,$A$3:$E$98,5)*IF(Main!$B$36=1,(1+Main!$B$35)^($A59-BW$2),1+(Main!$B$35*($A59-BW$2)))))</f>
        <v/>
      </c>
      <c r="BX59" s="144" t="str">
        <f>IF($A59=BX$2,VLOOKUP($A59,$A$3:$E$98,5),IF($A59&lt;BX$2,"",VLOOKUP($A59,$A$3:$E$98,5)*IF(Main!$B$36=1,(1+Main!$B$35)^($A59-BX$2),1+(Main!$B$35*($A59-BX$2)))))</f>
        <v/>
      </c>
      <c r="BY59" s="144" t="str">
        <f>IF($A59=BY$2,VLOOKUP($A59,$A$3:$E$98,5),IF($A59&lt;BY$2,"",VLOOKUP($A59,$A$3:$E$98,5)*IF(Main!$B$36=1,(1+Main!$B$35)^($A59-BY$2),1+(Main!$B$35*($A59-BY$2)))))</f>
        <v/>
      </c>
      <c r="BZ59" s="144" t="str">
        <f>IF($A59=BZ$2,VLOOKUP($A59,$A$3:$E$98,5),IF($A59&lt;BZ$2,"",VLOOKUP($A59,$A$3:$E$98,5)*IF(Main!$B$36=1,(1+Main!$B$35)^($A59-BZ$2),1+(Main!$B$35*($A59-BZ$2)))))</f>
        <v/>
      </c>
      <c r="CA59" s="144" t="str">
        <f>IF($A59=CA$2,VLOOKUP($A59,$A$3:$E$98,5),IF($A59&lt;CA$2,"",VLOOKUP($A59,$A$3:$E$98,5)*IF(Main!$B$36=1,(1+Main!$B$35)^($A59-CA$2),1+(Main!$B$35*($A59-CA$2)))))</f>
        <v/>
      </c>
      <c r="CB59" s="144" t="str">
        <f>IF($A59=CB$2,VLOOKUP($A59,$A$3:$E$98,5),IF($A59&lt;CB$2,"",VLOOKUP($A59,$A$3:$E$98,5)*IF(Main!$B$36=1,(1+Main!$B$35)^($A59-CB$2),1+(Main!$B$35*($A59-CB$2)))))</f>
        <v/>
      </c>
      <c r="CC59" s="144" t="str">
        <f>IF($A59=CC$2,VLOOKUP($A59,$A$3:$E$98,5),IF($A59&lt;CC$2,"",VLOOKUP($A59,$A$3:$E$98,5)*IF(Main!$B$36=1,(1+Main!$B$35)^($A59-CC$2),1+(Main!$B$35*($A59-CC$2)))))</f>
        <v/>
      </c>
      <c r="CD59" s="144" t="str">
        <f>IF($A59=CD$2,VLOOKUP($A59,$A$3:$E$98,5),IF($A59&lt;CD$2,"",VLOOKUP($A59,$A$3:$E$98,5)*IF(Main!$B$36=1,(1+Main!$B$35)^($A59-CD$2),1+(Main!$B$35*($A59-CD$2)))))</f>
        <v/>
      </c>
    </row>
    <row r="60" spans="1:82">
      <c r="A60" s="70">
        <v>82</v>
      </c>
      <c r="B60" s="73">
        <f ca="1">VLOOKUP($A60,Mortality!$A$3:$G$108,7,)</f>
        <v>2.4441077268898385E-2</v>
      </c>
      <c r="C60" s="69">
        <f t="shared" ca="1" si="1"/>
        <v>0.80999265384342611</v>
      </c>
      <c r="D60" s="69">
        <f t="shared" ca="1" si="0"/>
        <v>13.714286683955477</v>
      </c>
      <c r="E60" s="143">
        <f ca="1">C60/(1+Main!$B$5)^($A60-$A$3)</f>
        <v>1.7124021011265523E-2</v>
      </c>
      <c r="F60" s="16">
        <f t="shared" ca="1" si="3"/>
        <v>9.5540069248303627</v>
      </c>
      <c r="G60" s="144">
        <f ca="1">IF($A60=G$2,VLOOKUP($A60,$A$3:$E$98,5),IF($A60&lt;G$2,"",VLOOKUP($A60,$A$3:$E$98,5)*IF(Main!$B$36=1,(1+Main!$B$35)^($A60-G$2),1+(Main!$B$35*($A60-G$2)))))</f>
        <v>3.3133974835422825E-2</v>
      </c>
      <c r="H60" s="144">
        <f ca="1">IF($A60=H$2,VLOOKUP($A60,$A$3:$E$98,5),IF($A60&lt;H$2,"",VLOOKUP($A60,$A$3:$E$98,5)*IF(Main!$B$36=1,(1+Main!$B$35)^($A60-H$2),1+(Main!$B$35*($A60-H$2)))))</f>
        <v>3.2548108875660925E-2</v>
      </c>
      <c r="I60" s="144">
        <f ca="1">IF($A60=I$2,VLOOKUP($A60,$A$3:$E$98,5),IF($A60&lt;I$2,"",VLOOKUP($A60,$A$3:$E$98,5)*IF(Main!$B$36=1,(1+Main!$B$35)^($A60-I$2),1+(Main!$B$35*($A60-I$2)))))</f>
        <v>3.1972602038959651E-2</v>
      </c>
      <c r="J60" s="144">
        <f ca="1">IF($A60=J$2,VLOOKUP($A60,$A$3:$E$98,5),IF($A60&lt;J$2,"",VLOOKUP($A60,$A$3:$E$98,5)*IF(Main!$B$36=1,(1+Main!$B$35)^($A60-J$2),1+(Main!$B$35*($A60-J$2)))))</f>
        <v>3.1407271158113606E-2</v>
      </c>
      <c r="K60" s="144">
        <f ca="1">IF($A60=K$2,VLOOKUP($A60,$A$3:$E$98,5),IF($A60&lt;K$2,"",VLOOKUP($A60,$A$3:$E$98,5)*IF(Main!$B$36=1,(1+Main!$B$35)^($A60-K$2),1+(Main!$B$35*($A60-K$2)))))</f>
        <v>3.0851936304630262E-2</v>
      </c>
      <c r="L60" s="144">
        <f ca="1">IF($A60=L$2,VLOOKUP($A60,$A$3:$E$98,5),IF($A60&lt;L$2,"",VLOOKUP($A60,$A$3:$E$98,5)*IF(Main!$B$36=1,(1+Main!$B$35)^($A60-L$2),1+(Main!$B$35*($A60-L$2)))))</f>
        <v>3.0306420731463907E-2</v>
      </c>
      <c r="M60" s="144">
        <f ca="1">IF($A60=M$2,VLOOKUP($A60,$A$3:$E$98,5),IF($A60&lt;M$2,"",VLOOKUP($A60,$A$3:$E$98,5)*IF(Main!$B$36=1,(1+Main!$B$35)^($A60-M$2),1+(Main!$B$35*($A60-M$2)))))</f>
        <v>2.9770550816762192E-2</v>
      </c>
      <c r="N60" s="144">
        <f ca="1">IF($A60=N$2,VLOOKUP($A60,$A$3:$E$98,5),IF($A60&lt;N$2,"",VLOOKUP($A60,$A$3:$E$98,5)*IF(Main!$B$36=1,(1+Main!$B$35)^($A60-N$2),1+(Main!$B$35*($A60-N$2)))))</f>
        <v>2.9244156008607258E-2</v>
      </c>
      <c r="O60" s="144">
        <f ca="1">IF($A60=O$2,VLOOKUP($A60,$A$3:$E$98,5),IF($A60&lt;O$2,"",VLOOKUP($A60,$A$3:$E$98,5)*IF(Main!$B$36=1,(1+Main!$B$35)^($A60-O$2),1+(Main!$B$35*($A60-O$2)))))</f>
        <v>2.8727068770734047E-2</v>
      </c>
      <c r="P60" s="144">
        <f ca="1">IF($A60=P$2,VLOOKUP($A60,$A$3:$E$98,5),IF($A60&lt;P$2,"",VLOOKUP($A60,$A$3:$E$98,5)*IF(Main!$B$36=1,(1+Main!$B$35)^($A60-P$2),1+(Main!$B$35*($A60-P$2)))))</f>
        <v>2.8219124529208293E-2</v>
      </c>
      <c r="Q60" s="144">
        <f ca="1">IF($A60=Q$2,VLOOKUP($A60,$A$3:$E$98,5),IF($A60&lt;Q$2,"",VLOOKUP($A60,$A$3:$E$98,5)*IF(Main!$B$36=1,(1+Main!$B$35)^($A60-Q$2),1+(Main!$B$35*($A60-Q$2)))))</f>
        <v>2.7720161620047441E-2</v>
      </c>
      <c r="R60" s="144">
        <f ca="1">IF($A60=R$2,VLOOKUP($A60,$A$3:$E$98,5),IF($A60&lt;R$2,"",VLOOKUP($A60,$A$3:$E$98,5)*IF(Main!$B$36=1,(1+Main!$B$35)^($A60-R$2),1+(Main!$B$35*($A60-R$2)))))</f>
        <v>2.7230021237767625E-2</v>
      </c>
      <c r="S60" s="144">
        <f ca="1">IF($A60=S$2,VLOOKUP($A60,$A$3:$E$98,5),IF($A60&lt;S$2,"",VLOOKUP($A60,$A$3:$E$98,5)*IF(Main!$B$36=1,(1+Main!$B$35)^($A60-S$2),1+(Main!$B$35*($A60-S$2)))))</f>
        <v>2.6748547384840494E-2</v>
      </c>
      <c r="T60" s="144">
        <f ca="1">IF($A60=T$2,VLOOKUP($A60,$A$3:$E$98,5),IF($A60&lt;T$2,"",VLOOKUP($A60,$A$3:$E$98,5)*IF(Main!$B$36=1,(1+Main!$B$35)^($A60-T$2),1+(Main!$B$35*($A60-T$2)))))</f>
        <v>2.6275586822043707E-2</v>
      </c>
      <c r="U60" s="144">
        <f ca="1">IF($A60=U$2,VLOOKUP($A60,$A$3:$E$98,5),IF($A60&lt;U$2,"",VLOOKUP($A60,$A$3:$E$98,5)*IF(Main!$B$36=1,(1+Main!$B$35)^($A60-U$2),1+(Main!$B$35*($A60-U$2)))))</f>
        <v>2.5810989019689305E-2</v>
      </c>
      <c r="V60" s="144">
        <f ca="1">IF($A60=V$2,VLOOKUP($A60,$A$3:$E$98,5),IF($A60&lt;V$2,"",VLOOKUP($A60,$A$3:$E$98,5)*IF(Main!$B$36=1,(1+Main!$B$35)^($A60-V$2),1+(Main!$B$35*($A60-V$2)))))</f>
        <v>2.5354606109714437E-2</v>
      </c>
      <c r="W60" s="144">
        <f ca="1">IF($A60=W$2,VLOOKUP($A60,$A$3:$E$98,5),IF($A60&lt;W$2,"",VLOOKUP($A60,$A$3:$E$98,5)*IF(Main!$B$36=1,(1+Main!$B$35)^($A60-W$2),1+(Main!$B$35*($A60-W$2)))))</f>
        <v>2.4906292838619292E-2</v>
      </c>
      <c r="X60" s="144">
        <f ca="1">IF($A60=X$2,VLOOKUP($A60,$A$3:$E$98,5),IF($A60&lt;X$2,"",VLOOKUP($A60,$A$3:$E$98,5)*IF(Main!$B$36=1,(1+Main!$B$35)^($A60-X$2),1+(Main!$B$35*($A60-X$2)))))</f>
        <v>2.4465906521237025E-2</v>
      </c>
      <c r="Y60" s="144">
        <f ca="1">IF($A60=Y$2,VLOOKUP($A60,$A$3:$E$98,5),IF($A60&lt;Y$2,"",VLOOKUP($A60,$A$3:$E$98,5)*IF(Main!$B$36=1,(1+Main!$B$35)^($A60-Y$2),1+(Main!$B$35*($A60-Y$2)))))</f>
        <v>2.4033306995321239E-2</v>
      </c>
      <c r="Z60" s="144">
        <f ca="1">IF($A60=Z$2,VLOOKUP($A60,$A$3:$E$98,5),IF($A60&lt;Z$2,"",VLOOKUP($A60,$A$3:$E$98,5)*IF(Main!$B$36=1,(1+Main!$B$35)^($A60-Z$2),1+(Main!$B$35*($A60-Z$2)))))</f>
        <v>2.3608356576936388E-2</v>
      </c>
      <c r="AA60" s="144">
        <f ca="1">IF($A60=AA$2,VLOOKUP($A60,$A$3:$E$98,5),IF($A60&lt;AA$2,"",VLOOKUP($A60,$A$3:$E$98,5)*IF(Main!$B$36=1,(1+Main!$B$35)^($A60-AA$2),1+(Main!$B$35*($A60-AA$2)))))</f>
        <v>2.3190920016636921E-2</v>
      </c>
      <c r="AB60" s="144">
        <f ca="1">IF($A60=AB$2,VLOOKUP($A60,$A$3:$E$98,5),IF($A60&lt;AB$2,"",VLOOKUP($A60,$A$3:$E$98,5)*IF(Main!$B$36=1,(1+Main!$B$35)^($A60-AB$2),1+(Main!$B$35*($A60-AB$2)))))</f>
        <v>2.2780864456421336E-2</v>
      </c>
      <c r="AC60" s="144">
        <f ca="1">IF($A60=AC$2,VLOOKUP($A60,$A$3:$E$98,5),IF($A60&lt;AC$2,"",VLOOKUP($A60,$A$3:$E$98,5)*IF(Main!$B$36=1,(1+Main!$B$35)^($A60-AC$2),1+(Main!$B$35*($A60-AC$2)))))</f>
        <v>2.2378059387447288E-2</v>
      </c>
      <c r="AD60" s="144">
        <f ca="1">IF($A60=AD$2,VLOOKUP($A60,$A$3:$E$98,5),IF($A60&lt;AD$2,"",VLOOKUP($A60,$A$3:$E$98,5)*IF(Main!$B$36=1,(1+Main!$B$35)^($A60-AD$2),1+(Main!$B$35*($A60-AD$2)))))</f>
        <v>2.1982376608494385E-2</v>
      </c>
      <c r="AE60" s="144">
        <f ca="1">IF($A60=AE$2,VLOOKUP($A60,$A$3:$E$98,5),IF($A60&lt;AE$2,"",VLOOKUP($A60,$A$3:$E$98,5)*IF(Main!$B$36=1,(1+Main!$B$35)^($A60-AE$2),1+(Main!$B$35*($A60-AE$2)))))</f>
        <v>2.1593690185161479E-2</v>
      </c>
      <c r="AF60" s="144">
        <f ca="1">IF($A60=AF$2,VLOOKUP($A60,$A$3:$E$98,5),IF($A60&lt;AF$2,"",VLOOKUP($A60,$A$3:$E$98,5)*IF(Main!$B$36=1,(1+Main!$B$35)^($A60-AF$2),1+(Main!$B$35*($A60-AF$2)))))</f>
        <v>2.1211876409785342E-2</v>
      </c>
      <c r="AG60" s="144">
        <f ca="1">IF($A60=AG$2,VLOOKUP($A60,$A$3:$E$98,5),IF($A60&lt;AG$2,"",VLOOKUP($A60,$A$3:$E$98,5)*IF(Main!$B$36=1,(1+Main!$B$35)^($A60-AG$2),1+(Main!$B$35*($A60-AG$2)))))</f>
        <v>2.0836813762068116E-2</v>
      </c>
      <c r="AH60" s="144">
        <f ca="1">IF($A60=AH$2,VLOOKUP($A60,$A$3:$E$98,5),IF($A60&lt;AH$2,"",VLOOKUP($A60,$A$3:$E$98,5)*IF(Main!$B$36=1,(1+Main!$B$35)^($A60-AH$2),1+(Main!$B$35*($A60-AH$2)))))</f>
        <v>2.0468382870400901E-2</v>
      </c>
      <c r="AI60" s="144">
        <f ca="1">IF($A60=AI$2,VLOOKUP($A60,$A$3:$E$98,5),IF($A60&lt;AI$2,"",VLOOKUP($A60,$A$3:$E$98,5)*IF(Main!$B$36=1,(1+Main!$B$35)^($A60-AI$2),1+(Main!$B$35*($A60-AI$2)))))</f>
        <v>2.0106466473871216E-2</v>
      </c>
      <c r="AJ60" s="144">
        <f ca="1">IF($A60=AJ$2,VLOOKUP($A60,$A$3:$E$98,5),IF($A60&lt;AJ$2,"",VLOOKUP($A60,$A$3:$E$98,5)*IF(Main!$B$36=1,(1+Main!$B$35)^($A60-AJ$2),1+(Main!$B$35*($A60-AJ$2)))))</f>
        <v>1.9750949384942255E-2</v>
      </c>
      <c r="AK60" s="144">
        <f ca="1">IF($A60=AK$2,VLOOKUP($A60,$A$3:$E$98,5),IF($A60&lt;AK$2,"",VLOOKUP($A60,$A$3:$E$98,5)*IF(Main!$B$36=1,(1+Main!$B$35)^($A60-AK$2),1+(Main!$B$35*($A60-AK$2)))))</f>
        <v>1.9401718452792004E-2</v>
      </c>
      <c r="AL60" s="144">
        <f ca="1">IF($A60=AL$2,VLOOKUP($A60,$A$3:$E$98,5),IF($A60&lt;AL$2,"",VLOOKUP($A60,$A$3:$E$98,5)*IF(Main!$B$36=1,(1+Main!$B$35)^($A60-AL$2),1+(Main!$B$35*($A60-AL$2)))))</f>
        <v>1.9058662527300589E-2</v>
      </c>
      <c r="AM60" s="144">
        <f ca="1">IF($A60=AM$2,VLOOKUP($A60,$A$3:$E$98,5),IF($A60&lt;AM$2,"",VLOOKUP($A60,$A$3:$E$98,5)*IF(Main!$B$36=1,(1+Main!$B$35)^($A60-AM$2),1+(Main!$B$35*($A60-AM$2)))))</f>
        <v>1.8721672423674451E-2</v>
      </c>
      <c r="AN60" s="144">
        <f ca="1">IF($A60=AN$2,VLOOKUP($A60,$A$3:$E$98,5),IF($A60&lt;AN$2,"",VLOOKUP($A60,$A$3:$E$98,5)*IF(Main!$B$36=1,(1+Main!$B$35)^($A60-AN$2),1+(Main!$B$35*($A60-AN$2)))))</f>
        <v>1.8390640887695923E-2</v>
      </c>
      <c r="AO60" s="144">
        <f ca="1">IF($A60=AO$2,VLOOKUP($A60,$A$3:$E$98,5),IF($A60&lt;AO$2,"",VLOOKUP($A60,$A$3:$E$98,5)*IF(Main!$B$36=1,(1+Main!$B$35)^($A60-AO$2),1+(Main!$B$35*($A60-AO$2)))))</f>
        <v>1.806546256158735E-2</v>
      </c>
      <c r="AP60" s="144">
        <f ca="1">IF($A60=AP$2,VLOOKUP($A60,$A$3:$E$98,5),IF($A60&lt;AP$2,"",VLOOKUP($A60,$A$3:$E$98,5)*IF(Main!$B$36=1,(1+Main!$B$35)^($A60-AP$2),1+(Main!$B$35*($A60-AP$2)))))</f>
        <v>1.7746033950478732E-2</v>
      </c>
      <c r="AQ60" s="144">
        <f ca="1">IF($A60=AQ$2,VLOOKUP($A60,$A$3:$E$98,5),IF($A60&lt;AQ$2,"",VLOOKUP($A60,$A$3:$E$98,5)*IF(Main!$B$36=1,(1+Main!$B$35)^($A60-AQ$2),1+(Main!$B$35*($A60-AQ$2)))))</f>
        <v>1.7432253389468303E-2</v>
      </c>
      <c r="AR60" s="144">
        <f ca="1">IF($A60=AR$2,VLOOKUP($A60,$A$3:$E$98,5),IF($A60&lt;AR$2,"",VLOOKUP($A60,$A$3:$E$98,5)*IF(Main!$B$36=1,(1+Main!$B$35)^($A60-AR$2),1+(Main!$B$35*($A60-AR$2)))))</f>
        <v>1.7124021011265523E-2</v>
      </c>
      <c r="AS60" s="144" t="str">
        <f>IF($A60=AS$2,VLOOKUP($A60,$A$3:$E$98,5),IF($A60&lt;AS$2,"",VLOOKUP($A60,$A$3:$E$98,5)*IF(Main!$B$36=1,(1+Main!$B$35)^($A60-AS$2),1+(Main!$B$35*($A60-AS$2)))))</f>
        <v/>
      </c>
      <c r="AT60" s="144" t="str">
        <f>IF($A60=AT$2,VLOOKUP($A60,$A$3:$E$98,5),IF($A60&lt;AT$2,"",VLOOKUP($A60,$A$3:$E$98,5)*IF(Main!$B$36=1,(1+Main!$B$35)^($A60-AT$2),1+(Main!$B$35*($A60-AT$2)))))</f>
        <v/>
      </c>
      <c r="AU60" s="144" t="str">
        <f>IF($A60=AU$2,VLOOKUP($A60,$A$3:$E$98,5),IF($A60&lt;AU$2,"",VLOOKUP($A60,$A$3:$E$98,5)*IF(Main!$B$36=1,(1+Main!$B$35)^($A60-AU$2),1+(Main!$B$35*($A60-AU$2)))))</f>
        <v/>
      </c>
      <c r="AV60" s="144" t="str">
        <f>IF($A60=AV$2,VLOOKUP($A60,$A$3:$E$98,5),IF($A60&lt;AV$2,"",VLOOKUP($A60,$A$3:$E$98,5)*IF(Main!$B$36=1,(1+Main!$B$35)^($A60-AV$2),1+(Main!$B$35*($A60-AV$2)))))</f>
        <v/>
      </c>
      <c r="AW60" s="144" t="str">
        <f>IF($A60=AW$2,VLOOKUP($A60,$A$3:$E$98,5),IF($A60&lt;AW$2,"",VLOOKUP($A60,$A$3:$E$98,5)*IF(Main!$B$36=1,(1+Main!$B$35)^($A60-AW$2),1+(Main!$B$35*($A60-AW$2)))))</f>
        <v/>
      </c>
      <c r="AX60" s="144" t="str">
        <f>IF($A60=AX$2,VLOOKUP($A60,$A$3:$E$98,5),IF($A60&lt;AX$2,"",VLOOKUP($A60,$A$3:$E$98,5)*IF(Main!$B$36=1,(1+Main!$B$35)^($A60-AX$2),1+(Main!$B$35*($A60-AX$2)))))</f>
        <v/>
      </c>
      <c r="AY60" s="144" t="str">
        <f>IF($A60=AY$2,VLOOKUP($A60,$A$3:$E$98,5),IF($A60&lt;AY$2,"",VLOOKUP($A60,$A$3:$E$98,5)*IF(Main!$B$36=1,(1+Main!$B$35)^($A60-AY$2),1+(Main!$B$35*($A60-AY$2)))))</f>
        <v/>
      </c>
      <c r="AZ60" s="144" t="str">
        <f>IF($A60=AZ$2,VLOOKUP($A60,$A$3:$E$98,5),IF($A60&lt;AZ$2,"",VLOOKUP($A60,$A$3:$E$98,5)*IF(Main!$B$36=1,(1+Main!$B$35)^($A60-AZ$2),1+(Main!$B$35*($A60-AZ$2)))))</f>
        <v/>
      </c>
      <c r="BA60" s="144" t="str">
        <f>IF($A60=BA$2,VLOOKUP($A60,$A$3:$E$98,5),IF($A60&lt;BA$2,"",VLOOKUP($A60,$A$3:$E$98,5)*IF(Main!$B$36=1,(1+Main!$B$35)^($A60-BA$2),1+(Main!$B$35*($A60-BA$2)))))</f>
        <v/>
      </c>
      <c r="BB60" s="144" t="str">
        <f>IF($A60=BB$2,VLOOKUP($A60,$A$3:$E$98,5),IF($A60&lt;BB$2,"",VLOOKUP($A60,$A$3:$E$98,5)*IF(Main!$B$36=1,(1+Main!$B$35)^($A60-BB$2),1+(Main!$B$35*($A60-BB$2)))))</f>
        <v/>
      </c>
      <c r="BC60" s="144" t="str">
        <f>IF($A60=BC$2,VLOOKUP($A60,$A$3:$E$98,5),IF($A60&lt;BC$2,"",VLOOKUP($A60,$A$3:$E$98,5)*IF(Main!$B$36=1,(1+Main!$B$35)^($A60-BC$2),1+(Main!$B$35*($A60-BC$2)))))</f>
        <v/>
      </c>
      <c r="BD60" s="144" t="str">
        <f>IF($A60=BD$2,VLOOKUP($A60,$A$3:$E$98,5),IF($A60&lt;BD$2,"",VLOOKUP($A60,$A$3:$E$98,5)*IF(Main!$B$36=1,(1+Main!$B$35)^($A60-BD$2),1+(Main!$B$35*($A60-BD$2)))))</f>
        <v/>
      </c>
      <c r="BE60" s="144" t="str">
        <f>IF($A60=BE$2,VLOOKUP($A60,$A$3:$E$98,5),IF($A60&lt;BE$2,"",VLOOKUP($A60,$A$3:$E$98,5)*IF(Main!$B$36=1,(1+Main!$B$35)^($A60-BE$2),1+(Main!$B$35*($A60-BE$2)))))</f>
        <v/>
      </c>
      <c r="BF60" s="144" t="str">
        <f>IF($A60=BF$2,VLOOKUP($A60,$A$3:$E$98,5),IF($A60&lt;BF$2,"",VLOOKUP($A60,$A$3:$E$98,5)*IF(Main!$B$36=1,(1+Main!$B$35)^($A60-BF$2),1+(Main!$B$35*($A60-BF$2)))))</f>
        <v/>
      </c>
      <c r="BG60" s="144" t="str">
        <f>IF($A60=BG$2,VLOOKUP($A60,$A$3:$E$98,5),IF($A60&lt;BG$2,"",VLOOKUP($A60,$A$3:$E$98,5)*IF(Main!$B$36=1,(1+Main!$B$35)^($A60-BG$2),1+(Main!$B$35*($A60-BG$2)))))</f>
        <v/>
      </c>
      <c r="BH60" s="144" t="str">
        <f>IF($A60=BH$2,VLOOKUP($A60,$A$3:$E$98,5),IF($A60&lt;BH$2,"",VLOOKUP($A60,$A$3:$E$98,5)*IF(Main!$B$36=1,(1+Main!$B$35)^($A60-BH$2),1+(Main!$B$35*($A60-BH$2)))))</f>
        <v/>
      </c>
      <c r="BI60" s="144" t="str">
        <f>IF($A60=BI$2,VLOOKUP($A60,$A$3:$E$98,5),IF($A60&lt;BI$2,"",VLOOKUP($A60,$A$3:$E$98,5)*IF(Main!$B$36=1,(1+Main!$B$35)^($A60-BI$2),1+(Main!$B$35*($A60-BI$2)))))</f>
        <v/>
      </c>
      <c r="BJ60" s="144" t="str">
        <f>IF($A60=BJ$2,VLOOKUP($A60,$A$3:$E$98,5),IF($A60&lt;BJ$2,"",VLOOKUP($A60,$A$3:$E$98,5)*IF(Main!$B$36=1,(1+Main!$B$35)^($A60-BJ$2),1+(Main!$B$35*($A60-BJ$2)))))</f>
        <v/>
      </c>
      <c r="BK60" s="144" t="str">
        <f>IF($A60=BK$2,VLOOKUP($A60,$A$3:$E$98,5),IF($A60&lt;BK$2,"",VLOOKUP($A60,$A$3:$E$98,5)*IF(Main!$B$36=1,(1+Main!$B$35)^($A60-BK$2),1+(Main!$B$35*($A60-BK$2)))))</f>
        <v/>
      </c>
      <c r="BL60" s="144" t="str">
        <f>IF($A60=BL$2,VLOOKUP($A60,$A$3:$E$98,5),IF($A60&lt;BL$2,"",VLOOKUP($A60,$A$3:$E$98,5)*IF(Main!$B$36=1,(1+Main!$B$35)^($A60-BL$2),1+(Main!$B$35*($A60-BL$2)))))</f>
        <v/>
      </c>
      <c r="BM60" s="144" t="str">
        <f>IF($A60=BM$2,VLOOKUP($A60,$A$3:$E$98,5),IF($A60&lt;BM$2,"",VLOOKUP($A60,$A$3:$E$98,5)*IF(Main!$B$36=1,(1+Main!$B$35)^($A60-BM$2),1+(Main!$B$35*($A60-BM$2)))))</f>
        <v/>
      </c>
      <c r="BN60" s="144" t="str">
        <f>IF($A60=BN$2,VLOOKUP($A60,$A$3:$E$98,5),IF($A60&lt;BN$2,"",VLOOKUP($A60,$A$3:$E$98,5)*IF(Main!$B$36=1,(1+Main!$B$35)^($A60-BN$2),1+(Main!$B$35*($A60-BN$2)))))</f>
        <v/>
      </c>
      <c r="BO60" s="144" t="str">
        <f>IF($A60=BO$2,VLOOKUP($A60,$A$3:$E$98,5),IF($A60&lt;BO$2,"",VLOOKUP($A60,$A$3:$E$98,5)*IF(Main!$B$36=1,(1+Main!$B$35)^($A60-BO$2),1+(Main!$B$35*($A60-BO$2)))))</f>
        <v/>
      </c>
      <c r="BP60" s="144" t="str">
        <f>IF($A60=BP$2,VLOOKUP($A60,$A$3:$E$98,5),IF($A60&lt;BP$2,"",VLOOKUP($A60,$A$3:$E$98,5)*IF(Main!$B$36=1,(1+Main!$B$35)^($A60-BP$2),1+(Main!$B$35*($A60-BP$2)))))</f>
        <v/>
      </c>
      <c r="BQ60" s="144" t="str">
        <f>IF($A60=BQ$2,VLOOKUP($A60,$A$3:$E$98,5),IF($A60&lt;BQ$2,"",VLOOKUP($A60,$A$3:$E$98,5)*IF(Main!$B$36=1,(1+Main!$B$35)^($A60-BQ$2),1+(Main!$B$35*($A60-BQ$2)))))</f>
        <v/>
      </c>
      <c r="BR60" s="144" t="str">
        <f>IF($A60=BR$2,VLOOKUP($A60,$A$3:$E$98,5),IF($A60&lt;BR$2,"",VLOOKUP($A60,$A$3:$E$98,5)*IF(Main!$B$36=1,(1+Main!$B$35)^($A60-BR$2),1+(Main!$B$35*($A60-BR$2)))))</f>
        <v/>
      </c>
      <c r="BS60" s="144" t="str">
        <f>IF($A60=BS$2,VLOOKUP($A60,$A$3:$E$98,5),IF($A60&lt;BS$2,"",VLOOKUP($A60,$A$3:$E$98,5)*IF(Main!$B$36=1,(1+Main!$B$35)^($A60-BS$2),1+(Main!$B$35*($A60-BS$2)))))</f>
        <v/>
      </c>
      <c r="BT60" s="144" t="str">
        <f>IF($A60=BT$2,VLOOKUP($A60,$A$3:$E$98,5),IF($A60&lt;BT$2,"",VLOOKUP($A60,$A$3:$E$98,5)*IF(Main!$B$36=1,(1+Main!$B$35)^($A60-BT$2),1+(Main!$B$35*($A60-BT$2)))))</f>
        <v/>
      </c>
      <c r="BU60" s="144" t="str">
        <f>IF($A60=BU$2,VLOOKUP($A60,$A$3:$E$98,5),IF($A60&lt;BU$2,"",VLOOKUP($A60,$A$3:$E$98,5)*IF(Main!$B$36=1,(1+Main!$B$35)^($A60-BU$2),1+(Main!$B$35*($A60-BU$2)))))</f>
        <v/>
      </c>
      <c r="BV60" s="144" t="str">
        <f>IF($A60=BV$2,VLOOKUP($A60,$A$3:$E$98,5),IF($A60&lt;BV$2,"",VLOOKUP($A60,$A$3:$E$98,5)*IF(Main!$B$36=1,(1+Main!$B$35)^($A60-BV$2),1+(Main!$B$35*($A60-BV$2)))))</f>
        <v/>
      </c>
      <c r="BW60" s="144" t="str">
        <f>IF($A60=BW$2,VLOOKUP($A60,$A$3:$E$98,5),IF($A60&lt;BW$2,"",VLOOKUP($A60,$A$3:$E$98,5)*IF(Main!$B$36=1,(1+Main!$B$35)^($A60-BW$2),1+(Main!$B$35*($A60-BW$2)))))</f>
        <v/>
      </c>
      <c r="BX60" s="144" t="str">
        <f>IF($A60=BX$2,VLOOKUP($A60,$A$3:$E$98,5),IF($A60&lt;BX$2,"",VLOOKUP($A60,$A$3:$E$98,5)*IF(Main!$B$36=1,(1+Main!$B$35)^($A60-BX$2),1+(Main!$B$35*($A60-BX$2)))))</f>
        <v/>
      </c>
      <c r="BY60" s="144" t="str">
        <f>IF($A60=BY$2,VLOOKUP($A60,$A$3:$E$98,5),IF($A60&lt;BY$2,"",VLOOKUP($A60,$A$3:$E$98,5)*IF(Main!$B$36=1,(1+Main!$B$35)^($A60-BY$2),1+(Main!$B$35*($A60-BY$2)))))</f>
        <v/>
      </c>
      <c r="BZ60" s="144" t="str">
        <f>IF($A60=BZ$2,VLOOKUP($A60,$A$3:$E$98,5),IF($A60&lt;BZ$2,"",VLOOKUP($A60,$A$3:$E$98,5)*IF(Main!$B$36=1,(1+Main!$B$35)^($A60-BZ$2),1+(Main!$B$35*($A60-BZ$2)))))</f>
        <v/>
      </c>
      <c r="CA60" s="144" t="str">
        <f>IF($A60=CA$2,VLOOKUP($A60,$A$3:$E$98,5),IF($A60&lt;CA$2,"",VLOOKUP($A60,$A$3:$E$98,5)*IF(Main!$B$36=1,(1+Main!$B$35)^($A60-CA$2),1+(Main!$B$35*($A60-CA$2)))))</f>
        <v/>
      </c>
      <c r="CB60" s="144" t="str">
        <f>IF($A60=CB$2,VLOOKUP($A60,$A$3:$E$98,5),IF($A60&lt;CB$2,"",VLOOKUP($A60,$A$3:$E$98,5)*IF(Main!$B$36=1,(1+Main!$B$35)^($A60-CB$2),1+(Main!$B$35*($A60-CB$2)))))</f>
        <v/>
      </c>
      <c r="CC60" s="144" t="str">
        <f>IF($A60=CC$2,VLOOKUP($A60,$A$3:$E$98,5),IF($A60&lt;CC$2,"",VLOOKUP($A60,$A$3:$E$98,5)*IF(Main!$B$36=1,(1+Main!$B$35)^($A60-CC$2),1+(Main!$B$35*($A60-CC$2)))))</f>
        <v/>
      </c>
      <c r="CD60" s="144" t="str">
        <f>IF($A60=CD$2,VLOOKUP($A60,$A$3:$E$98,5),IF($A60&lt;CD$2,"",VLOOKUP($A60,$A$3:$E$98,5)*IF(Main!$B$36=1,(1+Main!$B$35)^($A60-CD$2),1+(Main!$B$35*($A60-CD$2)))))</f>
        <v/>
      </c>
    </row>
    <row r="61" spans="1:82">
      <c r="A61" s="70">
        <v>83</v>
      </c>
      <c r="B61" s="73">
        <f ca="1">VLOOKUP($A61,Mortality!$A$3:$G$108,7,)</f>
        <v>2.7017750299313706E-2</v>
      </c>
      <c r="C61" s="69">
        <f t="shared" ca="1" si="1"/>
        <v>0.79019556080359887</v>
      </c>
      <c r="D61" s="69">
        <f t="shared" ca="1" si="0"/>
        <v>13.032822915874227</v>
      </c>
      <c r="E61" s="143">
        <f ca="1">C61/(1+Main!$B$5)^($A61-$A$3)</f>
        <v>1.5612608869696209E-2</v>
      </c>
      <c r="F61" s="16">
        <f t="shared" ca="1" si="3"/>
        <v>9.2162042646531113</v>
      </c>
      <c r="G61" s="144">
        <f ca="1">IF($A61=G$2,VLOOKUP($A61,$A$3:$E$98,5),IF($A61&lt;G$2,"",VLOOKUP($A61,$A$3:$E$98,5)*IF(Main!$B$36=1,(1+Main!$B$35)^($A61-G$2),1+(Main!$B$35*($A61-G$2)))))</f>
        <v>3.0753251778109274E-2</v>
      </c>
      <c r="H61" s="144">
        <f ca="1">IF($A61=H$2,VLOOKUP($A61,$A$3:$E$98,5),IF($A61&lt;H$2,"",VLOOKUP($A61,$A$3:$E$98,5)*IF(Main!$B$36=1,(1+Main!$B$35)^($A61-H$2),1+(Main!$B$35*($A61-H$2)))))</f>
        <v>3.0209481117985534E-2</v>
      </c>
      <c r="I61" s="144">
        <f ca="1">IF($A61=I$2,VLOOKUP($A61,$A$3:$E$98,5),IF($A61&lt;I$2,"",VLOOKUP($A61,$A$3:$E$98,5)*IF(Main!$B$36=1,(1+Main!$B$35)^($A61-I$2),1+(Main!$B$35*($A61-I$2)))))</f>
        <v>2.9675325263247086E-2</v>
      </c>
      <c r="J61" s="144">
        <f ca="1">IF($A61=J$2,VLOOKUP($A61,$A$3:$E$98,5),IF($A61&lt;J$2,"",VLOOKUP($A61,$A$3:$E$98,5)*IF(Main!$B$36=1,(1+Main!$B$35)^($A61-J$2),1+(Main!$B$35*($A61-J$2)))))</f>
        <v>2.9150614207511871E-2</v>
      </c>
      <c r="K61" s="144">
        <f ca="1">IF($A61=K$2,VLOOKUP($A61,$A$3:$E$98,5),IF($A61&lt;K$2,"",VLOOKUP($A61,$A$3:$E$98,5)*IF(Main!$B$36=1,(1+Main!$B$35)^($A61-K$2),1+(Main!$B$35*($A61-K$2)))))</f>
        <v>2.8635180950404588E-2</v>
      </c>
      <c r="L61" s="144">
        <f ca="1">IF($A61=L$2,VLOOKUP($A61,$A$3:$E$98,5),IF($A61&lt;L$2,"",VLOOKUP($A61,$A$3:$E$98,5)*IF(Main!$B$36=1,(1+Main!$B$35)^($A61-L$2),1+(Main!$B$35*($A61-L$2)))))</f>
        <v>2.8128861444405292E-2</v>
      </c>
      <c r="M61" s="144">
        <f ca="1">IF($A61=M$2,VLOOKUP($A61,$A$3:$E$98,5),IF($A61&lt;M$2,"",VLOOKUP($A61,$A$3:$E$98,5)*IF(Main!$B$36=1,(1+Main!$B$35)^($A61-M$2),1+(Main!$B$35*($A61-M$2)))))</f>
        <v>2.7631494542637809E-2</v>
      </c>
      <c r="N61" s="144">
        <f ca="1">IF($A61=N$2,VLOOKUP($A61,$A$3:$E$98,5),IF($A61&lt;N$2,"",VLOOKUP($A61,$A$3:$E$98,5)*IF(Main!$B$36=1,(1+Main!$B$35)^($A61-N$2),1+(Main!$B$35*($A61-N$2)))))</f>
        <v>2.7142921947581347E-2</v>
      </c>
      <c r="O61" s="144">
        <f ca="1">IF($A61=O$2,VLOOKUP($A61,$A$3:$E$98,5),IF($A61&lt;O$2,"",VLOOKUP($A61,$A$3:$E$98,5)*IF(Main!$B$36=1,(1+Main!$B$35)^($A61-O$2),1+(Main!$B$35*($A61-O$2)))))</f>
        <v>2.6662988160688943E-2</v>
      </c>
      <c r="P61" s="144">
        <f ca="1">IF($A61=P$2,VLOOKUP($A61,$A$3:$E$98,5),IF($A61&lt;P$2,"",VLOOKUP($A61,$A$3:$E$98,5)*IF(Main!$B$36=1,(1+Main!$B$35)^($A61-P$2),1+(Main!$B$35*($A61-P$2)))))</f>
        <v>2.6191540432896804E-2</v>
      </c>
      <c r="Q61" s="144">
        <f ca="1">IF($A61=Q$2,VLOOKUP($A61,$A$3:$E$98,5),IF($A61&lt;Q$2,"",VLOOKUP($A61,$A$3:$E$98,5)*IF(Main!$B$36=1,(1+Main!$B$35)^($A61-Q$2),1+(Main!$B$35*($A61-Q$2)))))</f>
        <v>2.5728428716008642E-2</v>
      </c>
      <c r="R61" s="144">
        <f ca="1">IF($A61=R$2,VLOOKUP($A61,$A$3:$E$98,5),IF($A61&lt;R$2,"",VLOOKUP($A61,$A$3:$E$98,5)*IF(Main!$B$36=1,(1+Main!$B$35)^($A61-R$2),1+(Main!$B$35*($A61-R$2)))))</f>
        <v>2.5273505614939733E-2</v>
      </c>
      <c r="S61" s="144">
        <f ca="1">IF($A61=S$2,VLOOKUP($A61,$A$3:$E$98,5),IF($A61&lt;S$2,"",VLOOKUP($A61,$A$3:$E$98,5)*IF(Main!$B$36=1,(1+Main!$B$35)^($A61-S$2),1+(Main!$B$35*($A61-S$2)))))</f>
        <v>2.4826626340805236E-2</v>
      </c>
      <c r="T61" s="144">
        <f ca="1">IF($A61=T$2,VLOOKUP($A61,$A$3:$E$98,5),IF($A61&lt;T$2,"",VLOOKUP($A61,$A$3:$E$98,5)*IF(Main!$B$36=1,(1+Main!$B$35)^($A61-T$2),1+(Main!$B$35*($A61-T$2)))))</f>
        <v>2.4387648664838148E-2</v>
      </c>
      <c r="U61" s="144">
        <f ca="1">IF($A61=U$2,VLOOKUP($A61,$A$3:$E$98,5),IF($A61&lt;U$2,"",VLOOKUP($A61,$A$3:$E$98,5)*IF(Main!$B$36=1,(1+Main!$B$35)^($A61-U$2),1+(Main!$B$35*($A61-U$2)))))</f>
        <v>2.3956432873121953E-2</v>
      </c>
      <c r="V61" s="144">
        <f ca="1">IF($A61=V$2,VLOOKUP($A61,$A$3:$E$98,5),IF($A61&lt;V$2,"",VLOOKUP($A61,$A$3:$E$98,5)*IF(Main!$B$36=1,(1+Main!$B$35)^($A61-V$2),1+(Main!$B$35*($A61-V$2)))))</f>
        <v>2.3532841722123731E-2</v>
      </c>
      <c r="W61" s="144">
        <f ca="1">IF($A61=W$2,VLOOKUP($A61,$A$3:$E$98,5),IF($A61&lt;W$2,"",VLOOKUP($A61,$A$3:$E$98,5)*IF(Main!$B$36=1,(1+Main!$B$35)^($A61-W$2),1+(Main!$B$35*($A61-W$2)))))</f>
        <v>2.311674039501348E-2</v>
      </c>
      <c r="X61" s="144">
        <f ca="1">IF($A61=X$2,VLOOKUP($A61,$A$3:$E$98,5),IF($A61&lt;X$2,"",VLOOKUP($A61,$A$3:$E$98,5)*IF(Main!$B$36=1,(1+Main!$B$35)^($A61-X$2),1+(Main!$B$35*($A61-X$2)))))</f>
        <v>2.2707996458755878E-2</v>
      </c>
      <c r="Y61" s="144">
        <f ca="1">IF($A61=Y$2,VLOOKUP($A61,$A$3:$E$98,5),IF($A61&lt;Y$2,"",VLOOKUP($A61,$A$3:$E$98,5)*IF(Main!$B$36=1,(1+Main!$B$35)^($A61-Y$2),1+(Main!$B$35*($A61-Y$2)))))</f>
        <v>2.2306479821960587E-2</v>
      </c>
      <c r="Z61" s="144">
        <f ca="1">IF($A61=Z$2,VLOOKUP($A61,$A$3:$E$98,5),IF($A61&lt;Z$2,"",VLOOKUP($A61,$A$3:$E$98,5)*IF(Main!$B$36=1,(1+Main!$B$35)^($A61-Z$2),1+(Main!$B$35*($A61-Z$2)))))</f>
        <v>2.1912062693477979E-2</v>
      </c>
      <c r="AA61" s="144">
        <f ca="1">IF($A61=AA$2,VLOOKUP($A61,$A$3:$E$98,5),IF($A61&lt;AA$2,"",VLOOKUP($A61,$A$3:$E$98,5)*IF(Main!$B$36=1,(1+Main!$B$35)^($A61-AA$2),1+(Main!$B$35*($A61-AA$2)))))</f>
        <v>2.1524619541726898E-2</v>
      </c>
      <c r="AB61" s="144">
        <f ca="1">IF($A61=AB$2,VLOOKUP($A61,$A$3:$E$98,5),IF($A61&lt;AB$2,"",VLOOKUP($A61,$A$3:$E$98,5)*IF(Main!$B$36=1,(1+Main!$B$35)^($A61-AB$2),1+(Main!$B$35*($A61-AB$2)))))</f>
        <v>2.1144027054741551E-2</v>
      </c>
      <c r="AC61" s="144">
        <f ca="1">IF($A61=AC$2,VLOOKUP($A61,$A$3:$E$98,5),IF($A61&lt;AC$2,"",VLOOKUP($A61,$A$3:$E$98,5)*IF(Main!$B$36=1,(1+Main!$B$35)^($A61-AC$2),1+(Main!$B$35*($A61-AC$2)))))</f>
        <v>2.0770164100924901E-2</v>
      </c>
      <c r="AD61" s="144">
        <f ca="1">IF($A61=AD$2,VLOOKUP($A61,$A$3:$E$98,5),IF($A61&lt;AD$2,"",VLOOKUP($A61,$A$3:$E$98,5)*IF(Main!$B$36=1,(1+Main!$B$35)^($A61-AD$2),1+(Main!$B$35*($A61-AD$2)))))</f>
        <v>2.0402911690495976E-2</v>
      </c>
      <c r="AE61" s="144">
        <f ca="1">IF($A61=AE$2,VLOOKUP($A61,$A$3:$E$98,5),IF($A61&lt;AE$2,"",VLOOKUP($A61,$A$3:$E$98,5)*IF(Main!$B$36=1,(1+Main!$B$35)^($A61-AE$2),1+(Main!$B$35*($A61-AE$2)))))</f>
        <v>2.0042152937618834E-2</v>
      </c>
      <c r="AF61" s="144">
        <f ca="1">IF($A61=AF$2,VLOOKUP($A61,$A$3:$E$98,5),IF($A61&lt;AF$2,"",VLOOKUP($A61,$A$3:$E$98,5)*IF(Main!$B$36=1,(1+Main!$B$35)^($A61-AF$2),1+(Main!$B$35*($A61-AF$2)))))</f>
        <v>1.968777302320121E-2</v>
      </c>
      <c r="AG61" s="144">
        <f ca="1">IF($A61=AG$2,VLOOKUP($A61,$A$3:$E$98,5),IF($A61&lt;AG$2,"",VLOOKUP($A61,$A$3:$E$98,5)*IF(Main!$B$36=1,(1+Main!$B$35)^($A61-AG$2),1+(Main!$B$35*($A61-AG$2)))))</f>
        <v>1.9339659158350894E-2</v>
      </c>
      <c r="AH61" s="144">
        <f ca="1">IF($A61=AH$2,VLOOKUP($A61,$A$3:$E$98,5),IF($A61&lt;AH$2,"",VLOOKUP($A61,$A$3:$E$98,5)*IF(Main!$B$36=1,(1+Main!$B$35)^($A61-AH$2),1+(Main!$B$35*($A61-AH$2)))))</f>
        <v>1.8997700548478286E-2</v>
      </c>
      <c r="AI61" s="144">
        <f ca="1">IF($A61=AI$2,VLOOKUP($A61,$A$3:$E$98,5),IF($A61&lt;AI$2,"",VLOOKUP($A61,$A$3:$E$98,5)*IF(Main!$B$36=1,(1+Main!$B$35)^($A61-AI$2),1+(Main!$B$35*($A61-AI$2)))))</f>
        <v>1.8661788358033681E-2</v>
      </c>
      <c r="AJ61" s="144">
        <f ca="1">IF($A61=AJ$2,VLOOKUP($A61,$A$3:$E$98,5),IF($A61&lt;AJ$2,"",VLOOKUP($A61,$A$3:$E$98,5)*IF(Main!$B$36=1,(1+Main!$B$35)^($A61-AJ$2),1+(Main!$B$35*($A61-AJ$2)))))</f>
        <v>1.8331815675868054E-2</v>
      </c>
      <c r="AK61" s="144">
        <f ca="1">IF($A61=AK$2,VLOOKUP($A61,$A$3:$E$98,5),IF($A61&lt;AK$2,"",VLOOKUP($A61,$A$3:$E$98,5)*IF(Main!$B$36=1,(1+Main!$B$35)^($A61-AK$2),1+(Main!$B$35*($A61-AK$2)))))</f>
        <v>1.8007677481206338E-2</v>
      </c>
      <c r="AL61" s="144">
        <f ca="1">IF($A61=AL$2,VLOOKUP($A61,$A$3:$E$98,5),IF($A61&lt;AL$2,"",VLOOKUP($A61,$A$3:$E$98,5)*IF(Main!$B$36=1,(1+Main!$B$35)^($A61-AL$2),1+(Main!$B$35*($A61-AL$2)))))</f>
        <v>1.7689270610222338E-2</v>
      </c>
      <c r="AM61" s="144">
        <f ca="1">IF($A61=AM$2,VLOOKUP($A61,$A$3:$E$98,5),IF($A61&lt;AM$2,"",VLOOKUP($A61,$A$3:$E$98,5)*IF(Main!$B$36=1,(1+Main!$B$35)^($A61-AM$2),1+(Main!$B$35*($A61-AM$2)))))</f>
        <v>1.7376493723204652E-2</v>
      </c>
      <c r="AN61" s="144">
        <f ca="1">IF($A61=AN$2,VLOOKUP($A61,$A$3:$E$98,5),IF($A61&lt;AN$2,"",VLOOKUP($A61,$A$3:$E$98,5)*IF(Main!$B$36=1,(1+Main!$B$35)^($A61-AN$2),1+(Main!$B$35*($A61-AN$2)))))</f>
        <v>1.7069247272303197E-2</v>
      </c>
      <c r="AO61" s="144">
        <f ca="1">IF($A61=AO$2,VLOOKUP($A61,$A$3:$E$98,5),IF($A61&lt;AO$2,"",VLOOKUP($A61,$A$3:$E$98,5)*IF(Main!$B$36=1,(1+Main!$B$35)^($A61-AO$2),1+(Main!$B$35*($A61-AO$2)))))</f>
        <v>1.6767433469845966E-2</v>
      </c>
      <c r="AP61" s="144">
        <f ca="1">IF($A61=AP$2,VLOOKUP($A61,$A$3:$E$98,5),IF($A61&lt;AP$2,"",VLOOKUP($A61,$A$3:$E$98,5)*IF(Main!$B$36=1,(1+Main!$B$35)^($A61-AP$2),1+(Main!$B$35*($A61-AP$2)))))</f>
        <v>1.6470956257216077E-2</v>
      </c>
      <c r="AQ61" s="144">
        <f ca="1">IF($A61=AQ$2,VLOOKUP($A61,$A$3:$E$98,5),IF($A61&lt;AQ$2,"",VLOOKUP($A61,$A$3:$E$98,5)*IF(Main!$B$36=1,(1+Main!$B$35)^($A61-AQ$2),1+(Main!$B$35*($A61-AQ$2)))))</f>
        <v>1.6179721274279055E-2</v>
      </c>
      <c r="AR61" s="144">
        <f ca="1">IF($A61=AR$2,VLOOKUP($A61,$A$3:$E$98,5),IF($A61&lt;AR$2,"",VLOOKUP($A61,$A$3:$E$98,5)*IF(Main!$B$36=1,(1+Main!$B$35)^($A61-AR$2),1+(Main!$B$35*($A61-AR$2)))))</f>
        <v>1.5893635829350741E-2</v>
      </c>
      <c r="AS61" s="144">
        <f ca="1">IF($A61=AS$2,VLOOKUP($A61,$A$3:$E$98,5),IF($A61&lt;AS$2,"",VLOOKUP($A61,$A$3:$E$98,5)*IF(Main!$B$36=1,(1+Main!$B$35)^($A61-AS$2),1+(Main!$B$35*($A61-AS$2)))))</f>
        <v>1.5612608869696209E-2</v>
      </c>
      <c r="AT61" s="144" t="str">
        <f>IF($A61=AT$2,VLOOKUP($A61,$A$3:$E$98,5),IF($A61&lt;AT$2,"",VLOOKUP($A61,$A$3:$E$98,5)*IF(Main!$B$36=1,(1+Main!$B$35)^($A61-AT$2),1+(Main!$B$35*($A61-AT$2)))))</f>
        <v/>
      </c>
      <c r="AU61" s="144" t="str">
        <f>IF($A61=AU$2,VLOOKUP($A61,$A$3:$E$98,5),IF($A61&lt;AU$2,"",VLOOKUP($A61,$A$3:$E$98,5)*IF(Main!$B$36=1,(1+Main!$B$35)^($A61-AU$2),1+(Main!$B$35*($A61-AU$2)))))</f>
        <v/>
      </c>
      <c r="AV61" s="144" t="str">
        <f>IF($A61=AV$2,VLOOKUP($A61,$A$3:$E$98,5),IF($A61&lt;AV$2,"",VLOOKUP($A61,$A$3:$E$98,5)*IF(Main!$B$36=1,(1+Main!$B$35)^($A61-AV$2),1+(Main!$B$35*($A61-AV$2)))))</f>
        <v/>
      </c>
      <c r="AW61" s="144" t="str">
        <f>IF($A61=AW$2,VLOOKUP($A61,$A$3:$E$98,5),IF($A61&lt;AW$2,"",VLOOKUP($A61,$A$3:$E$98,5)*IF(Main!$B$36=1,(1+Main!$B$35)^($A61-AW$2),1+(Main!$B$35*($A61-AW$2)))))</f>
        <v/>
      </c>
      <c r="AX61" s="144" t="str">
        <f>IF($A61=AX$2,VLOOKUP($A61,$A$3:$E$98,5),IF($A61&lt;AX$2,"",VLOOKUP($A61,$A$3:$E$98,5)*IF(Main!$B$36=1,(1+Main!$B$35)^($A61-AX$2),1+(Main!$B$35*($A61-AX$2)))))</f>
        <v/>
      </c>
      <c r="AY61" s="144" t="str">
        <f>IF($A61=AY$2,VLOOKUP($A61,$A$3:$E$98,5),IF($A61&lt;AY$2,"",VLOOKUP($A61,$A$3:$E$98,5)*IF(Main!$B$36=1,(1+Main!$B$35)^($A61-AY$2),1+(Main!$B$35*($A61-AY$2)))))</f>
        <v/>
      </c>
      <c r="AZ61" s="144" t="str">
        <f>IF($A61=AZ$2,VLOOKUP($A61,$A$3:$E$98,5),IF($A61&lt;AZ$2,"",VLOOKUP($A61,$A$3:$E$98,5)*IF(Main!$B$36=1,(1+Main!$B$35)^($A61-AZ$2),1+(Main!$B$35*($A61-AZ$2)))))</f>
        <v/>
      </c>
      <c r="BA61" s="144" t="str">
        <f>IF($A61=BA$2,VLOOKUP($A61,$A$3:$E$98,5),IF($A61&lt;BA$2,"",VLOOKUP($A61,$A$3:$E$98,5)*IF(Main!$B$36=1,(1+Main!$B$35)^($A61-BA$2),1+(Main!$B$35*($A61-BA$2)))))</f>
        <v/>
      </c>
      <c r="BB61" s="144" t="str">
        <f>IF($A61=BB$2,VLOOKUP($A61,$A$3:$E$98,5),IF($A61&lt;BB$2,"",VLOOKUP($A61,$A$3:$E$98,5)*IF(Main!$B$36=1,(1+Main!$B$35)^($A61-BB$2),1+(Main!$B$35*($A61-BB$2)))))</f>
        <v/>
      </c>
      <c r="BC61" s="144" t="str">
        <f>IF($A61=BC$2,VLOOKUP($A61,$A$3:$E$98,5),IF($A61&lt;BC$2,"",VLOOKUP($A61,$A$3:$E$98,5)*IF(Main!$B$36=1,(1+Main!$B$35)^($A61-BC$2),1+(Main!$B$35*($A61-BC$2)))))</f>
        <v/>
      </c>
      <c r="BD61" s="144" t="str">
        <f>IF($A61=BD$2,VLOOKUP($A61,$A$3:$E$98,5),IF($A61&lt;BD$2,"",VLOOKUP($A61,$A$3:$E$98,5)*IF(Main!$B$36=1,(1+Main!$B$35)^($A61-BD$2),1+(Main!$B$35*($A61-BD$2)))))</f>
        <v/>
      </c>
      <c r="BE61" s="144" t="str">
        <f>IF($A61=BE$2,VLOOKUP($A61,$A$3:$E$98,5),IF($A61&lt;BE$2,"",VLOOKUP($A61,$A$3:$E$98,5)*IF(Main!$B$36=1,(1+Main!$B$35)^($A61-BE$2),1+(Main!$B$35*($A61-BE$2)))))</f>
        <v/>
      </c>
      <c r="BF61" s="144" t="str">
        <f>IF($A61=BF$2,VLOOKUP($A61,$A$3:$E$98,5),IF($A61&lt;BF$2,"",VLOOKUP($A61,$A$3:$E$98,5)*IF(Main!$B$36=1,(1+Main!$B$35)^($A61-BF$2),1+(Main!$B$35*($A61-BF$2)))))</f>
        <v/>
      </c>
      <c r="BG61" s="144" t="str">
        <f>IF($A61=BG$2,VLOOKUP($A61,$A$3:$E$98,5),IF($A61&lt;BG$2,"",VLOOKUP($A61,$A$3:$E$98,5)*IF(Main!$B$36=1,(1+Main!$B$35)^($A61-BG$2),1+(Main!$B$35*($A61-BG$2)))))</f>
        <v/>
      </c>
      <c r="BH61" s="144" t="str">
        <f>IF($A61=BH$2,VLOOKUP($A61,$A$3:$E$98,5),IF($A61&lt;BH$2,"",VLOOKUP($A61,$A$3:$E$98,5)*IF(Main!$B$36=1,(1+Main!$B$35)^($A61-BH$2),1+(Main!$B$35*($A61-BH$2)))))</f>
        <v/>
      </c>
      <c r="BI61" s="144" t="str">
        <f>IF($A61=BI$2,VLOOKUP($A61,$A$3:$E$98,5),IF($A61&lt;BI$2,"",VLOOKUP($A61,$A$3:$E$98,5)*IF(Main!$B$36=1,(1+Main!$B$35)^($A61-BI$2),1+(Main!$B$35*($A61-BI$2)))))</f>
        <v/>
      </c>
      <c r="BJ61" s="144" t="str">
        <f>IF($A61=BJ$2,VLOOKUP($A61,$A$3:$E$98,5),IF($A61&lt;BJ$2,"",VLOOKUP($A61,$A$3:$E$98,5)*IF(Main!$B$36=1,(1+Main!$B$35)^($A61-BJ$2),1+(Main!$B$35*($A61-BJ$2)))))</f>
        <v/>
      </c>
      <c r="BK61" s="144" t="str">
        <f>IF($A61=BK$2,VLOOKUP($A61,$A$3:$E$98,5),IF($A61&lt;BK$2,"",VLOOKUP($A61,$A$3:$E$98,5)*IF(Main!$B$36=1,(1+Main!$B$35)^($A61-BK$2),1+(Main!$B$35*($A61-BK$2)))))</f>
        <v/>
      </c>
      <c r="BL61" s="144" t="str">
        <f>IF($A61=BL$2,VLOOKUP($A61,$A$3:$E$98,5),IF($A61&lt;BL$2,"",VLOOKUP($A61,$A$3:$E$98,5)*IF(Main!$B$36=1,(1+Main!$B$35)^($A61-BL$2),1+(Main!$B$35*($A61-BL$2)))))</f>
        <v/>
      </c>
      <c r="BM61" s="144" t="str">
        <f>IF($A61=BM$2,VLOOKUP($A61,$A$3:$E$98,5),IF($A61&lt;BM$2,"",VLOOKUP($A61,$A$3:$E$98,5)*IF(Main!$B$36=1,(1+Main!$B$35)^($A61-BM$2),1+(Main!$B$35*($A61-BM$2)))))</f>
        <v/>
      </c>
      <c r="BN61" s="144" t="str">
        <f>IF($A61=BN$2,VLOOKUP($A61,$A$3:$E$98,5),IF($A61&lt;BN$2,"",VLOOKUP($A61,$A$3:$E$98,5)*IF(Main!$B$36=1,(1+Main!$B$35)^($A61-BN$2),1+(Main!$B$35*($A61-BN$2)))))</f>
        <v/>
      </c>
      <c r="BO61" s="144" t="str">
        <f>IF($A61=BO$2,VLOOKUP($A61,$A$3:$E$98,5),IF($A61&lt;BO$2,"",VLOOKUP($A61,$A$3:$E$98,5)*IF(Main!$B$36=1,(1+Main!$B$35)^($A61-BO$2),1+(Main!$B$35*($A61-BO$2)))))</f>
        <v/>
      </c>
      <c r="BP61" s="144" t="str">
        <f>IF($A61=BP$2,VLOOKUP($A61,$A$3:$E$98,5),IF($A61&lt;BP$2,"",VLOOKUP($A61,$A$3:$E$98,5)*IF(Main!$B$36=1,(1+Main!$B$35)^($A61-BP$2),1+(Main!$B$35*($A61-BP$2)))))</f>
        <v/>
      </c>
      <c r="BQ61" s="144" t="str">
        <f>IF($A61=BQ$2,VLOOKUP($A61,$A$3:$E$98,5),IF($A61&lt;BQ$2,"",VLOOKUP($A61,$A$3:$E$98,5)*IF(Main!$B$36=1,(1+Main!$B$35)^($A61-BQ$2),1+(Main!$B$35*($A61-BQ$2)))))</f>
        <v/>
      </c>
      <c r="BR61" s="144" t="str">
        <f>IF($A61=BR$2,VLOOKUP($A61,$A$3:$E$98,5),IF($A61&lt;BR$2,"",VLOOKUP($A61,$A$3:$E$98,5)*IF(Main!$B$36=1,(1+Main!$B$35)^($A61-BR$2),1+(Main!$B$35*($A61-BR$2)))))</f>
        <v/>
      </c>
      <c r="BS61" s="144" t="str">
        <f>IF($A61=BS$2,VLOOKUP($A61,$A$3:$E$98,5),IF($A61&lt;BS$2,"",VLOOKUP($A61,$A$3:$E$98,5)*IF(Main!$B$36=1,(1+Main!$B$35)^($A61-BS$2),1+(Main!$B$35*($A61-BS$2)))))</f>
        <v/>
      </c>
      <c r="BT61" s="144" t="str">
        <f>IF($A61=BT$2,VLOOKUP($A61,$A$3:$E$98,5),IF($A61&lt;BT$2,"",VLOOKUP($A61,$A$3:$E$98,5)*IF(Main!$B$36=1,(1+Main!$B$35)^($A61-BT$2),1+(Main!$B$35*($A61-BT$2)))))</f>
        <v/>
      </c>
      <c r="BU61" s="144" t="str">
        <f>IF($A61=BU$2,VLOOKUP($A61,$A$3:$E$98,5),IF($A61&lt;BU$2,"",VLOOKUP($A61,$A$3:$E$98,5)*IF(Main!$B$36=1,(1+Main!$B$35)^($A61-BU$2),1+(Main!$B$35*($A61-BU$2)))))</f>
        <v/>
      </c>
      <c r="BV61" s="144" t="str">
        <f>IF($A61=BV$2,VLOOKUP($A61,$A$3:$E$98,5),IF($A61&lt;BV$2,"",VLOOKUP($A61,$A$3:$E$98,5)*IF(Main!$B$36=1,(1+Main!$B$35)^($A61-BV$2),1+(Main!$B$35*($A61-BV$2)))))</f>
        <v/>
      </c>
      <c r="BW61" s="144" t="str">
        <f>IF($A61=BW$2,VLOOKUP($A61,$A$3:$E$98,5),IF($A61&lt;BW$2,"",VLOOKUP($A61,$A$3:$E$98,5)*IF(Main!$B$36=1,(1+Main!$B$35)^($A61-BW$2),1+(Main!$B$35*($A61-BW$2)))))</f>
        <v/>
      </c>
      <c r="BX61" s="144" t="str">
        <f>IF($A61=BX$2,VLOOKUP($A61,$A$3:$E$98,5),IF($A61&lt;BX$2,"",VLOOKUP($A61,$A$3:$E$98,5)*IF(Main!$B$36=1,(1+Main!$B$35)^($A61-BX$2),1+(Main!$B$35*($A61-BX$2)))))</f>
        <v/>
      </c>
      <c r="BY61" s="144" t="str">
        <f>IF($A61=BY$2,VLOOKUP($A61,$A$3:$E$98,5),IF($A61&lt;BY$2,"",VLOOKUP($A61,$A$3:$E$98,5)*IF(Main!$B$36=1,(1+Main!$B$35)^($A61-BY$2),1+(Main!$B$35*($A61-BY$2)))))</f>
        <v/>
      </c>
      <c r="BZ61" s="144" t="str">
        <f>IF($A61=BZ$2,VLOOKUP($A61,$A$3:$E$98,5),IF($A61&lt;BZ$2,"",VLOOKUP($A61,$A$3:$E$98,5)*IF(Main!$B$36=1,(1+Main!$B$35)^($A61-BZ$2),1+(Main!$B$35*($A61-BZ$2)))))</f>
        <v/>
      </c>
      <c r="CA61" s="144" t="str">
        <f>IF($A61=CA$2,VLOOKUP($A61,$A$3:$E$98,5),IF($A61&lt;CA$2,"",VLOOKUP($A61,$A$3:$E$98,5)*IF(Main!$B$36=1,(1+Main!$B$35)^($A61-CA$2),1+(Main!$B$35*($A61-CA$2)))))</f>
        <v/>
      </c>
      <c r="CB61" s="144" t="str">
        <f>IF($A61=CB$2,VLOOKUP($A61,$A$3:$E$98,5),IF($A61&lt;CB$2,"",VLOOKUP($A61,$A$3:$E$98,5)*IF(Main!$B$36=1,(1+Main!$B$35)^($A61-CB$2),1+(Main!$B$35*($A61-CB$2)))))</f>
        <v/>
      </c>
      <c r="CC61" s="144" t="str">
        <f>IF($A61=CC$2,VLOOKUP($A61,$A$3:$E$98,5),IF($A61&lt;CC$2,"",VLOOKUP($A61,$A$3:$E$98,5)*IF(Main!$B$36=1,(1+Main!$B$35)^($A61-CC$2),1+(Main!$B$35*($A61-CC$2)))))</f>
        <v/>
      </c>
      <c r="CD61" s="144" t="str">
        <f>IF($A61=CD$2,VLOOKUP($A61,$A$3:$E$98,5),IF($A61&lt;CD$2,"",VLOOKUP($A61,$A$3:$E$98,5)*IF(Main!$B$36=1,(1+Main!$B$35)^($A61-CD$2),1+(Main!$B$35*($A61-CD$2)))))</f>
        <v/>
      </c>
    </row>
    <row r="62" spans="1:82">
      <c r="A62" s="70">
        <v>84</v>
      </c>
      <c r="B62" s="73">
        <f ca="1">VLOOKUP($A62,Mortality!$A$3:$G$108,7,)</f>
        <v>2.9920189430545235E-2</v>
      </c>
      <c r="C62" s="69">
        <f t="shared" ca="1" si="1"/>
        <v>0.76884625445418109</v>
      </c>
      <c r="D62" s="69">
        <f t="shared" ca="1" si="0"/>
        <v>12.366950085241355</v>
      </c>
      <c r="E62" s="143">
        <f ca="1">C62/(1+Main!$B$5)^($A62-$A$3)</f>
        <v>1.4197001216573741E-2</v>
      </c>
      <c r="F62" s="16">
        <f t="shared" ca="1" si="3"/>
        <v>8.8756937763948436</v>
      </c>
      <c r="G62" s="144">
        <f ca="1">IF($A62=G$2,VLOOKUP($A62,$A$3:$E$98,5),IF($A62&lt;G$2,"",VLOOKUP($A62,$A$3:$E$98,5)*IF(Main!$B$36=1,(1+Main!$B$35)^($A62-G$2),1+(Main!$B$35*($A62-G$2)))))</f>
        <v>2.8468196940643516E-2</v>
      </c>
      <c r="H62" s="144">
        <f ca="1">IF($A62=H$2,VLOOKUP($A62,$A$3:$E$98,5),IF($A62&lt;H$2,"",VLOOKUP($A62,$A$3:$E$98,5)*IF(Main!$B$36=1,(1+Main!$B$35)^($A62-H$2),1+(Main!$B$35*($A62-H$2)))))</f>
        <v>2.7964830000632133E-2</v>
      </c>
      <c r="I62" s="144">
        <f ca="1">IF($A62=I$2,VLOOKUP($A62,$A$3:$E$98,5),IF($A62&lt;I$2,"",VLOOKUP($A62,$A$3:$E$98,5)*IF(Main!$B$36=1,(1+Main!$B$35)^($A62-I$2),1+(Main!$B$35*($A62-I$2)))))</f>
        <v>2.7470363458381272E-2</v>
      </c>
      <c r="J62" s="144">
        <f ca="1">IF($A62=J$2,VLOOKUP($A62,$A$3:$E$98,5),IF($A62&lt;J$2,"",VLOOKUP($A62,$A$3:$E$98,5)*IF(Main!$B$36=1,(1+Main!$B$35)^($A62-J$2),1+(Main!$B$35*($A62-J$2)))))</f>
        <v>2.6984639939470794E-2</v>
      </c>
      <c r="K62" s="144">
        <f ca="1">IF($A62=K$2,VLOOKUP($A62,$A$3:$E$98,5),IF($A62&lt;K$2,"",VLOOKUP($A62,$A$3:$E$98,5)*IF(Main!$B$36=1,(1+Main!$B$35)^($A62-K$2),1+(Main!$B$35*($A62-K$2)))))</f>
        <v>2.6507504852132414E-2</v>
      </c>
      <c r="L62" s="144">
        <f ca="1">IF($A62=L$2,VLOOKUP($A62,$A$3:$E$98,5),IF($A62&lt;L$2,"",VLOOKUP($A62,$A$3:$E$98,5)*IF(Main!$B$36=1,(1+Main!$B$35)^($A62-L$2),1+(Main!$B$35*($A62-L$2)))))</f>
        <v>2.6038806338047556E-2</v>
      </c>
      <c r="M62" s="144">
        <f ca="1">IF($A62=M$2,VLOOKUP($A62,$A$3:$E$98,5),IF($A62&lt;M$2,"",VLOOKUP($A62,$A$3:$E$98,5)*IF(Main!$B$36=1,(1+Main!$B$35)^($A62-M$2),1+(Main!$B$35*($A62-M$2)))))</f>
        <v>2.5578395224015279E-2</v>
      </c>
      <c r="N62" s="144">
        <f ca="1">IF($A62=N$2,VLOOKUP($A62,$A$3:$E$98,5),IF($A62&lt;N$2,"",VLOOKUP($A62,$A$3:$E$98,5)*IF(Main!$B$36=1,(1+Main!$B$35)^($A62-N$2),1+(Main!$B$35*($A62-N$2)))))</f>
        <v>2.5126124974474733E-2</v>
      </c>
      <c r="O62" s="144">
        <f ca="1">IF($A62=O$2,VLOOKUP($A62,$A$3:$E$98,5),IF($A62&lt;O$2,"",VLOOKUP($A62,$A$3:$E$98,5)*IF(Main!$B$36=1,(1+Main!$B$35)^($A62-O$2),1+(Main!$B$35*($A62-O$2)))))</f>
        <v>2.4681851644867126E-2</v>
      </c>
      <c r="P62" s="144">
        <f ca="1">IF($A62=P$2,VLOOKUP($A62,$A$3:$E$98,5),IF($A62&lt;P$2,"",VLOOKUP($A62,$A$3:$E$98,5)*IF(Main!$B$36=1,(1+Main!$B$35)^($A62-P$2),1+(Main!$B$35*($A62-P$2)))))</f>
        <v>2.4245433835822325E-2</v>
      </c>
      <c r="Q62" s="144">
        <f ca="1">IF($A62=Q$2,VLOOKUP($A62,$A$3:$E$98,5),IF($A62&lt;Q$2,"",VLOOKUP($A62,$A$3:$E$98,5)*IF(Main!$B$36=1,(1+Main!$B$35)^($A62-Q$2),1+(Main!$B$35*($A62-Q$2)))))</f>
        <v>2.3816732648155526E-2</v>
      </c>
      <c r="R62" s="144">
        <f ca="1">IF($A62=R$2,VLOOKUP($A62,$A$3:$E$98,5),IF($A62&lt;R$2,"",VLOOKUP($A62,$A$3:$E$98,5)*IF(Main!$B$36=1,(1+Main!$B$35)^($A62-R$2),1+(Main!$B$35*($A62-R$2)))))</f>
        <v>2.3395611638659646E-2</v>
      </c>
      <c r="S62" s="144">
        <f ca="1">IF($A62=S$2,VLOOKUP($A62,$A$3:$E$98,5),IF($A62&lt;S$2,"",VLOOKUP($A62,$A$3:$E$98,5)*IF(Main!$B$36=1,(1+Main!$B$35)^($A62-S$2),1+(Main!$B$35*($A62-S$2)))))</f>
        <v>2.298193677667942E-2</v>
      </c>
      <c r="T62" s="144">
        <f ca="1">IF($A62=T$2,VLOOKUP($A62,$A$3:$E$98,5),IF($A62&lt;T$2,"",VLOOKUP($A62,$A$3:$E$98,5)*IF(Main!$B$36=1,(1+Main!$B$35)^($A62-T$2),1+(Main!$B$35*($A62-T$2)))))</f>
        <v>2.2575576401453263E-2</v>
      </c>
      <c r="U62" s="144">
        <f ca="1">IF($A62=U$2,VLOOKUP($A62,$A$3:$E$98,5),IF($A62&lt;U$2,"",VLOOKUP($A62,$A$3:$E$98,5)*IF(Main!$B$36=1,(1+Main!$B$35)^($A62-U$2),1+(Main!$B$35*($A62-U$2)))))</f>
        <v>2.2176401180209488E-2</v>
      </c>
      <c r="V62" s="144">
        <f ca="1">IF($A62=V$2,VLOOKUP($A62,$A$3:$E$98,5),IF($A62&lt;V$2,"",VLOOKUP($A62,$A$3:$E$98,5)*IF(Main!$B$36=1,(1+Main!$B$35)^($A62-V$2),1+(Main!$B$35*($A62-V$2)))))</f>
        <v>2.1784284067003428E-2</v>
      </c>
      <c r="W62" s="144">
        <f ca="1">IF($A62=W$2,VLOOKUP($A62,$A$3:$E$98,5),IF($A62&lt;W$2,"",VLOOKUP($A62,$A$3:$E$98,5)*IF(Main!$B$36=1,(1+Main!$B$35)^($A62-W$2),1+(Main!$B$35*($A62-W$2)))))</f>
        <v>2.1399100262282349E-2</v>
      </c>
      <c r="X62" s="144">
        <f ca="1">IF($A62=X$2,VLOOKUP($A62,$A$3:$E$98,5),IF($A62&lt;X$2,"",VLOOKUP($A62,$A$3:$E$98,5)*IF(Main!$B$36=1,(1+Main!$B$35)^($A62-X$2),1+(Main!$B$35*($A62-X$2)))))</f>
        <v>2.1020727173165367E-2</v>
      </c>
      <c r="Y62" s="144">
        <f ca="1">IF($A62=Y$2,VLOOKUP($A62,$A$3:$E$98,5),IF($A62&lt;Y$2,"",VLOOKUP($A62,$A$3:$E$98,5)*IF(Main!$B$36=1,(1+Main!$B$35)^($A62-Y$2),1+(Main!$B$35*($A62-Y$2)))))</f>
        <v>2.0649044374425708E-2</v>
      </c>
      <c r="Z62" s="144">
        <f ca="1">IF($A62=Z$2,VLOOKUP($A62,$A$3:$E$98,5),IF($A62&lt;Z$2,"",VLOOKUP($A62,$A$3:$E$98,5)*IF(Main!$B$36=1,(1+Main!$B$35)^($A62-Z$2),1+(Main!$B$35*($A62-Z$2)))))</f>
        <v>2.0283933570162775E-2</v>
      </c>
      <c r="AA62" s="144">
        <f ca="1">IF($A62=AA$2,VLOOKUP($A62,$A$3:$E$98,5),IF($A62&lt;AA$2,"",VLOOKUP($A62,$A$3:$E$98,5)*IF(Main!$B$36=1,(1+Main!$B$35)^($A62-AA$2),1+(Main!$B$35*($A62-AA$2)))))</f>
        <v>1.9925278556152039E-2</v>
      </c>
      <c r="AB62" s="144">
        <f ca="1">IF($A62=AB$2,VLOOKUP($A62,$A$3:$E$98,5),IF($A62&lt;AB$2,"",VLOOKUP($A62,$A$3:$E$98,5)*IF(Main!$B$36=1,(1+Main!$B$35)^($A62-AB$2),1+(Main!$B$35*($A62-AB$2)))))</f>
        <v>1.9572965182860547E-2</v>
      </c>
      <c r="AC62" s="144">
        <f ca="1">IF($A62=AC$2,VLOOKUP($A62,$A$3:$E$98,5),IF($A62&lt;AC$2,"",VLOOKUP($A62,$A$3:$E$98,5)*IF(Main!$B$36=1,(1+Main!$B$35)^($A62-AC$2),1+(Main!$B$35*($A62-AC$2)))))</f>
        <v>1.9226881319116453E-2</v>
      </c>
      <c r="AD62" s="144">
        <f ca="1">IF($A62=AD$2,VLOOKUP($A62,$A$3:$E$98,5),IF($A62&lt;AD$2,"",VLOOKUP($A62,$A$3:$E$98,5)*IF(Main!$B$36=1,(1+Main!$B$35)^($A62-AD$2),1+(Main!$B$35*($A62-AD$2)))))</f>
        <v>1.8886916816420875E-2</v>
      </c>
      <c r="AE62" s="144">
        <f ca="1">IF($A62=AE$2,VLOOKUP($A62,$A$3:$E$98,5),IF($A62&lt;AE$2,"",VLOOKUP($A62,$A$3:$E$98,5)*IF(Main!$B$36=1,(1+Main!$B$35)^($A62-AE$2),1+(Main!$B$35*($A62-AE$2)))))</f>
        <v>1.8552963473890842E-2</v>
      </c>
      <c r="AF62" s="144">
        <f ca="1">IF($A62=AF$2,VLOOKUP($A62,$A$3:$E$98,5),IF($A62&lt;AF$2,"",VLOOKUP($A62,$A$3:$E$98,5)*IF(Main!$B$36=1,(1+Main!$B$35)^($A62-AF$2),1+(Main!$B$35*($A62-AF$2)))))</f>
        <v>1.8224915003822041E-2</v>
      </c>
      <c r="AG62" s="144">
        <f ca="1">IF($A62=AG$2,VLOOKUP($A62,$A$3:$E$98,5),IF($A62&lt;AG$2,"",VLOOKUP($A62,$A$3:$E$98,5)*IF(Main!$B$36=1,(1+Main!$B$35)^($A62-AG$2),1+(Main!$B$35*($A62-AG$2)))))</f>
        <v>1.7902666997860552E-2</v>
      </c>
      <c r="AH62" s="144">
        <f ca="1">IF($A62=AH$2,VLOOKUP($A62,$A$3:$E$98,5),IF($A62&lt;AH$2,"",VLOOKUP($A62,$A$3:$E$98,5)*IF(Main!$B$36=1,(1+Main!$B$35)^($A62-AH$2),1+(Main!$B$35*($A62-AH$2)))))</f>
        <v>1.7586116893772642E-2</v>
      </c>
      <c r="AI62" s="144">
        <f ca="1">IF($A62=AI$2,VLOOKUP($A62,$A$3:$E$98,5),IF($A62&lt;AI$2,"",VLOOKUP($A62,$A$3:$E$98,5)*IF(Main!$B$36=1,(1+Main!$B$35)^($A62-AI$2),1+(Main!$B$35*($A62-AI$2)))))</f>
        <v>1.7275163942802204E-2</v>
      </c>
      <c r="AJ62" s="144">
        <f ca="1">IF($A62=AJ$2,VLOOKUP($A62,$A$3:$E$98,5),IF($A62&lt;AJ$2,"",VLOOKUP($A62,$A$3:$E$98,5)*IF(Main!$B$36=1,(1+Main!$B$35)^($A62-AJ$2),1+(Main!$B$35*($A62-AJ$2)))))</f>
        <v>1.6969709177605308E-2</v>
      </c>
      <c r="AK62" s="144">
        <f ca="1">IF($A62=AK$2,VLOOKUP($A62,$A$3:$E$98,5),IF($A62&lt;AK$2,"",VLOOKUP($A62,$A$3:$E$98,5)*IF(Main!$B$36=1,(1+Main!$B$35)^($A62-AK$2),1+(Main!$B$35*($A62-AK$2)))))</f>
        <v>1.6669655380751776E-2</v>
      </c>
      <c r="AL62" s="144">
        <f ca="1">IF($A62=AL$2,VLOOKUP($A62,$A$3:$E$98,5),IF($A62&lt;AL$2,"",VLOOKUP($A62,$A$3:$E$98,5)*IF(Main!$B$36=1,(1+Main!$B$35)^($A62-AL$2),1+(Main!$B$35*($A62-AL$2)))))</f>
        <v>1.637490705378367E-2</v>
      </c>
      <c r="AM62" s="144">
        <f ca="1">IF($A62=AM$2,VLOOKUP($A62,$A$3:$E$98,5),IF($A62&lt;AM$2,"",VLOOKUP($A62,$A$3:$E$98,5)*IF(Main!$B$36=1,(1+Main!$B$35)^($A62-AM$2),1+(Main!$B$35*($A62-AM$2)))))</f>
        <v>1.6085370386820896E-2</v>
      </c>
      <c r="AN62" s="144">
        <f ca="1">IF($A62=AN$2,VLOOKUP($A62,$A$3:$E$98,5),IF($A62&lt;AN$2,"",VLOOKUP($A62,$A$3:$E$98,5)*IF(Main!$B$36=1,(1+Main!$B$35)^($A62-AN$2),1+(Main!$B$35*($A62-AN$2)))))</f>
        <v>1.5800953228704218E-2</v>
      </c>
      <c r="AO62" s="144">
        <f ca="1">IF($A62=AO$2,VLOOKUP($A62,$A$3:$E$98,5),IF($A62&lt;AO$2,"",VLOOKUP($A62,$A$3:$E$98,5)*IF(Main!$B$36=1,(1+Main!$B$35)^($A62-AO$2),1+(Main!$B$35*($A62-AO$2)))))</f>
        <v>1.5521565057666227E-2</v>
      </c>
      <c r="AP62" s="144">
        <f ca="1">IF($A62=AP$2,VLOOKUP($A62,$A$3:$E$98,5),IF($A62&lt;AP$2,"",VLOOKUP($A62,$A$3:$E$98,5)*IF(Main!$B$36=1,(1+Main!$B$35)^($A62-AP$2),1+(Main!$B$35*($A62-AP$2)))))</f>
        <v>1.524711695252085E-2</v>
      </c>
      <c r="AQ62" s="144">
        <f ca="1">IF($A62=AQ$2,VLOOKUP($A62,$A$3:$E$98,5),IF($A62&lt;AQ$2,"",VLOOKUP($A62,$A$3:$E$98,5)*IF(Main!$B$36=1,(1+Main!$B$35)^($A62-AQ$2),1+(Main!$B$35*($A62-AQ$2)))))</f>
        <v>1.4977521564362328E-2</v>
      </c>
      <c r="AR62" s="144">
        <f ca="1">IF($A62=AR$2,VLOOKUP($A62,$A$3:$E$98,5),IF($A62&lt;AR$2,"",VLOOKUP($A62,$A$3:$E$98,5)*IF(Main!$B$36=1,(1+Main!$B$35)^($A62-AR$2),1+(Main!$B$35*($A62-AR$2)))))</f>
        <v>1.4712693088764566E-2</v>
      </c>
      <c r="AS62" s="144">
        <f ca="1">IF($A62=AS$2,VLOOKUP($A62,$A$3:$E$98,5),IF($A62&lt;AS$2,"",VLOOKUP($A62,$A$3:$E$98,5)*IF(Main!$B$36=1,(1+Main!$B$35)^($A62-AS$2),1+(Main!$B$35*($A62-AS$2)))))</f>
        <v>1.4452547238472068E-2</v>
      </c>
      <c r="AT62" s="144">
        <f ca="1">IF($A62=AT$2,VLOOKUP($A62,$A$3:$E$98,5),IF($A62&lt;AT$2,"",VLOOKUP($A62,$A$3:$E$98,5)*IF(Main!$B$36=1,(1+Main!$B$35)^($A62-AT$2),1+(Main!$B$35*($A62-AT$2)))))</f>
        <v>1.4197001216573741E-2</v>
      </c>
      <c r="AU62" s="144" t="str">
        <f>IF($A62=AU$2,VLOOKUP($A62,$A$3:$E$98,5),IF($A62&lt;AU$2,"",VLOOKUP($A62,$A$3:$E$98,5)*IF(Main!$B$36=1,(1+Main!$B$35)^($A62-AU$2),1+(Main!$B$35*($A62-AU$2)))))</f>
        <v/>
      </c>
      <c r="AV62" s="144" t="str">
        <f>IF($A62=AV$2,VLOOKUP($A62,$A$3:$E$98,5),IF($A62&lt;AV$2,"",VLOOKUP($A62,$A$3:$E$98,5)*IF(Main!$B$36=1,(1+Main!$B$35)^($A62-AV$2),1+(Main!$B$35*($A62-AV$2)))))</f>
        <v/>
      </c>
      <c r="AW62" s="144" t="str">
        <f>IF($A62=AW$2,VLOOKUP($A62,$A$3:$E$98,5),IF($A62&lt;AW$2,"",VLOOKUP($A62,$A$3:$E$98,5)*IF(Main!$B$36=1,(1+Main!$B$35)^($A62-AW$2),1+(Main!$B$35*($A62-AW$2)))))</f>
        <v/>
      </c>
      <c r="AX62" s="144" t="str">
        <f>IF($A62=AX$2,VLOOKUP($A62,$A$3:$E$98,5),IF($A62&lt;AX$2,"",VLOOKUP($A62,$A$3:$E$98,5)*IF(Main!$B$36=1,(1+Main!$B$35)^($A62-AX$2),1+(Main!$B$35*($A62-AX$2)))))</f>
        <v/>
      </c>
      <c r="AY62" s="144" t="str">
        <f>IF($A62=AY$2,VLOOKUP($A62,$A$3:$E$98,5),IF($A62&lt;AY$2,"",VLOOKUP($A62,$A$3:$E$98,5)*IF(Main!$B$36=1,(1+Main!$B$35)^($A62-AY$2),1+(Main!$B$35*($A62-AY$2)))))</f>
        <v/>
      </c>
      <c r="AZ62" s="144" t="str">
        <f>IF($A62=AZ$2,VLOOKUP($A62,$A$3:$E$98,5),IF($A62&lt;AZ$2,"",VLOOKUP($A62,$A$3:$E$98,5)*IF(Main!$B$36=1,(1+Main!$B$35)^($A62-AZ$2),1+(Main!$B$35*($A62-AZ$2)))))</f>
        <v/>
      </c>
      <c r="BA62" s="144" t="str">
        <f>IF($A62=BA$2,VLOOKUP($A62,$A$3:$E$98,5),IF($A62&lt;BA$2,"",VLOOKUP($A62,$A$3:$E$98,5)*IF(Main!$B$36=1,(1+Main!$B$35)^($A62-BA$2),1+(Main!$B$35*($A62-BA$2)))))</f>
        <v/>
      </c>
      <c r="BB62" s="144" t="str">
        <f>IF($A62=BB$2,VLOOKUP($A62,$A$3:$E$98,5),IF($A62&lt;BB$2,"",VLOOKUP($A62,$A$3:$E$98,5)*IF(Main!$B$36=1,(1+Main!$B$35)^($A62-BB$2),1+(Main!$B$35*($A62-BB$2)))))</f>
        <v/>
      </c>
      <c r="BC62" s="144" t="str">
        <f>IF($A62=BC$2,VLOOKUP($A62,$A$3:$E$98,5),IF($A62&lt;BC$2,"",VLOOKUP($A62,$A$3:$E$98,5)*IF(Main!$B$36=1,(1+Main!$B$35)^($A62-BC$2),1+(Main!$B$35*($A62-BC$2)))))</f>
        <v/>
      </c>
      <c r="BD62" s="144" t="str">
        <f>IF($A62=BD$2,VLOOKUP($A62,$A$3:$E$98,5),IF($A62&lt;BD$2,"",VLOOKUP($A62,$A$3:$E$98,5)*IF(Main!$B$36=1,(1+Main!$B$35)^($A62-BD$2),1+(Main!$B$35*($A62-BD$2)))))</f>
        <v/>
      </c>
      <c r="BE62" s="144" t="str">
        <f>IF($A62=BE$2,VLOOKUP($A62,$A$3:$E$98,5),IF($A62&lt;BE$2,"",VLOOKUP($A62,$A$3:$E$98,5)*IF(Main!$B$36=1,(1+Main!$B$35)^($A62-BE$2),1+(Main!$B$35*($A62-BE$2)))))</f>
        <v/>
      </c>
      <c r="BF62" s="144" t="str">
        <f>IF($A62=BF$2,VLOOKUP($A62,$A$3:$E$98,5),IF($A62&lt;BF$2,"",VLOOKUP($A62,$A$3:$E$98,5)*IF(Main!$B$36=1,(1+Main!$B$35)^($A62-BF$2),1+(Main!$B$35*($A62-BF$2)))))</f>
        <v/>
      </c>
      <c r="BG62" s="144" t="str">
        <f>IF($A62=BG$2,VLOOKUP($A62,$A$3:$E$98,5),IF($A62&lt;BG$2,"",VLOOKUP($A62,$A$3:$E$98,5)*IF(Main!$B$36=1,(1+Main!$B$35)^($A62-BG$2),1+(Main!$B$35*($A62-BG$2)))))</f>
        <v/>
      </c>
      <c r="BH62" s="144" t="str">
        <f>IF($A62=BH$2,VLOOKUP($A62,$A$3:$E$98,5),IF($A62&lt;BH$2,"",VLOOKUP($A62,$A$3:$E$98,5)*IF(Main!$B$36=1,(1+Main!$B$35)^($A62-BH$2),1+(Main!$B$35*($A62-BH$2)))))</f>
        <v/>
      </c>
      <c r="BI62" s="144" t="str">
        <f>IF($A62=BI$2,VLOOKUP($A62,$A$3:$E$98,5),IF($A62&lt;BI$2,"",VLOOKUP($A62,$A$3:$E$98,5)*IF(Main!$B$36=1,(1+Main!$B$35)^($A62-BI$2),1+(Main!$B$35*($A62-BI$2)))))</f>
        <v/>
      </c>
      <c r="BJ62" s="144" t="str">
        <f>IF($A62=BJ$2,VLOOKUP($A62,$A$3:$E$98,5),IF($A62&lt;BJ$2,"",VLOOKUP($A62,$A$3:$E$98,5)*IF(Main!$B$36=1,(1+Main!$B$35)^($A62-BJ$2),1+(Main!$B$35*($A62-BJ$2)))))</f>
        <v/>
      </c>
      <c r="BK62" s="144" t="str">
        <f>IF($A62=BK$2,VLOOKUP($A62,$A$3:$E$98,5),IF($A62&lt;BK$2,"",VLOOKUP($A62,$A$3:$E$98,5)*IF(Main!$B$36=1,(1+Main!$B$35)^($A62-BK$2),1+(Main!$B$35*($A62-BK$2)))))</f>
        <v/>
      </c>
      <c r="BL62" s="144" t="str">
        <f>IF($A62=BL$2,VLOOKUP($A62,$A$3:$E$98,5),IF($A62&lt;BL$2,"",VLOOKUP($A62,$A$3:$E$98,5)*IF(Main!$B$36=1,(1+Main!$B$35)^($A62-BL$2),1+(Main!$B$35*($A62-BL$2)))))</f>
        <v/>
      </c>
      <c r="BM62" s="144" t="str">
        <f>IF($A62=BM$2,VLOOKUP($A62,$A$3:$E$98,5),IF($A62&lt;BM$2,"",VLOOKUP($A62,$A$3:$E$98,5)*IF(Main!$B$36=1,(1+Main!$B$35)^($A62-BM$2),1+(Main!$B$35*($A62-BM$2)))))</f>
        <v/>
      </c>
      <c r="BN62" s="144" t="str">
        <f>IF($A62=BN$2,VLOOKUP($A62,$A$3:$E$98,5),IF($A62&lt;BN$2,"",VLOOKUP($A62,$A$3:$E$98,5)*IF(Main!$B$36=1,(1+Main!$B$35)^($A62-BN$2),1+(Main!$B$35*($A62-BN$2)))))</f>
        <v/>
      </c>
      <c r="BO62" s="144" t="str">
        <f>IF($A62=BO$2,VLOOKUP($A62,$A$3:$E$98,5),IF($A62&lt;BO$2,"",VLOOKUP($A62,$A$3:$E$98,5)*IF(Main!$B$36=1,(1+Main!$B$35)^($A62-BO$2),1+(Main!$B$35*($A62-BO$2)))))</f>
        <v/>
      </c>
      <c r="BP62" s="144" t="str">
        <f>IF($A62=BP$2,VLOOKUP($A62,$A$3:$E$98,5),IF($A62&lt;BP$2,"",VLOOKUP($A62,$A$3:$E$98,5)*IF(Main!$B$36=1,(1+Main!$B$35)^($A62-BP$2),1+(Main!$B$35*($A62-BP$2)))))</f>
        <v/>
      </c>
      <c r="BQ62" s="144" t="str">
        <f>IF($A62=BQ$2,VLOOKUP($A62,$A$3:$E$98,5),IF($A62&lt;BQ$2,"",VLOOKUP($A62,$A$3:$E$98,5)*IF(Main!$B$36=1,(1+Main!$B$35)^($A62-BQ$2),1+(Main!$B$35*($A62-BQ$2)))))</f>
        <v/>
      </c>
      <c r="BR62" s="144" t="str">
        <f>IF($A62=BR$2,VLOOKUP($A62,$A$3:$E$98,5),IF($A62&lt;BR$2,"",VLOOKUP($A62,$A$3:$E$98,5)*IF(Main!$B$36=1,(1+Main!$B$35)^($A62-BR$2),1+(Main!$B$35*($A62-BR$2)))))</f>
        <v/>
      </c>
      <c r="BS62" s="144" t="str">
        <f>IF($A62=BS$2,VLOOKUP($A62,$A$3:$E$98,5),IF($A62&lt;BS$2,"",VLOOKUP($A62,$A$3:$E$98,5)*IF(Main!$B$36=1,(1+Main!$B$35)^($A62-BS$2),1+(Main!$B$35*($A62-BS$2)))))</f>
        <v/>
      </c>
      <c r="BT62" s="144" t="str">
        <f>IF($A62=BT$2,VLOOKUP($A62,$A$3:$E$98,5),IF($A62&lt;BT$2,"",VLOOKUP($A62,$A$3:$E$98,5)*IF(Main!$B$36=1,(1+Main!$B$35)^($A62-BT$2),1+(Main!$B$35*($A62-BT$2)))))</f>
        <v/>
      </c>
      <c r="BU62" s="144" t="str">
        <f>IF($A62=BU$2,VLOOKUP($A62,$A$3:$E$98,5),IF($A62&lt;BU$2,"",VLOOKUP($A62,$A$3:$E$98,5)*IF(Main!$B$36=1,(1+Main!$B$35)^($A62-BU$2),1+(Main!$B$35*($A62-BU$2)))))</f>
        <v/>
      </c>
      <c r="BV62" s="144" t="str">
        <f>IF($A62=BV$2,VLOOKUP($A62,$A$3:$E$98,5),IF($A62&lt;BV$2,"",VLOOKUP($A62,$A$3:$E$98,5)*IF(Main!$B$36=1,(1+Main!$B$35)^($A62-BV$2),1+(Main!$B$35*($A62-BV$2)))))</f>
        <v/>
      </c>
      <c r="BW62" s="144" t="str">
        <f>IF($A62=BW$2,VLOOKUP($A62,$A$3:$E$98,5),IF($A62&lt;BW$2,"",VLOOKUP($A62,$A$3:$E$98,5)*IF(Main!$B$36=1,(1+Main!$B$35)^($A62-BW$2),1+(Main!$B$35*($A62-BW$2)))))</f>
        <v/>
      </c>
      <c r="BX62" s="144" t="str">
        <f>IF($A62=BX$2,VLOOKUP($A62,$A$3:$E$98,5),IF($A62&lt;BX$2,"",VLOOKUP($A62,$A$3:$E$98,5)*IF(Main!$B$36=1,(1+Main!$B$35)^($A62-BX$2),1+(Main!$B$35*($A62-BX$2)))))</f>
        <v/>
      </c>
      <c r="BY62" s="144" t="str">
        <f>IF($A62=BY$2,VLOOKUP($A62,$A$3:$E$98,5),IF($A62&lt;BY$2,"",VLOOKUP($A62,$A$3:$E$98,5)*IF(Main!$B$36=1,(1+Main!$B$35)^($A62-BY$2),1+(Main!$B$35*($A62-BY$2)))))</f>
        <v/>
      </c>
      <c r="BZ62" s="144" t="str">
        <f>IF($A62=BZ$2,VLOOKUP($A62,$A$3:$E$98,5),IF($A62&lt;BZ$2,"",VLOOKUP($A62,$A$3:$E$98,5)*IF(Main!$B$36=1,(1+Main!$B$35)^($A62-BZ$2),1+(Main!$B$35*($A62-BZ$2)))))</f>
        <v/>
      </c>
      <c r="CA62" s="144" t="str">
        <f>IF($A62=CA$2,VLOOKUP($A62,$A$3:$E$98,5),IF($A62&lt;CA$2,"",VLOOKUP($A62,$A$3:$E$98,5)*IF(Main!$B$36=1,(1+Main!$B$35)^($A62-CA$2),1+(Main!$B$35*($A62-CA$2)))))</f>
        <v/>
      </c>
      <c r="CB62" s="144" t="str">
        <f>IF($A62=CB$2,VLOOKUP($A62,$A$3:$E$98,5),IF($A62&lt;CB$2,"",VLOOKUP($A62,$A$3:$E$98,5)*IF(Main!$B$36=1,(1+Main!$B$35)^($A62-CB$2),1+(Main!$B$35*($A62-CB$2)))))</f>
        <v/>
      </c>
      <c r="CC62" s="144" t="str">
        <f>IF($A62=CC$2,VLOOKUP($A62,$A$3:$E$98,5),IF($A62&lt;CC$2,"",VLOOKUP($A62,$A$3:$E$98,5)*IF(Main!$B$36=1,(1+Main!$B$35)^($A62-CC$2),1+(Main!$B$35*($A62-CC$2)))))</f>
        <v/>
      </c>
      <c r="CD62" s="144" t="str">
        <f>IF($A62=CD$2,VLOOKUP($A62,$A$3:$E$98,5),IF($A62&lt;CD$2,"",VLOOKUP($A62,$A$3:$E$98,5)*IF(Main!$B$36=1,(1+Main!$B$35)^($A62-CD$2),1+(Main!$B$35*($A62-CD$2)))))</f>
        <v/>
      </c>
    </row>
    <row r="63" spans="1:82">
      <c r="A63" s="70">
        <v>85</v>
      </c>
      <c r="B63" s="73">
        <f ca="1">VLOOKUP($A63,Mortality!$A$3:$G$108,7,)</f>
        <v>3.3182351819978341E-2</v>
      </c>
      <c r="C63" s="69">
        <f t="shared" ca="1" si="1"/>
        <v>0.74584222887794682</v>
      </c>
      <c r="D63" s="69">
        <f t="shared" ref="D63:D66" ca="1" si="4">SUM($C63:$C163)/$C63</f>
        <v>11.71754113568114</v>
      </c>
      <c r="E63" s="143">
        <f ca="1">C63/(1+Main!$B$5)^($A63-$A$3)</f>
        <v>1.2871237617596426E-2</v>
      </c>
      <c r="F63" s="16">
        <f t="shared" ca="1" si="3"/>
        <v>8.5333066998260492</v>
      </c>
      <c r="G63" s="144">
        <f ca="1">IF($A63=G$2,VLOOKUP($A63,$A$3:$E$98,5),IF($A63&lt;G$2,"",VLOOKUP($A63,$A$3:$E$98,5)*IF(Main!$B$36=1,(1+Main!$B$35)^($A63-G$2),1+(Main!$B$35*($A63-G$2)))))</f>
        <v>2.6274316552477757E-2</v>
      </c>
      <c r="H63" s="144">
        <f ca="1">IF($A63=H$2,VLOOKUP($A63,$A$3:$E$98,5),IF($A63&lt;H$2,"",VLOOKUP($A63,$A$3:$E$98,5)*IF(Main!$B$36=1,(1+Main!$B$35)^($A63-H$2),1+(Main!$B$35*($A63-H$2)))))</f>
        <v>2.5809741210685421E-2</v>
      </c>
      <c r="I63" s="144">
        <f ca="1">IF($A63=I$2,VLOOKUP($A63,$A$3:$E$98,5),IF($A63&lt;I$2,"",VLOOKUP($A63,$A$3:$E$98,5)*IF(Main!$B$36=1,(1+Main!$B$35)^($A63-I$2),1+(Main!$B$35*($A63-I$2)))))</f>
        <v>2.5353380364131057E-2</v>
      </c>
      <c r="J63" s="144">
        <f ca="1">IF($A63=J$2,VLOOKUP($A63,$A$3:$E$98,5),IF($A63&lt;J$2,"",VLOOKUP($A63,$A$3:$E$98,5)*IF(Main!$B$36=1,(1+Main!$B$35)^($A63-J$2),1+(Main!$B$35*($A63-J$2)))))</f>
        <v>2.4905088766336993E-2</v>
      </c>
      <c r="K63" s="144">
        <f ca="1">IF($A63=K$2,VLOOKUP($A63,$A$3:$E$98,5),IF($A63&lt;K$2,"",VLOOKUP($A63,$A$3:$E$98,5)*IF(Main!$B$36=1,(1+Main!$B$35)^($A63-K$2),1+(Main!$B$35*($A63-K$2)))))</f>
        <v>2.4464723739034373E-2</v>
      </c>
      <c r="L63" s="144">
        <f ca="1">IF($A63=L$2,VLOOKUP($A63,$A$3:$E$98,5),IF($A63&lt;L$2,"",VLOOKUP($A63,$A$3:$E$98,5)*IF(Main!$B$36=1,(1+Main!$B$35)^($A63-L$2),1+(Main!$B$35*($A63-L$2)))))</f>
        <v>2.4032145126752821E-2</v>
      </c>
      <c r="M63" s="144">
        <f ca="1">IF($A63=M$2,VLOOKUP($A63,$A$3:$E$98,5),IF($A63&lt;M$2,"",VLOOKUP($A63,$A$3:$E$98,5)*IF(Main!$B$36=1,(1+Main!$B$35)^($A63-M$2),1+(Main!$B$35*($A63-M$2)))))</f>
        <v>2.3607215252212987E-2</v>
      </c>
      <c r="N63" s="144">
        <f ca="1">IF($A63=N$2,VLOOKUP($A63,$A$3:$E$98,5),IF($A63&lt;N$2,"",VLOOKUP($A63,$A$3:$E$98,5)*IF(Main!$B$36=1,(1+Main!$B$35)^($A63-N$2),1+(Main!$B$35*($A63-N$2)))))</f>
        <v>2.3189798872507845E-2</v>
      </c>
      <c r="O63" s="144">
        <f ca="1">IF($A63=O$2,VLOOKUP($A63,$A$3:$E$98,5),IF($A63&lt;O$2,"",VLOOKUP($A63,$A$3:$E$98,5)*IF(Main!$B$36=1,(1+Main!$B$35)^($A63-O$2),1+(Main!$B$35*($A63-O$2)))))</f>
        <v>2.2779763136058787E-2</v>
      </c>
      <c r="P63" s="144">
        <f ca="1">IF($A63=P$2,VLOOKUP($A63,$A$3:$E$98,5),IF($A63&lt;P$2,"",VLOOKUP($A63,$A$3:$E$98,5)*IF(Main!$B$36=1,(1+Main!$B$35)^($A63-P$2),1+(Main!$B$35*($A63-P$2)))))</f>
        <v>2.2376977540332799E-2</v>
      </c>
      <c r="Q63" s="144">
        <f ca="1">IF($A63=Q$2,VLOOKUP($A63,$A$3:$E$98,5),IF($A63&lt;Q$2,"",VLOOKUP($A63,$A$3:$E$98,5)*IF(Main!$B$36=1,(1+Main!$B$35)^($A63-Q$2),1+(Main!$B$35*($A63-Q$2)))))</f>
        <v>2.1981313890307264E-2</v>
      </c>
      <c r="R63" s="144">
        <f ca="1">IF($A63=R$2,VLOOKUP($A63,$A$3:$E$98,5),IF($A63&lt;R$2,"",VLOOKUP($A63,$A$3:$E$98,5)*IF(Main!$B$36=1,(1+Main!$B$35)^($A63-R$2),1+(Main!$B$35*($A63-R$2)))))</f>
        <v>2.1592646257669219E-2</v>
      </c>
      <c r="S63" s="144">
        <f ca="1">IF($A63=S$2,VLOOKUP($A63,$A$3:$E$98,5),IF($A63&lt;S$2,"",VLOOKUP($A63,$A$3:$E$98,5)*IF(Main!$B$36=1,(1+Main!$B$35)^($A63-S$2),1+(Main!$B$35*($A63-S$2)))))</f>
        <v>2.1210850940735968E-2</v>
      </c>
      <c r="T63" s="144">
        <f ca="1">IF($A63=T$2,VLOOKUP($A63,$A$3:$E$98,5),IF($A63&lt;T$2,"",VLOOKUP($A63,$A$3:$E$98,5)*IF(Main!$B$36=1,(1+Main!$B$35)^($A63-T$2),1+(Main!$B$35*($A63-T$2)))))</f>
        <v>2.0835806425084452E-2</v>
      </c>
      <c r="U63" s="144">
        <f ca="1">IF($A63=U$2,VLOOKUP($A63,$A$3:$E$98,5),IF($A63&lt;U$2,"",VLOOKUP($A63,$A$3:$E$98,5)*IF(Main!$B$36=1,(1+Main!$B$35)^($A63-U$2),1+(Main!$B$35*($A63-U$2)))))</f>
        <v>2.0467393344876669E-2</v>
      </c>
      <c r="V63" s="144">
        <f ca="1">IF($A63=V$2,VLOOKUP($A63,$A$3:$E$98,5),IF($A63&lt;V$2,"",VLOOKUP($A63,$A$3:$E$98,5)*IF(Main!$B$36=1,(1+Main!$B$35)^($A63-V$2),1+(Main!$B$35*($A63-V$2)))))</f>
        <v>2.0105494444869029E-2</v>
      </c>
      <c r="W63" s="144">
        <f ca="1">IF($A63=W$2,VLOOKUP($A63,$A$3:$E$98,5),IF($A63&lt;W$2,"",VLOOKUP($A63,$A$3:$E$98,5)*IF(Main!$B$36=1,(1+Main!$B$35)^($A63-W$2),1+(Main!$B$35*($A63-W$2)))))</f>
        <v>1.9749994543093344E-2</v>
      </c>
      <c r="X63" s="144">
        <f ca="1">IF($A63=X$2,VLOOKUP($A63,$A$3:$E$98,5),IF($A63&lt;X$2,"",VLOOKUP($A63,$A$3:$E$98,5)*IF(Main!$B$36=1,(1+Main!$B$35)^($A63-X$2),1+(Main!$B$35*($A63-X$2)))))</f>
        <v>1.940078049419779E-2</v>
      </c>
      <c r="Y63" s="144">
        <f ca="1">IF($A63=Y$2,VLOOKUP($A63,$A$3:$E$98,5),IF($A63&lt;Y$2,"",VLOOKUP($A63,$A$3:$E$98,5)*IF(Main!$B$36=1,(1+Main!$B$35)^($A63-Y$2),1+(Main!$B$35*($A63-Y$2)))))</f>
        <v>1.9057741153435937E-2</v>
      </c>
      <c r="Z63" s="144">
        <f ca="1">IF($A63=Z$2,VLOOKUP($A63,$A$3:$E$98,5),IF($A63&lt;Z$2,"",VLOOKUP($A63,$A$3:$E$98,5)*IF(Main!$B$36=1,(1+Main!$B$35)^($A63-Z$2),1+(Main!$B$35*($A63-Z$2)))))</f>
        <v>1.872076734129267E-2</v>
      </c>
      <c r="AA63" s="144">
        <f ca="1">IF($A63=AA$2,VLOOKUP($A63,$A$3:$E$98,5),IF($A63&lt;AA$2,"",VLOOKUP($A63,$A$3:$E$98,5)*IF(Main!$B$36=1,(1+Main!$B$35)^($A63-AA$2),1+(Main!$B$35*($A63-AA$2)))))</f>
        <v>1.8389751808735432E-2</v>
      </c>
      <c r="AB63" s="144">
        <f ca="1">IF($A63=AB$2,VLOOKUP($A63,$A$3:$E$98,5),IF($A63&lt;AB$2,"",VLOOKUP($A63,$A$3:$E$98,5)*IF(Main!$B$36=1,(1+Main!$B$35)^($A63-AB$2),1+(Main!$B$35*($A63-AB$2)))))</f>
        <v>1.8064589203079993E-2</v>
      </c>
      <c r="AC63" s="144">
        <f ca="1">IF($A63=AC$2,VLOOKUP($A63,$A$3:$E$98,5),IF($A63&lt;AC$2,"",VLOOKUP($A63,$A$3:$E$98,5)*IF(Main!$B$36=1,(1+Main!$B$35)^($A63-AC$2),1+(Main!$B$35*($A63-AC$2)))))</f>
        <v>1.7745176034459718E-2</v>
      </c>
      <c r="AD63" s="144">
        <f ca="1">IF($A63=AD$2,VLOOKUP($A63,$A$3:$E$98,5),IF($A63&lt;AD$2,"",VLOOKUP($A63,$A$3:$E$98,5)*IF(Main!$B$36=1,(1+Main!$B$35)^($A63-AD$2),1+(Main!$B$35*($A63-AD$2)))))</f>
        <v>1.7431410642887737E-2</v>
      </c>
      <c r="AE63" s="144">
        <f ca="1">IF($A63=AE$2,VLOOKUP($A63,$A$3:$E$98,5),IF($A63&lt;AE$2,"",VLOOKUP($A63,$A$3:$E$98,5)*IF(Main!$B$36=1,(1+Main!$B$35)^($A63-AE$2),1+(Main!$B$35*($A63-AE$2)))))</f>
        <v>1.712319316590151E-2</v>
      </c>
      <c r="AF63" s="144">
        <f ca="1">IF($A63=AF$2,VLOOKUP($A63,$A$3:$E$98,5),IF($A63&lt;AF$2,"",VLOOKUP($A63,$A$3:$E$98,5)*IF(Main!$B$36=1,(1+Main!$B$35)^($A63-AF$2),1+(Main!$B$35*($A63-AF$2)))))</f>
        <v>1.6820425506779483E-2</v>
      </c>
      <c r="AG63" s="144">
        <f ca="1">IF($A63=AG$2,VLOOKUP($A63,$A$3:$E$98,5),IF($A63&lt;AG$2,"",VLOOKUP($A63,$A$3:$E$98,5)*IF(Main!$B$36=1,(1+Main!$B$35)^($A63-AG$2),1+(Main!$B$35*($A63-AG$2)))))</f>
        <v>1.6523011303319724E-2</v>
      </c>
      <c r="AH63" s="144">
        <f ca="1">IF($A63=AH$2,VLOOKUP($A63,$A$3:$E$98,5),IF($A63&lt;AH$2,"",VLOOKUP($A63,$A$3:$E$98,5)*IF(Main!$B$36=1,(1+Main!$B$35)^($A63-AH$2),1+(Main!$B$35*($A63-AH$2)))))</f>
        <v>1.6230855897170653E-2</v>
      </c>
      <c r="AI63" s="144">
        <f ca="1">IF($A63=AI$2,VLOOKUP($A63,$A$3:$E$98,5),IF($A63&lt;AI$2,"",VLOOKUP($A63,$A$3:$E$98,5)*IF(Main!$B$36=1,(1+Main!$B$35)^($A63-AI$2),1+(Main!$B$35*($A63-AI$2)))))</f>
        <v>1.594386630370398E-2</v>
      </c>
      <c r="AJ63" s="144">
        <f ca="1">IF($A63=AJ$2,VLOOKUP($A63,$A$3:$E$98,5),IF($A63&lt;AJ$2,"",VLOOKUP($A63,$A$3:$E$98,5)*IF(Main!$B$36=1,(1+Main!$B$35)^($A63-AJ$2),1+(Main!$B$35*($A63-AJ$2)))))</f>
        <v>1.5661951182420412E-2</v>
      </c>
      <c r="AK63" s="144">
        <f ca="1">IF($A63=AK$2,VLOOKUP($A63,$A$3:$E$98,5),IF($A63&lt;AK$2,"",VLOOKUP($A63,$A$3:$E$98,5)*IF(Main!$B$36=1,(1+Main!$B$35)^($A63-AK$2),1+(Main!$B$35*($A63-AK$2)))))</f>
        <v>1.5385020807878598E-2</v>
      </c>
      <c r="AL63" s="144">
        <f ca="1">IF($A63=AL$2,VLOOKUP($A63,$A$3:$E$98,5),IF($A63&lt;AL$2,"",VLOOKUP($A63,$A$3:$E$98,5)*IF(Main!$B$36=1,(1+Main!$B$35)^($A63-AL$2),1+(Main!$B$35*($A63-AL$2)))))</f>
        <v>1.511298704113811E-2</v>
      </c>
      <c r="AM63" s="144">
        <f ca="1">IF($A63=AM$2,VLOOKUP($A63,$A$3:$E$98,5),IF($A63&lt;AM$2,"",VLOOKUP($A63,$A$3:$E$98,5)*IF(Main!$B$36=1,(1+Main!$B$35)^($A63-AM$2),1+(Main!$B$35*($A63-AM$2)))))</f>
        <v>1.4845763301707377E-2</v>
      </c>
      <c r="AN63" s="144">
        <f ca="1">IF($A63=AN$2,VLOOKUP($A63,$A$3:$E$98,5),IF($A63&lt;AN$2,"",VLOOKUP($A63,$A$3:$E$98,5)*IF(Main!$B$36=1,(1+Main!$B$35)^($A63-AN$2),1+(Main!$B$35*($A63-AN$2)))))</f>
        <v>1.4583264539987604E-2</v>
      </c>
      <c r="AO63" s="144">
        <f ca="1">IF($A63=AO$2,VLOOKUP($A63,$A$3:$E$98,5),IF($A63&lt;AO$2,"",VLOOKUP($A63,$A$3:$E$98,5)*IF(Main!$B$36=1,(1+Main!$B$35)^($A63-AO$2),1+(Main!$B$35*($A63-AO$2)))))</f>
        <v>1.4325407210203929E-2</v>
      </c>
      <c r="AP63" s="144">
        <f ca="1">IF($A63=AP$2,VLOOKUP($A63,$A$3:$E$98,5),IF($A63&lt;AP$2,"",VLOOKUP($A63,$A$3:$E$98,5)*IF(Main!$B$36=1,(1+Main!$B$35)^($A63-AP$2),1+(Main!$B$35*($A63-AP$2)))))</f>
        <v>1.4072109243815255E-2</v>
      </c>
      <c r="AQ63" s="144">
        <f ca="1">IF($A63=AQ$2,VLOOKUP($A63,$A$3:$E$98,5),IF($A63&lt;AQ$2,"",VLOOKUP($A63,$A$3:$E$98,5)*IF(Main!$B$36=1,(1+Main!$B$35)^($A63-AQ$2),1+(Main!$B$35*($A63-AQ$2)))))</f>
        <v>1.382329002339416E-2</v>
      </c>
      <c r="AR63" s="144">
        <f ca="1">IF($A63=AR$2,VLOOKUP($A63,$A$3:$E$98,5),IF($A63&lt;AR$2,"",VLOOKUP($A63,$A$3:$E$98,5)*IF(Main!$B$36=1,(1+Main!$B$35)^($A63-AR$2),1+(Main!$B$35*($A63-AR$2)))))</f>
        <v>1.3578870356968724E-2</v>
      </c>
      <c r="AS63" s="144">
        <f ca="1">IF($A63=AS$2,VLOOKUP($A63,$A$3:$E$98,5),IF($A63&lt;AS$2,"",VLOOKUP($A63,$A$3:$E$98,5)*IF(Main!$B$36=1,(1+Main!$B$35)^($A63-AS$2),1+(Main!$B$35*($A63-AS$2)))))</f>
        <v>1.3338772452817999E-2</v>
      </c>
      <c r="AT63" s="144">
        <f ca="1">IF($A63=AT$2,VLOOKUP($A63,$A$3:$E$98,5),IF($A63&lt;AT$2,"",VLOOKUP($A63,$A$3:$E$98,5)*IF(Main!$B$36=1,(1+Main!$B$35)^($A63-AT$2),1+(Main!$B$35*($A63-AT$2)))))</f>
        <v>1.3102919894713162E-2</v>
      </c>
      <c r="AU63" s="144">
        <f ca="1">IF($A63=AU$2,VLOOKUP($A63,$A$3:$E$98,5),IF($A63&lt;AU$2,"",VLOOKUP($A63,$A$3:$E$98,5)*IF(Main!$B$36=1,(1+Main!$B$35)^($A63-AU$2),1+(Main!$B$35*($A63-AU$2)))))</f>
        <v>1.2871237617596426E-2</v>
      </c>
      <c r="AV63" s="144" t="str">
        <f>IF($A63=AV$2,VLOOKUP($A63,$A$3:$E$98,5),IF($A63&lt;AV$2,"",VLOOKUP($A63,$A$3:$E$98,5)*IF(Main!$B$36=1,(1+Main!$B$35)^($A63-AV$2),1+(Main!$B$35*($A63-AV$2)))))</f>
        <v/>
      </c>
      <c r="AW63" s="144" t="str">
        <f>IF($A63=AW$2,VLOOKUP($A63,$A$3:$E$98,5),IF($A63&lt;AW$2,"",VLOOKUP($A63,$A$3:$E$98,5)*IF(Main!$B$36=1,(1+Main!$B$35)^($A63-AW$2),1+(Main!$B$35*($A63-AW$2)))))</f>
        <v/>
      </c>
      <c r="AX63" s="144" t="str">
        <f>IF($A63=AX$2,VLOOKUP($A63,$A$3:$E$98,5),IF($A63&lt;AX$2,"",VLOOKUP($A63,$A$3:$E$98,5)*IF(Main!$B$36=1,(1+Main!$B$35)^($A63-AX$2),1+(Main!$B$35*($A63-AX$2)))))</f>
        <v/>
      </c>
      <c r="AY63" s="144" t="str">
        <f>IF($A63=AY$2,VLOOKUP($A63,$A$3:$E$98,5),IF($A63&lt;AY$2,"",VLOOKUP($A63,$A$3:$E$98,5)*IF(Main!$B$36=1,(1+Main!$B$35)^($A63-AY$2),1+(Main!$B$35*($A63-AY$2)))))</f>
        <v/>
      </c>
      <c r="AZ63" s="144" t="str">
        <f>IF($A63=AZ$2,VLOOKUP($A63,$A$3:$E$98,5),IF($A63&lt;AZ$2,"",VLOOKUP($A63,$A$3:$E$98,5)*IF(Main!$B$36=1,(1+Main!$B$35)^($A63-AZ$2),1+(Main!$B$35*($A63-AZ$2)))))</f>
        <v/>
      </c>
      <c r="BA63" s="144" t="str">
        <f>IF($A63=BA$2,VLOOKUP($A63,$A$3:$E$98,5),IF($A63&lt;BA$2,"",VLOOKUP($A63,$A$3:$E$98,5)*IF(Main!$B$36=1,(1+Main!$B$35)^($A63-BA$2),1+(Main!$B$35*($A63-BA$2)))))</f>
        <v/>
      </c>
      <c r="BB63" s="144" t="str">
        <f>IF($A63=BB$2,VLOOKUP($A63,$A$3:$E$98,5),IF($A63&lt;BB$2,"",VLOOKUP($A63,$A$3:$E$98,5)*IF(Main!$B$36=1,(1+Main!$B$35)^($A63-BB$2),1+(Main!$B$35*($A63-BB$2)))))</f>
        <v/>
      </c>
      <c r="BC63" s="144" t="str">
        <f>IF($A63=BC$2,VLOOKUP($A63,$A$3:$E$98,5),IF($A63&lt;BC$2,"",VLOOKUP($A63,$A$3:$E$98,5)*IF(Main!$B$36=1,(1+Main!$B$35)^($A63-BC$2),1+(Main!$B$35*($A63-BC$2)))))</f>
        <v/>
      </c>
      <c r="BD63" s="144" t="str">
        <f>IF($A63=BD$2,VLOOKUP($A63,$A$3:$E$98,5),IF($A63&lt;BD$2,"",VLOOKUP($A63,$A$3:$E$98,5)*IF(Main!$B$36=1,(1+Main!$B$35)^($A63-BD$2),1+(Main!$B$35*($A63-BD$2)))))</f>
        <v/>
      </c>
      <c r="BE63" s="144" t="str">
        <f>IF($A63=BE$2,VLOOKUP($A63,$A$3:$E$98,5),IF($A63&lt;BE$2,"",VLOOKUP($A63,$A$3:$E$98,5)*IF(Main!$B$36=1,(1+Main!$B$35)^($A63-BE$2),1+(Main!$B$35*($A63-BE$2)))))</f>
        <v/>
      </c>
      <c r="BF63" s="144" t="str">
        <f>IF($A63=BF$2,VLOOKUP($A63,$A$3:$E$98,5),IF($A63&lt;BF$2,"",VLOOKUP($A63,$A$3:$E$98,5)*IF(Main!$B$36=1,(1+Main!$B$35)^($A63-BF$2),1+(Main!$B$35*($A63-BF$2)))))</f>
        <v/>
      </c>
      <c r="BG63" s="144" t="str">
        <f>IF($A63=BG$2,VLOOKUP($A63,$A$3:$E$98,5),IF($A63&lt;BG$2,"",VLOOKUP($A63,$A$3:$E$98,5)*IF(Main!$B$36=1,(1+Main!$B$35)^($A63-BG$2),1+(Main!$B$35*($A63-BG$2)))))</f>
        <v/>
      </c>
      <c r="BH63" s="144" t="str">
        <f>IF($A63=BH$2,VLOOKUP($A63,$A$3:$E$98,5),IF($A63&lt;BH$2,"",VLOOKUP($A63,$A$3:$E$98,5)*IF(Main!$B$36=1,(1+Main!$B$35)^($A63-BH$2),1+(Main!$B$35*($A63-BH$2)))))</f>
        <v/>
      </c>
      <c r="BI63" s="144" t="str">
        <f>IF($A63=BI$2,VLOOKUP($A63,$A$3:$E$98,5),IF($A63&lt;BI$2,"",VLOOKUP($A63,$A$3:$E$98,5)*IF(Main!$B$36=1,(1+Main!$B$35)^($A63-BI$2),1+(Main!$B$35*($A63-BI$2)))))</f>
        <v/>
      </c>
      <c r="BJ63" s="144" t="str">
        <f>IF($A63=BJ$2,VLOOKUP($A63,$A$3:$E$98,5),IF($A63&lt;BJ$2,"",VLOOKUP($A63,$A$3:$E$98,5)*IF(Main!$B$36=1,(1+Main!$B$35)^($A63-BJ$2),1+(Main!$B$35*($A63-BJ$2)))))</f>
        <v/>
      </c>
      <c r="BK63" s="144" t="str">
        <f>IF($A63=BK$2,VLOOKUP($A63,$A$3:$E$98,5),IF($A63&lt;BK$2,"",VLOOKUP($A63,$A$3:$E$98,5)*IF(Main!$B$36=1,(1+Main!$B$35)^($A63-BK$2),1+(Main!$B$35*($A63-BK$2)))))</f>
        <v/>
      </c>
      <c r="BL63" s="144" t="str">
        <f>IF($A63=BL$2,VLOOKUP($A63,$A$3:$E$98,5),IF($A63&lt;BL$2,"",VLOOKUP($A63,$A$3:$E$98,5)*IF(Main!$B$36=1,(1+Main!$B$35)^($A63-BL$2),1+(Main!$B$35*($A63-BL$2)))))</f>
        <v/>
      </c>
      <c r="BM63" s="144" t="str">
        <f>IF($A63=BM$2,VLOOKUP($A63,$A$3:$E$98,5),IF($A63&lt;BM$2,"",VLOOKUP($A63,$A$3:$E$98,5)*IF(Main!$B$36=1,(1+Main!$B$35)^($A63-BM$2),1+(Main!$B$35*($A63-BM$2)))))</f>
        <v/>
      </c>
      <c r="BN63" s="144" t="str">
        <f>IF($A63=BN$2,VLOOKUP($A63,$A$3:$E$98,5),IF($A63&lt;BN$2,"",VLOOKUP($A63,$A$3:$E$98,5)*IF(Main!$B$36=1,(1+Main!$B$35)^($A63-BN$2),1+(Main!$B$35*($A63-BN$2)))))</f>
        <v/>
      </c>
      <c r="BO63" s="144" t="str">
        <f>IF($A63=BO$2,VLOOKUP($A63,$A$3:$E$98,5),IF($A63&lt;BO$2,"",VLOOKUP($A63,$A$3:$E$98,5)*IF(Main!$B$36=1,(1+Main!$B$35)^($A63-BO$2),1+(Main!$B$35*($A63-BO$2)))))</f>
        <v/>
      </c>
      <c r="BP63" s="144" t="str">
        <f>IF($A63=BP$2,VLOOKUP($A63,$A$3:$E$98,5),IF($A63&lt;BP$2,"",VLOOKUP($A63,$A$3:$E$98,5)*IF(Main!$B$36=1,(1+Main!$B$35)^($A63-BP$2),1+(Main!$B$35*($A63-BP$2)))))</f>
        <v/>
      </c>
      <c r="BQ63" s="144" t="str">
        <f>IF($A63=BQ$2,VLOOKUP($A63,$A$3:$E$98,5),IF($A63&lt;BQ$2,"",VLOOKUP($A63,$A$3:$E$98,5)*IF(Main!$B$36=1,(1+Main!$B$35)^($A63-BQ$2),1+(Main!$B$35*($A63-BQ$2)))))</f>
        <v/>
      </c>
      <c r="BR63" s="144" t="str">
        <f>IF($A63=BR$2,VLOOKUP($A63,$A$3:$E$98,5),IF($A63&lt;BR$2,"",VLOOKUP($A63,$A$3:$E$98,5)*IF(Main!$B$36=1,(1+Main!$B$35)^($A63-BR$2),1+(Main!$B$35*($A63-BR$2)))))</f>
        <v/>
      </c>
      <c r="BS63" s="144" t="str">
        <f>IF($A63=BS$2,VLOOKUP($A63,$A$3:$E$98,5),IF($A63&lt;BS$2,"",VLOOKUP($A63,$A$3:$E$98,5)*IF(Main!$B$36=1,(1+Main!$B$35)^($A63-BS$2),1+(Main!$B$35*($A63-BS$2)))))</f>
        <v/>
      </c>
      <c r="BT63" s="144" t="str">
        <f>IF($A63=BT$2,VLOOKUP($A63,$A$3:$E$98,5),IF($A63&lt;BT$2,"",VLOOKUP($A63,$A$3:$E$98,5)*IF(Main!$B$36=1,(1+Main!$B$35)^($A63-BT$2),1+(Main!$B$35*($A63-BT$2)))))</f>
        <v/>
      </c>
      <c r="BU63" s="144" t="str">
        <f>IF($A63=BU$2,VLOOKUP($A63,$A$3:$E$98,5),IF($A63&lt;BU$2,"",VLOOKUP($A63,$A$3:$E$98,5)*IF(Main!$B$36=1,(1+Main!$B$35)^($A63-BU$2),1+(Main!$B$35*($A63-BU$2)))))</f>
        <v/>
      </c>
      <c r="BV63" s="144" t="str">
        <f>IF($A63=BV$2,VLOOKUP($A63,$A$3:$E$98,5),IF($A63&lt;BV$2,"",VLOOKUP($A63,$A$3:$E$98,5)*IF(Main!$B$36=1,(1+Main!$B$35)^($A63-BV$2),1+(Main!$B$35*($A63-BV$2)))))</f>
        <v/>
      </c>
      <c r="BW63" s="144" t="str">
        <f>IF($A63=BW$2,VLOOKUP($A63,$A$3:$E$98,5),IF($A63&lt;BW$2,"",VLOOKUP($A63,$A$3:$E$98,5)*IF(Main!$B$36=1,(1+Main!$B$35)^($A63-BW$2),1+(Main!$B$35*($A63-BW$2)))))</f>
        <v/>
      </c>
      <c r="BX63" s="144" t="str">
        <f>IF($A63=BX$2,VLOOKUP($A63,$A$3:$E$98,5),IF($A63&lt;BX$2,"",VLOOKUP($A63,$A$3:$E$98,5)*IF(Main!$B$36=1,(1+Main!$B$35)^($A63-BX$2),1+(Main!$B$35*($A63-BX$2)))))</f>
        <v/>
      </c>
      <c r="BY63" s="144" t="str">
        <f>IF($A63=BY$2,VLOOKUP($A63,$A$3:$E$98,5),IF($A63&lt;BY$2,"",VLOOKUP($A63,$A$3:$E$98,5)*IF(Main!$B$36=1,(1+Main!$B$35)^($A63-BY$2),1+(Main!$B$35*($A63-BY$2)))))</f>
        <v/>
      </c>
      <c r="BZ63" s="144" t="str">
        <f>IF($A63=BZ$2,VLOOKUP($A63,$A$3:$E$98,5),IF($A63&lt;BZ$2,"",VLOOKUP($A63,$A$3:$E$98,5)*IF(Main!$B$36=1,(1+Main!$B$35)^($A63-BZ$2),1+(Main!$B$35*($A63-BZ$2)))))</f>
        <v/>
      </c>
      <c r="CA63" s="144" t="str">
        <f>IF($A63=CA$2,VLOOKUP($A63,$A$3:$E$98,5),IF($A63&lt;CA$2,"",VLOOKUP($A63,$A$3:$E$98,5)*IF(Main!$B$36=1,(1+Main!$B$35)^($A63-CA$2),1+(Main!$B$35*($A63-CA$2)))))</f>
        <v/>
      </c>
      <c r="CB63" s="144" t="str">
        <f>IF($A63=CB$2,VLOOKUP($A63,$A$3:$E$98,5),IF($A63&lt;CB$2,"",VLOOKUP($A63,$A$3:$E$98,5)*IF(Main!$B$36=1,(1+Main!$B$35)^($A63-CB$2),1+(Main!$B$35*($A63-CB$2)))))</f>
        <v/>
      </c>
      <c r="CC63" s="144" t="str">
        <f>IF($A63=CC$2,VLOOKUP($A63,$A$3:$E$98,5),IF($A63&lt;CC$2,"",VLOOKUP($A63,$A$3:$E$98,5)*IF(Main!$B$36=1,(1+Main!$B$35)^($A63-CC$2),1+(Main!$B$35*($A63-CC$2)))))</f>
        <v/>
      </c>
      <c r="CD63" s="144" t="str">
        <f>IF($A63=CD$2,VLOOKUP($A63,$A$3:$E$98,5),IF($A63&lt;CD$2,"",VLOOKUP($A63,$A$3:$E$98,5)*IF(Main!$B$36=1,(1+Main!$B$35)^($A63-CD$2),1+(Main!$B$35*($A63-CD$2)))))</f>
        <v/>
      </c>
    </row>
    <row r="64" spans="1:82">
      <c r="A64" s="70">
        <v>86</v>
      </c>
      <c r="B64" s="73">
        <f ca="1">VLOOKUP($A64,Mortality!$A$3:$G$108,7,)</f>
        <v>3.6957800532228566E-2</v>
      </c>
      <c r="C64" s="69">
        <f t="shared" ref="C64:C98" ca="1" si="5">$C63*(1-$B63)</f>
        <v>0.72109342963712197</v>
      </c>
      <c r="D64" s="69">
        <f t="shared" ca="1" si="4"/>
        <v>11.085380118842773</v>
      </c>
      <c r="E64" s="143">
        <f ca="1">C64/(1+Main!$B$5)^($A64-$A$3)</f>
        <v>1.163003708655215E-2</v>
      </c>
      <c r="F64" s="16">
        <f t="shared" ca="1" si="3"/>
        <v>8.1898713423542162</v>
      </c>
      <c r="G64" s="144">
        <f ca="1">IF($A64=G$2,VLOOKUP($A64,$A$3:$E$98,5),IF($A64&lt;G$2,"",VLOOKUP($A64,$A$3:$E$98,5)*IF(Main!$B$36=1,(1+Main!$B$35)^($A64-G$2),1+(Main!$B$35*($A64-G$2)))))</f>
        <v>2.4167960233333105E-2</v>
      </c>
      <c r="H64" s="144">
        <f ca="1">IF($A64=H$2,VLOOKUP($A64,$A$3:$E$98,5),IF($A64&lt;H$2,"",VLOOKUP($A64,$A$3:$E$98,5)*IF(Main!$B$36=1,(1+Main!$B$35)^($A64-H$2),1+(Main!$B$35*($A64-H$2)))))</f>
        <v>2.3740628912900893E-2</v>
      </c>
      <c r="I64" s="144">
        <f ca="1">IF($A64=I$2,VLOOKUP($A64,$A$3:$E$98,5),IF($A64&lt;I$2,"",VLOOKUP($A64,$A$3:$E$98,5)*IF(Main!$B$36=1,(1+Main!$B$35)^($A64-I$2),1+(Main!$B$35*($A64-I$2)))))</f>
        <v>2.3320853549018562E-2</v>
      </c>
      <c r="J64" s="144">
        <f ca="1">IF($A64=J$2,VLOOKUP($A64,$A$3:$E$98,5),IF($A64&lt;J$2,"",VLOOKUP($A64,$A$3:$E$98,5)*IF(Main!$B$36=1,(1+Main!$B$35)^($A64-J$2),1+(Main!$B$35*($A64-J$2)))))</f>
        <v>2.2908500539310962E-2</v>
      </c>
      <c r="K64" s="144">
        <f ca="1">IF($A64=K$2,VLOOKUP($A64,$A$3:$E$98,5),IF($A64&lt;K$2,"",VLOOKUP($A64,$A$3:$E$98,5)*IF(Main!$B$36=1,(1+Main!$B$35)^($A64-K$2),1+(Main!$B$35*($A64-K$2)))))</f>
        <v>2.2503438643723929E-2</v>
      </c>
      <c r="L64" s="144">
        <f ca="1">IF($A64=L$2,VLOOKUP($A64,$A$3:$E$98,5),IF($A64&lt;L$2,"",VLOOKUP($A64,$A$3:$E$98,5)*IF(Main!$B$36=1,(1+Main!$B$35)^($A64-L$2),1+(Main!$B$35*($A64-L$2)))))</f>
        <v>2.2105538942754351E-2</v>
      </c>
      <c r="M64" s="144">
        <f ca="1">IF($A64=M$2,VLOOKUP($A64,$A$3:$E$98,5),IF($A64&lt;M$2,"",VLOOKUP($A64,$A$3:$E$98,5)*IF(Main!$B$36=1,(1+Main!$B$35)^($A64-M$2),1+(Main!$B$35*($A64-M$2)))))</f>
        <v>2.1714674796418813E-2</v>
      </c>
      <c r="N64" s="144">
        <f ca="1">IF($A64=N$2,VLOOKUP($A64,$A$3:$E$98,5),IF($A64&lt;N$2,"",VLOOKUP($A64,$A$3:$E$98,5)*IF(Main!$B$36=1,(1+Main!$B$35)^($A64-N$2),1+(Main!$B$35*($A64-N$2)))))</f>
        <v>2.1330721803947753E-2</v>
      </c>
      <c r="O64" s="144">
        <f ca="1">IF($A64=O$2,VLOOKUP($A64,$A$3:$E$98,5),IF($A64&lt;O$2,"",VLOOKUP($A64,$A$3:$E$98,5)*IF(Main!$B$36=1,(1+Main!$B$35)^($A64-O$2),1+(Main!$B$35*($A64-O$2)))))</f>
        <v>2.095355776419229E-2</v>
      </c>
      <c r="P64" s="144">
        <f ca="1">IF($A64=P$2,VLOOKUP($A64,$A$3:$E$98,5),IF($A64&lt;P$2,"",VLOOKUP($A64,$A$3:$E$98,5)*IF(Main!$B$36=1,(1+Main!$B$35)^($A64-P$2),1+(Main!$B$35*($A64-P$2)))))</f>
        <v>2.0583062636731129E-2</v>
      </c>
      <c r="Q64" s="144">
        <f ca="1">IF($A64=Q$2,VLOOKUP($A64,$A$3:$E$98,5),IF($A64&lt;Q$2,"",VLOOKUP($A64,$A$3:$E$98,5)*IF(Main!$B$36=1,(1+Main!$B$35)^($A64-Q$2),1+(Main!$B$35*($A64-Q$2)))))</f>
        <v>2.0219118503665159E-2</v>
      </c>
      <c r="R64" s="144">
        <f ca="1">IF($A64=R$2,VLOOKUP($A64,$A$3:$E$98,5),IF($A64&lt;R$2,"",VLOOKUP($A64,$A$3:$E$98,5)*IF(Main!$B$36=1,(1+Main!$B$35)^($A64-R$2),1+(Main!$B$35*($A64-R$2)))))</f>
        <v>1.9861609532087581E-2</v>
      </c>
      <c r="S64" s="144">
        <f ca="1">IF($A64=S$2,VLOOKUP($A64,$A$3:$E$98,5),IF($A64&lt;S$2,"",VLOOKUP($A64,$A$3:$E$98,5)*IF(Main!$B$36=1,(1+Main!$B$35)^($A64-S$2),1+(Main!$B$35*($A64-S$2)))))</f>
        <v>1.9510421937217665E-2</v>
      </c>
      <c r="T64" s="144">
        <f ca="1">IF($A64=T$2,VLOOKUP($A64,$A$3:$E$98,5),IF($A64&lt;T$2,"",VLOOKUP($A64,$A$3:$E$98,5)*IF(Main!$B$36=1,(1+Main!$B$35)^($A64-T$2),1+(Main!$B$35*($A64-T$2)))))</f>
        <v>1.9165443946186307E-2</v>
      </c>
      <c r="U64" s="144">
        <f ca="1">IF($A64=U$2,VLOOKUP($A64,$A$3:$E$98,5),IF($A64&lt;U$2,"",VLOOKUP($A64,$A$3:$E$98,5)*IF(Main!$B$36=1,(1+Main!$B$35)^($A64-U$2),1+(Main!$B$35*($A64-U$2)))))</f>
        <v>1.8826565762461993E-2</v>
      </c>
      <c r="V64" s="144">
        <f ca="1">IF($A64=V$2,VLOOKUP($A64,$A$3:$E$98,5),IF($A64&lt;V$2,"",VLOOKUP($A64,$A$3:$E$98,5)*IF(Main!$B$36=1,(1+Main!$B$35)^($A64-V$2),1+(Main!$B$35*($A64-V$2)))))</f>
        <v>1.849367953090569E-2</v>
      </c>
      <c r="W64" s="144">
        <f ca="1">IF($A64=W$2,VLOOKUP($A64,$A$3:$E$98,5),IF($A64&lt;W$2,"",VLOOKUP($A64,$A$3:$E$98,5)*IF(Main!$B$36=1,(1+Main!$B$35)^($A64-W$2),1+(Main!$B$35*($A64-W$2)))))</f>
        <v>1.8166679303443702E-2</v>
      </c>
      <c r="X64" s="144">
        <f ca="1">IF($A64=X$2,VLOOKUP($A64,$A$3:$E$98,5),IF($A64&lt;X$2,"",VLOOKUP($A64,$A$3:$E$98,5)*IF(Main!$B$36=1,(1+Main!$B$35)^($A64-X$2),1+(Main!$B$35*($A64-X$2)))))</f>
        <v>1.7845461005347448E-2</v>
      </c>
      <c r="Y64" s="144">
        <f ca="1">IF($A64=Y$2,VLOOKUP($A64,$A$3:$E$98,5),IF($A64&lt;Y$2,"",VLOOKUP($A64,$A$3:$E$98,5)*IF(Main!$B$36=1,(1+Main!$B$35)^($A64-Y$2),1+(Main!$B$35*($A64-Y$2)))))</f>
        <v>1.7529922402109481E-2</v>
      </c>
      <c r="Z64" s="144">
        <f ca="1">IF($A64=Z$2,VLOOKUP($A64,$A$3:$E$98,5),IF($A64&lt;Z$2,"",VLOOKUP($A64,$A$3:$E$98,5)*IF(Main!$B$36=1,(1+Main!$B$35)^($A64-Z$2),1+(Main!$B$35*($A64-Z$2)))))</f>
        <v>1.7219963066905181E-2</v>
      </c>
      <c r="AA64" s="144">
        <f ca="1">IF($A64=AA$2,VLOOKUP($A64,$A$3:$E$98,5),IF($A64&lt;AA$2,"",VLOOKUP($A64,$A$3:$E$98,5)*IF(Main!$B$36=1,(1+Main!$B$35)^($A64-AA$2),1+(Main!$B$35*($A64-AA$2)))))</f>
        <v>1.6915484348629849E-2</v>
      </c>
      <c r="AB64" s="144">
        <f ca="1">IF($A64=AB$2,VLOOKUP($A64,$A$3:$E$98,5),IF($A64&lt;AB$2,"",VLOOKUP($A64,$A$3:$E$98,5)*IF(Main!$B$36=1,(1+Main!$B$35)^($A64-AB$2),1+(Main!$B$35*($A64-AB$2)))))</f>
        <v>1.6616389340500831E-2</v>
      </c>
      <c r="AC64" s="144">
        <f ca="1">IF($A64=AC$2,VLOOKUP($A64,$A$3:$E$98,5),IF($A64&lt;AC$2,"",VLOOKUP($A64,$A$3:$E$98,5)*IF(Main!$B$36=1,(1+Main!$B$35)^($A64-AC$2),1+(Main!$B$35*($A64-AC$2)))))</f>
        <v>1.6322582849214961E-2</v>
      </c>
      <c r="AD64" s="144">
        <f ca="1">IF($A64=AD$2,VLOOKUP($A64,$A$3:$E$98,5),IF($A64&lt;AD$2,"",VLOOKUP($A64,$A$3:$E$98,5)*IF(Main!$B$36=1,(1+Main!$B$35)^($A64-AD$2),1+(Main!$B$35*($A64-AD$2)))))</f>
        <v>1.6033971364651241E-2</v>
      </c>
      <c r="AE64" s="144">
        <f ca="1">IF($A64=AE$2,VLOOKUP($A64,$A$3:$E$98,5),IF($A64&lt;AE$2,"",VLOOKUP($A64,$A$3:$E$98,5)*IF(Main!$B$36=1,(1+Main!$B$35)^($A64-AE$2),1+(Main!$B$35*($A64-AE$2)))))</f>
        <v>1.5750463030109272E-2</v>
      </c>
      <c r="AF64" s="144">
        <f ca="1">IF($A64=AF$2,VLOOKUP($A64,$A$3:$E$98,5),IF($A64&lt;AF$2,"",VLOOKUP($A64,$A$3:$E$98,5)*IF(Main!$B$36=1,(1+Main!$B$35)^($A64-AF$2),1+(Main!$B$35*($A64-AF$2)))))</f>
        <v>1.547196761307394E-2</v>
      </c>
      <c r="AG64" s="144">
        <f ca="1">IF($A64=AG$2,VLOOKUP($A64,$A$3:$E$98,5),IF($A64&lt;AG$2,"",VLOOKUP($A64,$A$3:$E$98,5)*IF(Main!$B$36=1,(1+Main!$B$35)^($A64-AG$2),1+(Main!$B$35*($A64-AG$2)))))</f>
        <v>1.5198396476496996E-2</v>
      </c>
      <c r="AH64" s="144">
        <f ca="1">IF($A64=AH$2,VLOOKUP($A64,$A$3:$E$98,5),IF($A64&lt;AH$2,"",VLOOKUP($A64,$A$3:$E$98,5)*IF(Main!$B$36=1,(1+Main!$B$35)^($A64-AH$2),1+(Main!$B$35*($A64-AH$2)))))</f>
        <v>1.4929662550586437E-2</v>
      </c>
      <c r="AI64" s="144">
        <f ca="1">IF($A64=AI$2,VLOOKUP($A64,$A$3:$E$98,5),IF($A64&lt;AI$2,"",VLOOKUP($A64,$A$3:$E$98,5)*IF(Main!$B$36=1,(1+Main!$B$35)^($A64-AI$2),1+(Main!$B$35*($A64-AI$2)))))</f>
        <v>1.4665680305094733E-2</v>
      </c>
      <c r="AJ64" s="144">
        <f ca="1">IF($A64=AJ$2,VLOOKUP($A64,$A$3:$E$98,5),IF($A64&lt;AJ$2,"",VLOOKUP($A64,$A$3:$E$98,5)*IF(Main!$B$36=1,(1+Main!$B$35)^($A64-AJ$2),1+(Main!$B$35*($A64-AJ$2)))))</f>
        <v>1.4406365722096985E-2</v>
      </c>
      <c r="AK64" s="144">
        <f ca="1">IF($A64=AK$2,VLOOKUP($A64,$A$3:$E$98,5),IF($A64&lt;AK$2,"",VLOOKUP($A64,$A$3:$E$98,5)*IF(Main!$B$36=1,(1+Main!$B$35)^($A64-AK$2),1+(Main!$B$35*($A64-AK$2)))))</f>
        <v>1.4151636269250478E-2</v>
      </c>
      <c r="AL64" s="144">
        <f ca="1">IF($A64=AL$2,VLOOKUP($A64,$A$3:$E$98,5),IF($A64&lt;AL$2,"",VLOOKUP($A64,$A$3:$E$98,5)*IF(Main!$B$36=1,(1+Main!$B$35)^($A64-AL$2),1+(Main!$B$35*($A64-AL$2)))))</f>
        <v>1.3901410873526993E-2</v>
      </c>
      <c r="AM64" s="144">
        <f ca="1">IF($A64=AM$2,VLOOKUP($A64,$A$3:$E$98,5),IF($A64&lt;AM$2,"",VLOOKUP($A64,$A$3:$E$98,5)*IF(Main!$B$36=1,(1+Main!$B$35)^($A64-AM$2),1+(Main!$B$35*($A64-AM$2)))))</f>
        <v>1.3655609895409617E-2</v>
      </c>
      <c r="AN64" s="144">
        <f ca="1">IF($A64=AN$2,VLOOKUP($A64,$A$3:$E$98,5),IF($A64&lt;AN$2,"",VLOOKUP($A64,$A$3:$E$98,5)*IF(Main!$B$36=1,(1+Main!$B$35)^($A64-AN$2),1+(Main!$B$35*($A64-AN$2)))))</f>
        <v>1.3414155103545794E-2</v>
      </c>
      <c r="AO64" s="144">
        <f ca="1">IF($A64=AO$2,VLOOKUP($A64,$A$3:$E$98,5),IF($A64&lt;AO$2,"",VLOOKUP($A64,$A$3:$E$98,5)*IF(Main!$B$36=1,(1+Main!$B$35)^($A64-AO$2),1+(Main!$B$35*($A64-AO$2)))))</f>
        <v>1.3176969649848522E-2</v>
      </c>
      <c r="AP64" s="144">
        <f ca="1">IF($A64=AP$2,VLOOKUP($A64,$A$3:$E$98,5),IF($A64&lt;AP$2,"",VLOOKUP($A64,$A$3:$E$98,5)*IF(Main!$B$36=1,(1+Main!$B$35)^($A64-AP$2),1+(Main!$B$35*($A64-AP$2)))))</f>
        <v>1.2943978045037838E-2</v>
      </c>
      <c r="AQ64" s="144">
        <f ca="1">IF($A64=AQ$2,VLOOKUP($A64,$A$3:$E$98,5),IF($A64&lt;AQ$2,"",VLOOKUP($A64,$A$3:$E$98,5)*IF(Main!$B$36=1,(1+Main!$B$35)^($A64-AQ$2),1+(Main!$B$35*($A64-AQ$2)))))</f>
        <v>1.2715106134614775E-2</v>
      </c>
      <c r="AR64" s="144">
        <f ca="1">IF($A64=AR$2,VLOOKUP($A64,$A$3:$E$98,5),IF($A64&lt;AR$2,"",VLOOKUP($A64,$A$3:$E$98,5)*IF(Main!$B$36=1,(1+Main!$B$35)^($A64-AR$2),1+(Main!$B$35*($A64-AR$2)))))</f>
        <v>1.249028107526009E-2</v>
      </c>
      <c r="AS64" s="144">
        <f ca="1">IF($A64=AS$2,VLOOKUP($A64,$A$3:$E$98,5),IF($A64&lt;AS$2,"",VLOOKUP($A64,$A$3:$E$98,5)*IF(Main!$B$36=1,(1+Main!$B$35)^($A64-AS$2),1+(Main!$B$35*($A64-AS$2)))))</f>
        <v>1.2269431311650385E-2</v>
      </c>
      <c r="AT64" s="144">
        <f ca="1">IF($A64=AT$2,VLOOKUP($A64,$A$3:$E$98,5),IF($A64&lt;AT$2,"",VLOOKUP($A64,$A$3:$E$98,5)*IF(Main!$B$36=1,(1+Main!$B$35)^($A64-AT$2),1+(Main!$B$35*($A64-AT$2)))))</f>
        <v>1.205248655368407E-2</v>
      </c>
      <c r="AU64" s="144">
        <f ca="1">IF($A64=AU$2,VLOOKUP($A64,$A$3:$E$98,5),IF($A64&lt;AU$2,"",VLOOKUP($A64,$A$3:$E$98,5)*IF(Main!$B$36=1,(1+Main!$B$35)^($A64-AU$2),1+(Main!$B$35*($A64-AU$2)))))</f>
        <v>1.1839377754110088E-2</v>
      </c>
      <c r="AV64" s="144">
        <f ca="1">IF($A64=AV$2,VLOOKUP($A64,$A$3:$E$98,5),IF($A64&lt;AV$2,"",VLOOKUP($A64,$A$3:$E$98,5)*IF(Main!$B$36=1,(1+Main!$B$35)^($A64-AV$2),1+(Main!$B$35*($A64-AV$2)))))</f>
        <v>1.163003708655215E-2</v>
      </c>
      <c r="AW64" s="144" t="str">
        <f>IF($A64=AW$2,VLOOKUP($A64,$A$3:$E$98,5),IF($A64&lt;AW$2,"",VLOOKUP($A64,$A$3:$E$98,5)*IF(Main!$B$36=1,(1+Main!$B$35)^($A64-AW$2),1+(Main!$B$35*($A64-AW$2)))))</f>
        <v/>
      </c>
      <c r="AX64" s="144" t="str">
        <f>IF($A64=AX$2,VLOOKUP($A64,$A$3:$E$98,5),IF($A64&lt;AX$2,"",VLOOKUP($A64,$A$3:$E$98,5)*IF(Main!$B$36=1,(1+Main!$B$35)^($A64-AX$2),1+(Main!$B$35*($A64-AX$2)))))</f>
        <v/>
      </c>
      <c r="AY64" s="144" t="str">
        <f>IF($A64=AY$2,VLOOKUP($A64,$A$3:$E$98,5),IF($A64&lt;AY$2,"",VLOOKUP($A64,$A$3:$E$98,5)*IF(Main!$B$36=1,(1+Main!$B$35)^($A64-AY$2),1+(Main!$B$35*($A64-AY$2)))))</f>
        <v/>
      </c>
      <c r="AZ64" s="144" t="str">
        <f>IF($A64=AZ$2,VLOOKUP($A64,$A$3:$E$98,5),IF($A64&lt;AZ$2,"",VLOOKUP($A64,$A$3:$E$98,5)*IF(Main!$B$36=1,(1+Main!$B$35)^($A64-AZ$2),1+(Main!$B$35*($A64-AZ$2)))))</f>
        <v/>
      </c>
      <c r="BA64" s="144" t="str">
        <f>IF($A64=BA$2,VLOOKUP($A64,$A$3:$E$98,5),IF($A64&lt;BA$2,"",VLOOKUP($A64,$A$3:$E$98,5)*IF(Main!$B$36=1,(1+Main!$B$35)^($A64-BA$2),1+(Main!$B$35*($A64-BA$2)))))</f>
        <v/>
      </c>
      <c r="BB64" s="144" t="str">
        <f>IF($A64=BB$2,VLOOKUP($A64,$A$3:$E$98,5),IF($A64&lt;BB$2,"",VLOOKUP($A64,$A$3:$E$98,5)*IF(Main!$B$36=1,(1+Main!$B$35)^($A64-BB$2),1+(Main!$B$35*($A64-BB$2)))))</f>
        <v/>
      </c>
      <c r="BC64" s="144" t="str">
        <f>IF($A64=BC$2,VLOOKUP($A64,$A$3:$E$98,5),IF($A64&lt;BC$2,"",VLOOKUP($A64,$A$3:$E$98,5)*IF(Main!$B$36=1,(1+Main!$B$35)^($A64-BC$2),1+(Main!$B$35*($A64-BC$2)))))</f>
        <v/>
      </c>
      <c r="BD64" s="144" t="str">
        <f>IF($A64=BD$2,VLOOKUP($A64,$A$3:$E$98,5),IF($A64&lt;BD$2,"",VLOOKUP($A64,$A$3:$E$98,5)*IF(Main!$B$36=1,(1+Main!$B$35)^($A64-BD$2),1+(Main!$B$35*($A64-BD$2)))))</f>
        <v/>
      </c>
      <c r="BE64" s="144" t="str">
        <f>IF($A64=BE$2,VLOOKUP($A64,$A$3:$E$98,5),IF($A64&lt;BE$2,"",VLOOKUP($A64,$A$3:$E$98,5)*IF(Main!$B$36=1,(1+Main!$B$35)^($A64-BE$2),1+(Main!$B$35*($A64-BE$2)))))</f>
        <v/>
      </c>
      <c r="BF64" s="144" t="str">
        <f>IF($A64=BF$2,VLOOKUP($A64,$A$3:$E$98,5),IF($A64&lt;BF$2,"",VLOOKUP($A64,$A$3:$E$98,5)*IF(Main!$B$36=1,(1+Main!$B$35)^($A64-BF$2),1+(Main!$B$35*($A64-BF$2)))))</f>
        <v/>
      </c>
      <c r="BG64" s="144" t="str">
        <f>IF($A64=BG$2,VLOOKUP($A64,$A$3:$E$98,5),IF($A64&lt;BG$2,"",VLOOKUP($A64,$A$3:$E$98,5)*IF(Main!$B$36=1,(1+Main!$B$35)^($A64-BG$2),1+(Main!$B$35*($A64-BG$2)))))</f>
        <v/>
      </c>
      <c r="BH64" s="144" t="str">
        <f>IF($A64=BH$2,VLOOKUP($A64,$A$3:$E$98,5),IF($A64&lt;BH$2,"",VLOOKUP($A64,$A$3:$E$98,5)*IF(Main!$B$36=1,(1+Main!$B$35)^($A64-BH$2),1+(Main!$B$35*($A64-BH$2)))))</f>
        <v/>
      </c>
      <c r="BI64" s="144" t="str">
        <f>IF($A64=BI$2,VLOOKUP($A64,$A$3:$E$98,5),IF($A64&lt;BI$2,"",VLOOKUP($A64,$A$3:$E$98,5)*IF(Main!$B$36=1,(1+Main!$B$35)^($A64-BI$2),1+(Main!$B$35*($A64-BI$2)))))</f>
        <v/>
      </c>
      <c r="BJ64" s="144" t="str">
        <f>IF($A64=BJ$2,VLOOKUP($A64,$A$3:$E$98,5),IF($A64&lt;BJ$2,"",VLOOKUP($A64,$A$3:$E$98,5)*IF(Main!$B$36=1,(1+Main!$B$35)^($A64-BJ$2),1+(Main!$B$35*($A64-BJ$2)))))</f>
        <v/>
      </c>
      <c r="BK64" s="144" t="str">
        <f>IF($A64=BK$2,VLOOKUP($A64,$A$3:$E$98,5),IF($A64&lt;BK$2,"",VLOOKUP($A64,$A$3:$E$98,5)*IF(Main!$B$36=1,(1+Main!$B$35)^($A64-BK$2),1+(Main!$B$35*($A64-BK$2)))))</f>
        <v/>
      </c>
      <c r="BL64" s="144" t="str">
        <f>IF($A64=BL$2,VLOOKUP($A64,$A$3:$E$98,5),IF($A64&lt;BL$2,"",VLOOKUP($A64,$A$3:$E$98,5)*IF(Main!$B$36=1,(1+Main!$B$35)^($A64-BL$2),1+(Main!$B$35*($A64-BL$2)))))</f>
        <v/>
      </c>
      <c r="BM64" s="144" t="str">
        <f>IF($A64=BM$2,VLOOKUP($A64,$A$3:$E$98,5),IF($A64&lt;BM$2,"",VLOOKUP($A64,$A$3:$E$98,5)*IF(Main!$B$36=1,(1+Main!$B$35)^($A64-BM$2),1+(Main!$B$35*($A64-BM$2)))))</f>
        <v/>
      </c>
      <c r="BN64" s="144" t="str">
        <f>IF($A64=BN$2,VLOOKUP($A64,$A$3:$E$98,5),IF($A64&lt;BN$2,"",VLOOKUP($A64,$A$3:$E$98,5)*IF(Main!$B$36=1,(1+Main!$B$35)^($A64-BN$2),1+(Main!$B$35*($A64-BN$2)))))</f>
        <v/>
      </c>
      <c r="BO64" s="144" t="str">
        <f>IF($A64=BO$2,VLOOKUP($A64,$A$3:$E$98,5),IF($A64&lt;BO$2,"",VLOOKUP($A64,$A$3:$E$98,5)*IF(Main!$B$36=1,(1+Main!$B$35)^($A64-BO$2),1+(Main!$B$35*($A64-BO$2)))))</f>
        <v/>
      </c>
      <c r="BP64" s="144" t="str">
        <f>IF($A64=BP$2,VLOOKUP($A64,$A$3:$E$98,5),IF($A64&lt;BP$2,"",VLOOKUP($A64,$A$3:$E$98,5)*IF(Main!$B$36=1,(1+Main!$B$35)^($A64-BP$2),1+(Main!$B$35*($A64-BP$2)))))</f>
        <v/>
      </c>
      <c r="BQ64" s="144" t="str">
        <f>IF($A64=BQ$2,VLOOKUP($A64,$A$3:$E$98,5),IF($A64&lt;BQ$2,"",VLOOKUP($A64,$A$3:$E$98,5)*IF(Main!$B$36=1,(1+Main!$B$35)^($A64-BQ$2),1+(Main!$B$35*($A64-BQ$2)))))</f>
        <v/>
      </c>
      <c r="BR64" s="144" t="str">
        <f>IF($A64=BR$2,VLOOKUP($A64,$A$3:$E$98,5),IF($A64&lt;BR$2,"",VLOOKUP($A64,$A$3:$E$98,5)*IF(Main!$B$36=1,(1+Main!$B$35)^($A64-BR$2),1+(Main!$B$35*($A64-BR$2)))))</f>
        <v/>
      </c>
      <c r="BS64" s="144" t="str">
        <f>IF($A64=BS$2,VLOOKUP($A64,$A$3:$E$98,5),IF($A64&lt;BS$2,"",VLOOKUP($A64,$A$3:$E$98,5)*IF(Main!$B$36=1,(1+Main!$B$35)^($A64-BS$2),1+(Main!$B$35*($A64-BS$2)))))</f>
        <v/>
      </c>
      <c r="BT64" s="144" t="str">
        <f>IF($A64=BT$2,VLOOKUP($A64,$A$3:$E$98,5),IF($A64&lt;BT$2,"",VLOOKUP($A64,$A$3:$E$98,5)*IF(Main!$B$36=1,(1+Main!$B$35)^($A64-BT$2),1+(Main!$B$35*($A64-BT$2)))))</f>
        <v/>
      </c>
      <c r="BU64" s="144" t="str">
        <f>IF($A64=BU$2,VLOOKUP($A64,$A$3:$E$98,5),IF($A64&lt;BU$2,"",VLOOKUP($A64,$A$3:$E$98,5)*IF(Main!$B$36=1,(1+Main!$B$35)^($A64-BU$2),1+(Main!$B$35*($A64-BU$2)))))</f>
        <v/>
      </c>
      <c r="BV64" s="144" t="str">
        <f>IF($A64=BV$2,VLOOKUP($A64,$A$3:$E$98,5),IF($A64&lt;BV$2,"",VLOOKUP($A64,$A$3:$E$98,5)*IF(Main!$B$36=1,(1+Main!$B$35)^($A64-BV$2),1+(Main!$B$35*($A64-BV$2)))))</f>
        <v/>
      </c>
      <c r="BW64" s="144" t="str">
        <f>IF($A64=BW$2,VLOOKUP($A64,$A$3:$E$98,5),IF($A64&lt;BW$2,"",VLOOKUP($A64,$A$3:$E$98,5)*IF(Main!$B$36=1,(1+Main!$B$35)^($A64-BW$2),1+(Main!$B$35*($A64-BW$2)))))</f>
        <v/>
      </c>
      <c r="BX64" s="144" t="str">
        <f>IF($A64=BX$2,VLOOKUP($A64,$A$3:$E$98,5),IF($A64&lt;BX$2,"",VLOOKUP($A64,$A$3:$E$98,5)*IF(Main!$B$36=1,(1+Main!$B$35)^($A64-BX$2),1+(Main!$B$35*($A64-BX$2)))))</f>
        <v/>
      </c>
      <c r="BY64" s="144" t="str">
        <f>IF($A64=BY$2,VLOOKUP($A64,$A$3:$E$98,5),IF($A64&lt;BY$2,"",VLOOKUP($A64,$A$3:$E$98,5)*IF(Main!$B$36=1,(1+Main!$B$35)^($A64-BY$2),1+(Main!$B$35*($A64-BY$2)))))</f>
        <v/>
      </c>
      <c r="BZ64" s="144" t="str">
        <f>IF($A64=BZ$2,VLOOKUP($A64,$A$3:$E$98,5),IF($A64&lt;BZ$2,"",VLOOKUP($A64,$A$3:$E$98,5)*IF(Main!$B$36=1,(1+Main!$B$35)^($A64-BZ$2),1+(Main!$B$35*($A64-BZ$2)))))</f>
        <v/>
      </c>
      <c r="CA64" s="144" t="str">
        <f>IF($A64=CA$2,VLOOKUP($A64,$A$3:$E$98,5),IF($A64&lt;CA$2,"",VLOOKUP($A64,$A$3:$E$98,5)*IF(Main!$B$36=1,(1+Main!$B$35)^($A64-CA$2),1+(Main!$B$35*($A64-CA$2)))))</f>
        <v/>
      </c>
      <c r="CB64" s="144" t="str">
        <f>IF($A64=CB$2,VLOOKUP($A64,$A$3:$E$98,5),IF($A64&lt;CB$2,"",VLOOKUP($A64,$A$3:$E$98,5)*IF(Main!$B$36=1,(1+Main!$B$35)^($A64-CB$2),1+(Main!$B$35*($A64-CB$2)))))</f>
        <v/>
      </c>
      <c r="CC64" s="144" t="str">
        <f>IF($A64=CC$2,VLOOKUP($A64,$A$3:$E$98,5),IF($A64&lt;CC$2,"",VLOOKUP($A64,$A$3:$E$98,5)*IF(Main!$B$36=1,(1+Main!$B$35)^($A64-CC$2),1+(Main!$B$35*($A64-CC$2)))))</f>
        <v/>
      </c>
      <c r="CD64" s="144" t="str">
        <f>IF($A64=CD$2,VLOOKUP($A64,$A$3:$E$98,5),IF($A64&lt;CD$2,"",VLOOKUP($A64,$A$3:$E$98,5)*IF(Main!$B$36=1,(1+Main!$B$35)^($A64-CD$2),1+(Main!$B$35*($A64-CD$2)))))</f>
        <v/>
      </c>
    </row>
    <row r="65" spans="1:82">
      <c r="A65" s="70">
        <v>87</v>
      </c>
      <c r="B65" s="73">
        <f ca="1">VLOOKUP($A65,Mortality!$A$3:$G$108,7,)</f>
        <v>4.1424621753464806E-2</v>
      </c>
      <c r="C65" s="69">
        <f t="shared" ca="1" si="5"/>
        <v>0.69444340249949266</v>
      </c>
      <c r="D65" s="69">
        <f t="shared" ca="1" si="4"/>
        <v>10.472417641113227</v>
      </c>
      <c r="E65" s="143">
        <f ca="1">C65/(1+Main!$B$5)^($A65-$A$3)</f>
        <v>1.0467492052079381E-2</v>
      </c>
      <c r="F65" s="16">
        <f t="shared" ca="1" si="3"/>
        <v>7.8471472276434584</v>
      </c>
      <c r="G65" s="144">
        <f ca="1">IF($A65=G$2,VLOOKUP($A65,$A$3:$E$98,5),IF($A65&lt;G$2,"",VLOOKUP($A65,$A$3:$E$98,5)*IF(Main!$B$36=1,(1+Main!$B$35)^($A65-G$2),1+(Main!$B$35*($A65-G$2)))))</f>
        <v>2.2143655476817209E-2</v>
      </c>
      <c r="H65" s="144">
        <f ca="1">IF($A65=H$2,VLOOKUP($A65,$A$3:$E$98,5),IF($A65&lt;H$2,"",VLOOKUP($A65,$A$3:$E$98,5)*IF(Main!$B$36=1,(1+Main!$B$35)^($A65-H$2),1+(Main!$B$35*($A65-H$2)))))</f>
        <v>2.1752117364260515E-2</v>
      </c>
      <c r="I65" s="144">
        <f ca="1">IF($A65=I$2,VLOOKUP($A65,$A$3:$E$98,5),IF($A65&lt;I$2,"",VLOOKUP($A65,$A$3:$E$98,5)*IF(Main!$B$36=1,(1+Main!$B$35)^($A65-I$2),1+(Main!$B$35*($A65-I$2)))))</f>
        <v>2.1367502322456308E-2</v>
      </c>
      <c r="J65" s="144">
        <f ca="1">IF($A65=J$2,VLOOKUP($A65,$A$3:$E$98,5),IF($A65&lt;J$2,"",VLOOKUP($A65,$A$3:$E$98,5)*IF(Main!$B$36=1,(1+Main!$B$35)^($A65-J$2),1+(Main!$B$35*($A65-J$2)))))</f>
        <v>2.0989687939544508E-2</v>
      </c>
      <c r="K65" s="144">
        <f ca="1">IF($A65=K$2,VLOOKUP($A65,$A$3:$E$98,5),IF($A65&lt;K$2,"",VLOOKUP($A65,$A$3:$E$98,5)*IF(Main!$B$36=1,(1+Main!$B$35)^($A65-K$2),1+(Main!$B$35*($A65-K$2)))))</f>
        <v>2.0618553968118375E-2</v>
      </c>
      <c r="L65" s="144">
        <f ca="1">IF($A65=L$2,VLOOKUP($A65,$A$3:$E$98,5),IF($A65&lt;L$2,"",VLOOKUP($A65,$A$3:$E$98,5)*IF(Main!$B$36=1,(1+Main!$B$35)^($A65-L$2),1+(Main!$B$35*($A65-L$2)))))</f>
        <v>2.0253982286953218E-2</v>
      </c>
      <c r="M65" s="144">
        <f ca="1">IF($A65=M$2,VLOOKUP($A65,$A$3:$E$98,5),IF($A65&lt;M$2,"",VLOOKUP($A65,$A$3:$E$98,5)*IF(Main!$B$36=1,(1+Main!$B$35)^($A65-M$2),1+(Main!$B$35*($A65-M$2)))))</f>
        <v>1.9895856863411804E-2</v>
      </c>
      <c r="N65" s="144">
        <f ca="1">IF($A65=N$2,VLOOKUP($A65,$A$3:$E$98,5),IF($A65&lt;N$2,"",VLOOKUP($A65,$A$3:$E$98,5)*IF(Main!$B$36=1,(1+Main!$B$35)^($A65-N$2),1+(Main!$B$35*($A65-N$2)))))</f>
        <v>1.9544063716514543E-2</v>
      </c>
      <c r="O65" s="144">
        <f ca="1">IF($A65=O$2,VLOOKUP($A65,$A$3:$E$98,5),IF($A65&lt;O$2,"",VLOOKUP($A65,$A$3:$E$98,5)*IF(Main!$B$36=1,(1+Main!$B$35)^($A65-O$2),1+(Main!$B$35*($A65-O$2)))))</f>
        <v>1.9198490880662614E-2</v>
      </c>
      <c r="P65" s="144">
        <f ca="1">IF($A65=P$2,VLOOKUP($A65,$A$3:$E$98,5),IF($A65&lt;P$2,"",VLOOKUP($A65,$A$3:$E$98,5)*IF(Main!$B$36=1,(1+Main!$B$35)^($A65-P$2),1+(Main!$B$35*($A65-P$2)))))</f>
        <v>1.8859028370002567E-2</v>
      </c>
      <c r="Q65" s="144">
        <f ca="1">IF($A65=Q$2,VLOOKUP($A65,$A$3:$E$98,5),IF($A65&lt;Q$2,"",VLOOKUP($A65,$A$3:$E$98,5)*IF(Main!$B$36=1,(1+Main!$B$35)^($A65-Q$2),1+(Main!$B$35*($A65-Q$2)))))</f>
        <v>1.852556814342099E-2</v>
      </c>
      <c r="R65" s="144">
        <f ca="1">IF($A65=R$2,VLOOKUP($A65,$A$3:$E$98,5),IF($A65&lt;R$2,"",VLOOKUP($A65,$A$3:$E$98,5)*IF(Main!$B$36=1,(1+Main!$B$35)^($A65-R$2),1+(Main!$B$35*($A65-R$2)))))</f>
        <v>1.8198004070158143E-2</v>
      </c>
      <c r="S65" s="144">
        <f ca="1">IF($A65=S$2,VLOOKUP($A65,$A$3:$E$98,5),IF($A65&lt;S$2,"",VLOOKUP($A65,$A$3:$E$98,5)*IF(Main!$B$36=1,(1+Main!$B$35)^($A65-S$2),1+(Main!$B$35*($A65-S$2)))))</f>
        <v>1.7876231896029611E-2</v>
      </c>
      <c r="T65" s="144">
        <f ca="1">IF($A65=T$2,VLOOKUP($A65,$A$3:$E$98,5),IF($A65&lt;T$2,"",VLOOKUP($A65,$A$3:$E$98,5)*IF(Main!$B$36=1,(1+Main!$B$35)^($A65-T$2),1+(Main!$B$35*($A65-T$2)))))</f>
        <v>1.7560149210245197E-2</v>
      </c>
      <c r="U65" s="144">
        <f ca="1">IF($A65=U$2,VLOOKUP($A65,$A$3:$E$98,5),IF($A65&lt;U$2,"",VLOOKUP($A65,$A$3:$E$98,5)*IF(Main!$B$36=1,(1+Main!$B$35)^($A65-U$2),1+(Main!$B$35*($A65-U$2)))))</f>
        <v>1.7249655412814532E-2</v>
      </c>
      <c r="V65" s="144">
        <f ca="1">IF($A65=V$2,VLOOKUP($A65,$A$3:$E$98,5),IF($A65&lt;V$2,"",VLOOKUP($A65,$A$3:$E$98,5)*IF(Main!$B$36=1,(1+Main!$B$35)^($A65-V$2),1+(Main!$B$35*($A65-V$2)))))</f>
        <v>1.6944651682529011E-2</v>
      </c>
      <c r="W65" s="144">
        <f ca="1">IF($A65=W$2,VLOOKUP($A65,$A$3:$E$98,5),IF($A65&lt;W$2,"",VLOOKUP($A65,$A$3:$E$98,5)*IF(Main!$B$36=1,(1+Main!$B$35)^($A65-W$2),1+(Main!$B$35*($A65-W$2)))))</f>
        <v>1.6645040945509833E-2</v>
      </c>
      <c r="X65" s="144">
        <f ca="1">IF($A65=X$2,VLOOKUP($A65,$A$3:$E$98,5),IF($A65&lt;X$2,"",VLOOKUP($A65,$A$3:$E$98,5)*IF(Main!$B$36=1,(1+Main!$B$35)^($A65-X$2),1+(Main!$B$35*($A65-X$2)))))</f>
        <v>1.6350727844312213E-2</v>
      </c>
      <c r="Y65" s="144">
        <f ca="1">IF($A65=Y$2,VLOOKUP($A65,$A$3:$E$98,5),IF($A65&lt;Y$2,"",VLOOKUP($A65,$A$3:$E$98,5)*IF(Main!$B$36=1,(1+Main!$B$35)^($A65-Y$2),1+(Main!$B$35*($A65-Y$2)))))</f>
        <v>1.6061618707575848E-2</v>
      </c>
      <c r="Z65" s="144">
        <f ca="1">IF($A65=Z$2,VLOOKUP($A65,$A$3:$E$98,5),IF($A65&lt;Z$2,"",VLOOKUP($A65,$A$3:$E$98,5)*IF(Main!$B$36=1,(1+Main!$B$35)^($A65-Z$2),1+(Main!$B$35*($A65-Z$2)))))</f>
        <v>1.5777621520212035E-2</v>
      </c>
      <c r="AA65" s="144">
        <f ca="1">IF($A65=AA$2,VLOOKUP($A65,$A$3:$E$98,5),IF($A65&lt;AA$2,"",VLOOKUP($A65,$A$3:$E$98,5)*IF(Main!$B$36=1,(1+Main!$B$35)^($A65-AA$2),1+(Main!$B$35*($A65-AA$2)))))</f>
        <v>1.5498645894117908E-2</v>
      </c>
      <c r="AB65" s="144">
        <f ca="1">IF($A65=AB$2,VLOOKUP($A65,$A$3:$E$98,5),IF($A65&lt;AB$2,"",VLOOKUP($A65,$A$3:$E$98,5)*IF(Main!$B$36=1,(1+Main!$B$35)^($A65-AB$2),1+(Main!$B$35*($A65-AB$2)))))</f>
        <v>1.5224603039408556E-2</v>
      </c>
      <c r="AC65" s="144">
        <f ca="1">IF($A65=AC$2,VLOOKUP($A65,$A$3:$E$98,5),IF($A65&lt;AC$2,"",VLOOKUP($A65,$A$3:$E$98,5)*IF(Main!$B$36=1,(1+Main!$B$35)^($A65-AC$2),1+(Main!$B$35*($A65-AC$2)))))</f>
        <v>1.4955405736157716E-2</v>
      </c>
      <c r="AD65" s="144">
        <f ca="1">IF($A65=AD$2,VLOOKUP($A65,$A$3:$E$98,5),IF($A65&lt;AD$2,"",VLOOKUP($A65,$A$3:$E$98,5)*IF(Main!$B$36=1,(1+Main!$B$35)^($A65-AD$2),1+(Main!$B$35*($A65-AD$2)))))</f>
        <v>1.4690968306638227E-2</v>
      </c>
      <c r="AE65" s="144">
        <f ca="1">IF($A65=AE$2,VLOOKUP($A65,$A$3:$E$98,5),IF($A65&lt;AE$2,"",VLOOKUP($A65,$A$3:$E$98,5)*IF(Main!$B$36=1,(1+Main!$B$35)^($A65-AE$2),1+(Main!$B$35*($A65-AE$2)))))</f>
        <v>1.4431206588053268E-2</v>
      </c>
      <c r="AF65" s="144">
        <f ca="1">IF($A65=AF$2,VLOOKUP($A65,$A$3:$E$98,5),IF($A65&lt;AF$2,"",VLOOKUP($A65,$A$3:$E$98,5)*IF(Main!$B$36=1,(1+Main!$B$35)^($A65-AF$2),1+(Main!$B$35*($A65-AF$2)))))</f>
        <v>1.4176037905749773E-2</v>
      </c>
      <c r="AG65" s="144">
        <f ca="1">IF($A65=AG$2,VLOOKUP($A65,$A$3:$E$98,5),IF($A65&lt;AG$2,"",VLOOKUP($A65,$A$3:$E$98,5)*IF(Main!$B$36=1,(1+Main!$B$35)^($A65-AG$2),1+(Main!$B$35*($A65-AG$2)))))</f>
        <v>1.3925381046905473E-2</v>
      </c>
      <c r="AH65" s="144">
        <f ca="1">IF($A65=AH$2,VLOOKUP($A65,$A$3:$E$98,5),IF($A65&lt;AH$2,"",VLOOKUP($A65,$A$3:$E$98,5)*IF(Main!$B$36=1,(1+Main!$B$35)^($A65-AH$2),1+(Main!$B$35*($A65-AH$2)))))</f>
        <v>1.3679156234681213E-2</v>
      </c>
      <c r="AI65" s="144">
        <f ca="1">IF($A65=AI$2,VLOOKUP($A65,$A$3:$E$98,5),IF($A65&lt;AI$2,"",VLOOKUP($A65,$A$3:$E$98,5)*IF(Main!$B$36=1,(1+Main!$B$35)^($A65-AI$2),1+(Main!$B$35*($A65-AI$2)))))</f>
        <v>1.3437285102830265E-2</v>
      </c>
      <c r="AJ65" s="144">
        <f ca="1">IF($A65=AJ$2,VLOOKUP($A65,$A$3:$E$98,5),IF($A65&lt;AJ$2,"",VLOOKUP($A65,$A$3:$E$98,5)*IF(Main!$B$36=1,(1+Main!$B$35)^($A65-AJ$2),1+(Main!$B$35*($A65-AJ$2)))))</f>
        <v>1.3199690670756646E-2</v>
      </c>
      <c r="AK65" s="144">
        <f ca="1">IF($A65=AK$2,VLOOKUP($A65,$A$3:$E$98,5),IF($A65&lt;AK$2,"",VLOOKUP($A65,$A$3:$E$98,5)*IF(Main!$B$36=1,(1+Main!$B$35)^($A65-AK$2),1+(Main!$B$35*($A65-AK$2)))))</f>
        <v>1.2966297319014386E-2</v>
      </c>
      <c r="AL65" s="144">
        <f ca="1">IF($A65=AL$2,VLOOKUP($A65,$A$3:$E$98,5),IF($A65&lt;AL$2,"",VLOOKUP($A65,$A$3:$E$98,5)*IF(Main!$B$36=1,(1+Main!$B$35)^($A65-AL$2),1+(Main!$B$35*($A65-AL$2)))))</f>
        <v>1.2737030765240066E-2</v>
      </c>
      <c r="AM65" s="144">
        <f ca="1">IF($A65=AM$2,VLOOKUP($A65,$A$3:$E$98,5),IF($A65&lt;AM$2,"",VLOOKUP($A65,$A$3:$E$98,5)*IF(Main!$B$36=1,(1+Main!$B$35)^($A65-AM$2),1+(Main!$B$35*($A65-AM$2)))))</f>
        <v>1.251181804051087E-2</v>
      </c>
      <c r="AN65" s="144">
        <f ca="1">IF($A65=AN$2,VLOOKUP($A65,$A$3:$E$98,5),IF($A65&lt;AN$2,"",VLOOKUP($A65,$A$3:$E$98,5)*IF(Main!$B$36=1,(1+Main!$B$35)^($A65-AN$2),1+(Main!$B$35*($A65-AN$2)))))</f>
        <v>1.2290587466120696E-2</v>
      </c>
      <c r="AO65" s="144">
        <f ca="1">IF($A65=AO$2,VLOOKUP($A65,$A$3:$E$98,5),IF($A65&lt;AO$2,"",VLOOKUP($A65,$A$3:$E$98,5)*IF(Main!$B$36=1,(1+Main!$B$35)^($A65-AO$2),1+(Main!$B$35*($A65-AO$2)))))</f>
        <v>1.2073268630766893E-2</v>
      </c>
      <c r="AP65" s="144">
        <f ca="1">IF($A65=AP$2,VLOOKUP($A65,$A$3:$E$98,5),IF($A65&lt;AP$2,"",VLOOKUP($A65,$A$3:$E$98,5)*IF(Main!$B$36=1,(1+Main!$B$35)^($A65-AP$2),1+(Main!$B$35*($A65-AP$2)))))</f>
        <v>1.1859792368140368E-2</v>
      </c>
      <c r="AQ65" s="144">
        <f ca="1">IF($A65=AQ$2,VLOOKUP($A65,$A$3:$E$98,5),IF($A65&lt;AQ$2,"",VLOOKUP($A65,$A$3:$E$98,5)*IF(Main!$B$36=1,(1+Main!$B$35)^($A65-AQ$2),1+(Main!$B$35*($A65-AQ$2)))))</f>
        <v>1.1650090734911951E-2</v>
      </c>
      <c r="AR65" s="144">
        <f ca="1">IF($A65=AR$2,VLOOKUP($A65,$A$3:$E$98,5),IF($A65&lt;AR$2,"",VLOOKUP($A65,$A$3:$E$98,5)*IF(Main!$B$36=1,(1+Main!$B$35)^($A65-AR$2),1+(Main!$B$35*($A65-AR$2)))))</f>
        <v>1.1444096989108006E-2</v>
      </c>
      <c r="AS65" s="144">
        <f ca="1">IF($A65=AS$2,VLOOKUP($A65,$A$3:$E$98,5),IF($A65&lt;AS$2,"",VLOOKUP($A65,$A$3:$E$98,5)*IF(Main!$B$36=1,(1+Main!$B$35)^($A65-AS$2),1+(Main!$B$35*($A65-AS$2)))))</f>
        <v>1.1241745568868375E-2</v>
      </c>
      <c r="AT65" s="144">
        <f ca="1">IF($A65=AT$2,VLOOKUP($A65,$A$3:$E$98,5),IF($A65&lt;AT$2,"",VLOOKUP($A65,$A$3:$E$98,5)*IF(Main!$B$36=1,(1+Main!$B$35)^($A65-AT$2),1+(Main!$B$35*($A65-AT$2)))))</f>
        <v>1.1042972071579936E-2</v>
      </c>
      <c r="AU65" s="144">
        <f ca="1">IF($A65=AU$2,VLOOKUP($A65,$A$3:$E$98,5),IF($A65&lt;AU$2,"",VLOOKUP($A65,$A$3:$E$98,5)*IF(Main!$B$36=1,(1+Main!$B$35)^($A65-AU$2),1+(Main!$B$35*($A65-AU$2)))))</f>
        <v>1.0847713233379113E-2</v>
      </c>
      <c r="AV65" s="144">
        <f ca="1">IF($A65=AV$2,VLOOKUP($A65,$A$3:$E$98,5),IF($A65&lt;AV$2,"",VLOOKUP($A65,$A$3:$E$98,5)*IF(Main!$B$36=1,(1+Main!$B$35)^($A65-AV$2),1+(Main!$B$35*($A65-AV$2)))))</f>
        <v>1.0655906909016809E-2</v>
      </c>
      <c r="AW65" s="144">
        <f ca="1">IF($A65=AW$2,VLOOKUP($A65,$A$3:$E$98,5),IF($A65&lt;AW$2,"",VLOOKUP($A65,$A$3:$E$98,5)*IF(Main!$B$36=1,(1+Main!$B$35)^($A65-AW$2),1+(Main!$B$35*($A65-AW$2)))))</f>
        <v>1.0467492052079381E-2</v>
      </c>
      <c r="AX65" s="144" t="str">
        <f>IF($A65=AX$2,VLOOKUP($A65,$A$3:$E$98,5),IF($A65&lt;AX$2,"",VLOOKUP($A65,$A$3:$E$98,5)*IF(Main!$B$36=1,(1+Main!$B$35)^($A65-AX$2),1+(Main!$B$35*($A65-AX$2)))))</f>
        <v/>
      </c>
      <c r="AY65" s="144" t="str">
        <f>IF($A65=AY$2,VLOOKUP($A65,$A$3:$E$98,5),IF($A65&lt;AY$2,"",VLOOKUP($A65,$A$3:$E$98,5)*IF(Main!$B$36=1,(1+Main!$B$35)^($A65-AY$2),1+(Main!$B$35*($A65-AY$2)))))</f>
        <v/>
      </c>
      <c r="AZ65" s="144" t="str">
        <f>IF($A65=AZ$2,VLOOKUP($A65,$A$3:$E$98,5),IF($A65&lt;AZ$2,"",VLOOKUP($A65,$A$3:$E$98,5)*IF(Main!$B$36=1,(1+Main!$B$35)^($A65-AZ$2),1+(Main!$B$35*($A65-AZ$2)))))</f>
        <v/>
      </c>
      <c r="BA65" s="144" t="str">
        <f>IF($A65=BA$2,VLOOKUP($A65,$A$3:$E$98,5),IF($A65&lt;BA$2,"",VLOOKUP($A65,$A$3:$E$98,5)*IF(Main!$B$36=1,(1+Main!$B$35)^($A65-BA$2),1+(Main!$B$35*($A65-BA$2)))))</f>
        <v/>
      </c>
      <c r="BB65" s="144" t="str">
        <f>IF($A65=BB$2,VLOOKUP($A65,$A$3:$E$98,5),IF($A65&lt;BB$2,"",VLOOKUP($A65,$A$3:$E$98,5)*IF(Main!$B$36=1,(1+Main!$B$35)^($A65-BB$2),1+(Main!$B$35*($A65-BB$2)))))</f>
        <v/>
      </c>
      <c r="BC65" s="144" t="str">
        <f>IF($A65=BC$2,VLOOKUP($A65,$A$3:$E$98,5),IF($A65&lt;BC$2,"",VLOOKUP($A65,$A$3:$E$98,5)*IF(Main!$B$36=1,(1+Main!$B$35)^($A65-BC$2),1+(Main!$B$35*($A65-BC$2)))))</f>
        <v/>
      </c>
      <c r="BD65" s="144" t="str">
        <f>IF($A65=BD$2,VLOOKUP($A65,$A$3:$E$98,5),IF($A65&lt;BD$2,"",VLOOKUP($A65,$A$3:$E$98,5)*IF(Main!$B$36=1,(1+Main!$B$35)^($A65-BD$2),1+(Main!$B$35*($A65-BD$2)))))</f>
        <v/>
      </c>
      <c r="BE65" s="144" t="str">
        <f>IF($A65=BE$2,VLOOKUP($A65,$A$3:$E$98,5),IF($A65&lt;BE$2,"",VLOOKUP($A65,$A$3:$E$98,5)*IF(Main!$B$36=1,(1+Main!$B$35)^($A65-BE$2),1+(Main!$B$35*($A65-BE$2)))))</f>
        <v/>
      </c>
      <c r="BF65" s="144" t="str">
        <f>IF($A65=BF$2,VLOOKUP($A65,$A$3:$E$98,5),IF($A65&lt;BF$2,"",VLOOKUP($A65,$A$3:$E$98,5)*IF(Main!$B$36=1,(1+Main!$B$35)^($A65-BF$2),1+(Main!$B$35*($A65-BF$2)))))</f>
        <v/>
      </c>
      <c r="BG65" s="144" t="str">
        <f>IF($A65=BG$2,VLOOKUP($A65,$A$3:$E$98,5),IF($A65&lt;BG$2,"",VLOOKUP($A65,$A$3:$E$98,5)*IF(Main!$B$36=1,(1+Main!$B$35)^($A65-BG$2),1+(Main!$B$35*($A65-BG$2)))))</f>
        <v/>
      </c>
      <c r="BH65" s="144" t="str">
        <f>IF($A65=BH$2,VLOOKUP($A65,$A$3:$E$98,5),IF($A65&lt;BH$2,"",VLOOKUP($A65,$A$3:$E$98,5)*IF(Main!$B$36=1,(1+Main!$B$35)^($A65-BH$2),1+(Main!$B$35*($A65-BH$2)))))</f>
        <v/>
      </c>
      <c r="BI65" s="144" t="str">
        <f>IF($A65=BI$2,VLOOKUP($A65,$A$3:$E$98,5),IF($A65&lt;BI$2,"",VLOOKUP($A65,$A$3:$E$98,5)*IF(Main!$B$36=1,(1+Main!$B$35)^($A65-BI$2),1+(Main!$B$35*($A65-BI$2)))))</f>
        <v/>
      </c>
      <c r="BJ65" s="144" t="str">
        <f>IF($A65=BJ$2,VLOOKUP($A65,$A$3:$E$98,5),IF($A65&lt;BJ$2,"",VLOOKUP($A65,$A$3:$E$98,5)*IF(Main!$B$36=1,(1+Main!$B$35)^($A65-BJ$2),1+(Main!$B$35*($A65-BJ$2)))))</f>
        <v/>
      </c>
      <c r="BK65" s="144" t="str">
        <f>IF($A65=BK$2,VLOOKUP($A65,$A$3:$E$98,5),IF($A65&lt;BK$2,"",VLOOKUP($A65,$A$3:$E$98,5)*IF(Main!$B$36=1,(1+Main!$B$35)^($A65-BK$2),1+(Main!$B$35*($A65-BK$2)))))</f>
        <v/>
      </c>
      <c r="BL65" s="144" t="str">
        <f>IF($A65=BL$2,VLOOKUP($A65,$A$3:$E$98,5),IF($A65&lt;BL$2,"",VLOOKUP($A65,$A$3:$E$98,5)*IF(Main!$B$36=1,(1+Main!$B$35)^($A65-BL$2),1+(Main!$B$35*($A65-BL$2)))))</f>
        <v/>
      </c>
      <c r="BM65" s="144" t="str">
        <f>IF($A65=BM$2,VLOOKUP($A65,$A$3:$E$98,5),IF($A65&lt;BM$2,"",VLOOKUP($A65,$A$3:$E$98,5)*IF(Main!$B$36=1,(1+Main!$B$35)^($A65-BM$2),1+(Main!$B$35*($A65-BM$2)))))</f>
        <v/>
      </c>
      <c r="BN65" s="144" t="str">
        <f>IF($A65=BN$2,VLOOKUP($A65,$A$3:$E$98,5),IF($A65&lt;BN$2,"",VLOOKUP($A65,$A$3:$E$98,5)*IF(Main!$B$36=1,(1+Main!$B$35)^($A65-BN$2),1+(Main!$B$35*($A65-BN$2)))))</f>
        <v/>
      </c>
      <c r="BO65" s="144" t="str">
        <f>IF($A65=BO$2,VLOOKUP($A65,$A$3:$E$98,5),IF($A65&lt;BO$2,"",VLOOKUP($A65,$A$3:$E$98,5)*IF(Main!$B$36=1,(1+Main!$B$35)^($A65-BO$2),1+(Main!$B$35*($A65-BO$2)))))</f>
        <v/>
      </c>
      <c r="BP65" s="144" t="str">
        <f>IF($A65=BP$2,VLOOKUP($A65,$A$3:$E$98,5),IF($A65&lt;BP$2,"",VLOOKUP($A65,$A$3:$E$98,5)*IF(Main!$B$36=1,(1+Main!$B$35)^($A65-BP$2),1+(Main!$B$35*($A65-BP$2)))))</f>
        <v/>
      </c>
      <c r="BQ65" s="144" t="str">
        <f>IF($A65=BQ$2,VLOOKUP($A65,$A$3:$E$98,5),IF($A65&lt;BQ$2,"",VLOOKUP($A65,$A$3:$E$98,5)*IF(Main!$B$36=1,(1+Main!$B$35)^($A65-BQ$2),1+(Main!$B$35*($A65-BQ$2)))))</f>
        <v/>
      </c>
      <c r="BR65" s="144" t="str">
        <f>IF($A65=BR$2,VLOOKUP($A65,$A$3:$E$98,5),IF($A65&lt;BR$2,"",VLOOKUP($A65,$A$3:$E$98,5)*IF(Main!$B$36=1,(1+Main!$B$35)^($A65-BR$2),1+(Main!$B$35*($A65-BR$2)))))</f>
        <v/>
      </c>
      <c r="BS65" s="144" t="str">
        <f>IF($A65=BS$2,VLOOKUP($A65,$A$3:$E$98,5),IF($A65&lt;BS$2,"",VLOOKUP($A65,$A$3:$E$98,5)*IF(Main!$B$36=1,(1+Main!$B$35)^($A65-BS$2),1+(Main!$B$35*($A65-BS$2)))))</f>
        <v/>
      </c>
      <c r="BT65" s="144" t="str">
        <f>IF($A65=BT$2,VLOOKUP($A65,$A$3:$E$98,5),IF($A65&lt;BT$2,"",VLOOKUP($A65,$A$3:$E$98,5)*IF(Main!$B$36=1,(1+Main!$B$35)^($A65-BT$2),1+(Main!$B$35*($A65-BT$2)))))</f>
        <v/>
      </c>
      <c r="BU65" s="144" t="str">
        <f>IF($A65=BU$2,VLOOKUP($A65,$A$3:$E$98,5),IF($A65&lt;BU$2,"",VLOOKUP($A65,$A$3:$E$98,5)*IF(Main!$B$36=1,(1+Main!$B$35)^($A65-BU$2),1+(Main!$B$35*($A65-BU$2)))))</f>
        <v/>
      </c>
      <c r="BV65" s="144" t="str">
        <f>IF($A65=BV$2,VLOOKUP($A65,$A$3:$E$98,5),IF($A65&lt;BV$2,"",VLOOKUP($A65,$A$3:$E$98,5)*IF(Main!$B$36=1,(1+Main!$B$35)^($A65-BV$2),1+(Main!$B$35*($A65-BV$2)))))</f>
        <v/>
      </c>
      <c r="BW65" s="144" t="str">
        <f>IF($A65=BW$2,VLOOKUP($A65,$A$3:$E$98,5),IF($A65&lt;BW$2,"",VLOOKUP($A65,$A$3:$E$98,5)*IF(Main!$B$36=1,(1+Main!$B$35)^($A65-BW$2),1+(Main!$B$35*($A65-BW$2)))))</f>
        <v/>
      </c>
      <c r="BX65" s="144" t="str">
        <f>IF($A65=BX$2,VLOOKUP($A65,$A$3:$E$98,5),IF($A65&lt;BX$2,"",VLOOKUP($A65,$A$3:$E$98,5)*IF(Main!$B$36=1,(1+Main!$B$35)^($A65-BX$2),1+(Main!$B$35*($A65-BX$2)))))</f>
        <v/>
      </c>
      <c r="BY65" s="144" t="str">
        <f>IF($A65=BY$2,VLOOKUP($A65,$A$3:$E$98,5),IF($A65&lt;BY$2,"",VLOOKUP($A65,$A$3:$E$98,5)*IF(Main!$B$36=1,(1+Main!$B$35)^($A65-BY$2),1+(Main!$B$35*($A65-BY$2)))))</f>
        <v/>
      </c>
      <c r="BZ65" s="144" t="str">
        <f>IF($A65=BZ$2,VLOOKUP($A65,$A$3:$E$98,5),IF($A65&lt;BZ$2,"",VLOOKUP($A65,$A$3:$E$98,5)*IF(Main!$B$36=1,(1+Main!$B$35)^($A65-BZ$2),1+(Main!$B$35*($A65-BZ$2)))))</f>
        <v/>
      </c>
      <c r="CA65" s="144" t="str">
        <f>IF($A65=CA$2,VLOOKUP($A65,$A$3:$E$98,5),IF($A65&lt;CA$2,"",VLOOKUP($A65,$A$3:$E$98,5)*IF(Main!$B$36=1,(1+Main!$B$35)^($A65-CA$2),1+(Main!$B$35*($A65-CA$2)))))</f>
        <v/>
      </c>
      <c r="CB65" s="144" t="str">
        <f>IF($A65=CB$2,VLOOKUP($A65,$A$3:$E$98,5),IF($A65&lt;CB$2,"",VLOOKUP($A65,$A$3:$E$98,5)*IF(Main!$B$36=1,(1+Main!$B$35)^($A65-CB$2),1+(Main!$B$35*($A65-CB$2)))))</f>
        <v/>
      </c>
      <c r="CC65" s="144" t="str">
        <f>IF($A65=CC$2,VLOOKUP($A65,$A$3:$E$98,5),IF($A65&lt;CC$2,"",VLOOKUP($A65,$A$3:$E$98,5)*IF(Main!$B$36=1,(1+Main!$B$35)^($A65-CC$2),1+(Main!$B$35*($A65-CC$2)))))</f>
        <v/>
      </c>
      <c r="CD65" s="144" t="str">
        <f>IF($A65=CD$2,VLOOKUP($A65,$A$3:$E$98,5),IF($A65&lt;CD$2,"",VLOOKUP($A65,$A$3:$E$98,5)*IF(Main!$B$36=1,(1+Main!$B$35)^($A65-CD$2),1+(Main!$B$35*($A65-CD$2)))))</f>
        <v/>
      </c>
    </row>
    <row r="66" spans="1:82">
      <c r="A66" s="70">
        <v>88</v>
      </c>
      <c r="B66" s="73">
        <f ca="1">VLOOKUP($A66,Mortality!$A$3:$G$108,7,)</f>
        <v>4.6454286330343396E-2</v>
      </c>
      <c r="C66" s="69">
        <f t="shared" ca="1" si="5"/>
        <v>0.66567634722176205</v>
      </c>
      <c r="D66" s="69">
        <f t="shared" ca="1" si="4"/>
        <v>9.8817660625088823</v>
      </c>
      <c r="E66" s="143">
        <f ca="1">C66/(1+Main!$B$5)^($A66-$A$3)</f>
        <v>9.3774580870229825E-3</v>
      </c>
      <c r="F66" s="16">
        <f t="shared" ca="1" si="3"/>
        <v>7.5079158488296835</v>
      </c>
      <c r="G66" s="144">
        <f ca="1">IF($A66=G$2,VLOOKUP($A66,$A$3:$E$98,5),IF($A66&lt;G$2,"",VLOOKUP($A66,$A$3:$E$98,5)*IF(Main!$B$36=1,(1+Main!$B$35)^($A66-G$2),1+(Main!$B$35*($A66-G$2)))))</f>
        <v>2.0194801361767413E-2</v>
      </c>
      <c r="H66" s="144">
        <f ca="1">IF($A66=H$2,VLOOKUP($A66,$A$3:$E$98,5),IF($A66&lt;H$2,"",VLOOKUP($A66,$A$3:$E$98,5)*IF(Main!$B$36=1,(1+Main!$B$35)^($A66-H$2),1+(Main!$B$35*($A66-H$2)))))</f>
        <v>1.9837722359300012E-2</v>
      </c>
      <c r="I66" s="144">
        <f ca="1">IF($A66=I$2,VLOOKUP($A66,$A$3:$E$98,5),IF($A66&lt;I$2,"",VLOOKUP($A66,$A$3:$E$98,5)*IF(Main!$B$36=1,(1+Main!$B$35)^($A66-I$2),1+(Main!$B$35*($A66-I$2)))))</f>
        <v>1.9486957130943033E-2</v>
      </c>
      <c r="J66" s="144">
        <f ca="1">IF($A66=J$2,VLOOKUP($A66,$A$3:$E$98,5),IF($A66&lt;J$2,"",VLOOKUP($A66,$A$3:$E$98,5)*IF(Main!$B$36=1,(1+Main!$B$35)^($A66-J$2),1+(Main!$B$35*($A66-J$2)))))</f>
        <v>1.9142394038254459E-2</v>
      </c>
      <c r="K66" s="144">
        <f ca="1">IF($A66=K$2,VLOOKUP($A66,$A$3:$E$98,5),IF($A66&lt;K$2,"",VLOOKUP($A66,$A$3:$E$98,5)*IF(Main!$B$36=1,(1+Main!$B$35)^($A66-K$2),1+(Main!$B$35*($A66-K$2)))))</f>
        <v>1.8803923416752907E-2</v>
      </c>
      <c r="L66" s="144">
        <f ca="1">IF($A66=L$2,VLOOKUP($A66,$A$3:$E$98,5),IF($A66&lt;L$2,"",VLOOKUP($A66,$A$3:$E$98,5)*IF(Main!$B$36=1,(1+Main!$B$35)^($A66-L$2),1+(Main!$B$35*($A66-L$2)))))</f>
        <v>1.847143754101464E-2</v>
      </c>
      <c r="M66" s="144">
        <f ca="1">IF($A66=M$2,VLOOKUP($A66,$A$3:$E$98,5),IF($A66&lt;M$2,"",VLOOKUP($A66,$A$3:$E$98,5)*IF(Main!$B$36=1,(1+Main!$B$35)^($A66-M$2),1+(Main!$B$35*($A66-M$2)))))</f>
        <v>1.8144830590387663E-2</v>
      </c>
      <c r="N66" s="144">
        <f ca="1">IF($A66=N$2,VLOOKUP($A66,$A$3:$E$98,5),IF($A66&lt;N$2,"",VLOOKUP($A66,$A$3:$E$98,5)*IF(Main!$B$36=1,(1+Main!$B$35)^($A66-N$2),1+(Main!$B$35*($A66-N$2)))))</f>
        <v>1.7823998615312045E-2</v>
      </c>
      <c r="O66" s="144">
        <f ca="1">IF($A66=O$2,VLOOKUP($A66,$A$3:$E$98,5),IF($A66&lt;O$2,"",VLOOKUP($A66,$A$3:$E$98,5)*IF(Main!$B$36=1,(1+Main!$B$35)^($A66-O$2),1+(Main!$B$35*($A66-O$2)))))</f>
        <v>1.7508839504235801E-2</v>
      </c>
      <c r="P66" s="144">
        <f ca="1">IF($A66=P$2,VLOOKUP($A66,$A$3:$E$98,5),IF($A66&lt;P$2,"",VLOOKUP($A66,$A$3:$E$98,5)*IF(Main!$B$36=1,(1+Main!$B$35)^($A66-P$2),1+(Main!$B$35*($A66-P$2)))))</f>
        <v>1.7199252951115719E-2</v>
      </c>
      <c r="Q66" s="144">
        <f ca="1">IF($A66=Q$2,VLOOKUP($A66,$A$3:$E$98,5),IF($A66&lt;Q$2,"",VLOOKUP($A66,$A$3:$E$98,5)*IF(Main!$B$36=1,(1+Main!$B$35)^($A66-Q$2),1+(Main!$B$35*($A66-Q$2)))))</f>
        <v>1.6895140423492848E-2</v>
      </c>
      <c r="R66" s="144">
        <f ca="1">IF($A66=R$2,VLOOKUP($A66,$A$3:$E$98,5),IF($A66&lt;R$2,"",VLOOKUP($A66,$A$3:$E$98,5)*IF(Main!$B$36=1,(1+Main!$B$35)^($A66-R$2),1+(Main!$B$35*($A66-R$2)))))</f>
        <v>1.6596405131132461E-2</v>
      </c>
      <c r="S66" s="144">
        <f ca="1">IF($A66=S$2,VLOOKUP($A66,$A$3:$E$98,5),IF($A66&lt;S$2,"",VLOOKUP($A66,$A$3:$E$98,5)*IF(Main!$B$36=1,(1+Main!$B$35)^($A66-S$2),1+(Main!$B$35*($A66-S$2)))))</f>
        <v>1.6302951995218529E-2</v>
      </c>
      <c r="T66" s="144">
        <f ca="1">IF($A66=T$2,VLOOKUP($A66,$A$3:$E$98,5),IF($A66&lt;T$2,"",VLOOKUP($A66,$A$3:$E$98,5)*IF(Main!$B$36=1,(1+Main!$B$35)^($A66-T$2),1+(Main!$B$35*($A66-T$2)))))</f>
        <v>1.6014687618092858E-2</v>
      </c>
      <c r="U66" s="144">
        <f ca="1">IF($A66=U$2,VLOOKUP($A66,$A$3:$E$98,5),IF($A66&lt;U$2,"",VLOOKUP($A66,$A$3:$E$98,5)*IF(Main!$B$36=1,(1+Main!$B$35)^($A66-U$2),1+(Main!$B$35*($A66-U$2)))))</f>
        <v>1.5731520253529328E-2</v>
      </c>
      <c r="V66" s="144">
        <f ca="1">IF($A66=V$2,VLOOKUP($A66,$A$3:$E$98,5),IF($A66&lt;V$2,"",VLOOKUP($A66,$A$3:$E$98,5)*IF(Main!$B$36=1,(1+Main!$B$35)^($A66-V$2),1+(Main!$B$35*($A66-V$2)))))</f>
        <v>1.545335977753372E-2</v>
      </c>
      <c r="W66" s="144">
        <f ca="1">IF($A66=W$2,VLOOKUP($A66,$A$3:$E$98,5),IF($A66&lt;W$2,"",VLOOKUP($A66,$A$3:$E$98,5)*IF(Main!$B$36=1,(1+Main!$B$35)^($A66-W$2),1+(Main!$B$35*($A66-W$2)))))</f>
        <v>1.5180117659659844E-2</v>
      </c>
      <c r="X66" s="144">
        <f ca="1">IF($A66=X$2,VLOOKUP($A66,$A$3:$E$98,5),IF($A66&lt;X$2,"",VLOOKUP($A66,$A$3:$E$98,5)*IF(Main!$B$36=1,(1+Main!$B$35)^($A66-X$2),1+(Main!$B$35*($A66-X$2)))))</f>
        <v>1.4911706934832852E-2</v>
      </c>
      <c r="Y66" s="144">
        <f ca="1">IF($A66=Y$2,VLOOKUP($A66,$A$3:$E$98,5),IF($A66&lt;Y$2,"",VLOOKUP($A66,$A$3:$E$98,5)*IF(Main!$B$36=1,(1+Main!$B$35)^($A66-Y$2),1+(Main!$B$35*($A66-Y$2)))))</f>
        <v>1.4648042175670778E-2</v>
      </c>
      <c r="Z66" s="144">
        <f ca="1">IF($A66=Z$2,VLOOKUP($A66,$A$3:$E$98,5),IF($A66&lt;Z$2,"",VLOOKUP($A66,$A$3:$E$98,5)*IF(Main!$B$36=1,(1+Main!$B$35)^($A66-Z$2),1+(Main!$B$35*($A66-Z$2)))))</f>
        <v>1.4389039465295459E-2</v>
      </c>
      <c r="AA66" s="144">
        <f ca="1">IF($A66=AA$2,VLOOKUP($A66,$A$3:$E$98,5),IF($A66&lt;AA$2,"",VLOOKUP($A66,$A$3:$E$98,5)*IF(Main!$B$36=1,(1+Main!$B$35)^($A66-AA$2),1+(Main!$B$35*($A66-AA$2)))))</f>
        <v>1.4134616370624225E-2</v>
      </c>
      <c r="AB66" s="144">
        <f ca="1">IF($A66=AB$2,VLOOKUP($A66,$A$3:$E$98,5),IF($A66&lt;AB$2,"",VLOOKUP($A66,$A$3:$E$98,5)*IF(Main!$B$36=1,(1+Main!$B$35)^($A66-AB$2),1+(Main!$B$35*($A66-AB$2)))))</f>
        <v>1.3884691916133812E-2</v>
      </c>
      <c r="AC66" s="144">
        <f ca="1">IF($A66=AC$2,VLOOKUP($A66,$A$3:$E$98,5),IF($A66&lt;AC$2,"",VLOOKUP($A66,$A$3:$E$98,5)*IF(Main!$B$36=1,(1+Main!$B$35)^($A66-AC$2),1+(Main!$B$35*($A66-AC$2)))))</f>
        <v>1.3639186558088226E-2</v>
      </c>
      <c r="AD66" s="144">
        <f ca="1">IF($A66=AD$2,VLOOKUP($A66,$A$3:$E$98,5),IF($A66&lt;AD$2,"",VLOOKUP($A66,$A$3:$E$98,5)*IF(Main!$B$36=1,(1+Main!$B$35)^($A66-AD$2),1+(Main!$B$35*($A66-AD$2)))))</f>
        <v>1.3398022159222226E-2</v>
      </c>
      <c r="AE66" s="144">
        <f ca="1">IF($A66=AE$2,VLOOKUP($A66,$A$3:$E$98,5),IF($A66&lt;AE$2,"",VLOOKUP($A66,$A$3:$E$98,5)*IF(Main!$B$36=1,(1+Main!$B$35)^($A66-AE$2),1+(Main!$B$35*($A66-AE$2)))))</f>
        <v>1.316112196387252E-2</v>
      </c>
      <c r="AF66" s="144">
        <f ca="1">IF($A66=AF$2,VLOOKUP($A66,$A$3:$E$98,5),IF($A66&lt;AF$2,"",VLOOKUP($A66,$A$3:$E$98,5)*IF(Main!$B$36=1,(1+Main!$B$35)^($A66-AF$2),1+(Main!$B$35*($A66-AF$2)))))</f>
        <v>1.2928410573548644E-2</v>
      </c>
      <c r="AG66" s="144">
        <f ca="1">IF($A66=AG$2,VLOOKUP($A66,$A$3:$E$98,5),IF($A66&lt;AG$2,"",VLOOKUP($A66,$A$3:$E$98,5)*IF(Main!$B$36=1,(1+Main!$B$35)^($A66-AG$2),1+(Main!$B$35*($A66-AG$2)))))</f>
        <v>1.26998139229358E-2</v>
      </c>
      <c r="AH66" s="144">
        <f ca="1">IF($A66=AH$2,VLOOKUP($A66,$A$3:$E$98,5),IF($A66&lt;AH$2,"",VLOOKUP($A66,$A$3:$E$98,5)*IF(Main!$B$36=1,(1+Main!$B$35)^($A66-AH$2),1+(Main!$B$35*($A66-AH$2)))))</f>
        <v>1.2475259256322004E-2</v>
      </c>
      <c r="AI66" s="144">
        <f ca="1">IF($A66=AI$2,VLOOKUP($A66,$A$3:$E$98,5),IF($A66&lt;AI$2,"",VLOOKUP($A66,$A$3:$E$98,5)*IF(Main!$B$36=1,(1+Main!$B$35)^($A66-AI$2),1+(Main!$B$35*($A66-AI$2)))))</f>
        <v>1.2254675104442048E-2</v>
      </c>
      <c r="AJ66" s="144">
        <f ca="1">IF($A66=AJ$2,VLOOKUP($A66,$A$3:$E$98,5),IF($A66&lt;AJ$2,"",VLOOKUP($A66,$A$3:$E$98,5)*IF(Main!$B$36=1,(1+Main!$B$35)^($A66-AJ$2),1+(Main!$B$35*($A66-AJ$2)))))</f>
        <v>1.203799126173089E-2</v>
      </c>
      <c r="AK66" s="144">
        <f ca="1">IF($A66=AK$2,VLOOKUP($A66,$A$3:$E$98,5),IF($A66&lt;AK$2,"",VLOOKUP($A66,$A$3:$E$98,5)*IF(Main!$B$36=1,(1+Main!$B$35)^($A66-AK$2),1+(Main!$B$35*($A66-AK$2)))))</f>
        <v>1.1825138763979264E-2</v>
      </c>
      <c r="AL66" s="144">
        <f ca="1">IF($A66=AL$2,VLOOKUP($A66,$A$3:$E$98,5),IF($A66&lt;AL$2,"",VLOOKUP($A66,$A$3:$E$98,5)*IF(Main!$B$36=1,(1+Main!$B$35)^($A66-AL$2),1+(Main!$B$35*($A66-AL$2)))))</f>
        <v>1.1616049866384344E-2</v>
      </c>
      <c r="AM66" s="144">
        <f ca="1">IF($A66=AM$2,VLOOKUP($A66,$A$3:$E$98,5),IF($A66&lt;AM$2,"",VLOOKUP($A66,$A$3:$E$98,5)*IF(Main!$B$36=1,(1+Main!$B$35)^($A66-AM$2),1+(Main!$B$35*($A66-AM$2)))))</f>
        <v>1.141065802198855E-2</v>
      </c>
      <c r="AN66" s="144">
        <f ca="1">IF($A66=AN$2,VLOOKUP($A66,$A$3:$E$98,5),IF($A66&lt;AN$2,"",VLOOKUP($A66,$A$3:$E$98,5)*IF(Main!$B$36=1,(1+Main!$B$35)^($A66-AN$2),1+(Main!$B$35*($A66-AN$2)))))</f>
        <v>1.1208897860499559E-2</v>
      </c>
      <c r="AO66" s="144">
        <f ca="1">IF($A66=AO$2,VLOOKUP($A66,$A$3:$E$98,5),IF($A66&lt;AO$2,"",VLOOKUP($A66,$A$3:$E$98,5)*IF(Main!$B$36=1,(1+Main!$B$35)^($A66-AO$2),1+(Main!$B$35*($A66-AO$2)))))</f>
        <v>1.1010705167484831E-2</v>
      </c>
      <c r="AP66" s="144">
        <f ca="1">IF($A66=AP$2,VLOOKUP($A66,$A$3:$E$98,5),IF($A66&lt;AP$2,"",VLOOKUP($A66,$A$3:$E$98,5)*IF(Main!$B$36=1,(1+Main!$B$35)^($A66-AP$2),1+(Main!$B$35*($A66-AP$2)))))</f>
        <v>1.0816016863934019E-2</v>
      </c>
      <c r="AQ66" s="144">
        <f ca="1">IF($A66=AQ$2,VLOOKUP($A66,$A$3:$E$98,5),IF($A66&lt;AQ$2,"",VLOOKUP($A66,$A$3:$E$98,5)*IF(Main!$B$36=1,(1+Main!$B$35)^($A66-AQ$2),1+(Main!$B$35*($A66-AQ$2)))))</f>
        <v>1.0624770986182731E-2</v>
      </c>
      <c r="AR66" s="144">
        <f ca="1">IF($A66=AR$2,VLOOKUP($A66,$A$3:$E$98,5),IF($A66&lt;AR$2,"",VLOOKUP($A66,$A$3:$E$98,5)*IF(Main!$B$36=1,(1+Main!$B$35)^($A66-AR$2),1+(Main!$B$35*($A66-AR$2)))))</f>
        <v>1.0436906666191285E-2</v>
      </c>
      <c r="AS66" s="144">
        <f ca="1">IF($A66=AS$2,VLOOKUP($A66,$A$3:$E$98,5),IF($A66&lt;AS$2,"",VLOOKUP($A66,$A$3:$E$98,5)*IF(Main!$B$36=1,(1+Main!$B$35)^($A66-AS$2),1+(Main!$B$35*($A66-AS$2)))))</f>
        <v>1.0252364112172186E-2</v>
      </c>
      <c r="AT66" s="144">
        <f ca="1">IF($A66=AT$2,VLOOKUP($A66,$A$3:$E$98,5),IF($A66&lt;AT$2,"",VLOOKUP($A66,$A$3:$E$98,5)*IF(Main!$B$36=1,(1+Main!$B$35)^($A66-AT$2),1+(Main!$B$35*($A66-AT$2)))))</f>
        <v>1.0071084589560105E-2</v>
      </c>
      <c r="AU66" s="144">
        <f ca="1">IF($A66=AU$2,VLOOKUP($A66,$A$3:$E$98,5),IF($A66&lt;AU$2,"",VLOOKUP($A66,$A$3:$E$98,5)*IF(Main!$B$36=1,(1+Main!$B$35)^($A66-AU$2),1+(Main!$B$35*($A66-AU$2)))))</f>
        <v>9.8930104023183738E-3</v>
      </c>
      <c r="AV66" s="144">
        <f ca="1">IF($A66=AV$2,VLOOKUP($A66,$A$3:$E$98,5),IF($A66&lt;AV$2,"",VLOOKUP($A66,$A$3:$E$98,5)*IF(Main!$B$36=1,(1+Main!$B$35)^($A66-AV$2),1+(Main!$B$35*($A66-AV$2)))))</f>
        <v>9.7180848745760055E-3</v>
      </c>
      <c r="AW66" s="144">
        <f ca="1">IF($A66=AW$2,VLOOKUP($A66,$A$3:$E$98,5),IF($A66&lt;AW$2,"",VLOOKUP($A66,$A$3:$E$98,5)*IF(Main!$B$36=1,(1+Main!$B$35)^($A66-AW$2),1+(Main!$B$35*($A66-AW$2)))))</f>
        <v>9.5462523325893969E-3</v>
      </c>
      <c r="AX66" s="144">
        <f ca="1">IF($A66=AX$2,VLOOKUP($A66,$A$3:$E$98,5),IF($A66&lt;AX$2,"",VLOOKUP($A66,$A$3:$E$98,5)*IF(Main!$B$36=1,(1+Main!$B$35)^($A66-AX$2),1+(Main!$B$35*($A66-AX$2)))))</f>
        <v>9.3774580870229825E-3</v>
      </c>
      <c r="AY66" s="144" t="str">
        <f>IF($A66=AY$2,VLOOKUP($A66,$A$3:$E$98,5),IF($A66&lt;AY$2,"",VLOOKUP($A66,$A$3:$E$98,5)*IF(Main!$B$36=1,(1+Main!$B$35)^($A66-AY$2),1+(Main!$B$35*($A66-AY$2)))))</f>
        <v/>
      </c>
      <c r="AZ66" s="144" t="str">
        <f>IF($A66=AZ$2,VLOOKUP($A66,$A$3:$E$98,5),IF($A66&lt;AZ$2,"",VLOOKUP($A66,$A$3:$E$98,5)*IF(Main!$B$36=1,(1+Main!$B$35)^($A66-AZ$2),1+(Main!$B$35*($A66-AZ$2)))))</f>
        <v/>
      </c>
      <c r="BA66" s="144" t="str">
        <f>IF($A66=BA$2,VLOOKUP($A66,$A$3:$E$98,5),IF($A66&lt;BA$2,"",VLOOKUP($A66,$A$3:$E$98,5)*IF(Main!$B$36=1,(1+Main!$B$35)^($A66-BA$2),1+(Main!$B$35*($A66-BA$2)))))</f>
        <v/>
      </c>
      <c r="BB66" s="144" t="str">
        <f>IF($A66=BB$2,VLOOKUP($A66,$A$3:$E$98,5),IF($A66&lt;BB$2,"",VLOOKUP($A66,$A$3:$E$98,5)*IF(Main!$B$36=1,(1+Main!$B$35)^($A66-BB$2),1+(Main!$B$35*($A66-BB$2)))))</f>
        <v/>
      </c>
      <c r="BC66" s="144" t="str">
        <f>IF($A66=BC$2,VLOOKUP($A66,$A$3:$E$98,5),IF($A66&lt;BC$2,"",VLOOKUP($A66,$A$3:$E$98,5)*IF(Main!$B$36=1,(1+Main!$B$35)^($A66-BC$2),1+(Main!$B$35*($A66-BC$2)))))</f>
        <v/>
      </c>
      <c r="BD66" s="144" t="str">
        <f>IF($A66=BD$2,VLOOKUP($A66,$A$3:$E$98,5),IF($A66&lt;BD$2,"",VLOOKUP($A66,$A$3:$E$98,5)*IF(Main!$B$36=1,(1+Main!$B$35)^($A66-BD$2),1+(Main!$B$35*($A66-BD$2)))))</f>
        <v/>
      </c>
      <c r="BE66" s="144" t="str">
        <f>IF($A66=BE$2,VLOOKUP($A66,$A$3:$E$98,5),IF($A66&lt;BE$2,"",VLOOKUP($A66,$A$3:$E$98,5)*IF(Main!$B$36=1,(1+Main!$B$35)^($A66-BE$2),1+(Main!$B$35*($A66-BE$2)))))</f>
        <v/>
      </c>
      <c r="BF66" s="144" t="str">
        <f>IF($A66=BF$2,VLOOKUP($A66,$A$3:$E$98,5),IF($A66&lt;BF$2,"",VLOOKUP($A66,$A$3:$E$98,5)*IF(Main!$B$36=1,(1+Main!$B$35)^($A66-BF$2),1+(Main!$B$35*($A66-BF$2)))))</f>
        <v/>
      </c>
      <c r="BG66" s="144" t="str">
        <f>IF($A66=BG$2,VLOOKUP($A66,$A$3:$E$98,5),IF($A66&lt;BG$2,"",VLOOKUP($A66,$A$3:$E$98,5)*IF(Main!$B$36=1,(1+Main!$B$35)^($A66-BG$2),1+(Main!$B$35*($A66-BG$2)))))</f>
        <v/>
      </c>
      <c r="BH66" s="144" t="str">
        <f>IF($A66=BH$2,VLOOKUP($A66,$A$3:$E$98,5),IF($A66&lt;BH$2,"",VLOOKUP($A66,$A$3:$E$98,5)*IF(Main!$B$36=1,(1+Main!$B$35)^($A66-BH$2),1+(Main!$B$35*($A66-BH$2)))))</f>
        <v/>
      </c>
      <c r="BI66" s="144" t="str">
        <f>IF($A66=BI$2,VLOOKUP($A66,$A$3:$E$98,5),IF($A66&lt;BI$2,"",VLOOKUP($A66,$A$3:$E$98,5)*IF(Main!$B$36=1,(1+Main!$B$35)^($A66-BI$2),1+(Main!$B$35*($A66-BI$2)))))</f>
        <v/>
      </c>
      <c r="BJ66" s="144" t="str">
        <f>IF($A66=BJ$2,VLOOKUP($A66,$A$3:$E$98,5),IF($A66&lt;BJ$2,"",VLOOKUP($A66,$A$3:$E$98,5)*IF(Main!$B$36=1,(1+Main!$B$35)^($A66-BJ$2),1+(Main!$B$35*($A66-BJ$2)))))</f>
        <v/>
      </c>
      <c r="BK66" s="144" t="str">
        <f>IF($A66=BK$2,VLOOKUP($A66,$A$3:$E$98,5),IF($A66&lt;BK$2,"",VLOOKUP($A66,$A$3:$E$98,5)*IF(Main!$B$36=1,(1+Main!$B$35)^($A66-BK$2),1+(Main!$B$35*($A66-BK$2)))))</f>
        <v/>
      </c>
      <c r="BL66" s="144" t="str">
        <f>IF($A66=BL$2,VLOOKUP($A66,$A$3:$E$98,5),IF($A66&lt;BL$2,"",VLOOKUP($A66,$A$3:$E$98,5)*IF(Main!$B$36=1,(1+Main!$B$35)^($A66-BL$2),1+(Main!$B$35*($A66-BL$2)))))</f>
        <v/>
      </c>
      <c r="BM66" s="144" t="str">
        <f>IF($A66=BM$2,VLOOKUP($A66,$A$3:$E$98,5),IF($A66&lt;BM$2,"",VLOOKUP($A66,$A$3:$E$98,5)*IF(Main!$B$36=1,(1+Main!$B$35)^($A66-BM$2),1+(Main!$B$35*($A66-BM$2)))))</f>
        <v/>
      </c>
      <c r="BN66" s="144" t="str">
        <f>IF($A66=BN$2,VLOOKUP($A66,$A$3:$E$98,5),IF($A66&lt;BN$2,"",VLOOKUP($A66,$A$3:$E$98,5)*IF(Main!$B$36=1,(1+Main!$B$35)^($A66-BN$2),1+(Main!$B$35*($A66-BN$2)))))</f>
        <v/>
      </c>
      <c r="BO66" s="144" t="str">
        <f>IF($A66=BO$2,VLOOKUP($A66,$A$3:$E$98,5),IF($A66&lt;BO$2,"",VLOOKUP($A66,$A$3:$E$98,5)*IF(Main!$B$36=1,(1+Main!$B$35)^($A66-BO$2),1+(Main!$B$35*($A66-BO$2)))))</f>
        <v/>
      </c>
      <c r="BP66" s="144" t="str">
        <f>IF($A66=BP$2,VLOOKUP($A66,$A$3:$E$98,5),IF($A66&lt;BP$2,"",VLOOKUP($A66,$A$3:$E$98,5)*IF(Main!$B$36=1,(1+Main!$B$35)^($A66-BP$2),1+(Main!$B$35*($A66-BP$2)))))</f>
        <v/>
      </c>
      <c r="BQ66" s="144" t="str">
        <f>IF($A66=BQ$2,VLOOKUP($A66,$A$3:$E$98,5),IF($A66&lt;BQ$2,"",VLOOKUP($A66,$A$3:$E$98,5)*IF(Main!$B$36=1,(1+Main!$B$35)^($A66-BQ$2),1+(Main!$B$35*($A66-BQ$2)))))</f>
        <v/>
      </c>
      <c r="BR66" s="144" t="str">
        <f>IF($A66=BR$2,VLOOKUP($A66,$A$3:$E$98,5),IF($A66&lt;BR$2,"",VLOOKUP($A66,$A$3:$E$98,5)*IF(Main!$B$36=1,(1+Main!$B$35)^($A66-BR$2),1+(Main!$B$35*($A66-BR$2)))))</f>
        <v/>
      </c>
      <c r="BS66" s="144" t="str">
        <f>IF($A66=BS$2,VLOOKUP($A66,$A$3:$E$98,5),IF($A66&lt;BS$2,"",VLOOKUP($A66,$A$3:$E$98,5)*IF(Main!$B$36=1,(1+Main!$B$35)^($A66-BS$2),1+(Main!$B$35*($A66-BS$2)))))</f>
        <v/>
      </c>
      <c r="BT66" s="144" t="str">
        <f>IF($A66=BT$2,VLOOKUP($A66,$A$3:$E$98,5),IF($A66&lt;BT$2,"",VLOOKUP($A66,$A$3:$E$98,5)*IF(Main!$B$36=1,(1+Main!$B$35)^($A66-BT$2),1+(Main!$B$35*($A66-BT$2)))))</f>
        <v/>
      </c>
      <c r="BU66" s="144" t="str">
        <f>IF($A66=BU$2,VLOOKUP($A66,$A$3:$E$98,5),IF($A66&lt;BU$2,"",VLOOKUP($A66,$A$3:$E$98,5)*IF(Main!$B$36=1,(1+Main!$B$35)^($A66-BU$2),1+(Main!$B$35*($A66-BU$2)))))</f>
        <v/>
      </c>
      <c r="BV66" s="144" t="str">
        <f>IF($A66=BV$2,VLOOKUP($A66,$A$3:$E$98,5),IF($A66&lt;BV$2,"",VLOOKUP($A66,$A$3:$E$98,5)*IF(Main!$B$36=1,(1+Main!$B$35)^($A66-BV$2),1+(Main!$B$35*($A66-BV$2)))))</f>
        <v/>
      </c>
      <c r="BW66" s="144" t="str">
        <f>IF($A66=BW$2,VLOOKUP($A66,$A$3:$E$98,5),IF($A66&lt;BW$2,"",VLOOKUP($A66,$A$3:$E$98,5)*IF(Main!$B$36=1,(1+Main!$B$35)^($A66-BW$2),1+(Main!$B$35*($A66-BW$2)))))</f>
        <v/>
      </c>
      <c r="BX66" s="144" t="str">
        <f>IF($A66=BX$2,VLOOKUP($A66,$A$3:$E$98,5),IF($A66&lt;BX$2,"",VLOOKUP($A66,$A$3:$E$98,5)*IF(Main!$B$36=1,(1+Main!$B$35)^($A66-BX$2),1+(Main!$B$35*($A66-BX$2)))))</f>
        <v/>
      </c>
      <c r="BY66" s="144" t="str">
        <f>IF($A66=BY$2,VLOOKUP($A66,$A$3:$E$98,5),IF($A66&lt;BY$2,"",VLOOKUP($A66,$A$3:$E$98,5)*IF(Main!$B$36=1,(1+Main!$B$35)^($A66-BY$2),1+(Main!$B$35*($A66-BY$2)))))</f>
        <v/>
      </c>
      <c r="BZ66" s="144" t="str">
        <f>IF($A66=BZ$2,VLOOKUP($A66,$A$3:$E$98,5),IF($A66&lt;BZ$2,"",VLOOKUP($A66,$A$3:$E$98,5)*IF(Main!$B$36=1,(1+Main!$B$35)^($A66-BZ$2),1+(Main!$B$35*($A66-BZ$2)))))</f>
        <v/>
      </c>
      <c r="CA66" s="144" t="str">
        <f>IF($A66=CA$2,VLOOKUP($A66,$A$3:$E$98,5),IF($A66&lt;CA$2,"",VLOOKUP($A66,$A$3:$E$98,5)*IF(Main!$B$36=1,(1+Main!$B$35)^($A66-CA$2),1+(Main!$B$35*($A66-CA$2)))))</f>
        <v/>
      </c>
      <c r="CB66" s="144" t="str">
        <f>IF($A66=CB$2,VLOOKUP($A66,$A$3:$E$98,5),IF($A66&lt;CB$2,"",VLOOKUP($A66,$A$3:$E$98,5)*IF(Main!$B$36=1,(1+Main!$B$35)^($A66-CB$2),1+(Main!$B$35*($A66-CB$2)))))</f>
        <v/>
      </c>
      <c r="CC66" s="144" t="str">
        <f>IF($A66=CC$2,VLOOKUP($A66,$A$3:$E$98,5),IF($A66&lt;CC$2,"",VLOOKUP($A66,$A$3:$E$98,5)*IF(Main!$B$36=1,(1+Main!$B$35)^($A66-CC$2),1+(Main!$B$35*($A66-CC$2)))))</f>
        <v/>
      </c>
      <c r="CD66" s="144" t="str">
        <f>IF($A66=CD$2,VLOOKUP($A66,$A$3:$E$98,5),IF($A66&lt;CD$2,"",VLOOKUP($A66,$A$3:$E$98,5)*IF(Main!$B$36=1,(1+Main!$B$35)^($A66-CD$2),1+(Main!$B$35*($A66-CD$2)))))</f>
        <v/>
      </c>
    </row>
    <row r="67" spans="1:82">
      <c r="A67" s="70">
        <v>89</v>
      </c>
      <c r="B67" s="73">
        <f ca="1">VLOOKUP($A67,Mortality!$A$3:$G$108,7,)</f>
        <v>5.2109165341306857E-2</v>
      </c>
      <c r="C67" s="69">
        <f t="shared" ca="1" si="5"/>
        <v>0.63475282758458518</v>
      </c>
      <c r="D67" s="69">
        <f ca="1">SUM($C67:$C167)/$C67</f>
        <v>9.3144627836750509</v>
      </c>
      <c r="E67" s="143">
        <f ca="1">C67/(1+Main!$B$5)^($A67-$A$3)</f>
        <v>8.3568551065398341E-3</v>
      </c>
      <c r="F67" s="16">
        <f t="shared" ca="1" si="3"/>
        <v>7.1735876658249556</v>
      </c>
      <c r="G67" s="144">
        <f ca="1">IF($A67=G$2,VLOOKUP($A67,$A$3:$E$98,5),IF($A67&lt;G$2,"",VLOOKUP($A67,$A$3:$E$98,5)*IF(Main!$B$36=1,(1+Main!$B$35)^($A67-G$2),1+(Main!$B$35*($A67-G$2)))))</f>
        <v>1.8320828289633721E-2</v>
      </c>
      <c r="H67" s="144">
        <f ca="1">IF($A67=H$2,VLOOKUP($A67,$A$3:$E$98,5),IF($A67&lt;H$2,"",VLOOKUP($A67,$A$3:$E$98,5)*IF(Main!$B$36=1,(1+Main!$B$35)^($A67-H$2),1+(Main!$B$35*($A67-H$2)))))</f>
        <v>1.7996884370956506E-2</v>
      </c>
      <c r="I67" s="144">
        <f ca="1">IF($A67=I$2,VLOOKUP($A67,$A$3:$E$98,5),IF($A67&lt;I$2,"",VLOOKUP($A67,$A$3:$E$98,5)*IF(Main!$B$36=1,(1+Main!$B$35)^($A67-I$2),1+(Main!$B$35*($A67-I$2)))))</f>
        <v>1.7678668340821713E-2</v>
      </c>
      <c r="J67" s="144">
        <f ca="1">IF($A67=J$2,VLOOKUP($A67,$A$3:$E$98,5),IF($A67&lt;J$2,"",VLOOKUP($A67,$A$3:$E$98,5)*IF(Main!$B$36=1,(1+Main!$B$35)^($A67-J$2),1+(Main!$B$35*($A67-J$2)))))</f>
        <v>1.7366078920257082E-2</v>
      </c>
      <c r="K67" s="144">
        <f ca="1">IF($A67=K$2,VLOOKUP($A67,$A$3:$E$98,5),IF($A67&lt;K$2,"",VLOOKUP($A67,$A$3:$E$98,5)*IF(Main!$B$36=1,(1+Main!$B$35)^($A67-K$2),1+(Main!$B$35*($A67-K$2)))))</f>
        <v>1.7059016621077689E-2</v>
      </c>
      <c r="L67" s="144">
        <f ca="1">IF($A67=L$2,VLOOKUP($A67,$A$3:$E$98,5),IF($A67&lt;L$2,"",VLOOKUP($A67,$A$3:$E$98,5)*IF(Main!$B$36=1,(1+Main!$B$35)^($A67-L$2),1+(Main!$B$35*($A67-L$2)))))</f>
        <v>1.67573837142217E-2</v>
      </c>
      <c r="M67" s="144">
        <f ca="1">IF($A67=M$2,VLOOKUP($A67,$A$3:$E$98,5),IF($A67&lt;M$2,"",VLOOKUP($A67,$A$3:$E$98,5)*IF(Main!$B$36=1,(1+Main!$B$35)^($A67-M$2),1+(Main!$B$35*($A67-M$2)))))</f>
        <v>1.6461084198646066E-2</v>
      </c>
      <c r="N67" s="144">
        <f ca="1">IF($A67=N$2,VLOOKUP($A67,$A$3:$E$98,5),IF($A67&lt;N$2,"",VLOOKUP($A67,$A$3:$E$98,5)*IF(Main!$B$36=1,(1+Main!$B$35)^($A67-N$2),1+(Main!$B$35*($A67-N$2)))))</f>
        <v>1.617002377077217E-2</v>
      </c>
      <c r="O67" s="144">
        <f ca="1">IF($A67=O$2,VLOOKUP($A67,$A$3:$E$98,5),IF($A67&lt;O$2,"",VLOOKUP($A67,$A$3:$E$98,5)*IF(Main!$B$36=1,(1+Main!$B$35)^($A67-O$2),1+(Main!$B$35*($A67-O$2)))))</f>
        <v>1.5884109794471676E-2</v>
      </c>
      <c r="P67" s="144">
        <f ca="1">IF($A67=P$2,VLOOKUP($A67,$A$3:$E$98,5),IF($A67&lt;P$2,"",VLOOKUP($A67,$A$3:$E$98,5)*IF(Main!$B$36=1,(1+Main!$B$35)^($A67-P$2),1+(Main!$B$35*($A67-P$2)))))</f>
        <v>1.5603251271583182E-2</v>
      </c>
      <c r="Q67" s="144">
        <f ca="1">IF($A67=Q$2,VLOOKUP($A67,$A$3:$E$98,5),IF($A67&lt;Q$2,"",VLOOKUP($A67,$A$3:$E$98,5)*IF(Main!$B$36=1,(1+Main!$B$35)^($A67-Q$2),1+(Main!$B$35*($A67-Q$2)))))</f>
        <v>1.5327358812950078E-2</v>
      </c>
      <c r="R67" s="144">
        <f ca="1">IF($A67=R$2,VLOOKUP($A67,$A$3:$E$98,5),IF($A67&lt;R$2,"",VLOOKUP($A67,$A$3:$E$98,5)*IF(Main!$B$36=1,(1+Main!$B$35)^($A67-R$2),1+(Main!$B$35*($A67-R$2)))))</f>
        <v>1.5056344609970608E-2</v>
      </c>
      <c r="S67" s="144">
        <f ca="1">IF($A67=S$2,VLOOKUP($A67,$A$3:$E$98,5),IF($A67&lt;S$2,"",VLOOKUP($A67,$A$3:$E$98,5)*IF(Main!$B$36=1,(1+Main!$B$35)^($A67-S$2),1+(Main!$B$35*($A67-S$2)))))</f>
        <v>1.4790122406650891E-2</v>
      </c>
      <c r="T67" s="144">
        <f ca="1">IF($A67=T$2,VLOOKUP($A67,$A$3:$E$98,5),IF($A67&lt;T$2,"",VLOOKUP($A67,$A$3:$E$98,5)*IF(Main!$B$36=1,(1+Main!$B$35)^($A67-T$2),1+(Main!$B$35*($A67-T$2)))))</f>
        <v>1.4528607472152153E-2</v>
      </c>
      <c r="U67" s="144">
        <f ca="1">IF($A67=U$2,VLOOKUP($A67,$A$3:$E$98,5),IF($A67&lt;U$2,"",VLOOKUP($A67,$A$3:$E$98,5)*IF(Main!$B$36=1,(1+Main!$B$35)^($A67-U$2),1+(Main!$B$35*($A67-U$2)))))</f>
        <v>1.4271716573823333E-2</v>
      </c>
      <c r="V67" s="144">
        <f ca="1">IF($A67=V$2,VLOOKUP($A67,$A$3:$E$98,5),IF($A67&lt;V$2,"",VLOOKUP($A67,$A$3:$E$98,5)*IF(Main!$B$36=1,(1+Main!$B$35)^($A67-V$2),1+(Main!$B$35*($A67-V$2)))))</f>
        <v>1.4019367950710543E-2</v>
      </c>
      <c r="W67" s="144">
        <f ca="1">IF($A67=W$2,VLOOKUP($A67,$A$3:$E$98,5),IF($A67&lt;W$2,"",VLOOKUP($A67,$A$3:$E$98,5)*IF(Main!$B$36=1,(1+Main!$B$35)^($A67-W$2),1+(Main!$B$35*($A67-W$2)))))</f>
        <v>1.3771481287534911E-2</v>
      </c>
      <c r="X67" s="144">
        <f ca="1">IF($A67=X$2,VLOOKUP($A67,$A$3:$E$98,5),IF($A67&lt;X$2,"",VLOOKUP($A67,$A$3:$E$98,5)*IF(Main!$B$36=1,(1+Main!$B$35)^($A67-X$2),1+(Main!$B$35*($A67-X$2)))))</f>
        <v>1.3527977689130563E-2</v>
      </c>
      <c r="Y67" s="144">
        <f ca="1">IF($A67=Y$2,VLOOKUP($A67,$A$3:$E$98,5),IF($A67&lt;Y$2,"",VLOOKUP($A67,$A$3:$E$98,5)*IF(Main!$B$36=1,(1+Main!$B$35)^($A67-Y$2),1+(Main!$B$35*($A67-Y$2)))))</f>
        <v>1.3288779655334542E-2</v>
      </c>
      <c r="Z67" s="144">
        <f ca="1">IF($A67=Z$2,VLOOKUP($A67,$A$3:$E$98,5),IF($A67&lt;Z$2,"",VLOOKUP($A67,$A$3:$E$98,5)*IF(Main!$B$36=1,(1+Main!$B$35)^($A67-Z$2),1+(Main!$B$35*($A67-Z$2)))))</f>
        <v>1.3053811056320768E-2</v>
      </c>
      <c r="AA67" s="144">
        <f ca="1">IF($A67=AA$2,VLOOKUP($A67,$A$3:$E$98,5),IF($A67&lt;AA$2,"",VLOOKUP($A67,$A$3:$E$98,5)*IF(Main!$B$36=1,(1+Main!$B$35)^($A67-AA$2),1+(Main!$B$35*($A67-AA$2)))))</f>
        <v>1.2822997108370105E-2</v>
      </c>
      <c r="AB67" s="144">
        <f ca="1">IF($A67=AB$2,VLOOKUP($A67,$A$3:$E$98,5),IF($A67&lt;AB$2,"",VLOOKUP($A67,$A$3:$E$98,5)*IF(Main!$B$36=1,(1+Main!$B$35)^($A67-AB$2),1+(Main!$B$35*($A67-AB$2)))))</f>
        <v>1.2596264350068867E-2</v>
      </c>
      <c r="AC67" s="144">
        <f ca="1">IF($A67=AC$2,VLOOKUP($A67,$A$3:$E$98,5),IF($A67&lt;AC$2,"",VLOOKUP($A67,$A$3:$E$98,5)*IF(Main!$B$36=1,(1+Main!$B$35)^($A67-AC$2),1+(Main!$B$35*($A67-AC$2)))))</f>
        <v>1.2373540618928158E-2</v>
      </c>
      <c r="AD67" s="144">
        <f ca="1">IF($A67=AD$2,VLOOKUP($A67,$A$3:$E$98,5),IF($A67&lt;AD$2,"",VLOOKUP($A67,$A$3:$E$98,5)*IF(Main!$B$36=1,(1+Main!$B$35)^($A67-AD$2),1+(Main!$B$35*($A67-AD$2)))))</f>
        <v>1.2154755028416659E-2</v>
      </c>
      <c r="AE67" s="144">
        <f ca="1">IF($A67=AE$2,VLOOKUP($A67,$A$3:$E$98,5),IF($A67&lt;AE$2,"",VLOOKUP($A67,$A$3:$E$98,5)*IF(Main!$B$36=1,(1+Main!$B$35)^($A67-AE$2),1+(Main!$B$35*($A67-AE$2)))))</f>
        <v>1.1939837945399469E-2</v>
      </c>
      <c r="AF67" s="144">
        <f ca="1">IF($A67=AF$2,VLOOKUP($A67,$A$3:$E$98,5),IF($A67&lt;AF$2,"",VLOOKUP($A67,$A$3:$E$98,5)*IF(Main!$B$36=1,(1+Main!$B$35)^($A67-AF$2),1+(Main!$B$35*($A67-AF$2)))))</f>
        <v>1.1728720967975901E-2</v>
      </c>
      <c r="AG67" s="144">
        <f ca="1">IF($A67=AG$2,VLOOKUP($A67,$A$3:$E$98,5),IF($A67&lt;AG$2,"",VLOOKUP($A67,$A$3:$E$98,5)*IF(Main!$B$36=1,(1+Main!$B$35)^($A67-AG$2),1+(Main!$B$35*($A67-AG$2)))))</f>
        <v>1.1521336903709137E-2</v>
      </c>
      <c r="AH67" s="144">
        <f ca="1">IF($A67=AH$2,VLOOKUP($A67,$A$3:$E$98,5),IF($A67&lt;AH$2,"",VLOOKUP($A67,$A$3:$E$98,5)*IF(Main!$B$36=1,(1+Main!$B$35)^($A67-AH$2),1+(Main!$B$35*($A67-AH$2)))))</f>
        <v>1.1317619748240802E-2</v>
      </c>
      <c r="AI67" s="144">
        <f ca="1">IF($A67=AI$2,VLOOKUP($A67,$A$3:$E$98,5),IF($A67&lt;AI$2,"",VLOOKUP($A67,$A$3:$E$98,5)*IF(Main!$B$36=1,(1+Main!$B$35)^($A67-AI$2),1+(Main!$B$35*($A67-AI$2)))))</f>
        <v>1.1117504664283696E-2</v>
      </c>
      <c r="AJ67" s="144">
        <f ca="1">IF($A67=AJ$2,VLOOKUP($A67,$A$3:$E$98,5),IF($A67&lt;AJ$2,"",VLOOKUP($A67,$A$3:$E$98,5)*IF(Main!$B$36=1,(1+Main!$B$35)^($A67-AJ$2),1+(Main!$B$35*($A67-AJ$2)))))</f>
        <v>1.0920927960985949E-2</v>
      </c>
      <c r="AK67" s="144">
        <f ca="1">IF($A67=AK$2,VLOOKUP($A67,$A$3:$E$98,5),IF($A67&lt;AK$2,"",VLOOKUP($A67,$A$3:$E$98,5)*IF(Main!$B$36=1,(1+Main!$B$35)^($A67-AK$2),1+(Main!$B$35*($A67-AK$2)))))</f>
        <v>1.0727827073660066E-2</v>
      </c>
      <c r="AL67" s="144">
        <f ca="1">IF($A67=AL$2,VLOOKUP($A67,$A$3:$E$98,5),IF($A67&lt;AL$2,"",VLOOKUP($A67,$A$3:$E$98,5)*IF(Main!$B$36=1,(1+Main!$B$35)^($A67-AL$2),1+(Main!$B$35*($A67-AL$2)))))</f>
        <v>1.05381405438704E-2</v>
      </c>
      <c r="AM67" s="144">
        <f ca="1">IF($A67=AM$2,VLOOKUP($A67,$A$3:$E$98,5),IF($A67&lt;AM$2,"",VLOOKUP($A67,$A$3:$E$98,5)*IF(Main!$B$36=1,(1+Main!$B$35)^($A67-AM$2),1+(Main!$B$35*($A67-AM$2)))))</f>
        <v>1.0351807999872689E-2</v>
      </c>
      <c r="AN67" s="144">
        <f ca="1">IF($A67=AN$2,VLOOKUP($A67,$A$3:$E$98,5),IF($A67&lt;AN$2,"",VLOOKUP($A67,$A$3:$E$98,5)*IF(Main!$B$36=1,(1+Main!$B$35)^($A67-AN$2),1+(Main!$B$35*($A67-AN$2)))))</f>
        <v>1.0168770137399499E-2</v>
      </c>
      <c r="AO67" s="144">
        <f ca="1">IF($A67=AO$2,VLOOKUP($A67,$A$3:$E$98,5),IF($A67&lt;AO$2,"",VLOOKUP($A67,$A$3:$E$98,5)*IF(Main!$B$36=1,(1+Main!$B$35)^($A67-AO$2),1+(Main!$B$35*($A67-AO$2)))))</f>
        <v>9.9889687007853629E-3</v>
      </c>
      <c r="AP67" s="144">
        <f ca="1">IF($A67=AP$2,VLOOKUP($A67,$A$3:$E$98,5),IF($A67&lt;AP$2,"",VLOOKUP($A67,$A$3:$E$98,5)*IF(Main!$B$36=1,(1+Main!$B$35)^($A67-AP$2),1+(Main!$B$35*($A67-AP$2)))))</f>
        <v>9.8123464644256989E-3</v>
      </c>
      <c r="AQ67" s="144">
        <f ca="1">IF($A67=AQ$2,VLOOKUP($A67,$A$3:$E$98,5),IF($A67&lt;AQ$2,"",VLOOKUP($A67,$A$3:$E$98,5)*IF(Main!$B$36=1,(1+Main!$B$35)^($A67-AQ$2),1+(Main!$B$35*($A67-AQ$2)))))</f>
        <v>9.6388472145635552E-3</v>
      </c>
      <c r="AR67" s="144">
        <f ca="1">IF($A67=AR$2,VLOOKUP($A67,$A$3:$E$98,5),IF($A67&lt;AR$2,"",VLOOKUP($A67,$A$3:$E$98,5)*IF(Main!$B$36=1,(1+Main!$B$35)^($A67-AR$2),1+(Main!$B$35*($A67-AR$2)))))</f>
        <v>9.4684157313983854E-3</v>
      </c>
      <c r="AS67" s="144">
        <f ca="1">IF($A67=AS$2,VLOOKUP($A67,$A$3:$E$98,5),IF($A67&lt;AS$2,"",VLOOKUP($A67,$A$3:$E$98,5)*IF(Main!$B$36=1,(1+Main!$B$35)^($A67-AS$2),1+(Main!$B$35*($A67-AS$2)))))</f>
        <v>9.3009977715111831E-3</v>
      </c>
      <c r="AT67" s="144">
        <f ca="1">IF($A67=AT$2,VLOOKUP($A67,$A$3:$E$98,5),IF($A67&lt;AT$2,"",VLOOKUP($A67,$A$3:$E$98,5)*IF(Main!$B$36=1,(1+Main!$B$35)^($A67-AT$2),1+(Main!$B$35*($A67-AT$2)))))</f>
        <v>9.1365400506003766E-3</v>
      </c>
      <c r="AU67" s="144">
        <f ca="1">IF($A67=AU$2,VLOOKUP($A67,$A$3:$E$98,5),IF($A67&lt;AU$2,"",VLOOKUP($A67,$A$3:$E$98,5)*IF(Main!$B$36=1,(1+Main!$B$35)^($A67-AU$2),1+(Main!$B$35*($A67-AU$2)))))</f>
        <v>8.9749902265229622E-3</v>
      </c>
      <c r="AV67" s="144">
        <f ca="1">IF($A67=AV$2,VLOOKUP($A67,$A$3:$E$98,5),IF($A67&lt;AV$2,"",VLOOKUP($A67,$A$3:$E$98,5)*IF(Main!$B$36=1,(1+Main!$B$35)^($A67-AV$2),1+(Main!$B$35*($A67-AV$2)))))</f>
        <v>8.8162968826355232E-3</v>
      </c>
      <c r="AW67" s="144">
        <f ca="1">IF($A67=AW$2,VLOOKUP($A67,$A$3:$E$98,5),IF($A67&lt;AW$2,"",VLOOKUP($A67,$A$3:$E$98,5)*IF(Main!$B$36=1,(1+Main!$B$35)^($A67-AW$2),1+(Main!$B$35*($A67-AW$2)))))</f>
        <v>8.6604095114297865E-3</v>
      </c>
      <c r="AX67" s="144">
        <f ca="1">IF($A67=AX$2,VLOOKUP($A67,$A$3:$E$98,5),IF($A67&lt;AX$2,"",VLOOKUP($A67,$A$3:$E$98,5)*IF(Main!$B$36=1,(1+Main!$B$35)^($A67-AX$2),1+(Main!$B$35*($A67-AX$2)))))</f>
        <v>8.5072784984575513E-3</v>
      </c>
      <c r="AY67" s="144">
        <f ca="1">IF($A67=AY$2,VLOOKUP($A67,$A$3:$E$98,5),IF($A67&lt;AY$2,"",VLOOKUP($A67,$A$3:$E$98,5)*IF(Main!$B$36=1,(1+Main!$B$35)^($A67-AY$2),1+(Main!$B$35*($A67-AY$2)))))</f>
        <v>8.3568551065398341E-3</v>
      </c>
      <c r="AZ67" s="144" t="str">
        <f>IF($A67=AZ$2,VLOOKUP($A67,$A$3:$E$98,5),IF($A67&lt;AZ$2,"",VLOOKUP($A67,$A$3:$E$98,5)*IF(Main!$B$36=1,(1+Main!$B$35)^($A67-AZ$2),1+(Main!$B$35*($A67-AZ$2)))))</f>
        <v/>
      </c>
      <c r="BA67" s="144" t="str">
        <f>IF($A67=BA$2,VLOOKUP($A67,$A$3:$E$98,5),IF($A67&lt;BA$2,"",VLOOKUP($A67,$A$3:$E$98,5)*IF(Main!$B$36=1,(1+Main!$B$35)^($A67-BA$2),1+(Main!$B$35*($A67-BA$2)))))</f>
        <v/>
      </c>
      <c r="BB67" s="144" t="str">
        <f>IF($A67=BB$2,VLOOKUP($A67,$A$3:$E$98,5),IF($A67&lt;BB$2,"",VLOOKUP($A67,$A$3:$E$98,5)*IF(Main!$B$36=1,(1+Main!$B$35)^($A67-BB$2),1+(Main!$B$35*($A67-BB$2)))))</f>
        <v/>
      </c>
      <c r="BC67" s="144" t="str">
        <f>IF($A67=BC$2,VLOOKUP($A67,$A$3:$E$98,5),IF($A67&lt;BC$2,"",VLOOKUP($A67,$A$3:$E$98,5)*IF(Main!$B$36=1,(1+Main!$B$35)^($A67-BC$2),1+(Main!$B$35*($A67-BC$2)))))</f>
        <v/>
      </c>
      <c r="BD67" s="144" t="str">
        <f>IF($A67=BD$2,VLOOKUP($A67,$A$3:$E$98,5),IF($A67&lt;BD$2,"",VLOOKUP($A67,$A$3:$E$98,5)*IF(Main!$B$36=1,(1+Main!$B$35)^($A67-BD$2),1+(Main!$B$35*($A67-BD$2)))))</f>
        <v/>
      </c>
      <c r="BE67" s="144" t="str">
        <f>IF($A67=BE$2,VLOOKUP($A67,$A$3:$E$98,5),IF($A67&lt;BE$2,"",VLOOKUP($A67,$A$3:$E$98,5)*IF(Main!$B$36=1,(1+Main!$B$35)^($A67-BE$2),1+(Main!$B$35*($A67-BE$2)))))</f>
        <v/>
      </c>
      <c r="BF67" s="144" t="str">
        <f>IF($A67=BF$2,VLOOKUP($A67,$A$3:$E$98,5),IF($A67&lt;BF$2,"",VLOOKUP($A67,$A$3:$E$98,5)*IF(Main!$B$36=1,(1+Main!$B$35)^($A67-BF$2),1+(Main!$B$35*($A67-BF$2)))))</f>
        <v/>
      </c>
      <c r="BG67" s="144" t="str">
        <f>IF($A67=BG$2,VLOOKUP($A67,$A$3:$E$98,5),IF($A67&lt;BG$2,"",VLOOKUP($A67,$A$3:$E$98,5)*IF(Main!$B$36=1,(1+Main!$B$35)^($A67-BG$2),1+(Main!$B$35*($A67-BG$2)))))</f>
        <v/>
      </c>
      <c r="BH67" s="144" t="str">
        <f>IF($A67=BH$2,VLOOKUP($A67,$A$3:$E$98,5),IF($A67&lt;BH$2,"",VLOOKUP($A67,$A$3:$E$98,5)*IF(Main!$B$36=1,(1+Main!$B$35)^($A67-BH$2),1+(Main!$B$35*($A67-BH$2)))))</f>
        <v/>
      </c>
      <c r="BI67" s="144" t="str">
        <f>IF($A67=BI$2,VLOOKUP($A67,$A$3:$E$98,5),IF($A67&lt;BI$2,"",VLOOKUP($A67,$A$3:$E$98,5)*IF(Main!$B$36=1,(1+Main!$B$35)^($A67-BI$2),1+(Main!$B$35*($A67-BI$2)))))</f>
        <v/>
      </c>
      <c r="BJ67" s="144" t="str">
        <f>IF($A67=BJ$2,VLOOKUP($A67,$A$3:$E$98,5),IF($A67&lt;BJ$2,"",VLOOKUP($A67,$A$3:$E$98,5)*IF(Main!$B$36=1,(1+Main!$B$35)^($A67-BJ$2),1+(Main!$B$35*($A67-BJ$2)))))</f>
        <v/>
      </c>
      <c r="BK67" s="144" t="str">
        <f>IF($A67=BK$2,VLOOKUP($A67,$A$3:$E$98,5),IF($A67&lt;BK$2,"",VLOOKUP($A67,$A$3:$E$98,5)*IF(Main!$B$36=1,(1+Main!$B$35)^($A67-BK$2),1+(Main!$B$35*($A67-BK$2)))))</f>
        <v/>
      </c>
      <c r="BL67" s="144" t="str">
        <f>IF($A67=BL$2,VLOOKUP($A67,$A$3:$E$98,5),IF($A67&lt;BL$2,"",VLOOKUP($A67,$A$3:$E$98,5)*IF(Main!$B$36=1,(1+Main!$B$35)^($A67-BL$2),1+(Main!$B$35*($A67-BL$2)))))</f>
        <v/>
      </c>
      <c r="BM67" s="144" t="str">
        <f>IF($A67=BM$2,VLOOKUP($A67,$A$3:$E$98,5),IF($A67&lt;BM$2,"",VLOOKUP($A67,$A$3:$E$98,5)*IF(Main!$B$36=1,(1+Main!$B$35)^($A67-BM$2),1+(Main!$B$35*($A67-BM$2)))))</f>
        <v/>
      </c>
      <c r="BN67" s="144" t="str">
        <f>IF($A67=BN$2,VLOOKUP($A67,$A$3:$E$98,5),IF($A67&lt;BN$2,"",VLOOKUP($A67,$A$3:$E$98,5)*IF(Main!$B$36=1,(1+Main!$B$35)^($A67-BN$2),1+(Main!$B$35*($A67-BN$2)))))</f>
        <v/>
      </c>
      <c r="BO67" s="144" t="str">
        <f>IF($A67=BO$2,VLOOKUP($A67,$A$3:$E$98,5),IF($A67&lt;BO$2,"",VLOOKUP($A67,$A$3:$E$98,5)*IF(Main!$B$36=1,(1+Main!$B$35)^($A67-BO$2),1+(Main!$B$35*($A67-BO$2)))))</f>
        <v/>
      </c>
      <c r="BP67" s="144" t="str">
        <f>IF($A67=BP$2,VLOOKUP($A67,$A$3:$E$98,5),IF($A67&lt;BP$2,"",VLOOKUP($A67,$A$3:$E$98,5)*IF(Main!$B$36=1,(1+Main!$B$35)^($A67-BP$2),1+(Main!$B$35*($A67-BP$2)))))</f>
        <v/>
      </c>
      <c r="BQ67" s="144" t="str">
        <f>IF($A67=BQ$2,VLOOKUP($A67,$A$3:$E$98,5),IF($A67&lt;BQ$2,"",VLOOKUP($A67,$A$3:$E$98,5)*IF(Main!$B$36=1,(1+Main!$B$35)^($A67-BQ$2),1+(Main!$B$35*($A67-BQ$2)))))</f>
        <v/>
      </c>
      <c r="BR67" s="144" t="str">
        <f>IF($A67=BR$2,VLOOKUP($A67,$A$3:$E$98,5),IF($A67&lt;BR$2,"",VLOOKUP($A67,$A$3:$E$98,5)*IF(Main!$B$36=1,(1+Main!$B$35)^($A67-BR$2),1+(Main!$B$35*($A67-BR$2)))))</f>
        <v/>
      </c>
      <c r="BS67" s="144" t="str">
        <f>IF($A67=BS$2,VLOOKUP($A67,$A$3:$E$98,5),IF($A67&lt;BS$2,"",VLOOKUP($A67,$A$3:$E$98,5)*IF(Main!$B$36=1,(1+Main!$B$35)^($A67-BS$2),1+(Main!$B$35*($A67-BS$2)))))</f>
        <v/>
      </c>
      <c r="BT67" s="144" t="str">
        <f>IF($A67=BT$2,VLOOKUP($A67,$A$3:$E$98,5),IF($A67&lt;BT$2,"",VLOOKUP($A67,$A$3:$E$98,5)*IF(Main!$B$36=1,(1+Main!$B$35)^($A67-BT$2),1+(Main!$B$35*($A67-BT$2)))))</f>
        <v/>
      </c>
      <c r="BU67" s="144" t="str">
        <f>IF($A67=BU$2,VLOOKUP($A67,$A$3:$E$98,5),IF($A67&lt;BU$2,"",VLOOKUP($A67,$A$3:$E$98,5)*IF(Main!$B$36=1,(1+Main!$B$35)^($A67-BU$2),1+(Main!$B$35*($A67-BU$2)))))</f>
        <v/>
      </c>
      <c r="BV67" s="144" t="str">
        <f>IF($A67=BV$2,VLOOKUP($A67,$A$3:$E$98,5),IF($A67&lt;BV$2,"",VLOOKUP($A67,$A$3:$E$98,5)*IF(Main!$B$36=1,(1+Main!$B$35)^($A67-BV$2),1+(Main!$B$35*($A67-BV$2)))))</f>
        <v/>
      </c>
      <c r="BW67" s="144" t="str">
        <f>IF($A67=BW$2,VLOOKUP($A67,$A$3:$E$98,5),IF($A67&lt;BW$2,"",VLOOKUP($A67,$A$3:$E$98,5)*IF(Main!$B$36=1,(1+Main!$B$35)^($A67-BW$2),1+(Main!$B$35*($A67-BW$2)))))</f>
        <v/>
      </c>
      <c r="BX67" s="144" t="str">
        <f>IF($A67=BX$2,VLOOKUP($A67,$A$3:$E$98,5),IF($A67&lt;BX$2,"",VLOOKUP($A67,$A$3:$E$98,5)*IF(Main!$B$36=1,(1+Main!$B$35)^($A67-BX$2),1+(Main!$B$35*($A67-BX$2)))))</f>
        <v/>
      </c>
      <c r="BY67" s="144" t="str">
        <f>IF($A67=BY$2,VLOOKUP($A67,$A$3:$E$98,5),IF($A67&lt;BY$2,"",VLOOKUP($A67,$A$3:$E$98,5)*IF(Main!$B$36=1,(1+Main!$B$35)^($A67-BY$2),1+(Main!$B$35*($A67-BY$2)))))</f>
        <v/>
      </c>
      <c r="BZ67" s="144" t="str">
        <f>IF($A67=BZ$2,VLOOKUP($A67,$A$3:$E$98,5),IF($A67&lt;BZ$2,"",VLOOKUP($A67,$A$3:$E$98,5)*IF(Main!$B$36=1,(1+Main!$B$35)^($A67-BZ$2),1+(Main!$B$35*($A67-BZ$2)))))</f>
        <v/>
      </c>
      <c r="CA67" s="144" t="str">
        <f>IF($A67=CA$2,VLOOKUP($A67,$A$3:$E$98,5),IF($A67&lt;CA$2,"",VLOOKUP($A67,$A$3:$E$98,5)*IF(Main!$B$36=1,(1+Main!$B$35)^($A67-CA$2),1+(Main!$B$35*($A67-CA$2)))))</f>
        <v/>
      </c>
      <c r="CB67" s="144" t="str">
        <f>IF($A67=CB$2,VLOOKUP($A67,$A$3:$E$98,5),IF($A67&lt;CB$2,"",VLOOKUP($A67,$A$3:$E$98,5)*IF(Main!$B$36=1,(1+Main!$B$35)^($A67-CB$2),1+(Main!$B$35*($A67-CB$2)))))</f>
        <v/>
      </c>
      <c r="CC67" s="144" t="str">
        <f>IF($A67=CC$2,VLOOKUP($A67,$A$3:$E$98,5),IF($A67&lt;CC$2,"",VLOOKUP($A67,$A$3:$E$98,5)*IF(Main!$B$36=1,(1+Main!$B$35)^($A67-CC$2),1+(Main!$B$35*($A67-CC$2)))))</f>
        <v/>
      </c>
      <c r="CD67" s="144" t="str">
        <f>IF($A67=CD$2,VLOOKUP($A67,$A$3:$E$98,5),IF($A67&lt;CD$2,"",VLOOKUP($A67,$A$3:$E$98,5)*IF(Main!$B$36=1,(1+Main!$B$35)^($A67-CD$2),1+(Main!$B$35*($A67-CD$2)))))</f>
        <v/>
      </c>
    </row>
    <row r="68" spans="1:82">
      <c r="A68" s="70">
        <v>90</v>
      </c>
      <c r="B68" s="73">
        <f ca="1">VLOOKUP($A68,Mortality!$A$3:$G$108,7,)</f>
        <v>5.8456566920538057E-2</v>
      </c>
      <c r="C68" s="69">
        <f t="shared" ca="1" si="5"/>
        <v>0.60167638754111796</v>
      </c>
      <c r="D68" s="69">
        <f t="shared" ref="D68:D92" ca="1" si="6">SUM($C68:$C168)/$C68</f>
        <v>8.7715404344729606</v>
      </c>
      <c r="E68" s="143">
        <f ca="1">C68/(1+Main!$B$5)^($A68-$A$3)</f>
        <v>7.4031648243549578E-3</v>
      </c>
      <c r="F68" s="16">
        <f t="shared" ca="1" si="3"/>
        <v>6.8456595238748417</v>
      </c>
      <c r="G68" s="144">
        <f ca="1">IF($A68=G$2,VLOOKUP($A68,$A$3:$E$98,5),IF($A68&lt;G$2,"",VLOOKUP($A68,$A$3:$E$98,5)*IF(Main!$B$36=1,(1+Main!$B$35)^($A68-G$2),1+(Main!$B$35*($A68-G$2)))))</f>
        <v>1.6522183021535793E-2</v>
      </c>
      <c r="H68" s="144">
        <f ca="1">IF($A68=H$2,VLOOKUP($A68,$A$3:$E$98,5),IF($A68&lt;H$2,"",VLOOKUP($A68,$A$3:$E$98,5)*IF(Main!$B$36=1,(1+Main!$B$35)^($A68-H$2),1+(Main!$B$35*($A68-H$2)))))</f>
        <v>1.6230042260840658E-2</v>
      </c>
      <c r="I68" s="144">
        <f ca="1">IF($A68=I$2,VLOOKUP($A68,$A$3:$E$98,5),IF($A68&lt;I$2,"",VLOOKUP($A68,$A$3:$E$98,5)*IF(Main!$B$36=1,(1+Main!$B$35)^($A68-I$2),1+(Main!$B$35*($A68-I$2)))))</f>
        <v>1.5943067053870982E-2</v>
      </c>
      <c r="J68" s="144">
        <f ca="1">IF($A68=J$2,VLOOKUP($A68,$A$3:$E$98,5),IF($A68&lt;J$2,"",VLOOKUP($A68,$A$3:$E$98,5)*IF(Main!$B$36=1,(1+Main!$B$35)^($A68-J$2),1+(Main!$B$35*($A68-J$2)))))</f>
        <v>1.5661166064706269E-2</v>
      </c>
      <c r="K68" s="144">
        <f ca="1">IF($A68=K$2,VLOOKUP($A68,$A$3:$E$98,5),IF($A68&lt;K$2,"",VLOOKUP($A68,$A$3:$E$98,5)*IF(Main!$B$36=1,(1+Main!$B$35)^($A68-K$2),1+(Main!$B$35*($A68-K$2)))))</f>
        <v>1.5384249572403011E-2</v>
      </c>
      <c r="L68" s="144">
        <f ca="1">IF($A68=L$2,VLOOKUP($A68,$A$3:$E$98,5),IF($A68&lt;L$2,"",VLOOKUP($A68,$A$3:$E$98,5)*IF(Main!$B$36=1,(1+Main!$B$35)^($A68-L$2),1+(Main!$B$35*($A68-L$2)))))</f>
        <v>1.5112229442439111E-2</v>
      </c>
      <c r="M68" s="144">
        <f ca="1">IF($A68=M$2,VLOOKUP($A68,$A$3:$E$98,5),IF($A68&lt;M$2,"",VLOOKUP($A68,$A$3:$E$98,5)*IF(Main!$B$36=1,(1+Main!$B$35)^($A68-M$2),1+(Main!$B$35*($A68-M$2)))))</f>
        <v>1.4845019098663174E-2</v>
      </c>
      <c r="N68" s="144">
        <f ca="1">IF($A68=N$2,VLOOKUP($A68,$A$3:$E$98,5),IF($A68&lt;N$2,"",VLOOKUP($A68,$A$3:$E$98,5)*IF(Main!$B$36=1,(1+Main!$B$35)^($A68-N$2),1+(Main!$B$35*($A68-N$2)))))</f>
        <v>1.4582533495739855E-2</v>
      </c>
      <c r="O68" s="144">
        <f ca="1">IF($A68=O$2,VLOOKUP($A68,$A$3:$E$98,5),IF($A68&lt;O$2,"",VLOOKUP($A68,$A$3:$E$98,5)*IF(Main!$B$36=1,(1+Main!$B$35)^($A68-O$2),1+(Main!$B$35*($A68-O$2)))))</f>
        <v>1.4324689092082373E-2</v>
      </c>
      <c r="P68" s="144">
        <f ca="1">IF($A68=P$2,VLOOKUP($A68,$A$3:$E$98,5),IF($A68&lt;P$2,"",VLOOKUP($A68,$A$3:$E$98,5)*IF(Main!$B$36=1,(1+Main!$B$35)^($A68-P$2),1+(Main!$B$35*($A68-P$2)))))</f>
        <v>1.4071403823263627E-2</v>
      </c>
      <c r="Q68" s="144">
        <f ca="1">IF($A68=Q$2,VLOOKUP($A68,$A$3:$E$98,5),IF($A68&lt;Q$2,"",VLOOKUP($A68,$A$3:$E$98,5)*IF(Main!$B$36=1,(1+Main!$B$35)^($A68-Q$2),1+(Main!$B$35*($A68-Q$2)))))</f>
        <v>1.3822597075897473E-2</v>
      </c>
      <c r="R68" s="144">
        <f ca="1">IF($A68=R$2,VLOOKUP($A68,$A$3:$E$98,5),IF($A68&lt;R$2,"",VLOOKUP($A68,$A$3:$E$98,5)*IF(Main!$B$36=1,(1+Main!$B$35)^($A68-R$2),1+(Main!$B$35*($A68-R$2)))))</f>
        <v>1.3578189661981798E-2</v>
      </c>
      <c r="S68" s="144">
        <f ca="1">IF($A68=S$2,VLOOKUP($A68,$A$3:$E$98,5),IF($A68&lt;S$2,"",VLOOKUP($A68,$A$3:$E$98,5)*IF(Main!$B$36=1,(1+Main!$B$35)^($A68-S$2),1+(Main!$B$35*($A68-S$2)))))</f>
        <v>1.3338103793695284E-2</v>
      </c>
      <c r="T68" s="144">
        <f ca="1">IF($A68=T$2,VLOOKUP($A68,$A$3:$E$98,5),IF($A68&lt;T$2,"",VLOOKUP($A68,$A$3:$E$98,5)*IF(Main!$B$36=1,(1+Main!$B$35)^($A68-T$2),1+(Main!$B$35*($A68-T$2)))))</f>
        <v>1.3102263058639768E-2</v>
      </c>
      <c r="U68" s="144">
        <f ca="1">IF($A68=U$2,VLOOKUP($A68,$A$3:$E$98,5),IF($A68&lt;U$2,"",VLOOKUP($A68,$A$3:$E$98,5)*IF(Main!$B$36=1,(1+Main!$B$35)^($A68-U$2),1+(Main!$B$35*($A68-U$2)))))</f>
        <v>1.2870592395520401E-2</v>
      </c>
      <c r="V68" s="144">
        <f ca="1">IF($A68=V$2,VLOOKUP($A68,$A$3:$E$98,5),IF($A68&lt;V$2,"",VLOOKUP($A68,$A$3:$E$98,5)*IF(Main!$B$36=1,(1+Main!$B$35)^($A68-V$2),1+(Main!$B$35*($A68-V$2)))))</f>
        <v>1.2643018070255797E-2</v>
      </c>
      <c r="W68" s="144">
        <f ca="1">IF($A68=W$2,VLOOKUP($A68,$A$3:$E$98,5),IF($A68&lt;W$2,"",VLOOKUP($A68,$A$3:$E$98,5)*IF(Main!$B$36=1,(1+Main!$B$35)^($A68-W$2),1+(Main!$B$35*($A68-W$2)))))</f>
        <v>1.2419467652510606E-2</v>
      </c>
      <c r="X68" s="144">
        <f ca="1">IF($A68=X$2,VLOOKUP($A68,$A$3:$E$98,5),IF($A68&lt;X$2,"",VLOOKUP($A68,$A$3:$E$98,5)*IF(Main!$B$36=1,(1+Main!$B$35)^($A68-X$2),1+(Main!$B$35*($A68-X$2)))))</f>
        <v>1.2199869992643029E-2</v>
      </c>
      <c r="Y68" s="144">
        <f ca="1">IF($A68=Y$2,VLOOKUP($A68,$A$3:$E$98,5),IF($A68&lt;Y$2,"",VLOOKUP($A68,$A$3:$E$98,5)*IF(Main!$B$36=1,(1+Main!$B$35)^($A68-Y$2),1+(Main!$B$35*($A68-Y$2)))))</f>
        <v>1.1984155199059951E-2</v>
      </c>
      <c r="Z68" s="144">
        <f ca="1">IF($A68=Z$2,VLOOKUP($A68,$A$3:$E$98,5),IF($A68&lt;Z$2,"",VLOOKUP($A68,$A$3:$E$98,5)*IF(Main!$B$36=1,(1+Main!$B$35)^($A68-Z$2),1+(Main!$B$35*($A68-Z$2)))))</f>
        <v>1.1772254615972448E-2</v>
      </c>
      <c r="AA68" s="144">
        <f ca="1">IF($A68=AA$2,VLOOKUP($A68,$A$3:$E$98,5),IF($A68&lt;AA$2,"",VLOOKUP($A68,$A$3:$E$98,5)*IF(Main!$B$36=1,(1+Main!$B$35)^($A68-AA$2),1+(Main!$B$35*($A68-AA$2)))))</f>
        <v>1.1564100801544644E-2</v>
      </c>
      <c r="AB68" s="144">
        <f ca="1">IF($A68=AB$2,VLOOKUP($A68,$A$3:$E$98,5),IF($A68&lt;AB$2,"",VLOOKUP($A68,$A$3:$E$98,5)*IF(Main!$B$36=1,(1+Main!$B$35)^($A68-AB$2),1+(Main!$B$35*($A68-AB$2)))))</f>
        <v>1.1359627506428922E-2</v>
      </c>
      <c r="AC68" s="144">
        <f ca="1">IF($A68=AC$2,VLOOKUP($A68,$A$3:$E$98,5),IF($A68&lt;AC$2,"",VLOOKUP($A68,$A$3:$E$98,5)*IF(Main!$B$36=1,(1+Main!$B$35)^($A68-AC$2),1+(Main!$B$35*($A68-AC$2)))))</f>
        <v>1.1158769652680672E-2</v>
      </c>
      <c r="AD68" s="144">
        <f ca="1">IF($A68=AD$2,VLOOKUP($A68,$A$3:$E$98,5),IF($A68&lt;AD$2,"",VLOOKUP($A68,$A$3:$E$98,5)*IF(Main!$B$36=1,(1+Main!$B$35)^($A68-AD$2),1+(Main!$B$35*($A68-AD$2)))))</f>
        <v>1.0961463313045844E-2</v>
      </c>
      <c r="AE68" s="144">
        <f ca="1">IF($A68=AE$2,VLOOKUP($A68,$A$3:$E$98,5),IF($A68&lt;AE$2,"",VLOOKUP($A68,$A$3:$E$98,5)*IF(Main!$B$36=1,(1+Main!$B$35)^($A68-AE$2),1+(Main!$B$35*($A68-AE$2)))))</f>
        <v>1.0767645690614778E-2</v>
      </c>
      <c r="AF68" s="144">
        <f ca="1">IF($A68=AF$2,VLOOKUP($A68,$A$3:$E$98,5),IF($A68&lt;AF$2,"",VLOOKUP($A68,$A$3:$E$98,5)*IF(Main!$B$36=1,(1+Main!$B$35)^($A68-AF$2),1+(Main!$B$35*($A68-AF$2)))))</f>
        <v>1.0577255098835735E-2</v>
      </c>
      <c r="AG68" s="144">
        <f ca="1">IF($A68=AG$2,VLOOKUP($A68,$A$3:$E$98,5),IF($A68&lt;AG$2,"",VLOOKUP($A68,$A$3:$E$98,5)*IF(Main!$B$36=1,(1+Main!$B$35)^($A68-AG$2),1+(Main!$B$35*($A68-AG$2)))))</f>
        <v>1.0390230941881861E-2</v>
      </c>
      <c r="AH68" s="144">
        <f ca="1">IF($A68=AH$2,VLOOKUP($A68,$A$3:$E$98,5),IF($A68&lt;AH$2,"",VLOOKUP($A68,$A$3:$E$98,5)*IF(Main!$B$36=1,(1+Main!$B$35)^($A68-AH$2),1+(Main!$B$35*($A68-AH$2)))))</f>
        <v>1.0206513695365287E-2</v>
      </c>
      <c r="AI68" s="144">
        <f ca="1">IF($A68=AI$2,VLOOKUP($A68,$A$3:$E$98,5),IF($A68&lt;AI$2,"",VLOOKUP($A68,$A$3:$E$98,5)*IF(Main!$B$36=1,(1+Main!$B$35)^($A68-AI$2),1+(Main!$B$35*($A68-AI$2)))))</f>
        <v>1.0026044887392227E-2</v>
      </c>
      <c r="AJ68" s="144">
        <f ca="1">IF($A68=AJ$2,VLOOKUP($A68,$A$3:$E$98,5),IF($A68&lt;AJ$2,"",VLOOKUP($A68,$A$3:$E$98,5)*IF(Main!$B$36=1,(1+Main!$B$35)^($A68-AJ$2),1+(Main!$B$35*($A68-AJ$2)))))</f>
        <v>9.8487670799530715E-3</v>
      </c>
      <c r="AK68" s="144">
        <f ca="1">IF($A68=AK$2,VLOOKUP($A68,$A$3:$E$98,5),IF($A68&lt;AK$2,"",VLOOKUP($A68,$A$3:$E$98,5)*IF(Main!$B$36=1,(1+Main!$B$35)^($A68-AK$2),1+(Main!$B$35*($A68-AK$2)))))</f>
        <v>9.6746238506415245E-3</v>
      </c>
      <c r="AL68" s="144">
        <f ca="1">IF($A68=AL$2,VLOOKUP($A68,$A$3:$E$98,5),IF($A68&lt;AL$2,"",VLOOKUP($A68,$A$3:$E$98,5)*IF(Main!$B$36=1,(1+Main!$B$35)^($A68-AL$2),1+(Main!$B$35*($A68-AL$2)))))</f>
        <v>9.5035597746969767E-3</v>
      </c>
      <c r="AM68" s="144">
        <f ca="1">IF($A68=AM$2,VLOOKUP($A68,$A$3:$E$98,5),IF($A68&lt;AM$2,"",VLOOKUP($A68,$A$3:$E$98,5)*IF(Main!$B$36=1,(1+Main!$B$35)^($A68-AM$2),1+(Main!$B$35*($A68-AM$2)))))</f>
        <v>9.3355204073644182E-3</v>
      </c>
      <c r="AN68" s="144">
        <f ca="1">IF($A68=AN$2,VLOOKUP($A68,$A$3:$E$98,5),IF($A68&lt;AN$2,"",VLOOKUP($A68,$A$3:$E$98,5)*IF(Main!$B$36=1,(1+Main!$B$35)^($A68-AN$2),1+(Main!$B$35*($A68-AN$2)))))</f>
        <v>9.1704522665662248E-3</v>
      </c>
      <c r="AO68" s="144">
        <f ca="1">IF($A68=AO$2,VLOOKUP($A68,$A$3:$E$98,5),IF($A68&lt;AO$2,"",VLOOKUP($A68,$A$3:$E$98,5)*IF(Main!$B$36=1,(1+Main!$B$35)^($A68-AO$2),1+(Main!$B$35*($A68-AO$2)))))</f>
        <v>9.0083028158803782E-3</v>
      </c>
      <c r="AP68" s="144">
        <f ca="1">IF($A68=AP$2,VLOOKUP($A68,$A$3:$E$98,5),IF($A68&lt;AP$2,"",VLOOKUP($A68,$A$3:$E$98,5)*IF(Main!$B$36=1,(1+Main!$B$35)^($A68-AP$2),1+(Main!$B$35*($A68-AP$2)))))</f>
        <v>8.849020447819626E-3</v>
      </c>
      <c r="AQ68" s="144">
        <f ca="1">IF($A68=AQ$2,VLOOKUP($A68,$A$3:$E$98,5),IF($A68&lt;AQ$2,"",VLOOKUP($A68,$A$3:$E$98,5)*IF(Main!$B$36=1,(1+Main!$B$35)^($A68-AQ$2),1+(Main!$B$35*($A68-AQ$2)))))</f>
        <v>8.6925544674063115E-3</v>
      </c>
      <c r="AR68" s="144">
        <f ca="1">IF($A68=AR$2,VLOOKUP($A68,$A$3:$E$98,5),IF($A68&lt;AR$2,"",VLOOKUP($A68,$A$3:$E$98,5)*IF(Main!$B$36=1,(1+Main!$B$35)^($A68-AR$2),1+(Main!$B$35*($A68-AR$2)))))</f>
        <v>8.5388550760376342E-3</v>
      </c>
      <c r="AS68" s="144">
        <f ca="1">IF($A68=AS$2,VLOOKUP($A68,$A$3:$E$98,5),IF($A68&lt;AS$2,"",VLOOKUP($A68,$A$3:$E$98,5)*IF(Main!$B$36=1,(1+Main!$B$35)^($A68-AS$2),1+(Main!$B$35*($A68-AS$2)))))</f>
        <v>8.3878733556361825E-3</v>
      </c>
      <c r="AT68" s="144">
        <f ca="1">IF($A68=AT$2,VLOOKUP($A68,$A$3:$E$98,5),IF($A68&lt;AT$2,"",VLOOKUP($A68,$A$3:$E$98,5)*IF(Main!$B$36=1,(1+Main!$B$35)^($A68-AT$2),1+(Main!$B$35*($A68-AT$2)))))</f>
        <v>8.2395612530807294E-3</v>
      </c>
      <c r="AU68" s="144">
        <f ca="1">IF($A68=AU$2,VLOOKUP($A68,$A$3:$E$98,5),IF($A68&lt;AU$2,"",VLOOKUP($A68,$A$3:$E$98,5)*IF(Main!$B$36=1,(1+Main!$B$35)^($A68-AU$2),1+(Main!$B$35*($A68-AU$2)))))</f>
        <v>8.0938715649123069E-3</v>
      </c>
      <c r="AV68" s="144">
        <f ca="1">IF($A68=AV$2,VLOOKUP($A68,$A$3:$E$98,5),IF($A68&lt;AV$2,"",VLOOKUP($A68,$A$3:$E$98,5)*IF(Main!$B$36=1,(1+Main!$B$35)^($A68-AV$2),1+(Main!$B$35*($A68-AV$2)))))</f>
        <v>7.9507579223107149E-3</v>
      </c>
      <c r="AW68" s="144">
        <f ca="1">IF($A68=AW$2,VLOOKUP($A68,$A$3:$E$98,5),IF($A68&lt;AW$2,"",VLOOKUP($A68,$A$3:$E$98,5)*IF(Main!$B$36=1,(1+Main!$B$35)^($A68-AW$2),1+(Main!$B$35*($A68-AW$2)))))</f>
        <v>7.8101747763366543E-3</v>
      </c>
      <c r="AX68" s="144">
        <f ca="1">IF($A68=AX$2,VLOOKUP($A68,$A$3:$E$98,5),IF($A68&lt;AX$2,"",VLOOKUP($A68,$A$3:$E$98,5)*IF(Main!$B$36=1,(1+Main!$B$35)^($A68-AX$2),1+(Main!$B$35*($A68-AX$2)))))</f>
        <v>7.6720773834348275E-3</v>
      </c>
      <c r="AY68" s="144">
        <f ca="1">IF($A68=AY$2,VLOOKUP($A68,$A$3:$E$98,5),IF($A68&lt;AY$2,"",VLOOKUP($A68,$A$3:$E$98,5)*IF(Main!$B$36=1,(1+Main!$B$35)^($A68-AY$2),1+(Main!$B$35*($A68-AY$2)))))</f>
        <v>7.5364217911933476E-3</v>
      </c>
      <c r="AZ68" s="144">
        <f ca="1">IF($A68=AZ$2,VLOOKUP($A68,$A$3:$E$98,5),IF($A68&lt;AZ$2,"",VLOOKUP($A68,$A$3:$E$98,5)*IF(Main!$B$36=1,(1+Main!$B$35)^($A68-AZ$2),1+(Main!$B$35*($A68-AZ$2)))))</f>
        <v>7.4031648243549578E-3</v>
      </c>
      <c r="BA68" s="144" t="str">
        <f>IF($A68=BA$2,VLOOKUP($A68,$A$3:$E$98,5),IF($A68&lt;BA$2,"",VLOOKUP($A68,$A$3:$E$98,5)*IF(Main!$B$36=1,(1+Main!$B$35)^($A68-BA$2),1+(Main!$B$35*($A68-BA$2)))))</f>
        <v/>
      </c>
      <c r="BB68" s="144" t="str">
        <f>IF($A68=BB$2,VLOOKUP($A68,$A$3:$E$98,5),IF($A68&lt;BB$2,"",VLOOKUP($A68,$A$3:$E$98,5)*IF(Main!$B$36=1,(1+Main!$B$35)^($A68-BB$2),1+(Main!$B$35*($A68-BB$2)))))</f>
        <v/>
      </c>
      <c r="BC68" s="144" t="str">
        <f>IF($A68=BC$2,VLOOKUP($A68,$A$3:$E$98,5),IF($A68&lt;BC$2,"",VLOOKUP($A68,$A$3:$E$98,5)*IF(Main!$B$36=1,(1+Main!$B$35)^($A68-BC$2),1+(Main!$B$35*($A68-BC$2)))))</f>
        <v/>
      </c>
      <c r="BD68" s="144" t="str">
        <f>IF($A68=BD$2,VLOOKUP($A68,$A$3:$E$98,5),IF($A68&lt;BD$2,"",VLOOKUP($A68,$A$3:$E$98,5)*IF(Main!$B$36=1,(1+Main!$B$35)^($A68-BD$2),1+(Main!$B$35*($A68-BD$2)))))</f>
        <v/>
      </c>
      <c r="BE68" s="144" t="str">
        <f>IF($A68=BE$2,VLOOKUP($A68,$A$3:$E$98,5),IF($A68&lt;BE$2,"",VLOOKUP($A68,$A$3:$E$98,5)*IF(Main!$B$36=1,(1+Main!$B$35)^($A68-BE$2),1+(Main!$B$35*($A68-BE$2)))))</f>
        <v/>
      </c>
      <c r="BF68" s="144" t="str">
        <f>IF($A68=BF$2,VLOOKUP($A68,$A$3:$E$98,5),IF($A68&lt;BF$2,"",VLOOKUP($A68,$A$3:$E$98,5)*IF(Main!$B$36=1,(1+Main!$B$35)^($A68-BF$2),1+(Main!$B$35*($A68-BF$2)))))</f>
        <v/>
      </c>
      <c r="BG68" s="144" t="str">
        <f>IF($A68=BG$2,VLOOKUP($A68,$A$3:$E$98,5),IF($A68&lt;BG$2,"",VLOOKUP($A68,$A$3:$E$98,5)*IF(Main!$B$36=1,(1+Main!$B$35)^($A68-BG$2),1+(Main!$B$35*($A68-BG$2)))))</f>
        <v/>
      </c>
      <c r="BH68" s="144" t="str">
        <f>IF($A68=BH$2,VLOOKUP($A68,$A$3:$E$98,5),IF($A68&lt;BH$2,"",VLOOKUP($A68,$A$3:$E$98,5)*IF(Main!$B$36=1,(1+Main!$B$35)^($A68-BH$2),1+(Main!$B$35*($A68-BH$2)))))</f>
        <v/>
      </c>
      <c r="BI68" s="144" t="str">
        <f>IF($A68=BI$2,VLOOKUP($A68,$A$3:$E$98,5),IF($A68&lt;BI$2,"",VLOOKUP($A68,$A$3:$E$98,5)*IF(Main!$B$36=1,(1+Main!$B$35)^($A68-BI$2),1+(Main!$B$35*($A68-BI$2)))))</f>
        <v/>
      </c>
      <c r="BJ68" s="144" t="str">
        <f>IF($A68=BJ$2,VLOOKUP($A68,$A$3:$E$98,5),IF($A68&lt;BJ$2,"",VLOOKUP($A68,$A$3:$E$98,5)*IF(Main!$B$36=1,(1+Main!$B$35)^($A68-BJ$2),1+(Main!$B$35*($A68-BJ$2)))))</f>
        <v/>
      </c>
      <c r="BK68" s="144" t="str">
        <f>IF($A68=BK$2,VLOOKUP($A68,$A$3:$E$98,5),IF($A68&lt;BK$2,"",VLOOKUP($A68,$A$3:$E$98,5)*IF(Main!$B$36=1,(1+Main!$B$35)^($A68-BK$2),1+(Main!$B$35*($A68-BK$2)))))</f>
        <v/>
      </c>
      <c r="BL68" s="144" t="str">
        <f>IF($A68=BL$2,VLOOKUP($A68,$A$3:$E$98,5),IF($A68&lt;BL$2,"",VLOOKUP($A68,$A$3:$E$98,5)*IF(Main!$B$36=1,(1+Main!$B$35)^($A68-BL$2),1+(Main!$B$35*($A68-BL$2)))))</f>
        <v/>
      </c>
      <c r="BM68" s="144" t="str">
        <f>IF($A68=BM$2,VLOOKUP($A68,$A$3:$E$98,5),IF($A68&lt;BM$2,"",VLOOKUP($A68,$A$3:$E$98,5)*IF(Main!$B$36=1,(1+Main!$B$35)^($A68-BM$2),1+(Main!$B$35*($A68-BM$2)))))</f>
        <v/>
      </c>
      <c r="BN68" s="144" t="str">
        <f>IF($A68=BN$2,VLOOKUP($A68,$A$3:$E$98,5),IF($A68&lt;BN$2,"",VLOOKUP($A68,$A$3:$E$98,5)*IF(Main!$B$36=1,(1+Main!$B$35)^($A68-BN$2),1+(Main!$B$35*($A68-BN$2)))))</f>
        <v/>
      </c>
      <c r="BO68" s="144" t="str">
        <f>IF($A68=BO$2,VLOOKUP($A68,$A$3:$E$98,5),IF($A68&lt;BO$2,"",VLOOKUP($A68,$A$3:$E$98,5)*IF(Main!$B$36=1,(1+Main!$B$35)^($A68-BO$2),1+(Main!$B$35*($A68-BO$2)))))</f>
        <v/>
      </c>
      <c r="BP68" s="144" t="str">
        <f>IF($A68=BP$2,VLOOKUP($A68,$A$3:$E$98,5),IF($A68&lt;BP$2,"",VLOOKUP($A68,$A$3:$E$98,5)*IF(Main!$B$36=1,(1+Main!$B$35)^($A68-BP$2),1+(Main!$B$35*($A68-BP$2)))))</f>
        <v/>
      </c>
      <c r="BQ68" s="144" t="str">
        <f>IF($A68=BQ$2,VLOOKUP($A68,$A$3:$E$98,5),IF($A68&lt;BQ$2,"",VLOOKUP($A68,$A$3:$E$98,5)*IF(Main!$B$36=1,(1+Main!$B$35)^($A68-BQ$2),1+(Main!$B$35*($A68-BQ$2)))))</f>
        <v/>
      </c>
      <c r="BR68" s="144" t="str">
        <f>IF($A68=BR$2,VLOOKUP($A68,$A$3:$E$98,5),IF($A68&lt;BR$2,"",VLOOKUP($A68,$A$3:$E$98,5)*IF(Main!$B$36=1,(1+Main!$B$35)^($A68-BR$2),1+(Main!$B$35*($A68-BR$2)))))</f>
        <v/>
      </c>
      <c r="BS68" s="144" t="str">
        <f>IF($A68=BS$2,VLOOKUP($A68,$A$3:$E$98,5),IF($A68&lt;BS$2,"",VLOOKUP($A68,$A$3:$E$98,5)*IF(Main!$B$36=1,(1+Main!$B$35)^($A68-BS$2),1+(Main!$B$35*($A68-BS$2)))))</f>
        <v/>
      </c>
      <c r="BT68" s="144" t="str">
        <f>IF($A68=BT$2,VLOOKUP($A68,$A$3:$E$98,5),IF($A68&lt;BT$2,"",VLOOKUP($A68,$A$3:$E$98,5)*IF(Main!$B$36=1,(1+Main!$B$35)^($A68-BT$2),1+(Main!$B$35*($A68-BT$2)))))</f>
        <v/>
      </c>
      <c r="BU68" s="144" t="str">
        <f>IF($A68=BU$2,VLOOKUP($A68,$A$3:$E$98,5),IF($A68&lt;BU$2,"",VLOOKUP($A68,$A$3:$E$98,5)*IF(Main!$B$36=1,(1+Main!$B$35)^($A68-BU$2),1+(Main!$B$35*($A68-BU$2)))))</f>
        <v/>
      </c>
      <c r="BV68" s="144" t="str">
        <f>IF($A68=BV$2,VLOOKUP($A68,$A$3:$E$98,5),IF($A68&lt;BV$2,"",VLOOKUP($A68,$A$3:$E$98,5)*IF(Main!$B$36=1,(1+Main!$B$35)^($A68-BV$2),1+(Main!$B$35*($A68-BV$2)))))</f>
        <v/>
      </c>
      <c r="BW68" s="144" t="str">
        <f>IF($A68=BW$2,VLOOKUP($A68,$A$3:$E$98,5),IF($A68&lt;BW$2,"",VLOOKUP($A68,$A$3:$E$98,5)*IF(Main!$B$36=1,(1+Main!$B$35)^($A68-BW$2),1+(Main!$B$35*($A68-BW$2)))))</f>
        <v/>
      </c>
      <c r="BX68" s="144" t="str">
        <f>IF($A68=BX$2,VLOOKUP($A68,$A$3:$E$98,5),IF($A68&lt;BX$2,"",VLOOKUP($A68,$A$3:$E$98,5)*IF(Main!$B$36=1,(1+Main!$B$35)^($A68-BX$2),1+(Main!$B$35*($A68-BX$2)))))</f>
        <v/>
      </c>
      <c r="BY68" s="144" t="str">
        <f>IF($A68=BY$2,VLOOKUP($A68,$A$3:$E$98,5),IF($A68&lt;BY$2,"",VLOOKUP($A68,$A$3:$E$98,5)*IF(Main!$B$36=1,(1+Main!$B$35)^($A68-BY$2),1+(Main!$B$35*($A68-BY$2)))))</f>
        <v/>
      </c>
      <c r="BZ68" s="144" t="str">
        <f>IF($A68=BZ$2,VLOOKUP($A68,$A$3:$E$98,5),IF($A68&lt;BZ$2,"",VLOOKUP($A68,$A$3:$E$98,5)*IF(Main!$B$36=1,(1+Main!$B$35)^($A68-BZ$2),1+(Main!$B$35*($A68-BZ$2)))))</f>
        <v/>
      </c>
      <c r="CA68" s="144" t="str">
        <f>IF($A68=CA$2,VLOOKUP($A68,$A$3:$E$98,5),IF($A68&lt;CA$2,"",VLOOKUP($A68,$A$3:$E$98,5)*IF(Main!$B$36=1,(1+Main!$B$35)^($A68-CA$2),1+(Main!$B$35*($A68-CA$2)))))</f>
        <v/>
      </c>
      <c r="CB68" s="144" t="str">
        <f>IF($A68=CB$2,VLOOKUP($A68,$A$3:$E$98,5),IF($A68&lt;CB$2,"",VLOOKUP($A68,$A$3:$E$98,5)*IF(Main!$B$36=1,(1+Main!$B$35)^($A68-CB$2),1+(Main!$B$35*($A68-CB$2)))))</f>
        <v/>
      </c>
      <c r="CC68" s="144" t="str">
        <f>IF($A68=CC$2,VLOOKUP($A68,$A$3:$E$98,5),IF($A68&lt;CC$2,"",VLOOKUP($A68,$A$3:$E$98,5)*IF(Main!$B$36=1,(1+Main!$B$35)^($A68-CC$2),1+(Main!$B$35*($A68-CC$2)))))</f>
        <v/>
      </c>
      <c r="CD68" s="144" t="str">
        <f>IF($A68=CD$2,VLOOKUP($A68,$A$3:$E$98,5),IF($A68&lt;CD$2,"",VLOOKUP($A68,$A$3:$E$98,5)*IF(Main!$B$36=1,(1+Main!$B$35)^($A68-CD$2),1+(Main!$B$35*($A68-CD$2)))))</f>
        <v/>
      </c>
    </row>
    <row r="69" spans="1:82">
      <c r="A69" s="70">
        <v>91</v>
      </c>
      <c r="B69" s="73">
        <f ca="1">VLOOKUP($A69,Mortality!$A$3:$G$108,7,)</f>
        <v>6.5471151413998285E-2</v>
      </c>
      <c r="C69" s="69">
        <f t="shared" ca="1" si="5"/>
        <v>0.56650445152831308</v>
      </c>
      <c r="D69" s="69">
        <f t="shared" ca="1" si="6"/>
        <v>8.2540434794972199</v>
      </c>
      <c r="E69" s="143">
        <f ca="1">C69/(1+Main!$B$5)^($A69-$A$3)</f>
        <v>6.5143936676413834E-3</v>
      </c>
      <c r="F69" s="16">
        <f t="shared" ca="1" si="3"/>
        <v>6.525730850190941</v>
      </c>
      <c r="G69" s="144">
        <f ca="1">IF($A69=G$2,VLOOKUP($A69,$A$3:$E$98,5),IF($A69&lt;G$2,"",VLOOKUP($A69,$A$3:$E$98,5)*IF(Main!$B$36=1,(1+Main!$B$35)^($A69-G$2),1+(Main!$B$35*($A69-G$2)))))</f>
        <v>1.4800343249249684E-2</v>
      </c>
      <c r="H69" s="144">
        <f ca="1">IF($A69=H$2,VLOOKUP($A69,$A$3:$E$98,5),IF($A69&lt;H$2,"",VLOOKUP($A69,$A$3:$E$98,5)*IF(Main!$B$36=1,(1+Main!$B$35)^($A69-H$2),1+(Main!$B$35*($A69-H$2)))))</f>
        <v>1.4538647592583189E-2</v>
      </c>
      <c r="I69" s="144">
        <f ca="1">IF($A69=I$2,VLOOKUP($A69,$A$3:$E$98,5),IF($A69&lt;I$2,"",VLOOKUP($A69,$A$3:$E$98,5)*IF(Main!$B$36=1,(1+Main!$B$35)^($A69-I$2),1+(Main!$B$35*($A69-I$2)))))</f>
        <v>1.4281579167566978E-2</v>
      </c>
      <c r="J69" s="144">
        <f ca="1">IF($A69=J$2,VLOOKUP($A69,$A$3:$E$98,5),IF($A69&lt;J$2,"",VLOOKUP($A69,$A$3:$E$98,5)*IF(Main!$B$36=1,(1+Main!$B$35)^($A69-J$2),1+(Main!$B$35*($A69-J$2)))))</f>
        <v>1.4029056156745561E-2</v>
      </c>
      <c r="K69" s="144">
        <f ca="1">IF($A69=K$2,VLOOKUP($A69,$A$3:$E$98,5),IF($A69&lt;K$2,"",VLOOKUP($A69,$A$3:$E$98,5)*IF(Main!$B$36=1,(1+Main!$B$35)^($A69-K$2),1+(Main!$B$35*($A69-K$2)))))</f>
        <v>1.3780998189337486E-2</v>
      </c>
      <c r="L69" s="144">
        <f ca="1">IF($A69=L$2,VLOOKUP($A69,$A$3:$E$98,5),IF($A69&lt;L$2,"",VLOOKUP($A69,$A$3:$E$98,5)*IF(Main!$B$36=1,(1+Main!$B$35)^($A69-L$2),1+(Main!$B$35*($A69-L$2)))))</f>
        <v>1.3537326315655681E-2</v>
      </c>
      <c r="M69" s="144">
        <f ca="1">IF($A69=M$2,VLOOKUP($A69,$A$3:$E$98,5),IF($A69&lt;M$2,"",VLOOKUP($A69,$A$3:$E$98,5)*IF(Main!$B$36=1,(1+Main!$B$35)^($A69-M$2),1+(Main!$B$35*($A69-M$2)))))</f>
        <v>1.3297962981980042E-2</v>
      </c>
      <c r="N69" s="144">
        <f ca="1">IF($A69=N$2,VLOOKUP($A69,$A$3:$E$98,5),IF($A69&lt;N$2,"",VLOOKUP($A69,$A$3:$E$98,5)*IF(Main!$B$36=1,(1+Main!$B$35)^($A69-N$2),1+(Main!$B$35*($A69-N$2)))))</f>
        <v>1.3062832005874306E-2</v>
      </c>
      <c r="O69" s="144">
        <f ca="1">IF($A69=O$2,VLOOKUP($A69,$A$3:$E$98,5),IF($A69&lt;O$2,"",VLOOKUP($A69,$A$3:$E$98,5)*IF(Main!$B$36=1,(1+Main!$B$35)^($A69-O$2),1+(Main!$B$35*($A69-O$2)))))</f>
        <v>1.2831858551939395E-2</v>
      </c>
      <c r="P69" s="144">
        <f ca="1">IF($A69=P$2,VLOOKUP($A69,$A$3:$E$98,5),IF($A69&lt;P$2,"",VLOOKUP($A69,$A$3:$E$98,5)*IF(Main!$B$36=1,(1+Main!$B$35)^($A69-P$2),1+(Main!$B$35*($A69-P$2)))))</f>
        <v>1.2604969107995478E-2</v>
      </c>
      <c r="Q69" s="144">
        <f ca="1">IF($A69=Q$2,VLOOKUP($A69,$A$3:$E$98,5),IF($A69&lt;Q$2,"",VLOOKUP($A69,$A$3:$E$98,5)*IF(Main!$B$36=1,(1+Main!$B$35)^($A69-Q$2),1+(Main!$B$35*($A69-Q$2)))))</f>
        <v>1.2382091461685145E-2</v>
      </c>
      <c r="R69" s="144">
        <f ca="1">IF($A69=R$2,VLOOKUP($A69,$A$3:$E$98,5),IF($A69&lt;R$2,"",VLOOKUP($A69,$A$3:$E$98,5)*IF(Main!$B$36=1,(1+Main!$B$35)^($A69-R$2),1+(Main!$B$35*($A69-R$2)))))</f>
        <v>1.2163154677490318E-2</v>
      </c>
      <c r="S69" s="144">
        <f ca="1">IF($A69=S$2,VLOOKUP($A69,$A$3:$E$98,5),IF($A69&lt;S$2,"",VLOOKUP($A69,$A$3:$E$98,5)*IF(Main!$B$36=1,(1+Main!$B$35)^($A69-S$2),1+(Main!$B$35*($A69-S$2)))))</f>
        <v>1.1948089074155519E-2</v>
      </c>
      <c r="T69" s="144">
        <f ca="1">IF($A69=T$2,VLOOKUP($A69,$A$3:$E$98,5),IF($A69&lt;T$2,"",VLOOKUP($A69,$A$3:$E$98,5)*IF(Main!$B$36=1,(1+Main!$B$35)^($A69-T$2),1+(Main!$B$35*($A69-T$2)))))</f>
        <v>1.1736826202510332E-2</v>
      </c>
      <c r="U69" s="144">
        <f ca="1">IF($A69=U$2,VLOOKUP($A69,$A$3:$E$98,5),IF($A69&lt;U$2,"",VLOOKUP($A69,$A$3:$E$98,5)*IF(Main!$B$36=1,(1+Main!$B$35)^($A69-U$2),1+(Main!$B$35*($A69-U$2)))))</f>
        <v>1.1529298823684019E-2</v>
      </c>
      <c r="V69" s="144">
        <f ca="1">IF($A69=V$2,VLOOKUP($A69,$A$3:$E$98,5),IF($A69&lt;V$2,"",VLOOKUP($A69,$A$3:$E$98,5)*IF(Main!$B$36=1,(1+Main!$B$35)^($A69-V$2),1+(Main!$B$35*($A69-V$2)))))</f>
        <v>1.1325440887705325E-2</v>
      </c>
      <c r="W69" s="144">
        <f ca="1">IF($A69=W$2,VLOOKUP($A69,$A$3:$E$98,5),IF($A69&lt;W$2,"",VLOOKUP($A69,$A$3:$E$98,5)*IF(Main!$B$36=1,(1+Main!$B$35)^($A69-W$2),1+(Main!$B$35*($A69-W$2)))))</f>
        <v>1.1125187512480672E-2</v>
      </c>
      <c r="X69" s="144">
        <f ca="1">IF($A69=X$2,VLOOKUP($A69,$A$3:$E$98,5),IF($A69&lt;X$2,"",VLOOKUP($A69,$A$3:$E$98,5)*IF(Main!$B$36=1,(1+Main!$B$35)^($A69-X$2),1+(Main!$B$35*($A69-X$2)))))</f>
        <v>1.0928474963144079E-2</v>
      </c>
      <c r="Y69" s="144">
        <f ca="1">IF($A69=Y$2,VLOOKUP($A69,$A$3:$E$98,5),IF($A69&lt;Y$2,"",VLOOKUP($A69,$A$3:$E$98,5)*IF(Main!$B$36=1,(1+Main!$B$35)^($A69-Y$2),1+(Main!$B$35*($A69-Y$2)))))</f>
        <v>1.0735240631772178E-2</v>
      </c>
      <c r="Z69" s="144">
        <f ca="1">IF($A69=Z$2,VLOOKUP($A69,$A$3:$E$98,5),IF($A69&lt;Z$2,"",VLOOKUP($A69,$A$3:$E$98,5)*IF(Main!$B$36=1,(1+Main!$B$35)^($A69-Z$2),1+(Main!$B$35*($A69-Z$2)))))</f>
        <v>1.0545423017457936E-2</v>
      </c>
      <c r="AA69" s="144">
        <f ca="1">IF($A69=AA$2,VLOOKUP($A69,$A$3:$E$98,5),IF($A69&lt;AA$2,"",VLOOKUP($A69,$A$3:$E$98,5)*IF(Main!$B$36=1,(1+Main!$B$35)^($A69-AA$2),1+(Main!$B$35*($A69-AA$2)))))</f>
        <v>1.0358961706736676E-2</v>
      </c>
      <c r="AB69" s="144">
        <f ca="1">IF($A69=AB$2,VLOOKUP($A69,$A$3:$E$98,5),IF($A69&lt;AB$2,"",VLOOKUP($A69,$A$3:$E$98,5)*IF(Main!$B$36=1,(1+Main!$B$35)^($A69-AB$2),1+(Main!$B$35*($A69-AB$2)))))</f>
        <v>1.0175797354358227E-2</v>
      </c>
      <c r="AC69" s="144">
        <f ca="1">IF($A69=AC$2,VLOOKUP($A69,$A$3:$E$98,5),IF($A69&lt;AC$2,"",VLOOKUP($A69,$A$3:$E$98,5)*IF(Main!$B$36=1,(1+Main!$B$35)^($A69-AC$2),1+(Main!$B$35*($A69-AC$2)))))</f>
        <v>9.9958716643990444E-3</v>
      </c>
      <c r="AD69" s="144">
        <f ca="1">IF($A69=AD$2,VLOOKUP($A69,$A$3:$E$98,5),IF($A69&lt;AD$2,"",VLOOKUP($A69,$A$3:$E$98,5)*IF(Main!$B$36=1,(1+Main!$B$35)^($A69-AD$2),1+(Main!$B$35*($A69-AD$2)))))</f>
        <v>9.8191273717082965E-3</v>
      </c>
      <c r="AE69" s="144">
        <f ca="1">IF($A69=AE$2,VLOOKUP($A69,$A$3:$E$98,5),IF($A69&lt;AE$2,"",VLOOKUP($A69,$A$3:$E$98,5)*IF(Main!$B$36=1,(1+Main!$B$35)^($A69-AE$2),1+(Main!$B$35*($A69-AE$2)))))</f>
        <v>9.6455082236820179E-3</v>
      </c>
      <c r="AF69" s="144">
        <f ca="1">IF($A69=AF$2,VLOOKUP($A69,$A$3:$E$98,5),IF($A69&lt;AF$2,"",VLOOKUP($A69,$A$3:$E$98,5)*IF(Main!$B$36=1,(1+Main!$B$35)^($A69-AF$2),1+(Main!$B$35*($A69-AF$2)))))</f>
        <v>9.4749589623595466E-3</v>
      </c>
      <c r="AG69" s="144">
        <f ca="1">IF($A69=AG$2,VLOOKUP($A69,$A$3:$E$98,5),IF($A69&lt;AG$2,"",VLOOKUP($A69,$A$3:$E$98,5)*IF(Main!$B$36=1,(1+Main!$B$35)^($A69-AG$2),1+(Main!$B$35*($A69-AG$2)))))</f>
        <v>9.3074253068364896E-3</v>
      </c>
      <c r="AH69" s="144">
        <f ca="1">IF($A69=AH$2,VLOOKUP($A69,$A$3:$E$98,5),IF($A69&lt;AH$2,"",VLOOKUP($A69,$A$3:$E$98,5)*IF(Main!$B$36=1,(1+Main!$B$35)^($A69-AH$2),1+(Main!$B$35*($A69-AH$2)))))</f>
        <v>9.1428539359886922E-3</v>
      </c>
      <c r="AI69" s="144">
        <f ca="1">IF($A69=AI$2,VLOOKUP($A69,$A$3:$E$98,5),IF($A69&lt;AI$2,"",VLOOKUP($A69,$A$3:$E$98,5)*IF(Main!$B$36=1,(1+Main!$B$35)^($A69-AI$2),1+(Main!$B$35*($A69-AI$2)))))</f>
        <v>8.9811924715016631E-3</v>
      </c>
      <c r="AJ69" s="144">
        <f ca="1">IF($A69=AJ$2,VLOOKUP($A69,$A$3:$E$98,5),IF($A69&lt;AJ$2,"",VLOOKUP($A69,$A$3:$E$98,5)*IF(Main!$B$36=1,(1+Main!$B$35)^($A69-AJ$2),1+(Main!$B$35*($A69-AJ$2)))))</f>
        <v>8.8223894612000624E-3</v>
      </c>
      <c r="AK69" s="144">
        <f ca="1">IF($A69=AK$2,VLOOKUP($A69,$A$3:$E$98,5),IF($A69&lt;AK$2,"",VLOOKUP($A69,$A$3:$E$98,5)*IF(Main!$B$36=1,(1+Main!$B$35)^($A69-AK$2),1+(Main!$B$35*($A69-AK$2)))))</f>
        <v>8.6663943626719663E-3</v>
      </c>
      <c r="AL69" s="144">
        <f ca="1">IF($A69=AL$2,VLOOKUP($A69,$A$3:$E$98,5),IF($A69&lt;AL$2,"",VLOOKUP($A69,$A$3:$E$98,5)*IF(Main!$B$36=1,(1+Main!$B$35)^($A69-AL$2),1+(Main!$B$35*($A69-AL$2)))))</f>
        <v>8.5131575271826781E-3</v>
      </c>
      <c r="AM69" s="144">
        <f ca="1">IF($A69=AM$2,VLOOKUP($A69,$A$3:$E$98,5),IF($A69&lt;AM$2,"",VLOOKUP($A69,$A$3:$E$98,5)*IF(Main!$B$36=1,(1+Main!$B$35)^($A69-AM$2),1+(Main!$B$35*($A69-AM$2)))))</f>
        <v>8.3626301838729631E-3</v>
      </c>
      <c r="AN69" s="144">
        <f ca="1">IF($A69=AN$2,VLOOKUP($A69,$A$3:$E$98,5),IF($A69&lt;AN$2,"",VLOOKUP($A69,$A$3:$E$98,5)*IF(Main!$B$36=1,(1+Main!$B$35)^($A69-AN$2),1+(Main!$B$35*($A69-AN$2)))))</f>
        <v>8.2147644242367042E-3</v>
      </c>
      <c r="AO69" s="144">
        <f ca="1">IF($A69=AO$2,VLOOKUP($A69,$A$3:$E$98,5),IF($A69&lt;AO$2,"",VLOOKUP($A69,$A$3:$E$98,5)*IF(Main!$B$36=1,(1+Main!$B$35)^($A69-AO$2),1+(Main!$B$35*($A69-AO$2)))))</f>
        <v>8.069513186872988E-3</v>
      </c>
      <c r="AP69" s="144">
        <f ca="1">IF($A69=AP$2,VLOOKUP($A69,$A$3:$E$98,5),IF($A69&lt;AP$2,"",VLOOKUP($A69,$A$3:$E$98,5)*IF(Main!$B$36=1,(1+Main!$B$35)^($A69-AP$2),1+(Main!$B$35*($A69-AP$2)))))</f>
        <v>7.9268302425078482E-3</v>
      </c>
      <c r="AQ69" s="144">
        <f ca="1">IF($A69=AQ$2,VLOOKUP($A69,$A$3:$E$98,5),IF($A69&lt;AQ$2,"",VLOOKUP($A69,$A$3:$E$98,5)*IF(Main!$B$36=1,(1+Main!$B$35)^($A69-AQ$2),1+(Main!$B$35*($A69-AQ$2)))))</f>
        <v>7.7866701792807941E-3</v>
      </c>
      <c r="AR69" s="144">
        <f ca="1">IF($A69=AR$2,VLOOKUP($A69,$A$3:$E$98,5),IF($A69&lt;AR$2,"",VLOOKUP($A69,$A$3:$E$98,5)*IF(Main!$B$36=1,(1+Main!$B$35)^($A69-AR$2),1+(Main!$B$35*($A69-AR$2)))))</f>
        <v>7.6489883882915454E-3</v>
      </c>
      <c r="AS69" s="144">
        <f ca="1">IF($A69=AS$2,VLOOKUP($A69,$A$3:$E$98,5),IF($A69&lt;AS$2,"",VLOOKUP($A69,$A$3:$E$98,5)*IF(Main!$B$36=1,(1+Main!$B$35)^($A69-AS$2),1+(Main!$B$35*($A69-AS$2)))))</f>
        <v>7.5137410494023043E-3</v>
      </c>
      <c r="AT69" s="144">
        <f ca="1">IF($A69=AT$2,VLOOKUP($A69,$A$3:$E$98,5),IF($A69&lt;AT$2,"",VLOOKUP($A69,$A$3:$E$98,5)*IF(Main!$B$36=1,(1+Main!$B$35)^($A69-AT$2),1+(Main!$B$35*($A69-AT$2)))))</f>
        <v>7.380885117291066E-3</v>
      </c>
      <c r="AU69" s="144">
        <f ca="1">IF($A69=AU$2,VLOOKUP($A69,$A$3:$E$98,5),IF($A69&lt;AU$2,"",VLOOKUP($A69,$A$3:$E$98,5)*IF(Main!$B$36=1,(1+Main!$B$35)^($A69-AU$2),1+(Main!$B$35*($A69-AU$2)))))</f>
        <v>7.250378307751537E-3</v>
      </c>
      <c r="AV69" s="144">
        <f ca="1">IF($A69=AV$2,VLOOKUP($A69,$A$3:$E$98,5),IF($A69&lt;AV$2,"",VLOOKUP($A69,$A$3:$E$98,5)*IF(Main!$B$36=1,(1+Main!$B$35)^($A69-AV$2),1+(Main!$B$35*($A69-AV$2)))))</f>
        <v>7.1221790842353021E-3</v>
      </c>
      <c r="AW69" s="144">
        <f ca="1">IF($A69=AW$2,VLOOKUP($A69,$A$3:$E$98,5),IF($A69&lt;AW$2,"",VLOOKUP($A69,$A$3:$E$98,5)*IF(Main!$B$36=1,(1+Main!$B$35)^($A69-AW$2),1+(Main!$B$35*($A69-AW$2)))))</f>
        <v>6.9962466446319271E-3</v>
      </c>
      <c r="AX69" s="144">
        <f ca="1">IF($A69=AX$2,VLOOKUP($A69,$A$3:$E$98,5),IF($A69&lt;AX$2,"",VLOOKUP($A69,$A$3:$E$98,5)*IF(Main!$B$36=1,(1+Main!$B$35)^($A69-AX$2),1+(Main!$B$35*($A69-AX$2)))))</f>
        <v>6.872540908282836E-3</v>
      </c>
      <c r="AY69" s="144">
        <f ca="1">IF($A69=AY$2,VLOOKUP($A69,$A$3:$E$98,5),IF($A69&lt;AY$2,"",VLOOKUP($A69,$A$3:$E$98,5)*IF(Main!$B$36=1,(1+Main!$B$35)^($A69-AY$2),1+(Main!$B$35*($A69-AY$2)))))</f>
        <v>6.7510225032247888E-3</v>
      </c>
      <c r="AZ69" s="144">
        <f ca="1">IF($A69=AZ$2,VLOOKUP($A69,$A$3:$E$98,5),IF($A69&lt;AZ$2,"",VLOOKUP($A69,$A$3:$E$98,5)*IF(Main!$B$36=1,(1+Main!$B$35)^($A69-AZ$2),1+(Main!$B$35*($A69-AZ$2)))))</f>
        <v>6.6316527536589287E-3</v>
      </c>
      <c r="BA69" s="144">
        <f ca="1">IF($A69=BA$2,VLOOKUP($A69,$A$3:$E$98,5),IF($A69&lt;BA$2,"",VLOOKUP($A69,$A$3:$E$98,5)*IF(Main!$B$36=1,(1+Main!$B$35)^($A69-BA$2),1+(Main!$B$35*($A69-BA$2)))))</f>
        <v>6.5143936676413834E-3</v>
      </c>
      <c r="BB69" s="144" t="str">
        <f>IF($A69=BB$2,VLOOKUP($A69,$A$3:$E$98,5),IF($A69&lt;BB$2,"",VLOOKUP($A69,$A$3:$E$98,5)*IF(Main!$B$36=1,(1+Main!$B$35)^($A69-BB$2),1+(Main!$B$35*($A69-BB$2)))))</f>
        <v/>
      </c>
      <c r="BC69" s="144" t="str">
        <f>IF($A69=BC$2,VLOOKUP($A69,$A$3:$E$98,5),IF($A69&lt;BC$2,"",VLOOKUP($A69,$A$3:$E$98,5)*IF(Main!$B$36=1,(1+Main!$B$35)^($A69-BC$2),1+(Main!$B$35*($A69-BC$2)))))</f>
        <v/>
      </c>
      <c r="BD69" s="144" t="str">
        <f>IF($A69=BD$2,VLOOKUP($A69,$A$3:$E$98,5),IF($A69&lt;BD$2,"",VLOOKUP($A69,$A$3:$E$98,5)*IF(Main!$B$36=1,(1+Main!$B$35)^($A69-BD$2),1+(Main!$B$35*($A69-BD$2)))))</f>
        <v/>
      </c>
      <c r="BE69" s="144" t="str">
        <f>IF($A69=BE$2,VLOOKUP($A69,$A$3:$E$98,5),IF($A69&lt;BE$2,"",VLOOKUP($A69,$A$3:$E$98,5)*IF(Main!$B$36=1,(1+Main!$B$35)^($A69-BE$2),1+(Main!$B$35*($A69-BE$2)))))</f>
        <v/>
      </c>
      <c r="BF69" s="144" t="str">
        <f>IF($A69=BF$2,VLOOKUP($A69,$A$3:$E$98,5),IF($A69&lt;BF$2,"",VLOOKUP($A69,$A$3:$E$98,5)*IF(Main!$B$36=1,(1+Main!$B$35)^($A69-BF$2),1+(Main!$B$35*($A69-BF$2)))))</f>
        <v/>
      </c>
      <c r="BG69" s="144" t="str">
        <f>IF($A69=BG$2,VLOOKUP($A69,$A$3:$E$98,5),IF($A69&lt;BG$2,"",VLOOKUP($A69,$A$3:$E$98,5)*IF(Main!$B$36=1,(1+Main!$B$35)^($A69-BG$2),1+(Main!$B$35*($A69-BG$2)))))</f>
        <v/>
      </c>
      <c r="BH69" s="144" t="str">
        <f>IF($A69=BH$2,VLOOKUP($A69,$A$3:$E$98,5),IF($A69&lt;BH$2,"",VLOOKUP($A69,$A$3:$E$98,5)*IF(Main!$B$36=1,(1+Main!$B$35)^($A69-BH$2),1+(Main!$B$35*($A69-BH$2)))))</f>
        <v/>
      </c>
      <c r="BI69" s="144" t="str">
        <f>IF($A69=BI$2,VLOOKUP($A69,$A$3:$E$98,5),IF($A69&lt;BI$2,"",VLOOKUP($A69,$A$3:$E$98,5)*IF(Main!$B$36=1,(1+Main!$B$35)^($A69-BI$2),1+(Main!$B$35*($A69-BI$2)))))</f>
        <v/>
      </c>
      <c r="BJ69" s="144" t="str">
        <f>IF($A69=BJ$2,VLOOKUP($A69,$A$3:$E$98,5),IF($A69&lt;BJ$2,"",VLOOKUP($A69,$A$3:$E$98,5)*IF(Main!$B$36=1,(1+Main!$B$35)^($A69-BJ$2),1+(Main!$B$35*($A69-BJ$2)))))</f>
        <v/>
      </c>
      <c r="BK69" s="144" t="str">
        <f>IF($A69=BK$2,VLOOKUP($A69,$A$3:$E$98,5),IF($A69&lt;BK$2,"",VLOOKUP($A69,$A$3:$E$98,5)*IF(Main!$B$36=1,(1+Main!$B$35)^($A69-BK$2),1+(Main!$B$35*($A69-BK$2)))))</f>
        <v/>
      </c>
      <c r="BL69" s="144" t="str">
        <f>IF($A69=BL$2,VLOOKUP($A69,$A$3:$E$98,5),IF($A69&lt;BL$2,"",VLOOKUP($A69,$A$3:$E$98,5)*IF(Main!$B$36=1,(1+Main!$B$35)^($A69-BL$2),1+(Main!$B$35*($A69-BL$2)))))</f>
        <v/>
      </c>
      <c r="BM69" s="144" t="str">
        <f>IF($A69=BM$2,VLOOKUP($A69,$A$3:$E$98,5),IF($A69&lt;BM$2,"",VLOOKUP($A69,$A$3:$E$98,5)*IF(Main!$B$36=1,(1+Main!$B$35)^($A69-BM$2),1+(Main!$B$35*($A69-BM$2)))))</f>
        <v/>
      </c>
      <c r="BN69" s="144" t="str">
        <f>IF($A69=BN$2,VLOOKUP($A69,$A$3:$E$98,5),IF($A69&lt;BN$2,"",VLOOKUP($A69,$A$3:$E$98,5)*IF(Main!$B$36=1,(1+Main!$B$35)^($A69-BN$2),1+(Main!$B$35*($A69-BN$2)))))</f>
        <v/>
      </c>
      <c r="BO69" s="144" t="str">
        <f>IF($A69=BO$2,VLOOKUP($A69,$A$3:$E$98,5),IF($A69&lt;BO$2,"",VLOOKUP($A69,$A$3:$E$98,5)*IF(Main!$B$36=1,(1+Main!$B$35)^($A69-BO$2),1+(Main!$B$35*($A69-BO$2)))))</f>
        <v/>
      </c>
      <c r="BP69" s="144" t="str">
        <f>IF($A69=BP$2,VLOOKUP($A69,$A$3:$E$98,5),IF($A69&lt;BP$2,"",VLOOKUP($A69,$A$3:$E$98,5)*IF(Main!$B$36=1,(1+Main!$B$35)^($A69-BP$2),1+(Main!$B$35*($A69-BP$2)))))</f>
        <v/>
      </c>
      <c r="BQ69" s="144" t="str">
        <f>IF($A69=BQ$2,VLOOKUP($A69,$A$3:$E$98,5),IF($A69&lt;BQ$2,"",VLOOKUP($A69,$A$3:$E$98,5)*IF(Main!$B$36=1,(1+Main!$B$35)^($A69-BQ$2),1+(Main!$B$35*($A69-BQ$2)))))</f>
        <v/>
      </c>
      <c r="BR69" s="144" t="str">
        <f>IF($A69=BR$2,VLOOKUP($A69,$A$3:$E$98,5),IF($A69&lt;BR$2,"",VLOOKUP($A69,$A$3:$E$98,5)*IF(Main!$B$36=1,(1+Main!$B$35)^($A69-BR$2),1+(Main!$B$35*($A69-BR$2)))))</f>
        <v/>
      </c>
      <c r="BS69" s="144" t="str">
        <f>IF($A69=BS$2,VLOOKUP($A69,$A$3:$E$98,5),IF($A69&lt;BS$2,"",VLOOKUP($A69,$A$3:$E$98,5)*IF(Main!$B$36=1,(1+Main!$B$35)^($A69-BS$2),1+(Main!$B$35*($A69-BS$2)))))</f>
        <v/>
      </c>
      <c r="BT69" s="144" t="str">
        <f>IF($A69=BT$2,VLOOKUP($A69,$A$3:$E$98,5),IF($A69&lt;BT$2,"",VLOOKUP($A69,$A$3:$E$98,5)*IF(Main!$B$36=1,(1+Main!$B$35)^($A69-BT$2),1+(Main!$B$35*($A69-BT$2)))))</f>
        <v/>
      </c>
      <c r="BU69" s="144" t="str">
        <f>IF($A69=BU$2,VLOOKUP($A69,$A$3:$E$98,5),IF($A69&lt;BU$2,"",VLOOKUP($A69,$A$3:$E$98,5)*IF(Main!$B$36=1,(1+Main!$B$35)^($A69-BU$2),1+(Main!$B$35*($A69-BU$2)))))</f>
        <v/>
      </c>
      <c r="BV69" s="144" t="str">
        <f>IF($A69=BV$2,VLOOKUP($A69,$A$3:$E$98,5),IF($A69&lt;BV$2,"",VLOOKUP($A69,$A$3:$E$98,5)*IF(Main!$B$36=1,(1+Main!$B$35)^($A69-BV$2),1+(Main!$B$35*($A69-BV$2)))))</f>
        <v/>
      </c>
      <c r="BW69" s="144" t="str">
        <f>IF($A69=BW$2,VLOOKUP($A69,$A$3:$E$98,5),IF($A69&lt;BW$2,"",VLOOKUP($A69,$A$3:$E$98,5)*IF(Main!$B$36=1,(1+Main!$B$35)^($A69-BW$2),1+(Main!$B$35*($A69-BW$2)))))</f>
        <v/>
      </c>
      <c r="BX69" s="144" t="str">
        <f>IF($A69=BX$2,VLOOKUP($A69,$A$3:$E$98,5),IF($A69&lt;BX$2,"",VLOOKUP($A69,$A$3:$E$98,5)*IF(Main!$B$36=1,(1+Main!$B$35)^($A69-BX$2),1+(Main!$B$35*($A69-BX$2)))))</f>
        <v/>
      </c>
      <c r="BY69" s="144" t="str">
        <f>IF($A69=BY$2,VLOOKUP($A69,$A$3:$E$98,5),IF($A69&lt;BY$2,"",VLOOKUP($A69,$A$3:$E$98,5)*IF(Main!$B$36=1,(1+Main!$B$35)^($A69-BY$2),1+(Main!$B$35*($A69-BY$2)))))</f>
        <v/>
      </c>
      <c r="BZ69" s="144" t="str">
        <f>IF($A69=BZ$2,VLOOKUP($A69,$A$3:$E$98,5),IF($A69&lt;BZ$2,"",VLOOKUP($A69,$A$3:$E$98,5)*IF(Main!$B$36=1,(1+Main!$B$35)^($A69-BZ$2),1+(Main!$B$35*($A69-BZ$2)))))</f>
        <v/>
      </c>
      <c r="CA69" s="144" t="str">
        <f>IF($A69=CA$2,VLOOKUP($A69,$A$3:$E$98,5),IF($A69&lt;CA$2,"",VLOOKUP($A69,$A$3:$E$98,5)*IF(Main!$B$36=1,(1+Main!$B$35)^($A69-CA$2),1+(Main!$B$35*($A69-CA$2)))))</f>
        <v/>
      </c>
      <c r="CB69" s="144" t="str">
        <f>IF($A69=CB$2,VLOOKUP($A69,$A$3:$E$98,5),IF($A69&lt;CB$2,"",VLOOKUP($A69,$A$3:$E$98,5)*IF(Main!$B$36=1,(1+Main!$B$35)^($A69-CB$2),1+(Main!$B$35*($A69-CB$2)))))</f>
        <v/>
      </c>
      <c r="CC69" s="144" t="str">
        <f>IF($A69=CC$2,VLOOKUP($A69,$A$3:$E$98,5),IF($A69&lt;CC$2,"",VLOOKUP($A69,$A$3:$E$98,5)*IF(Main!$B$36=1,(1+Main!$B$35)^($A69-CC$2),1+(Main!$B$35*($A69-CC$2)))))</f>
        <v/>
      </c>
      <c r="CD69" s="144" t="str">
        <f>IF($A69=CD$2,VLOOKUP($A69,$A$3:$E$98,5),IF($A69&lt;CD$2,"",VLOOKUP($A69,$A$3:$E$98,5)*IF(Main!$B$36=1,(1+Main!$B$35)^($A69-CD$2),1+(Main!$B$35*($A69-CD$2)))))</f>
        <v/>
      </c>
    </row>
    <row r="70" spans="1:82">
      <c r="A70" s="70">
        <v>92</v>
      </c>
      <c r="B70" s="73">
        <f ca="1">VLOOKUP($A70,Mortality!$A$3:$G$108,7,)</f>
        <v>7.3036112826341953E-2</v>
      </c>
      <c r="C70" s="69">
        <f t="shared" ca="1" si="5"/>
        <v>0.5294147528055988</v>
      </c>
      <c r="D70" s="69">
        <f t="shared" ca="1" si="6"/>
        <v>7.7622467091016238</v>
      </c>
      <c r="E70" s="143">
        <f ca="1">C70/(1+Main!$B$5)^($A70-$A$3)</f>
        <v>5.6896157135110674E-3</v>
      </c>
      <c r="F70" s="16">
        <f t="shared" ca="1" si="3"/>
        <v>6.2148838214050848</v>
      </c>
      <c r="G70" s="144">
        <f ca="1">IF($A70=G$2,VLOOKUP($A70,$A$3:$E$98,5),IF($A70&lt;G$2,"",VLOOKUP($A70,$A$3:$E$98,5)*IF(Main!$B$36=1,(1+Main!$B$35)^($A70-G$2),1+(Main!$B$35*($A70-G$2)))))</f>
        <v>1.3159170088444945E-2</v>
      </c>
      <c r="H70" s="144">
        <f ca="1">IF($A70=H$2,VLOOKUP($A70,$A$3:$E$98,5),IF($A70&lt;H$2,"",VLOOKUP($A70,$A$3:$E$98,5)*IF(Main!$B$36=1,(1+Main!$B$35)^($A70-H$2),1+(Main!$B$35*($A70-H$2)))))</f>
        <v>1.2926493210653187E-2</v>
      </c>
      <c r="I70" s="144">
        <f ca="1">IF($A70=I$2,VLOOKUP($A70,$A$3:$E$98,5),IF($A70&lt;I$2,"",VLOOKUP($A70,$A$3:$E$98,5)*IF(Main!$B$36=1,(1+Main!$B$35)^($A70-I$2),1+(Main!$B$35*($A70-I$2)))))</f>
        <v>1.2697930462331225E-2</v>
      </c>
      <c r="J70" s="144">
        <f ca="1">IF($A70=J$2,VLOOKUP($A70,$A$3:$E$98,5),IF($A70&lt;J$2,"",VLOOKUP($A70,$A$3:$E$98,5)*IF(Main!$B$36=1,(1+Main!$B$35)^($A70-J$2),1+(Main!$B$35*($A70-J$2)))))</f>
        <v>1.2473409098557193E-2</v>
      </c>
      <c r="K70" s="144">
        <f ca="1">IF($A70=K$2,VLOOKUP($A70,$A$3:$E$98,5),IF($A70&lt;K$2,"",VLOOKUP($A70,$A$3:$E$98,5)*IF(Main!$B$36=1,(1+Main!$B$35)^($A70-K$2),1+(Main!$B$35*($A70-K$2)))))</f>
        <v>1.2252857660665221E-2</v>
      </c>
      <c r="L70" s="144">
        <f ca="1">IF($A70=L$2,VLOOKUP($A70,$A$3:$E$98,5),IF($A70&lt;L$2,"",VLOOKUP($A70,$A$3:$E$98,5)*IF(Main!$B$36=1,(1+Main!$B$35)^($A70-L$2),1+(Main!$B$35*($A70-L$2)))))</f>
        <v>1.2036205953502181E-2</v>
      </c>
      <c r="M70" s="144">
        <f ca="1">IF($A70=M$2,VLOOKUP($A70,$A$3:$E$98,5),IF($A70&lt;M$2,"",VLOOKUP($A70,$A$3:$E$98,5)*IF(Main!$B$36=1,(1+Main!$B$35)^($A70-M$2),1+(Main!$B$35*($A70-M$2)))))</f>
        <v>1.182338502308662E-2</v>
      </c>
      <c r="N70" s="144">
        <f ca="1">IF($A70=N$2,VLOOKUP($A70,$A$3:$E$98,5),IF($A70&lt;N$2,"",VLOOKUP($A70,$A$3:$E$98,5)*IF(Main!$B$36=1,(1+Main!$B$35)^($A70-N$2),1+(Main!$B$35*($A70-N$2)))))</f>
        <v>1.1614327134662693E-2</v>
      </c>
      <c r="O70" s="144">
        <f ca="1">IF($A70=O$2,VLOOKUP($A70,$A$3:$E$98,5),IF($A70&lt;O$2,"",VLOOKUP($A70,$A$3:$E$98,5)*IF(Main!$B$36=1,(1+Main!$B$35)^($A70-O$2),1+(Main!$B$35*($A70-O$2)))))</f>
        <v>1.1408965751142136E-2</v>
      </c>
      <c r="P70" s="144">
        <f ca="1">IF($A70=P$2,VLOOKUP($A70,$A$3:$E$98,5),IF($A70&lt;P$2,"",VLOOKUP($A70,$A$3:$E$98,5)*IF(Main!$B$36=1,(1+Main!$B$35)^($A70-P$2),1+(Main!$B$35*($A70-P$2)))))</f>
        <v>1.1207235511927441E-2</v>
      </c>
      <c r="Q70" s="144">
        <f ca="1">IF($A70=Q$2,VLOOKUP($A70,$A$3:$E$98,5),IF($A70&lt;Q$2,"",VLOOKUP($A70,$A$3:$E$98,5)*IF(Main!$B$36=1,(1+Main!$B$35)^($A70-Q$2),1+(Main!$B$35*($A70-Q$2)))))</f>
        <v>1.1009072212109471E-2</v>
      </c>
      <c r="R70" s="144">
        <f ca="1">IF($A70=R$2,VLOOKUP($A70,$A$3:$E$98,5),IF($A70&lt;R$2,"",VLOOKUP($A70,$A$3:$E$98,5)*IF(Main!$B$36=1,(1+Main!$B$35)^($A70-R$2),1+(Main!$B$35*($A70-R$2)))))</f>
        <v>1.0814412782032878E-2</v>
      </c>
      <c r="S70" s="144">
        <f ca="1">IF($A70=S$2,VLOOKUP($A70,$A$3:$E$98,5),IF($A70&lt;S$2,"",VLOOKUP($A70,$A$3:$E$98,5)*IF(Main!$B$36=1,(1+Main!$B$35)^($A70-S$2),1+(Main!$B$35*($A70-S$2)))))</f>
        <v>1.0623195267222867E-2</v>
      </c>
      <c r="T70" s="144">
        <f ca="1">IF($A70=T$2,VLOOKUP($A70,$A$3:$E$98,5),IF($A70&lt;T$2,"",VLOOKUP($A70,$A$3:$E$98,5)*IF(Main!$B$36=1,(1+Main!$B$35)^($A70-T$2),1+(Main!$B$35*($A70-T$2)))))</f>
        <v>1.0435358808666861E-2</v>
      </c>
      <c r="U70" s="144">
        <f ca="1">IF($A70=U$2,VLOOKUP($A70,$A$3:$E$98,5),IF($A70&lt;U$2,"",VLOOKUP($A70,$A$3:$E$98,5)*IF(Main!$B$36=1,(1+Main!$B$35)^($A70-U$2),1+(Main!$B$35*($A70-U$2)))))</f>
        <v>1.0250843623444856E-2</v>
      </c>
      <c r="V70" s="144">
        <f ca="1">IF($A70=V$2,VLOOKUP($A70,$A$3:$E$98,5),IF($A70&lt;V$2,"",VLOOKUP($A70,$A$3:$E$98,5)*IF(Main!$B$36=1,(1+Main!$B$35)^($A70-V$2),1+(Main!$B$35*($A70-V$2)))))</f>
        <v>1.0069590985702214E-2</v>
      </c>
      <c r="W70" s="144">
        <f ca="1">IF($A70=W$2,VLOOKUP($A70,$A$3:$E$98,5),IF($A70&lt;W$2,"",VLOOKUP($A70,$A$3:$E$98,5)*IF(Main!$B$36=1,(1+Main!$B$35)^($A70-W$2),1+(Main!$B$35*($A70-W$2)))))</f>
        <v>9.8915432079589548E-3</v>
      </c>
      <c r="X70" s="144">
        <f ca="1">IF($A70=X$2,VLOOKUP($A70,$A$3:$E$98,5),IF($A70&lt;X$2,"",VLOOKUP($A70,$A$3:$E$98,5)*IF(Main!$B$36=1,(1+Main!$B$35)^($A70-X$2),1+(Main!$B$35*($A70-X$2)))))</f>
        <v>9.7166436227494636E-3</v>
      </c>
      <c r="Y70" s="144">
        <f ca="1">IF($A70=Y$2,VLOOKUP($A70,$A$3:$E$98,5),IF($A70&lt;Y$2,"",VLOOKUP($A70,$A$3:$E$98,5)*IF(Main!$B$36=1,(1+Main!$B$35)^($A70-Y$2),1+(Main!$B$35*($A70-Y$2)))))</f>
        <v>9.5448365645868991E-3</v>
      </c>
      <c r="Z70" s="144">
        <f ca="1">IF($A70=Z$2,VLOOKUP($A70,$A$3:$E$98,5),IF($A70&lt;Z$2,"",VLOOKUP($A70,$A$3:$E$98,5)*IF(Main!$B$36=1,(1+Main!$B$35)^($A70-Z$2),1+(Main!$B$35*($A70-Z$2)))))</f>
        <v>9.3760673522464612E-3</v>
      </c>
      <c r="AA70" s="144">
        <f ca="1">IF($A70=AA$2,VLOOKUP($A70,$A$3:$E$98,5),IF($A70&lt;AA$2,"",VLOOKUP($A70,$A$3:$E$98,5)*IF(Main!$B$36=1,(1+Main!$B$35)^($A70-AA$2),1+(Main!$B$35*($A70-AA$2)))))</f>
        <v>9.210282271361947E-3</v>
      </c>
      <c r="AB70" s="144">
        <f ca="1">IF($A70=AB$2,VLOOKUP($A70,$A$3:$E$98,5),IF($A70&lt;AB$2,"",VLOOKUP($A70,$A$3:$E$98,5)*IF(Main!$B$36=1,(1+Main!$B$35)^($A70-AB$2),1+(Main!$B$35*($A70-AB$2)))))</f>
        <v>9.0474285573300065E-3</v>
      </c>
      <c r="AC70" s="144">
        <f ca="1">IF($A70=AC$2,VLOOKUP($A70,$A$3:$E$98,5),IF($A70&lt;AC$2,"",VLOOKUP($A70,$A$3:$E$98,5)*IF(Main!$B$36=1,(1+Main!$B$35)^($A70-AC$2),1+(Main!$B$35*($A70-AC$2)))))</f>
        <v>8.8874543785167053E-3</v>
      </c>
      <c r="AD70" s="144">
        <f ca="1">IF($A70=AD$2,VLOOKUP($A70,$A$3:$E$98,5),IF($A70&lt;AD$2,"",VLOOKUP($A70,$A$3:$E$98,5)*IF(Main!$B$36=1,(1+Main!$B$35)^($A70-AD$2),1+(Main!$B$35*($A70-AD$2)))))</f>
        <v>8.7303088197610082E-3</v>
      </c>
      <c r="AE70" s="144">
        <f ca="1">IF($A70=AE$2,VLOOKUP($A70,$A$3:$E$98,5),IF($A70&lt;AE$2,"",VLOOKUP($A70,$A$3:$E$98,5)*IF(Main!$B$36=1,(1+Main!$B$35)^($A70-AE$2),1+(Main!$B$35*($A70-AE$2)))))</f>
        <v>8.5759418661699501E-3</v>
      </c>
      <c r="AF70" s="144">
        <f ca="1">IF($A70=AF$2,VLOOKUP($A70,$A$3:$E$98,5),IF($A70&lt;AF$2,"",VLOOKUP($A70,$A$3:$E$98,5)*IF(Main!$B$36=1,(1+Main!$B$35)^($A70-AF$2),1+(Main!$B$35*($A70-AF$2)))))</f>
        <v>8.4243043872003417E-3</v>
      </c>
      <c r="AG70" s="144">
        <f ca="1">IF($A70=AG$2,VLOOKUP($A70,$A$3:$E$98,5),IF($A70&lt;AG$2,"",VLOOKUP($A70,$A$3:$E$98,5)*IF(Main!$B$36=1,(1+Main!$B$35)^($A70-AG$2),1+(Main!$B$35*($A70-AG$2)))))</f>
        <v>8.2753481210219478E-3</v>
      </c>
      <c r="AH70" s="144">
        <f ca="1">IF($A70=AH$2,VLOOKUP($A70,$A$3:$E$98,5),IF($A70&lt;AH$2,"",VLOOKUP($A70,$A$3:$E$98,5)*IF(Main!$B$36=1,(1+Main!$B$35)^($A70-AH$2),1+(Main!$B$35*($A70-AH$2)))))</f>
        <v>8.1290256591571193E-3</v>
      </c>
      <c r="AI70" s="144">
        <f ca="1">IF($A70=AI$2,VLOOKUP($A70,$A$3:$E$98,5),IF($A70&lt;AI$2,"",VLOOKUP($A70,$A$3:$E$98,5)*IF(Main!$B$36=1,(1+Main!$B$35)^($A70-AI$2),1+(Main!$B$35*($A70-AI$2)))))</f>
        <v>7.9852904313920618E-3</v>
      </c>
      <c r="AJ70" s="144">
        <f ca="1">IF($A70=AJ$2,VLOOKUP($A70,$A$3:$E$98,5),IF($A70&lt;AJ$2,"",VLOOKUP($A70,$A$3:$E$98,5)*IF(Main!$B$36=1,(1+Main!$B$35)^($A70-AJ$2),1+(Main!$B$35*($A70-AJ$2)))))</f>
        <v>7.8440966909548732E-3</v>
      </c>
      <c r="AK70" s="144">
        <f ca="1">IF($A70=AK$2,VLOOKUP($A70,$A$3:$E$98,5),IF($A70&lt;AK$2,"",VLOOKUP($A70,$A$3:$E$98,5)*IF(Main!$B$36=1,(1+Main!$B$35)^($A70-AK$2),1+(Main!$B$35*($A70-AK$2)))))</f>
        <v>7.7053994999556723E-3</v>
      </c>
      <c r="AL70" s="144">
        <f ca="1">IF($A70=AL$2,VLOOKUP($A70,$A$3:$E$98,5),IF($A70&lt;AL$2,"",VLOOKUP($A70,$A$3:$E$98,5)*IF(Main!$B$36=1,(1+Main!$B$35)^($A70-AL$2),1+(Main!$B$35*($A70-AL$2)))))</f>
        <v>7.5691547150841566E-3</v>
      </c>
      <c r="AM70" s="144">
        <f ca="1">IF($A70=AM$2,VLOOKUP($A70,$A$3:$E$98,5),IF($A70&lt;AM$2,"",VLOOKUP($A70,$A$3:$E$98,5)*IF(Main!$B$36=1,(1+Main!$B$35)^($A70-AM$2),1+(Main!$B$35*($A70-AM$2)))))</f>
        <v>7.4353189735600761E-3</v>
      </c>
      <c r="AN70" s="144">
        <f ca="1">IF($A70=AN$2,VLOOKUP($A70,$A$3:$E$98,5),IF($A70&lt;AN$2,"",VLOOKUP($A70,$A$3:$E$98,5)*IF(Main!$B$36=1,(1+Main!$B$35)^($A70-AN$2),1+(Main!$B$35*($A70-AN$2)))))</f>
        <v>7.3038496793320969E-3</v>
      </c>
      <c r="AO70" s="144">
        <f ca="1">IF($A70=AO$2,VLOOKUP($A70,$A$3:$E$98,5),IF($A70&lt;AO$2,"",VLOOKUP($A70,$A$3:$E$98,5)*IF(Main!$B$36=1,(1+Main!$B$35)^($A70-AO$2),1+(Main!$B$35*($A70-AO$2)))))</f>
        <v>7.1747049895207245E-3</v>
      </c>
      <c r="AP70" s="144">
        <f ca="1">IF($A70=AP$2,VLOOKUP($A70,$A$3:$E$98,5),IF($A70&lt;AP$2,"",VLOOKUP($A70,$A$3:$E$98,5)*IF(Main!$B$36=1,(1+Main!$B$35)^($A70-AP$2),1+(Main!$B$35*($A70-AP$2)))))</f>
        <v>7.0478438011009068E-3</v>
      </c>
      <c r="AQ70" s="144">
        <f ca="1">IF($A70=AQ$2,VLOOKUP($A70,$A$3:$E$98,5),IF($A70&lt;AQ$2,"",VLOOKUP($A70,$A$3:$E$98,5)*IF(Main!$B$36=1,(1+Main!$B$35)^($A70-AQ$2),1+(Main!$B$35*($A70-AQ$2)))))</f>
        <v>6.9232257378201451E-3</v>
      </c>
      <c r="AR70" s="144">
        <f ca="1">IF($A70=AR$2,VLOOKUP($A70,$A$3:$E$98,5),IF($A70&lt;AR$2,"",VLOOKUP($A70,$A$3:$E$98,5)*IF(Main!$B$36=1,(1+Main!$B$35)^($A70-AR$2),1+(Main!$B$35*($A70-AR$2)))))</f>
        <v>6.8008111373478834E-3</v>
      </c>
      <c r="AS70" s="144">
        <f ca="1">IF($A70=AS$2,VLOOKUP($A70,$A$3:$E$98,5),IF($A70&lt;AS$2,"",VLOOKUP($A70,$A$3:$E$98,5)*IF(Main!$B$36=1,(1+Main!$B$35)^($A70-AS$2),1+(Main!$B$35*($A70-AS$2)))))</f>
        <v>6.6805610386521438E-3</v>
      </c>
      <c r="AT70" s="144">
        <f ca="1">IF($A70=AT$2,VLOOKUP($A70,$A$3:$E$98,5),IF($A70&lt;AT$2,"",VLOOKUP($A70,$A$3:$E$98,5)*IF(Main!$B$36=1,(1+Main!$B$35)^($A70-AT$2),1+(Main!$B$35*($A70-AT$2)))))</f>
        <v>6.5624371695993554E-3</v>
      </c>
      <c r="AU70" s="144">
        <f ca="1">IF($A70=AU$2,VLOOKUP($A70,$A$3:$E$98,5),IF($A70&lt;AU$2,"",VLOOKUP($A70,$A$3:$E$98,5)*IF(Main!$B$36=1,(1+Main!$B$35)^($A70-AU$2),1+(Main!$B$35*($A70-AU$2)))))</f>
        <v>6.4464019347734349E-3</v>
      </c>
      <c r="AV70" s="144">
        <f ca="1">IF($A70=AV$2,VLOOKUP($A70,$A$3:$E$98,5),IF($A70&lt;AV$2,"",VLOOKUP($A70,$A$3:$E$98,5)*IF(Main!$B$36=1,(1+Main!$B$35)^($A70-AV$2),1+(Main!$B$35*($A70-AV$2)))))</f>
        <v>6.3324184035102489E-3</v>
      </c>
      <c r="AW70" s="144">
        <f ca="1">IF($A70=AW$2,VLOOKUP($A70,$A$3:$E$98,5),IF($A70&lt;AW$2,"",VLOOKUP($A70,$A$3:$E$98,5)*IF(Main!$B$36=1,(1+Main!$B$35)^($A70-AW$2),1+(Main!$B$35*($A70-AW$2)))))</f>
        <v>6.2204502981436632E-3</v>
      </c>
      <c r="AX70" s="144">
        <f ca="1">IF($A70=AX$2,VLOOKUP($A70,$A$3:$E$98,5),IF($A70&lt;AX$2,"",VLOOKUP($A70,$A$3:$E$98,5)*IF(Main!$B$36=1,(1+Main!$B$35)^($A70-AX$2),1+(Main!$B$35*($A70-AX$2)))))</f>
        <v>6.1104619824593944E-3</v>
      </c>
      <c r="AY70" s="144">
        <f ca="1">IF($A70=AY$2,VLOOKUP($A70,$A$3:$E$98,5),IF($A70&lt;AY$2,"",VLOOKUP($A70,$A$3:$E$98,5)*IF(Main!$B$36=1,(1+Main!$B$35)^($A70-AY$2),1+(Main!$B$35*($A70-AY$2)))))</f>
        <v>6.0024184503530394E-3</v>
      </c>
      <c r="AZ70" s="144">
        <f ca="1">IF($A70=AZ$2,VLOOKUP($A70,$A$3:$E$98,5),IF($A70&lt;AZ$2,"",VLOOKUP($A70,$A$3:$E$98,5)*IF(Main!$B$36=1,(1+Main!$B$35)^($A70-AZ$2),1+(Main!$B$35*($A70-AZ$2)))))</f>
        <v>5.8962853146886434E-3</v>
      </c>
      <c r="BA70" s="144">
        <f ca="1">IF($A70=BA$2,VLOOKUP($A70,$A$3:$E$98,5),IF($A70&lt;BA$2,"",VLOOKUP($A70,$A$3:$E$98,5)*IF(Main!$B$36=1,(1+Main!$B$35)^($A70-BA$2),1+(Main!$B$35*($A70-BA$2)))))</f>
        <v>5.7920287963542667E-3</v>
      </c>
      <c r="BB70" s="144">
        <f ca="1">IF($A70=BB$2,VLOOKUP($A70,$A$3:$E$98,5),IF($A70&lt;BB$2,"",VLOOKUP($A70,$A$3:$E$98,5)*IF(Main!$B$36=1,(1+Main!$B$35)^($A70-BB$2),1+(Main!$B$35*($A70-BB$2)))))</f>
        <v>5.6896157135110674E-3</v>
      </c>
      <c r="BC70" s="144" t="str">
        <f>IF($A70=BC$2,VLOOKUP($A70,$A$3:$E$98,5),IF($A70&lt;BC$2,"",VLOOKUP($A70,$A$3:$E$98,5)*IF(Main!$B$36=1,(1+Main!$B$35)^($A70-BC$2),1+(Main!$B$35*($A70-BC$2)))))</f>
        <v/>
      </c>
      <c r="BD70" s="144" t="str">
        <f>IF($A70=BD$2,VLOOKUP($A70,$A$3:$E$98,5),IF($A70&lt;BD$2,"",VLOOKUP($A70,$A$3:$E$98,5)*IF(Main!$B$36=1,(1+Main!$B$35)^($A70-BD$2),1+(Main!$B$35*($A70-BD$2)))))</f>
        <v/>
      </c>
      <c r="BE70" s="144" t="str">
        <f>IF($A70=BE$2,VLOOKUP($A70,$A$3:$E$98,5),IF($A70&lt;BE$2,"",VLOOKUP($A70,$A$3:$E$98,5)*IF(Main!$B$36=1,(1+Main!$B$35)^($A70-BE$2),1+(Main!$B$35*($A70-BE$2)))))</f>
        <v/>
      </c>
      <c r="BF70" s="144" t="str">
        <f>IF($A70=BF$2,VLOOKUP($A70,$A$3:$E$98,5),IF($A70&lt;BF$2,"",VLOOKUP($A70,$A$3:$E$98,5)*IF(Main!$B$36=1,(1+Main!$B$35)^($A70-BF$2),1+(Main!$B$35*($A70-BF$2)))))</f>
        <v/>
      </c>
      <c r="BG70" s="144" t="str">
        <f>IF($A70=BG$2,VLOOKUP($A70,$A$3:$E$98,5),IF($A70&lt;BG$2,"",VLOOKUP($A70,$A$3:$E$98,5)*IF(Main!$B$36=1,(1+Main!$B$35)^($A70-BG$2),1+(Main!$B$35*($A70-BG$2)))))</f>
        <v/>
      </c>
      <c r="BH70" s="144" t="str">
        <f>IF($A70=BH$2,VLOOKUP($A70,$A$3:$E$98,5),IF($A70&lt;BH$2,"",VLOOKUP($A70,$A$3:$E$98,5)*IF(Main!$B$36=1,(1+Main!$B$35)^($A70-BH$2),1+(Main!$B$35*($A70-BH$2)))))</f>
        <v/>
      </c>
      <c r="BI70" s="144" t="str">
        <f>IF($A70=BI$2,VLOOKUP($A70,$A$3:$E$98,5),IF($A70&lt;BI$2,"",VLOOKUP($A70,$A$3:$E$98,5)*IF(Main!$B$36=1,(1+Main!$B$35)^($A70-BI$2),1+(Main!$B$35*($A70-BI$2)))))</f>
        <v/>
      </c>
      <c r="BJ70" s="144" t="str">
        <f>IF($A70=BJ$2,VLOOKUP($A70,$A$3:$E$98,5),IF($A70&lt;BJ$2,"",VLOOKUP($A70,$A$3:$E$98,5)*IF(Main!$B$36=1,(1+Main!$B$35)^($A70-BJ$2),1+(Main!$B$35*($A70-BJ$2)))))</f>
        <v/>
      </c>
      <c r="BK70" s="144" t="str">
        <f>IF($A70=BK$2,VLOOKUP($A70,$A$3:$E$98,5),IF($A70&lt;BK$2,"",VLOOKUP($A70,$A$3:$E$98,5)*IF(Main!$B$36=1,(1+Main!$B$35)^($A70-BK$2),1+(Main!$B$35*($A70-BK$2)))))</f>
        <v/>
      </c>
      <c r="BL70" s="144" t="str">
        <f>IF($A70=BL$2,VLOOKUP($A70,$A$3:$E$98,5),IF($A70&lt;BL$2,"",VLOOKUP($A70,$A$3:$E$98,5)*IF(Main!$B$36=1,(1+Main!$B$35)^($A70-BL$2),1+(Main!$B$35*($A70-BL$2)))))</f>
        <v/>
      </c>
      <c r="BM70" s="144" t="str">
        <f>IF($A70=BM$2,VLOOKUP($A70,$A$3:$E$98,5),IF($A70&lt;BM$2,"",VLOOKUP($A70,$A$3:$E$98,5)*IF(Main!$B$36=1,(1+Main!$B$35)^($A70-BM$2),1+(Main!$B$35*($A70-BM$2)))))</f>
        <v/>
      </c>
      <c r="BN70" s="144" t="str">
        <f>IF($A70=BN$2,VLOOKUP($A70,$A$3:$E$98,5),IF($A70&lt;BN$2,"",VLOOKUP($A70,$A$3:$E$98,5)*IF(Main!$B$36=1,(1+Main!$B$35)^($A70-BN$2),1+(Main!$B$35*($A70-BN$2)))))</f>
        <v/>
      </c>
      <c r="BO70" s="144" t="str">
        <f>IF($A70=BO$2,VLOOKUP($A70,$A$3:$E$98,5),IF($A70&lt;BO$2,"",VLOOKUP($A70,$A$3:$E$98,5)*IF(Main!$B$36=1,(1+Main!$B$35)^($A70-BO$2),1+(Main!$B$35*($A70-BO$2)))))</f>
        <v/>
      </c>
      <c r="BP70" s="144" t="str">
        <f>IF($A70=BP$2,VLOOKUP($A70,$A$3:$E$98,5),IF($A70&lt;BP$2,"",VLOOKUP($A70,$A$3:$E$98,5)*IF(Main!$B$36=1,(1+Main!$B$35)^($A70-BP$2),1+(Main!$B$35*($A70-BP$2)))))</f>
        <v/>
      </c>
      <c r="BQ70" s="144" t="str">
        <f>IF($A70=BQ$2,VLOOKUP($A70,$A$3:$E$98,5),IF($A70&lt;BQ$2,"",VLOOKUP($A70,$A$3:$E$98,5)*IF(Main!$B$36=1,(1+Main!$B$35)^($A70-BQ$2),1+(Main!$B$35*($A70-BQ$2)))))</f>
        <v/>
      </c>
      <c r="BR70" s="144" t="str">
        <f>IF($A70=BR$2,VLOOKUP($A70,$A$3:$E$98,5),IF($A70&lt;BR$2,"",VLOOKUP($A70,$A$3:$E$98,5)*IF(Main!$B$36=1,(1+Main!$B$35)^($A70-BR$2),1+(Main!$B$35*($A70-BR$2)))))</f>
        <v/>
      </c>
      <c r="BS70" s="144" t="str">
        <f>IF($A70=BS$2,VLOOKUP($A70,$A$3:$E$98,5),IF($A70&lt;BS$2,"",VLOOKUP($A70,$A$3:$E$98,5)*IF(Main!$B$36=1,(1+Main!$B$35)^($A70-BS$2),1+(Main!$B$35*($A70-BS$2)))))</f>
        <v/>
      </c>
      <c r="BT70" s="144" t="str">
        <f>IF($A70=BT$2,VLOOKUP($A70,$A$3:$E$98,5),IF($A70&lt;BT$2,"",VLOOKUP($A70,$A$3:$E$98,5)*IF(Main!$B$36=1,(1+Main!$B$35)^($A70-BT$2),1+(Main!$B$35*($A70-BT$2)))))</f>
        <v/>
      </c>
      <c r="BU70" s="144" t="str">
        <f>IF($A70=BU$2,VLOOKUP($A70,$A$3:$E$98,5),IF($A70&lt;BU$2,"",VLOOKUP($A70,$A$3:$E$98,5)*IF(Main!$B$36=1,(1+Main!$B$35)^($A70-BU$2),1+(Main!$B$35*($A70-BU$2)))))</f>
        <v/>
      </c>
      <c r="BV70" s="144" t="str">
        <f>IF($A70=BV$2,VLOOKUP($A70,$A$3:$E$98,5),IF($A70&lt;BV$2,"",VLOOKUP($A70,$A$3:$E$98,5)*IF(Main!$B$36=1,(1+Main!$B$35)^($A70-BV$2),1+(Main!$B$35*($A70-BV$2)))))</f>
        <v/>
      </c>
      <c r="BW70" s="144" t="str">
        <f>IF($A70=BW$2,VLOOKUP($A70,$A$3:$E$98,5),IF($A70&lt;BW$2,"",VLOOKUP($A70,$A$3:$E$98,5)*IF(Main!$B$36=1,(1+Main!$B$35)^($A70-BW$2),1+(Main!$B$35*($A70-BW$2)))))</f>
        <v/>
      </c>
      <c r="BX70" s="144" t="str">
        <f>IF($A70=BX$2,VLOOKUP($A70,$A$3:$E$98,5),IF($A70&lt;BX$2,"",VLOOKUP($A70,$A$3:$E$98,5)*IF(Main!$B$36=1,(1+Main!$B$35)^($A70-BX$2),1+(Main!$B$35*($A70-BX$2)))))</f>
        <v/>
      </c>
      <c r="BY70" s="144" t="str">
        <f>IF($A70=BY$2,VLOOKUP($A70,$A$3:$E$98,5),IF($A70&lt;BY$2,"",VLOOKUP($A70,$A$3:$E$98,5)*IF(Main!$B$36=1,(1+Main!$B$35)^($A70-BY$2),1+(Main!$B$35*($A70-BY$2)))))</f>
        <v/>
      </c>
      <c r="BZ70" s="144" t="str">
        <f>IF($A70=BZ$2,VLOOKUP($A70,$A$3:$E$98,5),IF($A70&lt;BZ$2,"",VLOOKUP($A70,$A$3:$E$98,5)*IF(Main!$B$36=1,(1+Main!$B$35)^($A70-BZ$2),1+(Main!$B$35*($A70-BZ$2)))))</f>
        <v/>
      </c>
      <c r="CA70" s="144" t="str">
        <f>IF($A70=CA$2,VLOOKUP($A70,$A$3:$E$98,5),IF($A70&lt;CA$2,"",VLOOKUP($A70,$A$3:$E$98,5)*IF(Main!$B$36=1,(1+Main!$B$35)^($A70-CA$2),1+(Main!$B$35*($A70-CA$2)))))</f>
        <v/>
      </c>
      <c r="CB70" s="144" t="str">
        <f>IF($A70=CB$2,VLOOKUP($A70,$A$3:$E$98,5),IF($A70&lt;CB$2,"",VLOOKUP($A70,$A$3:$E$98,5)*IF(Main!$B$36=1,(1+Main!$B$35)^($A70-CB$2),1+(Main!$B$35*($A70-CB$2)))))</f>
        <v/>
      </c>
      <c r="CC70" s="144" t="str">
        <f>IF($A70=CC$2,VLOOKUP($A70,$A$3:$E$98,5),IF($A70&lt;CC$2,"",VLOOKUP($A70,$A$3:$E$98,5)*IF(Main!$B$36=1,(1+Main!$B$35)^($A70-CC$2),1+(Main!$B$35*($A70-CC$2)))))</f>
        <v/>
      </c>
      <c r="CD70" s="144" t="str">
        <f>IF($A70=CD$2,VLOOKUP($A70,$A$3:$E$98,5),IF($A70&lt;CD$2,"",VLOOKUP($A70,$A$3:$E$98,5)*IF(Main!$B$36=1,(1+Main!$B$35)^($A70-CD$2),1+(Main!$B$35*($A70-CD$2)))))</f>
        <v/>
      </c>
    </row>
    <row r="71" spans="1:82">
      <c r="A71" s="70">
        <v>93</v>
      </c>
      <c r="B71" s="73">
        <f ca="1">VLOOKUP($A71,Mortality!$A$3:$G$108,7,)</f>
        <v>8.1031929914730072E-2</v>
      </c>
      <c r="C71" s="69">
        <f t="shared" ca="1" si="5"/>
        <v>0.49074835718775917</v>
      </c>
      <c r="D71" s="69">
        <f t="shared" ca="1" si="6"/>
        <v>7.2950487097398442</v>
      </c>
      <c r="E71" s="143">
        <f ca="1">C71/(1+Main!$B$5)^($A71-$A$3)</f>
        <v>4.9290357928229393E-3</v>
      </c>
      <c r="F71" s="16">
        <f t="shared" ca="1" si="3"/>
        <v>5.9131353783515443</v>
      </c>
      <c r="G71" s="144">
        <f ca="1">IF($A71=G$2,VLOOKUP($A71,$A$3:$E$98,5),IF($A71&lt;G$2,"",VLOOKUP($A71,$A$3:$E$98,5)*IF(Main!$B$36=1,(1+Main!$B$35)^($A71-G$2),1+(Main!$B$35*($A71-G$2)))))</f>
        <v>1.1605271790087114E-2</v>
      </c>
      <c r="H71" s="144">
        <f ca="1">IF($A71=H$2,VLOOKUP($A71,$A$3:$E$98,5),IF($A71&lt;H$2,"",VLOOKUP($A71,$A$3:$E$98,5)*IF(Main!$B$36=1,(1+Main!$B$35)^($A71-H$2),1+(Main!$B$35*($A71-H$2)))))</f>
        <v>1.1400070520714258E-2</v>
      </c>
      <c r="I71" s="144">
        <f ca="1">IF($A71=I$2,VLOOKUP($A71,$A$3:$E$98,5),IF($A71&lt;I$2,"",VLOOKUP($A71,$A$3:$E$98,5)*IF(Main!$B$36=1,(1+Main!$B$35)^($A71-I$2),1+(Main!$B$35*($A71-I$2)))))</f>
        <v>1.1198497564552315E-2</v>
      </c>
      <c r="J71" s="144">
        <f ca="1">IF($A71=J$2,VLOOKUP($A71,$A$3:$E$98,5),IF($A71&lt;J$2,"",VLOOKUP($A71,$A$3:$E$98,5)*IF(Main!$B$36=1,(1+Main!$B$35)^($A71-J$2),1+(Main!$B$35*($A71-J$2)))))</f>
        <v>1.1000488766750801E-2</v>
      </c>
      <c r="K71" s="144">
        <f ca="1">IF($A71=K$2,VLOOKUP($A71,$A$3:$E$98,5),IF($A71&lt;K$2,"",VLOOKUP($A71,$A$3:$E$98,5)*IF(Main!$B$36=1,(1+Main!$B$35)^($A71-K$2),1+(Main!$B$35*($A71-K$2)))))</f>
        <v>1.0805981106827896E-2</v>
      </c>
      <c r="L71" s="144">
        <f ca="1">IF($A71=L$2,VLOOKUP($A71,$A$3:$E$98,5),IF($A71&lt;L$2,"",VLOOKUP($A71,$A$3:$E$98,5)*IF(Main!$B$36=1,(1+Main!$B$35)^($A71-L$2),1+(Main!$B$35*($A71-L$2)))))</f>
        <v>1.0614912678612866E-2</v>
      </c>
      <c r="M71" s="144">
        <f ca="1">IF($A71=M$2,VLOOKUP($A71,$A$3:$E$98,5),IF($A71&lt;M$2,"",VLOOKUP($A71,$A$3:$E$98,5)*IF(Main!$B$36=1,(1+Main!$B$35)^($A71-M$2),1+(Main!$B$35*($A71-M$2)))))</f>
        <v>1.0427222670543091E-2</v>
      </c>
      <c r="N71" s="144">
        <f ca="1">IF($A71=N$2,VLOOKUP($A71,$A$3:$E$98,5),IF($A71&lt;N$2,"",VLOOKUP($A71,$A$3:$E$98,5)*IF(Main!$B$36=1,(1+Main!$B$35)^($A71-N$2),1+(Main!$B$35*($A71-N$2)))))</f>
        <v>1.0242851346309517E-2</v>
      </c>
      <c r="O71" s="144">
        <f ca="1">IF($A71=O$2,VLOOKUP($A71,$A$3:$E$98,5),IF($A71&lt;O$2,"",VLOOKUP($A71,$A$3:$E$98,5)*IF(Main!$B$36=1,(1+Main!$B$35)^($A71-O$2),1+(Main!$B$35*($A71-O$2)))))</f>
        <v>1.0061740025844321E-2</v>
      </c>
      <c r="P71" s="144">
        <f ca="1">IF($A71=P$2,VLOOKUP($A71,$A$3:$E$98,5),IF($A71&lt;P$2,"",VLOOKUP($A71,$A$3:$E$98,5)*IF(Main!$B$36=1,(1+Main!$B$35)^($A71-P$2),1+(Main!$B$35*($A71-P$2)))))</f>
        <v>9.8838310666447184E-3</v>
      </c>
      <c r="Q71" s="144">
        <f ca="1">IF($A71=Q$2,VLOOKUP($A71,$A$3:$E$98,5),IF($A71&lt;Q$2,"",VLOOKUP($A71,$A$3:$E$98,5)*IF(Main!$B$36=1,(1+Main!$B$35)^($A71-Q$2),1+(Main!$B$35*($A71-Q$2)))))</f>
        <v>9.7090678454270288E-3</v>
      </c>
      <c r="R71" s="144">
        <f ca="1">IF($A71=R$2,VLOOKUP($A71,$A$3:$E$98,5),IF($A71&lt;R$2,"",VLOOKUP($A71,$A$3:$E$98,5)*IF(Main!$B$36=1,(1+Main!$B$35)^($A71-R$2),1+(Main!$B$35*($A71-R$2)))))</f>
        <v>9.537394740105138E-3</v>
      </c>
      <c r="S71" s="144">
        <f ca="1">IF($A71=S$2,VLOOKUP($A71,$A$3:$E$98,5),IF($A71&lt;S$2,"",VLOOKUP($A71,$A$3:$E$98,5)*IF(Main!$B$36=1,(1+Main!$B$35)^($A71-S$2),1+(Main!$B$35*($A71-S$2)))))</f>
        <v>9.3687571120875616E-3</v>
      </c>
      <c r="T71" s="144">
        <f ca="1">IF($A71=T$2,VLOOKUP($A71,$A$3:$E$98,5),IF($A71&lt;T$2,"",VLOOKUP($A71,$A$3:$E$98,5)*IF(Main!$B$36=1,(1+Main!$B$35)^($A71-T$2),1+(Main!$B$35*($A71-T$2)))))</f>
        <v>9.203101288887584E-3</v>
      </c>
      <c r="U71" s="144">
        <f ca="1">IF($A71=U$2,VLOOKUP($A71,$A$3:$E$98,5),IF($A71&lt;U$2,"",VLOOKUP($A71,$A$3:$E$98,5)*IF(Main!$B$36=1,(1+Main!$B$35)^($A71-U$2),1+(Main!$B$35*($A71-U$2)))))</f>
        <v>9.0403745470408487E-3</v>
      </c>
      <c r="V71" s="144">
        <f ca="1">IF($A71=V$2,VLOOKUP($A71,$A$3:$E$98,5),IF($A71&lt;V$2,"",VLOOKUP($A71,$A$3:$E$98,5)*IF(Main!$B$36=1,(1+Main!$B$35)^($A71-V$2),1+(Main!$B$35*($A71-V$2)))))</f>
        <v>8.8805250953249981E-3</v>
      </c>
      <c r="W71" s="144">
        <f ca="1">IF($A71=W$2,VLOOKUP($A71,$A$3:$E$98,5),IF($A71&lt;W$2,"",VLOOKUP($A71,$A$3:$E$98,5)*IF(Main!$B$36=1,(1+Main!$B$35)^($A71-W$2),1+(Main!$B$35*($A71-W$2)))))</f>
        <v>8.7235020582760291E-3</v>
      </c>
      <c r="X71" s="144">
        <f ca="1">IF($A71=X$2,VLOOKUP($A71,$A$3:$E$98,5),IF($A71&lt;X$2,"",VLOOKUP($A71,$A$3:$E$98,5)*IF(Main!$B$36=1,(1+Main!$B$35)^($A71-X$2),1+(Main!$B$35*($A71-X$2)))))</f>
        <v>8.5692554599960998E-3</v>
      </c>
      <c r="Y71" s="144">
        <f ca="1">IF($A71=Y$2,VLOOKUP($A71,$A$3:$E$98,5),IF($A71&lt;Y$2,"",VLOOKUP($A71,$A$3:$E$98,5)*IF(Main!$B$36=1,(1+Main!$B$35)^($A71-Y$2),1+(Main!$B$35*($A71-Y$2)))))</f>
        <v>8.4177362082476417E-3</v>
      </c>
      <c r="Z71" s="144">
        <f ca="1">IF($A71=Z$2,VLOOKUP($A71,$A$3:$E$98,5),IF($A71&lt;Z$2,"",VLOOKUP($A71,$A$3:$E$98,5)*IF(Main!$B$36=1,(1+Main!$B$35)^($A71-Z$2),1+(Main!$B$35*($A71-Z$2)))))</f>
        <v>8.2688960788287261E-3</v>
      </c>
      <c r="AA71" s="144">
        <f ca="1">IF($A71=AA$2,VLOOKUP($A71,$A$3:$E$98,5),IF($A71&lt;AA$2,"",VLOOKUP($A71,$A$3:$E$98,5)*IF(Main!$B$36=1,(1+Main!$B$35)^($A71-AA$2),1+(Main!$B$35*($A71-AA$2)))))</f>
        <v>8.1226877002246803E-3</v>
      </c>
      <c r="AB71" s="144">
        <f ca="1">IF($A71=AB$2,VLOOKUP($A71,$A$3:$E$98,5),IF($A71&lt;AB$2,"",VLOOKUP($A71,$A$3:$E$98,5)*IF(Main!$B$36=1,(1+Main!$B$35)^($A71-AB$2),1+(Main!$B$35*($A71-AB$2)))))</f>
        <v>7.97906453853112E-3</v>
      </c>
      <c r="AC71" s="144">
        <f ca="1">IF($A71=AC$2,VLOOKUP($A71,$A$3:$E$98,5),IF($A71&lt;AC$2,"",VLOOKUP($A71,$A$3:$E$98,5)*IF(Main!$B$36=1,(1+Main!$B$35)^($A71-AC$2),1+(Main!$B$35*($A71-AC$2)))))</f>
        <v>7.8379808826435377E-3</v>
      </c>
      <c r="AD71" s="144">
        <f ca="1">IF($A71=AD$2,VLOOKUP($A71,$A$3:$E$98,5),IF($A71&lt;AD$2,"",VLOOKUP($A71,$A$3:$E$98,5)*IF(Main!$B$36=1,(1+Main!$B$35)^($A71-AD$2),1+(Main!$B$35*($A71-AD$2)))))</f>
        <v>7.699391829708779E-3</v>
      </c>
      <c r="AE71" s="144">
        <f ca="1">IF($A71=AE$2,VLOOKUP($A71,$A$3:$E$98,5),IF($A71&lt;AE$2,"",VLOOKUP($A71,$A$3:$E$98,5)*IF(Main!$B$36=1,(1+Main!$B$35)^($A71-AE$2),1+(Main!$B$35*($A71-AE$2)))))</f>
        <v>7.5632532708337702E-3</v>
      </c>
      <c r="AF71" s="144">
        <f ca="1">IF($A71=AF$2,VLOOKUP($A71,$A$3:$E$98,5),IF($A71&lt;AF$2,"",VLOOKUP($A71,$A$3:$E$98,5)*IF(Main!$B$36=1,(1+Main!$B$35)^($A71-AF$2),1+(Main!$B$35*($A71-AF$2)))))</f>
        <v>7.429521877046927E-3</v>
      </c>
      <c r="AG71" s="144">
        <f ca="1">IF($A71=AG$2,VLOOKUP($A71,$A$3:$E$98,5),IF($A71&lt;AG$2,"",VLOOKUP($A71,$A$3:$E$98,5)*IF(Main!$B$36=1,(1+Main!$B$35)^($A71-AG$2),1+(Main!$B$35*($A71-AG$2)))))</f>
        <v>7.2981550855077846E-3</v>
      </c>
      <c r="AH71" s="144">
        <f ca="1">IF($A71=AH$2,VLOOKUP($A71,$A$3:$E$98,5),IF($A71&lt;AH$2,"",VLOOKUP($A71,$A$3:$E$98,5)*IF(Main!$B$36=1,(1+Main!$B$35)^($A71-AH$2),1+(Main!$B$35*($A71-AH$2)))))</f>
        <v>7.1691110859604971E-3</v>
      </c>
      <c r="AI71" s="144">
        <f ca="1">IF($A71=AI$2,VLOOKUP($A71,$A$3:$E$98,5),IF($A71&lt;AI$2,"",VLOOKUP($A71,$A$3:$E$98,5)*IF(Main!$B$36=1,(1+Main!$B$35)^($A71-AI$2),1+(Main!$B$35*($A71-AI$2)))))</f>
        <v>7.0423488074268141E-3</v>
      </c>
      <c r="AJ71" s="144">
        <f ca="1">IF($A71=AJ$2,VLOOKUP($A71,$A$3:$E$98,5),IF($A71&lt;AJ$2,"",VLOOKUP($A71,$A$3:$E$98,5)*IF(Main!$B$36=1,(1+Main!$B$35)^($A71-AJ$2),1+(Main!$B$35*($A71-AJ$2)))))</f>
        <v>6.9178279051343942E-3</v>
      </c>
      <c r="AK71" s="144">
        <f ca="1">IF($A71=AK$2,VLOOKUP($A71,$A$3:$E$98,5),IF($A71&lt;AK$2,"",VLOOKUP($A71,$A$3:$E$98,5)*IF(Main!$B$36=1,(1+Main!$B$35)^($A71-AK$2),1+(Main!$B$35*($A71-AK$2)))))</f>
        <v>6.7955087476762226E-3</v>
      </c>
      <c r="AL71" s="144">
        <f ca="1">IF($A71=AL$2,VLOOKUP($A71,$A$3:$E$98,5),IF($A71&lt;AL$2,"",VLOOKUP($A71,$A$3:$E$98,5)*IF(Main!$B$36=1,(1+Main!$B$35)^($A71-AL$2),1+(Main!$B$35*($A71-AL$2)))))</f>
        <v>6.6753524043970756E-3</v>
      </c>
      <c r="AM71" s="144">
        <f ca="1">IF($A71=AM$2,VLOOKUP($A71,$A$3:$E$98,5),IF($A71&lt;AM$2,"",VLOOKUP($A71,$A$3:$E$98,5)*IF(Main!$B$36=1,(1+Main!$B$35)^($A71-AM$2),1+(Main!$B$35*($A71-AM$2)))))</f>
        <v>6.5573206330030208E-3</v>
      </c>
      <c r="AN71" s="144">
        <f ca="1">IF($A71=AN$2,VLOOKUP($A71,$A$3:$E$98,5),IF($A71&lt;AN$2,"",VLOOKUP($A71,$A$3:$E$98,5)*IF(Main!$B$36=1,(1+Main!$B$35)^($A71-AN$2),1+(Main!$B$35*($A71-AN$2)))))</f>
        <v>6.441375867390001E-3</v>
      </c>
      <c r="AO71" s="144">
        <f ca="1">IF($A71=AO$2,VLOOKUP($A71,$A$3:$E$98,5),IF($A71&lt;AO$2,"",VLOOKUP($A71,$A$3:$E$98,5)*IF(Main!$B$36=1,(1+Main!$B$35)^($A71-AO$2),1+(Main!$B$35*($A71-AO$2)))))</f>
        <v>6.3274812056876226E-3</v>
      </c>
      <c r="AP71" s="144">
        <f ca="1">IF($A71=AP$2,VLOOKUP($A71,$A$3:$E$98,5),IF($A71&lt;AP$2,"",VLOOKUP($A71,$A$3:$E$98,5)*IF(Main!$B$36=1,(1+Main!$B$35)^($A71-AP$2),1+(Main!$B$35*($A71-AP$2)))))</f>
        <v>6.2156003985143647E-3</v>
      </c>
      <c r="AQ71" s="144">
        <f ca="1">IF($A71=AQ$2,VLOOKUP($A71,$A$3:$E$98,5),IF($A71&lt;AQ$2,"",VLOOKUP($A71,$A$3:$E$98,5)*IF(Main!$B$36=1,(1+Main!$B$35)^($A71-AQ$2),1+(Main!$B$35*($A71-AQ$2)))))</f>
        <v>6.1056978374404358E-3</v>
      </c>
      <c r="AR71" s="144">
        <f ca="1">IF($A71=AR$2,VLOOKUP($A71,$A$3:$E$98,5),IF($A71&lt;AR$2,"",VLOOKUP($A71,$A$3:$E$98,5)*IF(Main!$B$36=1,(1+Main!$B$35)^($A71-AR$2),1+(Main!$B$35*($A71-AR$2)))))</f>
        <v>5.9977385436546524E-3</v>
      </c>
      <c r="AS71" s="144">
        <f ca="1">IF($A71=AS$2,VLOOKUP($A71,$A$3:$E$98,5),IF($A71&lt;AS$2,"",VLOOKUP($A71,$A$3:$E$98,5)*IF(Main!$B$36=1,(1+Main!$B$35)^($A71-AS$2),1+(Main!$B$35*($A71-AS$2)))))</f>
        <v>5.8916881568316821E-3</v>
      </c>
      <c r="AT71" s="144">
        <f ca="1">IF($A71=AT$2,VLOOKUP($A71,$A$3:$E$98,5),IF($A71&lt;AT$2,"",VLOOKUP($A71,$A$3:$E$98,5)*IF(Main!$B$36=1,(1+Main!$B$35)^($A71-AT$2),1+(Main!$B$35*($A71-AT$2)))))</f>
        <v>5.7875129241961509E-3</v>
      </c>
      <c r="AU71" s="144">
        <f ca="1">IF($A71=AU$2,VLOOKUP($A71,$A$3:$E$98,5),IF($A71&lt;AU$2,"",VLOOKUP($A71,$A$3:$E$98,5)*IF(Main!$B$36=1,(1+Main!$B$35)^($A71-AU$2),1+(Main!$B$35*($A71-AU$2)))))</f>
        <v>5.6851796897801092E-3</v>
      </c>
      <c r="AV71" s="144">
        <f ca="1">IF($A71=AV$2,VLOOKUP($A71,$A$3:$E$98,5),IF($A71&lt;AV$2,"",VLOOKUP($A71,$A$3:$E$98,5)*IF(Main!$B$36=1,(1+Main!$B$35)^($A71-AV$2),1+(Main!$B$35*($A71-AV$2)))))</f>
        <v>5.5846558838704421E-3</v>
      </c>
      <c r="AW71" s="144">
        <f ca="1">IF($A71=AW$2,VLOOKUP($A71,$A$3:$E$98,5),IF($A71&lt;AW$2,"",VLOOKUP($A71,$A$3:$E$98,5)*IF(Main!$B$36=1,(1+Main!$B$35)^($A71-AW$2),1+(Main!$B$35*($A71-AW$2)))))</f>
        <v>5.4859095126428697E-3</v>
      </c>
      <c r="AX71" s="144">
        <f ca="1">IF($A71=AX$2,VLOOKUP($A71,$A$3:$E$98,5),IF($A71&lt;AX$2,"",VLOOKUP($A71,$A$3:$E$98,5)*IF(Main!$B$36=1,(1+Main!$B$35)^($A71-AX$2),1+(Main!$B$35*($A71-AX$2)))))</f>
        <v>5.3889091479792433E-3</v>
      </c>
      <c r="AY71" s="144">
        <f ca="1">IF($A71=AY$2,VLOOKUP($A71,$A$3:$E$98,5),IF($A71&lt;AY$2,"",VLOOKUP($A71,$A$3:$E$98,5)*IF(Main!$B$36=1,(1+Main!$B$35)^($A71-AY$2),1+(Main!$B$35*($A71-AY$2)))))</f>
        <v>5.2936239174648757E-3</v>
      </c>
      <c r="AZ71" s="144">
        <f ca="1">IF($A71=AZ$2,VLOOKUP($A71,$A$3:$E$98,5),IF($A71&lt;AZ$2,"",VLOOKUP($A71,$A$3:$E$98,5)*IF(Main!$B$36=1,(1+Main!$B$35)^($A71-AZ$2),1+(Main!$B$35*($A71-AZ$2)))))</f>
        <v>5.2000234945627456E-3</v>
      </c>
      <c r="BA71" s="144">
        <f ca="1">IF($A71=BA$2,VLOOKUP($A71,$A$3:$E$98,5),IF($A71&lt;BA$2,"",VLOOKUP($A71,$A$3:$E$98,5)*IF(Main!$B$36=1,(1+Main!$B$35)^($A71-BA$2),1+(Main!$B$35*($A71-BA$2)))))</f>
        <v>5.10807808896144E-3</v>
      </c>
      <c r="BB71" s="144">
        <f ca="1">IF($A71=BB$2,VLOOKUP($A71,$A$3:$E$98,5),IF($A71&lt;BB$2,"",VLOOKUP($A71,$A$3:$E$98,5)*IF(Main!$B$36=1,(1+Main!$B$35)^($A71-BB$2),1+(Main!$B$35*($A71-BB$2)))))</f>
        <v>5.0177584370937525E-3</v>
      </c>
      <c r="BC71" s="144">
        <f ca="1">IF($A71=BC$2,VLOOKUP($A71,$A$3:$E$98,5),IF($A71&lt;BC$2,"",VLOOKUP($A71,$A$3:$E$98,5)*IF(Main!$B$36=1,(1+Main!$B$35)^($A71-BC$2),1+(Main!$B$35*($A71-BC$2)))))</f>
        <v>4.9290357928229393E-3</v>
      </c>
      <c r="BD71" s="144" t="str">
        <f>IF($A71=BD$2,VLOOKUP($A71,$A$3:$E$98,5),IF($A71&lt;BD$2,"",VLOOKUP($A71,$A$3:$E$98,5)*IF(Main!$B$36=1,(1+Main!$B$35)^($A71-BD$2),1+(Main!$B$35*($A71-BD$2)))))</f>
        <v/>
      </c>
      <c r="BE71" s="144" t="str">
        <f>IF($A71=BE$2,VLOOKUP($A71,$A$3:$E$98,5),IF($A71&lt;BE$2,"",VLOOKUP($A71,$A$3:$E$98,5)*IF(Main!$B$36=1,(1+Main!$B$35)^($A71-BE$2),1+(Main!$B$35*($A71-BE$2)))))</f>
        <v/>
      </c>
      <c r="BF71" s="144" t="str">
        <f>IF($A71=BF$2,VLOOKUP($A71,$A$3:$E$98,5),IF($A71&lt;BF$2,"",VLOOKUP($A71,$A$3:$E$98,5)*IF(Main!$B$36=1,(1+Main!$B$35)^($A71-BF$2),1+(Main!$B$35*($A71-BF$2)))))</f>
        <v/>
      </c>
      <c r="BG71" s="144" t="str">
        <f>IF($A71=BG$2,VLOOKUP($A71,$A$3:$E$98,5),IF($A71&lt;BG$2,"",VLOOKUP($A71,$A$3:$E$98,5)*IF(Main!$B$36=1,(1+Main!$B$35)^($A71-BG$2),1+(Main!$B$35*($A71-BG$2)))))</f>
        <v/>
      </c>
      <c r="BH71" s="144" t="str">
        <f>IF($A71=BH$2,VLOOKUP($A71,$A$3:$E$98,5),IF($A71&lt;BH$2,"",VLOOKUP($A71,$A$3:$E$98,5)*IF(Main!$B$36=1,(1+Main!$B$35)^($A71-BH$2),1+(Main!$B$35*($A71-BH$2)))))</f>
        <v/>
      </c>
      <c r="BI71" s="144" t="str">
        <f>IF($A71=BI$2,VLOOKUP($A71,$A$3:$E$98,5),IF($A71&lt;BI$2,"",VLOOKUP($A71,$A$3:$E$98,5)*IF(Main!$B$36=1,(1+Main!$B$35)^($A71-BI$2),1+(Main!$B$35*($A71-BI$2)))))</f>
        <v/>
      </c>
      <c r="BJ71" s="144" t="str">
        <f>IF($A71=BJ$2,VLOOKUP($A71,$A$3:$E$98,5),IF($A71&lt;BJ$2,"",VLOOKUP($A71,$A$3:$E$98,5)*IF(Main!$B$36=1,(1+Main!$B$35)^($A71-BJ$2),1+(Main!$B$35*($A71-BJ$2)))))</f>
        <v/>
      </c>
      <c r="BK71" s="144" t="str">
        <f>IF($A71=BK$2,VLOOKUP($A71,$A$3:$E$98,5),IF($A71&lt;BK$2,"",VLOOKUP($A71,$A$3:$E$98,5)*IF(Main!$B$36=1,(1+Main!$B$35)^($A71-BK$2),1+(Main!$B$35*($A71-BK$2)))))</f>
        <v/>
      </c>
      <c r="BL71" s="144" t="str">
        <f>IF($A71=BL$2,VLOOKUP($A71,$A$3:$E$98,5),IF($A71&lt;BL$2,"",VLOOKUP($A71,$A$3:$E$98,5)*IF(Main!$B$36=1,(1+Main!$B$35)^($A71-BL$2),1+(Main!$B$35*($A71-BL$2)))))</f>
        <v/>
      </c>
      <c r="BM71" s="144" t="str">
        <f>IF($A71=BM$2,VLOOKUP($A71,$A$3:$E$98,5),IF($A71&lt;BM$2,"",VLOOKUP($A71,$A$3:$E$98,5)*IF(Main!$B$36=1,(1+Main!$B$35)^($A71-BM$2),1+(Main!$B$35*($A71-BM$2)))))</f>
        <v/>
      </c>
      <c r="BN71" s="144" t="str">
        <f>IF($A71=BN$2,VLOOKUP($A71,$A$3:$E$98,5),IF($A71&lt;BN$2,"",VLOOKUP($A71,$A$3:$E$98,5)*IF(Main!$B$36=1,(1+Main!$B$35)^($A71-BN$2),1+(Main!$B$35*($A71-BN$2)))))</f>
        <v/>
      </c>
      <c r="BO71" s="144" t="str">
        <f>IF($A71=BO$2,VLOOKUP($A71,$A$3:$E$98,5),IF($A71&lt;BO$2,"",VLOOKUP($A71,$A$3:$E$98,5)*IF(Main!$B$36=1,(1+Main!$B$35)^($A71-BO$2),1+(Main!$B$35*($A71-BO$2)))))</f>
        <v/>
      </c>
      <c r="BP71" s="144" t="str">
        <f>IF($A71=BP$2,VLOOKUP($A71,$A$3:$E$98,5),IF($A71&lt;BP$2,"",VLOOKUP($A71,$A$3:$E$98,5)*IF(Main!$B$36=1,(1+Main!$B$35)^($A71-BP$2),1+(Main!$B$35*($A71-BP$2)))))</f>
        <v/>
      </c>
      <c r="BQ71" s="144" t="str">
        <f>IF($A71=BQ$2,VLOOKUP($A71,$A$3:$E$98,5),IF($A71&lt;BQ$2,"",VLOOKUP($A71,$A$3:$E$98,5)*IF(Main!$B$36=1,(1+Main!$B$35)^($A71-BQ$2),1+(Main!$B$35*($A71-BQ$2)))))</f>
        <v/>
      </c>
      <c r="BR71" s="144" t="str">
        <f>IF($A71=BR$2,VLOOKUP($A71,$A$3:$E$98,5),IF($A71&lt;BR$2,"",VLOOKUP($A71,$A$3:$E$98,5)*IF(Main!$B$36=1,(1+Main!$B$35)^($A71-BR$2),1+(Main!$B$35*($A71-BR$2)))))</f>
        <v/>
      </c>
      <c r="BS71" s="144" t="str">
        <f>IF($A71=BS$2,VLOOKUP($A71,$A$3:$E$98,5),IF($A71&lt;BS$2,"",VLOOKUP($A71,$A$3:$E$98,5)*IF(Main!$B$36=1,(1+Main!$B$35)^($A71-BS$2),1+(Main!$B$35*($A71-BS$2)))))</f>
        <v/>
      </c>
      <c r="BT71" s="144" t="str">
        <f>IF($A71=BT$2,VLOOKUP($A71,$A$3:$E$98,5),IF($A71&lt;BT$2,"",VLOOKUP($A71,$A$3:$E$98,5)*IF(Main!$B$36=1,(1+Main!$B$35)^($A71-BT$2),1+(Main!$B$35*($A71-BT$2)))))</f>
        <v/>
      </c>
      <c r="BU71" s="144" t="str">
        <f>IF($A71=BU$2,VLOOKUP($A71,$A$3:$E$98,5),IF($A71&lt;BU$2,"",VLOOKUP($A71,$A$3:$E$98,5)*IF(Main!$B$36=1,(1+Main!$B$35)^($A71-BU$2),1+(Main!$B$35*($A71-BU$2)))))</f>
        <v/>
      </c>
      <c r="BV71" s="144" t="str">
        <f>IF($A71=BV$2,VLOOKUP($A71,$A$3:$E$98,5),IF($A71&lt;BV$2,"",VLOOKUP($A71,$A$3:$E$98,5)*IF(Main!$B$36=1,(1+Main!$B$35)^($A71-BV$2),1+(Main!$B$35*($A71-BV$2)))))</f>
        <v/>
      </c>
      <c r="BW71" s="144" t="str">
        <f>IF($A71=BW$2,VLOOKUP($A71,$A$3:$E$98,5),IF($A71&lt;BW$2,"",VLOOKUP($A71,$A$3:$E$98,5)*IF(Main!$B$36=1,(1+Main!$B$35)^($A71-BW$2),1+(Main!$B$35*($A71-BW$2)))))</f>
        <v/>
      </c>
      <c r="BX71" s="144" t="str">
        <f>IF($A71=BX$2,VLOOKUP($A71,$A$3:$E$98,5),IF($A71&lt;BX$2,"",VLOOKUP($A71,$A$3:$E$98,5)*IF(Main!$B$36=1,(1+Main!$B$35)^($A71-BX$2),1+(Main!$B$35*($A71-BX$2)))))</f>
        <v/>
      </c>
      <c r="BY71" s="144" t="str">
        <f>IF($A71=BY$2,VLOOKUP($A71,$A$3:$E$98,5),IF($A71&lt;BY$2,"",VLOOKUP($A71,$A$3:$E$98,5)*IF(Main!$B$36=1,(1+Main!$B$35)^($A71-BY$2),1+(Main!$B$35*($A71-BY$2)))))</f>
        <v/>
      </c>
      <c r="BZ71" s="144" t="str">
        <f>IF($A71=BZ$2,VLOOKUP($A71,$A$3:$E$98,5),IF($A71&lt;BZ$2,"",VLOOKUP($A71,$A$3:$E$98,5)*IF(Main!$B$36=1,(1+Main!$B$35)^($A71-BZ$2),1+(Main!$B$35*($A71-BZ$2)))))</f>
        <v/>
      </c>
      <c r="CA71" s="144" t="str">
        <f>IF($A71=CA$2,VLOOKUP($A71,$A$3:$E$98,5),IF($A71&lt;CA$2,"",VLOOKUP($A71,$A$3:$E$98,5)*IF(Main!$B$36=1,(1+Main!$B$35)^($A71-CA$2),1+(Main!$B$35*($A71-CA$2)))))</f>
        <v/>
      </c>
      <c r="CB71" s="144" t="str">
        <f>IF($A71=CB$2,VLOOKUP($A71,$A$3:$E$98,5),IF($A71&lt;CB$2,"",VLOOKUP($A71,$A$3:$E$98,5)*IF(Main!$B$36=1,(1+Main!$B$35)^($A71-CB$2),1+(Main!$B$35*($A71-CB$2)))))</f>
        <v/>
      </c>
      <c r="CC71" s="144" t="str">
        <f>IF($A71=CC$2,VLOOKUP($A71,$A$3:$E$98,5),IF($A71&lt;CC$2,"",VLOOKUP($A71,$A$3:$E$98,5)*IF(Main!$B$36=1,(1+Main!$B$35)^($A71-CC$2),1+(Main!$B$35*($A71-CC$2)))))</f>
        <v/>
      </c>
      <c r="CD71" s="144" t="str">
        <f>IF($A71=CD$2,VLOOKUP($A71,$A$3:$E$98,5),IF($A71&lt;CD$2,"",VLOOKUP($A71,$A$3:$E$98,5)*IF(Main!$B$36=1,(1+Main!$B$35)^($A71-CD$2),1+(Main!$B$35*($A71-CD$2)))))</f>
        <v/>
      </c>
    </row>
    <row r="72" spans="1:82">
      <c r="A72" s="70">
        <v>94</v>
      </c>
      <c r="B72" s="73">
        <f ca="1">VLOOKUP($A72,Mortality!$A$3:$G$108,7,)</f>
        <v>8.9416571430688527E-2</v>
      </c>
      <c r="C72" s="69">
        <f t="shared" ca="1" si="5"/>
        <v>0.45098207070235174</v>
      </c>
      <c r="D72" s="69">
        <f t="shared" ca="1" si="6"/>
        <v>6.8501277842610291</v>
      </c>
      <c r="E72" s="143">
        <f ca="1">C72/(1+Main!$B$5)^($A72-$A$3)</f>
        <v>4.2332958036558083E-3</v>
      </c>
      <c r="F72" s="16">
        <f t="shared" ca="1" si="3"/>
        <v>5.6194564362890826</v>
      </c>
      <c r="G72" s="144">
        <f ca="1">IF($A72=G$2,VLOOKUP($A72,$A$3:$E$98,5),IF($A72&lt;G$2,"",VLOOKUP($A72,$A$3:$E$98,5)*IF(Main!$B$36=1,(1+Main!$B$35)^($A72-G$2),1+(Main!$B$35*($A72-G$2)))))</f>
        <v>1.01465812670158E-2</v>
      </c>
      <c r="H72" s="144">
        <f ca="1">IF($A72=H$2,VLOOKUP($A72,$A$3:$E$98,5),IF($A72&lt;H$2,"",VLOOKUP($A72,$A$3:$E$98,5)*IF(Main!$B$36=1,(1+Main!$B$35)^($A72-H$2),1+(Main!$B$35*($A72-H$2)))))</f>
        <v>9.9671721679919448E-3</v>
      </c>
      <c r="I72" s="144">
        <f ca="1">IF($A72=I$2,VLOOKUP($A72,$A$3:$E$98,5),IF($A72&lt;I$2,"",VLOOKUP($A72,$A$3:$E$98,5)*IF(Main!$B$36=1,(1+Main!$B$35)^($A72-I$2),1+(Main!$B$35*($A72-I$2)))))</f>
        <v>9.7909353320156638E-3</v>
      </c>
      <c r="J72" s="144">
        <f ca="1">IF($A72=J$2,VLOOKUP($A72,$A$3:$E$98,5),IF($A72&lt;J$2,"",VLOOKUP($A72,$A$3:$E$98,5)*IF(Main!$B$36=1,(1+Main!$B$35)^($A72-J$2),1+(Main!$B$35*($A72-J$2)))))</f>
        <v>9.61781466799181E-3</v>
      </c>
      <c r="K72" s="144">
        <f ca="1">IF($A72=K$2,VLOOKUP($A72,$A$3:$E$98,5),IF($A72&lt;K$2,"",VLOOKUP($A72,$A$3:$E$98,5)*IF(Main!$B$36=1,(1+Main!$B$35)^($A72-K$2),1+(Main!$B$35*($A72-K$2)))))</f>
        <v>9.4477550766127807E-3</v>
      </c>
      <c r="L72" s="144">
        <f ca="1">IF($A72=L$2,VLOOKUP($A72,$A$3:$E$98,5),IF($A72&lt;L$2,"",VLOOKUP($A72,$A$3:$E$98,5)*IF(Main!$B$36=1,(1+Main!$B$35)^($A72-L$2),1+(Main!$B$35*($A72-L$2)))))</f>
        <v>9.2807024328219832E-3</v>
      </c>
      <c r="M72" s="144">
        <f ca="1">IF($A72=M$2,VLOOKUP($A72,$A$3:$E$98,5),IF($A72&lt;M$2,"",VLOOKUP($A72,$A$3:$E$98,5)*IF(Main!$B$36=1,(1+Main!$B$35)^($A72-M$2),1+(Main!$B$35*($A72-M$2)))))</f>
        <v>9.1166035685874107E-3</v>
      </c>
      <c r="N72" s="144">
        <f ca="1">IF($A72=N$2,VLOOKUP($A72,$A$3:$E$98,5),IF($A72&lt;N$2,"",VLOOKUP($A72,$A$3:$E$98,5)*IF(Main!$B$36=1,(1+Main!$B$35)^($A72-N$2),1+(Main!$B$35*($A72-N$2)))))</f>
        <v>8.9554062559797747E-3</v>
      </c>
      <c r="O72" s="144">
        <f ca="1">IF($A72=O$2,VLOOKUP($A72,$A$3:$E$98,5),IF($A72&lt;O$2,"",VLOOKUP($A72,$A$3:$E$98,5)*IF(Main!$B$36=1,(1+Main!$B$35)^($A72-O$2),1+(Main!$B$35*($A72-O$2)))))</f>
        <v>8.7970591905498739E-3</v>
      </c>
      <c r="P72" s="144">
        <f ca="1">IF($A72=P$2,VLOOKUP($A72,$A$3:$E$98,5),IF($A72&lt;P$2,"",VLOOKUP($A72,$A$3:$E$98,5)*IF(Main!$B$36=1,(1+Main!$B$35)^($A72-P$2),1+(Main!$B$35*($A72-P$2)))))</f>
        <v>8.6415119749998787E-3</v>
      </c>
      <c r="Q72" s="144">
        <f ca="1">IF($A72=Q$2,VLOOKUP($A72,$A$3:$E$98,5),IF($A72&lt;Q$2,"",VLOOKUP($A72,$A$3:$E$98,5)*IF(Main!$B$36=1,(1+Main!$B$35)^($A72-Q$2),1+(Main!$B$35*($A72-Q$2)))))</f>
        <v>8.4887151031433003E-3</v>
      </c>
      <c r="R72" s="144">
        <f ca="1">IF($A72=R$2,VLOOKUP($A72,$A$3:$E$98,5),IF($A72&lt;R$2,"",VLOOKUP($A72,$A$3:$E$98,5)*IF(Main!$B$36=1,(1+Main!$B$35)^($A72-R$2),1+(Main!$B$35*($A72-R$2)))))</f>
        <v>8.3386199441486241E-3</v>
      </c>
      <c r="S72" s="144">
        <f ca="1">IF($A72=S$2,VLOOKUP($A72,$A$3:$E$98,5),IF($A72&lt;S$2,"",VLOOKUP($A72,$A$3:$E$98,5)*IF(Main!$B$36=1,(1+Main!$B$35)^($A72-S$2),1+(Main!$B$35*($A72-S$2)))))</f>
        <v>8.1911787270615172E-3</v>
      </c>
      <c r="T72" s="144">
        <f ca="1">IF($A72=T$2,VLOOKUP($A72,$A$3:$E$98,5),IF($A72&lt;T$2,"",VLOOKUP($A72,$A$3:$E$98,5)*IF(Main!$B$36=1,(1+Main!$B$35)^($A72-T$2),1+(Main!$B$35*($A72-T$2)))))</f>
        <v>8.046344525600704E-3</v>
      </c>
      <c r="U72" s="144">
        <f ca="1">IF($A72=U$2,VLOOKUP($A72,$A$3:$E$98,5),IF($A72&lt;U$2,"",VLOOKUP($A72,$A$3:$E$98,5)*IF(Main!$B$36=1,(1+Main!$B$35)^($A72-U$2),1+(Main!$B$35*($A72-U$2)))))</f>
        <v>7.9040712432226958E-3</v>
      </c>
      <c r="V72" s="144">
        <f ca="1">IF($A72=V$2,VLOOKUP($A72,$A$3:$E$98,5),IF($A72&lt;V$2,"",VLOOKUP($A72,$A$3:$E$98,5)*IF(Main!$B$36=1,(1+Main!$B$35)^($A72-V$2),1+(Main!$B$35*($A72-V$2)))))</f>
        <v>7.7643135984505843E-3</v>
      </c>
      <c r="W72" s="144">
        <f ca="1">IF($A72=W$2,VLOOKUP($A72,$A$3:$E$98,5),IF($A72&lt;W$2,"",VLOOKUP($A72,$A$3:$E$98,5)*IF(Main!$B$36=1,(1+Main!$B$35)^($A72-W$2),1+(Main!$B$35*($A72-W$2)))))</f>
        <v>7.6270271104622632E-3</v>
      </c>
      <c r="X72" s="144">
        <f ca="1">IF($A72=X$2,VLOOKUP($A72,$A$3:$E$98,5),IF($A72&lt;X$2,"",VLOOKUP($A72,$A$3:$E$98,5)*IF(Main!$B$36=1,(1+Main!$B$35)^($A72-X$2),1+(Main!$B$35*($A72-X$2)))))</f>
        <v>7.4921680849334609E-3</v>
      </c>
      <c r="Y72" s="144">
        <f ca="1">IF($A72=Y$2,VLOOKUP($A72,$A$3:$E$98,5),IF($A72&lt;Y$2,"",VLOOKUP($A72,$A$3:$E$98,5)*IF(Main!$B$36=1,(1+Main!$B$35)^($A72-Y$2),1+(Main!$B$35*($A72-Y$2)))))</f>
        <v>7.3596936001311015E-3</v>
      </c>
      <c r="Z72" s="144">
        <f ca="1">IF($A72=Z$2,VLOOKUP($A72,$A$3:$E$98,5),IF($A72&lt;Z$2,"",VLOOKUP($A72,$A$3:$E$98,5)*IF(Main!$B$36=1,(1+Main!$B$35)^($A72-Z$2),1+(Main!$B$35*($A72-Z$2)))))</f>
        <v>7.2295614932525549E-3</v>
      </c>
      <c r="AA72" s="144">
        <f ca="1">IF($A72=AA$2,VLOOKUP($A72,$A$3:$E$98,5),IF($A72&lt;AA$2,"",VLOOKUP($A72,$A$3:$E$98,5)*IF(Main!$B$36=1,(1+Main!$B$35)^($A72-AA$2),1+(Main!$B$35*($A72-AA$2)))))</f>
        <v>7.1017303470064398E-3</v>
      </c>
      <c r="AB72" s="144">
        <f ca="1">IF($A72=AB$2,VLOOKUP($A72,$A$3:$E$98,5),IF($A72&lt;AB$2,"",VLOOKUP($A72,$A$3:$E$98,5)*IF(Main!$B$36=1,(1+Main!$B$35)^($A72-AB$2),1+(Main!$B$35*($A72-AB$2)))))</f>
        <v>6.9761594764306857E-3</v>
      </c>
      <c r="AC72" s="144">
        <f ca="1">IF($A72=AC$2,VLOOKUP($A72,$A$3:$E$98,5),IF($A72&lt;AC$2,"",VLOOKUP($A72,$A$3:$E$98,5)*IF(Main!$B$36=1,(1+Main!$B$35)^($A72-AC$2),1+(Main!$B$35*($A72-AC$2)))))</f>
        <v>6.8528089159437004E-3</v>
      </c>
      <c r="AD72" s="144">
        <f ca="1">IF($A72=AD$2,VLOOKUP($A72,$A$3:$E$98,5),IF($A72&lt;AD$2,"",VLOOKUP($A72,$A$3:$E$98,5)*IF(Main!$B$36=1,(1+Main!$B$35)^($A72-AD$2),1+(Main!$B$35*($A72-AD$2)))))</f>
        <v>6.73163940662446E-3</v>
      </c>
      <c r="AE72" s="144">
        <f ca="1">IF($A72=AE$2,VLOOKUP($A72,$A$3:$E$98,5),IF($A72&lt;AE$2,"",VLOOKUP($A72,$A$3:$E$98,5)*IF(Main!$B$36=1,(1+Main!$B$35)^($A72-AE$2),1+(Main!$B$35*($A72-AE$2)))))</f>
        <v>6.6126123837175433E-3</v>
      </c>
      <c r="AF72" s="144">
        <f ca="1">IF($A72=AF$2,VLOOKUP($A72,$A$3:$E$98,5),IF($A72&lt;AF$2,"",VLOOKUP($A72,$A$3:$E$98,5)*IF(Main!$B$36=1,(1+Main!$B$35)^($A72-AF$2),1+(Main!$B$35*($A72-AF$2)))))</f>
        <v>6.4956899643590794E-3</v>
      </c>
      <c r="AG72" s="144">
        <f ca="1">IF($A72=AG$2,VLOOKUP($A72,$A$3:$E$98,5),IF($A72&lt;AG$2,"",VLOOKUP($A72,$A$3:$E$98,5)*IF(Main!$B$36=1,(1+Main!$B$35)^($A72-AG$2),1+(Main!$B$35*($A72-AG$2)))))</f>
        <v>6.3808349355197261E-3</v>
      </c>
      <c r="AH72" s="144">
        <f ca="1">IF($A72=AH$2,VLOOKUP($A72,$A$3:$E$98,5),IF($A72&lt;AH$2,"",VLOOKUP($A72,$A$3:$E$98,5)*IF(Main!$B$36=1,(1+Main!$B$35)^($A72-AH$2),1+(Main!$B$35*($A72-AH$2)))))</f>
        <v>6.2680107421608294E-3</v>
      </c>
      <c r="AI72" s="144">
        <f ca="1">IF($A72=AI$2,VLOOKUP($A72,$A$3:$E$98,5),IF($A72&lt;AI$2,"",VLOOKUP($A72,$A$3:$E$98,5)*IF(Main!$B$36=1,(1+Main!$B$35)^($A72-AI$2),1+(Main!$B$35*($A72-AI$2)))))</f>
        <v>6.1571814756000293E-3</v>
      </c>
      <c r="AJ72" s="144">
        <f ca="1">IF($A72=AJ$2,VLOOKUP($A72,$A$3:$E$98,5),IF($A72&lt;AJ$2,"",VLOOKUP($A72,$A$3:$E$98,5)*IF(Main!$B$36=1,(1+Main!$B$35)^($A72-AJ$2),1+(Main!$B$35*($A72-AJ$2)))))</f>
        <v>6.048311862082544E-3</v>
      </c>
      <c r="AK72" s="144">
        <f ca="1">IF($A72=AK$2,VLOOKUP($A72,$A$3:$E$98,5),IF($A72&lt;AK$2,"",VLOOKUP($A72,$A$3:$E$98,5)*IF(Main!$B$36=1,(1+Main!$B$35)^($A72-AK$2),1+(Main!$B$35*($A72-AK$2)))))</f>
        <v>5.9413672515545605E-3</v>
      </c>
      <c r="AL72" s="144">
        <f ca="1">IF($A72=AL$2,VLOOKUP($A72,$A$3:$E$98,5),IF($A72&lt;AL$2,"",VLOOKUP($A72,$A$3:$E$98,5)*IF(Main!$B$36=1,(1+Main!$B$35)^($A72-AL$2),1+(Main!$B$35*($A72-AL$2)))))</f>
        <v>5.8363136066351285E-3</v>
      </c>
      <c r="AM72" s="144">
        <f ca="1">IF($A72=AM$2,VLOOKUP($A72,$A$3:$E$98,5),IF($A72&lt;AM$2,"",VLOOKUP($A72,$A$3:$E$98,5)*IF(Main!$B$36=1,(1+Main!$B$35)^($A72-AM$2),1+(Main!$B$35*($A72-AM$2)))))</f>
        <v>5.7331174917830347E-3</v>
      </c>
      <c r="AN72" s="144">
        <f ca="1">IF($A72=AN$2,VLOOKUP($A72,$A$3:$E$98,5),IF($A72&lt;AN$2,"",VLOOKUP($A72,$A$3:$E$98,5)*IF(Main!$B$36=1,(1+Main!$B$35)^($A72-AN$2),1+(Main!$B$35*($A72-AN$2)))))</f>
        <v>5.6317460626552395E-3</v>
      </c>
      <c r="AO72" s="144">
        <f ca="1">IF($A72=AO$2,VLOOKUP($A72,$A$3:$E$98,5),IF($A72&lt;AO$2,"",VLOOKUP($A72,$A$3:$E$98,5)*IF(Main!$B$36=1,(1+Main!$B$35)^($A72-AO$2),1+(Main!$B$35*($A72-AO$2)))))</f>
        <v>5.5321670556534776E-3</v>
      </c>
      <c r="AP72" s="144">
        <f ca="1">IF($A72=AP$2,VLOOKUP($A72,$A$3:$E$98,5),IF($A72&lt;AP$2,"",VLOOKUP($A72,$A$3:$E$98,5)*IF(Main!$B$36=1,(1+Main!$B$35)^($A72-AP$2),1+(Main!$B$35*($A72-AP$2)))))</f>
        <v>5.4343487776556745E-3</v>
      </c>
      <c r="AQ72" s="144">
        <f ca="1">IF($A72=AQ$2,VLOOKUP($A72,$A$3:$E$98,5),IF($A72&lt;AQ$2,"",VLOOKUP($A72,$A$3:$E$98,5)*IF(Main!$B$36=1,(1+Main!$B$35)^($A72-AQ$2),1+(Main!$B$35*($A72-AQ$2)))))</f>
        <v>5.3382600959289532E-3</v>
      </c>
      <c r="AR72" s="144">
        <f ca="1">IF($A72=AR$2,VLOOKUP($A72,$A$3:$E$98,5),IF($A72&lt;AR$2,"",VLOOKUP($A72,$A$3:$E$98,5)*IF(Main!$B$36=1,(1+Main!$B$35)^($A72-AR$2),1+(Main!$B$35*($A72-AR$2)))))</f>
        <v>5.2438704282209755E-3</v>
      </c>
      <c r="AS72" s="144">
        <f ca="1">IF($A72=AS$2,VLOOKUP($A72,$A$3:$E$98,5),IF($A72&lt;AS$2,"",VLOOKUP($A72,$A$3:$E$98,5)*IF(Main!$B$36=1,(1+Main!$B$35)^($A72-AS$2),1+(Main!$B$35*($A72-AS$2)))))</f>
        <v>5.1511497330264987E-3</v>
      </c>
      <c r="AT72" s="144">
        <f ca="1">IF($A72=AT$2,VLOOKUP($A72,$A$3:$E$98,5),IF($A72&lt;AT$2,"",VLOOKUP($A72,$A$3:$E$98,5)*IF(Main!$B$36=1,(1+Main!$B$35)^($A72-AT$2),1+(Main!$B$35*($A72-AT$2)))))</f>
        <v>5.0600685000260302E-3</v>
      </c>
      <c r="AU72" s="144">
        <f ca="1">IF($A72=AU$2,VLOOKUP($A72,$A$3:$E$98,5),IF($A72&lt;AU$2,"",VLOOKUP($A72,$A$3:$E$98,5)*IF(Main!$B$36=1,(1+Main!$B$35)^($A72-AU$2),1+(Main!$B$35*($A72-AU$2)))))</f>
        <v>4.9705977406935458E-3</v>
      </c>
      <c r="AV72" s="144">
        <f ca="1">IF($A72=AV$2,VLOOKUP($A72,$A$3:$E$98,5),IF($A72&lt;AV$2,"",VLOOKUP($A72,$A$3:$E$98,5)*IF(Main!$B$36=1,(1+Main!$B$35)^($A72-AV$2),1+(Main!$B$35*($A72-AV$2)))))</f>
        <v>4.8827089790702809E-3</v>
      </c>
      <c r="AW72" s="144">
        <f ca="1">IF($A72=AW$2,VLOOKUP($A72,$A$3:$E$98,5),IF($A72&lt;AW$2,"",VLOOKUP($A72,$A$3:$E$98,5)*IF(Main!$B$36=1,(1+Main!$B$35)^($A72-AW$2),1+(Main!$B$35*($A72-AW$2)))))</f>
        <v>4.7963742427016521E-3</v>
      </c>
      <c r="AX72" s="144">
        <f ca="1">IF($A72=AX$2,VLOOKUP($A72,$A$3:$E$98,5),IF($A72&lt;AX$2,"",VLOOKUP($A72,$A$3:$E$98,5)*IF(Main!$B$36=1,(1+Main!$B$35)^($A72-AX$2),1+(Main!$B$35*($A72-AX$2)))))</f>
        <v>4.7115660537344313E-3</v>
      </c>
      <c r="AY72" s="144">
        <f ca="1">IF($A72=AY$2,VLOOKUP($A72,$A$3:$E$98,5),IF($A72&lt;AY$2,"",VLOOKUP($A72,$A$3:$E$98,5)*IF(Main!$B$36=1,(1+Main!$B$35)^($A72-AY$2),1+(Main!$B$35*($A72-AY$2)))))</f>
        <v>4.6282574201713476E-3</v>
      </c>
      <c r="AZ72" s="144">
        <f ca="1">IF($A72=AZ$2,VLOOKUP($A72,$A$3:$E$98,5),IF($A72&lt;AZ$2,"",VLOOKUP($A72,$A$3:$E$98,5)*IF(Main!$B$36=1,(1+Main!$B$35)^($A72-AZ$2),1+(Main!$B$35*($A72-AZ$2)))))</f>
        <v>4.5464218272803017E-3</v>
      </c>
      <c r="BA72" s="144">
        <f ca="1">IF($A72=BA$2,VLOOKUP($A72,$A$3:$E$98,5),IF($A72&lt;BA$2,"",VLOOKUP($A72,$A$3:$E$98,5)*IF(Main!$B$36=1,(1+Main!$B$35)^($A72-BA$2),1+(Main!$B$35*($A72-BA$2)))))</f>
        <v>4.4660332291555022E-3</v>
      </c>
      <c r="BB72" s="144">
        <f ca="1">IF($A72=BB$2,VLOOKUP($A72,$A$3:$E$98,5),IF($A72&lt;BB$2,"",VLOOKUP($A72,$A$3:$E$98,5)*IF(Main!$B$36=1,(1+Main!$B$35)^($A72-BB$2),1+(Main!$B$35*($A72-BB$2)))))</f>
        <v>4.387066040427802E-3</v>
      </c>
      <c r="BC72" s="144">
        <f ca="1">IF($A72=BC$2,VLOOKUP($A72,$A$3:$E$98,5),IF($A72&lt;BC$2,"",VLOOKUP($A72,$A$3:$E$98,5)*IF(Main!$B$36=1,(1+Main!$B$35)^($A72-BC$2),1+(Main!$B$35*($A72-BC$2)))))</f>
        <v>4.3094951281216131E-3</v>
      </c>
      <c r="BD72" s="144">
        <f ca="1">IF($A72=BD$2,VLOOKUP($A72,$A$3:$E$98,5),IF($A72&lt;BD$2,"",VLOOKUP($A72,$A$3:$E$98,5)*IF(Main!$B$36=1,(1+Main!$B$35)^($A72-BD$2),1+(Main!$B$35*($A72-BD$2)))))</f>
        <v>4.2332958036558083E-3</v>
      </c>
      <c r="BE72" s="144" t="str">
        <f>IF($A72=BE$2,VLOOKUP($A72,$A$3:$E$98,5),IF($A72&lt;BE$2,"",VLOOKUP($A72,$A$3:$E$98,5)*IF(Main!$B$36=1,(1+Main!$B$35)^($A72-BE$2),1+(Main!$B$35*($A72-BE$2)))))</f>
        <v/>
      </c>
      <c r="BF72" s="144" t="str">
        <f>IF($A72=BF$2,VLOOKUP($A72,$A$3:$E$98,5),IF($A72&lt;BF$2,"",VLOOKUP($A72,$A$3:$E$98,5)*IF(Main!$B$36=1,(1+Main!$B$35)^($A72-BF$2),1+(Main!$B$35*($A72-BF$2)))))</f>
        <v/>
      </c>
      <c r="BG72" s="144" t="str">
        <f>IF($A72=BG$2,VLOOKUP($A72,$A$3:$E$98,5),IF($A72&lt;BG$2,"",VLOOKUP($A72,$A$3:$E$98,5)*IF(Main!$B$36=1,(1+Main!$B$35)^($A72-BG$2),1+(Main!$B$35*($A72-BG$2)))))</f>
        <v/>
      </c>
      <c r="BH72" s="144" t="str">
        <f>IF($A72=BH$2,VLOOKUP($A72,$A$3:$E$98,5),IF($A72&lt;BH$2,"",VLOOKUP($A72,$A$3:$E$98,5)*IF(Main!$B$36=1,(1+Main!$B$35)^($A72-BH$2),1+(Main!$B$35*($A72-BH$2)))))</f>
        <v/>
      </c>
      <c r="BI72" s="144" t="str">
        <f>IF($A72=BI$2,VLOOKUP($A72,$A$3:$E$98,5),IF($A72&lt;BI$2,"",VLOOKUP($A72,$A$3:$E$98,5)*IF(Main!$B$36=1,(1+Main!$B$35)^($A72-BI$2),1+(Main!$B$35*($A72-BI$2)))))</f>
        <v/>
      </c>
      <c r="BJ72" s="144" t="str">
        <f>IF($A72=BJ$2,VLOOKUP($A72,$A$3:$E$98,5),IF($A72&lt;BJ$2,"",VLOOKUP($A72,$A$3:$E$98,5)*IF(Main!$B$36=1,(1+Main!$B$35)^($A72-BJ$2),1+(Main!$B$35*($A72-BJ$2)))))</f>
        <v/>
      </c>
      <c r="BK72" s="144" t="str">
        <f>IF($A72=BK$2,VLOOKUP($A72,$A$3:$E$98,5),IF($A72&lt;BK$2,"",VLOOKUP($A72,$A$3:$E$98,5)*IF(Main!$B$36=1,(1+Main!$B$35)^($A72-BK$2),1+(Main!$B$35*($A72-BK$2)))))</f>
        <v/>
      </c>
      <c r="BL72" s="144" t="str">
        <f>IF($A72=BL$2,VLOOKUP($A72,$A$3:$E$98,5),IF($A72&lt;BL$2,"",VLOOKUP($A72,$A$3:$E$98,5)*IF(Main!$B$36=1,(1+Main!$B$35)^($A72-BL$2),1+(Main!$B$35*($A72-BL$2)))))</f>
        <v/>
      </c>
      <c r="BM72" s="144" t="str">
        <f>IF($A72=BM$2,VLOOKUP($A72,$A$3:$E$98,5),IF($A72&lt;BM$2,"",VLOOKUP($A72,$A$3:$E$98,5)*IF(Main!$B$36=1,(1+Main!$B$35)^($A72-BM$2),1+(Main!$B$35*($A72-BM$2)))))</f>
        <v/>
      </c>
      <c r="BN72" s="144" t="str">
        <f>IF($A72=BN$2,VLOOKUP($A72,$A$3:$E$98,5),IF($A72&lt;BN$2,"",VLOOKUP($A72,$A$3:$E$98,5)*IF(Main!$B$36=1,(1+Main!$B$35)^($A72-BN$2),1+(Main!$B$35*($A72-BN$2)))))</f>
        <v/>
      </c>
      <c r="BO72" s="144" t="str">
        <f>IF($A72=BO$2,VLOOKUP($A72,$A$3:$E$98,5),IF($A72&lt;BO$2,"",VLOOKUP($A72,$A$3:$E$98,5)*IF(Main!$B$36=1,(1+Main!$B$35)^($A72-BO$2),1+(Main!$B$35*($A72-BO$2)))))</f>
        <v/>
      </c>
      <c r="BP72" s="144" t="str">
        <f>IF($A72=BP$2,VLOOKUP($A72,$A$3:$E$98,5),IF($A72&lt;BP$2,"",VLOOKUP($A72,$A$3:$E$98,5)*IF(Main!$B$36=1,(1+Main!$B$35)^($A72-BP$2),1+(Main!$B$35*($A72-BP$2)))))</f>
        <v/>
      </c>
      <c r="BQ72" s="144" t="str">
        <f>IF($A72=BQ$2,VLOOKUP($A72,$A$3:$E$98,5),IF($A72&lt;BQ$2,"",VLOOKUP($A72,$A$3:$E$98,5)*IF(Main!$B$36=1,(1+Main!$B$35)^($A72-BQ$2),1+(Main!$B$35*($A72-BQ$2)))))</f>
        <v/>
      </c>
      <c r="BR72" s="144" t="str">
        <f>IF($A72=BR$2,VLOOKUP($A72,$A$3:$E$98,5),IF($A72&lt;BR$2,"",VLOOKUP($A72,$A$3:$E$98,5)*IF(Main!$B$36=1,(1+Main!$B$35)^($A72-BR$2),1+(Main!$B$35*($A72-BR$2)))))</f>
        <v/>
      </c>
      <c r="BS72" s="144" t="str">
        <f>IF($A72=BS$2,VLOOKUP($A72,$A$3:$E$98,5),IF($A72&lt;BS$2,"",VLOOKUP($A72,$A$3:$E$98,5)*IF(Main!$B$36=1,(1+Main!$B$35)^($A72-BS$2),1+(Main!$B$35*($A72-BS$2)))))</f>
        <v/>
      </c>
      <c r="BT72" s="144" t="str">
        <f>IF($A72=BT$2,VLOOKUP($A72,$A$3:$E$98,5),IF($A72&lt;BT$2,"",VLOOKUP($A72,$A$3:$E$98,5)*IF(Main!$B$36=1,(1+Main!$B$35)^($A72-BT$2),1+(Main!$B$35*($A72-BT$2)))))</f>
        <v/>
      </c>
      <c r="BU72" s="144" t="str">
        <f>IF($A72=BU$2,VLOOKUP($A72,$A$3:$E$98,5),IF($A72&lt;BU$2,"",VLOOKUP($A72,$A$3:$E$98,5)*IF(Main!$B$36=1,(1+Main!$B$35)^($A72-BU$2),1+(Main!$B$35*($A72-BU$2)))))</f>
        <v/>
      </c>
      <c r="BV72" s="144" t="str">
        <f>IF($A72=BV$2,VLOOKUP($A72,$A$3:$E$98,5),IF($A72&lt;BV$2,"",VLOOKUP($A72,$A$3:$E$98,5)*IF(Main!$B$36=1,(1+Main!$B$35)^($A72-BV$2),1+(Main!$B$35*($A72-BV$2)))))</f>
        <v/>
      </c>
      <c r="BW72" s="144" t="str">
        <f>IF($A72=BW$2,VLOOKUP($A72,$A$3:$E$98,5),IF($A72&lt;BW$2,"",VLOOKUP($A72,$A$3:$E$98,5)*IF(Main!$B$36=1,(1+Main!$B$35)^($A72-BW$2),1+(Main!$B$35*($A72-BW$2)))))</f>
        <v/>
      </c>
      <c r="BX72" s="144" t="str">
        <f>IF($A72=BX$2,VLOOKUP($A72,$A$3:$E$98,5),IF($A72&lt;BX$2,"",VLOOKUP($A72,$A$3:$E$98,5)*IF(Main!$B$36=1,(1+Main!$B$35)^($A72-BX$2),1+(Main!$B$35*($A72-BX$2)))))</f>
        <v/>
      </c>
      <c r="BY72" s="144" t="str">
        <f>IF($A72=BY$2,VLOOKUP($A72,$A$3:$E$98,5),IF($A72&lt;BY$2,"",VLOOKUP($A72,$A$3:$E$98,5)*IF(Main!$B$36=1,(1+Main!$B$35)^($A72-BY$2),1+(Main!$B$35*($A72-BY$2)))))</f>
        <v/>
      </c>
      <c r="BZ72" s="144" t="str">
        <f>IF($A72=BZ$2,VLOOKUP($A72,$A$3:$E$98,5),IF($A72&lt;BZ$2,"",VLOOKUP($A72,$A$3:$E$98,5)*IF(Main!$B$36=1,(1+Main!$B$35)^($A72-BZ$2),1+(Main!$B$35*($A72-BZ$2)))))</f>
        <v/>
      </c>
      <c r="CA72" s="144" t="str">
        <f>IF($A72=CA$2,VLOOKUP($A72,$A$3:$E$98,5),IF($A72&lt;CA$2,"",VLOOKUP($A72,$A$3:$E$98,5)*IF(Main!$B$36=1,(1+Main!$B$35)^($A72-CA$2),1+(Main!$B$35*($A72-CA$2)))))</f>
        <v/>
      </c>
      <c r="CB72" s="144" t="str">
        <f>IF($A72=CB$2,VLOOKUP($A72,$A$3:$E$98,5),IF($A72&lt;CB$2,"",VLOOKUP($A72,$A$3:$E$98,5)*IF(Main!$B$36=1,(1+Main!$B$35)^($A72-CB$2),1+(Main!$B$35*($A72-CB$2)))))</f>
        <v/>
      </c>
      <c r="CC72" s="144" t="str">
        <f>IF($A72=CC$2,VLOOKUP($A72,$A$3:$E$98,5),IF($A72&lt;CC$2,"",VLOOKUP($A72,$A$3:$E$98,5)*IF(Main!$B$36=1,(1+Main!$B$35)^($A72-CC$2),1+(Main!$B$35*($A72-CC$2)))))</f>
        <v/>
      </c>
      <c r="CD72" s="144" t="str">
        <f>IF($A72=CD$2,VLOOKUP($A72,$A$3:$E$98,5),IF($A72&lt;CD$2,"",VLOOKUP($A72,$A$3:$E$98,5)*IF(Main!$B$36=1,(1+Main!$B$35)^($A72-CD$2),1+(Main!$B$35*($A72-CD$2)))))</f>
        <v/>
      </c>
    </row>
    <row r="73" spans="1:82">
      <c r="A73" s="70">
        <v>95</v>
      </c>
      <c r="B73" s="73">
        <f ca="1">VLOOKUP($A73,Mortality!$A$3:$G$108,7,)</f>
        <v>9.8108072731821316E-2</v>
      </c>
      <c r="C73" s="69">
        <f t="shared" ca="1" si="5"/>
        <v>0.41065680016343509</v>
      </c>
      <c r="D73" s="69">
        <f t="shared" ca="1" si="6"/>
        <v>6.4245928497212166</v>
      </c>
      <c r="E73" s="143">
        <f ca="1">C73/(1+Main!$B$5)^($A73-$A$3)</f>
        <v>3.6025878570476494E-3</v>
      </c>
      <c r="F73" s="16">
        <f t="shared" ca="1" si="3"/>
        <v>5.33220862567011</v>
      </c>
      <c r="G73" s="144">
        <f ca="1">IF($A73=G$2,VLOOKUP($A73,$A$3:$E$98,5),IF($A73&lt;G$2,"",VLOOKUP($A73,$A$3:$E$98,5)*IF(Main!$B$36=1,(1+Main!$B$35)^($A73-G$2),1+(Main!$B$35*($A73-G$2)))))</f>
        <v>8.7902956224553009E-3</v>
      </c>
      <c r="H73" s="144">
        <f ca="1">IF($A73=H$2,VLOOKUP($A73,$A$3:$E$98,5),IF($A73&lt;H$2,"",VLOOKUP($A73,$A$3:$E$98,5)*IF(Main!$B$36=1,(1+Main!$B$35)^($A73-H$2),1+(Main!$B$35*($A73-H$2)))))</f>
        <v>8.6348679984826135E-3</v>
      </c>
      <c r="I73" s="144">
        <f ca="1">IF($A73=I$2,VLOOKUP($A73,$A$3:$E$98,5),IF($A73&lt;I$2,"",VLOOKUP($A73,$A$3:$E$98,5)*IF(Main!$B$36=1,(1+Main!$B$35)^($A73-I$2),1+(Main!$B$35*($A73-I$2)))))</f>
        <v>8.4821886036174979E-3</v>
      </c>
      <c r="J73" s="144">
        <f ca="1">IF($A73=J$2,VLOOKUP($A73,$A$3:$E$98,5),IF($A73&lt;J$2,"",VLOOKUP($A73,$A$3:$E$98,5)*IF(Main!$B$36=1,(1+Main!$B$35)^($A73-J$2),1+(Main!$B$35*($A73-J$2)))))</f>
        <v>8.3322088444179754E-3</v>
      </c>
      <c r="K73" s="144">
        <f ca="1">IF($A73=K$2,VLOOKUP($A73,$A$3:$E$98,5),IF($A73&lt;K$2,"",VLOOKUP($A73,$A$3:$E$98,5)*IF(Main!$B$36=1,(1+Main!$B$35)^($A73-K$2),1+(Main!$B$35*($A73-K$2)))))</f>
        <v>8.184880986658127E-3</v>
      </c>
      <c r="L73" s="144">
        <f ca="1">IF($A73=L$2,VLOOKUP($A73,$A$3:$E$98,5),IF($A73&lt;L$2,"",VLOOKUP($A73,$A$3:$E$98,5)*IF(Main!$B$36=1,(1+Main!$B$35)^($A73-L$2),1+(Main!$B$35*($A73-L$2)))))</f>
        <v>8.0401581401356864E-3</v>
      </c>
      <c r="M73" s="144">
        <f ca="1">IF($A73=M$2,VLOOKUP($A73,$A$3:$E$98,5),IF($A73&lt;M$2,"",VLOOKUP($A73,$A$3:$E$98,5)*IF(Main!$B$36=1,(1+Main!$B$35)^($A73-M$2),1+(Main!$B$35*($A73-M$2)))))</f>
        <v>7.8979942437482163E-3</v>
      </c>
      <c r="N73" s="144">
        <f ca="1">IF($A73=N$2,VLOOKUP($A73,$A$3:$E$98,5),IF($A73&lt;N$2,"",VLOOKUP($A73,$A$3:$E$98,5)*IF(Main!$B$36=1,(1+Main!$B$35)^($A73-N$2),1+(Main!$B$35*($A73-N$2)))))</f>
        <v>7.7583440508332199E-3</v>
      </c>
      <c r="O73" s="144">
        <f ca="1">IF($A73=O$2,VLOOKUP($A73,$A$3:$E$98,5),IF($A73&lt;O$2,"",VLOOKUP($A73,$A$3:$E$98,5)*IF(Main!$B$36=1,(1+Main!$B$35)^($A73-O$2),1+(Main!$B$35*($A73-O$2)))))</f>
        <v>7.6211631147674059E-3</v>
      </c>
      <c r="P73" s="144">
        <f ca="1">IF($A73=P$2,VLOOKUP($A73,$A$3:$E$98,5),IF($A73&lt;P$2,"",VLOOKUP($A73,$A$3:$E$98,5)*IF(Main!$B$36=1,(1+Main!$B$35)^($A73-P$2),1+(Main!$B$35*($A73-P$2)))))</f>
        <v>7.4864077748206326E-3</v>
      </c>
      <c r="Q73" s="144">
        <f ca="1">IF($A73=Q$2,VLOOKUP($A73,$A$3:$E$98,5),IF($A73&lt;Q$2,"",VLOOKUP($A73,$A$3:$E$98,5)*IF(Main!$B$36=1,(1+Main!$B$35)^($A73-Q$2),1+(Main!$B$35*($A73-Q$2)))))</f>
        <v>7.3540351422599556E-3</v>
      </c>
      <c r="R73" s="144">
        <f ca="1">IF($A73=R$2,VLOOKUP($A73,$A$3:$E$98,5),IF($A73&lt;R$2,"",VLOOKUP($A73,$A$3:$E$98,5)*IF(Main!$B$36=1,(1+Main!$B$35)^($A73-R$2),1+(Main!$B$35*($A73-R$2)))))</f>
        <v>7.224003086699367E-3</v>
      </c>
      <c r="S73" s="144">
        <f ca="1">IF($A73=S$2,VLOOKUP($A73,$A$3:$E$98,5),IF($A73&lt;S$2,"",VLOOKUP($A73,$A$3:$E$98,5)*IF(Main!$B$36=1,(1+Main!$B$35)^($A73-S$2),1+(Main!$B$35*($A73-S$2)))))</f>
        <v>7.0962702226909291E-3</v>
      </c>
      <c r="T73" s="144">
        <f ca="1">IF($A73=T$2,VLOOKUP($A73,$A$3:$E$98,5),IF($A73&lt;T$2,"",VLOOKUP($A73,$A$3:$E$98,5)*IF(Main!$B$36=1,(1+Main!$B$35)^($A73-T$2),1+(Main!$B$35*($A73-T$2)))))</f>
        <v>6.9707958965529761E-3</v>
      </c>
      <c r="U73" s="144">
        <f ca="1">IF($A73=U$2,VLOOKUP($A73,$A$3:$E$98,5),IF($A73&lt;U$2,"",VLOOKUP($A73,$A$3:$E$98,5)*IF(Main!$B$36=1,(1+Main!$B$35)^($A73-U$2),1+(Main!$B$35*($A73-U$2)))))</f>
        <v>6.8475401734312139E-3</v>
      </c>
      <c r="V73" s="144">
        <f ca="1">IF($A73=V$2,VLOOKUP($A73,$A$3:$E$98,5),IF($A73&lt;V$2,"",VLOOKUP($A73,$A$3:$E$98,5)*IF(Main!$B$36=1,(1+Main!$B$35)^($A73-V$2),1+(Main!$B$35*($A73-V$2)))))</f>
        <v>6.726463824588619E-3</v>
      </c>
      <c r="W73" s="144">
        <f ca="1">IF($A73=W$2,VLOOKUP($A73,$A$3:$E$98,5),IF($A73&lt;W$2,"",VLOOKUP($A73,$A$3:$E$98,5)*IF(Main!$B$36=1,(1+Main!$B$35)^($A73-W$2),1+(Main!$B$35*($A73-W$2)))))</f>
        <v>6.6075283149200576E-3</v>
      </c>
      <c r="X73" s="144">
        <f ca="1">IF($A73=X$2,VLOOKUP($A73,$A$3:$E$98,5),IF($A73&lt;X$2,"",VLOOKUP($A73,$A$3:$E$98,5)*IF(Main!$B$36=1,(1+Main!$B$35)^($A73-X$2),1+(Main!$B$35*($A73-X$2)))))</f>
        <v>6.4906957906876788E-3</v>
      </c>
      <c r="Y73" s="144">
        <f ca="1">IF($A73=Y$2,VLOOKUP($A73,$A$3:$E$98,5),IF($A73&lt;Y$2,"",VLOOKUP($A73,$A$3:$E$98,5)*IF(Main!$B$36=1,(1+Main!$B$35)^($A73-Y$2),1+(Main!$B$35*($A73-Y$2)))))</f>
        <v>6.3759290674731623E-3</v>
      </c>
      <c r="Z73" s="144">
        <f ca="1">IF($A73=Z$2,VLOOKUP($A73,$A$3:$E$98,5),IF($A73&lt;Z$2,"",VLOOKUP($A73,$A$3:$E$98,5)*IF(Main!$B$36=1,(1+Main!$B$35)^($A73-Z$2),1+(Main!$B$35*($A73-Z$2)))))</f>
        <v>6.2631916183429883E-3</v>
      </c>
      <c r="AA73" s="144">
        <f ca="1">IF($A73=AA$2,VLOOKUP($A73,$A$3:$E$98,5),IF($A73&lt;AA$2,"",VLOOKUP($A73,$A$3:$E$98,5)*IF(Main!$B$36=1,(1+Main!$B$35)^($A73-AA$2),1+(Main!$B$35*($A73-AA$2)))))</f>
        <v>6.1524475622229749E-3</v>
      </c>
      <c r="AB73" s="144">
        <f ca="1">IF($A73=AB$2,VLOOKUP($A73,$A$3:$E$98,5),IF($A73&lt;AB$2,"",VLOOKUP($A73,$A$3:$E$98,5)*IF(Main!$B$36=1,(1+Main!$B$35)^($A73-AB$2),1+(Main!$B$35*($A73-AB$2)))))</f>
        <v>6.0436616524783644E-3</v>
      </c>
      <c r="AC73" s="144">
        <f ca="1">IF($A73=AC$2,VLOOKUP($A73,$A$3:$E$98,5),IF($A73&lt;AC$2,"",VLOOKUP($A73,$A$3:$E$98,5)*IF(Main!$B$36=1,(1+Main!$B$35)^($A73-AC$2),1+(Main!$B$35*($A73-AC$2)))))</f>
        <v>5.9367992656958381E-3</v>
      </c>
      <c r="AD73" s="144">
        <f ca="1">IF($A73=AD$2,VLOOKUP($A73,$A$3:$E$98,5),IF($A73&lt;AD$2,"",VLOOKUP($A73,$A$3:$E$98,5)*IF(Main!$B$36=1,(1+Main!$B$35)^($A73-AD$2),1+(Main!$B$35*($A73-AD$2)))))</f>
        <v>5.8318263906638893E-3</v>
      </c>
      <c r="AE73" s="144">
        <f ca="1">IF($A73=AE$2,VLOOKUP($A73,$A$3:$E$98,5),IF($A73&lt;AE$2,"",VLOOKUP($A73,$A$3:$E$98,5)*IF(Main!$B$36=1,(1+Main!$B$35)^($A73-AE$2),1+(Main!$B$35*($A73-AE$2)))))</f>
        <v>5.7287096175480242E-3</v>
      </c>
      <c r="AF73" s="144">
        <f ca="1">IF($A73=AF$2,VLOOKUP($A73,$A$3:$E$98,5),IF($A73&lt;AF$2,"",VLOOKUP($A73,$A$3:$E$98,5)*IF(Main!$B$36=1,(1+Main!$B$35)^($A73-AF$2),1+(Main!$B$35*($A73-AF$2)))))</f>
        <v>5.6274161272573909E-3</v>
      </c>
      <c r="AG73" s="144">
        <f ca="1">IF($A73=AG$2,VLOOKUP($A73,$A$3:$E$98,5),IF($A73&lt;AG$2,"",VLOOKUP($A73,$A$3:$E$98,5)*IF(Main!$B$36=1,(1+Main!$B$35)^($A73-AG$2),1+(Main!$B$35*($A73-AG$2)))))</f>
        <v>5.5279136809994016E-3</v>
      </c>
      <c r="AH73" s="144">
        <f ca="1">IF($A73=AH$2,VLOOKUP($A73,$A$3:$E$98,5),IF($A73&lt;AH$2,"",VLOOKUP($A73,$A$3:$E$98,5)*IF(Main!$B$36=1,(1+Main!$B$35)^($A73-AH$2),1+(Main!$B$35*($A73-AH$2)))))</f>
        <v>5.4301706100190594E-3</v>
      </c>
      <c r="AI73" s="144">
        <f ca="1">IF($A73=AI$2,VLOOKUP($A73,$A$3:$E$98,5),IF($A73&lt;AI$2,"",VLOOKUP($A73,$A$3:$E$98,5)*IF(Main!$B$36=1,(1+Main!$B$35)^($A73-AI$2),1+(Main!$B$35*($A73-AI$2)))))</f>
        <v>5.3341558055197032E-3</v>
      </c>
      <c r="AJ73" s="144">
        <f ca="1">IF($A73=AJ$2,VLOOKUP($A73,$A$3:$E$98,5),IF($A73&lt;AJ$2,"",VLOOKUP($A73,$A$3:$E$98,5)*IF(Main!$B$36=1,(1+Main!$B$35)^($A73-AJ$2),1+(Main!$B$35*($A73-AJ$2)))))</f>
        <v>5.2398387087619885E-3</v>
      </c>
      <c r="AK73" s="144">
        <f ca="1">IF($A73=AK$2,VLOOKUP($A73,$A$3:$E$98,5),IF($A73&lt;AK$2,"",VLOOKUP($A73,$A$3:$E$98,5)*IF(Main!$B$36=1,(1+Main!$B$35)^($A73-AK$2),1+(Main!$B$35*($A73-AK$2)))))</f>
        <v>5.1471893013379059E-3</v>
      </c>
      <c r="AL73" s="144">
        <f ca="1">IF($A73=AL$2,VLOOKUP($A73,$A$3:$E$98,5),IF($A73&lt;AL$2,"",VLOOKUP($A73,$A$3:$E$98,5)*IF(Main!$B$36=1,(1+Main!$B$35)^($A73-AL$2),1+(Main!$B$35*($A73-AL$2)))))</f>
        <v>5.0561780956168033E-3</v>
      </c>
      <c r="AM73" s="144">
        <f ca="1">IF($A73=AM$2,VLOOKUP($A73,$A$3:$E$98,5),IF($A73&lt;AM$2,"",VLOOKUP($A73,$A$3:$E$98,5)*IF(Main!$B$36=1,(1+Main!$B$35)^($A73-AM$2),1+(Main!$B$35*($A73-AM$2)))))</f>
        <v>4.9667761253603176E-3</v>
      </c>
      <c r="AN73" s="144">
        <f ca="1">IF($A73=AN$2,VLOOKUP($A73,$A$3:$E$98,5),IF($A73&lt;AN$2,"",VLOOKUP($A73,$A$3:$E$98,5)*IF(Main!$B$36=1,(1+Main!$B$35)^($A73-AN$2),1+(Main!$B$35*($A73-AN$2)))))</f>
        <v>4.8789549365032591E-3</v>
      </c>
      <c r="AO73" s="144">
        <f ca="1">IF($A73=AO$2,VLOOKUP($A73,$A$3:$E$98,5),IF($A73&lt;AO$2,"",VLOOKUP($A73,$A$3:$E$98,5)*IF(Main!$B$36=1,(1+Main!$B$35)^($A73-AO$2),1+(Main!$B$35*($A73-AO$2)))))</f>
        <v>4.7926865780975039E-3</v>
      </c>
      <c r="AP73" s="144">
        <f ca="1">IF($A73=AP$2,VLOOKUP($A73,$A$3:$E$98,5),IF($A73&lt;AP$2,"",VLOOKUP($A73,$A$3:$E$98,5)*IF(Main!$B$36=1,(1+Main!$B$35)^($A73-AP$2),1+(Main!$B$35*($A73-AP$2)))))</f>
        <v>4.707943593416016E-3</v>
      </c>
      <c r="AQ73" s="144">
        <f ca="1">IF($A73=AQ$2,VLOOKUP($A73,$A$3:$E$98,5),IF($A73&lt;AQ$2,"",VLOOKUP($A73,$A$3:$E$98,5)*IF(Main!$B$36=1,(1+Main!$B$35)^($A73-AQ$2),1+(Main!$B$35*($A73-AQ$2)))))</f>
        <v>4.6246990112141602E-3</v>
      </c>
      <c r="AR73" s="144">
        <f ca="1">IF($A73=AR$2,VLOOKUP($A73,$A$3:$E$98,5),IF($A73&lt;AR$2,"",VLOOKUP($A73,$A$3:$E$98,5)*IF(Main!$B$36=1,(1+Main!$B$35)^($A73-AR$2),1+(Main!$B$35*($A73-AR$2)))))</f>
        <v>4.5429263371455407E-3</v>
      </c>
      <c r="AS73" s="144">
        <f ca="1">IF($A73=AS$2,VLOOKUP($A73,$A$3:$E$98,5),IF($A73&lt;AS$2,"",VLOOKUP($A73,$A$3:$E$98,5)*IF(Main!$B$36=1,(1+Main!$B$35)^($A73-AS$2),1+(Main!$B$35*($A73-AS$2)))))</f>
        <v>4.4625995453296072E-3</v>
      </c>
      <c r="AT73" s="144">
        <f ca="1">IF($A73=AT$2,VLOOKUP($A73,$A$3:$E$98,5),IF($A73&lt;AT$2,"",VLOOKUP($A73,$A$3:$E$98,5)*IF(Main!$B$36=1,(1+Main!$B$35)^($A73-AT$2),1+(Main!$B$35*($A73-AT$2)))))</f>
        <v>4.3836930700683766E-3</v>
      </c>
      <c r="AU73" s="144">
        <f ca="1">IF($A73=AU$2,VLOOKUP($A73,$A$3:$E$98,5),IF($A73&lt;AU$2,"",VLOOKUP($A73,$A$3:$E$98,5)*IF(Main!$B$36=1,(1+Main!$B$35)^($A73-AU$2),1+(Main!$B$35*($A73-AU$2)))))</f>
        <v>4.3061817977096042E-3</v>
      </c>
      <c r="AV73" s="144">
        <f ca="1">IF($A73=AV$2,VLOOKUP($A73,$A$3:$E$98,5),IF($A73&lt;AV$2,"",VLOOKUP($A73,$A$3:$E$98,5)*IF(Main!$B$36=1,(1+Main!$B$35)^($A73-AV$2),1+(Main!$B$35*($A73-AV$2)))))</f>
        <v>4.2300410586538339E-3</v>
      </c>
      <c r="AW73" s="144">
        <f ca="1">IF($A73=AW$2,VLOOKUP($A73,$A$3:$E$98,5),IF($A73&lt;AW$2,"",VLOOKUP($A73,$A$3:$E$98,5)*IF(Main!$B$36=1,(1+Main!$B$35)^($A73-AW$2),1+(Main!$B$35*($A73-AW$2)))))</f>
        <v>4.1552466195027846E-3</v>
      </c>
      <c r="AX73" s="144">
        <f ca="1">IF($A73=AX$2,VLOOKUP($A73,$A$3:$E$98,5),IF($A73&lt;AX$2,"",VLOOKUP($A73,$A$3:$E$98,5)*IF(Main!$B$36=1,(1+Main!$B$35)^($A73-AX$2),1+(Main!$B$35*($A73-AX$2)))))</f>
        <v>4.0817746753465467E-3</v>
      </c>
      <c r="AY73" s="144">
        <f ca="1">IF($A73=AY$2,VLOOKUP($A73,$A$3:$E$98,5),IF($A73&lt;AY$2,"",VLOOKUP($A73,$A$3:$E$98,5)*IF(Main!$B$36=1,(1+Main!$B$35)^($A73-AY$2),1+(Main!$B$35*($A73-AY$2)))))</f>
        <v>4.0096018421871766E-3</v>
      </c>
      <c r="AZ73" s="144">
        <f ca="1">IF($A73=AZ$2,VLOOKUP($A73,$A$3:$E$98,5),IF($A73&lt;AZ$2,"",VLOOKUP($A73,$A$3:$E$98,5)*IF(Main!$B$36=1,(1+Main!$B$35)^($A73-AZ$2),1+(Main!$B$35*($A73-AZ$2)))))</f>
        <v>3.9387051494962451E-3</v>
      </c>
      <c r="BA73" s="144">
        <f ca="1">IF($A73=BA$2,VLOOKUP($A73,$A$3:$E$98,5),IF($A73&lt;BA$2,"",VLOOKUP($A73,$A$3:$E$98,5)*IF(Main!$B$36=1,(1+Main!$B$35)^($A73-BA$2),1+(Main!$B$35*($A73-BA$2)))))</f>
        <v>3.8690620329039729E-3</v>
      </c>
      <c r="BB73" s="144">
        <f ca="1">IF($A73=BB$2,VLOOKUP($A73,$A$3:$E$98,5),IF($A73&lt;BB$2,"",VLOOKUP($A73,$A$3:$E$98,5)*IF(Main!$B$36=1,(1+Main!$B$35)^($A73-BB$2),1+(Main!$B$35*($A73-BB$2)))))</f>
        <v>3.8006503270176552E-3</v>
      </c>
      <c r="BC73" s="144">
        <f ca="1">IF($A73=BC$2,VLOOKUP($A73,$A$3:$E$98,5),IF($A73&lt;BC$2,"",VLOOKUP($A73,$A$3:$E$98,5)*IF(Main!$B$36=1,(1+Main!$B$35)^($A73-BC$2),1+(Main!$B$35*($A73-BC$2)))))</f>
        <v>3.7334482583670481E-3</v>
      </c>
      <c r="BD73" s="144">
        <f ca="1">IF($A73=BD$2,VLOOKUP($A73,$A$3:$E$98,5),IF($A73&lt;BD$2,"",VLOOKUP($A73,$A$3:$E$98,5)*IF(Main!$B$36=1,(1+Main!$B$35)^($A73-BD$2),1+(Main!$B$35*($A73-BD$2)))))</f>
        <v>3.6674344384745074E-3</v>
      </c>
      <c r="BE73" s="144">
        <f ca="1">IF($A73=BE$2,VLOOKUP($A73,$A$3:$E$98,5),IF($A73&lt;BE$2,"",VLOOKUP($A73,$A$3:$E$98,5)*IF(Main!$B$36=1,(1+Main!$B$35)^($A73-BE$2),1+(Main!$B$35*($A73-BE$2)))))</f>
        <v>3.6025878570476494E-3</v>
      </c>
      <c r="BF73" s="144" t="str">
        <f>IF($A73=BF$2,VLOOKUP($A73,$A$3:$E$98,5),IF($A73&lt;BF$2,"",VLOOKUP($A73,$A$3:$E$98,5)*IF(Main!$B$36=1,(1+Main!$B$35)^($A73-BF$2),1+(Main!$B$35*($A73-BF$2)))))</f>
        <v/>
      </c>
      <c r="BG73" s="144" t="str">
        <f>IF($A73=BG$2,VLOOKUP($A73,$A$3:$E$98,5),IF($A73&lt;BG$2,"",VLOOKUP($A73,$A$3:$E$98,5)*IF(Main!$B$36=1,(1+Main!$B$35)^($A73-BG$2),1+(Main!$B$35*($A73-BG$2)))))</f>
        <v/>
      </c>
      <c r="BH73" s="144" t="str">
        <f>IF($A73=BH$2,VLOOKUP($A73,$A$3:$E$98,5),IF($A73&lt;BH$2,"",VLOOKUP($A73,$A$3:$E$98,5)*IF(Main!$B$36=1,(1+Main!$B$35)^($A73-BH$2),1+(Main!$B$35*($A73-BH$2)))))</f>
        <v/>
      </c>
      <c r="BI73" s="144" t="str">
        <f>IF($A73=BI$2,VLOOKUP($A73,$A$3:$E$98,5),IF($A73&lt;BI$2,"",VLOOKUP($A73,$A$3:$E$98,5)*IF(Main!$B$36=1,(1+Main!$B$35)^($A73-BI$2),1+(Main!$B$35*($A73-BI$2)))))</f>
        <v/>
      </c>
      <c r="BJ73" s="144" t="str">
        <f>IF($A73=BJ$2,VLOOKUP($A73,$A$3:$E$98,5),IF($A73&lt;BJ$2,"",VLOOKUP($A73,$A$3:$E$98,5)*IF(Main!$B$36=1,(1+Main!$B$35)^($A73-BJ$2),1+(Main!$B$35*($A73-BJ$2)))))</f>
        <v/>
      </c>
      <c r="BK73" s="144" t="str">
        <f>IF($A73=BK$2,VLOOKUP($A73,$A$3:$E$98,5),IF($A73&lt;BK$2,"",VLOOKUP($A73,$A$3:$E$98,5)*IF(Main!$B$36=1,(1+Main!$B$35)^($A73-BK$2),1+(Main!$B$35*($A73-BK$2)))))</f>
        <v/>
      </c>
      <c r="BL73" s="144" t="str">
        <f>IF($A73=BL$2,VLOOKUP($A73,$A$3:$E$98,5),IF($A73&lt;BL$2,"",VLOOKUP($A73,$A$3:$E$98,5)*IF(Main!$B$36=1,(1+Main!$B$35)^($A73-BL$2),1+(Main!$B$35*($A73-BL$2)))))</f>
        <v/>
      </c>
      <c r="BM73" s="144" t="str">
        <f>IF($A73=BM$2,VLOOKUP($A73,$A$3:$E$98,5),IF($A73&lt;BM$2,"",VLOOKUP($A73,$A$3:$E$98,5)*IF(Main!$B$36=1,(1+Main!$B$35)^($A73-BM$2),1+(Main!$B$35*($A73-BM$2)))))</f>
        <v/>
      </c>
      <c r="BN73" s="144" t="str">
        <f>IF($A73=BN$2,VLOOKUP($A73,$A$3:$E$98,5),IF($A73&lt;BN$2,"",VLOOKUP($A73,$A$3:$E$98,5)*IF(Main!$B$36=1,(1+Main!$B$35)^($A73-BN$2),1+(Main!$B$35*($A73-BN$2)))))</f>
        <v/>
      </c>
      <c r="BO73" s="144" t="str">
        <f>IF($A73=BO$2,VLOOKUP($A73,$A$3:$E$98,5),IF($A73&lt;BO$2,"",VLOOKUP($A73,$A$3:$E$98,5)*IF(Main!$B$36=1,(1+Main!$B$35)^($A73-BO$2),1+(Main!$B$35*($A73-BO$2)))))</f>
        <v/>
      </c>
      <c r="BP73" s="144" t="str">
        <f>IF($A73=BP$2,VLOOKUP($A73,$A$3:$E$98,5),IF($A73&lt;BP$2,"",VLOOKUP($A73,$A$3:$E$98,5)*IF(Main!$B$36=1,(1+Main!$B$35)^($A73-BP$2),1+(Main!$B$35*($A73-BP$2)))))</f>
        <v/>
      </c>
      <c r="BQ73" s="144" t="str">
        <f>IF($A73=BQ$2,VLOOKUP($A73,$A$3:$E$98,5),IF($A73&lt;BQ$2,"",VLOOKUP($A73,$A$3:$E$98,5)*IF(Main!$B$36=1,(1+Main!$B$35)^($A73-BQ$2),1+(Main!$B$35*($A73-BQ$2)))))</f>
        <v/>
      </c>
      <c r="BR73" s="144" t="str">
        <f>IF($A73=BR$2,VLOOKUP($A73,$A$3:$E$98,5),IF($A73&lt;BR$2,"",VLOOKUP($A73,$A$3:$E$98,5)*IF(Main!$B$36=1,(1+Main!$B$35)^($A73-BR$2),1+(Main!$B$35*($A73-BR$2)))))</f>
        <v/>
      </c>
      <c r="BS73" s="144" t="str">
        <f>IF($A73=BS$2,VLOOKUP($A73,$A$3:$E$98,5),IF($A73&lt;BS$2,"",VLOOKUP($A73,$A$3:$E$98,5)*IF(Main!$B$36=1,(1+Main!$B$35)^($A73-BS$2),1+(Main!$B$35*($A73-BS$2)))))</f>
        <v/>
      </c>
      <c r="BT73" s="144" t="str">
        <f>IF($A73=BT$2,VLOOKUP($A73,$A$3:$E$98,5),IF($A73&lt;BT$2,"",VLOOKUP($A73,$A$3:$E$98,5)*IF(Main!$B$36=1,(1+Main!$B$35)^($A73-BT$2),1+(Main!$B$35*($A73-BT$2)))))</f>
        <v/>
      </c>
      <c r="BU73" s="144" t="str">
        <f>IF($A73=BU$2,VLOOKUP($A73,$A$3:$E$98,5),IF($A73&lt;BU$2,"",VLOOKUP($A73,$A$3:$E$98,5)*IF(Main!$B$36=1,(1+Main!$B$35)^($A73-BU$2),1+(Main!$B$35*($A73-BU$2)))))</f>
        <v/>
      </c>
      <c r="BV73" s="144" t="str">
        <f>IF($A73=BV$2,VLOOKUP($A73,$A$3:$E$98,5),IF($A73&lt;BV$2,"",VLOOKUP($A73,$A$3:$E$98,5)*IF(Main!$B$36=1,(1+Main!$B$35)^($A73-BV$2),1+(Main!$B$35*($A73-BV$2)))))</f>
        <v/>
      </c>
      <c r="BW73" s="144" t="str">
        <f>IF($A73=BW$2,VLOOKUP($A73,$A$3:$E$98,5),IF($A73&lt;BW$2,"",VLOOKUP($A73,$A$3:$E$98,5)*IF(Main!$B$36=1,(1+Main!$B$35)^($A73-BW$2),1+(Main!$B$35*($A73-BW$2)))))</f>
        <v/>
      </c>
      <c r="BX73" s="144" t="str">
        <f>IF($A73=BX$2,VLOOKUP($A73,$A$3:$E$98,5),IF($A73&lt;BX$2,"",VLOOKUP($A73,$A$3:$E$98,5)*IF(Main!$B$36=1,(1+Main!$B$35)^($A73-BX$2),1+(Main!$B$35*($A73-BX$2)))))</f>
        <v/>
      </c>
      <c r="BY73" s="144" t="str">
        <f>IF($A73=BY$2,VLOOKUP($A73,$A$3:$E$98,5),IF($A73&lt;BY$2,"",VLOOKUP($A73,$A$3:$E$98,5)*IF(Main!$B$36=1,(1+Main!$B$35)^($A73-BY$2),1+(Main!$B$35*($A73-BY$2)))))</f>
        <v/>
      </c>
      <c r="BZ73" s="144" t="str">
        <f>IF($A73=BZ$2,VLOOKUP($A73,$A$3:$E$98,5),IF($A73&lt;BZ$2,"",VLOOKUP($A73,$A$3:$E$98,5)*IF(Main!$B$36=1,(1+Main!$B$35)^($A73-BZ$2),1+(Main!$B$35*($A73-BZ$2)))))</f>
        <v/>
      </c>
      <c r="CA73" s="144" t="str">
        <f>IF($A73=CA$2,VLOOKUP($A73,$A$3:$E$98,5),IF($A73&lt;CA$2,"",VLOOKUP($A73,$A$3:$E$98,5)*IF(Main!$B$36=1,(1+Main!$B$35)^($A73-CA$2),1+(Main!$B$35*($A73-CA$2)))))</f>
        <v/>
      </c>
      <c r="CB73" s="144" t="str">
        <f>IF($A73=CB$2,VLOOKUP($A73,$A$3:$E$98,5),IF($A73&lt;CB$2,"",VLOOKUP($A73,$A$3:$E$98,5)*IF(Main!$B$36=1,(1+Main!$B$35)^($A73-CB$2),1+(Main!$B$35*($A73-CB$2)))))</f>
        <v/>
      </c>
      <c r="CC73" s="144" t="str">
        <f>IF($A73=CC$2,VLOOKUP($A73,$A$3:$E$98,5),IF($A73&lt;CC$2,"",VLOOKUP($A73,$A$3:$E$98,5)*IF(Main!$B$36=1,(1+Main!$B$35)^($A73-CC$2),1+(Main!$B$35*($A73-CC$2)))))</f>
        <v/>
      </c>
      <c r="CD73" s="144" t="str">
        <f>IF($A73=CD$2,VLOOKUP($A73,$A$3:$E$98,5),IF($A73&lt;CD$2,"",VLOOKUP($A73,$A$3:$E$98,5)*IF(Main!$B$36=1,(1+Main!$B$35)^($A73-CD$2),1+(Main!$B$35*($A73-CD$2)))))</f>
        <v/>
      </c>
    </row>
    <row r="74" spans="1:82">
      <c r="A74" s="70">
        <v>96</v>
      </c>
      <c r="B74" s="73">
        <f ca="1">VLOOKUP($A74,Mortality!$A$3:$G$108,7,)</f>
        <v>0.10839999435184108</v>
      </c>
      <c r="C74" s="69">
        <f t="shared" ca="1" si="5"/>
        <v>0.37036805294518377</v>
      </c>
      <c r="D74" s="69">
        <f t="shared" ca="1" si="6"/>
        <v>6.0146816771630851</v>
      </c>
      <c r="E74" s="143">
        <f ca="1">C74/(1+Main!$B$5)^($A74-$A$3)</f>
        <v>3.0365840238744317E-3</v>
      </c>
      <c r="F74" s="16">
        <f t="shared" ca="1" si="3"/>
        <v>5.048831337477595</v>
      </c>
      <c r="G74" s="144">
        <f ca="1">IF($A74=G$2,VLOOKUP($A74,$A$3:$E$98,5),IF($A74&lt;G$2,"",VLOOKUP($A74,$A$3:$E$98,5)*IF(Main!$B$36=1,(1+Main!$B$35)^($A74-G$2),1+(Main!$B$35*($A74-G$2)))))</f>
        <v>7.5426157010062824E-3</v>
      </c>
      <c r="H74" s="144">
        <f ca="1">IF($A74=H$2,VLOOKUP($A74,$A$3:$E$98,5),IF($A74&lt;H$2,"",VLOOKUP($A74,$A$3:$E$98,5)*IF(Main!$B$36=1,(1+Main!$B$35)^($A74-H$2),1+(Main!$B$35*($A74-H$2)))))</f>
        <v>7.4092492151338731E-3</v>
      </c>
      <c r="I74" s="144">
        <f ca="1">IF($A74=I$2,VLOOKUP($A74,$A$3:$E$98,5),IF($A74&lt;I$2,"",VLOOKUP($A74,$A$3:$E$98,5)*IF(Main!$B$36=1,(1+Main!$B$35)^($A74-I$2),1+(Main!$B$35*($A74-I$2)))))</f>
        <v>7.2782408793063587E-3</v>
      </c>
      <c r="J74" s="144">
        <f ca="1">IF($A74=J$2,VLOOKUP($A74,$A$3:$E$98,5),IF($A74&lt;J$2,"",VLOOKUP($A74,$A$3:$E$98,5)*IF(Main!$B$36=1,(1+Main!$B$35)^($A74-J$2),1+(Main!$B$35*($A74-J$2)))))</f>
        <v>7.1495489973539862E-3</v>
      </c>
      <c r="K74" s="144">
        <f ca="1">IF($A74=K$2,VLOOKUP($A74,$A$3:$E$98,5),IF($A74&lt;K$2,"",VLOOKUP($A74,$A$3:$E$98,5)*IF(Main!$B$36=1,(1+Main!$B$35)^($A74-K$2),1+(Main!$B$35*($A74-K$2)))))</f>
        <v>7.0231326103673743E-3</v>
      </c>
      <c r="L74" s="144">
        <f ca="1">IF($A74=L$2,VLOOKUP($A74,$A$3:$E$98,5),IF($A74&lt;L$2,"",VLOOKUP($A74,$A$3:$E$98,5)*IF(Main!$B$36=1,(1+Main!$B$35)^($A74-L$2),1+(Main!$B$35*($A74-L$2)))))</f>
        <v>6.8989514836614672E-3</v>
      </c>
      <c r="M74" s="144">
        <f ca="1">IF($A74=M$2,VLOOKUP($A74,$A$3:$E$98,5),IF($A74&lt;M$2,"",VLOOKUP($A74,$A$3:$E$98,5)*IF(Main!$B$36=1,(1+Main!$B$35)^($A74-M$2),1+(Main!$B$35*($A74-M$2)))))</f>
        <v>6.7769660939700077E-3</v>
      </c>
      <c r="N74" s="144">
        <f ca="1">IF($A74=N$2,VLOOKUP($A74,$A$3:$E$98,5),IF($A74&lt;N$2,"",VLOOKUP($A74,$A$3:$E$98,5)*IF(Main!$B$36=1,(1+Main!$B$35)^($A74-N$2),1+(Main!$B$35*($A74-N$2)))))</f>
        <v>6.65713761686641E-3</v>
      </c>
      <c r="O74" s="144">
        <f ca="1">IF($A74=O$2,VLOOKUP($A74,$A$3:$E$98,5),IF($A74&lt;O$2,"",VLOOKUP($A74,$A$3:$E$98,5)*IF(Main!$B$36=1,(1+Main!$B$35)^($A74-O$2),1+(Main!$B$35*($A74-O$2)))))</f>
        <v>6.5394279144070843E-3</v>
      </c>
      <c r="P74" s="144">
        <f ca="1">IF($A74=P$2,VLOOKUP($A74,$A$3:$E$98,5),IF($A74&lt;P$2,"",VLOOKUP($A74,$A$3:$E$98,5)*IF(Main!$B$36=1,(1+Main!$B$35)^($A74-P$2),1+(Main!$B$35*($A74-P$2)))))</f>
        <v>6.423799522993206E-3</v>
      </c>
      <c r="Q74" s="144">
        <f ca="1">IF($A74=Q$2,VLOOKUP($A74,$A$3:$E$98,5),IF($A74&lt;Q$2,"",VLOOKUP($A74,$A$3:$E$98,5)*IF(Main!$B$36=1,(1+Main!$B$35)^($A74-Q$2),1+(Main!$B$35*($A74-Q$2)))))</f>
        <v>6.3102156414471559E-3</v>
      </c>
      <c r="R74" s="144">
        <f ca="1">IF($A74=R$2,VLOOKUP($A74,$A$3:$E$98,5),IF($A74&lt;R$2,"",VLOOKUP($A74,$A$3:$E$98,5)*IF(Main!$B$36=1,(1+Main!$B$35)^($A74-R$2),1+(Main!$B$35*($A74-R$2)))))</f>
        <v>6.1986401192997611E-3</v>
      </c>
      <c r="S74" s="144">
        <f ca="1">IF($A74=S$2,VLOOKUP($A74,$A$3:$E$98,5),IF($A74&lt;S$2,"",VLOOKUP($A74,$A$3:$E$98,5)*IF(Main!$B$36=1,(1+Main!$B$35)^($A74-S$2),1+(Main!$B$35*($A74-S$2)))))</f>
        <v>6.0890374452846384E-3</v>
      </c>
      <c r="T74" s="144">
        <f ca="1">IF($A74=T$2,VLOOKUP($A74,$A$3:$E$98,5),IF($A74&lt;T$2,"",VLOOKUP($A74,$A$3:$E$98,5)*IF(Main!$B$36=1,(1+Main!$B$35)^($A74-T$2),1+(Main!$B$35*($A74-T$2)))))</f>
        <v>5.9813727360359895E-3</v>
      </c>
      <c r="U74" s="144">
        <f ca="1">IF($A74=U$2,VLOOKUP($A74,$A$3:$E$98,5),IF($A74&lt;U$2,"",VLOOKUP($A74,$A$3:$E$98,5)*IF(Main!$B$36=1,(1+Main!$B$35)^($A74-U$2),1+(Main!$B$35*($A74-U$2)))))</f>
        <v>5.8756117249862379E-3</v>
      </c>
      <c r="V74" s="144">
        <f ca="1">IF($A74=V$2,VLOOKUP($A74,$A$3:$E$98,5),IF($A74&lt;V$2,"",VLOOKUP($A74,$A$3:$E$98,5)*IF(Main!$B$36=1,(1+Main!$B$35)^($A74-V$2),1+(Main!$B$35*($A74-V$2)))))</f>
        <v>5.7717207514599578E-3</v>
      </c>
      <c r="W74" s="144">
        <f ca="1">IF($A74=W$2,VLOOKUP($A74,$A$3:$E$98,5),IF($A74&lt;W$2,"",VLOOKUP($A74,$A$3:$E$98,5)*IF(Main!$B$36=1,(1+Main!$B$35)^($A74-W$2),1+(Main!$B$35*($A74-W$2)))))</f>
        <v>5.6696667499606659E-3</v>
      </c>
      <c r="X74" s="144">
        <f ca="1">IF($A74=X$2,VLOOKUP($A74,$A$3:$E$98,5),IF($A74&lt;X$2,"",VLOOKUP($A74,$A$3:$E$98,5)*IF(Main!$B$36=1,(1+Main!$B$35)^($A74-X$2),1+(Main!$B$35*($A74-X$2)))))</f>
        <v>5.5694172396470194E-3</v>
      </c>
      <c r="Y74" s="144">
        <f ca="1">IF($A74=Y$2,VLOOKUP($A74,$A$3:$E$98,5),IF($A74&lt;Y$2,"",VLOOKUP($A74,$A$3:$E$98,5)*IF(Main!$B$36=1,(1+Main!$B$35)^($A74-Y$2),1+(Main!$B$35*($A74-Y$2)))))</f>
        <v>5.4709403139951073E-3</v>
      </c>
      <c r="Z74" s="144">
        <f ca="1">IF($A74=Z$2,VLOOKUP($A74,$A$3:$E$98,5),IF($A74&lt;Z$2,"",VLOOKUP($A74,$A$3:$E$98,5)*IF(Main!$B$36=1,(1+Main!$B$35)^($A74-Z$2),1+(Main!$B$35*($A74-Z$2)))))</f>
        <v>5.374204630643524E-3</v>
      </c>
      <c r="AA74" s="144">
        <f ca="1">IF($A74=AA$2,VLOOKUP($A74,$A$3:$E$98,5),IF($A74&lt;AA$2,"",VLOOKUP($A74,$A$3:$E$98,5)*IF(Main!$B$36=1,(1+Main!$B$35)^($A74-AA$2),1+(Main!$B$35*($A74-AA$2)))))</f>
        <v>5.2791794014180006E-3</v>
      </c>
      <c r="AB74" s="144">
        <f ca="1">IF($A74=AB$2,VLOOKUP($A74,$A$3:$E$98,5),IF($A74&lt;AB$2,"",VLOOKUP($A74,$A$3:$E$98,5)*IF(Main!$B$36=1,(1+Main!$B$35)^($A74-AB$2),1+(Main!$B$35*($A74-AB$2)))))</f>
        <v>5.1858343825324166E-3</v>
      </c>
      <c r="AC74" s="144">
        <f ca="1">IF($A74=AC$2,VLOOKUP($A74,$A$3:$E$98,5),IF($A74&lt;AC$2,"",VLOOKUP($A74,$A$3:$E$98,5)*IF(Main!$B$36=1,(1+Main!$B$35)^($A74-AC$2),1+(Main!$B$35*($A74-AC$2)))))</f>
        <v>5.0941398649630813E-3</v>
      </c>
      <c r="AD74" s="144">
        <f ca="1">IF($A74=AD$2,VLOOKUP($A74,$A$3:$E$98,5),IF($A74&lt;AD$2,"",VLOOKUP($A74,$A$3:$E$98,5)*IF(Main!$B$36=1,(1+Main!$B$35)^($A74-AD$2),1+(Main!$B$35*($A74-AD$2)))))</f>
        <v>5.0040666649932026E-3</v>
      </c>
      <c r="AE74" s="144">
        <f ca="1">IF($A74=AE$2,VLOOKUP($A74,$A$3:$E$98,5),IF($A74&lt;AE$2,"",VLOOKUP($A74,$A$3:$E$98,5)*IF(Main!$B$36=1,(1+Main!$B$35)^($A74-AE$2),1+(Main!$B$35*($A74-AE$2)))))</f>
        <v>4.9155861149245608E-3</v>
      </c>
      <c r="AF74" s="144">
        <f ca="1">IF($A74=AF$2,VLOOKUP($A74,$A$3:$E$98,5),IF($A74&lt;AF$2,"",VLOOKUP($A74,$A$3:$E$98,5)*IF(Main!$B$36=1,(1+Main!$B$35)^($A74-AF$2),1+(Main!$B$35*($A74-AF$2)))))</f>
        <v>4.8286700539534001E-3</v>
      </c>
      <c r="AG74" s="144">
        <f ca="1">IF($A74=AG$2,VLOOKUP($A74,$A$3:$E$98,5),IF($A74&lt;AG$2,"",VLOOKUP($A74,$A$3:$E$98,5)*IF(Main!$B$36=1,(1+Main!$B$35)^($A74-AG$2),1+(Main!$B$35*($A74-AG$2)))))</f>
        <v>4.7432908192076616E-3</v>
      </c>
      <c r="AH74" s="144">
        <f ca="1">IF($A74=AH$2,VLOOKUP($A74,$A$3:$E$98,5),IF($A74&lt;AH$2,"",VLOOKUP($A74,$A$3:$E$98,5)*IF(Main!$B$36=1,(1+Main!$B$35)^($A74-AH$2),1+(Main!$B$35*($A74-AH$2)))))</f>
        <v>4.6594212369426933E-3</v>
      </c>
      <c r="AI74" s="144">
        <f ca="1">IF($A74=AI$2,VLOOKUP($A74,$A$3:$E$98,5),IF($A74&lt;AI$2,"",VLOOKUP($A74,$A$3:$E$98,5)*IF(Main!$B$36=1,(1+Main!$B$35)^($A74-AI$2),1+(Main!$B$35*($A74-AI$2)))))</f>
        <v>4.5770346138926266E-3</v>
      </c>
      <c r="AJ74" s="144">
        <f ca="1">IF($A74=AJ$2,VLOOKUP($A74,$A$3:$E$98,5),IF($A74&lt;AJ$2,"",VLOOKUP($A74,$A$3:$E$98,5)*IF(Main!$B$36=1,(1+Main!$B$35)^($A74-AJ$2),1+(Main!$B$35*($A74-AJ$2)))))</f>
        <v>4.4961047287746811E-3</v>
      </c>
      <c r="AK74" s="144">
        <f ca="1">IF($A74=AK$2,VLOOKUP($A74,$A$3:$E$98,5),IF($A74&lt;AK$2,"",VLOOKUP($A74,$A$3:$E$98,5)*IF(Main!$B$36=1,(1+Main!$B$35)^($A74-AK$2),1+(Main!$B$35*($A74-AK$2)))))</f>
        <v>4.4166058239436951E-3</v>
      </c>
      <c r="AL74" s="144">
        <f ca="1">IF($A74=AL$2,VLOOKUP($A74,$A$3:$E$98,5),IF($A74&lt;AL$2,"",VLOOKUP($A74,$A$3:$E$98,5)*IF(Main!$B$36=1,(1+Main!$B$35)^($A74-AL$2),1+(Main!$B$35*($A74-AL$2)))))</f>
        <v>4.3385125971941996E-3</v>
      </c>
      <c r="AM74" s="144">
        <f ca="1">IF($A74=AM$2,VLOOKUP($A74,$A$3:$E$98,5),IF($A74&lt;AM$2,"",VLOOKUP($A74,$A$3:$E$98,5)*IF(Main!$B$36=1,(1+Main!$B$35)^($A74-AM$2),1+(Main!$B$35*($A74-AM$2)))))</f>
        <v>4.2618001937074646E-3</v>
      </c>
      <c r="AN74" s="144">
        <f ca="1">IF($A74=AN$2,VLOOKUP($A74,$A$3:$E$98,5),IF($A74&lt;AN$2,"",VLOOKUP($A74,$A$3:$E$98,5)*IF(Main!$B$36=1,(1+Main!$B$35)^($A74-AN$2),1+(Main!$B$35*($A74-AN$2)))))</f>
        <v>4.1864441981409282E-3</v>
      </c>
      <c r="AO74" s="144">
        <f ca="1">IF($A74=AO$2,VLOOKUP($A74,$A$3:$E$98,5),IF($A74&lt;AO$2,"",VLOOKUP($A74,$A$3:$E$98,5)*IF(Main!$B$36=1,(1+Main!$B$35)^($A74-AO$2),1+(Main!$B$35*($A74-AO$2)))))</f>
        <v>4.1124206268574933E-3</v>
      </c>
      <c r="AP74" s="144">
        <f ca="1">IF($A74=AP$2,VLOOKUP($A74,$A$3:$E$98,5),IF($A74&lt;AP$2,"",VLOOKUP($A74,$A$3:$E$98,5)*IF(Main!$B$36=1,(1+Main!$B$35)^($A74-AP$2),1+(Main!$B$35*($A74-AP$2)))))</f>
        <v>4.0397059202922333E-3</v>
      </c>
      <c r="AQ74" s="144">
        <f ca="1">IF($A74=AQ$2,VLOOKUP($A74,$A$3:$E$98,5),IF($A74&lt;AQ$2,"",VLOOKUP($A74,$A$3:$E$98,5)*IF(Main!$B$36=1,(1+Main!$B$35)^($A74-AQ$2),1+(Main!$B$35*($A74-AQ$2)))))</f>
        <v>3.9682769354540603E-3</v>
      </c>
      <c r="AR74" s="144">
        <f ca="1">IF($A74=AR$2,VLOOKUP($A74,$A$3:$E$98,5),IF($A74&lt;AR$2,"",VLOOKUP($A74,$A$3:$E$98,5)*IF(Main!$B$36=1,(1+Main!$B$35)^($A74-AR$2),1+(Main!$B$35*($A74-AR$2)))))</f>
        <v>3.8981109385599799E-3</v>
      </c>
      <c r="AS74" s="144">
        <f ca="1">IF($A74=AS$2,VLOOKUP($A74,$A$3:$E$98,5),IF($A74&lt;AS$2,"",VLOOKUP($A74,$A$3:$E$98,5)*IF(Main!$B$36=1,(1+Main!$B$35)^($A74-AS$2),1+(Main!$B$35*($A74-AS$2)))))</f>
        <v>3.8291855977995873E-3</v>
      </c>
      <c r="AT74" s="144">
        <f ca="1">IF($A74=AT$2,VLOOKUP($A74,$A$3:$E$98,5),IF($A74&lt;AT$2,"",VLOOKUP($A74,$A$3:$E$98,5)*IF(Main!$B$36=1,(1+Main!$B$35)^($A74-AT$2),1+(Main!$B$35*($A74-AT$2)))))</f>
        <v>3.761478976227492E-3</v>
      </c>
      <c r="AU74" s="144">
        <f ca="1">IF($A74=AU$2,VLOOKUP($A74,$A$3:$E$98,5),IF($A74&lt;AU$2,"",VLOOKUP($A74,$A$3:$E$98,5)*IF(Main!$B$36=1,(1+Main!$B$35)^($A74-AU$2),1+(Main!$B$35*($A74-AU$2)))))</f>
        <v>3.6949695247814269E-3</v>
      </c>
      <c r="AV74" s="144">
        <f ca="1">IF($A74=AV$2,VLOOKUP($A74,$A$3:$E$98,5),IF($A74&lt;AV$2,"",VLOOKUP($A74,$A$3:$E$98,5)*IF(Main!$B$36=1,(1+Main!$B$35)^($A74-AV$2),1+(Main!$B$35*($A74-AV$2)))))</f>
        <v>3.6296360754237986E-3</v>
      </c>
      <c r="AW74" s="144">
        <f ca="1">IF($A74=AW$2,VLOOKUP($A74,$A$3:$E$98,5),IF($A74&lt;AW$2,"",VLOOKUP($A74,$A$3:$E$98,5)*IF(Main!$B$36=1,(1+Main!$B$35)^($A74-AW$2),1+(Main!$B$35*($A74-AW$2)))))</f>
        <v>3.5654578344045166E-3</v>
      </c>
      <c r="AX74" s="144">
        <f ca="1">IF($A74=AX$2,VLOOKUP($A74,$A$3:$E$98,5),IF($A74&lt;AX$2,"",VLOOKUP($A74,$A$3:$E$98,5)*IF(Main!$B$36=1,(1+Main!$B$35)^($A74-AX$2),1+(Main!$B$35*($A74-AX$2)))))</f>
        <v>3.502414375642944E-3</v>
      </c>
      <c r="AY74" s="144">
        <f ca="1">IF($A74=AY$2,VLOOKUP($A74,$A$3:$E$98,5),IF($A74&lt;AY$2,"",VLOOKUP($A74,$A$3:$E$98,5)*IF(Main!$B$36=1,(1+Main!$B$35)^($A74-AY$2),1+(Main!$B$35*($A74-AY$2)))))</f>
        <v>3.4404856342268608E-3</v>
      </c>
      <c r="AZ74" s="144">
        <f ca="1">IF($A74=AZ$2,VLOOKUP($A74,$A$3:$E$98,5),IF($A74&lt;AZ$2,"",VLOOKUP($A74,$A$3:$E$98,5)*IF(Main!$B$36=1,(1+Main!$B$35)^($A74-AZ$2),1+(Main!$B$35*($A74-AZ$2)))))</f>
        <v>3.379651900026385E-3</v>
      </c>
      <c r="BA74" s="144">
        <f ca="1">IF($A74=BA$2,VLOOKUP($A74,$A$3:$E$98,5),IF($A74&lt;BA$2,"",VLOOKUP($A74,$A$3:$E$98,5)*IF(Main!$B$36=1,(1+Main!$B$35)^($A74-BA$2),1+(Main!$B$35*($A74-BA$2)))))</f>
        <v>3.3198938114208107E-3</v>
      </c>
      <c r="BB74" s="144">
        <f ca="1">IF($A74=BB$2,VLOOKUP($A74,$A$3:$E$98,5),IF($A74&lt;BB$2,"",VLOOKUP($A74,$A$3:$E$98,5)*IF(Main!$B$36=1,(1+Main!$B$35)^($A74-BB$2),1+(Main!$B$35*($A74-BB$2)))))</f>
        <v>3.2611923491363561E-3</v>
      </c>
      <c r="BC74" s="144">
        <f ca="1">IF($A74=BC$2,VLOOKUP($A74,$A$3:$E$98,5),IF($A74&lt;BC$2,"",VLOOKUP($A74,$A$3:$E$98,5)*IF(Main!$B$36=1,(1+Main!$B$35)^($A74-BC$2),1+(Main!$B$35*($A74-BC$2)))))</f>
        <v>3.2035288301928842E-3</v>
      </c>
      <c r="BD74" s="144">
        <f ca="1">IF($A74=BD$2,VLOOKUP($A74,$A$3:$E$98,5),IF($A74&lt;BD$2,"",VLOOKUP($A74,$A$3:$E$98,5)*IF(Main!$B$36=1,(1+Main!$B$35)^($A74-BD$2),1+(Main!$B$35*($A74-BD$2)))))</f>
        <v>3.1468849019576466E-3</v>
      </c>
      <c r="BE74" s="144">
        <f ca="1">IF($A74=BE$2,VLOOKUP($A74,$A$3:$E$98,5),IF($A74&lt;BE$2,"",VLOOKUP($A74,$A$3:$E$98,5)*IF(Main!$B$36=1,(1+Main!$B$35)^($A74-BE$2),1+(Main!$B$35*($A74-BE$2)))))</f>
        <v>3.0912425363041713E-3</v>
      </c>
      <c r="BF74" s="144">
        <f ca="1">IF($A74=BF$2,VLOOKUP($A74,$A$3:$E$98,5),IF($A74&lt;BF$2,"",VLOOKUP($A74,$A$3:$E$98,5)*IF(Main!$B$36=1,(1+Main!$B$35)^($A74-BF$2),1+(Main!$B$35*($A74-BF$2)))))</f>
        <v>3.0365840238744317E-3</v>
      </c>
      <c r="BG74" s="144" t="str">
        <f>IF($A74=BG$2,VLOOKUP($A74,$A$3:$E$98,5),IF($A74&lt;BG$2,"",VLOOKUP($A74,$A$3:$E$98,5)*IF(Main!$B$36=1,(1+Main!$B$35)^($A74-BG$2),1+(Main!$B$35*($A74-BG$2)))))</f>
        <v/>
      </c>
      <c r="BH74" s="144" t="str">
        <f>IF($A74=BH$2,VLOOKUP($A74,$A$3:$E$98,5),IF($A74&lt;BH$2,"",VLOOKUP($A74,$A$3:$E$98,5)*IF(Main!$B$36=1,(1+Main!$B$35)^($A74-BH$2),1+(Main!$B$35*($A74-BH$2)))))</f>
        <v/>
      </c>
      <c r="BI74" s="144" t="str">
        <f>IF($A74=BI$2,VLOOKUP($A74,$A$3:$E$98,5),IF($A74&lt;BI$2,"",VLOOKUP($A74,$A$3:$E$98,5)*IF(Main!$B$36=1,(1+Main!$B$35)^($A74-BI$2),1+(Main!$B$35*($A74-BI$2)))))</f>
        <v/>
      </c>
      <c r="BJ74" s="144" t="str">
        <f>IF($A74=BJ$2,VLOOKUP($A74,$A$3:$E$98,5),IF($A74&lt;BJ$2,"",VLOOKUP($A74,$A$3:$E$98,5)*IF(Main!$B$36=1,(1+Main!$B$35)^($A74-BJ$2),1+(Main!$B$35*($A74-BJ$2)))))</f>
        <v/>
      </c>
      <c r="BK74" s="144" t="str">
        <f>IF($A74=BK$2,VLOOKUP($A74,$A$3:$E$98,5),IF($A74&lt;BK$2,"",VLOOKUP($A74,$A$3:$E$98,5)*IF(Main!$B$36=1,(1+Main!$B$35)^($A74-BK$2),1+(Main!$B$35*($A74-BK$2)))))</f>
        <v/>
      </c>
      <c r="BL74" s="144" t="str">
        <f>IF($A74=BL$2,VLOOKUP($A74,$A$3:$E$98,5),IF($A74&lt;BL$2,"",VLOOKUP($A74,$A$3:$E$98,5)*IF(Main!$B$36=1,(1+Main!$B$35)^($A74-BL$2),1+(Main!$B$35*($A74-BL$2)))))</f>
        <v/>
      </c>
      <c r="BM74" s="144" t="str">
        <f>IF($A74=BM$2,VLOOKUP($A74,$A$3:$E$98,5),IF($A74&lt;BM$2,"",VLOOKUP($A74,$A$3:$E$98,5)*IF(Main!$B$36=1,(1+Main!$B$35)^($A74-BM$2),1+(Main!$B$35*($A74-BM$2)))))</f>
        <v/>
      </c>
      <c r="BN74" s="144" t="str">
        <f>IF($A74=BN$2,VLOOKUP($A74,$A$3:$E$98,5),IF($A74&lt;BN$2,"",VLOOKUP($A74,$A$3:$E$98,5)*IF(Main!$B$36=1,(1+Main!$B$35)^($A74-BN$2),1+(Main!$B$35*($A74-BN$2)))))</f>
        <v/>
      </c>
      <c r="BO74" s="144" t="str">
        <f>IF($A74=BO$2,VLOOKUP($A74,$A$3:$E$98,5),IF($A74&lt;BO$2,"",VLOOKUP($A74,$A$3:$E$98,5)*IF(Main!$B$36=1,(1+Main!$B$35)^($A74-BO$2),1+(Main!$B$35*($A74-BO$2)))))</f>
        <v/>
      </c>
      <c r="BP74" s="144" t="str">
        <f>IF($A74=BP$2,VLOOKUP($A74,$A$3:$E$98,5),IF($A74&lt;BP$2,"",VLOOKUP($A74,$A$3:$E$98,5)*IF(Main!$B$36=1,(1+Main!$B$35)^($A74-BP$2),1+(Main!$B$35*($A74-BP$2)))))</f>
        <v/>
      </c>
      <c r="BQ74" s="144" t="str">
        <f>IF($A74=BQ$2,VLOOKUP($A74,$A$3:$E$98,5),IF($A74&lt;BQ$2,"",VLOOKUP($A74,$A$3:$E$98,5)*IF(Main!$B$36=1,(1+Main!$B$35)^($A74-BQ$2),1+(Main!$B$35*($A74-BQ$2)))))</f>
        <v/>
      </c>
      <c r="BR74" s="144" t="str">
        <f>IF($A74=BR$2,VLOOKUP($A74,$A$3:$E$98,5),IF($A74&lt;BR$2,"",VLOOKUP($A74,$A$3:$E$98,5)*IF(Main!$B$36=1,(1+Main!$B$35)^($A74-BR$2),1+(Main!$B$35*($A74-BR$2)))))</f>
        <v/>
      </c>
      <c r="BS74" s="144" t="str">
        <f>IF($A74=BS$2,VLOOKUP($A74,$A$3:$E$98,5),IF($A74&lt;BS$2,"",VLOOKUP($A74,$A$3:$E$98,5)*IF(Main!$B$36=1,(1+Main!$B$35)^($A74-BS$2),1+(Main!$B$35*($A74-BS$2)))))</f>
        <v/>
      </c>
      <c r="BT74" s="144" t="str">
        <f>IF($A74=BT$2,VLOOKUP($A74,$A$3:$E$98,5),IF($A74&lt;BT$2,"",VLOOKUP($A74,$A$3:$E$98,5)*IF(Main!$B$36=1,(1+Main!$B$35)^($A74-BT$2),1+(Main!$B$35*($A74-BT$2)))))</f>
        <v/>
      </c>
      <c r="BU74" s="144" t="str">
        <f>IF($A74=BU$2,VLOOKUP($A74,$A$3:$E$98,5),IF($A74&lt;BU$2,"",VLOOKUP($A74,$A$3:$E$98,5)*IF(Main!$B$36=1,(1+Main!$B$35)^($A74-BU$2),1+(Main!$B$35*($A74-BU$2)))))</f>
        <v/>
      </c>
      <c r="BV74" s="144" t="str">
        <f>IF($A74=BV$2,VLOOKUP($A74,$A$3:$E$98,5),IF($A74&lt;BV$2,"",VLOOKUP($A74,$A$3:$E$98,5)*IF(Main!$B$36=1,(1+Main!$B$35)^($A74-BV$2),1+(Main!$B$35*($A74-BV$2)))))</f>
        <v/>
      </c>
      <c r="BW74" s="144" t="str">
        <f>IF($A74=BW$2,VLOOKUP($A74,$A$3:$E$98,5),IF($A74&lt;BW$2,"",VLOOKUP($A74,$A$3:$E$98,5)*IF(Main!$B$36=1,(1+Main!$B$35)^($A74-BW$2),1+(Main!$B$35*($A74-BW$2)))))</f>
        <v/>
      </c>
      <c r="BX74" s="144" t="str">
        <f>IF($A74=BX$2,VLOOKUP($A74,$A$3:$E$98,5),IF($A74&lt;BX$2,"",VLOOKUP($A74,$A$3:$E$98,5)*IF(Main!$B$36=1,(1+Main!$B$35)^($A74-BX$2),1+(Main!$B$35*($A74-BX$2)))))</f>
        <v/>
      </c>
      <c r="BY74" s="144" t="str">
        <f>IF($A74=BY$2,VLOOKUP($A74,$A$3:$E$98,5),IF($A74&lt;BY$2,"",VLOOKUP($A74,$A$3:$E$98,5)*IF(Main!$B$36=1,(1+Main!$B$35)^($A74-BY$2),1+(Main!$B$35*($A74-BY$2)))))</f>
        <v/>
      </c>
      <c r="BZ74" s="144" t="str">
        <f>IF($A74=BZ$2,VLOOKUP($A74,$A$3:$E$98,5),IF($A74&lt;BZ$2,"",VLOOKUP($A74,$A$3:$E$98,5)*IF(Main!$B$36=1,(1+Main!$B$35)^($A74-BZ$2),1+(Main!$B$35*($A74-BZ$2)))))</f>
        <v/>
      </c>
      <c r="CA74" s="144" t="str">
        <f>IF($A74=CA$2,VLOOKUP($A74,$A$3:$E$98,5),IF($A74&lt;CA$2,"",VLOOKUP($A74,$A$3:$E$98,5)*IF(Main!$B$36=1,(1+Main!$B$35)^($A74-CA$2),1+(Main!$B$35*($A74-CA$2)))))</f>
        <v/>
      </c>
      <c r="CB74" s="144" t="str">
        <f>IF($A74=CB$2,VLOOKUP($A74,$A$3:$E$98,5),IF($A74&lt;CB$2,"",VLOOKUP($A74,$A$3:$E$98,5)*IF(Main!$B$36=1,(1+Main!$B$35)^($A74-CB$2),1+(Main!$B$35*($A74-CB$2)))))</f>
        <v/>
      </c>
      <c r="CC74" s="144" t="str">
        <f>IF($A74=CC$2,VLOOKUP($A74,$A$3:$E$98,5),IF($A74&lt;CC$2,"",VLOOKUP($A74,$A$3:$E$98,5)*IF(Main!$B$36=1,(1+Main!$B$35)^($A74-CC$2),1+(Main!$B$35*($A74-CC$2)))))</f>
        <v/>
      </c>
      <c r="CD74" s="144" t="str">
        <f>IF($A74=CD$2,VLOOKUP($A74,$A$3:$E$98,5),IF($A74&lt;CD$2,"",VLOOKUP($A74,$A$3:$E$98,5)*IF(Main!$B$36=1,(1+Main!$B$35)^($A74-CD$2),1+(Main!$B$35*($A74-CD$2)))))</f>
        <v/>
      </c>
    </row>
    <row r="75" spans="1:82">
      <c r="A75" s="70">
        <v>97</v>
      </c>
      <c r="B75" s="73">
        <f ca="1">VLOOKUP($A75,Mortality!$A$3:$G$108,7,)</f>
        <v>0.1204226876676763</v>
      </c>
      <c r="C75" s="69">
        <f t="shared" ca="1" si="5"/>
        <v>0.33022015809782346</v>
      </c>
      <c r="D75" s="69">
        <f t="shared" ca="1" si="6"/>
        <v>5.6243625453070791</v>
      </c>
      <c r="E75" s="143">
        <f ca="1">C75/(1+Main!$B$5)^($A75-$A$3)</f>
        <v>2.5302975073248153E-3</v>
      </c>
      <c r="F75" s="16">
        <f t="shared" ca="1" si="3"/>
        <v>4.7730460324046495</v>
      </c>
      <c r="G75" s="144">
        <f ca="1">IF($A75=G$2,VLOOKUP($A75,$A$3:$E$98,5),IF($A75&lt;G$2,"",VLOOKUP($A75,$A$3:$E$98,5)*IF(Main!$B$36=1,(1+Main!$B$35)^($A75-G$2),1+(Main!$B$35*($A75-G$2)))))</f>
        <v>6.3981739563067639E-3</v>
      </c>
      <c r="H75" s="144">
        <f ca="1">IF($A75=H$2,VLOOKUP($A75,$A$3:$E$98,5),IF($A75&lt;H$2,"",VLOOKUP($A75,$A$3:$E$98,5)*IF(Main!$B$36=1,(1+Main!$B$35)^($A75-H$2),1+(Main!$B$35*($A75-H$2)))))</f>
        <v>6.2850431790832653E-3</v>
      </c>
      <c r="I75" s="144">
        <f ca="1">IF($A75=I$2,VLOOKUP($A75,$A$3:$E$98,5),IF($A75&lt;I$2,"",VLOOKUP($A75,$A$3:$E$98,5)*IF(Main!$B$36=1,(1+Main!$B$35)^($A75-I$2),1+(Main!$B$35*($A75-I$2)))))</f>
        <v>6.1739127495906336E-3</v>
      </c>
      <c r="J75" s="144">
        <f ca="1">IF($A75=J$2,VLOOKUP($A75,$A$3:$E$98,5),IF($A75&lt;J$2,"",VLOOKUP($A75,$A$3:$E$98,5)*IF(Main!$B$36=1,(1+Main!$B$35)^($A75-J$2),1+(Main!$B$35*($A75-J$2)))))</f>
        <v>6.0647472982226268E-3</v>
      </c>
      <c r="K75" s="144">
        <f ca="1">IF($A75=K$2,VLOOKUP($A75,$A$3:$E$98,5),IF($A75&lt;K$2,"",VLOOKUP($A75,$A$3:$E$98,5)*IF(Main!$B$36=1,(1+Main!$B$35)^($A75-K$2),1+(Main!$B$35*($A75-K$2)))))</f>
        <v>5.9575120807687882E-3</v>
      </c>
      <c r="L75" s="144">
        <f ca="1">IF($A75=L$2,VLOOKUP($A75,$A$3:$E$98,5),IF($A75&lt;L$2,"",VLOOKUP($A75,$A$3:$E$98,5)*IF(Main!$B$36=1,(1+Main!$B$35)^($A75-L$2),1+(Main!$B$35*($A75-L$2)))))</f>
        <v>5.8521729673563739E-3</v>
      </c>
      <c r="M75" s="144">
        <f ca="1">IF($A75=M$2,VLOOKUP($A75,$A$3:$E$98,5),IF($A75&lt;M$2,"",VLOOKUP($A75,$A$3:$E$98,5)*IF(Main!$B$36=1,(1+Main!$B$35)^($A75-M$2),1+(Main!$B$35*($A75-M$2)))))</f>
        <v>5.7486964315877926E-3</v>
      </c>
      <c r="N75" s="144">
        <f ca="1">IF($A75=N$2,VLOOKUP($A75,$A$3:$E$98,5),IF($A75&lt;N$2,"",VLOOKUP($A75,$A$3:$E$98,5)*IF(Main!$B$36=1,(1+Main!$B$35)^($A75-N$2),1+(Main!$B$35*($A75-N$2)))))</f>
        <v>5.6470495398701307E-3</v>
      </c>
      <c r="O75" s="144">
        <f ca="1">IF($A75=O$2,VLOOKUP($A75,$A$3:$E$98,5),IF($A75&lt;O$2,"",VLOOKUP($A75,$A$3:$E$98,5)*IF(Main!$B$36=1,(1+Main!$B$35)^($A75-O$2),1+(Main!$B$35*($A75-O$2)))))</f>
        <v>5.5471999409333296E-3</v>
      </c>
      <c r="P75" s="144">
        <f ca="1">IF($A75=P$2,VLOOKUP($A75,$A$3:$E$98,5),IF($A75&lt;P$2,"",VLOOKUP($A75,$A$3:$E$98,5)*IF(Main!$B$36=1,(1+Main!$B$35)^($A75-P$2),1+(Main!$B$35*($A75-P$2)))))</f>
        <v>5.4491158555337238E-3</v>
      </c>
      <c r="Q75" s="144">
        <f ca="1">IF($A75=Q$2,VLOOKUP($A75,$A$3:$E$98,5),IF($A75&lt;Q$2,"",VLOOKUP($A75,$A$3:$E$98,5)*IF(Main!$B$36=1,(1+Main!$B$35)^($A75-Q$2),1+(Main!$B$35*($A75-Q$2)))))</f>
        <v>5.3527660663396101E-3</v>
      </c>
      <c r="R75" s="144">
        <f ca="1">IF($A75=R$2,VLOOKUP($A75,$A$3:$E$98,5),IF($A75&lt;R$2,"",VLOOKUP($A75,$A$3:$E$98,5)*IF(Main!$B$36=1,(1+Main!$B$35)^($A75-R$2),1+(Main!$B$35*($A75-R$2)))))</f>
        <v>5.2581199079956868E-3</v>
      </c>
      <c r="S75" s="144">
        <f ca="1">IF($A75=S$2,VLOOKUP($A75,$A$3:$E$98,5),IF($A75&lt;S$2,"",VLOOKUP($A75,$A$3:$E$98,5)*IF(Main!$B$36=1,(1+Main!$B$35)^($A75-S$2),1+(Main!$B$35*($A75-S$2)))))</f>
        <v>5.1651472573631509E-3</v>
      </c>
      <c r="T75" s="144">
        <f ca="1">IF($A75=T$2,VLOOKUP($A75,$A$3:$E$98,5),IF($A75&lt;T$2,"",VLOOKUP($A75,$A$3:$E$98,5)*IF(Main!$B$36=1,(1+Main!$B$35)^($A75-T$2),1+(Main!$B$35*($A75-T$2)))))</f>
        <v>5.0738185239323687E-3</v>
      </c>
      <c r="U75" s="144">
        <f ca="1">IF($A75=U$2,VLOOKUP($A75,$A$3:$E$98,5),IF($A75&lt;U$2,"",VLOOKUP($A75,$A$3:$E$98,5)*IF(Main!$B$36=1,(1+Main!$B$35)^($A75-U$2),1+(Main!$B$35*($A75-U$2)))))</f>
        <v>4.9841046404050767E-3</v>
      </c>
      <c r="V75" s="144">
        <f ca="1">IF($A75=V$2,VLOOKUP($A75,$A$3:$E$98,5),IF($A75&lt;V$2,"",VLOOKUP($A75,$A$3:$E$98,5)*IF(Main!$B$36=1,(1+Main!$B$35)^($A75-V$2),1+(Main!$B$35*($A75-V$2)))))</f>
        <v>4.8959770534431008E-3</v>
      </c>
      <c r="W75" s="144">
        <f ca="1">IF($A75=W$2,VLOOKUP($A75,$A$3:$E$98,5),IF($A75&lt;W$2,"",VLOOKUP($A75,$A$3:$E$98,5)*IF(Main!$B$36=1,(1+Main!$B$35)^($A75-W$2),1+(Main!$B$35*($A75-W$2)))))</f>
        <v>4.8094077145806489E-3</v>
      </c>
      <c r="X75" s="144">
        <f ca="1">IF($A75=X$2,VLOOKUP($A75,$A$3:$E$98,5),IF($A75&lt;X$2,"",VLOOKUP($A75,$A$3:$E$98,5)*IF(Main!$B$36=1,(1+Main!$B$35)^($A75-X$2),1+(Main!$B$35*($A75-X$2)))))</f>
        <v>4.7243690712972979E-3</v>
      </c>
      <c r="Y75" s="144">
        <f ca="1">IF($A75=Y$2,VLOOKUP($A75,$A$3:$E$98,5),IF($A75&lt;Y$2,"",VLOOKUP($A75,$A$3:$E$98,5)*IF(Main!$B$36=1,(1+Main!$B$35)^($A75-Y$2),1+(Main!$B$35*($A75-Y$2)))))</f>
        <v>4.6408340582488189E-3</v>
      </c>
      <c r="Z75" s="144">
        <f ca="1">IF($A75=Z$2,VLOOKUP($A75,$A$3:$E$98,5),IF($A75&lt;Z$2,"",VLOOKUP($A75,$A$3:$E$98,5)*IF(Main!$B$36=1,(1+Main!$B$35)^($A75-Z$2),1+(Main!$B$35*($A75-Z$2)))))</f>
        <v>4.5587760886530637E-3</v>
      </c>
      <c r="AA75" s="144">
        <f ca="1">IF($A75=AA$2,VLOOKUP($A75,$A$3:$E$98,5),IF($A75&lt;AA$2,"",VLOOKUP($A75,$A$3:$E$98,5)*IF(Main!$B$36=1,(1+Main!$B$35)^($A75-AA$2),1+(Main!$B$35*($A75-AA$2)))))</f>
        <v>4.478169045828157E-3</v>
      </c>
      <c r="AB75" s="144">
        <f ca="1">IF($A75=AB$2,VLOOKUP($A75,$A$3:$E$98,5),IF($A75&lt;AB$2,"",VLOOKUP($A75,$A$3:$E$98,5)*IF(Main!$B$36=1,(1+Main!$B$35)^($A75-AB$2),1+(Main!$B$35*($A75-AB$2)))))</f>
        <v>4.3989872748803113E-3</v>
      </c>
      <c r="AC75" s="144">
        <f ca="1">IF($A75=AC$2,VLOOKUP($A75,$A$3:$E$98,5),IF($A75&lt;AC$2,"",VLOOKUP($A75,$A$3:$E$98,5)*IF(Main!$B$36=1,(1+Main!$B$35)^($A75-AC$2),1+(Main!$B$35*($A75-AC$2)))))</f>
        <v>4.3212055745386162E-3</v>
      </c>
      <c r="AD75" s="144">
        <f ca="1">IF($A75=AD$2,VLOOKUP($A75,$A$3:$E$98,5),IF($A75&lt;AD$2,"",VLOOKUP($A75,$A$3:$E$98,5)*IF(Main!$B$36=1,(1+Main!$B$35)^($A75-AD$2),1+(Main!$B$35*($A75-AD$2)))))</f>
        <v>4.244799189134201E-3</v>
      </c>
      <c r="AE75" s="144">
        <f ca="1">IF($A75=AE$2,VLOOKUP($A75,$A$3:$E$98,5),IF($A75&lt;AE$2,"",VLOOKUP($A75,$A$3:$E$98,5)*IF(Main!$B$36=1,(1+Main!$B$35)^($A75-AE$2),1+(Main!$B$35*($A75-AE$2)))))</f>
        <v>4.1697438007212177E-3</v>
      </c>
      <c r="AF75" s="144">
        <f ca="1">IF($A75=AF$2,VLOOKUP($A75,$A$3:$E$98,5),IF($A75&lt;AF$2,"",VLOOKUP($A75,$A$3:$E$98,5)*IF(Main!$B$36=1,(1+Main!$B$35)^($A75-AF$2),1+(Main!$B$35*($A75-AF$2)))))</f>
        <v>4.0960155213371494E-3</v>
      </c>
      <c r="AG75" s="144">
        <f ca="1">IF($A75=AG$2,VLOOKUP($A75,$A$3:$E$98,5),IF($A75&lt;AG$2,"",VLOOKUP($A75,$A$3:$E$98,5)*IF(Main!$B$36=1,(1+Main!$B$35)^($A75-AG$2),1+(Main!$B$35*($A75-AG$2)))))</f>
        <v>4.0235908853999509E-3</v>
      </c>
      <c r="AH75" s="144">
        <f ca="1">IF($A75=AH$2,VLOOKUP($A75,$A$3:$E$98,5),IF($A75&lt;AH$2,"",VLOOKUP($A75,$A$3:$E$98,5)*IF(Main!$B$36=1,(1+Main!$B$35)^($A75-AH$2),1+(Main!$B$35*($A75-AH$2)))))</f>
        <v>3.9524468422396366E-3</v>
      </c>
      <c r="AI75" s="144">
        <f ca="1">IF($A75=AI$2,VLOOKUP($A75,$A$3:$E$98,5),IF($A75&lt;AI$2,"",VLOOKUP($A75,$A$3:$E$98,5)*IF(Main!$B$36=1,(1+Main!$B$35)^($A75-AI$2),1+(Main!$B$35*($A75-AI$2)))))</f>
        <v>3.882560748761922E-3</v>
      </c>
      <c r="AJ75" s="144">
        <f ca="1">IF($A75=AJ$2,VLOOKUP($A75,$A$3:$E$98,5),IF($A75&lt;AJ$2,"",VLOOKUP($A75,$A$3:$E$98,5)*IF(Main!$B$36=1,(1+Main!$B$35)^($A75-AJ$2),1+(Main!$B$35*($A75-AJ$2)))))</f>
        <v>3.8139103622415746E-3</v>
      </c>
      <c r="AK75" s="144">
        <f ca="1">IF($A75=AK$2,VLOOKUP($A75,$A$3:$E$98,5),IF($A75&lt;AK$2,"",VLOOKUP($A75,$A$3:$E$98,5)*IF(Main!$B$36=1,(1+Main!$B$35)^($A75-AK$2),1+(Main!$B$35*($A75-AK$2)))))</f>
        <v>3.746473833243196E-3</v>
      </c>
      <c r="AL75" s="144">
        <f ca="1">IF($A75=AL$2,VLOOKUP($A75,$A$3:$E$98,5),IF($A75&lt;AL$2,"",VLOOKUP($A75,$A$3:$E$98,5)*IF(Main!$B$36=1,(1+Main!$B$35)^($A75-AL$2),1+(Main!$B$35*($A75-AL$2)))))</f>
        <v>3.6802296986671872E-3</v>
      </c>
      <c r="AM75" s="144">
        <f ca="1">IF($A75=AM$2,VLOOKUP($A75,$A$3:$E$98,5),IF($A75&lt;AM$2,"",VLOOKUP($A75,$A$3:$E$98,5)*IF(Main!$B$36=1,(1+Main!$B$35)^($A75-AM$2),1+(Main!$B$35*($A75-AM$2)))))</f>
        <v>3.6151568749186514E-3</v>
      </c>
      <c r="AN75" s="144">
        <f ca="1">IF($A75=AN$2,VLOOKUP($A75,$A$3:$E$98,5),IF($A75&lt;AN$2,"",VLOOKUP($A75,$A$3:$E$98,5)*IF(Main!$B$36=1,(1+Main!$B$35)^($A75-AN$2),1+(Main!$B$35*($A75-AN$2)))))</f>
        <v>3.5512346511971031E-3</v>
      </c>
      <c r="AO75" s="144">
        <f ca="1">IF($A75=AO$2,VLOOKUP($A75,$A$3:$E$98,5),IF($A75&lt;AO$2,"",VLOOKUP($A75,$A$3:$E$98,5)*IF(Main!$B$36=1,(1+Main!$B$35)^($A75-AO$2),1+(Main!$B$35*($A75-AO$2)))))</f>
        <v>3.4884426829048165E-3</v>
      </c>
      <c r="AP75" s="144">
        <f ca="1">IF($A75=AP$2,VLOOKUP($A75,$A$3:$E$98,5),IF($A75&lt;AP$2,"",VLOOKUP($A75,$A$3:$E$98,5)*IF(Main!$B$36=1,(1+Main!$B$35)^($A75-AP$2),1+(Main!$B$35*($A75-AP$2)))))</f>
        <v>3.4267609851717255E-3</v>
      </c>
      <c r="AQ75" s="144">
        <f ca="1">IF($A75=AQ$2,VLOOKUP($A75,$A$3:$E$98,5),IF($A75&lt;AQ$2,"",VLOOKUP($A75,$A$3:$E$98,5)*IF(Main!$B$36=1,(1+Main!$B$35)^($A75-AQ$2),1+(Main!$B$35*($A75-AQ$2)))))</f>
        <v>3.3661699264948184E-3</v>
      </c>
      <c r="AR75" s="144">
        <f ca="1">IF($A75=AR$2,VLOOKUP($A75,$A$3:$E$98,5),IF($A75&lt;AR$2,"",VLOOKUP($A75,$A$3:$E$98,5)*IF(Main!$B$36=1,(1+Main!$B$35)^($A75-AR$2),1+(Main!$B$35*($A75-AR$2)))))</f>
        <v>3.306650222489999E-3</v>
      </c>
      <c r="AS75" s="144">
        <f ca="1">IF($A75=AS$2,VLOOKUP($A75,$A$3:$E$98,5),IF($A75&lt;AS$2,"",VLOOKUP($A75,$A$3:$E$98,5)*IF(Main!$B$36=1,(1+Main!$B$35)^($A75-AS$2),1+(Main!$B$35*($A75-AS$2)))))</f>
        <v>3.2481829297544189E-3</v>
      </c>
      <c r="AT75" s="144">
        <f ca="1">IF($A75=AT$2,VLOOKUP($A75,$A$3:$E$98,5),IF($A75&lt;AT$2,"",VLOOKUP($A75,$A$3:$E$98,5)*IF(Main!$B$36=1,(1+Main!$B$35)^($A75-AT$2),1+(Main!$B$35*($A75-AT$2)))))</f>
        <v>3.1907494398373468E-3</v>
      </c>
      <c r="AU75" s="144">
        <f ca="1">IF($A75=AU$2,VLOOKUP($A75,$A$3:$E$98,5),IF($A75&lt;AU$2,"",VLOOKUP($A75,$A$3:$E$98,5)*IF(Main!$B$36=1,(1+Main!$B$35)^($A75-AU$2),1+(Main!$B$35*($A75-AU$2)))))</f>
        <v>3.1343314733176288E-3</v>
      </c>
      <c r="AV75" s="144">
        <f ca="1">IF($A75=AV$2,VLOOKUP($A75,$A$3:$E$98,5),IF($A75&lt;AV$2,"",VLOOKUP($A75,$A$3:$E$98,5)*IF(Main!$B$36=1,(1+Main!$B$35)^($A75-AV$2),1+(Main!$B$35*($A75-AV$2)))))</f>
        <v>3.0789110739858831E-3</v>
      </c>
      <c r="AW75" s="144">
        <f ca="1">IF($A75=AW$2,VLOOKUP($A75,$A$3:$E$98,5),IF($A75&lt;AW$2,"",VLOOKUP($A75,$A$3:$E$98,5)*IF(Main!$B$36=1,(1+Main!$B$35)^($A75-AW$2),1+(Main!$B$35*($A75-AW$2)))))</f>
        <v>3.0244706031295515E-3</v>
      </c>
      <c r="AX75" s="144">
        <f ca="1">IF($A75=AX$2,VLOOKUP($A75,$A$3:$E$98,5),IF($A75&lt;AX$2,"",VLOOKUP($A75,$A$3:$E$98,5)*IF(Main!$B$36=1,(1+Main!$B$35)^($A75-AX$2),1+(Main!$B$35*($A75-AX$2)))))</f>
        <v>2.9709927339190089E-3</v>
      </c>
      <c r="AY75" s="144">
        <f ca="1">IF($A75=AY$2,VLOOKUP($A75,$A$3:$E$98,5),IF($A75&lt;AY$2,"",VLOOKUP($A75,$A$3:$E$98,5)*IF(Main!$B$36=1,(1+Main!$B$35)^($A75-AY$2),1+(Main!$B$35*($A75-AY$2)))))</f>
        <v>2.9184604458929362E-3</v>
      </c>
      <c r="AZ75" s="144">
        <f ca="1">IF($A75=AZ$2,VLOOKUP($A75,$A$3:$E$98,5),IF($A75&lt;AZ$2,"",VLOOKUP($A75,$A$3:$E$98,5)*IF(Main!$B$36=1,(1+Main!$B$35)^($A75-AZ$2),1+(Main!$B$35*($A75-AZ$2)))))</f>
        <v>2.8668570195411951E-3</v>
      </c>
      <c r="BA75" s="144">
        <f ca="1">IF($A75=BA$2,VLOOKUP($A75,$A$3:$E$98,5),IF($A75&lt;BA$2,"",VLOOKUP($A75,$A$3:$E$98,5)*IF(Main!$B$36=1,(1+Main!$B$35)^($A75-BA$2),1+(Main!$B$35*($A75-BA$2)))))</f>
        <v>2.8161660309834915E-3</v>
      </c>
      <c r="BB75" s="144">
        <f ca="1">IF($A75=BB$2,VLOOKUP($A75,$A$3:$E$98,5),IF($A75&lt;BB$2,"",VLOOKUP($A75,$A$3:$E$98,5)*IF(Main!$B$36=1,(1+Main!$B$35)^($A75-BB$2),1+(Main!$B$35*($A75-BB$2)))))</f>
        <v>2.7663713467421334E-3</v>
      </c>
      <c r="BC75" s="144">
        <f ca="1">IF($A75=BC$2,VLOOKUP($A75,$A$3:$E$98,5),IF($A75&lt;BC$2,"",VLOOKUP($A75,$A$3:$E$98,5)*IF(Main!$B$36=1,(1+Main!$B$35)^($A75-BC$2),1+(Main!$B$35*($A75-BC$2)))))</f>
        <v>2.7174571186072034E-3</v>
      </c>
      <c r="BD75" s="144">
        <f ca="1">IF($A75=BD$2,VLOOKUP($A75,$A$3:$E$98,5),IF($A75&lt;BD$2,"",VLOOKUP($A75,$A$3:$E$98,5)*IF(Main!$B$36=1,(1+Main!$B$35)^($A75-BD$2),1+(Main!$B$35*($A75-BD$2)))))</f>
        <v>2.669407778592538E-3</v>
      </c>
      <c r="BE75" s="144">
        <f ca="1">IF($A75=BE$2,VLOOKUP($A75,$A$3:$E$98,5),IF($A75&lt;BE$2,"",VLOOKUP($A75,$A$3:$E$98,5)*IF(Main!$B$36=1,(1+Main!$B$35)^($A75-BE$2),1+(Main!$B$35*($A75-BE$2)))))</f>
        <v>2.6222080339808819E-3</v>
      </c>
      <c r="BF75" s="144">
        <f ca="1">IF($A75=BF$2,VLOOKUP($A75,$A$3:$E$98,5),IF($A75&lt;BF$2,"",VLOOKUP($A75,$A$3:$E$98,5)*IF(Main!$B$36=1,(1+Main!$B$35)^($A75-BF$2),1+(Main!$B$35*($A75-BF$2)))))</f>
        <v>2.5758428624566621E-3</v>
      </c>
      <c r="BG75" s="144">
        <f ca="1">IF($A75=BG$2,VLOOKUP($A75,$A$3:$E$98,5),IF($A75&lt;BG$2,"",VLOOKUP($A75,$A$3:$E$98,5)*IF(Main!$B$36=1,(1+Main!$B$35)^($A75-BG$2),1+(Main!$B$35*($A75-BG$2)))))</f>
        <v>2.5302975073248153E-3</v>
      </c>
      <c r="BH75" s="144" t="str">
        <f>IF($A75=BH$2,VLOOKUP($A75,$A$3:$E$98,5),IF($A75&lt;BH$2,"",VLOOKUP($A75,$A$3:$E$98,5)*IF(Main!$B$36=1,(1+Main!$B$35)^($A75-BH$2),1+(Main!$B$35*($A75-BH$2)))))</f>
        <v/>
      </c>
      <c r="BI75" s="144" t="str">
        <f>IF($A75=BI$2,VLOOKUP($A75,$A$3:$E$98,5),IF($A75&lt;BI$2,"",VLOOKUP($A75,$A$3:$E$98,5)*IF(Main!$B$36=1,(1+Main!$B$35)^($A75-BI$2),1+(Main!$B$35*($A75-BI$2)))))</f>
        <v/>
      </c>
      <c r="BJ75" s="144" t="str">
        <f>IF($A75=BJ$2,VLOOKUP($A75,$A$3:$E$98,5),IF($A75&lt;BJ$2,"",VLOOKUP($A75,$A$3:$E$98,5)*IF(Main!$B$36=1,(1+Main!$B$35)^($A75-BJ$2),1+(Main!$B$35*($A75-BJ$2)))))</f>
        <v/>
      </c>
      <c r="BK75" s="144" t="str">
        <f>IF($A75=BK$2,VLOOKUP($A75,$A$3:$E$98,5),IF($A75&lt;BK$2,"",VLOOKUP($A75,$A$3:$E$98,5)*IF(Main!$B$36=1,(1+Main!$B$35)^($A75-BK$2),1+(Main!$B$35*($A75-BK$2)))))</f>
        <v/>
      </c>
      <c r="BL75" s="144" t="str">
        <f>IF($A75=BL$2,VLOOKUP($A75,$A$3:$E$98,5),IF($A75&lt;BL$2,"",VLOOKUP($A75,$A$3:$E$98,5)*IF(Main!$B$36=1,(1+Main!$B$35)^($A75-BL$2),1+(Main!$B$35*($A75-BL$2)))))</f>
        <v/>
      </c>
      <c r="BM75" s="144" t="str">
        <f>IF($A75=BM$2,VLOOKUP($A75,$A$3:$E$98,5),IF($A75&lt;BM$2,"",VLOOKUP($A75,$A$3:$E$98,5)*IF(Main!$B$36=1,(1+Main!$B$35)^($A75-BM$2),1+(Main!$B$35*($A75-BM$2)))))</f>
        <v/>
      </c>
      <c r="BN75" s="144" t="str">
        <f>IF($A75=BN$2,VLOOKUP($A75,$A$3:$E$98,5),IF($A75&lt;BN$2,"",VLOOKUP($A75,$A$3:$E$98,5)*IF(Main!$B$36=1,(1+Main!$B$35)^($A75-BN$2),1+(Main!$B$35*($A75-BN$2)))))</f>
        <v/>
      </c>
      <c r="BO75" s="144" t="str">
        <f>IF($A75=BO$2,VLOOKUP($A75,$A$3:$E$98,5),IF($A75&lt;BO$2,"",VLOOKUP($A75,$A$3:$E$98,5)*IF(Main!$B$36=1,(1+Main!$B$35)^($A75-BO$2),1+(Main!$B$35*($A75-BO$2)))))</f>
        <v/>
      </c>
      <c r="BP75" s="144" t="str">
        <f>IF($A75=BP$2,VLOOKUP($A75,$A$3:$E$98,5),IF($A75&lt;BP$2,"",VLOOKUP($A75,$A$3:$E$98,5)*IF(Main!$B$36=1,(1+Main!$B$35)^($A75-BP$2),1+(Main!$B$35*($A75-BP$2)))))</f>
        <v/>
      </c>
      <c r="BQ75" s="144" t="str">
        <f>IF($A75=BQ$2,VLOOKUP($A75,$A$3:$E$98,5),IF($A75&lt;BQ$2,"",VLOOKUP($A75,$A$3:$E$98,5)*IF(Main!$B$36=1,(1+Main!$B$35)^($A75-BQ$2),1+(Main!$B$35*($A75-BQ$2)))))</f>
        <v/>
      </c>
      <c r="BR75" s="144" t="str">
        <f>IF($A75=BR$2,VLOOKUP($A75,$A$3:$E$98,5),IF($A75&lt;BR$2,"",VLOOKUP($A75,$A$3:$E$98,5)*IF(Main!$B$36=1,(1+Main!$B$35)^($A75-BR$2),1+(Main!$B$35*($A75-BR$2)))))</f>
        <v/>
      </c>
      <c r="BS75" s="144" t="str">
        <f>IF($A75=BS$2,VLOOKUP($A75,$A$3:$E$98,5),IF($A75&lt;BS$2,"",VLOOKUP($A75,$A$3:$E$98,5)*IF(Main!$B$36=1,(1+Main!$B$35)^($A75-BS$2),1+(Main!$B$35*($A75-BS$2)))))</f>
        <v/>
      </c>
      <c r="BT75" s="144" t="str">
        <f>IF($A75=BT$2,VLOOKUP($A75,$A$3:$E$98,5),IF($A75&lt;BT$2,"",VLOOKUP($A75,$A$3:$E$98,5)*IF(Main!$B$36=1,(1+Main!$B$35)^($A75-BT$2),1+(Main!$B$35*($A75-BT$2)))))</f>
        <v/>
      </c>
      <c r="BU75" s="144" t="str">
        <f>IF($A75=BU$2,VLOOKUP($A75,$A$3:$E$98,5),IF($A75&lt;BU$2,"",VLOOKUP($A75,$A$3:$E$98,5)*IF(Main!$B$36=1,(1+Main!$B$35)^($A75-BU$2),1+(Main!$B$35*($A75-BU$2)))))</f>
        <v/>
      </c>
      <c r="BV75" s="144" t="str">
        <f>IF($A75=BV$2,VLOOKUP($A75,$A$3:$E$98,5),IF($A75&lt;BV$2,"",VLOOKUP($A75,$A$3:$E$98,5)*IF(Main!$B$36=1,(1+Main!$B$35)^($A75-BV$2),1+(Main!$B$35*($A75-BV$2)))))</f>
        <v/>
      </c>
      <c r="BW75" s="144" t="str">
        <f>IF($A75=BW$2,VLOOKUP($A75,$A$3:$E$98,5),IF($A75&lt;BW$2,"",VLOOKUP($A75,$A$3:$E$98,5)*IF(Main!$B$36=1,(1+Main!$B$35)^($A75-BW$2),1+(Main!$B$35*($A75-BW$2)))))</f>
        <v/>
      </c>
      <c r="BX75" s="144" t="str">
        <f>IF($A75=BX$2,VLOOKUP($A75,$A$3:$E$98,5),IF($A75&lt;BX$2,"",VLOOKUP($A75,$A$3:$E$98,5)*IF(Main!$B$36=1,(1+Main!$B$35)^($A75-BX$2),1+(Main!$B$35*($A75-BX$2)))))</f>
        <v/>
      </c>
      <c r="BY75" s="144" t="str">
        <f>IF($A75=BY$2,VLOOKUP($A75,$A$3:$E$98,5),IF($A75&lt;BY$2,"",VLOOKUP($A75,$A$3:$E$98,5)*IF(Main!$B$36=1,(1+Main!$B$35)^($A75-BY$2),1+(Main!$B$35*($A75-BY$2)))))</f>
        <v/>
      </c>
      <c r="BZ75" s="144" t="str">
        <f>IF($A75=BZ$2,VLOOKUP($A75,$A$3:$E$98,5),IF($A75&lt;BZ$2,"",VLOOKUP($A75,$A$3:$E$98,5)*IF(Main!$B$36=1,(1+Main!$B$35)^($A75-BZ$2),1+(Main!$B$35*($A75-BZ$2)))))</f>
        <v/>
      </c>
      <c r="CA75" s="144" t="str">
        <f>IF($A75=CA$2,VLOOKUP($A75,$A$3:$E$98,5),IF($A75&lt;CA$2,"",VLOOKUP($A75,$A$3:$E$98,5)*IF(Main!$B$36=1,(1+Main!$B$35)^($A75-CA$2),1+(Main!$B$35*($A75-CA$2)))))</f>
        <v/>
      </c>
      <c r="CB75" s="144" t="str">
        <f>IF($A75=CB$2,VLOOKUP($A75,$A$3:$E$98,5),IF($A75&lt;CB$2,"",VLOOKUP($A75,$A$3:$E$98,5)*IF(Main!$B$36=1,(1+Main!$B$35)^($A75-CB$2),1+(Main!$B$35*($A75-CB$2)))))</f>
        <v/>
      </c>
      <c r="CC75" s="144" t="str">
        <f>IF($A75=CC$2,VLOOKUP($A75,$A$3:$E$98,5),IF($A75&lt;CC$2,"",VLOOKUP($A75,$A$3:$E$98,5)*IF(Main!$B$36=1,(1+Main!$B$35)^($A75-CC$2),1+(Main!$B$35*($A75-CC$2)))))</f>
        <v/>
      </c>
      <c r="CD75" s="144" t="str">
        <f>IF($A75=CD$2,VLOOKUP($A75,$A$3:$E$98,5),IF($A75&lt;CD$2,"",VLOOKUP($A75,$A$3:$E$98,5)*IF(Main!$B$36=1,(1+Main!$B$35)^($A75-CD$2),1+(Main!$B$35*($A75-CD$2)))))</f>
        <v/>
      </c>
    </row>
    <row r="76" spans="1:82">
      <c r="A76" s="70">
        <v>98</v>
      </c>
      <c r="B76" s="73">
        <f ca="1">VLOOKUP($A76,Mortality!$A$3:$G$108,7,)</f>
        <v>0.13379182301598674</v>
      </c>
      <c r="C76" s="69">
        <f t="shared" ca="1" si="5"/>
        <v>0.29045415913763856</v>
      </c>
      <c r="D76" s="69">
        <f t="shared" ca="1" si="6"/>
        <v>5.2574827482133752</v>
      </c>
      <c r="E76" s="143">
        <f ca="1">C76/(1+Main!$B$5)^($A76-$A$3)</f>
        <v>2.0799927858821858E-3</v>
      </c>
      <c r="F76" s="16">
        <f t="shared" ca="1" si="3"/>
        <v>4.5087285036604889</v>
      </c>
      <c r="G76" s="144">
        <f ca="1">IF($A76=G$2,VLOOKUP($A76,$A$3:$E$98,5),IF($A76&lt;G$2,"",VLOOKUP($A76,$A$3:$E$98,5)*IF(Main!$B$36=1,(1+Main!$B$35)^($A76-G$2),1+(Main!$B$35*($A76-G$2)))))</f>
        <v>5.3541935028642868E-3</v>
      </c>
      <c r="H76" s="144">
        <f ca="1">IF($A76=H$2,VLOOKUP($A76,$A$3:$E$98,5),IF($A76&lt;H$2,"",VLOOKUP($A76,$A$3:$E$98,5)*IF(Main!$B$36=1,(1+Main!$B$35)^($A76-H$2),1+(Main!$B$35*($A76-H$2)))))</f>
        <v>5.2595221049747407E-3</v>
      </c>
      <c r="I76" s="144">
        <f ca="1">IF($A76=I$2,VLOOKUP($A76,$A$3:$E$98,5),IF($A76&lt;I$2,"",VLOOKUP($A76,$A$3:$E$98,5)*IF(Main!$B$36=1,(1+Main!$B$35)^($A76-I$2),1+(Main!$B$35*($A76-I$2)))))</f>
        <v>5.1665246610753841E-3</v>
      </c>
      <c r="J76" s="144">
        <f ca="1">IF($A76=J$2,VLOOKUP($A76,$A$3:$E$98,5),IF($A76&lt;J$2,"",VLOOKUP($A76,$A$3:$E$98,5)*IF(Main!$B$36=1,(1+Main!$B$35)^($A76-J$2),1+(Main!$B$35*($A76-J$2)))))</f>
        <v>5.075171572765603E-3</v>
      </c>
      <c r="K76" s="144">
        <f ca="1">IF($A76=K$2,VLOOKUP($A76,$A$3:$E$98,5),IF($A76&lt;K$2,"",VLOOKUP($A76,$A$3:$E$98,5)*IF(Main!$B$36=1,(1+Main!$B$35)^($A76-K$2),1+(Main!$B$35*($A76-K$2)))))</f>
        <v>4.9854337649956806E-3</v>
      </c>
      <c r="L76" s="144">
        <f ca="1">IF($A76=L$2,VLOOKUP($A76,$A$3:$E$98,5),IF($A76&lt;L$2,"",VLOOKUP($A76,$A$3:$E$98,5)*IF(Main!$B$36=1,(1+Main!$B$35)^($A76-L$2),1+(Main!$B$35*($A76-L$2)))))</f>
        <v>4.8972826768130459E-3</v>
      </c>
      <c r="M76" s="144">
        <f ca="1">IF($A76=M$2,VLOOKUP($A76,$A$3:$E$98,5),IF($A76&lt;M$2,"",VLOOKUP($A76,$A$3:$E$98,5)*IF(Main!$B$36=1,(1+Main!$B$35)^($A76-M$2),1+(Main!$B$35*($A76-M$2)))))</f>
        <v>4.8106902522721479E-3</v>
      </c>
      <c r="N76" s="144">
        <f ca="1">IF($A76=N$2,VLOOKUP($A76,$A$3:$E$98,5),IF($A76&lt;N$2,"",VLOOKUP($A76,$A$3:$E$98,5)*IF(Main!$B$36=1,(1+Main!$B$35)^($A76-N$2),1+(Main!$B$35*($A76-N$2)))))</f>
        <v>4.7256289315050562E-3</v>
      </c>
      <c r="O76" s="144">
        <f ca="1">IF($A76=O$2,VLOOKUP($A76,$A$3:$E$98,5),IF($A76&lt;O$2,"",VLOOKUP($A76,$A$3:$E$98,5)*IF(Main!$B$36=1,(1+Main!$B$35)^($A76-O$2),1+(Main!$B$35*($A76-O$2)))))</f>
        <v>4.642071641949957E-3</v>
      </c>
      <c r="P76" s="144">
        <f ca="1">IF($A76=P$2,VLOOKUP($A76,$A$3:$E$98,5),IF($A76&lt;P$2,"",VLOOKUP($A76,$A$3:$E$98,5)*IF(Main!$B$36=1,(1+Main!$B$35)^($A76-P$2),1+(Main!$B$35*($A76-P$2)))))</f>
        <v>4.559991789734731E-3</v>
      </c>
      <c r="Q76" s="144">
        <f ca="1">IF($A76=Q$2,VLOOKUP($A76,$A$3:$E$98,5),IF($A76&lt;Q$2,"",VLOOKUP($A76,$A$3:$E$98,5)*IF(Main!$B$36=1,(1+Main!$B$35)^($A76-Q$2),1+(Main!$B$35*($A76-Q$2)))))</f>
        <v>4.4793632512128995E-3</v>
      </c>
      <c r="R76" s="144">
        <f ca="1">IF($A76=R$2,VLOOKUP($A76,$A$3:$E$98,5),IF($A76&lt;R$2,"",VLOOKUP($A76,$A$3:$E$98,5)*IF(Main!$B$36=1,(1+Main!$B$35)^($A76-R$2),1+(Main!$B$35*($A76-R$2)))))</f>
        <v>4.4001603646492138E-3</v>
      </c>
      <c r="S76" s="144">
        <f ca="1">IF($A76=S$2,VLOOKUP($A76,$A$3:$E$98,5),IF($A76&lt;S$2,"",VLOOKUP($A76,$A$3:$E$98,5)*IF(Main!$B$36=1,(1+Main!$B$35)^($A76-S$2),1+(Main!$B$35*($A76-S$2)))))</f>
        <v>4.322357922052272E-3</v>
      </c>
      <c r="T76" s="144">
        <f ca="1">IF($A76=T$2,VLOOKUP($A76,$A$3:$E$98,5),IF($A76&lt;T$2,"",VLOOKUP($A76,$A$3:$E$98,5)*IF(Main!$B$36=1,(1+Main!$B$35)^($A76-T$2),1+(Main!$B$35*($A76-T$2)))))</f>
        <v>4.2459311611515449E-3</v>
      </c>
      <c r="U76" s="144">
        <f ca="1">IF($A76=U$2,VLOOKUP($A76,$A$3:$E$98,5),IF($A76&lt;U$2,"",VLOOKUP($A76,$A$3:$E$98,5)*IF(Main!$B$36=1,(1+Main!$B$35)^($A76-U$2),1+(Main!$B$35*($A76-U$2)))))</f>
        <v>4.1708557575162522E-3</v>
      </c>
      <c r="V76" s="144">
        <f ca="1">IF($A76=V$2,VLOOKUP($A76,$A$3:$E$98,5),IF($A76&lt;V$2,"",VLOOKUP($A76,$A$3:$E$98,5)*IF(Main!$B$36=1,(1+Main!$B$35)^($A76-V$2),1+(Main!$B$35*($A76-V$2)))))</f>
        <v>4.0971078168136072E-3</v>
      </c>
      <c r="W76" s="144">
        <f ca="1">IF($A76=W$2,VLOOKUP($A76,$A$3:$E$98,5),IF($A76&lt;W$2,"",VLOOKUP($A76,$A$3:$E$98,5)*IF(Main!$B$36=1,(1+Main!$B$35)^($A76-W$2),1+(Main!$B$35*($A76-W$2)))))</f>
        <v>4.0246638672039358E-3</v>
      </c>
      <c r="X76" s="144">
        <f ca="1">IF($A76=X$2,VLOOKUP($A76,$A$3:$E$98,5),IF($A76&lt;X$2,"",VLOOKUP($A76,$A$3:$E$98,5)*IF(Main!$B$36=1,(1+Main!$B$35)^($A76-X$2),1+(Main!$B$35*($A76-X$2)))))</f>
        <v>3.9535008518702709E-3</v>
      </c>
      <c r="Y76" s="144">
        <f ca="1">IF($A76=Y$2,VLOOKUP($A76,$A$3:$E$98,5),IF($A76&lt;Y$2,"",VLOOKUP($A76,$A$3:$E$98,5)*IF(Main!$B$36=1,(1+Main!$B$35)^($A76-Y$2),1+(Main!$B$35*($A76-Y$2)))))</f>
        <v>3.8835961216800306E-3</v>
      </c>
      <c r="Z76" s="144">
        <f ca="1">IF($A76=Z$2,VLOOKUP($A76,$A$3:$E$98,5),IF($A76&lt;Z$2,"",VLOOKUP($A76,$A$3:$E$98,5)*IF(Main!$B$36=1,(1+Main!$B$35)^($A76-Z$2),1+(Main!$B$35*($A76-Z$2)))))</f>
        <v>3.8149274279764543E-3</v>
      </c>
      <c r="AA76" s="144">
        <f ca="1">IF($A76=AA$2,VLOOKUP($A76,$A$3:$E$98,5),IF($A76&lt;AA$2,"",VLOOKUP($A76,$A$3:$E$98,5)*IF(Main!$B$36=1,(1+Main!$B$35)^($A76-AA$2),1+(Main!$B$35*($A76-AA$2)))))</f>
        <v>3.7474729154974994E-3</v>
      </c>
      <c r="AB76" s="144">
        <f ca="1">IF($A76=AB$2,VLOOKUP($A76,$A$3:$E$98,5),IF($A76&lt;AB$2,"",VLOOKUP($A76,$A$3:$E$98,5)*IF(Main!$B$36=1,(1+Main!$B$35)^($A76-AB$2),1+(Main!$B$35*($A76-AB$2)))))</f>
        <v>3.6812111154199403E-3</v>
      </c>
      <c r="AC76" s="144">
        <f ca="1">IF($A76=AC$2,VLOOKUP($A76,$A$3:$E$98,5),IF($A76&lt;AC$2,"",VLOOKUP($A76,$A$3:$E$98,5)*IF(Main!$B$36=1,(1+Main!$B$35)^($A76-AC$2),1+(Main!$B$35*($A76-AC$2)))))</f>
        <v>3.616120938526464E-3</v>
      </c>
      <c r="AD76" s="144">
        <f ca="1">IF($A76=AD$2,VLOOKUP($A76,$A$3:$E$98,5),IF($A76&lt;AD$2,"",VLOOKUP($A76,$A$3:$E$98,5)*IF(Main!$B$36=1,(1+Main!$B$35)^($A76-AD$2),1+(Main!$B$35*($A76-AD$2)))))</f>
        <v>3.5521816684935792E-3</v>
      </c>
      <c r="AE76" s="144">
        <f ca="1">IF($A76=AE$2,VLOOKUP($A76,$A$3:$E$98,5),IF($A76&lt;AE$2,"",VLOOKUP($A76,$A$3:$E$98,5)*IF(Main!$B$36=1,(1+Main!$B$35)^($A76-AE$2),1+(Main!$B$35*($A76-AE$2)))))</f>
        <v>3.4893729552982118E-3</v>
      </c>
      <c r="AF76" s="144">
        <f ca="1">IF($A76=AF$2,VLOOKUP($A76,$A$3:$E$98,5),IF($A76&lt;AF$2,"",VLOOKUP($A76,$A$3:$E$98,5)*IF(Main!$B$36=1,(1+Main!$B$35)^($A76-AF$2),1+(Main!$B$35*($A76-AF$2)))))</f>
        <v>3.4276748087408754E-3</v>
      </c>
      <c r="AG76" s="144">
        <f ca="1">IF($A76=AG$2,VLOOKUP($A76,$A$3:$E$98,5),IF($A76&lt;AG$2,"",VLOOKUP($A76,$A$3:$E$98,5)*IF(Main!$B$36=1,(1+Main!$B$35)^($A76-AG$2),1+(Main!$B$35*($A76-AG$2)))))</f>
        <v>3.367067592083375E-3</v>
      </c>
      <c r="AH76" s="144">
        <f ca="1">IF($A76=AH$2,VLOOKUP($A76,$A$3:$E$98,5),IF($A76&lt;AH$2,"",VLOOKUP($A76,$A$3:$E$98,5)*IF(Main!$B$36=1,(1+Main!$B$35)^($A76-AH$2),1+(Main!$B$35*($A76-AH$2)))))</f>
        <v>3.3075320157989929E-3</v>
      </c>
      <c r="AI76" s="144">
        <f ca="1">IF($A76=AI$2,VLOOKUP($A76,$A$3:$E$98,5),IF($A76&lt;AI$2,"",VLOOKUP($A76,$A$3:$E$98,5)*IF(Main!$B$36=1,(1+Main!$B$35)^($A76-AI$2),1+(Main!$B$35*($A76-AI$2)))))</f>
        <v>3.2490491314331954E-3</v>
      </c>
      <c r="AJ76" s="144">
        <f ca="1">IF($A76=AJ$2,VLOOKUP($A76,$A$3:$E$98,5),IF($A76&lt;AJ$2,"",VLOOKUP($A76,$A$3:$E$98,5)*IF(Main!$B$36=1,(1+Main!$B$35)^($A76-AJ$2),1+(Main!$B$35*($A76-AJ$2)))))</f>
        <v>3.1916003255728835E-3</v>
      </c>
      <c r="AK76" s="144">
        <f ca="1">IF($A76=AK$2,VLOOKUP($A76,$A$3:$E$98,5),IF($A76&lt;AK$2,"",VLOOKUP($A76,$A$3:$E$98,5)*IF(Main!$B$36=1,(1+Main!$B$35)^($A76-AK$2),1+(Main!$B$35*($A76-AK$2)))))</f>
        <v>3.135167313922283E-3</v>
      </c>
      <c r="AL76" s="144">
        <f ca="1">IF($A76=AL$2,VLOOKUP($A76,$A$3:$E$98,5),IF($A76&lt;AL$2,"",VLOOKUP($A76,$A$3:$E$98,5)*IF(Main!$B$36=1,(1+Main!$B$35)^($A76-AL$2),1+(Main!$B$35*($A76-AL$2)))))</f>
        <v>3.0797321354835774E-3</v>
      </c>
      <c r="AM76" s="144">
        <f ca="1">IF($A76=AM$2,VLOOKUP($A76,$A$3:$E$98,5),IF($A76&lt;AM$2,"",VLOOKUP($A76,$A$3:$E$98,5)*IF(Main!$B$36=1,(1+Main!$B$35)^($A76-AM$2),1+(Main!$B$35*($A76-AM$2)))))</f>
        <v>3.0252771468404498E-3</v>
      </c>
      <c r="AN76" s="144">
        <f ca="1">IF($A76=AN$2,VLOOKUP($A76,$A$3:$E$98,5),IF($A76&lt;AN$2,"",VLOOKUP($A76,$A$3:$E$98,5)*IF(Main!$B$36=1,(1+Main!$B$35)^($A76-AN$2),1+(Main!$B$35*($A76-AN$2)))))</f>
        <v>2.9717850165426815E-3</v>
      </c>
      <c r="AO76" s="144">
        <f ca="1">IF($A76=AO$2,VLOOKUP($A76,$A$3:$E$98,5),IF($A76&lt;AO$2,"",VLOOKUP($A76,$A$3:$E$98,5)*IF(Main!$B$36=1,(1+Main!$B$35)^($A76-AO$2),1+(Main!$B$35*($A76-AO$2)))))</f>
        <v>2.9192387195900601E-3</v>
      </c>
      <c r="AP76" s="144">
        <f ca="1">IF($A76=AP$2,VLOOKUP($A76,$A$3:$E$98,5),IF($A76&lt;AP$2,"",VLOOKUP($A76,$A$3:$E$98,5)*IF(Main!$B$36=1,(1+Main!$B$35)^($A76-AP$2),1+(Main!$B$35*($A76-AP$2)))))</f>
        <v>2.8676215320138118E-3</v>
      </c>
      <c r="AQ76" s="144">
        <f ca="1">IF($A76=AQ$2,VLOOKUP($A76,$A$3:$E$98,5),IF($A76&lt;AQ$2,"",VLOOKUP($A76,$A$3:$E$98,5)*IF(Main!$B$36=1,(1+Main!$B$35)^($A76-AQ$2),1+(Main!$B$35*($A76-AQ$2)))))</f>
        <v>2.8169170255538424E-3</v>
      </c>
      <c r="AR76" s="144">
        <f ca="1">IF($A76=AR$2,VLOOKUP($A76,$A$3:$E$98,5),IF($A76&lt;AR$2,"",VLOOKUP($A76,$A$3:$E$98,5)*IF(Main!$B$36=1,(1+Main!$B$35)^($A76-AR$2),1+(Main!$B$35*($A76-AR$2)))))</f>
        <v>2.7671090624301008E-3</v>
      </c>
      <c r="AS76" s="144">
        <f ca="1">IF($A76=AS$2,VLOOKUP($A76,$A$3:$E$98,5),IF($A76&lt;AS$2,"",VLOOKUP($A76,$A$3:$E$98,5)*IF(Main!$B$36=1,(1+Main!$B$35)^($A76-AS$2),1+(Main!$B$35*($A76-AS$2)))))</f>
        <v>2.7181817902063861E-3</v>
      </c>
      <c r="AT76" s="144">
        <f ca="1">IF($A76=AT$2,VLOOKUP($A76,$A$3:$E$98,5),IF($A76&lt;AT$2,"",VLOOKUP($A76,$A$3:$E$98,5)*IF(Main!$B$36=1,(1+Main!$B$35)^($A76-AT$2),1+(Main!$B$35*($A76-AT$2)))))</f>
        <v>2.6701196367449761E-3</v>
      </c>
      <c r="AU76" s="144">
        <f ca="1">IF($A76=AU$2,VLOOKUP($A76,$A$3:$E$98,5),IF($A76&lt;AU$2,"",VLOOKUP($A76,$A$3:$E$98,5)*IF(Main!$B$36=1,(1+Main!$B$35)^($A76-AU$2),1+(Main!$B$35*($A76-AU$2)))))</f>
        <v>2.6229073052504675E-3</v>
      </c>
      <c r="AV76" s="144">
        <f ca="1">IF($A76=AV$2,VLOOKUP($A76,$A$3:$E$98,5),IF($A76&lt;AV$2,"",VLOOKUP($A76,$A$3:$E$98,5)*IF(Main!$B$36=1,(1+Main!$B$35)^($A76-AV$2),1+(Main!$B$35*($A76-AV$2)))))</f>
        <v>2.5765297694012447E-3</v>
      </c>
      <c r="AW76" s="144">
        <f ca="1">IF($A76=AW$2,VLOOKUP($A76,$A$3:$E$98,5),IF($A76&lt;AW$2,"",VLOOKUP($A76,$A$3:$E$98,5)*IF(Main!$B$36=1,(1+Main!$B$35)^($A76-AW$2),1+(Main!$B$35*($A76-AW$2)))))</f>
        <v>2.5309722685670382E-3</v>
      </c>
      <c r="AX76" s="144">
        <f ca="1">IF($A76=AX$2,VLOOKUP($A76,$A$3:$E$98,5),IF($A76&lt;AX$2,"",VLOOKUP($A76,$A$3:$E$98,5)*IF(Main!$B$36=1,(1+Main!$B$35)^($A76-AX$2),1+(Main!$B$35*($A76-AX$2)))))</f>
        <v>2.4862203031110397E-3</v>
      </c>
      <c r="AY76" s="144">
        <f ca="1">IF($A76=AY$2,VLOOKUP($A76,$A$3:$E$98,5),IF($A76&lt;AY$2,"",VLOOKUP($A76,$A$3:$E$98,5)*IF(Main!$B$36=1,(1+Main!$B$35)^($A76-AY$2),1+(Main!$B$35*($A76-AY$2)))))</f>
        <v>2.442259629775088E-3</v>
      </c>
      <c r="AZ76" s="144">
        <f ca="1">IF($A76=AZ$2,VLOOKUP($A76,$A$3:$E$98,5),IF($A76&lt;AZ$2,"",VLOOKUP($A76,$A$3:$E$98,5)*IF(Main!$B$36=1,(1+Main!$B$35)^($A76-AZ$2),1+(Main!$B$35*($A76-AZ$2)))))</f>
        <v>2.3990762571464517E-3</v>
      </c>
      <c r="BA76" s="144">
        <f ca="1">IF($A76=BA$2,VLOOKUP($A76,$A$3:$E$98,5),IF($A76&lt;BA$2,"",VLOOKUP($A76,$A$3:$E$98,5)*IF(Main!$B$36=1,(1+Main!$B$35)^($A76-BA$2),1+(Main!$B$35*($A76-BA$2)))))</f>
        <v>2.3566564412047662E-3</v>
      </c>
      <c r="BB76" s="144">
        <f ca="1">IF($A76=BB$2,VLOOKUP($A76,$A$3:$E$98,5),IF($A76&lt;BB$2,"",VLOOKUP($A76,$A$3:$E$98,5)*IF(Main!$B$36=1,(1+Main!$B$35)^($A76-BB$2),1+(Main!$B$35*($A76-BB$2)))))</f>
        <v>2.3149866809477073E-3</v>
      </c>
      <c r="BC76" s="144">
        <f ca="1">IF($A76=BC$2,VLOOKUP($A76,$A$3:$E$98,5),IF($A76&lt;BC$2,"",VLOOKUP($A76,$A$3:$E$98,5)*IF(Main!$B$36=1,(1+Main!$B$35)^($A76-BC$2),1+(Main!$B$35*($A76-BC$2)))))</f>
        <v>2.2740537140940151E-3</v>
      </c>
      <c r="BD76" s="144">
        <f ca="1">IF($A76=BD$2,VLOOKUP($A76,$A$3:$E$98,5),IF($A76&lt;BD$2,"",VLOOKUP($A76,$A$3:$E$98,5)*IF(Main!$B$36=1,(1+Main!$B$35)^($A76-BD$2),1+(Main!$B$35*($A76-BD$2)))))</f>
        <v>2.2338445128624899E-3</v>
      </c>
      <c r="BE76" s="144">
        <f ca="1">IF($A76=BE$2,VLOOKUP($A76,$A$3:$E$98,5),IF($A76&lt;BE$2,"",VLOOKUP($A76,$A$3:$E$98,5)*IF(Main!$B$36=1,(1+Main!$B$35)^($A76-BE$2),1+(Main!$B$35*($A76-BE$2)))))</f>
        <v>2.1943462798256286E-3</v>
      </c>
      <c r="BF76" s="144">
        <f ca="1">IF($A76=BF$2,VLOOKUP($A76,$A$3:$E$98,5),IF($A76&lt;BF$2,"",VLOOKUP($A76,$A$3:$E$98,5)*IF(Main!$B$36=1,(1+Main!$B$35)^($A76-BF$2),1+(Main!$B$35*($A76-BF$2)))))</f>
        <v>2.1555464438365703E-3</v>
      </c>
      <c r="BG76" s="144">
        <f ca="1">IF($A76=BG$2,VLOOKUP($A76,$A$3:$E$98,5),IF($A76&lt;BG$2,"",VLOOKUP($A76,$A$3:$E$98,5)*IF(Main!$B$36=1,(1+Main!$B$35)^($A76-BG$2),1+(Main!$B$35*($A76-BG$2)))))</f>
        <v>2.117432656028065E-3</v>
      </c>
      <c r="BH76" s="144">
        <f ca="1">IF($A76=BH$2,VLOOKUP($A76,$A$3:$E$98,5),IF($A76&lt;BH$2,"",VLOOKUP($A76,$A$3:$E$98,5)*IF(Main!$B$36=1,(1+Main!$B$35)^($A76-BH$2),1+(Main!$B$35*($A76-BH$2)))))</f>
        <v>2.0799927858821858E-3</v>
      </c>
      <c r="BI76" s="144" t="str">
        <f>IF($A76=BI$2,VLOOKUP($A76,$A$3:$E$98,5),IF($A76&lt;BI$2,"",VLOOKUP($A76,$A$3:$E$98,5)*IF(Main!$B$36=1,(1+Main!$B$35)^($A76-BI$2),1+(Main!$B$35*($A76-BI$2)))))</f>
        <v/>
      </c>
      <c r="BJ76" s="144" t="str">
        <f>IF($A76=BJ$2,VLOOKUP($A76,$A$3:$E$98,5),IF($A76&lt;BJ$2,"",VLOOKUP($A76,$A$3:$E$98,5)*IF(Main!$B$36=1,(1+Main!$B$35)^($A76-BJ$2),1+(Main!$B$35*($A76-BJ$2)))))</f>
        <v/>
      </c>
      <c r="BK76" s="144" t="str">
        <f>IF($A76=BK$2,VLOOKUP($A76,$A$3:$E$98,5),IF($A76&lt;BK$2,"",VLOOKUP($A76,$A$3:$E$98,5)*IF(Main!$B$36=1,(1+Main!$B$35)^($A76-BK$2),1+(Main!$B$35*($A76-BK$2)))))</f>
        <v/>
      </c>
      <c r="BL76" s="144" t="str">
        <f>IF($A76=BL$2,VLOOKUP($A76,$A$3:$E$98,5),IF($A76&lt;BL$2,"",VLOOKUP($A76,$A$3:$E$98,5)*IF(Main!$B$36=1,(1+Main!$B$35)^($A76-BL$2),1+(Main!$B$35*($A76-BL$2)))))</f>
        <v/>
      </c>
      <c r="BM76" s="144" t="str">
        <f>IF($A76=BM$2,VLOOKUP($A76,$A$3:$E$98,5),IF($A76&lt;BM$2,"",VLOOKUP($A76,$A$3:$E$98,5)*IF(Main!$B$36=1,(1+Main!$B$35)^($A76-BM$2),1+(Main!$B$35*($A76-BM$2)))))</f>
        <v/>
      </c>
      <c r="BN76" s="144" t="str">
        <f>IF($A76=BN$2,VLOOKUP($A76,$A$3:$E$98,5),IF($A76&lt;BN$2,"",VLOOKUP($A76,$A$3:$E$98,5)*IF(Main!$B$36=1,(1+Main!$B$35)^($A76-BN$2),1+(Main!$B$35*($A76-BN$2)))))</f>
        <v/>
      </c>
      <c r="BO76" s="144" t="str">
        <f>IF($A76=BO$2,VLOOKUP($A76,$A$3:$E$98,5),IF($A76&lt;BO$2,"",VLOOKUP($A76,$A$3:$E$98,5)*IF(Main!$B$36=1,(1+Main!$B$35)^($A76-BO$2),1+(Main!$B$35*($A76-BO$2)))))</f>
        <v/>
      </c>
      <c r="BP76" s="144" t="str">
        <f>IF($A76=BP$2,VLOOKUP($A76,$A$3:$E$98,5),IF($A76&lt;BP$2,"",VLOOKUP($A76,$A$3:$E$98,5)*IF(Main!$B$36=1,(1+Main!$B$35)^($A76-BP$2),1+(Main!$B$35*($A76-BP$2)))))</f>
        <v/>
      </c>
      <c r="BQ76" s="144" t="str">
        <f>IF($A76=BQ$2,VLOOKUP($A76,$A$3:$E$98,5),IF($A76&lt;BQ$2,"",VLOOKUP($A76,$A$3:$E$98,5)*IF(Main!$B$36=1,(1+Main!$B$35)^($A76-BQ$2),1+(Main!$B$35*($A76-BQ$2)))))</f>
        <v/>
      </c>
      <c r="BR76" s="144" t="str">
        <f>IF($A76=BR$2,VLOOKUP($A76,$A$3:$E$98,5),IF($A76&lt;BR$2,"",VLOOKUP($A76,$A$3:$E$98,5)*IF(Main!$B$36=1,(1+Main!$B$35)^($A76-BR$2),1+(Main!$B$35*($A76-BR$2)))))</f>
        <v/>
      </c>
      <c r="BS76" s="144" t="str">
        <f>IF($A76=BS$2,VLOOKUP($A76,$A$3:$E$98,5),IF($A76&lt;BS$2,"",VLOOKUP($A76,$A$3:$E$98,5)*IF(Main!$B$36=1,(1+Main!$B$35)^($A76-BS$2),1+(Main!$B$35*($A76-BS$2)))))</f>
        <v/>
      </c>
      <c r="BT76" s="144" t="str">
        <f>IF($A76=BT$2,VLOOKUP($A76,$A$3:$E$98,5),IF($A76&lt;BT$2,"",VLOOKUP($A76,$A$3:$E$98,5)*IF(Main!$B$36=1,(1+Main!$B$35)^($A76-BT$2),1+(Main!$B$35*($A76-BT$2)))))</f>
        <v/>
      </c>
      <c r="BU76" s="144" t="str">
        <f>IF($A76=BU$2,VLOOKUP($A76,$A$3:$E$98,5),IF($A76&lt;BU$2,"",VLOOKUP($A76,$A$3:$E$98,5)*IF(Main!$B$36=1,(1+Main!$B$35)^($A76-BU$2),1+(Main!$B$35*($A76-BU$2)))))</f>
        <v/>
      </c>
      <c r="BV76" s="144" t="str">
        <f>IF($A76=BV$2,VLOOKUP($A76,$A$3:$E$98,5),IF($A76&lt;BV$2,"",VLOOKUP($A76,$A$3:$E$98,5)*IF(Main!$B$36=1,(1+Main!$B$35)^($A76-BV$2),1+(Main!$B$35*($A76-BV$2)))))</f>
        <v/>
      </c>
      <c r="BW76" s="144" t="str">
        <f>IF($A76=BW$2,VLOOKUP($A76,$A$3:$E$98,5),IF($A76&lt;BW$2,"",VLOOKUP($A76,$A$3:$E$98,5)*IF(Main!$B$36=1,(1+Main!$B$35)^($A76-BW$2),1+(Main!$B$35*($A76-BW$2)))))</f>
        <v/>
      </c>
      <c r="BX76" s="144" t="str">
        <f>IF($A76=BX$2,VLOOKUP($A76,$A$3:$E$98,5),IF($A76&lt;BX$2,"",VLOOKUP($A76,$A$3:$E$98,5)*IF(Main!$B$36=1,(1+Main!$B$35)^($A76-BX$2),1+(Main!$B$35*($A76-BX$2)))))</f>
        <v/>
      </c>
      <c r="BY76" s="144" t="str">
        <f>IF($A76=BY$2,VLOOKUP($A76,$A$3:$E$98,5),IF($A76&lt;BY$2,"",VLOOKUP($A76,$A$3:$E$98,5)*IF(Main!$B$36=1,(1+Main!$B$35)^($A76-BY$2),1+(Main!$B$35*($A76-BY$2)))))</f>
        <v/>
      </c>
      <c r="BZ76" s="144" t="str">
        <f>IF($A76=BZ$2,VLOOKUP($A76,$A$3:$E$98,5),IF($A76&lt;BZ$2,"",VLOOKUP($A76,$A$3:$E$98,5)*IF(Main!$B$36=1,(1+Main!$B$35)^($A76-BZ$2),1+(Main!$B$35*($A76-BZ$2)))))</f>
        <v/>
      </c>
      <c r="CA76" s="144" t="str">
        <f>IF($A76=CA$2,VLOOKUP($A76,$A$3:$E$98,5),IF($A76&lt;CA$2,"",VLOOKUP($A76,$A$3:$E$98,5)*IF(Main!$B$36=1,(1+Main!$B$35)^($A76-CA$2),1+(Main!$B$35*($A76-CA$2)))))</f>
        <v/>
      </c>
      <c r="CB76" s="144" t="str">
        <f>IF($A76=CB$2,VLOOKUP($A76,$A$3:$E$98,5),IF($A76&lt;CB$2,"",VLOOKUP($A76,$A$3:$E$98,5)*IF(Main!$B$36=1,(1+Main!$B$35)^($A76-CB$2),1+(Main!$B$35*($A76-CB$2)))))</f>
        <v/>
      </c>
      <c r="CC76" s="144" t="str">
        <f>IF($A76=CC$2,VLOOKUP($A76,$A$3:$E$98,5),IF($A76&lt;CC$2,"",VLOOKUP($A76,$A$3:$E$98,5)*IF(Main!$B$36=1,(1+Main!$B$35)^($A76-CC$2),1+(Main!$B$35*($A76-CC$2)))))</f>
        <v/>
      </c>
      <c r="CD76" s="144" t="str">
        <f>IF($A76=CD$2,VLOOKUP($A76,$A$3:$E$98,5),IF($A76&lt;CD$2,"",VLOOKUP($A76,$A$3:$E$98,5)*IF(Main!$B$36=1,(1+Main!$B$35)^($A76-CD$2),1+(Main!$B$35*($A76-CD$2)))))</f>
        <v/>
      </c>
    </row>
    <row r="77" spans="1:82">
      <c r="A77" s="70">
        <v>99</v>
      </c>
      <c r="B77" s="73">
        <f ca="1">VLOOKUP($A77,Mortality!$A$3:$G$108,7,)</f>
        <v>0.14830880226804499</v>
      </c>
      <c r="C77" s="69">
        <f t="shared" ca="1" si="5"/>
        <v>0.25159376768403841</v>
      </c>
      <c r="D77" s="69">
        <f t="shared" ca="1" si="6"/>
        <v>4.9150803021015017</v>
      </c>
      <c r="E77" s="143">
        <f ca="1">C77/(1+Main!$B$5)^($A77-$A$3)</f>
        <v>1.6838380927092593E-3</v>
      </c>
      <c r="F77" s="16">
        <f t="shared" ca="1" si="3"/>
        <v>4.2575865522461749</v>
      </c>
      <c r="G77" s="144">
        <f ca="1">IF($A77=G$2,VLOOKUP($A77,$A$3:$E$98,5),IF($A77&lt;G$2,"",VLOOKUP($A77,$A$3:$E$98,5)*IF(Main!$B$36=1,(1+Main!$B$35)^($A77-G$2),1+(Main!$B$35*($A77-G$2)))))</f>
        <v>4.4124555372109953E-3</v>
      </c>
      <c r="H77" s="144">
        <f ca="1">IF($A77=H$2,VLOOKUP($A77,$A$3:$E$98,5),IF($A77&lt;H$2,"",VLOOKUP($A77,$A$3:$E$98,5)*IF(Main!$B$36=1,(1+Main!$B$35)^($A77-H$2),1+(Main!$B$35*($A77-H$2)))))</f>
        <v>4.3344356947062831E-3</v>
      </c>
      <c r="I77" s="144">
        <f ca="1">IF($A77=I$2,VLOOKUP($A77,$A$3:$E$98,5),IF($A77&lt;I$2,"",VLOOKUP($A77,$A$3:$E$98,5)*IF(Main!$B$36=1,(1+Main!$B$35)^($A77-I$2),1+(Main!$B$35*($A77-I$2)))))</f>
        <v>4.2577953779040102E-3</v>
      </c>
      <c r="J77" s="144">
        <f ca="1">IF($A77=J$2,VLOOKUP($A77,$A$3:$E$98,5),IF($A77&lt;J$2,"",VLOOKUP($A77,$A$3:$E$98,5)*IF(Main!$B$36=1,(1+Main!$B$35)^($A77-J$2),1+(Main!$B$35*($A77-J$2)))))</f>
        <v>4.1825101944047254E-3</v>
      </c>
      <c r="K77" s="144">
        <f ca="1">IF($A77=K$2,VLOOKUP($A77,$A$3:$E$98,5),IF($A77&lt;K$2,"",VLOOKUP($A77,$A$3:$E$98,5)*IF(Main!$B$36=1,(1+Main!$B$35)^($A77-K$2),1+(Main!$B$35*($A77-K$2)))))</f>
        <v>4.1085561831087679E-3</v>
      </c>
      <c r="L77" s="144">
        <f ca="1">IF($A77=L$2,VLOOKUP($A77,$A$3:$E$98,5),IF($A77&lt;L$2,"",VLOOKUP($A77,$A$3:$E$98,5)*IF(Main!$B$36=1,(1+Main!$B$35)^($A77-L$2),1+(Main!$B$35*($A77-L$2)))))</f>
        <v>4.0359098065901452E-3</v>
      </c>
      <c r="M77" s="144">
        <f ca="1">IF($A77=M$2,VLOOKUP($A77,$A$3:$E$98,5),IF($A77&lt;M$2,"",VLOOKUP($A77,$A$3:$E$98,5)*IF(Main!$B$36=1,(1+Main!$B$35)^($A77-M$2),1+(Main!$B$35*($A77-M$2)))))</f>
        <v>3.96454794360525E-3</v>
      </c>
      <c r="N77" s="144">
        <f ca="1">IF($A77=N$2,VLOOKUP($A77,$A$3:$E$98,5),IF($A77&lt;N$2,"",VLOOKUP($A77,$A$3:$E$98,5)*IF(Main!$B$36=1,(1+Main!$B$35)^($A77-N$2),1+(Main!$B$35*($A77-N$2)))))</f>
        <v>3.8944478817340379E-3</v>
      </c>
      <c r="O77" s="144">
        <f ca="1">IF($A77=O$2,VLOOKUP($A77,$A$3:$E$98,5),IF($A77&lt;O$2,"",VLOOKUP($A77,$A$3:$E$98,5)*IF(Main!$B$36=1,(1+Main!$B$35)^($A77-O$2),1+(Main!$B$35*($A77-O$2)))))</f>
        <v>3.8255873101513136E-3</v>
      </c>
      <c r="P77" s="144">
        <f ca="1">IF($A77=P$2,VLOOKUP($A77,$A$3:$E$98,5),IF($A77&lt;P$2,"",VLOOKUP($A77,$A$3:$E$98,5)*IF(Main!$B$36=1,(1+Main!$B$35)^($A77-P$2),1+(Main!$B$35*($A77-P$2)))))</f>
        <v>3.7579443125258486E-3</v>
      </c>
      <c r="Q77" s="144">
        <f ca="1">IF($A77=Q$2,VLOOKUP($A77,$A$3:$E$98,5),IF($A77&lt;Q$2,"",VLOOKUP($A77,$A$3:$E$98,5)*IF(Main!$B$36=1,(1+Main!$B$35)^($A77-Q$2),1+(Main!$B$35*($A77-Q$2)))))</f>
        <v>3.6914973600450369E-3</v>
      </c>
      <c r="R77" s="144">
        <f ca="1">IF($A77=R$2,VLOOKUP($A77,$A$3:$E$98,5),IF($A77&lt;R$2,"",VLOOKUP($A77,$A$3:$E$98,5)*IF(Main!$B$36=1,(1+Main!$B$35)^($A77-R$2),1+(Main!$B$35*($A77-R$2)))))</f>
        <v>3.6262253045629056E-3</v>
      </c>
      <c r="S77" s="144">
        <f ca="1">IF($A77=S$2,VLOOKUP($A77,$A$3:$E$98,5),IF($A77&lt;S$2,"",VLOOKUP($A77,$A$3:$E$98,5)*IF(Main!$B$36=1,(1+Main!$B$35)^($A77-S$2),1+(Main!$B$35*($A77-S$2)))))</f>
        <v>3.5621073718692586E-3</v>
      </c>
      <c r="T77" s="144">
        <f ca="1">IF($A77=T$2,VLOOKUP($A77,$A$3:$E$98,5),IF($A77&lt;T$2,"",VLOOKUP($A77,$A$3:$E$98,5)*IF(Main!$B$36=1,(1+Main!$B$35)^($A77-T$2),1+(Main!$B$35*($A77-T$2)))))</f>
        <v>3.4991231550778566E-3</v>
      </c>
      <c r="U77" s="144">
        <f ca="1">IF($A77=U$2,VLOOKUP($A77,$A$3:$E$98,5),IF($A77&lt;U$2,"",VLOOKUP($A77,$A$3:$E$98,5)*IF(Main!$B$36=1,(1+Main!$B$35)^($A77-U$2),1+(Main!$B$35*($A77-U$2)))))</f>
        <v>3.4372526081314905E-3</v>
      </c>
      <c r="V77" s="144">
        <f ca="1">IF($A77=V$2,VLOOKUP($A77,$A$3:$E$98,5),IF($A77&lt;V$2,"",VLOOKUP($A77,$A$3:$E$98,5)*IF(Main!$B$36=1,(1+Main!$B$35)^($A77-V$2),1+(Main!$B$35*($A77-V$2)))))</f>
        <v>3.3764760394218965E-3</v>
      </c>
      <c r="W77" s="144">
        <f ca="1">IF($A77=W$2,VLOOKUP($A77,$A$3:$E$98,5),IF($A77&lt;W$2,"",VLOOKUP($A77,$A$3:$E$98,5)*IF(Main!$B$36=1,(1+Main!$B$35)^($A77-W$2),1+(Main!$B$35*($A77-W$2)))))</f>
        <v>3.3167741055224911E-3</v>
      </c>
      <c r="X77" s="144">
        <f ca="1">IF($A77=X$2,VLOOKUP($A77,$A$3:$E$98,5),IF($A77&lt;X$2,"",VLOOKUP($A77,$A$3:$E$98,5)*IF(Main!$B$36=1,(1+Main!$B$35)^($A77-X$2),1+(Main!$B$35*($A77-X$2)))))</f>
        <v>3.2581278050319165E-3</v>
      </c>
      <c r="Y77" s="144">
        <f ca="1">IF($A77=Y$2,VLOOKUP($A77,$A$3:$E$98,5),IF($A77&lt;Y$2,"",VLOOKUP($A77,$A$3:$E$98,5)*IF(Main!$B$36=1,(1+Main!$B$35)^($A77-Y$2),1+(Main!$B$35*($A77-Y$2)))))</f>
        <v>3.2005184725264406E-3</v>
      </c>
      <c r="Z77" s="144">
        <f ca="1">IF($A77=Z$2,VLOOKUP($A77,$A$3:$E$98,5),IF($A77&lt;Z$2,"",VLOOKUP($A77,$A$3:$E$98,5)*IF(Main!$B$36=1,(1+Main!$B$35)^($A77-Z$2),1+(Main!$B$35*($A77-Z$2)))))</f>
        <v>3.1439277726192935E-3</v>
      </c>
      <c r="AA77" s="144">
        <f ca="1">IF($A77=AA$2,VLOOKUP($A77,$A$3:$E$98,5),IF($A77&lt;AA$2,"",VLOOKUP($A77,$A$3:$E$98,5)*IF(Main!$B$36=1,(1+Main!$B$35)^($A77-AA$2),1+(Main!$B$35*($A77-AA$2)))))</f>
        <v>3.0883376941250426E-3</v>
      </c>
      <c r="AB77" s="144">
        <f ca="1">IF($A77=AB$2,VLOOKUP($A77,$A$3:$E$98,5),IF($A77&lt;AB$2,"",VLOOKUP($A77,$A$3:$E$98,5)*IF(Main!$B$36=1,(1+Main!$B$35)^($A77-AB$2),1+(Main!$B$35*($A77-AB$2)))))</f>
        <v>3.0337305443271538E-3</v>
      </c>
      <c r="AC77" s="144">
        <f ca="1">IF($A77=AC$2,VLOOKUP($A77,$A$3:$E$98,5),IF($A77&lt;AC$2,"",VLOOKUP($A77,$A$3:$E$98,5)*IF(Main!$B$36=1,(1+Main!$B$35)^($A77-AC$2),1+(Main!$B$35*($A77-AC$2)))))</f>
        <v>2.9800889433469094E-3</v>
      </c>
      <c r="AD77" s="144">
        <f ca="1">IF($A77=AD$2,VLOOKUP($A77,$A$3:$E$98,5),IF($A77&lt;AD$2,"",VLOOKUP($A77,$A$3:$E$98,5)*IF(Main!$B$36=1,(1+Main!$B$35)^($A77-AD$2),1+(Main!$B$35*($A77-AD$2)))))</f>
        <v>2.9273958186118955E-3</v>
      </c>
      <c r="AE77" s="144">
        <f ca="1">IF($A77=AE$2,VLOOKUP($A77,$A$3:$E$98,5),IF($A77&lt;AE$2,"",VLOOKUP($A77,$A$3:$E$98,5)*IF(Main!$B$36=1,(1+Main!$B$35)^($A77-AE$2),1+(Main!$B$35*($A77-AE$2)))))</f>
        <v>2.8756343994222936E-3</v>
      </c>
      <c r="AF77" s="144">
        <f ca="1">IF($A77=AF$2,VLOOKUP($A77,$A$3:$E$98,5),IF($A77&lt;AF$2,"",VLOOKUP($A77,$A$3:$E$98,5)*IF(Main!$B$36=1,(1+Main!$B$35)^($A77-AF$2),1+(Main!$B$35*($A77-AF$2)))))</f>
        <v>2.8247882116132555E-3</v>
      </c>
      <c r="AG77" s="144">
        <f ca="1">IF($A77=AG$2,VLOOKUP($A77,$A$3:$E$98,5),IF($A77&lt;AG$2,"",VLOOKUP($A77,$A$3:$E$98,5)*IF(Main!$B$36=1,(1+Main!$B$35)^($A77-AG$2),1+(Main!$B$35*($A77-AG$2)))))</f>
        <v>2.7748410723116451E-3</v>
      </c>
      <c r="AH77" s="144">
        <f ca="1">IF($A77=AH$2,VLOOKUP($A77,$A$3:$E$98,5),IF($A77&lt;AH$2,"",VLOOKUP($A77,$A$3:$E$98,5)*IF(Main!$B$36=1,(1+Main!$B$35)^($A77-AH$2),1+(Main!$B$35*($A77-AH$2)))))</f>
        <v>2.7257770847855063E-3</v>
      </c>
      <c r="AI77" s="144">
        <f ca="1">IF($A77=AI$2,VLOOKUP($A77,$A$3:$E$98,5),IF($A77&lt;AI$2,"",VLOOKUP($A77,$A$3:$E$98,5)*IF(Main!$B$36=1,(1+Main!$B$35)^($A77-AI$2),1+(Main!$B$35*($A77-AI$2)))))</f>
        <v>2.6775806333845841E-3</v>
      </c>
      <c r="AJ77" s="144">
        <f ca="1">IF($A77=AJ$2,VLOOKUP($A77,$A$3:$E$98,5),IF($A77&lt;AJ$2,"",VLOOKUP($A77,$A$3:$E$98,5)*IF(Main!$B$36=1,(1+Main!$B$35)^($A77-AJ$2),1+(Main!$B$35*($A77-AJ$2)))))</f>
        <v>2.6302363785703181E-3</v>
      </c>
      <c r="AK77" s="144">
        <f ca="1">IF($A77=AK$2,VLOOKUP($A77,$A$3:$E$98,5),IF($A77&lt;AK$2,"",VLOOKUP($A77,$A$3:$E$98,5)*IF(Main!$B$36=1,(1+Main!$B$35)^($A77-AK$2),1+(Main!$B$35*($A77-AK$2)))))</f>
        <v>2.5837292520337111E-3</v>
      </c>
      <c r="AL77" s="144">
        <f ca="1">IF($A77=AL$2,VLOOKUP($A77,$A$3:$E$98,5),IF($A77&lt;AL$2,"",VLOOKUP($A77,$A$3:$E$98,5)*IF(Main!$B$36=1,(1+Main!$B$35)^($A77-AL$2),1+(Main!$B$35*($A77-AL$2)))))</f>
        <v>2.5380444518995201E-3</v>
      </c>
      <c r="AM77" s="144">
        <f ca="1">IF($A77=AM$2,VLOOKUP($A77,$A$3:$E$98,5),IF($A77&lt;AM$2,"",VLOOKUP($A77,$A$3:$E$98,5)*IF(Main!$B$36=1,(1+Main!$B$35)^($A77-AM$2),1+(Main!$B$35*($A77-AM$2)))))</f>
        <v>2.4931674380152453E-3</v>
      </c>
      <c r="AN77" s="144">
        <f ca="1">IF($A77=AN$2,VLOOKUP($A77,$A$3:$E$98,5),IF($A77&lt;AN$2,"",VLOOKUP($A77,$A$3:$E$98,5)*IF(Main!$B$36=1,(1+Main!$B$35)^($A77-AN$2),1+(Main!$B$35*($A77-AN$2)))))</f>
        <v>2.4490839273234237E-3</v>
      </c>
      <c r="AO77" s="144">
        <f ca="1">IF($A77=AO$2,VLOOKUP($A77,$A$3:$E$98,5),IF($A77&lt;AO$2,"",VLOOKUP($A77,$A$3:$E$98,5)*IF(Main!$B$36=1,(1+Main!$B$35)^($A77-AO$2),1+(Main!$B$35*($A77-AO$2)))))</f>
        <v>2.4057798893157407E-3</v>
      </c>
      <c r="AP77" s="144">
        <f ca="1">IF($A77=AP$2,VLOOKUP($A77,$A$3:$E$98,5),IF($A77&lt;AP$2,"",VLOOKUP($A77,$A$3:$E$98,5)*IF(Main!$B$36=1,(1+Main!$B$35)^($A77-AP$2),1+(Main!$B$35*($A77-AP$2)))))</f>
        <v>2.3632415415675246E-3</v>
      </c>
      <c r="AQ77" s="144">
        <f ca="1">IF($A77=AQ$2,VLOOKUP($A77,$A$3:$E$98,5),IF($A77&lt;AQ$2,"",VLOOKUP($A77,$A$3:$E$98,5)*IF(Main!$B$36=1,(1+Main!$B$35)^($A77-AQ$2),1+(Main!$B$35*($A77-AQ$2)))))</f>
        <v>2.321455345351203E-3</v>
      </c>
      <c r="AR77" s="144">
        <f ca="1">IF($A77=AR$2,VLOOKUP($A77,$A$3:$E$98,5),IF($A77&lt;AR$2,"",VLOOKUP($A77,$A$3:$E$98,5)*IF(Main!$B$36=1,(1+Main!$B$35)^($A77-AR$2),1+(Main!$B$35*($A77-AR$2)))))</f>
        <v>2.2804080013273118E-3</v>
      </c>
      <c r="AS77" s="144">
        <f ca="1">IF($A77=AS$2,VLOOKUP($A77,$A$3:$E$98,5),IF($A77&lt;AS$2,"",VLOOKUP($A77,$A$3:$E$98,5)*IF(Main!$B$36=1,(1+Main!$B$35)^($A77-AS$2),1+(Main!$B$35*($A77-AS$2)))))</f>
        <v>2.2400864453117008E-3</v>
      </c>
      <c r="AT77" s="144">
        <f ca="1">IF($A77=AT$2,VLOOKUP($A77,$A$3:$E$98,5),IF($A77&lt;AT$2,"",VLOOKUP($A77,$A$3:$E$98,5)*IF(Main!$B$36=1,(1+Main!$B$35)^($A77-AT$2),1+(Main!$B$35*($A77-AT$2)))))</f>
        <v>2.2004778441175846E-3</v>
      </c>
      <c r="AU77" s="144">
        <f ca="1">IF($A77=AU$2,VLOOKUP($A77,$A$3:$E$98,5),IF($A77&lt;AU$2,"",VLOOKUP($A77,$A$3:$E$98,5)*IF(Main!$B$36=1,(1+Main!$B$35)^($A77-AU$2),1+(Main!$B$35*($A77-AU$2)))))</f>
        <v>2.1615695914711042E-3</v>
      </c>
      <c r="AV77" s="144">
        <f ca="1">IF($A77=AV$2,VLOOKUP($A77,$A$3:$E$98,5),IF($A77&lt;AV$2,"",VLOOKUP($A77,$A$3:$E$98,5)*IF(Main!$B$36=1,(1+Main!$B$35)^($A77-AV$2),1+(Main!$B$35*($A77-AV$2)))))</f>
        <v>2.1233493039991202E-3</v>
      </c>
      <c r="AW77" s="144">
        <f ca="1">IF($A77=AW$2,VLOOKUP($A77,$A$3:$E$98,5),IF($A77&lt;AW$2,"",VLOOKUP($A77,$A$3:$E$98,5)*IF(Main!$B$36=1,(1+Main!$B$35)^($A77-AW$2),1+(Main!$B$35*($A77-AW$2)))))</f>
        <v>2.0858048172879371E-3</v>
      </c>
      <c r="AX77" s="144">
        <f ca="1">IF($A77=AX$2,VLOOKUP($A77,$A$3:$E$98,5),IF($A77&lt;AX$2,"",VLOOKUP($A77,$A$3:$E$98,5)*IF(Main!$B$36=1,(1+Main!$B$35)^($A77-AX$2),1+(Main!$B$35*($A77-AX$2)))))</f>
        <v>2.0489241820117261E-3</v>
      </c>
      <c r="AY77" s="144">
        <f ca="1">IF($A77=AY$2,VLOOKUP($A77,$A$3:$E$98,5),IF($A77&lt;AY$2,"",VLOOKUP($A77,$A$3:$E$98,5)*IF(Main!$B$36=1,(1+Main!$B$35)^($A77-AY$2),1+(Main!$B$35*($A77-AY$2)))))</f>
        <v>2.012695660129397E-3</v>
      </c>
      <c r="AZ77" s="144">
        <f ca="1">IF($A77=AZ$2,VLOOKUP($A77,$A$3:$E$98,5),IF($A77&lt;AZ$2,"",VLOOKUP($A77,$A$3:$E$98,5)*IF(Main!$B$36=1,(1+Main!$B$35)^($A77-AZ$2),1+(Main!$B$35*($A77-AZ$2)))))</f>
        <v>1.9771077211487198E-3</v>
      </c>
      <c r="BA77" s="144">
        <f ca="1">IF($A77=BA$2,VLOOKUP($A77,$A$3:$E$98,5),IF($A77&lt;BA$2,"",VLOOKUP($A77,$A$3:$E$98,5)*IF(Main!$B$36=1,(1+Main!$B$35)^($A77-BA$2),1+(Main!$B$35*($A77-BA$2)))))</f>
        <v>1.942149038456503E-3</v>
      </c>
      <c r="BB77" s="144">
        <f ca="1">IF($A77=BB$2,VLOOKUP($A77,$A$3:$E$98,5),IF($A77&lt;BB$2,"",VLOOKUP($A77,$A$3:$E$98,5)*IF(Main!$B$36=1,(1+Main!$B$35)^($A77-BB$2),1+(Main!$B$35*($A77-BB$2)))))</f>
        <v>1.9078084857136572E-3</v>
      </c>
      <c r="BC77" s="144">
        <f ca="1">IF($A77=BC$2,VLOOKUP($A77,$A$3:$E$98,5),IF($A77&lt;BC$2,"",VLOOKUP($A77,$A$3:$E$98,5)*IF(Main!$B$36=1,(1+Main!$B$35)^($A77-BC$2),1+(Main!$B$35*($A77-BC$2)))))</f>
        <v>1.8740751333140048E-3</v>
      </c>
      <c r="BD77" s="144">
        <f ca="1">IF($A77=BD$2,VLOOKUP($A77,$A$3:$E$98,5),IF($A77&lt;BD$2,"",VLOOKUP($A77,$A$3:$E$98,5)*IF(Main!$B$36=1,(1+Main!$B$35)^($A77-BD$2),1+(Main!$B$35*($A77-BD$2)))))</f>
        <v>1.8409382449057024E-3</v>
      </c>
      <c r="BE77" s="144">
        <f ca="1">IF($A77=BE$2,VLOOKUP($A77,$A$3:$E$98,5),IF($A77&lt;BE$2,"",VLOOKUP($A77,$A$3:$E$98,5)*IF(Main!$B$36=1,(1+Main!$B$35)^($A77-BE$2),1+(Main!$B$35*($A77-BE$2)))))</f>
        <v>1.8083872739741672E-3</v>
      </c>
      <c r="BF77" s="144">
        <f ca="1">IF($A77=BF$2,VLOOKUP($A77,$A$3:$E$98,5),IF($A77&lt;BF$2,"",VLOOKUP($A77,$A$3:$E$98,5)*IF(Main!$B$36=1,(1+Main!$B$35)^($A77-BF$2),1+(Main!$B$35*($A77-BF$2)))))</f>
        <v>1.7764118604854295E-3</v>
      </c>
      <c r="BG77" s="144">
        <f ca="1">IF($A77=BG$2,VLOOKUP($A77,$A$3:$E$98,5),IF($A77&lt;BG$2,"",VLOOKUP($A77,$A$3:$E$98,5)*IF(Main!$B$36=1,(1+Main!$B$35)^($A77-BG$2),1+(Main!$B$35*($A77-BG$2)))))</f>
        <v>1.7450018275888305E-3</v>
      </c>
      <c r="BH77" s="144">
        <f ca="1">IF($A77=BH$2,VLOOKUP($A77,$A$3:$E$98,5),IF($A77&lt;BH$2,"",VLOOKUP($A77,$A$3:$E$98,5)*IF(Main!$B$36=1,(1+Main!$B$35)^($A77-BH$2),1+(Main!$B$35*($A77-BH$2)))))</f>
        <v>1.714147178378026E-3</v>
      </c>
      <c r="BI77" s="144">
        <f ca="1">IF($A77=BI$2,VLOOKUP($A77,$A$3:$E$98,5),IF($A77&lt;BI$2,"",VLOOKUP($A77,$A$3:$E$98,5)*IF(Main!$B$36=1,(1+Main!$B$35)^($A77-BI$2),1+(Main!$B$35*($A77-BI$2)))))</f>
        <v>1.6838380927092593E-3</v>
      </c>
      <c r="BJ77" s="144" t="str">
        <f>IF($A77=BJ$2,VLOOKUP($A77,$A$3:$E$98,5),IF($A77&lt;BJ$2,"",VLOOKUP($A77,$A$3:$E$98,5)*IF(Main!$B$36=1,(1+Main!$B$35)^($A77-BJ$2),1+(Main!$B$35*($A77-BJ$2)))))</f>
        <v/>
      </c>
      <c r="BK77" s="144" t="str">
        <f>IF($A77=BK$2,VLOOKUP($A77,$A$3:$E$98,5),IF($A77&lt;BK$2,"",VLOOKUP($A77,$A$3:$E$98,5)*IF(Main!$B$36=1,(1+Main!$B$35)^($A77-BK$2),1+(Main!$B$35*($A77-BK$2)))))</f>
        <v/>
      </c>
      <c r="BL77" s="144" t="str">
        <f>IF($A77=BL$2,VLOOKUP($A77,$A$3:$E$98,5),IF($A77&lt;BL$2,"",VLOOKUP($A77,$A$3:$E$98,5)*IF(Main!$B$36=1,(1+Main!$B$35)^($A77-BL$2),1+(Main!$B$35*($A77-BL$2)))))</f>
        <v/>
      </c>
      <c r="BM77" s="144" t="str">
        <f>IF($A77=BM$2,VLOOKUP($A77,$A$3:$E$98,5),IF($A77&lt;BM$2,"",VLOOKUP($A77,$A$3:$E$98,5)*IF(Main!$B$36=1,(1+Main!$B$35)^($A77-BM$2),1+(Main!$B$35*($A77-BM$2)))))</f>
        <v/>
      </c>
      <c r="BN77" s="144" t="str">
        <f>IF($A77=BN$2,VLOOKUP($A77,$A$3:$E$98,5),IF($A77&lt;BN$2,"",VLOOKUP($A77,$A$3:$E$98,5)*IF(Main!$B$36=1,(1+Main!$B$35)^($A77-BN$2),1+(Main!$B$35*($A77-BN$2)))))</f>
        <v/>
      </c>
      <c r="BO77" s="144" t="str">
        <f>IF($A77=BO$2,VLOOKUP($A77,$A$3:$E$98,5),IF($A77&lt;BO$2,"",VLOOKUP($A77,$A$3:$E$98,5)*IF(Main!$B$36=1,(1+Main!$B$35)^($A77-BO$2),1+(Main!$B$35*($A77-BO$2)))))</f>
        <v/>
      </c>
      <c r="BP77" s="144" t="str">
        <f>IF($A77=BP$2,VLOOKUP($A77,$A$3:$E$98,5),IF($A77&lt;BP$2,"",VLOOKUP($A77,$A$3:$E$98,5)*IF(Main!$B$36=1,(1+Main!$B$35)^($A77-BP$2),1+(Main!$B$35*($A77-BP$2)))))</f>
        <v/>
      </c>
      <c r="BQ77" s="144" t="str">
        <f>IF($A77=BQ$2,VLOOKUP($A77,$A$3:$E$98,5),IF($A77&lt;BQ$2,"",VLOOKUP($A77,$A$3:$E$98,5)*IF(Main!$B$36=1,(1+Main!$B$35)^($A77-BQ$2),1+(Main!$B$35*($A77-BQ$2)))))</f>
        <v/>
      </c>
      <c r="BR77" s="144" t="str">
        <f>IF($A77=BR$2,VLOOKUP($A77,$A$3:$E$98,5),IF($A77&lt;BR$2,"",VLOOKUP($A77,$A$3:$E$98,5)*IF(Main!$B$36=1,(1+Main!$B$35)^($A77-BR$2),1+(Main!$B$35*($A77-BR$2)))))</f>
        <v/>
      </c>
      <c r="BS77" s="144" t="str">
        <f>IF($A77=BS$2,VLOOKUP($A77,$A$3:$E$98,5),IF($A77&lt;BS$2,"",VLOOKUP($A77,$A$3:$E$98,5)*IF(Main!$B$36=1,(1+Main!$B$35)^($A77-BS$2),1+(Main!$B$35*($A77-BS$2)))))</f>
        <v/>
      </c>
      <c r="BT77" s="144" t="str">
        <f>IF($A77=BT$2,VLOOKUP($A77,$A$3:$E$98,5),IF($A77&lt;BT$2,"",VLOOKUP($A77,$A$3:$E$98,5)*IF(Main!$B$36=1,(1+Main!$B$35)^($A77-BT$2),1+(Main!$B$35*($A77-BT$2)))))</f>
        <v/>
      </c>
      <c r="BU77" s="144" t="str">
        <f>IF($A77=BU$2,VLOOKUP($A77,$A$3:$E$98,5),IF($A77&lt;BU$2,"",VLOOKUP($A77,$A$3:$E$98,5)*IF(Main!$B$36=1,(1+Main!$B$35)^($A77-BU$2),1+(Main!$B$35*($A77-BU$2)))))</f>
        <v/>
      </c>
      <c r="BV77" s="144" t="str">
        <f>IF($A77=BV$2,VLOOKUP($A77,$A$3:$E$98,5),IF($A77&lt;BV$2,"",VLOOKUP($A77,$A$3:$E$98,5)*IF(Main!$B$36=1,(1+Main!$B$35)^($A77-BV$2),1+(Main!$B$35*($A77-BV$2)))))</f>
        <v/>
      </c>
      <c r="BW77" s="144" t="str">
        <f>IF($A77=BW$2,VLOOKUP($A77,$A$3:$E$98,5),IF($A77&lt;BW$2,"",VLOOKUP($A77,$A$3:$E$98,5)*IF(Main!$B$36=1,(1+Main!$B$35)^($A77-BW$2),1+(Main!$B$35*($A77-BW$2)))))</f>
        <v/>
      </c>
      <c r="BX77" s="144" t="str">
        <f>IF($A77=BX$2,VLOOKUP($A77,$A$3:$E$98,5),IF($A77&lt;BX$2,"",VLOOKUP($A77,$A$3:$E$98,5)*IF(Main!$B$36=1,(1+Main!$B$35)^($A77-BX$2),1+(Main!$B$35*($A77-BX$2)))))</f>
        <v/>
      </c>
      <c r="BY77" s="144" t="str">
        <f>IF($A77=BY$2,VLOOKUP($A77,$A$3:$E$98,5),IF($A77&lt;BY$2,"",VLOOKUP($A77,$A$3:$E$98,5)*IF(Main!$B$36=1,(1+Main!$B$35)^($A77-BY$2),1+(Main!$B$35*($A77-BY$2)))))</f>
        <v/>
      </c>
      <c r="BZ77" s="144" t="str">
        <f>IF($A77=BZ$2,VLOOKUP($A77,$A$3:$E$98,5),IF($A77&lt;BZ$2,"",VLOOKUP($A77,$A$3:$E$98,5)*IF(Main!$B$36=1,(1+Main!$B$35)^($A77-BZ$2),1+(Main!$B$35*($A77-BZ$2)))))</f>
        <v/>
      </c>
      <c r="CA77" s="144" t="str">
        <f>IF($A77=CA$2,VLOOKUP($A77,$A$3:$E$98,5),IF($A77&lt;CA$2,"",VLOOKUP($A77,$A$3:$E$98,5)*IF(Main!$B$36=1,(1+Main!$B$35)^($A77-CA$2),1+(Main!$B$35*($A77-CA$2)))))</f>
        <v/>
      </c>
      <c r="CB77" s="144" t="str">
        <f>IF($A77=CB$2,VLOOKUP($A77,$A$3:$E$98,5),IF($A77&lt;CB$2,"",VLOOKUP($A77,$A$3:$E$98,5)*IF(Main!$B$36=1,(1+Main!$B$35)^($A77-CB$2),1+(Main!$B$35*($A77-CB$2)))))</f>
        <v/>
      </c>
      <c r="CC77" s="144" t="str">
        <f>IF($A77=CC$2,VLOOKUP($A77,$A$3:$E$98,5),IF($A77&lt;CC$2,"",VLOOKUP($A77,$A$3:$E$98,5)*IF(Main!$B$36=1,(1+Main!$B$35)^($A77-CC$2),1+(Main!$B$35*($A77-CC$2)))))</f>
        <v/>
      </c>
      <c r="CD77" s="144" t="str">
        <f>IF($A77=CD$2,VLOOKUP($A77,$A$3:$E$98,5),IF($A77&lt;CD$2,"",VLOOKUP($A77,$A$3:$E$98,5)*IF(Main!$B$36=1,(1+Main!$B$35)^($A77-CD$2),1+(Main!$B$35*($A77-CD$2)))))</f>
        <v/>
      </c>
    </row>
    <row r="78" spans="1:82">
      <c r="A78" s="70">
        <v>100</v>
      </c>
      <c r="B78" s="73">
        <f ca="1">VLOOKUP($A78,Mortality!$A$3:$G$108,7,)</f>
        <v>0.16350665656143876</v>
      </c>
      <c r="C78" s="69">
        <f t="shared" ca="1" si="5"/>
        <v>0.21428019734071391</v>
      </c>
      <c r="D78" s="69">
        <f t="shared" ca="1" si="6"/>
        <v>4.5968307674510678</v>
      </c>
      <c r="E78" s="143">
        <f ca="1">C78/(1+Main!$B$5)^($A78-$A$3)</f>
        <v>1.3402897962301304E-3</v>
      </c>
      <c r="F78" s="16">
        <f t="shared" ca="1" si="3"/>
        <v>4.0202198572035908</v>
      </c>
      <c r="G78" s="144">
        <f ca="1">IF($A78=G$2,VLOOKUP($A78,$A$3:$E$98,5),IF($A78&lt;G$2,"",VLOOKUP($A78,$A$3:$E$98,5)*IF(Main!$B$36=1,(1+Main!$B$35)^($A78-G$2),1+(Main!$B$35*($A78-G$2)))))</f>
        <v>3.5754153581045813E-3</v>
      </c>
      <c r="H78" s="144">
        <f ca="1">IF($A78=H$2,VLOOKUP($A78,$A$3:$E$98,5),IF($A78&lt;H$2,"",VLOOKUP($A78,$A$3:$E$98,5)*IF(Main!$B$36=1,(1+Main!$B$35)^($A78-H$2),1+(Main!$B$35*($A78-H$2)))))</f>
        <v>3.5121958331086251E-3</v>
      </c>
      <c r="I78" s="144">
        <f ca="1">IF($A78=I$2,VLOOKUP($A78,$A$3:$E$98,5),IF($A78&lt;I$2,"",VLOOKUP($A78,$A$3:$E$98,5)*IF(Main!$B$36=1,(1+Main!$B$35)^($A78-I$2),1+(Main!$B$35*($A78-I$2)))))</f>
        <v>3.4500941386135815E-3</v>
      </c>
      <c r="J78" s="144">
        <f ca="1">IF($A78=J$2,VLOOKUP($A78,$A$3:$E$98,5),IF($A78&lt;J$2,"",VLOOKUP($A78,$A$3:$E$98,5)*IF(Main!$B$36=1,(1+Main!$B$35)^($A78-J$2),1+(Main!$B$35*($A78-J$2)))))</f>
        <v>3.3890905094435962E-3</v>
      </c>
      <c r="K78" s="144">
        <f ca="1">IF($A78=K$2,VLOOKUP($A78,$A$3:$E$98,5),IF($A78&lt;K$2,"",VLOOKUP($A78,$A$3:$E$98,5)*IF(Main!$B$36=1,(1+Main!$B$35)^($A78-K$2),1+(Main!$B$35*($A78-K$2)))))</f>
        <v>3.3291655299053004E-3</v>
      </c>
      <c r="L78" s="144">
        <f ca="1">IF($A78=L$2,VLOOKUP($A78,$A$3:$E$98,5),IF($A78&lt;L$2,"",VLOOKUP($A78,$A$3:$E$98,5)*IF(Main!$B$36=1,(1+Main!$B$35)^($A78-L$2),1+(Main!$B$35*($A78-L$2)))))</f>
        <v>3.2703001276083504E-3</v>
      </c>
      <c r="M78" s="144">
        <f ca="1">IF($A78=M$2,VLOOKUP($A78,$A$3:$E$98,5),IF($A78&lt;M$2,"",VLOOKUP($A78,$A$3:$E$98,5)*IF(Main!$B$36=1,(1+Main!$B$35)^($A78-M$2),1+(Main!$B$35*($A78-M$2)))))</f>
        <v>3.2124755673952361E-3</v>
      </c>
      <c r="N78" s="144">
        <f ca="1">IF($A78=N$2,VLOOKUP($A78,$A$3:$E$98,5),IF($A78&lt;N$2,"",VLOOKUP($A78,$A$3:$E$98,5)*IF(Main!$B$36=1,(1+Main!$B$35)^($A78-N$2),1+(Main!$B$35*($A78-N$2)))))</f>
        <v>3.1556734453784241E-3</v>
      </c>
      <c r="O78" s="144">
        <f ca="1">IF($A78=O$2,VLOOKUP($A78,$A$3:$E$98,5),IF($A78&lt;O$2,"",VLOOKUP($A78,$A$3:$E$98,5)*IF(Main!$B$36=1,(1+Main!$B$35)^($A78-O$2),1+(Main!$B$35*($A78-O$2)))))</f>
        <v>3.099875683082932E-3</v>
      </c>
      <c r="P78" s="144">
        <f ca="1">IF($A78=P$2,VLOOKUP($A78,$A$3:$E$98,5),IF($A78&lt;P$2,"",VLOOKUP($A78,$A$3:$E$98,5)*IF(Main!$B$36=1,(1+Main!$B$35)^($A78-P$2),1+(Main!$B$35*($A78-P$2)))))</f>
        <v>3.0450645216924671E-3</v>
      </c>
      <c r="Q78" s="144">
        <f ca="1">IF($A78=Q$2,VLOOKUP($A78,$A$3:$E$98,5),IF($A78&lt;Q$2,"",VLOOKUP($A78,$A$3:$E$98,5)*IF(Main!$B$36=1,(1+Main!$B$35)^($A78-Q$2),1+(Main!$B$35*($A78-Q$2)))))</f>
        <v>2.9912225163973155E-3</v>
      </c>
      <c r="R78" s="144">
        <f ca="1">IF($A78=R$2,VLOOKUP($A78,$A$3:$E$98,5),IF($A78&lt;R$2,"",VLOOKUP($A78,$A$3:$E$98,5)*IF(Main!$B$36=1,(1+Main!$B$35)^($A78-R$2),1+(Main!$B$35*($A78-R$2)))))</f>
        <v>2.9383325308421559E-3</v>
      </c>
      <c r="S78" s="144">
        <f ca="1">IF($A78=S$2,VLOOKUP($A78,$A$3:$E$98,5),IF($A78&lt;S$2,"",VLOOKUP($A78,$A$3:$E$98,5)*IF(Main!$B$36=1,(1+Main!$B$35)^($A78-S$2),1+(Main!$B$35*($A78-S$2)))))</f>
        <v>2.8863777316720596E-3</v>
      </c>
      <c r="T78" s="144">
        <f ca="1">IF($A78=T$2,VLOOKUP($A78,$A$3:$E$98,5),IF($A78&lt;T$2,"",VLOOKUP($A78,$A$3:$E$98,5)*IF(Main!$B$36=1,(1+Main!$B$35)^($A78-T$2),1+(Main!$B$35*($A78-T$2)))))</f>
        <v>2.835341583174911E-3</v>
      </c>
      <c r="U78" s="144">
        <f ca="1">IF($A78=U$2,VLOOKUP($A78,$A$3:$E$98,5),IF($A78&lt;U$2,"",VLOOKUP($A78,$A$3:$E$98,5)*IF(Main!$B$36=1,(1+Main!$B$35)^($A78-U$2),1+(Main!$B$35*($A78-U$2)))))</f>
        <v>2.785207842018576E-3</v>
      </c>
      <c r="V78" s="144">
        <f ca="1">IF($A78=V$2,VLOOKUP($A78,$A$3:$E$98,5),IF($A78&lt;V$2,"",VLOOKUP($A78,$A$3:$E$98,5)*IF(Main!$B$36=1,(1+Main!$B$35)^($A78-V$2),1+(Main!$B$35*($A78-V$2)))))</f>
        <v>2.7359605520811165E-3</v>
      </c>
      <c r="W78" s="144">
        <f ca="1">IF($A78=W$2,VLOOKUP($A78,$A$3:$E$98,5),IF($A78&lt;W$2,"",VLOOKUP($A78,$A$3:$E$98,5)*IF(Main!$B$36=1,(1+Main!$B$35)^($A78-W$2),1+(Main!$B$35*($A78-W$2)))))</f>
        <v>2.6875840393724131E-3</v>
      </c>
      <c r="X78" s="144">
        <f ca="1">IF($A78=X$2,VLOOKUP($A78,$A$3:$E$98,5),IF($A78&lt;X$2,"",VLOOKUP($A78,$A$3:$E$98,5)*IF(Main!$B$36=1,(1+Main!$B$35)^($A78-X$2),1+(Main!$B$35*($A78-X$2)))))</f>
        <v>2.6400629070455922E-3</v>
      </c>
      <c r="Y78" s="144">
        <f ca="1">IF($A78=Y$2,VLOOKUP($A78,$A$3:$E$98,5),IF($A78&lt;Y$2,"",VLOOKUP($A78,$A$3:$E$98,5)*IF(Main!$B$36=1,(1+Main!$B$35)^($A78-Y$2),1+(Main!$B$35*($A78-Y$2)))))</f>
        <v>2.5933820304966525E-3</v>
      </c>
      <c r="Z78" s="144">
        <f ca="1">IF($A78=Z$2,VLOOKUP($A78,$A$3:$E$98,5),IF($A78&lt;Z$2,"",VLOOKUP($A78,$A$3:$E$98,5)*IF(Main!$B$36=1,(1+Main!$B$35)^($A78-Z$2),1+(Main!$B$35*($A78-Z$2)))))</f>
        <v>2.5475265525507391E-3</v>
      </c>
      <c r="AA78" s="144">
        <f ca="1">IF($A78=AA$2,VLOOKUP($A78,$A$3:$E$98,5),IF($A78&lt;AA$2,"",VLOOKUP($A78,$A$3:$E$98,5)*IF(Main!$B$36=1,(1+Main!$B$35)^($A78-AA$2),1+(Main!$B$35*($A78-AA$2)))))</f>
        <v>2.5024818787335356E-3</v>
      </c>
      <c r="AB78" s="144">
        <f ca="1">IF($A78=AB$2,VLOOKUP($A78,$A$3:$E$98,5),IF($A78&lt;AB$2,"",VLOOKUP($A78,$A$3:$E$98,5)*IF(Main!$B$36=1,(1+Main!$B$35)^($A78-AB$2),1+(Main!$B$35*($A78-AB$2)))))</f>
        <v>2.4582336726262626E-3</v>
      </c>
      <c r="AC78" s="144">
        <f ca="1">IF($A78=AC$2,VLOOKUP($A78,$A$3:$E$98,5),IF($A78&lt;AC$2,"",VLOOKUP($A78,$A$3:$E$98,5)*IF(Main!$B$36=1,(1+Main!$B$35)^($A78-AC$2),1+(Main!$B$35*($A78-AC$2)))))</f>
        <v>2.4147678513028121E-3</v>
      </c>
      <c r="AD78" s="144">
        <f ca="1">IF($A78=AD$2,VLOOKUP($A78,$A$3:$E$98,5),IF($A78&lt;AD$2,"",VLOOKUP($A78,$A$3:$E$98,5)*IF(Main!$B$36=1,(1+Main!$B$35)^($A78-AD$2),1+(Main!$B$35*($A78-AD$2)))))</f>
        <v>2.3720705808475558E-3</v>
      </c>
      <c r="AE78" s="144">
        <f ca="1">IF($A78=AE$2,VLOOKUP($A78,$A$3:$E$98,5),IF($A78&lt;AE$2,"",VLOOKUP($A78,$A$3:$E$98,5)*IF(Main!$B$36=1,(1+Main!$B$35)^($A78-AE$2),1+(Main!$B$35*($A78-AE$2)))))</f>
        <v>2.3301282719524127E-3</v>
      </c>
      <c r="AF78" s="144">
        <f ca="1">IF($A78=AF$2,VLOOKUP($A78,$A$3:$E$98,5),IF($A78&lt;AF$2,"",VLOOKUP($A78,$A$3:$E$98,5)*IF(Main!$B$36=1,(1+Main!$B$35)^($A78-AF$2),1+(Main!$B$35*($A78-AF$2)))))</f>
        <v>2.2889275755917609E-3</v>
      </c>
      <c r="AG78" s="144">
        <f ca="1">IF($A78=AG$2,VLOOKUP($A78,$A$3:$E$98,5),IF($A78&lt;AG$2,"",VLOOKUP($A78,$A$3:$E$98,5)*IF(Main!$B$36=1,(1+Main!$B$35)^($A78-AG$2),1+(Main!$B$35*($A78-AG$2)))))</f>
        <v>2.2484553787738321E-3</v>
      </c>
      <c r="AH78" s="144">
        <f ca="1">IF($A78=AH$2,VLOOKUP($A78,$A$3:$E$98,5),IF($A78&lt;AH$2,"",VLOOKUP($A78,$A$3:$E$98,5)*IF(Main!$B$36=1,(1+Main!$B$35)^($A78-AH$2),1+(Main!$B$35*($A78-AH$2)))))</f>
        <v>2.2086988003672215E-3</v>
      </c>
      <c r="AI78" s="144">
        <f ca="1">IF($A78=AI$2,VLOOKUP($A78,$A$3:$E$98,5),IF($A78&lt;AI$2,"",VLOOKUP($A78,$A$3:$E$98,5)*IF(Main!$B$36=1,(1+Main!$B$35)^($A78-AI$2),1+(Main!$B$35*($A78-AI$2)))))</f>
        <v>2.1696451870012001E-3</v>
      </c>
      <c r="AJ78" s="144">
        <f ca="1">IF($A78=AJ$2,VLOOKUP($A78,$A$3:$E$98,5),IF($A78&lt;AJ$2,"",VLOOKUP($A78,$A$3:$E$98,5)*IF(Main!$B$36=1,(1+Main!$B$35)^($A78-AJ$2),1+(Main!$B$35*($A78-AJ$2)))))</f>
        <v>2.1312821090385069E-3</v>
      </c>
      <c r="AK78" s="144">
        <f ca="1">IF($A78=AK$2,VLOOKUP($A78,$A$3:$E$98,5),IF($A78&lt;AK$2,"",VLOOKUP($A78,$A$3:$E$98,5)*IF(Main!$B$36=1,(1+Main!$B$35)^($A78-AK$2),1+(Main!$B$35*($A78-AK$2)))))</f>
        <v>2.0935973566193586E-3</v>
      </c>
      <c r="AL78" s="144">
        <f ca="1">IF($A78=AL$2,VLOOKUP($A78,$A$3:$E$98,5),IF($A78&lt;AL$2,"",VLOOKUP($A78,$A$3:$E$98,5)*IF(Main!$B$36=1,(1+Main!$B$35)^($A78-AL$2),1+(Main!$B$35*($A78-AL$2)))))</f>
        <v>2.0565789357754011E-3</v>
      </c>
      <c r="AM78" s="144">
        <f ca="1">IF($A78=AM$2,VLOOKUP($A78,$A$3:$E$98,5),IF($A78&lt;AM$2,"",VLOOKUP($A78,$A$3:$E$98,5)*IF(Main!$B$36=1,(1+Main!$B$35)^($A78-AM$2),1+(Main!$B$35*($A78-AM$2)))))</f>
        <v>2.0202150646123789E-3</v>
      </c>
      <c r="AN78" s="144">
        <f ca="1">IF($A78=AN$2,VLOOKUP($A78,$A$3:$E$98,5),IF($A78&lt;AN$2,"",VLOOKUP($A78,$A$3:$E$98,5)*IF(Main!$B$36=1,(1+Main!$B$35)^($A78-AN$2),1+(Main!$B$35*($A78-AN$2)))))</f>
        <v>1.9844941695602927E-3</v>
      </c>
      <c r="AO78" s="144">
        <f ca="1">IF($A78=AO$2,VLOOKUP($A78,$A$3:$E$98,5),IF($A78&lt;AO$2,"",VLOOKUP($A78,$A$3:$E$98,5)*IF(Main!$B$36=1,(1+Main!$B$35)^($A78-AO$2),1+(Main!$B$35*($A78-AO$2)))))</f>
        <v>1.9494048816898755E-3</v>
      </c>
      <c r="AP78" s="144">
        <f ca="1">IF($A78=AP$2,VLOOKUP($A78,$A$3:$E$98,5),IF($A78&lt;AP$2,"",VLOOKUP($A78,$A$3:$E$98,5)*IF(Main!$B$36=1,(1+Main!$B$35)^($A78-AP$2),1+(Main!$B$35*($A78-AP$2)))))</f>
        <v>1.9149360330941801E-3</v>
      </c>
      <c r="AQ78" s="144">
        <f ca="1">IF($A78=AQ$2,VLOOKUP($A78,$A$3:$E$98,5),IF($A78&lt;AQ$2,"",VLOOKUP($A78,$A$3:$E$98,5)*IF(Main!$B$36=1,(1+Main!$B$35)^($A78-AQ$2),1+(Main!$B$35*($A78-AQ$2)))))</f>
        <v>1.881076653334165E-3</v>
      </c>
      <c r="AR78" s="144">
        <f ca="1">IF($A78=AR$2,VLOOKUP($A78,$A$3:$E$98,5),IF($A78&lt;AR$2,"",VLOOKUP($A78,$A$3:$E$98,5)*IF(Main!$B$36=1,(1+Main!$B$35)^($A78-AR$2),1+(Main!$B$35*($A78-AR$2)))))</f>
        <v>1.8478159659471168E-3</v>
      </c>
      <c r="AS78" s="144">
        <f ca="1">IF($A78=AS$2,VLOOKUP($A78,$A$3:$E$98,5),IF($A78&lt;AS$2,"",VLOOKUP($A78,$A$3:$E$98,5)*IF(Main!$B$36=1,(1+Main!$B$35)^($A78-AS$2),1+(Main!$B$35*($A78-AS$2)))))</f>
        <v>1.8151433850168144E-3</v>
      </c>
      <c r="AT78" s="144">
        <f ca="1">IF($A78=AT$2,VLOOKUP($A78,$A$3:$E$98,5),IF($A78&lt;AT$2,"",VLOOKUP($A78,$A$3:$E$98,5)*IF(Main!$B$36=1,(1+Main!$B$35)^($A78-AT$2),1+(Main!$B$35*($A78-AT$2)))))</f>
        <v>1.7830485118043361E-3</v>
      </c>
      <c r="AU78" s="144">
        <f ca="1">IF($A78=AU$2,VLOOKUP($A78,$A$3:$E$98,5),IF($A78&lt;AU$2,"",VLOOKUP($A78,$A$3:$E$98,5)*IF(Main!$B$36=1,(1+Main!$B$35)^($A78-AU$2),1+(Main!$B$35*($A78-AU$2)))))</f>
        <v>1.7515211314384444E-3</v>
      </c>
      <c r="AV78" s="144">
        <f ca="1">IF($A78=AV$2,VLOOKUP($A78,$A$3:$E$98,5),IF($A78&lt;AV$2,"",VLOOKUP($A78,$A$3:$E$98,5)*IF(Main!$B$36=1,(1+Main!$B$35)^($A78-AV$2),1+(Main!$B$35*($A78-AV$2)))))</f>
        <v>1.7205512096644833E-3</v>
      </c>
      <c r="AW78" s="144">
        <f ca="1">IF($A78=AW$2,VLOOKUP($A78,$A$3:$E$98,5),IF($A78&lt;AW$2,"",VLOOKUP($A78,$A$3:$E$98,5)*IF(Main!$B$36=1,(1+Main!$B$35)^($A78-AW$2),1+(Main!$B$35*($A78-AW$2)))))</f>
        <v>1.6901288896507694E-3</v>
      </c>
      <c r="AX78" s="144">
        <f ca="1">IF($A78=AX$2,VLOOKUP($A78,$A$3:$E$98,5),IF($A78&lt;AX$2,"",VLOOKUP($A78,$A$3:$E$98,5)*IF(Main!$B$36=1,(1+Main!$B$35)^($A78-AX$2),1+(Main!$B$35*($A78-AX$2)))))</f>
        <v>1.6602444888514432E-3</v>
      </c>
      <c r="AY78" s="144">
        <f ca="1">IF($A78=AY$2,VLOOKUP($A78,$A$3:$E$98,5),IF($A78&lt;AY$2,"",VLOOKUP($A78,$A$3:$E$98,5)*IF(Main!$B$36=1,(1+Main!$B$35)^($A78-AY$2),1+(Main!$B$35*($A78-AY$2)))))</f>
        <v>1.6308884959247971E-3</v>
      </c>
      <c r="AZ78" s="144">
        <f ca="1">IF($A78=AZ$2,VLOOKUP($A78,$A$3:$E$98,5),IF($A78&lt;AZ$2,"",VLOOKUP($A78,$A$3:$E$98,5)*IF(Main!$B$36=1,(1+Main!$B$35)^($A78-AZ$2),1+(Main!$B$35*($A78-AZ$2)))))</f>
        <v>1.6020515677060876E-3</v>
      </c>
      <c r="BA78" s="144">
        <f ca="1">IF($A78=BA$2,VLOOKUP($A78,$A$3:$E$98,5),IF($A78&lt;BA$2,"",VLOOKUP($A78,$A$3:$E$98,5)*IF(Main!$B$36=1,(1+Main!$B$35)^($A78-BA$2),1+(Main!$B$35*($A78-BA$2)))))</f>
        <v>1.5737245262338775E-3</v>
      </c>
      <c r="BB78" s="144">
        <f ca="1">IF($A78=BB$2,VLOOKUP($A78,$A$3:$E$98,5),IF($A78&lt;BB$2,"",VLOOKUP($A78,$A$3:$E$98,5)*IF(Main!$B$36=1,(1+Main!$B$35)^($A78-BB$2),1+(Main!$B$35*($A78-BB$2)))))</f>
        <v>1.5458983558289563E-3</v>
      </c>
      <c r="BC78" s="144">
        <f ca="1">IF($A78=BC$2,VLOOKUP($A78,$A$3:$E$98,5),IF($A78&lt;BC$2,"",VLOOKUP($A78,$A$3:$E$98,5)*IF(Main!$B$36=1,(1+Main!$B$35)^($A78-BC$2),1+(Main!$B$35*($A78-BC$2)))))</f>
        <v>1.5185642002249083E-3</v>
      </c>
      <c r="BD78" s="144">
        <f ca="1">IF($A78=BD$2,VLOOKUP($A78,$A$3:$E$98,5),IF($A78&lt;BD$2,"",VLOOKUP($A78,$A$3:$E$98,5)*IF(Main!$B$36=1,(1+Main!$B$35)^($A78-BD$2),1+(Main!$B$35*($A78-BD$2)))))</f>
        <v>1.4917133597494184E-3</v>
      </c>
      <c r="BE78" s="144">
        <f ca="1">IF($A78=BE$2,VLOOKUP($A78,$A$3:$E$98,5),IF($A78&lt;BE$2,"",VLOOKUP($A78,$A$3:$E$98,5)*IF(Main!$B$36=1,(1+Main!$B$35)^($A78-BE$2),1+(Main!$B$35*($A78-BE$2)))))</f>
        <v>1.465337288555421E-3</v>
      </c>
      <c r="BF78" s="144">
        <f ca="1">IF($A78=BF$2,VLOOKUP($A78,$A$3:$E$98,5),IF($A78&lt;BF$2,"",VLOOKUP($A78,$A$3:$E$98,5)*IF(Main!$B$36=1,(1+Main!$B$35)^($A78-BF$2),1+(Main!$B$35*($A78-BF$2)))))</f>
        <v>1.4394275919011993E-3</v>
      </c>
      <c r="BG78" s="144">
        <f ca="1">IF($A78=BG$2,VLOOKUP($A78,$A$3:$E$98,5),IF($A78&lt;BG$2,"",VLOOKUP($A78,$A$3:$E$98,5)*IF(Main!$B$36=1,(1+Main!$B$35)^($A78-BG$2),1+(Main!$B$35*($A78-BG$2)))))</f>
        <v>1.4139760234785847E-3</v>
      </c>
      <c r="BH78" s="144">
        <f ca="1">IF($A78=BH$2,VLOOKUP($A78,$A$3:$E$98,5),IF($A78&lt;BH$2,"",VLOOKUP($A78,$A$3:$E$98,5)*IF(Main!$B$36=1,(1+Main!$B$35)^($A78-BH$2),1+(Main!$B$35*($A78-BH$2)))))</f>
        <v>1.3889744827883937E-3</v>
      </c>
      <c r="BI78" s="144">
        <f ca="1">IF($A78=BI$2,VLOOKUP($A78,$A$3:$E$98,5),IF($A78&lt;BI$2,"",VLOOKUP($A78,$A$3:$E$98,5)*IF(Main!$B$36=1,(1+Main!$B$35)^($A78-BI$2),1+(Main!$B$35*($A78-BI$2)))))</f>
        <v>1.3644150125622727E-3</v>
      </c>
      <c r="BJ78" s="144">
        <f ca="1">IF($A78=BJ$2,VLOOKUP($A78,$A$3:$E$98,5),IF($A78&lt;BJ$2,"",VLOOKUP($A78,$A$3:$E$98,5)*IF(Main!$B$36=1,(1+Main!$B$35)^($A78-BJ$2),1+(Main!$B$35*($A78-BJ$2)))))</f>
        <v>1.3402897962301304E-3</v>
      </c>
      <c r="BK78" s="144" t="str">
        <f>IF($A78=BK$2,VLOOKUP($A78,$A$3:$E$98,5),IF($A78&lt;BK$2,"",VLOOKUP($A78,$A$3:$E$98,5)*IF(Main!$B$36=1,(1+Main!$B$35)^($A78-BK$2),1+(Main!$B$35*($A78-BK$2)))))</f>
        <v/>
      </c>
      <c r="BL78" s="144" t="str">
        <f>IF($A78=BL$2,VLOOKUP($A78,$A$3:$E$98,5),IF($A78&lt;BL$2,"",VLOOKUP($A78,$A$3:$E$98,5)*IF(Main!$B$36=1,(1+Main!$B$35)^($A78-BL$2),1+(Main!$B$35*($A78-BL$2)))))</f>
        <v/>
      </c>
      <c r="BM78" s="144" t="str">
        <f>IF($A78=BM$2,VLOOKUP($A78,$A$3:$E$98,5),IF($A78&lt;BM$2,"",VLOOKUP($A78,$A$3:$E$98,5)*IF(Main!$B$36=1,(1+Main!$B$35)^($A78-BM$2),1+(Main!$B$35*($A78-BM$2)))))</f>
        <v/>
      </c>
      <c r="BN78" s="144" t="str">
        <f>IF($A78=BN$2,VLOOKUP($A78,$A$3:$E$98,5),IF($A78&lt;BN$2,"",VLOOKUP($A78,$A$3:$E$98,5)*IF(Main!$B$36=1,(1+Main!$B$35)^($A78-BN$2),1+(Main!$B$35*($A78-BN$2)))))</f>
        <v/>
      </c>
      <c r="BO78" s="144" t="str">
        <f>IF($A78=BO$2,VLOOKUP($A78,$A$3:$E$98,5),IF($A78&lt;BO$2,"",VLOOKUP($A78,$A$3:$E$98,5)*IF(Main!$B$36=1,(1+Main!$B$35)^($A78-BO$2),1+(Main!$B$35*($A78-BO$2)))))</f>
        <v/>
      </c>
      <c r="BP78" s="144" t="str">
        <f>IF($A78=BP$2,VLOOKUP($A78,$A$3:$E$98,5),IF($A78&lt;BP$2,"",VLOOKUP($A78,$A$3:$E$98,5)*IF(Main!$B$36=1,(1+Main!$B$35)^($A78-BP$2),1+(Main!$B$35*($A78-BP$2)))))</f>
        <v/>
      </c>
      <c r="BQ78" s="144" t="str">
        <f>IF($A78=BQ$2,VLOOKUP($A78,$A$3:$E$98,5),IF($A78&lt;BQ$2,"",VLOOKUP($A78,$A$3:$E$98,5)*IF(Main!$B$36=1,(1+Main!$B$35)^($A78-BQ$2),1+(Main!$B$35*($A78-BQ$2)))))</f>
        <v/>
      </c>
      <c r="BR78" s="144" t="str">
        <f>IF($A78=BR$2,VLOOKUP($A78,$A$3:$E$98,5),IF($A78&lt;BR$2,"",VLOOKUP($A78,$A$3:$E$98,5)*IF(Main!$B$36=1,(1+Main!$B$35)^($A78-BR$2),1+(Main!$B$35*($A78-BR$2)))))</f>
        <v/>
      </c>
      <c r="BS78" s="144" t="str">
        <f>IF($A78=BS$2,VLOOKUP($A78,$A$3:$E$98,5),IF($A78&lt;BS$2,"",VLOOKUP($A78,$A$3:$E$98,5)*IF(Main!$B$36=1,(1+Main!$B$35)^($A78-BS$2),1+(Main!$B$35*($A78-BS$2)))))</f>
        <v/>
      </c>
      <c r="BT78" s="144" t="str">
        <f>IF($A78=BT$2,VLOOKUP($A78,$A$3:$E$98,5),IF($A78&lt;BT$2,"",VLOOKUP($A78,$A$3:$E$98,5)*IF(Main!$B$36=1,(1+Main!$B$35)^($A78-BT$2),1+(Main!$B$35*($A78-BT$2)))))</f>
        <v/>
      </c>
      <c r="BU78" s="144" t="str">
        <f>IF($A78=BU$2,VLOOKUP($A78,$A$3:$E$98,5),IF($A78&lt;BU$2,"",VLOOKUP($A78,$A$3:$E$98,5)*IF(Main!$B$36=1,(1+Main!$B$35)^($A78-BU$2),1+(Main!$B$35*($A78-BU$2)))))</f>
        <v/>
      </c>
      <c r="BV78" s="144" t="str">
        <f>IF($A78=BV$2,VLOOKUP($A78,$A$3:$E$98,5),IF($A78&lt;BV$2,"",VLOOKUP($A78,$A$3:$E$98,5)*IF(Main!$B$36=1,(1+Main!$B$35)^($A78-BV$2),1+(Main!$B$35*($A78-BV$2)))))</f>
        <v/>
      </c>
      <c r="BW78" s="144" t="str">
        <f>IF($A78=BW$2,VLOOKUP($A78,$A$3:$E$98,5),IF($A78&lt;BW$2,"",VLOOKUP($A78,$A$3:$E$98,5)*IF(Main!$B$36=1,(1+Main!$B$35)^($A78-BW$2),1+(Main!$B$35*($A78-BW$2)))))</f>
        <v/>
      </c>
      <c r="BX78" s="144" t="str">
        <f>IF($A78=BX$2,VLOOKUP($A78,$A$3:$E$98,5),IF($A78&lt;BX$2,"",VLOOKUP($A78,$A$3:$E$98,5)*IF(Main!$B$36=1,(1+Main!$B$35)^($A78-BX$2),1+(Main!$B$35*($A78-BX$2)))))</f>
        <v/>
      </c>
      <c r="BY78" s="144" t="str">
        <f>IF($A78=BY$2,VLOOKUP($A78,$A$3:$E$98,5),IF($A78&lt;BY$2,"",VLOOKUP($A78,$A$3:$E$98,5)*IF(Main!$B$36=1,(1+Main!$B$35)^($A78-BY$2),1+(Main!$B$35*($A78-BY$2)))))</f>
        <v/>
      </c>
      <c r="BZ78" s="144" t="str">
        <f>IF($A78=BZ$2,VLOOKUP($A78,$A$3:$E$98,5),IF($A78&lt;BZ$2,"",VLOOKUP($A78,$A$3:$E$98,5)*IF(Main!$B$36=1,(1+Main!$B$35)^($A78-BZ$2),1+(Main!$B$35*($A78-BZ$2)))))</f>
        <v/>
      </c>
      <c r="CA78" s="144" t="str">
        <f>IF($A78=CA$2,VLOOKUP($A78,$A$3:$E$98,5),IF($A78&lt;CA$2,"",VLOOKUP($A78,$A$3:$E$98,5)*IF(Main!$B$36=1,(1+Main!$B$35)^($A78-CA$2),1+(Main!$B$35*($A78-CA$2)))))</f>
        <v/>
      </c>
      <c r="CB78" s="144" t="str">
        <f>IF($A78=CB$2,VLOOKUP($A78,$A$3:$E$98,5),IF($A78&lt;CB$2,"",VLOOKUP($A78,$A$3:$E$98,5)*IF(Main!$B$36=1,(1+Main!$B$35)^($A78-CB$2),1+(Main!$B$35*($A78-CB$2)))))</f>
        <v/>
      </c>
      <c r="CC78" s="144" t="str">
        <f>IF($A78=CC$2,VLOOKUP($A78,$A$3:$E$98,5),IF($A78&lt;CC$2,"",VLOOKUP($A78,$A$3:$E$98,5)*IF(Main!$B$36=1,(1+Main!$B$35)^($A78-CC$2),1+(Main!$B$35*($A78-CC$2)))))</f>
        <v/>
      </c>
      <c r="CD78" s="144" t="str">
        <f>IF($A78=CD$2,VLOOKUP($A78,$A$3:$E$98,5),IF($A78&lt;CD$2,"",VLOOKUP($A78,$A$3:$E$98,5)*IF(Main!$B$36=1,(1+Main!$B$35)^($A78-CD$2),1+(Main!$B$35*($A78-CD$2)))))</f>
        <v/>
      </c>
    </row>
    <row r="79" spans="1:82">
      <c r="A79" s="70">
        <v>101</v>
      </c>
      <c r="B79" s="73">
        <f ca="1">VLOOKUP($A79,Mortality!$A$3:$G$108,7,)</f>
        <v>0.17980302652702085</v>
      </c>
      <c r="C79" s="69">
        <f t="shared" ca="1" si="5"/>
        <v>0.17924395870620849</v>
      </c>
      <c r="D79" s="69">
        <f t="shared" ca="1" si="6"/>
        <v>4.299891679550762</v>
      </c>
      <c r="E79" s="143">
        <f ca="1">C79/(1+Main!$B$5)^($A79-$A$3)</f>
        <v>1.047797656845916E-3</v>
      </c>
      <c r="F79" s="16">
        <f t="shared" ca="1" si="3"/>
        <v>3.7279003174122303</v>
      </c>
      <c r="G79" s="144">
        <f ca="1">IF($A79=G$2,VLOOKUP($A79,$A$3:$E$98,5),IF($A79&lt;G$2,"",VLOOKUP($A79,$A$3:$E$98,5)*IF(Main!$B$36=1,(1+Main!$B$35)^($A79-G$2),1+(Main!$B$35*($A79-G$2)))))</f>
        <v>2.8454633156354834E-3</v>
      </c>
      <c r="H79" s="144">
        <f ca="1">IF($A79=H$2,VLOOKUP($A79,$A$3:$E$98,5),IF($A79&lt;H$2,"",VLOOKUP($A79,$A$3:$E$98,5)*IF(Main!$B$36=1,(1+Main!$B$35)^($A79-H$2),1+(Main!$B$35*($A79-H$2)))))</f>
        <v>2.7951506047499842E-3</v>
      </c>
      <c r="I79" s="144">
        <f ca="1">IF($A79=I$2,VLOOKUP($A79,$A$3:$E$98,5),IF($A79&lt;I$2,"",VLOOKUP($A79,$A$3:$E$98,5)*IF(Main!$B$36=1,(1+Main!$B$35)^($A79-I$2),1+(Main!$B$35*($A79-I$2)))))</f>
        <v>2.7457275095775866E-3</v>
      </c>
      <c r="J79" s="144">
        <f ca="1">IF($A79=J$2,VLOOKUP($A79,$A$3:$E$98,5),IF($A79&lt;J$2,"",VLOOKUP($A79,$A$3:$E$98,5)*IF(Main!$B$36=1,(1+Main!$B$35)^($A79-J$2),1+(Main!$B$35*($A79-J$2)))))</f>
        <v>2.6971783001744475E-3</v>
      </c>
      <c r="K79" s="144">
        <f ca="1">IF($A79=K$2,VLOOKUP($A79,$A$3:$E$98,5),IF($A79&lt;K$2,"",VLOOKUP($A79,$A$3:$E$98,5)*IF(Main!$B$36=1,(1+Main!$B$35)^($A79-K$2),1+(Main!$B$35*($A79-K$2)))))</f>
        <v>2.6494875247293193E-3</v>
      </c>
      <c r="L79" s="144">
        <f ca="1">IF($A79=L$2,VLOOKUP($A79,$A$3:$E$98,5),IF($A79&lt;L$2,"",VLOOKUP($A79,$A$3:$E$98,5)*IF(Main!$B$36=1,(1+Main!$B$35)^($A79-L$2),1+(Main!$B$35*($A79-L$2)))))</f>
        <v>2.6026400046456968E-3</v>
      </c>
      <c r="M79" s="144">
        <f ca="1">IF($A79=M$2,VLOOKUP($A79,$A$3:$E$98,5),IF($A79&lt;M$2,"",VLOOKUP($A79,$A$3:$E$98,5)*IF(Main!$B$36=1,(1+Main!$B$35)^($A79-M$2),1+(Main!$B$35*($A79-M$2)))))</f>
        <v>2.5566208297109006E-3</v>
      </c>
      <c r="N79" s="144">
        <f ca="1">IF($A79=N$2,VLOOKUP($A79,$A$3:$E$98,5),IF($A79&lt;N$2,"",VLOOKUP($A79,$A$3:$E$98,5)*IF(Main!$B$36=1,(1+Main!$B$35)^($A79-N$2),1+(Main!$B$35*($A79-N$2)))))</f>
        <v>2.51141535335059E-3</v>
      </c>
      <c r="O79" s="144">
        <f ca="1">IF($A79=O$2,VLOOKUP($A79,$A$3:$E$98,5),IF($A79&lt;O$2,"",VLOOKUP($A79,$A$3:$E$98,5)*IF(Main!$B$36=1,(1+Main!$B$35)^($A79-O$2),1+(Main!$B$35*($A79-O$2)))))</f>
        <v>2.4670091879671805E-3</v>
      </c>
      <c r="P79" s="144">
        <f ca="1">IF($A79=P$2,VLOOKUP($A79,$A$3:$E$98,5),IF($A79&lt;P$2,"",VLOOKUP($A79,$A$3:$E$98,5)*IF(Main!$B$36=1,(1+Main!$B$35)^($A79-P$2),1+(Main!$B$35*($A79-P$2)))))</f>
        <v>2.4233882003606884E-3</v>
      </c>
      <c r="Q79" s="144">
        <f ca="1">IF($A79=Q$2,VLOOKUP($A79,$A$3:$E$98,5),IF($A79&lt;Q$2,"",VLOOKUP($A79,$A$3:$E$98,5)*IF(Main!$B$36=1,(1+Main!$B$35)^($A79-Q$2),1+(Main!$B$35*($A79-Q$2)))))</f>
        <v>2.3805385072305386E-3</v>
      </c>
      <c r="R79" s="144">
        <f ca="1">IF($A79=R$2,VLOOKUP($A79,$A$3:$E$98,5),IF($A79&lt;R$2,"",VLOOKUP($A79,$A$3:$E$98,5)*IF(Main!$B$36=1,(1+Main!$B$35)^($A79-R$2),1+(Main!$B$35*($A79-R$2)))))</f>
        <v>2.338446470756914E-3</v>
      </c>
      <c r="S79" s="144">
        <f ca="1">IF($A79=S$2,VLOOKUP($A79,$A$3:$E$98,5),IF($A79&lt;S$2,"",VLOOKUP($A79,$A$3:$E$98,5)*IF(Main!$B$36=1,(1+Main!$B$35)^($A79-S$2),1+(Main!$B$35*($A79-S$2)))))</f>
        <v>2.2970986942602292E-3</v>
      </c>
      <c r="T79" s="144">
        <f ca="1">IF($A79=T$2,VLOOKUP($A79,$A$3:$E$98,5),IF($A79&lt;T$2,"",VLOOKUP($A79,$A$3:$E$98,5)*IF(Main!$B$36=1,(1+Main!$B$35)^($A79-T$2),1+(Main!$B$35*($A79-T$2)))))</f>
        <v>2.2564820179373575E-3</v>
      </c>
      <c r="U79" s="144">
        <f ca="1">IF($A79=U$2,VLOOKUP($A79,$A$3:$E$98,5),IF($A79&lt;U$2,"",VLOOKUP($A79,$A$3:$E$98,5)*IF(Main!$B$36=1,(1+Main!$B$35)^($A79-U$2),1+(Main!$B$35*($A79-U$2)))))</f>
        <v>2.2165835146732388E-3</v>
      </c>
      <c r="V79" s="144">
        <f ca="1">IF($A79=V$2,VLOOKUP($A79,$A$3:$E$98,5),IF($A79&lt;V$2,"",VLOOKUP($A79,$A$3:$E$98,5)*IF(Main!$B$36=1,(1+Main!$B$35)^($A79-V$2),1+(Main!$B$35*($A79-V$2)))))</f>
        <v>2.1773904859265602E-3</v>
      </c>
      <c r="W79" s="144">
        <f ca="1">IF($A79=W$2,VLOOKUP($A79,$A$3:$E$98,5),IF($A79&lt;W$2,"",VLOOKUP($A79,$A$3:$E$98,5)*IF(Main!$B$36=1,(1+Main!$B$35)^($A79-W$2),1+(Main!$B$35*($A79-W$2)))))</f>
        <v>2.1388904576881739E-3</v>
      </c>
      <c r="X79" s="144">
        <f ca="1">IF($A79=X$2,VLOOKUP($A79,$A$3:$E$98,5),IF($A79&lt;X$2,"",VLOOKUP($A79,$A$3:$E$98,5)*IF(Main!$B$36=1,(1+Main!$B$35)^($A79-X$2),1+(Main!$B$35*($A79-X$2)))))</f>
        <v>2.1010711765109763E-3</v>
      </c>
      <c r="Y79" s="144">
        <f ca="1">IF($A79=Y$2,VLOOKUP($A79,$A$3:$E$98,5),IF($A79&lt;Y$2,"",VLOOKUP($A79,$A$3:$E$98,5)*IF(Main!$B$36=1,(1+Main!$B$35)^($A79-Y$2),1+(Main!$B$35*($A79-Y$2)))))</f>
        <v>2.0639206056099961E-3</v>
      </c>
      <c r="Z79" s="144">
        <f ca="1">IF($A79=Z$2,VLOOKUP($A79,$A$3:$E$98,5),IF($A79&lt;Z$2,"",VLOOKUP($A79,$A$3:$E$98,5)*IF(Main!$B$36=1,(1+Main!$B$35)^($A79-Z$2),1+(Main!$B$35*($A79-Z$2)))))</f>
        <v>2.0274269210314305E-3</v>
      </c>
      <c r="AA79" s="144">
        <f ca="1">IF($A79=AA$2,VLOOKUP($A79,$A$3:$E$98,5),IF($A79&lt;AA$2,"",VLOOKUP($A79,$A$3:$E$98,5)*IF(Main!$B$36=1,(1+Main!$B$35)^($A79-AA$2),1+(Main!$B$35*($A79-AA$2)))))</f>
        <v>1.9915785078894205E-3</v>
      </c>
      <c r="AB79" s="144">
        <f ca="1">IF($A79=AB$2,VLOOKUP($A79,$A$3:$E$98,5),IF($A79&lt;AB$2,"",VLOOKUP($A79,$A$3:$E$98,5)*IF(Main!$B$36=1,(1+Main!$B$35)^($A79-AB$2),1+(Main!$B$35*($A79-AB$2)))))</f>
        <v>1.9563639566693722E-3</v>
      </c>
      <c r="AC79" s="144">
        <f ca="1">IF($A79=AC$2,VLOOKUP($A79,$A$3:$E$98,5),IF($A79&lt;AC$2,"",VLOOKUP($A79,$A$3:$E$98,5)*IF(Main!$B$36=1,(1+Main!$B$35)^($A79-AC$2),1+(Main!$B$35*($A79-AC$2)))))</f>
        <v>1.9217720595966325E-3</v>
      </c>
      <c r="AD79" s="144">
        <f ca="1">IF($A79=AD$2,VLOOKUP($A79,$A$3:$E$98,5),IF($A79&lt;AD$2,"",VLOOKUP($A79,$A$3:$E$98,5)*IF(Main!$B$36=1,(1+Main!$B$35)^($A79-AD$2),1+(Main!$B$35*($A79-AD$2)))))</f>
        <v>1.8877918070693838E-3</v>
      </c>
      <c r="AE79" s="144">
        <f ca="1">IF($A79=AE$2,VLOOKUP($A79,$A$3:$E$98,5),IF($A79&lt;AE$2,"",VLOOKUP($A79,$A$3:$E$98,5)*IF(Main!$B$36=1,(1+Main!$B$35)^($A79-AE$2),1+(Main!$B$35*($A79-AE$2)))))</f>
        <v>1.8544123841546009E-3</v>
      </c>
      <c r="AF79" s="144">
        <f ca="1">IF($A79=AF$2,VLOOKUP($A79,$A$3:$E$98,5),IF($A79&lt;AF$2,"",VLOOKUP($A79,$A$3:$E$98,5)*IF(Main!$B$36=1,(1+Main!$B$35)^($A79-AF$2),1+(Main!$B$35*($A79-AF$2)))))</f>
        <v>1.8216231671459734E-3</v>
      </c>
      <c r="AG79" s="144">
        <f ca="1">IF($A79=AG$2,VLOOKUP($A79,$A$3:$E$98,5),IF($A79&lt;AG$2,"",VLOOKUP($A79,$A$3:$E$98,5)*IF(Main!$B$36=1,(1+Main!$B$35)^($A79-AG$2),1+(Main!$B$35*($A79-AG$2)))))</f>
        <v>1.7894137201826849E-3</v>
      </c>
      <c r="AH79" s="144">
        <f ca="1">IF($A79=AH$2,VLOOKUP($A79,$A$3:$E$98,5),IF($A79&lt;AH$2,"",VLOOKUP($A79,$A$3:$E$98,5)*IF(Main!$B$36=1,(1+Main!$B$35)^($A79-AH$2),1+(Main!$B$35*($A79-AH$2)))))</f>
        <v>1.7577737919279813E-3</v>
      </c>
      <c r="AI79" s="144">
        <f ca="1">IF($A79=AI$2,VLOOKUP($A79,$A$3:$E$98,5),IF($A79&lt;AI$2,"",VLOOKUP($A79,$A$3:$E$98,5)*IF(Main!$B$36=1,(1+Main!$B$35)^($A79-AI$2),1+(Main!$B$35*($A79-AI$2)))))</f>
        <v>1.7266933123064646E-3</v>
      </c>
      <c r="AJ79" s="144">
        <f ca="1">IF($A79=AJ$2,VLOOKUP($A79,$A$3:$E$98,5),IF($A79&lt;AJ$2,"",VLOOKUP($A79,$A$3:$E$98,5)*IF(Main!$B$36=1,(1+Main!$B$35)^($A79-AJ$2),1+(Main!$B$35*($A79-AJ$2)))))</f>
        <v>1.6961623892990814E-3</v>
      </c>
      <c r="AK79" s="144">
        <f ca="1">IF($A79=AK$2,VLOOKUP($A79,$A$3:$E$98,5),IF($A79&lt;AK$2,"",VLOOKUP($A79,$A$3:$E$98,5)*IF(Main!$B$36=1,(1+Main!$B$35)^($A79-AK$2),1+(Main!$B$35*($A79-AK$2)))))</f>
        <v>1.6661713057947755E-3</v>
      </c>
      <c r="AL79" s="144">
        <f ca="1">IF($A79=AL$2,VLOOKUP($A79,$A$3:$E$98,5),IF($A79&lt;AL$2,"",VLOOKUP($A79,$A$3:$E$98,5)*IF(Main!$B$36=1,(1+Main!$B$35)^($A79-AL$2),1+(Main!$B$35*($A79-AL$2)))))</f>
        <v>1.6367105164978148E-3</v>
      </c>
      <c r="AM79" s="144">
        <f ca="1">IF($A79=AM$2,VLOOKUP($A79,$A$3:$E$98,5),IF($A79&lt;AM$2,"",VLOOKUP($A79,$A$3:$E$98,5)*IF(Main!$B$36=1,(1+Main!$B$35)^($A79-AM$2),1+(Main!$B$35*($A79-AM$2)))))</f>
        <v>1.6077706448897981E-3</v>
      </c>
      <c r="AN79" s="144">
        <f ca="1">IF($A79=AN$2,VLOOKUP($A79,$A$3:$E$98,5),IF($A79&lt;AN$2,"",VLOOKUP($A79,$A$3:$E$98,5)*IF(Main!$B$36=1,(1+Main!$B$35)^($A79-AN$2),1+(Main!$B$35*($A79-AN$2)))))</f>
        <v>1.5793424802453817E-3</v>
      </c>
      <c r="AO79" s="144">
        <f ca="1">IF($A79=AO$2,VLOOKUP($A79,$A$3:$E$98,5),IF($A79&lt;AO$2,"",VLOOKUP($A79,$A$3:$E$98,5)*IF(Main!$B$36=1,(1+Main!$B$35)^($A79-AO$2),1+(Main!$B$35*($A79-AO$2)))))</f>
        <v>1.5514169747007675E-3</v>
      </c>
      <c r="AP79" s="144">
        <f ca="1">IF($A79=AP$2,VLOOKUP($A79,$A$3:$E$98,5),IF($A79&lt;AP$2,"",VLOOKUP($A79,$A$3:$E$98,5)*IF(Main!$B$36=1,(1+Main!$B$35)^($A79-AP$2),1+(Main!$B$35*($A79-AP$2)))))</f>
        <v>1.523985240374035E-3</v>
      </c>
      <c r="AQ79" s="144">
        <f ca="1">IF($A79=AQ$2,VLOOKUP($A79,$A$3:$E$98,5),IF($A79&lt;AQ$2,"",VLOOKUP($A79,$A$3:$E$98,5)*IF(Main!$B$36=1,(1+Main!$B$35)^($A79-AQ$2),1+(Main!$B$35*($A79-AQ$2)))))</f>
        <v>1.4970385465363802E-3</v>
      </c>
      <c r="AR79" s="144">
        <f ca="1">IF($A79=AR$2,VLOOKUP($A79,$A$3:$E$98,5),IF($A79&lt;AR$2,"",VLOOKUP($A79,$A$3:$E$98,5)*IF(Main!$B$36=1,(1+Main!$B$35)^($A79-AR$2),1+(Main!$B$35*($A79-AR$2)))))</f>
        <v>1.4705683168333792E-3</v>
      </c>
      <c r="AS79" s="144">
        <f ca="1">IF($A79=AS$2,VLOOKUP($A79,$A$3:$E$98,5),IF($A79&lt;AS$2,"",VLOOKUP($A79,$A$3:$E$98,5)*IF(Main!$B$36=1,(1+Main!$B$35)^($A79-AS$2),1+(Main!$B$35*($A79-AS$2)))))</f>
        <v>1.4445661265553823E-3</v>
      </c>
      <c r="AT79" s="144">
        <f ca="1">IF($A79=AT$2,VLOOKUP($A79,$A$3:$E$98,5),IF($A79&lt;AT$2,"",VLOOKUP($A79,$A$3:$E$98,5)*IF(Main!$B$36=1,(1+Main!$B$35)^($A79-AT$2),1+(Main!$B$35*($A79-AT$2)))))</f>
        <v>1.4190236999561713E-3</v>
      </c>
      <c r="AU79" s="144">
        <f ca="1">IF($A79=AU$2,VLOOKUP($A79,$A$3:$E$98,5),IF($A79&lt;AU$2,"",VLOOKUP($A79,$A$3:$E$98,5)*IF(Main!$B$36=1,(1+Main!$B$35)^($A79-AU$2),1+(Main!$B$35*($A79-AU$2)))))</f>
        <v>1.3939329076190286E-3</v>
      </c>
      <c r="AV79" s="144">
        <f ca="1">IF($A79=AV$2,VLOOKUP($A79,$A$3:$E$98,5),IF($A79&lt;AV$2,"",VLOOKUP($A79,$A$3:$E$98,5)*IF(Main!$B$36=1,(1+Main!$B$35)^($A79-AV$2),1+(Main!$B$35*($A79-AV$2)))))</f>
        <v>1.3692857638693799E-3</v>
      </c>
      <c r="AW79" s="144">
        <f ca="1">IF($A79=AW$2,VLOOKUP($A79,$A$3:$E$98,5),IF($A79&lt;AW$2,"",VLOOKUP($A79,$A$3:$E$98,5)*IF(Main!$B$36=1,(1+Main!$B$35)^($A79-AW$2),1+(Main!$B$35*($A79-AW$2)))))</f>
        <v>1.3450744242331824E-3</v>
      </c>
      <c r="AX79" s="144">
        <f ca="1">IF($A79=AX$2,VLOOKUP($A79,$A$3:$E$98,5),IF($A79&lt;AX$2,"",VLOOKUP($A79,$A$3:$E$98,5)*IF(Main!$B$36=1,(1+Main!$B$35)^($A79-AX$2),1+(Main!$B$35*($A79-AX$2)))))</f>
        <v>1.3212911829402578E-3</v>
      </c>
      <c r="AY79" s="144">
        <f ca="1">IF($A79=AY$2,VLOOKUP($A79,$A$3:$E$98,5),IF($A79&lt;AY$2,"",VLOOKUP($A79,$A$3:$E$98,5)*IF(Main!$B$36=1,(1+Main!$B$35)^($A79-AY$2),1+(Main!$B$35*($A79-AY$2)))))</f>
        <v>1.2979284704717658E-3</v>
      </c>
      <c r="AZ79" s="144">
        <f ca="1">IF($A79=AZ$2,VLOOKUP($A79,$A$3:$E$98,5),IF($A79&lt;AZ$2,"",VLOOKUP($A79,$A$3:$E$98,5)*IF(Main!$B$36=1,(1+Main!$B$35)^($A79-AZ$2),1+(Main!$B$35*($A79-AZ$2)))))</f>
        <v>1.2749788511510472E-3</v>
      </c>
      <c r="BA79" s="144">
        <f ca="1">IF($A79=BA$2,VLOOKUP($A79,$A$3:$E$98,5),IF($A79&lt;BA$2,"",VLOOKUP($A79,$A$3:$E$98,5)*IF(Main!$B$36=1,(1+Main!$B$35)^($A79-BA$2),1+(Main!$B$35*($A79-BA$2)))))</f>
        <v>1.2524350207770601E-3</v>
      </c>
      <c r="BB79" s="144">
        <f ca="1">IF($A79=BB$2,VLOOKUP($A79,$A$3:$E$98,5),IF($A79&lt;BB$2,"",VLOOKUP($A79,$A$3:$E$98,5)*IF(Main!$B$36=1,(1+Main!$B$35)^($A79-BB$2),1+(Main!$B$35*($A79-BB$2)))))</f>
        <v>1.230289804299666E-3</v>
      </c>
      <c r="BC79" s="144">
        <f ca="1">IF($A79=BC$2,VLOOKUP($A79,$A$3:$E$98,5),IF($A79&lt;BC$2,"",VLOOKUP($A79,$A$3:$E$98,5)*IF(Main!$B$36=1,(1+Main!$B$35)^($A79-BC$2),1+(Main!$B$35*($A79-BC$2)))))</f>
        <v>1.2085361535360177E-3</v>
      </c>
      <c r="BD79" s="144">
        <f ca="1">IF($A79=BD$2,VLOOKUP($A79,$A$3:$E$98,5),IF($A79&lt;BD$2,"",VLOOKUP($A79,$A$3:$E$98,5)*IF(Main!$B$36=1,(1+Main!$B$35)^($A79-BD$2),1+(Main!$B$35*($A79-BD$2)))))</f>
        <v>1.187167144927326E-3</v>
      </c>
      <c r="BE79" s="144">
        <f ca="1">IF($A79=BE$2,VLOOKUP($A79,$A$3:$E$98,5),IF($A79&lt;BE$2,"",VLOOKUP($A79,$A$3:$E$98,5)*IF(Main!$B$36=1,(1+Main!$B$35)^($A79-BE$2),1+(Main!$B$35*($A79-BE$2)))))</f>
        <v>1.1661759773352906E-3</v>
      </c>
      <c r="BF79" s="144">
        <f ca="1">IF($A79=BF$2,VLOOKUP($A79,$A$3:$E$98,5),IF($A79&lt;BF$2,"",VLOOKUP($A79,$A$3:$E$98,5)*IF(Main!$B$36=1,(1+Main!$B$35)^($A79-BF$2),1+(Main!$B$35*($A79-BF$2)))))</f>
        <v>1.1455559698774957E-3</v>
      </c>
      <c r="BG79" s="144">
        <f ca="1">IF($A79=BG$2,VLOOKUP($A79,$A$3:$E$98,5),IF($A79&lt;BG$2,"",VLOOKUP($A79,$A$3:$E$98,5)*IF(Main!$B$36=1,(1+Main!$B$35)^($A79-BG$2),1+(Main!$B$35*($A79-BG$2)))))</f>
        <v>1.1253005598010762E-3</v>
      </c>
      <c r="BH79" s="144">
        <f ca="1">IF($A79=BH$2,VLOOKUP($A79,$A$3:$E$98,5),IF($A79&lt;BH$2,"",VLOOKUP($A79,$A$3:$E$98,5)*IF(Main!$B$36=1,(1+Main!$B$35)^($A79-BH$2),1+(Main!$B$35*($A79-BH$2)))))</f>
        <v>1.1054033003939845E-3</v>
      </c>
      <c r="BI79" s="144">
        <f ca="1">IF($A79=BI$2,VLOOKUP($A79,$A$3:$E$98,5),IF($A79&lt;BI$2,"",VLOOKUP($A79,$A$3:$E$98,5)*IF(Main!$B$36=1,(1+Main!$B$35)^($A79-BI$2),1+(Main!$B$35*($A79-BI$2)))))</f>
        <v>1.0858578589331871E-3</v>
      </c>
      <c r="BJ79" s="144">
        <f ca="1">IF($A79=BJ$2,VLOOKUP($A79,$A$3:$E$98,5),IF($A79&lt;BJ$2,"",VLOOKUP($A79,$A$3:$E$98,5)*IF(Main!$B$36=1,(1+Main!$B$35)^($A79-BJ$2),1+(Main!$B$35*($A79-BJ$2)))))</f>
        <v>1.0666580146691425E-3</v>
      </c>
      <c r="BK79" s="144">
        <f ca="1">IF($A79=BK$2,VLOOKUP($A79,$A$3:$E$98,5),IF($A79&lt;BK$2,"",VLOOKUP($A79,$A$3:$E$98,5)*IF(Main!$B$36=1,(1+Main!$B$35)^($A79-BK$2),1+(Main!$B$35*($A79-BK$2)))))</f>
        <v>1.047797656845916E-3</v>
      </c>
      <c r="BL79" s="144" t="str">
        <f>IF($A79=BL$2,VLOOKUP($A79,$A$3:$E$98,5),IF($A79&lt;BL$2,"",VLOOKUP($A79,$A$3:$E$98,5)*IF(Main!$B$36=1,(1+Main!$B$35)^($A79-BL$2),1+(Main!$B$35*($A79-BL$2)))))</f>
        <v/>
      </c>
      <c r="BM79" s="144" t="str">
        <f>IF($A79=BM$2,VLOOKUP($A79,$A$3:$E$98,5),IF($A79&lt;BM$2,"",VLOOKUP($A79,$A$3:$E$98,5)*IF(Main!$B$36=1,(1+Main!$B$35)^($A79-BM$2),1+(Main!$B$35*($A79-BM$2)))))</f>
        <v/>
      </c>
      <c r="BN79" s="144" t="str">
        <f>IF($A79=BN$2,VLOOKUP($A79,$A$3:$E$98,5),IF($A79&lt;BN$2,"",VLOOKUP($A79,$A$3:$E$98,5)*IF(Main!$B$36=1,(1+Main!$B$35)^($A79-BN$2),1+(Main!$B$35*($A79-BN$2)))))</f>
        <v/>
      </c>
      <c r="BO79" s="144" t="str">
        <f>IF($A79=BO$2,VLOOKUP($A79,$A$3:$E$98,5),IF($A79&lt;BO$2,"",VLOOKUP($A79,$A$3:$E$98,5)*IF(Main!$B$36=1,(1+Main!$B$35)^($A79-BO$2),1+(Main!$B$35*($A79-BO$2)))))</f>
        <v/>
      </c>
      <c r="BP79" s="144" t="str">
        <f>IF($A79=BP$2,VLOOKUP($A79,$A$3:$E$98,5),IF($A79&lt;BP$2,"",VLOOKUP($A79,$A$3:$E$98,5)*IF(Main!$B$36=1,(1+Main!$B$35)^($A79-BP$2),1+(Main!$B$35*($A79-BP$2)))))</f>
        <v/>
      </c>
      <c r="BQ79" s="144" t="str">
        <f>IF($A79=BQ$2,VLOOKUP($A79,$A$3:$E$98,5),IF($A79&lt;BQ$2,"",VLOOKUP($A79,$A$3:$E$98,5)*IF(Main!$B$36=1,(1+Main!$B$35)^($A79-BQ$2),1+(Main!$B$35*($A79-BQ$2)))))</f>
        <v/>
      </c>
      <c r="BR79" s="144" t="str">
        <f>IF($A79=BR$2,VLOOKUP($A79,$A$3:$E$98,5),IF($A79&lt;BR$2,"",VLOOKUP($A79,$A$3:$E$98,5)*IF(Main!$B$36=1,(1+Main!$B$35)^($A79-BR$2),1+(Main!$B$35*($A79-BR$2)))))</f>
        <v/>
      </c>
      <c r="BS79" s="144" t="str">
        <f>IF($A79=BS$2,VLOOKUP($A79,$A$3:$E$98,5),IF($A79&lt;BS$2,"",VLOOKUP($A79,$A$3:$E$98,5)*IF(Main!$B$36=1,(1+Main!$B$35)^($A79-BS$2),1+(Main!$B$35*($A79-BS$2)))))</f>
        <v/>
      </c>
      <c r="BT79" s="144" t="str">
        <f>IF($A79=BT$2,VLOOKUP($A79,$A$3:$E$98,5),IF($A79&lt;BT$2,"",VLOOKUP($A79,$A$3:$E$98,5)*IF(Main!$B$36=1,(1+Main!$B$35)^($A79-BT$2),1+(Main!$B$35*($A79-BT$2)))))</f>
        <v/>
      </c>
      <c r="BU79" s="144" t="str">
        <f>IF($A79=BU$2,VLOOKUP($A79,$A$3:$E$98,5),IF($A79&lt;BU$2,"",VLOOKUP($A79,$A$3:$E$98,5)*IF(Main!$B$36=1,(1+Main!$B$35)^($A79-BU$2),1+(Main!$B$35*($A79-BU$2)))))</f>
        <v/>
      </c>
      <c r="BV79" s="144" t="str">
        <f>IF($A79=BV$2,VLOOKUP($A79,$A$3:$E$98,5),IF($A79&lt;BV$2,"",VLOOKUP($A79,$A$3:$E$98,5)*IF(Main!$B$36=1,(1+Main!$B$35)^($A79-BV$2),1+(Main!$B$35*($A79-BV$2)))))</f>
        <v/>
      </c>
      <c r="BW79" s="144" t="str">
        <f>IF($A79=BW$2,VLOOKUP($A79,$A$3:$E$98,5),IF($A79&lt;BW$2,"",VLOOKUP($A79,$A$3:$E$98,5)*IF(Main!$B$36=1,(1+Main!$B$35)^($A79-BW$2),1+(Main!$B$35*($A79-BW$2)))))</f>
        <v/>
      </c>
      <c r="BX79" s="144" t="str">
        <f>IF($A79=BX$2,VLOOKUP($A79,$A$3:$E$98,5),IF($A79&lt;BX$2,"",VLOOKUP($A79,$A$3:$E$98,5)*IF(Main!$B$36=1,(1+Main!$B$35)^($A79-BX$2),1+(Main!$B$35*($A79-BX$2)))))</f>
        <v/>
      </c>
      <c r="BY79" s="144" t="str">
        <f>IF($A79=BY$2,VLOOKUP($A79,$A$3:$E$98,5),IF($A79&lt;BY$2,"",VLOOKUP($A79,$A$3:$E$98,5)*IF(Main!$B$36=1,(1+Main!$B$35)^($A79-BY$2),1+(Main!$B$35*($A79-BY$2)))))</f>
        <v/>
      </c>
      <c r="BZ79" s="144" t="str">
        <f>IF($A79=BZ$2,VLOOKUP($A79,$A$3:$E$98,5),IF($A79&lt;BZ$2,"",VLOOKUP($A79,$A$3:$E$98,5)*IF(Main!$B$36=1,(1+Main!$B$35)^($A79-BZ$2),1+(Main!$B$35*($A79-BZ$2)))))</f>
        <v/>
      </c>
      <c r="CA79" s="144" t="str">
        <f>IF($A79=CA$2,VLOOKUP($A79,$A$3:$E$98,5),IF($A79&lt;CA$2,"",VLOOKUP($A79,$A$3:$E$98,5)*IF(Main!$B$36=1,(1+Main!$B$35)^($A79-CA$2),1+(Main!$B$35*($A79-CA$2)))))</f>
        <v/>
      </c>
      <c r="CB79" s="144" t="str">
        <f>IF($A79=CB$2,VLOOKUP($A79,$A$3:$E$98,5),IF($A79&lt;CB$2,"",VLOOKUP($A79,$A$3:$E$98,5)*IF(Main!$B$36=1,(1+Main!$B$35)^($A79-CB$2),1+(Main!$B$35*($A79-CB$2)))))</f>
        <v/>
      </c>
      <c r="CC79" s="144" t="str">
        <f>IF($A79=CC$2,VLOOKUP($A79,$A$3:$E$98,5),IF($A79&lt;CC$2,"",VLOOKUP($A79,$A$3:$E$98,5)*IF(Main!$B$36=1,(1+Main!$B$35)^($A79-CC$2),1+(Main!$B$35*($A79-CC$2)))))</f>
        <v/>
      </c>
      <c r="CD79" s="144" t="str">
        <f>IF($A79=CD$2,VLOOKUP($A79,$A$3:$E$98,5),IF($A79&lt;CD$2,"",VLOOKUP($A79,$A$3:$E$98,5)*IF(Main!$B$36=1,(1+Main!$B$35)^($A79-CD$2),1+(Main!$B$35*($A79-CD$2)))))</f>
        <v/>
      </c>
    </row>
    <row r="80" spans="1:82">
      <c r="A80" s="70">
        <v>102</v>
      </c>
      <c r="B80" s="73">
        <f ca="1">VLOOKUP($A80,Mortality!$A$3:$G$108,7,)</f>
        <v>0.19775801330907816</v>
      </c>
      <c r="C80" s="69">
        <f t="shared" ca="1" si="5"/>
        <v>0.14701535244414785</v>
      </c>
      <c r="D80" s="69">
        <f t="shared" ca="1" si="6"/>
        <v>4.023291704647427</v>
      </c>
      <c r="E80" s="143">
        <f ca="1">C80/(1+Main!$B$5)^($A80-$A$3)</f>
        <v>8.0317800650196193E-4</v>
      </c>
      <c r="F80" s="16">
        <f t="shared" ca="1" si="3"/>
        <v>3.4562447228386977</v>
      </c>
      <c r="G80" s="144">
        <f ca="1">IF($A80=G$2,VLOOKUP($A80,$A$3:$E$98,5),IF($A80&lt;G$2,"",VLOOKUP($A80,$A$3:$E$98,5)*IF(Main!$B$36=1,(1+Main!$B$35)^($A80-G$2),1+(Main!$B$35*($A80-G$2)))))</f>
        <v>2.2204201185099422E-3</v>
      </c>
      <c r="H80" s="144">
        <f ca="1">IF($A80=H$2,VLOOKUP($A80,$A$3:$E$98,5),IF($A80&lt;H$2,"",VLOOKUP($A80,$A$3:$E$98,5)*IF(Main!$B$36=1,(1+Main!$B$35)^($A80-H$2),1+(Main!$B$35*($A80-H$2)))))</f>
        <v>2.1811592519744029E-3</v>
      </c>
      <c r="I80" s="144">
        <f ca="1">IF($A80=I$2,VLOOKUP($A80,$A$3:$E$98,5),IF($A80&lt;I$2,"",VLOOKUP($A80,$A$3:$E$98,5)*IF(Main!$B$36=1,(1+Main!$B$35)^($A80-I$2),1+(Main!$B$35*($A80-I$2)))))</f>
        <v>2.1425925854365456E-3</v>
      </c>
      <c r="J80" s="144">
        <f ca="1">IF($A80=J$2,VLOOKUP($A80,$A$3:$E$98,5),IF($A80&lt;J$2,"",VLOOKUP($A80,$A$3:$E$98,5)*IF(Main!$B$36=1,(1+Main!$B$35)^($A80-J$2),1+(Main!$B$35*($A80-J$2)))))</f>
        <v>2.1047078442402211E-3</v>
      </c>
      <c r="K80" s="144">
        <f ca="1">IF($A80=K$2,VLOOKUP($A80,$A$3:$E$98,5),IF($A80&lt;K$2,"",VLOOKUP($A80,$A$3:$E$98,5)*IF(Main!$B$36=1,(1+Main!$B$35)^($A80-K$2),1+(Main!$B$35*($A80-K$2)))))</f>
        <v>2.0674929707664258E-3</v>
      </c>
      <c r="L80" s="144">
        <f ca="1">IF($A80=L$2,VLOOKUP($A80,$A$3:$E$98,5),IF($A80&lt;L$2,"",VLOOKUP($A80,$A$3:$E$98,5)*IF(Main!$B$36=1,(1+Main!$B$35)^($A80-L$2),1+(Main!$B$35*($A80-L$2)))))</f>
        <v>2.0309361205957028E-3</v>
      </c>
      <c r="M80" s="144">
        <f ca="1">IF($A80=M$2,VLOOKUP($A80,$A$3:$E$98,5),IF($A80&lt;M$2,"",VLOOKUP($A80,$A$3:$E$98,5)*IF(Main!$B$36=1,(1+Main!$B$35)^($A80-M$2),1+(Main!$B$35*($A80-M$2)))))</f>
        <v>1.9950256587384116E-3</v>
      </c>
      <c r="N80" s="144">
        <f ca="1">IF($A80=N$2,VLOOKUP($A80,$A$3:$E$98,5),IF($A80&lt;N$2,"",VLOOKUP($A80,$A$3:$E$98,5)*IF(Main!$B$36=1,(1+Main!$B$35)^($A80-N$2),1+(Main!$B$35*($A80-N$2)))))</f>
        <v>1.9597501559316419E-3</v>
      </c>
      <c r="O80" s="144">
        <f ca="1">IF($A80=O$2,VLOOKUP($A80,$A$3:$E$98,5),IF($A80&lt;O$2,"",VLOOKUP($A80,$A$3:$E$98,5)*IF(Main!$B$36=1,(1+Main!$B$35)^($A80-O$2),1+(Main!$B$35*($A80-O$2)))))</f>
        <v>1.9250983850016129E-3</v>
      </c>
      <c r="P80" s="144">
        <f ca="1">IF($A80=P$2,VLOOKUP($A80,$A$3:$E$98,5),IF($A80&lt;P$2,"",VLOOKUP($A80,$A$3:$E$98,5)*IF(Main!$B$36=1,(1+Main!$B$35)^($A80-P$2),1+(Main!$B$35*($A80-P$2)))))</f>
        <v>1.8910593172903859E-3</v>
      </c>
      <c r="Q80" s="144">
        <f ca="1">IF($A80=Q$2,VLOOKUP($A80,$A$3:$E$98,5),IF($A80&lt;Q$2,"",VLOOKUP($A80,$A$3:$E$98,5)*IF(Main!$B$36=1,(1+Main!$B$35)^($A80-Q$2),1+(Main!$B$35*($A80-Q$2)))))</f>
        <v>1.8576221191457622E-3</v>
      </c>
      <c r="R80" s="144">
        <f ca="1">IF($A80=R$2,VLOOKUP($A80,$A$3:$E$98,5),IF($A80&lt;R$2,"",VLOOKUP($A80,$A$3:$E$98,5)*IF(Main!$B$36=1,(1+Main!$B$35)^($A80-R$2),1+(Main!$B$35*($A80-R$2)))))</f>
        <v>1.8247761484732436E-3</v>
      </c>
      <c r="S80" s="144">
        <f ca="1">IF($A80=S$2,VLOOKUP($A80,$A$3:$E$98,5),IF($A80&lt;S$2,"",VLOOKUP($A80,$A$3:$E$98,5)*IF(Main!$B$36=1,(1+Main!$B$35)^($A80-S$2),1+(Main!$B$35*($A80-S$2)))))</f>
        <v>1.7925109513489625E-3</v>
      </c>
      <c r="T80" s="144">
        <f ca="1">IF($A80=T$2,VLOOKUP($A80,$A$3:$E$98,5),IF($A80&lt;T$2,"",VLOOKUP($A80,$A$3:$E$98,5)*IF(Main!$B$36=1,(1+Main!$B$35)^($A80-T$2),1+(Main!$B$35*($A80-T$2)))))</f>
        <v>1.760816258692497E-3</v>
      </c>
      <c r="U80" s="144">
        <f ca="1">IF($A80=U$2,VLOOKUP($A80,$A$3:$E$98,5),IF($A80&lt;U$2,"",VLOOKUP($A80,$A$3:$E$98,5)*IF(Main!$B$36=1,(1+Main!$B$35)^($A80-U$2),1+(Main!$B$35*($A80-U$2)))))</f>
        <v>1.729681982998524E-3</v>
      </c>
      <c r="V80" s="144">
        <f ca="1">IF($A80=V$2,VLOOKUP($A80,$A$3:$E$98,5),IF($A80&lt;V$2,"",VLOOKUP($A80,$A$3:$E$98,5)*IF(Main!$B$36=1,(1+Main!$B$35)^($A80-V$2),1+(Main!$B$35*($A80-V$2)))))</f>
        <v>1.6990982151262515E-3</v>
      </c>
      <c r="W80" s="144">
        <f ca="1">IF($A80=W$2,VLOOKUP($A80,$A$3:$E$98,5),IF($A80&lt;W$2,"",VLOOKUP($A80,$A$3:$E$98,5)*IF(Main!$B$36=1,(1+Main!$B$35)^($A80-W$2),1+(Main!$B$35*($A80-W$2)))))</f>
        <v>1.6690552211456296E-3</v>
      </c>
      <c r="X80" s="144">
        <f ca="1">IF($A80=X$2,VLOOKUP($A80,$A$3:$E$98,5),IF($A80&lt;X$2,"",VLOOKUP($A80,$A$3:$E$98,5)*IF(Main!$B$36=1,(1+Main!$B$35)^($A80-X$2),1+(Main!$B$35*($A80-X$2)))))</f>
        <v>1.6395434392393222E-3</v>
      </c>
      <c r="Y80" s="144">
        <f ca="1">IF($A80=Y$2,VLOOKUP($A80,$A$3:$E$98,5),IF($A80&lt;Y$2,"",VLOOKUP($A80,$A$3:$E$98,5)*IF(Main!$B$36=1,(1+Main!$B$35)^($A80-Y$2),1+(Main!$B$35*($A80-Y$2)))))</f>
        <v>1.6105534766594522E-3</v>
      </c>
      <c r="Z80" s="144">
        <f ca="1">IF($A80=Z$2,VLOOKUP($A80,$A$3:$E$98,5),IF($A80&lt;Z$2,"",VLOOKUP($A80,$A$3:$E$98,5)*IF(Main!$B$36=1,(1+Main!$B$35)^($A80-Z$2),1+(Main!$B$35*($A80-Z$2)))))</f>
        <v>1.5820761067381649E-3</v>
      </c>
      <c r="AA80" s="144">
        <f ca="1">IF($A80=AA$2,VLOOKUP($A80,$A$3:$E$98,5),IF($A80&lt;AA$2,"",VLOOKUP($A80,$A$3:$E$98,5)*IF(Main!$B$36=1,(1+Main!$B$35)^($A80-AA$2),1+(Main!$B$35*($A80-AA$2)))))</f>
        <v>1.5541022659510463E-3</v>
      </c>
      <c r="AB80" s="144">
        <f ca="1">IF($A80=AB$2,VLOOKUP($A80,$A$3:$E$98,5),IF($A80&lt;AB$2,"",VLOOKUP($A80,$A$3:$E$98,5)*IF(Main!$B$36=1,(1+Main!$B$35)^($A80-AB$2),1+(Main!$B$35*($A80-AB$2)))))</f>
        <v>1.5266230510324618E-3</v>
      </c>
      <c r="AC80" s="144">
        <f ca="1">IF($A80=AC$2,VLOOKUP($A80,$A$3:$E$98,5),IF($A80&lt;AC$2,"",VLOOKUP($A80,$A$3:$E$98,5)*IF(Main!$B$36=1,(1+Main!$B$35)^($A80-AC$2),1+(Main!$B$35*($A80-AC$2)))))</f>
        <v>1.4996297161419076E-3</v>
      </c>
      <c r="AD80" s="144">
        <f ca="1">IF($A80=AD$2,VLOOKUP($A80,$A$3:$E$98,5),IF($A80&lt;AD$2,"",VLOOKUP($A80,$A$3:$E$98,5)*IF(Main!$B$36=1,(1+Main!$B$35)^($A80-AD$2),1+(Main!$B$35*($A80-AD$2)))))</f>
        <v>1.4731136700804591E-3</v>
      </c>
      <c r="AE80" s="144">
        <f ca="1">IF($A80=AE$2,VLOOKUP($A80,$A$3:$E$98,5),IF($A80&lt;AE$2,"",VLOOKUP($A80,$A$3:$E$98,5)*IF(Main!$B$36=1,(1+Main!$B$35)^($A80-AE$2),1+(Main!$B$35*($A80-AE$2)))))</f>
        <v>1.4470664735564433E-3</v>
      </c>
      <c r="AF80" s="144">
        <f ca="1">IF($A80=AF$2,VLOOKUP($A80,$A$3:$E$98,5),IF($A80&lt;AF$2,"",VLOOKUP($A80,$A$3:$E$98,5)*IF(Main!$B$36=1,(1+Main!$B$35)^($A80-AF$2),1+(Main!$B$35*($A80-AF$2)))))</f>
        <v>1.4214798364994531E-3</v>
      </c>
      <c r="AG80" s="144">
        <f ca="1">IF($A80=AG$2,VLOOKUP($A80,$A$3:$E$98,5),IF($A80&lt;AG$2,"",VLOOKUP($A80,$A$3:$E$98,5)*IF(Main!$B$36=1,(1+Main!$B$35)^($A80-AG$2),1+(Main!$B$35*($A80-AG$2)))))</f>
        <v>1.3963456154218595E-3</v>
      </c>
      <c r="AH80" s="144">
        <f ca="1">IF($A80=AH$2,VLOOKUP($A80,$A$3:$E$98,5),IF($A80&lt;AH$2,"",VLOOKUP($A80,$A$3:$E$98,5)*IF(Main!$B$36=1,(1+Main!$B$35)^($A80-AH$2),1+(Main!$B$35*($A80-AH$2)))))</f>
        <v>1.371655810826974E-3</v>
      </c>
      <c r="AI80" s="144">
        <f ca="1">IF($A80=AI$2,VLOOKUP($A80,$A$3:$E$98,5),IF($A80&lt;AI$2,"",VLOOKUP($A80,$A$3:$E$98,5)*IF(Main!$B$36=1,(1+Main!$B$35)^($A80-AI$2),1+(Main!$B$35*($A80-AI$2)))))</f>
        <v>1.3474025646630393E-3</v>
      </c>
      <c r="AJ80" s="144">
        <f ca="1">IF($A80=AJ$2,VLOOKUP($A80,$A$3:$E$98,5),IF($A80&lt;AJ$2,"",VLOOKUP($A80,$A$3:$E$98,5)*IF(Main!$B$36=1,(1+Main!$B$35)^($A80-AJ$2),1+(Main!$B$35*($A80-AJ$2)))))</f>
        <v>1.3235781578222387E-3</v>
      </c>
      <c r="AK80" s="144">
        <f ca="1">IF($A80=AK$2,VLOOKUP($A80,$A$3:$E$98,5),IF($A80&lt;AK$2,"",VLOOKUP($A80,$A$3:$E$98,5)*IF(Main!$B$36=1,(1+Main!$B$35)^($A80-AK$2),1+(Main!$B$35*($A80-AK$2)))))</f>
        <v>1.3001750076839283E-3</v>
      </c>
      <c r="AL80" s="144">
        <f ca="1">IF($A80=AL$2,VLOOKUP($A80,$A$3:$E$98,5),IF($A80&lt;AL$2,"",VLOOKUP($A80,$A$3:$E$98,5)*IF(Main!$B$36=1,(1+Main!$B$35)^($A80-AL$2),1+(Main!$B$35*($A80-AL$2)))))</f>
        <v>1.2771856657013048E-3</v>
      </c>
      <c r="AM80" s="144">
        <f ca="1">IF($A80=AM$2,VLOOKUP($A80,$A$3:$E$98,5),IF($A80&lt;AM$2,"",VLOOKUP($A80,$A$3:$E$98,5)*IF(Main!$B$36=1,(1+Main!$B$35)^($A80-AM$2),1+(Main!$B$35*($A80-AM$2)))))</f>
        <v>1.2546028150307511E-3</v>
      </c>
      <c r="AN80" s="144">
        <f ca="1">IF($A80=AN$2,VLOOKUP($A80,$A$3:$E$98,5),IF($A80&lt;AN$2,"",VLOOKUP($A80,$A$3:$E$98,5)*IF(Main!$B$36=1,(1+Main!$B$35)^($A80-AN$2),1+(Main!$B$35*($A80-AN$2)))))</f>
        <v>1.2324192682030954E-3</v>
      </c>
      <c r="AO80" s="144">
        <f ca="1">IF($A80=AO$2,VLOOKUP($A80,$A$3:$E$98,5),IF($A80&lt;AO$2,"",VLOOKUP($A80,$A$3:$E$98,5)*IF(Main!$B$36=1,(1+Main!$B$35)^($A80-AO$2),1+(Main!$B$35*($A80-AO$2)))))</f>
        <v>1.2106279648360467E-3</v>
      </c>
      <c r="AP80" s="144">
        <f ca="1">IF($A80=AP$2,VLOOKUP($A80,$A$3:$E$98,5),IF($A80&lt;AP$2,"",VLOOKUP($A80,$A$3:$E$98,5)*IF(Main!$B$36=1,(1+Main!$B$35)^($A80-AP$2),1+(Main!$B$35*($A80-AP$2)))))</f>
        <v>1.1892219693870789E-3</v>
      </c>
      <c r="AQ80" s="144">
        <f ca="1">IF($A80=AQ$2,VLOOKUP($A80,$A$3:$E$98,5),IF($A80&lt;AQ$2,"",VLOOKUP($A80,$A$3:$E$98,5)*IF(Main!$B$36=1,(1+Main!$B$35)^($A80-AQ$2),1+(Main!$B$35*($A80-AQ$2)))))</f>
        <v>1.1681944689460502E-3</v>
      </c>
      <c r="AR80" s="144">
        <f ca="1">IF($A80=AR$2,VLOOKUP($A80,$A$3:$E$98,5),IF($A80&lt;AR$2,"",VLOOKUP($A80,$A$3:$E$98,5)*IF(Main!$B$36=1,(1+Main!$B$35)^($A80-AR$2),1+(Main!$B$35*($A80-AR$2)))))</f>
        <v>1.1475387710668469E-3</v>
      </c>
      <c r="AS80" s="144">
        <f ca="1">IF($A80=AS$2,VLOOKUP($A80,$A$3:$E$98,5),IF($A80&lt;AS$2,"",VLOOKUP($A80,$A$3:$E$98,5)*IF(Main!$B$36=1,(1+Main!$B$35)^($A80-AS$2),1+(Main!$B$35*($A80-AS$2)))))</f>
        <v>1.1272483016373741E-3</v>
      </c>
      <c r="AT80" s="144">
        <f ca="1">IF($A80=AT$2,VLOOKUP($A80,$A$3:$E$98,5),IF($A80&lt;AT$2,"",VLOOKUP($A80,$A$3:$E$98,5)*IF(Main!$B$36=1,(1+Main!$B$35)^($A80-AT$2),1+(Main!$B$35*($A80-AT$2)))))</f>
        <v>1.1073166027872046E-3</v>
      </c>
      <c r="AU80" s="144">
        <f ca="1">IF($A80=AU$2,VLOOKUP($A80,$A$3:$E$98,5),IF($A80&lt;AU$2,"",VLOOKUP($A80,$A$3:$E$98,5)*IF(Main!$B$36=1,(1+Main!$B$35)^($A80-AU$2),1+(Main!$B$35*($A80-AU$2)))))</f>
        <v>1.0877373308322245E-3</v>
      </c>
      <c r="AV80" s="144">
        <f ca="1">IF($A80=AV$2,VLOOKUP($A80,$A$3:$E$98,5),IF($A80&lt;AV$2,"",VLOOKUP($A80,$A$3:$E$98,5)*IF(Main!$B$36=1,(1+Main!$B$35)^($A80-AV$2),1+(Main!$B$35*($A80-AV$2)))))</f>
        <v>1.0685042542556231E-3</v>
      </c>
      <c r="AW80" s="144">
        <f ca="1">IF($A80=AW$2,VLOOKUP($A80,$A$3:$E$98,5),IF($A80&lt;AW$2,"",VLOOKUP($A80,$A$3:$E$98,5)*IF(Main!$B$36=1,(1+Main!$B$35)^($A80-AW$2),1+(Main!$B$35*($A80-AW$2)))))</f>
        <v>1.0496112517245808E-3</v>
      </c>
      <c r="AX80" s="144">
        <f ca="1">IF($A80=AX$2,VLOOKUP($A80,$A$3:$E$98,5),IF($A80&lt;AX$2,"",VLOOKUP($A80,$A$3:$E$98,5)*IF(Main!$B$36=1,(1+Main!$B$35)^($A80-AX$2),1+(Main!$B$35*($A80-AX$2)))))</f>
        <v>1.0310523101420242E-3</v>
      </c>
      <c r="AY80" s="144">
        <f ca="1">IF($A80=AY$2,VLOOKUP($A80,$A$3:$E$98,5),IF($A80&lt;AY$2,"",VLOOKUP($A80,$A$3:$E$98,5)*IF(Main!$B$36=1,(1+Main!$B$35)^($A80-AY$2),1+(Main!$B$35*($A80-AY$2)))))</f>
        <v>1.0128215227328333E-3</v>
      </c>
      <c r="AZ80" s="144">
        <f ca="1">IF($A80=AZ$2,VLOOKUP($A80,$A$3:$E$98,5),IF($A80&lt;AZ$2,"",VLOOKUP($A80,$A$3:$E$98,5)*IF(Main!$B$36=1,(1+Main!$B$35)^($A80-AZ$2),1+(Main!$B$35*($A80-AZ$2)))))</f>
        <v>9.9491308716388315E-4</v>
      </c>
      <c r="BA80" s="144">
        <f ca="1">IF($A80=BA$2,VLOOKUP($A80,$A$3:$E$98,5),IF($A80&lt;BA$2,"",VLOOKUP($A80,$A$3:$E$98,5)*IF(Main!$B$36=1,(1+Main!$B$35)^($A80-BA$2),1+(Main!$B$35*($A80-BA$2)))))</f>
        <v>9.7732130369733135E-4</v>
      </c>
      <c r="BB80" s="144">
        <f ca="1">IF($A80=BB$2,VLOOKUP($A80,$A$3:$E$98,5),IF($A80&lt;BB$2,"",VLOOKUP($A80,$A$3:$E$98,5)*IF(Main!$B$36=1,(1+Main!$B$35)^($A80-BB$2),1+(Main!$B$35*($A80-BB$2)))))</f>
        <v>9.6004057337655349E-4</v>
      </c>
      <c r="BC80" s="144">
        <f ca="1">IF($A80=BC$2,VLOOKUP($A80,$A$3:$E$98,5),IF($A80&lt;BC$2,"",VLOOKUP($A80,$A$3:$E$98,5)*IF(Main!$B$36=1,(1+Main!$B$35)^($A80-BC$2),1+(Main!$B$35*($A80-BC$2)))))</f>
        <v>9.4306539624415845E-4</v>
      </c>
      <c r="BD80" s="144">
        <f ca="1">IF($A80=BD$2,VLOOKUP($A80,$A$3:$E$98,5),IF($A80&lt;BD$2,"",VLOOKUP($A80,$A$3:$E$98,5)*IF(Main!$B$36=1,(1+Main!$B$35)^($A80-BD$2),1+(Main!$B$35*($A80-BD$2)))))</f>
        <v>9.2639036959151128E-4</v>
      </c>
      <c r="BE80" s="144">
        <f ca="1">IF($A80=BE$2,VLOOKUP($A80,$A$3:$E$98,5),IF($A80&lt;BE$2,"",VLOOKUP($A80,$A$3:$E$98,5)*IF(Main!$B$36=1,(1+Main!$B$35)^($A80-BE$2),1+(Main!$B$35*($A80-BE$2)))))</f>
        <v>9.1001018623920564E-4</v>
      </c>
      <c r="BF80" s="144">
        <f ca="1">IF($A80=BF$2,VLOOKUP($A80,$A$3:$E$98,5),IF($A80&lt;BF$2,"",VLOOKUP($A80,$A$3:$E$98,5)*IF(Main!$B$36=1,(1+Main!$B$35)^($A80-BF$2),1+(Main!$B$35*($A80-BF$2)))))</f>
        <v>8.9391963284794252E-4</v>
      </c>
      <c r="BG80" s="144">
        <f ca="1">IF($A80=BG$2,VLOOKUP($A80,$A$3:$E$98,5),IF($A80&lt;BG$2,"",VLOOKUP($A80,$A$3:$E$98,5)*IF(Main!$B$36=1,(1+Main!$B$35)^($A80-BG$2),1+(Main!$B$35*($A80-BG$2)))))</f>
        <v>8.7811358825927563E-4</v>
      </c>
      <c r="BH80" s="144">
        <f ca="1">IF($A80=BH$2,VLOOKUP($A80,$A$3:$E$98,5),IF($A80&lt;BH$2,"",VLOOKUP($A80,$A$3:$E$98,5)*IF(Main!$B$36=1,(1+Main!$B$35)^($A80-BH$2),1+(Main!$B$35*($A80-BH$2)))))</f>
        <v>8.6258702186569312E-4</v>
      </c>
      <c r="BI80" s="144">
        <f ca="1">IF($A80=BI$2,VLOOKUP($A80,$A$3:$E$98,5),IF($A80&lt;BI$2,"",VLOOKUP($A80,$A$3:$E$98,5)*IF(Main!$B$36=1,(1+Main!$B$35)^($A80-BI$2),1+(Main!$B$35*($A80-BI$2)))))</f>
        <v>8.4733499200952177E-4</v>
      </c>
      <c r="BJ80" s="144">
        <f ca="1">IF($A80=BJ$2,VLOOKUP($A80,$A$3:$E$98,5),IF($A80&lt;BJ$2,"",VLOOKUP($A80,$A$3:$E$98,5)*IF(Main!$B$36=1,(1+Main!$B$35)^($A80-BJ$2),1+(Main!$B$35*($A80-BJ$2)))))</f>
        <v>8.3235264441013925E-4</v>
      </c>
      <c r="BK80" s="144">
        <f ca="1">IF($A80=BK$2,VLOOKUP($A80,$A$3:$E$98,5),IF($A80&lt;BK$2,"",VLOOKUP($A80,$A$3:$E$98,5)*IF(Main!$B$36=1,(1+Main!$B$35)^($A80-BK$2),1+(Main!$B$35*($A80-BK$2)))))</f>
        <v>8.1763521061899722E-4</v>
      </c>
      <c r="BL80" s="144">
        <f ca="1">IF($A80=BL$2,VLOOKUP($A80,$A$3:$E$98,5),IF($A80&lt;BL$2,"",VLOOKUP($A80,$A$3:$E$98,5)*IF(Main!$B$36=1,(1+Main!$B$35)^($A80-BL$2),1+(Main!$B$35*($A80-BL$2)))))</f>
        <v>8.0317800650196193E-4</v>
      </c>
      <c r="BM80" s="144" t="str">
        <f>IF($A80=BM$2,VLOOKUP($A80,$A$3:$E$98,5),IF($A80&lt;BM$2,"",VLOOKUP($A80,$A$3:$E$98,5)*IF(Main!$B$36=1,(1+Main!$B$35)^($A80-BM$2),1+(Main!$B$35*($A80-BM$2)))))</f>
        <v/>
      </c>
      <c r="BN80" s="144" t="str">
        <f>IF($A80=BN$2,VLOOKUP($A80,$A$3:$E$98,5),IF($A80&lt;BN$2,"",VLOOKUP($A80,$A$3:$E$98,5)*IF(Main!$B$36=1,(1+Main!$B$35)^($A80-BN$2),1+(Main!$B$35*($A80-BN$2)))))</f>
        <v/>
      </c>
      <c r="BO80" s="144" t="str">
        <f>IF($A80=BO$2,VLOOKUP($A80,$A$3:$E$98,5),IF($A80&lt;BO$2,"",VLOOKUP($A80,$A$3:$E$98,5)*IF(Main!$B$36=1,(1+Main!$B$35)^($A80-BO$2),1+(Main!$B$35*($A80-BO$2)))))</f>
        <v/>
      </c>
      <c r="BP80" s="144" t="str">
        <f>IF($A80=BP$2,VLOOKUP($A80,$A$3:$E$98,5),IF($A80&lt;BP$2,"",VLOOKUP($A80,$A$3:$E$98,5)*IF(Main!$B$36=1,(1+Main!$B$35)^($A80-BP$2),1+(Main!$B$35*($A80-BP$2)))))</f>
        <v/>
      </c>
      <c r="BQ80" s="144" t="str">
        <f>IF($A80=BQ$2,VLOOKUP($A80,$A$3:$E$98,5),IF($A80&lt;BQ$2,"",VLOOKUP($A80,$A$3:$E$98,5)*IF(Main!$B$36=1,(1+Main!$B$35)^($A80-BQ$2),1+(Main!$B$35*($A80-BQ$2)))))</f>
        <v/>
      </c>
      <c r="BR80" s="144" t="str">
        <f>IF($A80=BR$2,VLOOKUP($A80,$A$3:$E$98,5),IF($A80&lt;BR$2,"",VLOOKUP($A80,$A$3:$E$98,5)*IF(Main!$B$36=1,(1+Main!$B$35)^($A80-BR$2),1+(Main!$B$35*($A80-BR$2)))))</f>
        <v/>
      </c>
      <c r="BS80" s="144" t="str">
        <f>IF($A80=BS$2,VLOOKUP($A80,$A$3:$E$98,5),IF($A80&lt;BS$2,"",VLOOKUP($A80,$A$3:$E$98,5)*IF(Main!$B$36=1,(1+Main!$B$35)^($A80-BS$2),1+(Main!$B$35*($A80-BS$2)))))</f>
        <v/>
      </c>
      <c r="BT80" s="144" t="str">
        <f>IF($A80=BT$2,VLOOKUP($A80,$A$3:$E$98,5),IF($A80&lt;BT$2,"",VLOOKUP($A80,$A$3:$E$98,5)*IF(Main!$B$36=1,(1+Main!$B$35)^($A80-BT$2),1+(Main!$B$35*($A80-BT$2)))))</f>
        <v/>
      </c>
      <c r="BU80" s="144" t="str">
        <f>IF($A80=BU$2,VLOOKUP($A80,$A$3:$E$98,5),IF($A80&lt;BU$2,"",VLOOKUP($A80,$A$3:$E$98,5)*IF(Main!$B$36=1,(1+Main!$B$35)^($A80-BU$2),1+(Main!$B$35*($A80-BU$2)))))</f>
        <v/>
      </c>
      <c r="BV80" s="144" t="str">
        <f>IF($A80=BV$2,VLOOKUP($A80,$A$3:$E$98,5),IF($A80&lt;BV$2,"",VLOOKUP($A80,$A$3:$E$98,5)*IF(Main!$B$36=1,(1+Main!$B$35)^($A80-BV$2),1+(Main!$B$35*($A80-BV$2)))))</f>
        <v/>
      </c>
      <c r="BW80" s="144" t="str">
        <f>IF($A80=BW$2,VLOOKUP($A80,$A$3:$E$98,5),IF($A80&lt;BW$2,"",VLOOKUP($A80,$A$3:$E$98,5)*IF(Main!$B$36=1,(1+Main!$B$35)^($A80-BW$2),1+(Main!$B$35*($A80-BW$2)))))</f>
        <v/>
      </c>
      <c r="BX80" s="144" t="str">
        <f>IF($A80=BX$2,VLOOKUP($A80,$A$3:$E$98,5),IF($A80&lt;BX$2,"",VLOOKUP($A80,$A$3:$E$98,5)*IF(Main!$B$36=1,(1+Main!$B$35)^($A80-BX$2),1+(Main!$B$35*($A80-BX$2)))))</f>
        <v/>
      </c>
      <c r="BY80" s="144" t="str">
        <f>IF($A80=BY$2,VLOOKUP($A80,$A$3:$E$98,5),IF($A80&lt;BY$2,"",VLOOKUP($A80,$A$3:$E$98,5)*IF(Main!$B$36=1,(1+Main!$B$35)^($A80-BY$2),1+(Main!$B$35*($A80-BY$2)))))</f>
        <v/>
      </c>
      <c r="BZ80" s="144" t="str">
        <f>IF($A80=BZ$2,VLOOKUP($A80,$A$3:$E$98,5),IF($A80&lt;BZ$2,"",VLOOKUP($A80,$A$3:$E$98,5)*IF(Main!$B$36=1,(1+Main!$B$35)^($A80-BZ$2),1+(Main!$B$35*($A80-BZ$2)))))</f>
        <v/>
      </c>
      <c r="CA80" s="144" t="str">
        <f>IF($A80=CA$2,VLOOKUP($A80,$A$3:$E$98,5),IF($A80&lt;CA$2,"",VLOOKUP($A80,$A$3:$E$98,5)*IF(Main!$B$36=1,(1+Main!$B$35)^($A80-CA$2),1+(Main!$B$35*($A80-CA$2)))))</f>
        <v/>
      </c>
      <c r="CB80" s="144" t="str">
        <f>IF($A80=CB$2,VLOOKUP($A80,$A$3:$E$98,5),IF($A80&lt;CB$2,"",VLOOKUP($A80,$A$3:$E$98,5)*IF(Main!$B$36=1,(1+Main!$B$35)^($A80-CB$2),1+(Main!$B$35*($A80-CB$2)))))</f>
        <v/>
      </c>
      <c r="CC80" s="144" t="str">
        <f>IF($A80=CC$2,VLOOKUP($A80,$A$3:$E$98,5),IF($A80&lt;CC$2,"",VLOOKUP($A80,$A$3:$E$98,5)*IF(Main!$B$36=1,(1+Main!$B$35)^($A80-CC$2),1+(Main!$B$35*($A80-CC$2)))))</f>
        <v/>
      </c>
      <c r="CD80" s="144" t="str">
        <f>IF($A80=CD$2,VLOOKUP($A80,$A$3:$E$98,5),IF($A80&lt;CD$2,"",VLOOKUP($A80,$A$3:$E$98,5)*IF(Main!$B$36=1,(1+Main!$B$35)^($A80-CD$2),1+(Main!$B$35*($A80-CD$2)))))</f>
        <v/>
      </c>
    </row>
    <row r="81" spans="1:83">
      <c r="A81" s="70">
        <v>103</v>
      </c>
      <c r="B81" s="73">
        <f ca="1">VLOOKUP($A81,Mortality!$A$3:$G$108,7,)</f>
        <v>0.21675263858642907</v>
      </c>
      <c r="C81" s="69">
        <f t="shared" ca="1" si="5"/>
        <v>0.11794188841885923</v>
      </c>
      <c r="D81" s="69">
        <f t="shared" ca="1" si="6"/>
        <v>3.7685533228170529</v>
      </c>
      <c r="E81" s="143">
        <f ca="1">C81/(1+Main!$B$5)^($A81-$A$3)</f>
        <v>6.0218983140428802E-4</v>
      </c>
      <c r="F81" s="16">
        <f t="shared" ca="1" si="3"/>
        <v>3.2063290063225747</v>
      </c>
      <c r="G81" s="144">
        <f ca="1">IF($A81=G$2,VLOOKUP($A81,$A$3:$E$98,5),IF($A81&lt;G$2,"",VLOOKUP($A81,$A$3:$E$98,5)*IF(Main!$B$36=1,(1+Main!$B$35)^($A81-G$2),1+(Main!$B$35*($A81-G$2)))))</f>
        <v>1.6947457043091805E-3</v>
      </c>
      <c r="H81" s="144">
        <f ca="1">IF($A81=H$2,VLOOKUP($A81,$A$3:$E$98,5),IF($A81&lt;H$2,"",VLOOKUP($A81,$A$3:$E$98,5)*IF(Main!$B$36=1,(1+Main!$B$35)^($A81-H$2),1+(Main!$B$35*($A81-H$2)))))</f>
        <v>1.6647796702447743E-3</v>
      </c>
      <c r="I81" s="144">
        <f ca="1">IF($A81=I$2,VLOOKUP($A81,$A$3:$E$98,5),IF($A81&lt;I$2,"",VLOOKUP($A81,$A$3:$E$98,5)*IF(Main!$B$36=1,(1+Main!$B$35)^($A81-I$2),1+(Main!$B$35*($A81-I$2)))))</f>
        <v>1.6353434874703087E-3</v>
      </c>
      <c r="J81" s="144">
        <f ca="1">IF($A81=J$2,VLOOKUP($A81,$A$3:$E$98,5),IF($A81&lt;J$2,"",VLOOKUP($A81,$A$3:$E$98,5)*IF(Main!$B$36=1,(1+Main!$B$35)^($A81-J$2),1+(Main!$B$35*($A81-J$2)))))</f>
        <v>1.6064277872989284E-3</v>
      </c>
      <c r="K81" s="144">
        <f ca="1">IF($A81=K$2,VLOOKUP($A81,$A$3:$E$98,5),IF($A81&lt;K$2,"",VLOOKUP($A81,$A$3:$E$98,5)*IF(Main!$B$36=1,(1+Main!$B$35)^($A81-K$2),1+(Main!$B$35*($A81-K$2)))))</f>
        <v>1.5780233666983575E-3</v>
      </c>
      <c r="L81" s="144">
        <f ca="1">IF($A81=L$2,VLOOKUP($A81,$A$3:$E$98,5),IF($A81&lt;L$2,"",VLOOKUP($A81,$A$3:$E$98,5)*IF(Main!$B$36=1,(1+Main!$B$35)^($A81-L$2),1+(Main!$B$35*($A81-L$2)))))</f>
        <v>1.5501211853618446E-3</v>
      </c>
      <c r="M81" s="144">
        <f ca="1">IF($A81=M$2,VLOOKUP($A81,$A$3:$E$98,5),IF($A81&lt;M$2,"",VLOOKUP($A81,$A$3:$E$98,5)*IF(Main!$B$36=1,(1+Main!$B$35)^($A81-M$2),1+(Main!$B$35*($A81-M$2)))))</f>
        <v>1.5227123628308884E-3</v>
      </c>
      <c r="N81" s="144">
        <f ca="1">IF($A81=N$2,VLOOKUP($A81,$A$3:$E$98,5),IF($A81&lt;N$2,"",VLOOKUP($A81,$A$3:$E$98,5)*IF(Main!$B$36=1,(1+Main!$B$35)^($A81-N$2),1+(Main!$B$35*($A81-N$2)))))</f>
        <v>1.4957881756688491E-3</v>
      </c>
      <c r="O81" s="144">
        <f ca="1">IF($A81=O$2,VLOOKUP($A81,$A$3:$E$98,5),IF($A81&lt;O$2,"",VLOOKUP($A81,$A$3:$E$98,5)*IF(Main!$B$36=1,(1+Main!$B$35)^($A81-O$2),1+(Main!$B$35*($A81-O$2)))))</f>
        <v>1.4693400546845277E-3</v>
      </c>
      <c r="P81" s="144">
        <f ca="1">IF($A81=P$2,VLOOKUP($A81,$A$3:$E$98,5),IF($A81&lt;P$2,"",VLOOKUP($A81,$A$3:$E$98,5)*IF(Main!$B$36=1,(1+Main!$B$35)^($A81-P$2),1+(Main!$B$35*($A81-P$2)))))</f>
        <v>1.4433595822048405E-3</v>
      </c>
      <c r="Q81" s="144">
        <f ca="1">IF($A81=Q$2,VLOOKUP($A81,$A$3:$E$98,5),IF($A81&lt;Q$2,"",VLOOKUP($A81,$A$3:$E$98,5)*IF(Main!$B$36=1,(1+Main!$B$35)^($A81-Q$2),1+(Main!$B$35*($A81-Q$2)))))</f>
        <v>1.4178384893957176E-3</v>
      </c>
      <c r="R81" s="144">
        <f ca="1">IF($A81=R$2,VLOOKUP($A81,$A$3:$E$98,5),IF($A81&lt;R$2,"",VLOOKUP($A81,$A$3:$E$98,5)*IF(Main!$B$36=1,(1+Main!$B$35)^($A81-R$2),1+(Main!$B$35*($A81-R$2)))))</f>
        <v>1.3927686536303709E-3</v>
      </c>
      <c r="S81" s="144">
        <f ca="1">IF($A81=S$2,VLOOKUP($A81,$A$3:$E$98,5),IF($A81&lt;S$2,"",VLOOKUP($A81,$A$3:$E$98,5)*IF(Main!$B$36=1,(1+Main!$B$35)^($A81-S$2),1+(Main!$B$35*($A81-S$2)))))</f>
        <v>1.3681420959040971E-3</v>
      </c>
      <c r="T81" s="144">
        <f ca="1">IF($A81=T$2,VLOOKUP($A81,$A$3:$E$98,5),IF($A81&lt;T$2,"",VLOOKUP($A81,$A$3:$E$98,5)*IF(Main!$B$36=1,(1+Main!$B$35)^($A81-T$2),1+(Main!$B$35*($A81-T$2)))))</f>
        <v>1.3439509782947909E-3</v>
      </c>
      <c r="U81" s="144">
        <f ca="1">IF($A81=U$2,VLOOKUP($A81,$A$3:$E$98,5),IF($A81&lt;U$2,"",VLOOKUP($A81,$A$3:$E$98,5)*IF(Main!$B$36=1,(1+Main!$B$35)^($A81-U$2),1+(Main!$B$35*($A81-U$2)))))</f>
        <v>1.3201876014683599E-3</v>
      </c>
      <c r="V81" s="144">
        <f ca="1">IF($A81=V$2,VLOOKUP($A81,$A$3:$E$98,5),IF($A81&lt;V$2,"",VLOOKUP($A81,$A$3:$E$98,5)*IF(Main!$B$36=1,(1+Main!$B$35)^($A81-V$2),1+(Main!$B$35*($A81-V$2)))))</f>
        <v>1.2968444022282517E-3</v>
      </c>
      <c r="W81" s="144">
        <f ca="1">IF($A81=W$2,VLOOKUP($A81,$A$3:$E$98,5),IF($A81&lt;W$2,"",VLOOKUP($A81,$A$3:$E$98,5)*IF(Main!$B$36=1,(1+Main!$B$35)^($A81-W$2),1+(Main!$B$35*($A81-W$2)))))</f>
        <v>1.2739139511083024E-3</v>
      </c>
      <c r="X81" s="144">
        <f ca="1">IF($A81=X$2,VLOOKUP($A81,$A$3:$E$98,5),IF($A81&lt;X$2,"",VLOOKUP($A81,$A$3:$E$98,5)*IF(Main!$B$36=1,(1+Main!$B$35)^($A81-X$2),1+(Main!$B$35*($A81-X$2)))))</f>
        <v>1.2513889500081552E-3</v>
      </c>
      <c r="Y81" s="144">
        <f ca="1">IF($A81=Y$2,VLOOKUP($A81,$A$3:$E$98,5),IF($A81&lt;Y$2,"",VLOOKUP($A81,$A$3:$E$98,5)*IF(Main!$B$36=1,(1+Main!$B$35)^($A81-Y$2),1+(Main!$B$35*($A81-Y$2)))))</f>
        <v>1.2292622298704866E-3</v>
      </c>
      <c r="Z81" s="144">
        <f ca="1">IF($A81=Z$2,VLOOKUP($A81,$A$3:$E$98,5),IF($A81&lt;Z$2,"",VLOOKUP($A81,$A$3:$E$98,5)*IF(Main!$B$36=1,(1+Main!$B$35)^($A81-Z$2),1+(Main!$B$35*($A81-Z$2)))))</f>
        <v>1.2075267483992993E-3</v>
      </c>
      <c r="AA81" s="144">
        <f ca="1">IF($A81=AA$2,VLOOKUP($A81,$A$3:$E$98,5),IF($A81&lt;AA$2,"",VLOOKUP($A81,$A$3:$E$98,5)*IF(Main!$B$36=1,(1+Main!$B$35)^($A81-AA$2),1+(Main!$B$35*($A81-AA$2)))))</f>
        <v>1.1861755878185651E-3</v>
      </c>
      <c r="AB81" s="144">
        <f ca="1">IF($A81=AB$2,VLOOKUP($A81,$A$3:$E$98,5),IF($A81&lt;AB$2,"",VLOOKUP($A81,$A$3:$E$98,5)*IF(Main!$B$36=1,(1+Main!$B$35)^($A81-AB$2),1+(Main!$B$35*($A81-AB$2)))))</f>
        <v>1.1652019526704961E-3</v>
      </c>
      <c r="AC81" s="144">
        <f ca="1">IF($A81=AC$2,VLOOKUP($A81,$A$3:$E$98,5),IF($A81&lt;AC$2,"",VLOOKUP($A81,$A$3:$E$98,5)*IF(Main!$B$36=1,(1+Main!$B$35)^($A81-AC$2),1+(Main!$B$35*($A81-AC$2)))))</f>
        <v>1.1445991676527466E-3</v>
      </c>
      <c r="AD81" s="144">
        <f ca="1">IF($A81=AD$2,VLOOKUP($A81,$A$3:$E$98,5),IF($A81&lt;AD$2,"",VLOOKUP($A81,$A$3:$E$98,5)*IF(Main!$B$36=1,(1+Main!$B$35)^($A81-AD$2),1+(Main!$B$35*($A81-AD$2)))))</f>
        <v>1.1243606754938573E-3</v>
      </c>
      <c r="AE81" s="144">
        <f ca="1">IF($A81=AE$2,VLOOKUP($A81,$A$3:$E$98,5),IF($A81&lt;AE$2,"",VLOOKUP($A81,$A$3:$E$98,5)*IF(Main!$B$36=1,(1+Main!$B$35)^($A81-AE$2),1+(Main!$B$35*($A81-AE$2)))))</f>
        <v>1.1044800348662645E-3</v>
      </c>
      <c r="AF81" s="144">
        <f ca="1">IF($A81=AF$2,VLOOKUP($A81,$A$3:$E$98,5),IF($A81&lt;AF$2,"",VLOOKUP($A81,$A$3:$E$98,5)*IF(Main!$B$36=1,(1+Main!$B$35)^($A81-AF$2),1+(Main!$B$35*($A81-AF$2)))))</f>
        <v>1.0849509183362125E-3</v>
      </c>
      <c r="AG81" s="144">
        <f ca="1">IF($A81=AG$2,VLOOKUP($A81,$A$3:$E$98,5),IF($A81&lt;AG$2,"",VLOOKUP($A81,$A$3:$E$98,5)*IF(Main!$B$36=1,(1+Main!$B$35)^($A81-AG$2),1+(Main!$B$35*($A81-AG$2)))))</f>
        <v>1.0657671103499141E-3</v>
      </c>
      <c r="AH81" s="144">
        <f ca="1">IF($A81=AH$2,VLOOKUP($A81,$A$3:$E$98,5),IF($A81&lt;AH$2,"",VLOOKUP($A81,$A$3:$E$98,5)*IF(Main!$B$36=1,(1+Main!$B$35)^($A81-AH$2),1+(Main!$B$35*($A81-AH$2)))))</f>
        <v>1.0469225052553185E-3</v>
      </c>
      <c r="AI81" s="144">
        <f ca="1">IF($A81=AI$2,VLOOKUP($A81,$A$3:$E$98,5),IF($A81&lt;AI$2,"",VLOOKUP($A81,$A$3:$E$98,5)*IF(Main!$B$36=1,(1+Main!$B$35)^($A81-AI$2),1+(Main!$B$35*($A81-AI$2)))))</f>
        <v>1.0284111053588589E-3</v>
      </c>
      <c r="AJ81" s="144">
        <f ca="1">IF($A81=AJ$2,VLOOKUP($A81,$A$3:$E$98,5),IF($A81&lt;AJ$2,"",VLOOKUP($A81,$A$3:$E$98,5)*IF(Main!$B$36=1,(1+Main!$B$35)^($A81-AJ$2),1+(Main!$B$35*($A81-AJ$2)))))</f>
        <v>1.0102270190165609E-3</v>
      </c>
      <c r="AK81" s="144">
        <f ca="1">IF($A81=AK$2,VLOOKUP($A81,$A$3:$E$98,5),IF($A81&lt;AK$2,"",VLOOKUP($A81,$A$3:$E$98,5)*IF(Main!$B$36=1,(1+Main!$B$35)^($A81-AK$2),1+(Main!$B$35*($A81-AK$2)))))</f>
        <v>9.9236445875890036E-4</v>
      </c>
      <c r="AL81" s="144">
        <f ca="1">IF($A81=AL$2,VLOOKUP($A81,$A$3:$E$98,5),IF($A81&lt;AL$2,"",VLOOKUP($A81,$A$3:$E$98,5)*IF(Main!$B$36=1,(1+Main!$B$35)^($A81-AL$2),1+(Main!$B$35*($A81-AL$2)))))</f>
        <v>9.7481773944882184E-4</v>
      </c>
      <c r="AM81" s="144">
        <f ca="1">IF($A81=AM$2,VLOOKUP($A81,$A$3:$E$98,5),IF($A81&lt;AM$2,"",VLOOKUP($A81,$A$3:$E$98,5)*IF(Main!$B$36=1,(1+Main!$B$35)^($A81-AM$2),1+(Main!$B$35*($A81-AM$2)))))</f>
        <v>9.5758127647232007E-4</v>
      </c>
      <c r="AN81" s="144">
        <f ca="1">IF($A81=AN$2,VLOOKUP($A81,$A$3:$E$98,5),IF($A81&lt;AN$2,"",VLOOKUP($A81,$A$3:$E$98,5)*IF(Main!$B$36=1,(1+Main!$B$35)^($A81-AN$2),1+(Main!$B$35*($A81-AN$2)))))</f>
        <v>9.4064958396102157E-4</v>
      </c>
      <c r="AO81" s="144">
        <f ca="1">IF($A81=AO$2,VLOOKUP($A81,$A$3:$E$98,5),IF($A81&lt;AO$2,"",VLOOKUP($A81,$A$3:$E$98,5)*IF(Main!$B$36=1,(1+Main!$B$35)^($A81-AO$2),1+(Main!$B$35*($A81-AO$2)))))</f>
        <v>9.2401727304619011E-4</v>
      </c>
      <c r="AP81" s="144">
        <f ca="1">IF($A81=AP$2,VLOOKUP($A81,$A$3:$E$98,5),IF($A81&lt;AP$2,"",VLOOKUP($A81,$A$3:$E$98,5)*IF(Main!$B$36=1,(1+Main!$B$35)^($A81-AP$2),1+(Main!$B$35*($A81-AP$2)))))</f>
        <v>9.0767905014360541E-4</v>
      </c>
      <c r="AQ81" s="144">
        <f ca="1">IF($A81=AQ$2,VLOOKUP($A81,$A$3:$E$98,5),IF($A81&lt;AQ$2,"",VLOOKUP($A81,$A$3:$E$98,5)*IF(Main!$B$36=1,(1+Main!$B$35)^($A81-AQ$2),1+(Main!$B$35*($A81-AQ$2)))))</f>
        <v>8.9162971526876729E-4</v>
      </c>
      <c r="AR81" s="144">
        <f ca="1">IF($A81=AR$2,VLOOKUP($A81,$A$3:$E$98,5),IF($A81&lt;AR$2,"",VLOOKUP($A81,$A$3:$E$98,5)*IF(Main!$B$36=1,(1+Main!$B$35)^($A81-AR$2),1+(Main!$B$35*($A81-AR$2)))))</f>
        <v>8.7586416038189338E-4</v>
      </c>
      <c r="AS81" s="144">
        <f ca="1">IF($A81=AS$2,VLOOKUP($A81,$A$3:$E$98,5),IF($A81&lt;AS$2,"",VLOOKUP($A81,$A$3:$E$98,5)*IF(Main!$B$36=1,(1+Main!$B$35)^($A81-AS$2),1+(Main!$B$35*($A81-AS$2)))))</f>
        <v>8.6037736776217418E-4</v>
      </c>
      <c r="AT81" s="144">
        <f ca="1">IF($A81=AT$2,VLOOKUP($A81,$A$3:$E$98,5),IF($A81&lt;AT$2,"",VLOOKUP($A81,$A$3:$E$98,5)*IF(Main!$B$36=1,(1+Main!$B$35)^($A81-AT$2),1+(Main!$B$35*($A81-AT$2)))))</f>
        <v>8.4516440841078005E-4</v>
      </c>
      <c r="AU81" s="144">
        <f ca="1">IF($A81=AU$2,VLOOKUP($A81,$A$3:$E$98,5),IF($A81&lt;AU$2,"",VLOOKUP($A81,$A$3:$E$98,5)*IF(Main!$B$36=1,(1+Main!$B$35)^($A81-AU$2),1+(Main!$B$35*($A81-AU$2)))))</f>
        <v>8.3022044048210229E-4</v>
      </c>
      <c r="AV81" s="144">
        <f ca="1">IF($A81=AV$2,VLOOKUP($A81,$A$3:$E$98,5),IF($A81&lt;AV$2,"",VLOOKUP($A81,$A$3:$E$98,5)*IF(Main!$B$36=1,(1+Main!$B$35)^($A81-AV$2),1+(Main!$B$35*($A81-AV$2)))))</f>
        <v>8.1554070774273314E-4</v>
      </c>
      <c r="AW81" s="144">
        <f ca="1">IF($A81=AW$2,VLOOKUP($A81,$A$3:$E$98,5),IF($A81&lt;AW$2,"",VLOOKUP($A81,$A$3:$E$98,5)*IF(Main!$B$36=1,(1+Main!$B$35)^($A81-AW$2),1+(Main!$B$35*($A81-AW$2)))))</f>
        <v>8.0112053805769454E-4</v>
      </c>
      <c r="AX81" s="144">
        <f ca="1">IF($A81=AX$2,VLOOKUP($A81,$A$3:$E$98,5),IF($A81&lt;AX$2,"",VLOOKUP($A81,$A$3:$E$98,5)*IF(Main!$B$36=1,(1+Main!$B$35)^($A81-AX$2),1+(Main!$B$35*($A81-AX$2)))))</f>
        <v>7.8695534190343286E-4</v>
      </c>
      <c r="AY81" s="144">
        <f ca="1">IF($A81=AY$2,VLOOKUP($A81,$A$3:$E$98,5),IF($A81&lt;AY$2,"",VLOOKUP($A81,$A$3:$E$98,5)*IF(Main!$B$36=1,(1+Main!$B$35)^($A81-AY$2),1+(Main!$B$35*($A81-AY$2)))))</f>
        <v>7.7304061090710486E-4</v>
      </c>
      <c r="AZ81" s="144">
        <f ca="1">IF($A81=AZ$2,VLOOKUP($A81,$A$3:$E$98,5),IF($A81&lt;AZ$2,"",VLOOKUP($A81,$A$3:$E$98,5)*IF(Main!$B$36=1,(1+Main!$B$35)^($A81-AZ$2),1+(Main!$B$35*($A81-AZ$2)))))</f>
        <v>7.5937191641169436E-4</v>
      </c>
      <c r="BA81" s="144">
        <f ca="1">IF($A81=BA$2,VLOOKUP($A81,$A$3:$E$98,5),IF($A81&lt;BA$2,"",VLOOKUP($A81,$A$3:$E$98,5)*IF(Main!$B$36=1,(1+Main!$B$35)^($A81-BA$2),1+(Main!$B$35*($A81-BA$2)))))</f>
        <v>7.4594490806649733E-4</v>
      </c>
      <c r="BB81" s="144">
        <f ca="1">IF($A81=BB$2,VLOOKUP($A81,$A$3:$E$98,5),IF($A81&lt;BB$2,"",VLOOKUP($A81,$A$3:$E$98,5)*IF(Main!$B$36=1,(1+Main!$B$35)^($A81-BB$2),1+(Main!$B$35*($A81-BB$2)))))</f>
        <v>7.3275531244253178E-4</v>
      </c>
      <c r="BC81" s="144">
        <f ca="1">IF($A81=BC$2,VLOOKUP($A81,$A$3:$E$98,5),IF($A81&lt;BC$2,"",VLOOKUP($A81,$A$3:$E$98,5)*IF(Main!$B$36=1,(1+Main!$B$35)^($A81-BC$2),1+(Main!$B$35*($A81-BC$2)))))</f>
        <v>7.1979893167242813E-4</v>
      </c>
      <c r="BD81" s="144">
        <f ca="1">IF($A81=BD$2,VLOOKUP($A81,$A$3:$E$98,5),IF($A81&lt;BD$2,"",VLOOKUP($A81,$A$3:$E$98,5)*IF(Main!$B$36=1,(1+Main!$B$35)^($A81-BD$2),1+(Main!$B$35*($A81-BD$2)))))</f>
        <v>7.0707164211436936E-4</v>
      </c>
      <c r="BE81" s="144">
        <f ca="1">IF($A81=BE$2,VLOOKUP($A81,$A$3:$E$98,5),IF($A81&lt;BE$2,"",VLOOKUP($A81,$A$3:$E$98,5)*IF(Main!$B$36=1,(1+Main!$B$35)^($A81-BE$2),1+(Main!$B$35*($A81-BE$2)))))</f>
        <v>6.9456939303965553E-4</v>
      </c>
      <c r="BF81" s="144">
        <f ca="1">IF($A81=BF$2,VLOOKUP($A81,$A$3:$E$98,5),IF($A81&lt;BF$2,"",VLOOKUP($A81,$A$3:$E$98,5)*IF(Main!$B$36=1,(1+Main!$B$35)^($A81-BF$2),1+(Main!$B$35*($A81-BF$2)))))</f>
        <v>6.822882053434731E-4</v>
      </c>
      <c r="BG81" s="144">
        <f ca="1">IF($A81=BG$2,VLOOKUP($A81,$A$3:$E$98,5),IF($A81&lt;BG$2,"",VLOOKUP($A81,$A$3:$E$98,5)*IF(Main!$B$36=1,(1+Main!$B$35)^($A81-BG$2),1+(Main!$B$35*($A81-BG$2)))))</f>
        <v>6.7022417027846068E-4</v>
      </c>
      <c r="BH81" s="144">
        <f ca="1">IF($A81=BH$2,VLOOKUP($A81,$A$3:$E$98,5),IF($A81&lt;BH$2,"",VLOOKUP($A81,$A$3:$E$98,5)*IF(Main!$B$36=1,(1+Main!$B$35)^($A81-BH$2),1+(Main!$B$35*($A81-BH$2)))))</f>
        <v>6.5837344821066874E-4</v>
      </c>
      <c r="BI81" s="144">
        <f ca="1">IF($A81=BI$2,VLOOKUP($A81,$A$3:$E$98,5),IF($A81&lt;BI$2,"",VLOOKUP($A81,$A$3:$E$98,5)*IF(Main!$B$36=1,(1+Main!$B$35)^($A81-BI$2),1+(Main!$B$35*($A81-BI$2)))))</f>
        <v>6.4673226739751343E-4</v>
      </c>
      <c r="BJ81" s="144">
        <f ca="1">IF($A81=BJ$2,VLOOKUP($A81,$A$3:$E$98,5),IF($A81&lt;BJ$2,"",VLOOKUP($A81,$A$3:$E$98,5)*IF(Main!$B$36=1,(1+Main!$B$35)^($A81-BJ$2),1+(Main!$B$35*($A81-BJ$2)))))</f>
        <v>6.3529692278734137E-4</v>
      </c>
      <c r="BK81" s="144">
        <f ca="1">IF($A81=BK$2,VLOOKUP($A81,$A$3:$E$98,5),IF($A81&lt;BK$2,"",VLOOKUP($A81,$A$3:$E$98,5)*IF(Main!$B$36=1,(1+Main!$B$35)^($A81-BK$2),1+(Main!$B$35*($A81-BK$2)))))</f>
        <v>6.2406377484021738E-4</v>
      </c>
      <c r="BL81" s="144">
        <f ca="1">IF($A81=BL$2,VLOOKUP($A81,$A$3:$E$98,5),IF($A81&lt;BL$2,"",VLOOKUP($A81,$A$3:$E$98,5)*IF(Main!$B$36=1,(1+Main!$B$35)^($A81-BL$2),1+(Main!$B$35*($A81-BL$2)))))</f>
        <v>6.1302924836956522E-4</v>
      </c>
      <c r="BM81" s="144">
        <f ca="1">IF($A81=BM$2,VLOOKUP($A81,$A$3:$E$98,5),IF($A81&lt;BM$2,"",VLOOKUP($A81,$A$3:$E$98,5)*IF(Main!$B$36=1,(1+Main!$B$35)^($A81-BM$2),1+(Main!$B$35*($A81-BM$2)))))</f>
        <v>6.0218983140428802E-4</v>
      </c>
      <c r="BN81" s="144" t="str">
        <f>IF($A81=BN$2,VLOOKUP($A81,$A$3:$E$98,5),IF($A81&lt;BN$2,"",VLOOKUP($A81,$A$3:$E$98,5)*IF(Main!$B$36=1,(1+Main!$B$35)^($A81-BN$2),1+(Main!$B$35*($A81-BN$2)))))</f>
        <v/>
      </c>
      <c r="BO81" s="144" t="str">
        <f>IF($A81=BO$2,VLOOKUP($A81,$A$3:$E$98,5),IF($A81&lt;BO$2,"",VLOOKUP($A81,$A$3:$E$98,5)*IF(Main!$B$36=1,(1+Main!$B$35)^($A81-BO$2),1+(Main!$B$35*($A81-BO$2)))))</f>
        <v/>
      </c>
      <c r="BP81" s="144" t="str">
        <f>IF($A81=BP$2,VLOOKUP($A81,$A$3:$E$98,5),IF($A81&lt;BP$2,"",VLOOKUP($A81,$A$3:$E$98,5)*IF(Main!$B$36=1,(1+Main!$B$35)^($A81-BP$2),1+(Main!$B$35*($A81-BP$2)))))</f>
        <v/>
      </c>
      <c r="BQ81" s="144" t="str">
        <f>IF($A81=BQ$2,VLOOKUP($A81,$A$3:$E$98,5),IF($A81&lt;BQ$2,"",VLOOKUP($A81,$A$3:$E$98,5)*IF(Main!$B$36=1,(1+Main!$B$35)^($A81-BQ$2),1+(Main!$B$35*($A81-BQ$2)))))</f>
        <v/>
      </c>
      <c r="BR81" s="144" t="str">
        <f>IF($A81=BR$2,VLOOKUP($A81,$A$3:$E$98,5),IF($A81&lt;BR$2,"",VLOOKUP($A81,$A$3:$E$98,5)*IF(Main!$B$36=1,(1+Main!$B$35)^($A81-BR$2),1+(Main!$B$35*($A81-BR$2)))))</f>
        <v/>
      </c>
      <c r="BS81" s="144" t="str">
        <f>IF($A81=BS$2,VLOOKUP($A81,$A$3:$E$98,5),IF($A81&lt;BS$2,"",VLOOKUP($A81,$A$3:$E$98,5)*IF(Main!$B$36=1,(1+Main!$B$35)^($A81-BS$2),1+(Main!$B$35*($A81-BS$2)))))</f>
        <v/>
      </c>
      <c r="BT81" s="144" t="str">
        <f>IF($A81=BT$2,VLOOKUP($A81,$A$3:$E$98,5),IF($A81&lt;BT$2,"",VLOOKUP($A81,$A$3:$E$98,5)*IF(Main!$B$36=1,(1+Main!$B$35)^($A81-BT$2),1+(Main!$B$35*($A81-BT$2)))))</f>
        <v/>
      </c>
      <c r="BU81" s="144" t="str">
        <f>IF($A81=BU$2,VLOOKUP($A81,$A$3:$E$98,5),IF($A81&lt;BU$2,"",VLOOKUP($A81,$A$3:$E$98,5)*IF(Main!$B$36=1,(1+Main!$B$35)^($A81-BU$2),1+(Main!$B$35*($A81-BU$2)))))</f>
        <v/>
      </c>
      <c r="BV81" s="144" t="str">
        <f>IF($A81=BV$2,VLOOKUP($A81,$A$3:$E$98,5),IF($A81&lt;BV$2,"",VLOOKUP($A81,$A$3:$E$98,5)*IF(Main!$B$36=1,(1+Main!$B$35)^($A81-BV$2),1+(Main!$B$35*($A81-BV$2)))))</f>
        <v/>
      </c>
      <c r="BW81" s="144" t="str">
        <f>IF($A81=BW$2,VLOOKUP($A81,$A$3:$E$98,5),IF($A81&lt;BW$2,"",VLOOKUP($A81,$A$3:$E$98,5)*IF(Main!$B$36=1,(1+Main!$B$35)^($A81-BW$2),1+(Main!$B$35*($A81-BW$2)))))</f>
        <v/>
      </c>
      <c r="BX81" s="144" t="str">
        <f>IF($A81=BX$2,VLOOKUP($A81,$A$3:$E$98,5),IF($A81&lt;BX$2,"",VLOOKUP($A81,$A$3:$E$98,5)*IF(Main!$B$36=1,(1+Main!$B$35)^($A81-BX$2),1+(Main!$B$35*($A81-BX$2)))))</f>
        <v/>
      </c>
      <c r="BY81" s="144" t="str">
        <f>IF($A81=BY$2,VLOOKUP($A81,$A$3:$E$98,5),IF($A81&lt;BY$2,"",VLOOKUP($A81,$A$3:$E$98,5)*IF(Main!$B$36=1,(1+Main!$B$35)^($A81-BY$2),1+(Main!$B$35*($A81-BY$2)))))</f>
        <v/>
      </c>
      <c r="BZ81" s="144" t="str">
        <f>IF($A81=BZ$2,VLOOKUP($A81,$A$3:$E$98,5),IF($A81&lt;BZ$2,"",VLOOKUP($A81,$A$3:$E$98,5)*IF(Main!$B$36=1,(1+Main!$B$35)^($A81-BZ$2),1+(Main!$B$35*($A81-BZ$2)))))</f>
        <v/>
      </c>
      <c r="CA81" s="144" t="str">
        <f>IF($A81=CA$2,VLOOKUP($A81,$A$3:$E$98,5),IF($A81&lt;CA$2,"",VLOOKUP($A81,$A$3:$E$98,5)*IF(Main!$B$36=1,(1+Main!$B$35)^($A81-CA$2),1+(Main!$B$35*($A81-CA$2)))))</f>
        <v/>
      </c>
      <c r="CB81" s="144" t="str">
        <f>IF($A81=CB$2,VLOOKUP($A81,$A$3:$E$98,5),IF($A81&lt;CB$2,"",VLOOKUP($A81,$A$3:$E$98,5)*IF(Main!$B$36=1,(1+Main!$B$35)^($A81-CB$2),1+(Main!$B$35*($A81-CB$2)))))</f>
        <v/>
      </c>
      <c r="CC81" s="144" t="str">
        <f>IF($A81=CC$2,VLOOKUP($A81,$A$3:$E$98,5),IF($A81&lt;CC$2,"",VLOOKUP($A81,$A$3:$E$98,5)*IF(Main!$B$36=1,(1+Main!$B$35)^($A81-CC$2),1+(Main!$B$35*($A81-CC$2)))))</f>
        <v/>
      </c>
      <c r="CD81" s="144" t="str">
        <f>IF($A81=CD$2,VLOOKUP($A81,$A$3:$E$98,5),IF($A81&lt;CD$2,"",VLOOKUP($A81,$A$3:$E$98,5)*IF(Main!$B$36=1,(1+Main!$B$35)^($A81-CD$2),1+(Main!$B$35*($A81-CD$2)))))</f>
        <v/>
      </c>
    </row>
    <row r="82" spans="1:83">
      <c r="A82" s="70">
        <v>104</v>
      </c>
      <c r="B82" s="73">
        <f ca="1">VLOOKUP($A82,Mortality!$A$3:$G$108,7,)</f>
        <v>0.23606219442305215</v>
      </c>
      <c r="C82" s="69">
        <f t="shared" ca="1" si="5"/>
        <v>9.2377672904205288E-2</v>
      </c>
      <c r="D82" s="69">
        <f t="shared" ca="1" si="6"/>
        <v>3.5347113303011803</v>
      </c>
      <c r="E82" s="143">
        <f ca="1">C82/(1+Main!$B$5)^($A82-$A$3)</f>
        <v>4.4080709954905757E-4</v>
      </c>
      <c r="F82" s="16">
        <f t="shared" ca="1" si="3"/>
        <v>2.9771326292984823</v>
      </c>
      <c r="G82" s="144">
        <f ca="1">IF($A82=G$2,VLOOKUP($A82,$A$3:$E$98,5),IF($A82&lt;G$2,"",VLOOKUP($A82,$A$3:$E$98,5)*IF(Main!$B$36=1,(1+Main!$B$35)^($A82-G$2),1+(Main!$B$35*($A82-G$2)))))</f>
        <v>1.262895694381456E-3</v>
      </c>
      <c r="H82" s="144">
        <f ca="1">IF($A82=H$2,VLOOKUP($A82,$A$3:$E$98,5),IF($A82&lt;H$2,"",VLOOKUP($A82,$A$3:$E$98,5)*IF(Main!$B$36=1,(1+Main!$B$35)^($A82-H$2),1+(Main!$B$35*($A82-H$2)))))</f>
        <v>1.2405655151094851E-3</v>
      </c>
      <c r="I82" s="144">
        <f ca="1">IF($A82=I$2,VLOOKUP($A82,$A$3:$E$98,5),IF($A82&lt;I$2,"",VLOOKUP($A82,$A$3:$E$98,5)*IF(Main!$B$36=1,(1+Main!$B$35)^($A82-I$2),1+(Main!$B$35*($A82-I$2)))))</f>
        <v>1.2186301720132466E-3</v>
      </c>
      <c r="J82" s="144">
        <f ca="1">IF($A82=J$2,VLOOKUP($A82,$A$3:$E$98,5),IF($A82&lt;J$2,"",VLOOKUP($A82,$A$3:$E$98,5)*IF(Main!$B$36=1,(1+Main!$B$35)^($A82-J$2),1+(Main!$B$35*($A82-J$2)))))</f>
        <v>1.197082683706529E-3</v>
      </c>
      <c r="K82" s="144">
        <f ca="1">IF($A82=K$2,VLOOKUP($A82,$A$3:$E$98,5),IF($A82&lt;K$2,"",VLOOKUP($A82,$A$3:$E$98,5)*IF(Main!$B$36=1,(1+Main!$B$35)^($A82-K$2),1+(Main!$B$35*($A82-K$2)))))</f>
        <v>1.1759161922460994E-3</v>
      </c>
      <c r="L82" s="144">
        <f ca="1">IF($A82=L$2,VLOOKUP($A82,$A$3:$E$98,5),IF($A82&lt;L$2,"",VLOOKUP($A82,$A$3:$E$98,5)*IF(Main!$B$36=1,(1+Main!$B$35)^($A82-L$2),1+(Main!$B$35*($A82-L$2)))))</f>
        <v>1.1551239609490168E-3</v>
      </c>
      <c r="M82" s="144">
        <f ca="1">IF($A82=M$2,VLOOKUP($A82,$A$3:$E$98,5),IF($A82&lt;M$2,"",VLOOKUP($A82,$A$3:$E$98,5)*IF(Main!$B$36=1,(1+Main!$B$35)^($A82-M$2),1+(Main!$B$35*($A82-M$2)))))</f>
        <v>1.1346993722485433E-3</v>
      </c>
      <c r="N82" s="144">
        <f ca="1">IF($A82=N$2,VLOOKUP($A82,$A$3:$E$98,5),IF($A82&lt;N$2,"",VLOOKUP($A82,$A$3:$E$98,5)*IF(Main!$B$36=1,(1+Main!$B$35)^($A82-N$2),1+(Main!$B$35*($A82-N$2)))))</f>
        <v>1.1146359255879599E-3</v>
      </c>
      <c r="O82" s="144">
        <f ca="1">IF($A82=O$2,VLOOKUP($A82,$A$3:$E$98,5),IF($A82&lt;O$2,"",VLOOKUP($A82,$A$3:$E$98,5)*IF(Main!$B$36=1,(1+Main!$B$35)^($A82-O$2),1+(Main!$B$35*($A82-O$2)))))</f>
        <v>1.0949272353516304E-3</v>
      </c>
      <c r="P82" s="144">
        <f ca="1">IF($A82=P$2,VLOOKUP($A82,$A$3:$E$98,5),IF($A82&lt;P$2,"",VLOOKUP($A82,$A$3:$E$98,5)*IF(Main!$B$36=1,(1+Main!$B$35)^($A82-P$2),1+(Main!$B$35*($A82-P$2)))))</f>
        <v>1.075567028832643E-3</v>
      </c>
      <c r="Q82" s="144">
        <f ca="1">IF($A82=Q$2,VLOOKUP($A82,$A$3:$E$98,5),IF($A82&lt;Q$2,"",VLOOKUP($A82,$A$3:$E$98,5)*IF(Main!$B$36=1,(1+Main!$B$35)^($A82-Q$2),1+(Main!$B$35*($A82-Q$2)))))</f>
        <v>1.056549144236388E-3</v>
      </c>
      <c r="R82" s="144">
        <f ca="1">IF($A82=R$2,VLOOKUP($A82,$A$3:$E$98,5),IF($A82&lt;R$2,"",VLOOKUP($A82,$A$3:$E$98,5)*IF(Main!$B$36=1,(1+Main!$B$35)^($A82-R$2),1+(Main!$B$35*($A82-R$2)))))</f>
        <v>1.0378675287194381E-3</v>
      </c>
      <c r="S82" s="144">
        <f ca="1">IF($A82=S$2,VLOOKUP($A82,$A$3:$E$98,5),IF($A82&lt;S$2,"",VLOOKUP($A82,$A$3:$E$98,5)*IF(Main!$B$36=1,(1+Main!$B$35)^($A82-S$2),1+(Main!$B$35*($A82-S$2)))))</f>
        <v>1.0195162364631022E-3</v>
      </c>
      <c r="T82" s="144">
        <f ca="1">IF($A82=T$2,VLOOKUP($A82,$A$3:$E$98,5),IF($A82&lt;T$2,"",VLOOKUP($A82,$A$3:$E$98,5)*IF(Main!$B$36=1,(1+Main!$B$35)^($A82-T$2),1+(Main!$B$35*($A82-T$2)))))</f>
        <v>1.0014894267810434E-3</v>
      </c>
      <c r="U82" s="144">
        <f ca="1">IF($A82=U$2,VLOOKUP($A82,$A$3:$E$98,5),IF($A82&lt;U$2,"",VLOOKUP($A82,$A$3:$E$98,5)*IF(Main!$B$36=1,(1+Main!$B$35)^($A82-U$2),1+(Main!$B$35*($A82-U$2)))))</f>
        <v>9.8378136226035711E-4</v>
      </c>
      <c r="V82" s="144">
        <f ca="1">IF($A82=V$2,VLOOKUP($A82,$A$3:$E$98,5),IF($A82&lt;V$2,"",VLOOKUP($A82,$A$3:$E$98,5)*IF(Main!$B$36=1,(1+Main!$B$35)^($A82-V$2),1+(Main!$B$35*($A82-V$2)))))</f>
        <v>9.6638640693551747E-4</v>
      </c>
      <c r="W82" s="144">
        <f ca="1">IF($A82=W$2,VLOOKUP($A82,$A$3:$E$98,5),IF($A82&lt;W$2,"",VLOOKUP($A82,$A$3:$E$98,5)*IF(Main!$B$36=1,(1+Main!$B$35)^($A82-W$2),1+(Main!$B$35*($A82-W$2)))))</f>
        <v>9.4929902449461458E-4</v>
      </c>
      <c r="X82" s="144">
        <f ca="1">IF($A82=X$2,VLOOKUP($A82,$A$3:$E$98,5),IF($A82&lt;X$2,"",VLOOKUP($A82,$A$3:$E$98,5)*IF(Main!$B$36=1,(1+Main!$B$35)^($A82-X$2),1+(Main!$B$35*($A82-X$2)))))</f>
        <v>9.3251377651730309E-4</v>
      </c>
      <c r="Y82" s="144">
        <f ca="1">IF($A82=Y$2,VLOOKUP($A82,$A$3:$E$98,5),IF($A82&lt;Y$2,"",VLOOKUP($A82,$A$3:$E$98,5)*IF(Main!$B$36=1,(1+Main!$B$35)^($A82-Y$2),1+(Main!$B$35*($A82-Y$2)))))</f>
        <v>9.1602532074391244E-4</v>
      </c>
      <c r="Z82" s="144">
        <f ca="1">IF($A82=Z$2,VLOOKUP($A82,$A$3:$E$98,5),IF($A82&lt;Z$2,"",VLOOKUP($A82,$A$3:$E$98,5)*IF(Main!$B$36=1,(1+Main!$B$35)^($A82-Z$2),1+(Main!$B$35*($A82-Z$2)))))</f>
        <v>8.9982840937515973E-4</v>
      </c>
      <c r="AA82" s="144">
        <f ca="1">IF($A82=AA$2,VLOOKUP($A82,$A$3:$E$98,5),IF($A82&lt;AA$2,"",VLOOKUP($A82,$A$3:$E$98,5)*IF(Main!$B$36=1,(1+Main!$B$35)^($A82-AA$2),1+(Main!$B$35*($A82-AA$2)))))</f>
        <v>8.8391788740192518E-4</v>
      </c>
      <c r="AB82" s="144">
        <f ca="1">IF($A82=AB$2,VLOOKUP($A82,$A$3:$E$98,5),IF($A82&lt;AB$2,"",VLOOKUP($A82,$A$3:$E$98,5)*IF(Main!$B$36=1,(1+Main!$B$35)^($A82-AB$2),1+(Main!$B$35*($A82-AB$2)))))</f>
        <v>8.6828869096456296E-4</v>
      </c>
      <c r="AC82" s="144">
        <f ca="1">IF($A82=AC$2,VLOOKUP($A82,$A$3:$E$98,5),IF($A82&lt;AC$2,"",VLOOKUP($A82,$A$3:$E$98,5)*IF(Main!$B$36=1,(1+Main!$B$35)^($A82-AC$2),1+(Main!$B$35*($A82-AC$2)))))</f>
        <v>8.5293584574122096E-4</v>
      </c>
      <c r="AD82" s="144">
        <f ca="1">IF($A82=AD$2,VLOOKUP($A82,$A$3:$E$98,5),IF($A82&lt;AD$2,"",VLOOKUP($A82,$A$3:$E$98,5)*IF(Main!$B$36=1,(1+Main!$B$35)^($A82-AD$2),1+(Main!$B$35*($A82-AD$2)))))</f>
        <v>8.3785446536465704E-4</v>
      </c>
      <c r="AE82" s="144">
        <f ca="1">IF($A82=AE$2,VLOOKUP($A82,$A$3:$E$98,5),IF($A82&lt;AE$2,"",VLOOKUP($A82,$A$3:$E$98,5)*IF(Main!$B$36=1,(1+Main!$B$35)^($A82-AE$2),1+(Main!$B$35*($A82-AE$2)))))</f>
        <v>8.230397498670502E-4</v>
      </c>
      <c r="AF82" s="144">
        <f ca="1">IF($A82=AF$2,VLOOKUP($A82,$A$3:$E$98,5),IF($A82&lt;AF$2,"",VLOOKUP($A82,$A$3:$E$98,5)*IF(Main!$B$36=1,(1+Main!$B$35)^($A82-AF$2),1+(Main!$B$35*($A82-AF$2)))))</f>
        <v>8.0848698415230855E-4</v>
      </c>
      <c r="AG82" s="144">
        <f ca="1">IF($A82=AG$2,VLOOKUP($A82,$A$3:$E$98,5),IF($A82&lt;AG$2,"",VLOOKUP($A82,$A$3:$E$98,5)*IF(Main!$B$36=1,(1+Main!$B$35)^($A82-AG$2),1+(Main!$B$35*($A82-AG$2)))))</f>
        <v>7.941915364953916E-4</v>
      </c>
      <c r="AH82" s="144">
        <f ca="1">IF($A82=AH$2,VLOOKUP($A82,$A$3:$E$98,5),IF($A82&lt;AH$2,"",VLOOKUP($A82,$A$3:$E$98,5)*IF(Main!$B$36=1,(1+Main!$B$35)^($A82-AH$2),1+(Main!$B$35*($A82-AH$2)))))</f>
        <v>7.8014885706816453E-4</v>
      </c>
      <c r="AI82" s="144">
        <f ca="1">IF($A82=AI$2,VLOOKUP($A82,$A$3:$E$98,5),IF($A82&lt;AI$2,"",VLOOKUP($A82,$A$3:$E$98,5)*IF(Main!$B$36=1,(1+Main!$B$35)^($A82-AI$2),1+(Main!$B$35*($A82-AI$2)))))</f>
        <v>7.6635447649132081E-4</v>
      </c>
      <c r="AJ82" s="144">
        <f ca="1">IF($A82=AJ$2,VLOOKUP($A82,$A$3:$E$98,5),IF($A82&lt;AJ$2,"",VLOOKUP($A82,$A$3:$E$98,5)*IF(Main!$B$36=1,(1+Main!$B$35)^($A82-AJ$2),1+(Main!$B$35*($A82-AJ$2)))))</f>
        <v>7.5280400441190643E-4</v>
      </c>
      <c r="AK82" s="144">
        <f ca="1">IF($A82=AK$2,VLOOKUP($A82,$A$3:$E$98,5),IF($A82&lt;AK$2,"",VLOOKUP($A82,$A$3:$E$98,5)*IF(Main!$B$36=1,(1+Main!$B$35)^($A82-AK$2),1+(Main!$B$35*($A82-AK$2)))))</f>
        <v>7.394931281059985E-4</v>
      </c>
      <c r="AL82" s="144">
        <f ca="1">IF($A82=AL$2,VLOOKUP($A82,$A$3:$E$98,5),IF($A82&lt;AL$2,"",VLOOKUP($A82,$A$3:$E$98,5)*IF(Main!$B$36=1,(1+Main!$B$35)^($A82-AL$2),1+(Main!$B$35*($A82-AL$2)))))</f>
        <v>7.2641761110608873E-4</v>
      </c>
      <c r="AM82" s="144">
        <f ca="1">IF($A82=AM$2,VLOOKUP($A82,$A$3:$E$98,5),IF($A82&lt;AM$2,"",VLOOKUP($A82,$A$3:$E$98,5)*IF(Main!$B$36=1,(1+Main!$B$35)^($A82-AM$2),1+(Main!$B$35*($A82-AM$2)))))</f>
        <v>7.1357329185273957E-4</v>
      </c>
      <c r="AN82" s="144">
        <f ca="1">IF($A82=AN$2,VLOOKUP($A82,$A$3:$E$98,5),IF($A82&lt;AN$2,"",VLOOKUP($A82,$A$3:$E$98,5)*IF(Main!$B$36=1,(1+Main!$B$35)^($A82-AN$2),1+(Main!$B$35*($A82-AN$2)))))</f>
        <v>7.0095608237007818E-4</v>
      </c>
      <c r="AO82" s="144">
        <f ca="1">IF($A82=AO$2,VLOOKUP($A82,$A$3:$E$98,5),IF($A82&lt;AO$2,"",VLOOKUP($A82,$A$3:$E$98,5)*IF(Main!$B$36=1,(1+Main!$B$35)^($A82-AO$2),1+(Main!$B$35*($A82-AO$2)))))</f>
        <v>6.8856196696471324E-4</v>
      </c>
      <c r="AP82" s="144">
        <f ca="1">IF($A82=AP$2,VLOOKUP($A82,$A$3:$E$98,5),IF($A82&lt;AP$2,"",VLOOKUP($A82,$A$3:$E$98,5)*IF(Main!$B$36=1,(1+Main!$B$35)^($A82-AP$2),1+(Main!$B$35*($A82-AP$2)))))</f>
        <v>6.7638700094765545E-4</v>
      </c>
      <c r="AQ82" s="144">
        <f ca="1">IF($A82=AQ$2,VLOOKUP($A82,$A$3:$E$98,5),IF($A82&lt;AQ$2,"",VLOOKUP($A82,$A$3:$E$98,5)*IF(Main!$B$36=1,(1+Main!$B$35)^($A82-AQ$2),1+(Main!$B$35*($A82-AQ$2)))))</f>
        <v>6.6442730937883655E-4</v>
      </c>
      <c r="AR82" s="144">
        <f ca="1">IF($A82=AR$2,VLOOKUP($A82,$A$3:$E$98,5),IF($A82&lt;AR$2,"",VLOOKUP($A82,$A$3:$E$98,5)*IF(Main!$B$36=1,(1+Main!$B$35)^($A82-AR$2),1+(Main!$B$35*($A82-AR$2)))))</f>
        <v>6.5267908583382744E-4</v>
      </c>
      <c r="AS82" s="144">
        <f ca="1">IF($A82=AS$2,VLOOKUP($A82,$A$3:$E$98,5),IF($A82&lt;AS$2,"",VLOOKUP($A82,$A$3:$E$98,5)*IF(Main!$B$36=1,(1+Main!$B$35)^($A82-AS$2),1+(Main!$B$35*($A82-AS$2)))))</f>
        <v>6.41138591192365E-4</v>
      </c>
      <c r="AT82" s="144">
        <f ca="1">IF($A82=AT$2,VLOOKUP($A82,$A$3:$E$98,5),IF($A82&lt;AT$2,"",VLOOKUP($A82,$A$3:$E$98,5)*IF(Main!$B$36=1,(1+Main!$B$35)^($A82-AT$2),1+(Main!$B$35*($A82-AT$2)))))</f>
        <v>6.2980215244829558E-4</v>
      </c>
      <c r="AU82" s="144">
        <f ca="1">IF($A82=AU$2,VLOOKUP($A82,$A$3:$E$98,5),IF($A82&lt;AU$2,"",VLOOKUP($A82,$A$3:$E$98,5)*IF(Main!$B$36=1,(1+Main!$B$35)^($A82-AU$2),1+(Main!$B$35*($A82-AU$2)))))</f>
        <v>6.1866616154056535E-4</v>
      </c>
      <c r="AV82" s="144">
        <f ca="1">IF($A82=AV$2,VLOOKUP($A82,$A$3:$E$98,5),IF($A82&lt;AV$2,"",VLOOKUP($A82,$A$3:$E$98,5)*IF(Main!$B$36=1,(1+Main!$B$35)^($A82-AV$2),1+(Main!$B$35*($A82-AV$2)))))</f>
        <v>6.0772707420487756E-4</v>
      </c>
      <c r="AW82" s="144">
        <f ca="1">IF($A82=AW$2,VLOOKUP($A82,$A$3:$E$98,5),IF($A82&lt;AW$2,"",VLOOKUP($A82,$A$3:$E$98,5)*IF(Main!$B$36=1,(1+Main!$B$35)^($A82-AW$2),1+(Main!$B$35*($A82-AW$2)))))</f>
        <v>5.969814088456558E-4</v>
      </c>
      <c r="AX82" s="144">
        <f ca="1">IF($A82=AX$2,VLOOKUP($A82,$A$3:$E$98,5),IF($A82&lt;AX$2,"",VLOOKUP($A82,$A$3:$E$98,5)*IF(Main!$B$36=1,(1+Main!$B$35)^($A82-AX$2),1+(Main!$B$35*($A82-AX$2)))))</f>
        <v>5.8642574542795266E-4</v>
      </c>
      <c r="AY82" s="144">
        <f ca="1">IF($A82=AY$2,VLOOKUP($A82,$A$3:$E$98,5),IF($A82&lt;AY$2,"",VLOOKUP($A82,$A$3:$E$98,5)*IF(Main!$B$36=1,(1+Main!$B$35)^($A82-AY$2),1+(Main!$B$35*($A82-AY$2)))))</f>
        <v>5.7605672438895152E-4</v>
      </c>
      <c r="AZ82" s="144">
        <f ca="1">IF($A82=AZ$2,VLOOKUP($A82,$A$3:$E$98,5),IF($A82&lt;AZ$2,"",VLOOKUP($A82,$A$3:$E$98,5)*IF(Main!$B$36=1,(1+Main!$B$35)^($A82-AZ$2),1+(Main!$B$35*($A82-AZ$2)))))</f>
        <v>5.6587104556871462E-4</v>
      </c>
      <c r="BA82" s="144">
        <f ca="1">IF($A82=BA$2,VLOOKUP($A82,$A$3:$E$98,5),IF($A82&lt;BA$2,"",VLOOKUP($A82,$A$3:$E$98,5)*IF(Main!$B$36=1,(1+Main!$B$35)^($A82-BA$2),1+(Main!$B$35*($A82-BA$2)))))</f>
        <v>5.5586546715983751E-4</v>
      </c>
      <c r="BB82" s="144">
        <f ca="1">IF($A82=BB$2,VLOOKUP($A82,$A$3:$E$98,5),IF($A82&lt;BB$2,"",VLOOKUP($A82,$A$3:$E$98,5)*IF(Main!$B$36=1,(1+Main!$B$35)^($A82-BB$2),1+(Main!$B$35*($A82-BB$2)))))</f>
        <v>5.4603680467567534E-4</v>
      </c>
      <c r="BC82" s="144">
        <f ca="1">IF($A82=BC$2,VLOOKUP($A82,$A$3:$E$98,5),IF($A82&lt;BC$2,"",VLOOKUP($A82,$A$3:$E$98,5)*IF(Main!$B$36=1,(1+Main!$B$35)^($A82-BC$2),1+(Main!$B$35*($A82-BC$2)))))</f>
        <v>5.3638192993681272E-4</v>
      </c>
      <c r="BD82" s="144">
        <f ca="1">IF($A82=BD$2,VLOOKUP($A82,$A$3:$E$98,5),IF($A82&lt;BD$2,"",VLOOKUP($A82,$A$3:$E$98,5)*IF(Main!$B$36=1,(1+Main!$B$35)^($A82-BD$2),1+(Main!$B$35*($A82-BD$2)))))</f>
        <v>5.268977700754546E-4</v>
      </c>
      <c r="BE82" s="144">
        <f ca="1">IF($A82=BE$2,VLOOKUP($A82,$A$3:$E$98,5),IF($A82&lt;BE$2,"",VLOOKUP($A82,$A$3:$E$98,5)*IF(Main!$B$36=1,(1+Main!$B$35)^($A82-BE$2),1+(Main!$B$35*($A82-BE$2)))))</f>
        <v>5.1758130655742097E-4</v>
      </c>
      <c r="BF82" s="144">
        <f ca="1">IF($A82=BF$2,VLOOKUP($A82,$A$3:$E$98,5),IF($A82&lt;BF$2,"",VLOOKUP($A82,$A$3:$E$98,5)*IF(Main!$B$36=1,(1+Main!$B$35)^($A82-BF$2),1+(Main!$B$35*($A82-BF$2)))))</f>
        <v>5.0842957422143507E-4</v>
      </c>
      <c r="BG82" s="144">
        <f ca="1">IF($A82=BG$2,VLOOKUP($A82,$A$3:$E$98,5),IF($A82&lt;BG$2,"",VLOOKUP($A82,$A$3:$E$98,5)*IF(Main!$B$36=1,(1+Main!$B$35)^($A82-BG$2),1+(Main!$B$35*($A82-BG$2)))))</f>
        <v>4.9943966033539797E-4</v>
      </c>
      <c r="BH82" s="144">
        <f ca="1">IF($A82=BH$2,VLOOKUP($A82,$A$3:$E$98,5),IF($A82&lt;BH$2,"",VLOOKUP($A82,$A$3:$E$98,5)*IF(Main!$B$36=1,(1+Main!$B$35)^($A82-BH$2),1+(Main!$B$35*($A82-BH$2)))))</f>
        <v>4.9060870366934958E-4</v>
      </c>
      <c r="BI82" s="144">
        <f ca="1">IF($A82=BI$2,VLOOKUP($A82,$A$3:$E$98,5),IF($A82&lt;BI$2,"",VLOOKUP($A82,$A$3:$E$98,5)*IF(Main!$B$36=1,(1+Main!$B$35)^($A82-BI$2),1+(Main!$B$35*($A82-BI$2)))))</f>
        <v>4.8193389358482287E-4</v>
      </c>
      <c r="BJ82" s="144">
        <f ca="1">IF($A82=BJ$2,VLOOKUP($A82,$A$3:$E$98,5),IF($A82&lt;BJ$2,"",VLOOKUP($A82,$A$3:$E$98,5)*IF(Main!$B$36=1,(1+Main!$B$35)^($A82-BJ$2),1+(Main!$B$35*($A82-BJ$2)))))</f>
        <v>4.7341246914029745E-4</v>
      </c>
      <c r="BK82" s="144">
        <f ca="1">IF($A82=BK$2,VLOOKUP($A82,$A$3:$E$98,5),IF($A82&lt;BK$2,"",VLOOKUP($A82,$A$3:$E$98,5)*IF(Main!$B$36=1,(1+Main!$B$35)^($A82-BK$2),1+(Main!$B$35*($A82-BK$2)))))</f>
        <v>4.6504171821247297E-4</v>
      </c>
      <c r="BL82" s="144">
        <f ca="1">IF($A82=BL$2,VLOOKUP($A82,$A$3:$E$98,5),IF($A82&lt;BL$2,"",VLOOKUP($A82,$A$3:$E$98,5)*IF(Main!$B$36=1,(1+Main!$B$35)^($A82-BL$2),1+(Main!$B$35*($A82-BL$2)))))</f>
        <v>4.5681897663307753E-4</v>
      </c>
      <c r="BM82" s="144">
        <f ca="1">IF($A82=BM$2,VLOOKUP($A82,$A$3:$E$98,5),IF($A82&lt;BM$2,"",VLOOKUP($A82,$A$3:$E$98,5)*IF(Main!$B$36=1,(1+Main!$B$35)^($A82-BM$2),1+(Main!$B$35*($A82-BM$2)))))</f>
        <v>4.4874162734094059E-4</v>
      </c>
      <c r="BN82" s="144">
        <f ca="1">IF($A82=BN$2,VLOOKUP($A82,$A$3:$E$98,5),IF($A82&lt;BN$2,"",VLOOKUP($A82,$A$3:$E$98,5)*IF(Main!$B$36=1,(1+Main!$B$35)^($A82-BN$2),1+(Main!$B$35*($A82-BN$2)))))</f>
        <v>4.4080709954905757E-4</v>
      </c>
      <c r="BO82" s="144" t="str">
        <f>IF($A82=BO$2,VLOOKUP($A82,$A$3:$E$98,5),IF($A82&lt;BO$2,"",VLOOKUP($A82,$A$3:$E$98,5)*IF(Main!$B$36=1,(1+Main!$B$35)^($A82-BO$2),1+(Main!$B$35*($A82-BO$2)))))</f>
        <v/>
      </c>
      <c r="BP82" s="144" t="str">
        <f>IF($A82=BP$2,VLOOKUP($A82,$A$3:$E$98,5),IF($A82&lt;BP$2,"",VLOOKUP($A82,$A$3:$E$98,5)*IF(Main!$B$36=1,(1+Main!$B$35)^($A82-BP$2),1+(Main!$B$35*($A82-BP$2)))))</f>
        <v/>
      </c>
      <c r="BQ82" s="144" t="str">
        <f>IF($A82=BQ$2,VLOOKUP($A82,$A$3:$E$98,5),IF($A82&lt;BQ$2,"",VLOOKUP($A82,$A$3:$E$98,5)*IF(Main!$B$36=1,(1+Main!$B$35)^($A82-BQ$2),1+(Main!$B$35*($A82-BQ$2)))))</f>
        <v/>
      </c>
      <c r="BR82" s="144" t="str">
        <f>IF($A82=BR$2,VLOOKUP($A82,$A$3:$E$98,5),IF($A82&lt;BR$2,"",VLOOKUP($A82,$A$3:$E$98,5)*IF(Main!$B$36=1,(1+Main!$B$35)^($A82-BR$2),1+(Main!$B$35*($A82-BR$2)))))</f>
        <v/>
      </c>
      <c r="BS82" s="144" t="str">
        <f>IF($A82=BS$2,VLOOKUP($A82,$A$3:$E$98,5),IF($A82&lt;BS$2,"",VLOOKUP($A82,$A$3:$E$98,5)*IF(Main!$B$36=1,(1+Main!$B$35)^($A82-BS$2),1+(Main!$B$35*($A82-BS$2)))))</f>
        <v/>
      </c>
      <c r="BT82" s="144" t="str">
        <f>IF($A82=BT$2,VLOOKUP($A82,$A$3:$E$98,5),IF($A82&lt;BT$2,"",VLOOKUP($A82,$A$3:$E$98,5)*IF(Main!$B$36=1,(1+Main!$B$35)^($A82-BT$2),1+(Main!$B$35*($A82-BT$2)))))</f>
        <v/>
      </c>
      <c r="BU82" s="144" t="str">
        <f>IF($A82=BU$2,VLOOKUP($A82,$A$3:$E$98,5),IF($A82&lt;BU$2,"",VLOOKUP($A82,$A$3:$E$98,5)*IF(Main!$B$36=1,(1+Main!$B$35)^($A82-BU$2),1+(Main!$B$35*($A82-BU$2)))))</f>
        <v/>
      </c>
      <c r="BV82" s="144" t="str">
        <f>IF($A82=BV$2,VLOOKUP($A82,$A$3:$E$98,5),IF($A82&lt;BV$2,"",VLOOKUP($A82,$A$3:$E$98,5)*IF(Main!$B$36=1,(1+Main!$B$35)^($A82-BV$2),1+(Main!$B$35*($A82-BV$2)))))</f>
        <v/>
      </c>
      <c r="BW82" s="144" t="str">
        <f>IF($A82=BW$2,VLOOKUP($A82,$A$3:$E$98,5),IF($A82&lt;BW$2,"",VLOOKUP($A82,$A$3:$E$98,5)*IF(Main!$B$36=1,(1+Main!$B$35)^($A82-BW$2),1+(Main!$B$35*($A82-BW$2)))))</f>
        <v/>
      </c>
      <c r="BX82" s="144" t="str">
        <f>IF($A82=BX$2,VLOOKUP($A82,$A$3:$E$98,5),IF($A82&lt;BX$2,"",VLOOKUP($A82,$A$3:$E$98,5)*IF(Main!$B$36=1,(1+Main!$B$35)^($A82-BX$2),1+(Main!$B$35*($A82-BX$2)))))</f>
        <v/>
      </c>
      <c r="BY82" s="144" t="str">
        <f>IF($A82=BY$2,VLOOKUP($A82,$A$3:$E$98,5),IF($A82&lt;BY$2,"",VLOOKUP($A82,$A$3:$E$98,5)*IF(Main!$B$36=1,(1+Main!$B$35)^($A82-BY$2),1+(Main!$B$35*($A82-BY$2)))))</f>
        <v/>
      </c>
      <c r="BZ82" s="144" t="str">
        <f>IF($A82=BZ$2,VLOOKUP($A82,$A$3:$E$98,5),IF($A82&lt;BZ$2,"",VLOOKUP($A82,$A$3:$E$98,5)*IF(Main!$B$36=1,(1+Main!$B$35)^($A82-BZ$2),1+(Main!$B$35*($A82-BZ$2)))))</f>
        <v/>
      </c>
      <c r="CA82" s="144" t="str">
        <f>IF($A82=CA$2,VLOOKUP($A82,$A$3:$E$98,5),IF($A82&lt;CA$2,"",VLOOKUP($A82,$A$3:$E$98,5)*IF(Main!$B$36=1,(1+Main!$B$35)^($A82-CA$2),1+(Main!$B$35*($A82-CA$2)))))</f>
        <v/>
      </c>
      <c r="CB82" s="144" t="str">
        <f>IF($A82=CB$2,VLOOKUP($A82,$A$3:$E$98,5),IF($A82&lt;CB$2,"",VLOOKUP($A82,$A$3:$E$98,5)*IF(Main!$B$36=1,(1+Main!$B$35)^($A82-CB$2),1+(Main!$B$35*($A82-CB$2)))))</f>
        <v/>
      </c>
      <c r="CC82" s="144" t="str">
        <f>IF($A82=CC$2,VLOOKUP($A82,$A$3:$E$98,5),IF($A82&lt;CC$2,"",VLOOKUP($A82,$A$3:$E$98,5)*IF(Main!$B$36=1,(1+Main!$B$35)^($A82-CC$2),1+(Main!$B$35*($A82-CC$2)))))</f>
        <v/>
      </c>
      <c r="CD82" s="144" t="str">
        <f>IF($A82=CD$2,VLOOKUP($A82,$A$3:$E$98,5),IF($A82&lt;CD$2,"",VLOOKUP($A82,$A$3:$E$98,5)*IF(Main!$B$36=1,(1+Main!$B$35)^($A82-CD$2),1+(Main!$B$35*($A82-CD$2)))))</f>
        <v/>
      </c>
    </row>
    <row r="83" spans="1:83">
      <c r="A83" s="70">
        <v>105</v>
      </c>
      <c r="B83" s="73">
        <f ca="1">VLOOKUP($A83,Mortality!$A$3:$G$108,7,)</f>
        <v>0.25629092401570708</v>
      </c>
      <c r="C83" s="69">
        <f t="shared" ca="1" si="5"/>
        <v>7.0570796722743662E-2</v>
      </c>
      <c r="D83" s="69">
        <f t="shared" ca="1" si="6"/>
        <v>3.3179550897954226</v>
      </c>
      <c r="E83" s="143">
        <f ca="1">C83/(1+Main!$B$5)^($A83-$A$3)</f>
        <v>3.1471888627312739E-4</v>
      </c>
      <c r="F83" s="16">
        <f t="shared" ca="1" si="3"/>
        <v>2.7652669162293755</v>
      </c>
      <c r="G83" s="144">
        <f ca="1">IF($A83=G$2,VLOOKUP($A83,$A$3:$E$98,5),IF($A83&lt;G$2,"",VLOOKUP($A83,$A$3:$E$98,5)*IF(Main!$B$36=1,(1+Main!$B$35)^($A83-G$2),1+(Main!$B$35*($A83-G$2)))))</f>
        <v>9.178875637534912E-4</v>
      </c>
      <c r="H83" s="144">
        <f ca="1">IF($A83=H$2,VLOOKUP($A83,$A$3:$E$98,5),IF($A83&lt;H$2,"",VLOOKUP($A83,$A$3:$E$98,5)*IF(Main!$B$36=1,(1+Main!$B$35)^($A83-H$2),1+(Main!$B$35*($A83-H$2)))))</f>
        <v>9.0165772470873404E-4</v>
      </c>
      <c r="I83" s="144">
        <f ca="1">IF($A83=I$2,VLOOKUP($A83,$A$3:$E$98,5),IF($A83&lt;I$2,"",VLOOKUP($A83,$A$3:$E$98,5)*IF(Main!$B$36=1,(1+Main!$B$35)^($A83-I$2),1+(Main!$B$35*($A83-I$2)))))</f>
        <v>8.8571485727773481E-4</v>
      </c>
      <c r="J83" s="144">
        <f ca="1">IF($A83=J$2,VLOOKUP($A83,$A$3:$E$98,5),IF($A83&lt;J$2,"",VLOOKUP($A83,$A$3:$E$98,5)*IF(Main!$B$36=1,(1+Main!$B$35)^($A83-J$2),1+(Main!$B$35*($A83-J$2)))))</f>
        <v>8.7005388730622272E-4</v>
      </c>
      <c r="K83" s="144">
        <f ca="1">IF($A83=K$2,VLOOKUP($A83,$A$3:$E$98,5),IF($A83&lt;K$2,"",VLOOKUP($A83,$A$3:$E$98,5)*IF(Main!$B$36=1,(1+Main!$B$35)^($A83-K$2),1+(Main!$B$35*($A83-K$2)))))</f>
        <v>8.5466983035974728E-4</v>
      </c>
      <c r="L83" s="144">
        <f ca="1">IF($A83=L$2,VLOOKUP($A83,$A$3:$E$98,5),IF($A83&lt;L$2,"",VLOOKUP($A83,$A$3:$E$98,5)*IF(Main!$B$36=1,(1+Main!$B$35)^($A83-L$2),1+(Main!$B$35*($A83-L$2)))))</f>
        <v>8.3955779013727646E-4</v>
      </c>
      <c r="M83" s="144">
        <f ca="1">IF($A83=M$2,VLOOKUP($A83,$A$3:$E$98,5),IF($A83&lt;M$2,"",VLOOKUP($A83,$A$3:$E$98,5)*IF(Main!$B$36=1,(1+Main!$B$35)^($A83-M$2),1+(Main!$B$35*($A83-M$2)))))</f>
        <v>8.2471295691284498E-4</v>
      </c>
      <c r="N83" s="144">
        <f ca="1">IF($A83=N$2,VLOOKUP($A83,$A$3:$E$98,5),IF($A83&lt;N$2,"",VLOOKUP($A83,$A$3:$E$98,5)*IF(Main!$B$36=1,(1+Main!$B$35)^($A83-N$2),1+(Main!$B$35*($A83-N$2)))))</f>
        <v>8.1013060600475945E-4</v>
      </c>
      <c r="O83" s="144">
        <f ca="1">IF($A83=O$2,VLOOKUP($A83,$A$3:$E$98,5),IF($A83&lt;O$2,"",VLOOKUP($A83,$A$3:$E$98,5)*IF(Main!$B$36=1,(1+Main!$B$35)^($A83-O$2),1+(Main!$B$35*($A83-O$2)))))</f>
        <v>7.9580609627186573E-4</v>
      </c>
      <c r="P83" s="144">
        <f ca="1">IF($A83=P$2,VLOOKUP($A83,$A$3:$E$98,5),IF($A83&lt;P$2,"",VLOOKUP($A83,$A$3:$E$98,5)*IF(Main!$B$36=1,(1+Main!$B$35)^($A83-P$2),1+(Main!$B$35*($A83-P$2)))))</f>
        <v>7.8173486863641038E-4</v>
      </c>
      <c r="Q83" s="144">
        <f ca="1">IF($A83=Q$2,VLOOKUP($A83,$A$3:$E$98,5),IF($A83&lt;Q$2,"",VLOOKUP($A83,$A$3:$E$98,5)*IF(Main!$B$36=1,(1+Main!$B$35)^($A83-Q$2),1+(Main!$B$35*($A83-Q$2)))))</f>
        <v>7.679124446330161E-4</v>
      </c>
      <c r="R83" s="144">
        <f ca="1">IF($A83=R$2,VLOOKUP($A83,$A$3:$E$98,5),IF($A83&lt;R$2,"",VLOOKUP($A83,$A$3:$E$98,5)*IF(Main!$B$36=1,(1+Main!$B$35)^($A83-R$2),1+(Main!$B$35*($A83-R$2)))))</f>
        <v>7.5433442498331639E-4</v>
      </c>
      <c r="S83" s="144">
        <f ca="1">IF($A83=S$2,VLOOKUP($A83,$A$3:$E$98,5),IF($A83&lt;S$2,"",VLOOKUP($A83,$A$3:$E$98,5)*IF(Main!$B$36=1,(1+Main!$B$35)^($A83-S$2),1+(Main!$B$35*($A83-S$2)))))</f>
        <v>7.4099648819579212E-4</v>
      </c>
      <c r="T83" s="144">
        <f ca="1">IF($A83=T$2,VLOOKUP($A83,$A$3:$E$98,5),IF($A83&lt;T$2,"",VLOOKUP($A83,$A$3:$E$98,5)*IF(Main!$B$36=1,(1+Main!$B$35)^($A83-T$2),1+(Main!$B$35*($A83-T$2)))))</f>
        <v>7.2789438919036557E-4</v>
      </c>
      <c r="U83" s="144">
        <f ca="1">IF($A83=U$2,VLOOKUP($A83,$A$3:$E$98,5),IF($A83&lt;U$2,"",VLOOKUP($A83,$A$3:$E$98,5)*IF(Main!$B$36=1,(1+Main!$B$35)^($A83-U$2),1+(Main!$B$35*($A83-U$2)))))</f>
        <v>7.1502395794731388E-4</v>
      </c>
      <c r="V83" s="144">
        <f ca="1">IF($A83=V$2,VLOOKUP($A83,$A$3:$E$98,5),IF($A83&lt;V$2,"",VLOOKUP($A83,$A$3:$E$98,5)*IF(Main!$B$36=1,(1+Main!$B$35)^($A83-V$2),1+(Main!$B$35*($A83-V$2)))))</f>
        <v>7.0238109818007255E-4</v>
      </c>
      <c r="W83" s="144">
        <f ca="1">IF($A83=W$2,VLOOKUP($A83,$A$3:$E$98,5),IF($A83&lt;W$2,"",VLOOKUP($A83,$A$3:$E$98,5)*IF(Main!$B$36=1,(1+Main!$B$35)^($A83-W$2),1+(Main!$B$35*($A83-W$2)))))</f>
        <v>6.899617860315053E-4</v>
      </c>
      <c r="X83" s="144">
        <f ca="1">IF($A83=X$2,VLOOKUP($A83,$A$3:$E$98,5),IF($A83&lt;X$2,"",VLOOKUP($A83,$A$3:$E$98,5)*IF(Main!$B$36=1,(1+Main!$B$35)^($A83-X$2),1+(Main!$B$35*($A83-X$2)))))</f>
        <v>6.7776206879322735E-4</v>
      </c>
      <c r="Y83" s="144">
        <f ca="1">IF($A83=Y$2,VLOOKUP($A83,$A$3:$E$98,5),IF($A83&lt;Y$2,"",VLOOKUP($A83,$A$3:$E$98,5)*IF(Main!$B$36=1,(1+Main!$B$35)^($A83-Y$2),1+(Main!$B$35*($A83-Y$2)))))</f>
        <v>6.6577806364757105E-4</v>
      </c>
      <c r="Z83" s="144">
        <f ca="1">IF($A83=Z$2,VLOOKUP($A83,$A$3:$E$98,5),IF($A83&lt;Z$2,"",VLOOKUP($A83,$A$3:$E$98,5)*IF(Main!$B$36=1,(1+Main!$B$35)^($A83-Z$2),1+(Main!$B$35*($A83-Z$2)))))</f>
        <v>6.5400595643179849E-4</v>
      </c>
      <c r="AA83" s="144">
        <f ca="1">IF($A83=AA$2,VLOOKUP($A83,$A$3:$E$98,5),IF($A83&lt;AA$2,"",VLOOKUP($A83,$A$3:$E$98,5)*IF(Main!$B$36=1,(1+Main!$B$35)^($A83-AA$2),1+(Main!$B$35*($A83-AA$2)))))</f>
        <v>6.4244200042416376E-4</v>
      </c>
      <c r="AB83" s="144">
        <f ca="1">IF($A83=AB$2,VLOOKUP($A83,$A$3:$E$98,5),IF($A83&lt;AB$2,"",VLOOKUP($A83,$A$3:$E$98,5)*IF(Main!$B$36=1,(1+Main!$B$35)^($A83-AB$2),1+(Main!$B$35*($A83-AB$2)))))</f>
        <v>6.3108251515143793E-4</v>
      </c>
      <c r="AC83" s="144">
        <f ca="1">IF($A83=AC$2,VLOOKUP($A83,$A$3:$E$98,5),IF($A83&lt;AC$2,"",VLOOKUP($A83,$A$3:$E$98,5)*IF(Main!$B$36=1,(1+Main!$B$35)^($A83-AC$2),1+(Main!$B$35*($A83-AC$2)))))</f>
        <v>6.1992388521752242E-4</v>
      </c>
      <c r="AD83" s="144">
        <f ca="1">IF($A83=AD$2,VLOOKUP($A83,$A$3:$E$98,5),IF($A83&lt;AD$2,"",VLOOKUP($A83,$A$3:$E$98,5)*IF(Main!$B$36=1,(1+Main!$B$35)^($A83-AD$2),1+(Main!$B$35*($A83-AD$2)))))</f>
        <v>6.0896255915277248E-4</v>
      </c>
      <c r="AE83" s="144">
        <f ca="1">IF($A83=AE$2,VLOOKUP($A83,$A$3:$E$98,5),IF($A83&lt;AE$2,"",VLOOKUP($A83,$A$3:$E$98,5)*IF(Main!$B$36=1,(1+Main!$B$35)^($A83-AE$2),1+(Main!$B$35*($A83-AE$2)))))</f>
        <v>5.9819504828366649E-4</v>
      </c>
      <c r="AF83" s="144">
        <f ca="1">IF($A83=AF$2,VLOOKUP($A83,$A$3:$E$98,5),IF($A83&lt;AF$2,"",VLOOKUP($A83,$A$3:$E$98,5)*IF(Main!$B$36=1,(1+Main!$B$35)^($A83-AF$2),1+(Main!$B$35*($A83-AF$2)))))</f>
        <v>5.8761792562246216E-4</v>
      </c>
      <c r="AG83" s="144">
        <f ca="1">IF($A83=AG$2,VLOOKUP($A83,$A$3:$E$98,5),IF($A83&lt;AG$2,"",VLOOKUP($A83,$A$3:$E$98,5)*IF(Main!$B$36=1,(1+Main!$B$35)^($A83-AG$2),1+(Main!$B$35*($A83-AG$2)))))</f>
        <v>5.7722782477648543E-4</v>
      </c>
      <c r="AH83" s="144">
        <f ca="1">IF($A83=AH$2,VLOOKUP($A83,$A$3:$E$98,5),IF($A83&lt;AH$2,"",VLOOKUP($A83,$A$3:$E$98,5)*IF(Main!$B$36=1,(1+Main!$B$35)^($A83-AH$2),1+(Main!$B$35*($A83-AH$2)))))</f>
        <v>5.6702143887670474E-4</v>
      </c>
      <c r="AI83" s="144">
        <f ca="1">IF($A83=AI$2,VLOOKUP($A83,$A$3:$E$98,5),IF($A83&lt;AI$2,"",VLOOKUP($A83,$A$3:$E$98,5)*IF(Main!$B$36=1,(1+Main!$B$35)^($A83-AI$2),1+(Main!$B$35*($A83-AI$2)))))</f>
        <v>5.569955195252502E-4</v>
      </c>
      <c r="AJ83" s="144">
        <f ca="1">IF($A83=AJ$2,VLOOKUP($A83,$A$3:$E$98,5),IF($A83&lt;AJ$2,"",VLOOKUP($A83,$A$3:$E$98,5)*IF(Main!$B$36=1,(1+Main!$B$35)^($A83-AJ$2),1+(Main!$B$35*($A83-AJ$2)))))</f>
        <v>5.4714687576154248E-4</v>
      </c>
      <c r="AK83" s="144">
        <f ca="1">IF($A83=AK$2,VLOOKUP($A83,$A$3:$E$98,5),IF($A83&lt;AK$2,"",VLOOKUP($A83,$A$3:$E$98,5)*IF(Main!$B$36=1,(1+Main!$B$35)^($A83-AK$2),1+(Main!$B$35*($A83-AK$2)))))</f>
        <v>5.3747237304670181E-4</v>
      </c>
      <c r="AL83" s="144">
        <f ca="1">IF($A83=AL$2,VLOOKUP($A83,$A$3:$E$98,5),IF($A83&lt;AL$2,"",VLOOKUP($A83,$A$3:$E$98,5)*IF(Main!$B$36=1,(1+Main!$B$35)^($A83-AL$2),1+(Main!$B$35*($A83-AL$2)))))</f>
        <v>5.2796893226591537E-4</v>
      </c>
      <c r="AM83" s="144">
        <f ca="1">IF($A83=AM$2,VLOOKUP($A83,$A$3:$E$98,5),IF($A83&lt;AM$2,"",VLOOKUP($A83,$A$3:$E$98,5)*IF(Main!$B$36=1,(1+Main!$B$35)^($A83-AM$2),1+(Main!$B$35*($A83-AM$2)))))</f>
        <v>5.1863352874844326E-4</v>
      </c>
      <c r="AN83" s="144">
        <f ca="1">IF($A83=AN$2,VLOOKUP($A83,$A$3:$E$98,5),IF($A83&lt;AN$2,"",VLOOKUP($A83,$A$3:$E$98,5)*IF(Main!$B$36=1,(1+Main!$B$35)^($A83-AN$2),1+(Main!$B$35*($A83-AN$2)))))</f>
        <v>5.0946319130495412E-4</v>
      </c>
      <c r="AO83" s="144">
        <f ca="1">IF($A83=AO$2,VLOOKUP($A83,$A$3:$E$98,5),IF($A83&lt;AO$2,"",VLOOKUP($A83,$A$3:$E$98,5)*IF(Main!$B$36=1,(1+Main!$B$35)^($A83-AO$2),1+(Main!$B$35*($A83-AO$2)))))</f>
        <v>5.0045500128188033E-4</v>
      </c>
      <c r="AP83" s="144">
        <f ca="1">IF($A83=AP$2,VLOOKUP($A83,$A$3:$E$98,5),IF($A83&lt;AP$2,"",VLOOKUP($A83,$A$3:$E$98,5)*IF(Main!$B$36=1,(1+Main!$B$35)^($A83-AP$2),1+(Main!$B$35*($A83-AP$2)))))</f>
        <v>4.9160609163249533E-4</v>
      </c>
      <c r="AQ83" s="144">
        <f ca="1">IF($A83=AQ$2,VLOOKUP($A83,$A$3:$E$98,5),IF($A83&lt;AQ$2,"",VLOOKUP($A83,$A$3:$E$98,5)*IF(Main!$B$36=1,(1+Main!$B$35)^($A83-AQ$2),1+(Main!$B$35*($A83-AQ$2)))))</f>
        <v>4.8291364600441583E-4</v>
      </c>
      <c r="AR83" s="144">
        <f ca="1">IF($A83=AR$2,VLOOKUP($A83,$A$3:$E$98,5),IF($A83&lt;AR$2,"",VLOOKUP($A83,$A$3:$E$98,5)*IF(Main!$B$36=1,(1+Main!$B$35)^($A83-AR$2),1+(Main!$B$35*($A83-AR$2)))))</f>
        <v>4.7437489784323765E-4</v>
      </c>
      <c r="AS83" s="144">
        <f ca="1">IF($A83=AS$2,VLOOKUP($A83,$A$3:$E$98,5),IF($A83&lt;AS$2,"",VLOOKUP($A83,$A$3:$E$98,5)*IF(Main!$B$36=1,(1+Main!$B$35)^($A83-AS$2),1+(Main!$B$35*($A83-AS$2)))))</f>
        <v>4.6598712951202113E-4</v>
      </c>
      <c r="AT83" s="144">
        <f ca="1">IF($A83=AT$2,VLOOKUP($A83,$A$3:$E$98,5),IF($A83&lt;AT$2,"",VLOOKUP($A83,$A$3:$E$98,5)*IF(Main!$B$36=1,(1+Main!$B$35)^($A83-AT$2),1+(Main!$B$35*($A83-AT$2)))))</f>
        <v>4.5774767142634697E-4</v>
      </c>
      <c r="AU83" s="144">
        <f ca="1">IF($A83=AU$2,VLOOKUP($A83,$A$3:$E$98,5),IF($A83&lt;AU$2,"",VLOOKUP($A83,$A$3:$E$98,5)*IF(Main!$B$36=1,(1+Main!$B$35)^($A83-AU$2),1+(Main!$B$35*($A83-AU$2)))))</f>
        <v>4.4965390120466303E-4</v>
      </c>
      <c r="AV83" s="144">
        <f ca="1">IF($A83=AV$2,VLOOKUP($A83,$A$3:$E$98,5),IF($A83&lt;AV$2,"",VLOOKUP($A83,$A$3:$E$98,5)*IF(Main!$B$36=1,(1+Main!$B$35)^($A83-AV$2),1+(Main!$B$35*($A83-AV$2)))))</f>
        <v>4.4170324283365715E-4</v>
      </c>
      <c r="AW83" s="144">
        <f ca="1">IF($A83=AW$2,VLOOKUP($A83,$A$3:$E$98,5),IF($A83&lt;AW$2,"",VLOOKUP($A83,$A$3:$E$98,5)*IF(Main!$B$36=1,(1+Main!$B$35)^($A83-AW$2),1+(Main!$B$35*($A83-AW$2)))))</f>
        <v>4.3389316584838621E-4</v>
      </c>
      <c r="AX83" s="144">
        <f ca="1">IF($A83=AX$2,VLOOKUP($A83,$A$3:$E$98,5),IF($A83&lt;AX$2,"",VLOOKUP($A83,$A$3:$E$98,5)*IF(Main!$B$36=1,(1+Main!$B$35)^($A83-AX$2),1+(Main!$B$35*($A83-AX$2)))))</f>
        <v>4.2622118452690196E-4</v>
      </c>
      <c r="AY83" s="144">
        <f ca="1">IF($A83=AY$2,VLOOKUP($A83,$A$3:$E$98,5),IF($A83&lt;AY$2,"",VLOOKUP($A83,$A$3:$E$98,5)*IF(Main!$B$36=1,(1+Main!$B$35)^($A83-AY$2),1+(Main!$B$35*($A83-AY$2)))))</f>
        <v>4.1868485709911787E-4</v>
      </c>
      <c r="AZ83" s="144">
        <f ca="1">IF($A83=AZ$2,VLOOKUP($A83,$A$3:$E$98,5),IF($A83&lt;AZ$2,"",VLOOKUP($A83,$A$3:$E$98,5)*IF(Main!$B$36=1,(1+Main!$B$35)^($A83-AZ$2),1+(Main!$B$35*($A83-AZ$2)))))</f>
        <v>4.1128178496966392E-4</v>
      </c>
      <c r="BA83" s="144">
        <f ca="1">IF($A83=BA$2,VLOOKUP($A83,$A$3:$E$98,5),IF($A83&lt;BA$2,"",VLOOKUP($A83,$A$3:$E$98,5)*IF(Main!$B$36=1,(1+Main!$B$35)^($A83-BA$2),1+(Main!$B$35*($A83-BA$2)))))</f>
        <v>4.0400961195448317E-4</v>
      </c>
      <c r="BB83" s="144">
        <f ca="1">IF($A83=BB$2,VLOOKUP($A83,$A$3:$E$98,5),IF($A83&lt;BB$2,"",VLOOKUP($A83,$A$3:$E$98,5)*IF(Main!$B$36=1,(1+Main!$B$35)^($A83-BB$2),1+(Main!$B$35*($A83-BB$2)))))</f>
        <v>3.9686602353092651E-4</v>
      </c>
      <c r="BC83" s="144">
        <f ca="1">IF($A83=BC$2,VLOOKUP($A83,$A$3:$E$98,5),IF($A83&lt;BC$2,"",VLOOKUP($A83,$A$3:$E$98,5)*IF(Main!$B$36=1,(1+Main!$B$35)^($A83-BC$2),1+(Main!$B$35*($A83-BC$2)))))</f>
        <v>3.898487461011065E-4</v>
      </c>
      <c r="BD83" s="144">
        <f ca="1">IF($A83=BD$2,VLOOKUP($A83,$A$3:$E$98,5),IF($A83&lt;BD$2,"",VLOOKUP($A83,$A$3:$E$98,5)*IF(Main!$B$36=1,(1+Main!$B$35)^($A83-BD$2),1+(Main!$B$35*($A83-BD$2)))))</f>
        <v>3.8295554626827756E-4</v>
      </c>
      <c r="BE83" s="144">
        <f ca="1">IF($A83=BE$2,VLOOKUP($A83,$A$3:$E$98,5),IF($A83&lt;BE$2,"",VLOOKUP($A83,$A$3:$E$98,5)*IF(Main!$B$36=1,(1+Main!$B$35)^($A83-BE$2),1+(Main!$B$35*($A83-BE$2)))))</f>
        <v>3.761842301260094E-4</v>
      </c>
      <c r="BF83" s="144">
        <f ca="1">IF($A83=BF$2,VLOOKUP($A83,$A$3:$E$98,5),IF($A83&lt;BF$2,"",VLOOKUP($A83,$A$3:$E$98,5)*IF(Main!$B$36=1,(1+Main!$B$35)^($A83-BF$2),1+(Main!$B$35*($A83-BF$2)))))</f>
        <v>3.6953264255993061E-4</v>
      </c>
      <c r="BG83" s="144">
        <f ca="1">IF($A83=BG$2,VLOOKUP($A83,$A$3:$E$98,5),IF($A83&lt;BG$2,"",VLOOKUP($A83,$A$3:$E$98,5)*IF(Main!$B$36=1,(1+Main!$B$35)^($A83-BG$2),1+(Main!$B$35*($A83-BG$2)))))</f>
        <v>3.629986665618179E-4</v>
      </c>
      <c r="BH83" s="144">
        <f ca="1">IF($A83=BH$2,VLOOKUP($A83,$A$3:$E$98,5),IF($A83&lt;BH$2,"",VLOOKUP($A83,$A$3:$E$98,5)*IF(Main!$B$36=1,(1+Main!$B$35)^($A83-BH$2),1+(Main!$B$35*($A83-BH$2)))))</f>
        <v>3.565802225558133E-4</v>
      </c>
      <c r="BI83" s="144">
        <f ca="1">IF($A83=BI$2,VLOOKUP($A83,$A$3:$E$98,5),IF($A83&lt;BI$2,"",VLOOKUP($A83,$A$3:$E$98,5)*IF(Main!$B$36=1,(1+Main!$B$35)^($A83-BI$2),1+(Main!$B$35*($A83-BI$2)))))</f>
        <v>3.5027526773655525E-4</v>
      </c>
      <c r="BJ83" s="144">
        <f ca="1">IF($A83=BJ$2,VLOOKUP($A83,$A$3:$E$98,5),IF($A83&lt;BJ$2,"",VLOOKUP($A83,$A$3:$E$98,5)*IF(Main!$B$36=1,(1+Main!$B$35)^($A83-BJ$2),1+(Main!$B$35*($A83-BJ$2)))))</f>
        <v>3.4408179541901303E-4</v>
      </c>
      <c r="BK83" s="144">
        <f ca="1">IF($A83=BK$2,VLOOKUP($A83,$A$3:$E$98,5),IF($A83&lt;BK$2,"",VLOOKUP($A83,$A$3:$E$98,5)*IF(Main!$B$36=1,(1+Main!$B$35)^($A83-BK$2),1+(Main!$B$35*($A83-BK$2)))))</f>
        <v>3.3799783439981631E-4</v>
      </c>
      <c r="BL83" s="144">
        <f ca="1">IF($A83=BL$2,VLOOKUP($A83,$A$3:$E$98,5),IF($A83&lt;BL$2,"",VLOOKUP($A83,$A$3:$E$98,5)*IF(Main!$B$36=1,(1+Main!$B$35)^($A83-BL$2),1+(Main!$B$35*($A83-BL$2)))))</f>
        <v>3.3202144832987854E-4</v>
      </c>
      <c r="BM83" s="144">
        <f ca="1">IF($A83=BM$2,VLOOKUP($A83,$A$3:$E$98,5),IF($A83&lt;BM$2,"",VLOOKUP($A83,$A$3:$E$98,5)*IF(Main!$B$36=1,(1+Main!$B$35)^($A83-BM$2),1+(Main!$B$35*($A83-BM$2)))))</f>
        <v>3.2615073509811247E-4</v>
      </c>
      <c r="BN83" s="144">
        <f ca="1">IF($A83=BN$2,VLOOKUP($A83,$A$3:$E$98,5),IF($A83&lt;BN$2,"",VLOOKUP($A83,$A$3:$E$98,5)*IF(Main!$B$36=1,(1+Main!$B$35)^($A83-BN$2),1+(Main!$B$35*($A83-BN$2)))))</f>
        <v>3.2038382622604368E-4</v>
      </c>
      <c r="BO83" s="144">
        <f ca="1">IF($A83=BO$2,VLOOKUP($A83,$A$3:$E$98,5),IF($A83&lt;BO$2,"",VLOOKUP($A83,$A$3:$E$98,5)*IF(Main!$B$36=1,(1+Main!$B$35)^($A83-BO$2),1+(Main!$B$35*($A83-BO$2)))))</f>
        <v>3.1471888627312739E-4</v>
      </c>
      <c r="BP83" s="144" t="str">
        <f>IF($A83=BP$2,VLOOKUP($A83,$A$3:$E$98,5),IF($A83&lt;BP$2,"",VLOOKUP($A83,$A$3:$E$98,5)*IF(Main!$B$36=1,(1+Main!$B$35)^($A83-BP$2),1+(Main!$B$35*($A83-BP$2)))))</f>
        <v/>
      </c>
      <c r="BQ83" s="144" t="str">
        <f>IF($A83=BQ$2,VLOOKUP($A83,$A$3:$E$98,5),IF($A83&lt;BQ$2,"",VLOOKUP($A83,$A$3:$E$98,5)*IF(Main!$B$36=1,(1+Main!$B$35)^($A83-BQ$2),1+(Main!$B$35*($A83-BQ$2)))))</f>
        <v/>
      </c>
      <c r="BR83" s="144" t="str">
        <f>IF($A83=BR$2,VLOOKUP($A83,$A$3:$E$98,5),IF($A83&lt;BR$2,"",VLOOKUP($A83,$A$3:$E$98,5)*IF(Main!$B$36=1,(1+Main!$B$35)^($A83-BR$2),1+(Main!$B$35*($A83-BR$2)))))</f>
        <v/>
      </c>
      <c r="BS83" s="144" t="str">
        <f>IF($A83=BS$2,VLOOKUP($A83,$A$3:$E$98,5),IF($A83&lt;BS$2,"",VLOOKUP($A83,$A$3:$E$98,5)*IF(Main!$B$36=1,(1+Main!$B$35)^($A83-BS$2),1+(Main!$B$35*($A83-BS$2)))))</f>
        <v/>
      </c>
      <c r="BT83" s="144" t="str">
        <f>IF($A83=BT$2,VLOOKUP($A83,$A$3:$E$98,5),IF($A83&lt;BT$2,"",VLOOKUP($A83,$A$3:$E$98,5)*IF(Main!$B$36=1,(1+Main!$B$35)^($A83-BT$2),1+(Main!$B$35*($A83-BT$2)))))</f>
        <v/>
      </c>
      <c r="BU83" s="144" t="str">
        <f>IF($A83=BU$2,VLOOKUP($A83,$A$3:$E$98,5),IF($A83&lt;BU$2,"",VLOOKUP($A83,$A$3:$E$98,5)*IF(Main!$B$36=1,(1+Main!$B$35)^($A83-BU$2),1+(Main!$B$35*($A83-BU$2)))))</f>
        <v/>
      </c>
      <c r="BV83" s="144" t="str">
        <f>IF($A83=BV$2,VLOOKUP($A83,$A$3:$E$98,5),IF($A83&lt;BV$2,"",VLOOKUP($A83,$A$3:$E$98,5)*IF(Main!$B$36=1,(1+Main!$B$35)^($A83-BV$2),1+(Main!$B$35*($A83-BV$2)))))</f>
        <v/>
      </c>
      <c r="BW83" s="144" t="str">
        <f>IF($A83=BW$2,VLOOKUP($A83,$A$3:$E$98,5),IF($A83&lt;BW$2,"",VLOOKUP($A83,$A$3:$E$98,5)*IF(Main!$B$36=1,(1+Main!$B$35)^($A83-BW$2),1+(Main!$B$35*($A83-BW$2)))))</f>
        <v/>
      </c>
      <c r="BX83" s="144" t="str">
        <f>IF($A83=BX$2,VLOOKUP($A83,$A$3:$E$98,5),IF($A83&lt;BX$2,"",VLOOKUP($A83,$A$3:$E$98,5)*IF(Main!$B$36=1,(1+Main!$B$35)^($A83-BX$2),1+(Main!$B$35*($A83-BX$2)))))</f>
        <v/>
      </c>
      <c r="BY83" s="144" t="str">
        <f>IF($A83=BY$2,VLOOKUP($A83,$A$3:$E$98,5),IF($A83&lt;BY$2,"",VLOOKUP($A83,$A$3:$E$98,5)*IF(Main!$B$36=1,(1+Main!$B$35)^($A83-BY$2),1+(Main!$B$35*($A83-BY$2)))))</f>
        <v/>
      </c>
      <c r="BZ83" s="144" t="str">
        <f>IF($A83=BZ$2,VLOOKUP($A83,$A$3:$E$98,5),IF($A83&lt;BZ$2,"",VLOOKUP($A83,$A$3:$E$98,5)*IF(Main!$B$36=1,(1+Main!$B$35)^($A83-BZ$2),1+(Main!$B$35*($A83-BZ$2)))))</f>
        <v/>
      </c>
      <c r="CA83" s="144" t="str">
        <f>IF($A83=CA$2,VLOOKUP($A83,$A$3:$E$98,5),IF($A83&lt;CA$2,"",VLOOKUP($A83,$A$3:$E$98,5)*IF(Main!$B$36=1,(1+Main!$B$35)^($A83-CA$2),1+(Main!$B$35*($A83-CA$2)))))</f>
        <v/>
      </c>
      <c r="CB83" s="144" t="str">
        <f>IF($A83=CB$2,VLOOKUP($A83,$A$3:$E$98,5),IF($A83&lt;CB$2,"",VLOOKUP($A83,$A$3:$E$98,5)*IF(Main!$B$36=1,(1+Main!$B$35)^($A83-CB$2),1+(Main!$B$35*($A83-CB$2)))))</f>
        <v/>
      </c>
      <c r="CC83" s="144" t="str">
        <f>IF($A83=CC$2,VLOOKUP($A83,$A$3:$E$98,5),IF($A83&lt;CC$2,"",VLOOKUP($A83,$A$3:$E$98,5)*IF(Main!$B$36=1,(1+Main!$B$35)^($A83-CC$2),1+(Main!$B$35*($A83-CC$2)))))</f>
        <v/>
      </c>
      <c r="CD83" s="144" t="str">
        <f>IF($A83=CD$2,VLOOKUP($A83,$A$3:$E$98,5),IF($A83&lt;CD$2,"",VLOOKUP($A83,$A$3:$E$98,5)*IF(Main!$B$36=1,(1+Main!$B$35)^($A83-CD$2),1+(Main!$B$35*($A83-CD$2)))))</f>
        <v/>
      </c>
    </row>
    <row r="84" spans="1:83">
      <c r="A84" s="70">
        <v>106</v>
      </c>
      <c r="B84" s="73">
        <f ca="1">VLOOKUP($A84,Mortality!$A$3:$G$108,7,)</f>
        <v>0.27831578199828622</v>
      </c>
      <c r="C84" s="69">
        <f t="shared" ca="1" si="5"/>
        <v>5.2484142022147053E-2</v>
      </c>
      <c r="D84" s="69">
        <f t="shared" ca="1" si="6"/>
        <v>3.1167497676798255</v>
      </c>
      <c r="E84" s="143">
        <f ca="1">C84/(1+Main!$B$5)^($A84-$A$3)</f>
        <v>2.1874700196728347E-4</v>
      </c>
      <c r="F84" s="16">
        <f t="shared" ca="1" si="3"/>
        <v>2.5692041669557741</v>
      </c>
      <c r="G84" s="144">
        <f ca="1">IF($A84=G$2,VLOOKUP($A84,$A$3:$E$98,5),IF($A84&lt;G$2,"",VLOOKUP($A84,$A$3:$E$98,5)*IF(Main!$B$36=1,(1+Main!$B$35)^($A84-G$2),1+(Main!$B$35*($A84-G$2)))))</f>
        <v>6.4946622010347778E-4</v>
      </c>
      <c r="H84" s="144">
        <f ca="1">IF($A84=H$2,VLOOKUP($A84,$A$3:$E$98,5),IF($A84&lt;H$2,"",VLOOKUP($A84,$A$3:$E$98,5)*IF(Main!$B$36=1,(1+Main!$B$35)^($A84-H$2),1+(Main!$B$35*($A84-H$2)))))</f>
        <v>6.379825344827875E-4</v>
      </c>
      <c r="I84" s="144">
        <f ca="1">IF($A84=I$2,VLOOKUP($A84,$A$3:$E$98,5),IF($A84&lt;I$2,"",VLOOKUP($A84,$A$3:$E$98,5)*IF(Main!$B$36=1,(1+Main!$B$35)^($A84-I$2),1+(Main!$B$35*($A84-I$2)))))</f>
        <v>6.2670190027778734E-4</v>
      </c>
      <c r="J84" s="144">
        <f ca="1">IF($A84=J$2,VLOOKUP($A84,$A$3:$E$98,5),IF($A84&lt;J$2,"",VLOOKUP($A84,$A$3:$E$98,5)*IF(Main!$B$36=1,(1+Main!$B$35)^($A84-J$2),1+(Main!$B$35*($A84-J$2)))))</f>
        <v>6.1562072718839619E-4</v>
      </c>
      <c r="K84" s="144">
        <f ca="1">IF($A84=K$2,VLOOKUP($A84,$A$3:$E$98,5),IF($A84&lt;K$2,"",VLOOKUP($A84,$A$3:$E$98,5)*IF(Main!$B$36=1,(1+Main!$B$35)^($A84-K$2),1+(Main!$B$35*($A84-K$2)))))</f>
        <v>6.0473548839724573E-4</v>
      </c>
      <c r="L84" s="144">
        <f ca="1">IF($A84=L$2,VLOOKUP($A84,$A$3:$E$98,5),IF($A84&lt;L$2,"",VLOOKUP($A84,$A$3:$E$98,5)*IF(Main!$B$36=1,(1+Main!$B$35)^($A84-L$2),1+(Main!$B$35*($A84-L$2)))))</f>
        <v>5.9404271944719618E-4</v>
      </c>
      <c r="M84" s="144">
        <f ca="1">IF($A84=M$2,VLOOKUP($A84,$A$3:$E$98,5),IF($A84&lt;M$2,"",VLOOKUP($A84,$A$3:$E$98,5)*IF(Main!$B$36=1,(1+Main!$B$35)^($A84-M$2),1+(Main!$B$35*($A84-M$2)))))</f>
        <v>5.8353901713869975E-4</v>
      </c>
      <c r="N84" s="144">
        <f ca="1">IF($A84=N$2,VLOOKUP($A84,$A$3:$E$98,5),IF($A84&lt;N$2,"",VLOOKUP($A84,$A$3:$E$98,5)*IF(Main!$B$36=1,(1+Main!$B$35)^($A84-N$2),1+(Main!$B$35*($A84-N$2)))))</f>
        <v>5.7322103844665965E-4</v>
      </c>
      <c r="O84" s="144">
        <f ca="1">IF($A84=O$2,VLOOKUP($A84,$A$3:$E$98,5),IF($A84&lt;O$2,"",VLOOKUP($A84,$A$3:$E$98,5)*IF(Main!$B$36=1,(1+Main!$B$35)^($A84-O$2),1+(Main!$B$35*($A84-O$2)))))</f>
        <v>5.6308549945644382E-4</v>
      </c>
      <c r="P84" s="144">
        <f ca="1">IF($A84=P$2,VLOOKUP($A84,$A$3:$E$98,5),IF($A84&lt;P$2,"",VLOOKUP($A84,$A$3:$E$98,5)*IF(Main!$B$36=1,(1+Main!$B$35)^($A84-P$2),1+(Main!$B$35*($A84-P$2)))))</f>
        <v>5.5312917431870701E-4</v>
      </c>
      <c r="Q84" s="144">
        <f ca="1">IF($A84=Q$2,VLOOKUP($A84,$A$3:$E$98,5),IF($A84&lt;Q$2,"",VLOOKUP($A84,$A$3:$E$98,5)*IF(Main!$B$36=1,(1+Main!$B$35)^($A84-Q$2),1+(Main!$B$35*($A84-Q$2)))))</f>
        <v>5.4334889422269841E-4</v>
      </c>
      <c r="R84" s="144">
        <f ca="1">IF($A84=R$2,VLOOKUP($A84,$A$3:$E$98,5),IF($A84&lt;R$2,"",VLOOKUP($A84,$A$3:$E$98,5)*IF(Main!$B$36=1,(1+Main!$B$35)^($A84-R$2),1+(Main!$B$35*($A84-R$2)))))</f>
        <v>5.3374154638771948E-4</v>
      </c>
      <c r="S84" s="144">
        <f ca="1">IF($A84=S$2,VLOOKUP($A84,$A$3:$E$98,5),IF($A84&lt;S$2,"",VLOOKUP($A84,$A$3:$E$98,5)*IF(Main!$B$36=1,(1+Main!$B$35)^($A84-S$2),1+(Main!$B$35*($A84-S$2)))))</f>
        <v>5.2430407307241602E-4</v>
      </c>
      <c r="T84" s="144">
        <f ca="1">IF($A84=T$2,VLOOKUP($A84,$A$3:$E$98,5),IF($A84&lt;T$2,"",VLOOKUP($A84,$A$3:$E$98,5)*IF(Main!$B$36=1,(1+Main!$B$35)^($A84-T$2),1+(Main!$B$35*($A84-T$2)))))</f>
        <v>5.1503347060158735E-4</v>
      </c>
      <c r="U84" s="144">
        <f ca="1">IF($A84=U$2,VLOOKUP($A84,$A$3:$E$98,5),IF($A84&lt;U$2,"",VLOOKUP($A84,$A$3:$E$98,5)*IF(Main!$B$36=1,(1+Main!$B$35)^($A84-U$2),1+(Main!$B$35*($A84-U$2)))))</f>
        <v>5.0592678841020373E-4</v>
      </c>
      <c r="V84" s="144">
        <f ca="1">IF($A84=V$2,VLOOKUP($A84,$A$3:$E$98,5),IF($A84&lt;V$2,"",VLOOKUP($A84,$A$3:$E$98,5)*IF(Main!$B$36=1,(1+Main!$B$35)^($A84-V$2),1+(Main!$B$35*($A84-V$2)))))</f>
        <v>4.9698112810432583E-4</v>
      </c>
      <c r="W84" s="144">
        <f ca="1">IF($A84=W$2,VLOOKUP($A84,$A$3:$E$98,5),IF($A84&lt;W$2,"",VLOOKUP($A84,$A$3:$E$98,5)*IF(Main!$B$36=1,(1+Main!$B$35)^($A84-W$2),1+(Main!$B$35*($A84-W$2)))))</f>
        <v>4.8819364253863053E-4</v>
      </c>
      <c r="X84" s="144">
        <f ca="1">IF($A84=X$2,VLOOKUP($A84,$A$3:$E$98,5),IF($A84&lt;X$2,"",VLOOKUP($A84,$A$3:$E$98,5)*IF(Main!$B$36=1,(1+Main!$B$35)^($A84-X$2),1+(Main!$B$35*($A84-X$2)))))</f>
        <v>4.7956153491024596E-4</v>
      </c>
      <c r="Y84" s="144">
        <f ca="1">IF($A84=Y$2,VLOOKUP($A84,$A$3:$E$98,5),IF($A84&lt;Y$2,"",VLOOKUP($A84,$A$3:$E$98,5)*IF(Main!$B$36=1,(1+Main!$B$35)^($A84-Y$2),1+(Main!$B$35*($A84-Y$2)))))</f>
        <v>4.7108205786861105E-4</v>
      </c>
      <c r="Z84" s="144">
        <f ca="1">IF($A84=Z$2,VLOOKUP($A84,$A$3:$E$98,5),IF($A84&lt;Z$2,"",VLOOKUP($A84,$A$3:$E$98,5)*IF(Main!$B$36=1,(1+Main!$B$35)^($A84-Z$2),1+(Main!$B$35*($A84-Z$2)))))</f>
        <v>4.6275251264107177E-4</v>
      </c>
      <c r="AA84" s="144">
        <f ca="1">IF($A84=AA$2,VLOOKUP($A84,$A$3:$E$98,5),IF($A84&lt;AA$2,"",VLOOKUP($A84,$A$3:$E$98,5)*IF(Main!$B$36=1,(1+Main!$B$35)^($A84-AA$2),1+(Main!$B$35*($A84-AA$2)))))</f>
        <v>4.5457024817394071E-4</v>
      </c>
      <c r="AB84" s="144">
        <f ca="1">IF($A84=AB$2,VLOOKUP($A84,$A$3:$E$98,5),IF($A84&lt;AB$2,"",VLOOKUP($A84,$A$3:$E$98,5)*IF(Main!$B$36=1,(1+Main!$B$35)^($A84-AB$2),1+(Main!$B$35*($A84-AB$2)))))</f>
        <v>4.4653266028874341E-4</v>
      </c>
      <c r="AC84" s="144">
        <f ca="1">IF($A84=AC$2,VLOOKUP($A84,$A$3:$E$98,5),IF($A84&lt;AC$2,"",VLOOKUP($A84,$A$3:$E$98,5)*IF(Main!$B$36=1,(1+Main!$B$35)^($A84-AC$2),1+(Main!$B$35*($A84-AC$2)))))</f>
        <v>4.386371908533826E-4</v>
      </c>
      <c r="AD84" s="144">
        <f ca="1">IF($A84=AD$2,VLOOKUP($A84,$A$3:$E$98,5),IF($A84&lt;AD$2,"",VLOOKUP($A84,$A$3:$E$98,5)*IF(Main!$B$36=1,(1+Main!$B$35)^($A84-AD$2),1+(Main!$B$35*($A84-AD$2)))))</f>
        <v>4.3088132696795926E-4</v>
      </c>
      <c r="AE84" s="144">
        <f ca="1">IF($A84=AE$2,VLOOKUP($A84,$A$3:$E$98,5),IF($A84&lt;AE$2,"",VLOOKUP($A84,$A$3:$E$98,5)*IF(Main!$B$36=1,(1+Main!$B$35)^($A84-AE$2),1+(Main!$B$35*($A84-AE$2)))))</f>
        <v>4.2326260016498947E-4</v>
      </c>
      <c r="AF84" s="144">
        <f ca="1">IF($A84=AF$2,VLOOKUP($A84,$A$3:$E$98,5),IF($A84&lt;AF$2,"",VLOOKUP($A84,$A$3:$E$98,5)*IF(Main!$B$36=1,(1+Main!$B$35)^($A84-AF$2),1+(Main!$B$35*($A84-AF$2)))))</f>
        <v>4.1577858562376173E-4</v>
      </c>
      <c r="AG84" s="144">
        <f ca="1">IF($A84=AG$2,VLOOKUP($A84,$A$3:$E$98,5),IF($A84&lt;AG$2,"",VLOOKUP($A84,$A$3:$E$98,5)*IF(Main!$B$36=1,(1+Main!$B$35)^($A84-AG$2),1+(Main!$B$35*($A84-AG$2)))))</f>
        <v>4.0842690139858716E-4</v>
      </c>
      <c r="AH84" s="144">
        <f ca="1">IF($A84=AH$2,VLOOKUP($A84,$A$3:$E$98,5),IF($A84&lt;AH$2,"",VLOOKUP($A84,$A$3:$E$98,5)*IF(Main!$B$36=1,(1+Main!$B$35)^($A84-AH$2),1+(Main!$B$35*($A84-AH$2)))))</f>
        <v>4.0120520766069465E-4</v>
      </c>
      <c r="AI84" s="144">
        <f ca="1">IF($A84=AI$2,VLOOKUP($A84,$A$3:$E$98,5),IF($A84&lt;AI$2,"",VLOOKUP($A84,$A$3:$E$98,5)*IF(Main!$B$36=1,(1+Main!$B$35)^($A84-AI$2),1+(Main!$B$35*($A84-AI$2)))))</f>
        <v>3.9411120595353108E-4</v>
      </c>
      <c r="AJ84" s="144">
        <f ca="1">IF($A84=AJ$2,VLOOKUP($A84,$A$3:$E$98,5),IF($A84&lt;AJ$2,"",VLOOKUP($A84,$A$3:$E$98,5)*IF(Main!$B$36=1,(1+Main!$B$35)^($A84-AJ$2),1+(Main!$B$35*($A84-AJ$2)))))</f>
        <v>3.8714263846122891E-4</v>
      </c>
      <c r="AK84" s="144">
        <f ca="1">IF($A84=AK$2,VLOOKUP($A84,$A$3:$E$98,5),IF($A84&lt;AK$2,"",VLOOKUP($A84,$A$3:$E$98,5)*IF(Main!$B$36=1,(1+Main!$B$35)^($A84-AK$2),1+(Main!$B$35*($A84-AK$2)))))</f>
        <v>3.8029728729000882E-4</v>
      </c>
      <c r="AL84" s="144">
        <f ca="1">IF($A84=AL$2,VLOOKUP($A84,$A$3:$E$98,5),IF($A84&lt;AL$2,"",VLOOKUP($A84,$A$3:$E$98,5)*IF(Main!$B$36=1,(1+Main!$B$35)^($A84-AL$2),1+(Main!$B$35*($A84-AL$2)))))</f>
        <v>3.7357297376228762E-4</v>
      </c>
      <c r="AM84" s="144">
        <f ca="1">IF($A84=AM$2,VLOOKUP($A84,$A$3:$E$98,5),IF($A84&lt;AM$2,"",VLOOKUP($A84,$A$3:$E$98,5)*IF(Main!$B$36=1,(1+Main!$B$35)^($A84-AM$2),1+(Main!$B$35*($A84-AM$2)))))</f>
        <v>3.6696755772326877E-4</v>
      </c>
      <c r="AN84" s="144">
        <f ca="1">IF($A84=AN$2,VLOOKUP($A84,$A$3:$E$98,5),IF($A84&lt;AN$2,"",VLOOKUP($A84,$A$3:$E$98,5)*IF(Main!$B$36=1,(1+Main!$B$35)^($A84-AN$2),1+(Main!$B$35*($A84-AN$2)))))</f>
        <v>3.6047893685979245E-4</v>
      </c>
      <c r="AO84" s="144">
        <f ca="1">IF($A84=AO$2,VLOOKUP($A84,$A$3:$E$98,5),IF($A84&lt;AO$2,"",VLOOKUP($A84,$A$3:$E$98,5)*IF(Main!$B$36=1,(1+Main!$B$35)^($A84-AO$2),1+(Main!$B$35*($A84-AO$2)))))</f>
        <v>3.5410504603123033E-4</v>
      </c>
      <c r="AP84" s="144">
        <f ca="1">IF($A84=AP$2,VLOOKUP($A84,$A$3:$E$98,5),IF($A84&lt;AP$2,"",VLOOKUP($A84,$A$3:$E$98,5)*IF(Main!$B$36=1,(1+Main!$B$35)^($A84-AP$2),1+(Main!$B$35*($A84-AP$2)))))</f>
        <v>3.4784385661221055E-4</v>
      </c>
      <c r="AQ84" s="144">
        <f ca="1">IF($A84=AQ$2,VLOOKUP($A84,$A$3:$E$98,5),IF($A84&lt;AQ$2,"",VLOOKUP($A84,$A$3:$E$98,5)*IF(Main!$B$36=1,(1+Main!$B$35)^($A84-AQ$2),1+(Main!$B$35*($A84-AQ$2)))))</f>
        <v>3.4169337584696516E-4</v>
      </c>
      <c r="AR84" s="144">
        <f ca="1">IF($A84=AR$2,VLOOKUP($A84,$A$3:$E$98,5),IF($A84&lt;AR$2,"",VLOOKUP($A84,$A$3:$E$98,5)*IF(Main!$B$36=1,(1+Main!$B$35)^($A84-AR$2),1+(Main!$B$35*($A84-AR$2)))))</f>
        <v>3.3565164621509344E-4</v>
      </c>
      <c r="AS84" s="144">
        <f ca="1">IF($A84=AS$2,VLOOKUP($A84,$A$3:$E$98,5),IF($A84&lt;AS$2,"",VLOOKUP($A84,$A$3:$E$98,5)*IF(Main!$B$36=1,(1+Main!$B$35)^($A84-AS$2),1+(Main!$B$35*($A84-AS$2)))))</f>
        <v>3.2971674480853979E-4</v>
      </c>
      <c r="AT84" s="144">
        <f ca="1">IF($A84=AT$2,VLOOKUP($A84,$A$3:$E$98,5),IF($A84&lt;AT$2,"",VLOOKUP($A84,$A$3:$E$98,5)*IF(Main!$B$36=1,(1+Main!$B$35)^($A84-AT$2),1+(Main!$B$35*($A84-AT$2)))))</f>
        <v>3.2388678271958712E-4</v>
      </c>
      <c r="AU84" s="144">
        <f ca="1">IF($A84=AU$2,VLOOKUP($A84,$A$3:$E$98,5),IF($A84&lt;AU$2,"",VLOOKUP($A84,$A$3:$E$98,5)*IF(Main!$B$36=1,(1+Main!$B$35)^($A84-AU$2),1+(Main!$B$35*($A84-AU$2)))))</f>
        <v>3.1815990443967304E-4</v>
      </c>
      <c r="AV84" s="144">
        <f ca="1">IF($A84=AV$2,VLOOKUP($A84,$A$3:$E$98,5),IF($A84&lt;AV$2,"",VLOOKUP($A84,$A$3:$E$98,5)*IF(Main!$B$36=1,(1+Main!$B$35)^($A84-AV$2),1+(Main!$B$35*($A84-AV$2)))))</f>
        <v>3.1253428726883405E-4</v>
      </c>
      <c r="AW84" s="144">
        <f ca="1">IF($A84=AW$2,VLOOKUP($A84,$A$3:$E$98,5),IF($A84&lt;AW$2,"",VLOOKUP($A84,$A$3:$E$98,5)*IF(Main!$B$36=1,(1+Main!$B$35)^($A84-AW$2),1+(Main!$B$35*($A84-AW$2)))))</f>
        <v>3.0700814073559332E-4</v>
      </c>
      <c r="AX84" s="144">
        <f ca="1">IF($A84=AX$2,VLOOKUP($A84,$A$3:$E$98,5),IF($A84&lt;AX$2,"",VLOOKUP($A84,$A$3:$E$98,5)*IF(Main!$B$36=1,(1+Main!$B$35)^($A84-AX$2),1+(Main!$B$35*($A84-AX$2)))))</f>
        <v>3.0157970602710544E-4</v>
      </c>
      <c r="AY84" s="144">
        <f ca="1">IF($A84=AY$2,VLOOKUP($A84,$A$3:$E$98,5),IF($A84&lt;AY$2,"",VLOOKUP($A84,$A$3:$E$98,5)*IF(Main!$B$36=1,(1+Main!$B$35)^($A84-AY$2),1+(Main!$B$35*($A84-AY$2)))))</f>
        <v>2.9624725542937668E-4</v>
      </c>
      <c r="AZ84" s="144">
        <f ca="1">IF($A84=AZ$2,VLOOKUP($A84,$A$3:$E$98,5),IF($A84&lt;AZ$2,"",VLOOKUP($A84,$A$3:$E$98,5)*IF(Main!$B$36=1,(1+Main!$B$35)^($A84-AZ$2),1+(Main!$B$35*($A84-AZ$2)))))</f>
        <v>2.9100909177738377E-4</v>
      </c>
      <c r="BA84" s="144">
        <f ca="1">IF($A84=BA$2,VLOOKUP($A84,$A$3:$E$98,5),IF($A84&lt;BA$2,"",VLOOKUP($A84,$A$3:$E$98,5)*IF(Main!$B$36=1,(1+Main!$B$35)^($A84-BA$2),1+(Main!$B$35*($A84-BA$2)))))</f>
        <v>2.8586354791491529E-4</v>
      </c>
      <c r="BB84" s="144">
        <f ca="1">IF($A84=BB$2,VLOOKUP($A84,$A$3:$E$98,5),IF($A84&lt;BB$2,"",VLOOKUP($A84,$A$3:$E$98,5)*IF(Main!$B$36=1,(1+Main!$B$35)^($A84-BB$2),1+(Main!$B$35*($A84-BB$2)))))</f>
        <v>2.8080898616396392E-4</v>
      </c>
      <c r="BC84" s="144">
        <f ca="1">IF($A84=BC$2,VLOOKUP($A84,$A$3:$E$98,5),IF($A84&lt;BC$2,"",VLOOKUP($A84,$A$3:$E$98,5)*IF(Main!$B$36=1,(1+Main!$B$35)^($A84-BC$2),1+(Main!$B$35*($A84-BC$2)))))</f>
        <v>2.758437978035009E-4</v>
      </c>
      <c r="BD84" s="144">
        <f ca="1">IF($A84=BD$2,VLOOKUP($A84,$A$3:$E$98,5),IF($A84&lt;BD$2,"",VLOOKUP($A84,$A$3:$E$98,5)*IF(Main!$B$36=1,(1+Main!$B$35)^($A84-BD$2),1+(Main!$B$35*($A84-BD$2)))))</f>
        <v>2.7096640255746645E-4</v>
      </c>
      <c r="BE84" s="144">
        <f ca="1">IF($A84=BE$2,VLOOKUP($A84,$A$3:$E$98,5),IF($A84&lt;BE$2,"",VLOOKUP($A84,$A$3:$E$98,5)*IF(Main!$B$36=1,(1+Main!$B$35)^($A84-BE$2),1+(Main!$B$35*($A84-BE$2)))))</f>
        <v>2.6617524809181386E-4</v>
      </c>
      <c r="BF84" s="144">
        <f ca="1">IF($A84=BF$2,VLOOKUP($A84,$A$3:$E$98,5),IF($A84&lt;BF$2,"",VLOOKUP($A84,$A$3:$E$98,5)*IF(Main!$B$36=1,(1+Main!$B$35)^($A84-BF$2),1+(Main!$B$35*($A84-BF$2)))))</f>
        <v>2.6146880952044585E-4</v>
      </c>
      <c r="BG84" s="144">
        <f ca="1">IF($A84=BG$2,VLOOKUP($A84,$A$3:$E$98,5),IF($A84&lt;BG$2,"",VLOOKUP($A84,$A$3:$E$98,5)*IF(Main!$B$36=1,(1+Main!$B$35)^($A84-BG$2),1+(Main!$B$35*($A84-BG$2)))))</f>
        <v>2.568455889198878E-4</v>
      </c>
      <c r="BH84" s="144">
        <f ca="1">IF($A84=BH$2,VLOOKUP($A84,$A$3:$E$98,5),IF($A84&lt;BH$2,"",VLOOKUP($A84,$A$3:$E$98,5)*IF(Main!$B$36=1,(1+Main!$B$35)^($A84-BH$2),1+(Main!$B$35*($A84-BH$2)))))</f>
        <v>2.5230411485254204E-4</v>
      </c>
      <c r="BI84" s="144">
        <f ca="1">IF($A84=BI$2,VLOOKUP($A84,$A$3:$E$98,5),IF($A84&lt;BI$2,"",VLOOKUP($A84,$A$3:$E$98,5)*IF(Main!$B$36=1,(1+Main!$B$35)^($A84-BI$2),1+(Main!$B$35*($A84-BI$2)))))</f>
        <v>2.4784294189837138E-4</v>
      </c>
      <c r="BJ84" s="144">
        <f ca="1">IF($A84=BJ$2,VLOOKUP($A84,$A$3:$E$98,5),IF($A84&lt;BJ$2,"",VLOOKUP($A84,$A$3:$E$98,5)*IF(Main!$B$36=1,(1+Main!$B$35)^($A84-BJ$2),1+(Main!$B$35*($A84-BJ$2)))))</f>
        <v>2.4346065019486383E-4</v>
      </c>
      <c r="BK84" s="144">
        <f ca="1">IF($A84=BK$2,VLOOKUP($A84,$A$3:$E$98,5),IF($A84&lt;BK$2,"",VLOOKUP($A84,$A$3:$E$98,5)*IF(Main!$B$36=1,(1+Main!$B$35)^($A84-BK$2),1+(Main!$B$35*($A84-BK$2)))))</f>
        <v>2.3915584498513146E-4</v>
      </c>
      <c r="BL84" s="144">
        <f ca="1">IF($A84=BL$2,VLOOKUP($A84,$A$3:$E$98,5),IF($A84&lt;BL$2,"",VLOOKUP($A84,$A$3:$E$98,5)*IF(Main!$B$36=1,(1+Main!$B$35)^($A84-BL$2),1+(Main!$B$35*($A84-BL$2)))))</f>
        <v>2.3492715617399947E-4</v>
      </c>
      <c r="BM84" s="144">
        <f ca="1">IF($A84=BM$2,VLOOKUP($A84,$A$3:$E$98,5),IF($A84&lt;BM$2,"",VLOOKUP($A84,$A$3:$E$98,5)*IF(Main!$B$36=1,(1+Main!$B$35)^($A84-BM$2),1+(Main!$B$35*($A84-BM$2)))))</f>
        <v>2.3077323789194446E-4</v>
      </c>
      <c r="BN84" s="144">
        <f ca="1">IF($A84=BN$2,VLOOKUP($A84,$A$3:$E$98,5),IF($A84&lt;BN$2,"",VLOOKUP($A84,$A$3:$E$98,5)*IF(Main!$B$36=1,(1+Main!$B$35)^($A84-BN$2),1+(Main!$B$35*($A84-BN$2)))))</f>
        <v>2.2669276806674309E-4</v>
      </c>
      <c r="BO84" s="144">
        <f ca="1">IF($A84=BO$2,VLOOKUP($A84,$A$3:$E$98,5),IF($A84&lt;BO$2,"",VLOOKUP($A84,$A$3:$E$98,5)*IF(Main!$B$36=1,(1+Main!$B$35)^($A84-BO$2),1+(Main!$B$35*($A84-BO$2)))))</f>
        <v>2.2268444800269458E-4</v>
      </c>
      <c r="BP84" s="144">
        <f ca="1">IF($A84=BP$2,VLOOKUP($A84,$A$3:$E$98,5),IF($A84&lt;BP$2,"",VLOOKUP($A84,$A$3:$E$98,5)*IF(Main!$B$36=1,(1+Main!$B$35)^($A84-BP$2),1+(Main!$B$35*($A84-BP$2)))))</f>
        <v>2.1874700196728347E-4</v>
      </c>
      <c r="BQ84" s="144" t="str">
        <f>IF($A84=BQ$2,VLOOKUP($A84,$A$3:$E$98,5),IF($A84&lt;BQ$2,"",VLOOKUP($A84,$A$3:$E$98,5)*IF(Main!$B$36=1,(1+Main!$B$35)^($A84-BQ$2),1+(Main!$B$35*($A84-BQ$2)))))</f>
        <v/>
      </c>
      <c r="BR84" s="144" t="str">
        <f>IF($A84=BR$2,VLOOKUP($A84,$A$3:$E$98,5),IF($A84&lt;BR$2,"",VLOOKUP($A84,$A$3:$E$98,5)*IF(Main!$B$36=1,(1+Main!$B$35)^($A84-BR$2),1+(Main!$B$35*($A84-BR$2)))))</f>
        <v/>
      </c>
      <c r="BS84" s="144" t="str">
        <f>IF($A84=BS$2,VLOOKUP($A84,$A$3:$E$98,5),IF($A84&lt;BS$2,"",VLOOKUP($A84,$A$3:$E$98,5)*IF(Main!$B$36=1,(1+Main!$B$35)^($A84-BS$2),1+(Main!$B$35*($A84-BS$2)))))</f>
        <v/>
      </c>
      <c r="BT84" s="144" t="str">
        <f>IF($A84=BT$2,VLOOKUP($A84,$A$3:$E$98,5),IF($A84&lt;BT$2,"",VLOOKUP($A84,$A$3:$E$98,5)*IF(Main!$B$36=1,(1+Main!$B$35)^($A84-BT$2),1+(Main!$B$35*($A84-BT$2)))))</f>
        <v/>
      </c>
      <c r="BU84" s="144" t="str">
        <f>IF($A84=BU$2,VLOOKUP($A84,$A$3:$E$98,5),IF($A84&lt;BU$2,"",VLOOKUP($A84,$A$3:$E$98,5)*IF(Main!$B$36=1,(1+Main!$B$35)^($A84-BU$2),1+(Main!$B$35*($A84-BU$2)))))</f>
        <v/>
      </c>
      <c r="BV84" s="144" t="str">
        <f>IF($A84=BV$2,VLOOKUP($A84,$A$3:$E$98,5),IF($A84&lt;BV$2,"",VLOOKUP($A84,$A$3:$E$98,5)*IF(Main!$B$36=1,(1+Main!$B$35)^($A84-BV$2),1+(Main!$B$35*($A84-BV$2)))))</f>
        <v/>
      </c>
      <c r="BW84" s="144" t="str">
        <f>IF($A84=BW$2,VLOOKUP($A84,$A$3:$E$98,5),IF($A84&lt;BW$2,"",VLOOKUP($A84,$A$3:$E$98,5)*IF(Main!$B$36=1,(1+Main!$B$35)^($A84-BW$2),1+(Main!$B$35*($A84-BW$2)))))</f>
        <v/>
      </c>
      <c r="BX84" s="144" t="str">
        <f>IF($A84=BX$2,VLOOKUP($A84,$A$3:$E$98,5),IF($A84&lt;BX$2,"",VLOOKUP($A84,$A$3:$E$98,5)*IF(Main!$B$36=1,(1+Main!$B$35)^($A84-BX$2),1+(Main!$B$35*($A84-BX$2)))))</f>
        <v/>
      </c>
      <c r="BY84" s="144" t="str">
        <f>IF($A84=BY$2,VLOOKUP($A84,$A$3:$E$98,5),IF($A84&lt;BY$2,"",VLOOKUP($A84,$A$3:$E$98,5)*IF(Main!$B$36=1,(1+Main!$B$35)^($A84-BY$2),1+(Main!$B$35*($A84-BY$2)))))</f>
        <v/>
      </c>
      <c r="BZ84" s="144" t="str">
        <f>IF($A84=BZ$2,VLOOKUP($A84,$A$3:$E$98,5),IF($A84&lt;BZ$2,"",VLOOKUP($A84,$A$3:$E$98,5)*IF(Main!$B$36=1,(1+Main!$B$35)^($A84-BZ$2),1+(Main!$B$35*($A84-BZ$2)))))</f>
        <v/>
      </c>
      <c r="CA84" s="144" t="str">
        <f>IF($A84=CA$2,VLOOKUP($A84,$A$3:$E$98,5),IF($A84&lt;CA$2,"",VLOOKUP($A84,$A$3:$E$98,5)*IF(Main!$B$36=1,(1+Main!$B$35)^($A84-CA$2),1+(Main!$B$35*($A84-CA$2)))))</f>
        <v/>
      </c>
      <c r="CB84" s="144" t="str">
        <f>IF($A84=CB$2,VLOOKUP($A84,$A$3:$E$98,5),IF($A84&lt;CB$2,"",VLOOKUP($A84,$A$3:$E$98,5)*IF(Main!$B$36=1,(1+Main!$B$35)^($A84-CB$2),1+(Main!$B$35*($A84-CB$2)))))</f>
        <v/>
      </c>
      <c r="CC84" s="144" t="str">
        <f>IF($A84=CC$2,VLOOKUP($A84,$A$3:$E$98,5),IF($A84&lt;CC$2,"",VLOOKUP($A84,$A$3:$E$98,5)*IF(Main!$B$36=1,(1+Main!$B$35)^($A84-CC$2),1+(Main!$B$35*($A84-CC$2)))))</f>
        <v/>
      </c>
      <c r="CD84" s="144" t="str">
        <f>IF($A84=CD$2,VLOOKUP($A84,$A$3:$E$98,5),IF($A84&lt;CD$2,"",VLOOKUP($A84,$A$3:$E$98,5)*IF(Main!$B$36=1,(1+Main!$B$35)^($A84-CD$2),1+(Main!$B$35*($A84-CD$2)))))</f>
        <v/>
      </c>
    </row>
    <row r="85" spans="1:83">
      <c r="A85" s="70">
        <v>107</v>
      </c>
      <c r="B85" s="73">
        <f ca="1">VLOOKUP($A85,Mortality!$A$3:$G$108,7,)</f>
        <v>0.30128691427728715</v>
      </c>
      <c r="C85" s="69">
        <f t="shared" ca="1" si="5"/>
        <v>3.7876976992744081E-2</v>
      </c>
      <c r="D85" s="69">
        <f t="shared" ca="1" si="6"/>
        <v>2.9330692218002725</v>
      </c>
      <c r="E85" s="143">
        <f ca="1">C85/(1+Main!$B$5)^($A85-$A$3)</f>
        <v>1.475385598644657E-4</v>
      </c>
      <c r="F85" s="16">
        <f t="shared" ca="1" si="3"/>
        <v>2.3902488811466074</v>
      </c>
      <c r="G85" s="144">
        <f ca="1">IF($A85=G$2,VLOOKUP($A85,$A$3:$E$98,5),IF($A85&lt;G$2,"",VLOOKUP($A85,$A$3:$E$98,5)*IF(Main!$B$36=1,(1+Main!$B$35)^($A85-G$2),1+(Main!$B$35*($A85-G$2)))))</f>
        <v>4.4593111453741823E-4</v>
      </c>
      <c r="H85" s="144">
        <f ca="1">IF($A85=H$2,VLOOKUP($A85,$A$3:$E$98,5),IF($A85&lt;H$2,"",VLOOKUP($A85,$A$3:$E$98,5)*IF(Main!$B$36=1,(1+Main!$B$35)^($A85-H$2),1+(Main!$B$35*($A85-H$2)))))</f>
        <v>4.3804628147094132E-4</v>
      </c>
      <c r="I85" s="144">
        <f ca="1">IF($A85=I$2,VLOOKUP($A85,$A$3:$E$98,5),IF($A85&lt;I$2,"",VLOOKUP($A85,$A$3:$E$98,5)*IF(Main!$B$36=1,(1+Main!$B$35)^($A85-I$2),1+(Main!$B$35*($A85-I$2)))))</f>
        <v>4.3030086588501104E-4</v>
      </c>
      <c r="J85" s="144">
        <f ca="1">IF($A85=J$2,VLOOKUP($A85,$A$3:$E$98,5),IF($A85&lt;J$2,"",VLOOKUP($A85,$A$3:$E$98,5)*IF(Main!$B$36=1,(1+Main!$B$35)^($A85-J$2),1+(Main!$B$35*($A85-J$2)))))</f>
        <v>4.2269240263753541E-4</v>
      </c>
      <c r="K85" s="144">
        <f ca="1">IF($A85=K$2,VLOOKUP($A85,$A$3:$E$98,5),IF($A85&lt;K$2,"",VLOOKUP($A85,$A$3:$E$98,5)*IF(Main!$B$36=1,(1+Main!$B$35)^($A85-K$2),1+(Main!$B$35*($A85-K$2)))))</f>
        <v>4.1521847017439629E-4</v>
      </c>
      <c r="L85" s="144">
        <f ca="1">IF($A85=L$2,VLOOKUP($A85,$A$3:$E$98,5),IF($A85&lt;L$2,"",VLOOKUP($A85,$A$3:$E$98,5)*IF(Main!$B$36=1,(1+Main!$B$35)^($A85-L$2),1+(Main!$B$35*($A85-L$2)))))</f>
        <v>4.0787668975873895E-4</v>
      </c>
      <c r="M85" s="144">
        <f ca="1">IF($A85=M$2,VLOOKUP($A85,$A$3:$E$98,5),IF($A85&lt;M$2,"",VLOOKUP($A85,$A$3:$E$98,5)*IF(Main!$B$36=1,(1+Main!$B$35)^($A85-M$2),1+(Main!$B$35*($A85-M$2)))))</f>
        <v>4.0066472471388895E-4</v>
      </c>
      <c r="N85" s="144">
        <f ca="1">IF($A85=N$2,VLOOKUP($A85,$A$3:$E$98,5),IF($A85&lt;N$2,"",VLOOKUP($A85,$A$3:$E$98,5)*IF(Main!$B$36=1,(1+Main!$B$35)^($A85-N$2),1+(Main!$B$35*($A85-N$2)))))</f>
        <v>3.9358027967965523E-4</v>
      </c>
      <c r="O85" s="144">
        <f ca="1">IF($A85=O$2,VLOOKUP($A85,$A$3:$E$98,5),IF($A85&lt;O$2,"",VLOOKUP($A85,$A$3:$E$98,5)*IF(Main!$B$36=1,(1+Main!$B$35)^($A85-O$2),1+(Main!$B$35*($A85-O$2)))))</f>
        <v>3.8662109988178299E-4</v>
      </c>
      <c r="P85" s="144">
        <f ca="1">IF($A85=P$2,VLOOKUP($A85,$A$3:$E$98,5),IF($A85&lt;P$2,"",VLOOKUP($A85,$A$3:$E$98,5)*IF(Main!$B$36=1,(1+Main!$B$35)^($A85-P$2),1+(Main!$B$35*($A85-P$2)))))</f>
        <v>3.7978497041432527E-4</v>
      </c>
      <c r="Q85" s="144">
        <f ca="1">IF($A85=Q$2,VLOOKUP($A85,$A$3:$E$98,5),IF($A85&lt;Q$2,"",VLOOKUP($A85,$A$3:$E$98,5)*IF(Main!$B$36=1,(1+Main!$B$35)^($A85-Q$2),1+(Main!$B$35*($A85-Q$2)))))</f>
        <v>3.7306971553470057E-4</v>
      </c>
      <c r="R85" s="144">
        <f ca="1">IF($A85=R$2,VLOOKUP($A85,$A$3:$E$98,5),IF($A85&lt;R$2,"",VLOOKUP($A85,$A$3:$E$98,5)*IF(Main!$B$36=1,(1+Main!$B$35)^($A85-R$2),1+(Main!$B$35*($A85-R$2)))))</f>
        <v>3.6647319797121866E-4</v>
      </c>
      <c r="S85" s="144">
        <f ca="1">IF($A85=S$2,VLOOKUP($A85,$A$3:$E$98,5),IF($A85&lt;S$2,"",VLOOKUP($A85,$A$3:$E$98,5)*IF(Main!$B$36=1,(1+Main!$B$35)^($A85-S$2),1+(Main!$B$35*($A85-S$2)))))</f>
        <v>3.5999331824284741E-4</v>
      </c>
      <c r="T85" s="144">
        <f ca="1">IF($A85=T$2,VLOOKUP($A85,$A$3:$E$98,5),IF($A85&lt;T$2,"",VLOOKUP($A85,$A$3:$E$98,5)*IF(Main!$B$36=1,(1+Main!$B$35)^($A85-T$2),1+(Main!$B$35*($A85-T$2)))))</f>
        <v>3.5362801399100923E-4</v>
      </c>
      <c r="U85" s="144">
        <f ca="1">IF($A85=U$2,VLOOKUP($A85,$A$3:$E$98,5),IF($A85&lt;U$2,"",VLOOKUP($A85,$A$3:$E$98,5)*IF(Main!$B$36=1,(1+Main!$B$35)^($A85-U$2),1+(Main!$B$35*($A85-U$2)))))</f>
        <v>3.4737525932319175E-4</v>
      </c>
      <c r="V85" s="144">
        <f ca="1">IF($A85=V$2,VLOOKUP($A85,$A$3:$E$98,5),IF($A85&lt;V$2,"",VLOOKUP($A85,$A$3:$E$98,5)*IF(Main!$B$36=1,(1+Main!$B$35)^($A85-V$2),1+(Main!$B$35*($A85-V$2)))))</f>
        <v>3.4123306416816484E-4</v>
      </c>
      <c r="W85" s="144">
        <f ca="1">IF($A85=W$2,VLOOKUP($A85,$A$3:$E$98,5),IF($A85&lt;W$2,"",VLOOKUP($A85,$A$3:$E$98,5)*IF(Main!$B$36=1,(1+Main!$B$35)^($A85-W$2),1+(Main!$B$35*($A85-W$2)))))</f>
        <v>3.3519947364259802E-4</v>
      </c>
      <c r="X85" s="144">
        <f ca="1">IF($A85=X$2,VLOOKUP($A85,$A$3:$E$98,5),IF($A85&lt;X$2,"",VLOOKUP($A85,$A$3:$E$98,5)*IF(Main!$B$36=1,(1+Main!$B$35)^($A85-X$2),1+(Main!$B$35*($A85-X$2)))))</f>
        <v>3.2927256742887822E-4</v>
      </c>
      <c r="Y85" s="144">
        <f ca="1">IF($A85=Y$2,VLOOKUP($A85,$A$3:$E$98,5),IF($A85&lt;Y$2,"",VLOOKUP($A85,$A$3:$E$98,5)*IF(Main!$B$36=1,(1+Main!$B$35)^($A85-Y$2),1+(Main!$B$35*($A85-Y$2)))))</f>
        <v>3.2345045916392745E-4</v>
      </c>
      <c r="Z85" s="144">
        <f ca="1">IF($A85=Z$2,VLOOKUP($A85,$A$3:$E$98,5),IF($A85&lt;Z$2,"",VLOOKUP($A85,$A$3:$E$98,5)*IF(Main!$B$36=1,(1+Main!$B$35)^($A85-Z$2),1+(Main!$B$35*($A85-Z$2)))))</f>
        <v>3.1773129583882861E-4</v>
      </c>
      <c r="AA85" s="144">
        <f ca="1">IF($A85=AA$2,VLOOKUP($A85,$A$3:$E$98,5),IF($A85&lt;AA$2,"",VLOOKUP($A85,$A$3:$E$98,5)*IF(Main!$B$36=1,(1+Main!$B$35)^($A85-AA$2),1+(Main!$B$35*($A85-AA$2)))))</f>
        <v>3.1211325720906539E-4</v>
      </c>
      <c r="AB85" s="144">
        <f ca="1">IF($A85=AB$2,VLOOKUP($A85,$A$3:$E$98,5),IF($A85&lt;AB$2,"",VLOOKUP($A85,$A$3:$E$98,5)*IF(Main!$B$36=1,(1+Main!$B$35)^($A85-AB$2),1+(Main!$B$35*($A85-AB$2)))))</f>
        <v>3.065945552151919E-4</v>
      </c>
      <c r="AC85" s="144">
        <f ca="1">IF($A85=AC$2,VLOOKUP($A85,$A$3:$E$98,5),IF($A85&lt;AC$2,"",VLOOKUP($A85,$A$3:$E$98,5)*IF(Main!$B$36=1,(1+Main!$B$35)^($A85-AC$2),1+(Main!$B$35*($A85-AC$2)))))</f>
        <v>3.0117343341374458E-4</v>
      </c>
      <c r="AD85" s="144">
        <f ca="1">IF($A85=AD$2,VLOOKUP($A85,$A$3:$E$98,5),IF($A85&lt;AD$2,"",VLOOKUP($A85,$A$3:$E$98,5)*IF(Main!$B$36=1,(1+Main!$B$35)^($A85-AD$2),1+(Main!$B$35*($A85-AD$2)))))</f>
        <v>2.9584816641821669E-4</v>
      </c>
      <c r="AE85" s="144">
        <f ca="1">IF($A85=AE$2,VLOOKUP($A85,$A$3:$E$98,5),IF($A85&lt;AE$2,"",VLOOKUP($A85,$A$3:$E$98,5)*IF(Main!$B$36=1,(1+Main!$B$35)^($A85-AE$2),1+(Main!$B$35*($A85-AE$2)))))</f>
        <v>2.9061705934991811E-4</v>
      </c>
      <c r="AF85" s="144">
        <f ca="1">IF($A85=AF$2,VLOOKUP($A85,$A$3:$E$98,5),IF($A85&lt;AF$2,"",VLOOKUP($A85,$A$3:$E$98,5)*IF(Main!$B$36=1,(1+Main!$B$35)^($A85-AF$2),1+(Main!$B$35*($A85-AF$2)))))</f>
        <v>2.8547844729854432E-4</v>
      </c>
      <c r="AG85" s="144">
        <f ca="1">IF($A85=AG$2,VLOOKUP($A85,$A$3:$E$98,5),IF($A85&lt;AG$2,"",VLOOKUP($A85,$A$3:$E$98,5)*IF(Main!$B$36=1,(1+Main!$B$35)^($A85-AG$2),1+(Main!$B$35*($A85-AG$2)))))</f>
        <v>2.8043069479228319E-4</v>
      </c>
      <c r="AH85" s="144">
        <f ca="1">IF($A85=AH$2,VLOOKUP($A85,$A$3:$E$98,5),IF($A85&lt;AH$2,"",VLOOKUP($A85,$A$3:$E$98,5)*IF(Main!$B$36=1,(1+Main!$B$35)^($A85-AH$2),1+(Main!$B$35*($A85-AH$2)))))</f>
        <v>2.7547219527729197E-4</v>
      </c>
      <c r="AI85" s="144">
        <f ca="1">IF($A85=AI$2,VLOOKUP($A85,$A$3:$E$98,5),IF($A85&lt;AI$2,"",VLOOKUP($A85,$A$3:$E$98,5)*IF(Main!$B$36=1,(1+Main!$B$35)^($A85-AI$2),1+(Main!$B$35*($A85-AI$2)))))</f>
        <v>2.7060137060637716E-4</v>
      </c>
      <c r="AJ85" s="144">
        <f ca="1">IF($A85=AJ$2,VLOOKUP($A85,$A$3:$E$98,5),IF($A85&lt;AJ$2,"",VLOOKUP($A85,$A$3:$E$98,5)*IF(Main!$B$36=1,(1+Main!$B$35)^($A85-AJ$2),1+(Main!$B$35*($A85-AJ$2)))))</f>
        <v>2.6581667053671626E-4</v>
      </c>
      <c r="AK85" s="144">
        <f ca="1">IF($A85=AK$2,VLOOKUP($A85,$A$3:$E$98,5),IF($A85&lt;AK$2,"",VLOOKUP($A85,$A$3:$E$98,5)*IF(Main!$B$36=1,(1+Main!$B$35)^($A85-AK$2),1+(Main!$B$35*($A85-AK$2)))))</f>
        <v>2.6111657223645997E-4</v>
      </c>
      <c r="AL85" s="144">
        <f ca="1">IF($A85=AL$2,VLOOKUP($A85,$A$3:$E$98,5),IF($A85&lt;AL$2,"",VLOOKUP($A85,$A$3:$E$98,5)*IF(Main!$B$36=1,(1+Main!$B$35)^($A85-AL$2),1+(Main!$B$35*($A85-AL$2)))))</f>
        <v>2.5649957980005891E-4</v>
      </c>
      <c r="AM85" s="144">
        <f ca="1">IF($A85=AM$2,VLOOKUP($A85,$A$3:$E$98,5),IF($A85&lt;AM$2,"",VLOOKUP($A85,$A$3:$E$98,5)*IF(Main!$B$36=1,(1+Main!$B$35)^($A85-AM$2),1+(Main!$B$35*($A85-AM$2)))))</f>
        <v>2.5196422377216001E-4</v>
      </c>
      <c r="AN85" s="144">
        <f ca="1">IF($A85=AN$2,VLOOKUP($A85,$A$3:$E$98,5),IF($A85&lt;AN$2,"",VLOOKUP($A85,$A$3:$E$98,5)*IF(Main!$B$36=1,(1+Main!$B$35)^($A85-AN$2),1+(Main!$B$35*($A85-AN$2)))))</f>
        <v>2.4750906067992146E-4</v>
      </c>
      <c r="AO85" s="144">
        <f ca="1">IF($A85=AO$2,VLOOKUP($A85,$A$3:$E$98,5),IF($A85&lt;AO$2,"",VLOOKUP($A85,$A$3:$E$98,5)*IF(Main!$B$36=1,(1+Main!$B$35)^($A85-AO$2),1+(Main!$B$35*($A85-AO$2)))))</f>
        <v>2.4313267257359666E-4</v>
      </c>
      <c r="AP85" s="144">
        <f ca="1">IF($A85=AP$2,VLOOKUP($A85,$A$3:$E$98,5),IF($A85&lt;AP$2,"",VLOOKUP($A85,$A$3:$E$98,5)*IF(Main!$B$36=1,(1+Main!$B$35)^($A85-AP$2),1+(Main!$B$35*($A85-AP$2)))))</f>
        <v>2.3883366657524233E-4</v>
      </c>
      <c r="AQ85" s="144">
        <f ca="1">IF($A85=AQ$2,VLOOKUP($A85,$A$3:$E$98,5),IF($A85&lt;AQ$2,"",VLOOKUP($A85,$A$3:$E$98,5)*IF(Main!$B$36=1,(1+Main!$B$35)^($A85-AQ$2),1+(Main!$B$35*($A85-AQ$2)))))</f>
        <v>2.3461067443540504E-4</v>
      </c>
      <c r="AR85" s="144">
        <f ca="1">IF($A85=AR$2,VLOOKUP($A85,$A$3:$E$98,5),IF($A85&lt;AR$2,"",VLOOKUP($A85,$A$3:$E$98,5)*IF(Main!$B$36=1,(1+Main!$B$35)^($A85-AR$2),1+(Main!$B$35*($A85-AR$2)))))</f>
        <v>2.3046235209764739E-4</v>
      </c>
      <c r="AS85" s="144">
        <f ca="1">IF($A85=AS$2,VLOOKUP($A85,$A$3:$E$98,5),IF($A85&lt;AS$2,"",VLOOKUP($A85,$A$3:$E$98,5)*IF(Main!$B$36=1,(1+Main!$B$35)^($A85-AS$2),1+(Main!$B$35*($A85-AS$2)))))</f>
        <v>2.2638737927077344E-4</v>
      </c>
      <c r="AT85" s="144">
        <f ca="1">IF($A85=AT$2,VLOOKUP($A85,$A$3:$E$98,5),IF($A85&lt;AT$2,"",VLOOKUP($A85,$A$3:$E$98,5)*IF(Main!$B$36=1,(1+Main!$B$35)^($A85-AT$2),1+(Main!$B$35*($A85-AT$2)))))</f>
        <v>2.2238445900861836E-4</v>
      </c>
      <c r="AU85" s="144">
        <f ca="1">IF($A85=AU$2,VLOOKUP($A85,$A$3:$E$98,5),IF($A85&lt;AU$2,"",VLOOKUP($A85,$A$3:$E$98,5)*IF(Main!$B$36=1,(1+Main!$B$35)^($A85-AU$2),1+(Main!$B$35*($A85-AU$2)))))</f>
        <v>2.1845231729726748E-4</v>
      </c>
      <c r="AV85" s="144">
        <f ca="1">IF($A85=AV$2,VLOOKUP($A85,$A$3:$E$98,5),IF($A85&lt;AV$2,"",VLOOKUP($A85,$A$3:$E$98,5)*IF(Main!$B$36=1,(1+Main!$B$35)^($A85-AV$2),1+(Main!$B$35*($A85-AV$2)))))</f>
        <v>2.1458970264957516E-4</v>
      </c>
      <c r="AW85" s="144">
        <f ca="1">IF($A85=AW$2,VLOOKUP($A85,$A$3:$E$98,5),IF($A85&lt;AW$2,"",VLOOKUP($A85,$A$3:$E$98,5)*IF(Main!$B$36=1,(1+Main!$B$35)^($A85-AW$2),1+(Main!$B$35*($A85-AW$2)))))</f>
        <v>2.1079538570685182E-4</v>
      </c>
      <c r="AX85" s="144">
        <f ca="1">IF($A85=AX$2,VLOOKUP($A85,$A$3:$E$98,5),IF($A85&lt;AX$2,"",VLOOKUP($A85,$A$3:$E$98,5)*IF(Main!$B$36=1,(1+Main!$B$35)^($A85-AX$2),1+(Main!$B$35*($A85-AX$2)))))</f>
        <v>2.0706815884759507E-4</v>
      </c>
      <c r="AY85" s="144">
        <f ca="1">IF($A85=AY$2,VLOOKUP($A85,$A$3:$E$98,5),IF($A85&lt;AY$2,"",VLOOKUP($A85,$A$3:$E$98,5)*IF(Main!$B$36=1,(1+Main!$B$35)^($A85-AY$2),1+(Main!$B$35*($A85-AY$2)))))</f>
        <v>2.0340683580313858E-4</v>
      </c>
      <c r="AZ85" s="144">
        <f ca="1">IF($A85=AZ$2,VLOOKUP($A85,$A$3:$E$98,5),IF($A85&lt;AZ$2,"",VLOOKUP($A85,$A$3:$E$98,5)*IF(Main!$B$36=1,(1+Main!$B$35)^($A85-AZ$2),1+(Main!$B$35*($A85-AZ$2)))))</f>
        <v>1.9981025128009685E-4</v>
      </c>
      <c r="BA85" s="144">
        <f ca="1">IF($A85=BA$2,VLOOKUP($A85,$A$3:$E$98,5),IF($A85&lt;BA$2,"",VLOOKUP($A85,$A$3:$E$98,5)*IF(Main!$B$36=1,(1+Main!$B$35)^($A85-BA$2),1+(Main!$B$35*($A85-BA$2)))))</f>
        <v>1.962772605894861E-4</v>
      </c>
      <c r="BB85" s="144">
        <f ca="1">IF($A85=BB$2,VLOOKUP($A85,$A$3:$E$98,5),IF($A85&lt;BB$2,"",VLOOKUP($A85,$A$3:$E$98,5)*IF(Main!$B$36=1,(1+Main!$B$35)^($A85-BB$2),1+(Main!$B$35*($A85-BB$2)))))</f>
        <v>1.9280673928240286E-4</v>
      </c>
      <c r="BC85" s="144">
        <f ca="1">IF($A85=BC$2,VLOOKUP($A85,$A$3:$E$98,5),IF($A85&lt;BC$2,"",VLOOKUP($A85,$A$3:$E$98,5)*IF(Main!$B$36=1,(1+Main!$B$35)^($A85-BC$2),1+(Main!$B$35*($A85-BC$2)))))</f>
        <v>1.8939758279214424E-4</v>
      </c>
      <c r="BD85" s="144">
        <f ca="1">IF($A85=BD$2,VLOOKUP($A85,$A$3:$E$98,5),IF($A85&lt;BD$2,"",VLOOKUP($A85,$A$3:$E$98,5)*IF(Main!$B$36=1,(1+Main!$B$35)^($A85-BD$2),1+(Main!$B$35*($A85-BD$2)))))</f>
        <v>1.8604870608265642E-4</v>
      </c>
      <c r="BE85" s="144">
        <f ca="1">IF($A85=BE$2,VLOOKUP($A85,$A$3:$E$98,5),IF($A85&lt;BE$2,"",VLOOKUP($A85,$A$3:$E$98,5)*IF(Main!$B$36=1,(1+Main!$B$35)^($A85-BE$2),1+(Main!$B$35*($A85-BE$2)))))</f>
        <v>1.8275904330319881E-4</v>
      </c>
      <c r="BF85" s="144">
        <f ca="1">IF($A85=BF$2,VLOOKUP($A85,$A$3:$E$98,5),IF($A85&lt;BF$2,"",VLOOKUP($A85,$A$3:$E$98,5)*IF(Main!$B$36=1,(1+Main!$B$35)^($A85-BF$2),1+(Main!$B$35*($A85-BF$2)))))</f>
        <v>1.7952754744911476E-4</v>
      </c>
      <c r="BG85" s="144">
        <f ca="1">IF($A85=BG$2,VLOOKUP($A85,$A$3:$E$98,5),IF($A85&lt;BG$2,"",VLOOKUP($A85,$A$3:$E$98,5)*IF(Main!$B$36=1,(1+Main!$B$35)^($A85-BG$2),1+(Main!$B$35*($A85-BG$2)))))</f>
        <v>1.7635319002859998E-4</v>
      </c>
      <c r="BH85" s="144">
        <f ca="1">IF($A85=BH$2,VLOOKUP($A85,$A$3:$E$98,5),IF($A85&lt;BH$2,"",VLOOKUP($A85,$A$3:$E$98,5)*IF(Main!$B$36=1,(1+Main!$B$35)^($A85-BH$2),1+(Main!$B$35*($A85-BH$2)))))</f>
        <v>1.7323496073536342E-4</v>
      </c>
      <c r="BI85" s="144">
        <f ca="1">IF($A85=BI$2,VLOOKUP($A85,$A$3:$E$98,5),IF($A85&lt;BI$2,"",VLOOKUP($A85,$A$3:$E$98,5)*IF(Main!$B$36=1,(1+Main!$B$35)^($A85-BI$2),1+(Main!$B$35*($A85-BI$2)))))</f>
        <v>1.7017186712707606E-4</v>
      </c>
      <c r="BJ85" s="144">
        <f ca="1">IF($A85=BJ$2,VLOOKUP($A85,$A$3:$E$98,5),IF($A85&lt;BJ$2,"",VLOOKUP($A85,$A$3:$E$98,5)*IF(Main!$B$36=1,(1+Main!$B$35)^($A85-BJ$2),1+(Main!$B$35*($A85-BJ$2)))))</f>
        <v>1.6716293430950498E-4</v>
      </c>
      <c r="BK85" s="144">
        <f ca="1">IF($A85=BK$2,VLOOKUP($A85,$A$3:$E$98,5),IF($A85&lt;BK$2,"",VLOOKUP($A85,$A$3:$E$98,5)*IF(Main!$B$36=1,(1+Main!$B$35)^($A85-BK$2),1+(Main!$B$35*($A85-BK$2)))))</f>
        <v>1.6420720462623277E-4</v>
      </c>
      <c r="BL85" s="144">
        <f ca="1">IF($A85=BL$2,VLOOKUP($A85,$A$3:$E$98,5),IF($A85&lt;BL$2,"",VLOOKUP($A85,$A$3:$E$98,5)*IF(Main!$B$36=1,(1+Main!$B$35)^($A85-BL$2),1+(Main!$B$35*($A85-BL$2)))))</f>
        <v>1.6130373735386323E-4</v>
      </c>
      <c r="BM85" s="144">
        <f ca="1">IF($A85=BM$2,VLOOKUP($A85,$A$3:$E$98,5),IF($A85&lt;BM$2,"",VLOOKUP($A85,$A$3:$E$98,5)*IF(Main!$B$36=1,(1+Main!$B$35)^($A85-BM$2),1+(Main!$B$35*($A85-BM$2)))))</f>
        <v>1.5845160840261615E-4</v>
      </c>
      <c r="BN85" s="144">
        <f ca="1">IF($A85=BN$2,VLOOKUP($A85,$A$3:$E$98,5),IF($A85&lt;BN$2,"",VLOOKUP($A85,$A$3:$E$98,5)*IF(Main!$B$36=1,(1+Main!$B$35)^($A85-BN$2),1+(Main!$B$35*($A85-BN$2)))))</f>
        <v>1.5564991002221625E-4</v>
      </c>
      <c r="BO85" s="144">
        <f ca="1">IF($A85=BO$2,VLOOKUP($A85,$A$3:$E$98,5),IF($A85&lt;BO$2,"",VLOOKUP($A85,$A$3:$E$98,5)*IF(Main!$B$36=1,(1+Main!$B$35)^($A85-BO$2),1+(Main!$B$35*($A85-BO$2)))))</f>
        <v>1.5289775051298255E-4</v>
      </c>
      <c r="BP85" s="144">
        <f ca="1">IF($A85=BP$2,VLOOKUP($A85,$A$3:$E$98,5),IF($A85&lt;BP$2,"",VLOOKUP($A85,$A$3:$E$98,5)*IF(Main!$B$36=1,(1+Main!$B$35)^($A85-BP$2),1+(Main!$B$35*($A85-BP$2)))))</f>
        <v>1.5019425394202608E-4</v>
      </c>
      <c r="BQ85" s="144">
        <f ca="1">IF($A85=BQ$2,VLOOKUP($A85,$A$3:$E$98,5),IF($A85&lt;BQ$2,"",VLOOKUP($A85,$A$3:$E$98,5)*IF(Main!$B$36=1,(1+Main!$B$35)^($A85-BQ$2),1+(Main!$B$35*($A85-BQ$2)))))</f>
        <v>1.475385598644657E-4</v>
      </c>
      <c r="BR85" s="144" t="str">
        <f>IF($A85=BR$2,VLOOKUP($A85,$A$3:$E$98,5),IF($A85&lt;BR$2,"",VLOOKUP($A85,$A$3:$E$98,5)*IF(Main!$B$36=1,(1+Main!$B$35)^($A85-BR$2),1+(Main!$B$35*($A85-BR$2)))))</f>
        <v/>
      </c>
      <c r="BS85" s="144" t="str">
        <f>IF($A85=BS$2,VLOOKUP($A85,$A$3:$E$98,5),IF($A85&lt;BS$2,"",VLOOKUP($A85,$A$3:$E$98,5)*IF(Main!$B$36=1,(1+Main!$B$35)^($A85-BS$2),1+(Main!$B$35*($A85-BS$2)))))</f>
        <v/>
      </c>
      <c r="BT85" s="144" t="str">
        <f>IF($A85=BT$2,VLOOKUP($A85,$A$3:$E$98,5),IF($A85&lt;BT$2,"",VLOOKUP($A85,$A$3:$E$98,5)*IF(Main!$B$36=1,(1+Main!$B$35)^($A85-BT$2),1+(Main!$B$35*($A85-BT$2)))))</f>
        <v/>
      </c>
      <c r="BU85" s="144" t="str">
        <f>IF($A85=BU$2,VLOOKUP($A85,$A$3:$E$98,5),IF($A85&lt;BU$2,"",VLOOKUP($A85,$A$3:$E$98,5)*IF(Main!$B$36=1,(1+Main!$B$35)^($A85-BU$2),1+(Main!$B$35*($A85-BU$2)))))</f>
        <v/>
      </c>
      <c r="BV85" s="144" t="str">
        <f>IF($A85=BV$2,VLOOKUP($A85,$A$3:$E$98,5),IF($A85&lt;BV$2,"",VLOOKUP($A85,$A$3:$E$98,5)*IF(Main!$B$36=1,(1+Main!$B$35)^($A85-BV$2),1+(Main!$B$35*($A85-BV$2)))))</f>
        <v/>
      </c>
      <c r="BW85" s="144" t="str">
        <f>IF($A85=BW$2,VLOOKUP($A85,$A$3:$E$98,5),IF($A85&lt;BW$2,"",VLOOKUP($A85,$A$3:$E$98,5)*IF(Main!$B$36=1,(1+Main!$B$35)^($A85-BW$2),1+(Main!$B$35*($A85-BW$2)))))</f>
        <v/>
      </c>
      <c r="BX85" s="144" t="str">
        <f>IF($A85=BX$2,VLOOKUP($A85,$A$3:$E$98,5),IF($A85&lt;BX$2,"",VLOOKUP($A85,$A$3:$E$98,5)*IF(Main!$B$36=1,(1+Main!$B$35)^($A85-BX$2),1+(Main!$B$35*($A85-BX$2)))))</f>
        <v/>
      </c>
      <c r="BY85" s="144" t="str">
        <f>IF($A85=BY$2,VLOOKUP($A85,$A$3:$E$98,5),IF($A85&lt;BY$2,"",VLOOKUP($A85,$A$3:$E$98,5)*IF(Main!$B$36=1,(1+Main!$B$35)^($A85-BY$2),1+(Main!$B$35*($A85-BY$2)))))</f>
        <v/>
      </c>
      <c r="BZ85" s="144" t="str">
        <f>IF($A85=BZ$2,VLOOKUP($A85,$A$3:$E$98,5),IF($A85&lt;BZ$2,"",VLOOKUP($A85,$A$3:$E$98,5)*IF(Main!$B$36=1,(1+Main!$B$35)^($A85-BZ$2),1+(Main!$B$35*($A85-BZ$2)))))</f>
        <v/>
      </c>
      <c r="CA85" s="144" t="str">
        <f>IF($A85=CA$2,VLOOKUP($A85,$A$3:$E$98,5),IF($A85&lt;CA$2,"",VLOOKUP($A85,$A$3:$E$98,5)*IF(Main!$B$36=1,(1+Main!$B$35)^($A85-CA$2),1+(Main!$B$35*($A85-CA$2)))))</f>
        <v/>
      </c>
      <c r="CB85" s="144" t="str">
        <f>IF($A85=CB$2,VLOOKUP($A85,$A$3:$E$98,5),IF($A85&lt;CB$2,"",VLOOKUP($A85,$A$3:$E$98,5)*IF(Main!$B$36=1,(1+Main!$B$35)^($A85-CB$2),1+(Main!$B$35*($A85-CB$2)))))</f>
        <v/>
      </c>
      <c r="CC85" s="144" t="str">
        <f>IF($A85=CC$2,VLOOKUP($A85,$A$3:$E$98,5),IF($A85&lt;CC$2,"",VLOOKUP($A85,$A$3:$E$98,5)*IF(Main!$B$36=1,(1+Main!$B$35)^($A85-CC$2),1+(Main!$B$35*($A85-CC$2)))))</f>
        <v/>
      </c>
      <c r="CD85" s="144" t="str">
        <f>IF($A85=CD$2,VLOOKUP($A85,$A$3:$E$98,5),IF($A85&lt;CD$2,"",VLOOKUP($A85,$A$3:$E$98,5)*IF(Main!$B$36=1,(1+Main!$B$35)^($A85-CD$2),1+(Main!$B$35*($A85-CD$2)))))</f>
        <v/>
      </c>
    </row>
    <row r="86" spans="1:83">
      <c r="A86" s="70">
        <v>108</v>
      </c>
      <c r="B86" s="73">
        <f ca="1">VLOOKUP($A86,Mortality!$A$3:$G$108,7,)</f>
        <v>0.32410628104159561</v>
      </c>
      <c r="C86" s="69">
        <f t="shared" ca="1" si="5"/>
        <v>2.6465139472448416E-2</v>
      </c>
      <c r="D86" s="69">
        <f t="shared" ca="1" si="6"/>
        <v>2.7666137378847084</v>
      </c>
      <c r="E86" s="143">
        <f ca="1">C86/(1+Main!$B$5)^($A86-$A$3)</f>
        <v>9.6343105071014981E-5</v>
      </c>
      <c r="F86" s="16">
        <f t="shared" ca="1" si="3"/>
        <v>2.2278636098786317</v>
      </c>
      <c r="G86" s="144">
        <f ca="1">IF($A86=G$2,VLOOKUP($A86,$A$3:$E$98,5),IF($A86&lt;G$2,"",VLOOKUP($A86,$A$3:$E$98,5)*IF(Main!$B$36=1,(1+Main!$B$35)^($A86-G$2),1+(Main!$B$35*($A86-G$2)))))</f>
        <v>2.9643580126098665E-4</v>
      </c>
      <c r="H86" s="144">
        <f ca="1">IF($A86=H$2,VLOOKUP($A86,$A$3:$E$98,5),IF($A86&lt;H$2,"",VLOOKUP($A86,$A$3:$E$98,5)*IF(Main!$B$36=1,(1+Main!$B$35)^($A86-H$2),1+(Main!$B$35*($A86-H$2)))))</f>
        <v>2.9119430379271775E-4</v>
      </c>
      <c r="I86" s="144">
        <f ca="1">IF($A86=I$2,VLOOKUP($A86,$A$3:$E$98,5),IF($A86&lt;I$2,"",VLOOKUP($A86,$A$3:$E$98,5)*IF(Main!$B$36=1,(1+Main!$B$35)^($A86-I$2),1+(Main!$B$35*($A86-I$2)))))</f>
        <v>2.8604548506160884E-4</v>
      </c>
      <c r="J86" s="144">
        <f ca="1">IF($A86=J$2,VLOOKUP($A86,$A$3:$E$98,5),IF($A86&lt;J$2,"",VLOOKUP($A86,$A$3:$E$98,5)*IF(Main!$B$36=1,(1+Main!$B$35)^($A86-J$2),1+(Main!$B$35*($A86-J$2)))))</f>
        <v>2.8098770634735638E-4</v>
      </c>
      <c r="K86" s="144">
        <f ca="1">IF($A86=K$2,VLOOKUP($A86,$A$3:$E$98,5),IF($A86&lt;K$2,"",VLOOKUP($A86,$A$3:$E$98,5)*IF(Main!$B$36=1,(1+Main!$B$35)^($A86-K$2),1+(Main!$B$35*($A86-K$2)))))</f>
        <v>2.7601935790506519E-4</v>
      </c>
      <c r="L86" s="144">
        <f ca="1">IF($A86=L$2,VLOOKUP($A86,$A$3:$E$98,5),IF($A86&lt;L$2,"",VLOOKUP($A86,$A$3:$E$98,5)*IF(Main!$B$36=1,(1+Main!$B$35)^($A86-L$2),1+(Main!$B$35*($A86-L$2)))))</f>
        <v>2.7113885845291279E-4</v>
      </c>
      <c r="M86" s="144">
        <f ca="1">IF($A86=M$2,VLOOKUP($A86,$A$3:$E$98,5),IF($A86&lt;M$2,"",VLOOKUP($A86,$A$3:$E$98,5)*IF(Main!$B$36=1,(1+Main!$B$35)^($A86-M$2),1+(Main!$B$35*($A86-M$2)))))</f>
        <v>2.6634465466887305E-4</v>
      </c>
      <c r="N86" s="144">
        <f ca="1">IF($A86=N$2,VLOOKUP($A86,$A$3:$E$98,5),IF($A86&lt;N$2,"",VLOOKUP($A86,$A$3:$E$98,5)*IF(Main!$B$36=1,(1+Main!$B$35)^($A86-N$2),1+(Main!$B$35*($A86-N$2)))))</f>
        <v>2.6163522069633894E-4</v>
      </c>
      <c r="O86" s="144">
        <f ca="1">IF($A86=O$2,VLOOKUP($A86,$A$3:$E$98,5),IF($A86&lt;O$2,"",VLOOKUP($A86,$A$3:$E$98,5)*IF(Main!$B$36=1,(1+Main!$B$35)^($A86-O$2),1+(Main!$B$35*($A86-O$2)))))</f>
        <v>2.5700905765848621E-4</v>
      </c>
      <c r="P86" s="144">
        <f ca="1">IF($A86=P$2,VLOOKUP($A86,$A$3:$E$98,5),IF($A86&lt;P$2,"",VLOOKUP($A86,$A$3:$E$98,5)*IF(Main!$B$36=1,(1+Main!$B$35)^($A86-P$2),1+(Main!$B$35*($A86-P$2)))))</f>
        <v>2.524646931812241E-4</v>
      </c>
      <c r="Q86" s="144">
        <f ca="1">IF($A86=Q$2,VLOOKUP($A86,$A$3:$E$98,5),IF($A86&lt;Q$2,"",VLOOKUP($A86,$A$3:$E$98,5)*IF(Main!$B$36=1,(1+Main!$B$35)^($A86-Q$2),1+(Main!$B$35*($A86-Q$2)))))</f>
        <v>2.480006809245817E-4</v>
      </c>
      <c r="R86" s="144">
        <f ca="1">IF($A86=R$2,VLOOKUP($A86,$A$3:$E$98,5),IF($A86&lt;R$2,"",VLOOKUP($A86,$A$3:$E$98,5)*IF(Main!$B$36=1,(1+Main!$B$35)^($A86-R$2),1+(Main!$B$35*($A86-R$2)))))</f>
        <v>2.4361560012237885E-4</v>
      </c>
      <c r="S86" s="144">
        <f ca="1">IF($A86=S$2,VLOOKUP($A86,$A$3:$E$98,5),IF($A86&lt;S$2,"",VLOOKUP($A86,$A$3:$E$98,5)*IF(Main!$B$36=1,(1+Main!$B$35)^($A86-S$2),1+(Main!$B$35*($A86-S$2)))))</f>
        <v>2.3930805513003816E-4</v>
      </c>
      <c r="T86" s="144">
        <f ca="1">IF($A86=T$2,VLOOKUP($A86,$A$3:$E$98,5),IF($A86&lt;T$2,"",VLOOKUP($A86,$A$3:$E$98,5)*IF(Main!$B$36=1,(1+Main!$B$35)^($A86-T$2),1+(Main!$B$35*($A86-T$2)))))</f>
        <v>2.3507667498039113E-4</v>
      </c>
      <c r="U86" s="144">
        <f ca="1">IF($A86=U$2,VLOOKUP($A86,$A$3:$E$98,5),IF($A86&lt;U$2,"",VLOOKUP($A86,$A$3:$E$98,5)*IF(Main!$B$36=1,(1+Main!$B$35)^($A86-U$2),1+(Main!$B$35*($A86-U$2)))))</f>
        <v>2.3092011294733903E-4</v>
      </c>
      <c r="V86" s="144">
        <f ca="1">IF($A86=V$2,VLOOKUP($A86,$A$3:$E$98,5),IF($A86&lt;V$2,"",VLOOKUP($A86,$A$3:$E$98,5)*IF(Main!$B$36=1,(1+Main!$B$35)^($A86-V$2),1+(Main!$B$35*($A86-V$2)))))</f>
        <v>2.2683704611722887E-4</v>
      </c>
      <c r="W86" s="144">
        <f ca="1">IF($A86=W$2,VLOOKUP($A86,$A$3:$E$98,5),IF($A86&lt;W$2,"",VLOOKUP($A86,$A$3:$E$98,5)*IF(Main!$B$36=1,(1+Main!$B$35)^($A86-W$2),1+(Main!$B$35*($A86-W$2)))))</f>
        <v>2.2282617496780836E-4</v>
      </c>
      <c r="X86" s="144">
        <f ca="1">IF($A86=X$2,VLOOKUP($A86,$A$3:$E$98,5),IF($A86&lt;X$2,"",VLOOKUP($A86,$A$3:$E$98,5)*IF(Main!$B$36=1,(1+Main!$B$35)^($A86-X$2),1+(Main!$B$35*($A86-X$2)))))</f>
        <v>2.1888622295462509E-4</v>
      </c>
      <c r="Y86" s="144">
        <f ca="1">IF($A86=Y$2,VLOOKUP($A86,$A$3:$E$98,5),IF($A86&lt;Y$2,"",VLOOKUP($A86,$A$3:$E$98,5)*IF(Main!$B$36=1,(1+Main!$B$35)^($A86-Y$2),1+(Main!$B$35*($A86-Y$2)))))</f>
        <v>2.1501593610473977E-4</v>
      </c>
      <c r="Z86" s="144">
        <f ca="1">IF($A86=Z$2,VLOOKUP($A86,$A$3:$E$98,5),IF($A86&lt;Z$2,"",VLOOKUP($A86,$A$3:$E$98,5)*IF(Main!$B$36=1,(1+Main!$B$35)^($A86-Z$2),1+(Main!$B$35*($A86-Z$2)))))</f>
        <v>2.112140826176225E-4</v>
      </c>
      <c r="AA86" s="144">
        <f ca="1">IF($A86=AA$2,VLOOKUP($A86,$A$3:$E$98,5),IF($A86&lt;AA$2,"",VLOOKUP($A86,$A$3:$E$98,5)*IF(Main!$B$36=1,(1+Main!$B$35)^($A86-AA$2),1+(Main!$B$35*($A86-AA$2)))))</f>
        <v>2.0747945247310664E-4</v>
      </c>
      <c r="AB86" s="144">
        <f ca="1">IF($A86=AB$2,VLOOKUP($A86,$A$3:$E$98,5),IF($A86&lt;AB$2,"",VLOOKUP($A86,$A$3:$E$98,5)*IF(Main!$B$36=1,(1+Main!$B$35)^($A86-AB$2),1+(Main!$B$35*($A86-AB$2)))))</f>
        <v>2.038108570462737E-4</v>
      </c>
      <c r="AC86" s="144">
        <f ca="1">IF($A86=AC$2,VLOOKUP($A86,$A$3:$E$98,5),IF($A86&lt;AC$2,"",VLOOKUP($A86,$A$3:$E$98,5)*IF(Main!$B$36=1,(1+Main!$B$35)^($A86-AC$2),1+(Main!$B$35*($A86-AC$2)))))</f>
        <v>2.0020712872914897E-4</v>
      </c>
      <c r="AD86" s="144">
        <f ca="1">IF($A86=AD$2,VLOOKUP($A86,$A$3:$E$98,5),IF($A86&lt;AD$2,"",VLOOKUP($A86,$A$3:$E$98,5)*IF(Main!$B$36=1,(1+Main!$B$35)^($A86-AD$2),1+(Main!$B$35*($A86-AD$2)))))</f>
        <v>1.9666712055908548E-4</v>
      </c>
      <c r="AE86" s="144">
        <f ca="1">IF($A86=AE$2,VLOOKUP($A86,$A$3:$E$98,5),IF($A86&lt;AE$2,"",VLOOKUP($A86,$A$3:$E$98,5)*IF(Main!$B$36=1,(1+Main!$B$35)^($A86-AE$2),1+(Main!$B$35*($A86-AE$2)))))</f>
        <v>1.9318970585371857E-4</v>
      </c>
      <c r="AF86" s="144">
        <f ca="1">IF($A86=AF$2,VLOOKUP($A86,$A$3:$E$98,5),IF($A86&lt;AF$2,"",VLOOKUP($A86,$A$3:$E$98,5)*IF(Main!$B$36=1,(1+Main!$B$35)^($A86-AF$2),1+(Main!$B$35*($A86-AF$2)))))</f>
        <v>1.8977377785237576E-4</v>
      </c>
      <c r="AG86" s="144">
        <f ca="1">IF($A86=AG$2,VLOOKUP($A86,$A$3:$E$98,5),IF($A86&lt;AG$2,"",VLOOKUP($A86,$A$3:$E$98,5)*IF(Main!$B$36=1,(1+Main!$B$35)^($A86-AG$2),1+(Main!$B$35*($A86-AG$2)))))</f>
        <v>1.8641824936382689E-4</v>
      </c>
      <c r="AH86" s="144">
        <f ca="1">IF($A86=AH$2,VLOOKUP($A86,$A$3:$E$98,5),IF($A86&lt;AH$2,"",VLOOKUP($A86,$A$3:$E$98,5)*IF(Main!$B$36=1,(1+Main!$B$35)^($A86-AH$2),1+(Main!$B$35*($A86-AH$2)))))</f>
        <v>1.8312205242026217E-4</v>
      </c>
      <c r="AI86" s="144">
        <f ca="1">IF($A86=AI$2,VLOOKUP($A86,$A$3:$E$98,5),IF($A86&lt;AI$2,"",VLOOKUP($A86,$A$3:$E$98,5)*IF(Main!$B$36=1,(1+Main!$B$35)^($A86-AI$2),1+(Main!$B$35*($A86-AI$2)))))</f>
        <v>1.7988413793738916E-4</v>
      </c>
      <c r="AJ86" s="144">
        <f ca="1">IF($A86=AJ$2,VLOOKUP($A86,$A$3:$E$98,5),IF($A86&lt;AJ$2,"",VLOOKUP($A86,$A$3:$E$98,5)*IF(Main!$B$36=1,(1+Main!$B$35)^($A86-AJ$2),1+(Main!$B$35*($A86-AJ$2)))))</f>
        <v>1.7670347538053944E-4</v>
      </c>
      <c r="AK86" s="144">
        <f ca="1">IF($A86=AK$2,VLOOKUP($A86,$A$3:$E$98,5),IF($A86&lt;AK$2,"",VLOOKUP($A86,$A$3:$E$98,5)*IF(Main!$B$36=1,(1+Main!$B$35)^($A86-AK$2),1+(Main!$B$35*($A86-AK$2)))))</f>
        <v>1.7357905243667923E-4</v>
      </c>
      <c r="AL86" s="144">
        <f ca="1">IF($A86=AL$2,VLOOKUP($A86,$A$3:$E$98,5),IF($A86&lt;AL$2,"",VLOOKUP($A86,$A$3:$E$98,5)*IF(Main!$B$36=1,(1+Main!$B$35)^($A86-AL$2),1+(Main!$B$35*($A86-AL$2)))))</f>
        <v>1.7050987469221927E-4</v>
      </c>
      <c r="AM86" s="144">
        <f ca="1">IF($A86=AM$2,VLOOKUP($A86,$A$3:$E$98,5),IF($A86&lt;AM$2,"",VLOOKUP($A86,$A$3:$E$98,5)*IF(Main!$B$36=1,(1+Main!$B$35)^($A86-AM$2),1+(Main!$B$35*($A86-AM$2)))))</f>
        <v>1.6749496531652189E-4</v>
      </c>
      <c r="AN86" s="144">
        <f ca="1">IF($A86=AN$2,VLOOKUP($A86,$A$3:$E$98,5),IF($A86&lt;AN$2,"",VLOOKUP($A86,$A$3:$E$98,5)*IF(Main!$B$36=1,(1+Main!$B$35)^($A86-AN$2),1+(Main!$B$35*($A86-AN$2)))))</f>
        <v>1.6453336475100381E-4</v>
      </c>
      <c r="AO86" s="144">
        <f ca="1">IF($A86=AO$2,VLOOKUP($A86,$A$3:$E$98,5),IF($A86&lt;AO$2,"",VLOOKUP($A86,$A$3:$E$98,5)*IF(Main!$B$36=1,(1+Main!$B$35)^($A86-AO$2),1+(Main!$B$35*($A86-AO$2)))))</f>
        <v>1.6162413040373655E-4</v>
      </c>
      <c r="AP86" s="144">
        <f ca="1">IF($A86=AP$2,VLOOKUP($A86,$A$3:$E$98,5),IF($A86&lt;AP$2,"",VLOOKUP($A86,$A$3:$E$98,5)*IF(Main!$B$36=1,(1+Main!$B$35)^($A86-AP$2),1+(Main!$B$35*($A86-AP$2)))))</f>
        <v>1.5876633634944647E-4</v>
      </c>
      <c r="AQ86" s="144">
        <f ca="1">IF($A86=AQ$2,VLOOKUP($A86,$A$3:$E$98,5),IF($A86&lt;AQ$2,"",VLOOKUP($A86,$A$3:$E$98,5)*IF(Main!$B$36=1,(1+Main!$B$35)^($A86-AQ$2),1+(Main!$B$35*($A86-AQ$2)))))</f>
        <v>1.5595907303481976E-4</v>
      </c>
      <c r="AR86" s="144">
        <f ca="1">IF($A86=AR$2,VLOOKUP($A86,$A$3:$E$98,5),IF($A86&lt;AR$2,"",VLOOKUP($A86,$A$3:$E$98,5)*IF(Main!$B$36=1,(1+Main!$B$35)^($A86-AR$2),1+(Main!$B$35*($A86-AR$2)))))</f>
        <v>1.5320144698901744E-4</v>
      </c>
      <c r="AS86" s="144">
        <f ca="1">IF($A86=AS$2,VLOOKUP($A86,$A$3:$E$98,5),IF($A86&lt;AS$2,"",VLOOKUP($A86,$A$3:$E$98,5)*IF(Main!$B$36=1,(1+Main!$B$35)^($A86-AS$2),1+(Main!$B$35*($A86-AS$2)))))</f>
        <v>1.5049258053930986E-4</v>
      </c>
      <c r="AT86" s="144">
        <f ca="1">IF($A86=AT$2,VLOOKUP($A86,$A$3:$E$98,5),IF($A86&lt;AT$2,"",VLOOKUP($A86,$A$3:$E$98,5)*IF(Main!$B$36=1,(1+Main!$B$35)^($A86-AT$2),1+(Main!$B$35*($A86-AT$2)))))</f>
        <v>1.4783161153173854E-4</v>
      </c>
      <c r="AU86" s="144">
        <f ca="1">IF($A86=AU$2,VLOOKUP($A86,$A$3:$E$98,5),IF($A86&lt;AU$2,"",VLOOKUP($A86,$A$3:$E$98,5)*IF(Main!$B$36=1,(1+Main!$B$35)^($A86-AU$2),1+(Main!$B$35*($A86-AU$2)))))</f>
        <v>1.4521769305671765E-4</v>
      </c>
      <c r="AV86" s="144">
        <f ca="1">IF($A86=AV$2,VLOOKUP($A86,$A$3:$E$98,5),IF($A86&lt;AV$2,"",VLOOKUP($A86,$A$3:$E$98,5)*IF(Main!$B$36=1,(1+Main!$B$35)^($A86-AV$2),1+(Main!$B$35*($A86-AV$2)))))</f>
        <v>1.4264999317948685E-4</v>
      </c>
      <c r="AW86" s="144">
        <f ca="1">IF($A86=AW$2,VLOOKUP($A86,$A$3:$E$98,5),IF($A86&lt;AW$2,"",VLOOKUP($A86,$A$3:$E$98,5)*IF(Main!$B$36=1,(1+Main!$B$35)^($A86-AW$2),1+(Main!$B$35*($A86-AW$2)))))</f>
        <v>1.4012769467533091E-4</v>
      </c>
      <c r="AX86" s="144">
        <f ca="1">IF($A86=AX$2,VLOOKUP($A86,$A$3:$E$98,5),IF($A86&lt;AX$2,"",VLOOKUP($A86,$A$3:$E$98,5)*IF(Main!$B$36=1,(1+Main!$B$35)^($A86-AX$2),1+(Main!$B$35*($A86-AX$2)))))</f>
        <v>1.3764999476948027E-4</v>
      </c>
      <c r="AY86" s="144">
        <f ca="1">IF($A86=AY$2,VLOOKUP($A86,$A$3:$E$98,5),IF($A86&lt;AY$2,"",VLOOKUP($A86,$A$3:$E$98,5)*IF(Main!$B$36=1,(1+Main!$B$35)^($A86-AY$2),1+(Main!$B$35*($A86-AY$2)))))</f>
        <v>1.3521610488161125E-4</v>
      </c>
      <c r="AZ86" s="144">
        <f ca="1">IF($A86=AZ$2,VLOOKUP($A86,$A$3:$E$98,5),IF($A86&lt;AZ$2,"",VLOOKUP($A86,$A$3:$E$98,5)*IF(Main!$B$36=1,(1+Main!$B$35)^($A86-AZ$2),1+(Main!$B$35*($A86-AZ$2)))))</f>
        <v>1.3282525037486371E-4</v>
      </c>
      <c r="BA86" s="144">
        <f ca="1">IF($A86=BA$2,VLOOKUP($A86,$A$3:$E$98,5),IF($A86&lt;BA$2,"",VLOOKUP($A86,$A$3:$E$98,5)*IF(Main!$B$36=1,(1+Main!$B$35)^($A86-BA$2),1+(Main!$B$35*($A86-BA$2)))))</f>
        <v>1.3047667030929638E-4</v>
      </c>
      <c r="BB86" s="144">
        <f ca="1">IF($A86=BB$2,VLOOKUP($A86,$A$3:$E$98,5),IF($A86&lt;BB$2,"",VLOOKUP($A86,$A$3:$E$98,5)*IF(Main!$B$36=1,(1+Main!$B$35)^($A86-BB$2),1+(Main!$B$35*($A86-BB$2)))))</f>
        <v>1.2816961719970175E-4</v>
      </c>
      <c r="BC86" s="144">
        <f ca="1">IF($A86=BC$2,VLOOKUP($A86,$A$3:$E$98,5),IF($A86&lt;BC$2,"",VLOOKUP($A86,$A$3:$E$98,5)*IF(Main!$B$36=1,(1+Main!$B$35)^($A86-BC$2),1+(Main!$B$35*($A86-BC$2)))))</f>
        <v>1.259033567777031E-4</v>
      </c>
      <c r="BD86" s="144">
        <f ca="1">IF($A86=BD$2,VLOOKUP($A86,$A$3:$E$98,5),IF($A86&lt;BD$2,"",VLOOKUP($A86,$A$3:$E$98,5)*IF(Main!$B$36=1,(1+Main!$B$35)^($A86-BD$2),1+(Main!$B$35*($A86-BD$2)))))</f>
        <v>1.2367716775805803E-4</v>
      </c>
      <c r="BE86" s="144">
        <f ca="1">IF($A86=BE$2,VLOOKUP($A86,$A$3:$E$98,5),IF($A86&lt;BE$2,"",VLOOKUP($A86,$A$3:$E$98,5)*IF(Main!$B$36=1,(1+Main!$B$35)^($A86-BE$2),1+(Main!$B$35*($A86-BE$2)))))</f>
        <v>1.2149034160909433E-4</v>
      </c>
      <c r="BF86" s="144">
        <f ca="1">IF($A86=BF$2,VLOOKUP($A86,$A$3:$E$98,5),IF($A86&lt;BF$2,"",VLOOKUP($A86,$A$3:$E$98,5)*IF(Main!$B$36=1,(1+Main!$B$35)^($A86-BF$2),1+(Main!$B$35*($A86-BF$2)))))</f>
        <v>1.1934218232720463E-4</v>
      </c>
      <c r="BG86" s="144">
        <f ca="1">IF($A86=BG$2,VLOOKUP($A86,$A$3:$E$98,5),IF($A86&lt;BG$2,"",VLOOKUP($A86,$A$3:$E$98,5)*IF(Main!$B$36=1,(1+Main!$B$35)^($A86-BG$2),1+(Main!$B$35*($A86-BG$2)))))</f>
        <v>1.1723200621532873E-4</v>
      </c>
      <c r="BH86" s="144">
        <f ca="1">IF($A86=BH$2,VLOOKUP($A86,$A$3:$E$98,5),IF($A86&lt;BH$2,"",VLOOKUP($A86,$A$3:$E$98,5)*IF(Main!$B$36=1,(1+Main!$B$35)^($A86-BH$2),1+(Main!$B$35*($A86-BH$2)))))</f>
        <v>1.1515914166535238E-4</v>
      </c>
      <c r="BI86" s="144">
        <f ca="1">IF($A86=BI$2,VLOOKUP($A86,$A$3:$E$98,5),IF($A86&lt;BI$2,"",VLOOKUP($A86,$A$3:$E$98,5)*IF(Main!$B$36=1,(1+Main!$B$35)^($A86-BI$2),1+(Main!$B$35*($A86-BI$2)))))</f>
        <v>1.1312292894435399E-4</v>
      </c>
      <c r="BJ86" s="144">
        <f ca="1">IF($A86=BJ$2,VLOOKUP($A86,$A$3:$E$98,5),IF($A86&lt;BJ$2,"",VLOOKUP($A86,$A$3:$E$98,5)*IF(Main!$B$36=1,(1+Main!$B$35)^($A86-BJ$2),1+(Main!$B$35*($A86-BJ$2)))))</f>
        <v>1.1112271998463066E-4</v>
      </c>
      <c r="BK86" s="144">
        <f ca="1">IF($A86=BK$2,VLOOKUP($A86,$A$3:$E$98,5),IF($A86&lt;BK$2,"",VLOOKUP($A86,$A$3:$E$98,5)*IF(Main!$B$36=1,(1+Main!$B$35)^($A86-BK$2),1+(Main!$B$35*($A86-BK$2)))))</f>
        <v>1.091578781774368E-4</v>
      </c>
      <c r="BL86" s="144">
        <f ca="1">IF($A86=BL$2,VLOOKUP($A86,$A$3:$E$98,5),IF($A86&lt;BL$2,"",VLOOKUP($A86,$A$3:$E$98,5)*IF(Main!$B$36=1,(1+Main!$B$35)^($A86-BL$2),1+(Main!$B$35*($A86-BL$2)))))</f>
        <v>1.0722777817037012E-4</v>
      </c>
      <c r="BM86" s="144">
        <f ca="1">IF($A86=BM$2,VLOOKUP($A86,$A$3:$E$98,5),IF($A86&lt;BM$2,"",VLOOKUP($A86,$A$3:$E$98,5)*IF(Main!$B$36=1,(1+Main!$B$35)^($A86-BM$2),1+(Main!$B$35*($A86-BM$2)))))</f>
        <v>1.0533180566834001E-4</v>
      </c>
      <c r="BN86" s="144">
        <f ca="1">IF($A86=BN$2,VLOOKUP($A86,$A$3:$E$98,5),IF($A86&lt;BN$2,"",VLOOKUP($A86,$A$3:$E$98,5)*IF(Main!$B$36=1,(1+Main!$B$35)^($A86-BN$2),1+(Main!$B$35*($A86-BN$2)))))</f>
        <v>1.0346935723805501E-4</v>
      </c>
      <c r="BO86" s="144">
        <f ca="1">IF($A86=BO$2,VLOOKUP($A86,$A$3:$E$98,5),IF($A86&lt;BO$2,"",VLOOKUP($A86,$A$3:$E$98,5)*IF(Main!$B$36=1,(1+Main!$B$35)^($A86-BO$2),1+(Main!$B$35*($A86-BO$2)))))</f>
        <v>1.0163984011596759E-4</v>
      </c>
      <c r="BP86" s="144">
        <f ca="1">IF($A86=BP$2,VLOOKUP($A86,$A$3:$E$98,5),IF($A86&lt;BP$2,"",VLOOKUP($A86,$A$3:$E$98,5)*IF(Main!$B$36=1,(1+Main!$B$35)^($A86-BP$2),1+(Main!$B$35*($A86-BP$2)))))</f>
        <v>9.9842672019614527E-5</v>
      </c>
      <c r="BQ86" s="144">
        <f ca="1">IF($A86=BQ$2,VLOOKUP($A86,$A$3:$E$98,5),IF($A86&lt;BQ$2,"",VLOOKUP($A86,$A$3:$E$98,5)*IF(Main!$B$36=1,(1+Main!$B$35)^($A86-BQ$2),1+(Main!$B$35*($A86-BQ$2)))))</f>
        <v>9.8077280962293256E-5</v>
      </c>
      <c r="BR86" s="144">
        <f ca="1">IF($A86=BR$2,VLOOKUP($A86,$A$3:$E$98,5),IF($A86&lt;BR$2,"",VLOOKUP($A86,$A$3:$E$98,5)*IF(Main!$B$36=1,(1+Main!$B$35)^($A86-BR$2),1+(Main!$B$35*($A86-BR$2)))))</f>
        <v>9.6343105071014981E-5</v>
      </c>
      <c r="BS86" s="144" t="str">
        <f>IF($A86=BS$2,VLOOKUP($A86,$A$3:$E$98,5),IF($A86&lt;BS$2,"",VLOOKUP($A86,$A$3:$E$98,5)*IF(Main!$B$36=1,(1+Main!$B$35)^($A86-BS$2),1+(Main!$B$35*($A86-BS$2)))))</f>
        <v/>
      </c>
      <c r="BT86" s="144" t="str">
        <f>IF($A86=BT$2,VLOOKUP($A86,$A$3:$E$98,5),IF($A86&lt;BT$2,"",VLOOKUP($A86,$A$3:$E$98,5)*IF(Main!$B$36=1,(1+Main!$B$35)^($A86-BT$2),1+(Main!$B$35*($A86-BT$2)))))</f>
        <v/>
      </c>
      <c r="BU86" s="144" t="str">
        <f>IF($A86=BU$2,VLOOKUP($A86,$A$3:$E$98,5),IF($A86&lt;BU$2,"",VLOOKUP($A86,$A$3:$E$98,5)*IF(Main!$B$36=1,(1+Main!$B$35)^($A86-BU$2),1+(Main!$B$35*($A86-BU$2)))))</f>
        <v/>
      </c>
      <c r="BV86" s="144" t="str">
        <f>IF($A86=BV$2,VLOOKUP($A86,$A$3:$E$98,5),IF($A86&lt;BV$2,"",VLOOKUP($A86,$A$3:$E$98,5)*IF(Main!$B$36=1,(1+Main!$B$35)^($A86-BV$2),1+(Main!$B$35*($A86-BV$2)))))</f>
        <v/>
      </c>
      <c r="BW86" s="144" t="str">
        <f>IF($A86=BW$2,VLOOKUP($A86,$A$3:$E$98,5),IF($A86&lt;BW$2,"",VLOOKUP($A86,$A$3:$E$98,5)*IF(Main!$B$36=1,(1+Main!$B$35)^($A86-BW$2),1+(Main!$B$35*($A86-BW$2)))))</f>
        <v/>
      </c>
      <c r="BX86" s="144" t="str">
        <f>IF($A86=BX$2,VLOOKUP($A86,$A$3:$E$98,5),IF($A86&lt;BX$2,"",VLOOKUP($A86,$A$3:$E$98,5)*IF(Main!$B$36=1,(1+Main!$B$35)^($A86-BX$2),1+(Main!$B$35*($A86-BX$2)))))</f>
        <v/>
      </c>
      <c r="BY86" s="144" t="str">
        <f>IF($A86=BY$2,VLOOKUP($A86,$A$3:$E$98,5),IF($A86&lt;BY$2,"",VLOOKUP($A86,$A$3:$E$98,5)*IF(Main!$B$36=1,(1+Main!$B$35)^($A86-BY$2),1+(Main!$B$35*($A86-BY$2)))))</f>
        <v/>
      </c>
      <c r="BZ86" s="144" t="str">
        <f>IF($A86=BZ$2,VLOOKUP($A86,$A$3:$E$98,5),IF($A86&lt;BZ$2,"",VLOOKUP($A86,$A$3:$E$98,5)*IF(Main!$B$36=1,(1+Main!$B$35)^($A86-BZ$2),1+(Main!$B$35*($A86-BZ$2)))))</f>
        <v/>
      </c>
      <c r="CA86" s="144" t="str">
        <f>IF($A86=CA$2,VLOOKUP($A86,$A$3:$E$98,5),IF($A86&lt;CA$2,"",VLOOKUP($A86,$A$3:$E$98,5)*IF(Main!$B$36=1,(1+Main!$B$35)^($A86-CA$2),1+(Main!$B$35*($A86-CA$2)))))</f>
        <v/>
      </c>
      <c r="CB86" s="144" t="str">
        <f>IF($A86=CB$2,VLOOKUP($A86,$A$3:$E$98,5),IF($A86&lt;CB$2,"",VLOOKUP($A86,$A$3:$E$98,5)*IF(Main!$B$36=1,(1+Main!$B$35)^($A86-CB$2),1+(Main!$B$35*($A86-CB$2)))))</f>
        <v/>
      </c>
      <c r="CC86" s="144" t="str">
        <f>IF($A86=CC$2,VLOOKUP($A86,$A$3:$E$98,5),IF($A86&lt;CC$2,"",VLOOKUP($A86,$A$3:$E$98,5)*IF(Main!$B$36=1,(1+Main!$B$35)^($A86-CC$2),1+(Main!$B$35*($A86-CC$2)))))</f>
        <v/>
      </c>
      <c r="CD86" s="144" t="str">
        <f>IF($A86=CD$2,VLOOKUP($A86,$A$3:$E$98,5),IF($A86&lt;CD$2,"",VLOOKUP($A86,$A$3:$E$98,5)*IF(Main!$B$36=1,(1+Main!$B$35)^($A86-CD$2),1+(Main!$B$35*($A86-CD$2)))))</f>
        <v/>
      </c>
    </row>
    <row r="87" spans="1:83">
      <c r="A87" s="70">
        <v>109</v>
      </c>
      <c r="B87" s="73">
        <f ca="1">VLOOKUP($A87,Mortality!$A$3:$G$108,7,)</f>
        <v>0.34769077861599385</v>
      </c>
      <c r="C87" s="69">
        <f t="shared" ca="1" si="5"/>
        <v>1.7887621540786026E-2</v>
      </c>
      <c r="D87" s="69">
        <f t="shared" ca="1" si="6"/>
        <v>2.6137448659933891</v>
      </c>
      <c r="E87" s="143">
        <f ca="1">C87/(1+Main!$B$5)^($A87-$A$3)</f>
        <v>6.0857663161166948E-5</v>
      </c>
      <c r="F87" s="16">
        <f t="shared" ref="F87:F98" ca="1" si="7">OFFSET($G$100,0,($A87-$A$23))</f>
        <v>2.0788600530034427</v>
      </c>
      <c r="G87" s="144">
        <f ca="1">IF($A87=G$2,VLOOKUP($A87,$A$3:$E$98,5),IF($A87&lt;G$2,"",VLOOKUP($A87,$A$3:$E$98,5)*IF(Main!$B$36=1,(1+Main!$B$35)^($A87-G$2),1+(Main!$B$35*($A87-G$2)))))</f>
        <v>1.9062201857695648E-4</v>
      </c>
      <c r="H87" s="144">
        <f ca="1">IF($A87=H$2,VLOOKUP($A87,$A$3:$E$98,5),IF($A87&lt;H$2,"",VLOOKUP($A87,$A$3:$E$98,5)*IF(Main!$B$36=1,(1+Main!$B$35)^($A87-H$2),1+(Main!$B$35*($A87-H$2)))))</f>
        <v>1.8725149172589046E-4</v>
      </c>
      <c r="I87" s="144">
        <f ca="1">IF($A87=I$2,VLOOKUP($A87,$A$3:$E$98,5),IF($A87&lt;I$2,"",VLOOKUP($A87,$A$3:$E$98,5)*IF(Main!$B$36=1,(1+Main!$B$35)^($A87-I$2),1+(Main!$B$35*($A87-I$2)))))</f>
        <v>1.8394056161678826E-4</v>
      </c>
      <c r="J87" s="144">
        <f ca="1">IF($A87=J$2,VLOOKUP($A87,$A$3:$E$98,5),IF($A87&lt;J$2,"",VLOOKUP($A87,$A$3:$E$98,5)*IF(Main!$B$36=1,(1+Main!$B$35)^($A87-J$2),1+(Main!$B$35*($A87-J$2)))))</f>
        <v>1.8068817447621638E-4</v>
      </c>
      <c r="K87" s="144">
        <f ca="1">IF($A87=K$2,VLOOKUP($A87,$A$3:$E$98,5),IF($A87&lt;K$2,"",VLOOKUP($A87,$A$3:$E$98,5)*IF(Main!$B$36=1,(1+Main!$B$35)^($A87-K$2),1+(Main!$B$35*($A87-K$2)))))</f>
        <v>1.7749329516327737E-4</v>
      </c>
      <c r="L87" s="144">
        <f ca="1">IF($A87=L$2,VLOOKUP($A87,$A$3:$E$98,5),IF($A87&lt;L$2,"",VLOOKUP($A87,$A$3:$E$98,5)*IF(Main!$B$36=1,(1+Main!$B$35)^($A87-L$2),1+(Main!$B$35*($A87-L$2)))))</f>
        <v>1.7435490684015458E-4</v>
      </c>
      <c r="M87" s="144">
        <f ca="1">IF($A87=M$2,VLOOKUP($A87,$A$3:$E$98,5),IF($A87&lt;M$2,"",VLOOKUP($A87,$A$3:$E$98,5)*IF(Main!$B$36=1,(1+Main!$B$35)^($A87-M$2),1+(Main!$B$35*($A87-M$2)))))</f>
        <v>1.7127201064848192E-4</v>
      </c>
      <c r="N87" s="144">
        <f ca="1">IF($A87=N$2,VLOOKUP($A87,$A$3:$E$98,5),IF($A87&lt;N$2,"",VLOOKUP($A87,$A$3:$E$98,5)*IF(Main!$B$36=1,(1+Main!$B$35)^($A87-N$2),1+(Main!$B$35*($A87-N$2)))))</f>
        <v>1.6824362539143603E-4</v>
      </c>
      <c r="O87" s="144">
        <f ca="1">IF($A87=O$2,VLOOKUP($A87,$A$3:$E$98,5),IF($A87&lt;O$2,"",VLOOKUP($A87,$A$3:$E$98,5)*IF(Main!$B$36=1,(1+Main!$B$35)^($A87-O$2),1+(Main!$B$35*($A87-O$2)))))</f>
        <v>1.6526878722144994E-4</v>
      </c>
      <c r="P87" s="144">
        <f ca="1">IF($A87=P$2,VLOOKUP($A87,$A$3:$E$98,5),IF($A87&lt;P$2,"",VLOOKUP($A87,$A$3:$E$98,5)*IF(Main!$B$36=1,(1+Main!$B$35)^($A87-P$2),1+(Main!$B$35*($A87-P$2)))))</f>
        <v>1.6234654933344791E-4</v>
      </c>
      <c r="Q87" s="144">
        <f ca="1">IF($A87=Q$2,VLOOKUP($A87,$A$3:$E$98,5),IF($A87&lt;Q$2,"",VLOOKUP($A87,$A$3:$E$98,5)*IF(Main!$B$36=1,(1+Main!$B$35)^($A87-Q$2),1+(Main!$B$35*($A87-Q$2)))))</f>
        <v>1.5947598166350478E-4</v>
      </c>
      <c r="R87" s="144">
        <f ca="1">IF($A87=R$2,VLOOKUP($A87,$A$3:$E$98,5),IF($A87&lt;R$2,"",VLOOKUP($A87,$A$3:$E$98,5)*IF(Main!$B$36=1,(1+Main!$B$35)^($A87-R$2),1+(Main!$B$35*($A87-R$2)))))</f>
        <v>1.566561705928338E-4</v>
      </c>
      <c r="S87" s="144">
        <f ca="1">IF($A87=S$2,VLOOKUP($A87,$A$3:$E$98,5),IF($A87&lt;S$2,"",VLOOKUP($A87,$A$3:$E$98,5)*IF(Main!$B$36=1,(1+Main!$B$35)^($A87-S$2),1+(Main!$B$35*($A87-S$2)))))</f>
        <v>1.5388621865700764E-4</v>
      </c>
      <c r="T87" s="144">
        <f ca="1">IF($A87=T$2,VLOOKUP($A87,$A$3:$E$98,5),IF($A87&lt;T$2,"",VLOOKUP($A87,$A$3:$E$98,5)*IF(Main!$B$36=1,(1+Main!$B$35)^($A87-T$2),1+(Main!$B$35*($A87-T$2)))))</f>
        <v>1.5116524426032186E-4</v>
      </c>
      <c r="U87" s="144">
        <f ca="1">IF($A87=U$2,VLOOKUP($A87,$A$3:$E$98,5),IF($A87&lt;U$2,"",VLOOKUP($A87,$A$3:$E$98,5)*IF(Main!$B$36=1,(1+Main!$B$35)^($A87-U$2),1+(Main!$B$35*($A87-U$2)))))</f>
        <v>1.484923813952081E-4</v>
      </c>
      <c r="V87" s="144">
        <f ca="1">IF($A87=V$2,VLOOKUP($A87,$A$3:$E$98,5),IF($A87&lt;V$2,"",VLOOKUP($A87,$A$3:$E$98,5)*IF(Main!$B$36=1,(1+Main!$B$35)^($A87-V$2),1+(Main!$B$35*($A87-V$2)))))</f>
        <v>1.4586677936660915E-4</v>
      </c>
      <c r="W87" s="144">
        <f ca="1">IF($A87=W$2,VLOOKUP($A87,$A$3:$E$98,5),IF($A87&lt;W$2,"",VLOOKUP($A87,$A$3:$E$98,5)*IF(Main!$B$36=1,(1+Main!$B$35)^($A87-W$2),1+(Main!$B$35*($A87-W$2)))))</f>
        <v>1.4328760252122706E-4</v>
      </c>
      <c r="X87" s="144">
        <f ca="1">IF($A87=X$2,VLOOKUP($A87,$A$3:$E$98,5),IF($A87&lt;X$2,"",VLOOKUP($A87,$A$3:$E$98,5)*IF(Main!$B$36=1,(1+Main!$B$35)^($A87-X$2),1+(Main!$B$35*($A87-X$2)))))</f>
        <v>1.40754029981559E-4</v>
      </c>
      <c r="Y87" s="144">
        <f ca="1">IF($A87=Y$2,VLOOKUP($A87,$A$3:$E$98,5),IF($A87&lt;Y$2,"",VLOOKUP($A87,$A$3:$E$98,5)*IF(Main!$B$36=1,(1+Main!$B$35)^($A87-Y$2),1+(Main!$B$35*($A87-Y$2)))))</f>
        <v>1.3826525538463555E-4</v>
      </c>
      <c r="Z87" s="144">
        <f ca="1">IF($A87=Z$2,VLOOKUP($A87,$A$3:$E$98,5),IF($A87&lt;Z$2,"",VLOOKUP($A87,$A$3:$E$98,5)*IF(Main!$B$36=1,(1+Main!$B$35)^($A87-Z$2),1+(Main!$B$35*($A87-Z$2)))))</f>
        <v>1.3582048662537873E-4</v>
      </c>
      <c r="AA87" s="144">
        <f ca="1">IF($A87=AA$2,VLOOKUP($A87,$A$3:$E$98,5),IF($A87&lt;AA$2,"",VLOOKUP($A87,$A$3:$E$98,5)*IF(Main!$B$36=1,(1+Main!$B$35)^($A87-AA$2),1+(Main!$B$35*($A87-AA$2)))))</f>
        <v>1.3341894560449773E-4</v>
      </c>
      <c r="AB87" s="144">
        <f ca="1">IF($A87=AB$2,VLOOKUP($A87,$A$3:$E$98,5),IF($A87&lt;AB$2,"",VLOOKUP($A87,$A$3:$E$98,5)*IF(Main!$B$36=1,(1+Main!$B$35)^($A87-AB$2),1+(Main!$B$35*($A87-AB$2)))))</f>
        <v>1.310598679808426E-4</v>
      </c>
      <c r="AC87" s="144">
        <f ca="1">IF($A87=AC$2,VLOOKUP($A87,$A$3:$E$98,5),IF($A87&lt;AC$2,"",VLOOKUP($A87,$A$3:$E$98,5)*IF(Main!$B$36=1,(1+Main!$B$35)^($A87-AC$2),1+(Main!$B$35*($A87-AC$2)))))</f>
        <v>1.2874250292813614E-4</v>
      </c>
      <c r="AD87" s="144">
        <f ca="1">IF($A87=AD$2,VLOOKUP($A87,$A$3:$E$98,5),IF($A87&lt;AD$2,"",VLOOKUP($A87,$A$3:$E$98,5)*IF(Main!$B$36=1,(1+Main!$B$35)^($A87-AD$2),1+(Main!$B$35*($A87-AD$2)))))</f>
        <v>1.2646611289600796E-4</v>
      </c>
      <c r="AE87" s="144">
        <f ca="1">IF($A87=AE$2,VLOOKUP($A87,$A$3:$E$98,5),IF($A87&lt;AE$2,"",VLOOKUP($A87,$A$3:$E$98,5)*IF(Main!$B$36=1,(1+Main!$B$35)^($A87-AE$2),1+(Main!$B$35*($A87-AE$2)))))</f>
        <v>1.2422997337525342E-4</v>
      </c>
      <c r="AF87" s="144">
        <f ca="1">IF($A87=AF$2,VLOOKUP($A87,$A$3:$E$98,5),IF($A87&lt;AF$2,"",VLOOKUP($A87,$A$3:$E$98,5)*IF(Main!$B$36=1,(1+Main!$B$35)^($A87-AF$2),1+(Main!$B$35*($A87-AF$2)))))</f>
        <v>1.2203337266724307E-4</v>
      </c>
      <c r="AG87" s="144">
        <f ca="1">IF($A87=AG$2,VLOOKUP($A87,$A$3:$E$98,5),IF($A87&lt;AG$2,"",VLOOKUP($A87,$A$3:$E$98,5)*IF(Main!$B$36=1,(1+Main!$B$35)^($A87-AG$2),1+(Main!$B$35*($A87-AG$2)))))</f>
        <v>1.1987561165740967E-4</v>
      </c>
      <c r="AH87" s="144">
        <f ca="1">IF($A87=AH$2,VLOOKUP($A87,$A$3:$E$98,5),IF($A87&lt;AH$2,"",VLOOKUP($A87,$A$3:$E$98,5)*IF(Main!$B$36=1,(1+Main!$B$35)^($A87-AH$2),1+(Main!$B$35*($A87-AH$2)))))</f>
        <v>1.1775600359274035E-4</v>
      </c>
      <c r="AI87" s="144">
        <f ca="1">IF($A87=AI$2,VLOOKUP($A87,$A$3:$E$98,5),IF($A87&lt;AI$2,"",VLOOKUP($A87,$A$3:$E$98,5)*IF(Main!$B$36=1,(1+Main!$B$35)^($A87-AI$2),1+(Main!$B$35*($A87-AI$2)))))</f>
        <v>1.1567387386320269E-4</v>
      </c>
      <c r="AJ87" s="144">
        <f ca="1">IF($A87=AJ$2,VLOOKUP($A87,$A$3:$E$98,5),IF($A87&lt;AJ$2,"",VLOOKUP($A87,$A$3:$E$98,5)*IF(Main!$B$36=1,(1+Main!$B$35)^($A87-AJ$2),1+(Main!$B$35*($A87-AJ$2)))))</f>
        <v>1.1362855978703605E-4</v>
      </c>
      <c r="AK87" s="144">
        <f ca="1">IF($A87=AK$2,VLOOKUP($A87,$A$3:$E$98,5),IF($A87&lt;AK$2,"",VLOOKUP($A87,$A$3:$E$98,5)*IF(Main!$B$36=1,(1+Main!$B$35)^($A87-AK$2),1+(Main!$B$35*($A87-AK$2)))))</f>
        <v>1.1161941039983894E-4</v>
      </c>
      <c r="AL87" s="144">
        <f ca="1">IF($A87=AL$2,VLOOKUP($A87,$A$3:$E$98,5),IF($A87&lt;AL$2,"",VLOOKUP($A87,$A$3:$E$98,5)*IF(Main!$B$36=1,(1+Main!$B$35)^($A87-AL$2),1+(Main!$B$35*($A87-AL$2)))))</f>
        <v>1.09645786247386E-4</v>
      </c>
      <c r="AM87" s="144">
        <f ca="1">IF($A87=AM$2,VLOOKUP($A87,$A$3:$E$98,5),IF($A87&lt;AM$2,"",VLOOKUP($A87,$A$3:$E$98,5)*IF(Main!$B$36=1,(1+Main!$B$35)^($A87-AM$2),1+(Main!$B$35*($A87-AM$2)))))</f>
        <v>1.0770705918210804E-4</v>
      </c>
      <c r="AN87" s="144">
        <f ca="1">IF($A87=AN$2,VLOOKUP($A87,$A$3:$E$98,5),IF($A87&lt;AN$2,"",VLOOKUP($A87,$A$3:$E$98,5)*IF(Main!$B$36=1,(1+Main!$B$35)^($A87-AN$2),1+(Main!$B$35*($A87-AN$2)))))</f>
        <v>1.0580261216317097E-4</v>
      </c>
      <c r="AO87" s="144">
        <f ca="1">IF($A87=AO$2,VLOOKUP($A87,$A$3:$E$98,5),IF($A87&lt;AO$2,"",VLOOKUP($A87,$A$3:$E$98,5)*IF(Main!$B$36=1,(1+Main!$B$35)^($A87-AO$2),1+(Main!$B$35*($A87-AO$2)))))</f>
        <v>1.0393183906008936E-4</v>
      </c>
      <c r="AP87" s="144">
        <f ca="1">IF($A87=AP$2,VLOOKUP($A87,$A$3:$E$98,5),IF($A87&lt;AP$2,"",VLOOKUP($A87,$A$3:$E$98,5)*IF(Main!$B$36=1,(1+Main!$B$35)^($A87-AP$2),1+(Main!$B$35*($A87-AP$2)))))</f>
        <v>1.0209414445981274E-4</v>
      </c>
      <c r="AQ87" s="144">
        <f ca="1">IF($A87=AQ$2,VLOOKUP($A87,$A$3:$E$98,5),IF($A87&lt;AQ$2,"",VLOOKUP($A87,$A$3:$E$98,5)*IF(Main!$B$36=1,(1+Main!$B$35)^($A87-AQ$2),1+(Main!$B$35*($A87-AQ$2)))))</f>
        <v>1.0028894347722271E-4</v>
      </c>
      <c r="AR87" s="144">
        <f ca="1">IF($A87=AR$2,VLOOKUP($A87,$A$3:$E$98,5),IF($A87&lt;AR$2,"",VLOOKUP($A87,$A$3:$E$98,5)*IF(Main!$B$36=1,(1+Main!$B$35)^($A87-AR$2),1+(Main!$B$35*($A87-AR$2)))))</f>
        <v>9.8515661568981063E-5</v>
      </c>
      <c r="AS87" s="144">
        <f ca="1">IF($A87=AS$2,VLOOKUP($A87,$A$3:$E$98,5),IF($A87&lt;AS$2,"",VLOOKUP($A87,$A$3:$E$98,5)*IF(Main!$B$36=1,(1+Main!$B$35)^($A87-AS$2),1+(Main!$B$35*($A87-AS$2)))))</f>
        <v>9.6773734350669022E-5</v>
      </c>
      <c r="AT87" s="144">
        <f ca="1">IF($A87=AT$2,VLOOKUP($A87,$A$3:$E$98,5),IF($A87&lt;AT$2,"",VLOOKUP($A87,$A$3:$E$98,5)*IF(Main!$B$36=1,(1+Main!$B$35)^($A87-AT$2),1+(Main!$B$35*($A87-AT$2)))))</f>
        <v>9.5062607417160128E-5</v>
      </c>
      <c r="AU87" s="144">
        <f ca="1">IF($A87=AU$2,VLOOKUP($A87,$A$3:$E$98,5),IF($A87&lt;AU$2,"",VLOOKUP($A87,$A$3:$E$98,5)*IF(Main!$B$36=1,(1+Main!$B$35)^($A87-AU$2),1+(Main!$B$35*($A87-AU$2)))))</f>
        <v>9.3381736166169086E-5</v>
      </c>
      <c r="AV87" s="144">
        <f ca="1">IF($A87=AV$2,VLOOKUP($A87,$A$3:$E$98,5),IF($A87&lt;AV$2,"",VLOOKUP($A87,$A$3:$E$98,5)*IF(Main!$B$36=1,(1+Main!$B$35)^($A87-AV$2),1+(Main!$B$35*($A87-AV$2)))))</f>
        <v>9.1730585624920537E-5</v>
      </c>
      <c r="AW87" s="144">
        <f ca="1">IF($A87=AW$2,VLOOKUP($A87,$A$3:$E$98,5),IF($A87&lt;AW$2,"",VLOOKUP($A87,$A$3:$E$98,5)*IF(Main!$B$36=1,(1+Main!$B$35)^($A87-AW$2),1+(Main!$B$35*($A87-AW$2)))))</f>
        <v>9.0108630279882619E-5</v>
      </c>
      <c r="AX87" s="144">
        <f ca="1">IF($A87=AX$2,VLOOKUP($A87,$A$3:$E$98,5),IF($A87&lt;AX$2,"",VLOOKUP($A87,$A$3:$E$98,5)*IF(Main!$B$36=1,(1+Main!$B$35)^($A87-AX$2),1+(Main!$B$35*($A87-AX$2)))))</f>
        <v>8.8515353909511427E-5</v>
      </c>
      <c r="AY87" s="144">
        <f ca="1">IF($A87=AY$2,VLOOKUP($A87,$A$3:$E$98,5),IF($A87&lt;AY$2,"",VLOOKUP($A87,$A$3:$E$98,5)*IF(Main!$B$36=1,(1+Main!$B$35)^($A87-AY$2),1+(Main!$B$35*($A87-AY$2)))))</f>
        <v>8.6950249419952288E-5</v>
      </c>
      <c r="AZ87" s="144">
        <f ca="1">IF($A87=AZ$2,VLOOKUP($A87,$A$3:$E$98,5),IF($A87&lt;AZ$2,"",VLOOKUP($A87,$A$3:$E$98,5)*IF(Main!$B$36=1,(1+Main!$B$35)^($A87-AZ$2),1+(Main!$B$35*($A87-AZ$2)))))</f>
        <v>8.5412818683646633E-5</v>
      </c>
      <c r="BA87" s="144">
        <f ca="1">IF($A87=BA$2,VLOOKUP($A87,$A$3:$E$98,5),IF($A87&lt;BA$2,"",VLOOKUP($A87,$A$3:$E$98,5)*IF(Main!$B$36=1,(1+Main!$B$35)^($A87-BA$2),1+(Main!$B$35*($A87-BA$2)))))</f>
        <v>8.3902572380792378E-5</v>
      </c>
      <c r="BB87" s="144">
        <f ca="1">IF($A87=BB$2,VLOOKUP($A87,$A$3:$E$98,5),IF($A87&lt;BB$2,"",VLOOKUP($A87,$A$3:$E$98,5)*IF(Main!$B$36=1,(1+Main!$B$35)^($A87-BB$2),1+(Main!$B$35*($A87-BB$2)))))</f>
        <v>8.2419029843607442E-5</v>
      </c>
      <c r="BC87" s="144">
        <f ca="1">IF($A87=BC$2,VLOOKUP($A87,$A$3:$E$98,5),IF($A87&lt;BC$2,"",VLOOKUP($A87,$A$3:$E$98,5)*IF(Main!$B$36=1,(1+Main!$B$35)^($A87-BC$2),1+(Main!$B$35*($A87-BC$2)))))</f>
        <v>8.0961718903347184E-5</v>
      </c>
      <c r="BD87" s="144">
        <f ca="1">IF($A87=BD$2,VLOOKUP($A87,$A$3:$E$98,5),IF($A87&lt;BD$2,"",VLOOKUP($A87,$A$3:$E$98,5)*IF(Main!$B$36=1,(1+Main!$B$35)^($A87-BD$2),1+(Main!$B$35*($A87-BD$2)))))</f>
        <v>7.9530175740026717E-5</v>
      </c>
      <c r="BE87" s="144">
        <f ca="1">IF($A87=BE$2,VLOOKUP($A87,$A$3:$E$98,5),IF($A87&lt;BE$2,"",VLOOKUP($A87,$A$3:$E$98,5)*IF(Main!$B$36=1,(1+Main!$B$35)^($A87-BE$2),1+(Main!$B$35*($A87-BE$2)))))</f>
        <v>7.8123944734800302E-5</v>
      </c>
      <c r="BF87" s="144">
        <f ca="1">IF($A87=BF$2,VLOOKUP($A87,$A$3:$E$98,5),IF($A87&lt;BF$2,"",VLOOKUP($A87,$A$3:$E$98,5)*IF(Main!$B$36=1,(1+Main!$B$35)^($A87-BF$2),1+(Main!$B$35*($A87-BF$2)))))</f>
        <v>7.6742578324951179E-5</v>
      </c>
      <c r="BG87" s="144">
        <f ca="1">IF($A87=BG$2,VLOOKUP($A87,$A$3:$E$98,5),IF($A87&lt;BG$2,"",VLOOKUP($A87,$A$3:$E$98,5)*IF(Main!$B$36=1,(1+Main!$B$35)^($A87-BG$2),1+(Main!$B$35*($A87-BG$2)))))</f>
        <v>7.5385636861445156E-5</v>
      </c>
      <c r="BH87" s="144">
        <f ca="1">IF($A87=BH$2,VLOOKUP($A87,$A$3:$E$98,5),IF($A87&lt;BH$2,"",VLOOKUP($A87,$A$3:$E$98,5)*IF(Main!$B$36=1,(1+Main!$B$35)^($A87-BH$2),1+(Main!$B$35*($A87-BH$2)))))</f>
        <v>7.4052688469003109E-5</v>
      </c>
      <c r="BI87" s="144">
        <f ca="1">IF($A87=BI$2,VLOOKUP($A87,$A$3:$E$98,5),IF($A87&lt;BI$2,"",VLOOKUP($A87,$A$3:$E$98,5)*IF(Main!$B$36=1,(1+Main!$B$35)^($A87-BI$2),1+(Main!$B$35*($A87-BI$2)))))</f>
        <v>7.2743308908647459E-5</v>
      </c>
      <c r="BJ87" s="144">
        <f ca="1">IF($A87=BJ$2,VLOOKUP($A87,$A$3:$E$98,5),IF($A87&lt;BJ$2,"",VLOOKUP($A87,$A$3:$E$98,5)*IF(Main!$B$36=1,(1+Main!$B$35)^($A87-BJ$2),1+(Main!$B$35*($A87-BJ$2)))))</f>
        <v>7.1457081442679224E-5</v>
      </c>
      <c r="BK87" s="144">
        <f ca="1">IF($A87=BK$2,VLOOKUP($A87,$A$3:$E$98,5),IF($A87&lt;BK$2,"",VLOOKUP($A87,$A$3:$E$98,5)*IF(Main!$B$36=1,(1+Main!$B$35)^($A87-BK$2),1+(Main!$B$35*($A87-BK$2)))))</f>
        <v>7.0193596702042456E-5</v>
      </c>
      <c r="BL87" s="144">
        <f ca="1">IF($A87=BL$2,VLOOKUP($A87,$A$3:$E$98,5),IF($A87&lt;BL$2,"",VLOOKUP($A87,$A$3:$E$98,5)*IF(Main!$B$36=1,(1+Main!$B$35)^($A87-BL$2),1+(Main!$B$35*($A87-BL$2)))))</f>
        <v>6.8952452556033853E-5</v>
      </c>
      <c r="BM87" s="144">
        <f ca="1">IF($A87=BM$2,VLOOKUP($A87,$A$3:$E$98,5),IF($A87&lt;BM$2,"",VLOOKUP($A87,$A$3:$E$98,5)*IF(Main!$B$36=1,(1+Main!$B$35)^($A87-BM$2),1+(Main!$B$35*($A87-BM$2)))))</f>
        <v>6.7733253984316146E-5</v>
      </c>
      <c r="BN87" s="144">
        <f ca="1">IF($A87=BN$2,VLOOKUP($A87,$A$3:$E$98,5),IF($A87&lt;BN$2,"",VLOOKUP($A87,$A$3:$E$98,5)*IF(Main!$B$36=1,(1+Main!$B$35)^($A87-BN$2),1+(Main!$B$35*($A87-BN$2)))))</f>
        <v>6.6535612951194655E-5</v>
      </c>
      <c r="BO87" s="144">
        <f ca="1">IF($A87=BO$2,VLOOKUP($A87,$A$3:$E$98,5),IF($A87&lt;BO$2,"",VLOOKUP($A87,$A$3:$E$98,5)*IF(Main!$B$36=1,(1+Main!$B$35)^($A87-BO$2),1+(Main!$B$35*($A87-BO$2)))))</f>
        <v>6.5359148282116548E-5</v>
      </c>
      <c r="BP87" s="144">
        <f ca="1">IF($A87=BP$2,VLOOKUP($A87,$A$3:$E$98,5),IF($A87&lt;BP$2,"",VLOOKUP($A87,$A$3:$E$98,5)*IF(Main!$B$36=1,(1+Main!$B$35)^($A87-BP$2),1+(Main!$B$35*($A87-BP$2)))))</f>
        <v>6.4203485542354175E-5</v>
      </c>
      <c r="BQ87" s="144">
        <f ca="1">IF($A87=BQ$2,VLOOKUP($A87,$A$3:$E$98,5),IF($A87&lt;BQ$2,"",VLOOKUP($A87,$A$3:$E$98,5)*IF(Main!$B$36=1,(1+Main!$B$35)^($A87-BQ$2),1+(Main!$B$35*($A87-BQ$2)))))</f>
        <v>6.3068256917833172E-5</v>
      </c>
      <c r="BR87" s="144">
        <f ca="1">IF($A87=BR$2,VLOOKUP($A87,$A$3:$E$98,5),IF($A87&lt;BR$2,"",VLOOKUP($A87,$A$3:$E$98,5)*IF(Main!$B$36=1,(1+Main!$B$35)^($A87-BR$2),1+(Main!$B$35*($A87-BR$2)))))</f>
        <v>6.1953101098067954E-5</v>
      </c>
      <c r="BS87" s="144">
        <f ca="1">IF($A87=BS$2,VLOOKUP($A87,$A$3:$E$98,5),IF($A87&lt;BS$2,"",VLOOKUP($A87,$A$3:$E$98,5)*IF(Main!$B$36=1,(1+Main!$B$35)^($A87-BS$2),1+(Main!$B$35*($A87-BS$2)))))</f>
        <v>6.0857663161166948E-5</v>
      </c>
      <c r="BT87" s="144" t="str">
        <f>IF($A87=BT$2,VLOOKUP($A87,$A$3:$E$98,5),IF($A87&lt;BT$2,"",VLOOKUP($A87,$A$3:$E$98,5)*IF(Main!$B$36=1,(1+Main!$B$35)^($A87-BT$2),1+(Main!$B$35*($A87-BT$2)))))</f>
        <v/>
      </c>
      <c r="BU87" s="144" t="str">
        <f>IF($A87=BU$2,VLOOKUP($A87,$A$3:$E$98,5),IF($A87&lt;BU$2,"",VLOOKUP($A87,$A$3:$E$98,5)*IF(Main!$B$36=1,(1+Main!$B$35)^($A87-BU$2),1+(Main!$B$35*($A87-BU$2)))))</f>
        <v/>
      </c>
      <c r="BV87" s="144" t="str">
        <f>IF($A87=BV$2,VLOOKUP($A87,$A$3:$E$98,5),IF($A87&lt;BV$2,"",VLOOKUP($A87,$A$3:$E$98,5)*IF(Main!$B$36=1,(1+Main!$B$35)^($A87-BV$2),1+(Main!$B$35*($A87-BV$2)))))</f>
        <v/>
      </c>
      <c r="BW87" s="144" t="str">
        <f>IF($A87=BW$2,VLOOKUP($A87,$A$3:$E$98,5),IF($A87&lt;BW$2,"",VLOOKUP($A87,$A$3:$E$98,5)*IF(Main!$B$36=1,(1+Main!$B$35)^($A87-BW$2),1+(Main!$B$35*($A87-BW$2)))))</f>
        <v/>
      </c>
      <c r="BX87" s="144" t="str">
        <f>IF($A87=BX$2,VLOOKUP($A87,$A$3:$E$98,5),IF($A87&lt;BX$2,"",VLOOKUP($A87,$A$3:$E$98,5)*IF(Main!$B$36=1,(1+Main!$B$35)^($A87-BX$2),1+(Main!$B$35*($A87-BX$2)))))</f>
        <v/>
      </c>
      <c r="BY87" s="144" t="str">
        <f>IF($A87=BY$2,VLOOKUP($A87,$A$3:$E$98,5),IF($A87&lt;BY$2,"",VLOOKUP($A87,$A$3:$E$98,5)*IF(Main!$B$36=1,(1+Main!$B$35)^($A87-BY$2),1+(Main!$B$35*($A87-BY$2)))))</f>
        <v/>
      </c>
      <c r="BZ87" s="144" t="str">
        <f>IF($A87=BZ$2,VLOOKUP($A87,$A$3:$E$98,5),IF($A87&lt;BZ$2,"",VLOOKUP($A87,$A$3:$E$98,5)*IF(Main!$B$36=1,(1+Main!$B$35)^($A87-BZ$2),1+(Main!$B$35*($A87-BZ$2)))))</f>
        <v/>
      </c>
      <c r="CA87" s="144" t="str">
        <f>IF($A87=CA$2,VLOOKUP($A87,$A$3:$E$98,5),IF($A87&lt;CA$2,"",VLOOKUP($A87,$A$3:$E$98,5)*IF(Main!$B$36=1,(1+Main!$B$35)^($A87-CA$2),1+(Main!$B$35*($A87-CA$2)))))</f>
        <v/>
      </c>
      <c r="CB87" s="144" t="str">
        <f>IF($A87=CB$2,VLOOKUP($A87,$A$3:$E$98,5),IF($A87&lt;CB$2,"",VLOOKUP($A87,$A$3:$E$98,5)*IF(Main!$B$36=1,(1+Main!$B$35)^($A87-CB$2),1+(Main!$B$35*($A87-CB$2)))))</f>
        <v/>
      </c>
      <c r="CC87" s="144" t="str">
        <f>IF($A87=CC$2,VLOOKUP($A87,$A$3:$E$98,5),IF($A87&lt;CC$2,"",VLOOKUP($A87,$A$3:$E$98,5)*IF(Main!$B$36=1,(1+Main!$B$35)^($A87-CC$2),1+(Main!$B$35*($A87-CC$2)))))</f>
        <v/>
      </c>
      <c r="CD87" s="144" t="str">
        <f>IF($A87=CD$2,VLOOKUP($A87,$A$3:$E$98,5),IF($A87&lt;CD$2,"",VLOOKUP($A87,$A$3:$E$98,5)*IF(Main!$B$36=1,(1+Main!$B$35)^($A87-CD$2),1+(Main!$B$35*($A87-CD$2)))))</f>
        <v/>
      </c>
    </row>
    <row r="88" spans="1:83">
      <c r="A88" s="70">
        <v>110</v>
      </c>
      <c r="B88" s="73">
        <f ca="1">VLOOKUP($A88,Mortality!$A$3:$G$108,7,)</f>
        <v>0.37340448386749925</v>
      </c>
      <c r="C88" s="69">
        <f t="shared" ca="1" si="5"/>
        <v>1.166826047968191E-2</v>
      </c>
      <c r="D88" s="69">
        <f t="shared" ca="1" si="6"/>
        <v>2.4738955285186712</v>
      </c>
      <c r="E88" s="143">
        <f ca="1">C88/(1+Main!$B$5)^($A88-$A$3)</f>
        <v>3.7100948478421428E-5</v>
      </c>
      <c r="F88" s="16">
        <f t="shared" ca="1" si="7"/>
        <v>1.9424393530188242</v>
      </c>
      <c r="G88" s="144">
        <f ca="1">IF($A88=G$2,VLOOKUP($A88,$A$3:$E$98,5),IF($A88&lt;G$2,"",VLOOKUP($A88,$A$3:$E$98,5)*IF(Main!$B$36=1,(1+Main!$B$35)^($A88-G$2),1+(Main!$B$35*($A88-G$2)))))</f>
        <v>1.1830159021110329E-4</v>
      </c>
      <c r="H88" s="144">
        <f ca="1">IF($A88=H$2,VLOOKUP($A88,$A$3:$E$98,5),IF($A88&lt;H$2,"",VLOOKUP($A88,$A$3:$E$98,5)*IF(Main!$B$36=1,(1+Main!$B$35)^($A88-H$2),1+(Main!$B$35*($A88-H$2)))))</f>
        <v>1.162098135668991E-4</v>
      </c>
      <c r="I88" s="144">
        <f ca="1">IF($A88=I$2,VLOOKUP($A88,$A$3:$E$98,5),IF($A88&lt;I$2,"",VLOOKUP($A88,$A$3:$E$98,5)*IF(Main!$B$36=1,(1+Main!$B$35)^($A88-I$2),1+(Main!$B$35*($A88-I$2)))))</f>
        <v>1.1415502315019558E-4</v>
      </c>
      <c r="J88" s="144">
        <f ca="1">IF($A88=J$2,VLOOKUP($A88,$A$3:$E$98,5),IF($A88&lt;J$2,"",VLOOKUP($A88,$A$3:$E$98,5)*IF(Main!$B$36=1,(1+Main!$B$35)^($A88-J$2),1+(Main!$B$35*($A88-J$2)))))</f>
        <v>1.1213656498054576E-4</v>
      </c>
      <c r="K88" s="144">
        <f ca="1">IF($A88=K$2,VLOOKUP($A88,$A$3:$E$98,5),IF($A88&lt;K$2,"",VLOOKUP($A88,$A$3:$E$98,5)*IF(Main!$B$36=1,(1+Main!$B$35)^($A88-K$2),1+(Main!$B$35*($A88-K$2)))))</f>
        <v>1.1015379664100764E-4</v>
      </c>
      <c r="L88" s="144">
        <f ca="1">IF($A88=L$2,VLOOKUP($A88,$A$3:$E$98,5),IF($A88&lt;L$2,"",VLOOKUP($A88,$A$3:$E$98,5)*IF(Main!$B$36=1,(1+Main!$B$35)^($A88-L$2),1+(Main!$B$35*($A88-L$2)))))</f>
        <v>1.0820608707368134E-4</v>
      </c>
      <c r="M88" s="144">
        <f ca="1">IF($A88=M$2,VLOOKUP($A88,$A$3:$E$98,5),IF($A88&lt;M$2,"",VLOOKUP($A88,$A$3:$E$98,5)*IF(Main!$B$36=1,(1+Main!$B$35)^($A88-M$2),1+(Main!$B$35*($A88-M$2)))))</f>
        <v>1.0629281637886184E-4</v>
      </c>
      <c r="N88" s="144">
        <f ca="1">IF($A88=N$2,VLOOKUP($A88,$A$3:$E$98,5),IF($A88&lt;N$2,"",VLOOKUP($A88,$A$3:$E$98,5)*IF(Main!$B$36=1,(1+Main!$B$35)^($A88-N$2),1+(Main!$B$35*($A88-N$2)))))</f>
        <v>1.0441337561774248E-4</v>
      </c>
      <c r="O88" s="144">
        <f ca="1">IF($A88=O$2,VLOOKUP($A88,$A$3:$E$98,5),IF($A88&lt;O$2,"",VLOOKUP($A88,$A$3:$E$98,5)*IF(Main!$B$36=1,(1+Main!$B$35)^($A88-O$2),1+(Main!$B$35*($A88-O$2)))))</f>
        <v>1.0256716661860752E-4</v>
      </c>
      <c r="P88" s="144">
        <f ca="1">IF($A88=P$2,VLOOKUP($A88,$A$3:$E$98,5),IF($A88&lt;P$2,"",VLOOKUP($A88,$A$3:$E$98,5)*IF(Main!$B$36=1,(1+Main!$B$35)^($A88-P$2),1+(Main!$B$35*($A88-P$2)))))</f>
        <v>1.007536017864514E-4</v>
      </c>
      <c r="Q88" s="144">
        <f ca="1">IF($A88=Q$2,VLOOKUP($A88,$A$3:$E$98,5),IF($A88&lt;Q$2,"",VLOOKUP($A88,$A$3:$E$98,5)*IF(Main!$B$36=1,(1+Main!$B$35)^($A88-Q$2),1+(Main!$B$35*($A88-Q$2)))))</f>
        <v>9.8972103915964064E-5</v>
      </c>
      <c r="R88" s="144">
        <f ca="1">IF($A88=R$2,VLOOKUP($A88,$A$3:$E$98,5),IF($A88&lt;R$2,"",VLOOKUP($A88,$A$3:$E$98,5)*IF(Main!$B$36=1,(1+Main!$B$35)^($A88-R$2),1+(Main!$B$35*($A88-R$2)))))</f>
        <v>9.7222106007823219E-5</v>
      </c>
      <c r="S88" s="144">
        <f ca="1">IF($A88=S$2,VLOOKUP($A88,$A$3:$E$98,5),IF($A88&lt;S$2,"",VLOOKUP($A88,$A$3:$E$98,5)*IF(Main!$B$36=1,(1+Main!$B$35)^($A88-S$2),1+(Main!$B$35*($A88-S$2)))))</f>
        <v>9.5503051088235012E-5</v>
      </c>
      <c r="T88" s="144">
        <f ca="1">IF($A88=T$2,VLOOKUP($A88,$A$3:$E$98,5),IF($A88&lt;T$2,"",VLOOKUP($A88,$A$3:$E$98,5)*IF(Main!$B$36=1,(1+Main!$B$35)^($A88-T$2),1+(Main!$B$35*($A88-T$2)))))</f>
        <v>9.3814392031665031E-5</v>
      </c>
      <c r="U88" s="144">
        <f ca="1">IF($A88=U$2,VLOOKUP($A88,$A$3:$E$98,5),IF($A88&lt;U$2,"",VLOOKUP($A88,$A$3:$E$98,5)*IF(Main!$B$36=1,(1+Main!$B$35)^($A88-U$2),1+(Main!$B$35*($A88-U$2)))))</f>
        <v>9.2155591386704352E-5</v>
      </c>
      <c r="V88" s="144">
        <f ca="1">IF($A88=V$2,VLOOKUP($A88,$A$3:$E$98,5),IF($A88&lt;V$2,"",VLOOKUP($A88,$A$3:$E$98,5)*IF(Main!$B$36=1,(1+Main!$B$35)^($A88-V$2),1+(Main!$B$35*($A88-V$2)))))</f>
        <v>9.0526121205014104E-5</v>
      </c>
      <c r="W88" s="144">
        <f ca="1">IF($A88=W$2,VLOOKUP($A88,$A$3:$E$98,5),IF($A88&lt;W$2,"",VLOOKUP($A88,$A$3:$E$98,5)*IF(Main!$B$36=1,(1+Main!$B$35)^($A88-W$2),1+(Main!$B$35*($A88-W$2)))))</f>
        <v>8.8925462873294794E-5</v>
      </c>
      <c r="X88" s="144">
        <f ca="1">IF($A88=X$2,VLOOKUP($A88,$A$3:$E$98,5),IF($A88&lt;X$2,"",VLOOKUP($A88,$A$3:$E$98,5)*IF(Main!$B$36=1,(1+Main!$B$35)^($A88-X$2),1+(Main!$B$35*($A88-X$2)))))</f>
        <v>8.7353106948226698E-5</v>
      </c>
      <c r="Y88" s="144">
        <f ca="1">IF($A88=Y$2,VLOOKUP($A88,$A$3:$E$98,5),IF($A88&lt;Y$2,"",VLOOKUP($A88,$A$3:$E$98,5)*IF(Main!$B$36=1,(1+Main!$B$35)^($A88-Y$2),1+(Main!$B$35*($A88-Y$2)))))</f>
        <v>8.5808552994328798E-5</v>
      </c>
      <c r="Z88" s="144">
        <f ca="1">IF($A88=Z$2,VLOOKUP($A88,$A$3:$E$98,5),IF($A88&lt;Z$2,"",VLOOKUP($A88,$A$3:$E$98,5)*IF(Main!$B$36=1,(1+Main!$B$35)^($A88-Z$2),1+(Main!$B$35*($A88-Z$2)))))</f>
        <v>8.4291309424684466E-5</v>
      </c>
      <c r="AA88" s="144">
        <f ca="1">IF($A88=AA$2,VLOOKUP($A88,$A$3:$E$98,5),IF($A88&lt;AA$2,"",VLOOKUP($A88,$A$3:$E$98,5)*IF(Main!$B$36=1,(1+Main!$B$35)^($A88-AA$2),1+(Main!$B$35*($A88-AA$2)))))</f>
        <v>8.2800893344483762E-5</v>
      </c>
      <c r="AB88" s="144">
        <f ca="1">IF($A88=AB$2,VLOOKUP($A88,$A$3:$E$98,5),IF($A88&lt;AB$2,"",VLOOKUP($A88,$A$3:$E$98,5)*IF(Main!$B$36=1,(1+Main!$B$35)^($A88-AB$2),1+(Main!$B$35*($A88-AB$2)))))</f>
        <v>8.133683039733177E-5</v>
      </c>
      <c r="AC88" s="144">
        <f ca="1">IF($A88=AC$2,VLOOKUP($A88,$A$3:$E$98,5),IF($A88&lt;AC$2,"",VLOOKUP($A88,$A$3:$E$98,5)*IF(Main!$B$36=1,(1+Main!$B$35)^($A88-AC$2),1+(Main!$B$35*($A88-AC$2)))))</f>
        <v>7.9898654614274841E-5</v>
      </c>
      <c r="AD88" s="144">
        <f ca="1">IF($A88=AD$2,VLOOKUP($A88,$A$3:$E$98,5),IF($A88&lt;AD$2,"",VLOOKUP($A88,$A$3:$E$98,5)*IF(Main!$B$36=1,(1+Main!$B$35)^($A88-AD$2),1+(Main!$B$35*($A88-AD$2)))))</f>
        <v>7.8485908265495913E-5</v>
      </c>
      <c r="AE88" s="144">
        <f ca="1">IF($A88=AE$2,VLOOKUP($A88,$A$3:$E$98,5),IF($A88&lt;AE$2,"",VLOOKUP($A88,$A$3:$E$98,5)*IF(Main!$B$36=1,(1+Main!$B$35)^($A88-AE$2),1+(Main!$B$35*($A88-AE$2)))))</f>
        <v>7.7098141714632501E-5</v>
      </c>
      <c r="AF88" s="144">
        <f ca="1">IF($A88=AF$2,VLOOKUP($A88,$A$3:$E$98,5),IF($A88&lt;AF$2,"",VLOOKUP($A88,$A$3:$E$98,5)*IF(Main!$B$36=1,(1+Main!$B$35)^($A88-AF$2),1+(Main!$B$35*($A88-AF$2)))))</f>
        <v>7.5734913275670452E-5</v>
      </c>
      <c r="AG88" s="144">
        <f ca="1">IF($A88=AG$2,VLOOKUP($A88,$A$3:$E$98,5),IF($A88&lt;AG$2,"",VLOOKUP($A88,$A$3:$E$98,5)*IF(Main!$B$36=1,(1+Main!$B$35)^($A88-AG$2),1+(Main!$B$35*($A88-AG$2)))))</f>
        <v>7.4395789072367839E-5</v>
      </c>
      <c r="AH88" s="144">
        <f ca="1">IF($A88=AH$2,VLOOKUP($A88,$A$3:$E$98,5),IF($A88&lt;AH$2,"",VLOOKUP($A88,$A$3:$E$98,5)*IF(Main!$B$36=1,(1+Main!$B$35)^($A88-AH$2),1+(Main!$B$35*($A88-AH$2)))))</f>
        <v>7.3080342900164858E-5</v>
      </c>
      <c r="AI88" s="144">
        <f ca="1">IF($A88=AI$2,VLOOKUP($A88,$A$3:$E$98,5),IF($A88&lt;AI$2,"",VLOOKUP($A88,$A$3:$E$98,5)*IF(Main!$B$36=1,(1+Main!$B$35)^($A88-AI$2),1+(Main!$B$35*($A88-AI$2)))))</f>
        <v>7.178815609053523E-5</v>
      </c>
      <c r="AJ88" s="144">
        <f ca="1">IF($A88=AJ$2,VLOOKUP($A88,$A$3:$E$98,5),IF($A88&lt;AJ$2,"",VLOOKUP($A88,$A$3:$E$98,5)*IF(Main!$B$36=1,(1+Main!$B$35)^($A88-AJ$2),1+(Main!$B$35*($A88-AJ$2)))))</f>
        <v>7.0518817377735976E-5</v>
      </c>
      <c r="AK88" s="144">
        <f ca="1">IF($A88=AK$2,VLOOKUP($A88,$A$3:$E$98,5),IF($A88&lt;AK$2,"",VLOOKUP($A88,$A$3:$E$98,5)*IF(Main!$B$36=1,(1+Main!$B$35)^($A88-AK$2),1+(Main!$B$35*($A88-AK$2)))))</f>
        <v>6.9271922767913534E-5</v>
      </c>
      <c r="AL88" s="144">
        <f ca="1">IF($A88=AL$2,VLOOKUP($A88,$A$3:$E$98,5),IF($A88&lt;AL$2,"",VLOOKUP($A88,$A$3:$E$98,5)*IF(Main!$B$36=1,(1+Main!$B$35)^($A88-AL$2),1+(Main!$B$35*($A88-AL$2)))))</f>
        <v>6.8047075410524092E-5</v>
      </c>
      <c r="AM88" s="144">
        <f ca="1">IF($A88=AM$2,VLOOKUP($A88,$A$3:$E$98,5),IF($A88&lt;AM$2,"",VLOOKUP($A88,$A$3:$E$98,5)*IF(Main!$B$36=1,(1+Main!$B$35)^($A88-AM$2),1+(Main!$B$35*($A88-AM$2)))))</f>
        <v>6.6843885472027593E-5</v>
      </c>
      <c r="AN88" s="144">
        <f ca="1">IF($A88=AN$2,VLOOKUP($A88,$A$3:$E$98,5),IF($A88&lt;AN$2,"",VLOOKUP($A88,$A$3:$E$98,5)*IF(Main!$B$36=1,(1+Main!$B$35)^($A88-AN$2),1+(Main!$B$35*($A88-AN$2)))))</f>
        <v>6.5661970011814924E-5</v>
      </c>
      <c r="AO88" s="144">
        <f ca="1">IF($A88=AO$2,VLOOKUP($A88,$A$3:$E$98,5),IF($A88&lt;AO$2,"",VLOOKUP($A88,$A$3:$E$98,5)*IF(Main!$B$36=1,(1+Main!$B$35)^($A88-AO$2),1+(Main!$B$35*($A88-AO$2)))))</f>
        <v>6.4500952860329006E-5</v>
      </c>
      <c r="AP88" s="144">
        <f ca="1">IF($A88=AP$2,VLOOKUP($A88,$A$3:$E$98,5),IF($A88&lt;AP$2,"",VLOOKUP($A88,$A$3:$E$98,5)*IF(Main!$B$36=1,(1+Main!$B$35)^($A88-AP$2),1+(Main!$B$35*($A88-AP$2)))))</f>
        <v>6.3360464499340877E-5</v>
      </c>
      <c r="AQ88" s="144">
        <f ca="1">IF($A88=AQ$2,VLOOKUP($A88,$A$3:$E$98,5),IF($A88&lt;AQ$2,"",VLOOKUP($A88,$A$3:$E$98,5)*IF(Main!$B$36=1,(1+Main!$B$35)^($A88-AQ$2),1+(Main!$B$35*($A88-AQ$2)))))</f>
        <v>6.2240141944342701E-5</v>
      </c>
      <c r="AR88" s="144">
        <f ca="1">IF($A88=AR$2,VLOOKUP($A88,$A$3:$E$98,5),IF($A88&lt;AR$2,"",VLOOKUP($A88,$A$3:$E$98,5)*IF(Main!$B$36=1,(1+Main!$B$35)^($A88-AR$2),1+(Main!$B$35*($A88-AR$2)))))</f>
        <v>6.1139628629020324E-5</v>
      </c>
      <c r="AS88" s="144">
        <f ca="1">IF($A88=AS$2,VLOOKUP($A88,$A$3:$E$98,5),IF($A88&lt;AS$2,"",VLOOKUP($A88,$A$3:$E$98,5)*IF(Main!$B$36=1,(1+Main!$B$35)^($A88-AS$2),1+(Main!$B$35*($A88-AS$2)))))</f>
        <v>6.0058574291768505E-5</v>
      </c>
      <c r="AT88" s="144">
        <f ca="1">IF($A88=AT$2,VLOOKUP($A88,$A$3:$E$98,5),IF($A88&lt;AT$2,"",VLOOKUP($A88,$A$3:$E$98,5)*IF(Main!$B$36=1,(1+Main!$B$35)^($A88-AT$2),1+(Main!$B$35*($A88-AT$2)))))</f>
        <v>5.8996634864212676E-5</v>
      </c>
      <c r="AU88" s="144">
        <f ca="1">IF($A88=AU$2,VLOOKUP($A88,$A$3:$E$98,5),IF($A88&lt;AU$2,"",VLOOKUP($A88,$A$3:$E$98,5)*IF(Main!$B$36=1,(1+Main!$B$35)^($A88-AU$2),1+(Main!$B$35*($A88-AU$2)))))</f>
        <v>5.7953472361702032E-5</v>
      </c>
      <c r="AV88" s="144">
        <f ca="1">IF($A88=AV$2,VLOOKUP($A88,$A$3:$E$98,5),IF($A88&lt;AV$2,"",VLOOKUP($A88,$A$3:$E$98,5)*IF(Main!$B$36=1,(1+Main!$B$35)^($A88-AV$2),1+(Main!$B$35*($A88-AV$2)))))</f>
        <v>5.692875477573873E-5</v>
      </c>
      <c r="AW88" s="144">
        <f ca="1">IF($A88=AW$2,VLOOKUP($A88,$A$3:$E$98,5),IF($A88&lt;AW$2,"",VLOOKUP($A88,$A$3:$E$98,5)*IF(Main!$B$36=1,(1+Main!$B$35)^($A88-AW$2),1+(Main!$B$35*($A88-AW$2)))))</f>
        <v>5.5922155968309181E-5</v>
      </c>
      <c r="AX88" s="144">
        <f ca="1">IF($A88=AX$2,VLOOKUP($A88,$A$3:$E$98,5),IF($A88&lt;AX$2,"",VLOOKUP($A88,$A$3:$E$98,5)*IF(Main!$B$36=1,(1+Main!$B$35)^($A88-AX$2),1+(Main!$B$35*($A88-AX$2)))))</f>
        <v>5.4933355568083654E-5</v>
      </c>
      <c r="AY88" s="144">
        <f ca="1">IF($A88=AY$2,VLOOKUP($A88,$A$3:$E$98,5),IF($A88&lt;AY$2,"",VLOOKUP($A88,$A$3:$E$98,5)*IF(Main!$B$36=1,(1+Main!$B$35)^($A88-AY$2),1+(Main!$B$35*($A88-AY$2)))))</f>
        <v>5.3962038868451537E-5</v>
      </c>
      <c r="AZ88" s="144">
        <f ca="1">IF($A88=AZ$2,VLOOKUP($A88,$A$3:$E$98,5),IF($A88&lt;AZ$2,"",VLOOKUP($A88,$A$3:$E$98,5)*IF(Main!$B$36=1,(1+Main!$B$35)^($A88-AZ$2),1+(Main!$B$35*($A88-AZ$2)))))</f>
        <v>5.3007896727359071E-5</v>
      </c>
      <c r="BA88" s="144">
        <f ca="1">IF($A88=BA$2,VLOOKUP($A88,$A$3:$E$98,5),IF($A88&lt;BA$2,"",VLOOKUP($A88,$A$3:$E$98,5)*IF(Main!$B$36=1,(1+Main!$B$35)^($A88-BA$2),1+(Main!$B$35*($A88-BA$2)))))</f>
        <v>5.2070625468918535E-5</v>
      </c>
      <c r="BB88" s="144">
        <f ca="1">IF($A88=BB$2,VLOOKUP($A88,$A$3:$E$98,5),IF($A88&lt;BB$2,"",VLOOKUP($A88,$A$3:$E$98,5)*IF(Main!$B$36=1,(1+Main!$B$35)^($A88-BB$2),1+(Main!$B$35*($A88-BB$2)))))</f>
        <v>5.1149926786756911E-5</v>
      </c>
      <c r="BC88" s="144">
        <f ca="1">IF($A88=BC$2,VLOOKUP($A88,$A$3:$E$98,5),IF($A88&lt;BC$2,"",VLOOKUP($A88,$A$3:$E$98,5)*IF(Main!$B$36=1,(1+Main!$B$35)^($A88-BC$2),1+(Main!$B$35*($A88-BC$2)))))</f>
        <v>5.0245507649073586E-5</v>
      </c>
      <c r="BD88" s="144">
        <f ca="1">IF($A88=BD$2,VLOOKUP($A88,$A$3:$E$98,5),IF($A88&lt;BD$2,"",VLOOKUP($A88,$A$3:$E$98,5)*IF(Main!$B$36=1,(1+Main!$B$35)^($A88-BD$2),1+(Main!$B$35*($A88-BD$2)))))</f>
        <v>4.93570802053768E-5</v>
      </c>
      <c r="BE88" s="144">
        <f ca="1">IF($A88=BE$2,VLOOKUP($A88,$A$3:$E$98,5),IF($A88&lt;BE$2,"",VLOOKUP($A88,$A$3:$E$98,5)*IF(Main!$B$36=1,(1+Main!$B$35)^($A88-BE$2),1+(Main!$B$35*($A88-BE$2)))))</f>
        <v>4.8484361694869163E-5</v>
      </c>
      <c r="BF88" s="144">
        <f ca="1">IF($A88=BF$2,VLOOKUP($A88,$A$3:$E$98,5),IF($A88&lt;BF$2,"",VLOOKUP($A88,$A$3:$E$98,5)*IF(Main!$B$36=1,(1+Main!$B$35)^($A88-BF$2),1+(Main!$B$35*($A88-BF$2)))))</f>
        <v>4.7627074356452998E-5</v>
      </c>
      <c r="BG88" s="144">
        <f ca="1">IF($A88=BG$2,VLOOKUP($A88,$A$3:$E$98,5),IF($A88&lt;BG$2,"",VLOOKUP($A88,$A$3:$E$98,5)*IF(Main!$B$36=1,(1+Main!$B$35)^($A88-BG$2),1+(Main!$B$35*($A88-BG$2)))))</f>
        <v>4.6784945340327114E-5</v>
      </c>
      <c r="BH88" s="144">
        <f ca="1">IF($A88=BH$2,VLOOKUP($A88,$A$3:$E$98,5),IF($A88&lt;BH$2,"",VLOOKUP($A88,$A$3:$E$98,5)*IF(Main!$B$36=1,(1+Main!$B$35)^($A88-BH$2),1+(Main!$B$35*($A88-BH$2)))))</f>
        <v>4.595770662114647E-5</v>
      </c>
      <c r="BI88" s="144">
        <f ca="1">IF($A88=BI$2,VLOOKUP($A88,$A$3:$E$98,5),IF($A88&lt;BI$2,"",VLOOKUP($A88,$A$3:$E$98,5)*IF(Main!$B$36=1,(1+Main!$B$35)^($A88-BI$2),1+(Main!$B$35*($A88-BI$2)))))</f>
        <v>4.514509491271756E-5</v>
      </c>
      <c r="BJ88" s="144">
        <f ca="1">IF($A88=BJ$2,VLOOKUP($A88,$A$3:$E$98,5),IF($A88&lt;BJ$2,"",VLOOKUP($A88,$A$3:$E$98,5)*IF(Main!$B$36=1,(1+Main!$B$35)^($A88-BJ$2),1+(Main!$B$35*($A88-BJ$2)))))</f>
        <v>4.4346851584201924E-5</v>
      </c>
      <c r="BK88" s="144">
        <f ca="1">IF($A88=BK$2,VLOOKUP($A88,$A$3:$E$98,5),IF($A88&lt;BK$2,"",VLOOKUP($A88,$A$3:$E$98,5)*IF(Main!$B$36=1,(1+Main!$B$35)^($A88-BK$2),1+(Main!$B$35*($A88-BK$2)))))</f>
        <v>4.3562722577801494E-5</v>
      </c>
      <c r="BL88" s="144">
        <f ca="1">IF($A88=BL$2,VLOOKUP($A88,$A$3:$E$98,5),IF($A88&lt;BL$2,"",VLOOKUP($A88,$A$3:$E$98,5)*IF(Main!$B$36=1,(1+Main!$B$35)^($A88-BL$2),1+(Main!$B$35*($A88-BL$2)))))</f>
        <v>4.2792458327899308E-5</v>
      </c>
      <c r="BM88" s="144">
        <f ca="1">IF($A88=BM$2,VLOOKUP($A88,$A$3:$E$98,5),IF($A88&lt;BM$2,"",VLOOKUP($A88,$A$3:$E$98,5)*IF(Main!$B$36=1,(1+Main!$B$35)^($A88-BM$2),1+(Main!$B$35*($A88-BM$2)))))</f>
        <v>4.2035813681629975E-5</v>
      </c>
      <c r="BN88" s="144">
        <f ca="1">IF($A88=BN$2,VLOOKUP($A88,$A$3:$E$98,5),IF($A88&lt;BN$2,"",VLOOKUP($A88,$A$3:$E$98,5)*IF(Main!$B$36=1,(1+Main!$B$35)^($A88-BN$2),1+(Main!$B$35*($A88-BN$2)))))</f>
        <v>4.1292547820854581E-5</v>
      </c>
      <c r="BO88" s="144">
        <f ca="1">IF($A88=BO$2,VLOOKUP($A88,$A$3:$E$98,5),IF($A88&lt;BO$2,"",VLOOKUP($A88,$A$3:$E$98,5)*IF(Main!$B$36=1,(1+Main!$B$35)^($A88-BO$2),1+(Main!$B$35*($A88-BO$2)))))</f>
        <v>4.0562424185515308E-5</v>
      </c>
      <c r="BP88" s="144">
        <f ca="1">IF($A88=BP$2,VLOOKUP($A88,$A$3:$E$98,5),IF($A88&lt;BP$2,"",VLOOKUP($A88,$A$3:$E$98,5)*IF(Main!$B$36=1,(1+Main!$B$35)^($A88-BP$2),1+(Main!$B$35*($A88-BP$2)))))</f>
        <v>3.9845210398345097E-5</v>
      </c>
      <c r="BQ88" s="144">
        <f ca="1">IF($A88=BQ$2,VLOOKUP($A88,$A$3:$E$98,5),IF($A88&lt;BQ$2,"",VLOOKUP($A88,$A$3:$E$98,5)*IF(Main!$B$36=1,(1+Main!$B$35)^($A88-BQ$2),1+(Main!$B$35*($A88-BQ$2)))))</f>
        <v>3.914067819090874E-5</v>
      </c>
      <c r="BR88" s="144">
        <f ca="1">IF($A88=BR$2,VLOOKUP($A88,$A$3:$E$98,5),IF($A88&lt;BR$2,"",VLOOKUP($A88,$A$3:$E$98,5)*IF(Main!$B$36=1,(1+Main!$B$35)^($A88-BR$2),1+(Main!$B$35*($A88-BR$2)))))</f>
        <v>3.8448603330951607E-5</v>
      </c>
      <c r="BS88" s="144">
        <f ca="1">IF($A88=BS$2,VLOOKUP($A88,$A$3:$E$98,5),IF($A88&lt;BS$2,"",VLOOKUP($A88,$A$3:$E$98,5)*IF(Main!$B$36=1,(1+Main!$B$35)^($A88-BS$2),1+(Main!$B$35*($A88-BS$2)))))</f>
        <v>3.7768765551033016E-5</v>
      </c>
      <c r="BT88" s="144">
        <f ca="1">IF($A88=BT$2,VLOOKUP($A88,$A$3:$E$98,5),IF($A88&lt;BT$2,"",VLOOKUP($A88,$A$3:$E$98,5)*IF(Main!$B$36=1,(1+Main!$B$35)^($A88-BT$2),1+(Main!$B$35*($A88-BT$2)))))</f>
        <v>3.7100948478421428E-5</v>
      </c>
      <c r="BU88" s="144" t="str">
        <f>IF($A88=BU$2,VLOOKUP($A88,$A$3:$E$98,5),IF($A88&lt;BU$2,"",VLOOKUP($A88,$A$3:$E$98,5)*IF(Main!$B$36=1,(1+Main!$B$35)^($A88-BU$2),1+(Main!$B$35*($A88-BU$2)))))</f>
        <v/>
      </c>
      <c r="BV88" s="144" t="str">
        <f>IF($A88=BV$2,VLOOKUP($A88,$A$3:$E$98,5),IF($A88&lt;BV$2,"",VLOOKUP($A88,$A$3:$E$98,5)*IF(Main!$B$36=1,(1+Main!$B$35)^($A88-BV$2),1+(Main!$B$35*($A88-BV$2)))))</f>
        <v/>
      </c>
      <c r="BW88" s="144" t="str">
        <f>IF($A88=BW$2,VLOOKUP($A88,$A$3:$E$98,5),IF($A88&lt;BW$2,"",VLOOKUP($A88,$A$3:$E$98,5)*IF(Main!$B$36=1,(1+Main!$B$35)^($A88-BW$2),1+(Main!$B$35*($A88-BW$2)))))</f>
        <v/>
      </c>
      <c r="BX88" s="144" t="str">
        <f>IF($A88=BX$2,VLOOKUP($A88,$A$3:$E$98,5),IF($A88&lt;BX$2,"",VLOOKUP($A88,$A$3:$E$98,5)*IF(Main!$B$36=1,(1+Main!$B$35)^($A88-BX$2),1+(Main!$B$35*($A88-BX$2)))))</f>
        <v/>
      </c>
      <c r="BY88" s="144" t="str">
        <f>IF($A88=BY$2,VLOOKUP($A88,$A$3:$E$98,5),IF($A88&lt;BY$2,"",VLOOKUP($A88,$A$3:$E$98,5)*IF(Main!$B$36=1,(1+Main!$B$35)^($A88-BY$2),1+(Main!$B$35*($A88-BY$2)))))</f>
        <v/>
      </c>
      <c r="BZ88" s="144" t="str">
        <f>IF($A88=BZ$2,VLOOKUP($A88,$A$3:$E$98,5),IF($A88&lt;BZ$2,"",VLOOKUP($A88,$A$3:$E$98,5)*IF(Main!$B$36=1,(1+Main!$B$35)^($A88-BZ$2),1+(Main!$B$35*($A88-BZ$2)))))</f>
        <v/>
      </c>
      <c r="CA88" s="144" t="str">
        <f>IF($A88=CA$2,VLOOKUP($A88,$A$3:$E$98,5),IF($A88&lt;CA$2,"",VLOOKUP($A88,$A$3:$E$98,5)*IF(Main!$B$36=1,(1+Main!$B$35)^($A88-CA$2),1+(Main!$B$35*($A88-CA$2)))))</f>
        <v/>
      </c>
      <c r="CB88" s="144" t="str">
        <f>IF($A88=CB$2,VLOOKUP($A88,$A$3:$E$98,5),IF($A88&lt;CB$2,"",VLOOKUP($A88,$A$3:$E$98,5)*IF(Main!$B$36=1,(1+Main!$B$35)^($A88-CB$2),1+(Main!$B$35*($A88-CB$2)))))</f>
        <v/>
      </c>
      <c r="CC88" s="144" t="str">
        <f>IF($A88=CC$2,VLOOKUP($A88,$A$3:$E$98,5),IF($A88&lt;CC$2,"",VLOOKUP($A88,$A$3:$E$98,5)*IF(Main!$B$36=1,(1+Main!$B$35)^($A88-CC$2),1+(Main!$B$35*($A88-CC$2)))))</f>
        <v/>
      </c>
      <c r="CD88" s="144" t="str">
        <f>IF($A88=CD$2,VLOOKUP($A88,$A$3:$E$98,5),IF($A88&lt;CD$2,"",VLOOKUP($A88,$A$3:$E$98,5)*IF(Main!$B$36=1,(1+Main!$B$35)^($A88-CD$2),1+(Main!$B$35*($A88-CD$2)))))</f>
        <v/>
      </c>
    </row>
    <row r="89" spans="1:83">
      <c r="A89" s="70">
        <v>111</v>
      </c>
      <c r="B89" s="73">
        <f ca="1">VLOOKUP($A89,Mortality!$A$3:$G$108,7,)</f>
        <v>0.39996689374831795</v>
      </c>
      <c r="C89" s="69">
        <f t="shared" ca="1" si="5"/>
        <v>7.3112796976347472E-3</v>
      </c>
      <c r="D89" s="69">
        <f t="shared" ca="1" si="6"/>
        <v>2.3522280172317722</v>
      </c>
      <c r="E89" s="143">
        <f ca="1">C89/(1+Main!$B$5)^($A89-$A$3)</f>
        <v>2.1726437346581115E-5</v>
      </c>
      <c r="F89" s="16">
        <f t="shared" ca="1" si="7"/>
        <v>1.8221733118197898</v>
      </c>
      <c r="G89" s="144">
        <f ca="1">IF($A89=G$2,VLOOKUP($A89,$A$3:$E$98,5),IF($A89&lt;G$2,"",VLOOKUP($A89,$A$3:$E$98,5)*IF(Main!$B$36=1,(1+Main!$B$35)^($A89-G$2),1+(Main!$B$35*($A89-G$2)))))</f>
        <v>7.0524800378709399E-5</v>
      </c>
      <c r="H89" s="144">
        <f ca="1">IF($A89=H$2,VLOOKUP($A89,$A$3:$E$98,5),IF($A89&lt;H$2,"",VLOOKUP($A89,$A$3:$E$98,5)*IF(Main!$B$36=1,(1+Main!$B$35)^($A89-H$2),1+(Main!$B$35*($A89-H$2)))))</f>
        <v>6.9277799979085858E-5</v>
      </c>
      <c r="I89" s="144">
        <f ca="1">IF($A89=I$2,VLOOKUP($A89,$A$3:$E$98,5),IF($A89&lt;I$2,"",VLOOKUP($A89,$A$3:$E$98,5)*IF(Main!$B$36=1,(1+Main!$B$35)^($A89-I$2),1+(Main!$B$35*($A89-I$2)))))</f>
        <v>6.8052848702441894E-5</v>
      </c>
      <c r="J89" s="144">
        <f ca="1">IF($A89=J$2,VLOOKUP($A89,$A$3:$E$98,5),IF($A89&lt;J$2,"",VLOOKUP($A89,$A$3:$E$98,5)*IF(Main!$B$36=1,(1+Main!$B$35)^($A89-J$2),1+(Main!$B$35*($A89-J$2)))))</f>
        <v>6.6849556682162969E-5</v>
      </c>
      <c r="K89" s="144">
        <f ca="1">IF($A89=K$2,VLOOKUP($A89,$A$3:$E$98,5),IF($A89&lt;K$2,"",VLOOKUP($A89,$A$3:$E$98,5)*IF(Main!$B$36=1,(1+Main!$B$35)^($A89-K$2),1+(Main!$B$35*($A89-K$2)))))</f>
        <v>6.5667540945150253E-5</v>
      </c>
      <c r="L89" s="144">
        <f ca="1">IF($A89=L$2,VLOOKUP($A89,$A$3:$E$98,5),IF($A89&lt;L$2,"",VLOOKUP($A89,$A$3:$E$98,5)*IF(Main!$B$36=1,(1+Main!$B$35)^($A89-L$2),1+(Main!$B$35*($A89-L$2)))))</f>
        <v>6.4506425289931509E-5</v>
      </c>
      <c r="M89" s="144">
        <f ca="1">IF($A89=M$2,VLOOKUP($A89,$A$3:$E$98,5),IF($A89&lt;M$2,"",VLOOKUP($A89,$A$3:$E$98,5)*IF(Main!$B$36=1,(1+Main!$B$35)^($A89-M$2),1+(Main!$B$35*($A89-M$2)))))</f>
        <v>6.3365840166926807E-5</v>
      </c>
      <c r="N89" s="144">
        <f ca="1">IF($A89=N$2,VLOOKUP($A89,$A$3:$E$98,5),IF($A89&lt;N$2,"",VLOOKUP($A89,$A$3:$E$98,5)*IF(Main!$B$36=1,(1+Main!$B$35)^($A89-N$2),1+(Main!$B$35*($A89-N$2)))))</f>
        <v>6.2245422560831836E-5</v>
      </c>
      <c r="O89" s="144">
        <f ca="1">IF($A89=O$2,VLOOKUP($A89,$A$3:$E$98,5),IF($A89&lt;O$2,"",VLOOKUP($A89,$A$3:$E$98,5)*IF(Main!$B$36=1,(1+Main!$B$35)^($A89-O$2),1+(Main!$B$35*($A89-O$2)))))</f>
        <v>6.1144815875080396E-5</v>
      </c>
      <c r="P89" s="144">
        <f ca="1">IF($A89=P$2,VLOOKUP($A89,$A$3:$E$98,5),IF($A89&lt;P$2,"",VLOOKUP($A89,$A$3:$E$98,5)*IF(Main!$B$36=1,(1+Main!$B$35)^($A89-P$2),1+(Main!$B$35*($A89-P$2)))))</f>
        <v>6.0063669818350081E-5</v>
      </c>
      <c r="Q89" s="144">
        <f ca="1">IF($A89=Q$2,VLOOKUP($A89,$A$3:$E$98,5),IF($A89&lt;Q$2,"",VLOOKUP($A89,$A$3:$E$98,5)*IF(Main!$B$36=1,(1+Main!$B$35)^($A89-Q$2),1+(Main!$B$35*($A89-Q$2)))))</f>
        <v>5.9001640293074739E-5</v>
      </c>
      <c r="R89" s="144">
        <f ca="1">IF($A89=R$2,VLOOKUP($A89,$A$3:$E$98,5),IF($A89&lt;R$2,"",VLOOKUP($A89,$A$3:$E$98,5)*IF(Main!$B$36=1,(1+Main!$B$35)^($A89-R$2),1+(Main!$B$35*($A89-R$2)))))</f>
        <v>5.795838928592804E-5</v>
      </c>
      <c r="S89" s="144">
        <f ca="1">IF($A89=S$2,VLOOKUP($A89,$A$3:$E$98,5),IF($A89&lt;S$2,"",VLOOKUP($A89,$A$3:$E$98,5)*IF(Main!$B$36=1,(1+Main!$B$35)^($A89-S$2),1+(Main!$B$35*($A89-S$2)))))</f>
        <v>5.6933584760243637E-5</v>
      </c>
      <c r="T89" s="144">
        <f ca="1">IF($A89=T$2,VLOOKUP($A89,$A$3:$E$98,5),IF($A89&lt;T$2,"",VLOOKUP($A89,$A$3:$E$98,5)*IF(Main!$B$36=1,(1+Main!$B$35)^($A89-T$2),1+(Main!$B$35*($A89-T$2)))))</f>
        <v>5.5926900550337575E-5</v>
      </c>
      <c r="U89" s="144">
        <f ca="1">IF($A89=U$2,VLOOKUP($A89,$A$3:$E$98,5),IF($A89&lt;U$2,"",VLOOKUP($A89,$A$3:$E$98,5)*IF(Main!$B$36=1,(1+Main!$B$35)^($A89-U$2),1+(Main!$B$35*($A89-U$2)))))</f>
        <v>5.4938016257698985E-5</v>
      </c>
      <c r="V89" s="144">
        <f ca="1">IF($A89=V$2,VLOOKUP($A89,$A$3:$E$98,5),IF($A89&lt;V$2,"",VLOOKUP($A89,$A$3:$E$98,5)*IF(Main!$B$36=1,(1+Main!$B$35)^($A89-V$2),1+(Main!$B$35*($A89-V$2)))))</f>
        <v>5.3966617149016683E-5</v>
      </c>
      <c r="W89" s="144">
        <f ca="1">IF($A89=W$2,VLOOKUP($A89,$A$3:$E$98,5),IF($A89&lt;W$2,"",VLOOKUP($A89,$A$3:$E$98,5)*IF(Main!$B$36=1,(1+Main!$B$35)^($A89-W$2),1+(Main!$B$35*($A89-W$2)))))</f>
        <v>5.3012394056008533E-5</v>
      </c>
      <c r="X89" s="144">
        <f ca="1">IF($A89=X$2,VLOOKUP($A89,$A$3:$E$98,5),IF($A89&lt;X$2,"",VLOOKUP($A89,$A$3:$E$98,5)*IF(Main!$B$36=1,(1+Main!$B$35)^($A89-X$2),1+(Main!$B$35*($A89-X$2)))))</f>
        <v>5.2075043277022135E-5</v>
      </c>
      <c r="Y89" s="144">
        <f ca="1">IF($A89=Y$2,VLOOKUP($A89,$A$3:$E$98,5),IF($A89&lt;Y$2,"",VLOOKUP($A89,$A$3:$E$98,5)*IF(Main!$B$36=1,(1+Main!$B$35)^($A89-Y$2),1+(Main!$B$35*($A89-Y$2)))))</f>
        <v>5.1154266480375376E-5</v>
      </c>
      <c r="Z89" s="144">
        <f ca="1">IF($A89=Z$2,VLOOKUP($A89,$A$3:$E$98,5),IF($A89&lt;Z$2,"",VLOOKUP($A89,$A$3:$E$98,5)*IF(Main!$B$36=1,(1+Main!$B$35)^($A89-Z$2),1+(Main!$B$35*($A89-Z$2)))))</f>
        <v>5.0249770609406066E-5</v>
      </c>
      <c r="AA89" s="144">
        <f ca="1">IF($A89=AA$2,VLOOKUP($A89,$A$3:$E$98,5),IF($A89&lt;AA$2,"",VLOOKUP($A89,$A$3:$E$98,5)*IF(Main!$B$36=1,(1+Main!$B$35)^($A89-AA$2),1+(Main!$B$35*($A89-AA$2)))))</f>
        <v>4.9361267789200452E-5</v>
      </c>
      <c r="AB89" s="144">
        <f ca="1">IF($A89=AB$2,VLOOKUP($A89,$A$3:$E$98,5),IF($A89&lt;AB$2,"",VLOOKUP($A89,$A$3:$E$98,5)*IF(Main!$B$36=1,(1+Main!$B$35)^($A89-AB$2),1+(Main!$B$35*($A89-AB$2)))))</f>
        <v>4.8488475234970985E-5</v>
      </c>
      <c r="AC89" s="144">
        <f ca="1">IF($A89=AC$2,VLOOKUP($A89,$A$3:$E$98,5),IF($A89&lt;AC$2,"",VLOOKUP($A89,$A$3:$E$98,5)*IF(Main!$B$36=1,(1+Main!$B$35)^($A89-AC$2),1+(Main!$B$35*($A89-AC$2)))))</f>
        <v>4.7631115162053998E-5</v>
      </c>
      <c r="AD89" s="144">
        <f ca="1">IF($A89=AD$2,VLOOKUP($A89,$A$3:$E$98,5),IF($A89&lt;AD$2,"",VLOOKUP($A89,$A$3:$E$98,5)*IF(Main!$B$36=1,(1+Main!$B$35)^($A89-AD$2),1+(Main!$B$35*($A89-AD$2)))))</f>
        <v>4.6788914697499025E-5</v>
      </c>
      <c r="AE89" s="144">
        <f ca="1">IF($A89=AE$2,VLOOKUP($A89,$A$3:$E$98,5),IF($A89&lt;AE$2,"",VLOOKUP($A89,$A$3:$E$98,5)*IF(Main!$B$36=1,(1+Main!$B$35)^($A89-AE$2),1+(Main!$B$35*($A89-AE$2)))))</f>
        <v>4.5961605793221043E-5</v>
      </c>
      <c r="AF89" s="144">
        <f ca="1">IF($A89=AF$2,VLOOKUP($A89,$A$3:$E$98,5),IF($A89&lt;AF$2,"",VLOOKUP($A89,$A$3:$E$98,5)*IF(Main!$B$36=1,(1+Main!$B$35)^($A89-AF$2),1+(Main!$B$35*($A89-AF$2)))))</f>
        <v>4.5148925140688634E-5</v>
      </c>
      <c r="AG89" s="144">
        <f ca="1">IF($A89=AG$2,VLOOKUP($A89,$A$3:$E$98,5),IF($A89&lt;AG$2,"",VLOOKUP($A89,$A$3:$E$98,5)*IF(Main!$B$36=1,(1+Main!$B$35)^($A89-AG$2),1+(Main!$B$35*($A89-AG$2)))))</f>
        <v>4.4350614087120476E-5</v>
      </c>
      <c r="AH89" s="144">
        <f ca="1">IF($A89=AH$2,VLOOKUP($A89,$A$3:$E$98,5),IF($A89&lt;AH$2,"",VLOOKUP($A89,$A$3:$E$98,5)*IF(Main!$B$36=1,(1+Main!$B$35)^($A89-AH$2),1+(Main!$B$35*($A89-AH$2)))))</f>
        <v>4.3566418553163539E-5</v>
      </c>
      <c r="AI89" s="144">
        <f ca="1">IF($A89=AI$2,VLOOKUP($A89,$A$3:$E$98,5),IF($A89&lt;AI$2,"",VLOOKUP($A89,$A$3:$E$98,5)*IF(Main!$B$36=1,(1+Main!$B$35)^($A89-AI$2),1+(Main!$B$35*($A89-AI$2)))))</f>
        <v>4.2796088952027047E-5</v>
      </c>
      <c r="AJ89" s="144">
        <f ca="1">IF($A89=AJ$2,VLOOKUP($A89,$A$3:$E$98,5),IF($A89&lt;AJ$2,"",VLOOKUP($A89,$A$3:$E$98,5)*IF(Main!$B$36=1,(1+Main!$B$35)^($A89-AJ$2),1+(Main!$B$35*($A89-AJ$2)))))</f>
        <v>4.2039380110046217E-5</v>
      </c>
      <c r="AK89" s="144">
        <f ca="1">IF($A89=AK$2,VLOOKUP($A89,$A$3:$E$98,5),IF($A89&lt;AK$2,"",VLOOKUP($A89,$A$3:$E$98,5)*IF(Main!$B$36=1,(1+Main!$B$35)^($A89-AK$2),1+(Main!$B$35*($A89-AK$2)))))</f>
        <v>4.1296051188650506E-5</v>
      </c>
      <c r="AL89" s="144">
        <f ca="1">IF($A89=AL$2,VLOOKUP($A89,$A$3:$E$98,5),IF($A89&lt;AL$2,"",VLOOKUP($A89,$A$3:$E$98,5)*IF(Main!$B$36=1,(1+Main!$B$35)^($A89-AL$2),1+(Main!$B$35*($A89-AL$2)))))</f>
        <v>4.0565865607711691E-5</v>
      </c>
      <c r="AM89" s="144">
        <f ca="1">IF($A89=AM$2,VLOOKUP($A89,$A$3:$E$98,5),IF($A89&lt;AM$2,"",VLOOKUP($A89,$A$3:$E$98,5)*IF(Main!$B$36=1,(1+Main!$B$35)^($A89-AM$2),1+(Main!$B$35*($A89-AM$2)))))</f>
        <v>3.9848590970247241E-5</v>
      </c>
      <c r="AN89" s="144">
        <f ca="1">IF($A89=AN$2,VLOOKUP($A89,$A$3:$E$98,5),IF($A89&lt;AN$2,"",VLOOKUP($A89,$A$3:$E$98,5)*IF(Main!$B$36=1,(1+Main!$B$35)^($A89-AN$2),1+(Main!$B$35*($A89-AN$2)))))</f>
        <v>3.914399898845505E-5</v>
      </c>
      <c r="AO89" s="144">
        <f ca="1">IF($A89=AO$2,VLOOKUP($A89,$A$3:$E$98,5),IF($A89&lt;AO$2,"",VLOOKUP($A89,$A$3:$E$98,5)*IF(Main!$B$36=1,(1+Main!$B$35)^($A89-AO$2),1+(Main!$B$35*($A89-AO$2)))))</f>
        <v>3.8451865411056037E-5</v>
      </c>
      <c r="AP89" s="144">
        <f ca="1">IF($A89=AP$2,VLOOKUP($A89,$A$3:$E$98,5),IF($A89&lt;AP$2,"",VLOOKUP($A89,$A$3:$E$98,5)*IF(Main!$B$36=1,(1+Main!$B$35)^($A89-AP$2),1+(Main!$B$35*($A89-AP$2)))))</f>
        <v>3.7771969951921456E-5</v>
      </c>
      <c r="AQ89" s="144">
        <f ca="1">IF($A89=AQ$2,VLOOKUP($A89,$A$3:$E$98,5),IF($A89&lt;AQ$2,"",VLOOKUP($A89,$A$3:$E$98,5)*IF(Main!$B$36=1,(1+Main!$B$35)^($A89-AQ$2),1+(Main!$B$35*($A89-AQ$2)))))</f>
        <v>3.7104096219962136E-5</v>
      </c>
      <c r="AR89" s="144">
        <f ca="1">IF($A89=AR$2,VLOOKUP($A89,$A$3:$E$98,5),IF($A89&lt;AR$2,"",VLOOKUP($A89,$A$3:$E$98,5)*IF(Main!$B$36=1,(1+Main!$B$35)^($A89-AR$2),1+(Main!$B$35*($A89-AR$2)))))</f>
        <v>3.6448031650257502E-5</v>
      </c>
      <c r="AS89" s="144">
        <f ca="1">IF($A89=AS$2,VLOOKUP($A89,$A$3:$E$98,5),IF($A89&lt;AS$2,"",VLOOKUP($A89,$A$3:$E$98,5)*IF(Main!$B$36=1,(1+Main!$B$35)^($A89-AS$2),1+(Main!$B$35*($A89-AS$2)))))</f>
        <v>3.5803567436402251E-5</v>
      </c>
      <c r="AT89" s="144">
        <f ca="1">IF($A89=AT$2,VLOOKUP($A89,$A$3:$E$98,5),IF($A89&lt;AT$2,"",VLOOKUP($A89,$A$3:$E$98,5)*IF(Main!$B$36=1,(1+Main!$B$35)^($A89-AT$2),1+(Main!$B$35*($A89-AT$2)))))</f>
        <v>3.5170498464049371E-5</v>
      </c>
      <c r="AU89" s="144">
        <f ca="1">IF($A89=AU$2,VLOOKUP($A89,$A$3:$E$98,5),IF($A89&lt;AU$2,"",VLOOKUP($A89,$A$3:$E$98,5)*IF(Main!$B$36=1,(1+Main!$B$35)^($A89-AU$2),1+(Main!$B$35*($A89-AU$2)))))</f>
        <v>3.4548623245628062E-5</v>
      </c>
      <c r="AV89" s="144">
        <f ca="1">IF($A89=AV$2,VLOOKUP($A89,$A$3:$E$98,5),IF($A89&lt;AV$2,"",VLOOKUP($A89,$A$3:$E$98,5)*IF(Main!$B$36=1,(1+Main!$B$35)^($A89-AV$2),1+(Main!$B$35*($A89-AV$2)))))</f>
        <v>3.393774385621617E-5</v>
      </c>
      <c r="AW89" s="144">
        <f ca="1">IF($A89=AW$2,VLOOKUP($A89,$A$3:$E$98,5),IF($A89&lt;AW$2,"",VLOOKUP($A89,$A$3:$E$98,5)*IF(Main!$B$36=1,(1+Main!$B$35)^($A89-AW$2),1+(Main!$B$35*($A89-AW$2)))))</f>
        <v>3.3337665870546333E-5</v>
      </c>
      <c r="AX89" s="144">
        <f ca="1">IF($A89=AX$2,VLOOKUP($A89,$A$3:$E$98,5),IF($A89&lt;AX$2,"",VLOOKUP($A89,$A$3:$E$98,5)*IF(Main!$B$36=1,(1+Main!$B$35)^($A89-AX$2),1+(Main!$B$35*($A89-AX$2)))))</f>
        <v>3.2748198301126075E-5</v>
      </c>
      <c r="AY89" s="144">
        <f ca="1">IF($A89=AY$2,VLOOKUP($A89,$A$3:$E$98,5),IF($A89&lt;AY$2,"",VLOOKUP($A89,$A$3:$E$98,5)*IF(Main!$B$36=1,(1+Main!$B$35)^($A89-AY$2),1+(Main!$B$35*($A89-AY$2)))))</f>
        <v>3.2169153537451927E-5</v>
      </c>
      <c r="AZ89" s="144">
        <f ca="1">IF($A89=AZ$2,VLOOKUP($A89,$A$3:$E$98,5),IF($A89&lt;AZ$2,"",VLOOKUP($A89,$A$3:$E$98,5)*IF(Main!$B$36=1,(1+Main!$B$35)^($A89-AZ$2),1+(Main!$B$35*($A89-AZ$2)))))</f>
        <v>3.1600347286298557E-5</v>
      </c>
      <c r="BA89" s="144">
        <f ca="1">IF($A89=BA$2,VLOOKUP($A89,$A$3:$E$98,5),IF($A89&lt;BA$2,"",VLOOKUP($A89,$A$3:$E$98,5)*IF(Main!$B$36=1,(1+Main!$B$35)^($A89-BA$2),1+(Main!$B$35*($A89-BA$2)))))</f>
        <v>3.104159851306342E-5</v>
      </c>
      <c r="BB89" s="144">
        <f ca="1">IF($A89=BB$2,VLOOKUP($A89,$A$3:$E$98,5),IF($A89&lt;BB$2,"",VLOOKUP($A89,$A$3:$E$98,5)*IF(Main!$B$36=1,(1+Main!$B$35)^($A89-BB$2),1+(Main!$B$35*($A89-BB$2)))))</f>
        <v>3.0492729384148737E-5</v>
      </c>
      <c r="BC89" s="144">
        <f ca="1">IF($A89=BC$2,VLOOKUP($A89,$A$3:$E$98,5),IF($A89&lt;BC$2,"",VLOOKUP($A89,$A$3:$E$98,5)*IF(Main!$B$36=1,(1+Main!$B$35)^($A89-BC$2),1+(Main!$B$35*($A89-BC$2)))))</f>
        <v>2.9953565210362216E-5</v>
      </c>
      <c r="BD89" s="144">
        <f ca="1">IF($A89=BD$2,VLOOKUP($A89,$A$3:$E$98,5),IF($A89&lt;BD$2,"",VLOOKUP($A89,$A$3:$E$98,5)*IF(Main!$B$36=1,(1+Main!$B$35)^($A89-BD$2),1+(Main!$B$35*($A89-BD$2)))))</f>
        <v>2.9423934391318486E-5</v>
      </c>
      <c r="BE89" s="144">
        <f ca="1">IF($A89=BE$2,VLOOKUP($A89,$A$3:$E$98,5),IF($A89&lt;BE$2,"",VLOOKUP($A89,$A$3:$E$98,5)*IF(Main!$B$36=1,(1+Main!$B$35)^($A89-BE$2),1+(Main!$B$35*($A89-BE$2)))))</f>
        <v>2.8903668360823657E-5</v>
      </c>
      <c r="BF89" s="144">
        <f ca="1">IF($A89=BF$2,VLOOKUP($A89,$A$3:$E$98,5),IF($A89&lt;BF$2,"",VLOOKUP($A89,$A$3:$E$98,5)*IF(Main!$B$36=1,(1+Main!$B$35)^($A89-BF$2),1+(Main!$B$35*($A89-BF$2)))))</f>
        <v>2.83926015332256E-5</v>
      </c>
      <c r="BG89" s="144">
        <f ca="1">IF($A89=BG$2,VLOOKUP($A89,$A$3:$E$98,5),IF($A89&lt;BG$2,"",VLOOKUP($A89,$A$3:$E$98,5)*IF(Main!$B$36=1,(1+Main!$B$35)^($A89-BG$2),1+(Main!$B$35*($A89-BG$2)))))</f>
        <v>2.7890571250712765E-5</v>
      </c>
      <c r="BH89" s="144">
        <f ca="1">IF($A89=BH$2,VLOOKUP($A89,$A$3:$E$98,5),IF($A89&lt;BH$2,"",VLOOKUP($A89,$A$3:$E$98,5)*IF(Main!$B$36=1,(1+Main!$B$35)^($A89-BH$2),1+(Main!$B$35*($A89-BH$2)))))</f>
        <v>2.7397417731544958E-5</v>
      </c>
      <c r="BI89" s="144">
        <f ca="1">IF($A89=BI$2,VLOOKUP($A89,$A$3:$E$98,5),IF($A89&lt;BI$2,"",VLOOKUP($A89,$A$3:$E$98,5)*IF(Main!$B$36=1,(1+Main!$B$35)^($A89-BI$2),1+(Main!$B$35*($A89-BI$2)))))</f>
        <v>2.6912984019199365E-5</v>
      </c>
      <c r="BJ89" s="144">
        <f ca="1">IF($A89=BJ$2,VLOOKUP($A89,$A$3:$E$98,5),IF($A89&lt;BJ$2,"",VLOOKUP($A89,$A$3:$E$98,5)*IF(Main!$B$36=1,(1+Main!$B$35)^($A89-BJ$2),1+(Main!$B$35*($A89-BJ$2)))))</f>
        <v>2.643711593241588E-5</v>
      </c>
      <c r="BK89" s="144">
        <f ca="1">IF($A89=BK$2,VLOOKUP($A89,$A$3:$E$98,5),IF($A89&lt;BK$2,"",VLOOKUP($A89,$A$3:$E$98,5)*IF(Main!$B$36=1,(1+Main!$B$35)^($A89-BK$2),1+(Main!$B$35*($A89-BK$2)))))</f>
        <v>2.5969662016125623E-5</v>
      </c>
      <c r="BL89" s="144">
        <f ca="1">IF($A89=BL$2,VLOOKUP($A89,$A$3:$E$98,5),IF($A89&lt;BL$2,"",VLOOKUP($A89,$A$3:$E$98,5)*IF(Main!$B$36=1,(1+Main!$B$35)^($A89-BL$2),1+(Main!$B$35*($A89-BL$2)))))</f>
        <v>2.5510473493247169E-5</v>
      </c>
      <c r="BM89" s="144">
        <f ca="1">IF($A89=BM$2,VLOOKUP($A89,$A$3:$E$98,5),IF($A89&lt;BM$2,"",VLOOKUP($A89,$A$3:$E$98,5)*IF(Main!$B$36=1,(1+Main!$B$35)^($A89-BM$2),1+(Main!$B$35*($A89-BM$2)))))</f>
        <v>2.5059404217335136E-5</v>
      </c>
      <c r="BN89" s="144">
        <f ca="1">IF($A89=BN$2,VLOOKUP($A89,$A$3:$E$98,5),IF($A89&lt;BN$2,"",VLOOKUP($A89,$A$3:$E$98,5)*IF(Main!$B$36=1,(1+Main!$B$35)^($A89-BN$2),1+(Main!$B$35*($A89-BN$2)))))</f>
        <v>2.4616310626065952E-5</v>
      </c>
      <c r="BO89" s="144">
        <f ca="1">IF($A89=BO$2,VLOOKUP($A89,$A$3:$E$98,5),IF($A89&lt;BO$2,"",VLOOKUP($A89,$A$3:$E$98,5)*IF(Main!$B$36=1,(1+Main!$B$35)^($A89-BO$2),1+(Main!$B$35*($A89-BO$2)))))</f>
        <v>2.418105169554612E-5</v>
      </c>
      <c r="BP89" s="144">
        <f ca="1">IF($A89=BP$2,VLOOKUP($A89,$A$3:$E$98,5),IF($A89&lt;BP$2,"",VLOOKUP($A89,$A$3:$E$98,5)*IF(Main!$B$36=1,(1+Main!$B$35)^($A89-BP$2),1+(Main!$B$35*($A89-BP$2)))))</f>
        <v>2.3753488895428408E-5</v>
      </c>
      <c r="BQ89" s="144">
        <f ca="1">IF($A89=BQ$2,VLOOKUP($A89,$A$3:$E$98,5),IF($A89&lt;BQ$2,"",VLOOKUP($A89,$A$3:$E$98,5)*IF(Main!$B$36=1,(1+Main!$B$35)^($A89-BQ$2),1+(Main!$B$35*($A89-BQ$2)))))</f>
        <v>2.3333486144821619E-5</v>
      </c>
      <c r="BR89" s="144">
        <f ca="1">IF($A89=BR$2,VLOOKUP($A89,$A$3:$E$98,5),IF($A89&lt;BR$2,"",VLOOKUP($A89,$A$3:$E$98,5)*IF(Main!$B$36=1,(1+Main!$B$35)^($A89-BR$2),1+(Main!$B$35*($A89-BR$2)))))</f>
        <v>2.292090976897998E-5</v>
      </c>
      <c r="BS89" s="144">
        <f ca="1">IF($A89=BS$2,VLOOKUP($A89,$A$3:$E$98,5),IF($A89&lt;BS$2,"",VLOOKUP($A89,$A$3:$E$98,5)*IF(Main!$B$36=1,(1+Main!$B$35)^($A89-BS$2),1+(Main!$B$35*($A89-BS$2)))))</f>
        <v>2.2515628456758327E-5</v>
      </c>
      <c r="BT89" s="144">
        <f ca="1">IF($A89=BT$2,VLOOKUP($A89,$A$3:$E$98,5),IF($A89&lt;BT$2,"",VLOOKUP($A89,$A$3:$E$98,5)*IF(Main!$B$36=1,(1+Main!$B$35)^($A89-BT$2),1+(Main!$B$35*($A89-BT$2)))))</f>
        <v>2.2117513218819576E-5</v>
      </c>
      <c r="BU89" s="144">
        <f ca="1">IF($A89=BU$2,VLOOKUP($A89,$A$3:$E$98,5),IF($A89&lt;BU$2,"",VLOOKUP($A89,$A$3:$E$98,5)*IF(Main!$B$36=1,(1+Main!$B$35)^($A89-BU$2),1+(Main!$B$35*($A89-BU$2)))))</f>
        <v>2.1726437346581115E-5</v>
      </c>
      <c r="BV89" s="144" t="str">
        <f>IF($A89=BV$2,VLOOKUP($A89,$A$3:$E$98,5),IF($A89&lt;BV$2,"",VLOOKUP($A89,$A$3:$E$98,5)*IF(Main!$B$36=1,(1+Main!$B$35)^($A89-BV$2),1+(Main!$B$35*($A89-BV$2)))))</f>
        <v/>
      </c>
      <c r="BW89" s="144" t="str">
        <f>IF($A89=BW$2,VLOOKUP($A89,$A$3:$E$98,5),IF($A89&lt;BW$2,"",VLOOKUP($A89,$A$3:$E$98,5)*IF(Main!$B$36=1,(1+Main!$B$35)^($A89-BW$2),1+(Main!$B$35*($A89-BW$2)))))</f>
        <v/>
      </c>
      <c r="BX89" s="144" t="str">
        <f>IF($A89=BX$2,VLOOKUP($A89,$A$3:$E$98,5),IF($A89&lt;BX$2,"",VLOOKUP($A89,$A$3:$E$98,5)*IF(Main!$B$36=1,(1+Main!$B$35)^($A89-BX$2),1+(Main!$B$35*($A89-BX$2)))))</f>
        <v/>
      </c>
      <c r="BY89" s="144" t="str">
        <f>IF($A89=BY$2,VLOOKUP($A89,$A$3:$E$98,5),IF($A89&lt;BY$2,"",VLOOKUP($A89,$A$3:$E$98,5)*IF(Main!$B$36=1,(1+Main!$B$35)^($A89-BY$2),1+(Main!$B$35*($A89-BY$2)))))</f>
        <v/>
      </c>
      <c r="BZ89" s="144" t="str">
        <f>IF($A89=BZ$2,VLOOKUP($A89,$A$3:$E$98,5),IF($A89&lt;BZ$2,"",VLOOKUP($A89,$A$3:$E$98,5)*IF(Main!$B$36=1,(1+Main!$B$35)^($A89-BZ$2),1+(Main!$B$35*($A89-BZ$2)))))</f>
        <v/>
      </c>
      <c r="CA89" s="144" t="str">
        <f>IF($A89=CA$2,VLOOKUP($A89,$A$3:$E$98,5),IF($A89&lt;CA$2,"",VLOOKUP($A89,$A$3:$E$98,5)*IF(Main!$B$36=1,(1+Main!$B$35)^($A89-CA$2),1+(Main!$B$35*($A89-CA$2)))))</f>
        <v/>
      </c>
      <c r="CB89" s="144" t="str">
        <f>IF($A89=CB$2,VLOOKUP($A89,$A$3:$E$98,5),IF($A89&lt;CB$2,"",VLOOKUP($A89,$A$3:$E$98,5)*IF(Main!$B$36=1,(1+Main!$B$35)^($A89-CB$2),1+(Main!$B$35*($A89-CB$2)))))</f>
        <v/>
      </c>
      <c r="CC89" s="144" t="str">
        <f>IF($A89=CC$2,VLOOKUP($A89,$A$3:$E$98,5),IF($A89&lt;CC$2,"",VLOOKUP($A89,$A$3:$E$98,5)*IF(Main!$B$36=1,(1+Main!$B$35)^($A89-CC$2),1+(Main!$B$35*($A89-CC$2)))))</f>
        <v/>
      </c>
      <c r="CD89" s="144" t="str">
        <f>IF($A89=CD$2,VLOOKUP($A89,$A$3:$E$98,5),IF($A89&lt;CD$2,"",VLOOKUP($A89,$A$3:$E$98,5)*IF(Main!$B$36=1,(1+Main!$B$35)^($A89-CD$2),1+(Main!$B$35*($A89-CD$2)))))</f>
        <v/>
      </c>
    </row>
    <row r="90" spans="1:83">
      <c r="A90" s="70">
        <v>112</v>
      </c>
      <c r="B90" s="73">
        <f ca="1">VLOOKUP($A90,Mortality!$A$3:$G$108,7,)</f>
        <v>0.4228454279975753</v>
      </c>
      <c r="C90" s="69">
        <f t="shared" ca="1" si="5"/>
        <v>4.3870098676466358E-3</v>
      </c>
      <c r="D90" s="69">
        <f t="shared" ca="1" si="6"/>
        <v>2.2535890155777252</v>
      </c>
      <c r="E90" s="143">
        <f ca="1">C90/(1+Main!$B$5)^($A90-$A$3)</f>
        <v>1.2183721204534222E-5</v>
      </c>
      <c r="F90" s="16">
        <f t="shared" ca="1" si="7"/>
        <v>1.7213464300947019</v>
      </c>
      <c r="G90" s="144">
        <f ca="1">IF($A90=G$2,VLOOKUP($A90,$A$3:$E$98,5),IF($A90&lt;G$2,"",VLOOKUP($A90,$A$3:$E$98,5)*IF(Main!$B$36=1,(1+Main!$B$35)^($A90-G$2),1+(Main!$B$35*($A90-G$2)))))</f>
        <v>4.0260677485718788E-5</v>
      </c>
      <c r="H90" s="144">
        <f ca="1">IF($A90=H$2,VLOOKUP($A90,$A$3:$E$98,5),IF($A90&lt;H$2,"",VLOOKUP($A90,$A$3:$E$98,5)*IF(Main!$B$36=1,(1+Main!$B$35)^($A90-H$2),1+(Main!$B$35*($A90-H$2)))))</f>
        <v>3.9548799101884857E-5</v>
      </c>
      <c r="I90" s="144">
        <f ca="1">IF($A90=I$2,VLOOKUP($A90,$A$3:$E$98,5),IF($A90&lt;I$2,"",VLOOKUP($A90,$A$3:$E$98,5)*IF(Main!$B$36=1,(1+Main!$B$35)^($A90-I$2),1+(Main!$B$35*($A90-I$2)))))</f>
        <v>3.8849507958629525E-5</v>
      </c>
      <c r="J90" s="144">
        <f ca="1">IF($A90=J$2,VLOOKUP($A90,$A$3:$E$98,5),IF($A90&lt;J$2,"",VLOOKUP($A90,$A$3:$E$98,5)*IF(Main!$B$36=1,(1+Main!$B$35)^($A90-J$2),1+(Main!$B$35*($A90-J$2)))))</f>
        <v>3.8162581491777532E-5</v>
      </c>
      <c r="K90" s="144">
        <f ca="1">IF($A90=K$2,VLOOKUP($A90,$A$3:$E$98,5),IF($A90&lt;K$2,"",VLOOKUP($A90,$A$3:$E$98,5)*IF(Main!$B$36=1,(1+Main!$B$35)^($A90-K$2),1+(Main!$B$35*($A90-K$2)))))</f>
        <v>3.748780107247302E-5</v>
      </c>
      <c r="L90" s="144">
        <f ca="1">IF($A90=L$2,VLOOKUP($A90,$A$3:$E$98,5),IF($A90&lt;L$2,"",VLOOKUP($A90,$A$3:$E$98,5)*IF(Main!$B$36=1,(1+Main!$B$35)^($A90-L$2),1+(Main!$B$35*($A90-L$2)))))</f>
        <v>3.682495193759628E-5</v>
      </c>
      <c r="M90" s="144">
        <f ca="1">IF($A90=M$2,VLOOKUP($A90,$A$3:$E$98,5),IF($A90&lt;M$2,"",VLOOKUP($A90,$A$3:$E$98,5)*IF(Main!$B$36=1,(1+Main!$B$35)^($A90-M$2),1+(Main!$B$35*($A90-M$2)))))</f>
        <v>3.6173823121410889E-5</v>
      </c>
      <c r="N90" s="144">
        <f ca="1">IF($A90=N$2,VLOOKUP($A90,$A$3:$E$98,5),IF($A90&lt;N$2,"",VLOOKUP($A90,$A$3:$E$98,5)*IF(Main!$B$36=1,(1+Main!$B$35)^($A90-N$2),1+(Main!$B$35*($A90-N$2)))))</f>
        <v>3.5534207388419333E-5</v>
      </c>
      <c r="O90" s="144">
        <f ca="1">IF($A90=O$2,VLOOKUP($A90,$A$3:$E$98,5),IF($A90&lt;O$2,"",VLOOKUP($A90,$A$3:$E$98,5)*IF(Main!$B$36=1,(1+Main!$B$35)^($A90-O$2),1+(Main!$B$35*($A90-O$2)))))</f>
        <v>3.490590116740603E-5</v>
      </c>
      <c r="P90" s="144">
        <f ca="1">IF($A90=P$2,VLOOKUP($A90,$A$3:$E$98,5),IF($A90&lt;P$2,"",VLOOKUP($A90,$A$3:$E$98,5)*IF(Main!$B$36=1,(1+Main!$B$35)^($A90-P$2),1+(Main!$B$35*($A90-P$2)))))</f>
        <v>3.4288704486646395E-5</v>
      </c>
      <c r="Q90" s="144">
        <f ca="1">IF($A90=Q$2,VLOOKUP($A90,$A$3:$E$98,5),IF($A90&lt;Q$2,"",VLOOKUP($A90,$A$3:$E$98,5)*IF(Main!$B$36=1,(1+Main!$B$35)^($A90-Q$2),1+(Main!$B$35*($A90-Q$2)))))</f>
        <v>3.3682420910261683E-5</v>
      </c>
      <c r="R90" s="144">
        <f ca="1">IF($A90=R$2,VLOOKUP($A90,$A$3:$E$98,5),IF($A90&lt;R$2,"",VLOOKUP($A90,$A$3:$E$98,5)*IF(Main!$B$36=1,(1+Main!$B$35)^($A90-R$2),1+(Main!$B$35*($A90-R$2)))))</f>
        <v>3.3086857475699096E-5</v>
      </c>
      <c r="S90" s="144">
        <f ca="1">IF($A90=S$2,VLOOKUP($A90,$A$3:$E$98,5),IF($A90&lt;S$2,"",VLOOKUP($A90,$A$3:$E$98,5)*IF(Main!$B$36=1,(1+Main!$B$35)^($A90-S$2),1+(Main!$B$35*($A90-S$2)))))</f>
        <v>3.2501824632317393E-5</v>
      </c>
      <c r="T90" s="144">
        <f ca="1">IF($A90=T$2,VLOOKUP($A90,$A$3:$E$98,5),IF($A90&lt;T$2,"",VLOOKUP($A90,$A$3:$E$98,5)*IF(Main!$B$36=1,(1+Main!$B$35)^($A90-T$2),1+(Main!$B$35*($A90-T$2)))))</f>
        <v>3.1927136181058327E-5</v>
      </c>
      <c r="U90" s="144">
        <f ca="1">IF($A90=U$2,VLOOKUP($A90,$A$3:$E$98,5),IF($A90&lt;U$2,"",VLOOKUP($A90,$A$3:$E$98,5)*IF(Main!$B$36=1,(1+Main!$B$35)^($A90-U$2),1+(Main!$B$35*($A90-U$2)))))</f>
        <v>3.1362609215185008E-5</v>
      </c>
      <c r="V90" s="144">
        <f ca="1">IF($A90=V$2,VLOOKUP($A90,$A$3:$E$98,5),IF($A90&lt;V$2,"",VLOOKUP($A90,$A$3:$E$98,5)*IF(Main!$B$36=1,(1+Main!$B$35)^($A90-V$2),1+(Main!$B$35*($A90-V$2)))))</f>
        <v>3.0808064062067785E-5</v>
      </c>
      <c r="W90" s="144">
        <f ca="1">IF($A90=W$2,VLOOKUP($A90,$A$3:$E$98,5),IF($A90&lt;W$2,"",VLOOKUP($A90,$A$3:$E$98,5)*IF(Main!$B$36=1,(1+Main!$B$35)^($A90-W$2),1+(Main!$B$35*($A90-W$2)))))</f>
        <v>3.0263324225999786E-5</v>
      </c>
      <c r="X90" s="144">
        <f ca="1">IF($A90=X$2,VLOOKUP($A90,$A$3:$E$98,5),IF($A90&lt;X$2,"",VLOOKUP($A90,$A$3:$E$98,5)*IF(Main!$B$36=1,(1+Main!$B$35)^($A90-X$2),1+(Main!$B$35*($A90-X$2)))))</f>
        <v>2.9728216332023368E-5</v>
      </c>
      <c r="Y90" s="144">
        <f ca="1">IF($A90=Y$2,VLOOKUP($A90,$A$3:$E$98,5),IF($A90&lt;Y$2,"",VLOOKUP($A90,$A$3:$E$98,5)*IF(Main!$B$36=1,(1+Main!$B$35)^($A90-Y$2),1+(Main!$B$35*($A90-Y$2)))))</f>
        <v>2.9202570070749869E-5</v>
      </c>
      <c r="Z90" s="144">
        <f ca="1">IF($A90=Z$2,VLOOKUP($A90,$A$3:$E$98,5),IF($A90&lt;Z$2,"",VLOOKUP($A90,$A$3:$E$98,5)*IF(Main!$B$36=1,(1+Main!$B$35)^($A90-Z$2),1+(Main!$B$35*($A90-Z$2)))))</f>
        <v>2.8686218144155076E-5</v>
      </c>
      <c r="AA90" s="144">
        <f ca="1">IF($A90=AA$2,VLOOKUP($A90,$A$3:$E$98,5),IF($A90&lt;AA$2,"",VLOOKUP($A90,$A$3:$E$98,5)*IF(Main!$B$36=1,(1+Main!$B$35)^($A90-AA$2),1+(Main!$B$35*($A90-AA$2)))))</f>
        <v>2.8178996212333082E-5</v>
      </c>
      <c r="AB90" s="144">
        <f ca="1">IF($A90=AB$2,VLOOKUP($A90,$A$3:$E$98,5),IF($A90&lt;AB$2,"",VLOOKUP($A90,$A$3:$E$98,5)*IF(Main!$B$36=1,(1+Main!$B$35)^($A90-AB$2),1+(Main!$B$35*($A90-AB$2)))))</f>
        <v>2.7680742841191631E-5</v>
      </c>
      <c r="AC90" s="144">
        <f ca="1">IF($A90=AC$2,VLOOKUP($A90,$A$3:$E$98,5),IF($A90&lt;AC$2,"",VLOOKUP($A90,$A$3:$E$98,5)*IF(Main!$B$36=1,(1+Main!$B$35)^($A90-AC$2),1+(Main!$B$35*($A90-AC$2)))))</f>
        <v>2.7191299451072331E-5</v>
      </c>
      <c r="AD90" s="144">
        <f ca="1">IF($A90=AD$2,VLOOKUP($A90,$A$3:$E$98,5),IF($A90&lt;AD$2,"",VLOOKUP($A90,$A$3:$E$98,5)*IF(Main!$B$36=1,(1+Main!$B$35)^($A90-AD$2),1+(Main!$B$35*($A90-AD$2)))))</f>
        <v>2.6710510266279296E-5</v>
      </c>
      <c r="AE90" s="144">
        <f ca="1">IF($A90=AE$2,VLOOKUP($A90,$A$3:$E$98,5),IF($A90&lt;AE$2,"",VLOOKUP($A90,$A$3:$E$98,5)*IF(Main!$B$36=1,(1+Main!$B$35)^($A90-AE$2),1+(Main!$B$35*($A90-AE$2)))))</f>
        <v>2.6238222265500294E-5</v>
      </c>
      <c r="AF90" s="144">
        <f ca="1">IF($A90=AF$2,VLOOKUP($A90,$A$3:$E$98,5),IF($A90&lt;AF$2,"",VLOOKUP($A90,$A$3:$E$98,5)*IF(Main!$B$36=1,(1+Main!$B$35)^($A90-AF$2),1+(Main!$B$35*($A90-AF$2)))))</f>
        <v>2.5774285133104415E-5</v>
      </c>
      <c r="AG90" s="144">
        <f ca="1">IF($A90=AG$2,VLOOKUP($A90,$A$3:$E$98,5),IF($A90&lt;AG$2,"",VLOOKUP($A90,$A$3:$E$98,5)*IF(Main!$B$36=1,(1+Main!$B$35)^($A90-AG$2),1+(Main!$B$35*($A90-AG$2)))))</f>
        <v>2.5318551211300993E-5</v>
      </c>
      <c r="AH90" s="144">
        <f ca="1">IF($A90=AH$2,VLOOKUP($A90,$A$3:$E$98,5),IF($A90&lt;AH$2,"",VLOOKUP($A90,$A$3:$E$98,5)*IF(Main!$B$36=1,(1+Main!$B$35)^($A90-AH$2),1+(Main!$B$35*($A90-AH$2)))))</f>
        <v>2.4870875453144396E-5</v>
      </c>
      <c r="AI90" s="144">
        <f ca="1">IF($A90=AI$2,VLOOKUP($A90,$A$3:$E$98,5),IF($A90&lt;AI$2,"",VLOOKUP($A90,$A$3:$E$98,5)*IF(Main!$B$36=1,(1+Main!$B$35)^($A90-AI$2),1+(Main!$B$35*($A90-AI$2)))))</f>
        <v>2.4431115376369744E-5</v>
      </c>
      <c r="AJ90" s="144">
        <f ca="1">IF($A90=AJ$2,VLOOKUP($A90,$A$3:$E$98,5),IF($A90&lt;AJ$2,"",VLOOKUP($A90,$A$3:$E$98,5)*IF(Main!$B$36=1,(1+Main!$B$35)^($A90-AJ$2),1+(Main!$B$35*($A90-AJ$2)))))</f>
        <v>2.3999131018044933E-5</v>
      </c>
      <c r="AK90" s="144">
        <f ca="1">IF($A90=AK$2,VLOOKUP($A90,$A$3:$E$98,5),IF($A90&lt;AK$2,"",VLOOKUP($A90,$A$3:$E$98,5)*IF(Main!$B$36=1,(1+Main!$B$35)^($A90-AK$2),1+(Main!$B$35*($A90-AK$2)))))</f>
        <v>2.357478489002449E-5</v>
      </c>
      <c r="AL90" s="144">
        <f ca="1">IF($A90=AL$2,VLOOKUP($A90,$A$3:$E$98,5),IF($A90&lt;AL$2,"",VLOOKUP($A90,$A$3:$E$98,5)*IF(Main!$B$36=1,(1+Main!$B$35)^($A90-AL$2),1+(Main!$B$35*($A90-AL$2)))))</f>
        <v>2.3157941935191052E-5</v>
      </c>
      <c r="AM90" s="144">
        <f ca="1">IF($A90=AM$2,VLOOKUP($A90,$A$3:$E$98,5),IF($A90&lt;AM$2,"",VLOOKUP($A90,$A$3:$E$98,5)*IF(Main!$B$36=1,(1+Main!$B$35)^($A90-AM$2),1+(Main!$B$35*($A90-AM$2)))))</f>
        <v>2.2748469484470583E-5</v>
      </c>
      <c r="AN90" s="144">
        <f ca="1">IF($A90=AN$2,VLOOKUP($A90,$A$3:$E$98,5),IF($A90&lt;AN$2,"",VLOOKUP($A90,$A$3:$E$98,5)*IF(Main!$B$36=1,(1+Main!$B$35)^($A90-AN$2),1+(Main!$B$35*($A90-AN$2)))))</f>
        <v>2.2346237214607643E-5</v>
      </c>
      <c r="AO90" s="144">
        <f ca="1">IF($A90=AO$2,VLOOKUP($A90,$A$3:$E$98,5),IF($A90&lt;AO$2,"",VLOOKUP($A90,$A$3:$E$98,5)*IF(Main!$B$36=1,(1+Main!$B$35)^($A90-AO$2),1+(Main!$B$35*($A90-AO$2)))))</f>
        <v>2.1951117106687273E-5</v>
      </c>
      <c r="AP90" s="144">
        <f ca="1">IF($A90=AP$2,VLOOKUP($A90,$A$3:$E$98,5),IF($A90&lt;AP$2,"",VLOOKUP($A90,$A$3:$E$98,5)*IF(Main!$B$36=1,(1+Main!$B$35)^($A90-AP$2),1+(Main!$B$35*($A90-AP$2)))))</f>
        <v>2.1562983405390247E-5</v>
      </c>
      <c r="AQ90" s="144">
        <f ca="1">IF($A90=AQ$2,VLOOKUP($A90,$A$3:$E$98,5),IF($A90&lt;AQ$2,"",VLOOKUP($A90,$A$3:$E$98,5)*IF(Main!$B$36=1,(1+Main!$B$35)^($A90-AQ$2),1+(Main!$B$35*($A90-AQ$2)))))</f>
        <v>2.1181712578968809E-5</v>
      </c>
      <c r="AR90" s="144">
        <f ca="1">IF($A90=AR$2,VLOOKUP($A90,$A$3:$E$98,5),IF($A90&lt;AR$2,"",VLOOKUP($A90,$A$3:$E$98,5)*IF(Main!$B$36=1,(1+Main!$B$35)^($A90-AR$2),1+(Main!$B$35*($A90-AR$2)))))</f>
        <v>2.0807183279930067E-5</v>
      </c>
      <c r="AS90" s="144">
        <f ca="1">IF($A90=AS$2,VLOOKUP($A90,$A$3:$E$98,5),IF($A90&lt;AS$2,"",VLOOKUP($A90,$A$3:$E$98,5)*IF(Main!$B$36=1,(1+Main!$B$35)^($A90-AS$2),1+(Main!$B$35*($A90-AS$2)))))</f>
        <v>2.0439276306414606E-5</v>
      </c>
      <c r="AT90" s="144">
        <f ca="1">IF($A90=AT$2,VLOOKUP($A90,$A$3:$E$98,5),IF($A90&lt;AT$2,"",VLOOKUP($A90,$A$3:$E$98,5)*IF(Main!$B$36=1,(1+Main!$B$35)^($A90-AT$2),1+(Main!$B$35*($A90-AT$2)))))</f>
        <v>2.0077874564257956E-5</v>
      </c>
      <c r="AU90" s="144">
        <f ca="1">IF($A90=AU$2,VLOOKUP($A90,$A$3:$E$98,5),IF($A90&lt;AU$2,"",VLOOKUP($A90,$A$3:$E$98,5)*IF(Main!$B$36=1,(1+Main!$B$35)^($A90-AU$2),1+(Main!$B$35*($A90-AU$2)))))</f>
        <v>1.9722863029722948E-5</v>
      </c>
      <c r="AV90" s="144">
        <f ca="1">IF($A90=AV$2,VLOOKUP($A90,$A$3:$E$98,5),IF($A90&lt;AV$2,"",VLOOKUP($A90,$A$3:$E$98,5)*IF(Main!$B$36=1,(1+Main!$B$35)^($A90-AV$2),1+(Main!$B$35*($A90-AV$2)))))</f>
        <v>1.9374128712890909E-5</v>
      </c>
      <c r="AW90" s="144">
        <f ca="1">IF($A90=AW$2,VLOOKUP($A90,$A$3:$E$98,5),IF($A90&lt;AW$2,"",VLOOKUP($A90,$A$3:$E$98,5)*IF(Main!$B$36=1,(1+Main!$B$35)^($A90-AW$2),1+(Main!$B$35*($A90-AW$2)))))</f>
        <v>1.9031560621700303E-5</v>
      </c>
      <c r="AX90" s="144">
        <f ca="1">IF($A90=AX$2,VLOOKUP($A90,$A$3:$E$98,5),IF($A90&lt;AX$2,"",VLOOKUP($A90,$A$3:$E$98,5)*IF(Main!$B$36=1,(1+Main!$B$35)^($A90-AX$2),1+(Main!$B$35*($A90-AX$2)))))</f>
        <v>1.8695049726621122E-5</v>
      </c>
      <c r="AY90" s="144">
        <f ca="1">IF($A90=AY$2,VLOOKUP($A90,$A$3:$E$98,5),IF($A90&lt;AY$2,"",VLOOKUP($A90,$A$3:$E$98,5)*IF(Main!$B$36=1,(1+Main!$B$35)^($A90-AY$2),1+(Main!$B$35*($A90-AY$2)))))</f>
        <v>1.8364488925953955E-5</v>
      </c>
      <c r="AZ90" s="144">
        <f ca="1">IF($A90=AZ$2,VLOOKUP($A90,$A$3:$E$98,5),IF($A90&lt;AZ$2,"",VLOOKUP($A90,$A$3:$E$98,5)*IF(Main!$B$36=1,(1+Main!$B$35)^($A90-AZ$2),1+(Main!$B$35*($A90-AZ$2)))))</f>
        <v>1.8039773011742583E-5</v>
      </c>
      <c r="BA90" s="144">
        <f ca="1">IF($A90=BA$2,VLOOKUP($A90,$A$3:$E$98,5),IF($A90&lt;BA$2,"",VLOOKUP($A90,$A$3:$E$98,5)*IF(Main!$B$36=1,(1+Main!$B$35)^($A90-BA$2),1+(Main!$B$35*($A90-BA$2)))))</f>
        <v>1.7720798636289377E-5</v>
      </c>
      <c r="BB90" s="144">
        <f ca="1">IF($A90=BB$2,VLOOKUP($A90,$A$3:$E$98,5),IF($A90&lt;BB$2,"",VLOOKUP($A90,$A$3:$E$98,5)*IF(Main!$B$36=1,(1+Main!$B$35)^($A90-BB$2),1+(Main!$B$35*($A90-BB$2)))))</f>
        <v>1.740746427926265E-5</v>
      </c>
      <c r="BC90" s="144">
        <f ca="1">IF($A90=BC$2,VLOOKUP($A90,$A$3:$E$98,5),IF($A90&lt;BC$2,"",VLOOKUP($A90,$A$3:$E$98,5)*IF(Main!$B$36=1,(1+Main!$B$35)^($A90-BC$2),1+(Main!$B$35*($A90-BC$2)))))</f>
        <v>1.7099670215385706E-5</v>
      </c>
      <c r="BD90" s="144">
        <f ca="1">IF($A90=BD$2,VLOOKUP($A90,$A$3:$E$98,5),IF($A90&lt;BD$2,"",VLOOKUP($A90,$A$3:$E$98,5)*IF(Main!$B$36=1,(1+Main!$B$35)^($A90-BD$2),1+(Main!$B$35*($A90-BD$2)))))</f>
        <v>1.6797318482697156E-5</v>
      </c>
      <c r="BE90" s="144">
        <f ca="1">IF($A90=BE$2,VLOOKUP($A90,$A$3:$E$98,5),IF($A90&lt;BE$2,"",VLOOKUP($A90,$A$3:$E$98,5)*IF(Main!$B$36=1,(1+Main!$B$35)^($A90-BE$2),1+(Main!$B$35*($A90-BE$2)))))</f>
        <v>1.6500312851372454E-5</v>
      </c>
      <c r="BF90" s="144">
        <f ca="1">IF($A90=BF$2,VLOOKUP($A90,$A$3:$E$98,5),IF($A90&lt;BF$2,"",VLOOKUP($A90,$A$3:$E$98,5)*IF(Main!$B$36=1,(1+Main!$B$35)^($A90-BF$2),1+(Main!$B$35*($A90-BF$2)))))</f>
        <v>1.6208558793096713E-5</v>
      </c>
      <c r="BG90" s="144">
        <f ca="1">IF($A90=BG$2,VLOOKUP($A90,$A$3:$E$98,5),IF($A90&lt;BG$2,"",VLOOKUP($A90,$A$3:$E$98,5)*IF(Main!$B$36=1,(1+Main!$B$35)^($A90-BG$2),1+(Main!$B$35*($A90-BG$2)))))</f>
        <v>1.5921963450979087E-5</v>
      </c>
      <c r="BH90" s="144">
        <f ca="1">IF($A90=BH$2,VLOOKUP($A90,$A$3:$E$98,5),IF($A90&lt;BH$2,"",VLOOKUP($A90,$A$3:$E$98,5)*IF(Main!$B$36=1,(1+Main!$B$35)^($A90-BH$2),1+(Main!$B$35*($A90-BH$2)))))</f>
        <v>1.5640435609999104E-5</v>
      </c>
      <c r="BI90" s="144">
        <f ca="1">IF($A90=BI$2,VLOOKUP($A90,$A$3:$E$98,5),IF($A90&lt;BI$2,"",VLOOKUP($A90,$A$3:$E$98,5)*IF(Main!$B$36=1,(1+Main!$B$35)^($A90-BI$2),1+(Main!$B$35*($A90-BI$2)))))</f>
        <v>1.5363885667975542E-5</v>
      </c>
      <c r="BJ90" s="144">
        <f ca="1">IF($A90=BJ$2,VLOOKUP($A90,$A$3:$E$98,5),IF($A90&lt;BJ$2,"",VLOOKUP($A90,$A$3:$E$98,5)*IF(Main!$B$36=1,(1+Main!$B$35)^($A90-BJ$2),1+(Main!$B$35*($A90-BJ$2)))))</f>
        <v>1.5092225607048665E-5</v>
      </c>
      <c r="BK90" s="144">
        <f ca="1">IF($A90=BK$2,VLOOKUP($A90,$A$3:$E$98,5),IF($A90&lt;BK$2,"",VLOOKUP($A90,$A$3:$E$98,5)*IF(Main!$B$36=1,(1+Main!$B$35)^($A90-BK$2),1+(Main!$B$35*($A90-BK$2)))))</f>
        <v>1.4825368965666667E-5</v>
      </c>
      <c r="BL90" s="144">
        <f ca="1">IF($A90=BL$2,VLOOKUP($A90,$A$3:$E$98,5),IF($A90&lt;BL$2,"",VLOOKUP($A90,$A$3:$E$98,5)*IF(Main!$B$36=1,(1+Main!$B$35)^($A90-BL$2),1+(Main!$B$35*($A90-BL$2)))))</f>
        <v>1.4563230811067452E-5</v>
      </c>
      <c r="BM90" s="144">
        <f ca="1">IF($A90=BM$2,VLOOKUP($A90,$A$3:$E$98,5),IF($A90&lt;BM$2,"",VLOOKUP($A90,$A$3:$E$98,5)*IF(Main!$B$36=1,(1+Main!$B$35)^($A90-BM$2),1+(Main!$B$35*($A90-BM$2)))))</f>
        <v>1.4305727712247005E-5</v>
      </c>
      <c r="BN90" s="144">
        <f ca="1">IF($A90=BN$2,VLOOKUP($A90,$A$3:$E$98,5),IF($A90&lt;BN$2,"",VLOOKUP($A90,$A$3:$E$98,5)*IF(Main!$B$36=1,(1+Main!$B$35)^($A90-BN$2),1+(Main!$B$35*($A90-BN$2)))))</f>
        <v>1.4052777713405703E-5</v>
      </c>
      <c r="BO90" s="144">
        <f ca="1">IF($A90=BO$2,VLOOKUP($A90,$A$3:$E$98,5),IF($A90&lt;BO$2,"",VLOOKUP($A90,$A$3:$E$98,5)*IF(Main!$B$36=1,(1+Main!$B$35)^($A90-BO$2),1+(Main!$B$35*($A90-BO$2)))))</f>
        <v>1.3804300307864149E-5</v>
      </c>
      <c r="BP90" s="144">
        <f ca="1">IF($A90=BP$2,VLOOKUP($A90,$A$3:$E$98,5),IF($A90&lt;BP$2,"",VLOOKUP($A90,$A$3:$E$98,5)*IF(Main!$B$36=1,(1+Main!$B$35)^($A90-BP$2),1+(Main!$B$35*($A90-BP$2)))))</f>
        <v>1.3560216412440223E-5</v>
      </c>
      <c r="BQ90" s="144">
        <f ca="1">IF($A90=BQ$2,VLOOKUP($A90,$A$3:$E$98,5),IF($A90&lt;BQ$2,"",VLOOKUP($A90,$A$3:$E$98,5)*IF(Main!$B$36=1,(1+Main!$B$35)^($A90-BQ$2),1+(Main!$B$35*($A90-BQ$2)))))</f>
        <v>1.3320448342279199E-5</v>
      </c>
      <c r="BR90" s="144">
        <f ca="1">IF($A90=BR$2,VLOOKUP($A90,$A$3:$E$98,5),IF($A90&lt;BR$2,"",VLOOKUP($A90,$A$3:$E$98,5)*IF(Main!$B$36=1,(1+Main!$B$35)^($A90-BR$2),1+(Main!$B$35*($A90-BR$2)))))</f>
        <v>1.3084919786128877E-5</v>
      </c>
      <c r="BS90" s="144">
        <f ca="1">IF($A90=BS$2,VLOOKUP($A90,$A$3:$E$98,5),IF($A90&lt;BS$2,"",VLOOKUP($A90,$A$3:$E$98,5)*IF(Main!$B$36=1,(1+Main!$B$35)^($A90-BS$2),1+(Main!$B$35*($A90-BS$2)))))</f>
        <v>1.2853555782051943E-5</v>
      </c>
      <c r="BT90" s="144">
        <f ca="1">IF($A90=BT$2,VLOOKUP($A90,$A$3:$E$98,5),IF($A90&lt;BT$2,"",VLOOKUP($A90,$A$3:$E$98,5)*IF(Main!$B$36=1,(1+Main!$B$35)^($A90-BT$2),1+(Main!$B$35*($A90-BT$2)))))</f>
        <v>1.2626282693567723E-5</v>
      </c>
      <c r="BU90" s="144">
        <f ca="1">IF($A90=BU$2,VLOOKUP($A90,$A$3:$E$98,5),IF($A90&lt;BU$2,"",VLOOKUP($A90,$A$3:$E$98,5)*IF(Main!$B$36=1,(1+Main!$B$35)^($A90-BU$2),1+(Main!$B$35*($A90-BU$2)))))</f>
        <v>1.2403028186215838E-5</v>
      </c>
      <c r="BV90" s="144">
        <f ca="1">IF($A90=BV$2,VLOOKUP($A90,$A$3:$E$98,5),IF($A90&lt;BV$2,"",VLOOKUP($A90,$A$3:$E$98,5)*IF(Main!$B$36=1,(1+Main!$B$35)^($A90-BV$2),1+(Main!$B$35*($A90-BV$2)))))</f>
        <v>1.2183721204534222E-5</v>
      </c>
      <c r="BW90" s="144" t="str">
        <f>IF($A90=BW$2,VLOOKUP($A90,$A$3:$E$98,5),IF($A90&lt;BW$2,"",VLOOKUP($A90,$A$3:$E$98,5)*IF(Main!$B$36=1,(1+Main!$B$35)^($A90-BW$2),1+(Main!$B$35*($A90-BW$2)))))</f>
        <v/>
      </c>
      <c r="BX90" s="144" t="str">
        <f>IF($A90=BX$2,VLOOKUP($A90,$A$3:$E$98,5),IF($A90&lt;BX$2,"",VLOOKUP($A90,$A$3:$E$98,5)*IF(Main!$B$36=1,(1+Main!$B$35)^($A90-BX$2),1+(Main!$B$35*($A90-BX$2)))))</f>
        <v/>
      </c>
      <c r="BY90" s="144" t="str">
        <f>IF($A90=BY$2,VLOOKUP($A90,$A$3:$E$98,5),IF($A90&lt;BY$2,"",VLOOKUP($A90,$A$3:$E$98,5)*IF(Main!$B$36=1,(1+Main!$B$35)^($A90-BY$2),1+(Main!$B$35*($A90-BY$2)))))</f>
        <v/>
      </c>
      <c r="BZ90" s="144" t="str">
        <f>IF($A90=BZ$2,VLOOKUP($A90,$A$3:$E$98,5),IF($A90&lt;BZ$2,"",VLOOKUP($A90,$A$3:$E$98,5)*IF(Main!$B$36=1,(1+Main!$B$35)^($A90-BZ$2),1+(Main!$B$35*($A90-BZ$2)))))</f>
        <v/>
      </c>
      <c r="CA90" s="144" t="str">
        <f>IF($A90=CA$2,VLOOKUP($A90,$A$3:$E$98,5),IF($A90&lt;CA$2,"",VLOOKUP($A90,$A$3:$E$98,5)*IF(Main!$B$36=1,(1+Main!$B$35)^($A90-CA$2),1+(Main!$B$35*($A90-CA$2)))))</f>
        <v/>
      </c>
      <c r="CB90" s="144" t="str">
        <f>IF($A90=CB$2,VLOOKUP($A90,$A$3:$E$98,5),IF($A90&lt;CB$2,"",VLOOKUP($A90,$A$3:$E$98,5)*IF(Main!$B$36=1,(1+Main!$B$35)^($A90-CB$2),1+(Main!$B$35*($A90-CB$2)))))</f>
        <v/>
      </c>
      <c r="CC90" s="144" t="str">
        <f>IF($A90=CC$2,VLOOKUP($A90,$A$3:$E$98,5),IF($A90&lt;CC$2,"",VLOOKUP($A90,$A$3:$E$98,5)*IF(Main!$B$36=1,(1+Main!$B$35)^($A90-CC$2),1+(Main!$B$35*($A90-CC$2)))))</f>
        <v/>
      </c>
      <c r="CD90" s="144" t="str">
        <f>IF($A90=CD$2,VLOOKUP($A90,$A$3:$E$98,5),IF($A90&lt;CD$2,"",VLOOKUP($A90,$A$3:$E$98,5)*IF(Main!$B$36=1,(1+Main!$B$35)^($A90-CD$2),1+(Main!$B$35*($A90-CD$2)))))</f>
        <v/>
      </c>
    </row>
    <row r="91" spans="1:83">
      <c r="A91" s="70">
        <v>113</v>
      </c>
      <c r="B91" s="73">
        <f ca="1">VLOOKUP($A91,Mortality!$A$3:$G$108,7,)</f>
        <v>0.44138413309135377</v>
      </c>
      <c r="C91" s="69">
        <f ca="1">$C90*(1-$B90)</f>
        <v>2.5319828025320078E-3</v>
      </c>
      <c r="D91" s="69">
        <f t="shared" ca="1" si="6"/>
        <v>2.1720160878712731</v>
      </c>
      <c r="E91" s="143">
        <f ca="1">C91/(1+Main!$B$5)^($A91-$A$3)</f>
        <v>6.5718601842988918E-6</v>
      </c>
      <c r="F91" s="16">
        <f t="shared" ca="1" si="7"/>
        <v>1.635202937239975</v>
      </c>
      <c r="G91" s="144">
        <f ca="1">IF($A91=G$2,VLOOKUP($A91,$A$3:$E$98,5),IF($A91&lt;G$2,"",VLOOKUP($A91,$A$3:$E$98,5)*IF(Main!$B$36=1,(1+Main!$B$35)^($A91-G$2),1+(Main!$B$35*($A91-G$2)))))</f>
        <v>2.2107377099334615E-5</v>
      </c>
      <c r="H91" s="144">
        <f ca="1">IF($A91=H$2,VLOOKUP($A91,$A$3:$E$98,5),IF($A91&lt;H$2,"",VLOOKUP($A91,$A$3:$E$98,5)*IF(Main!$B$36=1,(1+Main!$B$35)^($A91-H$2),1+(Main!$B$35*($A91-H$2)))))</f>
        <v>2.1716480451212784E-5</v>
      </c>
      <c r="I91" s="144">
        <f ca="1">IF($A91=I$2,VLOOKUP($A91,$A$3:$E$98,5),IF($A91&lt;I$2,"",VLOOKUP($A91,$A$3:$E$98,5)*IF(Main!$B$36=1,(1+Main!$B$35)^($A91-I$2),1+(Main!$B$35*($A91-I$2)))))</f>
        <v>2.1332495531643207E-5</v>
      </c>
      <c r="J91" s="144">
        <f ca="1">IF($A91=J$2,VLOOKUP($A91,$A$3:$E$98,5),IF($A91&lt;J$2,"",VLOOKUP($A91,$A$3:$E$98,5)*IF(Main!$B$36=1,(1+Main!$B$35)^($A91-J$2),1+(Main!$B$35*($A91-J$2)))))</f>
        <v>2.0955300129315526E-5</v>
      </c>
      <c r="K91" s="144">
        <f ca="1">IF($A91=K$2,VLOOKUP($A91,$A$3:$E$98,5),IF($A91&lt;K$2,"",VLOOKUP($A91,$A$3:$E$98,5)*IF(Main!$B$36=1,(1+Main!$B$35)^($A91-K$2),1+(Main!$B$35*($A91-K$2)))))</f>
        <v>2.0584774193826646E-5</v>
      </c>
      <c r="L91" s="144">
        <f ca="1">IF($A91=L$2,VLOOKUP($A91,$A$3:$E$98,5),IF($A91&lt;L$2,"",VLOOKUP($A91,$A$3:$E$98,5)*IF(Main!$B$36=1,(1+Main!$B$35)^($A91-L$2),1+(Main!$B$35*($A91-L$2)))))</f>
        <v>2.0220799797472147E-5</v>
      </c>
      <c r="M91" s="144">
        <f ca="1">IF($A91=M$2,VLOOKUP($A91,$A$3:$E$98,5),IF($A91&lt;M$2,"",VLOOKUP($A91,$A$3:$E$98,5)*IF(Main!$B$36=1,(1+Main!$B$35)^($A91-M$2),1+(Main!$B$35*($A91-M$2)))))</f>
        <v>1.9863261097713307E-5</v>
      </c>
      <c r="N91" s="144">
        <f ca="1">IF($A91=N$2,VLOOKUP($A91,$A$3:$E$98,5),IF($A91&lt;N$2,"",VLOOKUP($A91,$A$3:$E$98,5)*IF(Main!$B$36=1,(1+Main!$B$35)^($A91-N$2),1+(Main!$B$35*($A91-N$2)))))</f>
        <v>1.9512044300307772E-5</v>
      </c>
      <c r="O91" s="144">
        <f ca="1">IF($A91=O$2,VLOOKUP($A91,$A$3:$E$98,5),IF($A91&lt;O$2,"",VLOOKUP($A91,$A$3:$E$98,5)*IF(Main!$B$36=1,(1+Main!$B$35)^($A91-O$2),1+(Main!$B$35*($A91-O$2)))))</f>
        <v>1.9167037623092109E-5</v>
      </c>
      <c r="P91" s="144">
        <f ca="1">IF($A91=P$2,VLOOKUP($A91,$A$3:$E$98,5),IF($A91&lt;P$2,"",VLOOKUP($A91,$A$3:$E$98,5)*IF(Main!$B$36=1,(1+Main!$B$35)^($A91-P$2),1+(Main!$B$35*($A91-P$2)))))</f>
        <v>1.8828131260404825E-5</v>
      </c>
      <c r="Q91" s="144">
        <f ca="1">IF($A91=Q$2,VLOOKUP($A91,$A$3:$E$98,5),IF($A91&lt;Q$2,"",VLOOKUP($A91,$A$3:$E$98,5)*IF(Main!$B$36=1,(1+Main!$B$35)^($A91-Q$2),1+(Main!$B$35*($A91-Q$2)))))</f>
        <v>1.8495217348138333E-5</v>
      </c>
      <c r="R91" s="144">
        <f ca="1">IF($A91=R$2,VLOOKUP($A91,$A$3:$E$98,5),IF($A91&lt;R$2,"",VLOOKUP($A91,$A$3:$E$98,5)*IF(Main!$B$36=1,(1+Main!$B$35)^($A91-R$2),1+(Main!$B$35*($A91-R$2)))))</f>
        <v>1.8168189929408968E-5</v>
      </c>
      <c r="S91" s="144">
        <f ca="1">IF($A91=S$2,VLOOKUP($A91,$A$3:$E$98,5),IF($A91&lt;S$2,"",VLOOKUP($A91,$A$3:$E$98,5)*IF(Main!$B$36=1,(1+Main!$B$35)^($A91-S$2),1+(Main!$B$35*($A91-S$2)))))</f>
        <v>1.7846944920833959E-5</v>
      </c>
      <c r="T91" s="144">
        <f ca="1">IF($A91=T$2,VLOOKUP($A91,$A$3:$E$98,5),IF($A91&lt;T$2,"",VLOOKUP($A91,$A$3:$E$98,5)*IF(Main!$B$36=1,(1+Main!$B$35)^($A91-T$2),1+(Main!$B$35*($A91-T$2)))))</f>
        <v>1.7531380079404678E-5</v>
      </c>
      <c r="U91" s="144">
        <f ca="1">IF($A91=U$2,VLOOKUP($A91,$A$3:$E$98,5),IF($A91&lt;U$2,"",VLOOKUP($A91,$A$3:$E$98,5)*IF(Main!$B$36=1,(1+Main!$B$35)^($A91-U$2),1+(Main!$B$35*($A91-U$2)))))</f>
        <v>1.7221394969945649E-5</v>
      </c>
      <c r="V91" s="144">
        <f ca="1">IF($A91=V$2,VLOOKUP($A91,$A$3:$E$98,5),IF($A91&lt;V$2,"",VLOOKUP($A91,$A$3:$E$98,5)*IF(Main!$B$36=1,(1+Main!$B$35)^($A91-V$2),1+(Main!$B$35*($A91-V$2)))))</f>
        <v>1.6916890933148974E-5</v>
      </c>
      <c r="W91" s="144">
        <f ca="1">IF($A91=W$2,VLOOKUP($A91,$A$3:$E$98,5),IF($A91&lt;W$2,"",VLOOKUP($A91,$A$3:$E$98,5)*IF(Main!$B$36=1,(1+Main!$B$35)^($A91-W$2),1+(Main!$B$35*($A91-W$2)))))</f>
        <v>1.6617771054173841E-5</v>
      </c>
      <c r="X91" s="144">
        <f ca="1">IF($A91=X$2,VLOOKUP($A91,$A$3:$E$98,5),IF($A91&lt;X$2,"",VLOOKUP($A91,$A$3:$E$98,5)*IF(Main!$B$36=1,(1+Main!$B$35)^($A91-X$2),1+(Main!$B$35*($A91-X$2)))))</f>
        <v>1.6323940131801414E-5</v>
      </c>
      <c r="Y91" s="144">
        <f ca="1">IF($A91=Y$2,VLOOKUP($A91,$A$3:$E$98,5),IF($A91&lt;Y$2,"",VLOOKUP($A91,$A$3:$E$98,5)*IF(Main!$B$36=1,(1+Main!$B$35)^($A91-Y$2),1+(Main!$B$35*($A91-Y$2)))))</f>
        <v>1.6035304648134988E-5</v>
      </c>
      <c r="Z91" s="144">
        <f ca="1">IF($A91=Z$2,VLOOKUP($A91,$A$3:$E$98,5),IF($A91&lt;Z$2,"",VLOOKUP($A91,$A$3:$E$98,5)*IF(Main!$B$36=1,(1+Main!$B$35)^($A91-Z$2),1+(Main!$B$35*($A91-Z$2)))))</f>
        <v>1.5751772738835941E-5</v>
      </c>
      <c r="AA91" s="144">
        <f ca="1">IF($A91=AA$2,VLOOKUP($A91,$A$3:$E$98,5),IF($A91&lt;AA$2,"",VLOOKUP($A91,$A$3:$E$98,5)*IF(Main!$B$36=1,(1+Main!$B$35)^($A91-AA$2),1+(Main!$B$35*($A91-AA$2)))))</f>
        <v>1.5473254163885992E-5</v>
      </c>
      <c r="AB91" s="144">
        <f ca="1">IF($A91=AB$2,VLOOKUP($A91,$A$3:$E$98,5),IF($A91&lt;AB$2,"",VLOOKUP($A91,$A$3:$E$98,5)*IF(Main!$B$36=1,(1+Main!$B$35)^($A91-AB$2),1+(Main!$B$35*($A91-AB$2)))))</f>
        <v>1.5199660278866396E-5</v>
      </c>
      <c r="AC91" s="144">
        <f ca="1">IF($A91=AC$2,VLOOKUP($A91,$A$3:$E$98,5),IF($A91&lt;AC$2,"",VLOOKUP($A91,$A$3:$E$98,5)*IF(Main!$B$36=1,(1+Main!$B$35)^($A91-AC$2),1+(Main!$B$35*($A91-AC$2)))))</f>
        <v>1.4930904006744985E-5</v>
      </c>
      <c r="AD91" s="144">
        <f ca="1">IF($A91=AD$2,VLOOKUP($A91,$A$3:$E$98,5),IF($A91&lt;AD$2,"",VLOOKUP($A91,$A$3:$E$98,5)*IF(Main!$B$36=1,(1+Main!$B$35)^($A91-AD$2),1+(Main!$B$35*($A91-AD$2)))))</f>
        <v>1.466689981016207E-5</v>
      </c>
      <c r="AE91" s="144">
        <f ca="1">IF($A91=AE$2,VLOOKUP($A91,$A$3:$E$98,5),IF($A91&lt;AE$2,"",VLOOKUP($A91,$A$3:$E$98,5)*IF(Main!$B$36=1,(1+Main!$B$35)^($A91-AE$2),1+(Main!$B$35*($A91-AE$2)))))</f>
        <v>1.440756366420635E-5</v>
      </c>
      <c r="AF91" s="144">
        <f ca="1">IF($A91=AF$2,VLOOKUP($A91,$A$3:$E$98,5),IF($A91&lt;AF$2,"",VLOOKUP($A91,$A$3:$E$98,5)*IF(Main!$B$36=1,(1+Main!$B$35)^($A91-AF$2),1+(Main!$B$35*($A91-AF$2)))))</f>
        <v>1.4152813029672254E-5</v>
      </c>
      <c r="AG91" s="144">
        <f ca="1">IF($A91=AG$2,VLOOKUP($A91,$A$3:$E$98,5),IF($A91&lt;AG$2,"",VLOOKUP($A91,$A$3:$E$98,5)*IF(Main!$B$36=1,(1+Main!$B$35)^($A91-AG$2),1+(Main!$B$35*($A91-AG$2)))))</f>
        <v>1.3902566826790032E-5</v>
      </c>
      <c r="AH91" s="144">
        <f ca="1">IF($A91=AH$2,VLOOKUP($A91,$A$3:$E$98,5),IF($A91&lt;AH$2,"",VLOOKUP($A91,$A$3:$E$98,5)*IF(Main!$B$36=1,(1+Main!$B$35)^($A91-AH$2),1+(Main!$B$35*($A91-AH$2)))))</f>
        <v>1.365674540942046E-5</v>
      </c>
      <c r="AI91" s="144">
        <f ca="1">IF($A91=AI$2,VLOOKUP($A91,$A$3:$E$98,5),IF($A91&lt;AI$2,"",VLOOKUP($A91,$A$3:$E$98,5)*IF(Main!$B$36=1,(1+Main!$B$35)^($A91-AI$2),1+(Main!$B$35*($A91-AI$2)))))</f>
        <v>1.341527053970576E-5</v>
      </c>
      <c r="AJ91" s="144">
        <f ca="1">IF($A91=AJ$2,VLOOKUP($A91,$A$3:$E$98,5),IF($A91&lt;AJ$2,"",VLOOKUP($A91,$A$3:$E$98,5)*IF(Main!$B$36=1,(1+Main!$B$35)^($A91-AJ$2),1+(Main!$B$35*($A91-AJ$2)))))</f>
        <v>1.3178065363168725E-5</v>
      </c>
      <c r="AK91" s="144">
        <f ca="1">IF($A91=AK$2,VLOOKUP($A91,$A$3:$E$98,5),IF($A91&lt;AK$2,"",VLOOKUP($A91,$A$3:$E$98,5)*IF(Main!$B$36=1,(1+Main!$B$35)^($A91-AK$2),1+(Main!$B$35*($A91-AK$2)))))</f>
        <v>1.2945054384252182E-5</v>
      </c>
      <c r="AL91" s="144">
        <f ca="1">IF($A91=AL$2,VLOOKUP($A91,$A$3:$E$98,5),IF($A91&lt;AL$2,"",VLOOKUP($A91,$A$3:$E$98,5)*IF(Main!$B$36=1,(1+Main!$B$35)^($A91-AL$2),1+(Main!$B$35*($A91-AL$2)))))</f>
        <v>1.2716163442290946E-5</v>
      </c>
      <c r="AM91" s="144">
        <f ca="1">IF($A91=AM$2,VLOOKUP($A91,$A$3:$E$98,5),IF($A91&lt;AM$2,"",VLOOKUP($A91,$A$3:$E$98,5)*IF(Main!$B$36=1,(1+Main!$B$35)^($A91-AM$2),1+(Main!$B$35*($A91-AM$2)))))</f>
        <v>1.2491319687908591E-5</v>
      </c>
      <c r="AN91" s="144">
        <f ca="1">IF($A91=AN$2,VLOOKUP($A91,$A$3:$E$98,5),IF($A91&lt;AN$2,"",VLOOKUP($A91,$A$3:$E$98,5)*IF(Main!$B$36=1,(1+Main!$B$35)^($A91-AN$2),1+(Main!$B$35*($A91-AN$2)))))</f>
        <v>1.2270451559831622E-5</v>
      </c>
      <c r="AO91" s="144">
        <f ca="1">IF($A91=AO$2,VLOOKUP($A91,$A$3:$E$98,5),IF($A91&lt;AO$2,"",VLOOKUP($A91,$A$3:$E$98,5)*IF(Main!$B$36=1,(1+Main!$B$35)^($A91-AO$2),1+(Main!$B$35*($A91-AO$2)))))</f>
        <v>1.2053488762113576E-5</v>
      </c>
      <c r="AP91" s="144">
        <f ca="1">IF($A91=AP$2,VLOOKUP($A91,$A$3:$E$98,5),IF($A91&lt;AP$2,"",VLOOKUP($A91,$A$3:$E$98,5)*IF(Main!$B$36=1,(1+Main!$B$35)^($A91-AP$2),1+(Main!$B$35*($A91-AP$2)))))</f>
        <v>1.1840362241761864E-5</v>
      </c>
      <c r="AQ91" s="144">
        <f ca="1">IF($A91=AQ$2,VLOOKUP($A91,$A$3:$E$98,5),IF($A91&lt;AQ$2,"",VLOOKUP($A91,$A$3:$E$98,5)*IF(Main!$B$36=1,(1+Main!$B$35)^($A91-AQ$2),1+(Main!$B$35*($A91-AQ$2)))))</f>
        <v>1.1631004166760179E-5</v>
      </c>
      <c r="AR91" s="144">
        <f ca="1">IF($A91=AR$2,VLOOKUP($A91,$A$3:$E$98,5),IF($A91&lt;AR$2,"",VLOOKUP($A91,$A$3:$E$98,5)*IF(Main!$B$36=1,(1+Main!$B$35)^($A91-AR$2),1+(Main!$B$35*($A91-AR$2)))))</f>
        <v>1.1425347904479548E-5</v>
      </c>
      <c r="AS91" s="144">
        <f ca="1">IF($A91=AS$2,VLOOKUP($A91,$A$3:$E$98,5),IF($A91&lt;AS$2,"",VLOOKUP($A91,$A$3:$E$98,5)*IF(Main!$B$36=1,(1+Main!$B$35)^($A91-AS$2),1+(Main!$B$35*($A91-AS$2)))))</f>
        <v>1.1223328000471069E-5</v>
      </c>
      <c r="AT91" s="144">
        <f ca="1">IF($A91=AT$2,VLOOKUP($A91,$A$3:$E$98,5),IF($A91&lt;AT$2,"",VLOOKUP($A91,$A$3:$E$98,5)*IF(Main!$B$36=1,(1+Main!$B$35)^($A91-AT$2),1+(Main!$B$35*($A91-AT$2)))))</f>
        <v>1.1024880157633664E-5</v>
      </c>
      <c r="AU91" s="144">
        <f ca="1">IF($A91=AU$2,VLOOKUP($A91,$A$3:$E$98,5),IF($A91&lt;AU$2,"",VLOOKUP($A91,$A$3:$E$98,5)*IF(Main!$B$36=1,(1+Main!$B$35)^($A91-AU$2),1+(Main!$B$35*($A91-AU$2)))))</f>
        <v>1.0829941215750157E-5</v>
      </c>
      <c r="AV91" s="144">
        <f ca="1">IF($A91=AV$2,VLOOKUP($A91,$A$3:$E$98,5),IF($A91&lt;AV$2,"",VLOOKUP($A91,$A$3:$E$98,5)*IF(Main!$B$36=1,(1+Main!$B$35)^($A91-AV$2),1+(Main!$B$35*($A91-AV$2)))))</f>
        <v>1.0638449131385226E-5</v>
      </c>
      <c r="AW91" s="144">
        <f ca="1">IF($A91=AW$2,VLOOKUP($A91,$A$3:$E$98,5),IF($A91&lt;AW$2,"",VLOOKUP($A91,$A$3:$E$98,5)*IF(Main!$B$36=1,(1+Main!$B$35)^($A91-AW$2),1+(Main!$B$35*($A91-AW$2)))))</f>
        <v>1.0450342958138729E-5</v>
      </c>
      <c r="AX91" s="144">
        <f ca="1">IF($A91=AX$2,VLOOKUP($A91,$A$3:$E$98,5),IF($A91&lt;AX$2,"",VLOOKUP($A91,$A$3:$E$98,5)*IF(Main!$B$36=1,(1+Main!$B$35)^($A91-AX$2),1+(Main!$B$35*($A91-AX$2)))))</f>
        <v>1.0265562827248258E-5</v>
      </c>
      <c r="AY91" s="144">
        <f ca="1">IF($A91=AY$2,VLOOKUP($A91,$A$3:$E$98,5),IF($A91&lt;AY$2,"",VLOOKUP($A91,$A$3:$E$98,5)*IF(Main!$B$36=1,(1+Main!$B$35)^($A91-AY$2),1+(Main!$B$35*($A91-AY$2)))))</f>
        <v>1.0084049928534635E-5</v>
      </c>
      <c r="AZ91" s="144">
        <f ca="1">IF($A91=AZ$2,VLOOKUP($A91,$A$3:$E$98,5),IF($A91&lt;AZ$2,"",VLOOKUP($A91,$A$3:$E$98,5)*IF(Main!$B$36=1,(1+Main!$B$35)^($A91-AZ$2),1+(Main!$B$35*($A91-AZ$2)))))</f>
        <v>9.9057464916843197E-6</v>
      </c>
      <c r="BA91" s="144">
        <f ca="1">IF($A91=BA$2,VLOOKUP($A91,$A$3:$E$98,5),IF($A91&lt;BA$2,"",VLOOKUP($A91,$A$3:$E$98,5)*IF(Main!$B$36=1,(1+Main!$B$35)^($A91-BA$2),1+(Main!$B$35*($A91-BA$2)))))</f>
        <v>9.7305957678627861E-6</v>
      </c>
      <c r="BB91" s="144">
        <f ca="1">IF($A91=BB$2,VLOOKUP($A91,$A$3:$E$98,5),IF($A91&lt;BB$2,"",VLOOKUP($A91,$A$3:$E$98,5)*IF(Main!$B$36=1,(1+Main!$B$35)^($A91-BB$2),1+(Main!$B$35*($A91-BB$2)))))</f>
        <v>9.558542011653032E-6</v>
      </c>
      <c r="BC91" s="144">
        <f ca="1">IF($A91=BC$2,VLOOKUP($A91,$A$3:$E$98,5),IF($A91&lt;BC$2,"",VLOOKUP($A91,$A$3:$E$98,5)*IF(Main!$B$36=1,(1+Main!$B$35)^($A91-BC$2),1+(Main!$B$35*($A91-BC$2)))))</f>
        <v>9.3895304633133909E-6</v>
      </c>
      <c r="BD91" s="144">
        <f ca="1">IF($A91=BD$2,VLOOKUP($A91,$A$3:$E$98,5),IF($A91&lt;BD$2,"",VLOOKUP($A91,$A$3:$E$98,5)*IF(Main!$B$36=1,(1+Main!$B$35)^($A91-BD$2),1+(Main!$B$35*($A91-BD$2)))))</f>
        <v>9.2235073313491075E-6</v>
      </c>
      <c r="BE91" s="144">
        <f ca="1">IF($A91=BE$2,VLOOKUP($A91,$A$3:$E$98,5),IF($A91&lt;BE$2,"",VLOOKUP($A91,$A$3:$E$98,5)*IF(Main!$B$36=1,(1+Main!$B$35)^($A91-BE$2),1+(Main!$B$35*($A91-BE$2)))))</f>
        <v>9.06041977539205E-6</v>
      </c>
      <c r="BF91" s="144">
        <f ca="1">IF($A91=BF$2,VLOOKUP($A91,$A$3:$E$98,5),IF($A91&lt;BF$2,"",VLOOKUP($A91,$A$3:$E$98,5)*IF(Main!$B$36=1,(1+Main!$B$35)^($A91-BF$2),1+(Main!$B$35*($A91-BF$2)))))</f>
        <v>8.9002158893831539E-6</v>
      </c>
      <c r="BG91" s="144">
        <f ca="1">IF($A91=BG$2,VLOOKUP($A91,$A$3:$E$98,5),IF($A91&lt;BG$2,"",VLOOKUP($A91,$A$3:$E$98,5)*IF(Main!$B$36=1,(1+Main!$B$35)^($A91-BG$2),1+(Main!$B$35*($A91-BG$2)))))</f>
        <v>8.7428446850522134E-6</v>
      </c>
      <c r="BH91" s="144">
        <f ca="1">IF($A91=BH$2,VLOOKUP($A91,$A$3:$E$98,5),IF($A91&lt;BH$2,"",VLOOKUP($A91,$A$3:$E$98,5)*IF(Main!$B$36=1,(1+Main!$B$35)^($A91-BH$2),1+(Main!$B$35*($A91-BH$2)))))</f>
        <v>8.588256075689797E-6</v>
      </c>
      <c r="BI91" s="144">
        <f ca="1">IF($A91=BI$2,VLOOKUP($A91,$A$3:$E$98,5),IF($A91&lt;BI$2,"",VLOOKUP($A91,$A$3:$E$98,5)*IF(Main!$B$36=1,(1+Main!$B$35)^($A91-BI$2),1+(Main!$B$35*($A91-BI$2)))))</f>
        <v>8.436400860206086E-6</v>
      </c>
      <c r="BJ91" s="144">
        <f ca="1">IF($A91=BJ$2,VLOOKUP($A91,$A$3:$E$98,5),IF($A91&lt;BJ$2,"",VLOOKUP($A91,$A$3:$E$98,5)*IF(Main!$B$36=1,(1+Main!$B$35)^($A91-BJ$2),1+(Main!$B$35*($A91-BJ$2)))))</f>
        <v>8.2872307074715989E-6</v>
      </c>
      <c r="BK91" s="144">
        <f ca="1">IF($A91=BK$2,VLOOKUP($A91,$A$3:$E$98,5),IF($A91&lt;BK$2,"",VLOOKUP($A91,$A$3:$E$98,5)*IF(Main!$B$36=1,(1+Main!$B$35)^($A91-BK$2),1+(Main!$B$35*($A91-BK$2)))))</f>
        <v>8.1406981409347706E-6</v>
      </c>
      <c r="BL91" s="144">
        <f ca="1">IF($A91=BL$2,VLOOKUP($A91,$A$3:$E$98,5),IF($A91&lt;BL$2,"",VLOOKUP($A91,$A$3:$E$98,5)*IF(Main!$B$36=1,(1+Main!$B$35)^($A91-BL$2),1+(Main!$B$35*($A91-BL$2)))))</f>
        <v>7.9967565235115632E-6</v>
      </c>
      <c r="BM91" s="144">
        <f ca="1">IF($A91=BM$2,VLOOKUP($A91,$A$3:$E$98,5),IF($A91&lt;BM$2,"",VLOOKUP($A91,$A$3:$E$98,5)*IF(Main!$B$36=1,(1+Main!$B$35)^($A91-BM$2),1+(Main!$B$35*($A91-BM$2)))))</f>
        <v>7.855360042742204E-6</v>
      </c>
      <c r="BN91" s="144">
        <f ca="1">IF($A91=BN$2,VLOOKUP($A91,$A$3:$E$98,5),IF($A91&lt;BN$2,"",VLOOKUP($A91,$A$3:$E$98,5)*IF(Main!$B$36=1,(1+Main!$B$35)^($A91-BN$2),1+(Main!$B$35*($A91-BN$2)))))</f>
        <v>7.716463696210415E-6</v>
      </c>
      <c r="BO91" s="144">
        <f ca="1">IF($A91=BO$2,VLOOKUP($A91,$A$3:$E$98,5),IF($A91&lt;BO$2,"",VLOOKUP($A91,$A$3:$E$98,5)*IF(Main!$B$36=1,(1+Main!$B$35)^($A91-BO$2),1+(Main!$B$35*($A91-BO$2)))))</f>
        <v>7.5800232772204478E-6</v>
      </c>
      <c r="BP91" s="144">
        <f ca="1">IF($A91=BP$2,VLOOKUP($A91,$A$3:$E$98,5),IF($A91&lt;BP$2,"",VLOOKUP($A91,$A$3:$E$98,5)*IF(Main!$B$36=1,(1+Main!$B$35)^($A91-BP$2),1+(Main!$B$35*($A91-BP$2)))))</f>
        <v>7.4459953607273561E-6</v>
      </c>
      <c r="BQ91" s="144">
        <f ca="1">IF($A91=BQ$2,VLOOKUP($A91,$A$3:$E$98,5),IF($A91&lt;BQ$2,"",VLOOKUP($A91,$A$3:$E$98,5)*IF(Main!$B$36=1,(1+Main!$B$35)^($A91-BQ$2),1+(Main!$B$35*($A91-BQ$2)))))</f>
        <v>7.3143372895160663E-6</v>
      </c>
      <c r="BR91" s="144">
        <f ca="1">IF($A91=BR$2,VLOOKUP($A91,$A$3:$E$98,5),IF($A91&lt;BR$2,"",VLOOKUP($A91,$A$3:$E$98,5)*IF(Main!$B$36=1,(1+Main!$B$35)^($A91-BR$2),1+(Main!$B$35*($A91-BR$2)))))</f>
        <v>7.1850071606248202E-6</v>
      </c>
      <c r="BS91" s="144">
        <f ca="1">IF($A91=BS$2,VLOOKUP($A91,$A$3:$E$98,5),IF($A91&lt;BS$2,"",VLOOKUP($A91,$A$3:$E$98,5)*IF(Main!$B$36=1,(1+Main!$B$35)^($A91-BS$2),1+(Main!$B$35*($A91-BS$2)))))</f>
        <v>7.0579638120086631E-6</v>
      </c>
      <c r="BT91" s="144">
        <f ca="1">IF($A91=BT$2,VLOOKUP($A91,$A$3:$E$98,5),IF($A91&lt;BT$2,"",VLOOKUP($A91,$A$3:$E$98,5)*IF(Main!$B$36=1,(1+Main!$B$35)^($A91-BT$2),1+(Main!$B$35*($A91-BT$2)))))</f>
        <v>6.9331668094387658E-6</v>
      </c>
      <c r="BU91" s="144">
        <f ca="1">IF($A91=BU$2,VLOOKUP($A91,$A$3:$E$98,5),IF($A91&lt;BU$2,"",VLOOKUP($A91,$A$3:$E$98,5)*IF(Main!$B$36=1,(1+Main!$B$35)^($A91-BU$2),1+(Main!$B$35*($A91-BU$2)))))</f>
        <v>6.8105764336333647E-6</v>
      </c>
      <c r="BV91" s="144">
        <f ca="1">IF($A91=BV$2,VLOOKUP($A91,$A$3:$E$98,5),IF($A91&lt;BV$2,"",VLOOKUP($A91,$A$3:$E$98,5)*IF(Main!$B$36=1,(1+Main!$B$35)^($A91-BV$2),1+(Main!$B$35*($A91-BV$2)))))</f>
        <v>6.690153667616272E-6</v>
      </c>
      <c r="BW91" s="144">
        <f ca="1">IF($A91=BW$2,VLOOKUP($A91,$A$3:$E$98,5),IF($A91&lt;BW$2,"",VLOOKUP($A91,$A$3:$E$98,5)*IF(Main!$B$36=1,(1+Main!$B$35)^($A91-BW$2),1+(Main!$B$35*($A91-BW$2)))))</f>
        <v>6.5718601842988918E-6</v>
      </c>
      <c r="BX91" s="144" t="str">
        <f>IF($A91=BX$2,VLOOKUP($A91,$A$3:$E$98,5),IF($A91&lt;BX$2,"",VLOOKUP($A91,$A$3:$E$98,5)*IF(Main!$B$36=1,(1+Main!$B$35)^($A91-BX$2),1+(Main!$B$35*($A91-BX$2)))))</f>
        <v/>
      </c>
      <c r="BY91" s="144" t="str">
        <f>IF($A91=BY$2,VLOOKUP($A91,$A$3:$E$98,5),IF($A91&lt;BY$2,"",VLOOKUP($A91,$A$3:$E$98,5)*IF(Main!$B$36=1,(1+Main!$B$35)^($A91-BY$2),1+(Main!$B$35*($A91-BY$2)))))</f>
        <v/>
      </c>
      <c r="BZ91" s="144" t="str">
        <f>IF($A91=BZ$2,VLOOKUP($A91,$A$3:$E$98,5),IF($A91&lt;BZ$2,"",VLOOKUP($A91,$A$3:$E$98,5)*IF(Main!$B$36=1,(1+Main!$B$35)^($A91-BZ$2),1+(Main!$B$35*($A91-BZ$2)))))</f>
        <v/>
      </c>
      <c r="CA91" s="144" t="str">
        <f>IF($A91=CA$2,VLOOKUP($A91,$A$3:$E$98,5),IF($A91&lt;CA$2,"",VLOOKUP($A91,$A$3:$E$98,5)*IF(Main!$B$36=1,(1+Main!$B$35)^($A91-CA$2),1+(Main!$B$35*($A91-CA$2)))))</f>
        <v/>
      </c>
      <c r="CB91" s="144" t="str">
        <f>IF($A91=CB$2,VLOOKUP($A91,$A$3:$E$98,5),IF($A91&lt;CB$2,"",VLOOKUP($A91,$A$3:$E$98,5)*IF(Main!$B$36=1,(1+Main!$B$35)^($A91-CB$2),1+(Main!$B$35*($A91-CB$2)))))</f>
        <v/>
      </c>
      <c r="CC91" s="144" t="str">
        <f>IF($A91=CC$2,VLOOKUP($A91,$A$3:$E$98,5),IF($A91&lt;CC$2,"",VLOOKUP($A91,$A$3:$E$98,5)*IF(Main!$B$36=1,(1+Main!$B$35)^($A91-CC$2),1+(Main!$B$35*($A91-CC$2)))))</f>
        <v/>
      </c>
      <c r="CD91" s="144" t="str">
        <f>IF($A91=CD$2,VLOOKUP($A91,$A$3:$E$98,5),IF($A91&lt;CD$2,"",VLOOKUP($A91,$A$3:$E$98,5)*IF(Main!$B$36=1,(1+Main!$B$35)^($A91-CD$2),1+(Main!$B$35*($A91-CD$2)))))</f>
        <v/>
      </c>
    </row>
    <row r="92" spans="1:83">
      <c r="A92" s="70">
        <v>114</v>
      </c>
      <c r="B92" s="73">
        <f ca="1">VLOOKUP($A92,Mortality!$A$3:$G$108,7,)</f>
        <v>0.45951442362547884</v>
      </c>
      <c r="C92" s="69">
        <f t="shared" ca="1" si="5"/>
        <v>1.4144057682342012E-3</v>
      </c>
      <c r="D92" s="69">
        <f t="shared" ca="1" si="6"/>
        <v>2.0980716039398488</v>
      </c>
      <c r="E92" s="143">
        <f ca="1">C92/(1+Main!$B$5)^($A92-$A$3)</f>
        <v>3.4309769850977015E-6</v>
      </c>
      <c r="F92" s="16">
        <f t="shared" ca="1" si="7"/>
        <v>1.5566333845175282</v>
      </c>
      <c r="G92" s="144">
        <f ca="1">IF($A92=G$2,VLOOKUP($A92,$A$3:$E$98,5),IF($A92&lt;G$2,"",VLOOKUP($A92,$A$3:$E$98,5)*IF(Main!$B$36=1,(1+Main!$B$35)^($A92-G$2),1+(Main!$B$35*($A92-G$2)))))</f>
        <v>1.1749367469759569E-5</v>
      </c>
      <c r="H92" s="144">
        <f ca="1">IF($A92=H$2,VLOOKUP($A92,$A$3:$E$98,5),IF($A92&lt;H$2,"",VLOOKUP($A92,$A$3:$E$98,5)*IF(Main!$B$36=1,(1+Main!$B$35)^($A92-H$2),1+(Main!$B$35*($A92-H$2)))))</f>
        <v>1.1541618339645942E-5</v>
      </c>
      <c r="I92" s="144">
        <f ca="1">IF($A92=I$2,VLOOKUP($A92,$A$3:$E$98,5),IF($A92&lt;I$2,"",VLOOKUP($A92,$A$3:$E$98,5)*IF(Main!$B$36=1,(1+Main!$B$35)^($A92-I$2),1+(Main!$B$35*($A92-I$2)))))</f>
        <v>1.1337542573326073E-5</v>
      </c>
      <c r="J92" s="144">
        <f ca="1">IF($A92=J$2,VLOOKUP($A92,$A$3:$E$98,5),IF($A92&lt;J$2,"",VLOOKUP($A92,$A$3:$E$98,5)*IF(Main!$B$36=1,(1+Main!$B$35)^($A92-J$2),1+(Main!$B$35*($A92-J$2)))))</f>
        <v>1.1137075219377282E-5</v>
      </c>
      <c r="K92" s="144">
        <f ca="1">IF($A92=K$2,VLOOKUP($A92,$A$3:$E$98,5),IF($A92&lt;K$2,"",VLOOKUP($A92,$A$3:$E$98,5)*IF(Main!$B$36=1,(1+Main!$B$35)^($A92-K$2),1+(Main!$B$35*($A92-K$2)))))</f>
        <v>1.0940152474830334E-5</v>
      </c>
      <c r="L92" s="144">
        <f ca="1">IF($A92=L$2,VLOOKUP($A92,$A$3:$E$98,5),IF($A92&lt;L$2,"",VLOOKUP($A92,$A$3:$E$98,5)*IF(Main!$B$36=1,(1+Main!$B$35)^($A92-L$2),1+(Main!$B$35*($A92-L$2)))))</f>
        <v>1.0746711664862803E-5</v>
      </c>
      <c r="M92" s="144">
        <f ca="1">IF($A92=M$2,VLOOKUP($A92,$A$3:$E$98,5),IF($A92&lt;M$2,"",VLOOKUP($A92,$A$3:$E$98,5)*IF(Main!$B$36=1,(1+Main!$B$35)^($A92-M$2),1+(Main!$B$35*($A92-M$2)))))</f>
        <v>1.0556691222851477E-5</v>
      </c>
      <c r="N92" s="144">
        <f ca="1">IF($A92=N$2,VLOOKUP($A92,$A$3:$E$98,5),IF($A92&lt;N$2,"",VLOOKUP($A92,$A$3:$E$98,5)*IF(Main!$B$36=1,(1+Main!$B$35)^($A92-N$2),1+(Main!$B$35*($A92-N$2)))))</f>
        <v>1.0370030670777483E-5</v>
      </c>
      <c r="O92" s="144">
        <f ca="1">IF($A92=O$2,VLOOKUP($A92,$A$3:$E$98,5),IF($A92&lt;O$2,"",VLOOKUP($A92,$A$3:$E$98,5)*IF(Main!$B$36=1,(1+Main!$B$35)^($A92-O$2),1+(Main!$B$35*($A92-O$2)))))</f>
        <v>1.0186670599977882E-5</v>
      </c>
      <c r="P92" s="144">
        <f ca="1">IF($A92=P$2,VLOOKUP($A92,$A$3:$E$98,5),IF($A92&lt;P$2,"",VLOOKUP($A92,$A$3:$E$98,5)*IF(Main!$B$36=1,(1+Main!$B$35)^($A92-P$2),1+(Main!$B$35*($A92-P$2)))))</f>
        <v>1.0006552652237603E-5</v>
      </c>
      <c r="Q92" s="144">
        <f ca="1">IF($A92=Q$2,VLOOKUP($A92,$A$3:$E$98,5),IF($A92&lt;Q$2,"",VLOOKUP($A92,$A$3:$E$98,5)*IF(Main!$B$36=1,(1+Main!$B$35)^($A92-Q$2),1+(Main!$B$35*($A92-Q$2)))))</f>
        <v>9.8296195012157209E-6</v>
      </c>
      <c r="R92" s="144">
        <f ca="1">IF($A92=R$2,VLOOKUP($A92,$A$3:$E$98,5),IF($A92&lt;R$2,"",VLOOKUP($A92,$A$3:$E$98,5)*IF(Main!$B$36=1,(1+Main!$B$35)^($A92-R$2),1+(Main!$B$35*($A92-R$2)))))</f>
        <v>9.6558148342001185E-6</v>
      </c>
      <c r="S92" s="144">
        <f ca="1">IF($A92=S$2,VLOOKUP($A92,$A$3:$E$98,5),IF($A92&lt;S$2,"",VLOOKUP($A92,$A$3:$E$98,5)*IF(Main!$B$36=1,(1+Main!$B$35)^($A92-S$2),1+(Main!$B$35*($A92-S$2)))))</f>
        <v>9.4850833341847912E-6</v>
      </c>
      <c r="T92" s="144">
        <f ca="1">IF($A92=T$2,VLOOKUP($A92,$A$3:$E$98,5),IF($A92&lt;T$2,"",VLOOKUP($A92,$A$3:$E$98,5)*IF(Main!$B$36=1,(1+Main!$B$35)^($A92-T$2),1+(Main!$B$35*($A92-T$2)))))</f>
        <v>9.3173706622640393E-6</v>
      </c>
      <c r="U92" s="144">
        <f ca="1">IF($A92=U$2,VLOOKUP($A92,$A$3:$E$98,5),IF($A92&lt;U$2,"",VLOOKUP($A92,$A$3:$E$98,5)*IF(Main!$B$36=1,(1+Main!$B$35)^($A92-U$2),1+(Main!$B$35*($A92-U$2)))))</f>
        <v>9.1526234403379574E-6</v>
      </c>
      <c r="V92" s="144">
        <f ca="1">IF($A92=V$2,VLOOKUP($A92,$A$3:$E$98,5),IF($A92&lt;V$2,"",VLOOKUP($A92,$A$3:$E$98,5)*IF(Main!$B$36=1,(1+Main!$B$35)^($A92-V$2),1+(Main!$B$35*($A92-V$2)))))</f>
        <v>8.990789234123727E-6</v>
      </c>
      <c r="W92" s="144">
        <f ca="1">IF($A92=W$2,VLOOKUP($A92,$A$3:$E$98,5),IF($A92&lt;W$2,"",VLOOKUP($A92,$A$3:$E$98,5)*IF(Main!$B$36=1,(1+Main!$B$35)^($A92-W$2),1+(Main!$B$35*($A92-W$2)))))</f>
        <v>8.8318165364673171E-6</v>
      </c>
      <c r="X92" s="144">
        <f ca="1">IF($A92=X$2,VLOOKUP($A92,$A$3:$E$98,5),IF($A92&lt;X$2,"",VLOOKUP($A92,$A$3:$E$98,5)*IF(Main!$B$36=1,(1+Main!$B$35)^($A92-X$2),1+(Main!$B$35*($A92-X$2)))))</f>
        <v>8.6756547509502119E-6</v>
      </c>
      <c r="Y92" s="144">
        <f ca="1">IF($A92=Y$2,VLOOKUP($A92,$A$3:$E$98,5),IF($A92&lt;Y$2,"",VLOOKUP($A92,$A$3:$E$98,5)*IF(Main!$B$36=1,(1+Main!$B$35)^($A92-Y$2),1+(Main!$B$35*($A92-Y$2)))))</f>
        <v>8.5222541757860627E-6</v>
      </c>
      <c r="Z92" s="144">
        <f ca="1">IF($A92=Z$2,VLOOKUP($A92,$A$3:$E$98,5),IF($A92&lt;Z$2,"",VLOOKUP($A92,$A$3:$E$98,5)*IF(Main!$B$36=1,(1+Main!$B$35)^($A92-Z$2),1+(Main!$B$35*($A92-Z$2)))))</f>
        <v>8.3715659880020273E-6</v>
      </c>
      <c r="AA92" s="144">
        <f ca="1">IF($A92=AA$2,VLOOKUP($A92,$A$3:$E$98,5),IF($A92&lt;AA$2,"",VLOOKUP($A92,$A$3:$E$98,5)*IF(Main!$B$36=1,(1+Main!$B$35)^($A92-AA$2),1+(Main!$B$35*($A92-AA$2)))))</f>
        <v>8.2235422278998303E-6</v>
      </c>
      <c r="AB92" s="144">
        <f ca="1">IF($A92=AB$2,VLOOKUP($A92,$A$3:$E$98,5),IF($A92&lt;AB$2,"",VLOOKUP($A92,$A$3:$E$98,5)*IF(Main!$B$36=1,(1+Main!$B$35)^($A92-AB$2),1+(Main!$B$35*($A92-AB$2)))))</f>
        <v>8.0781357837915808E-6</v>
      </c>
      <c r="AC92" s="144">
        <f ca="1">IF($A92=AC$2,VLOOKUP($A92,$A$3:$E$98,5),IF($A92&lt;AC$2,"",VLOOKUP($A92,$A$3:$E$98,5)*IF(Main!$B$36=1,(1+Main!$B$35)^($A92-AC$2),1+(Main!$B$35*($A92-AC$2)))))</f>
        <v>7.9353003770054829E-6</v>
      </c>
      <c r="AD92" s="144">
        <f ca="1">IF($A92=AD$2,VLOOKUP($A92,$A$3:$E$98,5),IF($A92&lt;AD$2,"",VLOOKUP($A92,$A$3:$E$98,5)*IF(Main!$B$36=1,(1+Main!$B$35)^($A92-AD$2),1+(Main!$B$35*($A92-AD$2)))))</f>
        <v>7.7949905471566617E-6</v>
      </c>
      <c r="AE92" s="144">
        <f ca="1">IF($A92=AE$2,VLOOKUP($A92,$A$3:$E$98,5),IF($A92&lt;AE$2,"",VLOOKUP($A92,$A$3:$E$98,5)*IF(Main!$B$36=1,(1+Main!$B$35)^($A92-AE$2),1+(Main!$B$35*($A92-AE$2)))))</f>
        <v>7.6571616376784512E-6</v>
      </c>
      <c r="AF92" s="144">
        <f ca="1">IF($A92=AF$2,VLOOKUP($A92,$A$3:$E$98,5),IF($A92&lt;AF$2,"",VLOOKUP($A92,$A$3:$E$98,5)*IF(Main!$B$36=1,(1+Main!$B$35)^($A92-AF$2),1+(Main!$B$35*($A92-AF$2)))))</f>
        <v>7.5217697816094776E-6</v>
      </c>
      <c r="AG92" s="144">
        <f ca="1">IF($A92=AG$2,VLOOKUP($A92,$A$3:$E$98,5),IF($A92&lt;AG$2,"",VLOOKUP($A92,$A$3:$E$98,5)*IF(Main!$B$36=1,(1+Main!$B$35)^($A92-AG$2),1+(Main!$B$35*($A92-AG$2)))))</f>
        <v>7.3887718876321014E-6</v>
      </c>
      <c r="AH92" s="144">
        <f ca="1">IF($A92=AH$2,VLOOKUP($A92,$A$3:$E$98,5),IF($A92&lt;AH$2,"",VLOOKUP($A92,$A$3:$E$98,5)*IF(Main!$B$36=1,(1+Main!$B$35)^($A92-AH$2),1+(Main!$B$35*($A92-AH$2)))))</f>
        <v>7.2581256263576635E-6</v>
      </c>
      <c r="AI92" s="144">
        <f ca="1">IF($A92=AI$2,VLOOKUP($A92,$A$3:$E$98,5),IF($A92&lt;AI$2,"",VLOOKUP($A92,$A$3:$E$98,5)*IF(Main!$B$36=1,(1+Main!$B$35)^($A92-AI$2),1+(Main!$B$35*($A92-AI$2)))))</f>
        <v>7.1297894168542849E-6</v>
      </c>
      <c r="AJ92" s="144">
        <f ca="1">IF($A92=AJ$2,VLOOKUP($A92,$A$3:$E$98,5),IF($A92&lt;AJ$2,"",VLOOKUP($A92,$A$3:$E$98,5)*IF(Main!$B$36=1,(1+Main!$B$35)^($A92-AJ$2),1+(Main!$B$35*($A92-AJ$2)))))</f>
        <v>7.0037224134128551E-6</v>
      </c>
      <c r="AK92" s="144">
        <f ca="1">IF($A92=AK$2,VLOOKUP($A92,$A$3:$E$98,5),IF($A92&lt;AK$2,"",VLOOKUP($A92,$A$3:$E$98,5)*IF(Main!$B$36=1,(1+Main!$B$35)^($A92-AK$2),1+(Main!$B$35*($A92-AK$2)))))</f>
        <v>6.8798844925470097E-6</v>
      </c>
      <c r="AL92" s="144">
        <f ca="1">IF($A92=AL$2,VLOOKUP($A92,$A$3:$E$98,5),IF($A92&lt;AL$2,"",VLOOKUP($A92,$A$3:$E$98,5)*IF(Main!$B$36=1,(1+Main!$B$35)^($A92-AL$2),1+(Main!$B$35*($A92-AL$2)))))</f>
        <v>6.7582362402229942E-6</v>
      </c>
      <c r="AM92" s="144">
        <f ca="1">IF($A92=AM$2,VLOOKUP($A92,$A$3:$E$98,5),IF($A92&lt;AM$2,"",VLOOKUP($A92,$A$3:$E$98,5)*IF(Main!$B$36=1,(1+Main!$B$35)^($A92-AM$2),1+(Main!$B$35*($A92-AM$2)))))</f>
        <v>6.6387389393153186E-6</v>
      </c>
      <c r="AN92" s="144">
        <f ca="1">IF($A92=AN$2,VLOOKUP($A92,$A$3:$E$98,5),IF($A92&lt;AN$2,"",VLOOKUP($A92,$A$3:$E$98,5)*IF(Main!$B$36=1,(1+Main!$B$35)^($A92-AN$2),1+(Main!$B$35*($A92-AN$2)))))</f>
        <v>6.5213545572842026E-6</v>
      </c>
      <c r="AO92" s="144">
        <f ca="1">IF($A92=AO$2,VLOOKUP($A92,$A$3:$E$98,5),IF($A92&lt;AO$2,"",VLOOKUP($A92,$A$3:$E$98,5)*IF(Main!$B$36=1,(1+Main!$B$35)^($A92-AO$2),1+(Main!$B$35*($A92-AO$2)))))</f>
        <v>6.4060457340709266E-6</v>
      </c>
      <c r="AP92" s="144">
        <f ca="1">IF($A92=AP$2,VLOOKUP($A92,$A$3:$E$98,5),IF($A92&lt;AP$2,"",VLOOKUP($A92,$A$3:$E$98,5)*IF(Main!$B$36=1,(1+Main!$B$35)^($A92-AP$2),1+(Main!$B$35*($A92-AP$2)))))</f>
        <v>6.2927757702071962E-6</v>
      </c>
      <c r="AQ92" s="144">
        <f ca="1">IF($A92=AQ$2,VLOOKUP($A92,$A$3:$E$98,5),IF($A92&lt;AQ$2,"",VLOOKUP($A92,$A$3:$E$98,5)*IF(Main!$B$36=1,(1+Main!$B$35)^($A92-AQ$2),1+(Main!$B$35*($A92-AQ$2)))))</f>
        <v>6.1815086151347702E-6</v>
      </c>
      <c r="AR92" s="144">
        <f ca="1">IF($A92=AR$2,VLOOKUP($A92,$A$3:$E$98,5),IF($A92&lt;AR$2,"",VLOOKUP($A92,$A$3:$E$98,5)*IF(Main!$B$36=1,(1+Main!$B$35)^($A92-AR$2),1+(Main!$B$35*($A92-AR$2)))))</f>
        <v>6.0722088557316015E-6</v>
      </c>
      <c r="AS92" s="144">
        <f ca="1">IF($A92=AS$2,VLOOKUP($A92,$A$3:$E$98,5),IF($A92&lt;AS$2,"",VLOOKUP($A92,$A$3:$E$98,5)*IF(Main!$B$36=1,(1+Main!$B$35)^($A92-AS$2),1+(Main!$B$35*($A92-AS$2)))))</f>
        <v>5.964841705040866E-6</v>
      </c>
      <c r="AT92" s="144">
        <f ca="1">IF($A92=AT$2,VLOOKUP($A92,$A$3:$E$98,5),IF($A92&lt;AT$2,"",VLOOKUP($A92,$A$3:$E$98,5)*IF(Main!$B$36=1,(1+Main!$B$35)^($A92-AT$2),1+(Main!$B$35*($A92-AT$2)))))</f>
        <v>5.859372991199279E-6</v>
      </c>
      <c r="AU92" s="144">
        <f ca="1">IF($A92=AU$2,VLOOKUP($A92,$A$3:$E$98,5),IF($A92&lt;AU$2,"",VLOOKUP($A92,$A$3:$E$98,5)*IF(Main!$B$36=1,(1+Main!$B$35)^($A92-AU$2),1+(Main!$B$35*($A92-AU$2)))))</f>
        <v>5.7557691465611777E-6</v>
      </c>
      <c r="AV92" s="144">
        <f ca="1">IF($A92=AV$2,VLOOKUP($A92,$A$3:$E$98,5),IF($A92&lt;AV$2,"",VLOOKUP($A92,$A$3:$E$98,5)*IF(Main!$B$36=1,(1+Main!$B$35)^($A92-AV$2),1+(Main!$B$35*($A92-AV$2)))))</f>
        <v>5.6539971970149081E-6</v>
      </c>
      <c r="AW92" s="144">
        <f ca="1">IF($A92=AW$2,VLOOKUP($A92,$A$3:$E$98,5),IF($A92&lt;AW$2,"",VLOOKUP($A92,$A$3:$E$98,5)*IF(Main!$B$36=1,(1+Main!$B$35)^($A92-AW$2),1+(Main!$B$35*($A92-AW$2)))))</f>
        <v>5.5540247514881233E-6</v>
      </c>
      <c r="AX92" s="144">
        <f ca="1">IF($A92=AX$2,VLOOKUP($A92,$A$3:$E$98,5),IF($A92&lt;AX$2,"",VLOOKUP($A92,$A$3:$E$98,5)*IF(Main!$B$36=1,(1+Main!$B$35)^($A92-AX$2),1+(Main!$B$35*($A92-AX$2)))))</f>
        <v>5.4558199916386278E-6</v>
      </c>
      <c r="AY92" s="144">
        <f ca="1">IF($A92=AY$2,VLOOKUP($A92,$A$3:$E$98,5),IF($A92&lt;AY$2,"",VLOOKUP($A92,$A$3:$E$98,5)*IF(Main!$B$36=1,(1+Main!$B$35)^($A92-AY$2),1+(Main!$B$35*($A92-AY$2)))))</f>
        <v>5.3593516617275316E-6</v>
      </c>
      <c r="AZ92" s="144">
        <f ca="1">IF($A92=AZ$2,VLOOKUP($A92,$A$3:$E$98,5),IF($A92&lt;AZ$2,"",VLOOKUP($A92,$A$3:$E$98,5)*IF(Main!$B$36=1,(1+Main!$B$35)^($A92-AZ$2),1+(Main!$B$35*($A92-AZ$2)))))</f>
        <v>5.264589058671445E-6</v>
      </c>
      <c r="BA92" s="144">
        <f ca="1">IF($A92=BA$2,VLOOKUP($A92,$A$3:$E$98,5),IF($A92&lt;BA$2,"",VLOOKUP($A92,$A$3:$E$98,5)*IF(Main!$B$36=1,(1+Main!$B$35)^($A92-BA$2),1+(Main!$B$35*($A92-BA$2)))))</f>
        <v>5.1715020222705757E-6</v>
      </c>
      <c r="BB92" s="144">
        <f ca="1">IF($A92=BB$2,VLOOKUP($A92,$A$3:$E$98,5),IF($A92&lt;BB$2,"",VLOOKUP($A92,$A$3:$E$98,5)*IF(Main!$B$36=1,(1+Main!$B$35)^($A92-BB$2),1+(Main!$B$35*($A92-BB$2)))))</f>
        <v>5.0800609256096015E-6</v>
      </c>
      <c r="BC92" s="144">
        <f ca="1">IF($A92=BC$2,VLOOKUP($A92,$A$3:$E$98,5),IF($A92&lt;BC$2,"",VLOOKUP($A92,$A$3:$E$98,5)*IF(Main!$B$36=1,(1+Main!$B$35)^($A92-BC$2),1+(Main!$B$35*($A92-BC$2)))))</f>
        <v>4.990236665628293E-6</v>
      </c>
      <c r="BD92" s="144">
        <f ca="1">IF($A92=BD$2,VLOOKUP($A92,$A$3:$E$98,5),IF($A92&lt;BD$2,"",VLOOKUP($A92,$A$3:$E$98,5)*IF(Main!$B$36=1,(1+Main!$B$35)^($A92-BD$2),1+(Main!$B$35*($A92-BD$2)))))</f>
        <v>4.9020006538588342E-6</v>
      </c>
      <c r="BE92" s="144">
        <f ca="1">IF($A92=BE$2,VLOOKUP($A92,$A$3:$E$98,5),IF($A92&lt;BE$2,"",VLOOKUP($A92,$A$3:$E$98,5)*IF(Main!$B$36=1,(1+Main!$B$35)^($A92-BE$2),1+(Main!$B$35*($A92-BE$2)))))</f>
        <v>4.8153248073269481E-6</v>
      </c>
      <c r="BF92" s="144">
        <f ca="1">IF($A92=BF$2,VLOOKUP($A92,$A$3:$E$98,5),IF($A92&lt;BF$2,"",VLOOKUP($A92,$A$3:$E$98,5)*IF(Main!$B$36=1,(1+Main!$B$35)^($A92-BF$2),1+(Main!$B$35*($A92-BF$2)))))</f>
        <v>4.7301815396138982E-6</v>
      </c>
      <c r="BG92" s="144">
        <f ca="1">IF($A92=BG$2,VLOOKUP($A92,$A$3:$E$98,5),IF($A92&lt;BG$2,"",VLOOKUP($A92,$A$3:$E$98,5)*IF(Main!$B$36=1,(1+Main!$B$35)^($A92-BG$2),1+(Main!$B$35*($A92-BG$2)))))</f>
        <v>4.6465437520765216E-6</v>
      </c>
      <c r="BH92" s="144">
        <f ca="1">IF($A92=BH$2,VLOOKUP($A92,$A$3:$E$98,5),IF($A92&lt;BH$2,"",VLOOKUP($A92,$A$3:$E$98,5)*IF(Main!$B$36=1,(1+Main!$B$35)^($A92-BH$2),1+(Main!$B$35*($A92-BH$2)))))</f>
        <v>4.5643848252225158E-6</v>
      </c>
      <c r="BI92" s="144">
        <f ca="1">IF($A92=BI$2,VLOOKUP($A92,$A$3:$E$98,5),IF($A92&lt;BI$2,"",VLOOKUP($A92,$A$3:$E$98,5)*IF(Main!$B$36=1,(1+Main!$B$35)^($A92-BI$2),1+(Main!$B$35*($A92-BI$2)))))</f>
        <v>4.4836786102382281E-6</v>
      </c>
      <c r="BJ92" s="144">
        <f ca="1">IF($A92=BJ$2,VLOOKUP($A92,$A$3:$E$98,5),IF($A92&lt;BJ$2,"",VLOOKUP($A92,$A$3:$E$98,5)*IF(Main!$B$36=1,(1+Main!$B$35)^($A92-BJ$2),1+(Main!$B$35*($A92-BJ$2)))))</f>
        <v>4.4043994206662352E-6</v>
      </c>
      <c r="BK92" s="144">
        <f ca="1">IF($A92=BK$2,VLOOKUP($A92,$A$3:$E$98,5),IF($A92&lt;BK$2,"",VLOOKUP($A92,$A$3:$E$98,5)*IF(Main!$B$36=1,(1+Main!$B$35)^($A92-BK$2),1+(Main!$B$35*($A92-BK$2)))))</f>
        <v>4.3265220242300934E-6</v>
      </c>
      <c r="BL92" s="144">
        <f ca="1">IF($A92=BL$2,VLOOKUP($A92,$A$3:$E$98,5),IF($A92&lt;BL$2,"",VLOOKUP($A92,$A$3:$E$98,5)*IF(Main!$B$36=1,(1+Main!$B$35)^($A92-BL$2),1+(Main!$B$35*($A92-BL$2)))))</f>
        <v>4.2500216348036279E-6</v>
      </c>
      <c r="BM92" s="144">
        <f ca="1">IF($A92=BM$2,VLOOKUP($A92,$A$3:$E$98,5),IF($A92&lt;BM$2,"",VLOOKUP($A92,$A$3:$E$98,5)*IF(Main!$B$36=1,(1+Main!$B$35)^($A92-BM$2),1+(Main!$B$35*($A92-BM$2)))))</f>
        <v>4.1748739045222278E-6</v>
      </c>
      <c r="BN92" s="144">
        <f ca="1">IF($A92=BN$2,VLOOKUP($A92,$A$3:$E$98,5),IF($A92&lt;BN$2,"",VLOOKUP($A92,$A$3:$E$98,5)*IF(Main!$B$36=1,(1+Main!$B$35)^($A92-BN$2),1+(Main!$B$35*($A92-BN$2)))))</f>
        <v>4.1010549160336229E-6</v>
      </c>
      <c r="BO92" s="144">
        <f ca="1">IF($A92=BO$2,VLOOKUP($A92,$A$3:$E$98,5),IF($A92&lt;BO$2,"",VLOOKUP($A92,$A$3:$E$98,5)*IF(Main!$B$36=1,(1+Main!$B$35)^($A92-BO$2),1+(Main!$B$35*($A92-BO$2)))))</f>
        <v>4.0285411748856798E-6</v>
      </c>
      <c r="BP92" s="144">
        <f ca="1">IF($A92=BP$2,VLOOKUP($A92,$A$3:$E$98,5),IF($A92&lt;BP$2,"",VLOOKUP($A92,$A$3:$E$98,5)*IF(Main!$B$36=1,(1+Main!$B$35)^($A92-BP$2),1+(Main!$B$35*($A92-BP$2)))))</f>
        <v>3.9573096020488019E-6</v>
      </c>
      <c r="BQ92" s="144">
        <f ca="1">IF($A92=BQ$2,VLOOKUP($A92,$A$3:$E$98,5),IF($A92&lt;BQ$2,"",VLOOKUP($A92,$A$3:$E$98,5)*IF(Main!$B$36=1,(1+Main!$B$35)^($A92-BQ$2),1+(Main!$B$35*($A92-BQ$2)))))</f>
        <v>3.8873375265705326E-6</v>
      </c>
      <c r="BR92" s="144">
        <f ca="1">IF($A92=BR$2,VLOOKUP($A92,$A$3:$E$98,5),IF($A92&lt;BR$2,"",VLOOKUP($A92,$A$3:$E$98,5)*IF(Main!$B$36=1,(1+Main!$B$35)^($A92-BR$2),1+(Main!$B$35*($A92-BR$2)))))</f>
        <v>3.8186026783600508E-6</v>
      </c>
      <c r="BS92" s="144">
        <f ca="1">IF($A92=BS$2,VLOOKUP($A92,$A$3:$E$98,5),IF($A92&lt;BS$2,"",VLOOKUP($A92,$A$3:$E$98,5)*IF(Main!$B$36=1,(1+Main!$B$35)^($A92-BS$2),1+(Main!$B$35*($A92-BS$2)))))</f>
        <v>3.7510831811002466E-6</v>
      </c>
      <c r="BT92" s="144">
        <f ca="1">IF($A92=BT$2,VLOOKUP($A92,$A$3:$E$98,5),IF($A92&lt;BT$2,"",VLOOKUP($A92,$A$3:$E$98,5)*IF(Main!$B$36=1,(1+Main!$B$35)^($A92-BT$2),1+(Main!$B$35*($A92-BT$2)))))</f>
        <v>3.6847575452851146E-6</v>
      </c>
      <c r="BU92" s="144">
        <f ca="1">IF($A92=BU$2,VLOOKUP($A92,$A$3:$E$98,5),IF($A92&lt;BU$2,"",VLOOKUP($A92,$A$3:$E$98,5)*IF(Main!$B$36=1,(1+Main!$B$35)^($A92-BU$2),1+(Main!$B$35*($A92-BU$2)))))</f>
        <v>3.6196046613802698E-6</v>
      </c>
      <c r="BV92" s="144">
        <f ca="1">IF($A92=BV$2,VLOOKUP($A92,$A$3:$E$98,5),IF($A92&lt;BV$2,"",VLOOKUP($A92,$A$3:$E$98,5)*IF(Main!$B$36=1,(1+Main!$B$35)^($A92-BV$2),1+(Main!$B$35*($A92-BV$2)))))</f>
        <v>3.5556037931043904E-6</v>
      </c>
      <c r="BW92" s="144">
        <f ca="1">IF($A92=BW$2,VLOOKUP($A92,$A$3:$E$98,5),IF($A92&lt;BW$2,"",VLOOKUP($A92,$A$3:$E$98,5)*IF(Main!$B$36=1,(1+Main!$B$35)^($A92-BW$2),1+(Main!$B$35*($A92-BW$2)))))</f>
        <v>3.4927345708294603E-6</v>
      </c>
      <c r="BX92" s="144">
        <f ca="1">IF($A92=BX$2,VLOOKUP($A92,$A$3:$E$98,5),IF($A92&lt;BX$2,"",VLOOKUP($A92,$A$3:$E$98,5)*IF(Main!$B$36=1,(1+Main!$B$35)^($A92-BX$2),1+(Main!$B$35*($A92-BX$2)))))</f>
        <v>3.4309769850977015E-6</v>
      </c>
      <c r="BY92" s="144" t="str">
        <f>IF($A92=BY$2,VLOOKUP($A92,$A$3:$E$98,5),IF($A92&lt;BY$2,"",VLOOKUP($A92,$A$3:$E$98,5)*IF(Main!$B$36=1,(1+Main!$B$35)^($A92-BY$2),1+(Main!$B$35*($A92-BY$2)))))</f>
        <v/>
      </c>
      <c r="BZ92" s="144" t="str">
        <f>IF($A92=BZ$2,VLOOKUP($A92,$A$3:$E$98,5),IF($A92&lt;BZ$2,"",VLOOKUP($A92,$A$3:$E$98,5)*IF(Main!$B$36=1,(1+Main!$B$35)^($A92-BZ$2),1+(Main!$B$35*($A92-BZ$2)))))</f>
        <v/>
      </c>
      <c r="CA92" s="144" t="str">
        <f>IF($A92=CA$2,VLOOKUP($A92,$A$3:$E$98,5),IF($A92&lt;CA$2,"",VLOOKUP($A92,$A$3:$E$98,5)*IF(Main!$B$36=1,(1+Main!$B$35)^($A92-CA$2),1+(Main!$B$35*($A92-CA$2)))))</f>
        <v/>
      </c>
      <c r="CB92" s="144" t="str">
        <f>IF($A92=CB$2,VLOOKUP($A92,$A$3:$E$98,5),IF($A92&lt;CB$2,"",VLOOKUP($A92,$A$3:$E$98,5)*IF(Main!$B$36=1,(1+Main!$B$35)^($A92-CB$2),1+(Main!$B$35*($A92-CB$2)))))</f>
        <v/>
      </c>
      <c r="CC92" s="144" t="str">
        <f>IF($A92=CC$2,VLOOKUP($A92,$A$3:$E$98,5),IF($A92&lt;CC$2,"",VLOOKUP($A92,$A$3:$E$98,5)*IF(Main!$B$36=1,(1+Main!$B$35)^($A92-CC$2),1+(Main!$B$35*($A92-CC$2)))))</f>
        <v/>
      </c>
      <c r="CD92" s="144" t="str">
        <f>IF($A92=CD$2,VLOOKUP($A92,$A$3:$E$98,5),IF($A92&lt;CD$2,"",VLOOKUP($A92,$A$3:$E$98,5)*IF(Main!$B$36=1,(1+Main!$B$35)^($A92-CD$2),1+(Main!$B$35*($A92-CD$2)))))</f>
        <v/>
      </c>
    </row>
    <row r="93" spans="1:83" s="415" customFormat="1">
      <c r="A93" s="479">
        <v>115</v>
      </c>
      <c r="B93" s="480">
        <f ca="1">VLOOKUP($A93,Mortality!$A$3:$G$108,7,)</f>
        <v>0.47864258530788445</v>
      </c>
      <c r="C93" s="415">
        <f t="shared" ca="1" si="5"/>
        <v>7.6446591687150958E-4</v>
      </c>
      <c r="D93" s="415">
        <f ca="1">SUM($C93:$C193)/$C93</f>
        <v>2.0316390518790777</v>
      </c>
      <c r="E93" s="481">
        <f ca="1">C93/(1+Main!$B$5)^($A93-$A$3)</f>
        <v>1.7330781059049051E-6</v>
      </c>
      <c r="F93" s="482">
        <f t="shared" ca="1" si="7"/>
        <v>1.4855434907827698</v>
      </c>
      <c r="G93" s="483">
        <f ca="1">IF($A93=G$2,VLOOKUP($A93,$A$3:$E$98,5),IF($A93&lt;G$2,"",VLOOKUP($A93,$A$3:$E$98,5)*IF(Main!$B$36=1,(1+Main!$B$35)^($A93-G$2),1+(Main!$B$35*($A93-G$2)))))</f>
        <v>6.0417478454296947E-6</v>
      </c>
      <c r="H93" s="483">
        <f ca="1">IF($A93=H$2,VLOOKUP($A93,$A$3:$E$98,5),IF($A93&lt;H$2,"",VLOOKUP($A93,$A$3:$E$98,5)*IF(Main!$B$36=1,(1+Main!$B$35)^($A93-H$2),1+(Main!$B$35*($A93-H$2)))))</f>
        <v>5.9349192980645338E-6</v>
      </c>
      <c r="I93" s="483">
        <f ca="1">IF($A93=I$2,VLOOKUP($A93,$A$3:$E$98,5),IF($A93&lt;I$2,"",VLOOKUP($A93,$A$3:$E$98,5)*IF(Main!$B$36=1,(1+Main!$B$35)^($A93-I$2),1+(Main!$B$35*($A93-I$2)))))</f>
        <v>5.8299796641105437E-6</v>
      </c>
      <c r="J93" s="483">
        <f ca="1">IF($A93=J$2,VLOOKUP($A93,$A$3:$E$98,5),IF($A93&lt;J$2,"",VLOOKUP($A93,$A$3:$E$98,5)*IF(Main!$B$36=1,(1+Main!$B$35)^($A93-J$2),1+(Main!$B$35*($A93-J$2)))))</f>
        <v>5.726895544312911E-6</v>
      </c>
      <c r="K93" s="483">
        <f ca="1">IF($A93=K$2,VLOOKUP($A93,$A$3:$E$98,5),IF($A93&lt;K$2,"",VLOOKUP($A93,$A$3:$E$98,5)*IF(Main!$B$36=1,(1+Main!$B$35)^($A93-K$2),1+(Main!$B$35*($A93-K$2)))))</f>
        <v>5.6256341299733904E-6</v>
      </c>
      <c r="L93" s="483">
        <f ca="1">IF($A93=L$2,VLOOKUP($A93,$A$3:$E$98,5),IF($A93&lt;L$2,"",VLOOKUP($A93,$A$3:$E$98,5)*IF(Main!$B$36=1,(1+Main!$B$35)^($A93-L$2),1+(Main!$B$35*($A93-L$2)))))</f>
        <v>5.526163192508241E-6</v>
      </c>
      <c r="M93" s="483">
        <f ca="1">IF($A93=M$2,VLOOKUP($A93,$A$3:$E$98,5),IF($A93&lt;M$2,"",VLOOKUP($A93,$A$3:$E$98,5)*IF(Main!$B$36=1,(1+Main!$B$35)^($A93-M$2),1+(Main!$B$35*($A93-M$2)))))</f>
        <v>5.4284510731908065E-6</v>
      </c>
      <c r="N93" s="483">
        <f ca="1">IF($A93=N$2,VLOOKUP($A93,$A$3:$E$98,5),IF($A93&lt;N$2,"",VLOOKUP($A93,$A$3:$E$98,5)*IF(Main!$B$36=1,(1+Main!$B$35)^($A93-N$2),1+(Main!$B$35*($A93-N$2)))))</f>
        <v>5.3324666730754485E-6</v>
      </c>
      <c r="O93" s="483">
        <f ca="1">IF($A93=O$2,VLOOKUP($A93,$A$3:$E$98,5),IF($A93&lt;O$2,"",VLOOKUP($A93,$A$3:$E$98,5)*IF(Main!$B$36=1,(1+Main!$B$35)^($A93-O$2),1+(Main!$B$35*($A93-O$2)))))</f>
        <v>5.2381794430996553E-6</v>
      </c>
      <c r="P93" s="483">
        <f ca="1">IF($A93=P$2,VLOOKUP($A93,$A$3:$E$98,5),IF($A93&lt;P$2,"",VLOOKUP($A93,$A$3:$E$98,5)*IF(Main!$B$36=1,(1+Main!$B$35)^($A93-P$2),1+(Main!$B$35*($A93-P$2)))))</f>
        <v>5.1455593743611551E-6</v>
      </c>
      <c r="Q93" s="483">
        <f ca="1">IF($A93=Q$2,VLOOKUP($A93,$A$3:$E$98,5),IF($A93&lt;Q$2,"",VLOOKUP($A93,$A$3:$E$98,5)*IF(Main!$B$36=1,(1+Main!$B$35)^($A93-Q$2),1+(Main!$B$35*($A93-Q$2)))))</f>
        <v>5.0545769885669486E-6</v>
      </c>
      <c r="R93" s="483">
        <f ca="1">IF($A93=R$2,VLOOKUP($A93,$A$3:$E$98,5),IF($A93&lt;R$2,"",VLOOKUP($A93,$A$3:$E$98,5)*IF(Main!$B$36=1,(1+Main!$B$35)^($A93-R$2),1+(Main!$B$35*($A93-R$2)))))</f>
        <v>4.9652033286512274E-6</v>
      </c>
      <c r="S93" s="483">
        <f ca="1">IF($A93=S$2,VLOOKUP($A93,$A$3:$E$98,5),IF($A93&lt;S$2,"",VLOOKUP($A93,$A$3:$E$98,5)*IF(Main!$B$36=1,(1+Main!$B$35)^($A93-S$2),1+(Main!$B$35*($A93-S$2)))))</f>
        <v>4.8774099495591625E-6</v>
      </c>
      <c r="T93" s="483">
        <f ca="1">IF($A93=T$2,VLOOKUP($A93,$A$3:$E$98,5),IF($A93&lt;T$2,"",VLOOKUP($A93,$A$3:$E$98,5)*IF(Main!$B$36=1,(1+Main!$B$35)^($A93-T$2),1+(Main!$B$35*($A93-T$2)))))</f>
        <v>4.7911689091936755E-6</v>
      </c>
      <c r="U93" s="483">
        <f ca="1">IF($A93=U$2,VLOOKUP($A93,$A$3:$E$98,5),IF($A93&lt;U$2,"",VLOOKUP($A93,$A$3:$E$98,5)*IF(Main!$B$36=1,(1+Main!$B$35)^($A93-U$2),1+(Main!$B$35*($A93-U$2)))))</f>
        <v>4.7064527595222746E-6</v>
      </c>
      <c r="V93" s="483">
        <f ca="1">IF($A93=V$2,VLOOKUP($A93,$A$3:$E$98,5),IF($A93&lt;V$2,"",VLOOKUP($A93,$A$3:$E$98,5)*IF(Main!$B$36=1,(1+Main!$B$35)^($A93-V$2),1+(Main!$B$35*($A93-V$2)))))</f>
        <v>4.6232345378411345E-6</v>
      </c>
      <c r="W93" s="483">
        <f ca="1">IF($A93=W$2,VLOOKUP($A93,$A$3:$E$98,5),IF($A93&lt;W$2,"",VLOOKUP($A93,$A$3:$E$98,5)*IF(Main!$B$36=1,(1+Main!$B$35)^($A93-W$2),1+(Main!$B$35*($A93-W$2)))))</f>
        <v>4.5414877581936482E-6</v>
      </c>
      <c r="X93" s="483">
        <f ca="1">IF($A93=X$2,VLOOKUP($A93,$A$3:$E$98,5),IF($A93&lt;X$2,"",VLOOKUP($A93,$A$3:$E$98,5)*IF(Main!$B$36=1,(1+Main!$B$35)^($A93-X$2),1+(Main!$B$35*($A93-X$2)))))</f>
        <v>4.4611864029407158E-6</v>
      </c>
      <c r="Y93" s="483">
        <f ca="1">IF($A93=Y$2,VLOOKUP($A93,$A$3:$E$98,5),IF($A93&lt;Y$2,"",VLOOKUP($A93,$A$3:$E$98,5)*IF(Main!$B$36=1,(1+Main!$B$35)^($A93-Y$2),1+(Main!$B$35*($A93-Y$2)))))</f>
        <v>4.3823049144800739E-6</v>
      </c>
      <c r="Z93" s="483">
        <f ca="1">IF($A93=Z$2,VLOOKUP($A93,$A$3:$E$98,5),IF($A93&lt;Z$2,"",VLOOKUP($A93,$A$3:$E$98,5)*IF(Main!$B$36=1,(1+Main!$B$35)^($A93-Z$2),1+(Main!$B$35*($A93-Z$2)))))</f>
        <v>4.3048181871120564E-6</v>
      </c>
      <c r="AA93" s="483">
        <f ca="1">IF($A93=AA$2,VLOOKUP($A93,$A$3:$E$98,5),IF($A93&lt;AA$2,"",VLOOKUP($A93,$A$3:$E$98,5)*IF(Main!$B$36=1,(1+Main!$B$35)^($A93-AA$2),1+(Main!$B$35*($A93-AA$2)))))</f>
        <v>4.2287015590491721E-6</v>
      </c>
      <c r="AB93" s="483">
        <f ca="1">IF($A93=AB$2,VLOOKUP($A93,$A$3:$E$98,5),IF($A93&lt;AB$2,"",VLOOKUP($A93,$A$3:$E$98,5)*IF(Main!$B$36=1,(1+Main!$B$35)^($A93-AB$2),1+(Main!$B$35*($A93-AB$2)))))</f>
        <v>4.1539308045669663E-6</v>
      </c>
      <c r="AC93" s="483">
        <f ca="1">IF($A93=AC$2,VLOOKUP($A93,$A$3:$E$98,5),IF($A93&lt;AC$2,"",VLOOKUP($A93,$A$3:$E$98,5)*IF(Main!$B$36=1,(1+Main!$B$35)^($A93-AC$2),1+(Main!$B$35*($A93-AC$2)))))</f>
        <v>4.0804821262936798E-6</v>
      </c>
      <c r="AD93" s="483">
        <f ca="1">IF($A93=AD$2,VLOOKUP($A93,$A$3:$E$98,5),IF($A93&lt;AD$2,"",VLOOKUP($A93,$A$3:$E$98,5)*IF(Main!$B$36=1,(1+Main!$B$35)^($A93-AD$2),1+(Main!$B$35*($A93-AD$2)))))</f>
        <v>4.0083321476362285E-6</v>
      </c>
      <c r="AE93" s="483">
        <f ca="1">IF($A93=AE$2,VLOOKUP($A93,$A$3:$E$98,5),IF($A93&lt;AE$2,"",VLOOKUP($A93,$A$3:$E$98,5)*IF(Main!$B$36=1,(1+Main!$B$35)^($A93-AE$2),1+(Main!$B$35*($A93-AE$2)))))</f>
        <v>3.9374579053401058E-6</v>
      </c>
      <c r="AF93" s="483">
        <f ca="1">IF($A93=AF$2,VLOOKUP($A93,$A$3:$E$98,5),IF($A93&lt;AF$2,"",VLOOKUP($A93,$A$3:$E$98,5)*IF(Main!$B$36=1,(1+Main!$B$35)^($A93-AF$2),1+(Main!$B$35*($A93-AF$2)))))</f>
        <v>3.8678368421808509E-6</v>
      </c>
      <c r="AG93" s="483">
        <f ca="1">IF($A93=AG$2,VLOOKUP($A93,$A$3:$E$98,5),IF($A93&lt;AG$2,"",VLOOKUP($A93,$A$3:$E$98,5)*IF(Main!$B$36=1,(1+Main!$B$35)^($A93-AG$2),1+(Main!$B$35*($A93-AG$2)))))</f>
        <v>3.7994467997847248E-6</v>
      </c>
      <c r="AH93" s="483">
        <f ca="1">IF($A93=AH$2,VLOOKUP($A93,$A$3:$E$98,5),IF($A93&lt;AH$2,"",VLOOKUP($A93,$A$3:$E$98,5)*IF(Main!$B$36=1,(1+Main!$B$35)^($A93-AH$2),1+(Main!$B$35*($A93-AH$2)))))</f>
        <v>3.7322660115763512E-6</v>
      </c>
      <c r="AI93" s="483">
        <f ca="1">IF($A93=AI$2,VLOOKUP($A93,$A$3:$E$98,5),IF($A93&lt;AI$2,"",VLOOKUP($A93,$A$3:$E$98,5)*IF(Main!$B$36=1,(1+Main!$B$35)^($A93-AI$2),1+(Main!$B$35*($A93-AI$2)))))</f>
        <v>3.6662730958510325E-6</v>
      </c>
      <c r="AJ93" s="483">
        <f ca="1">IF($A93=AJ$2,VLOOKUP($A93,$A$3:$E$98,5),IF($A93&lt;AJ$2,"",VLOOKUP($A93,$A$3:$E$98,5)*IF(Main!$B$36=1,(1+Main!$B$35)^($A93-AJ$2),1+(Main!$B$35*($A93-AJ$2)))))</f>
        <v>3.6014470489695791E-6</v>
      </c>
      <c r="AK93" s="483">
        <f ca="1">IF($A93=AK$2,VLOOKUP($A93,$A$3:$E$98,5),IF($A93&lt;AK$2,"",VLOOKUP($A93,$A$3:$E$98,5)*IF(Main!$B$36=1,(1+Main!$B$35)^($A93-AK$2),1+(Main!$B$35*($A93-AK$2)))))</f>
        <v>3.5377672386734579E-6</v>
      </c>
      <c r="AL93" s="483">
        <f ca="1">IF($A93=AL$2,VLOOKUP($A93,$A$3:$E$98,5),IF($A93&lt;AL$2,"",VLOOKUP($A93,$A$3:$E$98,5)*IF(Main!$B$36=1,(1+Main!$B$35)^($A93-AL$2),1+(Main!$B$35*($A93-AL$2)))))</f>
        <v>3.4752133975181317E-6</v>
      </c>
      <c r="AM93" s="483">
        <f ca="1">IF($A93=AM$2,VLOOKUP($A93,$A$3:$E$98,5),IF($A93&lt;AM$2,"",VLOOKUP($A93,$A$3:$E$98,5)*IF(Main!$B$36=1,(1+Main!$B$35)^($A93-AM$2),1+(Main!$B$35*($A93-AM$2)))))</f>
        <v>3.4137656164225255E-6</v>
      </c>
      <c r="AN93" s="483">
        <f ca="1">IF($A93=AN$2,VLOOKUP($A93,$A$3:$E$98,5),IF($A93&lt;AN$2,"",VLOOKUP($A93,$A$3:$E$98,5)*IF(Main!$B$36=1,(1+Main!$B$35)^($A93-AN$2),1+(Main!$B$35*($A93-AN$2)))))</f>
        <v>3.3534043383325399E-6</v>
      </c>
      <c r="AO93" s="483">
        <f ca="1">IF($A93=AO$2,VLOOKUP($A93,$A$3:$E$98,5),IF($A93&lt;AO$2,"",VLOOKUP($A93,$A$3:$E$98,5)*IF(Main!$B$36=1,(1+Main!$B$35)^($A93-AO$2),1+(Main!$B$35*($A93-AO$2)))))</f>
        <v>3.2941103519966011E-6</v>
      </c>
      <c r="AP93" s="483">
        <f ca="1">IF($A93=AP$2,VLOOKUP($A93,$A$3:$E$98,5),IF($A93&lt;AP$2,"",VLOOKUP($A93,$A$3:$E$98,5)*IF(Main!$B$36=1,(1+Main!$B$35)^($A93-AP$2),1+(Main!$B$35*($A93-AP$2)))))</f>
        <v>3.2358647858512781E-6</v>
      </c>
      <c r="AQ93" s="483">
        <f ca="1">IF($A93=AQ$2,VLOOKUP($A93,$A$3:$E$98,5),IF($A93&lt;AQ$2,"",VLOOKUP($A93,$A$3:$E$98,5)*IF(Main!$B$36=1,(1+Main!$B$35)^($A93-AQ$2),1+(Main!$B$35*($A93-AQ$2)))))</f>
        <v>3.1786491020150077E-6</v>
      </c>
      <c r="AR93" s="483">
        <f ca="1">IF($A93=AR$2,VLOOKUP($A93,$A$3:$E$98,5),IF($A93&lt;AR$2,"",VLOOKUP($A93,$A$3:$E$98,5)*IF(Main!$B$36=1,(1+Main!$B$35)^($A93-AR$2),1+(Main!$B$35*($A93-AR$2)))))</f>
        <v>3.1224450903880235E-6</v>
      </c>
      <c r="AS93" s="483">
        <f ca="1">IF($A93=AS$2,VLOOKUP($A93,$A$3:$E$98,5),IF($A93&lt;AS$2,"",VLOOKUP($A93,$A$3:$E$98,5)*IF(Main!$B$36=1,(1+Main!$B$35)^($A93-AS$2),1+(Main!$B$35*($A93-AS$2)))))</f>
        <v>3.0672348628566045E-6</v>
      </c>
      <c r="AT93" s="483">
        <f ca="1">IF($A93=AT$2,VLOOKUP($A93,$A$3:$E$98,5),IF($A93&lt;AT$2,"",VLOOKUP($A93,$A$3:$E$98,5)*IF(Main!$B$36=1,(1+Main!$B$35)^($A93-AT$2),1+(Main!$B$35*($A93-AT$2)))))</f>
        <v>3.0130008475998082E-6</v>
      </c>
      <c r="AU93" s="483">
        <f ca="1">IF($A93=AU$2,VLOOKUP($A93,$A$3:$E$98,5),IF($A93&lt;AU$2,"",VLOOKUP($A93,$A$3:$E$98,5)*IF(Main!$B$36=1,(1+Main!$B$35)^($A93-AU$2),1+(Main!$B$35*($A93-AU$2)))))</f>
        <v>2.9597257834968643E-6</v>
      </c>
      <c r="AV93" s="483">
        <f ca="1">IF($A93=AV$2,VLOOKUP($A93,$A$3:$E$98,5),IF($A93&lt;AV$2,"",VLOOKUP($A93,$A$3:$E$98,5)*IF(Main!$B$36=1,(1+Main!$B$35)^($A93-AV$2),1+(Main!$B$35*($A93-AV$2)))))</f>
        <v>2.907392714633462E-6</v>
      </c>
      <c r="AW93" s="483">
        <f ca="1">IF($A93=AW$2,VLOOKUP($A93,$A$3:$E$98,5),IF($A93&lt;AW$2,"",VLOOKUP($A93,$A$3:$E$98,5)*IF(Main!$B$36=1,(1+Main!$B$35)^($A93-AW$2),1+(Main!$B$35*($A93-AW$2)))))</f>
        <v>2.8559849849051686E-6</v>
      </c>
      <c r="AX93" s="483">
        <f ca="1">IF($A93=AX$2,VLOOKUP($A93,$A$3:$E$98,5),IF($A93&lt;AX$2,"",VLOOKUP($A93,$A$3:$E$98,5)*IF(Main!$B$36=1,(1+Main!$B$35)^($A93-AX$2),1+(Main!$B$35*($A93-AX$2)))))</f>
        <v>2.8054862327162757E-6</v>
      </c>
      <c r="AY93" s="483">
        <f ca="1">IF($A93=AY$2,VLOOKUP($A93,$A$3:$E$98,5),IF($A93&lt;AY$2,"",VLOOKUP($A93,$A$3:$E$98,5)*IF(Main!$B$36=1,(1+Main!$B$35)^($A93-AY$2),1+(Main!$B$35*($A93-AY$2)))))</f>
        <v>2.755880385772373E-6</v>
      </c>
      <c r="AZ93" s="483">
        <f ca="1">IF($A93=AZ$2,VLOOKUP($A93,$A$3:$E$98,5),IF($A93&lt;AZ$2,"",VLOOKUP($A93,$A$3:$E$98,5)*IF(Main!$B$36=1,(1+Main!$B$35)^($A93-AZ$2),1+(Main!$B$35*($A93-AZ$2)))))</f>
        <v>2.7071516559650028E-6</v>
      </c>
      <c r="BA93" s="483">
        <f ca="1">IF($A93=BA$2,VLOOKUP($A93,$A$3:$E$98,5),IF($A93&lt;BA$2,"",VLOOKUP($A93,$A$3:$E$98,5)*IF(Main!$B$36=1,(1+Main!$B$35)^($A93-BA$2),1+(Main!$B$35*($A93-BA$2)))))</f>
        <v>2.659284534346761E-6</v>
      </c>
      <c r="BB93" s="483">
        <f ca="1">IF($A93=BB$2,VLOOKUP($A93,$A$3:$E$98,5),IF($A93&lt;BB$2,"",VLOOKUP($A93,$A$3:$E$98,5)*IF(Main!$B$36=1,(1+Main!$B$35)^($A93-BB$2),1+(Main!$B$35*($A93-BB$2)))))</f>
        <v>2.6122637861952471E-6</v>
      </c>
      <c r="BC93" s="483">
        <f ca="1">IF($A93=BC$2,VLOOKUP($A93,$A$3:$E$98,5),IF($A93&lt;BC$2,"",VLOOKUP($A93,$A$3:$E$98,5)*IF(Main!$B$36=1,(1+Main!$B$35)^($A93-BC$2),1+(Main!$B$35*($A93-BC$2)))))</f>
        <v>2.5660744461642894E-6</v>
      </c>
      <c r="BD93" s="483">
        <f ca="1">IF($A93=BD$2,VLOOKUP($A93,$A$3:$E$98,5),IF($A93&lt;BD$2,"",VLOOKUP($A93,$A$3:$E$98,5)*IF(Main!$B$36=1,(1+Main!$B$35)^($A93-BD$2),1+(Main!$B$35*($A93-BD$2)))))</f>
        <v>2.520701813520913E-6</v>
      </c>
      <c r="BE93" s="483">
        <f ca="1">IF($A93=BE$2,VLOOKUP($A93,$A$3:$E$98,5),IF($A93&lt;BE$2,"",VLOOKUP($A93,$A$3:$E$98,5)*IF(Main!$B$36=1,(1+Main!$B$35)^($A93-BE$2),1+(Main!$B$35*($A93-BE$2)))))</f>
        <v>2.4761314474665158E-6</v>
      </c>
      <c r="BF93" s="483">
        <f ca="1">IF($A93=BF$2,VLOOKUP($A93,$A$3:$E$98,5),IF($A93&lt;BF$2,"",VLOOKUP($A93,$A$3:$E$98,5)*IF(Main!$B$36=1,(1+Main!$B$35)^($A93-BF$2),1+(Main!$B$35*($A93-BF$2)))))</f>
        <v>2.4323491625407816E-6</v>
      </c>
      <c r="BG93" s="483">
        <f ca="1">IF($A93=BG$2,VLOOKUP($A93,$A$3:$E$98,5),IF($A93&lt;BG$2,"",VLOOKUP($A93,$A$3:$E$98,5)*IF(Main!$B$36=1,(1+Main!$B$35)^($A93-BG$2),1+(Main!$B$35*($A93-BG$2)))))</f>
        <v>2.3893410241068582E-6</v>
      </c>
      <c r="BH93" s="483">
        <f ca="1">IF($A93=BH$2,VLOOKUP($A93,$A$3:$E$98,5),IF($A93&lt;BH$2,"",VLOOKUP($A93,$A$3:$E$98,5)*IF(Main!$B$36=1,(1+Main!$B$35)^($A93-BH$2),1+(Main!$B$35*($A93-BH$2)))))</f>
        <v>2.3470933439163635E-6</v>
      </c>
      <c r="BI93" s="483">
        <f ca="1">IF($A93=BI$2,VLOOKUP($A93,$A$3:$E$98,5),IF($A93&lt;BI$2,"",VLOOKUP($A93,$A$3:$E$98,5)*IF(Main!$B$36=1,(1+Main!$B$35)^($A93-BI$2),1+(Main!$B$35*($A93-BI$2)))))</f>
        <v>2.305592675752813E-6</v>
      </c>
      <c r="BJ93" s="483">
        <f ca="1">IF($A93=BJ$2,VLOOKUP($A93,$A$3:$E$98,5),IF($A93&lt;BJ$2,"",VLOOKUP($A93,$A$3:$E$98,5)*IF(Main!$B$36=1,(1+Main!$B$35)^($A93-BJ$2),1+(Main!$B$35*($A93-BJ$2)))))</f>
        <v>2.2648258111520759E-6</v>
      </c>
      <c r="BK93" s="483">
        <f ca="1">IF($A93=BK$2,VLOOKUP($A93,$A$3:$E$98,5),IF($A93&lt;BK$2,"",VLOOKUP($A93,$A$3:$E$98,5)*IF(Main!$B$36=1,(1+Main!$B$35)^($A93-BK$2),1+(Main!$B$35*($A93-BK$2)))))</f>
        <v>2.2247797751985025E-6</v>
      </c>
      <c r="BL93" s="483">
        <f ca="1">IF($A93=BL$2,VLOOKUP($A93,$A$3:$E$98,5),IF($A93&lt;BL$2,"",VLOOKUP($A93,$A$3:$E$98,5)*IF(Main!$B$36=1,(1+Main!$B$35)^($A93-BL$2),1+(Main!$B$35*($A93-BL$2)))))</f>
        <v>2.1854418223953854E-6</v>
      </c>
      <c r="BM93" s="483">
        <f ca="1">IF($A93=BM$2,VLOOKUP($A93,$A$3:$E$98,5),IF($A93&lt;BM$2,"",VLOOKUP($A93,$A$3:$E$98,5)*IF(Main!$B$36=1,(1+Main!$B$35)^($A93-BM$2),1+(Main!$B$35*($A93-BM$2)))))</f>
        <v>2.1467994326084335E-6</v>
      </c>
      <c r="BN93" s="483">
        <f ca="1">IF($A93=BN$2,VLOOKUP($A93,$A$3:$E$98,5),IF($A93&lt;BN$2,"",VLOOKUP($A93,$A$3:$E$98,5)*IF(Main!$B$36=1,(1+Main!$B$35)^($A93-BN$2),1+(Main!$B$35*($A93-BN$2)))))</f>
        <v>2.1088403070809757E-6</v>
      </c>
      <c r="BO93" s="483">
        <f ca="1">IF($A93=BO$2,VLOOKUP($A93,$A$3:$E$98,5),IF($A93&lt;BO$2,"",VLOOKUP($A93,$A$3:$E$98,5)*IF(Main!$B$36=1,(1+Main!$B$35)^($A93-BO$2),1+(Main!$B$35*($A93-BO$2)))))</f>
        <v>2.0715523645196227E-6</v>
      </c>
      <c r="BP93" s="483">
        <f ca="1">IF($A93=BP$2,VLOOKUP($A93,$A$3:$E$98,5),IF($A93&lt;BP$2,"",VLOOKUP($A93,$A$3:$E$98,5)*IF(Main!$B$36=1,(1+Main!$B$35)^($A93-BP$2),1+(Main!$B$35*($A93-BP$2)))))</f>
        <v>2.034923737249138E-6</v>
      </c>
      <c r="BQ93" s="483">
        <f ca="1">IF($A93=BQ$2,VLOOKUP($A93,$A$3:$E$98,5),IF($A93&lt;BQ$2,"",VLOOKUP($A93,$A$3:$E$98,5)*IF(Main!$B$36=1,(1+Main!$B$35)^($A93-BQ$2),1+(Main!$B$35*($A93-BQ$2)))))</f>
        <v>1.9989427674353028E-6</v>
      </c>
      <c r="BR93" s="483">
        <f ca="1">IF($A93=BR$2,VLOOKUP($A93,$A$3:$E$98,5),IF($A93&lt;BR$2,"",VLOOKUP($A93,$A$3:$E$98,5)*IF(Main!$B$36=1,(1+Main!$B$35)^($A93-BR$2),1+(Main!$B$35*($A93-BR$2)))))</f>
        <v>1.9635980033745607E-6</v>
      </c>
      <c r="BS93" s="483">
        <f ca="1">IF($A93=BS$2,VLOOKUP($A93,$A$3:$E$98,5),IF($A93&lt;BS$2,"",VLOOKUP($A93,$A$3:$E$98,5)*IF(Main!$B$36=1,(1+Main!$B$35)^($A93-BS$2),1+(Main!$B$35*($A93-BS$2)))))</f>
        <v>1.9288781958492734E-6</v>
      </c>
      <c r="BT93" s="483">
        <f ca="1">IF($A93=BT$2,VLOOKUP($A93,$A$3:$E$98,5),IF($A93&lt;BT$2,"",VLOOKUP($A93,$A$3:$E$98,5)*IF(Main!$B$36=1,(1+Main!$B$35)^($A93-BT$2),1+(Main!$B$35*($A93-BT$2)))))</f>
        <v>1.8947722945474202E-6</v>
      </c>
      <c r="BU93" s="483">
        <f ca="1">IF($A93=BU$2,VLOOKUP($A93,$A$3:$E$98,5),IF($A93&lt;BU$2,"",VLOOKUP($A93,$A$3:$E$98,5)*IF(Main!$B$36=1,(1+Main!$B$35)^($A93-BU$2),1+(Main!$B$35*($A93-BU$2)))))</f>
        <v>1.8612694445455993E-6</v>
      </c>
      <c r="BV93" s="483">
        <f ca="1">IF($A93=BV$2,VLOOKUP($A93,$A$3:$E$98,5),IF($A93&lt;BV$2,"",VLOOKUP($A93,$A$3:$E$98,5)*IF(Main!$B$36=1,(1+Main!$B$35)^($A93-BV$2),1+(Main!$B$35*($A93-BV$2)))))</f>
        <v>1.8283589828542232E-6</v>
      </c>
      <c r="BW93" s="483">
        <f ca="1">IF($A93=BW$2,VLOOKUP($A93,$A$3:$E$98,5),IF($A93&lt;BW$2,"",VLOOKUP($A93,$A$3:$E$98,5)*IF(Main!$B$36=1,(1+Main!$B$35)^($A93-BW$2),1+(Main!$B$35*($A93-BW$2)))))</f>
        <v>1.7960304350237949E-6</v>
      </c>
      <c r="BX93" s="483">
        <f ca="1">IF($A93=BX$2,VLOOKUP($A93,$A$3:$E$98,5),IF($A93&lt;BX$2,"",VLOOKUP($A93,$A$3:$E$98,5)*IF(Main!$B$36=1,(1+Main!$B$35)^($A93-BX$2),1+(Main!$B$35*($A93-BX$2)))))</f>
        <v>1.7642735118111934E-6</v>
      </c>
      <c r="BY93" s="483">
        <f ca="1">IF($A93=BY$2,VLOOKUP($A93,$A$3:$E$98,5),IF($A93&lt;BY$2,"",VLOOKUP($A93,$A$3:$E$98,5)*IF(Main!$B$36=1,(1+Main!$B$35)^($A93-BY$2),1+(Main!$B$35*($A93-BY$2)))))</f>
        <v>1.7330781059049051E-6</v>
      </c>
      <c r="BZ93" s="483" t="str">
        <f>IF($A93=BZ$2,VLOOKUP($A93,$A$3:$E$98,5),IF($A93&lt;BZ$2,"",VLOOKUP($A93,$A$3:$E$98,5)*IF(Main!$B$36=1,(1+Main!$B$35)^($A93-BZ$2),1+(Main!$B$35*($A93-BZ$2)))))</f>
        <v/>
      </c>
      <c r="CA93" s="483" t="str">
        <f>IF($A93=CA$2,VLOOKUP($A93,$A$3:$E$98,5),IF($A93&lt;CA$2,"",VLOOKUP($A93,$A$3:$E$98,5)*IF(Main!$B$36=1,(1+Main!$B$35)^($A93-CA$2),1+(Main!$B$35*($A93-CA$2)))))</f>
        <v/>
      </c>
      <c r="CB93" s="483" t="str">
        <f>IF($A93=CB$2,VLOOKUP($A93,$A$3:$E$98,5),IF($A93&lt;CB$2,"",VLOOKUP($A93,$A$3:$E$98,5)*IF(Main!$B$36=1,(1+Main!$B$35)^($A93-CB$2),1+(Main!$B$35*($A93-CB$2)))))</f>
        <v/>
      </c>
      <c r="CC93" s="483" t="str">
        <f>IF($A93=CC$2,VLOOKUP($A93,$A$3:$E$98,5),IF($A93&lt;CC$2,"",VLOOKUP($A93,$A$3:$E$98,5)*IF(Main!$B$36=1,(1+Main!$B$35)^($A93-CC$2),1+(Main!$B$35*($A93-CC$2)))))</f>
        <v/>
      </c>
      <c r="CD93" s="483" t="str">
        <f>IF($A93=CD$2,VLOOKUP($A93,$A$3:$E$98,5),IF($A93&lt;CD$2,"",VLOOKUP($A93,$A$3:$E$98,5)*IF(Main!$B$36=1,(1+Main!$B$35)^($A93-CD$2),1+(Main!$B$35*($A93-CD$2)))))</f>
        <v/>
      </c>
      <c r="CE93" s="480"/>
    </row>
    <row r="94" spans="1:83" s="415" customFormat="1">
      <c r="A94" s="479">
        <v>116</v>
      </c>
      <c r="B94" s="480">
        <f ca="1">VLOOKUP($A94,Mortality!$A$3:$G$108,7,)</f>
        <v>0.48749999999999999</v>
      </c>
      <c r="C94" s="415">
        <f t="shared" ca="1" si="5"/>
        <v>3.9855997404036799E-4</v>
      </c>
      <c r="D94" s="415">
        <f t="shared" ref="D94:D98" ca="1" si="8">SUM($C94:$C194)/$C94</f>
        <v>1.9787558837890626</v>
      </c>
      <c r="E94" s="481">
        <f ca="1">C94/(1+Main!$B$5)^($A94-$A$3)</f>
        <v>8.4444216892905569E-7</v>
      </c>
      <c r="F94" s="482">
        <f t="shared" ca="1" si="7"/>
        <v>1.4265382253802024</v>
      </c>
      <c r="G94" s="483">
        <f ca="1">IF($A94=G$2,VLOOKUP($A94,$A$3:$E$98,5),IF($A94&lt;G$2,"",VLOOKUP($A94,$A$3:$E$98,5)*IF(Main!$B$36=1,(1+Main!$B$35)^($A94-G$2),1+(Main!$B$35*($A94-G$2)))))</f>
        <v>2.9968302968031338E-6</v>
      </c>
      <c r="H94" s="483">
        <f ca="1">IF($A94=H$2,VLOOKUP($A94,$A$3:$E$98,5),IF($A94&lt;H$2,"",VLOOKUP($A94,$A$3:$E$98,5)*IF(Main!$B$36=1,(1+Main!$B$35)^($A94-H$2),1+(Main!$B$35*($A94-H$2)))))</f>
        <v>2.9438411559952188E-6</v>
      </c>
      <c r="I94" s="483">
        <f ca="1">IF($A94=I$2,VLOOKUP($A94,$A$3:$E$98,5),IF($A94&lt;I$2,"",VLOOKUP($A94,$A$3:$E$98,5)*IF(Main!$B$36=1,(1+Main!$B$35)^($A94-I$2),1+(Main!$B$35*($A94-I$2)))))</f>
        <v>2.8917889548086636E-6</v>
      </c>
      <c r="J94" s="483">
        <f ca="1">IF($A94=J$2,VLOOKUP($A94,$A$3:$E$98,5),IF($A94&lt;J$2,"",VLOOKUP($A94,$A$3:$E$98,5)*IF(Main!$B$36=1,(1+Main!$B$35)^($A94-J$2),1+(Main!$B$35*($A94-J$2)))))</f>
        <v>2.8406571265311035E-6</v>
      </c>
      <c r="K94" s="483">
        <f ca="1">IF($A94=K$2,VLOOKUP($A94,$A$3:$E$98,5),IF($A94&lt;K$2,"",VLOOKUP($A94,$A$3:$E$98,5)*IF(Main!$B$36=1,(1+Main!$B$35)^($A94-K$2),1+(Main!$B$35*($A94-K$2)))))</f>
        <v>2.790429397378294E-6</v>
      </c>
      <c r="L94" s="483">
        <f ca="1">IF($A94=L$2,VLOOKUP($A94,$A$3:$E$98,5),IF($A94&lt;L$2,"",VLOOKUP($A94,$A$3:$E$98,5)*IF(Main!$B$36=1,(1+Main!$B$35)^($A94-L$2),1+(Main!$B$35*($A94-L$2)))))</f>
        <v>2.7410897813146308E-6</v>
      </c>
      <c r="M94" s="483">
        <f ca="1">IF($A94=M$2,VLOOKUP($A94,$A$3:$E$98,5),IF($A94&lt;M$2,"",VLOOKUP($A94,$A$3:$E$98,5)*IF(Main!$B$36=1,(1+Main!$B$35)^($A94-M$2),1+(Main!$B$35*($A94-M$2)))))</f>
        <v>2.6926225749652561E-6</v>
      </c>
      <c r="N94" s="483">
        <f ca="1">IF($A94=N$2,VLOOKUP($A94,$A$3:$E$98,5),IF($A94&lt;N$2,"",VLOOKUP($A94,$A$3:$E$98,5)*IF(Main!$B$36=1,(1+Main!$B$35)^($A94-N$2),1+(Main!$B$35*($A94-N$2)))))</f>
        <v>2.6450123526181295E-6</v>
      </c>
      <c r="O94" s="483">
        <f ca="1">IF($A94=O$2,VLOOKUP($A94,$A$3:$E$98,5),IF($A94&lt;O$2,"",VLOOKUP($A94,$A$3:$E$98,5)*IF(Main!$B$36=1,(1+Main!$B$35)^($A94-O$2),1+(Main!$B$35*($A94-O$2)))))</f>
        <v>2.5982439613144691E-6</v>
      </c>
      <c r="P94" s="483">
        <f ca="1">IF($A94=P$2,VLOOKUP($A94,$A$3:$E$98,5),IF($A94&lt;P$2,"",VLOOKUP($A94,$A$3:$E$98,5)*IF(Main!$B$36=1,(1+Main!$B$35)^($A94-P$2),1+(Main!$B$35*($A94-P$2)))))</f>
        <v>2.5523025160260013E-6</v>
      </c>
      <c r="Q94" s="483">
        <f ca="1">IF($A94=Q$2,VLOOKUP($A94,$A$3:$E$98,5),IF($A94&lt;Q$2,"",VLOOKUP($A94,$A$3:$E$98,5)*IF(Main!$B$36=1,(1+Main!$B$35)^($A94-Q$2),1+(Main!$B$35*($A94-Q$2)))))</f>
        <v>2.5071733949174868E-6</v>
      </c>
      <c r="R94" s="483">
        <f ca="1">IF($A94=R$2,VLOOKUP($A94,$A$3:$E$98,5),IF($A94&lt;R$2,"",VLOOKUP($A94,$A$3:$E$98,5)*IF(Main!$B$36=1,(1+Main!$B$35)^($A94-R$2),1+(Main!$B$35*($A94-R$2)))))</f>
        <v>2.4628422346930119E-6</v>
      </c>
      <c r="S94" s="483">
        <f ca="1">IF($A94=S$2,VLOOKUP($A94,$A$3:$E$98,5),IF($A94&lt;S$2,"",VLOOKUP($A94,$A$3:$E$98,5)*IF(Main!$B$36=1,(1+Main!$B$35)^($A94-S$2),1+(Main!$B$35*($A94-S$2)))))</f>
        <v>2.4192949260245698E-6</v>
      </c>
      <c r="T94" s="483">
        <f ca="1">IF($A94=T$2,VLOOKUP($A94,$A$3:$E$98,5),IF($A94&lt;T$2,"",VLOOKUP($A94,$A$3:$E$98,5)*IF(Main!$B$36=1,(1+Main!$B$35)^($A94-T$2),1+(Main!$B$35*($A94-T$2)))))</f>
        <v>2.3765176090614635E-6</v>
      </c>
      <c r="U94" s="483">
        <f ca="1">IF($A94=U$2,VLOOKUP($A94,$A$3:$E$98,5),IF($A94&lt;U$2,"",VLOOKUP($A94,$A$3:$E$98,5)*IF(Main!$B$36=1,(1+Main!$B$35)^($A94-U$2),1+(Main!$B$35*($A94-U$2)))))</f>
        <v>2.3344966690191192E-6</v>
      </c>
      <c r="V94" s="483">
        <f ca="1">IF($A94=V$2,VLOOKUP($A94,$A$3:$E$98,5),IF($A94&lt;V$2,"",VLOOKUP($A94,$A$3:$E$98,5)*IF(Main!$B$36=1,(1+Main!$B$35)^($A94-V$2),1+(Main!$B$35*($A94-V$2)))))</f>
        <v>2.293218731845893E-6</v>
      </c>
      <c r="W94" s="483">
        <f ca="1">IF($A94=W$2,VLOOKUP($A94,$A$3:$E$98,5),IF($A94&lt;W$2,"",VLOOKUP($A94,$A$3:$E$98,5)*IF(Main!$B$36=1,(1+Main!$B$35)^($A94-W$2),1+(Main!$B$35*($A94-W$2)))))</f>
        <v>2.2526706599664964E-6</v>
      </c>
      <c r="X94" s="483">
        <f ca="1">IF($A94=X$2,VLOOKUP($A94,$A$3:$E$98,5),IF($A94&lt;X$2,"",VLOOKUP($A94,$A$3:$E$98,5)*IF(Main!$B$36=1,(1+Main!$B$35)^($A94-X$2),1+(Main!$B$35*($A94-X$2)))))</f>
        <v>2.2128395481006835E-6</v>
      </c>
      <c r="Y94" s="483">
        <f ca="1">IF($A94=Y$2,VLOOKUP($A94,$A$3:$E$98,5),IF($A94&lt;Y$2,"",VLOOKUP($A94,$A$3:$E$98,5)*IF(Main!$B$36=1,(1+Main!$B$35)^($A94-Y$2),1+(Main!$B$35*($A94-Y$2)))))</f>
        <v>2.1737127191558783E-6</v>
      </c>
      <c r="Z94" s="483">
        <f ca="1">IF($A94=Z$2,VLOOKUP($A94,$A$3:$E$98,5),IF($A94&lt;Z$2,"",VLOOKUP($A94,$A$3:$E$98,5)*IF(Main!$B$36=1,(1+Main!$B$35)^($A94-Z$2),1+(Main!$B$35*($A94-Z$2)))))</f>
        <v>2.1352777201924143E-6</v>
      </c>
      <c r="AA94" s="483">
        <f ca="1">IF($A94=AA$2,VLOOKUP($A94,$A$3:$E$98,5),IF($A94&lt;AA$2,"",VLOOKUP($A94,$A$3:$E$98,5)*IF(Main!$B$36=1,(1+Main!$B$35)^($A94-AA$2),1+(Main!$B$35*($A94-AA$2)))))</f>
        <v>2.0975223184601321E-6</v>
      </c>
      <c r="AB94" s="483">
        <f ca="1">IF($A94=AB$2,VLOOKUP($A94,$A$3:$E$98,5),IF($A94&lt;AB$2,"",VLOOKUP($A94,$A$3:$E$98,5)*IF(Main!$B$36=1,(1+Main!$B$35)^($A94-AB$2),1+(Main!$B$35*($A94-AB$2)))))</f>
        <v>2.0604344975050416E-6</v>
      </c>
      <c r="AC94" s="483">
        <f ca="1">IF($A94=AC$2,VLOOKUP($A94,$A$3:$E$98,5),IF($A94&lt;AC$2,"",VLOOKUP($A94,$A$3:$E$98,5)*IF(Main!$B$36=1,(1+Main!$B$35)^($A94-AC$2),1+(Main!$B$35*($A94-AC$2)))))</f>
        <v>2.0240024533448342E-6</v>
      </c>
      <c r="AD94" s="483">
        <f ca="1">IF($A94=AD$2,VLOOKUP($A94,$A$3:$E$98,5),IF($A94&lt;AD$2,"",VLOOKUP($A94,$A$3:$E$98,5)*IF(Main!$B$36=1,(1+Main!$B$35)^($A94-AD$2),1+(Main!$B$35*($A94-AD$2)))))</f>
        <v>1.9882145907120181E-6</v>
      </c>
      <c r="AE94" s="483">
        <f ca="1">IF($A94=AE$2,VLOOKUP($A94,$A$3:$E$98,5),IF($A94&lt;AE$2,"",VLOOKUP($A94,$A$3:$E$98,5)*IF(Main!$B$36=1,(1+Main!$B$35)^($A94-AE$2),1+(Main!$B$35*($A94-AE$2)))))</f>
        <v>1.9530595193634756E-6</v>
      </c>
      <c r="AF94" s="483">
        <f ca="1">IF($A94=AF$2,VLOOKUP($A94,$A$3:$E$98,5),IF($A94&lt;AF$2,"",VLOOKUP($A94,$A$3:$E$98,5)*IF(Main!$B$36=1,(1+Main!$B$35)^($A94-AF$2),1+(Main!$B$35*($A94-AF$2)))))</f>
        <v>1.9185260504552804E-6</v>
      </c>
      <c r="AG94" s="483">
        <f ca="1">IF($A94=AG$2,VLOOKUP($A94,$A$3:$E$98,5),IF($A94&lt;AG$2,"",VLOOKUP($A94,$A$3:$E$98,5)*IF(Main!$B$36=1,(1+Main!$B$35)^($A94-AG$2),1+(Main!$B$35*($A94-AG$2)))))</f>
        <v>1.8846031929816115E-6</v>
      </c>
      <c r="AH94" s="483">
        <f ca="1">IF($A94=AH$2,VLOOKUP($A94,$A$3:$E$98,5),IF($A94&lt;AH$2,"",VLOOKUP($A94,$A$3:$E$98,5)*IF(Main!$B$36=1,(1+Main!$B$35)^($A94-AH$2),1+(Main!$B$35*($A94-AH$2)))))</f>
        <v>1.8512801502766316E-6</v>
      </c>
      <c r="AI94" s="483">
        <f ca="1">IF($A94=AI$2,VLOOKUP($A94,$A$3:$E$98,5),IF($A94&lt;AI$2,"",VLOOKUP($A94,$A$3:$E$98,5)*IF(Main!$B$36=1,(1+Main!$B$35)^($A94-AI$2),1+(Main!$B$35*($A94-AI$2)))))</f>
        <v>1.818546316578224E-6</v>
      </c>
      <c r="AJ94" s="483">
        <f ca="1">IF($A94=AJ$2,VLOOKUP($A94,$A$3:$E$98,5),IF($A94&lt;AJ$2,"",VLOOKUP($A94,$A$3:$E$98,5)*IF(Main!$B$36=1,(1+Main!$B$35)^($A94-AJ$2),1+(Main!$B$35*($A94-AJ$2)))))</f>
        <v>1.7863912736524792E-6</v>
      </c>
      <c r="AK94" s="483">
        <f ca="1">IF($A94=AK$2,VLOOKUP($A94,$A$3:$E$98,5),IF($A94&lt;AK$2,"",VLOOKUP($A94,$A$3:$E$98,5)*IF(Main!$B$36=1,(1+Main!$B$35)^($A94-AK$2),1+(Main!$B$35*($A94-AK$2)))))</f>
        <v>1.7548047874778769E-6</v>
      </c>
      <c r="AL94" s="483">
        <f ca="1">IF($A94=AL$2,VLOOKUP($A94,$A$3:$E$98,5),IF($A94&lt;AL$2,"",VLOOKUP($A94,$A$3:$E$98,5)*IF(Main!$B$36=1,(1+Main!$B$35)^($A94-AL$2),1+(Main!$B$35*($A94-AL$2)))))</f>
        <v>1.7237768049880917E-6</v>
      </c>
      <c r="AM94" s="483">
        <f ca="1">IF($A94=AM$2,VLOOKUP($A94,$A$3:$E$98,5),IF($A94&lt;AM$2,"",VLOOKUP($A94,$A$3:$E$98,5)*IF(Main!$B$36=1,(1+Main!$B$35)^($A94-AM$2),1+(Main!$B$35*($A94-AM$2)))))</f>
        <v>1.6932974508723889E-6</v>
      </c>
      <c r="AN94" s="483">
        <f ca="1">IF($A94=AN$2,VLOOKUP($A94,$A$3:$E$98,5),IF($A94&lt;AN$2,"",VLOOKUP($A94,$A$3:$E$98,5)*IF(Main!$B$36=1,(1+Main!$B$35)^($A94-AN$2),1+(Main!$B$35*($A94-AN$2)))))</f>
        <v>1.6633570244326017E-6</v>
      </c>
      <c r="AO94" s="483">
        <f ca="1">IF($A94=AO$2,VLOOKUP($A94,$A$3:$E$98,5),IF($A94&lt;AO$2,"",VLOOKUP($A94,$A$3:$E$98,5)*IF(Main!$B$36=1,(1+Main!$B$35)^($A94-AO$2),1+(Main!$B$35*($A94-AO$2)))))</f>
        <v>1.6339459964956796E-6</v>
      </c>
      <c r="AP94" s="483">
        <f ca="1">IF($A94=AP$2,VLOOKUP($A94,$A$3:$E$98,5),IF($A94&lt;AP$2,"",VLOOKUP($A94,$A$3:$E$98,5)*IF(Main!$B$36=1,(1+Main!$B$35)^($A94-AP$2),1+(Main!$B$35*($A94-AP$2)))))</f>
        <v>1.6050550063808247E-6</v>
      </c>
      <c r="AQ94" s="483">
        <f ca="1">IF($A94=AQ$2,VLOOKUP($A94,$A$3:$E$98,5),IF($A94&lt;AQ$2,"",VLOOKUP($A94,$A$3:$E$98,5)*IF(Main!$B$36=1,(1+Main!$B$35)^($A94-AQ$2),1+(Main!$B$35*($A94-AQ$2)))))</f>
        <v>1.5766748589202599E-6</v>
      </c>
      <c r="AR94" s="483">
        <f ca="1">IF($A94=AR$2,VLOOKUP($A94,$A$3:$E$98,5),IF($A94&lt;AR$2,"",VLOOKUP($A94,$A$3:$E$98,5)*IF(Main!$B$36=1,(1+Main!$B$35)^($A94-AR$2),1+(Main!$B$35*($A94-AR$2)))))</f>
        <v>1.5487965215326718E-6</v>
      </c>
      <c r="AS94" s="483">
        <f ca="1">IF($A94=AS$2,VLOOKUP($A94,$A$3:$E$98,5),IF($A94&lt;AS$2,"",VLOOKUP($A94,$A$3:$E$98,5)*IF(Main!$B$36=1,(1+Main!$B$35)^($A94-AS$2),1+(Main!$B$35*($A94-AS$2)))))</f>
        <v>1.5214111213484007E-6</v>
      </c>
      <c r="AT94" s="483">
        <f ca="1">IF($A94=AT$2,VLOOKUP($A94,$A$3:$E$98,5),IF($A94&lt;AT$2,"",VLOOKUP($A94,$A$3:$E$98,5)*IF(Main!$B$36=1,(1+Main!$B$35)^($A94-AT$2),1+(Main!$B$35*($A94-AT$2)))))</f>
        <v>1.4945099423854622E-6</v>
      </c>
      <c r="AU94" s="483">
        <f ca="1">IF($A94=AU$2,VLOOKUP($A94,$A$3:$E$98,5),IF($A94&lt;AU$2,"",VLOOKUP($A94,$A$3:$E$98,5)*IF(Main!$B$36=1,(1+Main!$B$35)^($A94-AU$2),1+(Main!$B$35*($A94-AU$2)))))</f>
        <v>1.4680844227755033E-6</v>
      </c>
      <c r="AV94" s="483">
        <f ca="1">IF($A94=AV$2,VLOOKUP($A94,$A$3:$E$98,5),IF($A94&lt;AV$2,"",VLOOKUP($A94,$A$3:$E$98,5)*IF(Main!$B$36=1,(1+Main!$B$35)^($A94-AV$2),1+(Main!$B$35*($A94-AV$2)))))</f>
        <v>1.4421261520388046E-6</v>
      </c>
      <c r="AW94" s="483">
        <f ca="1">IF($A94=AW$2,VLOOKUP($A94,$A$3:$E$98,5),IF($A94&lt;AW$2,"",VLOOKUP($A94,$A$3:$E$98,5)*IF(Main!$B$36=1,(1+Main!$B$35)^($A94-AW$2),1+(Main!$B$35*($A94-AW$2)))))</f>
        <v>1.4166268684074702E-6</v>
      </c>
      <c r="AX94" s="483">
        <f ca="1">IF($A94=AX$2,VLOOKUP($A94,$A$3:$E$98,5),IF($A94&lt;AX$2,"",VLOOKUP($A94,$A$3:$E$98,5)*IF(Main!$B$36=1,(1+Main!$B$35)^($A94-AX$2),1+(Main!$B$35*($A94-AX$2)))))</f>
        <v>1.391578456195943E-6</v>
      </c>
      <c r="AY94" s="483">
        <f ca="1">IF($A94=AY$2,VLOOKUP($A94,$A$3:$E$98,5),IF($A94&lt;AY$2,"",VLOOKUP($A94,$A$3:$E$98,5)*IF(Main!$B$36=1,(1+Main!$B$35)^($A94-AY$2),1+(Main!$B$35*($A94-AY$2)))))</f>
        <v>1.3669729432180189E-6</v>
      </c>
      <c r="AZ94" s="483">
        <f ca="1">IF($A94=AZ$2,VLOOKUP($A94,$A$3:$E$98,5),IF($A94&lt;AZ$2,"",VLOOKUP($A94,$A$3:$E$98,5)*IF(Main!$B$36=1,(1+Main!$B$35)^($A94-AZ$2),1+(Main!$B$35*($A94-AZ$2)))))</f>
        <v>1.3428024982495275E-6</v>
      </c>
      <c r="BA94" s="483">
        <f ca="1">IF($A94=BA$2,VLOOKUP($A94,$A$3:$E$98,5),IF($A94&lt;BA$2,"",VLOOKUP($A94,$A$3:$E$98,5)*IF(Main!$B$36=1,(1+Main!$B$35)^($A94-BA$2),1+(Main!$B$35*($A94-BA$2)))))</f>
        <v>1.3190594285358815E-6</v>
      </c>
      <c r="BB94" s="483">
        <f ca="1">IF($A94=BB$2,VLOOKUP($A94,$A$3:$E$98,5),IF($A94&lt;BB$2,"",VLOOKUP($A94,$A$3:$E$98,5)*IF(Main!$B$36=1,(1+Main!$B$35)^($A94-BB$2),1+(Main!$B$35*($A94-BB$2)))))</f>
        <v>1.2957361773436948E-6</v>
      </c>
      <c r="BC94" s="483">
        <f ca="1">IF($A94=BC$2,VLOOKUP($A94,$A$3:$E$98,5),IF($A94&lt;BC$2,"",VLOOKUP($A94,$A$3:$E$98,5)*IF(Main!$B$36=1,(1+Main!$B$35)^($A94-BC$2),1+(Main!$B$35*($A94-BC$2)))))</f>
        <v>1.2728253215556925E-6</v>
      </c>
      <c r="BD94" s="483">
        <f ca="1">IF($A94=BD$2,VLOOKUP($A94,$A$3:$E$98,5),IF($A94&lt;BD$2,"",VLOOKUP($A94,$A$3:$E$98,5)*IF(Main!$B$36=1,(1+Main!$B$35)^($A94-BD$2),1+(Main!$B$35*($A94-BD$2)))))</f>
        <v>1.2503195693081456E-6</v>
      </c>
      <c r="BE94" s="483">
        <f ca="1">IF($A94=BE$2,VLOOKUP($A94,$A$3:$E$98,5),IF($A94&lt;BE$2,"",VLOOKUP($A94,$A$3:$E$98,5)*IF(Main!$B$36=1,(1+Main!$B$35)^($A94-BE$2),1+(Main!$B$35*($A94-BE$2)))))</f>
        <v>1.2282117576700843E-6</v>
      </c>
      <c r="BF94" s="483">
        <f ca="1">IF($A94=BF$2,VLOOKUP($A94,$A$3:$E$98,5),IF($A94&lt;BF$2,"",VLOOKUP($A94,$A$3:$E$98,5)*IF(Main!$B$36=1,(1+Main!$B$35)^($A94-BF$2),1+(Main!$B$35*($A94-BF$2)))))</f>
        <v>1.2064948503635406E-6</v>
      </c>
      <c r="BG94" s="483">
        <f ca="1">IF($A94=BG$2,VLOOKUP($A94,$A$3:$E$98,5),IF($A94&lt;BG$2,"",VLOOKUP($A94,$A$3:$E$98,5)*IF(Main!$B$36=1,(1+Main!$B$35)^($A94-BG$2),1+(Main!$B$35*($A94-BG$2)))))</f>
        <v>1.1851619355241065E-6</v>
      </c>
      <c r="BH94" s="483">
        <f ca="1">IF($A94=BH$2,VLOOKUP($A94,$A$3:$E$98,5),IF($A94&lt;BH$2,"",VLOOKUP($A94,$A$3:$E$98,5)*IF(Main!$B$36=1,(1+Main!$B$35)^($A94-BH$2),1+(Main!$B$35*($A94-BH$2)))))</f>
        <v>1.1642062235010869E-6</v>
      </c>
      <c r="BI94" s="483">
        <f ca="1">IF($A94=BI$2,VLOOKUP($A94,$A$3:$E$98,5),IF($A94&lt;BI$2,"",VLOOKUP($A94,$A$3:$E$98,5)*IF(Main!$B$36=1,(1+Main!$B$35)^($A94-BI$2),1+(Main!$B$35*($A94-BI$2)))))</f>
        <v>1.1436210446965491E-6</v>
      </c>
      <c r="BJ94" s="483">
        <f ca="1">IF($A94=BJ$2,VLOOKUP($A94,$A$3:$E$98,5),IF($A94&lt;BJ$2,"",VLOOKUP($A94,$A$3:$E$98,5)*IF(Main!$B$36=1,(1+Main!$B$35)^($A94-BJ$2),1+(Main!$B$35*($A94-BJ$2)))))</f>
        <v>1.1233998474425826E-6</v>
      </c>
      <c r="BK94" s="483">
        <f ca="1">IF($A94=BK$2,VLOOKUP($A94,$A$3:$E$98,5),IF($A94&lt;BK$2,"",VLOOKUP($A94,$A$3:$E$98,5)*IF(Main!$B$36=1,(1+Main!$B$35)^($A94-BK$2),1+(Main!$B$35*($A94-BK$2)))))</f>
        <v>1.103536195916093E-6</v>
      </c>
      <c r="BL94" s="483">
        <f ca="1">IF($A94=BL$2,VLOOKUP($A94,$A$3:$E$98,5),IF($A94&lt;BL$2,"",VLOOKUP($A94,$A$3:$E$98,5)*IF(Main!$B$36=1,(1+Main!$B$35)^($A94-BL$2),1+(Main!$B$35*($A94-BL$2)))))</f>
        <v>1.0840237680904645E-6</v>
      </c>
      <c r="BM94" s="483">
        <f ca="1">IF($A94=BM$2,VLOOKUP($A94,$A$3:$E$98,5),IF($A94&lt;BM$2,"",VLOOKUP($A94,$A$3:$E$98,5)*IF(Main!$B$36=1,(1+Main!$B$35)^($A94-BM$2),1+(Main!$B$35*($A94-BM$2)))))</f>
        <v>1.0648563537234425E-6</v>
      </c>
      <c r="BN94" s="483">
        <f ca="1">IF($A94=BN$2,VLOOKUP($A94,$A$3:$E$98,5),IF($A94&lt;BN$2,"",VLOOKUP($A94,$A$3:$E$98,5)*IF(Main!$B$36=1,(1+Main!$B$35)^($A94-BN$2),1+(Main!$B$35*($A94-BN$2)))))</f>
        <v>1.0460278523805916E-6</v>
      </c>
      <c r="BO94" s="483">
        <f ca="1">IF($A94=BO$2,VLOOKUP($A94,$A$3:$E$98,5),IF($A94&lt;BO$2,"",VLOOKUP($A94,$A$3:$E$98,5)*IF(Main!$B$36=1,(1+Main!$B$35)^($A94-BO$2),1+(Main!$B$35*($A94-BO$2)))))</f>
        <v>1.0275322714937052E-6</v>
      </c>
      <c r="BP94" s="483">
        <f ca="1">IF($A94=BP$2,VLOOKUP($A94,$A$3:$E$98,5),IF($A94&lt;BP$2,"",VLOOKUP($A94,$A$3:$E$98,5)*IF(Main!$B$36=1,(1+Main!$B$35)^($A94-BP$2),1+(Main!$B$35*($A94-BP$2)))))</f>
        <v>1.0093637244535414E-6</v>
      </c>
      <c r="BQ94" s="483">
        <f ca="1">IF($A94=BQ$2,VLOOKUP($A94,$A$3:$E$98,5),IF($A94&lt;BQ$2,"",VLOOKUP($A94,$A$3:$E$98,5)*IF(Main!$B$36=1,(1+Main!$B$35)^($A94-BQ$2),1+(Main!$B$35*($A94-BQ$2)))))</f>
        <v>9.9151642873628809E-7</v>
      </c>
      <c r="BR94" s="483">
        <f ca="1">IF($A94=BR$2,VLOOKUP($A94,$A$3:$E$98,5),IF($A94&lt;BR$2,"",VLOOKUP($A94,$A$3:$E$98,5)*IF(Main!$B$36=1,(1+Main!$B$35)^($A94-BR$2),1+(Main!$B$35*($A94-BR$2)))))</f>
        <v>9.739847040631515E-7</v>
      </c>
      <c r="BS94" s="483">
        <f ca="1">IF($A94=BS$2,VLOOKUP($A94,$A$3:$E$98,5),IF($A94&lt;BS$2,"",VLOOKUP($A94,$A$3:$E$98,5)*IF(Main!$B$36=1,(1+Main!$B$35)^($A94-BS$2),1+(Main!$B$35*($A94-BS$2)))))</f>
        <v>9.5676297059248687E-7</v>
      </c>
      <c r="BT94" s="483">
        <f ca="1">IF($A94=BT$2,VLOOKUP($A94,$A$3:$E$98,5),IF($A94&lt;BT$2,"",VLOOKUP($A94,$A$3:$E$98,5)*IF(Main!$B$36=1,(1+Main!$B$35)^($A94-BT$2),1+(Main!$B$35*($A94-BT$2)))))</f>
        <v>9.3984574714389652E-7</v>
      </c>
      <c r="BU94" s="483">
        <f ca="1">IF($A94=BU$2,VLOOKUP($A94,$A$3:$E$98,5),IF($A94&lt;BU$2,"",VLOOKUP($A94,$A$3:$E$98,5)*IF(Main!$B$36=1,(1+Main!$B$35)^($A94-BU$2),1+(Main!$B$35*($A94-BU$2)))))</f>
        <v>9.2322764945372943E-7</v>
      </c>
      <c r="BV94" s="483">
        <f ca="1">IF($A94=BV$2,VLOOKUP($A94,$A$3:$E$98,5),IF($A94&lt;BV$2,"",VLOOKUP($A94,$A$3:$E$98,5)*IF(Main!$B$36=1,(1+Main!$B$35)^($A94-BV$2),1+(Main!$B$35*($A94-BV$2)))))</f>
        <v>9.069033884614237E-7</v>
      </c>
      <c r="BW94" s="483">
        <f ca="1">IF($A94=BW$2,VLOOKUP($A94,$A$3:$E$98,5),IF($A94&lt;BW$2,"",VLOOKUP($A94,$A$3:$E$98,5)*IF(Main!$B$36=1,(1+Main!$B$35)^($A94-BW$2),1+(Main!$B$35*($A94-BW$2)))))</f>
        <v>8.90867768626153E-7</v>
      </c>
      <c r="BX94" s="483">
        <f ca="1">IF($A94=BX$2,VLOOKUP($A94,$A$3:$E$98,5),IF($A94&lt;BX$2,"",VLOOKUP($A94,$A$3:$E$98,5)*IF(Main!$B$36=1,(1+Main!$B$35)^($A94-BX$2),1+(Main!$B$35*($A94-BX$2)))))</f>
        <v>8.7511568627323476E-7</v>
      </c>
      <c r="BY94" s="483">
        <f ca="1">IF($A94=BY$2,VLOOKUP($A94,$A$3:$E$98,5),IF($A94&lt;BY$2,"",VLOOKUP($A94,$A$3:$E$98,5)*IF(Main!$B$36=1,(1+Main!$B$35)^($A94-BY$2),1+(Main!$B$35*($A94-BY$2)))))</f>
        <v>8.5964212796977874E-7</v>
      </c>
      <c r="BZ94" s="483">
        <f ca="1">IF($A94=BZ$2,VLOOKUP($A94,$A$3:$E$98,5),IF($A94&lt;BZ$2,"",VLOOKUP($A94,$A$3:$E$98,5)*IF(Main!$B$36=1,(1+Main!$B$35)^($A94-BZ$2),1+(Main!$B$35*($A94-BZ$2)))))</f>
        <v>8.4444216892905569E-7</v>
      </c>
      <c r="CA94" s="483" t="str">
        <f>IF($A94=CA$2,VLOOKUP($A94,$A$3:$E$98,5),IF($A94&lt;CA$2,"",VLOOKUP($A94,$A$3:$E$98,5)*IF(Main!$B$36=1,(1+Main!$B$35)^($A94-CA$2),1+(Main!$B$35*($A94-CA$2)))))</f>
        <v/>
      </c>
      <c r="CB94" s="483" t="str">
        <f>IF($A94=CB$2,VLOOKUP($A94,$A$3:$E$98,5),IF($A94&lt;CB$2,"",VLOOKUP($A94,$A$3:$E$98,5)*IF(Main!$B$36=1,(1+Main!$B$35)^($A94-CB$2),1+(Main!$B$35*($A94-CB$2)))))</f>
        <v/>
      </c>
      <c r="CC94" s="483" t="str">
        <f>IF($A94=CC$2,VLOOKUP($A94,$A$3:$E$98,5),IF($A94&lt;CC$2,"",VLOOKUP($A94,$A$3:$E$98,5)*IF(Main!$B$36=1,(1+Main!$B$35)^($A94-CC$2),1+(Main!$B$35*($A94-CC$2)))))</f>
        <v/>
      </c>
      <c r="CD94" s="483" t="str">
        <f>IF($A94=CD$2,VLOOKUP($A94,$A$3:$E$98,5),IF($A94&lt;CD$2,"",VLOOKUP($A94,$A$3:$E$98,5)*IF(Main!$B$36=1,(1+Main!$B$35)^($A94-CD$2),1+(Main!$B$35*($A94-CD$2)))))</f>
        <v/>
      </c>
      <c r="CE94" s="480"/>
    </row>
    <row r="95" spans="1:83" s="415" customFormat="1">
      <c r="A95" s="479">
        <v>117</v>
      </c>
      <c r="B95" s="480">
        <f ca="1">VLOOKUP($A95,Mortality!$A$3:$G$108,7,)</f>
        <v>0.48749999999999999</v>
      </c>
      <c r="C95" s="415">
        <f t="shared" ca="1" si="5"/>
        <v>2.0426198669568858E-4</v>
      </c>
      <c r="D95" s="415">
        <f t="shared" ca="1" si="8"/>
        <v>1.9097675781249999</v>
      </c>
      <c r="E95" s="481">
        <f ca="1">C95/(1+Main!$B$5)^($A95-$A$3)</f>
        <v>4.0446412296835616E-7</v>
      </c>
      <c r="F95" s="482">
        <f t="shared" ca="1" si="7"/>
        <v>1.3595777530622577</v>
      </c>
      <c r="G95" s="483">
        <f ca="1">IF($A95=G$2,VLOOKUP($A95,$A$3:$E$98,5),IF($A95&lt;G$2,"",VLOOKUP($A95,$A$3:$E$98,5)*IF(Main!$B$36=1,(1+Main!$B$35)^($A95-G$2),1+(Main!$B$35*($A95-G$2)))))</f>
        <v>1.4612348472893598E-6</v>
      </c>
      <c r="H95" s="483">
        <f ca="1">IF($A95=H$2,VLOOKUP($A95,$A$3:$E$98,5),IF($A95&lt;H$2,"",VLOOKUP($A95,$A$3:$E$98,5)*IF(Main!$B$36=1,(1+Main!$B$35)^($A95-H$2),1+(Main!$B$35*($A95-H$2)))))</f>
        <v>1.4353976888893515E-6</v>
      </c>
      <c r="I95" s="483">
        <f ca="1">IF($A95=I$2,VLOOKUP($A95,$A$3:$E$98,5),IF($A95&lt;I$2,"",VLOOKUP($A95,$A$3:$E$98,5)*IF(Main!$B$36=1,(1+Main!$B$35)^($A95-I$2),1+(Main!$B$35*($A95-I$2)))))</f>
        <v>1.4100173761192055E-6</v>
      </c>
      <c r="J95" s="483">
        <f ca="1">IF($A95=J$2,VLOOKUP($A95,$A$3:$E$98,5),IF($A95&lt;J$2,"",VLOOKUP($A95,$A$3:$E$98,5)*IF(Main!$B$36=1,(1+Main!$B$35)^($A95-J$2),1+(Main!$B$35*($A95-J$2)))))</f>
        <v>1.3850858311583554E-6</v>
      </c>
      <c r="K95" s="483">
        <f ca="1">IF($A95=K$2,VLOOKUP($A95,$A$3:$E$98,5),IF($A95&lt;K$2,"",VLOOKUP($A95,$A$3:$E$98,5)*IF(Main!$B$36=1,(1+Main!$B$35)^($A95-K$2),1+(Main!$B$35*($A95-K$2)))))</f>
        <v>1.360595119016066E-6</v>
      </c>
      <c r="L95" s="483">
        <f ca="1">IF($A95=L$2,VLOOKUP($A95,$A$3:$E$98,5),IF($A95&lt;L$2,"",VLOOKUP($A95,$A$3:$E$98,5)*IF(Main!$B$36=1,(1+Main!$B$35)^($A95-L$2),1+(Main!$B$35*($A95-L$2)))))</f>
        <v>1.3365374450059587E-6</v>
      </c>
      <c r="M95" s="483">
        <f ca="1">IF($A95=M$2,VLOOKUP($A95,$A$3:$E$98,5),IF($A95&lt;M$2,"",VLOOKUP($A95,$A$3:$E$98,5)*IF(Main!$B$36=1,(1+Main!$B$35)^($A95-M$2),1+(Main!$B$35*($A95-M$2)))))</f>
        <v>1.3129051522651855E-6</v>
      </c>
      <c r="N95" s="483">
        <f ca="1">IF($A95=N$2,VLOOKUP($A95,$A$3:$E$98,5),IF($A95&lt;N$2,"",VLOOKUP($A95,$A$3:$E$98,5)*IF(Main!$B$36=1,(1+Main!$B$35)^($A95-N$2),1+(Main!$B$35*($A95-N$2)))))</f>
        <v>1.2896907193174709E-6</v>
      </c>
      <c r="O95" s="483">
        <f ca="1">IF($A95=O$2,VLOOKUP($A95,$A$3:$E$98,5),IF($A95&lt;O$2,"",VLOOKUP($A95,$A$3:$E$98,5)*IF(Main!$B$36=1,(1+Main!$B$35)^($A95-O$2),1+(Main!$B$35*($A95-O$2)))))</f>
        <v>1.2668867576792444E-6</v>
      </c>
      <c r="P95" s="483">
        <f ca="1">IF($A95=P$2,VLOOKUP($A95,$A$3:$E$98,5),IF($A95&lt;P$2,"",VLOOKUP($A95,$A$3:$E$98,5)*IF(Main!$B$36=1,(1+Main!$B$35)^($A95-P$2),1+(Main!$B$35*($A95-P$2)))))</f>
        <v>1.2444860095080987E-6</v>
      </c>
      <c r="Q95" s="483">
        <f ca="1">IF($A95=Q$2,VLOOKUP($A95,$A$3:$E$98,5),IF($A95&lt;Q$2,"",VLOOKUP($A95,$A$3:$E$98,5)*IF(Main!$B$36=1,(1+Main!$B$35)^($A95-Q$2),1+(Main!$B$35*($A95-Q$2)))))</f>
        <v>1.2224813452928277E-6</v>
      </c>
      <c r="R95" s="483">
        <f ca="1">IF($A95=R$2,VLOOKUP($A95,$A$3:$E$98,5),IF($A95&lt;R$2,"",VLOOKUP($A95,$A$3:$E$98,5)*IF(Main!$B$36=1,(1+Main!$B$35)^($A95-R$2),1+(Main!$B$35*($A95-R$2)))))</f>
        <v>1.2008657615843104E-6</v>
      </c>
      <c r="S95" s="483">
        <f ca="1">IF($A95=S$2,VLOOKUP($A95,$A$3:$E$98,5),IF($A95&lt;S$2,"",VLOOKUP($A95,$A$3:$E$98,5)*IF(Main!$B$36=1,(1+Main!$B$35)^($A95-S$2),1+(Main!$B$35*($A95-S$2)))))</f>
        <v>1.179632378766513E-6</v>
      </c>
      <c r="T95" s="483">
        <f ca="1">IF($A95=T$2,VLOOKUP($A95,$A$3:$E$98,5),IF($A95&lt;T$2,"",VLOOKUP($A95,$A$3:$E$98,5)*IF(Main!$B$36=1,(1+Main!$B$35)^($A95-T$2),1+(Main!$B$35*($A95-T$2)))))</f>
        <v>1.1587744388669086E-6</v>
      </c>
      <c r="U95" s="483">
        <f ca="1">IF($A95=U$2,VLOOKUP($A95,$A$3:$E$98,5),IF($A95&lt;U$2,"",VLOOKUP($A95,$A$3:$E$98,5)*IF(Main!$B$36=1,(1+Main!$B$35)^($A95-U$2),1+(Main!$B$35*($A95-U$2)))))</f>
        <v>1.1382853034056078E-6</v>
      </c>
      <c r="V95" s="483">
        <f ca="1">IF($A95=V$2,VLOOKUP($A95,$A$3:$E$98,5),IF($A95&lt;V$2,"",VLOOKUP($A95,$A$3:$E$98,5)*IF(Main!$B$36=1,(1+Main!$B$35)^($A95-V$2),1+(Main!$B$35*($A95-V$2)))))</f>
        <v>1.1181584512825222E-6</v>
      </c>
      <c r="W95" s="483">
        <f ca="1">IF($A95=W$2,VLOOKUP($A95,$A$3:$E$98,5),IF($A95&lt;W$2,"",VLOOKUP($A95,$A$3:$E$98,5)*IF(Main!$B$36=1,(1+Main!$B$35)^($A95-W$2),1+(Main!$B$35*($A95-W$2)))))</f>
        <v>1.0983874767018882E-6</v>
      </c>
      <c r="X95" s="483">
        <f ca="1">IF($A95=X$2,VLOOKUP($A95,$A$3:$E$98,5),IF($A95&lt;X$2,"",VLOOKUP($A95,$A$3:$E$98,5)*IF(Main!$B$36=1,(1+Main!$B$35)^($A95-X$2),1+(Main!$B$35*($A95-X$2)))))</f>
        <v>1.0789660871334857E-6</v>
      </c>
      <c r="Y95" s="483">
        <f ca="1">IF($A95=Y$2,VLOOKUP($A95,$A$3:$E$98,5),IF($A95&lt;Y$2,"",VLOOKUP($A95,$A$3:$E$98,5)*IF(Main!$B$36=1,(1+Main!$B$35)^($A95-Y$2),1+(Main!$B$35*($A95-Y$2)))))</f>
        <v>1.0598881013099071E-6</v>
      </c>
      <c r="Z95" s="483">
        <f ca="1">IF($A95=Z$2,VLOOKUP($A95,$A$3:$E$98,5),IF($A95&lt;Z$2,"",VLOOKUP($A95,$A$3:$E$98,5)*IF(Main!$B$36=1,(1+Main!$B$35)^($A95-Z$2),1+(Main!$B$35*($A95-Z$2)))))</f>
        <v>1.0411474472592409E-6</v>
      </c>
      <c r="AA95" s="483">
        <f ca="1">IF($A95=AA$2,VLOOKUP($A95,$A$3:$E$98,5),IF($A95&lt;AA$2,"",VLOOKUP($A95,$A$3:$E$98,5)*IF(Main!$B$36=1,(1+Main!$B$35)^($A95-AA$2),1+(Main!$B$35*($A95-AA$2)))))</f>
        <v>1.0227381603725352E-6</v>
      </c>
      <c r="AB95" s="483">
        <f ca="1">IF($A95=AB$2,VLOOKUP($A95,$A$3:$E$98,5),IF($A95&lt;AB$2,"",VLOOKUP($A95,$A$3:$E$98,5)*IF(Main!$B$36=1,(1+Main!$B$35)^($A95-AB$2),1+(Main!$B$35*($A95-AB$2)))))</f>
        <v>1.0046543815054372E-6</v>
      </c>
      <c r="AC95" s="483">
        <f ca="1">IF($A95=AC$2,VLOOKUP($A95,$A$3:$E$98,5),IF($A95&lt;AC$2,"",VLOOKUP($A95,$A$3:$E$98,5)*IF(Main!$B$36=1,(1+Main!$B$35)^($A95-AC$2),1+(Main!$B$35*($A95-AC$2)))))</f>
        <v>9.868903551133962E-7</v>
      </c>
      <c r="AD95" s="483">
        <f ca="1">IF($A95=AD$2,VLOOKUP($A95,$A$3:$E$98,5),IF($A95&lt;AD$2,"",VLOOKUP($A95,$A$3:$E$98,5)*IF(Main!$B$36=1,(1+Main!$B$35)^($A95-AD$2),1+(Main!$B$35*($A95-AD$2)))))</f>
        <v>9.6944042741983907E-7</v>
      </c>
      <c r="AE95" s="483">
        <f ca="1">IF($A95=AE$2,VLOOKUP($A95,$A$3:$E$98,5),IF($A95&lt;AE$2,"",VLOOKUP($A95,$A$3:$E$98,5)*IF(Main!$B$36=1,(1+Main!$B$35)^($A95-AE$2),1+(Main!$B$35*($A95-AE$2)))))</f>
        <v>9.5229904461673771E-7</v>
      </c>
      <c r="AF95" s="483">
        <f ca="1">IF($A95=AF$2,VLOOKUP($A95,$A$3:$E$98,5),IF($A95&lt;AF$2,"",VLOOKUP($A95,$A$3:$E$98,5)*IF(Main!$B$36=1,(1+Main!$B$35)^($A95-AF$2),1+(Main!$B$35*($A95-AF$2)))))</f>
        <v>9.3546075109699185E-7</v>
      </c>
      <c r="AG95" s="483">
        <f ca="1">IF($A95=AG$2,VLOOKUP($A95,$A$3:$E$98,5),IF($A95&lt;AG$2,"",VLOOKUP($A95,$A$3:$E$98,5)*IF(Main!$B$36=1,(1+Main!$B$35)^($A95-AG$2),1+(Main!$B$35*($A95-AG$2)))))</f>
        <v>9.1892018771806664E-7</v>
      </c>
      <c r="AH95" s="483">
        <f ca="1">IF($A95=AH$2,VLOOKUP($A95,$A$3:$E$98,5),IF($A95&lt;AH$2,"",VLOOKUP($A95,$A$3:$E$98,5)*IF(Main!$B$36=1,(1+Main!$B$35)^($A95-AH$2),1+(Main!$B$35*($A95-AH$2)))))</f>
        <v>9.0267209009633267E-7</v>
      </c>
      <c r="AI95" s="483">
        <f ca="1">IF($A95=AI$2,VLOOKUP($A95,$A$3:$E$98,5),IF($A95&lt;AI$2,"",VLOOKUP($A95,$A$3:$E$98,5)*IF(Main!$B$36=1,(1+Main!$B$35)^($A95-AI$2),1+(Main!$B$35*($A95-AI$2)))))</f>
        <v>8.8671128693156428E-7</v>
      </c>
      <c r="AJ95" s="483">
        <f ca="1">IF($A95=AJ$2,VLOOKUP($A95,$A$3:$E$98,5),IF($A95&lt;AJ$2,"",VLOOKUP($A95,$A$3:$E$98,5)*IF(Main!$B$36=1,(1+Main!$B$35)^($A95-AJ$2),1+(Main!$B$35*($A95-AJ$2)))))</f>
        <v>8.7103269836106529E-7</v>
      </c>
      <c r="AK95" s="483">
        <f ca="1">IF($A95=AK$2,VLOOKUP($A95,$A$3:$E$98,5),IF($A95&lt;AK$2,"",VLOOKUP($A95,$A$3:$E$98,5)*IF(Main!$B$36=1,(1+Main!$B$35)^($A95-AK$2),1+(Main!$B$35*($A95-AK$2)))))</f>
        <v>8.5563133434289319E-7</v>
      </c>
      <c r="AL95" s="483">
        <f ca="1">IF($A95=AL$2,VLOOKUP($A95,$A$3:$E$98,5),IF($A95&lt;AL$2,"",VLOOKUP($A95,$A$3:$E$98,5)*IF(Main!$B$36=1,(1+Main!$B$35)^($A95-AL$2),1+(Main!$B$35*($A95-AL$2)))))</f>
        <v>8.4050229306767486E-7</v>
      </c>
      <c r="AM95" s="483">
        <f ca="1">IF($A95=AM$2,VLOOKUP($A95,$A$3:$E$98,5),IF($A95&lt;AM$2,"",VLOOKUP($A95,$A$3:$E$98,5)*IF(Main!$B$36=1,(1+Main!$B$35)^($A95-AM$2),1+(Main!$B$35*($A95-AM$2)))))</f>
        <v>8.2564075939850192E-7</v>
      </c>
      <c r="AN95" s="483">
        <f ca="1">IF($A95=AN$2,VLOOKUP($A95,$A$3:$E$98,5),IF($A95&lt;AN$2,"",VLOOKUP($A95,$A$3:$E$98,5)*IF(Main!$B$36=1,(1+Main!$B$35)^($A95-AN$2),1+(Main!$B$35*($A95-AN$2)))))</f>
        <v>8.1104200333841068E-7</v>
      </c>
      <c r="AO95" s="483">
        <f ca="1">IF($A95=AO$2,VLOOKUP($A95,$A$3:$E$98,5),IF($A95&lt;AO$2,"",VLOOKUP($A95,$A$3:$E$98,5)*IF(Main!$B$36=1,(1+Main!$B$35)^($A95-AO$2),1+(Main!$B$35*($A95-AO$2)))))</f>
        <v>7.9670137852496122E-7</v>
      </c>
      <c r="AP95" s="483">
        <f ca="1">IF($A95=AP$2,VLOOKUP($A95,$A$3:$E$98,5),IF($A95&lt;AP$2,"",VLOOKUP($A95,$A$3:$E$98,5)*IF(Main!$B$36=1,(1+Main!$B$35)^($A95-AP$2),1+(Main!$B$35*($A95-AP$2)))))</f>
        <v>7.8261432075143542E-7</v>
      </c>
      <c r="AQ95" s="483">
        <f ca="1">IF($A95=AQ$2,VLOOKUP($A95,$A$3:$E$98,5),IF($A95&lt;AQ$2,"",VLOOKUP($A95,$A$3:$E$98,5)*IF(Main!$B$36=1,(1+Main!$B$35)^($A95-AQ$2),1+(Main!$B$35*($A95-AQ$2)))))</f>
        <v>7.6877634651418014E-7</v>
      </c>
      <c r="AR95" s="483">
        <f ca="1">IF($A95=AR$2,VLOOKUP($A95,$A$3:$E$98,5),IF($A95&lt;AR$2,"",VLOOKUP($A95,$A$3:$E$98,5)*IF(Main!$B$36=1,(1+Main!$B$35)^($A95-AR$2),1+(Main!$B$35*($A95-AR$2)))))</f>
        <v>7.5518305158563871E-7</v>
      </c>
      <c r="AS95" s="483">
        <f ca="1">IF($A95=AS$2,VLOOKUP($A95,$A$3:$E$98,5),IF($A95&lt;AS$2,"",VLOOKUP($A95,$A$3:$E$98,5)*IF(Main!$B$36=1,(1+Main!$B$35)^($A95-AS$2),1+(Main!$B$35*($A95-AS$2)))))</f>
        <v>7.4183010961261159E-7</v>
      </c>
      <c r="AT95" s="483">
        <f ca="1">IF($A95=AT$2,VLOOKUP($A95,$A$3:$E$98,5),IF($A95&lt;AT$2,"",VLOOKUP($A95,$A$3:$E$98,5)*IF(Main!$B$36=1,(1+Main!$B$35)^($A95-AT$2),1+(Main!$B$35*($A95-AT$2)))))</f>
        <v>7.2871327073930409E-7</v>
      </c>
      <c r="AU95" s="483">
        <f ca="1">IF($A95=AU$2,VLOOKUP($A95,$A$3:$E$98,5),IF($A95&lt;AU$2,"",VLOOKUP($A95,$A$3:$E$98,5)*IF(Main!$B$36=1,(1+Main!$B$35)^($A95-AU$2),1+(Main!$B$35*($A95-AU$2)))))</f>
        <v>7.1582836025471917E-7</v>
      </c>
      <c r="AV95" s="483">
        <f ca="1">IF($A95=AV$2,VLOOKUP($A95,$A$3:$E$98,5),IF($A95&lt;AV$2,"",VLOOKUP($A95,$A$3:$E$98,5)*IF(Main!$B$36=1,(1+Main!$B$35)^($A95-AV$2),1+(Main!$B$35*($A95-AV$2)))))</f>
        <v>7.0317127726396775E-7</v>
      </c>
      <c r="AW95" s="483">
        <f ca="1">IF($A95=AW$2,VLOOKUP($A95,$A$3:$E$98,5),IF($A95&lt;AW$2,"",VLOOKUP($A95,$A$3:$E$98,5)*IF(Main!$B$36=1,(1+Main!$B$35)^($A95-AW$2),1+(Main!$B$35*($A95-AW$2)))))</f>
        <v>6.9073799338307243E-7</v>
      </c>
      <c r="AX95" s="483">
        <f ca="1">IF($A95=AX$2,VLOOKUP($A95,$A$3:$E$98,5),IF($A95&lt;AX$2,"",VLOOKUP($A95,$A$3:$E$98,5)*IF(Main!$B$36=1,(1+Main!$B$35)^($A95-AX$2),1+(Main!$B$35*($A95-AX$2)))))</f>
        <v>6.7852455145684919E-7</v>
      </c>
      <c r="AY95" s="483">
        <f ca="1">IF($A95=AY$2,VLOOKUP($A95,$A$3:$E$98,5),IF($A95&lt;AY$2,"",VLOOKUP($A95,$A$3:$E$98,5)*IF(Main!$B$36=1,(1+Main!$B$35)^($A95-AY$2),1+(Main!$B$35*($A95-AY$2)))))</f>
        <v>6.6652706429945877E-7</v>
      </c>
      <c r="AZ95" s="483">
        <f ca="1">IF($A95=AZ$2,VLOOKUP($A95,$A$3:$E$98,5),IF($A95&lt;AZ$2,"",VLOOKUP($A95,$A$3:$E$98,5)*IF(Main!$B$36=1,(1+Main!$B$35)^($A95-AZ$2),1+(Main!$B$35*($A95-AZ$2)))))</f>
        <v>6.5474171345722877E-7</v>
      </c>
      <c r="BA95" s="483">
        <f ca="1">IF($A95=BA$2,VLOOKUP($A95,$A$3:$E$98,5),IF($A95&lt;BA$2,"",VLOOKUP($A95,$A$3:$E$98,5)*IF(Main!$B$36=1,(1+Main!$B$35)^($A95-BA$2),1+(Main!$B$35*($A95-BA$2)))))</f>
        <v>6.4316474799334842E-7</v>
      </c>
      <c r="BB95" s="483">
        <f ca="1">IF($A95=BB$2,VLOOKUP($A95,$A$3:$E$98,5),IF($A95&lt;BB$2,"",VLOOKUP($A95,$A$3:$E$98,5)*IF(Main!$B$36=1,(1+Main!$B$35)^($A95-BB$2),1+(Main!$B$35*($A95-BB$2)))))</f>
        <v>6.317924832940554E-7</v>
      </c>
      <c r="BC95" s="483">
        <f ca="1">IF($A95=BC$2,VLOOKUP($A95,$A$3:$E$98,5),IF($A95&lt;BC$2,"",VLOOKUP($A95,$A$3:$E$98,5)*IF(Main!$B$36=1,(1+Main!$B$35)^($A95-BC$2),1+(Main!$B$35*($A95-BC$2)))))</f>
        <v>6.2062129989592867E-7</v>
      </c>
      <c r="BD95" s="483">
        <f ca="1">IF($A95=BD$2,VLOOKUP($A95,$A$3:$E$98,5),IF($A95&lt;BD$2,"",VLOOKUP($A95,$A$3:$E$98,5)*IF(Main!$B$36=1,(1+Main!$B$35)^($A95-BD$2),1+(Main!$B$35*($A95-BD$2)))))</f>
        <v>6.0964764233391826E-7</v>
      </c>
      <c r="BE95" s="483">
        <f ca="1">IF($A95=BE$2,VLOOKUP($A95,$A$3:$E$98,5),IF($A95&lt;BE$2,"",VLOOKUP($A95,$A$3:$E$98,5)*IF(Main!$B$36=1,(1+Main!$B$35)^($A95-BE$2),1+(Main!$B$35*($A95-BE$2)))))</f>
        <v>5.988680180097427E-7</v>
      </c>
      <c r="BF95" s="483">
        <f ca="1">IF($A95=BF$2,VLOOKUP($A95,$A$3:$E$98,5),IF($A95&lt;BF$2,"",VLOOKUP($A95,$A$3:$E$98,5)*IF(Main!$B$36=1,(1+Main!$B$35)^($A95-BF$2),1+(Main!$B$35*($A95-BF$2)))))</f>
        <v>5.8827899608029743E-7</v>
      </c>
      <c r="BG95" s="483">
        <f ca="1">IF($A95=BG$2,VLOOKUP($A95,$A$3:$E$98,5),IF($A95&lt;BG$2,"",VLOOKUP($A95,$A$3:$E$98,5)*IF(Main!$B$36=1,(1+Main!$B$35)^($A95-BG$2),1+(Main!$B$35*($A95-BG$2)))))</f>
        <v>5.7787720636571464E-7</v>
      </c>
      <c r="BH95" s="483">
        <f ca="1">IF($A95=BH$2,VLOOKUP($A95,$A$3:$E$98,5),IF($A95&lt;BH$2,"",VLOOKUP($A95,$A$3:$E$98,5)*IF(Main!$B$36=1,(1+Main!$B$35)^($A95-BH$2),1+(Main!$B$35*($A95-BH$2)))))</f>
        <v>5.6765933827673336E-7</v>
      </c>
      <c r="BI95" s="483">
        <f ca="1">IF($A95=BI$2,VLOOKUP($A95,$A$3:$E$98,5),IF($A95&lt;BI$2,"",VLOOKUP($A95,$A$3:$E$98,5)*IF(Main!$B$36=1,(1+Main!$B$35)^($A95-BI$2),1+(Main!$B$35*($A95-BI$2)))))</f>
        <v>5.5762213976103477E-7</v>
      </c>
      <c r="BJ95" s="483">
        <f ca="1">IF($A95=BJ$2,VLOOKUP($A95,$A$3:$E$98,5),IF($A95&lt;BJ$2,"",VLOOKUP($A95,$A$3:$E$98,5)*IF(Main!$B$36=1,(1+Main!$B$35)^($A95-BJ$2),1+(Main!$B$35*($A95-BJ$2)))))</f>
        <v>5.4776241626820706E-7</v>
      </c>
      <c r="BK95" s="483">
        <f ca="1">IF($A95=BK$2,VLOOKUP($A95,$A$3:$E$98,5),IF($A95&lt;BK$2,"",VLOOKUP($A95,$A$3:$E$98,5)*IF(Main!$B$36=1,(1+Main!$B$35)^($A95-BK$2),1+(Main!$B$35*($A95-BK$2)))))</f>
        <v>5.3807702973301276E-7</v>
      </c>
      <c r="BL95" s="483">
        <f ca="1">IF($A95=BL$2,VLOOKUP($A95,$A$3:$E$98,5),IF($A95&lt;BL$2,"",VLOOKUP($A95,$A$3:$E$98,5)*IF(Main!$B$36=1,(1+Main!$B$35)^($A95-BL$2),1+(Main!$B$35*($A95-BL$2)))))</f>
        <v>5.2856289757663334E-7</v>
      </c>
      <c r="BM95" s="483">
        <f ca="1">IF($A95=BM$2,VLOOKUP($A95,$A$3:$E$98,5),IF($A95&lt;BM$2,"",VLOOKUP($A95,$A$3:$E$98,5)*IF(Main!$B$36=1,(1+Main!$B$35)^($A95-BM$2),1+(Main!$B$35*($A95-BM$2)))))</f>
        <v>5.1921699172557303E-7</v>
      </c>
      <c r="BN95" s="483">
        <f ca="1">IF($A95=BN$2,VLOOKUP($A95,$A$3:$E$98,5),IF($A95&lt;BN$2,"",VLOOKUP($A95,$A$3:$E$98,5)*IF(Main!$B$36=1,(1+Main!$B$35)^($A95-BN$2),1+(Main!$B$35*($A95-BN$2)))))</f>
        <v>5.1003633764791062E-7</v>
      </c>
      <c r="BO95" s="483">
        <f ca="1">IF($A95=BO$2,VLOOKUP($A95,$A$3:$E$98,5),IF($A95&lt;BO$2,"",VLOOKUP($A95,$A$3:$E$98,5)*IF(Main!$B$36=1,(1+Main!$B$35)^($A95-BO$2),1+(Main!$B$35*($A95-BO$2)))))</f>
        <v>5.0101801340659187E-7</v>
      </c>
      <c r="BP95" s="483">
        <f ca="1">IF($A95=BP$2,VLOOKUP($A95,$A$3:$E$98,5),IF($A95&lt;BP$2,"",VLOOKUP($A95,$A$3:$E$98,5)*IF(Main!$B$36=1,(1+Main!$B$35)^($A95-BP$2),1+(Main!$B$35*($A95-BP$2)))))</f>
        <v>4.9215914872946166E-7</v>
      </c>
      <c r="BQ95" s="483">
        <f ca="1">IF($A95=BQ$2,VLOOKUP($A95,$A$3:$E$98,5),IF($A95&lt;BQ$2,"",VLOOKUP($A95,$A$3:$E$98,5)*IF(Main!$B$36=1,(1+Main!$B$35)^($A95-BQ$2),1+(Main!$B$35*($A95-BQ$2)))))</f>
        <v>4.8345692409573836E-7</v>
      </c>
      <c r="BR95" s="483">
        <f ca="1">IF($A95=BR$2,VLOOKUP($A95,$A$3:$E$98,5),IF($A95&lt;BR$2,"",VLOOKUP($A95,$A$3:$E$98,5)*IF(Main!$B$36=1,(1+Main!$B$35)^($A95-BR$2),1+(Main!$B$35*($A95-BR$2)))))</f>
        <v>4.7490856983864272E-7</v>
      </c>
      <c r="BS95" s="483">
        <f ca="1">IF($A95=BS$2,VLOOKUP($A95,$A$3:$E$98,5),IF($A95&lt;BS$2,"",VLOOKUP($A95,$A$3:$E$98,5)*IF(Main!$B$36=1,(1+Main!$B$35)^($A95-BS$2),1+(Main!$B$35*($A95-BS$2)))))</f>
        <v>4.6651136526389268E-7</v>
      </c>
      <c r="BT95" s="483">
        <f ca="1">IF($A95=BT$2,VLOOKUP($A95,$A$3:$E$98,5),IF($A95&lt;BT$2,"",VLOOKUP($A95,$A$3:$E$98,5)*IF(Main!$B$36=1,(1+Main!$B$35)^($A95-BT$2),1+(Main!$B$35*($A95-BT$2)))))</f>
        <v>4.5826263778378459E-7</v>
      </c>
      <c r="BU95" s="483">
        <f ca="1">IF($A95=BU$2,VLOOKUP($A95,$A$3:$E$98,5),IF($A95&lt;BU$2,"",VLOOKUP($A95,$A$3:$E$98,5)*IF(Main!$B$36=1,(1+Main!$B$35)^($A95-BU$2),1+(Main!$B$35*($A95-BU$2)))))</f>
        <v>4.5015976206658599E-7</v>
      </c>
      <c r="BV95" s="483">
        <f ca="1">IF($A95=BV$2,VLOOKUP($A95,$A$3:$E$98,5),IF($A95&lt;BV$2,"",VLOOKUP($A95,$A$3:$E$98,5)*IF(Main!$B$36=1,(1+Main!$B$35)^($A95-BV$2),1+(Main!$B$35*($A95-BV$2)))))</f>
        <v>4.422001592009686E-7</v>
      </c>
      <c r="BW95" s="483">
        <f ca="1">IF($A95=BW$2,VLOOKUP($A95,$A$3:$E$98,5),IF($A95&lt;BW$2,"",VLOOKUP($A95,$A$3:$E$98,5)*IF(Main!$B$36=1,(1+Main!$B$35)^($A95-BW$2),1+(Main!$B$35*($A95-BW$2)))))</f>
        <v>4.3438129587521467E-7</v>
      </c>
      <c r="BX95" s="483">
        <f ca="1">IF($A95=BX$2,VLOOKUP($A95,$A$3:$E$98,5),IF($A95&lt;BX$2,"",VLOOKUP($A95,$A$3:$E$98,5)*IF(Main!$B$36=1,(1+Main!$B$35)^($A95-BX$2),1+(Main!$B$35*($A95-BX$2)))))</f>
        <v>4.2670068357093781E-7</v>
      </c>
      <c r="BY95" s="483">
        <f ca="1">IF($A95=BY$2,VLOOKUP($A95,$A$3:$E$98,5),IF($A95&lt;BY$2,"",VLOOKUP($A95,$A$3:$E$98,5)*IF(Main!$B$36=1,(1+Main!$B$35)^($A95-BY$2),1+(Main!$B$35*($A95-BY$2)))))</f>
        <v>4.1915587777105873E-7</v>
      </c>
      <c r="BZ95" s="483">
        <f ca="1">IF($A95=BZ$2,VLOOKUP($A95,$A$3:$E$98,5),IF($A95&lt;BZ$2,"",VLOOKUP($A95,$A$3:$E$98,5)*IF(Main!$B$36=1,(1+Main!$B$35)^($A95-BZ$2),1+(Main!$B$35*($A95-BZ$2)))))</f>
        <v>4.1174447718178655E-7</v>
      </c>
      <c r="CA95" s="483">
        <f ca="1">IF($A95=CA$2,VLOOKUP($A95,$A$3:$E$98,5),IF($A95&lt;CA$2,"",VLOOKUP($A95,$A$3:$E$98,5)*IF(Main!$B$36=1,(1+Main!$B$35)^($A95-CA$2),1+(Main!$B$35*($A95-CA$2)))))</f>
        <v>4.0446412296835616E-7</v>
      </c>
      <c r="CB95" s="483" t="str">
        <f>IF($A95=CB$2,VLOOKUP($A95,$A$3:$E$98,5),IF($A95&lt;CB$2,"",VLOOKUP($A95,$A$3:$E$98,5)*IF(Main!$B$36=1,(1+Main!$B$35)^($A95-CB$2),1+(Main!$B$35*($A95-CB$2)))))</f>
        <v/>
      </c>
      <c r="CC95" s="483" t="str">
        <f>IF($A95=CC$2,VLOOKUP($A95,$A$3:$E$98,5),IF($A95&lt;CC$2,"",VLOOKUP($A95,$A$3:$E$98,5)*IF(Main!$B$36=1,(1+Main!$B$35)^($A95-CC$2),1+(Main!$B$35*($A95-CC$2)))))</f>
        <v/>
      </c>
      <c r="CD95" s="483" t="str">
        <f>IF($A95=CD$2,VLOOKUP($A95,$A$3:$E$98,5),IF($A95&lt;CD$2,"",VLOOKUP($A95,$A$3:$E$98,5)*IF(Main!$B$36=1,(1+Main!$B$35)^($A95-CD$2),1+(Main!$B$35*($A95-CD$2)))))</f>
        <v/>
      </c>
      <c r="CE95" s="480"/>
    </row>
    <row r="96" spans="1:83" s="415" customFormat="1">
      <c r="A96" s="479">
        <v>118</v>
      </c>
      <c r="B96" s="480">
        <f ca="1">VLOOKUP($A96,Mortality!$A$3:$G$108,7,)</f>
        <v>0.48749999999999999</v>
      </c>
      <c r="C96" s="415">
        <f t="shared" ca="1" si="5"/>
        <v>1.0468426818154039E-4</v>
      </c>
      <c r="D96" s="415">
        <f t="shared" ca="1" si="8"/>
        <v>1.7751562500000002</v>
      </c>
      <c r="E96" s="481">
        <f ca="1">C96/(1+Main!$B$5)^($A96-$A$3)</f>
        <v>1.9372697478624535E-7</v>
      </c>
      <c r="F96" s="482">
        <f t="shared" ca="1" si="7"/>
        <v>1.2514540208759353</v>
      </c>
      <c r="G96" s="483">
        <f ca="1">IF($A96=G$2,VLOOKUP($A96,$A$3:$E$98,5),IF($A96&lt;G$2,"",VLOOKUP($A96,$A$3:$E$98,5)*IF(Main!$B$36=1,(1+Main!$B$35)^($A96-G$2),1+(Main!$B$35*($A96-G$2)))))</f>
        <v>7.1248855205798241E-7</v>
      </c>
      <c r="H96" s="483">
        <f ca="1">IF($A96=H$2,VLOOKUP($A96,$A$3:$E$98,5),IF($A96&lt;H$2,"",VLOOKUP($A96,$A$3:$E$98,5)*IF(Main!$B$36=1,(1+Main!$B$35)^($A96-H$2),1+(Main!$B$35*($A96-H$2)))))</f>
        <v>6.9989052265027735E-7</v>
      </c>
      <c r="I96" s="483">
        <f ca="1">IF($A96=I$2,VLOOKUP($A96,$A$3:$E$98,5),IF($A96&lt;I$2,"",VLOOKUP($A96,$A$3:$E$98,5)*IF(Main!$B$36=1,(1+Main!$B$35)^($A96-I$2),1+(Main!$B$35*($A96-I$2)))))</f>
        <v>6.8751524818298381E-7</v>
      </c>
      <c r="J96" s="483">
        <f ca="1">IF($A96=J$2,VLOOKUP($A96,$A$3:$E$98,5),IF($A96&lt;J$2,"",VLOOKUP($A96,$A$3:$E$98,5)*IF(Main!$B$36=1,(1+Main!$B$35)^($A96-J$2),1+(Main!$B$35*($A96-J$2)))))</f>
        <v>6.7535878996363808E-7</v>
      </c>
      <c r="K96" s="483">
        <f ca="1">IF($A96=K$2,VLOOKUP($A96,$A$3:$E$98,5),IF($A96&lt;K$2,"",VLOOKUP($A96,$A$3:$E$98,5)*IF(Main!$B$36=1,(1+Main!$B$35)^($A96-K$2),1+(Main!$B$35*($A96-K$2)))))</f>
        <v>6.6341727894267013E-7</v>
      </c>
      <c r="L96" s="483">
        <f ca="1">IF($A96=L$2,VLOOKUP($A96,$A$3:$E$98,5),IF($A96&lt;L$2,"",VLOOKUP($A96,$A$3:$E$98,5)*IF(Main!$B$36=1,(1+Main!$B$35)^($A96-L$2),1+(Main!$B$35*($A96-L$2)))))</f>
        <v>6.5168691448199426E-7</v>
      </c>
      <c r="M96" s="483">
        <f ca="1">IF($A96=M$2,VLOOKUP($A96,$A$3:$E$98,5),IF($A96&lt;M$2,"",VLOOKUP($A96,$A$3:$E$98,5)*IF(Main!$B$36=1,(1+Main!$B$35)^($A96-M$2),1+(Main!$B$35*($A96-M$2)))))</f>
        <v>6.4016396314537739E-7</v>
      </c>
      <c r="N96" s="483">
        <f ca="1">IF($A96=N$2,VLOOKUP($A96,$A$3:$E$98,5),IF($A96&lt;N$2,"",VLOOKUP($A96,$A$3:$E$98,5)*IF(Main!$B$36=1,(1+Main!$B$35)^($A96-N$2),1+(Main!$B$35*($A96-N$2)))))</f>
        <v>6.2884475751019395E-7</v>
      </c>
      <c r="O96" s="483">
        <f ca="1">IF($A96=O$2,VLOOKUP($A96,$A$3:$E$98,5),IF($A96&lt;O$2,"",VLOOKUP($A96,$A$3:$E$98,5)*IF(Main!$B$36=1,(1+Main!$B$35)^($A96-O$2),1+(Main!$B$35*($A96-O$2)))))</f>
        <v>6.1772569500019044E-7</v>
      </c>
      <c r="P96" s="483">
        <f ca="1">IF($A96=P$2,VLOOKUP($A96,$A$3:$E$98,5),IF($A96&lt;P$2,"",VLOOKUP($A96,$A$3:$E$98,5)*IF(Main!$B$36=1,(1+Main!$B$35)^($A96-P$2),1+(Main!$B$35*($A96-P$2)))))</f>
        <v>6.0680323673889039E-7</v>
      </c>
      <c r="Q96" s="483">
        <f ca="1">IF($A96=Q$2,VLOOKUP($A96,$A$3:$E$98,5),IF($A96&lt;Q$2,"",VLOOKUP($A96,$A$3:$E$98,5)*IF(Main!$B$36=1,(1+Main!$B$35)^($A96-Q$2),1+(Main!$B$35*($A96-Q$2)))))</f>
        <v>5.9607390642327157E-7</v>
      </c>
      <c r="R96" s="483">
        <f ca="1">IF($A96=R$2,VLOOKUP($A96,$A$3:$E$98,5),IF($A96&lt;R$2,"",VLOOKUP($A96,$A$3:$E$98,5)*IF(Main!$B$36=1,(1+Main!$B$35)^($A96-R$2),1+(Main!$B$35*($A96-R$2)))))</f>
        <v>5.8553428921735905E-7</v>
      </c>
      <c r="S96" s="483">
        <f ca="1">IF($A96=S$2,VLOOKUP($A96,$A$3:$E$98,5),IF($A96&lt;S$2,"",VLOOKUP($A96,$A$3:$E$98,5)*IF(Main!$B$36=1,(1+Main!$B$35)^($A96-S$2),1+(Main!$B$35*($A96-S$2)))))</f>
        <v>5.7518103066538231E-7</v>
      </c>
      <c r="T96" s="483">
        <f ca="1">IF($A96=T$2,VLOOKUP($A96,$A$3:$E$98,5),IF($A96&lt;T$2,"",VLOOKUP($A96,$A$3:$E$98,5)*IF(Main!$B$36=1,(1+Main!$B$35)^($A96-T$2),1+(Main!$B$35*($A96-T$2)))))</f>
        <v>5.6501083562414746E-7</v>
      </c>
      <c r="U96" s="483">
        <f ca="1">IF($A96=U$2,VLOOKUP($A96,$A$3:$E$98,5),IF($A96&lt;U$2,"",VLOOKUP($A96,$A$3:$E$98,5)*IF(Main!$B$36=1,(1+Main!$B$35)^($A96-U$2),1+(Main!$B$35*($A96-U$2)))))</f>
        <v>5.5502046721429034E-7</v>
      </c>
      <c r="V96" s="483">
        <f ca="1">IF($A96=V$2,VLOOKUP($A96,$A$3:$E$98,5),IF($A96&lt;V$2,"",VLOOKUP($A96,$A$3:$E$98,5)*IF(Main!$B$36=1,(1+Main!$B$35)^($A96-V$2),1+(Main!$B$35*($A96-V$2)))))</f>
        <v>5.4520674579006913E-7</v>
      </c>
      <c r="W96" s="483">
        <f ca="1">IF($A96=W$2,VLOOKUP($A96,$A$3:$E$98,5),IF($A96&lt;W$2,"",VLOOKUP($A96,$A$3:$E$98,5)*IF(Main!$B$36=1,(1+Main!$B$35)^($A96-W$2),1+(Main!$B$35*($A96-W$2)))))</f>
        <v>5.3556654792737624E-7</v>
      </c>
      <c r="X96" s="483">
        <f ca="1">IF($A96=X$2,VLOOKUP($A96,$A$3:$E$98,5),IF($A96&lt;X$2,"",VLOOKUP($A96,$A$3:$E$98,5)*IF(Main!$B$36=1,(1+Main!$B$35)^($A96-X$2),1+(Main!$B$35*($A96-X$2)))))</f>
        <v>5.2609680542964273E-7</v>
      </c>
      <c r="Y96" s="483">
        <f ca="1">IF($A96=Y$2,VLOOKUP($A96,$A$3:$E$98,5),IF($A96&lt;Y$2,"",VLOOKUP($A96,$A$3:$E$98,5)*IF(Main!$B$36=1,(1+Main!$B$35)^($A96-Y$2),1+(Main!$B$35*($A96-Y$2)))))</f>
        <v>5.1679450435131903E-7</v>
      </c>
      <c r="Z96" s="483">
        <f ca="1">IF($A96=Z$2,VLOOKUP($A96,$A$3:$E$98,5),IF($A96&lt;Z$2,"",VLOOKUP($A96,$A$3:$E$98,5)*IF(Main!$B$36=1,(1+Main!$B$35)^($A96-Z$2),1+(Main!$B$35*($A96-Z$2)))))</f>
        <v>5.0765668403862367E-7</v>
      </c>
      <c r="AA96" s="483">
        <f ca="1">IF($A96=AA$2,VLOOKUP($A96,$A$3:$E$98,5),IF($A96&lt;AA$2,"",VLOOKUP($A96,$A$3:$E$98,5)*IF(Main!$B$36=1,(1+Main!$B$35)^($A96-AA$2),1+(Main!$B$35*($A96-AA$2)))))</f>
        <v>4.9868043618725321E-7</v>
      </c>
      <c r="AB96" s="483">
        <f ca="1">IF($A96=AB$2,VLOOKUP($A96,$A$3:$E$98,5),IF($A96&lt;AB$2,"",VLOOKUP($A96,$A$3:$E$98,5)*IF(Main!$B$36=1,(1+Main!$B$35)^($A96-AB$2),1+(Main!$B$35*($A96-AB$2)))))</f>
        <v>4.8986290391675156E-7</v>
      </c>
      <c r="AC96" s="483">
        <f ca="1">IF($A96=AC$2,VLOOKUP($A96,$A$3:$E$98,5),IF($A96&lt;AC$2,"",VLOOKUP($A96,$A$3:$E$98,5)*IF(Main!$B$36=1,(1+Main!$B$35)^($A96-AC$2),1+(Main!$B$35*($A96-AC$2)))))</f>
        <v>4.8120128086124905E-7</v>
      </c>
      <c r="AD96" s="483">
        <f ca="1">IF($A96=AD$2,VLOOKUP($A96,$A$3:$E$98,5),IF($A96&lt;AD$2,"",VLOOKUP($A96,$A$3:$E$98,5)*IF(Main!$B$36=1,(1+Main!$B$35)^($A96-AD$2),1+(Main!$B$35*($A96-AD$2)))))</f>
        <v>4.7269281027627616E-7</v>
      </c>
      <c r="AE96" s="483">
        <f ca="1">IF($A96=AE$2,VLOOKUP($A96,$A$3:$E$98,5),IF($A96&lt;AE$2,"",VLOOKUP($A96,$A$3:$E$98,5)*IF(Main!$B$36=1,(1+Main!$B$35)^($A96-AE$2),1+(Main!$B$35*($A96-AE$2)))))</f>
        <v>4.6433478416137144E-7</v>
      </c>
      <c r="AF96" s="483">
        <f ca="1">IF($A96=AF$2,VLOOKUP($A96,$A$3:$E$98,5),IF($A96&lt;AF$2,"",VLOOKUP($A96,$A$3:$E$98,5)*IF(Main!$B$36=1,(1+Main!$B$35)^($A96-AF$2),1+(Main!$B$35*($A96-AF$2)))))</f>
        <v>4.5612454239820379E-7</v>
      </c>
      <c r="AG96" s="483">
        <f ca="1">IF($A96=AG$2,VLOOKUP($A96,$A$3:$E$98,5),IF($A96&lt;AG$2,"",VLOOKUP($A96,$A$3:$E$98,5)*IF(Main!$B$36=1,(1+Main!$B$35)^($A96-AG$2),1+(Main!$B$35*($A96-AG$2)))))</f>
        <v>4.4805947190393301E-7</v>
      </c>
      <c r="AH96" s="483">
        <f ca="1">IF($A96=AH$2,VLOOKUP($A96,$A$3:$E$98,5),IF($A96&lt;AH$2,"",VLOOKUP($A96,$A$3:$E$98,5)*IF(Main!$B$36=1,(1+Main!$B$35)^($A96-AH$2),1+(Main!$B$35*($A96-AH$2)))))</f>
        <v>4.401370057995412E-7</v>
      </c>
      <c r="AI96" s="483">
        <f ca="1">IF($A96=AI$2,VLOOKUP($A96,$A$3:$E$98,5),IF($A96&lt;AI$2,"",VLOOKUP($A96,$A$3:$E$98,5)*IF(Main!$B$36=1,(1+Main!$B$35)^($A96-AI$2),1+(Main!$B$35*($A96-AI$2)))))</f>
        <v>4.3235462259286961E-7</v>
      </c>
      <c r="AJ96" s="483">
        <f ca="1">IF($A96=AJ$2,VLOOKUP($A96,$A$3:$E$98,5),IF($A96&lt;AJ$2,"",VLOOKUP($A96,$A$3:$E$98,5)*IF(Main!$B$36=1,(1+Main!$B$35)^($A96-AJ$2),1+(Main!$B$35*($A96-AJ$2)))))</f>
        <v>4.2470984537609969E-7</v>
      </c>
      <c r="AK96" s="483">
        <f ca="1">IF($A96=AK$2,VLOOKUP($A96,$A$3:$E$98,5),IF($A96&lt;AK$2,"",VLOOKUP($A96,$A$3:$E$98,5)*IF(Main!$B$36=1,(1+Main!$B$35)^($A96-AK$2),1+(Main!$B$35*($A96-AK$2)))))</f>
        <v>4.1720024103742613E-7</v>
      </c>
      <c r="AL96" s="483">
        <f ca="1">IF($A96=AL$2,VLOOKUP($A96,$A$3:$E$98,5),IF($A96&lt;AL$2,"",VLOOKUP($A96,$A$3:$E$98,5)*IF(Main!$B$36=1,(1+Main!$B$35)^($A96-AL$2),1+(Main!$B$35*($A96-AL$2)))))</f>
        <v>4.0982341948666608E-7</v>
      </c>
      <c r="AM96" s="483">
        <f ca="1">IF($A96=AM$2,VLOOKUP($A96,$A$3:$E$98,5),IF($A96&lt;AM$2,"",VLOOKUP($A96,$A$3:$E$98,5)*IF(Main!$B$36=1,(1+Main!$B$35)^($A96-AM$2),1+(Main!$B$35*($A96-AM$2)))))</f>
        <v>4.0257703289456386E-7</v>
      </c>
      <c r="AN96" s="483">
        <f ca="1">IF($A96=AN$2,VLOOKUP($A96,$A$3:$E$98,5),IF($A96&lt;AN$2,"",VLOOKUP($A96,$A$3:$E$98,5)*IF(Main!$B$36=1,(1+Main!$B$35)^($A96-AN$2),1+(Main!$B$35*($A96-AN$2)))))</f>
        <v>3.9545877494554417E-7</v>
      </c>
      <c r="AO96" s="483">
        <f ca="1">IF($A96=AO$2,VLOOKUP($A96,$A$3:$E$98,5),IF($A96&lt;AO$2,"",VLOOKUP($A96,$A$3:$E$98,5)*IF(Main!$B$36=1,(1+Main!$B$35)^($A96-AO$2),1+(Main!$B$35*($A96-AO$2)))))</f>
        <v>3.8846638010367798E-7</v>
      </c>
      <c r="AP96" s="483">
        <f ca="1">IF($A96=AP$2,VLOOKUP($A96,$A$3:$E$98,5),IF($A96&lt;AP$2,"",VLOOKUP($A96,$A$3:$E$98,5)*IF(Main!$B$36=1,(1+Main!$B$35)^($A96-AP$2),1+(Main!$B$35*($A96-AP$2)))))</f>
        <v>3.8159762289162858E-7</v>
      </c>
      <c r="AQ96" s="483">
        <f ca="1">IF($A96=AQ$2,VLOOKUP($A96,$A$3:$E$98,5),IF($A96&lt;AQ$2,"",VLOOKUP($A96,$A$3:$E$98,5)*IF(Main!$B$36=1,(1+Main!$B$35)^($A96-AQ$2),1+(Main!$B$35*($A96-AQ$2)))))</f>
        <v>3.7485031718234638E-7</v>
      </c>
      <c r="AR96" s="483">
        <f ca="1">IF($A96=AR$2,VLOOKUP($A96,$A$3:$E$98,5),IF($A96&lt;AR$2,"",VLOOKUP($A96,$A$3:$E$98,5)*IF(Main!$B$36=1,(1+Main!$B$35)^($A96-AR$2),1+(Main!$B$35*($A96-AR$2)))))</f>
        <v>3.6822231550328721E-7</v>
      </c>
      <c r="AS96" s="483">
        <f ca="1">IF($A96=AS$2,VLOOKUP($A96,$A$3:$E$98,5),IF($A96&lt;AS$2,"",VLOOKUP($A96,$A$3:$E$98,5)*IF(Main!$B$36=1,(1+Main!$B$35)^($A96-AS$2),1+(Main!$B$35*($A96-AS$2)))))</f>
        <v>3.6171150835293437E-7</v>
      </c>
      <c r="AT96" s="483">
        <f ca="1">IF($A96=AT$2,VLOOKUP($A96,$A$3:$E$98,5),IF($A96&lt;AT$2,"",VLOOKUP($A96,$A$3:$E$98,5)*IF(Main!$B$36=1,(1+Main!$B$35)^($A96-AT$2),1+(Main!$B$35*($A96-AT$2)))))</f>
        <v>3.5531582352940504E-7</v>
      </c>
      <c r="AU96" s="483">
        <f ca="1">IF($A96=AU$2,VLOOKUP($A96,$A$3:$E$98,5),IF($A96&lt;AU$2,"",VLOOKUP($A96,$A$3:$E$98,5)*IF(Main!$B$36=1,(1+Main!$B$35)^($A96-AU$2),1+(Main!$B$35*($A96-AU$2)))))</f>
        <v>3.4903322547092834E-7</v>
      </c>
      <c r="AV96" s="483">
        <f ca="1">IF($A96=AV$2,VLOOKUP($A96,$A$3:$E$98,5),IF($A96&lt;AV$2,"",VLOOKUP($A96,$A$3:$E$98,5)*IF(Main!$B$36=1,(1+Main!$B$35)^($A96-AV$2),1+(Main!$B$35*($A96-AV$2)))))</f>
        <v>3.4286171460798464E-7</v>
      </c>
      <c r="AW96" s="483">
        <f ca="1">IF($A96=AW$2,VLOOKUP($A96,$A$3:$E$98,5),IF($A96&lt;AW$2,"",VLOOKUP($A96,$A$3:$E$98,5)*IF(Main!$B$36=1,(1+Main!$B$35)^($A96-AW$2),1+(Main!$B$35*($A96-AW$2)))))</f>
        <v>3.3679932672690042E-7</v>
      </c>
      <c r="AX96" s="483">
        <f ca="1">IF($A96=AX$2,VLOOKUP($A96,$A$3:$E$98,5),IF($A96&lt;AX$2,"",VLOOKUP($A96,$A$3:$E$98,5)*IF(Main!$B$36=1,(1+Main!$B$35)^($A96-AX$2),1+(Main!$B$35*($A96-AX$2)))))</f>
        <v>3.308441323446959E-7</v>
      </c>
      <c r="AY96" s="483">
        <f ca="1">IF($A96=AY$2,VLOOKUP($A96,$A$3:$E$98,5),IF($A96&lt;AY$2,"",VLOOKUP($A96,$A$3:$E$98,5)*IF(Main!$B$36=1,(1+Main!$B$35)^($A96-AY$2),1+(Main!$B$35*($A96-AY$2)))))</f>
        <v>3.2499423609498613E-7</v>
      </c>
      <c r="AZ96" s="483">
        <f ca="1">IF($A96=AZ$2,VLOOKUP($A96,$A$3:$E$98,5),IF($A96&lt;AZ$2,"",VLOOKUP($A96,$A$3:$E$98,5)*IF(Main!$B$36=1,(1+Main!$B$35)^($A96-AZ$2),1+(Main!$B$35*($A96-AZ$2)))))</f>
        <v>3.1924777612474072E-7</v>
      </c>
      <c r="BA96" s="483">
        <f ca="1">IF($A96=BA$2,VLOOKUP($A96,$A$3:$E$98,5),IF($A96&lt;BA$2,"",VLOOKUP($A96,$A$3:$E$98,5)*IF(Main!$B$36=1,(1+Main!$B$35)^($A96-BA$2),1+(Main!$B$35*($A96-BA$2)))))</f>
        <v>3.1360292350171002E-7</v>
      </c>
      <c r="BB96" s="483">
        <f ca="1">IF($A96=BB$2,VLOOKUP($A96,$A$3:$E$98,5),IF($A96&lt;BB$2,"",VLOOKUP($A96,$A$3:$E$98,5)*IF(Main!$B$36=1,(1+Main!$B$35)^($A96-BB$2),1+(Main!$B$35*($A96-BB$2)))))</f>
        <v>3.080578816323281E-7</v>
      </c>
      <c r="BC96" s="483">
        <f ca="1">IF($A96=BC$2,VLOOKUP($A96,$A$3:$E$98,5),IF($A96&lt;BC$2,"",VLOOKUP($A96,$A$3:$E$98,5)*IF(Main!$B$36=1,(1+Main!$B$35)^($A96-BC$2),1+(Main!$B$35*($A96-BC$2)))))</f>
        <v>3.0261088568990973E-7</v>
      </c>
      <c r="BD96" s="483">
        <f ca="1">IF($A96=BD$2,VLOOKUP($A96,$A$3:$E$98,5),IF($A96&lt;BD$2,"",VLOOKUP($A96,$A$3:$E$98,5)*IF(Main!$B$36=1,(1+Main!$B$35)^($A96-BD$2),1+(Main!$B$35*($A96-BD$2)))))</f>
        <v>2.9726020205295649E-7</v>
      </c>
      <c r="BE96" s="483">
        <f ca="1">IF($A96=BE$2,VLOOKUP($A96,$A$3:$E$98,5),IF($A96&lt;BE$2,"",VLOOKUP($A96,$A$3:$E$98,5)*IF(Main!$B$36=1,(1+Main!$B$35)^($A96-BE$2),1+(Main!$B$35*($A96-BE$2)))))</f>
        <v>2.9200412775339542E-7</v>
      </c>
      <c r="BF96" s="483">
        <f ca="1">IF($A96=BF$2,VLOOKUP($A96,$A$3:$E$98,5),IF($A96&lt;BF$2,"",VLOOKUP($A96,$A$3:$E$98,5)*IF(Main!$B$36=1,(1+Main!$B$35)^($A96-BF$2),1+(Main!$B$35*($A96-BF$2)))))</f>
        <v>2.8684098993457304E-7</v>
      </c>
      <c r="BG96" s="483">
        <f ca="1">IF($A96=BG$2,VLOOKUP($A96,$A$3:$E$98,5),IF($A96&lt;BG$2,"",VLOOKUP($A96,$A$3:$E$98,5)*IF(Main!$B$36=1,(1+Main!$B$35)^($A96-BG$2),1+(Main!$B$35*($A96-BG$2)))))</f>
        <v>2.8176914531883404E-7</v>
      </c>
      <c r="BH96" s="483">
        <f ca="1">IF($A96=BH$2,VLOOKUP($A96,$A$3:$E$98,5),IF($A96&lt;BH$2,"",VLOOKUP($A96,$A$3:$E$98,5)*IF(Main!$B$36=1,(1+Main!$B$35)^($A96-BH$2),1+(Main!$B$35*($A96-BH$2)))))</f>
        <v>2.7678697968451282E-7</v>
      </c>
      <c r="BI96" s="483">
        <f ca="1">IF($A96=BI$2,VLOOKUP($A96,$A$3:$E$98,5),IF($A96&lt;BI$2,"",VLOOKUP($A96,$A$3:$E$98,5)*IF(Main!$B$36=1,(1+Main!$B$35)^($A96-BI$2),1+(Main!$B$35*($A96-BI$2)))))</f>
        <v>2.7189290735217363E-7</v>
      </c>
      <c r="BJ96" s="483">
        <f ca="1">IF($A96=BJ$2,VLOOKUP($A96,$A$3:$E$98,5),IF($A96&lt;BJ$2,"",VLOOKUP($A96,$A$3:$E$98,5)*IF(Main!$B$36=1,(1+Main!$B$35)^($A96-BJ$2),1+(Main!$B$35*($A96-BJ$2)))))</f>
        <v>2.6708537067993482E-7</v>
      </c>
      <c r="BK96" s="483">
        <f ca="1">IF($A96=BK$2,VLOOKUP($A96,$A$3:$E$98,5),IF($A96&lt;BK$2,"",VLOOKUP($A96,$A$3:$E$98,5)*IF(Main!$B$36=1,(1+Main!$B$35)^($A96-BK$2),1+(Main!$B$35*($A96-BK$2)))))</f>
        <v>2.6236283956771595E-7</v>
      </c>
      <c r="BL96" s="483">
        <f ca="1">IF($A96=BL$2,VLOOKUP($A96,$A$3:$E$98,5),IF($A96&lt;BL$2,"",VLOOKUP($A96,$A$3:$E$98,5)*IF(Main!$B$36=1,(1+Main!$B$35)^($A96-BL$2),1+(Main!$B$35*($A96-BL$2)))))</f>
        <v>2.5772381097025142E-7</v>
      </c>
      <c r="BM96" s="483">
        <f ca="1">IF($A96=BM$2,VLOOKUP($A96,$A$3:$E$98,5),IF($A96&lt;BM$2,"",VLOOKUP($A96,$A$3:$E$98,5)*IF(Main!$B$36=1,(1+Main!$B$35)^($A96-BM$2),1+(Main!$B$35*($A96-BM$2)))))</f>
        <v>2.5316680841871459E-7</v>
      </c>
      <c r="BN96" s="483">
        <f ca="1">IF($A96=BN$2,VLOOKUP($A96,$A$3:$E$98,5),IF($A96&lt;BN$2,"",VLOOKUP($A96,$A$3:$E$98,5)*IF(Main!$B$36=1,(1+Main!$B$35)^($A96-BN$2),1+(Main!$B$35*($A96-BN$2)))))</f>
        <v>2.4869038155080016E-7</v>
      </c>
      <c r="BO96" s="483">
        <f ca="1">IF($A96=BO$2,VLOOKUP($A96,$A$3:$E$98,5),IF($A96&lt;BO$2,"",VLOOKUP($A96,$A$3:$E$98,5)*IF(Main!$B$36=1,(1+Main!$B$35)^($A96-BO$2),1+(Main!$B$35*($A96-BO$2)))))</f>
        <v>2.4429310564911604E-7</v>
      </c>
      <c r="BP96" s="483">
        <f ca="1">IF($A96=BP$2,VLOOKUP($A96,$A$3:$E$98,5),IF($A96&lt;BP$2,"",VLOOKUP($A96,$A$3:$E$98,5)*IF(Main!$B$36=1,(1+Main!$B$35)^($A96-BP$2),1+(Main!$B$35*($A96-BP$2)))))</f>
        <v>2.3997358118773677E-7</v>
      </c>
      <c r="BQ96" s="483">
        <f ca="1">IF($A96=BQ$2,VLOOKUP($A96,$A$3:$E$98,5),IF($A96&lt;BQ$2,"",VLOOKUP($A96,$A$3:$E$98,5)*IF(Main!$B$36=1,(1+Main!$B$35)^($A96-BQ$2),1+(Main!$B$35*($A96-BQ$2)))))</f>
        <v>2.3573043338677482E-7</v>
      </c>
      <c r="BR96" s="483">
        <f ca="1">IF($A96=BR$2,VLOOKUP($A96,$A$3:$E$98,5),IF($A96&lt;BR$2,"",VLOOKUP($A96,$A$3:$E$98,5)*IF(Main!$B$36=1,(1+Main!$B$35)^($A96-BR$2),1+(Main!$B$35*($A96-BR$2)))))</f>
        <v>2.3156231177482795E-7</v>
      </c>
      <c r="BS96" s="483">
        <f ca="1">IF($A96=BS$2,VLOOKUP($A96,$A$3:$E$98,5),IF($A96&lt;BS$2,"",VLOOKUP($A96,$A$3:$E$98,5)*IF(Main!$B$36=1,(1+Main!$B$35)^($A96-BS$2),1+(Main!$B$35*($A96-BS$2)))))</f>
        <v>2.2746788975916297E-7</v>
      </c>
      <c r="BT96" s="483">
        <f ca="1">IF($A96=BT$2,VLOOKUP($A96,$A$3:$E$98,5),IF($A96&lt;BT$2,"",VLOOKUP($A96,$A$3:$E$98,5)*IF(Main!$B$36=1,(1+Main!$B$35)^($A96-BT$2),1+(Main!$B$35*($A96-BT$2)))))</f>
        <v>2.2344586420349999E-7</v>
      </c>
      <c r="BU96" s="483">
        <f ca="1">IF($A96=BU$2,VLOOKUP($A96,$A$3:$E$98,5),IF($A96&lt;BU$2,"",VLOOKUP($A96,$A$3:$E$98,5)*IF(Main!$B$36=1,(1+Main!$B$35)^($A96-BU$2),1+(Main!$B$35*($A96-BU$2)))))</f>
        <v>2.194949550132613E-7</v>
      </c>
      <c r="BV96" s="483">
        <f ca="1">IF($A96=BV$2,VLOOKUP($A96,$A$3:$E$98,5),IF($A96&lt;BV$2,"",VLOOKUP($A96,$A$3:$E$98,5)*IF(Main!$B$36=1,(1+Main!$B$35)^($A96-BV$2),1+(Main!$B$35*($A96-BV$2)))))</f>
        <v>2.1561390472815448E-7</v>
      </c>
      <c r="BW96" s="483">
        <f ca="1">IF($A96=BW$2,VLOOKUP($A96,$A$3:$E$98,5),IF($A96&lt;BW$2,"",VLOOKUP($A96,$A$3:$E$98,5)*IF(Main!$B$36=1,(1+Main!$B$35)^($A96-BW$2),1+(Main!$B$35*($A96-BW$2)))))</f>
        <v>2.1180147812195924E-7</v>
      </c>
      <c r="BX96" s="483">
        <f ca="1">IF($A96=BX$2,VLOOKUP($A96,$A$3:$E$98,5),IF($A96&lt;BX$2,"",VLOOKUP($A96,$A$3:$E$98,5)*IF(Main!$B$36=1,(1+Main!$B$35)^($A96-BX$2),1+(Main!$B$35*($A96-BX$2)))))</f>
        <v>2.0805646180939019E-7</v>
      </c>
      <c r="BY96" s="483">
        <f ca="1">IF($A96=BY$2,VLOOKUP($A96,$A$3:$E$98,5),IF($A96&lt;BY$2,"",VLOOKUP($A96,$A$3:$E$98,5)*IF(Main!$B$36=1,(1+Main!$B$35)^($A96-BY$2),1+(Main!$B$35*($A96-BY$2)))))</f>
        <v>2.0437766385991179E-7</v>
      </c>
      <c r="BZ96" s="483">
        <f ca="1">IF($A96=BZ$2,VLOOKUP($A96,$A$3:$E$98,5),IF($A96&lt;BZ$2,"",VLOOKUP($A96,$A$3:$E$98,5)*IF(Main!$B$36=1,(1+Main!$B$35)^($A96-BZ$2),1+(Main!$B$35*($A96-BZ$2)))))</f>
        <v>2.0076391341838093E-7</v>
      </c>
      <c r="CA96" s="483">
        <f ca="1">IF($A96=CA$2,VLOOKUP($A96,$A$3:$E$98,5),IF($A96&lt;CA$2,"",VLOOKUP($A96,$A$3:$E$98,5)*IF(Main!$B$36=1,(1+Main!$B$35)^($A96-CA$2),1+(Main!$B$35*($A96-CA$2)))))</f>
        <v>1.9721406033239777E-7</v>
      </c>
      <c r="CB96" s="483">
        <f ca="1">IF($A96=CB$2,VLOOKUP($A96,$A$3:$E$98,5),IF($A96&lt;CB$2,"",VLOOKUP($A96,$A$3:$E$98,5)*IF(Main!$B$36=1,(1+Main!$B$35)^($A96-CB$2),1+(Main!$B$35*($A96-CB$2)))))</f>
        <v>1.9372697478624535E-7</v>
      </c>
      <c r="CC96" s="483" t="str">
        <f>IF($A96=CC$2,VLOOKUP($A96,$A$3:$E$98,5),IF($A96&lt;CC$2,"",VLOOKUP($A96,$A$3:$E$98,5)*IF(Main!$B$36=1,(1+Main!$B$35)^($A96-CC$2),1+(Main!$B$35*($A96-CC$2)))))</f>
        <v/>
      </c>
      <c r="CD96" s="483" t="str">
        <f>IF($A96=CD$2,VLOOKUP($A96,$A$3:$E$98,5),IF($A96&lt;CD$2,"",VLOOKUP($A96,$A$3:$E$98,5)*IF(Main!$B$36=1,(1+Main!$B$35)^($A96-CD$2),1+(Main!$B$35*($A96-CD$2)))))</f>
        <v/>
      </c>
      <c r="CE96" s="480"/>
    </row>
    <row r="97" spans="1:83" s="415" customFormat="1">
      <c r="A97" s="479">
        <v>119</v>
      </c>
      <c r="B97" s="480">
        <f ca="1">VLOOKUP($A97,Mortality!$A$3:$G$108,7,)</f>
        <v>0.48749999999999999</v>
      </c>
      <c r="C97" s="415">
        <f t="shared" ca="1" si="5"/>
        <v>5.365068744303944E-5</v>
      </c>
      <c r="D97" s="415">
        <f t="shared" ca="1" si="8"/>
        <v>1.5125</v>
      </c>
      <c r="E97" s="481">
        <f ca="1">C97/(1+Main!$B$5)^($A97-$A$3)</f>
        <v>9.2789789325187596E-8</v>
      </c>
      <c r="F97" s="482">
        <f t="shared" ca="1" si="7"/>
        <v>1.0599282751646313</v>
      </c>
      <c r="G97" s="483">
        <f ca="1">IF($A97=G$2,VLOOKUP($A97,$A$3:$E$98,5),IF($A97&lt;G$2,"",VLOOKUP($A97,$A$3:$E$98,5)*IF(Main!$B$36=1,(1+Main!$B$35)^($A97-G$2),1+(Main!$B$35*($A97-G$2)))))</f>
        <v>3.4740475684341198E-7</v>
      </c>
      <c r="H97" s="483">
        <f ca="1">IF($A97=H$2,VLOOKUP($A97,$A$3:$E$98,5),IF($A97&lt;H$2,"",VLOOKUP($A97,$A$3:$E$98,5)*IF(Main!$B$36=1,(1+Main!$B$35)^($A97-H$2),1+(Main!$B$35*($A97-H$2)))))</f>
        <v>3.4126204012122986E-7</v>
      </c>
      <c r="I97" s="483">
        <f ca="1">IF($A97=I$2,VLOOKUP($A97,$A$3:$E$98,5),IF($A97&lt;I$2,"",VLOOKUP($A97,$A$3:$E$98,5)*IF(Main!$B$36=1,(1+Main!$B$35)^($A97-I$2),1+(Main!$B$35*($A97-I$2)))))</f>
        <v>3.3522793725071693E-7</v>
      </c>
      <c r="J97" s="483">
        <f ca="1">IF($A97=J$2,VLOOKUP($A97,$A$3:$E$98,5),IF($A97&lt;J$2,"",VLOOKUP($A97,$A$3:$E$98,5)*IF(Main!$B$36=1,(1+Main!$B$35)^($A97-J$2),1+(Main!$B$35*($A97-J$2)))))</f>
        <v>3.2930052775119548E-7</v>
      </c>
      <c r="K97" s="483">
        <f ca="1">IF($A97=K$2,VLOOKUP($A97,$A$3:$E$98,5),IF($A97&lt;K$2,"",VLOOKUP($A97,$A$3:$E$98,5)*IF(Main!$B$36=1,(1+Main!$B$35)^($A97-K$2),1+(Main!$B$35*($A97-K$2)))))</f>
        <v>3.2347792509940607E-7</v>
      </c>
      <c r="L97" s="483">
        <f ca="1">IF($A97=L$2,VLOOKUP($A97,$A$3:$E$98,5),IF($A97&lt;L$2,"",VLOOKUP($A97,$A$3:$E$98,5)*IF(Main!$B$36=1,(1+Main!$B$35)^($A97-L$2),1+(Main!$B$35*($A97-L$2)))))</f>
        <v>3.1775827612908263E-7</v>
      </c>
      <c r="M97" s="483">
        <f ca="1">IF($A97=M$2,VLOOKUP($A97,$A$3:$E$98,5),IF($A97&lt;M$2,"",VLOOKUP($A97,$A$3:$E$98,5)*IF(Main!$B$36=1,(1+Main!$B$35)^($A97-M$2),1+(Main!$B$35*($A97-M$2)))))</f>
        <v>3.1213976044114208E-7</v>
      </c>
      <c r="N97" s="483">
        <f ca="1">IF($A97=N$2,VLOOKUP($A97,$A$3:$E$98,5),IF($A97&lt;N$2,"",VLOOKUP($A97,$A$3:$E$98,5)*IF(Main!$B$36=1,(1+Main!$B$35)^($A97-N$2),1+(Main!$B$35*($A97-N$2)))))</f>
        <v>3.0662058982430456E-7</v>
      </c>
      <c r="O97" s="483">
        <f ca="1">IF($A97=O$2,VLOOKUP($A97,$A$3:$E$98,5),IF($A97&lt;O$2,"",VLOOKUP($A97,$A$3:$E$98,5)*IF(Main!$B$36=1,(1+Main!$B$35)^($A97-O$2),1+(Main!$B$35*($A97-O$2)))))</f>
        <v>3.0119900768595732E-7</v>
      </c>
      <c r="P97" s="483">
        <f ca="1">IF($A97=P$2,VLOOKUP($A97,$A$3:$E$98,5),IF($A97&lt;P$2,"",VLOOKUP($A97,$A$3:$E$98,5)*IF(Main!$B$36=1,(1+Main!$B$35)^($A97-P$2),1+(Main!$B$35*($A97-P$2)))))</f>
        <v>2.9587328849308184E-7</v>
      </c>
      <c r="Q97" s="483">
        <f ca="1">IF($A97=Q$2,VLOOKUP($A97,$A$3:$E$98,5),IF($A97&lt;Q$2,"",VLOOKUP($A97,$A$3:$E$98,5)*IF(Main!$B$36=1,(1+Main!$B$35)^($A97-Q$2),1+(Main!$B$35*($A97-Q$2)))))</f>
        <v>2.9064173722306662E-7</v>
      </c>
      <c r="R97" s="483">
        <f ca="1">IF($A97=R$2,VLOOKUP($A97,$A$3:$E$98,5),IF($A97&lt;R$2,"",VLOOKUP($A97,$A$3:$E$98,5)*IF(Main!$B$36=1,(1+Main!$B$35)^($A97-R$2),1+(Main!$B$35*($A97-R$2)))))</f>
        <v>2.8550268882423052E-7</v>
      </c>
      <c r="S97" s="483">
        <f ca="1">IF($A97=S$2,VLOOKUP($A97,$A$3:$E$98,5),IF($A97&lt;S$2,"",VLOOKUP($A97,$A$3:$E$98,5)*IF(Main!$B$36=1,(1+Main!$B$35)^($A97-S$2),1+(Main!$B$35*($A97-S$2)))))</f>
        <v>2.8045450768588455E-7</v>
      </c>
      <c r="T97" s="483">
        <f ca="1">IF($A97=T$2,VLOOKUP($A97,$A$3:$E$98,5),IF($A97&lt;T$2,"",VLOOKUP($A97,$A$3:$E$98,5)*IF(Main!$B$36=1,(1+Main!$B$35)^($A97-T$2),1+(Main!$B$35*($A97-T$2)))))</f>
        <v>2.7549558711776482E-7</v>
      </c>
      <c r="U97" s="483">
        <f ca="1">IF($A97=U$2,VLOOKUP($A97,$A$3:$E$98,5),IF($A97&lt;U$2,"",VLOOKUP($A97,$A$3:$E$98,5)*IF(Main!$B$36=1,(1+Main!$B$35)^($A97-U$2),1+(Main!$B$35*($A97-U$2)))))</f>
        <v>2.7062434883866873E-7</v>
      </c>
      <c r="V97" s="483">
        <f ca="1">IF($A97=V$2,VLOOKUP($A97,$A$3:$E$98,5),IF($A97&lt;V$2,"",VLOOKUP($A97,$A$3:$E$98,5)*IF(Main!$B$36=1,(1+Main!$B$35)^($A97-V$2),1+(Main!$B$35*($A97-V$2)))))</f>
        <v>2.6583924247413438E-7</v>
      </c>
      <c r="W97" s="483">
        <f ca="1">IF($A97=W$2,VLOOKUP($A97,$A$3:$E$98,5),IF($A97&lt;W$2,"",VLOOKUP($A97,$A$3:$E$98,5)*IF(Main!$B$36=1,(1+Main!$B$35)^($A97-W$2),1+(Main!$B$35*($A97-W$2)))))</f>
        <v>2.6113874506300032E-7</v>
      </c>
      <c r="X97" s="483">
        <f ca="1">IF($A97=X$2,VLOOKUP($A97,$A$3:$E$98,5),IF($A97&lt;X$2,"",VLOOKUP($A97,$A$3:$E$98,5)*IF(Main!$B$36=1,(1+Main!$B$35)^($A97-X$2),1+(Main!$B$35*($A97-X$2)))))</f>
        <v>2.5652136057269187E-7</v>
      </c>
      <c r="Y97" s="483">
        <f ca="1">IF($A97=Y$2,VLOOKUP($A97,$A$3:$E$98,5),IF($A97&lt;Y$2,"",VLOOKUP($A97,$A$3:$E$98,5)*IF(Main!$B$36=1,(1+Main!$B$35)^($A97-Y$2),1+(Main!$B$35*($A97-Y$2)))))</f>
        <v>2.519856194230765E-7</v>
      </c>
      <c r="Z97" s="483">
        <f ca="1">IF($A97=Z$2,VLOOKUP($A97,$A$3:$E$98,5),IF($A97&lt;Z$2,"",VLOOKUP($A97,$A$3:$E$98,5)*IF(Main!$B$36=1,(1+Main!$B$35)^($A97-Z$2),1+(Main!$B$35*($A97-Z$2)))))</f>
        <v>2.4753007801873924E-7</v>
      </c>
      <c r="AA97" s="483">
        <f ca="1">IF($A97=AA$2,VLOOKUP($A97,$A$3:$E$98,5),IF($A97&lt;AA$2,"",VLOOKUP($A97,$A$3:$E$98,5)*IF(Main!$B$36=1,(1+Main!$B$35)^($A97-AA$2),1+(Main!$B$35*($A97-AA$2)))))</f>
        <v>2.4315331828952764E-7</v>
      </c>
      <c r="AB97" s="483">
        <f ca="1">IF($A97=AB$2,VLOOKUP($A97,$A$3:$E$98,5),IF($A97&lt;AB$2,"",VLOOKUP($A97,$A$3:$E$98,5)*IF(Main!$B$36=1,(1+Main!$B$35)^($A97-AB$2),1+(Main!$B$35*($A97-AB$2)))))</f>
        <v>2.3885394723922171E-7</v>
      </c>
      <c r="AC97" s="483">
        <f ca="1">IF($A97=AC$2,VLOOKUP($A97,$A$3:$E$98,5),IF($A97&lt;AC$2,"",VLOOKUP($A97,$A$3:$E$98,5)*IF(Main!$B$36=1,(1+Main!$B$35)^($A97-AC$2),1+(Main!$B$35*($A97-AC$2)))))</f>
        <v>2.346305965021824E-7</v>
      </c>
      <c r="AD97" s="483">
        <f ca="1">IF($A97=AD$2,VLOOKUP($A97,$A$3:$E$98,5),IF($A97&lt;AD$2,"",VLOOKUP($A97,$A$3:$E$98,5)*IF(Main!$B$36=1,(1+Main!$B$35)^($A97-AD$2),1+(Main!$B$35*($A97-AD$2)))))</f>
        <v>2.3048192190784125E-7</v>
      </c>
      <c r="AE97" s="483">
        <f ca="1">IF($A97=AE$2,VLOOKUP($A97,$A$3:$E$98,5),IF($A97&lt;AE$2,"",VLOOKUP($A97,$A$3:$E$98,5)*IF(Main!$B$36=1,(1+Main!$B$35)^($A97-AE$2),1+(Main!$B$35*($A97-AE$2)))))</f>
        <v>2.2640660305288925E-7</v>
      </c>
      <c r="AF97" s="483">
        <f ca="1">IF($A97=AF$2,VLOOKUP($A97,$A$3:$E$98,5),IF($A97&lt;AF$2,"",VLOOKUP($A97,$A$3:$E$98,5)*IF(Main!$B$36=1,(1+Main!$B$35)^($A97-AF$2),1+(Main!$B$35*($A97-AF$2)))))</f>
        <v>2.2240334288103069E-7</v>
      </c>
      <c r="AG97" s="483">
        <f ca="1">IF($A97=AG$2,VLOOKUP($A97,$A$3:$E$98,5),IF($A97&lt;AG$2,"",VLOOKUP($A97,$A$3:$E$98,5)*IF(Main!$B$36=1,(1+Main!$B$35)^($A97-AG$2),1+(Main!$B$35*($A97-AG$2)))))</f>
        <v>2.1847086727016766E-7</v>
      </c>
      <c r="AH97" s="483">
        <f ca="1">IF($A97=AH$2,VLOOKUP($A97,$A$3:$E$98,5),IF($A97&lt;AH$2,"",VLOOKUP($A97,$A$3:$E$98,5)*IF(Main!$B$36=1,(1+Main!$B$35)^($A97-AH$2),1+(Main!$B$35*($A97-AH$2)))))</f>
        <v>2.1460792462688376E-7</v>
      </c>
      <c r="AI97" s="483">
        <f ca="1">IF($A97=AI$2,VLOOKUP($A97,$A$3:$E$98,5),IF($A97&lt;AI$2,"",VLOOKUP($A97,$A$3:$E$98,5)*IF(Main!$B$36=1,(1+Main!$B$35)^($A97-AI$2),1+(Main!$B$35*($A97-AI$2)))))</f>
        <v>2.10813285488098E-7</v>
      </c>
      <c r="AJ97" s="483">
        <f ca="1">IF($A97=AJ$2,VLOOKUP($A97,$A$3:$E$98,5),IF($A97&lt;AJ$2,"",VLOOKUP($A97,$A$3:$E$98,5)*IF(Main!$B$36=1,(1+Main!$B$35)^($A97-AJ$2),1+(Main!$B$35*($A97-AJ$2)))))</f>
        <v>2.0708574212976229E-7</v>
      </c>
      <c r="AK97" s="483">
        <f ca="1">IF($A97=AK$2,VLOOKUP($A97,$A$3:$E$98,5),IF($A97&lt;AK$2,"",VLOOKUP($A97,$A$3:$E$98,5)*IF(Main!$B$36=1,(1+Main!$B$35)^($A97-AK$2),1+(Main!$B$35*($A97-AK$2)))))</f>
        <v>2.0342410818247763E-7</v>
      </c>
      <c r="AL97" s="483">
        <f ca="1">IF($A97=AL$2,VLOOKUP($A97,$A$3:$E$98,5),IF($A97&lt;AL$2,"",VLOOKUP($A97,$A$3:$E$98,5)*IF(Main!$B$36=1,(1+Main!$B$35)^($A97-AL$2),1+(Main!$B$35*($A97-AL$2)))))</f>
        <v>1.9982721825390734E-7</v>
      </c>
      <c r="AM97" s="483">
        <f ca="1">IF($A97=AM$2,VLOOKUP($A97,$A$3:$E$98,5),IF($A97&lt;AM$2,"",VLOOKUP($A97,$A$3:$E$98,5)*IF(Main!$B$36=1,(1+Main!$B$35)^($A97-AM$2),1+(Main!$B$35*($A97-AM$2)))))</f>
        <v>1.9629392755786574E-7</v>
      </c>
      <c r="AN97" s="483">
        <f ca="1">IF($A97=AN$2,VLOOKUP($A97,$A$3:$E$98,5),IF($A97&lt;AN$2,"",VLOOKUP($A97,$A$3:$E$98,5)*IF(Main!$B$36=1,(1+Main!$B$35)^($A97-AN$2),1+(Main!$B$35*($A97-AN$2)))))</f>
        <v>1.928231115499663E-7</v>
      </c>
      <c r="AO97" s="483">
        <f ca="1">IF($A97=AO$2,VLOOKUP($A97,$A$3:$E$98,5),IF($A97&lt;AO$2,"",VLOOKUP($A97,$A$3:$E$98,5)*IF(Main!$B$36=1,(1+Main!$B$35)^($A97-AO$2),1+(Main!$B$35*($A97-AO$2)))))</f>
        <v>1.8941366556971154E-7</v>
      </c>
      <c r="AP97" s="483">
        <f ca="1">IF($A97=AP$2,VLOOKUP($A97,$A$3:$E$98,5),IF($A97&lt;AP$2,"",VLOOKUP($A97,$A$3:$E$98,5)*IF(Main!$B$36=1,(1+Main!$B$35)^($A97-AP$2),1+(Main!$B$35*($A97-AP$2)))))</f>
        <v>1.8606450448891117E-7</v>
      </c>
      <c r="AQ97" s="483">
        <f ca="1">IF($A97=AQ$2,VLOOKUP($A97,$A$3:$E$98,5),IF($A97&lt;AQ$2,"",VLOOKUP($A97,$A$3:$E$98,5)*IF(Main!$B$36=1,(1+Main!$B$35)^($A97-AQ$2),1+(Main!$B$35*($A97-AQ$2)))))</f>
        <v>1.8277456236631742E-7</v>
      </c>
      <c r="AR97" s="483">
        <f ca="1">IF($A97=AR$2,VLOOKUP($A97,$A$3:$E$98,5),IF($A97&lt;AR$2,"",VLOOKUP($A97,$A$3:$E$98,5)*IF(Main!$B$36=1,(1+Main!$B$35)^($A97-AR$2),1+(Main!$B$35*($A97-AR$2)))))</f>
        <v>1.7954279210836682E-7</v>
      </c>
      <c r="AS97" s="483">
        <f ca="1">IF($A97=AS$2,VLOOKUP($A97,$A$3:$E$98,5),IF($A97&lt;AS$2,"",VLOOKUP($A97,$A$3:$E$98,5)*IF(Main!$B$36=1,(1+Main!$B$35)^($A97-AS$2),1+(Main!$B$35*($A97-AS$2)))))</f>
        <v>1.7636816513592025E-7</v>
      </c>
      <c r="AT97" s="483">
        <f ca="1">IF($A97=AT$2,VLOOKUP($A97,$A$3:$E$98,5),IF($A97&lt;AT$2,"",VLOOKUP($A97,$A$3:$E$98,5)*IF(Main!$B$36=1,(1+Main!$B$35)^($A97-AT$2),1+(Main!$B$35*($A97-AT$2)))))</f>
        <v>1.7324967105689612E-7</v>
      </c>
      <c r="AU97" s="483">
        <f ca="1">IF($A97=AU$2,VLOOKUP($A97,$A$3:$E$98,5),IF($A97&lt;AU$2,"",VLOOKUP($A97,$A$3:$E$98,5)*IF(Main!$B$36=1,(1+Main!$B$35)^($A97-AU$2),1+(Main!$B$35*($A97-AU$2)))))</f>
        <v>1.7018631734469166E-7</v>
      </c>
      <c r="AV97" s="483">
        <f ca="1">IF($A97=AV$2,VLOOKUP($A97,$A$3:$E$98,5),IF($A97&lt;AV$2,"",VLOOKUP($A97,$A$3:$E$98,5)*IF(Main!$B$36=1,(1+Main!$B$35)^($A97-AV$2),1+(Main!$B$35*($A97-AV$2)))))</f>
        <v>1.6717712902229042E-7</v>
      </c>
      <c r="AW97" s="483">
        <f ca="1">IF($A97=AW$2,VLOOKUP($A97,$A$3:$E$98,5),IF($A97&lt;AW$2,"",VLOOKUP($A97,$A$3:$E$98,5)*IF(Main!$B$36=1,(1+Main!$B$35)^($A97-AW$2),1+(Main!$B$35*($A97-AW$2)))))</f>
        <v>1.6422114835195522E-7</v>
      </c>
      <c r="AX97" s="483">
        <f ca="1">IF($A97=AX$2,VLOOKUP($A97,$A$3:$E$98,5),IF($A97&lt;AX$2,"",VLOOKUP($A97,$A$3:$E$98,5)*IF(Main!$B$36=1,(1+Main!$B$35)^($A97-AX$2),1+(Main!$B$35*($A97-AX$2)))))</f>
        <v>1.613174345304079E-7</v>
      </c>
      <c r="AY97" s="483">
        <f ca="1">IF($A97=AY$2,VLOOKUP($A97,$A$3:$E$98,5),IF($A97&lt;AY$2,"",VLOOKUP($A97,$A$3:$E$98,5)*IF(Main!$B$36=1,(1+Main!$B$35)^($A97-AY$2),1+(Main!$B$35*($A97-AY$2)))))</f>
        <v>1.584650633893987E-7</v>
      </c>
      <c r="AZ97" s="483">
        <f ca="1">IF($A97=AZ$2,VLOOKUP($A97,$A$3:$E$98,5),IF($A97&lt;AZ$2,"",VLOOKUP($A97,$A$3:$E$98,5)*IF(Main!$B$36=1,(1+Main!$B$35)^($A97-AZ$2),1+(Main!$B$35*($A97-AZ$2)))))</f>
        <v>1.5566312710157044E-7</v>
      </c>
      <c r="BA97" s="483">
        <f ca="1">IF($A97=BA$2,VLOOKUP($A97,$A$3:$E$98,5),IF($A97&lt;BA$2,"",VLOOKUP($A97,$A$3:$E$98,5)*IF(Main!$B$36=1,(1+Main!$B$35)^($A97-BA$2),1+(Main!$B$35*($A97-BA$2)))))</f>
        <v>1.52910733891523E-7</v>
      </c>
      <c r="BB97" s="483">
        <f ca="1">IF($A97=BB$2,VLOOKUP($A97,$A$3:$E$98,5),IF($A97&lt;BB$2,"",VLOOKUP($A97,$A$3:$E$98,5)*IF(Main!$B$36=1,(1+Main!$B$35)^($A97-BB$2),1+(Main!$B$35*($A97-BB$2)))))</f>
        <v>1.5020700775198726E-7</v>
      </c>
      <c r="BC97" s="483">
        <f ca="1">IF($A97=BC$2,VLOOKUP($A97,$A$3:$E$98,5),IF($A97&lt;BC$2,"",VLOOKUP($A97,$A$3:$E$98,5)*IF(Main!$B$36=1,(1+Main!$B$35)^($A97-BC$2),1+(Main!$B$35*($A97-BC$2)))))</f>
        <v>1.4755108816501694E-7</v>
      </c>
      <c r="BD97" s="483">
        <f ca="1">IF($A97=BD$2,VLOOKUP($A97,$A$3:$E$98,5),IF($A97&lt;BD$2,"",VLOOKUP($A97,$A$3:$E$98,5)*IF(Main!$B$36=1,(1+Main!$B$35)^($A97-BD$2),1+(Main!$B$35*($A97-BD$2)))))</f>
        <v>1.4494212982811094E-7</v>
      </c>
      <c r="BE97" s="483">
        <f ca="1">IF($A97=BE$2,VLOOKUP($A97,$A$3:$E$98,5),IF($A97&lt;BE$2,"",VLOOKUP($A97,$A$3:$E$98,5)*IF(Main!$B$36=1,(1+Main!$B$35)^($A97-BE$2),1+(Main!$B$35*($A97-BE$2)))))</f>
        <v>1.4237930238517774E-7</v>
      </c>
      <c r="BF97" s="483">
        <f ca="1">IF($A97=BF$2,VLOOKUP($A97,$A$3:$E$98,5),IF($A97&lt;BF$2,"",VLOOKUP($A97,$A$3:$E$98,5)*IF(Main!$B$36=1,(1+Main!$B$35)^($A97-BF$2),1+(Main!$B$35*($A97-BF$2)))))</f>
        <v>1.3986179016225715E-7</v>
      </c>
      <c r="BG97" s="483">
        <f ca="1">IF($A97=BG$2,VLOOKUP($A97,$A$3:$E$98,5),IF($A97&lt;BG$2,"",VLOOKUP($A97,$A$3:$E$98,5)*IF(Main!$B$36=1,(1+Main!$B$35)^($A97-BG$2),1+(Main!$B$35*($A97-BG$2)))))</f>
        <v>1.3738879190791463E-7</v>
      </c>
      <c r="BH97" s="483">
        <f ca="1">IF($A97=BH$2,VLOOKUP($A97,$A$3:$E$98,5),IF($A97&lt;BH$2,"",VLOOKUP($A97,$A$3:$E$98,5)*IF(Main!$B$36=1,(1+Main!$B$35)^($A97-BH$2),1+(Main!$B$35*($A97-BH$2)))))</f>
        <v>1.3495952053822656E-7</v>
      </c>
      <c r="BI97" s="483">
        <f ca="1">IF($A97=BI$2,VLOOKUP($A97,$A$3:$E$98,5),IF($A97&lt;BI$2,"",VLOOKUP($A97,$A$3:$E$98,5)*IF(Main!$B$36=1,(1+Main!$B$35)^($A97-BI$2),1+(Main!$B$35*($A97-BI$2)))))</f>
        <v>1.3257320288627365E-7</v>
      </c>
      <c r="BJ97" s="483">
        <f ca="1">IF($A97=BJ$2,VLOOKUP($A97,$A$3:$E$98,5),IF($A97&lt;BJ$2,"",VLOOKUP($A97,$A$3:$E$98,5)*IF(Main!$B$36=1,(1+Main!$B$35)^($A97-BJ$2),1+(Main!$B$35*($A97-BJ$2)))))</f>
        <v>1.3022907945606447E-7</v>
      </c>
      <c r="BK97" s="483">
        <f ca="1">IF($A97=BK$2,VLOOKUP($A97,$A$3:$E$98,5),IF($A97&lt;BK$2,"",VLOOKUP($A97,$A$3:$E$98,5)*IF(Main!$B$36=1,(1+Main!$B$35)^($A97-BK$2),1+(Main!$B$35*($A97-BK$2)))))</f>
        <v>1.2792640418080989E-7</v>
      </c>
      <c r="BL97" s="483">
        <f ca="1">IF($A97=BL$2,VLOOKUP($A97,$A$3:$E$98,5),IF($A97&lt;BL$2,"",VLOOKUP($A97,$A$3:$E$98,5)*IF(Main!$B$36=1,(1+Main!$B$35)^($A97-BL$2),1+(Main!$B$35*($A97-BL$2)))))</f>
        <v>1.2566444418547142E-7</v>
      </c>
      <c r="BM97" s="483">
        <f ca="1">IF($A97=BM$2,VLOOKUP($A97,$A$3:$E$98,5),IF($A97&lt;BM$2,"",VLOOKUP($A97,$A$3:$E$98,5)*IF(Main!$B$36=1,(1+Main!$B$35)^($A97-BM$2),1+(Main!$B$35*($A97-BM$2)))))</f>
        <v>1.2344247955350826E-7</v>
      </c>
      <c r="BN97" s="483">
        <f ca="1">IF($A97=BN$2,VLOOKUP($A97,$A$3:$E$98,5),IF($A97&lt;BN$2,"",VLOOKUP($A97,$A$3:$E$98,5)*IF(Main!$B$36=1,(1+Main!$B$35)^($A97-BN$2),1+(Main!$B$35*($A97-BN$2)))))</f>
        <v>1.2125980309774878E-7</v>
      </c>
      <c r="BO97" s="483">
        <f ca="1">IF($A97=BO$2,VLOOKUP($A97,$A$3:$E$98,5),IF($A97&lt;BO$2,"",VLOOKUP($A97,$A$3:$E$98,5)*IF(Main!$B$36=1,(1+Main!$B$35)^($A97-BO$2),1+(Main!$B$35*($A97-BO$2)))))</f>
        <v>1.1911572013531314E-7</v>
      </c>
      <c r="BP97" s="483">
        <f ca="1">IF($A97=BP$2,VLOOKUP($A97,$A$3:$E$98,5),IF($A97&lt;BP$2,"",VLOOKUP($A97,$A$3:$E$98,5)*IF(Main!$B$36=1,(1+Main!$B$35)^($A97-BP$2),1+(Main!$B$35*($A97-BP$2)))))</f>
        <v>1.1700954826651586E-7</v>
      </c>
      <c r="BQ97" s="483">
        <f ca="1">IF($A97=BQ$2,VLOOKUP($A97,$A$3:$E$98,5),IF($A97&lt;BQ$2,"",VLOOKUP($A97,$A$3:$E$98,5)*IF(Main!$B$36=1,(1+Main!$B$35)^($A97-BQ$2),1+(Main!$B$35*($A97-BQ$2)))))</f>
        <v>1.1494061715767764E-7</v>
      </c>
      <c r="BR97" s="483">
        <f ca="1">IF($A97=BR$2,VLOOKUP($A97,$A$3:$E$98,5),IF($A97&lt;BR$2,"",VLOOKUP($A97,$A$3:$E$98,5)*IF(Main!$B$36=1,(1+Main!$B$35)^($A97-BR$2),1+(Main!$B$35*($A97-BR$2)))))</f>
        <v>1.1290826832777765E-7</v>
      </c>
      <c r="BS97" s="483">
        <f ca="1">IF($A97=BS$2,VLOOKUP($A97,$A$3:$E$98,5),IF($A97&lt;BS$2,"",VLOOKUP($A97,$A$3:$E$98,5)*IF(Main!$B$36=1,(1+Main!$B$35)^($A97-BS$2),1+(Main!$B$35*($A97-BS$2)))))</f>
        <v>1.1091185493887786E-7</v>
      </c>
      <c r="BT97" s="483">
        <f ca="1">IF($A97=BT$2,VLOOKUP($A97,$A$3:$E$98,5),IF($A97&lt;BT$2,"",VLOOKUP($A97,$A$3:$E$98,5)*IF(Main!$B$36=1,(1+Main!$B$35)^($A97-BT$2),1+(Main!$B$35*($A97-BT$2)))))</f>
        <v>1.0895074159025328E-7</v>
      </c>
      <c r="BU97" s="483">
        <f ca="1">IF($A97=BU$2,VLOOKUP($A97,$A$3:$E$98,5),IF($A97&lt;BU$2,"",VLOOKUP($A97,$A$3:$E$98,5)*IF(Main!$B$36=1,(1+Main!$B$35)^($A97-BU$2),1+(Main!$B$35*($A97-BU$2)))))</f>
        <v>1.0702430411616236E-7</v>
      </c>
      <c r="BV97" s="483">
        <f ca="1">IF($A97=BV$2,VLOOKUP($A97,$A$3:$E$98,5),IF($A97&lt;BV$2,"",VLOOKUP($A97,$A$3:$E$98,5)*IF(Main!$B$36=1,(1+Main!$B$35)^($A97-BV$2),1+(Main!$B$35*($A97-BV$2)))))</f>
        <v>1.0513192938719291E-7</v>
      </c>
      <c r="BW97" s="483">
        <f ca="1">IF($A97=BW$2,VLOOKUP($A97,$A$3:$E$98,5),IF($A97&lt;BW$2,"",VLOOKUP($A97,$A$3:$E$98,5)*IF(Main!$B$36=1,(1+Main!$B$35)^($A97-BW$2),1+(Main!$B$35*($A97-BW$2)))))</f>
        <v>1.0327301511512071E-7</v>
      </c>
      <c r="BX97" s="483">
        <f ca="1">IF($A97=BX$2,VLOOKUP($A97,$A$3:$E$98,5),IF($A97&lt;BX$2,"",VLOOKUP($A97,$A$3:$E$98,5)*IF(Main!$B$36=1,(1+Main!$B$35)^($A97-BX$2),1+(Main!$B$35*($A97-BX$2)))))</f>
        <v>1.0144696966121878E-7</v>
      </c>
      <c r="BY97" s="483">
        <f ca="1">IF($A97=BY$2,VLOOKUP($A97,$A$3:$E$98,5),IF($A97&lt;BY$2,"",VLOOKUP($A97,$A$3:$E$98,5)*IF(Main!$B$36=1,(1+Main!$B$35)^($A97-BY$2),1+(Main!$B$35*($A97-BY$2)))))</f>
        <v>9.9653211847955575E-8</v>
      </c>
      <c r="BZ97" s="483">
        <f ca="1">IF($A97=BZ$2,VLOOKUP($A97,$A$3:$E$98,5),IF($A97&lt;BZ$2,"",VLOOKUP($A97,$A$3:$E$98,5)*IF(Main!$B$36=1,(1+Main!$B$35)^($A97-BZ$2),1+(Main!$B$35*($A97-BZ$2)))))</f>
        <v>9.7891170774023162E-8</v>
      </c>
      <c r="CA97" s="483">
        <f ca="1">IF($A97=CA$2,VLOOKUP($A97,$A$3:$E$98,5),IF($A97&lt;CA$2,"",VLOOKUP($A97,$A$3:$E$98,5)*IF(Main!$B$36=1,(1+Main!$B$35)^($A97-CA$2),1+(Main!$B$35*($A97-CA$2)))))</f>
        <v>9.616028563263571E-8</v>
      </c>
      <c r="CB97" s="483">
        <f ca="1">IF($A97=CB$2,VLOOKUP($A97,$A$3:$E$98,5),IF($A97&lt;CB$2,"",VLOOKUP($A97,$A$3:$E$98,5)*IF(Main!$B$36=1,(1+Main!$B$35)^($A97-CB$2),1+(Main!$B$35*($A97-CB$2)))))</f>
        <v>9.4460005533040975E-8</v>
      </c>
      <c r="CC97" s="483">
        <f ca="1">IF($A97=CC$2,VLOOKUP($A97,$A$3:$E$98,5),IF($A97&lt;CC$2,"",VLOOKUP($A97,$A$3:$E$98,5)*IF(Main!$B$36=1,(1+Main!$B$35)^($A97-CC$2),1+(Main!$B$35*($A97-CC$2)))))</f>
        <v>9.2789789325187596E-8</v>
      </c>
      <c r="CD97" s="483" t="str">
        <f>IF($A97=CD$2,VLOOKUP($A97,$A$3:$E$98,5),IF($A97&lt;CD$2,"",VLOOKUP($A97,$A$3:$E$98,5)*IF(Main!$B$36=1,(1+Main!$B$35)^($A97-CD$2),1+(Main!$B$35*($A97-CD$2)))))</f>
        <v/>
      </c>
      <c r="CE97" s="480"/>
    </row>
    <row r="98" spans="1:83" s="415" customFormat="1">
      <c r="A98" s="479">
        <v>120</v>
      </c>
      <c r="B98" s="480">
        <f ca="1">VLOOKUP($A98,Mortality!$A$3:$G$108,7,)</f>
        <v>0.73750000000000004</v>
      </c>
      <c r="C98" s="415">
        <f t="shared" ca="1" si="5"/>
        <v>2.7495977314557712E-5</v>
      </c>
      <c r="D98" s="415">
        <f t="shared" ca="1" si="8"/>
        <v>1</v>
      </c>
      <c r="E98" s="481">
        <f ca="1">C98/(1+Main!$B$5)^($A98-$A$3)</f>
        <v>4.4443707503886566E-8</v>
      </c>
      <c r="F98" s="482">
        <f t="shared" ca="1" si="7"/>
        <v>0.69991361229151439</v>
      </c>
      <c r="G98" s="483">
        <f ca="1">IF($A98=G$2,VLOOKUP($A98,$A$3:$E$98,5),IF($A98&lt;G$2,"",VLOOKUP($A98,$A$3:$E$98,5)*IF(Main!$B$36=1,(1+Main!$B$35)^($A98-G$2),1+(Main!$B$35*($A98-G$2)))))</f>
        <v>1.6939228669544771E-7</v>
      </c>
      <c r="H98" s="483">
        <f ca="1">IF($A98=H$2,VLOOKUP($A98,$A$3:$E$98,5),IF($A98&lt;H$2,"",VLOOKUP($A98,$A$3:$E$98,5)*IF(Main!$B$36=1,(1+Main!$B$35)^($A98-H$2),1+(Main!$B$35*($A98-H$2)))))</f>
        <v>1.6639713820770894E-7</v>
      </c>
      <c r="I98" s="483">
        <f ca="1">IF($A98=I$2,VLOOKUP($A98,$A$3:$E$98,5),IF($A98&lt;I$2,"",VLOOKUP($A98,$A$3:$E$98,5)*IF(Main!$B$36=1,(1+Main!$B$35)^($A98-I$2),1+(Main!$B$35*($A98-I$2)))))</f>
        <v>1.6345494912348618E-7</v>
      </c>
      <c r="J98" s="483">
        <f ca="1">IF($A98=J$2,VLOOKUP($A98,$A$3:$E$98,5),IF($A98&lt;J$2,"",VLOOKUP($A98,$A$3:$E$98,5)*IF(Main!$B$36=1,(1+Main!$B$35)^($A98-J$2),1+(Main!$B$35*($A98-J$2)))))</f>
        <v>1.6056478302896484E-7</v>
      </c>
      <c r="K98" s="483">
        <f ca="1">IF($A98=K$2,VLOOKUP($A98,$A$3:$E$98,5),IF($A98&lt;K$2,"",VLOOKUP($A98,$A$3:$E$98,5)*IF(Main!$B$36=1,(1+Main!$B$35)^($A98-K$2),1+(Main!$B$35*($A98-K$2)))))</f>
        <v>1.5772572006774544E-7</v>
      </c>
      <c r="L98" s="483">
        <f ca="1">IF($A98=L$2,VLOOKUP($A98,$A$3:$E$98,5),IF($A98&lt;L$2,"",VLOOKUP($A98,$A$3:$E$98,5)*IF(Main!$B$36=1,(1+Main!$B$35)^($A98-L$2),1+(Main!$B$35*($A98-L$2)))))</f>
        <v>1.5493685664807996E-7</v>
      </c>
      <c r="M98" s="483">
        <f ca="1">IF($A98=M$2,VLOOKUP($A98,$A$3:$E$98,5),IF($A98&lt;M$2,"",VLOOKUP($A98,$A$3:$E$98,5)*IF(Main!$B$36=1,(1+Main!$B$35)^($A98-M$2),1+(Main!$B$35*($A98-M$2)))))</f>
        <v>1.5219730515528485E-7</v>
      </c>
      <c r="N98" s="483">
        <f ca="1">IF($A98=N$2,VLOOKUP($A98,$A$3:$E$98,5),IF($A98&lt;N$2,"",VLOOKUP($A98,$A$3:$E$98,5)*IF(Main!$B$36=1,(1+Main!$B$35)^($A98-N$2),1+(Main!$B$35*($A98-N$2)))))</f>
        <v>1.4950619366923854E-7</v>
      </c>
      <c r="O98" s="483">
        <f ca="1">IF($A98=O$2,VLOOKUP($A98,$A$3:$E$98,5),IF($A98&lt;O$2,"",VLOOKUP($A98,$A$3:$E$98,5)*IF(Main!$B$36=1,(1+Main!$B$35)^($A98-O$2),1+(Main!$B$35*($A98-O$2)))))</f>
        <v>1.468626656868748E-7</v>
      </c>
      <c r="P98" s="483">
        <f ca="1">IF($A98=P$2,VLOOKUP($A98,$A$3:$E$98,5),IF($A98&lt;P$2,"",VLOOKUP($A98,$A$3:$E$98,5)*IF(Main!$B$36=1,(1+Main!$B$35)^($A98-P$2),1+(Main!$B$35*($A98-P$2)))))</f>
        <v>1.4426587984958232E-7</v>
      </c>
      <c r="Q98" s="483">
        <f ca="1">IF($A98=Q$2,VLOOKUP($A98,$A$3:$E$98,5),IF($A98&lt;Q$2,"",VLOOKUP($A98,$A$3:$E$98,5)*IF(Main!$B$36=1,(1+Main!$B$35)^($A98-Q$2),1+(Main!$B$35*($A98-Q$2)))))</f>
        <v>1.4171500967542466E-7</v>
      </c>
      <c r="R98" s="483">
        <f ca="1">IF($A98=R$2,VLOOKUP($A98,$A$3:$E$98,5),IF($A98&lt;R$2,"",VLOOKUP($A98,$A$3:$E$98,5)*IF(Main!$B$36=1,(1+Main!$B$35)^($A98-R$2),1+(Main!$B$35*($A98-R$2)))))</f>
        <v>1.3920924329609495E-7</v>
      </c>
      <c r="S98" s="483">
        <f ca="1">IF($A98=S$2,VLOOKUP($A98,$A$3:$E$98,5),IF($A98&lt;S$2,"",VLOOKUP($A98,$A$3:$E$98,5)*IF(Main!$B$36=1,(1+Main!$B$35)^($A98-S$2),1+(Main!$B$35*($A98-S$2)))))</f>
        <v>1.3674778319852158E-7</v>
      </c>
      <c r="T98" s="483">
        <f ca="1">IF($A98=T$2,VLOOKUP($A98,$A$3:$E$98,5),IF($A98&lt;T$2,"",VLOOKUP($A98,$A$3:$E$98,5)*IF(Main!$B$36=1,(1+Main!$B$35)^($A98-T$2),1+(Main!$B$35*($A98-T$2)))))</f>
        <v>1.3432984597104279E-7</v>
      </c>
      <c r="U98" s="483">
        <f ca="1">IF($A98=U$2,VLOOKUP($A98,$A$3:$E$98,5),IF($A98&lt;U$2,"",VLOOKUP($A98,$A$3:$E$98,5)*IF(Main!$B$36=1,(1+Main!$B$35)^($A98-U$2),1+(Main!$B$35*($A98-U$2)))))</f>
        <v>1.3195466205406956E-7</v>
      </c>
      <c r="V98" s="483">
        <f ca="1">IF($A98=V$2,VLOOKUP($A98,$A$3:$E$98,5),IF($A98&lt;V$2,"",VLOOKUP($A98,$A$3:$E$98,5)*IF(Main!$B$36=1,(1+Main!$B$35)^($A98-V$2),1+(Main!$B$35*($A98-V$2)))))</f>
        <v>1.2962147549515672E-7</v>
      </c>
      <c r="W98" s="483">
        <f ca="1">IF($A98=W$2,VLOOKUP($A98,$A$3:$E$98,5),IF($A98&lt;W$2,"",VLOOKUP($A98,$A$3:$E$98,5)*IF(Main!$B$36=1,(1+Main!$B$35)^($A98-W$2),1+(Main!$B$35*($A98-W$2)))))</f>
        <v>1.2732954370840542E-7</v>
      </c>
      <c r="X98" s="483">
        <f ca="1">IF($A98=X$2,VLOOKUP($A98,$A$3:$E$98,5),IF($A98&lt;X$2,"",VLOOKUP($A98,$A$3:$E$98,5)*IF(Main!$B$36=1,(1+Main!$B$35)^($A98-X$2),1+(Main!$B$35*($A98-X$2)))))</f>
        <v>1.2507813723811928E-7</v>
      </c>
      <c r="Y98" s="483">
        <f ca="1">IF($A98=Y$2,VLOOKUP($A98,$A$3:$E$98,5),IF($A98&lt;Y$2,"",VLOOKUP($A98,$A$3:$E$98,5)*IF(Main!$B$36=1,(1+Main!$B$35)^($A98-Y$2),1+(Main!$B$35*($A98-Y$2)))))</f>
        <v>1.2286653952663975E-7</v>
      </c>
      <c r="Z98" s="483">
        <f ca="1">IF($A98=Z$2,VLOOKUP($A98,$A$3:$E$98,5),IF($A98&lt;Z$2,"",VLOOKUP($A98,$A$3:$E$98,5)*IF(Main!$B$36=1,(1+Main!$B$35)^($A98-Z$2),1+(Main!$B$35*($A98-Z$2)))))</f>
        <v>1.206940466862866E-7</v>
      </c>
      <c r="AA98" s="483">
        <f ca="1">IF($A98=AA$2,VLOOKUP($A98,$A$3:$E$98,5),IF($A98&lt;AA$2,"",VLOOKUP($A98,$A$3:$E$98,5)*IF(Main!$B$36=1,(1+Main!$B$35)^($A98-AA$2),1+(Main!$B$35*($A98-AA$2)))))</f>
        <v>1.1855996727533066E-7</v>
      </c>
      <c r="AB98" s="483">
        <f ca="1">IF($A98=AB$2,VLOOKUP($A98,$A$3:$E$98,5),IF($A98&lt;AB$2,"",VLOOKUP($A98,$A$3:$E$98,5)*IF(Main!$B$36=1,(1+Main!$B$35)^($A98-AB$2),1+(Main!$B$35*($A98-AB$2)))))</f>
        <v>1.1646362207792793E-7</v>
      </c>
      <c r="AC98" s="483">
        <f ca="1">IF($A98=AC$2,VLOOKUP($A98,$A$3:$E$98,5),IF($A98&lt;AC$2,"",VLOOKUP($A98,$A$3:$E$98,5)*IF(Main!$B$36=1,(1+Main!$B$35)^($A98-AC$2),1+(Main!$B$35*($A98-AC$2)))))</f>
        <v>1.1440434388794494E-7</v>
      </c>
      <c r="AD98" s="483">
        <f ca="1">IF($A98=AD$2,VLOOKUP($A98,$A$3:$E$98,5),IF($A98&lt;AD$2,"",VLOOKUP($A98,$A$3:$E$98,5)*IF(Main!$B$36=1,(1+Main!$B$35)^($A98-AD$2),1+(Main!$B$35*($A98-AD$2)))))</f>
        <v>1.1238147729660602E-7</v>
      </c>
      <c r="AE98" s="483">
        <f ca="1">IF($A98=AE$2,VLOOKUP($A98,$A$3:$E$98,5),IF($A98&lt;AE$2,"",VLOOKUP($A98,$A$3:$E$98,5)*IF(Main!$B$36=1,(1+Main!$B$35)^($A98-AE$2),1+(Main!$B$35*($A98-AE$2)))))</f>
        <v>1.1039437848389588E-7</v>
      </c>
      <c r="AF98" s="483">
        <f ca="1">IF($A98=AF$2,VLOOKUP($A98,$A$3:$E$98,5),IF($A98&lt;AF$2,"",VLOOKUP($A98,$A$3:$E$98,5)*IF(Main!$B$36=1,(1+Main!$B$35)^($A98-AF$2),1+(Main!$B$35*($A98-AF$2)))))</f>
        <v>1.0844241501365018E-7</v>
      </c>
      <c r="AG98" s="483">
        <f ca="1">IF($A98=AG$2,VLOOKUP($A98,$A$3:$E$98,5),IF($A98&lt;AG$2,"",VLOOKUP($A98,$A$3:$E$98,5)*IF(Main!$B$36=1,(1+Main!$B$35)^($A98-AG$2),1+(Main!$B$35*($A98-AG$2)))))</f>
        <v>1.0652496563226933E-7</v>
      </c>
      <c r="AH98" s="483">
        <f ca="1">IF($A98=AH$2,VLOOKUP($A98,$A$3:$E$98,5),IF($A98&lt;AH$2,"",VLOOKUP($A98,$A$3:$E$98,5)*IF(Main!$B$36=1,(1+Main!$B$35)^($A98-AH$2),1+(Main!$B$35*($A98-AH$2)))))</f>
        <v>1.0464142007099149E-7</v>
      </c>
      <c r="AI98" s="483">
        <f ca="1">IF($A98=AI$2,VLOOKUP($A98,$A$3:$E$98,5),IF($A98&lt;AI$2,"",VLOOKUP($A98,$A$3:$E$98,5)*IF(Main!$B$36=1,(1+Main!$B$35)^($A98-AI$2),1+(Main!$B$35*($A98-AI$2)))))</f>
        <v>1.0279117885166158E-7</v>
      </c>
      <c r="AJ98" s="483">
        <f ca="1">IF($A98=AJ$2,VLOOKUP($A98,$A$3:$E$98,5),IF($A98&lt;AJ$2,"",VLOOKUP($A98,$A$3:$E$98,5)*IF(Main!$B$36=1,(1+Main!$B$35)^($A98-AJ$2),1+(Main!$B$35*($A98-AJ$2)))))</f>
        <v>1.0097365309593475E-7</v>
      </c>
      <c r="AK98" s="483">
        <f ca="1">IF($A98=AK$2,VLOOKUP($A98,$A$3:$E$98,5),IF($A98&lt;AK$2,"",VLOOKUP($A98,$A$3:$E$98,5)*IF(Main!$B$36=1,(1+Main!$B$35)^($A98-AK$2),1+(Main!$B$35*($A98-AK$2)))))</f>
        <v>9.9188264337853391E-8</v>
      </c>
      <c r="AL98" s="483">
        <f ca="1">IF($A98=AL$2,VLOOKUP($A98,$A$3:$E$98,5),IF($A98&lt;AL$2,"",VLOOKUP($A98,$A$3:$E$98,5)*IF(Main!$B$36=1,(1+Main!$B$35)^($A98-AL$2),1+(Main!$B$35*($A98-AL$2)))))</f>
        <v>9.7434444339738079E-8</v>
      </c>
      <c r="AM98" s="483">
        <f ca="1">IF($A98=AM$2,VLOOKUP($A98,$A$3:$E$98,5),IF($A98&lt;AM$2,"",VLOOKUP($A98,$A$3:$E$98,5)*IF(Main!$B$36=1,(1+Main!$B$35)^($A98-AM$2),1+(Main!$B$35*($A98-AM$2)))))</f>
        <v>9.571163491133409E-8</v>
      </c>
      <c r="AN98" s="483">
        <f ca="1">IF($A98=AN$2,VLOOKUP($A98,$A$3:$E$98,5),IF($A98&lt;AN$2,"",VLOOKUP($A98,$A$3:$E$98,5)*IF(Main!$B$36=1,(1+Main!$B$35)^($A98-AN$2),1+(Main!$B$35*($A98-AN$2)))))</f>
        <v>9.4019287732155293E-8</v>
      </c>
      <c r="AO98" s="483">
        <f ca="1">IF($A98=AO$2,VLOOKUP($A98,$A$3:$E$98,5),IF($A98&lt;AO$2,"",VLOOKUP($A98,$A$3:$E$98,5)*IF(Main!$B$36=1,(1+Main!$B$35)^($A98-AO$2),1+(Main!$B$35*($A98-AO$2)))))</f>
        <v>9.2356864176969807E-8</v>
      </c>
      <c r="AP98" s="483">
        <f ca="1">IF($A98=AP$2,VLOOKUP($A98,$A$3:$E$98,5),IF($A98&lt;AP$2,"",VLOOKUP($A98,$A$3:$E$98,5)*IF(Main!$B$36=1,(1+Main!$B$35)^($A98-AP$2),1+(Main!$B$35*($A98-AP$2)))))</f>
        <v>9.072383514437115E-8</v>
      </c>
      <c r="AQ98" s="483">
        <f ca="1">IF($A98=AQ$2,VLOOKUP($A98,$A$3:$E$98,5),IF($A98&lt;AQ$2,"",VLOOKUP($A98,$A$3:$E$98,5)*IF(Main!$B$36=1,(1+Main!$B$35)^($A98-AQ$2),1+(Main!$B$35*($A98-AQ$2)))))</f>
        <v>8.9119680888380315E-8</v>
      </c>
      <c r="AR98" s="483">
        <f ca="1">IF($A98=AR$2,VLOOKUP($A98,$A$3:$E$98,5),IF($A98&lt;AR$2,"",VLOOKUP($A98,$A$3:$E$98,5)*IF(Main!$B$36=1,(1+Main!$B$35)^($A98-AR$2),1+(Main!$B$35*($A98-AR$2)))))</f>
        <v>8.7543890853025829E-8</v>
      </c>
      <c r="AS98" s="483">
        <f ca="1">IF($A98=AS$2,VLOOKUP($A98,$A$3:$E$98,5),IF($A98&lt;AS$2,"",VLOOKUP($A98,$A$3:$E$98,5)*IF(Main!$B$36=1,(1+Main!$B$35)^($A98-AS$2),1+(Main!$B$35*($A98-AS$2)))))</f>
        <v>8.5995963509848556E-8</v>
      </c>
      <c r="AT98" s="483">
        <f ca="1">IF($A98=AT$2,VLOOKUP($A98,$A$3:$E$98,5),IF($A98&lt;AT$2,"",VLOOKUP($A98,$A$3:$E$98,5)*IF(Main!$B$36=1,(1+Main!$B$35)^($A98-AT$2),1+(Main!$B$35*($A98-AT$2)))))</f>
        <v>8.4475406198279531E-8</v>
      </c>
      <c r="AU98" s="483">
        <f ca="1">IF($A98=AU$2,VLOOKUP($A98,$A$3:$E$98,5),IF($A98&lt;AU$2,"",VLOOKUP($A98,$A$3:$E$98,5)*IF(Main!$B$36=1,(1+Main!$B$35)^($A98-AU$2),1+(Main!$B$35*($A98-AU$2)))))</f>
        <v>8.2981734968840397E-8</v>
      </c>
      <c r="AV98" s="483">
        <f ca="1">IF($A98=AV$2,VLOOKUP($A98,$A$3:$E$98,5),IF($A98&lt;AV$2,"",VLOOKUP($A98,$A$3:$E$98,5)*IF(Main!$B$36=1,(1+Main!$B$35)^($A98-AV$2),1+(Main!$B$35*($A98-AV$2)))))</f>
        <v>8.1514474429116298E-8</v>
      </c>
      <c r="AW98" s="483">
        <f ca="1">IF($A98=AW$2,VLOOKUP($A98,$A$3:$E$98,5),IF($A98&lt;AW$2,"",VLOOKUP($A98,$A$3:$E$98,5)*IF(Main!$B$36=1,(1+Main!$B$35)^($A98-AW$2),1+(Main!$B$35*($A98-AW$2)))))</f>
        <v>8.0073157592452158E-8</v>
      </c>
      <c r="AX98" s="483">
        <f ca="1">IF($A98=AX$2,VLOOKUP($A98,$A$3:$E$98,5),IF($A98&lt;AX$2,"",VLOOKUP($A98,$A$3:$E$98,5)*IF(Main!$B$36=1,(1+Main!$B$35)^($A98-AX$2),1+(Main!$B$35*($A98-AX$2)))))</f>
        <v>7.8657325729324327E-8</v>
      </c>
      <c r="AY98" s="483">
        <f ca="1">IF($A98=AY$2,VLOOKUP($A98,$A$3:$E$98,5),IF($A98&lt;AY$2,"",VLOOKUP($A98,$A$3:$E$98,5)*IF(Main!$B$36=1,(1+Main!$B$35)^($A98-AY$2),1+(Main!$B$35*($A98-AY$2)))))</f>
        <v>7.7266528221340199E-8</v>
      </c>
      <c r="AZ98" s="483">
        <f ca="1">IF($A98=AZ$2,VLOOKUP($A98,$A$3:$E$98,5),IF($A98&lt;AZ$2,"",VLOOKUP($A98,$A$3:$E$98,5)*IF(Main!$B$36=1,(1+Main!$B$35)^($A98-AZ$2),1+(Main!$B$35*($A98-AZ$2)))))</f>
        <v>7.5900322417819451E-8</v>
      </c>
      <c r="BA98" s="483">
        <f ca="1">IF($A98=BA$2,VLOOKUP($A98,$A$3:$E$98,5),IF($A98&lt;BA$2,"",VLOOKUP($A98,$A$3:$E$98,5)*IF(Main!$B$36=1,(1+Main!$B$35)^($A98-BA$2),1+(Main!$B$35*($A98-BA$2)))))</f>
        <v>7.455827349491105E-8</v>
      </c>
      <c r="BB98" s="483">
        <f ca="1">IF($A98=BB$2,VLOOKUP($A98,$A$3:$E$98,5),IF($A98&lt;BB$2,"",VLOOKUP($A98,$A$3:$E$98,5)*IF(Main!$B$36=1,(1+Main!$B$35)^($A98-BB$2),1+(Main!$B$35*($A98-BB$2)))))</f>
        <v>7.3239954317201416E-8</v>
      </c>
      <c r="BC98" s="483">
        <f ca="1">IF($A98=BC$2,VLOOKUP($A98,$A$3:$E$98,5),IF($A98&lt;BC$2,"",VLOOKUP($A98,$A$3:$E$98,5)*IF(Main!$B$36=1,(1+Main!$B$35)^($A98-BC$2),1+(Main!$B$35*($A98-BC$2)))))</f>
        <v>7.1944945301769568E-8</v>
      </c>
      <c r="BD98" s="483">
        <f ca="1">IF($A98=BD$2,VLOOKUP($A98,$A$3:$E$98,5),IF($A98&lt;BD$2,"",VLOOKUP($A98,$A$3:$E$98,5)*IF(Main!$B$36=1,(1+Main!$B$35)^($A98-BD$2),1+(Main!$B$35*($A98-BD$2)))))</f>
        <v>7.0672834284645945E-8</v>
      </c>
      <c r="BE98" s="483">
        <f ca="1">IF($A98=BE$2,VLOOKUP($A98,$A$3:$E$98,5),IF($A98&lt;BE$2,"",VLOOKUP($A98,$A$3:$E$98,5)*IF(Main!$B$36=1,(1+Main!$B$35)^($A98-BE$2),1+(Main!$B$35*($A98-BE$2)))))</f>
        <v>6.942321638963255E-8</v>
      </c>
      <c r="BF98" s="483">
        <f ca="1">IF($A98=BF$2,VLOOKUP($A98,$A$3:$E$98,5),IF($A98&lt;BF$2,"",VLOOKUP($A98,$A$3:$E$98,5)*IF(Main!$B$36=1,(1+Main!$B$35)^($A98-BF$2),1+(Main!$B$35*($A98-BF$2)))))</f>
        <v>6.8195693899442577E-8</v>
      </c>
      <c r="BG98" s="483">
        <f ca="1">IF($A98=BG$2,VLOOKUP($A98,$A$3:$E$98,5),IF($A98&lt;BG$2,"",VLOOKUP($A98,$A$3:$E$98,5)*IF(Main!$B$36=1,(1+Main!$B$35)^($A98-BG$2),1+(Main!$B$35*($A98-BG$2)))))</f>
        <v>6.6989876129118466E-8</v>
      </c>
      <c r="BH98" s="483">
        <f ca="1">IF($A98=BH$2,VLOOKUP($A98,$A$3:$E$98,5),IF($A98&lt;BH$2,"",VLOOKUP($A98,$A$3:$E$98,5)*IF(Main!$B$36=1,(1+Main!$B$35)^($A98-BH$2),1+(Main!$B$35*($A98-BH$2)))))</f>
        <v>6.5805379301688053E-8</v>
      </c>
      <c r="BI98" s="483">
        <f ca="1">IF($A98=BI$2,VLOOKUP($A98,$A$3:$E$98,5),IF($A98&lt;BI$2,"",VLOOKUP($A98,$A$3:$E$98,5)*IF(Main!$B$36=1,(1+Main!$B$35)^($A98-BI$2),1+(Main!$B$35*($A98-BI$2)))))</f>
        <v>6.4641826426019716E-8</v>
      </c>
      <c r="BJ98" s="483">
        <f ca="1">IF($A98=BJ$2,VLOOKUP($A98,$A$3:$E$98,5),IF($A98&lt;BJ$2,"",VLOOKUP($A98,$A$3:$E$98,5)*IF(Main!$B$36=1,(1+Main!$B$35)^($A98-BJ$2),1+(Main!$B$35*($A98-BJ$2)))))</f>
        <v>6.3498847176836649E-8</v>
      </c>
      <c r="BK98" s="483">
        <f ca="1">IF($A98=BK$2,VLOOKUP($A98,$A$3:$E$98,5),IF($A98&lt;BK$2,"",VLOOKUP($A98,$A$3:$E$98,5)*IF(Main!$B$36=1,(1+Main!$B$35)^($A98-BK$2),1+(Main!$B$35*($A98-BK$2)))))</f>
        <v>6.2376077776853293E-8</v>
      </c>
      <c r="BL98" s="483">
        <f ca="1">IF($A98=BL$2,VLOOKUP($A98,$A$3:$E$98,5),IF($A98&lt;BL$2,"",VLOOKUP($A98,$A$3:$E$98,5)*IF(Main!$B$36=1,(1+Main!$B$35)^($A98-BL$2),1+(Main!$B$35*($A98-BL$2)))))</f>
        <v>6.1273160880995375E-8</v>
      </c>
      <c r="BM98" s="483">
        <f ca="1">IF($A98=BM$2,VLOOKUP($A98,$A$3:$E$98,5),IF($A98&lt;BM$2,"",VLOOKUP($A98,$A$3:$E$98,5)*IF(Main!$B$36=1,(1+Main!$B$35)^($A98-BM$2),1+(Main!$B$35*($A98-BM$2)))))</f>
        <v>6.0189745462667355E-8</v>
      </c>
      <c r="BN98" s="483">
        <f ca="1">IF($A98=BN$2,VLOOKUP($A98,$A$3:$E$98,5),IF($A98&lt;BN$2,"",VLOOKUP($A98,$A$3:$E$98,5)*IF(Main!$B$36=1,(1+Main!$B$35)^($A98-BN$2),1+(Main!$B$35*($A98-BN$2)))))</f>
        <v>5.9125486702030804E-8</v>
      </c>
      <c r="BO98" s="483">
        <f ca="1">IF($A98=BO$2,VLOOKUP($A98,$A$3:$E$98,5),IF($A98&lt;BO$2,"",VLOOKUP($A98,$A$3:$E$98,5)*IF(Main!$B$36=1,(1+Main!$B$35)^($A98-BO$2),1+(Main!$B$35*($A98-BO$2)))))</f>
        <v>5.8080045876258164E-8</v>
      </c>
      <c r="BP98" s="483">
        <f ca="1">IF($A98=BP$2,VLOOKUP($A98,$A$3:$E$98,5),IF($A98&lt;BP$2,"",VLOOKUP($A98,$A$3:$E$98,5)*IF(Main!$B$36=1,(1+Main!$B$35)^($A98-BP$2),1+(Main!$B$35*($A98-BP$2)))))</f>
        <v>5.7053090251727065E-8</v>
      </c>
      <c r="BQ98" s="483">
        <f ca="1">IF($A98=BQ$2,VLOOKUP($A98,$A$3:$E$98,5),IF($A98&lt;BQ$2,"",VLOOKUP($A98,$A$3:$E$98,5)*IF(Main!$B$36=1,(1+Main!$B$35)^($A98-BQ$2),1+(Main!$B$35*($A98-BQ$2)))))</f>
        <v>5.6044292978120894E-8</v>
      </c>
      <c r="BR98" s="483">
        <f ca="1">IF($A98=BR$2,VLOOKUP($A98,$A$3:$E$98,5),IF($A98&lt;BR$2,"",VLOOKUP($A98,$A$3:$E$98,5)*IF(Main!$B$36=1,(1+Main!$B$35)^($A98-BR$2),1+(Main!$B$35*($A98-BR$2)))))</f>
        <v>5.505333298440165E-8</v>
      </c>
      <c r="BS98" s="483">
        <f ca="1">IF($A98=BS$2,VLOOKUP($A98,$A$3:$E$98,5),IF($A98&lt;BS$2,"",VLOOKUP($A98,$A$3:$E$98,5)*IF(Main!$B$36=1,(1+Main!$B$35)^($A98-BS$2),1+(Main!$B$35*($A98-BS$2)))))</f>
        <v>5.4079894876622453E-8</v>
      </c>
      <c r="BT98" s="483">
        <f ca="1">IF($A98=BT$2,VLOOKUP($A98,$A$3:$E$98,5),IF($A98&lt;BT$2,"",VLOOKUP($A98,$A$3:$E$98,5)*IF(Main!$B$36=1,(1+Main!$B$35)^($A98-BT$2),1+(Main!$B$35*($A98-BT$2)))))</f>
        <v>5.3123668837546615E-8</v>
      </c>
      <c r="BU98" s="483">
        <f ca="1">IF($A98=BU$2,VLOOKUP($A98,$A$3:$E$98,5),IF($A98&lt;BU$2,"",VLOOKUP($A98,$A$3:$E$98,5)*IF(Main!$B$36=1,(1+Main!$B$35)^($A98-BU$2),1+(Main!$B$35*($A98-BU$2)))))</f>
        <v>5.218435052804186E-8</v>
      </c>
      <c r="BV98" s="483">
        <f ca="1">IF($A98=BV$2,VLOOKUP($A98,$A$3:$E$98,5),IF($A98&lt;BV$2,"",VLOOKUP($A98,$A$3:$E$98,5)*IF(Main!$B$36=1,(1+Main!$B$35)^($A98-BV$2),1+(Main!$B$35*($A98-BV$2)))))</f>
        <v>5.1261640990217935E-8</v>
      </c>
      <c r="BW98" s="483">
        <f ca="1">IF($A98=BW$2,VLOOKUP($A98,$A$3:$E$98,5),IF($A98&lt;BW$2,"",VLOOKUP($A98,$A$3:$E$98,5)*IF(Main!$B$36=1,(1+Main!$B$35)^($A98-BW$2),1+(Main!$B$35*($A98-BW$2)))))</f>
        <v>5.0355246552276959E-8</v>
      </c>
      <c r="BX98" s="483">
        <f ca="1">IF($A98=BX$2,VLOOKUP($A98,$A$3:$E$98,5),IF($A98&lt;BX$2,"",VLOOKUP($A98,$A$3:$E$98,5)*IF(Main!$B$36=1,(1+Main!$B$35)^($A98-BX$2),1+(Main!$B$35*($A98-BX$2)))))</f>
        <v>4.946487873504612E-8</v>
      </c>
      <c r="BY98" s="483">
        <f ca="1">IF($A98=BY$2,VLOOKUP($A98,$A$3:$E$98,5),IF($A98&lt;BY$2,"",VLOOKUP($A98,$A$3:$E$98,5)*IF(Main!$B$36=1,(1+Main!$B$35)^($A98-BY$2),1+(Main!$B$35*($A98-BY$2)))))</f>
        <v>4.8590254160163185E-8</v>
      </c>
      <c r="BZ98" s="483">
        <f ca="1">IF($A98=BZ$2,VLOOKUP($A98,$A$3:$E$98,5),IF($A98&lt;BZ$2,"",VLOOKUP($A98,$A$3:$E$98,5)*IF(Main!$B$36=1,(1+Main!$B$35)^($A98-BZ$2),1+(Main!$B$35*($A98-BZ$2)))))</f>
        <v>4.7731094459885245E-8</v>
      </c>
      <c r="CA98" s="483">
        <f ca="1">IF($A98=CA$2,VLOOKUP($A98,$A$3:$E$98,5),IF($A98&lt;CA$2,"",VLOOKUP($A98,$A$3:$E$98,5)*IF(Main!$B$36=1,(1+Main!$B$35)^($A98-CA$2),1+(Main!$B$35*($A98-CA$2)))))</f>
        <v>4.6887126188492381E-8</v>
      </c>
      <c r="CB98" s="483">
        <f ca="1">IF($A98=CB$2,VLOOKUP($A98,$A$3:$E$98,5),IF($A98&lt;CB$2,"",VLOOKUP($A98,$A$3:$E$98,5)*IF(Main!$B$36=1,(1+Main!$B$35)^($A98-CB$2),1+(Main!$B$35*($A98-CB$2)))))</f>
        <v>4.6058080735257745E-8</v>
      </c>
      <c r="CC98" s="483">
        <f ca="1">IF($A98=CC$2,VLOOKUP($A98,$A$3:$E$98,5),IF($A98&lt;CC$2,"",VLOOKUP($A98,$A$3:$E$98,5)*IF(Main!$B$36=1,(1+Main!$B$35)^($A98-CC$2),1+(Main!$B$35*($A98-CC$2)))))</f>
        <v>4.5243694238956524E-8</v>
      </c>
      <c r="CD98" s="483">
        <f ca="1">IF($A98=CD$2,VLOOKUP($A98,$A$3:$E$98,5),IF($A98&lt;CD$2,"",VLOOKUP($A98,$A$3:$E$98,5)*IF(Main!$B$36=1,(1+Main!$B$35)^($A98-CD$2),1+(Main!$B$35*($A98-CD$2)))))</f>
        <v>4.4443707503886566E-8</v>
      </c>
      <c r="CE98" s="480"/>
    </row>
    <row r="100" spans="1:83">
      <c r="G100" s="457">
        <f ca="1">SUM(G23:G$98)/HLOOKUP(G$2,$A$2:$BJ$98,(22+(G$2-$G$2)))</f>
        <v>18.159666490527496</v>
      </c>
      <c r="H100" s="129">
        <f ca="1">SUM(H23:H$98)/HLOOKUP(H$2,$A$2:$BJ$98,(22+(H$2-$G$2)))</f>
        <v>18.047443985923341</v>
      </c>
      <c r="I100" s="129">
        <f ca="1">SUM(I23:I$98)/HLOOKUP(I$2,$A$2:$BJ$98,(22+(I$2-$G$2)))</f>
        <v>17.930431879689952</v>
      </c>
      <c r="J100" s="129">
        <f ca="1">SUM(J23:J$98)/HLOOKUP(J$2,$A$2:$BJ$98,(22+(J$2-$G$2)))</f>
        <v>17.808370024955753</v>
      </c>
      <c r="K100" s="129">
        <f ca="1">SUM(K23:K$98)/HLOOKUP(K$2,$A$2:$BJ$98,(22+(K$2-$G$2)))</f>
        <v>17.680999134479631</v>
      </c>
      <c r="L100" s="129">
        <f ca="1">SUM(L23:L$98)/HLOOKUP(L$2,$A$2:$BJ$98,(22+(L$2-$G$2)))</f>
        <v>17.54805947276623</v>
      </c>
      <c r="M100" s="129">
        <f ca="1">SUM(M23:M$98)/HLOOKUP(M$2,$A$2:$BJ$98,(22+(M$2-$G$2)))</f>
        <v>17.409287812433263</v>
      </c>
      <c r="N100" s="129">
        <f ca="1">SUM(N23:N$98)/HLOOKUP(N$2,$A$2:$BJ$98,(22+(N$2-$G$2)))</f>
        <v>17.264541418063807</v>
      </c>
      <c r="O100" s="129">
        <f ca="1">SUM(O23:O$98)/HLOOKUP(O$2,$A$2:$BJ$98,(22+(O$2-$G$2)))</f>
        <v>17.113538041307397</v>
      </c>
      <c r="P100" s="129">
        <f ca="1">SUM(P23:P$98)/HLOOKUP(P$2,$A$2:$BJ$98,(22+(P$2-$G$2)))</f>
        <v>16.955964063270059</v>
      </c>
      <c r="Q100" s="129">
        <f ca="1">SUM(Q23:Q$98)/HLOOKUP(Q$2,$A$2:$BJ$98,(22+(Q$2-$G$2)))</f>
        <v>16.791484797319534</v>
      </c>
      <c r="R100" s="129">
        <f ca="1">SUM(R23:R$98)/HLOOKUP(R$2,$A$2:$BJ$98,(22+(R$2-$G$2)))</f>
        <v>16.619720499880156</v>
      </c>
      <c r="S100" s="129">
        <f ca="1">SUM(S23:S$98)/HLOOKUP(S$2,$A$2:$BJ$98,(22+(S$2-$G$2)))</f>
        <v>16.441342441400785</v>
      </c>
      <c r="T100" s="129">
        <f ca="1">SUM(T23:T$98)/HLOOKUP(T$2,$A$2:$BJ$98,(22+(T$2-$G$2)))</f>
        <v>16.255924231561284</v>
      </c>
      <c r="U100" s="129">
        <f ca="1">SUM(U23:U$98)/HLOOKUP(U$2,$A$2:$BJ$98,(22+(U$2-$G$2)))</f>
        <v>16.062975106817351</v>
      </c>
      <c r="V100" s="129">
        <f ca="1">SUM(V23:V$98)/HLOOKUP(V$2,$A$2:$BJ$98,(22+(V$2-$G$2)))</f>
        <v>15.861957587627618</v>
      </c>
      <c r="W100" s="129">
        <f ca="1">SUM(W23:W$98)/HLOOKUP(W$2,$A$2:$BJ$98,(22+(W$2-$G$2)))</f>
        <v>15.652267079518772</v>
      </c>
      <c r="X100" s="129">
        <f ca="1">SUM(X23:X$98)/HLOOKUP(X$2,$A$2:$BJ$98,(22+(X$2-$G$2)))</f>
        <v>15.435040324754468</v>
      </c>
      <c r="Y100" s="129">
        <f ca="1">SUM(Y23:Y$98)/HLOOKUP(Y$2,$A$2:$BJ$98,(22+(Y$2-$G$2)))</f>
        <v>15.209582562574262</v>
      </c>
      <c r="Z100" s="129">
        <f ca="1">SUM(Z23:Z$98)/HLOOKUP(Z$2,$A$2:$BJ$98,(22+(Z$2-$G$2)))</f>
        <v>14.975141838684882</v>
      </c>
      <c r="AA100" s="129">
        <f ca="1">SUM(AA23:AA$98)/HLOOKUP(AA$2,$A$2:$BJ$98,(22+(AA$2-$G$2)))</f>
        <v>14.73089824200461</v>
      </c>
      <c r="AB100" s="129">
        <f ca="1">SUM(AB23:AB$98)/HLOOKUP(AB$2,$A$2:$BJ$98,(22+(AB$2-$G$2)))</f>
        <v>14.47605710981478</v>
      </c>
      <c r="AC100" s="129">
        <f ca="1">SUM(AC23:AC$98)/HLOOKUP(AC$2,$A$2:$BJ$98,(22+(AC$2-$G$2)))</f>
        <v>14.20881847804438</v>
      </c>
      <c r="AD100" s="129">
        <f ca="1">SUM(AD23:AD$98)/HLOOKUP(AD$2,$A$2:$BJ$98,(22+(AD$2-$G$2)))</f>
        <v>13.932548862004763</v>
      </c>
      <c r="AE100" s="129">
        <f ca="1">SUM(AE23:AE$98)/HLOOKUP(AE$2,$A$2:$BJ$98,(22+(AE$2-$G$2)))</f>
        <v>13.646291701596649</v>
      </c>
      <c r="AF100" s="129">
        <f ca="1">SUM(AF23:AF$98)/HLOOKUP(AF$2,$A$2:$BJ$98,(22+(AF$2-$G$2)))</f>
        <v>13.349100098570304</v>
      </c>
      <c r="AG100" s="129">
        <f ca="1">SUM(AG23:AG$98)/HLOOKUP(AG$2,$A$2:$BJ$98,(22+(AG$2-$G$2)))</f>
        <v>13.039981699043256</v>
      </c>
      <c r="AH100" s="129">
        <f ca="1">SUM(AH23:AH$98)/HLOOKUP(AH$2,$A$2:$BJ$98,(22+(AH$2-$G$2)))</f>
        <v>12.725758233372419</v>
      </c>
      <c r="AI100" s="129">
        <f ca="1">SUM(AI23:AI$98)/HLOOKUP(AI$2,$A$2:$BJ$98,(22+(AI$2-$G$2)))</f>
        <v>12.414720656999657</v>
      </c>
      <c r="AJ100" s="129">
        <f ca="1">SUM(AJ23:AJ$98)/HLOOKUP(AJ$2,$A$2:$BJ$98,(22+(AJ$2-$G$2)))</f>
        <v>12.105439440264719</v>
      </c>
      <c r="AK100" s="129">
        <f ca="1">SUM(AK23:AK$98)/HLOOKUP(AK$2,$A$2:$BJ$98,(22+(AK$2-$G$2)))</f>
        <v>11.796487534686545</v>
      </c>
      <c r="AL100" s="129">
        <f ca="1">SUM(AL23:AL$98)/HLOOKUP(AL$2,$A$2:$BJ$98,(22+(AL$2-$G$2)))</f>
        <v>11.486522925199356</v>
      </c>
      <c r="AM100" s="129">
        <f ca="1">SUM(AM23:AM$98)/HLOOKUP(AM$2,$A$2:$BJ$98,(22+(AM$2-$G$2)))</f>
        <v>11.175858169935596</v>
      </c>
      <c r="AN100" s="129">
        <f ca="1">SUM(AN23:AN$98)/HLOOKUP(AN$2,$A$2:$BJ$98,(22+(AN$2-$G$2)))</f>
        <v>10.862543542607796</v>
      </c>
      <c r="AO100" s="129">
        <f ca="1">SUM(AO23:AO$98)/HLOOKUP(AO$2,$A$2:$BJ$98,(22+(AO$2-$G$2)))</f>
        <v>10.543174208411692</v>
      </c>
      <c r="AP100" s="129">
        <f ca="1">SUM(AP23:AP$98)/HLOOKUP(AP$2,$A$2:$BJ$98,(22+(AP$2-$G$2)))</f>
        <v>10.218205639540296</v>
      </c>
      <c r="AQ100" s="129">
        <f ca="1">SUM(AQ23:AQ$98)/HLOOKUP(AQ$2,$A$2:$BJ$98,(22+(AQ$2-$G$2)))</f>
        <v>9.88825208286673</v>
      </c>
      <c r="AR100" s="129">
        <f ca="1">SUM(AR23:AR$98)/HLOOKUP(AR$2,$A$2:$BJ$98,(22+(AR$2-$G$2)))</f>
        <v>9.5540069248303627</v>
      </c>
      <c r="AS100" s="129">
        <f ca="1">SUM(AS23:AS$98)/HLOOKUP(AS$2,$A$2:$BJ$98,(22+(AS$2-$G$2)))</f>
        <v>9.2162042646531113</v>
      </c>
      <c r="AT100" s="129">
        <f ca="1">SUM(AT23:AT$98)/HLOOKUP(AT$2,$A$2:$BJ$98,(22+(AT$2-$G$2)))</f>
        <v>8.8756937763948436</v>
      </c>
      <c r="AU100" s="129">
        <f ca="1">SUM(AU23:AU$98)/HLOOKUP(AU$2,$A$2:$BJ$98,(22+(AU$2-$G$2)))</f>
        <v>8.5333066998260492</v>
      </c>
      <c r="AV100" s="129">
        <f ca="1">SUM(AV23:AV$98)/HLOOKUP(AV$2,$A$2:$BJ$98,(22+(AV$2-$G$2)))</f>
        <v>8.1898713423542162</v>
      </c>
      <c r="AW100" s="129">
        <f ca="1">SUM(AW23:AW$98)/HLOOKUP(AW$2,$A$2:$BJ$98,(22+(AW$2-$G$2)))</f>
        <v>7.8471472276434584</v>
      </c>
      <c r="AX100" s="129">
        <f ca="1">SUM(AX23:AX$98)/HLOOKUP(AX$2,$A$2:$BJ$98,(22+(AX$2-$G$2)))</f>
        <v>7.5079158488296835</v>
      </c>
      <c r="AY100" s="129">
        <f ca="1">SUM(AY23:AY$98)/HLOOKUP(AY$2,$A$2:$BJ$98,(22+(AY$2-$G$2)))</f>
        <v>7.1735876658249556</v>
      </c>
      <c r="AZ100" s="129">
        <f ca="1">SUM(AZ23:AZ$98)/HLOOKUP(AZ$2,$A$2:$BJ$98,(22+(AZ$2-$G$2)))</f>
        <v>6.8456595238748417</v>
      </c>
      <c r="BA100" s="129">
        <f ca="1">SUM(BA23:BA$98)/HLOOKUP(BA$2,$A$2:$BJ$98,(22+(BA$2-$G$2)))</f>
        <v>6.525730850190941</v>
      </c>
      <c r="BB100" s="129">
        <f ca="1">SUM(BB23:BB$98)/HLOOKUP(BB$2,$A$2:$BJ$98,(22+(BB$2-$G$2)))</f>
        <v>6.2148838214050848</v>
      </c>
      <c r="BC100" s="129">
        <f ca="1">SUM(BC23:BC$98)/HLOOKUP(BC$2,$A$2:$BJ$98,(22+(BC$2-$G$2)))</f>
        <v>5.9131353783515443</v>
      </c>
      <c r="BD100" s="129">
        <f ca="1">SUM(BD23:BD$98)/HLOOKUP(BD$2,$A$2:$BJ$98,(22+(BD$2-$G$2)))</f>
        <v>5.6194564362890826</v>
      </c>
      <c r="BE100" s="129">
        <f ca="1">SUM(BE23:BE$98)/HLOOKUP(BE$2,$A$2:$BJ$98,(22+(BE$2-$G$2)))</f>
        <v>5.33220862567011</v>
      </c>
      <c r="BF100" s="129">
        <f ca="1">SUM(BF23:BF$98)/HLOOKUP(BF$2,$A$2:$BJ$98,(22+(BF$2-$G$2)))</f>
        <v>5.048831337477595</v>
      </c>
      <c r="BG100" s="129">
        <f ca="1">SUM(BG23:BG$98)/HLOOKUP(BG$2,$A$2:$BJ$98,(22+(BG$2-$G$2)))</f>
        <v>4.7730460324046495</v>
      </c>
      <c r="BH100" s="129">
        <f ca="1">SUM(BH23:BH$98)/HLOOKUP(BH$2,$A$2:$BJ$98,(22+(BH$2-$G$2)))</f>
        <v>4.5087285036604889</v>
      </c>
      <c r="BI100" s="129">
        <f ca="1">SUM(BI23:BI$98)/HLOOKUP(BI$2,$A$2:$BJ$98,(22+(BI$2-$G$2)))</f>
        <v>4.2575865522461749</v>
      </c>
      <c r="BJ100" s="129">
        <f ca="1">SUM(BJ23:BJ$98)/HLOOKUP(BJ$2,$A$2:$BJ$98,(22+(BJ$2-$G$2)))</f>
        <v>4.0202198572035908</v>
      </c>
      <c r="BK100" s="129">
        <f ca="1">SUM(BK23:BK$98)/HLOOKUP(BK$2,$A$2:$BJ$98,(22+(BK$2-$G$2)))</f>
        <v>3.7279003174122303</v>
      </c>
      <c r="BL100" s="129">
        <f ca="1">SUM(BL23:BL$98)/HLOOKUP(BL$2,$A$2:$BJ$98,(22+(BL$2-$G$2)))</f>
        <v>3.4562447228386977</v>
      </c>
      <c r="BM100" s="129">
        <f ca="1">SUM(BM23:BM$98)/HLOOKUP(BM$2,$A$2:$BJ$98,(22+(BM$2-$G$2)))</f>
        <v>3.2063290063225747</v>
      </c>
      <c r="BN100" s="129">
        <f ca="1">SUM(BN23:BN$98)/HLOOKUP(BN$2,$A$2:$BJ$98,(22+(BN$2-$G$2)))</f>
        <v>2.9771326292984823</v>
      </c>
      <c r="BO100" s="129">
        <f ca="1">SUM(BO23:BO$98)/HLOOKUP(BO$2,$A$2:$BJ$98,(22+(BO$2-$G$2)))</f>
        <v>2.7652669162293755</v>
      </c>
      <c r="BP100" s="129">
        <f ca="1">SUM(BP23:BP$98)/HLOOKUP(BP$2,$A$2:$BJ$98,(22+(BP$2-$G$2)))</f>
        <v>2.5692041669557741</v>
      </c>
      <c r="BQ100" s="129">
        <f ca="1">SUM(BQ23:BQ$98)/HLOOKUP(BQ$2,$A$2:$BJ$98,(22+(BQ$2-$G$2)))</f>
        <v>2.3902488811466074</v>
      </c>
      <c r="BR100" s="129">
        <f ca="1">SUM(BR23:BR$98)/HLOOKUP(BR$2,$A$2:$BJ$98,(22+(BR$2-$G$2)))</f>
        <v>2.2278636098786317</v>
      </c>
      <c r="BS100" s="129">
        <f ca="1">SUM(BS23:BS$98)/HLOOKUP(BS$2,$A$2:$BJ$98,(22+(BS$2-$G$2)))</f>
        <v>2.0788600530034427</v>
      </c>
      <c r="BT100" s="129">
        <f ca="1">SUM(BT23:BT$98)/HLOOKUP(BT$2,$A$2:$BJ$98,(22+(BT$2-$G$2)))</f>
        <v>1.9424393530188242</v>
      </c>
      <c r="BU100" s="129">
        <f ca="1">SUM(BU23:BU$98)/HLOOKUP(BU$2,$A$2:$BJ$98,(22+(BU$2-$G$2)))</f>
        <v>1.8221733118197898</v>
      </c>
      <c r="BV100" s="129">
        <f ca="1">SUM(BV23:BV$98)/HLOOKUP(BV$2,$A$2:$BJ$98,(22+(BV$2-$G$2)))</f>
        <v>1.7213464300947019</v>
      </c>
      <c r="BW100" s="129">
        <f ca="1">SUM(BW23:BW$98)/HLOOKUP(BW$2,$A$2:$BJ$98,(22+(BW$2-$G$2)))</f>
        <v>1.635202937239975</v>
      </c>
      <c r="BX100" s="129">
        <f ca="1">SUM(BX23:BX$98)/HLOOKUP(BX$2,$A$2:$BJ$98,(22+(BX$2-$G$2)))</f>
        <v>1.5566333845175282</v>
      </c>
      <c r="BY100" s="129">
        <f ca="1">SUM(BY23:BY$98)/HLOOKUP(BY$2,$A$2:$BJ$98,(22+(BY$2-$G$2)))</f>
        <v>1.4855434907827698</v>
      </c>
      <c r="BZ100" s="129">
        <f ca="1">SUM(BZ23:BZ$98)/HLOOKUP(BZ$2,$A$2:$BJ$98,(22+(BZ$2-$G$2)))</f>
        <v>1.4265382253802024</v>
      </c>
      <c r="CA100" s="129">
        <f ca="1">SUM(CA23:CA$98)/HLOOKUP(CA$2,$A$2:$BJ$98,(22+(CA$2-$G$2)))</f>
        <v>1.3595777530622577</v>
      </c>
      <c r="CB100" s="129">
        <f ca="1">SUM(CB23:CB$98)/HLOOKUP(CB$2,$A$2:$BJ$98,(22+(CB$2-$G$2)))</f>
        <v>1.2514540208759353</v>
      </c>
      <c r="CC100" s="129">
        <f ca="1">SUM(CC23:CC$98)/HLOOKUP(CC$2,$A$2:$BJ$98,(22+(CC$2-$G$2)))</f>
        <v>1.0599282751646313</v>
      </c>
      <c r="CD100" s="129">
        <f ca="1">SUM(CD23:CD$98)/HLOOKUP(CD$2,$A$2:$BJ$98,(22+(CD$2-$G$2)))</f>
        <v>0.69991361229151439</v>
      </c>
    </row>
    <row r="101" spans="1:83">
      <c r="G101" s="179"/>
      <c r="H101" s="179"/>
      <c r="I101" s="179"/>
      <c r="J101" s="179"/>
      <c r="K101" s="179"/>
      <c r="L101" s="179"/>
      <c r="M101" s="179"/>
      <c r="N101" s="179"/>
      <c r="O101" s="179"/>
      <c r="P101" s="179"/>
      <c r="Q101" s="179"/>
      <c r="R101" s="179"/>
      <c r="S101" s="179"/>
      <c r="T101" s="179"/>
      <c r="U101" s="179"/>
      <c r="V101" s="179"/>
      <c r="W101" s="179"/>
      <c r="X101" s="179"/>
      <c r="Y101" s="179"/>
      <c r="Z101" s="179"/>
      <c r="AA101" s="179"/>
      <c r="AB101" s="179"/>
      <c r="AC101" s="179"/>
      <c r="AD101" s="179"/>
      <c r="AE101" s="179"/>
      <c r="AF101" s="179"/>
      <c r="AG101" s="179"/>
      <c r="AH101" s="179"/>
      <c r="AI101" s="179"/>
      <c r="AJ101" s="179"/>
      <c r="AK101" s="179"/>
      <c r="AL101" s="179"/>
      <c r="AM101" s="179"/>
      <c r="AN101" s="179"/>
      <c r="AO101" s="179"/>
      <c r="AP101" s="179"/>
      <c r="AQ101" s="179"/>
      <c r="AR101" s="179"/>
      <c r="AS101" s="179"/>
      <c r="AT101" s="179"/>
      <c r="AU101" s="179"/>
      <c r="AV101" s="179"/>
      <c r="AW101" s="179"/>
      <c r="AX101" s="179"/>
      <c r="AY101" s="179"/>
      <c r="AZ101" s="179"/>
      <c r="BA101" s="179"/>
      <c r="BB101" s="179"/>
      <c r="BC101" s="179"/>
      <c r="BD101" s="179"/>
      <c r="BE101" s="179"/>
      <c r="BF101" s="179"/>
      <c r="BG101" s="179"/>
      <c r="BH101" s="179"/>
      <c r="BI101" s="179"/>
      <c r="BJ101" s="179"/>
      <c r="BK101" s="179"/>
      <c r="BL101" s="179"/>
      <c r="BM101" s="179"/>
      <c r="BN101" s="179"/>
      <c r="BO101" s="179"/>
      <c r="BP101" s="179"/>
      <c r="BQ101" s="179"/>
      <c r="BR101" s="179"/>
      <c r="BS101" s="179"/>
      <c r="BT101" s="179"/>
      <c r="BU101" s="179"/>
      <c r="BV101" s="179"/>
      <c r="BW101" s="179"/>
      <c r="BX101" s="179"/>
      <c r="BY101" s="179"/>
      <c r="BZ101" s="179"/>
      <c r="CA101" s="179"/>
      <c r="CB101" s="179"/>
      <c r="CC101" s="179"/>
      <c r="CD101" s="179"/>
    </row>
    <row r="103" spans="1:83">
      <c r="H103" s="178"/>
    </row>
    <row r="104" spans="1:83">
      <c r="I104" s="178"/>
    </row>
    <row r="105" spans="1:83">
      <c r="J105" s="178"/>
    </row>
    <row r="106" spans="1:83">
      <c r="K106" s="178"/>
    </row>
    <row r="107" spans="1:83">
      <c r="L107" s="178"/>
    </row>
    <row r="108" spans="1:83">
      <c r="M108" s="178"/>
    </row>
    <row r="109" spans="1:83">
      <c r="N109" s="178"/>
    </row>
  </sheetData>
  <mergeCells count="19">
    <mergeCell ref="BK1:BN1"/>
    <mergeCell ref="BO1:BR1"/>
    <mergeCell ref="BS1:BV1"/>
    <mergeCell ref="BW1:BZ1"/>
    <mergeCell ref="CA1:CD1"/>
    <mergeCell ref="BC1:BF1"/>
    <mergeCell ref="BG1:BJ1"/>
    <mergeCell ref="AE1:AH1"/>
    <mergeCell ref="AI1:AL1"/>
    <mergeCell ref="AM1:AP1"/>
    <mergeCell ref="AQ1:AT1"/>
    <mergeCell ref="AU1:AX1"/>
    <mergeCell ref="AY1:BB1"/>
    <mergeCell ref="AA1:AD1"/>
    <mergeCell ref="G1:J1"/>
    <mergeCell ref="K1:N1"/>
    <mergeCell ref="O1:R1"/>
    <mergeCell ref="S1:V1"/>
    <mergeCell ref="W1:Z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I200"/>
  <sheetViews>
    <sheetView zoomScale="98" zoomScaleNormal="98" workbookViewId="0">
      <pane ySplit="1" topLeftCell="A2" activePane="bottomLeft" state="frozen"/>
      <selection pane="bottomLeft" activeCell="H8" sqref="H8"/>
    </sheetView>
  </sheetViews>
  <sheetFormatPr baseColWidth="10" defaultColWidth="10.6640625" defaultRowHeight="16"/>
  <cols>
    <col min="1" max="1" width="10.6640625" style="205"/>
    <col min="2" max="2" width="10.6640625" style="201"/>
    <col min="3" max="3" width="10.6640625" style="197"/>
    <col min="4" max="4" width="10.6640625" style="202"/>
    <col min="5" max="5" width="10.6640625" style="201"/>
    <col min="6" max="6" width="10.6640625" style="197"/>
    <col min="7" max="7" width="10.6640625" style="202"/>
    <col min="8" max="8" width="10.6640625" style="197"/>
    <col min="9" max="9" width="15.1640625" style="197" customWidth="1"/>
    <col min="10" max="23" width="10.6640625" style="197"/>
    <col min="24" max="24" width="12.1640625" style="199" customWidth="1"/>
    <col min="25" max="25" width="8.5" style="197" customWidth="1"/>
    <col min="26" max="26" width="1.5" style="197" customWidth="1"/>
    <col min="27" max="29" width="12.1640625" style="197" customWidth="1"/>
    <col min="30" max="30" width="2.83203125" style="197" customWidth="1"/>
    <col min="31" max="33" width="12.1640625" style="197" customWidth="1"/>
    <col min="34" max="43" width="10.6640625" style="197"/>
    <col min="44" max="44" width="8.5" style="197" customWidth="1"/>
    <col min="45" max="45" width="10.6640625" style="197"/>
    <col min="46" max="46" width="11.6640625" style="197" bestFit="1" customWidth="1"/>
    <col min="47" max="47" width="11" style="197" customWidth="1"/>
    <col min="48" max="50" width="10.6640625" style="197"/>
    <col min="51" max="51" width="11.6640625" style="197" bestFit="1" customWidth="1"/>
    <col min="52" max="52" width="11" style="197" customWidth="1"/>
    <col min="53" max="63" width="10.6640625" style="197"/>
    <col min="64" max="64" width="10.6640625" style="201"/>
    <col min="65" max="82" width="10.6640625" style="200"/>
    <col min="83" max="83" width="11.6640625" style="200" bestFit="1" customWidth="1"/>
    <col min="84" max="105" width="10.6640625" style="200"/>
    <col min="106" max="16384" width="10.6640625" style="197"/>
  </cols>
  <sheetData>
    <row r="1" spans="1:165">
      <c r="A1" s="196"/>
      <c r="B1" s="509" t="s">
        <v>67</v>
      </c>
      <c r="C1" s="510"/>
      <c r="D1" s="511"/>
      <c r="E1" s="512" t="s">
        <v>185</v>
      </c>
      <c r="F1" s="513"/>
      <c r="G1" s="514"/>
      <c r="Q1" s="266"/>
      <c r="R1" s="266"/>
      <c r="S1" s="266"/>
      <c r="T1" s="266"/>
      <c r="U1" s="266"/>
      <c r="AU1" s="459" t="s">
        <v>194</v>
      </c>
      <c r="BL1" s="200"/>
    </row>
    <row r="2" spans="1:165" ht="19" customHeight="1">
      <c r="A2" s="196" t="s">
        <v>0</v>
      </c>
      <c r="B2" s="201" t="s">
        <v>23</v>
      </c>
      <c r="C2" s="197" t="s">
        <v>24</v>
      </c>
      <c r="D2" s="265" t="s">
        <v>25</v>
      </c>
      <c r="E2" s="201" t="s">
        <v>23</v>
      </c>
      <c r="F2" s="197" t="s">
        <v>24</v>
      </c>
      <c r="G2" s="428" t="s">
        <v>25</v>
      </c>
      <c r="Q2" s="266"/>
      <c r="R2" s="266"/>
      <c r="S2" s="266"/>
      <c r="T2" s="266"/>
      <c r="U2" s="266"/>
      <c r="X2" s="203"/>
      <c r="AA2" s="497" t="s">
        <v>86</v>
      </c>
      <c r="AB2" s="497"/>
      <c r="AC2" s="497"/>
      <c r="AD2" s="497"/>
      <c r="AE2" s="497"/>
      <c r="AF2" s="497"/>
      <c r="AG2" s="497"/>
      <c r="AR2" s="266"/>
      <c r="AU2" s="461" t="s">
        <v>192</v>
      </c>
      <c r="AV2" s="461"/>
      <c r="AW2" s="461"/>
      <c r="AX2" s="461"/>
      <c r="AY2" s="266"/>
      <c r="AZ2" s="266"/>
      <c r="BA2" s="266"/>
      <c r="BB2" s="266"/>
      <c r="BC2" s="266"/>
      <c r="BD2" s="266"/>
      <c r="BE2" s="266"/>
      <c r="BF2" s="266"/>
      <c r="BG2" s="266"/>
      <c r="BH2" s="266"/>
      <c r="BI2" s="266"/>
      <c r="BJ2" s="266"/>
      <c r="BK2" s="266"/>
      <c r="BL2" s="199"/>
      <c r="CA2" s="204"/>
      <c r="CB2" s="204"/>
      <c r="CC2" s="204"/>
      <c r="CD2" s="204"/>
      <c r="CE2" s="204"/>
      <c r="CF2" s="204"/>
      <c r="CG2" s="204"/>
      <c r="CH2" s="204"/>
      <c r="CI2" s="204"/>
      <c r="CJ2" s="204"/>
      <c r="CK2" s="204"/>
    </row>
    <row r="3" spans="1:165" ht="17" customHeight="1" thickBot="1">
      <c r="A3" s="205">
        <v>15</v>
      </c>
      <c r="B3" s="206" t="s">
        <v>60</v>
      </c>
      <c r="C3" s="206" t="s">
        <v>60</v>
      </c>
      <c r="D3" s="207"/>
      <c r="E3" s="206" t="s">
        <v>60</v>
      </c>
      <c r="F3" s="208" t="s">
        <v>60</v>
      </c>
      <c r="G3" s="207"/>
      <c r="I3" s="209"/>
      <c r="J3" s="209"/>
      <c r="K3" s="210"/>
      <c r="L3" s="209"/>
      <c r="M3" s="209"/>
      <c r="N3" s="209"/>
      <c r="O3" s="209"/>
      <c r="Q3" s="209"/>
      <c r="R3" s="209"/>
      <c r="S3" s="210"/>
      <c r="T3" s="209"/>
      <c r="U3" s="209"/>
      <c r="V3" s="209"/>
      <c r="W3" s="209"/>
      <c r="AR3" s="266"/>
      <c r="AT3" s="461"/>
      <c r="AU3" s="462" t="s">
        <v>193</v>
      </c>
      <c r="AV3" s="461"/>
      <c r="AW3" s="461"/>
      <c r="AX3" s="461"/>
      <c r="AY3" s="266"/>
      <c r="AZ3" s="266"/>
      <c r="BA3" s="266"/>
      <c r="BB3" s="266"/>
      <c r="BC3" s="266"/>
      <c r="BD3" s="266"/>
      <c r="BE3" s="266"/>
      <c r="BF3" s="266"/>
      <c r="BG3" s="266"/>
      <c r="BH3" s="266"/>
      <c r="BI3" s="266"/>
      <c r="BJ3" s="266"/>
      <c r="BK3" s="266"/>
      <c r="BL3" s="199"/>
    </row>
    <row r="4" spans="1:165" ht="17" thickBot="1">
      <c r="A4" s="205">
        <v>16</v>
      </c>
      <c r="D4" s="207"/>
      <c r="G4" s="207"/>
      <c r="I4" s="209"/>
      <c r="J4" s="209"/>
      <c r="K4" s="210"/>
      <c r="L4" s="209"/>
      <c r="M4" s="209"/>
      <c r="N4" s="209"/>
      <c r="O4" s="209"/>
      <c r="Q4" s="209"/>
      <c r="R4" s="209"/>
      <c r="S4" s="210"/>
      <c r="T4" s="209"/>
      <c r="U4" s="209"/>
      <c r="V4" s="209"/>
      <c r="W4" s="209"/>
      <c r="X4" s="203"/>
      <c r="Y4" s="211"/>
      <c r="Z4" s="212"/>
      <c r="AA4" s="498" t="s">
        <v>61</v>
      </c>
      <c r="AB4" s="499"/>
      <c r="AC4" s="500"/>
      <c r="AD4" s="213"/>
      <c r="AE4" s="501" t="s">
        <v>62</v>
      </c>
      <c r="AF4" s="502"/>
      <c r="AG4" s="503"/>
      <c r="AR4" s="214"/>
      <c r="AS4" s="214" t="s">
        <v>70</v>
      </c>
      <c r="AU4" s="215"/>
      <c r="AX4" s="214"/>
      <c r="AZ4" s="215"/>
      <c r="BL4" s="216"/>
      <c r="CA4" s="217"/>
      <c r="CB4" s="217"/>
      <c r="CC4" s="217"/>
      <c r="CD4" s="217"/>
    </row>
    <row r="5" spans="1:165" ht="14" customHeight="1" thickBot="1">
      <c r="A5" s="205">
        <v>17</v>
      </c>
      <c r="D5" s="207"/>
      <c r="G5" s="207"/>
      <c r="I5" s="210"/>
      <c r="J5" s="515" t="s">
        <v>175</v>
      </c>
      <c r="K5" s="515"/>
      <c r="L5" s="515"/>
      <c r="M5" s="515"/>
      <c r="N5" s="515"/>
      <c r="O5" s="515"/>
      <c r="Q5" s="209"/>
      <c r="R5" s="515" t="s">
        <v>179</v>
      </c>
      <c r="S5" s="515"/>
      <c r="T5" s="515"/>
      <c r="U5" s="515"/>
      <c r="V5" s="515"/>
      <c r="W5" s="515"/>
      <c r="X5" s="218"/>
      <c r="Y5" s="219" t="s">
        <v>0</v>
      </c>
      <c r="Z5" s="212"/>
      <c r="AA5" s="220" t="s">
        <v>63</v>
      </c>
      <c r="AB5" s="221" t="s">
        <v>57</v>
      </c>
      <c r="AC5" s="222" t="s">
        <v>64</v>
      </c>
      <c r="AD5" s="223"/>
      <c r="AE5" s="220" t="s">
        <v>63</v>
      </c>
      <c r="AF5" s="221" t="s">
        <v>57</v>
      </c>
      <c r="AG5" s="222" t="s">
        <v>64</v>
      </c>
      <c r="AR5" s="224" t="s">
        <v>0</v>
      </c>
      <c r="AS5" s="225">
        <v>2009</v>
      </c>
      <c r="AT5" s="225">
        <v>2010</v>
      </c>
      <c r="AU5" s="225">
        <f t="shared" ref="AU5" si="0">AT5+1</f>
        <v>2011</v>
      </c>
      <c r="AV5" s="225">
        <f t="shared" ref="AV5" si="1">AU5+1</f>
        <v>2012</v>
      </c>
      <c r="AW5" s="225">
        <f t="shared" ref="AW5" si="2">AV5+1</f>
        <v>2013</v>
      </c>
      <c r="AX5" s="225">
        <v>2014</v>
      </c>
      <c r="AY5" s="225">
        <f>AX5+1</f>
        <v>2015</v>
      </c>
      <c r="AZ5" s="225">
        <f t="shared" ref="AZ5:DK5" si="3">AY5+1</f>
        <v>2016</v>
      </c>
      <c r="BA5" s="225">
        <f t="shared" si="3"/>
        <v>2017</v>
      </c>
      <c r="BB5" s="225">
        <f t="shared" si="3"/>
        <v>2018</v>
      </c>
      <c r="BC5" s="225">
        <f t="shared" si="3"/>
        <v>2019</v>
      </c>
      <c r="BD5" s="430">
        <f t="shared" si="3"/>
        <v>2020</v>
      </c>
      <c r="BE5" s="225">
        <f t="shared" si="3"/>
        <v>2021</v>
      </c>
      <c r="BF5" s="225">
        <f t="shared" si="3"/>
        <v>2022</v>
      </c>
      <c r="BG5" s="225">
        <f t="shared" si="3"/>
        <v>2023</v>
      </c>
      <c r="BH5" s="225">
        <f t="shared" si="3"/>
        <v>2024</v>
      </c>
      <c r="BI5" s="225">
        <f t="shared" si="3"/>
        <v>2025</v>
      </c>
      <c r="BJ5" s="225">
        <f t="shared" si="3"/>
        <v>2026</v>
      </c>
      <c r="BK5" s="225">
        <f t="shared" si="3"/>
        <v>2027</v>
      </c>
      <c r="BL5" s="225">
        <f t="shared" si="3"/>
        <v>2028</v>
      </c>
      <c r="BM5" s="225">
        <f t="shared" si="3"/>
        <v>2029</v>
      </c>
      <c r="BN5" s="225">
        <f t="shared" si="3"/>
        <v>2030</v>
      </c>
      <c r="BO5" s="225">
        <f t="shared" si="3"/>
        <v>2031</v>
      </c>
      <c r="BP5" s="225">
        <f t="shared" si="3"/>
        <v>2032</v>
      </c>
      <c r="BQ5" s="225">
        <f t="shared" si="3"/>
        <v>2033</v>
      </c>
      <c r="BR5" s="225">
        <f t="shared" si="3"/>
        <v>2034</v>
      </c>
      <c r="BS5" s="225">
        <f t="shared" si="3"/>
        <v>2035</v>
      </c>
      <c r="BT5" s="225">
        <f t="shared" si="3"/>
        <v>2036</v>
      </c>
      <c r="BU5" s="225">
        <f t="shared" si="3"/>
        <v>2037</v>
      </c>
      <c r="BV5" s="225">
        <f t="shared" si="3"/>
        <v>2038</v>
      </c>
      <c r="BW5" s="225">
        <f t="shared" si="3"/>
        <v>2039</v>
      </c>
      <c r="BX5" s="225">
        <f t="shared" si="3"/>
        <v>2040</v>
      </c>
      <c r="BY5" s="225">
        <f t="shared" si="3"/>
        <v>2041</v>
      </c>
      <c r="BZ5" s="225">
        <f t="shared" si="3"/>
        <v>2042</v>
      </c>
      <c r="CA5" s="225">
        <f t="shared" si="3"/>
        <v>2043</v>
      </c>
      <c r="CB5" s="225">
        <f t="shared" si="3"/>
        <v>2044</v>
      </c>
      <c r="CC5" s="225">
        <f t="shared" si="3"/>
        <v>2045</v>
      </c>
      <c r="CD5" s="225">
        <f t="shared" si="3"/>
        <v>2046</v>
      </c>
      <c r="CE5" s="225">
        <f t="shared" si="3"/>
        <v>2047</v>
      </c>
      <c r="CF5" s="225">
        <f t="shared" si="3"/>
        <v>2048</v>
      </c>
      <c r="CG5" s="225">
        <f t="shared" si="3"/>
        <v>2049</v>
      </c>
      <c r="CH5" s="225">
        <f t="shared" si="3"/>
        <v>2050</v>
      </c>
      <c r="CI5" s="225">
        <f t="shared" si="3"/>
        <v>2051</v>
      </c>
      <c r="CJ5" s="225">
        <f t="shared" si="3"/>
        <v>2052</v>
      </c>
      <c r="CK5" s="225">
        <f t="shared" si="3"/>
        <v>2053</v>
      </c>
      <c r="CL5" s="225">
        <f t="shared" si="3"/>
        <v>2054</v>
      </c>
      <c r="CM5" s="225">
        <f t="shared" si="3"/>
        <v>2055</v>
      </c>
      <c r="CN5" s="225">
        <f t="shared" si="3"/>
        <v>2056</v>
      </c>
      <c r="CO5" s="225">
        <f t="shared" si="3"/>
        <v>2057</v>
      </c>
      <c r="CP5" s="225">
        <f t="shared" si="3"/>
        <v>2058</v>
      </c>
      <c r="CQ5" s="225">
        <f t="shared" si="3"/>
        <v>2059</v>
      </c>
      <c r="CR5" s="225">
        <f t="shared" si="3"/>
        <v>2060</v>
      </c>
      <c r="CS5" s="225">
        <f t="shared" si="3"/>
        <v>2061</v>
      </c>
      <c r="CT5" s="225">
        <f t="shared" si="3"/>
        <v>2062</v>
      </c>
      <c r="CU5" s="225">
        <f t="shared" si="3"/>
        <v>2063</v>
      </c>
      <c r="CV5" s="225">
        <f t="shared" si="3"/>
        <v>2064</v>
      </c>
      <c r="CW5" s="225">
        <f t="shared" si="3"/>
        <v>2065</v>
      </c>
      <c r="CX5" s="225">
        <f t="shared" si="3"/>
        <v>2066</v>
      </c>
      <c r="CY5" s="225">
        <f t="shared" si="3"/>
        <v>2067</v>
      </c>
      <c r="CZ5" s="225">
        <f t="shared" si="3"/>
        <v>2068</v>
      </c>
      <c r="DA5" s="225">
        <f t="shared" si="3"/>
        <v>2069</v>
      </c>
      <c r="DB5" s="225">
        <f t="shared" si="3"/>
        <v>2070</v>
      </c>
      <c r="DC5" s="225">
        <f t="shared" si="3"/>
        <v>2071</v>
      </c>
      <c r="DD5" s="225">
        <f t="shared" si="3"/>
        <v>2072</v>
      </c>
      <c r="DE5" s="225">
        <f t="shared" si="3"/>
        <v>2073</v>
      </c>
      <c r="DF5" s="225">
        <f t="shared" si="3"/>
        <v>2074</v>
      </c>
      <c r="DG5" s="225">
        <f t="shared" si="3"/>
        <v>2075</v>
      </c>
      <c r="DH5" s="225">
        <f t="shared" si="3"/>
        <v>2076</v>
      </c>
      <c r="DI5" s="225">
        <f t="shared" si="3"/>
        <v>2077</v>
      </c>
      <c r="DJ5" s="225">
        <f t="shared" si="3"/>
        <v>2078</v>
      </c>
      <c r="DK5" s="225">
        <f t="shared" si="3"/>
        <v>2079</v>
      </c>
      <c r="DL5" s="225">
        <f t="shared" ref="DL5:FI5" si="4">DK5+1</f>
        <v>2080</v>
      </c>
      <c r="DM5" s="225">
        <f t="shared" si="4"/>
        <v>2081</v>
      </c>
      <c r="DN5" s="225">
        <f t="shared" si="4"/>
        <v>2082</v>
      </c>
      <c r="DO5" s="225">
        <f t="shared" si="4"/>
        <v>2083</v>
      </c>
      <c r="DP5" s="225">
        <f t="shared" si="4"/>
        <v>2084</v>
      </c>
      <c r="DQ5" s="225">
        <f t="shared" si="4"/>
        <v>2085</v>
      </c>
      <c r="DR5" s="225">
        <f t="shared" si="4"/>
        <v>2086</v>
      </c>
      <c r="DS5" s="225">
        <f t="shared" si="4"/>
        <v>2087</v>
      </c>
      <c r="DT5" s="225">
        <f t="shared" si="4"/>
        <v>2088</v>
      </c>
      <c r="DU5" s="225">
        <f t="shared" si="4"/>
        <v>2089</v>
      </c>
      <c r="DV5" s="225">
        <f t="shared" si="4"/>
        <v>2090</v>
      </c>
      <c r="DW5" s="225">
        <f t="shared" si="4"/>
        <v>2091</v>
      </c>
      <c r="DX5" s="225">
        <f t="shared" si="4"/>
        <v>2092</v>
      </c>
      <c r="DY5" s="225">
        <f t="shared" si="4"/>
        <v>2093</v>
      </c>
      <c r="DZ5" s="225">
        <f t="shared" si="4"/>
        <v>2094</v>
      </c>
      <c r="EA5" s="225">
        <f t="shared" si="4"/>
        <v>2095</v>
      </c>
      <c r="EB5" s="225">
        <f t="shared" si="4"/>
        <v>2096</v>
      </c>
      <c r="EC5" s="225">
        <f t="shared" si="4"/>
        <v>2097</v>
      </c>
      <c r="ED5" s="225">
        <f t="shared" si="4"/>
        <v>2098</v>
      </c>
      <c r="EE5" s="225">
        <f t="shared" si="4"/>
        <v>2099</v>
      </c>
      <c r="EF5" s="225">
        <f t="shared" si="4"/>
        <v>2100</v>
      </c>
      <c r="EG5" s="225">
        <f t="shared" si="4"/>
        <v>2101</v>
      </c>
      <c r="EH5" s="225">
        <f t="shared" si="4"/>
        <v>2102</v>
      </c>
      <c r="EI5" s="225">
        <f t="shared" si="4"/>
        <v>2103</v>
      </c>
      <c r="EJ5" s="225">
        <f t="shared" si="4"/>
        <v>2104</v>
      </c>
      <c r="EK5" s="225">
        <f t="shared" si="4"/>
        <v>2105</v>
      </c>
      <c r="EL5" s="225">
        <f t="shared" si="4"/>
        <v>2106</v>
      </c>
      <c r="EM5" s="225">
        <f t="shared" si="4"/>
        <v>2107</v>
      </c>
      <c r="EN5" s="225">
        <f t="shared" si="4"/>
        <v>2108</v>
      </c>
      <c r="EO5" s="225">
        <f t="shared" si="4"/>
        <v>2109</v>
      </c>
      <c r="EP5" s="225">
        <f t="shared" si="4"/>
        <v>2110</v>
      </c>
      <c r="EQ5" s="225">
        <f t="shared" si="4"/>
        <v>2111</v>
      </c>
      <c r="ER5" s="225">
        <f t="shared" si="4"/>
        <v>2112</v>
      </c>
      <c r="ES5" s="225">
        <f t="shared" si="4"/>
        <v>2113</v>
      </c>
      <c r="ET5" s="225">
        <f t="shared" si="4"/>
        <v>2114</v>
      </c>
      <c r="EU5" s="225">
        <f t="shared" si="4"/>
        <v>2115</v>
      </c>
      <c r="EV5" s="225">
        <f t="shared" si="4"/>
        <v>2116</v>
      </c>
      <c r="EW5" s="225">
        <f t="shared" si="4"/>
        <v>2117</v>
      </c>
      <c r="EX5" s="225">
        <f t="shared" si="4"/>
        <v>2118</v>
      </c>
      <c r="EY5" s="225">
        <f t="shared" si="4"/>
        <v>2119</v>
      </c>
      <c r="EZ5" s="225">
        <f t="shared" si="4"/>
        <v>2120</v>
      </c>
      <c r="FA5" s="225">
        <f t="shared" si="4"/>
        <v>2121</v>
      </c>
      <c r="FB5" s="225">
        <f t="shared" si="4"/>
        <v>2122</v>
      </c>
      <c r="FC5" s="225">
        <f t="shared" si="4"/>
        <v>2123</v>
      </c>
      <c r="FD5" s="225">
        <f t="shared" si="4"/>
        <v>2124</v>
      </c>
      <c r="FE5" s="225">
        <f t="shared" si="4"/>
        <v>2125</v>
      </c>
      <c r="FF5" s="225">
        <f t="shared" si="4"/>
        <v>2126</v>
      </c>
      <c r="FG5" s="225">
        <f t="shared" si="4"/>
        <v>2127</v>
      </c>
      <c r="FH5" s="225">
        <f t="shared" si="4"/>
        <v>2128</v>
      </c>
      <c r="FI5" s="225">
        <f t="shared" si="4"/>
        <v>2129</v>
      </c>
    </row>
    <row r="6" spans="1:165">
      <c r="A6" s="205">
        <v>18</v>
      </c>
      <c r="B6" s="226">
        <f>IF($AA6="",$AB6,$AA6)</f>
        <v>3.28E-4</v>
      </c>
      <c r="C6" s="227">
        <f>IF($AE6="",$AF6,$AE6)</f>
        <v>1.5699999999999999E-4</v>
      </c>
      <c r="D6" s="207">
        <f t="shared" ref="D6:D67" si="5">AVERAGE(B6:C6)</f>
        <v>2.4249999999999999E-4</v>
      </c>
      <c r="E6" s="228"/>
      <c r="F6" s="229"/>
      <c r="G6" s="230"/>
      <c r="I6" s="210"/>
      <c r="J6" s="507" t="s">
        <v>98</v>
      </c>
      <c r="K6" s="508"/>
      <c r="L6" s="508"/>
      <c r="M6" s="504" t="s">
        <v>94</v>
      </c>
      <c r="N6" s="505"/>
      <c r="O6" s="506"/>
      <c r="Q6" s="210"/>
      <c r="R6" s="507" t="s">
        <v>98</v>
      </c>
      <c r="S6" s="508"/>
      <c r="T6" s="508"/>
      <c r="U6" s="504" t="s">
        <v>94</v>
      </c>
      <c r="V6" s="505"/>
      <c r="W6" s="506"/>
      <c r="X6" s="227"/>
      <c r="Y6" s="205">
        <v>18</v>
      </c>
      <c r="AA6" s="231">
        <v>3.28E-4</v>
      </c>
      <c r="AB6" s="232" t="s">
        <v>65</v>
      </c>
      <c r="AC6" s="233">
        <v>5.744E-3</v>
      </c>
      <c r="AD6" s="205"/>
      <c r="AE6" s="231">
        <v>1.5699999999999999E-4</v>
      </c>
      <c r="AF6" s="232" t="s">
        <v>65</v>
      </c>
      <c r="AG6" s="233">
        <v>2.1619999999999999E-3</v>
      </c>
      <c r="AQ6" s="234"/>
      <c r="AR6" s="257">
        <v>25</v>
      </c>
      <c r="AS6" s="235">
        <f t="shared" ref="AS6:AS63" si="6">$BD6</f>
        <v>2.491502220737407E-4</v>
      </c>
      <c r="AT6" s="406">
        <f t="shared" ref="AT6:AT37" si="7">T8</f>
        <v>2.6400000000000002E-4</v>
      </c>
      <c r="AU6" s="408">
        <f>AT6*(1-VLOOKUP($AR6,'MP-2017_Male'!$A$3:$CF$103,MIN((61+(Mortality!AU$5-Mortality!$AT$5)),84),0))</f>
        <v>2.6027760000000004E-4</v>
      </c>
      <c r="AV6" s="408">
        <f>AU6*(1-VLOOKUP($AR6,'MP-2017_Male'!$A$3:$CF$103,MIN((61+(Mortality!AV$5-Mortality!$AT$5)),84),0))</f>
        <v>2.5848168456000002E-4</v>
      </c>
      <c r="AW6" s="408">
        <f>AV6*(1-VLOOKUP($AR6,'MP-2017_Male'!$A$3:$CF$103,MIN((61+(Mortality!AW$5-Mortality!$AT$5)),84),0))</f>
        <v>2.5923128144522396E-4</v>
      </c>
      <c r="AX6" s="408">
        <f>AW6*(1-VLOOKUP($AR6,'MP-2017_Male'!$A$3:$CF$103,MIN((61+(Mortality!AX$5-Mortality!$AT$5)),84),0))</f>
        <v>2.594386664703801E-4</v>
      </c>
      <c r="AY6" s="408">
        <f>AX6*(1-VLOOKUP($AR6,'MP-2017_Male'!$A$3:$CF$103,MIN((61+(Mortality!AY$5-Mortality!$AT$5)),84),0))</f>
        <v>2.5902356460402747E-4</v>
      </c>
      <c r="AZ6" s="408">
        <f>AY6*(1-VLOOKUP($AR6,'MP-2017_Male'!$A$3:$CF$103,MIN((61+(Mortality!AZ$5-Mortality!$AT$5)),84),0))</f>
        <v>2.5796156798915096E-4</v>
      </c>
      <c r="BA6" s="408">
        <f>AZ6*(1-VLOOKUP($AR6,'MP-2017_Male'!$A$3:$CF$103,MIN((61+(Mortality!BA$5-Mortality!$AT$5)),84),0))</f>
        <v>2.5631061395402043E-4</v>
      </c>
      <c r="BB6" s="408">
        <f>BA6*(1-VLOOKUP($AR6,'MP-2017_Male'!$A$3:$CF$103,MIN((61+(Mortality!BB$5-Mortality!$AT$5)),84),0))</f>
        <v>2.5410634267401583E-4</v>
      </c>
      <c r="BC6" s="408">
        <f>BB6*(1-VLOOKUP($AR6,'MP-2017_Male'!$A$3:$CF$103,MIN((61+(Mortality!BC$5-Mortality!$AT$5)),84),0))</f>
        <v>2.5171774305288007E-4</v>
      </c>
      <c r="BD6" s="429">
        <f>BC6*(1-VLOOKUP($AR6,'MP-2017_Male'!$A$3:$CF$103,MIN((61+(Mortality!BD$5-Mortality!$AT$5)),84),0))</f>
        <v>2.491502220737407E-4</v>
      </c>
      <c r="BE6" s="408">
        <f>BD6*(1-VLOOKUP($AR6,'MP-2017_Male'!$A$3:$CF$103,MIN((61+(Mortality!BE$5-Mortality!$AT$5)),84),0))</f>
        <v>2.4648431469755165E-4</v>
      </c>
      <c r="BF6" s="408">
        <f>BE6*(1-VLOOKUP($AR6,'MP-2017_Male'!$A$3:$CF$103,MIN((61+(Mortality!BF$5-Mortality!$AT$5)),84),0))</f>
        <v>2.4374833880440883E-4</v>
      </c>
      <c r="BG6" s="408">
        <f>BF6*(1-VLOOKUP($AR6,'MP-2017_Male'!$A$3:$CF$103,MIN((61+(Mortality!BG$5-Mortality!$AT$5)),84),0))</f>
        <v>2.410427322436799E-4</v>
      </c>
      <c r="BH6" s="408">
        <f>BG6*(1-VLOOKUP($AR6,'MP-2017_Male'!$A$3:$CF$103,MIN((61+(Mortality!BH$5-Mortality!$AT$5)),84),0))</f>
        <v>2.3841536646222378E-4</v>
      </c>
      <c r="BI6" s="408">
        <f>BH6*(1-VLOOKUP($AR6,'MP-2017_Male'!$A$3:$CF$103,MIN((61+(Mortality!BI$5-Mortality!$AT$5)),84),0))</f>
        <v>2.3584048050443175E-4</v>
      </c>
      <c r="BJ6" s="408">
        <f>BI6*(1-VLOOKUP($AR6,'MP-2017_Male'!$A$3:$CF$103,MIN((61+(Mortality!BJ$5-Mortality!$AT$5)),84),0))</f>
        <v>2.3334057141108478E-4</v>
      </c>
      <c r="BK6" s="408">
        <f>BJ6*(1-VLOOKUP($AR6,'MP-2017_Male'!$A$3:$CF$103,MIN((61+(Mortality!BK$5-Mortality!$AT$5)),84),0))</f>
        <v>2.3089049541126838E-4</v>
      </c>
      <c r="BL6" s="408">
        <f>BK6*(1-VLOOKUP($AR6,'MP-2017_Male'!$A$3:$CF$103,MIN((61+(Mortality!BL$5-Mortality!$AT$5)),84),0))</f>
        <v>2.2851232330853231E-4</v>
      </c>
      <c r="BM6" s="408">
        <f>BL6*(1-VLOOKUP($AR6,'MP-2017_Male'!$A$3:$CF$103,MIN((61+(Mortality!BM$5-Mortality!$AT$5)),84),0))</f>
        <v>2.2618149761078528E-4</v>
      </c>
      <c r="BN6" s="408">
        <f>BM6*(1-VLOOKUP($AR6,'MP-2017_Male'!$A$3:$CF$103,MIN((61+(Mortality!BN$5-Mortality!$AT$5)),84),0))</f>
        <v>2.2389706448491635E-4</v>
      </c>
      <c r="BO6" s="408">
        <f>BN6*(1-VLOOKUP($AR6,'MP-2017_Male'!$A$3:$CF$103,MIN((61+(Mortality!BO$5-Mortality!$AT$5)),84),0))</f>
        <v>2.2163570413361868E-4</v>
      </c>
      <c r="BP6" s="408">
        <f>BO6*(1-VLOOKUP($AR6,'MP-2017_Male'!$A$3:$CF$103,MIN((61+(Mortality!BP$5-Mortality!$AT$5)),84),0))</f>
        <v>2.1941934709228248E-4</v>
      </c>
      <c r="BQ6" s="408">
        <f>BP6*(1-VLOOKUP($AR6,'MP-2017_Male'!$A$3:$CF$103,MIN((61+(Mortality!BQ$5-Mortality!$AT$5)),84),0))</f>
        <v>2.1722515362135965E-4</v>
      </c>
      <c r="BR6" s="408">
        <f>BQ6*(1-VLOOKUP($AR6,'MP-2017_Male'!$A$3:$CF$103,MIN((61+(Mortality!BR$5-Mortality!$AT$5)),84),0))</f>
        <v>2.1505290208514606E-4</v>
      </c>
      <c r="BS6" s="408">
        <f>BR6*(1-VLOOKUP($AR6,'MP-2017_Male'!$A$3:$CF$103,MIN((61+(Mortality!BS$5-Mortality!$AT$5)),84),0))</f>
        <v>2.129023730642946E-4</v>
      </c>
      <c r="BT6" s="408">
        <f>BS6*(1-VLOOKUP($AR6,'MP-2017_Male'!$A$3:$CF$103,MIN((61+(Mortality!BT$5-Mortality!$AT$5)),84),0))</f>
        <v>2.1077334933365164E-4</v>
      </c>
      <c r="BU6" s="408">
        <f>BT6*(1-VLOOKUP($AR6,'MP-2017_Male'!$A$3:$CF$103,MIN((61+(Mortality!BU$5-Mortality!$AT$5)),84),0))</f>
        <v>2.0866561584031513E-4</v>
      </c>
      <c r="BV6" s="408">
        <f>BU6*(1-VLOOKUP($AR6,'MP-2017_Male'!$A$3:$CF$103,MIN((61+(Mortality!BV$5-Mortality!$AT$5)),84),0))</f>
        <v>2.0657895968191197E-4</v>
      </c>
      <c r="BW6" s="408">
        <f>BV6*(1-VLOOKUP($AR6,'MP-2017_Male'!$A$3:$CF$103,MIN((61+(Mortality!BW$5-Mortality!$AT$5)),84),0))</f>
        <v>2.0451317008509285E-4</v>
      </c>
      <c r="BX6" s="408">
        <f>BW6*(1-VLOOKUP($AR6,'MP-2017_Male'!$A$3:$CF$103,MIN((61+(Mortality!BX$5-Mortality!$AT$5)),84),0))</f>
        <v>2.0246803838424191E-4</v>
      </c>
      <c r="BY6" s="408">
        <f>BX6*(1-VLOOKUP($AR6,'MP-2017_Male'!$A$3:$CF$103,MIN((61+(Mortality!BY$5-Mortality!$AT$5)),84),0))</f>
        <v>2.004433580003995E-4</v>
      </c>
      <c r="BZ6" s="408">
        <f>BY6*(1-VLOOKUP($AR6,'MP-2017_Male'!$A$3:$CF$103,MIN((61+(Mortality!BZ$5-Mortality!$AT$5)),84),0))</f>
        <v>1.9843892442039551E-4</v>
      </c>
      <c r="CA6" s="408">
        <f>BZ6*(1-VLOOKUP($AR6,'MP-2017_Male'!$A$3:$CF$103,MIN((61+(Mortality!CA$5-Mortality!$AT$5)),84),0))</f>
        <v>1.9645453517619154E-4</v>
      </c>
      <c r="CB6" s="408">
        <f>CA6*(1-VLOOKUP($AR6,'MP-2017_Male'!$A$3:$CF$103,MIN((61+(Mortality!CB$5-Mortality!$AT$5)),84),0))</f>
        <v>1.9448998982442962E-4</v>
      </c>
      <c r="CC6" s="408">
        <f>CB6*(1-VLOOKUP($AR6,'MP-2017_Male'!$A$3:$CF$103,MIN((61+(Mortality!CC$5-Mortality!$AT$5)),84),0))</f>
        <v>1.9254508992618531E-4</v>
      </c>
      <c r="CD6" s="408">
        <f>CC6*(1-VLOOKUP($AR6,'MP-2017_Male'!$A$3:$CF$103,MIN((61+(Mortality!CD$5-Mortality!$AT$5)),84),0))</f>
        <v>1.9061963902692344E-4</v>
      </c>
      <c r="CE6" s="408">
        <f>CD6*(1-VLOOKUP($AR6,'MP-2017_Male'!$A$3:$CF$103,MIN((61+(Mortality!CE$5-Mortality!$AT$5)),84),0))</f>
        <v>1.8871344263665421E-4</v>
      </c>
      <c r="CF6" s="408">
        <f>CE6*(1-VLOOKUP($AR6,'MP-2017_Male'!$A$3:$CF$103,MIN((61+(Mortality!CF$5-Mortality!$AT$5)),84),0))</f>
        <v>1.8682630821028766E-4</v>
      </c>
      <c r="CG6" s="408">
        <f>CF6*(1-VLOOKUP($AR6,'MP-2017_Male'!$A$3:$CF$103,MIN((61+(Mortality!CG$5-Mortality!$AT$5)),84),0))</f>
        <v>1.8495804512818479E-4</v>
      </c>
      <c r="CH6" s="408">
        <f>CG6*(1-VLOOKUP($AR6,'MP-2017_Male'!$A$3:$CF$103,MIN((61+(Mortality!CH$5-Mortality!$AT$5)),84),0))</f>
        <v>1.8310846467690294E-4</v>
      </c>
      <c r="CI6" s="408">
        <f>CH6*(1-VLOOKUP($AR6,'MP-2017_Male'!$A$3:$CF$103,MIN((61+(Mortality!CI$5-Mortality!$AT$5)),84),0))</f>
        <v>1.8127738003013391E-4</v>
      </c>
      <c r="CJ6" s="408">
        <f>CI6*(1-VLOOKUP($AR6,'MP-2017_Male'!$A$3:$CF$103,MIN((61+(Mortality!CJ$5-Mortality!$AT$5)),84),0))</f>
        <v>1.7946460622983258E-4</v>
      </c>
      <c r="CK6" s="408">
        <f>CJ6*(1-VLOOKUP($AR6,'MP-2017_Male'!$A$3:$CF$103,MIN((61+(Mortality!CK$5-Mortality!$AT$5)),84),0))</f>
        <v>1.7766996016753425E-4</v>
      </c>
      <c r="CL6" s="408">
        <f>CK6*(1-VLOOKUP($AR6,'MP-2017_Male'!$A$3:$CF$103,MIN((61+(Mortality!CL$5-Mortality!$AT$5)),84),0))</f>
        <v>1.7589326056585889E-4</v>
      </c>
      <c r="CM6" s="408">
        <f>CL6*(1-VLOOKUP($AR6,'MP-2017_Male'!$A$3:$CF$103,MIN((61+(Mortality!CM$5-Mortality!$AT$5)),84),0))</f>
        <v>1.7413432796020031E-4</v>
      </c>
      <c r="CN6" s="408">
        <f>CM6*(1-VLOOKUP($AR6,'MP-2017_Male'!$A$3:$CF$103,MIN((61+(Mortality!CN$5-Mortality!$AT$5)),84),0))</f>
        <v>1.7239298468059832E-4</v>
      </c>
      <c r="CO6" s="408">
        <f>CN6*(1-VLOOKUP($AR6,'MP-2017_Male'!$A$3:$CF$103,MIN((61+(Mortality!CO$5-Mortality!$AT$5)),84),0))</f>
        <v>1.7066905483379232E-4</v>
      </c>
      <c r="CP6" s="408">
        <f>CO6*(1-VLOOKUP($AR6,'MP-2017_Male'!$A$3:$CF$103,MIN((61+(Mortality!CP$5-Mortality!$AT$5)),84),0))</f>
        <v>1.6896236428545441E-4</v>
      </c>
      <c r="CQ6" s="408">
        <f>CP6*(1-VLOOKUP($AR6,'MP-2017_Male'!$A$3:$CF$103,MIN((61+(Mortality!CQ$5-Mortality!$AT$5)),84),0))</f>
        <v>1.6727274064259987E-4</v>
      </c>
      <c r="CR6" s="408">
        <f>CQ6*(1-VLOOKUP($AR6,'MP-2017_Male'!$A$3:$CF$103,MIN((61+(Mortality!CR$5-Mortality!$AT$5)),84),0))</f>
        <v>1.6560001323617386E-4</v>
      </c>
      <c r="CS6" s="408">
        <f>CR6*(1-VLOOKUP($AR6,'MP-2017_Male'!$A$3:$CF$103,MIN((61+(Mortality!CS$5-Mortality!$AT$5)),84),0))</f>
        <v>1.6394401310381213E-4</v>
      </c>
      <c r="CT6" s="408">
        <f>CS6*(1-VLOOKUP($AR6,'MP-2017_Male'!$A$3:$CF$103,MIN((61+(Mortality!CT$5-Mortality!$AT$5)),84),0))</f>
        <v>1.6230457297277401E-4</v>
      </c>
      <c r="CU6" s="408">
        <f>CT6*(1-VLOOKUP($AR6,'MP-2017_Male'!$A$3:$CF$103,MIN((61+(Mortality!CU$5-Mortality!$AT$5)),84),0))</f>
        <v>1.6068152724304626E-4</v>
      </c>
      <c r="CV6" s="408">
        <f>CU6*(1-VLOOKUP($AR6,'MP-2017_Male'!$A$3:$CF$103,MIN((61+(Mortality!CV$5-Mortality!$AT$5)),84),0))</f>
        <v>1.5907471197061581E-4</v>
      </c>
      <c r="CW6" s="408">
        <f>CV6*(1-VLOOKUP($AR6,'MP-2017_Male'!$A$3:$CF$103,MIN((61+(Mortality!CW$5-Mortality!$AT$5)),84),0))</f>
        <v>1.5748396485090965E-4</v>
      </c>
      <c r="CX6" s="408">
        <f>CW6*(1-VLOOKUP($AR6,'MP-2017_Male'!$A$3:$CF$103,MIN((61+(Mortality!CX$5-Mortality!$AT$5)),84),0))</f>
        <v>1.5590912520240056E-4</v>
      </c>
      <c r="CY6" s="408">
        <f>CX6*(1-VLOOKUP($AR6,'MP-2017_Male'!$A$3:$CF$103,MIN((61+(Mortality!CY$5-Mortality!$AT$5)),84),0))</f>
        <v>1.5435003395037654E-4</v>
      </c>
      <c r="CZ6" s="408">
        <f>CY6*(1-VLOOKUP($AR6,'MP-2017_Male'!$A$3:$CF$103,MIN((61+(Mortality!CZ$5-Mortality!$AT$5)),84),0))</f>
        <v>1.5280653361087276E-4</v>
      </c>
      <c r="DA6" s="408">
        <f>CZ6*(1-VLOOKUP($AR6,'MP-2017_Male'!$A$3:$CF$103,MIN((61+(Mortality!DA$5-Mortality!$AT$5)),84),0))</f>
        <v>1.5127846827476404E-4</v>
      </c>
      <c r="DB6" s="408">
        <f>DA6*(1-VLOOKUP($AR6,'MP-2017_Male'!$A$3:$CF$103,MIN((61+(Mortality!DB$5-Mortality!$AT$5)),84),0))</f>
        <v>1.4976568359201641E-4</v>
      </c>
      <c r="DC6" s="408">
        <f>DB6*(1-VLOOKUP($AR6,'MP-2017_Male'!$A$3:$CF$103,MIN((61+(Mortality!DC$5-Mortality!$AT$5)),84),0))</f>
        <v>1.4826802675609624E-4</v>
      </c>
      <c r="DD6" s="408">
        <f>DC6*(1-VLOOKUP($AR6,'MP-2017_Male'!$A$3:$CF$103,MIN((61+(Mortality!DD$5-Mortality!$AT$5)),84),0))</f>
        <v>1.4678534648853526E-4</v>
      </c>
      <c r="DE6" s="408">
        <f>DD6*(1-VLOOKUP($AR6,'MP-2017_Male'!$A$3:$CF$103,MIN((61+(Mortality!DE$5-Mortality!$AT$5)),84),0))</f>
        <v>1.4531749302364991E-4</v>
      </c>
      <c r="DF6" s="408">
        <f>DE6*(1-VLOOKUP($AR6,'MP-2017_Male'!$A$3:$CF$103,MIN((61+(Mortality!DF$5-Mortality!$AT$5)),84),0))</f>
        <v>1.438643180934134E-4</v>
      </c>
      <c r="DG6" s="408">
        <f>DF6*(1-VLOOKUP($AR6,'MP-2017_Male'!$A$3:$CF$103,MIN((61+(Mortality!DG$5-Mortality!$AT$5)),84),0))</f>
        <v>1.4242567491247926E-4</v>
      </c>
      <c r="DH6" s="408">
        <f>DG6*(1-VLOOKUP($AR6,'MP-2017_Male'!$A$3:$CF$103,MIN((61+(Mortality!DH$5-Mortality!$AT$5)),84),0))</f>
        <v>1.4100141816335448E-4</v>
      </c>
      <c r="DI6" s="408">
        <f>DH6*(1-VLOOKUP($AR6,'MP-2017_Male'!$A$3:$CF$103,MIN((61+(Mortality!DI$5-Mortality!$AT$5)),84),0))</f>
        <v>1.3959140398172093E-4</v>
      </c>
      <c r="DJ6" s="408">
        <f>DI6*(1-VLOOKUP($AR6,'MP-2017_Male'!$A$3:$CF$103,MIN((61+(Mortality!DJ$5-Mortality!$AT$5)),84),0))</f>
        <v>1.3819548994190373E-4</v>
      </c>
      <c r="DK6" s="408">
        <f>DJ6*(1-VLOOKUP($AR6,'MP-2017_Male'!$A$3:$CF$103,MIN((61+(Mortality!DK$5-Mortality!$AT$5)),84),0))</f>
        <v>1.3681353504248469E-4</v>
      </c>
      <c r="DL6" s="408">
        <f>DK6*(1-VLOOKUP($AR6,'MP-2017_Male'!$A$3:$CF$103,MIN((61+(Mortality!DL$5-Mortality!$AT$5)),84),0))</f>
        <v>1.3544539969205985E-4</v>
      </c>
      <c r="DM6" s="408">
        <f>DL6*(1-VLOOKUP($AR6,'MP-2017_Male'!$A$3:$CF$103,MIN((61+(Mortality!DM$5-Mortality!$AT$5)),84),0))</f>
        <v>1.3409094569513924E-4</v>
      </c>
      <c r="DN6" s="408">
        <f>DM6*(1-VLOOKUP($AR6,'MP-2017_Male'!$A$3:$CF$103,MIN((61+(Mortality!DN$5-Mortality!$AT$5)),84),0))</f>
        <v>1.3275003623818785E-4</v>
      </c>
      <c r="DO6" s="408">
        <f>DN6*(1-VLOOKUP($AR6,'MP-2017_Male'!$A$3:$CF$103,MIN((61+(Mortality!DO$5-Mortality!$AT$5)),84),0))</f>
        <v>1.3142253587580599E-4</v>
      </c>
      <c r="DP6" s="408">
        <f>DO6*(1-VLOOKUP($AR6,'MP-2017_Male'!$A$3:$CF$103,MIN((61+(Mortality!DP$5-Mortality!$AT$5)),84),0))</f>
        <v>1.3010831051704793E-4</v>
      </c>
      <c r="DQ6" s="408">
        <f>DP6*(1-VLOOKUP($AR6,'MP-2017_Male'!$A$3:$CF$103,MIN((61+(Mortality!DQ$5-Mortality!$AT$5)),84),0))</f>
        <v>1.2880722741187746E-4</v>
      </c>
      <c r="DR6" s="408">
        <f>DQ6*(1-VLOOKUP($AR6,'MP-2017_Male'!$A$3:$CF$103,MIN((61+(Mortality!DR$5-Mortality!$AT$5)),84),0))</f>
        <v>1.2751915513775869E-4</v>
      </c>
      <c r="DS6" s="408">
        <f>DR6*(1-VLOOKUP($AR6,'MP-2017_Male'!$A$3:$CF$103,MIN((61+(Mortality!DS$5-Mortality!$AT$5)),84),0))</f>
        <v>1.262439635863811E-4</v>
      </c>
      <c r="DT6" s="408">
        <f>DS6*(1-VLOOKUP($AR6,'MP-2017_Male'!$A$3:$CF$103,MIN((61+(Mortality!DT$5-Mortality!$AT$5)),84),0))</f>
        <v>1.2498152395051728E-4</v>
      </c>
      <c r="DU6" s="408">
        <f>DT6*(1-VLOOKUP($AR6,'MP-2017_Male'!$A$3:$CF$103,MIN((61+(Mortality!DU$5-Mortality!$AT$5)),84),0))</f>
        <v>1.237317087110121E-4</v>
      </c>
      <c r="DV6" s="408">
        <f>DU6*(1-VLOOKUP($AR6,'MP-2017_Male'!$A$3:$CF$103,MIN((61+(Mortality!DV$5-Mortality!$AT$5)),84),0))</f>
        <v>1.2249439162390199E-4</v>
      </c>
      <c r="DW6" s="408">
        <f>DV6*(1-VLOOKUP($AR6,'MP-2017_Male'!$A$3:$CF$103,MIN((61+(Mortality!DW$5-Mortality!$AT$5)),84),0))</f>
        <v>1.2126944770766297E-4</v>
      </c>
      <c r="DX6" s="408">
        <f>DW6*(1-VLOOKUP($AR6,'MP-2017_Male'!$A$3:$CF$103,MIN((61+(Mortality!DX$5-Mortality!$AT$5)),84),0))</f>
        <v>1.2005675323058633E-4</v>
      </c>
      <c r="DY6" s="408">
        <f>DX6*(1-VLOOKUP($AR6,'MP-2017_Male'!$A$3:$CF$103,MIN((61+(Mortality!DY$5-Mortality!$AT$5)),84),0))</f>
        <v>1.1885618569828047E-4</v>
      </c>
      <c r="DZ6" s="408">
        <f>DY6*(1-VLOOKUP($AR6,'MP-2017_Male'!$A$3:$CF$103,MIN((61+(Mortality!DZ$5-Mortality!$AT$5)),84),0))</f>
        <v>1.1766762384129767E-4</v>
      </c>
      <c r="EA6" s="408">
        <f>DZ6*(1-VLOOKUP($AR6,'MP-2017_Male'!$A$3:$CF$103,MIN((61+(Mortality!EA$5-Mortality!$AT$5)),84),0))</f>
        <v>1.1649094760288469E-4</v>
      </c>
      <c r="EB6" s="408">
        <f>EA6*(1-VLOOKUP($AR6,'MP-2017_Male'!$A$3:$CF$103,MIN((61+(Mortality!EB$5-Mortality!$AT$5)),84),0))</f>
        <v>1.1532603812685584E-4</v>
      </c>
      <c r="EC6" s="408">
        <f>EB6*(1-VLOOKUP($AR6,'MP-2017_Male'!$A$3:$CF$103,MIN((61+(Mortality!EC$5-Mortality!$AT$5)),84),0))</f>
        <v>1.1417277774558728E-4</v>
      </c>
      <c r="ED6" s="408">
        <f>EC6*(1-VLOOKUP($AR6,'MP-2017_Male'!$A$3:$CF$103,MIN((61+(Mortality!ED$5-Mortality!$AT$5)),84),0))</f>
        <v>1.1303104996813141E-4</v>
      </c>
      <c r="EE6" s="408">
        <f>ED6*(1-VLOOKUP($AR6,'MP-2017_Male'!$A$3:$CF$103,MIN((61+(Mortality!EE$5-Mortality!$AT$5)),84),0))</f>
        <v>1.1190073946845009E-4</v>
      </c>
      <c r="EF6" s="408">
        <f>EE6*(1-VLOOKUP($AR6,'MP-2017_Male'!$A$3:$CF$103,MIN((61+(Mortality!EF$5-Mortality!$AT$5)),84),0))</f>
        <v>1.1078173207376559E-4</v>
      </c>
      <c r="EG6" s="408">
        <f>EF6*(1-VLOOKUP($AR6,'MP-2017_Male'!$A$3:$CF$103,MIN((61+(Mortality!EG$5-Mortality!$AT$5)),84),0))</f>
        <v>1.0967391475302793E-4</v>
      </c>
      <c r="EH6" s="408">
        <f>EG6*(1-VLOOKUP($AR6,'MP-2017_Male'!$A$3:$CF$103,MIN((61+(Mortality!EH$5-Mortality!$AT$5)),84),0))</f>
        <v>1.0857717560549765E-4</v>
      </c>
      <c r="EI6" s="408">
        <f>EH6*(1-VLOOKUP($AR6,'MP-2017_Male'!$A$3:$CF$103,MIN((61+(Mortality!EI$5-Mortality!$AT$5)),84),0))</f>
        <v>1.0749140384944268E-4</v>
      </c>
      <c r="EJ6" s="408">
        <f>EI6*(1-VLOOKUP($AR6,'MP-2017_Male'!$A$3:$CF$103,MIN((61+(Mortality!EJ$5-Mortality!$AT$5)),84),0))</f>
        <v>1.0641648981094825E-4</v>
      </c>
      <c r="EK6" s="408">
        <f>EJ6*(1-VLOOKUP($AR6,'MP-2017_Male'!$A$3:$CF$103,MIN((61+(Mortality!EK$5-Mortality!$AT$5)),84),0))</f>
        <v>1.0535232491283877E-4</v>
      </c>
      <c r="EL6" s="408">
        <f>EK6*(1-VLOOKUP($AR6,'MP-2017_Male'!$A$3:$CF$103,MIN((61+(Mortality!EL$5-Mortality!$AT$5)),84),0))</f>
        <v>1.0429880166371039E-4</v>
      </c>
      <c r="EM6" s="408">
        <f>EL6*(1-VLOOKUP($AR6,'MP-2017_Male'!$A$3:$CF$103,MIN((61+(Mortality!EM$5-Mortality!$AT$5)),84),0))</f>
        <v>1.0325581364707329E-4</v>
      </c>
      <c r="EN6" s="408">
        <f>EM6*(1-VLOOKUP($AR6,'MP-2017_Male'!$A$3:$CF$103,MIN((61+(Mortality!EN$5-Mortality!$AT$5)),84),0))</f>
        <v>1.0222325551060256E-4</v>
      </c>
      <c r="EO6" s="408">
        <f>EN6*(1-VLOOKUP($AR6,'MP-2017_Male'!$A$3:$CF$103,MIN((61+(Mortality!EO$5-Mortality!$AT$5)),84),0))</f>
        <v>1.0120102295549654E-4</v>
      </c>
      <c r="EP6" s="408">
        <f>EO6*(1-VLOOKUP($AR6,'MP-2017_Male'!$A$3:$CF$103,MIN((61+(Mortality!EP$5-Mortality!$AT$5)),84),0))</f>
        <v>1.0018901272594157E-4</v>
      </c>
      <c r="EQ6" s="408">
        <f>EP6*(1-VLOOKUP($AR6,'MP-2017_Male'!$A$3:$CF$103,MIN((61+(Mortality!EQ$5-Mortality!$AT$5)),84),0))</f>
        <v>9.9187122598682153E-5</v>
      </c>
      <c r="ER6" s="408">
        <f>EQ6*(1-VLOOKUP($AR6,'MP-2017_Male'!$A$3:$CF$103,MIN((61+(Mortality!ER$5-Mortality!$AT$5)),84),0))</f>
        <v>9.8195251372695328E-5</v>
      </c>
      <c r="ES6" s="408">
        <f>ER6*(1-VLOOKUP($AR6,'MP-2017_Male'!$A$3:$CF$103,MIN((61+(Mortality!ES$5-Mortality!$AT$5)),84),0))</f>
        <v>9.7213298858968368E-5</v>
      </c>
      <c r="ET6" s="408">
        <f>ES6*(1-VLOOKUP($AR6,'MP-2017_Male'!$A$3:$CF$103,MIN((61+(Mortality!ET$5-Mortality!$AT$5)),84),0))</f>
        <v>9.6241165870378687E-5</v>
      </c>
      <c r="EU6" s="408">
        <f>ET6*(1-VLOOKUP($AR6,'MP-2017_Male'!$A$3:$CF$103,MIN((61+(Mortality!EU$5-Mortality!$AT$5)),84),0))</f>
        <v>9.5278754211674903E-5</v>
      </c>
      <c r="EV6" s="408">
        <f>EU6*(1-VLOOKUP($AR6,'MP-2017_Male'!$A$3:$CF$103,MIN((61+(Mortality!EV$5-Mortality!$AT$5)),84),0))</f>
        <v>9.432596666955815E-5</v>
      </c>
      <c r="EW6" s="408">
        <f>EV6*(1-VLOOKUP($AR6,'MP-2017_Male'!$A$3:$CF$103,MIN((61+(Mortality!EW$5-Mortality!$AT$5)),84),0))</f>
        <v>9.3382707002862567E-5</v>
      </c>
      <c r="EX6" s="408">
        <f>EW6*(1-VLOOKUP($AR6,'MP-2017_Male'!$A$3:$CF$103,MIN((61+(Mortality!EX$5-Mortality!$AT$5)),84),0))</f>
        <v>9.2448879932833947E-5</v>
      </c>
      <c r="EY6" s="408">
        <f>EX6*(1-VLOOKUP($AR6,'MP-2017_Male'!$A$3:$CF$103,MIN((61+(Mortality!EY$5-Mortality!$AT$5)),84),0))</f>
        <v>9.1524391133505602E-5</v>
      </c>
      <c r="EZ6" s="408">
        <f>EY6*(1-VLOOKUP($AR6,'MP-2017_Male'!$A$3:$CF$103,MIN((61+(Mortality!EZ$5-Mortality!$AT$5)),84),0))</f>
        <v>9.0609147222170543E-5</v>
      </c>
      <c r="FA6" s="408">
        <f>EZ6*(1-VLOOKUP($AR6,'MP-2017_Male'!$A$3:$CF$103,MIN((61+(Mortality!FA$5-Mortality!$AT$5)),84),0))</f>
        <v>8.9703055749948838E-5</v>
      </c>
      <c r="FB6" s="408">
        <f>FA6*(1-VLOOKUP($AR6,'MP-2017_Male'!$A$3:$CF$103,MIN((61+(Mortality!FB$5-Mortality!$AT$5)),84),0))</f>
        <v>8.8806025192449353E-5</v>
      </c>
      <c r="FC6" s="408">
        <f>FB6*(1-VLOOKUP($AR6,'MP-2017_Male'!$A$3:$CF$103,MIN((61+(Mortality!FC$5-Mortality!$AT$5)),84),0))</f>
        <v>8.7917964940524855E-5</v>
      </c>
      <c r="FD6" s="408">
        <f>FC6*(1-VLOOKUP($AR6,'MP-2017_Male'!$A$3:$CF$103,MIN((61+(Mortality!FD$5-Mortality!$AT$5)),84),0))</f>
        <v>8.703878529111961E-5</v>
      </c>
      <c r="FE6" s="408">
        <f>FD6*(1-VLOOKUP($AR6,'MP-2017_Male'!$A$3:$CF$103,MIN((61+(Mortality!FE$5-Mortality!$AT$5)),84),0))</f>
        <v>8.6168397438208407E-5</v>
      </c>
      <c r="FF6" s="408">
        <f>FE6*(1-VLOOKUP($AR6,'MP-2017_Male'!$A$3:$CF$103,MIN((61+(Mortality!FF$5-Mortality!$AT$5)),84),0))</f>
        <v>8.5306713463826321E-5</v>
      </c>
      <c r="FG6" s="408">
        <f>FF6*(1-VLOOKUP($AR6,'MP-2017_Male'!$A$3:$CF$103,MIN((61+(Mortality!FG$5-Mortality!$AT$5)),84),0))</f>
        <v>8.4453646329188059E-5</v>
      </c>
      <c r="FH6" s="408">
        <f>FG6*(1-VLOOKUP($AR6,'MP-2017_Male'!$A$3:$CF$103,MIN((61+(Mortality!FH$5-Mortality!$AT$5)),84),0))</f>
        <v>8.3609109865896171E-5</v>
      </c>
      <c r="FI6" s="408">
        <f>FH6*(1-VLOOKUP($AR6,'MP-2017_Male'!$A$3:$CF$103,MIN((61+(Mortality!FI$5-Mortality!$AT$5)),84),0))</f>
        <v>8.277301876723721E-5</v>
      </c>
    </row>
    <row r="7" spans="1:165" ht="17" customHeight="1">
      <c r="A7" s="205">
        <v>19</v>
      </c>
      <c r="B7" s="226">
        <f t="shared" ref="B7:B70" si="8">IF($AA7="",$AB7,$AA7)</f>
        <v>3.6900000000000002E-4</v>
      </c>
      <c r="C7" s="227">
        <f t="shared" ref="C7:C70" si="9">IF($AE7="",$AF7,$AE7)</f>
        <v>1.6200000000000001E-4</v>
      </c>
      <c r="D7" s="207">
        <f t="shared" si="5"/>
        <v>2.655E-4</v>
      </c>
      <c r="E7" s="228"/>
      <c r="F7" s="229"/>
      <c r="G7" s="230"/>
      <c r="I7" s="210"/>
      <c r="J7" s="236" t="s">
        <v>95</v>
      </c>
      <c r="K7" s="237" t="s">
        <v>96</v>
      </c>
      <c r="L7" s="237" t="s">
        <v>97</v>
      </c>
      <c r="M7" s="238" t="s">
        <v>95</v>
      </c>
      <c r="N7" s="237" t="s">
        <v>96</v>
      </c>
      <c r="O7" s="239" t="s">
        <v>97</v>
      </c>
      <c r="Q7" s="210"/>
      <c r="R7" s="240" t="s">
        <v>95</v>
      </c>
      <c r="S7" s="241" t="s">
        <v>96</v>
      </c>
      <c r="T7" s="241" t="s">
        <v>97</v>
      </c>
      <c r="U7" s="240" t="s">
        <v>95</v>
      </c>
      <c r="V7" s="241" t="s">
        <v>96</v>
      </c>
      <c r="W7" s="242" t="s">
        <v>97</v>
      </c>
      <c r="X7" s="227"/>
      <c r="Y7" s="205">
        <v>19</v>
      </c>
      <c r="AA7" s="231">
        <v>3.6900000000000002E-4</v>
      </c>
      <c r="AB7" s="232" t="s">
        <v>65</v>
      </c>
      <c r="AC7" s="233">
        <v>6.4619999999999999E-3</v>
      </c>
      <c r="AD7" s="205"/>
      <c r="AE7" s="231">
        <v>1.6200000000000001E-4</v>
      </c>
      <c r="AF7" s="232" t="s">
        <v>65</v>
      </c>
      <c r="AG7" s="233">
        <v>2.2309999999999999E-3</v>
      </c>
      <c r="AI7" s="243"/>
      <c r="AJ7" s="243"/>
      <c r="AK7" s="243"/>
      <c r="AL7" s="243"/>
      <c r="AM7" s="243"/>
      <c r="AN7" s="243"/>
      <c r="AO7" s="243"/>
      <c r="AP7" s="243"/>
      <c r="AQ7" s="234"/>
      <c r="AR7" s="205">
        <v>26</v>
      </c>
      <c r="AS7" s="235">
        <f t="shared" si="6"/>
        <v>2.6304194808309352E-4</v>
      </c>
      <c r="AT7" s="406">
        <f t="shared" si="7"/>
        <v>2.7100000000000003E-4</v>
      </c>
      <c r="AU7" s="408">
        <f>AT7*(1-VLOOKUP($AR7,'MP-2017_Male'!$A$3:$CF$103,MIN((61+(Mortality!AU$5-Mortality!$AT$5)),84),0))</f>
        <v>2.6826290000000005E-4</v>
      </c>
      <c r="AV7" s="408">
        <f>AU7*(1-VLOOKUP($AR7,'MP-2017_Male'!$A$3:$CF$103,MIN((61+(Mortality!AV$5-Mortality!$AT$5)),84),0))</f>
        <v>2.6748493759000007E-4</v>
      </c>
      <c r="AW7" s="408">
        <f>AV7*(1-VLOOKUP($AR7,'MP-2017_Male'!$A$3:$CF$103,MIN((61+(Mortality!AW$5-Mortality!$AT$5)),84),0))</f>
        <v>2.6927708667185302E-4</v>
      </c>
      <c r="AX7" s="408">
        <f>AW7*(1-VLOOKUP($AR7,'MP-2017_Male'!$A$3:$CF$103,MIN((61+(Mortality!AX$5-Mortality!$AT$5)),84),0))</f>
        <v>2.7048883356187636E-4</v>
      </c>
      <c r="AY7" s="408">
        <f>AX7*(1-VLOOKUP($AR7,'MP-2017_Male'!$A$3:$CF$103,MIN((61+(Mortality!AY$5-Mortality!$AT$5)),84),0))</f>
        <v>2.7100276234564392E-4</v>
      </c>
      <c r="AZ7" s="408">
        <f>AY7*(1-VLOOKUP($AR7,'MP-2017_Male'!$A$3:$CF$103,MIN((61+(Mortality!AZ$5-Mortality!$AT$5)),84),0))</f>
        <v>2.7075885985953282E-4</v>
      </c>
      <c r="BA7" s="408">
        <f>AZ7*(1-VLOOKUP($AR7,'MP-2017_Male'!$A$3:$CF$103,MIN((61+(Mortality!BA$5-Mortality!$AT$5)),84),0))</f>
        <v>2.697299761920666E-4</v>
      </c>
      <c r="BB7" s="408">
        <f>BA7*(1-VLOOKUP($AR7,'MP-2017_Male'!$A$3:$CF$103,MIN((61+(Mortality!BB$5-Mortality!$AT$5)),84),0))</f>
        <v>2.6800370434443738E-4</v>
      </c>
      <c r="BC7" s="408">
        <f>BB7*(1-VLOOKUP($AR7,'MP-2017_Male'!$A$3:$CF$103,MIN((61+(Mortality!BC$5-Mortality!$AT$5)),84),0))</f>
        <v>2.6564527174620633E-4</v>
      </c>
      <c r="BD7" s="429">
        <f>BC7*(1-VLOOKUP($AR7,'MP-2017_Male'!$A$3:$CF$103,MIN((61+(Mortality!BD$5-Mortality!$AT$5)),84),0))</f>
        <v>2.6304194808309352E-4</v>
      </c>
      <c r="BE7" s="408">
        <f>BD7*(1-VLOOKUP($AR7,'MP-2017_Male'!$A$3:$CF$103,MIN((61+(Mortality!BE$5-Mortality!$AT$5)),84),0))</f>
        <v>2.6028000762822107E-4</v>
      </c>
      <c r="BF7" s="408">
        <f>BE7*(1-VLOOKUP($AR7,'MP-2017_Male'!$A$3:$CF$103,MIN((61+(Mortality!BF$5-Mortality!$AT$5)),84),0))</f>
        <v>2.5741692754431062E-4</v>
      </c>
      <c r="BG7" s="408">
        <f>BF7*(1-VLOOKUP($AR7,'MP-2017_Male'!$A$3:$CF$103,MIN((61+(Mortality!BG$5-Mortality!$AT$5)),84),0))</f>
        <v>2.5455959964856877E-4</v>
      </c>
      <c r="BH7" s="408">
        <f>BG7*(1-VLOOKUP($AR7,'MP-2017_Male'!$A$3:$CF$103,MIN((61+(Mortality!BH$5-Mortality!$AT$5)),84),0))</f>
        <v>2.5178490001239937E-4</v>
      </c>
      <c r="BI7" s="408">
        <f>BH7*(1-VLOOKUP($AR7,'MP-2017_Male'!$A$3:$CF$103,MIN((61+(Mortality!BI$5-Mortality!$AT$5)),84),0))</f>
        <v>2.4906562309226542E-4</v>
      </c>
      <c r="BJ7" s="408">
        <f>BI7*(1-VLOOKUP($AR7,'MP-2017_Male'!$A$3:$CF$103,MIN((61+(Mortality!BJ$5-Mortality!$AT$5)),84),0))</f>
        <v>2.4642552748748738E-4</v>
      </c>
      <c r="BK7" s="408">
        <f>BJ7*(1-VLOOKUP($AR7,'MP-2017_Male'!$A$3:$CF$103,MIN((61+(Mortality!BK$5-Mortality!$AT$5)),84),0))</f>
        <v>2.4383805944886878E-4</v>
      </c>
      <c r="BL7" s="408">
        <f>BK7*(1-VLOOKUP($AR7,'MP-2017_Male'!$A$3:$CF$103,MIN((61+(Mortality!BL$5-Mortality!$AT$5)),84),0))</f>
        <v>2.4132652743654543E-4</v>
      </c>
      <c r="BM7" s="408">
        <f>BL7*(1-VLOOKUP($AR7,'MP-2017_Male'!$A$3:$CF$103,MIN((61+(Mortality!BM$5-Mortality!$AT$5)),84),0))</f>
        <v>2.3886499685669269E-4</v>
      </c>
      <c r="BN7" s="408">
        <f>BM7*(1-VLOOKUP($AR7,'MP-2017_Male'!$A$3:$CF$103,MIN((61+(Mortality!BN$5-Mortality!$AT$5)),84),0))</f>
        <v>2.364524603884401E-4</v>
      </c>
      <c r="BO7" s="408">
        <f>BN7*(1-VLOOKUP($AR7,'MP-2017_Male'!$A$3:$CF$103,MIN((61+(Mortality!BO$5-Mortality!$AT$5)),84),0))</f>
        <v>2.3406429053851686E-4</v>
      </c>
      <c r="BP7" s="408">
        <f>BO7*(1-VLOOKUP($AR7,'MP-2017_Male'!$A$3:$CF$103,MIN((61+(Mortality!BP$5-Mortality!$AT$5)),84),0))</f>
        <v>2.317236476331317E-4</v>
      </c>
      <c r="BQ7" s="408">
        <f>BP7*(1-VLOOKUP($AR7,'MP-2017_Male'!$A$3:$CF$103,MIN((61+(Mortality!BQ$5-Mortality!$AT$5)),84),0))</f>
        <v>2.2940641115680037E-4</v>
      </c>
      <c r="BR7" s="408">
        <f>BQ7*(1-VLOOKUP($AR7,'MP-2017_Male'!$A$3:$CF$103,MIN((61+(Mortality!BR$5-Mortality!$AT$5)),84),0))</f>
        <v>2.2711234704523236E-4</v>
      </c>
      <c r="BS7" s="408">
        <f>BR7*(1-VLOOKUP($AR7,'MP-2017_Male'!$A$3:$CF$103,MIN((61+(Mortality!BS$5-Mortality!$AT$5)),84),0))</f>
        <v>2.2484122357478004E-4</v>
      </c>
      <c r="BT7" s="408">
        <f>BS7*(1-VLOOKUP($AR7,'MP-2017_Male'!$A$3:$CF$103,MIN((61+(Mortality!BT$5-Mortality!$AT$5)),84),0))</f>
        <v>2.2259281133903223E-4</v>
      </c>
      <c r="BU7" s="408">
        <f>BT7*(1-VLOOKUP($AR7,'MP-2017_Male'!$A$3:$CF$103,MIN((61+(Mortality!BU$5-Mortality!$AT$5)),84),0))</f>
        <v>2.203668832256419E-4</v>
      </c>
      <c r="BV7" s="408">
        <f>BU7*(1-VLOOKUP($AR7,'MP-2017_Male'!$A$3:$CF$103,MIN((61+(Mortality!BV$5-Mortality!$AT$5)),84),0))</f>
        <v>2.1816321439338548E-4</v>
      </c>
      <c r="BW7" s="408">
        <f>BV7*(1-VLOOKUP($AR7,'MP-2017_Male'!$A$3:$CF$103,MIN((61+(Mortality!BW$5-Mortality!$AT$5)),84),0))</f>
        <v>2.1598158224945163E-4</v>
      </c>
      <c r="BX7" s="408">
        <f>BW7*(1-VLOOKUP($AR7,'MP-2017_Male'!$A$3:$CF$103,MIN((61+(Mortality!BX$5-Mortality!$AT$5)),84),0))</f>
        <v>2.1382176642695711E-4</v>
      </c>
      <c r="BY7" s="408">
        <f>BX7*(1-VLOOKUP($AR7,'MP-2017_Male'!$A$3:$CF$103,MIN((61+(Mortality!BY$5-Mortality!$AT$5)),84),0))</f>
        <v>2.1168354876268753E-4</v>
      </c>
      <c r="BZ7" s="408">
        <f>BY7*(1-VLOOKUP($AR7,'MP-2017_Male'!$A$3:$CF$103,MIN((61+(Mortality!BZ$5-Mortality!$AT$5)),84),0))</f>
        <v>2.0956671327506066E-4</v>
      </c>
      <c r="CA7" s="408">
        <f>BZ7*(1-VLOOKUP($AR7,'MP-2017_Male'!$A$3:$CF$103,MIN((61+(Mortality!CA$5-Mortality!$AT$5)),84),0))</f>
        <v>2.0747104614231006E-4</v>
      </c>
      <c r="CB7" s="408">
        <f>CA7*(1-VLOOKUP($AR7,'MP-2017_Male'!$A$3:$CF$103,MIN((61+(Mortality!CB$5-Mortality!$AT$5)),84),0))</f>
        <v>2.0539633568088695E-4</v>
      </c>
      <c r="CC7" s="408">
        <f>CB7*(1-VLOOKUP($AR7,'MP-2017_Male'!$A$3:$CF$103,MIN((61+(Mortality!CC$5-Mortality!$AT$5)),84),0))</f>
        <v>2.0334237232407808E-4</v>
      </c>
      <c r="CD7" s="408">
        <f>CC7*(1-VLOOKUP($AR7,'MP-2017_Male'!$A$3:$CF$103,MIN((61+(Mortality!CD$5-Mortality!$AT$5)),84),0))</f>
        <v>2.0130894860083729E-4</v>
      </c>
      <c r="CE7" s="408">
        <f>CD7*(1-VLOOKUP($AR7,'MP-2017_Male'!$A$3:$CF$103,MIN((61+(Mortality!CE$5-Mortality!$AT$5)),84),0))</f>
        <v>1.9929585911482891E-4</v>
      </c>
      <c r="CF7" s="408">
        <f>CE7*(1-VLOOKUP($AR7,'MP-2017_Male'!$A$3:$CF$103,MIN((61+(Mortality!CF$5-Mortality!$AT$5)),84),0))</f>
        <v>1.9730290052368061E-4</v>
      </c>
      <c r="CG7" s="408">
        <f>CF7*(1-VLOOKUP($AR7,'MP-2017_Male'!$A$3:$CF$103,MIN((61+(Mortality!CG$5-Mortality!$AT$5)),84),0))</f>
        <v>1.9532987151844381E-4</v>
      </c>
      <c r="CH7" s="408">
        <f>CG7*(1-VLOOKUP($AR7,'MP-2017_Male'!$A$3:$CF$103,MIN((61+(Mortality!CH$5-Mortality!$AT$5)),84),0))</f>
        <v>1.9337657280325937E-4</v>
      </c>
      <c r="CI7" s="408">
        <f>CH7*(1-VLOOKUP($AR7,'MP-2017_Male'!$A$3:$CF$103,MIN((61+(Mortality!CI$5-Mortality!$AT$5)),84),0))</f>
        <v>1.9144280707522677E-4</v>
      </c>
      <c r="CJ7" s="408">
        <f>CI7*(1-VLOOKUP($AR7,'MP-2017_Male'!$A$3:$CF$103,MIN((61+(Mortality!CJ$5-Mortality!$AT$5)),84),0))</f>
        <v>1.8952837900447451E-4</v>
      </c>
      <c r="CK7" s="408">
        <f>CJ7*(1-VLOOKUP($AR7,'MP-2017_Male'!$A$3:$CF$103,MIN((61+(Mortality!CK$5-Mortality!$AT$5)),84),0))</f>
        <v>1.8763309521442978E-4</v>
      </c>
      <c r="CL7" s="408">
        <f>CK7*(1-VLOOKUP($AR7,'MP-2017_Male'!$A$3:$CF$103,MIN((61+(Mortality!CL$5-Mortality!$AT$5)),84),0))</f>
        <v>1.8575676426228548E-4</v>
      </c>
      <c r="CM7" s="408">
        <f>CL7*(1-VLOOKUP($AR7,'MP-2017_Male'!$A$3:$CF$103,MIN((61+(Mortality!CM$5-Mortality!$AT$5)),84),0))</f>
        <v>1.8389919661966262E-4</v>
      </c>
      <c r="CN7" s="408">
        <f>CM7*(1-VLOOKUP($AR7,'MP-2017_Male'!$A$3:$CF$103,MIN((61+(Mortality!CN$5-Mortality!$AT$5)),84),0))</f>
        <v>1.82060204653466E-4</v>
      </c>
      <c r="CO7" s="408">
        <f>CN7*(1-VLOOKUP($AR7,'MP-2017_Male'!$A$3:$CF$103,MIN((61+(Mortality!CO$5-Mortality!$AT$5)),84),0))</f>
        <v>1.8023960260693135E-4</v>
      </c>
      <c r="CP7" s="408">
        <f>CO7*(1-VLOOKUP($AR7,'MP-2017_Male'!$A$3:$CF$103,MIN((61+(Mortality!CP$5-Mortality!$AT$5)),84),0))</f>
        <v>1.7843720658086202E-4</v>
      </c>
      <c r="CQ7" s="408">
        <f>CP7*(1-VLOOKUP($AR7,'MP-2017_Male'!$A$3:$CF$103,MIN((61+(Mortality!CQ$5-Mortality!$AT$5)),84),0))</f>
        <v>1.766528345150534E-4</v>
      </c>
      <c r="CR7" s="408">
        <f>CQ7*(1-VLOOKUP($AR7,'MP-2017_Male'!$A$3:$CF$103,MIN((61+(Mortality!CR$5-Mortality!$AT$5)),84),0))</f>
        <v>1.7488630616990287E-4</v>
      </c>
      <c r="CS7" s="408">
        <f>CR7*(1-VLOOKUP($AR7,'MP-2017_Male'!$A$3:$CF$103,MIN((61+(Mortality!CS$5-Mortality!$AT$5)),84),0))</f>
        <v>1.7313744310820385E-4</v>
      </c>
      <c r="CT7" s="408">
        <f>CS7*(1-VLOOKUP($AR7,'MP-2017_Male'!$A$3:$CF$103,MIN((61+(Mortality!CT$5-Mortality!$AT$5)),84),0))</f>
        <v>1.714060686771218E-4</v>
      </c>
      <c r="CU7" s="408">
        <f>CT7*(1-VLOOKUP($AR7,'MP-2017_Male'!$A$3:$CF$103,MIN((61+(Mortality!CU$5-Mortality!$AT$5)),84),0))</f>
        <v>1.6969200799035058E-4</v>
      </c>
      <c r="CV7" s="408">
        <f>CU7*(1-VLOOKUP($AR7,'MP-2017_Male'!$A$3:$CF$103,MIN((61+(Mortality!CV$5-Mortality!$AT$5)),84),0))</f>
        <v>1.6799508791044706E-4</v>
      </c>
      <c r="CW7" s="408">
        <f>CV7*(1-VLOOKUP($AR7,'MP-2017_Male'!$A$3:$CF$103,MIN((61+(Mortality!CW$5-Mortality!$AT$5)),84),0))</f>
        <v>1.6631513703134259E-4</v>
      </c>
      <c r="CX7" s="408">
        <f>CW7*(1-VLOOKUP($AR7,'MP-2017_Male'!$A$3:$CF$103,MIN((61+(Mortality!CX$5-Mortality!$AT$5)),84),0))</f>
        <v>1.6465198566102917E-4</v>
      </c>
      <c r="CY7" s="408">
        <f>CX7*(1-VLOOKUP($AR7,'MP-2017_Male'!$A$3:$CF$103,MIN((61+(Mortality!CY$5-Mortality!$AT$5)),84),0))</f>
        <v>1.6300546580441888E-4</v>
      </c>
      <c r="CZ7" s="408">
        <f>CY7*(1-VLOOKUP($AR7,'MP-2017_Male'!$A$3:$CF$103,MIN((61+(Mortality!CZ$5-Mortality!$AT$5)),84),0))</f>
        <v>1.6137541114637468E-4</v>
      </c>
      <c r="DA7" s="408">
        <f>CZ7*(1-VLOOKUP($AR7,'MP-2017_Male'!$A$3:$CF$103,MIN((61+(Mortality!DA$5-Mortality!$AT$5)),84),0))</f>
        <v>1.5976165703491092E-4</v>
      </c>
      <c r="DB7" s="408">
        <f>DA7*(1-VLOOKUP($AR7,'MP-2017_Male'!$A$3:$CF$103,MIN((61+(Mortality!DB$5-Mortality!$AT$5)),84),0))</f>
        <v>1.5816404046456182E-4</v>
      </c>
      <c r="DC7" s="408">
        <f>DB7*(1-VLOOKUP($AR7,'MP-2017_Male'!$A$3:$CF$103,MIN((61+(Mortality!DC$5-Mortality!$AT$5)),84),0))</f>
        <v>1.5658240005991621E-4</v>
      </c>
      <c r="DD7" s="408">
        <f>DC7*(1-VLOOKUP($AR7,'MP-2017_Male'!$A$3:$CF$103,MIN((61+(Mortality!DD$5-Mortality!$AT$5)),84),0))</f>
        <v>1.5501657605931704E-4</v>
      </c>
      <c r="DE7" s="408">
        <f>DD7*(1-VLOOKUP($AR7,'MP-2017_Male'!$A$3:$CF$103,MIN((61+(Mortality!DE$5-Mortality!$AT$5)),84),0))</f>
        <v>1.5346641029872387E-4</v>
      </c>
      <c r="DF7" s="408">
        <f>DE7*(1-VLOOKUP($AR7,'MP-2017_Male'!$A$3:$CF$103,MIN((61+(Mortality!DF$5-Mortality!$AT$5)),84),0))</f>
        <v>1.5193174619573664E-4</v>
      </c>
      <c r="DG7" s="408">
        <f>DF7*(1-VLOOKUP($AR7,'MP-2017_Male'!$A$3:$CF$103,MIN((61+(Mortality!DG$5-Mortality!$AT$5)),84),0))</f>
        <v>1.5041242873377927E-4</v>
      </c>
      <c r="DH7" s="408">
        <f>DG7*(1-VLOOKUP($AR7,'MP-2017_Male'!$A$3:$CF$103,MIN((61+(Mortality!DH$5-Mortality!$AT$5)),84),0))</f>
        <v>1.4890830444644148E-4</v>
      </c>
      <c r="DI7" s="408">
        <f>DH7*(1-VLOOKUP($AR7,'MP-2017_Male'!$A$3:$CF$103,MIN((61+(Mortality!DI$5-Mortality!$AT$5)),84),0))</f>
        <v>1.4741922140197705E-4</v>
      </c>
      <c r="DJ7" s="408">
        <f>DI7*(1-VLOOKUP($AR7,'MP-2017_Male'!$A$3:$CF$103,MIN((61+(Mortality!DJ$5-Mortality!$AT$5)),84),0))</f>
        <v>1.4594502918795728E-4</v>
      </c>
      <c r="DK7" s="408">
        <f>DJ7*(1-VLOOKUP($AR7,'MP-2017_Male'!$A$3:$CF$103,MIN((61+(Mortality!DK$5-Mortality!$AT$5)),84),0))</f>
        <v>1.4448557889607772E-4</v>
      </c>
      <c r="DL7" s="408">
        <f>DK7*(1-VLOOKUP($AR7,'MP-2017_Male'!$A$3:$CF$103,MIN((61+(Mortality!DL$5-Mortality!$AT$5)),84),0))</f>
        <v>1.4304072310711695E-4</v>
      </c>
      <c r="DM7" s="408">
        <f>DL7*(1-VLOOKUP($AR7,'MP-2017_Male'!$A$3:$CF$103,MIN((61+(Mortality!DM$5-Mortality!$AT$5)),84),0))</f>
        <v>1.4161031587604577E-4</v>
      </c>
      <c r="DN7" s="408">
        <f>DM7*(1-VLOOKUP($AR7,'MP-2017_Male'!$A$3:$CF$103,MIN((61+(Mortality!DN$5-Mortality!$AT$5)),84),0))</f>
        <v>1.4019421271728531E-4</v>
      </c>
      <c r="DO7" s="408">
        <f>DN7*(1-VLOOKUP($AR7,'MP-2017_Male'!$A$3:$CF$103,MIN((61+(Mortality!DO$5-Mortality!$AT$5)),84),0))</f>
        <v>1.3879227059011246E-4</v>
      </c>
      <c r="DP7" s="408">
        <f>DO7*(1-VLOOKUP($AR7,'MP-2017_Male'!$A$3:$CF$103,MIN((61+(Mortality!DP$5-Mortality!$AT$5)),84),0))</f>
        <v>1.3740434788421133E-4</v>
      </c>
      <c r="DQ7" s="408">
        <f>DP7*(1-VLOOKUP($AR7,'MP-2017_Male'!$A$3:$CF$103,MIN((61+(Mortality!DQ$5-Mortality!$AT$5)),84),0))</f>
        <v>1.3603030440536922E-4</v>
      </c>
      <c r="DR7" s="408">
        <f>DQ7*(1-VLOOKUP($AR7,'MP-2017_Male'!$A$3:$CF$103,MIN((61+(Mortality!DR$5-Mortality!$AT$5)),84),0))</f>
        <v>1.3467000136131553E-4</v>
      </c>
      <c r="DS7" s="408">
        <f>DR7*(1-VLOOKUP($AR7,'MP-2017_Male'!$A$3:$CF$103,MIN((61+(Mortality!DS$5-Mortality!$AT$5)),84),0))</f>
        <v>1.3332330134770238E-4</v>
      </c>
      <c r="DT7" s="408">
        <f>DS7*(1-VLOOKUP($AR7,'MP-2017_Male'!$A$3:$CF$103,MIN((61+(Mortality!DT$5-Mortality!$AT$5)),84),0))</f>
        <v>1.3199006833422536E-4</v>
      </c>
      <c r="DU7" s="408">
        <f>DT7*(1-VLOOKUP($AR7,'MP-2017_Male'!$A$3:$CF$103,MIN((61+(Mortality!DU$5-Mortality!$AT$5)),84),0))</f>
        <v>1.3067016765088311E-4</v>
      </c>
      <c r="DV7" s="408">
        <f>DU7*(1-VLOOKUP($AR7,'MP-2017_Male'!$A$3:$CF$103,MIN((61+(Mortality!DV$5-Mortality!$AT$5)),84),0))</f>
        <v>1.2936346597437428E-4</v>
      </c>
      <c r="DW7" s="408">
        <f>DV7*(1-VLOOKUP($AR7,'MP-2017_Male'!$A$3:$CF$103,MIN((61+(Mortality!DW$5-Mortality!$AT$5)),84),0))</f>
        <v>1.2806983131463055E-4</v>
      </c>
      <c r="DX7" s="408">
        <f>DW7*(1-VLOOKUP($AR7,'MP-2017_Male'!$A$3:$CF$103,MIN((61+(Mortality!DX$5-Mortality!$AT$5)),84),0))</f>
        <v>1.2678913300148424E-4</v>
      </c>
      <c r="DY7" s="408">
        <f>DX7*(1-VLOOKUP($AR7,'MP-2017_Male'!$A$3:$CF$103,MIN((61+(Mortality!DY$5-Mortality!$AT$5)),84),0))</f>
        <v>1.255212416714694E-4</v>
      </c>
      <c r="DZ7" s="408">
        <f>DY7*(1-VLOOKUP($AR7,'MP-2017_Male'!$A$3:$CF$103,MIN((61+(Mortality!DZ$5-Mortality!$AT$5)),84),0))</f>
        <v>1.242660292547547E-4</v>
      </c>
      <c r="EA7" s="408">
        <f>DZ7*(1-VLOOKUP($AR7,'MP-2017_Male'!$A$3:$CF$103,MIN((61+(Mortality!EA$5-Mortality!$AT$5)),84),0))</f>
        <v>1.2302336896220716E-4</v>
      </c>
      <c r="EB7" s="408">
        <f>EA7*(1-VLOOKUP($AR7,'MP-2017_Male'!$A$3:$CF$103,MIN((61+(Mortality!EB$5-Mortality!$AT$5)),84),0))</f>
        <v>1.2179313527258509E-4</v>
      </c>
      <c r="EC7" s="408">
        <f>EB7*(1-VLOOKUP($AR7,'MP-2017_Male'!$A$3:$CF$103,MIN((61+(Mortality!EC$5-Mortality!$AT$5)),84),0))</f>
        <v>1.2057520391985923E-4</v>
      </c>
      <c r="ED7" s="408">
        <f>EC7*(1-VLOOKUP($AR7,'MP-2017_Male'!$A$3:$CF$103,MIN((61+(Mortality!ED$5-Mortality!$AT$5)),84),0))</f>
        <v>1.1936945188066065E-4</v>
      </c>
      <c r="EE7" s="408">
        <f>ED7*(1-VLOOKUP($AR7,'MP-2017_Male'!$A$3:$CF$103,MIN((61+(Mortality!EE$5-Mortality!$AT$5)),84),0))</f>
        <v>1.1817575736185404E-4</v>
      </c>
      <c r="EF7" s="408">
        <f>EE7*(1-VLOOKUP($AR7,'MP-2017_Male'!$A$3:$CF$103,MIN((61+(Mortality!EF$5-Mortality!$AT$5)),84),0))</f>
        <v>1.169939997882355E-4</v>
      </c>
      <c r="EG7" s="408">
        <f>EF7*(1-VLOOKUP($AR7,'MP-2017_Male'!$A$3:$CF$103,MIN((61+(Mortality!EG$5-Mortality!$AT$5)),84),0))</f>
        <v>1.1582405979035315E-4</v>
      </c>
      <c r="EH7" s="408">
        <f>EG7*(1-VLOOKUP($AR7,'MP-2017_Male'!$A$3:$CF$103,MIN((61+(Mortality!EH$5-Mortality!$AT$5)),84),0))</f>
        <v>1.1466581919244962E-4</v>
      </c>
      <c r="EI7" s="408">
        <f>EH7*(1-VLOOKUP($AR7,'MP-2017_Male'!$A$3:$CF$103,MIN((61+(Mortality!EI$5-Mortality!$AT$5)),84),0))</f>
        <v>1.1351916100052512E-4</v>
      </c>
      <c r="EJ7" s="408">
        <f>EI7*(1-VLOOKUP($AR7,'MP-2017_Male'!$A$3:$CF$103,MIN((61+(Mortality!EJ$5-Mortality!$AT$5)),84),0))</f>
        <v>1.1238396939051987E-4</v>
      </c>
      <c r="EK7" s="408">
        <f>EJ7*(1-VLOOKUP($AR7,'MP-2017_Male'!$A$3:$CF$103,MIN((61+(Mortality!EK$5-Mortality!$AT$5)),84),0))</f>
        <v>1.1126012969661467E-4</v>
      </c>
      <c r="EL7" s="408">
        <f>EK7*(1-VLOOKUP($AR7,'MP-2017_Male'!$A$3:$CF$103,MIN((61+(Mortality!EL$5-Mortality!$AT$5)),84),0))</f>
        <v>1.1014752839964853E-4</v>
      </c>
      <c r="EM7" s="408">
        <f>EL7*(1-VLOOKUP($AR7,'MP-2017_Male'!$A$3:$CF$103,MIN((61+(Mortality!EM$5-Mortality!$AT$5)),84),0))</f>
        <v>1.0904605311565204E-4</v>
      </c>
      <c r="EN7" s="408">
        <f>EM7*(1-VLOOKUP($AR7,'MP-2017_Male'!$A$3:$CF$103,MIN((61+(Mortality!EN$5-Mortality!$AT$5)),84),0))</f>
        <v>1.0795559258449552E-4</v>
      </c>
      <c r="EO7" s="408">
        <f>EN7*(1-VLOOKUP($AR7,'MP-2017_Male'!$A$3:$CF$103,MIN((61+(Mortality!EO$5-Mortality!$AT$5)),84),0))</f>
        <v>1.0687603665865056E-4</v>
      </c>
      <c r="EP7" s="408">
        <f>EO7*(1-VLOOKUP($AR7,'MP-2017_Male'!$A$3:$CF$103,MIN((61+(Mortality!EP$5-Mortality!$AT$5)),84),0))</f>
        <v>1.0580727629206406E-4</v>
      </c>
      <c r="EQ7" s="408">
        <f>EP7*(1-VLOOKUP($AR7,'MP-2017_Male'!$A$3:$CF$103,MIN((61+(Mortality!EQ$5-Mortality!$AT$5)),84),0))</f>
        <v>1.0474920352914342E-4</v>
      </c>
      <c r="ER7" s="408">
        <f>EQ7*(1-VLOOKUP($AR7,'MP-2017_Male'!$A$3:$CF$103,MIN((61+(Mortality!ER$5-Mortality!$AT$5)),84),0))</f>
        <v>1.0370171149385198E-4</v>
      </c>
      <c r="ES7" s="408">
        <f>ER7*(1-VLOOKUP($AR7,'MP-2017_Male'!$A$3:$CF$103,MIN((61+(Mortality!ES$5-Mortality!$AT$5)),84),0))</f>
        <v>1.0266469437891346E-4</v>
      </c>
      <c r="ET7" s="408">
        <f>ES7*(1-VLOOKUP($AR7,'MP-2017_Male'!$A$3:$CF$103,MIN((61+(Mortality!ET$5-Mortality!$AT$5)),84),0))</f>
        <v>1.0163804743512433E-4</v>
      </c>
      <c r="EU7" s="408">
        <f>ET7*(1-VLOOKUP($AR7,'MP-2017_Male'!$A$3:$CF$103,MIN((61+(Mortality!EU$5-Mortality!$AT$5)),84),0))</f>
        <v>1.0062166696077308E-4</v>
      </c>
      <c r="EV7" s="408">
        <f>EU7*(1-VLOOKUP($AR7,'MP-2017_Male'!$A$3:$CF$103,MIN((61+(Mortality!EV$5-Mortality!$AT$5)),84),0))</f>
        <v>9.9615450291165345E-5</v>
      </c>
      <c r="EW7" s="408">
        <f>EV7*(1-VLOOKUP($AR7,'MP-2017_Male'!$A$3:$CF$103,MIN((61+(Mortality!EW$5-Mortality!$AT$5)),84),0))</f>
        <v>9.8619295788253685E-5</v>
      </c>
      <c r="EX7" s="408">
        <f>EW7*(1-VLOOKUP($AR7,'MP-2017_Male'!$A$3:$CF$103,MIN((61+(Mortality!EX$5-Mortality!$AT$5)),84),0))</f>
        <v>9.7633102830371149E-5</v>
      </c>
      <c r="EY7" s="408">
        <f>EX7*(1-VLOOKUP($AR7,'MP-2017_Male'!$A$3:$CF$103,MIN((61+(Mortality!EY$5-Mortality!$AT$5)),84),0))</f>
        <v>9.6656771802067437E-5</v>
      </c>
      <c r="EZ7" s="408">
        <f>EY7*(1-VLOOKUP($AR7,'MP-2017_Male'!$A$3:$CF$103,MIN((61+(Mortality!EZ$5-Mortality!$AT$5)),84),0))</f>
        <v>9.5690204084046768E-5</v>
      </c>
      <c r="FA7" s="408">
        <f>EZ7*(1-VLOOKUP($AR7,'MP-2017_Male'!$A$3:$CF$103,MIN((61+(Mortality!FA$5-Mortality!$AT$5)),84),0))</f>
        <v>9.4733302043206299E-5</v>
      </c>
      <c r="FB7" s="408">
        <f>FA7*(1-VLOOKUP($AR7,'MP-2017_Male'!$A$3:$CF$103,MIN((61+(Mortality!FB$5-Mortality!$AT$5)),84),0))</f>
        <v>9.3785969022774237E-5</v>
      </c>
      <c r="FC7" s="408">
        <f>FB7*(1-VLOOKUP($AR7,'MP-2017_Male'!$A$3:$CF$103,MIN((61+(Mortality!FC$5-Mortality!$AT$5)),84),0))</f>
        <v>9.2848109332546491E-5</v>
      </c>
      <c r="FD7" s="408">
        <f>FC7*(1-VLOOKUP($AR7,'MP-2017_Male'!$A$3:$CF$103,MIN((61+(Mortality!FD$5-Mortality!$AT$5)),84),0))</f>
        <v>9.191962823922102E-5</v>
      </c>
      <c r="FE7" s="408">
        <f>FD7*(1-VLOOKUP($AR7,'MP-2017_Male'!$A$3:$CF$103,MIN((61+(Mortality!FE$5-Mortality!$AT$5)),84),0))</f>
        <v>9.1000431956828816E-5</v>
      </c>
      <c r="FF7" s="408">
        <f>FE7*(1-VLOOKUP($AR7,'MP-2017_Male'!$A$3:$CF$103,MIN((61+(Mortality!FF$5-Mortality!$AT$5)),84),0))</f>
        <v>9.0090427637260523E-5</v>
      </c>
      <c r="FG7" s="408">
        <f>FF7*(1-VLOOKUP($AR7,'MP-2017_Male'!$A$3:$CF$103,MIN((61+(Mortality!FG$5-Mortality!$AT$5)),84),0))</f>
        <v>8.9189523360887915E-5</v>
      </c>
      <c r="FH7" s="408">
        <f>FG7*(1-VLOOKUP($AR7,'MP-2017_Male'!$A$3:$CF$103,MIN((61+(Mortality!FH$5-Mortality!$AT$5)),84),0))</f>
        <v>8.8297628127279029E-5</v>
      </c>
      <c r="FI7" s="408">
        <f>FH7*(1-VLOOKUP($AR7,'MP-2017_Male'!$A$3:$CF$103,MIN((61+(Mortality!FI$5-Mortality!$AT$5)),84),0))</f>
        <v>8.7414651846006236E-5</v>
      </c>
    </row>
    <row r="8" spans="1:165">
      <c r="A8" s="205">
        <v>20</v>
      </c>
      <c r="B8" s="226">
        <f t="shared" si="8"/>
        <v>4.06E-4</v>
      </c>
      <c r="C8" s="227">
        <f t="shared" si="9"/>
        <v>1.6200000000000001E-4</v>
      </c>
      <c r="D8" s="207">
        <f t="shared" si="5"/>
        <v>2.8400000000000002E-4</v>
      </c>
      <c r="E8" s="228"/>
      <c r="F8" s="229"/>
      <c r="G8" s="230"/>
      <c r="I8" s="210">
        <v>25</v>
      </c>
      <c r="J8" s="244">
        <v>3.8999999999999999E-4</v>
      </c>
      <c r="K8" s="245">
        <v>6.8300000000000001E-3</v>
      </c>
      <c r="L8" s="391">
        <v>2.6400000000000002E-4</v>
      </c>
      <c r="M8" s="244">
        <v>1.55E-4</v>
      </c>
      <c r="N8" s="245">
        <v>2.1429999999999999E-3</v>
      </c>
      <c r="O8" s="393">
        <v>1.0399999999999999E-4</v>
      </c>
      <c r="Q8" s="246">
        <v>25</v>
      </c>
      <c r="R8" s="247">
        <f>INDEX($J$8:$L$20,MATCH($Q8,$I$8:$I$20,0),MATCH(R$7,$J$7:$L$7,0))</f>
        <v>3.8999999999999999E-4</v>
      </c>
      <c r="S8" s="248">
        <f t="shared" ref="S8:T8" si="10">INDEX($J$8:$L$20,MATCH($Q8,$I$8:$I$20,0),MATCH(S$7,$J$7:$L$7,0))</f>
        <v>6.8300000000000001E-3</v>
      </c>
      <c r="T8" s="464">
        <f t="shared" si="10"/>
        <v>2.6400000000000002E-4</v>
      </c>
      <c r="U8" s="247">
        <f>INDEX($M$8:$O$20,MATCH($Q8,$I$8:$I$20,0),MATCH(R$7,$M$7:$O$7,0))</f>
        <v>1.55E-4</v>
      </c>
      <c r="V8" s="248">
        <f t="shared" ref="V8:W8" si="11">INDEX($M$8:$O$20,MATCH($Q8,$I$8:$I$20,0),MATCH(S$7,$M$7:$O$7,0))</f>
        <v>2.1429999999999999E-3</v>
      </c>
      <c r="W8" s="468">
        <f t="shared" si="11"/>
        <v>1.0399999999999999E-4</v>
      </c>
      <c r="X8" s="227"/>
      <c r="Y8" s="205">
        <v>20</v>
      </c>
      <c r="AA8" s="231">
        <v>4.06E-4</v>
      </c>
      <c r="AB8" s="232" t="s">
        <v>65</v>
      </c>
      <c r="AC8" s="233">
        <v>7.11E-3</v>
      </c>
      <c r="AD8" s="205"/>
      <c r="AE8" s="231">
        <v>1.6200000000000001E-4</v>
      </c>
      <c r="AF8" s="232" t="s">
        <v>65</v>
      </c>
      <c r="AG8" s="233">
        <v>2.2309999999999999E-3</v>
      </c>
      <c r="AQ8" s="234"/>
      <c r="AR8" s="205">
        <v>27</v>
      </c>
      <c r="AS8" s="235">
        <f t="shared" si="6"/>
        <v>2.7763851651595471E-4</v>
      </c>
      <c r="AT8" s="406">
        <f t="shared" si="7"/>
        <v>2.7800000000000004E-4</v>
      </c>
      <c r="AU8" s="408">
        <f>AT8*(1-VLOOKUP($AR8,'MP-2017_Male'!$A$3:$CF$103,MIN((61+(Mortality!AU$5-Mortality!$AT$5)),84),0))</f>
        <v>2.7622080000000004E-4</v>
      </c>
      <c r="AV8" s="408">
        <f>AU8*(1-VLOOKUP($AR8,'MP-2017_Male'!$A$3:$CF$103,MIN((61+(Mortality!AV$5-Mortality!$AT$5)),84),0))</f>
        <v>2.7644177664000002E-4</v>
      </c>
      <c r="AW8" s="408">
        <f>AV8*(1-VLOOKUP($AR8,'MP-2017_Male'!$A$3:$CF$103,MIN((61+(Mortality!AW$5-Mortality!$AT$5)),84),0))</f>
        <v>2.79289126939392E-4</v>
      </c>
      <c r="AX8" s="408">
        <f>AW8*(1-VLOOKUP($AR8,'MP-2017_Male'!$A$3:$CF$103,MIN((61+(Mortality!AX$5-Mortality!$AT$5)),84),0))</f>
        <v>2.8155136886760107E-4</v>
      </c>
      <c r="AY8" s="408">
        <f>AX8*(1-VLOOKUP($AR8,'MP-2017_Male'!$A$3:$CF$103,MIN((61+(Mortality!AY$5-Mortality!$AT$5)),84),0))</f>
        <v>2.8307174625948615E-4</v>
      </c>
      <c r="AZ8" s="408">
        <f>AY8*(1-VLOOKUP($AR8,'MP-2017_Male'!$A$3:$CF$103,MIN((61+(Mortality!AZ$5-Mortality!$AT$5)),84),0))</f>
        <v>2.8369450410125702E-4</v>
      </c>
      <c r="BA8" s="408">
        <f>AZ8*(1-VLOOKUP($AR8,'MP-2017_Male'!$A$3:$CF$103,MIN((61+(Mortality!BA$5-Mortality!$AT$5)),84),0))</f>
        <v>2.8341080959715575E-4</v>
      </c>
      <c r="BB8" s="408">
        <f>BA8*(1-VLOOKUP($AR8,'MP-2017_Male'!$A$3:$CF$103,MIN((61+(Mortality!BB$5-Mortality!$AT$5)),84),0))</f>
        <v>2.8224882527780744E-4</v>
      </c>
      <c r="BC8" s="408">
        <f>BB8*(1-VLOOKUP($AR8,'MP-2017_Male'!$A$3:$CF$103,MIN((61+(Mortality!BC$5-Mortality!$AT$5)),84),0))</f>
        <v>2.8027308350086279E-4</v>
      </c>
      <c r="BD8" s="429">
        <f>BC8*(1-VLOOKUP($AR8,'MP-2017_Male'!$A$3:$CF$103,MIN((61+(Mortality!BD$5-Mortality!$AT$5)),84),0))</f>
        <v>2.7763851651595471E-4</v>
      </c>
      <c r="BE8" s="408">
        <f>BD8*(1-VLOOKUP($AR8,'MP-2017_Male'!$A$3:$CF$103,MIN((61+(Mortality!BE$5-Mortality!$AT$5)),84),0))</f>
        <v>2.7477883979584039E-4</v>
      </c>
      <c r="BF8" s="408">
        <f>BE8*(1-VLOOKUP($AR8,'MP-2017_Male'!$A$3:$CF$103,MIN((61+(Mortality!BF$5-Mortality!$AT$5)),84),0))</f>
        <v>2.7175627255808613E-4</v>
      </c>
      <c r="BG8" s="408">
        <f>BF8*(1-VLOOKUP($AR8,'MP-2017_Male'!$A$3:$CF$103,MIN((61+(Mortality!BG$5-Mortality!$AT$5)),84),0))</f>
        <v>2.687397779326914E-4</v>
      </c>
      <c r="BH8" s="408">
        <f>BG8*(1-VLOOKUP($AR8,'MP-2017_Male'!$A$3:$CF$103,MIN((61+(Mortality!BH$5-Mortality!$AT$5)),84),0))</f>
        <v>2.6581051435322506E-4</v>
      </c>
      <c r="BI8" s="408">
        <f>BH8*(1-VLOOKUP($AR8,'MP-2017_Male'!$A$3:$CF$103,MIN((61+(Mortality!BI$5-Mortality!$AT$5)),84),0))</f>
        <v>2.629397607982102E-4</v>
      </c>
      <c r="BJ8" s="408">
        <f>BI8*(1-VLOOKUP($AR8,'MP-2017_Male'!$A$3:$CF$103,MIN((61+(Mortality!BJ$5-Mortality!$AT$5)),84),0))</f>
        <v>2.6015259933374917E-4</v>
      </c>
      <c r="BK8" s="408">
        <f>BJ8*(1-VLOOKUP($AR8,'MP-2017_Male'!$A$3:$CF$103,MIN((61+(Mortality!BK$5-Mortality!$AT$5)),84),0))</f>
        <v>2.5742099704074485E-4</v>
      </c>
      <c r="BL8" s="408">
        <f>BK8*(1-VLOOKUP($AR8,'MP-2017_Male'!$A$3:$CF$103,MIN((61+(Mortality!BL$5-Mortality!$AT$5)),84),0))</f>
        <v>2.547695607712252E-4</v>
      </c>
      <c r="BM8" s="408">
        <f>BL8*(1-VLOOKUP($AR8,'MP-2017_Male'!$A$3:$CF$103,MIN((61+(Mortality!BM$5-Mortality!$AT$5)),84),0))</f>
        <v>2.5217091125135873E-4</v>
      </c>
      <c r="BN8" s="408">
        <f>BM8*(1-VLOOKUP($AR8,'MP-2017_Male'!$A$3:$CF$103,MIN((61+(Mortality!BN$5-Mortality!$AT$5)),84),0))</f>
        <v>2.4962398504772002E-4</v>
      </c>
      <c r="BO8" s="408">
        <f>BN8*(1-VLOOKUP($AR8,'MP-2017_Male'!$A$3:$CF$103,MIN((61+(Mortality!BO$5-Mortality!$AT$5)),84),0))</f>
        <v>2.4710278279873807E-4</v>
      </c>
      <c r="BP8" s="408">
        <f>BO8*(1-VLOOKUP($AR8,'MP-2017_Male'!$A$3:$CF$103,MIN((61+(Mortality!BP$5-Mortality!$AT$5)),84),0))</f>
        <v>2.4463175497075067E-4</v>
      </c>
      <c r="BQ8" s="408">
        <f>BP8*(1-VLOOKUP($AR8,'MP-2017_Male'!$A$3:$CF$103,MIN((61+(Mortality!BQ$5-Mortality!$AT$5)),84),0))</f>
        <v>2.4218543742104317E-4</v>
      </c>
      <c r="BR8" s="408">
        <f>BQ8*(1-VLOOKUP($AR8,'MP-2017_Male'!$A$3:$CF$103,MIN((61+(Mortality!BR$5-Mortality!$AT$5)),84),0))</f>
        <v>2.3976358304683273E-4</v>
      </c>
      <c r="BS8" s="408">
        <f>BR8*(1-VLOOKUP($AR8,'MP-2017_Male'!$A$3:$CF$103,MIN((61+(Mortality!BS$5-Mortality!$AT$5)),84),0))</f>
        <v>2.3736594721636439E-4</v>
      </c>
      <c r="BT8" s="408">
        <f>BS8*(1-VLOOKUP($AR8,'MP-2017_Male'!$A$3:$CF$103,MIN((61+(Mortality!BT$5-Mortality!$AT$5)),84),0))</f>
        <v>2.3499228774420073E-4</v>
      </c>
      <c r="BU8" s="408">
        <f>BT8*(1-VLOOKUP($AR8,'MP-2017_Male'!$A$3:$CF$103,MIN((61+(Mortality!BU$5-Mortality!$AT$5)),84),0))</f>
        <v>2.3264236486675871E-4</v>
      </c>
      <c r="BV8" s="408">
        <f>BU8*(1-VLOOKUP($AR8,'MP-2017_Male'!$A$3:$CF$103,MIN((61+(Mortality!BV$5-Mortality!$AT$5)),84),0))</f>
        <v>2.3031594121809113E-4</v>
      </c>
      <c r="BW8" s="408">
        <f>BV8*(1-VLOOKUP($AR8,'MP-2017_Male'!$A$3:$CF$103,MIN((61+(Mortality!BW$5-Mortality!$AT$5)),84),0))</f>
        <v>2.2801278180591022E-4</v>
      </c>
      <c r="BX8" s="408">
        <f>BW8*(1-VLOOKUP($AR8,'MP-2017_Male'!$A$3:$CF$103,MIN((61+(Mortality!BX$5-Mortality!$AT$5)),84),0))</f>
        <v>2.2573265398785112E-4</v>
      </c>
      <c r="BY8" s="408">
        <f>BX8*(1-VLOOKUP($AR8,'MP-2017_Male'!$A$3:$CF$103,MIN((61+(Mortality!BY$5-Mortality!$AT$5)),84),0))</f>
        <v>2.234753274479726E-4</v>
      </c>
      <c r="BZ8" s="408">
        <f>BY8*(1-VLOOKUP($AR8,'MP-2017_Male'!$A$3:$CF$103,MIN((61+(Mortality!BZ$5-Mortality!$AT$5)),84),0))</f>
        <v>2.2124057417349287E-4</v>
      </c>
      <c r="CA8" s="408">
        <f>BZ8*(1-VLOOKUP($AR8,'MP-2017_Male'!$A$3:$CF$103,MIN((61+(Mortality!CA$5-Mortality!$AT$5)),84),0))</f>
        <v>2.1902816843175793E-4</v>
      </c>
      <c r="CB8" s="408">
        <f>CA8*(1-VLOOKUP($AR8,'MP-2017_Male'!$A$3:$CF$103,MIN((61+(Mortality!CB$5-Mortality!$AT$5)),84),0))</f>
        <v>2.1683788674744034E-4</v>
      </c>
      <c r="CC8" s="408">
        <f>CB8*(1-VLOOKUP($AR8,'MP-2017_Male'!$A$3:$CF$103,MIN((61+(Mortality!CC$5-Mortality!$AT$5)),84),0))</f>
        <v>2.1466950787996593E-4</v>
      </c>
      <c r="CD8" s="408">
        <f>CC8*(1-VLOOKUP($AR8,'MP-2017_Male'!$A$3:$CF$103,MIN((61+(Mortality!CD$5-Mortality!$AT$5)),84),0))</f>
        <v>2.1252281280116628E-4</v>
      </c>
      <c r="CE8" s="408">
        <f>CD8*(1-VLOOKUP($AR8,'MP-2017_Male'!$A$3:$CF$103,MIN((61+(Mortality!CE$5-Mortality!$AT$5)),84),0))</f>
        <v>2.1039758467315462E-4</v>
      </c>
      <c r="CF8" s="408">
        <f>CE8*(1-VLOOKUP($AR8,'MP-2017_Male'!$A$3:$CF$103,MIN((61+(Mortality!CF$5-Mortality!$AT$5)),84),0))</f>
        <v>2.0829360882642308E-4</v>
      </c>
      <c r="CG8" s="408">
        <f>CF8*(1-VLOOKUP($AR8,'MP-2017_Male'!$A$3:$CF$103,MIN((61+(Mortality!CG$5-Mortality!$AT$5)),84),0))</f>
        <v>2.0621067273815885E-4</v>
      </c>
      <c r="CH8" s="408">
        <f>CG8*(1-VLOOKUP($AR8,'MP-2017_Male'!$A$3:$CF$103,MIN((61+(Mortality!CH$5-Mortality!$AT$5)),84),0))</f>
        <v>2.0414856601077725E-4</v>
      </c>
      <c r="CI8" s="408">
        <f>CH8*(1-VLOOKUP($AR8,'MP-2017_Male'!$A$3:$CF$103,MIN((61+(Mortality!CI$5-Mortality!$AT$5)),84),0))</f>
        <v>2.0210708035066949E-4</v>
      </c>
      <c r="CJ8" s="408">
        <f>CI8*(1-VLOOKUP($AR8,'MP-2017_Male'!$A$3:$CF$103,MIN((61+(Mortality!CJ$5-Mortality!$AT$5)),84),0))</f>
        <v>2.0008600954716279E-4</v>
      </c>
      <c r="CK8" s="408">
        <f>CJ8*(1-VLOOKUP($AR8,'MP-2017_Male'!$A$3:$CF$103,MIN((61+(Mortality!CK$5-Mortality!$AT$5)),84),0))</f>
        <v>1.9808514945169117E-4</v>
      </c>
      <c r="CL8" s="408">
        <f>CK8*(1-VLOOKUP($AR8,'MP-2017_Male'!$A$3:$CF$103,MIN((61+(Mortality!CL$5-Mortality!$AT$5)),84),0))</f>
        <v>1.9610429795717426E-4</v>
      </c>
      <c r="CM8" s="408">
        <f>CL8*(1-VLOOKUP($AR8,'MP-2017_Male'!$A$3:$CF$103,MIN((61+(Mortality!CM$5-Mortality!$AT$5)),84),0))</f>
        <v>1.9414325497760251E-4</v>
      </c>
      <c r="CN8" s="408">
        <f>CM8*(1-VLOOKUP($AR8,'MP-2017_Male'!$A$3:$CF$103,MIN((61+(Mortality!CN$5-Mortality!$AT$5)),84),0))</f>
        <v>1.922018224278265E-4</v>
      </c>
      <c r="CO8" s="408">
        <f>CN8*(1-VLOOKUP($AR8,'MP-2017_Male'!$A$3:$CF$103,MIN((61+(Mortality!CO$5-Mortality!$AT$5)),84),0))</f>
        <v>1.9027980420354822E-4</v>
      </c>
      <c r="CP8" s="408">
        <f>CO8*(1-VLOOKUP($AR8,'MP-2017_Male'!$A$3:$CF$103,MIN((61+(Mortality!CP$5-Mortality!$AT$5)),84),0))</f>
        <v>1.8837700616151275E-4</v>
      </c>
      <c r="CQ8" s="408">
        <f>CP8*(1-VLOOKUP($AR8,'MP-2017_Male'!$A$3:$CF$103,MIN((61+(Mortality!CQ$5-Mortality!$AT$5)),84),0))</f>
        <v>1.8649323609989761E-4</v>
      </c>
      <c r="CR8" s="408">
        <f>CQ8*(1-VLOOKUP($AR8,'MP-2017_Male'!$A$3:$CF$103,MIN((61+(Mortality!CR$5-Mortality!$AT$5)),84),0))</f>
        <v>1.8462830373889864E-4</v>
      </c>
      <c r="CS8" s="408">
        <f>CR8*(1-VLOOKUP($AR8,'MP-2017_Male'!$A$3:$CF$103,MIN((61+(Mortality!CS$5-Mortality!$AT$5)),84),0))</f>
        <v>1.8278202070150964E-4</v>
      </c>
      <c r="CT8" s="408">
        <f>CS8*(1-VLOOKUP($AR8,'MP-2017_Male'!$A$3:$CF$103,MIN((61+(Mortality!CT$5-Mortality!$AT$5)),84),0))</f>
        <v>1.8095420049449453E-4</v>
      </c>
      <c r="CU8" s="408">
        <f>CT8*(1-VLOOKUP($AR8,'MP-2017_Male'!$A$3:$CF$103,MIN((61+(Mortality!CU$5-Mortality!$AT$5)),84),0))</f>
        <v>1.7914465848954959E-4</v>
      </c>
      <c r="CV8" s="408">
        <f>CU8*(1-VLOOKUP($AR8,'MP-2017_Male'!$A$3:$CF$103,MIN((61+(Mortality!CV$5-Mortality!$AT$5)),84),0))</f>
        <v>1.7735321190465411E-4</v>
      </c>
      <c r="CW8" s="408">
        <f>CV8*(1-VLOOKUP($AR8,'MP-2017_Male'!$A$3:$CF$103,MIN((61+(Mortality!CW$5-Mortality!$AT$5)),84),0))</f>
        <v>1.7557967978560756E-4</v>
      </c>
      <c r="CX8" s="408">
        <f>CW8*(1-VLOOKUP($AR8,'MP-2017_Male'!$A$3:$CF$103,MIN((61+(Mortality!CX$5-Mortality!$AT$5)),84),0))</f>
        <v>1.7382388298775147E-4</v>
      </c>
      <c r="CY8" s="408">
        <f>CX8*(1-VLOOKUP($AR8,'MP-2017_Male'!$A$3:$CF$103,MIN((61+(Mortality!CY$5-Mortality!$AT$5)),84),0))</f>
        <v>1.7208564415787395E-4</v>
      </c>
      <c r="CZ8" s="408">
        <f>CY8*(1-VLOOKUP($AR8,'MP-2017_Male'!$A$3:$CF$103,MIN((61+(Mortality!CZ$5-Mortality!$AT$5)),84),0))</f>
        <v>1.7036478771629521E-4</v>
      </c>
      <c r="DA8" s="408">
        <f>CZ8*(1-VLOOKUP($AR8,'MP-2017_Male'!$A$3:$CF$103,MIN((61+(Mortality!DA$5-Mortality!$AT$5)),84),0))</f>
        <v>1.6866113983913226E-4</v>
      </c>
      <c r="DB8" s="408">
        <f>DA8*(1-VLOOKUP($AR8,'MP-2017_Male'!$A$3:$CF$103,MIN((61+(Mortality!DB$5-Mortality!$AT$5)),84),0))</f>
        <v>1.6697452844074094E-4</v>
      </c>
      <c r="DC8" s="408">
        <f>DB8*(1-VLOOKUP($AR8,'MP-2017_Male'!$A$3:$CF$103,MIN((61+(Mortality!DC$5-Mortality!$AT$5)),84),0))</f>
        <v>1.6530478315633353E-4</v>
      </c>
      <c r="DD8" s="408">
        <f>DC8*(1-VLOOKUP($AR8,'MP-2017_Male'!$A$3:$CF$103,MIN((61+(Mortality!DD$5-Mortality!$AT$5)),84),0))</f>
        <v>1.6365173532477019E-4</v>
      </c>
      <c r="DE8" s="408">
        <f>DD8*(1-VLOOKUP($AR8,'MP-2017_Male'!$A$3:$CF$103,MIN((61+(Mortality!DE$5-Mortality!$AT$5)),84),0))</f>
        <v>1.6201521797152248E-4</v>
      </c>
      <c r="DF8" s="408">
        <f>DE8*(1-VLOOKUP($AR8,'MP-2017_Male'!$A$3:$CF$103,MIN((61+(Mortality!DF$5-Mortality!$AT$5)),84),0))</f>
        <v>1.6039506579180725E-4</v>
      </c>
      <c r="DG8" s="408">
        <f>DF8*(1-VLOOKUP($AR8,'MP-2017_Male'!$A$3:$CF$103,MIN((61+(Mortality!DG$5-Mortality!$AT$5)),84),0))</f>
        <v>1.5879111513388916E-4</v>
      </c>
      <c r="DH8" s="408">
        <f>DG8*(1-VLOOKUP($AR8,'MP-2017_Male'!$A$3:$CF$103,MIN((61+(Mortality!DH$5-Mortality!$AT$5)),84),0))</f>
        <v>1.5720320398255027E-4</v>
      </c>
      <c r="DI8" s="408">
        <f>DH8*(1-VLOOKUP($AR8,'MP-2017_Male'!$A$3:$CF$103,MIN((61+(Mortality!DI$5-Mortality!$AT$5)),84),0))</f>
        <v>1.5563117194272478E-4</v>
      </c>
      <c r="DJ8" s="408">
        <f>DI8*(1-VLOOKUP($AR8,'MP-2017_Male'!$A$3:$CF$103,MIN((61+(Mortality!DJ$5-Mortality!$AT$5)),84),0))</f>
        <v>1.5407486022329752E-4</v>
      </c>
      <c r="DK8" s="408">
        <f>DJ8*(1-VLOOKUP($AR8,'MP-2017_Male'!$A$3:$CF$103,MIN((61+(Mortality!DK$5-Mortality!$AT$5)),84),0))</f>
        <v>1.5253411162106454E-4</v>
      </c>
      <c r="DL8" s="408">
        <f>DK8*(1-VLOOKUP($AR8,'MP-2017_Male'!$A$3:$CF$103,MIN((61+(Mortality!DL$5-Mortality!$AT$5)),84),0))</f>
        <v>1.5100877050485388E-4</v>
      </c>
      <c r="DM8" s="408">
        <f>DL8*(1-VLOOKUP($AR8,'MP-2017_Male'!$A$3:$CF$103,MIN((61+(Mortality!DM$5-Mortality!$AT$5)),84),0))</f>
        <v>1.4949868279980533E-4</v>
      </c>
      <c r="DN8" s="408">
        <f>DM8*(1-VLOOKUP($AR8,'MP-2017_Male'!$A$3:$CF$103,MIN((61+(Mortality!DN$5-Mortality!$AT$5)),84),0))</f>
        <v>1.4800369597180727E-4</v>
      </c>
      <c r="DO8" s="408">
        <f>DN8*(1-VLOOKUP($AR8,'MP-2017_Male'!$A$3:$CF$103,MIN((61+(Mortality!DO$5-Mortality!$AT$5)),84),0))</f>
        <v>1.465236590120892E-4</v>
      </c>
      <c r="DP8" s="408">
        <f>DO8*(1-VLOOKUP($AR8,'MP-2017_Male'!$A$3:$CF$103,MIN((61+(Mortality!DP$5-Mortality!$AT$5)),84),0))</f>
        <v>1.450584224219683E-4</v>
      </c>
      <c r="DQ8" s="408">
        <f>DP8*(1-VLOOKUP($AR8,'MP-2017_Male'!$A$3:$CF$103,MIN((61+(Mortality!DQ$5-Mortality!$AT$5)),84),0))</f>
        <v>1.4360783819774862E-4</v>
      </c>
      <c r="DR8" s="408">
        <f>DQ8*(1-VLOOKUP($AR8,'MP-2017_Male'!$A$3:$CF$103,MIN((61+(Mortality!DR$5-Mortality!$AT$5)),84),0))</f>
        <v>1.4217175981577114E-4</v>
      </c>
      <c r="DS8" s="408">
        <f>DR8*(1-VLOOKUP($AR8,'MP-2017_Male'!$A$3:$CF$103,MIN((61+(Mortality!DS$5-Mortality!$AT$5)),84),0))</f>
        <v>1.4075004221761342E-4</v>
      </c>
      <c r="DT8" s="408">
        <f>DS8*(1-VLOOKUP($AR8,'MP-2017_Male'!$A$3:$CF$103,MIN((61+(Mortality!DT$5-Mortality!$AT$5)),84),0))</f>
        <v>1.3934254179543727E-4</v>
      </c>
      <c r="DU8" s="408">
        <f>DT8*(1-VLOOKUP($AR8,'MP-2017_Male'!$A$3:$CF$103,MIN((61+(Mortality!DU$5-Mortality!$AT$5)),84),0))</f>
        <v>1.379491163774829E-4</v>
      </c>
      <c r="DV8" s="408">
        <f>DU8*(1-VLOOKUP($AR8,'MP-2017_Male'!$A$3:$CF$103,MIN((61+(Mortality!DV$5-Mortality!$AT$5)),84),0))</f>
        <v>1.3656962521370808E-4</v>
      </c>
      <c r="DW8" s="408">
        <f>DV8*(1-VLOOKUP($AR8,'MP-2017_Male'!$A$3:$CF$103,MIN((61+(Mortality!DW$5-Mortality!$AT$5)),84),0))</f>
        <v>1.35203928961571E-4</v>
      </c>
      <c r="DX8" s="408">
        <f>DW8*(1-VLOOKUP($AR8,'MP-2017_Male'!$A$3:$CF$103,MIN((61+(Mortality!DX$5-Mortality!$AT$5)),84),0))</f>
        <v>1.3385188967195529E-4</v>
      </c>
      <c r="DY8" s="408">
        <f>DX8*(1-VLOOKUP($AR8,'MP-2017_Male'!$A$3:$CF$103,MIN((61+(Mortality!DY$5-Mortality!$AT$5)),84),0))</f>
        <v>1.3251337077523575E-4</v>
      </c>
      <c r="DZ8" s="408">
        <f>DY8*(1-VLOOKUP($AR8,'MP-2017_Male'!$A$3:$CF$103,MIN((61+(Mortality!DZ$5-Mortality!$AT$5)),84),0))</f>
        <v>1.3118823706748339E-4</v>
      </c>
      <c r="EA8" s="408">
        <f>DZ8*(1-VLOOKUP($AR8,'MP-2017_Male'!$A$3:$CF$103,MIN((61+(Mortality!EA$5-Mortality!$AT$5)),84),0))</f>
        <v>1.2987635469680856E-4</v>
      </c>
      <c r="EB8" s="408">
        <f>EA8*(1-VLOOKUP($AR8,'MP-2017_Male'!$A$3:$CF$103,MIN((61+(Mortality!EB$5-Mortality!$AT$5)),84),0))</f>
        <v>1.2857759114984048E-4</v>
      </c>
      <c r="EC8" s="408">
        <f>EB8*(1-VLOOKUP($AR8,'MP-2017_Male'!$A$3:$CF$103,MIN((61+(Mortality!EC$5-Mortality!$AT$5)),84),0))</f>
        <v>1.2729181523834208E-4</v>
      </c>
      <c r="ED8" s="408">
        <f>EC8*(1-VLOOKUP($AR8,'MP-2017_Male'!$A$3:$CF$103,MIN((61+(Mortality!ED$5-Mortality!$AT$5)),84),0))</f>
        <v>1.2601889708595867E-4</v>
      </c>
      <c r="EE8" s="408">
        <f>ED8*(1-VLOOKUP($AR8,'MP-2017_Male'!$A$3:$CF$103,MIN((61+(Mortality!EE$5-Mortality!$AT$5)),84),0))</f>
        <v>1.247587081150991E-4</v>
      </c>
      <c r="EF8" s="408">
        <f>EE8*(1-VLOOKUP($AR8,'MP-2017_Male'!$A$3:$CF$103,MIN((61+(Mortality!EF$5-Mortality!$AT$5)),84),0))</f>
        <v>1.2351112103394811E-4</v>
      </c>
      <c r="EG8" s="408">
        <f>EF8*(1-VLOOKUP($AR8,'MP-2017_Male'!$A$3:$CF$103,MIN((61+(Mortality!EG$5-Mortality!$AT$5)),84),0))</f>
        <v>1.2227600982360863E-4</v>
      </c>
      <c r="EH8" s="408">
        <f>EG8*(1-VLOOKUP($AR8,'MP-2017_Male'!$A$3:$CF$103,MIN((61+(Mortality!EH$5-Mortality!$AT$5)),84),0))</f>
        <v>1.2105324972537255E-4</v>
      </c>
      <c r="EI8" s="408">
        <f>EH8*(1-VLOOKUP($AR8,'MP-2017_Male'!$A$3:$CF$103,MIN((61+(Mortality!EI$5-Mortality!$AT$5)),84),0))</f>
        <v>1.1984271722811882E-4</v>
      </c>
      <c r="EJ8" s="408">
        <f>EI8*(1-VLOOKUP($AR8,'MP-2017_Male'!$A$3:$CF$103,MIN((61+(Mortality!EJ$5-Mortality!$AT$5)),84),0))</f>
        <v>1.1864429005583764E-4</v>
      </c>
      <c r="EK8" s="408">
        <f>EJ8*(1-VLOOKUP($AR8,'MP-2017_Male'!$A$3:$CF$103,MIN((61+(Mortality!EK$5-Mortality!$AT$5)),84),0))</f>
        <v>1.1745784715527926E-4</v>
      </c>
      <c r="EL8" s="408">
        <f>EK8*(1-VLOOKUP($AR8,'MP-2017_Male'!$A$3:$CF$103,MIN((61+(Mortality!EL$5-Mortality!$AT$5)),84),0))</f>
        <v>1.1628326868372647E-4</v>
      </c>
      <c r="EM8" s="408">
        <f>EL8*(1-VLOOKUP($AR8,'MP-2017_Male'!$A$3:$CF$103,MIN((61+(Mortality!EM$5-Mortality!$AT$5)),84),0))</f>
        <v>1.1512043599688921E-4</v>
      </c>
      <c r="EN8" s="408">
        <f>EM8*(1-VLOOKUP($AR8,'MP-2017_Male'!$A$3:$CF$103,MIN((61+(Mortality!EN$5-Mortality!$AT$5)),84),0))</f>
        <v>1.1396923163692032E-4</v>
      </c>
      <c r="EO8" s="408">
        <f>EN8*(1-VLOOKUP($AR8,'MP-2017_Male'!$A$3:$CF$103,MIN((61+(Mortality!EO$5-Mortality!$AT$5)),84),0))</f>
        <v>1.1282953932055111E-4</v>
      </c>
      <c r="EP8" s="408">
        <f>EO8*(1-VLOOKUP($AR8,'MP-2017_Male'!$A$3:$CF$103,MIN((61+(Mortality!EP$5-Mortality!$AT$5)),84),0))</f>
        <v>1.117012439273456E-4</v>
      </c>
      <c r="EQ8" s="408">
        <f>EP8*(1-VLOOKUP($AR8,'MP-2017_Male'!$A$3:$CF$103,MIN((61+(Mortality!EQ$5-Mortality!$AT$5)),84),0))</f>
        <v>1.1058423148807214E-4</v>
      </c>
      <c r="ER8" s="408">
        <f>EQ8*(1-VLOOKUP($AR8,'MP-2017_Male'!$A$3:$CF$103,MIN((61+(Mortality!ER$5-Mortality!$AT$5)),84),0))</f>
        <v>1.0947838917319142E-4</v>
      </c>
      <c r="ES8" s="408">
        <f>ER8*(1-VLOOKUP($AR8,'MP-2017_Male'!$A$3:$CF$103,MIN((61+(Mortality!ES$5-Mortality!$AT$5)),84),0))</f>
        <v>1.083836052814595E-4</v>
      </c>
      <c r="ET8" s="408">
        <f>ES8*(1-VLOOKUP($AR8,'MP-2017_Male'!$A$3:$CF$103,MIN((61+(Mortality!ET$5-Mortality!$AT$5)),84),0))</f>
        <v>1.072997692286449E-4</v>
      </c>
      <c r="EU8" s="408">
        <f>ET8*(1-VLOOKUP($AR8,'MP-2017_Male'!$A$3:$CF$103,MIN((61+(Mortality!EU$5-Mortality!$AT$5)),84),0))</f>
        <v>1.0622677153635845E-4</v>
      </c>
      <c r="EV8" s="408">
        <f>EU8*(1-VLOOKUP($AR8,'MP-2017_Male'!$A$3:$CF$103,MIN((61+(Mortality!EV$5-Mortality!$AT$5)),84),0))</f>
        <v>1.0516450382099486E-4</v>
      </c>
      <c r="EW8" s="408">
        <f>EV8*(1-VLOOKUP($AR8,'MP-2017_Male'!$A$3:$CF$103,MIN((61+(Mortality!EW$5-Mortality!$AT$5)),84),0))</f>
        <v>1.0411285878278491E-4</v>
      </c>
      <c r="EX8" s="408">
        <f>EW8*(1-VLOOKUP($AR8,'MP-2017_Male'!$A$3:$CF$103,MIN((61+(Mortality!EX$5-Mortality!$AT$5)),84),0))</f>
        <v>1.0307173019495706E-4</v>
      </c>
      <c r="EY8" s="408">
        <f>EX8*(1-VLOOKUP($AR8,'MP-2017_Male'!$A$3:$CF$103,MIN((61+(Mortality!EY$5-Mortality!$AT$5)),84),0))</f>
        <v>1.0204101289300748E-4</v>
      </c>
      <c r="EZ8" s="408">
        <f>EY8*(1-VLOOKUP($AR8,'MP-2017_Male'!$A$3:$CF$103,MIN((61+(Mortality!EZ$5-Mortality!$AT$5)),84),0))</f>
        <v>1.0102060276407741E-4</v>
      </c>
      <c r="FA8" s="408">
        <f>EZ8*(1-VLOOKUP($AR8,'MP-2017_Male'!$A$3:$CF$103,MIN((61+(Mortality!FA$5-Mortality!$AT$5)),84),0))</f>
        <v>1.0001039673643663E-4</v>
      </c>
      <c r="FB8" s="408">
        <f>FA8*(1-VLOOKUP($AR8,'MP-2017_Male'!$A$3:$CF$103,MIN((61+(Mortality!FB$5-Mortality!$AT$5)),84),0))</f>
        <v>9.9010292769072266E-5</v>
      </c>
      <c r="FC8" s="408">
        <f>FB8*(1-VLOOKUP($AR8,'MP-2017_Male'!$A$3:$CF$103,MIN((61+(Mortality!FC$5-Mortality!$AT$5)),84),0))</f>
        <v>9.8020189841381547E-5</v>
      </c>
      <c r="FD8" s="408">
        <f>FC8*(1-VLOOKUP($AR8,'MP-2017_Male'!$A$3:$CF$103,MIN((61+(Mortality!FD$5-Mortality!$AT$5)),84),0))</f>
        <v>9.7039987942967726E-5</v>
      </c>
      <c r="FE8" s="408">
        <f>FD8*(1-VLOOKUP($AR8,'MP-2017_Male'!$A$3:$CF$103,MIN((61+(Mortality!FE$5-Mortality!$AT$5)),84),0))</f>
        <v>9.6069588063538042E-5</v>
      </c>
      <c r="FF8" s="408">
        <f>FE8*(1-VLOOKUP($AR8,'MP-2017_Male'!$A$3:$CF$103,MIN((61+(Mortality!FF$5-Mortality!$AT$5)),84),0))</f>
        <v>9.5108892182902655E-5</v>
      </c>
      <c r="FG8" s="408">
        <f>FF8*(1-VLOOKUP($AR8,'MP-2017_Male'!$A$3:$CF$103,MIN((61+(Mortality!FG$5-Mortality!$AT$5)),84),0))</f>
        <v>9.4157803261073623E-5</v>
      </c>
      <c r="FH8" s="408">
        <f>FG8*(1-VLOOKUP($AR8,'MP-2017_Male'!$A$3:$CF$103,MIN((61+(Mortality!FH$5-Mortality!$AT$5)),84),0))</f>
        <v>9.3216225228462884E-5</v>
      </c>
      <c r="FI8" s="408">
        <f>FH8*(1-VLOOKUP($AR8,'MP-2017_Male'!$A$3:$CF$103,MIN((61+(Mortality!FI$5-Mortality!$AT$5)),84),0))</f>
        <v>9.2284062976178254E-5</v>
      </c>
    </row>
    <row r="9" spans="1:165">
      <c r="A9" s="205">
        <v>21</v>
      </c>
      <c r="B9" s="226">
        <f t="shared" si="8"/>
        <v>4.4900000000000002E-4</v>
      </c>
      <c r="C9" s="227">
        <f t="shared" si="9"/>
        <v>1.6200000000000001E-4</v>
      </c>
      <c r="D9" s="207">
        <f t="shared" si="5"/>
        <v>3.055E-4</v>
      </c>
      <c r="E9" s="228"/>
      <c r="F9" s="229"/>
      <c r="G9" s="230"/>
      <c r="I9" s="249">
        <v>30</v>
      </c>
      <c r="J9" s="244">
        <v>4.6500000000000003E-4</v>
      </c>
      <c r="K9" s="245">
        <v>8.1419999999999999E-3</v>
      </c>
      <c r="L9" s="391">
        <v>2.99E-4</v>
      </c>
      <c r="M9" s="244">
        <v>1.66E-4</v>
      </c>
      <c r="N9" s="245">
        <v>2.2889999999999998E-3</v>
      </c>
      <c r="O9" s="393">
        <v>1.85E-4</v>
      </c>
      <c r="Q9" s="249">
        <v>21</v>
      </c>
      <c r="R9" s="244">
        <f>R8+((R$13-R$8)/5)</f>
        <v>4.0499999999999998E-4</v>
      </c>
      <c r="S9" s="245">
        <f t="shared" ref="S9" si="12">S8+((S$13-S$8)/5)</f>
        <v>7.0924000000000004E-3</v>
      </c>
      <c r="T9" s="465">
        <f t="shared" ref="T9:T12" si="13">T8+((T$13-T$8)/5)</f>
        <v>2.7100000000000003E-4</v>
      </c>
      <c r="U9" s="244">
        <f t="shared" ref="U9:U12" si="14">U8+((U$13-U$8)/5)</f>
        <v>1.572E-4</v>
      </c>
      <c r="V9" s="245">
        <f t="shared" ref="V9:V12" si="15">V8+((V$13-V$8)/5)</f>
        <v>2.1722E-3</v>
      </c>
      <c r="W9" s="469">
        <f t="shared" ref="W9:W12" si="16">W8+((W$13-W$8)/5)</f>
        <v>1.2019999999999999E-4</v>
      </c>
      <c r="X9" s="227"/>
      <c r="Y9" s="205">
        <v>21</v>
      </c>
      <c r="AA9" s="231">
        <v>4.4900000000000002E-4</v>
      </c>
      <c r="AB9" s="232" t="s">
        <v>65</v>
      </c>
      <c r="AC9" s="233">
        <v>7.8630000000000002E-3</v>
      </c>
      <c r="AD9" s="205"/>
      <c r="AE9" s="231">
        <v>1.6200000000000001E-4</v>
      </c>
      <c r="AF9" s="232" t="s">
        <v>65</v>
      </c>
      <c r="AG9" s="233">
        <v>2.2309999999999999E-3</v>
      </c>
      <c r="AQ9" s="234"/>
      <c r="AR9" s="205">
        <v>28</v>
      </c>
      <c r="AS9" s="235">
        <f t="shared" si="6"/>
        <v>2.9286648801883885E-4</v>
      </c>
      <c r="AT9" s="406">
        <f t="shared" si="7"/>
        <v>2.8500000000000004E-4</v>
      </c>
      <c r="AU9" s="408">
        <f>AT9*(1-VLOOKUP($AR9,'MP-2017_Male'!$A$3:$CF$103,MIN((61+(Mortality!AU$5-Mortality!$AT$5)),84),0))</f>
        <v>2.8414500000000002E-4</v>
      </c>
      <c r="AV9" s="408">
        <f>AU9*(1-VLOOKUP($AR9,'MP-2017_Male'!$A$3:$CF$103,MIN((61+(Mortality!AV$5-Mortality!$AT$5)),84),0))</f>
        <v>2.8533840900000004E-4</v>
      </c>
      <c r="AW9" s="408">
        <f>AV9*(1-VLOOKUP($AR9,'MP-2017_Male'!$A$3:$CF$103,MIN((61+(Mortality!AW$5-Mortality!$AT$5)),84),0))</f>
        <v>2.8924754520330006E-4</v>
      </c>
      <c r="AX9" s="408">
        <f>AW9*(1-VLOOKUP($AR9,'MP-2017_Male'!$A$3:$CF$103,MIN((61+(Mortality!AX$5-Mortality!$AT$5)),84),0))</f>
        <v>2.9260281672765836E-4</v>
      </c>
      <c r="AY9" s="408">
        <f>AX9*(1-VLOOKUP($AR9,'MP-2017_Male'!$A$3:$CF$103,MIN((61+(Mortality!AY$5-Mortality!$AT$5)),84),0))</f>
        <v>2.9514846123318897E-4</v>
      </c>
      <c r="AZ9" s="408">
        <f>AY9*(1-VLOOKUP($AR9,'MP-2017_Male'!$A$3:$CF$103,MIN((61+(Mortality!AZ$5-Mortality!$AT$5)),84),0))</f>
        <v>2.967127480777249E-4</v>
      </c>
      <c r="BA9" s="408">
        <f>AZ9*(1-VLOOKUP($AR9,'MP-2017_Male'!$A$3:$CF$103,MIN((61+(Mortality!BA$5-Mortality!$AT$5)),84),0))</f>
        <v>2.9724683102426479E-4</v>
      </c>
      <c r="BB9" s="408">
        <f>BA9*(1-VLOOKUP($AR9,'MP-2017_Male'!$A$3:$CF$103,MIN((61+(Mortality!BB$5-Mortality!$AT$5)),84),0))</f>
        <v>2.9671178672842108E-4</v>
      </c>
      <c r="BC9" s="408">
        <f>BB9*(1-VLOOKUP($AR9,'MP-2017_Male'!$A$3:$CF$103,MIN((61+(Mortality!BC$5-Mortality!$AT$5)),84),0))</f>
        <v>2.9519855661610611E-4</v>
      </c>
      <c r="BD9" s="429">
        <f>BC9*(1-VLOOKUP($AR9,'MP-2017_Male'!$A$3:$CF$103,MIN((61+(Mortality!BD$5-Mortality!$AT$5)),84),0))</f>
        <v>2.9286648801883885E-4</v>
      </c>
      <c r="BE9" s="408">
        <f>BD9*(1-VLOOKUP($AR9,'MP-2017_Male'!$A$3:$CF$103,MIN((61+(Mortality!BE$5-Mortality!$AT$5)),84),0))</f>
        <v>2.8987924984104672E-4</v>
      </c>
      <c r="BF9" s="408">
        <f>BE9*(1-VLOOKUP($AR9,'MP-2017_Male'!$A$3:$CF$103,MIN((61+(Mortality!BF$5-Mortality!$AT$5)),84),0))</f>
        <v>2.8671956601777931E-4</v>
      </c>
      <c r="BG9" s="408">
        <f>BF9*(1-VLOOKUP($AR9,'MP-2017_Male'!$A$3:$CF$103,MIN((61+(Mortality!BG$5-Mortality!$AT$5)),84),0))</f>
        <v>2.8353697883498196E-4</v>
      </c>
      <c r="BH9" s="408">
        <f>BG9*(1-VLOOKUP($AR9,'MP-2017_Male'!$A$3:$CF$103,MIN((61+(Mortality!BH$5-Mortality!$AT$5)),84),0))</f>
        <v>2.8044642576568064E-4</v>
      </c>
      <c r="BI9" s="408">
        <f>BH9*(1-VLOOKUP($AR9,'MP-2017_Male'!$A$3:$CF$103,MIN((61+(Mortality!BI$5-Mortality!$AT$5)),84),0))</f>
        <v>2.7741760436741128E-4</v>
      </c>
      <c r="BJ9" s="408">
        <f>BI9*(1-VLOOKUP($AR9,'MP-2017_Male'!$A$3:$CF$103,MIN((61+(Mortality!BJ$5-Mortality!$AT$5)),84),0))</f>
        <v>2.7447697776111671E-4</v>
      </c>
      <c r="BK9" s="408">
        <f>BJ9*(1-VLOOKUP($AR9,'MP-2017_Male'!$A$3:$CF$103,MIN((61+(Mortality!BK$5-Mortality!$AT$5)),84),0))</f>
        <v>2.7159496949462499E-4</v>
      </c>
      <c r="BL9" s="408">
        <f>BK9*(1-VLOOKUP($AR9,'MP-2017_Male'!$A$3:$CF$103,MIN((61+(Mortality!BL$5-Mortality!$AT$5)),84),0))</f>
        <v>2.6879754130883037E-4</v>
      </c>
      <c r="BM9" s="408">
        <f>BL9*(1-VLOOKUP($AR9,'MP-2017_Male'!$A$3:$CF$103,MIN((61+(Mortality!BM$5-Mortality!$AT$5)),84),0))</f>
        <v>2.6605580638748029E-4</v>
      </c>
      <c r="BN9" s="408">
        <f>BM9*(1-VLOOKUP($AR9,'MP-2017_Male'!$A$3:$CF$103,MIN((61+(Mortality!BN$5-Mortality!$AT$5)),84),0))</f>
        <v>2.6336864274296675E-4</v>
      </c>
      <c r="BO9" s="408">
        <f>BN9*(1-VLOOKUP($AR9,'MP-2017_Male'!$A$3:$CF$103,MIN((61+(Mortality!BO$5-Mortality!$AT$5)),84),0))</f>
        <v>2.6070861945126281E-4</v>
      </c>
      <c r="BP9" s="408">
        <f>BO9*(1-VLOOKUP($AR9,'MP-2017_Male'!$A$3:$CF$103,MIN((61+(Mortality!BP$5-Mortality!$AT$5)),84),0))</f>
        <v>2.5810153325675017E-4</v>
      </c>
      <c r="BQ9" s="408">
        <f>BP9*(1-VLOOKUP($AR9,'MP-2017_Male'!$A$3:$CF$103,MIN((61+(Mortality!BQ$5-Mortality!$AT$5)),84),0))</f>
        <v>2.5552051792418267E-4</v>
      </c>
      <c r="BR9" s="408">
        <f>BQ9*(1-VLOOKUP($AR9,'MP-2017_Male'!$A$3:$CF$103,MIN((61+(Mortality!BR$5-Mortality!$AT$5)),84),0))</f>
        <v>2.5296531274494085E-4</v>
      </c>
      <c r="BS9" s="408">
        <f>BR9*(1-VLOOKUP($AR9,'MP-2017_Male'!$A$3:$CF$103,MIN((61+(Mortality!BS$5-Mortality!$AT$5)),84),0))</f>
        <v>2.5043565961749146E-4</v>
      </c>
      <c r="BT9" s="408">
        <f>BS9*(1-VLOOKUP($AR9,'MP-2017_Male'!$A$3:$CF$103,MIN((61+(Mortality!BT$5-Mortality!$AT$5)),84),0))</f>
        <v>2.4793130302131654E-4</v>
      </c>
      <c r="BU9" s="408">
        <f>BT9*(1-VLOOKUP($AR9,'MP-2017_Male'!$A$3:$CF$103,MIN((61+(Mortality!BU$5-Mortality!$AT$5)),84),0))</f>
        <v>2.4545198999110336E-4</v>
      </c>
      <c r="BV9" s="408">
        <f>BU9*(1-VLOOKUP($AR9,'MP-2017_Male'!$A$3:$CF$103,MIN((61+(Mortality!BV$5-Mortality!$AT$5)),84),0))</f>
        <v>2.4299747009119232E-4</v>
      </c>
      <c r="BW9" s="408">
        <f>BV9*(1-VLOOKUP($AR9,'MP-2017_Male'!$A$3:$CF$103,MIN((61+(Mortality!BW$5-Mortality!$AT$5)),84),0))</f>
        <v>2.4056749539028041E-4</v>
      </c>
      <c r="BX9" s="408">
        <f>BW9*(1-VLOOKUP($AR9,'MP-2017_Male'!$A$3:$CF$103,MIN((61+(Mortality!BX$5-Mortality!$AT$5)),84),0))</f>
        <v>2.3816182043637761E-4</v>
      </c>
      <c r="BY9" s="408">
        <f>BX9*(1-VLOOKUP($AR9,'MP-2017_Male'!$A$3:$CF$103,MIN((61+(Mortality!BY$5-Mortality!$AT$5)),84),0))</f>
        <v>2.3578020223201382E-4</v>
      </c>
      <c r="BZ9" s="408">
        <f>BY9*(1-VLOOKUP($AR9,'MP-2017_Male'!$A$3:$CF$103,MIN((61+(Mortality!BZ$5-Mortality!$AT$5)),84),0))</f>
        <v>2.3342240020969368E-4</v>
      </c>
      <c r="CA9" s="408">
        <f>BZ9*(1-VLOOKUP($AR9,'MP-2017_Male'!$A$3:$CF$103,MIN((61+(Mortality!CA$5-Mortality!$AT$5)),84),0))</f>
        <v>2.3108817620759673E-4</v>
      </c>
      <c r="CB9" s="408">
        <f>CA9*(1-VLOOKUP($AR9,'MP-2017_Male'!$A$3:$CF$103,MIN((61+(Mortality!CB$5-Mortality!$AT$5)),84),0))</f>
        <v>2.2877729444552075E-4</v>
      </c>
      <c r="CC9" s="408">
        <f>CB9*(1-VLOOKUP($AR9,'MP-2017_Male'!$A$3:$CF$103,MIN((61+(Mortality!CC$5-Mortality!$AT$5)),84),0))</f>
        <v>2.2648952150106555E-4</v>
      </c>
      <c r="CD9" s="408">
        <f>CC9*(1-VLOOKUP($AR9,'MP-2017_Male'!$A$3:$CF$103,MIN((61+(Mortality!CD$5-Mortality!$AT$5)),84),0))</f>
        <v>2.2422462628605489E-4</v>
      </c>
      <c r="CE9" s="408">
        <f>CD9*(1-VLOOKUP($AR9,'MP-2017_Male'!$A$3:$CF$103,MIN((61+(Mortality!CE$5-Mortality!$AT$5)),84),0))</f>
        <v>2.2198238002319433E-4</v>
      </c>
      <c r="CF9" s="408">
        <f>CE9*(1-VLOOKUP($AR9,'MP-2017_Male'!$A$3:$CF$103,MIN((61+(Mortality!CF$5-Mortality!$AT$5)),84),0))</f>
        <v>2.1976255622296238E-4</v>
      </c>
      <c r="CG9" s="408">
        <f>CF9*(1-VLOOKUP($AR9,'MP-2017_Male'!$A$3:$CF$103,MIN((61+(Mortality!CG$5-Mortality!$AT$5)),84),0))</f>
        <v>2.1756493066073276E-4</v>
      </c>
      <c r="CH9" s="408">
        <f>CG9*(1-VLOOKUP($AR9,'MP-2017_Male'!$A$3:$CF$103,MIN((61+(Mortality!CH$5-Mortality!$AT$5)),84),0))</f>
        <v>2.1538928135412543E-4</v>
      </c>
      <c r="CI9" s="408">
        <f>CH9*(1-VLOOKUP($AR9,'MP-2017_Male'!$A$3:$CF$103,MIN((61+(Mortality!CI$5-Mortality!$AT$5)),84),0))</f>
        <v>2.1323538854058416E-4</v>
      </c>
      <c r="CJ9" s="408">
        <f>CI9*(1-VLOOKUP($AR9,'MP-2017_Male'!$A$3:$CF$103,MIN((61+(Mortality!CJ$5-Mortality!$AT$5)),84),0))</f>
        <v>2.1110303465517831E-4</v>
      </c>
      <c r="CK9" s="408">
        <f>CJ9*(1-VLOOKUP($AR9,'MP-2017_Male'!$A$3:$CF$103,MIN((61+(Mortality!CK$5-Mortality!$AT$5)),84),0))</f>
        <v>2.0899200430862653E-4</v>
      </c>
      <c r="CL9" s="408">
        <f>CK9*(1-VLOOKUP($AR9,'MP-2017_Male'!$A$3:$CF$103,MIN((61+(Mortality!CL$5-Mortality!$AT$5)),84),0))</f>
        <v>2.0690208426554026E-4</v>
      </c>
      <c r="CM9" s="408">
        <f>CL9*(1-VLOOKUP($AR9,'MP-2017_Male'!$A$3:$CF$103,MIN((61+(Mortality!CM$5-Mortality!$AT$5)),84),0))</f>
        <v>2.0483306342288486E-4</v>
      </c>
      <c r="CN9" s="408">
        <f>CM9*(1-VLOOKUP($AR9,'MP-2017_Male'!$A$3:$CF$103,MIN((61+(Mortality!CN$5-Mortality!$AT$5)),84),0))</f>
        <v>2.02784732788656E-4</v>
      </c>
      <c r="CO9" s="408">
        <f>CN9*(1-VLOOKUP($AR9,'MP-2017_Male'!$A$3:$CF$103,MIN((61+(Mortality!CO$5-Mortality!$AT$5)),84),0))</f>
        <v>2.0075688546076944E-4</v>
      </c>
      <c r="CP9" s="408">
        <f>CO9*(1-VLOOKUP($AR9,'MP-2017_Male'!$A$3:$CF$103,MIN((61+(Mortality!CP$5-Mortality!$AT$5)),84),0))</f>
        <v>1.9874931660616174E-4</v>
      </c>
      <c r="CQ9" s="408">
        <f>CP9*(1-VLOOKUP($AR9,'MP-2017_Male'!$A$3:$CF$103,MIN((61+(Mortality!CQ$5-Mortality!$AT$5)),84),0))</f>
        <v>1.9676182344010012E-4</v>
      </c>
      <c r="CR9" s="408">
        <f>CQ9*(1-VLOOKUP($AR9,'MP-2017_Male'!$A$3:$CF$103,MIN((61+(Mortality!CR$5-Mortality!$AT$5)),84),0))</f>
        <v>1.9479420520569912E-4</v>
      </c>
      <c r="CS9" s="408">
        <f>CR9*(1-VLOOKUP($AR9,'MP-2017_Male'!$A$3:$CF$103,MIN((61+(Mortality!CS$5-Mortality!$AT$5)),84),0))</f>
        <v>1.9284626315364212E-4</v>
      </c>
      <c r="CT9" s="408">
        <f>CS9*(1-VLOOKUP($AR9,'MP-2017_Male'!$A$3:$CF$103,MIN((61+(Mortality!CT$5-Mortality!$AT$5)),84),0))</f>
        <v>1.9091780052210569E-4</v>
      </c>
      <c r="CU9" s="408">
        <f>CT9*(1-VLOOKUP($AR9,'MP-2017_Male'!$A$3:$CF$103,MIN((61+(Mortality!CU$5-Mortality!$AT$5)),84),0))</f>
        <v>1.8900862251688464E-4</v>
      </c>
      <c r="CV9" s="408">
        <f>CU9*(1-VLOOKUP($AR9,'MP-2017_Male'!$A$3:$CF$103,MIN((61+(Mortality!CV$5-Mortality!$AT$5)),84),0))</f>
        <v>1.8711853629171579E-4</v>
      </c>
      <c r="CW9" s="408">
        <f>CV9*(1-VLOOKUP($AR9,'MP-2017_Male'!$A$3:$CF$103,MIN((61+(Mortality!CW$5-Mortality!$AT$5)),84),0))</f>
        <v>1.8524735092879864E-4</v>
      </c>
      <c r="CX9" s="408">
        <f>CW9*(1-VLOOKUP($AR9,'MP-2017_Male'!$A$3:$CF$103,MIN((61+(Mortality!CX$5-Mortality!$AT$5)),84),0))</f>
        <v>1.8339487741951066E-4</v>
      </c>
      <c r="CY9" s="408">
        <f>CX9*(1-VLOOKUP($AR9,'MP-2017_Male'!$A$3:$CF$103,MIN((61+(Mortality!CY$5-Mortality!$AT$5)),84),0))</f>
        <v>1.8156092864531556E-4</v>
      </c>
      <c r="CZ9" s="408">
        <f>CY9*(1-VLOOKUP($AR9,'MP-2017_Male'!$A$3:$CF$103,MIN((61+(Mortality!CZ$5-Mortality!$AT$5)),84),0))</f>
        <v>1.7974531935886239E-4</v>
      </c>
      <c r="DA9" s="408">
        <f>CZ9*(1-VLOOKUP($AR9,'MP-2017_Male'!$A$3:$CF$103,MIN((61+(Mortality!DA$5-Mortality!$AT$5)),84),0))</f>
        <v>1.7794786616527375E-4</v>
      </c>
      <c r="DB9" s="408">
        <f>DA9*(1-VLOOKUP($AR9,'MP-2017_Male'!$A$3:$CF$103,MIN((61+(Mortality!DB$5-Mortality!$AT$5)),84),0))</f>
        <v>1.76168387503621E-4</v>
      </c>
      <c r="DC9" s="408">
        <f>DB9*(1-VLOOKUP($AR9,'MP-2017_Male'!$A$3:$CF$103,MIN((61+(Mortality!DC$5-Mortality!$AT$5)),84),0))</f>
        <v>1.7440670362858478E-4</v>
      </c>
      <c r="DD9" s="408">
        <f>DC9*(1-VLOOKUP($AR9,'MP-2017_Male'!$A$3:$CF$103,MIN((61+(Mortality!DD$5-Mortality!$AT$5)),84),0))</f>
        <v>1.7266263659229894E-4</v>
      </c>
      <c r="DE9" s="408">
        <f>DD9*(1-VLOOKUP($AR9,'MP-2017_Male'!$A$3:$CF$103,MIN((61+(Mortality!DE$5-Mortality!$AT$5)),84),0))</f>
        <v>1.7093601022637596E-4</v>
      </c>
      <c r="DF9" s="408">
        <f>DE9*(1-VLOOKUP($AR9,'MP-2017_Male'!$A$3:$CF$103,MIN((61+(Mortality!DF$5-Mortality!$AT$5)),84),0))</f>
        <v>1.692266501241122E-4</v>
      </c>
      <c r="DG9" s="408">
        <f>DF9*(1-VLOOKUP($AR9,'MP-2017_Male'!$A$3:$CF$103,MIN((61+(Mortality!DG$5-Mortality!$AT$5)),84),0))</f>
        <v>1.6753438362287107E-4</v>
      </c>
      <c r="DH9" s="408">
        <f>DG9*(1-VLOOKUP($AR9,'MP-2017_Male'!$A$3:$CF$103,MIN((61+(Mortality!DH$5-Mortality!$AT$5)),84),0))</f>
        <v>1.6585903978664235E-4</v>
      </c>
      <c r="DI9" s="408">
        <f>DH9*(1-VLOOKUP($AR9,'MP-2017_Male'!$A$3:$CF$103,MIN((61+(Mortality!DI$5-Mortality!$AT$5)),84),0))</f>
        <v>1.6420044938877593E-4</v>
      </c>
      <c r="DJ9" s="408">
        <f>DI9*(1-VLOOKUP($AR9,'MP-2017_Male'!$A$3:$CF$103,MIN((61+(Mortality!DJ$5-Mortality!$AT$5)),84),0))</f>
        <v>1.6255844489488817E-4</v>
      </c>
      <c r="DK9" s="408">
        <f>DJ9*(1-VLOOKUP($AR9,'MP-2017_Male'!$A$3:$CF$103,MIN((61+(Mortality!DK$5-Mortality!$AT$5)),84),0))</f>
        <v>1.609328604459393E-4</v>
      </c>
      <c r="DL9" s="408">
        <f>DK9*(1-VLOOKUP($AR9,'MP-2017_Male'!$A$3:$CF$103,MIN((61+(Mortality!DL$5-Mortality!$AT$5)),84),0))</f>
        <v>1.5932353184147991E-4</v>
      </c>
      <c r="DM9" s="408">
        <f>DL9*(1-VLOOKUP($AR9,'MP-2017_Male'!$A$3:$CF$103,MIN((61+(Mortality!DM$5-Mortality!$AT$5)),84),0))</f>
        <v>1.577302965230651E-4</v>
      </c>
      <c r="DN9" s="408">
        <f>DM9*(1-VLOOKUP($AR9,'MP-2017_Male'!$A$3:$CF$103,MIN((61+(Mortality!DN$5-Mortality!$AT$5)),84),0))</f>
        <v>1.5615299355783445E-4</v>
      </c>
      <c r="DO9" s="408">
        <f>DN9*(1-VLOOKUP($AR9,'MP-2017_Male'!$A$3:$CF$103,MIN((61+(Mortality!DO$5-Mortality!$AT$5)),84),0))</f>
        <v>1.545914636222561E-4</v>
      </c>
      <c r="DP9" s="408">
        <f>DO9*(1-VLOOKUP($AR9,'MP-2017_Male'!$A$3:$CF$103,MIN((61+(Mortality!DP$5-Mortality!$AT$5)),84),0))</f>
        <v>1.5304554898603354E-4</v>
      </c>
      <c r="DQ9" s="408">
        <f>DP9*(1-VLOOKUP($AR9,'MP-2017_Male'!$A$3:$CF$103,MIN((61+(Mortality!DQ$5-Mortality!$AT$5)),84),0))</f>
        <v>1.5151509349617319E-4</v>
      </c>
      <c r="DR9" s="408">
        <f>DQ9*(1-VLOOKUP($AR9,'MP-2017_Male'!$A$3:$CF$103,MIN((61+(Mortality!DR$5-Mortality!$AT$5)),84),0))</f>
        <v>1.4999994256121145E-4</v>
      </c>
      <c r="DS9" s="408">
        <f>DR9*(1-VLOOKUP($AR9,'MP-2017_Male'!$A$3:$CF$103,MIN((61+(Mortality!DS$5-Mortality!$AT$5)),84),0))</f>
        <v>1.4849994313559934E-4</v>
      </c>
      <c r="DT9" s="408">
        <f>DS9*(1-VLOOKUP($AR9,'MP-2017_Male'!$A$3:$CF$103,MIN((61+(Mortality!DT$5-Mortality!$AT$5)),84),0))</f>
        <v>1.4701494370424336E-4</v>
      </c>
      <c r="DU9" s="408">
        <f>DT9*(1-VLOOKUP($AR9,'MP-2017_Male'!$A$3:$CF$103,MIN((61+(Mortality!DU$5-Mortality!$AT$5)),84),0))</f>
        <v>1.4554479426720092E-4</v>
      </c>
      <c r="DV9" s="408">
        <f>DU9*(1-VLOOKUP($AR9,'MP-2017_Male'!$A$3:$CF$103,MIN((61+(Mortality!DV$5-Mortality!$AT$5)),84),0))</f>
        <v>1.4408934632452892E-4</v>
      </c>
      <c r="DW9" s="408">
        <f>DV9*(1-VLOOKUP($AR9,'MP-2017_Male'!$A$3:$CF$103,MIN((61+(Mortality!DW$5-Mortality!$AT$5)),84),0))</f>
        <v>1.4264845286128362E-4</v>
      </c>
      <c r="DX9" s="408">
        <f>DW9*(1-VLOOKUP($AR9,'MP-2017_Male'!$A$3:$CF$103,MIN((61+(Mortality!DX$5-Mortality!$AT$5)),84),0))</f>
        <v>1.412219683326708E-4</v>
      </c>
      <c r="DY9" s="408">
        <f>DX9*(1-VLOOKUP($AR9,'MP-2017_Male'!$A$3:$CF$103,MIN((61+(Mortality!DY$5-Mortality!$AT$5)),84),0))</f>
        <v>1.3980974864934409E-4</v>
      </c>
      <c r="DZ9" s="408">
        <f>DY9*(1-VLOOKUP($AR9,'MP-2017_Male'!$A$3:$CF$103,MIN((61+(Mortality!DZ$5-Mortality!$AT$5)),84),0))</f>
        <v>1.3841165116285065E-4</v>
      </c>
      <c r="EA9" s="408">
        <f>DZ9*(1-VLOOKUP($AR9,'MP-2017_Male'!$A$3:$CF$103,MIN((61+(Mortality!EA$5-Mortality!$AT$5)),84),0))</f>
        <v>1.3702753465122215E-4</v>
      </c>
      <c r="EB9" s="408">
        <f>EA9*(1-VLOOKUP($AR9,'MP-2017_Male'!$A$3:$CF$103,MIN((61+(Mortality!EB$5-Mortality!$AT$5)),84),0))</f>
        <v>1.3565725930470994E-4</v>
      </c>
      <c r="EC9" s="408">
        <f>EB9*(1-VLOOKUP($AR9,'MP-2017_Male'!$A$3:$CF$103,MIN((61+(Mortality!EC$5-Mortality!$AT$5)),84),0))</f>
        <v>1.3430068671166283E-4</v>
      </c>
      <c r="ED9" s="408">
        <f>EC9*(1-VLOOKUP($AR9,'MP-2017_Male'!$A$3:$CF$103,MIN((61+(Mortality!ED$5-Mortality!$AT$5)),84),0))</f>
        <v>1.329576798445462E-4</v>
      </c>
      <c r="EE9" s="408">
        <f>ED9*(1-VLOOKUP($AR9,'MP-2017_Male'!$A$3:$CF$103,MIN((61+(Mortality!EE$5-Mortality!$AT$5)),84),0))</f>
        <v>1.3162810304610074E-4</v>
      </c>
      <c r="EF9" s="408">
        <f>EE9*(1-VLOOKUP($AR9,'MP-2017_Male'!$A$3:$CF$103,MIN((61+(Mortality!EF$5-Mortality!$AT$5)),84),0))</f>
        <v>1.3031182201563973E-4</v>
      </c>
      <c r="EG9" s="408">
        <f>EF9*(1-VLOOKUP($AR9,'MP-2017_Male'!$A$3:$CF$103,MIN((61+(Mortality!EG$5-Mortality!$AT$5)),84),0))</f>
        <v>1.2900870379548333E-4</v>
      </c>
      <c r="EH9" s="408">
        <f>EG9*(1-VLOOKUP($AR9,'MP-2017_Male'!$A$3:$CF$103,MIN((61+(Mortality!EH$5-Mortality!$AT$5)),84),0))</f>
        <v>1.2771861675752848E-4</v>
      </c>
      <c r="EI9" s="408">
        <f>EH9*(1-VLOOKUP($AR9,'MP-2017_Male'!$A$3:$CF$103,MIN((61+(Mortality!EI$5-Mortality!$AT$5)),84),0))</f>
        <v>1.2644143058995321E-4</v>
      </c>
      <c r="EJ9" s="408">
        <f>EI9*(1-VLOOKUP($AR9,'MP-2017_Male'!$A$3:$CF$103,MIN((61+(Mortality!EJ$5-Mortality!$AT$5)),84),0))</f>
        <v>1.2517701628405367E-4</v>
      </c>
      <c r="EK9" s="408">
        <f>EJ9*(1-VLOOKUP($AR9,'MP-2017_Male'!$A$3:$CF$103,MIN((61+(Mortality!EK$5-Mortality!$AT$5)),84),0))</f>
        <v>1.2392524612121314E-4</v>
      </c>
      <c r="EL9" s="408">
        <f>EK9*(1-VLOOKUP($AR9,'MP-2017_Male'!$A$3:$CF$103,MIN((61+(Mortality!EL$5-Mortality!$AT$5)),84),0))</f>
        <v>1.22685993660001E-4</v>
      </c>
      <c r="EM9" s="408">
        <f>EL9*(1-VLOOKUP($AR9,'MP-2017_Male'!$A$3:$CF$103,MIN((61+(Mortality!EM$5-Mortality!$AT$5)),84),0))</f>
        <v>1.2145913372340098E-4</v>
      </c>
      <c r="EN9" s="408">
        <f>EM9*(1-VLOOKUP($AR9,'MP-2017_Male'!$A$3:$CF$103,MIN((61+(Mortality!EN$5-Mortality!$AT$5)),84),0))</f>
        <v>1.2024454238616697E-4</v>
      </c>
      <c r="EO9" s="408">
        <f>EN9*(1-VLOOKUP($AR9,'MP-2017_Male'!$A$3:$CF$103,MIN((61+(Mortality!EO$5-Mortality!$AT$5)),84),0))</f>
        <v>1.1904209696230529E-4</v>
      </c>
      <c r="EP9" s="408">
        <f>EO9*(1-VLOOKUP($AR9,'MP-2017_Male'!$A$3:$CF$103,MIN((61+(Mortality!EP$5-Mortality!$AT$5)),84),0))</f>
        <v>1.1785167599268223E-4</v>
      </c>
      <c r="EQ9" s="408">
        <f>EP9*(1-VLOOKUP($AR9,'MP-2017_Male'!$A$3:$CF$103,MIN((61+(Mortality!EQ$5-Mortality!$AT$5)),84),0))</f>
        <v>1.1667315923275541E-4</v>
      </c>
      <c r="ER9" s="408">
        <f>EQ9*(1-VLOOKUP($AR9,'MP-2017_Male'!$A$3:$CF$103,MIN((61+(Mortality!ER$5-Mortality!$AT$5)),84),0))</f>
        <v>1.1550642764042786E-4</v>
      </c>
      <c r="ES9" s="408">
        <f>ER9*(1-VLOOKUP($AR9,'MP-2017_Male'!$A$3:$CF$103,MIN((61+(Mortality!ES$5-Mortality!$AT$5)),84),0))</f>
        <v>1.1435136336402358E-4</v>
      </c>
      <c r="ET9" s="408">
        <f>ES9*(1-VLOOKUP($AR9,'MP-2017_Male'!$A$3:$CF$103,MIN((61+(Mortality!ET$5-Mortality!$AT$5)),84),0))</f>
        <v>1.1320784973038335E-4</v>
      </c>
      <c r="EU9" s="408">
        <f>ET9*(1-VLOOKUP($AR9,'MP-2017_Male'!$A$3:$CF$103,MIN((61+(Mortality!EU$5-Mortality!$AT$5)),84),0))</f>
        <v>1.1207577123307952E-4</v>
      </c>
      <c r="EV9" s="408">
        <f>EU9*(1-VLOOKUP($AR9,'MP-2017_Male'!$A$3:$CF$103,MIN((61+(Mortality!EV$5-Mortality!$AT$5)),84),0))</f>
        <v>1.1095501352074871E-4</v>
      </c>
      <c r="EW9" s="408">
        <f>EV9*(1-VLOOKUP($AR9,'MP-2017_Male'!$A$3:$CF$103,MIN((61+(Mortality!EW$5-Mortality!$AT$5)),84),0))</f>
        <v>1.0984546338554123E-4</v>
      </c>
      <c r="EX9" s="408">
        <f>EW9*(1-VLOOKUP($AR9,'MP-2017_Male'!$A$3:$CF$103,MIN((61+(Mortality!EX$5-Mortality!$AT$5)),84),0))</f>
        <v>1.0874700875168581E-4</v>
      </c>
      <c r="EY9" s="408">
        <f>EX9*(1-VLOOKUP($AR9,'MP-2017_Male'!$A$3:$CF$103,MIN((61+(Mortality!EY$5-Mortality!$AT$5)),84),0))</f>
        <v>1.0765953866416895E-4</v>
      </c>
      <c r="EZ9" s="408">
        <f>EY9*(1-VLOOKUP($AR9,'MP-2017_Male'!$A$3:$CF$103,MIN((61+(Mortality!EZ$5-Mortality!$AT$5)),84),0))</f>
        <v>1.0658294327752726E-4</v>
      </c>
      <c r="FA9" s="408">
        <f>EZ9*(1-VLOOKUP($AR9,'MP-2017_Male'!$A$3:$CF$103,MIN((61+(Mortality!FA$5-Mortality!$AT$5)),84),0))</f>
        <v>1.0551711384475198E-4</v>
      </c>
      <c r="FB9" s="408">
        <f>FA9*(1-VLOOKUP($AR9,'MP-2017_Male'!$A$3:$CF$103,MIN((61+(Mortality!FB$5-Mortality!$AT$5)),84),0))</f>
        <v>1.0446194270630446E-4</v>
      </c>
      <c r="FC9" s="408">
        <f>FB9*(1-VLOOKUP($AR9,'MP-2017_Male'!$A$3:$CF$103,MIN((61+(Mortality!FC$5-Mortality!$AT$5)),84),0))</f>
        <v>1.0341732327924142E-4</v>
      </c>
      <c r="FD9" s="408">
        <f>FC9*(1-VLOOKUP($AR9,'MP-2017_Male'!$A$3:$CF$103,MIN((61+(Mortality!FD$5-Mortality!$AT$5)),84),0))</f>
        <v>1.0238315004644901E-4</v>
      </c>
      <c r="FE9" s="408">
        <f>FD9*(1-VLOOKUP($AR9,'MP-2017_Male'!$A$3:$CF$103,MIN((61+(Mortality!FE$5-Mortality!$AT$5)),84),0))</f>
        <v>1.0135931854598452E-4</v>
      </c>
      <c r="FF9" s="408">
        <f>FE9*(1-VLOOKUP($AR9,'MP-2017_Male'!$A$3:$CF$103,MIN((61+(Mortality!FF$5-Mortality!$AT$5)),84),0))</f>
        <v>1.0034572536052467E-4</v>
      </c>
      <c r="FG9" s="408">
        <f>FF9*(1-VLOOKUP($AR9,'MP-2017_Male'!$A$3:$CF$103,MIN((61+(Mortality!FG$5-Mortality!$AT$5)),84),0))</f>
        <v>9.9342268106919422E-5</v>
      </c>
      <c r="FH9" s="408">
        <f>FG9*(1-VLOOKUP($AR9,'MP-2017_Male'!$A$3:$CF$103,MIN((61+(Mortality!FH$5-Mortality!$AT$5)),84),0))</f>
        <v>9.8348845425850231E-5</v>
      </c>
      <c r="FI9" s="408">
        <f>FH9*(1-VLOOKUP($AR9,'MP-2017_Male'!$A$3:$CF$103,MIN((61+(Mortality!FI$5-Mortality!$AT$5)),84),0))</f>
        <v>9.7365356971591732E-5</v>
      </c>
    </row>
    <row r="10" spans="1:165">
      <c r="A10" s="205">
        <v>22</v>
      </c>
      <c r="B10" s="226">
        <f t="shared" si="8"/>
        <v>4.8799999999999999E-4</v>
      </c>
      <c r="C10" s="227">
        <f t="shared" si="9"/>
        <v>1.6200000000000001E-4</v>
      </c>
      <c r="D10" s="207">
        <f t="shared" si="5"/>
        <v>3.2499999999999999E-4</v>
      </c>
      <c r="E10" s="228"/>
      <c r="F10" s="229"/>
      <c r="G10" s="230"/>
      <c r="I10" s="210">
        <v>35</v>
      </c>
      <c r="J10" s="244">
        <v>4.35E-4</v>
      </c>
      <c r="K10" s="245">
        <v>7.6030000000000004E-3</v>
      </c>
      <c r="L10" s="391">
        <v>3.86E-4</v>
      </c>
      <c r="M10" s="244">
        <v>2.1000000000000001E-4</v>
      </c>
      <c r="N10" s="245">
        <v>2.885E-3</v>
      </c>
      <c r="O10" s="393">
        <v>2.6800000000000001E-4</v>
      </c>
      <c r="Q10" s="210">
        <v>22</v>
      </c>
      <c r="R10" s="244">
        <f>R9+(($R$13-$R$8)/5)</f>
        <v>4.1999999999999996E-4</v>
      </c>
      <c r="S10" s="245">
        <f t="shared" ref="S10:S12" si="17">S9+((S$13-S$8)/5)</f>
        <v>7.3548000000000007E-3</v>
      </c>
      <c r="T10" s="465">
        <f t="shared" si="13"/>
        <v>2.7800000000000004E-4</v>
      </c>
      <c r="U10" s="244">
        <f t="shared" si="14"/>
        <v>1.594E-4</v>
      </c>
      <c r="V10" s="245">
        <f t="shared" si="15"/>
        <v>2.2014000000000001E-3</v>
      </c>
      <c r="W10" s="469">
        <f t="shared" si="16"/>
        <v>1.3640000000000001E-4</v>
      </c>
      <c r="X10" s="227"/>
      <c r="Y10" s="205">
        <v>22</v>
      </c>
      <c r="AA10" s="231">
        <v>4.8799999999999999E-4</v>
      </c>
      <c r="AB10" s="232" t="s">
        <v>65</v>
      </c>
      <c r="AC10" s="233">
        <v>8.5459999999999998E-3</v>
      </c>
      <c r="AD10" s="205"/>
      <c r="AE10" s="231">
        <v>1.6200000000000001E-4</v>
      </c>
      <c r="AF10" s="232" t="s">
        <v>65</v>
      </c>
      <c r="AG10" s="233">
        <v>2.2309999999999999E-3</v>
      </c>
      <c r="AQ10" s="234"/>
      <c r="AR10" s="205">
        <v>29</v>
      </c>
      <c r="AS10" s="235">
        <f t="shared" si="6"/>
        <v>3.0801370184668737E-4</v>
      </c>
      <c r="AT10" s="406">
        <f t="shared" si="7"/>
        <v>2.9200000000000005E-4</v>
      </c>
      <c r="AU10" s="408">
        <f>AT10*(1-VLOOKUP($AR10,'MP-2017_Male'!$A$3:$CF$103,MIN((61+(Mortality!AU$5-Mortality!$AT$5)),84),0))</f>
        <v>2.9194160000000003E-4</v>
      </c>
      <c r="AV10" s="408">
        <f>AU10*(1-VLOOKUP($AR10,'MP-2017_Male'!$A$3:$CF$103,MIN((61+(Mortality!AV$5-Mortality!$AT$5)),84),0))</f>
        <v>2.9404357952000004E-4</v>
      </c>
      <c r="AW10" s="408">
        <f>AV10*(1-VLOOKUP($AR10,'MP-2017_Male'!$A$3:$CF$103,MIN((61+(Mortality!AW$5-Mortality!$AT$5)),84),0))</f>
        <v>2.9895410729798401E-4</v>
      </c>
      <c r="AX10" s="408">
        <f>AW10*(1-VLOOKUP($AR10,'MP-2017_Male'!$A$3:$CF$103,MIN((61+(Mortality!AX$5-Mortality!$AT$5)),84),0))</f>
        <v>3.0334873267526437E-4</v>
      </c>
      <c r="AY10" s="408">
        <f>AX10*(1-VLOOKUP($AR10,'MP-2017_Male'!$A$3:$CF$103,MIN((61+(Mortality!AY$5-Mortality!$AT$5)),84),0))</f>
        <v>3.0692824772083249E-4</v>
      </c>
      <c r="AZ10" s="408">
        <f>AY10*(1-VLOOKUP($AR10,'MP-2017_Male'!$A$3:$CF$103,MIN((61+(Mortality!AZ$5-Mortality!$AT$5)),84),0))</f>
        <v>3.094757521769154E-4</v>
      </c>
      <c r="BA10" s="408">
        <f>AZ10*(1-VLOOKUP($AR10,'MP-2017_Male'!$A$3:$CF$103,MIN((61+(Mortality!BA$5-Mortality!$AT$5)),84),0))</f>
        <v>3.1083744548649384E-4</v>
      </c>
      <c r="BB10" s="408">
        <f>BA10*(1-VLOOKUP($AR10,'MP-2017_Male'!$A$3:$CF$103,MIN((61+(Mortality!BB$5-Mortality!$AT$5)),84),0))</f>
        <v>3.1099286420923706E-4</v>
      </c>
      <c r="BC10" s="408">
        <f>BB10*(1-VLOOKUP($AR10,'MP-2017_Male'!$A$3:$CF$103,MIN((61+(Mortality!BC$5-Mortality!$AT$5)),84),0))</f>
        <v>3.0999768704376748E-4</v>
      </c>
      <c r="BD10" s="429">
        <f>BC10*(1-VLOOKUP($AR10,'MP-2017_Male'!$A$3:$CF$103,MIN((61+(Mortality!BD$5-Mortality!$AT$5)),84),0))</f>
        <v>3.0801370184668737E-4</v>
      </c>
      <c r="BE10" s="408">
        <f>BD10*(1-VLOOKUP($AR10,'MP-2017_Male'!$A$3:$CF$103,MIN((61+(Mortality!BE$5-Mortality!$AT$5)),84),0))</f>
        <v>3.052107771598825E-4</v>
      </c>
      <c r="BF10" s="408">
        <f>BE10*(1-VLOOKUP($AR10,'MP-2017_Male'!$A$3:$CF$103,MIN((61+(Mortality!BF$5-Mortality!$AT$5)),84),0))</f>
        <v>3.0188397968883979E-4</v>
      </c>
      <c r="BG10" s="408">
        <f>BF10*(1-VLOOKUP($AR10,'MP-2017_Male'!$A$3:$CF$103,MIN((61+(Mortality!BG$5-Mortality!$AT$5)),84),0))</f>
        <v>2.9853306751429366E-4</v>
      </c>
      <c r="BH10" s="408">
        <f>BG10*(1-VLOOKUP($AR10,'MP-2017_Male'!$A$3:$CF$103,MIN((61+(Mortality!BH$5-Mortality!$AT$5)),84),0))</f>
        <v>2.9527905707838788E-4</v>
      </c>
      <c r="BI10" s="408">
        <f>BH10*(1-VLOOKUP($AR10,'MP-2017_Male'!$A$3:$CF$103,MIN((61+(Mortality!BI$5-Mortality!$AT$5)),84),0))</f>
        <v>2.9209004326194129E-4</v>
      </c>
      <c r="BJ10" s="408">
        <f>BI10*(1-VLOOKUP($AR10,'MP-2017_Male'!$A$3:$CF$103,MIN((61+(Mortality!BJ$5-Mortality!$AT$5)),84),0))</f>
        <v>2.889938888033647E-4</v>
      </c>
      <c r="BK10" s="408">
        <f>BJ10*(1-VLOOKUP($AR10,'MP-2017_Male'!$A$3:$CF$103,MIN((61+(Mortality!BK$5-Mortality!$AT$5)),84),0))</f>
        <v>2.8595945297092939E-4</v>
      </c>
      <c r="BL10" s="408">
        <f>BK10*(1-VLOOKUP($AR10,'MP-2017_Male'!$A$3:$CF$103,MIN((61+(Mortality!BL$5-Mortality!$AT$5)),84),0))</f>
        <v>2.8301407060532882E-4</v>
      </c>
      <c r="BM10" s="408">
        <f>BL10*(1-VLOOKUP($AR10,'MP-2017_Male'!$A$3:$CF$103,MIN((61+(Mortality!BM$5-Mortality!$AT$5)),84),0))</f>
        <v>2.8012732708515445E-4</v>
      </c>
      <c r="BN10" s="408">
        <f>BM10*(1-VLOOKUP($AR10,'MP-2017_Male'!$A$3:$CF$103,MIN((61+(Mortality!BN$5-Mortality!$AT$5)),84),0))</f>
        <v>2.7729804108159438E-4</v>
      </c>
      <c r="BO10" s="408">
        <f>BN10*(1-VLOOKUP($AR10,'MP-2017_Male'!$A$3:$CF$103,MIN((61+(Mortality!BO$5-Mortality!$AT$5)),84),0))</f>
        <v>2.7449733086667028E-4</v>
      </c>
      <c r="BP10" s="408">
        <f>BO10*(1-VLOOKUP($AR10,'MP-2017_Male'!$A$3:$CF$103,MIN((61+(Mortality!BP$5-Mortality!$AT$5)),84),0))</f>
        <v>2.717523575580036E-4</v>
      </c>
      <c r="BQ10" s="408">
        <f>BP10*(1-VLOOKUP($AR10,'MP-2017_Male'!$A$3:$CF$103,MIN((61+(Mortality!BQ$5-Mortality!$AT$5)),84),0))</f>
        <v>2.6903483398242357E-4</v>
      </c>
      <c r="BR10" s="408">
        <f>BQ10*(1-VLOOKUP($AR10,'MP-2017_Male'!$A$3:$CF$103,MIN((61+(Mortality!BR$5-Mortality!$AT$5)),84),0))</f>
        <v>2.6634448564259933E-4</v>
      </c>
      <c r="BS10" s="408">
        <f>BR10*(1-VLOOKUP($AR10,'MP-2017_Male'!$A$3:$CF$103,MIN((61+(Mortality!BS$5-Mortality!$AT$5)),84),0))</f>
        <v>2.6368104078617336E-4</v>
      </c>
      <c r="BT10" s="408">
        <f>BS10*(1-VLOOKUP($AR10,'MP-2017_Male'!$A$3:$CF$103,MIN((61+(Mortality!BT$5-Mortality!$AT$5)),84),0))</f>
        <v>2.6104423037831163E-4</v>
      </c>
      <c r="BU10" s="408">
        <f>BT10*(1-VLOOKUP($AR10,'MP-2017_Male'!$A$3:$CF$103,MIN((61+(Mortality!BU$5-Mortality!$AT$5)),84),0))</f>
        <v>2.5843378807452851E-4</v>
      </c>
      <c r="BV10" s="408">
        <f>BU10*(1-VLOOKUP($AR10,'MP-2017_Male'!$A$3:$CF$103,MIN((61+(Mortality!BV$5-Mortality!$AT$5)),84),0))</f>
        <v>2.5584945019378324E-4</v>
      </c>
      <c r="BW10" s="408">
        <f>BV10*(1-VLOOKUP($AR10,'MP-2017_Male'!$A$3:$CF$103,MIN((61+(Mortality!BW$5-Mortality!$AT$5)),84),0))</f>
        <v>2.5329095569184541E-4</v>
      </c>
      <c r="BX10" s="408">
        <f>BW10*(1-VLOOKUP($AR10,'MP-2017_Male'!$A$3:$CF$103,MIN((61+(Mortality!BX$5-Mortality!$AT$5)),84),0))</f>
        <v>2.5075804613492695E-4</v>
      </c>
      <c r="BY10" s="408">
        <f>BX10*(1-VLOOKUP($AR10,'MP-2017_Male'!$A$3:$CF$103,MIN((61+(Mortality!BY$5-Mortality!$AT$5)),84),0))</f>
        <v>2.4825046567357765E-4</v>
      </c>
      <c r="BZ10" s="408">
        <f>BY10*(1-VLOOKUP($AR10,'MP-2017_Male'!$A$3:$CF$103,MIN((61+(Mortality!BZ$5-Mortality!$AT$5)),84),0))</f>
        <v>2.4576796101684188E-4</v>
      </c>
      <c r="CA10" s="408">
        <f>BZ10*(1-VLOOKUP($AR10,'MP-2017_Male'!$A$3:$CF$103,MIN((61+(Mortality!CA$5-Mortality!$AT$5)),84),0))</f>
        <v>2.4331028140667346E-4</v>
      </c>
      <c r="CB10" s="408">
        <f>CA10*(1-VLOOKUP($AR10,'MP-2017_Male'!$A$3:$CF$103,MIN((61+(Mortality!CB$5-Mortality!$AT$5)),84),0))</f>
        <v>2.4087717859260673E-4</v>
      </c>
      <c r="CC10" s="408">
        <f>CB10*(1-VLOOKUP($AR10,'MP-2017_Male'!$A$3:$CF$103,MIN((61+(Mortality!CC$5-Mortality!$AT$5)),84),0))</f>
        <v>2.3846840680668066E-4</v>
      </c>
      <c r="CD10" s="408">
        <f>CC10*(1-VLOOKUP($AR10,'MP-2017_Male'!$A$3:$CF$103,MIN((61+(Mortality!CD$5-Mortality!$AT$5)),84),0))</f>
        <v>2.3608372273861385E-4</v>
      </c>
      <c r="CE10" s="408">
        <f>CD10*(1-VLOOKUP($AR10,'MP-2017_Male'!$A$3:$CF$103,MIN((61+(Mortality!CE$5-Mortality!$AT$5)),84),0))</f>
        <v>2.3372288551122772E-4</v>
      </c>
      <c r="CF10" s="408">
        <f>CE10*(1-VLOOKUP($AR10,'MP-2017_Male'!$A$3:$CF$103,MIN((61+(Mortality!CF$5-Mortality!$AT$5)),84),0))</f>
        <v>2.3138565665611544E-4</v>
      </c>
      <c r="CG10" s="408">
        <f>CF10*(1-VLOOKUP($AR10,'MP-2017_Male'!$A$3:$CF$103,MIN((61+(Mortality!CG$5-Mortality!$AT$5)),84),0))</f>
        <v>2.2907180008955428E-4</v>
      </c>
      <c r="CH10" s="408">
        <f>CG10*(1-VLOOKUP($AR10,'MP-2017_Male'!$A$3:$CF$103,MIN((61+(Mortality!CH$5-Mortality!$AT$5)),84),0))</f>
        <v>2.2678108208865874E-4</v>
      </c>
      <c r="CI10" s="408">
        <f>CH10*(1-VLOOKUP($AR10,'MP-2017_Male'!$A$3:$CF$103,MIN((61+(Mortality!CI$5-Mortality!$AT$5)),84),0))</f>
        <v>2.2451327126777216E-4</v>
      </c>
      <c r="CJ10" s="408">
        <f>CI10*(1-VLOOKUP($AR10,'MP-2017_Male'!$A$3:$CF$103,MIN((61+(Mortality!CJ$5-Mortality!$AT$5)),84),0))</f>
        <v>2.2226813855509445E-4</v>
      </c>
      <c r="CK10" s="408">
        <f>CJ10*(1-VLOOKUP($AR10,'MP-2017_Male'!$A$3:$CF$103,MIN((61+(Mortality!CK$5-Mortality!$AT$5)),84),0))</f>
        <v>2.200454571695435E-4</v>
      </c>
      <c r="CL10" s="408">
        <f>CK10*(1-VLOOKUP($AR10,'MP-2017_Male'!$A$3:$CF$103,MIN((61+(Mortality!CL$5-Mortality!$AT$5)),84),0))</f>
        <v>2.1784500259784806E-4</v>
      </c>
      <c r="CM10" s="408">
        <f>CL10*(1-VLOOKUP($AR10,'MP-2017_Male'!$A$3:$CF$103,MIN((61+(Mortality!CM$5-Mortality!$AT$5)),84),0))</f>
        <v>2.1566655257186957E-4</v>
      </c>
      <c r="CN10" s="408">
        <f>CM10*(1-VLOOKUP($AR10,'MP-2017_Male'!$A$3:$CF$103,MIN((61+(Mortality!CN$5-Mortality!$AT$5)),84),0))</f>
        <v>2.1350988704615088E-4</v>
      </c>
      <c r="CO10" s="408">
        <f>CN10*(1-VLOOKUP($AR10,'MP-2017_Male'!$A$3:$CF$103,MIN((61+(Mortality!CO$5-Mortality!$AT$5)),84),0))</f>
        <v>2.1137478817568936E-4</v>
      </c>
      <c r="CP10" s="408">
        <f>CO10*(1-VLOOKUP($AR10,'MP-2017_Male'!$A$3:$CF$103,MIN((61+(Mortality!CP$5-Mortality!$AT$5)),84),0))</f>
        <v>2.0926104029393247E-4</v>
      </c>
      <c r="CQ10" s="408">
        <f>CP10*(1-VLOOKUP($AR10,'MP-2017_Male'!$A$3:$CF$103,MIN((61+(Mortality!CQ$5-Mortality!$AT$5)),84),0))</f>
        <v>2.0716842989099314E-4</v>
      </c>
      <c r="CR10" s="408">
        <f>CQ10*(1-VLOOKUP($AR10,'MP-2017_Male'!$A$3:$CF$103,MIN((61+(Mortality!CR$5-Mortality!$AT$5)),84),0))</f>
        <v>2.0509674559208321E-4</v>
      </c>
      <c r="CS10" s="408">
        <f>CR10*(1-VLOOKUP($AR10,'MP-2017_Male'!$A$3:$CF$103,MIN((61+(Mortality!CS$5-Mortality!$AT$5)),84),0))</f>
        <v>2.0304577813616236E-4</v>
      </c>
      <c r="CT10" s="408">
        <f>CS10*(1-VLOOKUP($AR10,'MP-2017_Male'!$A$3:$CF$103,MIN((61+(Mortality!CT$5-Mortality!$AT$5)),84),0))</f>
        <v>2.0101532035480074E-4</v>
      </c>
      <c r="CU10" s="408">
        <f>CT10*(1-VLOOKUP($AR10,'MP-2017_Male'!$A$3:$CF$103,MIN((61+(Mortality!CU$5-Mortality!$AT$5)),84),0))</f>
        <v>1.9900516715125273E-4</v>
      </c>
      <c r="CV10" s="408">
        <f>CU10*(1-VLOOKUP($AR10,'MP-2017_Male'!$A$3:$CF$103,MIN((61+(Mortality!CV$5-Mortality!$AT$5)),84),0))</f>
        <v>1.970151154797402E-4</v>
      </c>
      <c r="CW10" s="408">
        <f>CV10*(1-VLOOKUP($AR10,'MP-2017_Male'!$A$3:$CF$103,MIN((61+(Mortality!CW$5-Mortality!$AT$5)),84),0))</f>
        <v>1.950449643249428E-4</v>
      </c>
      <c r="CX10" s="408">
        <f>CW10*(1-VLOOKUP($AR10,'MP-2017_Male'!$A$3:$CF$103,MIN((61+(Mortality!CX$5-Mortality!$AT$5)),84),0))</f>
        <v>1.9309451468169336E-4</v>
      </c>
      <c r="CY10" s="408">
        <f>CX10*(1-VLOOKUP($AR10,'MP-2017_Male'!$A$3:$CF$103,MIN((61+(Mortality!CY$5-Mortality!$AT$5)),84),0))</f>
        <v>1.9116356953487643E-4</v>
      </c>
      <c r="CZ10" s="408">
        <f>CY10*(1-VLOOKUP($AR10,'MP-2017_Male'!$A$3:$CF$103,MIN((61+(Mortality!CZ$5-Mortality!$AT$5)),84),0))</f>
        <v>1.8925193383952766E-4</v>
      </c>
      <c r="DA10" s="408">
        <f>CZ10*(1-VLOOKUP($AR10,'MP-2017_Male'!$A$3:$CF$103,MIN((61+(Mortality!DA$5-Mortality!$AT$5)),84),0))</f>
        <v>1.8735941450113237E-4</v>
      </c>
      <c r="DB10" s="408">
        <f>DA10*(1-VLOOKUP($AR10,'MP-2017_Male'!$A$3:$CF$103,MIN((61+(Mortality!DB$5-Mortality!$AT$5)),84),0))</f>
        <v>1.8548582035612105E-4</v>
      </c>
      <c r="DC10" s="408">
        <f>DB10*(1-VLOOKUP($AR10,'MP-2017_Male'!$A$3:$CF$103,MIN((61+(Mortality!DC$5-Mortality!$AT$5)),84),0))</f>
        <v>1.8363096215255983E-4</v>
      </c>
      <c r="DD10" s="408">
        <f>DC10*(1-VLOOKUP($AR10,'MP-2017_Male'!$A$3:$CF$103,MIN((61+(Mortality!DD$5-Mortality!$AT$5)),84),0))</f>
        <v>1.8179465253103424E-4</v>
      </c>
      <c r="DE10" s="408">
        <f>DD10*(1-VLOOKUP($AR10,'MP-2017_Male'!$A$3:$CF$103,MIN((61+(Mortality!DE$5-Mortality!$AT$5)),84),0))</f>
        <v>1.7997670600572389E-4</v>
      </c>
      <c r="DF10" s="408">
        <f>DE10*(1-VLOOKUP($AR10,'MP-2017_Male'!$A$3:$CF$103,MIN((61+(Mortality!DF$5-Mortality!$AT$5)),84),0))</f>
        <v>1.7817693894566666E-4</v>
      </c>
      <c r="DG10" s="408">
        <f>DF10*(1-VLOOKUP($AR10,'MP-2017_Male'!$A$3:$CF$103,MIN((61+(Mortality!DG$5-Mortality!$AT$5)),84),0))</f>
        <v>1.7639516955620998E-4</v>
      </c>
      <c r="DH10" s="408">
        <f>DG10*(1-VLOOKUP($AR10,'MP-2017_Male'!$A$3:$CF$103,MIN((61+(Mortality!DH$5-Mortality!$AT$5)),84),0))</f>
        <v>1.7463121786064789E-4</v>
      </c>
      <c r="DI10" s="408">
        <f>DH10*(1-VLOOKUP($AR10,'MP-2017_Male'!$A$3:$CF$103,MIN((61+(Mortality!DI$5-Mortality!$AT$5)),84),0))</f>
        <v>1.728849056820414E-4</v>
      </c>
      <c r="DJ10" s="408">
        <f>DI10*(1-VLOOKUP($AR10,'MP-2017_Male'!$A$3:$CF$103,MIN((61+(Mortality!DJ$5-Mortality!$AT$5)),84),0))</f>
        <v>1.7115605662522098E-4</v>
      </c>
      <c r="DK10" s="408">
        <f>DJ10*(1-VLOOKUP($AR10,'MP-2017_Male'!$A$3:$CF$103,MIN((61+(Mortality!DK$5-Mortality!$AT$5)),84),0))</f>
        <v>1.6944449605896876E-4</v>
      </c>
      <c r="DL10" s="408">
        <f>DK10*(1-VLOOKUP($AR10,'MP-2017_Male'!$A$3:$CF$103,MIN((61+(Mortality!DL$5-Mortality!$AT$5)),84),0))</f>
        <v>1.6775005109837907E-4</v>
      </c>
      <c r="DM10" s="408">
        <f>DL10*(1-VLOOKUP($AR10,'MP-2017_Male'!$A$3:$CF$103,MIN((61+(Mortality!DM$5-Mortality!$AT$5)),84),0))</f>
        <v>1.6607255058739527E-4</v>
      </c>
      <c r="DN10" s="408">
        <f>DM10*(1-VLOOKUP($AR10,'MP-2017_Male'!$A$3:$CF$103,MIN((61+(Mortality!DN$5-Mortality!$AT$5)),84),0))</f>
        <v>1.6441182508152133E-4</v>
      </c>
      <c r="DO10" s="408">
        <f>DN10*(1-VLOOKUP($AR10,'MP-2017_Male'!$A$3:$CF$103,MIN((61+(Mortality!DO$5-Mortality!$AT$5)),84),0))</f>
        <v>1.627677068307061E-4</v>
      </c>
      <c r="DP10" s="408">
        <f>DO10*(1-VLOOKUP($AR10,'MP-2017_Male'!$A$3:$CF$103,MIN((61+(Mortality!DP$5-Mortality!$AT$5)),84),0))</f>
        <v>1.6114002976239905E-4</v>
      </c>
      <c r="DQ10" s="408">
        <f>DP10*(1-VLOOKUP($AR10,'MP-2017_Male'!$A$3:$CF$103,MIN((61+(Mortality!DQ$5-Mortality!$AT$5)),84),0))</f>
        <v>1.5952862946477507E-4</v>
      </c>
      <c r="DR10" s="408">
        <f>DQ10*(1-VLOOKUP($AR10,'MP-2017_Male'!$A$3:$CF$103,MIN((61+(Mortality!DR$5-Mortality!$AT$5)),84),0))</f>
        <v>1.5793334317012732E-4</v>
      </c>
      <c r="DS10" s="408">
        <f>DR10*(1-VLOOKUP($AR10,'MP-2017_Male'!$A$3:$CF$103,MIN((61+(Mortality!DS$5-Mortality!$AT$5)),84),0))</f>
        <v>1.5635400973842604E-4</v>
      </c>
      <c r="DT10" s="408">
        <f>DS10*(1-VLOOKUP($AR10,'MP-2017_Male'!$A$3:$CF$103,MIN((61+(Mortality!DT$5-Mortality!$AT$5)),84),0))</f>
        <v>1.5479046964104177E-4</v>
      </c>
      <c r="DU10" s="408">
        <f>DT10*(1-VLOOKUP($AR10,'MP-2017_Male'!$A$3:$CF$103,MIN((61+(Mortality!DU$5-Mortality!$AT$5)),84),0))</f>
        <v>1.5324256494463135E-4</v>
      </c>
      <c r="DV10" s="408">
        <f>DU10*(1-VLOOKUP($AR10,'MP-2017_Male'!$A$3:$CF$103,MIN((61+(Mortality!DV$5-Mortality!$AT$5)),84),0))</f>
        <v>1.5171013929518503E-4</v>
      </c>
      <c r="DW10" s="408">
        <f>DV10*(1-VLOOKUP($AR10,'MP-2017_Male'!$A$3:$CF$103,MIN((61+(Mortality!DW$5-Mortality!$AT$5)),84),0))</f>
        <v>1.5019303790223318E-4</v>
      </c>
      <c r="DX10" s="408">
        <f>DW10*(1-VLOOKUP($AR10,'MP-2017_Male'!$A$3:$CF$103,MIN((61+(Mortality!DX$5-Mortality!$AT$5)),84),0))</f>
        <v>1.4869110752321085E-4</v>
      </c>
      <c r="DY10" s="408">
        <f>DX10*(1-VLOOKUP($AR10,'MP-2017_Male'!$A$3:$CF$103,MIN((61+(Mortality!DY$5-Mortality!$AT$5)),84),0))</f>
        <v>1.4720419644797874E-4</v>
      </c>
      <c r="DZ10" s="408">
        <f>DY10*(1-VLOOKUP($AR10,'MP-2017_Male'!$A$3:$CF$103,MIN((61+(Mortality!DZ$5-Mortality!$AT$5)),84),0))</f>
        <v>1.4573215448349894E-4</v>
      </c>
      <c r="EA10" s="408">
        <f>DZ10*(1-VLOOKUP($AR10,'MP-2017_Male'!$A$3:$CF$103,MIN((61+(Mortality!EA$5-Mortality!$AT$5)),84),0))</f>
        <v>1.4427483293866396E-4</v>
      </c>
      <c r="EB10" s="408">
        <f>EA10*(1-VLOOKUP($AR10,'MP-2017_Male'!$A$3:$CF$103,MIN((61+(Mortality!EB$5-Mortality!$AT$5)),84),0))</f>
        <v>1.4283208460927731E-4</v>
      </c>
      <c r="EC10" s="408">
        <f>EB10*(1-VLOOKUP($AR10,'MP-2017_Male'!$A$3:$CF$103,MIN((61+(Mortality!EC$5-Mortality!$AT$5)),84),0))</f>
        <v>1.4140376376318455E-4</v>
      </c>
      <c r="ED10" s="408">
        <f>EC10*(1-VLOOKUP($AR10,'MP-2017_Male'!$A$3:$CF$103,MIN((61+(Mortality!ED$5-Mortality!$AT$5)),84),0))</f>
        <v>1.399897261255527E-4</v>
      </c>
      <c r="EE10" s="408">
        <f>ED10*(1-VLOOKUP($AR10,'MP-2017_Male'!$A$3:$CF$103,MIN((61+(Mortality!EE$5-Mortality!$AT$5)),84),0))</f>
        <v>1.3858982886429718E-4</v>
      </c>
      <c r="EF10" s="408">
        <f>EE10*(1-VLOOKUP($AR10,'MP-2017_Male'!$A$3:$CF$103,MIN((61+(Mortality!EF$5-Mortality!$AT$5)),84),0))</f>
        <v>1.3720393057565421E-4</v>
      </c>
      <c r="EG10" s="408">
        <f>EF10*(1-VLOOKUP($AR10,'MP-2017_Male'!$A$3:$CF$103,MIN((61+(Mortality!EG$5-Mortality!$AT$5)),84),0))</f>
        <v>1.3583189126989767E-4</v>
      </c>
      <c r="EH10" s="408">
        <f>EG10*(1-VLOOKUP($AR10,'MP-2017_Male'!$A$3:$CF$103,MIN((61+(Mortality!EH$5-Mortality!$AT$5)),84),0))</f>
        <v>1.3447357235719869E-4</v>
      </c>
      <c r="EI10" s="408">
        <f>EH10*(1-VLOOKUP($AR10,'MP-2017_Male'!$A$3:$CF$103,MIN((61+(Mortality!EI$5-Mortality!$AT$5)),84),0))</f>
        <v>1.3312883663362671E-4</v>
      </c>
      <c r="EJ10" s="408">
        <f>EI10*(1-VLOOKUP($AR10,'MP-2017_Male'!$A$3:$CF$103,MIN((61+(Mortality!EJ$5-Mortality!$AT$5)),84),0))</f>
        <v>1.3179754826729044E-4</v>
      </c>
      <c r="EK10" s="408">
        <f>EJ10*(1-VLOOKUP($AR10,'MP-2017_Male'!$A$3:$CF$103,MIN((61+(Mortality!EK$5-Mortality!$AT$5)),84),0))</f>
        <v>1.3047957278461753E-4</v>
      </c>
      <c r="EL10" s="408">
        <f>EK10*(1-VLOOKUP($AR10,'MP-2017_Male'!$A$3:$CF$103,MIN((61+(Mortality!EL$5-Mortality!$AT$5)),84),0))</f>
        <v>1.2917477705677135E-4</v>
      </c>
      <c r="EM10" s="408">
        <f>EL10*(1-VLOOKUP($AR10,'MP-2017_Male'!$A$3:$CF$103,MIN((61+(Mortality!EM$5-Mortality!$AT$5)),84),0))</f>
        <v>1.2788302928620364E-4</v>
      </c>
      <c r="EN10" s="408">
        <f>EM10*(1-VLOOKUP($AR10,'MP-2017_Male'!$A$3:$CF$103,MIN((61+(Mortality!EN$5-Mortality!$AT$5)),84),0))</f>
        <v>1.266041989933416E-4</v>
      </c>
      <c r="EO10" s="408">
        <f>EN10*(1-VLOOKUP($AR10,'MP-2017_Male'!$A$3:$CF$103,MIN((61+(Mortality!EO$5-Mortality!$AT$5)),84),0))</f>
        <v>1.253381570034082E-4</v>
      </c>
      <c r="EP10" s="408">
        <f>EO10*(1-VLOOKUP($AR10,'MP-2017_Male'!$A$3:$CF$103,MIN((61+(Mortality!EP$5-Mortality!$AT$5)),84),0))</f>
        <v>1.2408477543337411E-4</v>
      </c>
      <c r="EQ10" s="408">
        <f>EP10*(1-VLOOKUP($AR10,'MP-2017_Male'!$A$3:$CF$103,MIN((61+(Mortality!EQ$5-Mortality!$AT$5)),84),0))</f>
        <v>1.2284392767904036E-4</v>
      </c>
      <c r="ER10" s="408">
        <f>EQ10*(1-VLOOKUP($AR10,'MP-2017_Male'!$A$3:$CF$103,MIN((61+(Mortality!ER$5-Mortality!$AT$5)),84),0))</f>
        <v>1.2161548840224995E-4</v>
      </c>
      <c r="ES10" s="408">
        <f>ER10*(1-VLOOKUP($AR10,'MP-2017_Male'!$A$3:$CF$103,MIN((61+(Mortality!ES$5-Mortality!$AT$5)),84),0))</f>
        <v>1.2039933351822745E-4</v>
      </c>
      <c r="ET10" s="408">
        <f>ES10*(1-VLOOKUP($AR10,'MP-2017_Male'!$A$3:$CF$103,MIN((61+(Mortality!ET$5-Mortality!$AT$5)),84),0))</f>
        <v>1.1919534018304517E-4</v>
      </c>
      <c r="EU10" s="408">
        <f>ET10*(1-VLOOKUP($AR10,'MP-2017_Male'!$A$3:$CF$103,MIN((61+(Mortality!EU$5-Mortality!$AT$5)),84),0))</f>
        <v>1.1800338678121472E-4</v>
      </c>
      <c r="EV10" s="408">
        <f>EU10*(1-VLOOKUP($AR10,'MP-2017_Male'!$A$3:$CF$103,MIN((61+(Mortality!EV$5-Mortality!$AT$5)),84),0))</f>
        <v>1.1682335291340258E-4</v>
      </c>
      <c r="EW10" s="408">
        <f>EV10*(1-VLOOKUP($AR10,'MP-2017_Male'!$A$3:$CF$103,MIN((61+(Mortality!EW$5-Mortality!$AT$5)),84),0))</f>
        <v>1.1565511938426855E-4</v>
      </c>
      <c r="EX10" s="408">
        <f>EW10*(1-VLOOKUP($AR10,'MP-2017_Male'!$A$3:$CF$103,MIN((61+(Mortality!EX$5-Mortality!$AT$5)),84),0))</f>
        <v>1.1449856819042586E-4</v>
      </c>
      <c r="EY10" s="408">
        <f>EX10*(1-VLOOKUP($AR10,'MP-2017_Male'!$A$3:$CF$103,MIN((61+(Mortality!EY$5-Mortality!$AT$5)),84),0))</f>
        <v>1.133535825085216E-4</v>
      </c>
      <c r="EZ10" s="408">
        <f>EY10*(1-VLOOKUP($AR10,'MP-2017_Male'!$A$3:$CF$103,MIN((61+(Mortality!EZ$5-Mortality!$AT$5)),84),0))</f>
        <v>1.1222004668343638E-4</v>
      </c>
      <c r="FA10" s="408">
        <f>EZ10*(1-VLOOKUP($AR10,'MP-2017_Male'!$A$3:$CF$103,MIN((61+(Mortality!FA$5-Mortality!$AT$5)),84),0))</f>
        <v>1.1109784621660201E-4</v>
      </c>
      <c r="FB10" s="408">
        <f>FA10*(1-VLOOKUP($AR10,'MP-2017_Male'!$A$3:$CF$103,MIN((61+(Mortality!FB$5-Mortality!$AT$5)),84),0))</f>
        <v>1.0998686775443599E-4</v>
      </c>
      <c r="FC10" s="408">
        <f>FB10*(1-VLOOKUP($AR10,'MP-2017_Male'!$A$3:$CF$103,MIN((61+(Mortality!FC$5-Mortality!$AT$5)),84),0))</f>
        <v>1.0888699907689162E-4</v>
      </c>
      <c r="FD10" s="408">
        <f>FC10*(1-VLOOKUP($AR10,'MP-2017_Male'!$A$3:$CF$103,MIN((61+(Mortality!FD$5-Mortality!$AT$5)),84),0))</f>
        <v>1.077981290861227E-4</v>
      </c>
      <c r="FE10" s="408">
        <f>FD10*(1-VLOOKUP($AR10,'MP-2017_Male'!$A$3:$CF$103,MIN((61+(Mortality!FE$5-Mortality!$AT$5)),84),0))</f>
        <v>1.0672014779526147E-4</v>
      </c>
      <c r="FF10" s="408">
        <f>FE10*(1-VLOOKUP($AR10,'MP-2017_Male'!$A$3:$CF$103,MIN((61+(Mortality!FF$5-Mortality!$AT$5)),84),0))</f>
        <v>1.0565294631730885E-4</v>
      </c>
      <c r="FG10" s="408">
        <f>FF10*(1-VLOOKUP($AR10,'MP-2017_Male'!$A$3:$CF$103,MIN((61+(Mortality!FG$5-Mortality!$AT$5)),84),0))</f>
        <v>1.0459641685413576E-4</v>
      </c>
      <c r="FH10" s="408">
        <f>FG10*(1-VLOOKUP($AR10,'MP-2017_Male'!$A$3:$CF$103,MIN((61+(Mortality!FH$5-Mortality!$AT$5)),84),0))</f>
        <v>1.0355045268559441E-4</v>
      </c>
      <c r="FI10" s="408">
        <f>FH10*(1-VLOOKUP($AR10,'MP-2017_Male'!$A$3:$CF$103,MIN((61+(Mortality!FI$5-Mortality!$AT$5)),84),0))</f>
        <v>1.0251494815873847E-4</v>
      </c>
    </row>
    <row r="11" spans="1:165">
      <c r="A11" s="205">
        <v>23</v>
      </c>
      <c r="B11" s="226">
        <f t="shared" si="8"/>
        <v>5.0900000000000001E-4</v>
      </c>
      <c r="C11" s="227">
        <f t="shared" si="9"/>
        <v>1.66E-4</v>
      </c>
      <c r="D11" s="207">
        <f t="shared" si="5"/>
        <v>3.3750000000000002E-4</v>
      </c>
      <c r="E11" s="228"/>
      <c r="F11" s="229"/>
      <c r="G11" s="230"/>
      <c r="I11" s="249">
        <v>40</v>
      </c>
      <c r="J11" s="244">
        <v>5.0199999999999995E-4</v>
      </c>
      <c r="K11" s="245">
        <v>8.7980000000000003E-3</v>
      </c>
      <c r="L11" s="391">
        <v>5.4199999999999995E-4</v>
      </c>
      <c r="M11" s="244">
        <v>2.7500000000000002E-4</v>
      </c>
      <c r="N11" s="245">
        <v>3.784E-3</v>
      </c>
      <c r="O11" s="393">
        <v>3.8499999999999998E-4</v>
      </c>
      <c r="Q11" s="210">
        <v>23</v>
      </c>
      <c r="R11" s="244">
        <f>R10+(($R$13-$R$8)/5)</f>
        <v>4.3499999999999995E-4</v>
      </c>
      <c r="S11" s="245">
        <f t="shared" si="17"/>
        <v>7.6172000000000011E-3</v>
      </c>
      <c r="T11" s="465">
        <f t="shared" si="13"/>
        <v>2.8500000000000004E-4</v>
      </c>
      <c r="U11" s="244">
        <f t="shared" si="14"/>
        <v>1.616E-4</v>
      </c>
      <c r="V11" s="245">
        <f t="shared" si="15"/>
        <v>2.2306000000000001E-3</v>
      </c>
      <c r="W11" s="469">
        <f t="shared" si="16"/>
        <v>1.5260000000000002E-4</v>
      </c>
      <c r="X11" s="227"/>
      <c r="Y11" s="205">
        <v>23</v>
      </c>
      <c r="AA11" s="231">
        <v>5.0900000000000001E-4</v>
      </c>
      <c r="AB11" s="232" t="s">
        <v>65</v>
      </c>
      <c r="AC11" s="233">
        <v>8.914E-3</v>
      </c>
      <c r="AD11" s="205"/>
      <c r="AE11" s="231">
        <v>1.66E-4</v>
      </c>
      <c r="AF11" s="232" t="s">
        <v>65</v>
      </c>
      <c r="AG11" s="233">
        <v>2.2859999999999998E-3</v>
      </c>
      <c r="AQ11" s="234"/>
      <c r="AR11" s="205">
        <v>30</v>
      </c>
      <c r="AS11" s="235">
        <f t="shared" si="6"/>
        <v>3.2284040698709975E-4</v>
      </c>
      <c r="AT11" s="406">
        <f t="shared" si="7"/>
        <v>2.99E-4</v>
      </c>
      <c r="AU11" s="408">
        <f>AT11*(1-VLOOKUP($AR11,'MP-2017_Male'!$A$3:$CF$103,MIN((61+(Mortality!AU$5-Mortality!$AT$5)),84),0))</f>
        <v>2.9962789999999999E-4</v>
      </c>
      <c r="AV11" s="408">
        <f>AU11*(1-VLOOKUP($AR11,'MP-2017_Male'!$A$3:$CF$103,MIN((61+(Mortality!AV$5-Mortality!$AT$5)),84),0))</f>
        <v>3.0250432783999998E-4</v>
      </c>
      <c r="AW11" s="408">
        <f>AV11*(1-VLOOKUP($AR11,'MP-2017_Male'!$A$3:$CF$103,MIN((61+(Mortality!AW$5-Mortality!$AT$5)),84),0))</f>
        <v>3.0831241093452804E-4</v>
      </c>
      <c r="AX11" s="408">
        <f>AW11*(1-VLOOKUP($AR11,'MP-2017_Male'!$A$3:$CF$103,MIN((61+(Mortality!AX$5-Mortality!$AT$5)),84),0))</f>
        <v>3.1367704688478886E-4</v>
      </c>
      <c r="AY11" s="408">
        <f>AX11*(1-VLOOKUP($AR11,'MP-2017_Male'!$A$3:$CF$103,MIN((61+(Mortality!AY$5-Mortality!$AT$5)),84),0))</f>
        <v>3.1825673176930677E-4</v>
      </c>
      <c r="AZ11" s="408">
        <f>AY11*(1-VLOOKUP($AR11,'MP-2017_Male'!$A$3:$CF$103,MIN((61+(Mortality!AZ$5-Mortality!$AT$5)),84),0))</f>
        <v>3.2175755581876909E-4</v>
      </c>
      <c r="BA11" s="408">
        <f>AZ11*(1-VLOOKUP($AR11,'MP-2017_Male'!$A$3:$CF$103,MIN((61+(Mortality!BA$5-Mortality!$AT$5)),84),0))</f>
        <v>3.2397768295391855E-4</v>
      </c>
      <c r="BB11" s="408">
        <f>BA11*(1-VLOOKUP($AR11,'MP-2017_Male'!$A$3:$CF$103,MIN((61+(Mortality!BB$5-Mortality!$AT$5)),84),0))</f>
        <v>3.2485242269789409E-4</v>
      </c>
      <c r="BC11" s="408">
        <f>BB11*(1-VLOOKUP($AR11,'MP-2017_Male'!$A$3:$CF$103,MIN((61+(Mortality!BC$5-Mortality!$AT$5)),84),0))</f>
        <v>3.2443011454838684E-4</v>
      </c>
      <c r="BD11" s="429">
        <f>BC11*(1-VLOOKUP($AR11,'MP-2017_Male'!$A$3:$CF$103,MIN((61+(Mortality!BD$5-Mortality!$AT$5)),84),0))</f>
        <v>3.2284040698709975E-4</v>
      </c>
      <c r="BE11" s="408">
        <f>BD11*(1-VLOOKUP($AR11,'MP-2017_Male'!$A$3:$CF$103,MIN((61+(Mortality!BE$5-Mortality!$AT$5)),84),0))</f>
        <v>3.2028996777190165E-4</v>
      </c>
      <c r="BF11" s="408">
        <f>BE11*(1-VLOOKUP($AR11,'MP-2017_Male'!$A$3:$CF$103,MIN((61+(Mortality!BF$5-Mortality!$AT$5)),84),0))</f>
        <v>3.170870680941826E-4</v>
      </c>
      <c r="BG11" s="408">
        <f>BF11*(1-VLOOKUP($AR11,'MP-2017_Male'!$A$3:$CF$103,MIN((61+(Mortality!BG$5-Mortality!$AT$5)),84),0))</f>
        <v>3.1356740163833717E-4</v>
      </c>
      <c r="BH11" s="408">
        <f>BG11*(1-VLOOKUP($AR11,'MP-2017_Male'!$A$3:$CF$103,MIN((61+(Mortality!BH$5-Mortality!$AT$5)),84),0))</f>
        <v>3.1014951696047927E-4</v>
      </c>
      <c r="BI11" s="408">
        <f>BH11*(1-VLOOKUP($AR11,'MP-2017_Male'!$A$3:$CF$103,MIN((61+(Mortality!BI$5-Mortality!$AT$5)),84),0))</f>
        <v>3.0679990217730607E-4</v>
      </c>
      <c r="BJ11" s="408">
        <f>BI11*(1-VLOOKUP($AR11,'MP-2017_Male'!$A$3:$CF$103,MIN((61+(Mortality!BJ$5-Mortality!$AT$5)),84),0))</f>
        <v>3.0354782321422659E-4</v>
      </c>
      <c r="BK11" s="408">
        <f>BJ11*(1-VLOOKUP($AR11,'MP-2017_Male'!$A$3:$CF$103,MIN((61+(Mortality!BK$5-Mortality!$AT$5)),84),0))</f>
        <v>3.0036057107047721E-4</v>
      </c>
      <c r="BL11" s="408">
        <f>BK11*(1-VLOOKUP($AR11,'MP-2017_Male'!$A$3:$CF$103,MIN((61+(Mortality!BL$5-Mortality!$AT$5)),84),0))</f>
        <v>2.9726685718845132E-4</v>
      </c>
      <c r="BM11" s="408">
        <f>BL11*(1-VLOOKUP($AR11,'MP-2017_Male'!$A$3:$CF$103,MIN((61+(Mortality!BM$5-Mortality!$AT$5)),84),0))</f>
        <v>2.9423473524512915E-4</v>
      </c>
      <c r="BN11" s="408">
        <f>BM11*(1-VLOOKUP($AR11,'MP-2017_Male'!$A$3:$CF$103,MIN((61+(Mortality!BN$5-Mortality!$AT$5)),84),0))</f>
        <v>2.9126296441915335E-4</v>
      </c>
      <c r="BO11" s="408">
        <f>BN11*(1-VLOOKUP($AR11,'MP-2017_Male'!$A$3:$CF$103,MIN((61+(Mortality!BO$5-Mortality!$AT$5)),84),0))</f>
        <v>2.8832120847851989E-4</v>
      </c>
      <c r="BP11" s="408">
        <f>BO11*(1-VLOOKUP($AR11,'MP-2017_Male'!$A$3:$CF$103,MIN((61+(Mortality!BP$5-Mortality!$AT$5)),84),0))</f>
        <v>2.854379963937347E-4</v>
      </c>
      <c r="BQ11" s="408">
        <f>BP11*(1-VLOOKUP($AR11,'MP-2017_Male'!$A$3:$CF$103,MIN((61+(Mortality!BQ$5-Mortality!$AT$5)),84),0))</f>
        <v>2.8258361642979733E-4</v>
      </c>
      <c r="BR11" s="408">
        <f>BQ11*(1-VLOOKUP($AR11,'MP-2017_Male'!$A$3:$CF$103,MIN((61+(Mortality!BR$5-Mortality!$AT$5)),84),0))</f>
        <v>2.7975778026549935E-4</v>
      </c>
      <c r="BS11" s="408">
        <f>BR11*(1-VLOOKUP($AR11,'MP-2017_Male'!$A$3:$CF$103,MIN((61+(Mortality!BS$5-Mortality!$AT$5)),84),0))</f>
        <v>2.7696020246284437E-4</v>
      </c>
      <c r="BT11" s="408">
        <f>BS11*(1-VLOOKUP($AR11,'MP-2017_Male'!$A$3:$CF$103,MIN((61+(Mortality!BT$5-Mortality!$AT$5)),84),0))</f>
        <v>2.7419060043821591E-4</v>
      </c>
      <c r="BU11" s="408">
        <f>BT11*(1-VLOOKUP($AR11,'MP-2017_Male'!$A$3:$CF$103,MIN((61+(Mortality!BU$5-Mortality!$AT$5)),84),0))</f>
        <v>2.7144869443383377E-4</v>
      </c>
      <c r="BV11" s="408">
        <f>BU11*(1-VLOOKUP($AR11,'MP-2017_Male'!$A$3:$CF$103,MIN((61+(Mortality!BV$5-Mortality!$AT$5)),84),0))</f>
        <v>2.6873420748949544E-4</v>
      </c>
      <c r="BW11" s="408">
        <f>BV11*(1-VLOOKUP($AR11,'MP-2017_Male'!$A$3:$CF$103,MIN((61+(Mortality!BW$5-Mortality!$AT$5)),84),0))</f>
        <v>2.6604686541460048E-4</v>
      </c>
      <c r="BX11" s="408">
        <f>BW11*(1-VLOOKUP($AR11,'MP-2017_Male'!$A$3:$CF$103,MIN((61+(Mortality!BX$5-Mortality!$AT$5)),84),0))</f>
        <v>2.6338639676045446E-4</v>
      </c>
      <c r="BY11" s="408">
        <f>BX11*(1-VLOOKUP($AR11,'MP-2017_Male'!$A$3:$CF$103,MIN((61+(Mortality!BY$5-Mortality!$AT$5)),84),0))</f>
        <v>2.6075253279284993E-4</v>
      </c>
      <c r="BZ11" s="408">
        <f>BY11*(1-VLOOKUP($AR11,'MP-2017_Male'!$A$3:$CF$103,MIN((61+(Mortality!BZ$5-Mortality!$AT$5)),84),0))</f>
        <v>2.5814500746492141E-4</v>
      </c>
      <c r="CA11" s="408">
        <f>BZ11*(1-VLOOKUP($AR11,'MP-2017_Male'!$A$3:$CF$103,MIN((61+(Mortality!CA$5-Mortality!$AT$5)),84),0))</f>
        <v>2.5556355739027217E-4</v>
      </c>
      <c r="CB11" s="408">
        <f>CA11*(1-VLOOKUP($AR11,'MP-2017_Male'!$A$3:$CF$103,MIN((61+(Mortality!CB$5-Mortality!$AT$5)),84),0))</f>
        <v>2.5300792181636946E-4</v>
      </c>
      <c r="CC11" s="408">
        <f>CB11*(1-VLOOKUP($AR11,'MP-2017_Male'!$A$3:$CF$103,MIN((61+(Mortality!CC$5-Mortality!$AT$5)),84),0))</f>
        <v>2.5047784259820576E-4</v>
      </c>
      <c r="CD11" s="408">
        <f>CC11*(1-VLOOKUP($AR11,'MP-2017_Male'!$A$3:$CF$103,MIN((61+(Mortality!CD$5-Mortality!$AT$5)),84),0))</f>
        <v>2.4797306417222371E-4</v>
      </c>
      <c r="CE11" s="408">
        <f>CD11*(1-VLOOKUP($AR11,'MP-2017_Male'!$A$3:$CF$103,MIN((61+(Mortality!CE$5-Mortality!$AT$5)),84),0))</f>
        <v>2.4549333353050145E-4</v>
      </c>
      <c r="CF11" s="408">
        <f>CE11*(1-VLOOKUP($AR11,'MP-2017_Male'!$A$3:$CF$103,MIN((61+(Mortality!CF$5-Mortality!$AT$5)),84),0))</f>
        <v>2.4303840019519643E-4</v>
      </c>
      <c r="CG11" s="408">
        <f>CF11*(1-VLOOKUP($AR11,'MP-2017_Male'!$A$3:$CF$103,MIN((61+(Mortality!CG$5-Mortality!$AT$5)),84),0))</f>
        <v>2.4060801619324446E-4</v>
      </c>
      <c r="CH11" s="408">
        <f>CG11*(1-VLOOKUP($AR11,'MP-2017_Male'!$A$3:$CF$103,MIN((61+(Mortality!CH$5-Mortality!$AT$5)),84),0))</f>
        <v>2.3820193603131201E-4</v>
      </c>
      <c r="CI11" s="408">
        <f>CH11*(1-VLOOKUP($AR11,'MP-2017_Male'!$A$3:$CF$103,MIN((61+(Mortality!CI$5-Mortality!$AT$5)),84),0))</f>
        <v>2.3581991667099889E-4</v>
      </c>
      <c r="CJ11" s="408">
        <f>CI11*(1-VLOOKUP($AR11,'MP-2017_Male'!$A$3:$CF$103,MIN((61+(Mortality!CJ$5-Mortality!$AT$5)),84),0))</f>
        <v>2.3346171750428889E-4</v>
      </c>
      <c r="CK11" s="408">
        <f>CJ11*(1-VLOOKUP($AR11,'MP-2017_Male'!$A$3:$CF$103,MIN((61+(Mortality!CK$5-Mortality!$AT$5)),84),0))</f>
        <v>2.3112710032924599E-4</v>
      </c>
      <c r="CL11" s="408">
        <f>CK11*(1-VLOOKUP($AR11,'MP-2017_Male'!$A$3:$CF$103,MIN((61+(Mortality!CL$5-Mortality!$AT$5)),84),0))</f>
        <v>2.2881582932595353E-4</v>
      </c>
      <c r="CM11" s="408">
        <f>CL11*(1-VLOOKUP($AR11,'MP-2017_Male'!$A$3:$CF$103,MIN((61+(Mortality!CM$5-Mortality!$AT$5)),84),0))</f>
        <v>2.26527671032694E-4</v>
      </c>
      <c r="CN11" s="408">
        <f>CM11*(1-VLOOKUP($AR11,'MP-2017_Male'!$A$3:$CF$103,MIN((61+(Mortality!CN$5-Mortality!$AT$5)),84),0))</f>
        <v>2.2426239432236705E-4</v>
      </c>
      <c r="CO11" s="408">
        <f>CN11*(1-VLOOKUP($AR11,'MP-2017_Male'!$A$3:$CF$103,MIN((61+(Mortality!CO$5-Mortality!$AT$5)),84),0))</f>
        <v>2.2201977037914337E-4</v>
      </c>
      <c r="CP11" s="408">
        <f>CO11*(1-VLOOKUP($AR11,'MP-2017_Male'!$A$3:$CF$103,MIN((61+(Mortality!CP$5-Mortality!$AT$5)),84),0))</f>
        <v>2.1979957267535195E-4</v>
      </c>
      <c r="CQ11" s="408">
        <f>CP11*(1-VLOOKUP($AR11,'MP-2017_Male'!$A$3:$CF$103,MIN((61+(Mortality!CQ$5-Mortality!$AT$5)),84),0))</f>
        <v>2.1760157694859843E-4</v>
      </c>
      <c r="CR11" s="408">
        <f>CQ11*(1-VLOOKUP($AR11,'MP-2017_Male'!$A$3:$CF$103,MIN((61+(Mortality!CR$5-Mortality!$AT$5)),84),0))</f>
        <v>2.1542556117911245E-4</v>
      </c>
      <c r="CS11" s="408">
        <f>CR11*(1-VLOOKUP($AR11,'MP-2017_Male'!$A$3:$CF$103,MIN((61+(Mortality!CS$5-Mortality!$AT$5)),84),0))</f>
        <v>2.1327130556732132E-4</v>
      </c>
      <c r="CT11" s="408">
        <f>CS11*(1-VLOOKUP($AR11,'MP-2017_Male'!$A$3:$CF$103,MIN((61+(Mortality!CT$5-Mortality!$AT$5)),84),0))</f>
        <v>2.111385925116481E-4</v>
      </c>
      <c r="CU11" s="408">
        <f>CT11*(1-VLOOKUP($AR11,'MP-2017_Male'!$A$3:$CF$103,MIN((61+(Mortality!CU$5-Mortality!$AT$5)),84),0))</f>
        <v>2.0902720658653163E-4</v>
      </c>
      <c r="CV11" s="408">
        <f>CU11*(1-VLOOKUP($AR11,'MP-2017_Male'!$A$3:$CF$103,MIN((61+(Mortality!CV$5-Mortality!$AT$5)),84),0))</f>
        <v>2.0693693452066632E-4</v>
      </c>
      <c r="CW11" s="408">
        <f>CV11*(1-VLOOKUP($AR11,'MP-2017_Male'!$A$3:$CF$103,MIN((61+(Mortality!CW$5-Mortality!$AT$5)),84),0))</f>
        <v>2.0486756517545964E-4</v>
      </c>
      <c r="CX11" s="408">
        <f>CW11*(1-VLOOKUP($AR11,'MP-2017_Male'!$A$3:$CF$103,MIN((61+(Mortality!CX$5-Mortality!$AT$5)),84),0))</f>
        <v>2.0281888952370506E-4</v>
      </c>
      <c r="CY11" s="408">
        <f>CX11*(1-VLOOKUP($AR11,'MP-2017_Male'!$A$3:$CF$103,MIN((61+(Mortality!CY$5-Mortality!$AT$5)),84),0))</f>
        <v>2.0079070062846801E-4</v>
      </c>
      <c r="CZ11" s="408">
        <f>CY11*(1-VLOOKUP($AR11,'MP-2017_Male'!$A$3:$CF$103,MIN((61+(Mortality!CZ$5-Mortality!$AT$5)),84),0))</f>
        <v>1.9878279362218332E-4</v>
      </c>
      <c r="DA11" s="408">
        <f>CZ11*(1-VLOOKUP($AR11,'MP-2017_Male'!$A$3:$CF$103,MIN((61+(Mortality!DA$5-Mortality!$AT$5)),84),0))</f>
        <v>1.9679496568596148E-4</v>
      </c>
      <c r="DB11" s="408">
        <f>DA11*(1-VLOOKUP($AR11,'MP-2017_Male'!$A$3:$CF$103,MIN((61+(Mortality!DB$5-Mortality!$AT$5)),84),0))</f>
        <v>1.9482701602910186E-4</v>
      </c>
      <c r="DC11" s="408">
        <f>DB11*(1-VLOOKUP($AR11,'MP-2017_Male'!$A$3:$CF$103,MIN((61+(Mortality!DC$5-Mortality!$AT$5)),84),0))</f>
        <v>1.9287874586881084E-4</v>
      </c>
      <c r="DD11" s="408">
        <f>DC11*(1-VLOOKUP($AR11,'MP-2017_Male'!$A$3:$CF$103,MIN((61+(Mortality!DD$5-Mortality!$AT$5)),84),0))</f>
        <v>1.9094995841012274E-4</v>
      </c>
      <c r="DE11" s="408">
        <f>DD11*(1-VLOOKUP($AR11,'MP-2017_Male'!$A$3:$CF$103,MIN((61+(Mortality!DE$5-Mortality!$AT$5)),84),0))</f>
        <v>1.8904045882602152E-4</v>
      </c>
      <c r="DF11" s="408">
        <f>DE11*(1-VLOOKUP($AR11,'MP-2017_Male'!$A$3:$CF$103,MIN((61+(Mortality!DF$5-Mortality!$AT$5)),84),0))</f>
        <v>1.871500542377613E-4</v>
      </c>
      <c r="DG11" s="408">
        <f>DF11*(1-VLOOKUP($AR11,'MP-2017_Male'!$A$3:$CF$103,MIN((61+(Mortality!DG$5-Mortality!$AT$5)),84),0))</f>
        <v>1.8527855369538369E-4</v>
      </c>
      <c r="DH11" s="408">
        <f>DG11*(1-VLOOKUP($AR11,'MP-2017_Male'!$A$3:$CF$103,MIN((61+(Mortality!DH$5-Mortality!$AT$5)),84),0))</f>
        <v>1.8342576815842985E-4</v>
      </c>
      <c r="DI11" s="408">
        <f>DH11*(1-VLOOKUP($AR11,'MP-2017_Male'!$A$3:$CF$103,MIN((61+(Mortality!DI$5-Mortality!$AT$5)),84),0))</f>
        <v>1.8159151047684554E-4</v>
      </c>
      <c r="DJ11" s="408">
        <f>DI11*(1-VLOOKUP($AR11,'MP-2017_Male'!$A$3:$CF$103,MIN((61+(Mortality!DJ$5-Mortality!$AT$5)),84),0))</f>
        <v>1.797755953720771E-4</v>
      </c>
      <c r="DK11" s="408">
        <f>DJ11*(1-VLOOKUP($AR11,'MP-2017_Male'!$A$3:$CF$103,MIN((61+(Mortality!DK$5-Mortality!$AT$5)),84),0))</f>
        <v>1.7797783941835634E-4</v>
      </c>
      <c r="DL11" s="408">
        <f>DK11*(1-VLOOKUP($AR11,'MP-2017_Male'!$A$3:$CF$103,MIN((61+(Mortality!DL$5-Mortality!$AT$5)),84),0))</f>
        <v>1.7619806102417277E-4</v>
      </c>
      <c r="DM11" s="408">
        <f>DL11*(1-VLOOKUP($AR11,'MP-2017_Male'!$A$3:$CF$103,MIN((61+(Mortality!DM$5-Mortality!$AT$5)),84),0))</f>
        <v>1.7443608041393103E-4</v>
      </c>
      <c r="DN11" s="408">
        <f>DM11*(1-VLOOKUP($AR11,'MP-2017_Male'!$A$3:$CF$103,MIN((61+(Mortality!DN$5-Mortality!$AT$5)),84),0))</f>
        <v>1.7269171960979172E-4</v>
      </c>
      <c r="DO11" s="408">
        <f>DN11*(1-VLOOKUP($AR11,'MP-2017_Male'!$A$3:$CF$103,MIN((61+(Mortality!DO$5-Mortality!$AT$5)),84),0))</f>
        <v>1.709648024136938E-4</v>
      </c>
      <c r="DP11" s="408">
        <f>DO11*(1-VLOOKUP($AR11,'MP-2017_Male'!$A$3:$CF$103,MIN((61+(Mortality!DP$5-Mortality!$AT$5)),84),0))</f>
        <v>1.6925515438955685E-4</v>
      </c>
      <c r="DQ11" s="408">
        <f>DP11*(1-VLOOKUP($AR11,'MP-2017_Male'!$A$3:$CF$103,MIN((61+(Mortality!DQ$5-Mortality!$AT$5)),84),0))</f>
        <v>1.6756260284566128E-4</v>
      </c>
      <c r="DR11" s="408">
        <f>DQ11*(1-VLOOKUP($AR11,'MP-2017_Male'!$A$3:$CF$103,MIN((61+(Mortality!DR$5-Mortality!$AT$5)),84),0))</f>
        <v>1.6588697681720467E-4</v>
      </c>
      <c r="DS11" s="408">
        <f>DR11*(1-VLOOKUP($AR11,'MP-2017_Male'!$A$3:$CF$103,MIN((61+(Mortality!DS$5-Mortality!$AT$5)),84),0))</f>
        <v>1.6422810704903263E-4</v>
      </c>
      <c r="DT11" s="408">
        <f>DS11*(1-VLOOKUP($AR11,'MP-2017_Male'!$A$3:$CF$103,MIN((61+(Mortality!DT$5-Mortality!$AT$5)),84),0))</f>
        <v>1.6258582597854229E-4</v>
      </c>
      <c r="DU11" s="408">
        <f>DT11*(1-VLOOKUP($AR11,'MP-2017_Male'!$A$3:$CF$103,MIN((61+(Mortality!DU$5-Mortality!$AT$5)),84),0))</f>
        <v>1.6095996771875687E-4</v>
      </c>
      <c r="DV11" s="408">
        <f>DU11*(1-VLOOKUP($AR11,'MP-2017_Male'!$A$3:$CF$103,MIN((61+(Mortality!DV$5-Mortality!$AT$5)),84),0))</f>
        <v>1.593503680415693E-4</v>
      </c>
      <c r="DW11" s="408">
        <f>DV11*(1-VLOOKUP($AR11,'MP-2017_Male'!$A$3:$CF$103,MIN((61+(Mortality!DW$5-Mortality!$AT$5)),84),0))</f>
        <v>1.5775686436115361E-4</v>
      </c>
      <c r="DX11" s="408">
        <f>DW11*(1-VLOOKUP($AR11,'MP-2017_Male'!$A$3:$CF$103,MIN((61+(Mortality!DX$5-Mortality!$AT$5)),84),0))</f>
        <v>1.5617929571754208E-4</v>
      </c>
      <c r="DY11" s="408">
        <f>DX11*(1-VLOOKUP($AR11,'MP-2017_Male'!$A$3:$CF$103,MIN((61+(Mortality!DY$5-Mortality!$AT$5)),84),0))</f>
        <v>1.5461750276036666E-4</v>
      </c>
      <c r="DZ11" s="408">
        <f>DY11*(1-VLOOKUP($AR11,'MP-2017_Male'!$A$3:$CF$103,MIN((61+(Mortality!DZ$5-Mortality!$AT$5)),84),0))</f>
        <v>1.5307132773276301E-4</v>
      </c>
      <c r="EA11" s="408">
        <f>DZ11*(1-VLOOKUP($AR11,'MP-2017_Male'!$A$3:$CF$103,MIN((61+(Mortality!EA$5-Mortality!$AT$5)),84),0))</f>
        <v>1.5154061445543537E-4</v>
      </c>
      <c r="EB11" s="408">
        <f>EA11*(1-VLOOKUP($AR11,'MP-2017_Male'!$A$3:$CF$103,MIN((61+(Mortality!EB$5-Mortality!$AT$5)),84),0))</f>
        <v>1.5002520831088102E-4</v>
      </c>
      <c r="EC11" s="408">
        <f>EB11*(1-VLOOKUP($AR11,'MP-2017_Male'!$A$3:$CF$103,MIN((61+(Mortality!EC$5-Mortality!$AT$5)),84),0))</f>
        <v>1.4852495622777221E-4</v>
      </c>
      <c r="ED11" s="408">
        <f>EC11*(1-VLOOKUP($AR11,'MP-2017_Male'!$A$3:$CF$103,MIN((61+(Mortality!ED$5-Mortality!$AT$5)),84),0))</f>
        <v>1.4703970666549447E-4</v>
      </c>
      <c r="EE11" s="408">
        <f>ED11*(1-VLOOKUP($AR11,'MP-2017_Male'!$A$3:$CF$103,MIN((61+(Mortality!EE$5-Mortality!$AT$5)),84),0))</f>
        <v>1.4556930959883953E-4</v>
      </c>
      <c r="EF11" s="408">
        <f>EE11*(1-VLOOKUP($AR11,'MP-2017_Male'!$A$3:$CF$103,MIN((61+(Mortality!EF$5-Mortality!$AT$5)),84),0))</f>
        <v>1.4411361650285112E-4</v>
      </c>
      <c r="EG11" s="408">
        <f>EF11*(1-VLOOKUP($AR11,'MP-2017_Male'!$A$3:$CF$103,MIN((61+(Mortality!EG$5-Mortality!$AT$5)),84),0))</f>
        <v>1.4267248033782262E-4</v>
      </c>
      <c r="EH11" s="408">
        <f>EG11*(1-VLOOKUP($AR11,'MP-2017_Male'!$A$3:$CF$103,MIN((61+(Mortality!EH$5-Mortality!$AT$5)),84),0))</f>
        <v>1.4124575553444441E-4</v>
      </c>
      <c r="EI11" s="408">
        <f>EH11*(1-VLOOKUP($AR11,'MP-2017_Male'!$A$3:$CF$103,MIN((61+(Mortality!EI$5-Mortality!$AT$5)),84),0))</f>
        <v>1.3983329797909996E-4</v>
      </c>
      <c r="EJ11" s="408">
        <f>EI11*(1-VLOOKUP($AR11,'MP-2017_Male'!$A$3:$CF$103,MIN((61+(Mortality!EJ$5-Mortality!$AT$5)),84),0))</f>
        <v>1.3843496499930895E-4</v>
      </c>
      <c r="EK11" s="408">
        <f>EJ11*(1-VLOOKUP($AR11,'MP-2017_Male'!$A$3:$CF$103,MIN((61+(Mortality!EK$5-Mortality!$AT$5)),84),0))</f>
        <v>1.3705061534931585E-4</v>
      </c>
      <c r="EL11" s="408">
        <f>EK11*(1-VLOOKUP($AR11,'MP-2017_Male'!$A$3:$CF$103,MIN((61+(Mortality!EL$5-Mortality!$AT$5)),84),0))</f>
        <v>1.3568010919582269E-4</v>
      </c>
      <c r="EM11" s="408">
        <f>EL11*(1-VLOOKUP($AR11,'MP-2017_Male'!$A$3:$CF$103,MIN((61+(Mortality!EM$5-Mortality!$AT$5)),84),0))</f>
        <v>1.3432330810386446E-4</v>
      </c>
      <c r="EN11" s="408">
        <f>EM11*(1-VLOOKUP($AR11,'MP-2017_Male'!$A$3:$CF$103,MIN((61+(Mortality!EN$5-Mortality!$AT$5)),84),0))</f>
        <v>1.3298007502282581E-4</v>
      </c>
      <c r="EO11" s="408">
        <f>EN11*(1-VLOOKUP($AR11,'MP-2017_Male'!$A$3:$CF$103,MIN((61+(Mortality!EO$5-Mortality!$AT$5)),84),0))</f>
        <v>1.3165027427259756E-4</v>
      </c>
      <c r="EP11" s="408">
        <f>EO11*(1-VLOOKUP($AR11,'MP-2017_Male'!$A$3:$CF$103,MIN((61+(Mortality!EP$5-Mortality!$AT$5)),84),0))</f>
        <v>1.3033377152987157E-4</v>
      </c>
      <c r="EQ11" s="408">
        <f>EP11*(1-VLOOKUP($AR11,'MP-2017_Male'!$A$3:$CF$103,MIN((61+(Mortality!EQ$5-Mortality!$AT$5)),84),0))</f>
        <v>1.2903043381457284E-4</v>
      </c>
      <c r="ER11" s="408">
        <f>EQ11*(1-VLOOKUP($AR11,'MP-2017_Male'!$A$3:$CF$103,MIN((61+(Mortality!ER$5-Mortality!$AT$5)),84),0))</f>
        <v>1.277401294764271E-4</v>
      </c>
      <c r="ES11" s="408">
        <f>ER11*(1-VLOOKUP($AR11,'MP-2017_Male'!$A$3:$CF$103,MIN((61+(Mortality!ES$5-Mortality!$AT$5)),84),0))</f>
        <v>1.2646272818166285E-4</v>
      </c>
      <c r="ET11" s="408">
        <f>ES11*(1-VLOOKUP($AR11,'MP-2017_Male'!$A$3:$CF$103,MIN((61+(Mortality!ET$5-Mortality!$AT$5)),84),0))</f>
        <v>1.2519810089984621E-4</v>
      </c>
      <c r="EU11" s="408">
        <f>ET11*(1-VLOOKUP($AR11,'MP-2017_Male'!$A$3:$CF$103,MIN((61+(Mortality!EU$5-Mortality!$AT$5)),84),0))</f>
        <v>1.2394611989084773E-4</v>
      </c>
      <c r="EV11" s="408">
        <f>EU11*(1-VLOOKUP($AR11,'MP-2017_Male'!$A$3:$CF$103,MIN((61+(Mortality!EV$5-Mortality!$AT$5)),84),0))</f>
        <v>1.2270665869193925E-4</v>
      </c>
      <c r="EW11" s="408">
        <f>EV11*(1-VLOOKUP($AR11,'MP-2017_Male'!$A$3:$CF$103,MIN((61+(Mortality!EW$5-Mortality!$AT$5)),84),0))</f>
        <v>1.2147959210501986E-4</v>
      </c>
      <c r="EX11" s="408">
        <f>EW11*(1-VLOOKUP($AR11,'MP-2017_Male'!$A$3:$CF$103,MIN((61+(Mortality!EX$5-Mortality!$AT$5)),84),0))</f>
        <v>1.2026479618396966E-4</v>
      </c>
      <c r="EY11" s="408">
        <f>EX11*(1-VLOOKUP($AR11,'MP-2017_Male'!$A$3:$CF$103,MIN((61+(Mortality!EY$5-Mortality!$AT$5)),84),0))</f>
        <v>1.1906214822212997E-4</v>
      </c>
      <c r="EZ11" s="408">
        <f>EY11*(1-VLOOKUP($AR11,'MP-2017_Male'!$A$3:$CF$103,MIN((61+(Mortality!EZ$5-Mortality!$AT$5)),84),0))</f>
        <v>1.1787152673990867E-4</v>
      </c>
      <c r="FA11" s="408">
        <f>EZ11*(1-VLOOKUP($AR11,'MP-2017_Male'!$A$3:$CF$103,MIN((61+(Mortality!FA$5-Mortality!$AT$5)),84),0))</f>
        <v>1.1669281147250959E-4</v>
      </c>
      <c r="FB11" s="408">
        <f>FA11*(1-VLOOKUP($AR11,'MP-2017_Male'!$A$3:$CF$103,MIN((61+(Mortality!FB$5-Mortality!$AT$5)),84),0))</f>
        <v>1.1552588335778449E-4</v>
      </c>
      <c r="FC11" s="408">
        <f>FB11*(1-VLOOKUP($AR11,'MP-2017_Male'!$A$3:$CF$103,MIN((61+(Mortality!FC$5-Mortality!$AT$5)),84),0))</f>
        <v>1.1437062452420665E-4</v>
      </c>
      <c r="FD11" s="408">
        <f>FC11*(1-VLOOKUP($AR11,'MP-2017_Male'!$A$3:$CF$103,MIN((61+(Mortality!FD$5-Mortality!$AT$5)),84),0))</f>
        <v>1.1322691827896458E-4</v>
      </c>
      <c r="FE11" s="408">
        <f>FD11*(1-VLOOKUP($AR11,'MP-2017_Male'!$A$3:$CF$103,MIN((61+(Mortality!FE$5-Mortality!$AT$5)),84),0))</f>
        <v>1.1209464909617494E-4</v>
      </c>
      <c r="FF11" s="408">
        <f>FE11*(1-VLOOKUP($AR11,'MP-2017_Male'!$A$3:$CF$103,MIN((61+(Mortality!FF$5-Mortality!$AT$5)),84),0))</f>
        <v>1.1097370260521318E-4</v>
      </c>
      <c r="FG11" s="408">
        <f>FF11*(1-VLOOKUP($AR11,'MP-2017_Male'!$A$3:$CF$103,MIN((61+(Mortality!FG$5-Mortality!$AT$5)),84),0))</f>
        <v>1.0986396557916105E-4</v>
      </c>
      <c r="FH11" s="408">
        <f>FG11*(1-VLOOKUP($AR11,'MP-2017_Male'!$A$3:$CF$103,MIN((61+(Mortality!FH$5-Mortality!$AT$5)),84),0))</f>
        <v>1.0876532592336944E-4</v>
      </c>
      <c r="FI11" s="408">
        <f>FH11*(1-VLOOKUP($AR11,'MP-2017_Male'!$A$3:$CF$103,MIN((61+(Mortality!FI$5-Mortality!$AT$5)),84),0))</f>
        <v>1.0767767266413574E-4</v>
      </c>
    </row>
    <row r="12" spans="1:165">
      <c r="A12" s="205">
        <v>24</v>
      </c>
      <c r="B12" s="226">
        <f t="shared" si="8"/>
        <v>5.1599999999999997E-4</v>
      </c>
      <c r="C12" s="227">
        <f t="shared" si="9"/>
        <v>1.6899999999999999E-4</v>
      </c>
      <c r="D12" s="207">
        <f t="shared" si="5"/>
        <v>3.4249999999999998E-4</v>
      </c>
      <c r="E12" s="228"/>
      <c r="F12" s="229"/>
      <c r="G12" s="230"/>
      <c r="I12" s="210">
        <v>45</v>
      </c>
      <c r="J12" s="244">
        <v>6.0300000000000002E-4</v>
      </c>
      <c r="K12" s="245">
        <v>1.0564E-2</v>
      </c>
      <c r="L12" s="391">
        <v>9.2599999999999996E-4</v>
      </c>
      <c r="M12" s="244">
        <v>3.8000000000000002E-4</v>
      </c>
      <c r="N12" s="245">
        <v>5.2389999999999997E-3</v>
      </c>
      <c r="O12" s="393">
        <v>6.5099999999999999E-4</v>
      </c>
      <c r="Q12" s="249">
        <v>24</v>
      </c>
      <c r="R12" s="244">
        <f>R11+(($R$13-$R$8)/5)</f>
        <v>4.4999999999999993E-4</v>
      </c>
      <c r="S12" s="245">
        <f t="shared" si="17"/>
        <v>7.8796000000000005E-3</v>
      </c>
      <c r="T12" s="465">
        <f t="shared" si="13"/>
        <v>2.9200000000000005E-4</v>
      </c>
      <c r="U12" s="244">
        <f t="shared" si="14"/>
        <v>1.638E-4</v>
      </c>
      <c r="V12" s="245">
        <f t="shared" si="15"/>
        <v>2.2598000000000002E-3</v>
      </c>
      <c r="W12" s="469">
        <f t="shared" si="16"/>
        <v>1.6880000000000004E-4</v>
      </c>
      <c r="X12" s="227"/>
      <c r="Y12" s="205">
        <v>24</v>
      </c>
      <c r="AA12" s="231">
        <v>5.1599999999999997E-4</v>
      </c>
      <c r="AB12" s="232" t="s">
        <v>65</v>
      </c>
      <c r="AC12" s="233">
        <v>9.0360000000000006E-3</v>
      </c>
      <c r="AD12" s="205"/>
      <c r="AE12" s="231">
        <v>1.6899999999999999E-4</v>
      </c>
      <c r="AF12" s="232" t="s">
        <v>65</v>
      </c>
      <c r="AG12" s="233">
        <v>2.3280000000000002E-3</v>
      </c>
      <c r="AQ12" s="234"/>
      <c r="AR12" s="205">
        <v>31</v>
      </c>
      <c r="AS12" s="235">
        <f t="shared" si="6"/>
        <v>3.4839553884535748E-4</v>
      </c>
      <c r="AT12" s="406">
        <f t="shared" si="7"/>
        <v>3.1639999999999999E-4</v>
      </c>
      <c r="AU12" s="408">
        <f>AT12*(1-VLOOKUP($AR12,'MP-2017_Male'!$A$3:$CF$103,MIN((61+(Mortality!AU$5-Mortality!$AT$5)),84),0))</f>
        <v>3.1757068000000003E-4</v>
      </c>
      <c r="AV12" s="408">
        <f>AU12*(1-VLOOKUP($AR12,'MP-2017_Male'!$A$3:$CF$103,MIN((61+(Mortality!AV$5-Mortality!$AT$5)),84),0))</f>
        <v>3.2119098575200005E-4</v>
      </c>
      <c r="AW12" s="408">
        <f>AV12*(1-VLOOKUP($AR12,'MP-2017_Male'!$A$3:$CF$103,MIN((61+(Mortality!AW$5-Mortality!$AT$5)),84),0))</f>
        <v>3.2796811555136724E-4</v>
      </c>
      <c r="AX12" s="408">
        <f>AW12*(1-VLOOKUP($AR12,'MP-2017_Male'!$A$3:$CF$103,MIN((61+(Mortality!AX$5-Mortality!$AT$5)),84),0))</f>
        <v>3.3439629061617407E-4</v>
      </c>
      <c r="AY12" s="408">
        <f>AX12*(1-VLOOKUP($AR12,'MP-2017_Male'!$A$3:$CF$103,MIN((61+(Mortality!AY$5-Mortality!$AT$5)),84),0))</f>
        <v>3.4004758792758737E-4</v>
      </c>
      <c r="AZ12" s="408">
        <f>AY12*(1-VLOOKUP($AR12,'MP-2017_Male'!$A$3:$CF$103,MIN((61+(Mortality!AZ$5-Mortality!$AT$5)),84),0))</f>
        <v>3.4457022084702431E-4</v>
      </c>
      <c r="BA12" s="408">
        <f>AZ12*(1-VLOOKUP($AR12,'MP-2017_Male'!$A$3:$CF$103,MIN((61+(Mortality!BA$5-Mortality!$AT$5)),84),0))</f>
        <v>3.4774026687881698E-4</v>
      </c>
      <c r="BB12" s="408">
        <f>BA12*(1-VLOOKUP($AR12,'MP-2017_Male'!$A$3:$CF$103,MIN((61+(Mortality!BB$5-Mortality!$AT$5)),84),0))</f>
        <v>3.4940942015983527E-4</v>
      </c>
      <c r="BC12" s="408">
        <f>BB12*(1-VLOOKUP($AR12,'MP-2017_Male'!$A$3:$CF$103,MIN((61+(Mortality!BC$5-Mortality!$AT$5)),84),0))</f>
        <v>3.4958412486991519E-4</v>
      </c>
      <c r="BD12" s="429">
        <f>BC12*(1-VLOOKUP($AR12,'MP-2017_Male'!$A$3:$CF$103,MIN((61+(Mortality!BD$5-Mortality!$AT$5)),84),0))</f>
        <v>3.4839553884535748E-4</v>
      </c>
      <c r="BE12" s="408">
        <f>BD12*(1-VLOOKUP($AR12,'MP-2017_Male'!$A$3:$CF$103,MIN((61+(Mortality!BE$5-Mortality!$AT$5)),84),0))</f>
        <v>3.4609612828897813E-4</v>
      </c>
      <c r="BF12" s="408">
        <f>BE12*(1-VLOOKUP($AR12,'MP-2017_Male'!$A$3:$CF$103,MIN((61+(Mortality!BF$5-Mortality!$AT$5)),84),0))</f>
        <v>3.4298126313437731E-4</v>
      </c>
      <c r="BG12" s="408">
        <f>BF12*(1-VLOOKUP($AR12,'MP-2017_Male'!$A$3:$CF$103,MIN((61+(Mortality!BG$5-Mortality!$AT$5)),84),0))</f>
        <v>3.3944855612409323E-4</v>
      </c>
      <c r="BH12" s="408">
        <f>BG12*(1-VLOOKUP($AR12,'MP-2017_Male'!$A$3:$CF$103,MIN((61+(Mortality!BH$5-Mortality!$AT$5)),84),0))</f>
        <v>3.3574856686234062E-4</v>
      </c>
      <c r="BI12" s="408">
        <f>BH12*(1-VLOOKUP($AR12,'MP-2017_Male'!$A$3:$CF$103,MIN((61+(Mortality!BI$5-Mortality!$AT$5)),84),0))</f>
        <v>3.3212248234022735E-4</v>
      </c>
      <c r="BJ12" s="408">
        <f>BI12*(1-VLOOKUP($AR12,'MP-2017_Male'!$A$3:$CF$103,MIN((61+(Mortality!BJ$5-Mortality!$AT$5)),84),0))</f>
        <v>3.2860198402742094E-4</v>
      </c>
      <c r="BK12" s="408">
        <f>BJ12*(1-VLOOKUP($AR12,'MP-2017_Male'!$A$3:$CF$103,MIN((61+(Mortality!BK$5-Mortality!$AT$5)),84),0))</f>
        <v>3.2515166319513301E-4</v>
      </c>
      <c r="BL12" s="408">
        <f>BK12*(1-VLOOKUP($AR12,'MP-2017_Male'!$A$3:$CF$103,MIN((61+(Mortality!BL$5-Mortality!$AT$5)),84),0))</f>
        <v>3.2180260106422313E-4</v>
      </c>
      <c r="BM12" s="408">
        <f>BL12*(1-VLOOKUP($AR12,'MP-2017_Male'!$A$3:$CF$103,MIN((61+(Mortality!BM$5-Mortality!$AT$5)),84),0))</f>
        <v>3.1852021453336805E-4</v>
      </c>
      <c r="BN12" s="408">
        <f>BM12*(1-VLOOKUP($AR12,'MP-2017_Male'!$A$3:$CF$103,MIN((61+(Mortality!BN$5-Mortality!$AT$5)),84),0))</f>
        <v>3.1530316036658103E-4</v>
      </c>
      <c r="BO12" s="408">
        <f>BN12*(1-VLOOKUP($AR12,'MP-2017_Male'!$A$3:$CF$103,MIN((61+(Mortality!BO$5-Mortality!$AT$5)),84),0))</f>
        <v>3.1211859844687854E-4</v>
      </c>
      <c r="BP12" s="408">
        <f>BO12*(1-VLOOKUP($AR12,'MP-2017_Male'!$A$3:$CF$103,MIN((61+(Mortality!BP$5-Mortality!$AT$5)),84),0))</f>
        <v>3.0899741246240975E-4</v>
      </c>
      <c r="BQ12" s="408">
        <f>BP12*(1-VLOOKUP($AR12,'MP-2017_Male'!$A$3:$CF$103,MIN((61+(Mortality!BQ$5-Mortality!$AT$5)),84),0))</f>
        <v>3.0590743833778568E-4</v>
      </c>
      <c r="BR12" s="408">
        <f>BQ12*(1-VLOOKUP($AR12,'MP-2017_Male'!$A$3:$CF$103,MIN((61+(Mortality!BR$5-Mortality!$AT$5)),84),0))</f>
        <v>3.0284836395440783E-4</v>
      </c>
      <c r="BS12" s="408">
        <f>BR12*(1-VLOOKUP($AR12,'MP-2017_Male'!$A$3:$CF$103,MIN((61+(Mortality!BS$5-Mortality!$AT$5)),84),0))</f>
        <v>2.9981988031486375E-4</v>
      </c>
      <c r="BT12" s="408">
        <f>BS12*(1-VLOOKUP($AR12,'MP-2017_Male'!$A$3:$CF$103,MIN((61+(Mortality!BT$5-Mortality!$AT$5)),84),0))</f>
        <v>2.9682168151171513E-4</v>
      </c>
      <c r="BU12" s="408">
        <f>BT12*(1-VLOOKUP($AR12,'MP-2017_Male'!$A$3:$CF$103,MIN((61+(Mortality!BU$5-Mortality!$AT$5)),84),0))</f>
        <v>2.9385346469659799E-4</v>
      </c>
      <c r="BV12" s="408">
        <f>BU12*(1-VLOOKUP($AR12,'MP-2017_Male'!$A$3:$CF$103,MIN((61+(Mortality!BV$5-Mortality!$AT$5)),84),0))</f>
        <v>2.9091493004963201E-4</v>
      </c>
      <c r="BW12" s="408">
        <f>BV12*(1-VLOOKUP($AR12,'MP-2017_Male'!$A$3:$CF$103,MIN((61+(Mortality!BW$5-Mortality!$AT$5)),84),0))</f>
        <v>2.8800578074913568E-4</v>
      </c>
      <c r="BX12" s="408">
        <f>BW12*(1-VLOOKUP($AR12,'MP-2017_Male'!$A$3:$CF$103,MIN((61+(Mortality!BX$5-Mortality!$AT$5)),84),0))</f>
        <v>2.8512572294164433E-4</v>
      </c>
      <c r="BY12" s="408">
        <f>BX12*(1-VLOOKUP($AR12,'MP-2017_Male'!$A$3:$CF$103,MIN((61+(Mortality!BY$5-Mortality!$AT$5)),84),0))</f>
        <v>2.822744657122279E-4</v>
      </c>
      <c r="BZ12" s="408">
        <f>BY12*(1-VLOOKUP($AR12,'MP-2017_Male'!$A$3:$CF$103,MIN((61+(Mortality!BZ$5-Mortality!$AT$5)),84),0))</f>
        <v>2.794517210551056E-4</v>
      </c>
      <c r="CA12" s="408">
        <f>BZ12*(1-VLOOKUP($AR12,'MP-2017_Male'!$A$3:$CF$103,MIN((61+(Mortality!CA$5-Mortality!$AT$5)),84),0))</f>
        <v>2.7665720384455455E-4</v>
      </c>
      <c r="CB12" s="408">
        <f>CA12*(1-VLOOKUP($AR12,'MP-2017_Male'!$A$3:$CF$103,MIN((61+(Mortality!CB$5-Mortality!$AT$5)),84),0))</f>
        <v>2.73890631806109E-4</v>
      </c>
      <c r="CC12" s="408">
        <f>CB12*(1-VLOOKUP($AR12,'MP-2017_Male'!$A$3:$CF$103,MIN((61+(Mortality!CC$5-Mortality!$AT$5)),84),0))</f>
        <v>2.7115172548804791E-4</v>
      </c>
      <c r="CD12" s="408">
        <f>CC12*(1-VLOOKUP($AR12,'MP-2017_Male'!$A$3:$CF$103,MIN((61+(Mortality!CD$5-Mortality!$AT$5)),84),0))</f>
        <v>2.6844020823316742E-4</v>
      </c>
      <c r="CE12" s="408">
        <f>CD12*(1-VLOOKUP($AR12,'MP-2017_Male'!$A$3:$CF$103,MIN((61+(Mortality!CE$5-Mortality!$AT$5)),84),0))</f>
        <v>2.6575580615083576E-4</v>
      </c>
      <c r="CF12" s="408">
        <f>CE12*(1-VLOOKUP($AR12,'MP-2017_Male'!$A$3:$CF$103,MIN((61+(Mortality!CF$5-Mortality!$AT$5)),84),0))</f>
        <v>2.6309824808932742E-4</v>
      </c>
      <c r="CG12" s="408">
        <f>CF12*(1-VLOOKUP($AR12,'MP-2017_Male'!$A$3:$CF$103,MIN((61+(Mortality!CG$5-Mortality!$AT$5)),84),0))</f>
        <v>2.6046726560843413E-4</v>
      </c>
      <c r="CH12" s="408">
        <f>CG12*(1-VLOOKUP($AR12,'MP-2017_Male'!$A$3:$CF$103,MIN((61+(Mortality!CH$5-Mortality!$AT$5)),84),0))</f>
        <v>2.578625929523498E-4</v>
      </c>
      <c r="CI12" s="408">
        <f>CH12*(1-VLOOKUP($AR12,'MP-2017_Male'!$A$3:$CF$103,MIN((61+(Mortality!CI$5-Mortality!$AT$5)),84),0))</f>
        <v>2.5528396702282632E-4</v>
      </c>
      <c r="CJ12" s="408">
        <f>CI12*(1-VLOOKUP($AR12,'MP-2017_Male'!$A$3:$CF$103,MIN((61+(Mortality!CJ$5-Mortality!$AT$5)),84),0))</f>
        <v>2.5273112735259805E-4</v>
      </c>
      <c r="CK12" s="408">
        <f>CJ12*(1-VLOOKUP($AR12,'MP-2017_Male'!$A$3:$CF$103,MIN((61+(Mortality!CK$5-Mortality!$AT$5)),84),0))</f>
        <v>2.5020381607907205E-4</v>
      </c>
      <c r="CL12" s="408">
        <f>CK12*(1-VLOOKUP($AR12,'MP-2017_Male'!$A$3:$CF$103,MIN((61+(Mortality!CL$5-Mortality!$AT$5)),84),0))</f>
        <v>2.4770177791828135E-4</v>
      </c>
      <c r="CM12" s="408">
        <f>CL12*(1-VLOOKUP($AR12,'MP-2017_Male'!$A$3:$CF$103,MIN((61+(Mortality!CM$5-Mortality!$AT$5)),84),0))</f>
        <v>2.4522476013909853E-4</v>
      </c>
      <c r="CN12" s="408">
        <f>CM12*(1-VLOOKUP($AR12,'MP-2017_Male'!$A$3:$CF$103,MIN((61+(Mortality!CN$5-Mortality!$AT$5)),84),0))</f>
        <v>2.4277251253770755E-4</v>
      </c>
      <c r="CO12" s="408">
        <f>CN12*(1-VLOOKUP($AR12,'MP-2017_Male'!$A$3:$CF$103,MIN((61+(Mortality!CO$5-Mortality!$AT$5)),84),0))</f>
        <v>2.4034478741233046E-4</v>
      </c>
      <c r="CP12" s="408">
        <f>CO12*(1-VLOOKUP($AR12,'MP-2017_Male'!$A$3:$CF$103,MIN((61+(Mortality!CP$5-Mortality!$AT$5)),84),0))</f>
        <v>2.3794133953820715E-4</v>
      </c>
      <c r="CQ12" s="408">
        <f>CP12*(1-VLOOKUP($AR12,'MP-2017_Male'!$A$3:$CF$103,MIN((61+(Mortality!CQ$5-Mortality!$AT$5)),84),0))</f>
        <v>2.3556192614282507E-4</v>
      </c>
      <c r="CR12" s="408">
        <f>CQ12*(1-VLOOKUP($AR12,'MP-2017_Male'!$A$3:$CF$103,MIN((61+(Mortality!CR$5-Mortality!$AT$5)),84),0))</f>
        <v>2.3320630688139683E-4</v>
      </c>
      <c r="CS12" s="408">
        <f>CR12*(1-VLOOKUP($AR12,'MP-2017_Male'!$A$3:$CF$103,MIN((61+(Mortality!CS$5-Mortality!$AT$5)),84),0))</f>
        <v>2.3087424381258286E-4</v>
      </c>
      <c r="CT12" s="408">
        <f>CS12*(1-VLOOKUP($AR12,'MP-2017_Male'!$A$3:$CF$103,MIN((61+(Mortality!CT$5-Mortality!$AT$5)),84),0))</f>
        <v>2.2856550137445702E-4</v>
      </c>
      <c r="CU12" s="408">
        <f>CT12*(1-VLOOKUP($AR12,'MP-2017_Male'!$A$3:$CF$103,MIN((61+(Mortality!CU$5-Mortality!$AT$5)),84),0))</f>
        <v>2.2627984636071246E-4</v>
      </c>
      <c r="CV12" s="408">
        <f>CU12*(1-VLOOKUP($AR12,'MP-2017_Male'!$A$3:$CF$103,MIN((61+(Mortality!CV$5-Mortality!$AT$5)),84),0))</f>
        <v>2.2401704789710533E-4</v>
      </c>
      <c r="CW12" s="408">
        <f>CV12*(1-VLOOKUP($AR12,'MP-2017_Male'!$A$3:$CF$103,MIN((61+(Mortality!CW$5-Mortality!$AT$5)),84),0))</f>
        <v>2.2177687741813427E-4</v>
      </c>
      <c r="CX12" s="408">
        <f>CW12*(1-VLOOKUP($AR12,'MP-2017_Male'!$A$3:$CF$103,MIN((61+(Mortality!CX$5-Mortality!$AT$5)),84),0))</f>
        <v>2.1955910864395291E-4</v>
      </c>
      <c r="CY12" s="408">
        <f>CX12*(1-VLOOKUP($AR12,'MP-2017_Male'!$A$3:$CF$103,MIN((61+(Mortality!CY$5-Mortality!$AT$5)),84),0))</f>
        <v>2.1736351755751338E-4</v>
      </c>
      <c r="CZ12" s="408">
        <f>CY12*(1-VLOOKUP($AR12,'MP-2017_Male'!$A$3:$CF$103,MIN((61+(Mortality!CZ$5-Mortality!$AT$5)),84),0))</f>
        <v>2.1518988238193823E-4</v>
      </c>
      <c r="DA12" s="408">
        <f>CZ12*(1-VLOOKUP($AR12,'MP-2017_Male'!$A$3:$CF$103,MIN((61+(Mortality!DA$5-Mortality!$AT$5)),84),0))</f>
        <v>2.1303798355811883E-4</v>
      </c>
      <c r="DB12" s="408">
        <f>DA12*(1-VLOOKUP($AR12,'MP-2017_Male'!$A$3:$CF$103,MIN((61+(Mortality!DB$5-Mortality!$AT$5)),84),0))</f>
        <v>2.1090760372253765E-4</v>
      </c>
      <c r="DC12" s="408">
        <f>DB12*(1-VLOOKUP($AR12,'MP-2017_Male'!$A$3:$CF$103,MIN((61+(Mortality!DC$5-Mortality!$AT$5)),84),0))</f>
        <v>2.0879852768531228E-4</v>
      </c>
      <c r="DD12" s="408">
        <f>DC12*(1-VLOOKUP($AR12,'MP-2017_Male'!$A$3:$CF$103,MIN((61+(Mortality!DD$5-Mortality!$AT$5)),84),0))</f>
        <v>2.0671054240845916E-4</v>
      </c>
      <c r="DE12" s="408">
        <f>DD12*(1-VLOOKUP($AR12,'MP-2017_Male'!$A$3:$CF$103,MIN((61+(Mortality!DE$5-Mortality!$AT$5)),84),0))</f>
        <v>2.0464343698437456E-4</v>
      </c>
      <c r="DF12" s="408">
        <f>DE12*(1-VLOOKUP($AR12,'MP-2017_Male'!$A$3:$CF$103,MIN((61+(Mortality!DF$5-Mortality!$AT$5)),84),0))</f>
        <v>2.0259700261453082E-4</v>
      </c>
      <c r="DG12" s="408">
        <f>DF12*(1-VLOOKUP($AR12,'MP-2017_Male'!$A$3:$CF$103,MIN((61+(Mortality!DG$5-Mortality!$AT$5)),84),0))</f>
        <v>2.0057103258838552E-4</v>
      </c>
      <c r="DH12" s="408">
        <f>DG12*(1-VLOOKUP($AR12,'MP-2017_Male'!$A$3:$CF$103,MIN((61+(Mortality!DH$5-Mortality!$AT$5)),84),0))</f>
        <v>1.9856532226250167E-4</v>
      </c>
      <c r="DI12" s="408">
        <f>DH12*(1-VLOOKUP($AR12,'MP-2017_Male'!$A$3:$CF$103,MIN((61+(Mortality!DI$5-Mortality!$AT$5)),84),0))</f>
        <v>1.9657966903987664E-4</v>
      </c>
      <c r="DJ12" s="408">
        <f>DI12*(1-VLOOKUP($AR12,'MP-2017_Male'!$A$3:$CF$103,MIN((61+(Mortality!DJ$5-Mortality!$AT$5)),84),0))</f>
        <v>1.9461387234947787E-4</v>
      </c>
      <c r="DK12" s="408">
        <f>DJ12*(1-VLOOKUP($AR12,'MP-2017_Male'!$A$3:$CF$103,MIN((61+(Mortality!DK$5-Mortality!$AT$5)),84),0))</f>
        <v>1.9266773362598309E-4</v>
      </c>
      <c r="DL12" s="408">
        <f>DK12*(1-VLOOKUP($AR12,'MP-2017_Male'!$A$3:$CF$103,MIN((61+(Mortality!DL$5-Mortality!$AT$5)),84),0))</f>
        <v>1.9074105628972326E-4</v>
      </c>
      <c r="DM12" s="408">
        <f>DL12*(1-VLOOKUP($AR12,'MP-2017_Male'!$A$3:$CF$103,MIN((61+(Mortality!DM$5-Mortality!$AT$5)),84),0))</f>
        <v>1.8883364572682603E-4</v>
      </c>
      <c r="DN12" s="408">
        <f>DM12*(1-VLOOKUP($AR12,'MP-2017_Male'!$A$3:$CF$103,MIN((61+(Mortality!DN$5-Mortality!$AT$5)),84),0))</f>
        <v>1.8694530926955776E-4</v>
      </c>
      <c r="DO12" s="408">
        <f>DN12*(1-VLOOKUP($AR12,'MP-2017_Male'!$A$3:$CF$103,MIN((61+(Mortality!DO$5-Mortality!$AT$5)),84),0))</f>
        <v>1.8507585617686219E-4</v>
      </c>
      <c r="DP12" s="408">
        <f>DO12*(1-VLOOKUP($AR12,'MP-2017_Male'!$A$3:$CF$103,MIN((61+(Mortality!DP$5-Mortality!$AT$5)),84),0))</f>
        <v>1.8322509761509357E-4</v>
      </c>
      <c r="DQ12" s="408">
        <f>DP12*(1-VLOOKUP($AR12,'MP-2017_Male'!$A$3:$CF$103,MIN((61+(Mortality!DQ$5-Mortality!$AT$5)),84),0))</f>
        <v>1.8139284663894263E-4</v>
      </c>
      <c r="DR12" s="408">
        <f>DQ12*(1-VLOOKUP($AR12,'MP-2017_Male'!$A$3:$CF$103,MIN((61+(Mortality!DR$5-Mortality!$AT$5)),84),0))</f>
        <v>1.7957891817255321E-4</v>
      </c>
      <c r="DS12" s="408">
        <f>DR12*(1-VLOOKUP($AR12,'MP-2017_Male'!$A$3:$CF$103,MIN((61+(Mortality!DS$5-Mortality!$AT$5)),84),0))</f>
        <v>1.7778312899082769E-4</v>
      </c>
      <c r="DT12" s="408">
        <f>DS12*(1-VLOOKUP($AR12,'MP-2017_Male'!$A$3:$CF$103,MIN((61+(Mortality!DT$5-Mortality!$AT$5)),84),0))</f>
        <v>1.7600529770091941E-4</v>
      </c>
      <c r="DU12" s="408">
        <f>DT12*(1-VLOOKUP($AR12,'MP-2017_Male'!$A$3:$CF$103,MIN((61+(Mortality!DU$5-Mortality!$AT$5)),84),0))</f>
        <v>1.7424524472391023E-4</v>
      </c>
      <c r="DV12" s="408">
        <f>DU12*(1-VLOOKUP($AR12,'MP-2017_Male'!$A$3:$CF$103,MIN((61+(Mortality!DV$5-Mortality!$AT$5)),84),0))</f>
        <v>1.7250279227667113E-4</v>
      </c>
      <c r="DW12" s="408">
        <f>DV12*(1-VLOOKUP($AR12,'MP-2017_Male'!$A$3:$CF$103,MIN((61+(Mortality!DW$5-Mortality!$AT$5)),84),0))</f>
        <v>1.7077776435390441E-4</v>
      </c>
      <c r="DX12" s="408">
        <f>DW12*(1-VLOOKUP($AR12,'MP-2017_Male'!$A$3:$CF$103,MIN((61+(Mortality!DX$5-Mortality!$AT$5)),84),0))</f>
        <v>1.6906998671036537E-4</v>
      </c>
      <c r="DY12" s="408">
        <f>DX12*(1-VLOOKUP($AR12,'MP-2017_Male'!$A$3:$CF$103,MIN((61+(Mortality!DY$5-Mortality!$AT$5)),84),0))</f>
        <v>1.6737928684326171E-4</v>
      </c>
      <c r="DZ12" s="408">
        <f>DY12*(1-VLOOKUP($AR12,'MP-2017_Male'!$A$3:$CF$103,MIN((61+(Mortality!DZ$5-Mortality!$AT$5)),84),0))</f>
        <v>1.657054939748291E-4</v>
      </c>
      <c r="EA12" s="408">
        <f>DZ12*(1-VLOOKUP($AR12,'MP-2017_Male'!$A$3:$CF$103,MIN((61+(Mortality!EA$5-Mortality!$AT$5)),84),0))</f>
        <v>1.640484390350808E-4</v>
      </c>
      <c r="EB12" s="408">
        <f>EA12*(1-VLOOKUP($AR12,'MP-2017_Male'!$A$3:$CF$103,MIN((61+(Mortality!EB$5-Mortality!$AT$5)),84),0))</f>
        <v>1.6240795464472999E-4</v>
      </c>
      <c r="EC12" s="408">
        <f>EB12*(1-VLOOKUP($AR12,'MP-2017_Male'!$A$3:$CF$103,MIN((61+(Mortality!EC$5-Mortality!$AT$5)),84),0))</f>
        <v>1.6078387509828269E-4</v>
      </c>
      <c r="ED12" s="408">
        <f>EC12*(1-VLOOKUP($AR12,'MP-2017_Male'!$A$3:$CF$103,MIN((61+(Mortality!ED$5-Mortality!$AT$5)),84),0))</f>
        <v>1.5917603634729987E-4</v>
      </c>
      <c r="EE12" s="408">
        <f>ED12*(1-VLOOKUP($AR12,'MP-2017_Male'!$A$3:$CF$103,MIN((61+(Mortality!EE$5-Mortality!$AT$5)),84),0))</f>
        <v>1.5758427598382686E-4</v>
      </c>
      <c r="EF12" s="408">
        <f>EE12*(1-VLOOKUP($AR12,'MP-2017_Male'!$A$3:$CF$103,MIN((61+(Mortality!EF$5-Mortality!$AT$5)),84),0))</f>
        <v>1.560084332239886E-4</v>
      </c>
      <c r="EG12" s="408">
        <f>EF12*(1-VLOOKUP($AR12,'MP-2017_Male'!$A$3:$CF$103,MIN((61+(Mortality!EG$5-Mortality!$AT$5)),84),0))</f>
        <v>1.544483488917487E-4</v>
      </c>
      <c r="EH12" s="408">
        <f>EG12*(1-VLOOKUP($AR12,'MP-2017_Male'!$A$3:$CF$103,MIN((61+(Mortality!EH$5-Mortality!$AT$5)),84),0))</f>
        <v>1.5290386540283121E-4</v>
      </c>
      <c r="EI12" s="408">
        <f>EH12*(1-VLOOKUP($AR12,'MP-2017_Male'!$A$3:$CF$103,MIN((61+(Mortality!EI$5-Mortality!$AT$5)),84),0))</f>
        <v>1.513748267488029E-4</v>
      </c>
      <c r="EJ12" s="408">
        <f>EI12*(1-VLOOKUP($AR12,'MP-2017_Male'!$A$3:$CF$103,MIN((61+(Mortality!EJ$5-Mortality!$AT$5)),84),0))</f>
        <v>1.4986107848131487E-4</v>
      </c>
      <c r="EK12" s="408">
        <f>EJ12*(1-VLOOKUP($AR12,'MP-2017_Male'!$A$3:$CF$103,MIN((61+(Mortality!EK$5-Mortality!$AT$5)),84),0))</f>
        <v>1.4836246769650173E-4</v>
      </c>
      <c r="EL12" s="408">
        <f>EK12*(1-VLOOKUP($AR12,'MP-2017_Male'!$A$3:$CF$103,MIN((61+(Mortality!EL$5-Mortality!$AT$5)),84),0))</f>
        <v>1.4687884301953672E-4</v>
      </c>
      <c r="EM12" s="408">
        <f>EL12*(1-VLOOKUP($AR12,'MP-2017_Male'!$A$3:$CF$103,MIN((61+(Mortality!EM$5-Mortality!$AT$5)),84),0))</f>
        <v>1.4541005458934135E-4</v>
      </c>
      <c r="EN12" s="408">
        <f>EM12*(1-VLOOKUP($AR12,'MP-2017_Male'!$A$3:$CF$103,MIN((61+(Mortality!EN$5-Mortality!$AT$5)),84),0))</f>
        <v>1.4395595404344795E-4</v>
      </c>
      <c r="EO12" s="408">
        <f>EN12*(1-VLOOKUP($AR12,'MP-2017_Male'!$A$3:$CF$103,MIN((61+(Mortality!EO$5-Mortality!$AT$5)),84),0))</f>
        <v>1.4251639450301346E-4</v>
      </c>
      <c r="EP12" s="408">
        <f>EO12*(1-VLOOKUP($AR12,'MP-2017_Male'!$A$3:$CF$103,MIN((61+(Mortality!EP$5-Mortality!$AT$5)),84),0))</f>
        <v>1.4109123055798333E-4</v>
      </c>
      <c r="EQ12" s="408">
        <f>EP12*(1-VLOOKUP($AR12,'MP-2017_Male'!$A$3:$CF$103,MIN((61+(Mortality!EQ$5-Mortality!$AT$5)),84),0))</f>
        <v>1.3968031825240351E-4</v>
      </c>
      <c r="ER12" s="408">
        <f>EQ12*(1-VLOOKUP($AR12,'MP-2017_Male'!$A$3:$CF$103,MIN((61+(Mortality!ER$5-Mortality!$AT$5)),84),0))</f>
        <v>1.3828351506987947E-4</v>
      </c>
      <c r="ES12" s="408">
        <f>ER12*(1-VLOOKUP($AR12,'MP-2017_Male'!$A$3:$CF$103,MIN((61+(Mortality!ES$5-Mortality!$AT$5)),84),0))</f>
        <v>1.3690067991918066E-4</v>
      </c>
      <c r="ET12" s="408">
        <f>ES12*(1-VLOOKUP($AR12,'MP-2017_Male'!$A$3:$CF$103,MIN((61+(Mortality!ET$5-Mortality!$AT$5)),84),0))</f>
        <v>1.3553167311998885E-4</v>
      </c>
      <c r="EU12" s="408">
        <f>ET12*(1-VLOOKUP($AR12,'MP-2017_Male'!$A$3:$CF$103,MIN((61+(Mortality!EU$5-Mortality!$AT$5)),84),0))</f>
        <v>1.3417635638878896E-4</v>
      </c>
      <c r="EV12" s="408">
        <f>EU12*(1-VLOOKUP($AR12,'MP-2017_Male'!$A$3:$CF$103,MIN((61+(Mortality!EV$5-Mortality!$AT$5)),84),0))</f>
        <v>1.3283459282490106E-4</v>
      </c>
      <c r="EW12" s="408">
        <f>EV12*(1-VLOOKUP($AR12,'MP-2017_Male'!$A$3:$CF$103,MIN((61+(Mortality!EW$5-Mortality!$AT$5)),84),0))</f>
        <v>1.3150624689665206E-4</v>
      </c>
      <c r="EX12" s="408">
        <f>EW12*(1-VLOOKUP($AR12,'MP-2017_Male'!$A$3:$CF$103,MIN((61+(Mortality!EX$5-Mortality!$AT$5)),84),0))</f>
        <v>1.3019118442768554E-4</v>
      </c>
      <c r="EY12" s="408">
        <f>EX12*(1-VLOOKUP($AR12,'MP-2017_Male'!$A$3:$CF$103,MIN((61+(Mortality!EY$5-Mortality!$AT$5)),84),0))</f>
        <v>1.2888927258340868E-4</v>
      </c>
      <c r="EZ12" s="408">
        <f>EY12*(1-VLOOKUP($AR12,'MP-2017_Male'!$A$3:$CF$103,MIN((61+(Mortality!EZ$5-Mortality!$AT$5)),84),0))</f>
        <v>1.2760037985757458E-4</v>
      </c>
      <c r="FA12" s="408">
        <f>EZ12*(1-VLOOKUP($AR12,'MP-2017_Male'!$A$3:$CF$103,MIN((61+(Mortality!FA$5-Mortality!$AT$5)),84),0))</f>
        <v>1.2632437605899883E-4</v>
      </c>
      <c r="FB12" s="408">
        <f>FA12*(1-VLOOKUP($AR12,'MP-2017_Male'!$A$3:$CF$103,MIN((61+(Mortality!FB$5-Mortality!$AT$5)),84),0))</f>
        <v>1.2506113229840884E-4</v>
      </c>
      <c r="FC12" s="408">
        <f>FB12*(1-VLOOKUP($AR12,'MP-2017_Male'!$A$3:$CF$103,MIN((61+(Mortality!FC$5-Mortality!$AT$5)),84),0))</f>
        <v>1.2381052097542474E-4</v>
      </c>
      <c r="FD12" s="408">
        <f>FC12*(1-VLOOKUP($AR12,'MP-2017_Male'!$A$3:$CF$103,MIN((61+(Mortality!FD$5-Mortality!$AT$5)),84),0))</f>
        <v>1.225724157656705E-4</v>
      </c>
      <c r="FE12" s="408">
        <f>FD12*(1-VLOOKUP($AR12,'MP-2017_Male'!$A$3:$CF$103,MIN((61+(Mortality!FE$5-Mortality!$AT$5)),84),0))</f>
        <v>1.2134669160801379E-4</v>
      </c>
      <c r="FF12" s="408">
        <f>FE12*(1-VLOOKUP($AR12,'MP-2017_Male'!$A$3:$CF$103,MIN((61+(Mortality!FF$5-Mortality!$AT$5)),84),0))</f>
        <v>1.2013322469193365E-4</v>
      </c>
      <c r="FG12" s="408">
        <f>FF12*(1-VLOOKUP($AR12,'MP-2017_Male'!$A$3:$CF$103,MIN((61+(Mortality!FG$5-Mortality!$AT$5)),84),0))</f>
        <v>1.1893189244501431E-4</v>
      </c>
      <c r="FH12" s="408">
        <f>FG12*(1-VLOOKUP($AR12,'MP-2017_Male'!$A$3:$CF$103,MIN((61+(Mortality!FH$5-Mortality!$AT$5)),84),0))</f>
        <v>1.1774257352056417E-4</v>
      </c>
      <c r="FI12" s="408">
        <f>FH12*(1-VLOOKUP($AR12,'MP-2017_Male'!$A$3:$CF$103,MIN((61+(Mortality!FI$5-Mortality!$AT$5)),84),0))</f>
        <v>1.1656514778535853E-4</v>
      </c>
    </row>
    <row r="13" spans="1:165">
      <c r="A13" s="250">
        <v>25</v>
      </c>
      <c r="B13" s="251">
        <f t="shared" si="8"/>
        <v>4.84E-4</v>
      </c>
      <c r="C13" s="252">
        <f t="shared" si="9"/>
        <v>1.73E-4</v>
      </c>
      <c r="D13" s="253">
        <f t="shared" si="5"/>
        <v>3.2850000000000002E-4</v>
      </c>
      <c r="E13" s="432">
        <f ca="1">IF($A13&lt;Main!$B$11,Mortality!$BD6,OFFSET($BD$6,$A13-$A$13,$A13-$A$13))</f>
        <v>2.491502220737407E-4</v>
      </c>
      <c r="F13" s="433">
        <f ca="1">IF($A13&lt;Main!$B$13,Mortality!$BD$105,OFFSET($BD$105,$A13-$A$13,$A13-$A$13))</f>
        <v>1.0458416751100656E-4</v>
      </c>
      <c r="G13" s="472">
        <f ca="1">AVERAGE(E13:F13)</f>
        <v>1.7686719479237362E-4</v>
      </c>
      <c r="I13" s="249">
        <v>50</v>
      </c>
      <c r="J13" s="244">
        <v>9.3499999999999996E-4</v>
      </c>
      <c r="K13" s="245">
        <v>1.6368000000000001E-2</v>
      </c>
      <c r="L13" s="391">
        <v>1.5690000000000001E-3</v>
      </c>
      <c r="M13" s="244">
        <v>6.3100000000000005E-4</v>
      </c>
      <c r="N13" s="245">
        <v>8.6920000000000001E-3</v>
      </c>
      <c r="O13" s="393">
        <v>9.5100000000000002E-4</v>
      </c>
      <c r="Q13" s="246">
        <f>Q8+5</f>
        <v>30</v>
      </c>
      <c r="R13" s="254">
        <f>INDEX($J$8:$L$20,MATCH($Q13,$I$8:$I$20,0),MATCH(R$7,$J$7:$L$7,0))</f>
        <v>4.6500000000000003E-4</v>
      </c>
      <c r="S13" s="255">
        <f t="shared" ref="S13:T13" si="18">INDEX($J$8:$L$20,MATCH($Q13,$I$8:$I$20,0),MATCH(S$7,$J$7:$L$7,0))</f>
        <v>8.1419999999999999E-3</v>
      </c>
      <c r="T13" s="466">
        <f t="shared" si="18"/>
        <v>2.99E-4</v>
      </c>
      <c r="U13" s="254">
        <f>INDEX($M$8:$O$20,MATCH($Q13,$I$8:$I$20,0),MATCH(R$7,$M$7:$O$7,0))</f>
        <v>1.66E-4</v>
      </c>
      <c r="V13" s="255">
        <f t="shared" ref="V13" si="19">INDEX($M$8:$O$20,MATCH($Q13,$I$8:$I$20,0),MATCH(S$7,$M$7:$O$7,0))</f>
        <v>2.2889999999999998E-3</v>
      </c>
      <c r="W13" s="470">
        <f t="shared" ref="W13" si="20">INDEX($M$8:$O$20,MATCH($Q13,$I$8:$I$20,0),MATCH(T$7,$M$7:$O$7,0))</f>
        <v>1.85E-4</v>
      </c>
      <c r="X13" s="227"/>
      <c r="Y13" s="205">
        <v>25</v>
      </c>
      <c r="AA13" s="231">
        <v>4.84E-4</v>
      </c>
      <c r="AB13" s="232" t="s">
        <v>65</v>
      </c>
      <c r="AC13" s="233">
        <v>8.4759999999999992E-3</v>
      </c>
      <c r="AD13" s="205"/>
      <c r="AE13" s="231">
        <v>1.73E-4</v>
      </c>
      <c r="AF13" s="232" t="s">
        <v>65</v>
      </c>
      <c r="AG13" s="233">
        <v>2.3830000000000001E-3</v>
      </c>
      <c r="AJ13" s="256" t="s">
        <v>66</v>
      </c>
      <c r="AQ13" s="234"/>
      <c r="AR13" s="205">
        <v>32</v>
      </c>
      <c r="AS13" s="235">
        <f t="shared" si="6"/>
        <v>3.7301501677093764E-4</v>
      </c>
      <c r="AT13" s="406">
        <f t="shared" si="7"/>
        <v>3.3379999999999998E-4</v>
      </c>
      <c r="AU13" s="408">
        <f>AT13*(1-VLOOKUP($AR13,'MP-2017_Male'!$A$3:$CF$103,MIN((61+(Mortality!AU$5-Mortality!$AT$5)),84),0))</f>
        <v>3.3526871999999994E-4</v>
      </c>
      <c r="AV13" s="408">
        <f>AU13*(1-VLOOKUP($AR13,'MP-2017_Male'!$A$3:$CF$103,MIN((61+(Mortality!AV$5-Mortality!$AT$5)),84),0))</f>
        <v>3.3939252525599993E-4</v>
      </c>
      <c r="AW13" s="408">
        <f>AV13*(1-VLOOKUP($AR13,'MP-2017_Male'!$A$3:$CF$103,MIN((61+(Mortality!AW$5-Mortality!$AT$5)),84),0))</f>
        <v>3.4696097856920874E-4</v>
      </c>
      <c r="AX13" s="408">
        <f>AW13*(1-VLOOKUP($AR13,'MP-2017_Male'!$A$3:$CF$103,MIN((61+(Mortality!AX$5-Mortality!$AT$5)),84),0))</f>
        <v>3.5428185521701902E-4</v>
      </c>
      <c r="AY13" s="408">
        <f>AX13*(1-VLOOKUP($AR13,'MP-2017_Male'!$A$3:$CF$103,MIN((61+(Mortality!AY$5-Mortality!$AT$5)),84),0))</f>
        <v>3.6090692590957723E-4</v>
      </c>
      <c r="AZ13" s="408">
        <f>AY13*(1-VLOOKUP($AR13,'MP-2017_Male'!$A$3:$CF$103,MIN((61+(Mortality!AZ$5-Mortality!$AT$5)),84),0))</f>
        <v>3.6639271118340286E-4</v>
      </c>
      <c r="BA13" s="408">
        <f>AZ13*(1-VLOOKUP($AR13,'MP-2017_Male'!$A$3:$CF$103,MIN((61+(Mortality!BA$5-Mortality!$AT$5)),84),0))</f>
        <v>3.7045967027753867E-4</v>
      </c>
      <c r="BB13" s="408">
        <f>BA13*(1-VLOOKUP($AR13,'MP-2017_Male'!$A$3:$CF$103,MIN((61+(Mortality!BB$5-Mortality!$AT$5)),84),0))</f>
        <v>3.7290470410137038E-4</v>
      </c>
      <c r="BC13" s="408">
        <f>BB13*(1-VLOOKUP($AR13,'MP-2017_Male'!$A$3:$CF$103,MIN((61+(Mortality!BC$5-Mortality!$AT$5)),84),0))</f>
        <v>3.7372509445039341E-4</v>
      </c>
      <c r="BD13" s="429">
        <f>BC13*(1-VLOOKUP($AR13,'MP-2017_Male'!$A$3:$CF$103,MIN((61+(Mortality!BD$5-Mortality!$AT$5)),84),0))</f>
        <v>3.7301501677093764E-4</v>
      </c>
      <c r="BE13" s="408">
        <f>BD13*(1-VLOOKUP($AR13,'MP-2017_Male'!$A$3:$CF$103,MIN((61+(Mortality!BE$5-Mortality!$AT$5)),84),0))</f>
        <v>3.710007356803746E-4</v>
      </c>
      <c r="BF13" s="408">
        <f>BE13*(1-VLOOKUP($AR13,'MP-2017_Male'!$A$3:$CF$103,MIN((61+(Mortality!BF$5-Mortality!$AT$5)),84),0))</f>
        <v>3.6803272979493159E-4</v>
      </c>
      <c r="BG13" s="408">
        <f>BF13*(1-VLOOKUP($AR13,'MP-2017_Male'!$A$3:$CF$103,MIN((61+(Mortality!BG$5-Mortality!$AT$5)),84),0))</f>
        <v>3.6453641886187975E-4</v>
      </c>
      <c r="BH13" s="408">
        <f>BG13*(1-VLOOKUP($AR13,'MP-2017_Male'!$A$3:$CF$103,MIN((61+(Mortality!BH$5-Mortality!$AT$5)),84),0))</f>
        <v>3.607816937476024E-4</v>
      </c>
      <c r="BI13" s="408">
        <f>BH13*(1-VLOOKUP($AR13,'MP-2017_Male'!$A$3:$CF$103,MIN((61+(Mortality!BI$5-Mortality!$AT$5)),84),0))</f>
        <v>3.5688525145512829E-4</v>
      </c>
      <c r="BJ13" s="408">
        <f>BI13*(1-VLOOKUP($AR13,'MP-2017_Male'!$A$3:$CF$103,MIN((61+(Mortality!BJ$5-Mortality!$AT$5)),84),0))</f>
        <v>3.5310226778970393E-4</v>
      </c>
      <c r="BK13" s="408">
        <f>BJ13*(1-VLOOKUP($AR13,'MP-2017_Male'!$A$3:$CF$103,MIN((61+(Mortality!BK$5-Mortality!$AT$5)),84),0))</f>
        <v>3.4939469397791202E-4</v>
      </c>
      <c r="BL13" s="408">
        <f>BK13*(1-VLOOKUP($AR13,'MP-2017_Male'!$A$3:$CF$103,MIN((61+(Mortality!BL$5-Mortality!$AT$5)),84),0))</f>
        <v>3.4579592862993952E-4</v>
      </c>
      <c r="BM13" s="408">
        <f>BL13*(1-VLOOKUP($AR13,'MP-2017_Male'!$A$3:$CF$103,MIN((61+(Mortality!BM$5-Mortality!$AT$5)),84),0))</f>
        <v>3.4226881015791413E-4</v>
      </c>
      <c r="BN13" s="408">
        <f>BM13*(1-VLOOKUP($AR13,'MP-2017_Male'!$A$3:$CF$103,MIN((61+(Mortality!BN$5-Mortality!$AT$5)),84),0))</f>
        <v>3.3881189517531919E-4</v>
      </c>
      <c r="BO13" s="408">
        <f>BN13*(1-VLOOKUP($AR13,'MP-2017_Male'!$A$3:$CF$103,MIN((61+(Mortality!BO$5-Mortality!$AT$5)),84),0))</f>
        <v>3.3538989503404846E-4</v>
      </c>
      <c r="BP13" s="408">
        <f>BO13*(1-VLOOKUP($AR13,'MP-2017_Male'!$A$3:$CF$103,MIN((61+(Mortality!BP$5-Mortality!$AT$5)),84),0))</f>
        <v>3.3203599608370798E-4</v>
      </c>
      <c r="BQ13" s="408">
        <f>BP13*(1-VLOOKUP($AR13,'MP-2017_Male'!$A$3:$CF$103,MIN((61+(Mortality!BQ$5-Mortality!$AT$5)),84),0))</f>
        <v>3.2871563612287089E-4</v>
      </c>
      <c r="BR13" s="408">
        <f>BQ13*(1-VLOOKUP($AR13,'MP-2017_Male'!$A$3:$CF$103,MIN((61+(Mortality!BR$5-Mortality!$AT$5)),84),0))</f>
        <v>3.254284797616422E-4</v>
      </c>
      <c r="BS13" s="408">
        <f>BR13*(1-VLOOKUP($AR13,'MP-2017_Male'!$A$3:$CF$103,MIN((61+(Mortality!BS$5-Mortality!$AT$5)),84),0))</f>
        <v>3.2217419496402577E-4</v>
      </c>
      <c r="BT13" s="408">
        <f>BS13*(1-VLOOKUP($AR13,'MP-2017_Male'!$A$3:$CF$103,MIN((61+(Mortality!BT$5-Mortality!$AT$5)),84),0))</f>
        <v>3.189524530143855E-4</v>
      </c>
      <c r="BU13" s="408">
        <f>BT13*(1-VLOOKUP($AR13,'MP-2017_Male'!$A$3:$CF$103,MIN((61+(Mortality!BU$5-Mortality!$AT$5)),84),0))</f>
        <v>3.1576292848424167E-4</v>
      </c>
      <c r="BV13" s="408">
        <f>BU13*(1-VLOOKUP($AR13,'MP-2017_Male'!$A$3:$CF$103,MIN((61+(Mortality!BV$5-Mortality!$AT$5)),84),0))</f>
        <v>3.1260529919939923E-4</v>
      </c>
      <c r="BW13" s="408">
        <f>BV13*(1-VLOOKUP($AR13,'MP-2017_Male'!$A$3:$CF$103,MIN((61+(Mortality!BW$5-Mortality!$AT$5)),84),0))</f>
        <v>3.0947924620740525E-4</v>
      </c>
      <c r="BX13" s="408">
        <f>BW13*(1-VLOOKUP($AR13,'MP-2017_Male'!$A$3:$CF$103,MIN((61+(Mortality!BX$5-Mortality!$AT$5)),84),0))</f>
        <v>3.0638445374533117E-4</v>
      </c>
      <c r="BY13" s="408">
        <f>BX13*(1-VLOOKUP($AR13,'MP-2017_Male'!$A$3:$CF$103,MIN((61+(Mortality!BY$5-Mortality!$AT$5)),84),0))</f>
        <v>3.0332060920787787E-4</v>
      </c>
      <c r="BZ13" s="408">
        <f>BY13*(1-VLOOKUP($AR13,'MP-2017_Male'!$A$3:$CF$103,MIN((61+(Mortality!BZ$5-Mortality!$AT$5)),84),0))</f>
        <v>3.0028740311579909E-4</v>
      </c>
      <c r="CA13" s="408">
        <f>BZ13*(1-VLOOKUP($AR13,'MP-2017_Male'!$A$3:$CF$103,MIN((61+(Mortality!CA$5-Mortality!$AT$5)),84),0))</f>
        <v>2.972845290846411E-4</v>
      </c>
      <c r="CB13" s="408">
        <f>CA13*(1-VLOOKUP($AR13,'MP-2017_Male'!$A$3:$CF$103,MIN((61+(Mortality!CB$5-Mortality!$AT$5)),84),0))</f>
        <v>2.9431168379379471E-4</v>
      </c>
      <c r="CC13" s="408">
        <f>CB13*(1-VLOOKUP($AR13,'MP-2017_Male'!$A$3:$CF$103,MIN((61+(Mortality!CC$5-Mortality!$AT$5)),84),0))</f>
        <v>2.9136856695585674E-4</v>
      </c>
      <c r="CD13" s="408">
        <f>CC13*(1-VLOOKUP($AR13,'MP-2017_Male'!$A$3:$CF$103,MIN((61+(Mortality!CD$5-Mortality!$AT$5)),84),0))</f>
        <v>2.8845488128629817E-4</v>
      </c>
      <c r="CE13" s="408">
        <f>CD13*(1-VLOOKUP($AR13,'MP-2017_Male'!$A$3:$CF$103,MIN((61+(Mortality!CE$5-Mortality!$AT$5)),84),0))</f>
        <v>2.8557033247343519E-4</v>
      </c>
      <c r="CF13" s="408">
        <f>CE13*(1-VLOOKUP($AR13,'MP-2017_Male'!$A$3:$CF$103,MIN((61+(Mortality!CF$5-Mortality!$AT$5)),84),0))</f>
        <v>2.8271462914870085E-4</v>
      </c>
      <c r="CG13" s="408">
        <f>CF13*(1-VLOOKUP($AR13,'MP-2017_Male'!$A$3:$CF$103,MIN((61+(Mortality!CG$5-Mortality!$AT$5)),84),0))</f>
        <v>2.7988748285721383E-4</v>
      </c>
      <c r="CH13" s="408">
        <f>CG13*(1-VLOOKUP($AR13,'MP-2017_Male'!$A$3:$CF$103,MIN((61+(Mortality!CH$5-Mortality!$AT$5)),84),0))</f>
        <v>2.7708860802864169E-4</v>
      </c>
      <c r="CI13" s="408">
        <f>CH13*(1-VLOOKUP($AR13,'MP-2017_Male'!$A$3:$CF$103,MIN((61+(Mortality!CI$5-Mortality!$AT$5)),84),0))</f>
        <v>2.7431772194835526E-4</v>
      </c>
      <c r="CJ13" s="408">
        <f>CI13*(1-VLOOKUP($AR13,'MP-2017_Male'!$A$3:$CF$103,MIN((61+(Mortality!CJ$5-Mortality!$AT$5)),84),0))</f>
        <v>2.7157454472887172E-4</v>
      </c>
      <c r="CK13" s="408">
        <f>CJ13*(1-VLOOKUP($AR13,'MP-2017_Male'!$A$3:$CF$103,MIN((61+(Mortality!CK$5-Mortality!$AT$5)),84),0))</f>
        <v>2.68858799281583E-4</v>
      </c>
      <c r="CL13" s="408">
        <f>CK13*(1-VLOOKUP($AR13,'MP-2017_Male'!$A$3:$CF$103,MIN((61+(Mortality!CL$5-Mortality!$AT$5)),84),0))</f>
        <v>2.6617021128876717E-4</v>
      </c>
      <c r="CM13" s="408">
        <f>CL13*(1-VLOOKUP($AR13,'MP-2017_Male'!$A$3:$CF$103,MIN((61+(Mortality!CM$5-Mortality!$AT$5)),84),0))</f>
        <v>2.6350850917587949E-4</v>
      </c>
      <c r="CN13" s="408">
        <f>CM13*(1-VLOOKUP($AR13,'MP-2017_Male'!$A$3:$CF$103,MIN((61+(Mortality!CN$5-Mortality!$AT$5)),84),0))</f>
        <v>2.6087342408412069E-4</v>
      </c>
      <c r="CO13" s="408">
        <f>CN13*(1-VLOOKUP($AR13,'MP-2017_Male'!$A$3:$CF$103,MIN((61+(Mortality!CO$5-Mortality!$AT$5)),84),0))</f>
        <v>2.5826468984327947E-4</v>
      </c>
      <c r="CP13" s="408">
        <f>CO13*(1-VLOOKUP($AR13,'MP-2017_Male'!$A$3:$CF$103,MIN((61+(Mortality!CP$5-Mortality!$AT$5)),84),0))</f>
        <v>2.5568204294484665E-4</v>
      </c>
      <c r="CQ13" s="408">
        <f>CP13*(1-VLOOKUP($AR13,'MP-2017_Male'!$A$3:$CF$103,MIN((61+(Mortality!CQ$5-Mortality!$AT$5)),84),0))</f>
        <v>2.5312522251539818E-4</v>
      </c>
      <c r="CR13" s="408">
        <f>CQ13*(1-VLOOKUP($AR13,'MP-2017_Male'!$A$3:$CF$103,MIN((61+(Mortality!CR$5-Mortality!$AT$5)),84),0))</f>
        <v>2.5059397029024422E-4</v>
      </c>
      <c r="CS13" s="408">
        <f>CR13*(1-VLOOKUP($AR13,'MP-2017_Male'!$A$3:$CF$103,MIN((61+(Mortality!CS$5-Mortality!$AT$5)),84),0))</f>
        <v>2.4808803058734178E-4</v>
      </c>
      <c r="CT13" s="408">
        <f>CS13*(1-VLOOKUP($AR13,'MP-2017_Male'!$A$3:$CF$103,MIN((61+(Mortality!CT$5-Mortality!$AT$5)),84),0))</f>
        <v>2.4560715028146838E-4</v>
      </c>
      <c r="CU13" s="408">
        <f>CT13*(1-VLOOKUP($AR13,'MP-2017_Male'!$A$3:$CF$103,MIN((61+(Mortality!CU$5-Mortality!$AT$5)),84),0))</f>
        <v>2.431510787786537E-4</v>
      </c>
      <c r="CV13" s="408">
        <f>CU13*(1-VLOOKUP($AR13,'MP-2017_Male'!$A$3:$CF$103,MIN((61+(Mortality!CV$5-Mortality!$AT$5)),84),0))</f>
        <v>2.4071956799086717E-4</v>
      </c>
      <c r="CW13" s="408">
        <f>CV13*(1-VLOOKUP($AR13,'MP-2017_Male'!$A$3:$CF$103,MIN((61+(Mortality!CW$5-Mortality!$AT$5)),84),0))</f>
        <v>2.383123723109585E-4</v>
      </c>
      <c r="CX13" s="408">
        <f>CW13*(1-VLOOKUP($AR13,'MP-2017_Male'!$A$3:$CF$103,MIN((61+(Mortality!CX$5-Mortality!$AT$5)),84),0))</f>
        <v>2.3592924858784891E-4</v>
      </c>
      <c r="CY13" s="408">
        <f>CX13*(1-VLOOKUP($AR13,'MP-2017_Male'!$A$3:$CF$103,MIN((61+(Mortality!CY$5-Mortality!$AT$5)),84),0))</f>
        <v>2.3356995610197042E-4</v>
      </c>
      <c r="CZ13" s="408">
        <f>CY13*(1-VLOOKUP($AR13,'MP-2017_Male'!$A$3:$CF$103,MIN((61+(Mortality!CZ$5-Mortality!$AT$5)),84),0))</f>
        <v>2.312342565409507E-4</v>
      </c>
      <c r="DA13" s="408">
        <f>CZ13*(1-VLOOKUP($AR13,'MP-2017_Male'!$A$3:$CF$103,MIN((61+(Mortality!DA$5-Mortality!$AT$5)),84),0))</f>
        <v>2.289219139755412E-4</v>
      </c>
      <c r="DB13" s="408">
        <f>DA13*(1-VLOOKUP($AR13,'MP-2017_Male'!$A$3:$CF$103,MIN((61+(Mortality!DB$5-Mortality!$AT$5)),84),0))</f>
        <v>2.266326948357858E-4</v>
      </c>
      <c r="DC13" s="408">
        <f>DB13*(1-VLOOKUP($AR13,'MP-2017_Male'!$A$3:$CF$103,MIN((61+(Mortality!DC$5-Mortality!$AT$5)),84),0))</f>
        <v>2.2436636788742795E-4</v>
      </c>
      <c r="DD13" s="408">
        <f>DC13*(1-VLOOKUP($AR13,'MP-2017_Male'!$A$3:$CF$103,MIN((61+(Mortality!DD$5-Mortality!$AT$5)),84),0))</f>
        <v>2.2212270420855367E-4</v>
      </c>
      <c r="DE13" s="408">
        <f>DD13*(1-VLOOKUP($AR13,'MP-2017_Male'!$A$3:$CF$103,MIN((61+(Mortality!DE$5-Mortality!$AT$5)),84),0))</f>
        <v>2.1990147716646812E-4</v>
      </c>
      <c r="DF13" s="408">
        <f>DE13*(1-VLOOKUP($AR13,'MP-2017_Male'!$A$3:$CF$103,MIN((61+(Mortality!DF$5-Mortality!$AT$5)),84),0))</f>
        <v>2.1770246239480342E-4</v>
      </c>
      <c r="DG13" s="408">
        <f>DF13*(1-VLOOKUP($AR13,'MP-2017_Male'!$A$3:$CF$103,MIN((61+(Mortality!DG$5-Mortality!$AT$5)),84),0))</f>
        <v>2.1552543777085539E-4</v>
      </c>
      <c r="DH13" s="408">
        <f>DG13*(1-VLOOKUP($AR13,'MP-2017_Male'!$A$3:$CF$103,MIN((61+(Mortality!DH$5-Mortality!$AT$5)),84),0))</f>
        <v>2.1337018339314683E-4</v>
      </c>
      <c r="DI13" s="408">
        <f>DH13*(1-VLOOKUP($AR13,'MP-2017_Male'!$A$3:$CF$103,MIN((61+(Mortality!DI$5-Mortality!$AT$5)),84),0))</f>
        <v>2.1123648155921536E-4</v>
      </c>
      <c r="DJ13" s="408">
        <f>DI13*(1-VLOOKUP($AR13,'MP-2017_Male'!$A$3:$CF$103,MIN((61+(Mortality!DJ$5-Mortality!$AT$5)),84),0))</f>
        <v>2.0912411674362322E-4</v>
      </c>
      <c r="DK13" s="408">
        <f>DJ13*(1-VLOOKUP($AR13,'MP-2017_Male'!$A$3:$CF$103,MIN((61+(Mortality!DK$5-Mortality!$AT$5)),84),0))</f>
        <v>2.0703287557618697E-4</v>
      </c>
      <c r="DL13" s="408">
        <f>DK13*(1-VLOOKUP($AR13,'MP-2017_Male'!$A$3:$CF$103,MIN((61+(Mortality!DL$5-Mortality!$AT$5)),84),0))</f>
        <v>2.0496254682042509E-4</v>
      </c>
      <c r="DM13" s="408">
        <f>DL13*(1-VLOOKUP($AR13,'MP-2017_Male'!$A$3:$CF$103,MIN((61+(Mortality!DM$5-Mortality!$AT$5)),84),0))</f>
        <v>2.0291292135222083E-4</v>
      </c>
      <c r="DN13" s="408">
        <f>DM13*(1-VLOOKUP($AR13,'MP-2017_Male'!$A$3:$CF$103,MIN((61+(Mortality!DN$5-Mortality!$AT$5)),84),0))</f>
        <v>2.0088379213869861E-4</v>
      </c>
      <c r="DO13" s="408">
        <f>DN13*(1-VLOOKUP($AR13,'MP-2017_Male'!$A$3:$CF$103,MIN((61+(Mortality!DO$5-Mortality!$AT$5)),84),0))</f>
        <v>1.9887495421731162E-4</v>
      </c>
      <c r="DP13" s="408">
        <f>DO13*(1-VLOOKUP($AR13,'MP-2017_Male'!$A$3:$CF$103,MIN((61+(Mortality!DP$5-Mortality!$AT$5)),84),0))</f>
        <v>1.968862046751385E-4</v>
      </c>
      <c r="DQ13" s="408">
        <f>DP13*(1-VLOOKUP($AR13,'MP-2017_Male'!$A$3:$CF$103,MIN((61+(Mortality!DQ$5-Mortality!$AT$5)),84),0))</f>
        <v>1.9491734262838711E-4</v>
      </c>
      <c r="DR13" s="408">
        <f>DQ13*(1-VLOOKUP($AR13,'MP-2017_Male'!$A$3:$CF$103,MIN((61+(Mortality!DR$5-Mortality!$AT$5)),84),0))</f>
        <v>1.9296816920210324E-4</v>
      </c>
      <c r="DS13" s="408">
        <f>DR13*(1-VLOOKUP($AR13,'MP-2017_Male'!$A$3:$CF$103,MIN((61+(Mortality!DS$5-Mortality!$AT$5)),84),0))</f>
        <v>1.910384875100822E-4</v>
      </c>
      <c r="DT13" s="408">
        <f>DS13*(1-VLOOKUP($AR13,'MP-2017_Male'!$A$3:$CF$103,MIN((61+(Mortality!DT$5-Mortality!$AT$5)),84),0))</f>
        <v>1.8912810263498137E-4</v>
      </c>
      <c r="DU13" s="408">
        <f>DT13*(1-VLOOKUP($AR13,'MP-2017_Male'!$A$3:$CF$103,MIN((61+(Mortality!DU$5-Mortality!$AT$5)),84),0))</f>
        <v>1.8723682160863155E-4</v>
      </c>
      <c r="DV13" s="408">
        <f>DU13*(1-VLOOKUP($AR13,'MP-2017_Male'!$A$3:$CF$103,MIN((61+(Mortality!DV$5-Mortality!$AT$5)),84),0))</f>
        <v>1.8536445339254522E-4</v>
      </c>
      <c r="DW13" s="408">
        <f>DV13*(1-VLOOKUP($AR13,'MP-2017_Male'!$A$3:$CF$103,MIN((61+(Mortality!DW$5-Mortality!$AT$5)),84),0))</f>
        <v>1.8351080885861977E-4</v>
      </c>
      <c r="DX13" s="408">
        <f>DW13*(1-VLOOKUP($AR13,'MP-2017_Male'!$A$3:$CF$103,MIN((61+(Mortality!DX$5-Mortality!$AT$5)),84),0))</f>
        <v>1.8167570077003357E-4</v>
      </c>
      <c r="DY13" s="408">
        <f>DX13*(1-VLOOKUP($AR13,'MP-2017_Male'!$A$3:$CF$103,MIN((61+(Mortality!DY$5-Mortality!$AT$5)),84),0))</f>
        <v>1.7985894376233323E-4</v>
      </c>
      <c r="DZ13" s="408">
        <f>DY13*(1-VLOOKUP($AR13,'MP-2017_Male'!$A$3:$CF$103,MIN((61+(Mortality!DZ$5-Mortality!$AT$5)),84),0))</f>
        <v>1.7806035432470988E-4</v>
      </c>
      <c r="EA13" s="408">
        <f>DZ13*(1-VLOOKUP($AR13,'MP-2017_Male'!$A$3:$CF$103,MIN((61+(Mortality!EA$5-Mortality!$AT$5)),84),0))</f>
        <v>1.7627975078146279E-4</v>
      </c>
      <c r="EB13" s="408">
        <f>EA13*(1-VLOOKUP($AR13,'MP-2017_Male'!$A$3:$CF$103,MIN((61+(Mortality!EB$5-Mortality!$AT$5)),84),0))</f>
        <v>1.7451695327364816E-4</v>
      </c>
      <c r="EC13" s="408">
        <f>EB13*(1-VLOOKUP($AR13,'MP-2017_Male'!$A$3:$CF$103,MIN((61+(Mortality!EC$5-Mortality!$AT$5)),84),0))</f>
        <v>1.7277178374091169E-4</v>
      </c>
      <c r="ED13" s="408">
        <f>EC13*(1-VLOOKUP($AR13,'MP-2017_Male'!$A$3:$CF$103,MIN((61+(Mortality!ED$5-Mortality!$AT$5)),84),0))</f>
        <v>1.7104406590350257E-4</v>
      </c>
      <c r="EE13" s="408">
        <f>ED13*(1-VLOOKUP($AR13,'MP-2017_Male'!$A$3:$CF$103,MIN((61+(Mortality!EE$5-Mortality!$AT$5)),84),0))</f>
        <v>1.6933362524446756E-4</v>
      </c>
      <c r="EF13" s="408">
        <f>EE13*(1-VLOOKUP($AR13,'MP-2017_Male'!$A$3:$CF$103,MIN((61+(Mortality!EF$5-Mortality!$AT$5)),84),0))</f>
        <v>1.6764028899202287E-4</v>
      </c>
      <c r="EG13" s="408">
        <f>EF13*(1-VLOOKUP($AR13,'MP-2017_Male'!$A$3:$CF$103,MIN((61+(Mortality!EG$5-Mortality!$AT$5)),84),0))</f>
        <v>1.6596388610210265E-4</v>
      </c>
      <c r="EH13" s="408">
        <f>EG13*(1-VLOOKUP($AR13,'MP-2017_Male'!$A$3:$CF$103,MIN((61+(Mortality!EH$5-Mortality!$AT$5)),84),0))</f>
        <v>1.6430424724108163E-4</v>
      </c>
      <c r="EI13" s="408">
        <f>EH13*(1-VLOOKUP($AR13,'MP-2017_Male'!$A$3:$CF$103,MIN((61+(Mortality!EI$5-Mortality!$AT$5)),84),0))</f>
        <v>1.626612047686708E-4</v>
      </c>
      <c r="EJ13" s="408">
        <f>EI13*(1-VLOOKUP($AR13,'MP-2017_Male'!$A$3:$CF$103,MIN((61+(Mortality!EJ$5-Mortality!$AT$5)),84),0))</f>
        <v>1.6103459272098409E-4</v>
      </c>
      <c r="EK13" s="408">
        <f>EJ13*(1-VLOOKUP($AR13,'MP-2017_Male'!$A$3:$CF$103,MIN((61+(Mortality!EK$5-Mortality!$AT$5)),84),0))</f>
        <v>1.5942424679377424E-4</v>
      </c>
      <c r="EL13" s="408">
        <f>EK13*(1-VLOOKUP($AR13,'MP-2017_Male'!$A$3:$CF$103,MIN((61+(Mortality!EL$5-Mortality!$AT$5)),84),0))</f>
        <v>1.5783000432583651E-4</v>
      </c>
      <c r="EM13" s="408">
        <f>EL13*(1-VLOOKUP($AR13,'MP-2017_Male'!$A$3:$CF$103,MIN((61+(Mortality!EM$5-Mortality!$AT$5)),84),0))</f>
        <v>1.5625170428257813E-4</v>
      </c>
      <c r="EN13" s="408">
        <f>EM13*(1-VLOOKUP($AR13,'MP-2017_Male'!$A$3:$CF$103,MIN((61+(Mortality!EN$5-Mortality!$AT$5)),84),0))</f>
        <v>1.5468918723975236E-4</v>
      </c>
      <c r="EO13" s="408">
        <f>EN13*(1-VLOOKUP($AR13,'MP-2017_Male'!$A$3:$CF$103,MIN((61+(Mortality!EO$5-Mortality!$AT$5)),84),0))</f>
        <v>1.5314229536735483E-4</v>
      </c>
      <c r="EP13" s="408">
        <f>EO13*(1-VLOOKUP($AR13,'MP-2017_Male'!$A$3:$CF$103,MIN((61+(Mortality!EP$5-Mortality!$AT$5)),84),0))</f>
        <v>1.5161087241368127E-4</v>
      </c>
      <c r="EQ13" s="408">
        <f>EP13*(1-VLOOKUP($AR13,'MP-2017_Male'!$A$3:$CF$103,MIN((61+(Mortality!EQ$5-Mortality!$AT$5)),84),0))</f>
        <v>1.5009476368954447E-4</v>
      </c>
      <c r="ER13" s="408">
        <f>EQ13*(1-VLOOKUP($AR13,'MP-2017_Male'!$A$3:$CF$103,MIN((61+(Mortality!ER$5-Mortality!$AT$5)),84),0))</f>
        <v>1.4859381605264902E-4</v>
      </c>
      <c r="ES13" s="408">
        <f>ER13*(1-VLOOKUP($AR13,'MP-2017_Male'!$A$3:$CF$103,MIN((61+(Mortality!ES$5-Mortality!$AT$5)),84),0))</f>
        <v>1.4710787789212252E-4</v>
      </c>
      <c r="ET13" s="408">
        <f>ES13*(1-VLOOKUP($AR13,'MP-2017_Male'!$A$3:$CF$103,MIN((61+(Mortality!ET$5-Mortality!$AT$5)),84),0))</f>
        <v>1.456367991132013E-4</v>
      </c>
      <c r="EU13" s="408">
        <f>ET13*(1-VLOOKUP($AR13,'MP-2017_Male'!$A$3:$CF$103,MIN((61+(Mortality!EU$5-Mortality!$AT$5)),84),0))</f>
        <v>1.4418043112206927E-4</v>
      </c>
      <c r="EV13" s="408">
        <f>EU13*(1-VLOOKUP($AR13,'MP-2017_Male'!$A$3:$CF$103,MIN((61+(Mortality!EV$5-Mortality!$AT$5)),84),0))</f>
        <v>1.4273862681084859E-4</v>
      </c>
      <c r="EW13" s="408">
        <f>EV13*(1-VLOOKUP($AR13,'MP-2017_Male'!$A$3:$CF$103,MIN((61+(Mortality!EW$5-Mortality!$AT$5)),84),0))</f>
        <v>1.4131124054274011E-4</v>
      </c>
      <c r="EX13" s="408">
        <f>EW13*(1-VLOOKUP($AR13,'MP-2017_Male'!$A$3:$CF$103,MIN((61+(Mortality!EX$5-Mortality!$AT$5)),84),0))</f>
        <v>1.398981281373127E-4</v>
      </c>
      <c r="EY13" s="408">
        <f>EX13*(1-VLOOKUP($AR13,'MP-2017_Male'!$A$3:$CF$103,MIN((61+(Mortality!EY$5-Mortality!$AT$5)),84),0))</f>
        <v>1.3849914685593956E-4</v>
      </c>
      <c r="EZ13" s="408">
        <f>EY13*(1-VLOOKUP($AR13,'MP-2017_Male'!$A$3:$CF$103,MIN((61+(Mortality!EZ$5-Mortality!$AT$5)),84),0))</f>
        <v>1.3711415538738016E-4</v>
      </c>
      <c r="FA13" s="408">
        <f>EZ13*(1-VLOOKUP($AR13,'MP-2017_Male'!$A$3:$CF$103,MIN((61+(Mortality!FA$5-Mortality!$AT$5)),84),0))</f>
        <v>1.3574301383350635E-4</v>
      </c>
      <c r="FB13" s="408">
        <f>FA13*(1-VLOOKUP($AR13,'MP-2017_Male'!$A$3:$CF$103,MIN((61+(Mortality!FB$5-Mortality!$AT$5)),84),0))</f>
        <v>1.3438558369517129E-4</v>
      </c>
      <c r="FC13" s="408">
        <f>FB13*(1-VLOOKUP($AR13,'MP-2017_Male'!$A$3:$CF$103,MIN((61+(Mortality!FC$5-Mortality!$AT$5)),84),0))</f>
        <v>1.3304172785821958E-4</v>
      </c>
      <c r="FD13" s="408">
        <f>FC13*(1-VLOOKUP($AR13,'MP-2017_Male'!$A$3:$CF$103,MIN((61+(Mortality!FD$5-Mortality!$AT$5)),84),0))</f>
        <v>1.3171131057963738E-4</v>
      </c>
      <c r="FE13" s="408">
        <f>FD13*(1-VLOOKUP($AR13,'MP-2017_Male'!$A$3:$CF$103,MIN((61+(Mortality!FE$5-Mortality!$AT$5)),84),0))</f>
        <v>1.30394197473841E-4</v>
      </c>
      <c r="FF13" s="408">
        <f>FE13*(1-VLOOKUP($AR13,'MP-2017_Male'!$A$3:$CF$103,MIN((61+(Mortality!FF$5-Mortality!$AT$5)),84),0))</f>
        <v>1.2909025549910259E-4</v>
      </c>
      <c r="FG13" s="408">
        <f>FF13*(1-VLOOKUP($AR13,'MP-2017_Male'!$A$3:$CF$103,MIN((61+(Mortality!FG$5-Mortality!$AT$5)),84),0))</f>
        <v>1.2779935294411157E-4</v>
      </c>
      <c r="FH13" s="408">
        <f>FG13*(1-VLOOKUP($AR13,'MP-2017_Male'!$A$3:$CF$103,MIN((61+(Mortality!FH$5-Mortality!$AT$5)),84),0))</f>
        <v>1.2652135941467046E-4</v>
      </c>
      <c r="FI13" s="408">
        <f>FH13*(1-VLOOKUP($AR13,'MP-2017_Male'!$A$3:$CF$103,MIN((61+(Mortality!FI$5-Mortality!$AT$5)),84),0))</f>
        <v>1.2525614582052376E-4</v>
      </c>
    </row>
    <row r="14" spans="1:165">
      <c r="A14" s="205">
        <v>26</v>
      </c>
      <c r="B14" s="226">
        <f t="shared" si="8"/>
        <v>4.6200000000000001E-4</v>
      </c>
      <c r="C14" s="227">
        <f t="shared" si="9"/>
        <v>1.7899999999999999E-4</v>
      </c>
      <c r="D14" s="207">
        <f t="shared" si="5"/>
        <v>3.2049999999999998E-4</v>
      </c>
      <c r="E14" s="432">
        <f ca="1">IF($A14&lt;Main!$B$11,Mortality!$BD7,OFFSET($BD$6,$A14-$A$13,$A14-$A$13))</f>
        <v>2.6028000762822107E-4</v>
      </c>
      <c r="F14" s="433">
        <f ca="1">IF($A14&lt;Main!$B$13,Mortality!$BD$105,OFFSET($BD$105,$A14-$A$13,$A14-$A$13))</f>
        <v>1.2234814696415738E-4</v>
      </c>
      <c r="G14" s="472">
        <f t="shared" ref="G14:G47" ca="1" si="21">AVERAGE(E14:F14)</f>
        <v>1.9131407729618924E-4</v>
      </c>
      <c r="I14" s="210">
        <v>55</v>
      </c>
      <c r="J14" s="244">
        <v>1.6199999999999999E-3</v>
      </c>
      <c r="K14" s="245">
        <v>1.9591000000000001E-2</v>
      </c>
      <c r="L14" s="391">
        <v>2.2269999999999998E-3</v>
      </c>
      <c r="M14" s="244">
        <v>1.0579999999999999E-3</v>
      </c>
      <c r="N14" s="245">
        <v>1.1438E-2</v>
      </c>
      <c r="O14" s="393">
        <v>1.34E-3</v>
      </c>
      <c r="Q14" s="210">
        <v>26</v>
      </c>
      <c r="R14" s="244">
        <f>R13+((R$18-R$13)/5)</f>
        <v>4.5900000000000004E-4</v>
      </c>
      <c r="S14" s="245">
        <f t="shared" ref="S14:S17" si="22">S13+((S$18-S$13)/5)</f>
        <v>8.0342E-3</v>
      </c>
      <c r="T14" s="465">
        <f t="shared" ref="T14:T17" si="23">T13+((T$18-T$13)/5)</f>
        <v>3.1639999999999999E-4</v>
      </c>
      <c r="U14" s="244">
        <f t="shared" ref="U14:U17" si="24">U13+((U$18-U$13)/5)</f>
        <v>1.7479999999999999E-4</v>
      </c>
      <c r="V14" s="245">
        <f t="shared" ref="V14:V17" si="25">V13+((V$18-V$13)/5)</f>
        <v>2.4081999999999997E-3</v>
      </c>
      <c r="W14" s="469">
        <f t="shared" ref="W14:W17" si="26">W13+((W$18-W$13)/5)</f>
        <v>2.0159999999999999E-4</v>
      </c>
      <c r="X14" s="227"/>
      <c r="Y14" s="205">
        <v>26</v>
      </c>
      <c r="AA14" s="231">
        <v>4.6200000000000001E-4</v>
      </c>
      <c r="AB14" s="232" t="s">
        <v>65</v>
      </c>
      <c r="AC14" s="233">
        <v>8.09E-3</v>
      </c>
      <c r="AD14" s="205"/>
      <c r="AE14" s="231">
        <v>1.7899999999999999E-4</v>
      </c>
      <c r="AF14" s="232" t="s">
        <v>65</v>
      </c>
      <c r="AG14" s="233">
        <v>2.4650000000000002E-3</v>
      </c>
      <c r="AJ14" s="256" t="s">
        <v>59</v>
      </c>
      <c r="AQ14" s="234"/>
      <c r="AR14" s="205">
        <v>33</v>
      </c>
      <c r="AS14" s="235">
        <f t="shared" si="6"/>
        <v>3.9632167348016122E-4</v>
      </c>
      <c r="AT14" s="406">
        <f t="shared" si="7"/>
        <v>3.5119999999999997E-4</v>
      </c>
      <c r="AU14" s="408">
        <f>AT14*(1-VLOOKUP($AR14,'MP-2017_Male'!$A$3:$CF$103,MIN((61+(Mortality!AU$5-Mortality!$AT$5)),84),0))</f>
        <v>3.5267503999999994E-4</v>
      </c>
      <c r="AV14" s="408">
        <f>AU14*(1-VLOOKUP($AR14,'MP-2017_Male'!$A$3:$CF$103,MIN((61+(Mortality!AV$5-Mortality!$AT$5)),84),0))</f>
        <v>3.5708347799999994E-4</v>
      </c>
      <c r="AW14" s="408">
        <f>AV14*(1-VLOOKUP($AR14,'MP-2017_Male'!$A$3:$CF$103,MIN((61+(Mortality!AW$5-Mortality!$AT$5)),84),0))</f>
        <v>3.6522498129839989E-4</v>
      </c>
      <c r="AX14" s="408">
        <f>AW14*(1-VLOOKUP($AR14,'MP-2017_Male'!$A$3:$CF$103,MIN((61+(Mortality!AX$5-Mortality!$AT$5)),84),0))</f>
        <v>3.7325993088696471E-4</v>
      </c>
      <c r="AY14" s="408">
        <f>AX14*(1-VLOOKUP($AR14,'MP-2017_Male'!$A$3:$CF$103,MIN((61+(Mortality!AY$5-Mortality!$AT$5)),84),0))</f>
        <v>3.8065047751852663E-4</v>
      </c>
      <c r="AZ14" s="408">
        <f>AY14*(1-VLOOKUP($AR14,'MP-2017_Male'!$A$3:$CF$103,MIN((61+(Mortality!AZ$5-Mortality!$AT$5)),84),0))</f>
        <v>3.8696927544533416E-4</v>
      </c>
      <c r="BA14" s="408">
        <f>AZ14*(1-VLOOKUP($AR14,'MP-2017_Male'!$A$3:$CF$103,MIN((61+(Mortality!BA$5-Mortality!$AT$5)),84),0))</f>
        <v>3.9184508831594536E-4</v>
      </c>
      <c r="BB14" s="408">
        <f>BA14*(1-VLOOKUP($AR14,'MP-2017_Male'!$A$3:$CF$103,MIN((61+(Mortality!BB$5-Mortality!$AT$5)),84),0))</f>
        <v>3.9505821804013613E-4</v>
      </c>
      <c r="BC14" s="408">
        <f>BB14*(1-VLOOKUP($AR14,'MP-2017_Male'!$A$3:$CF$103,MIN((61+(Mortality!BC$5-Mortality!$AT$5)),84),0))</f>
        <v>3.9651993344688464E-4</v>
      </c>
      <c r="BD14" s="429">
        <f>BC14*(1-VLOOKUP($AR14,'MP-2017_Male'!$A$3:$CF$103,MIN((61+(Mortality!BD$5-Mortality!$AT$5)),84),0))</f>
        <v>3.9632167348016122E-4</v>
      </c>
      <c r="BE14" s="408">
        <f>BD14*(1-VLOOKUP($AR14,'MP-2017_Male'!$A$3:$CF$103,MIN((61+(Mortality!BE$5-Mortality!$AT$5)),84),0))</f>
        <v>3.9469675461889259E-4</v>
      </c>
      <c r="BF14" s="408">
        <f>BE14*(1-VLOOKUP($AR14,'MP-2017_Male'!$A$3:$CF$103,MIN((61+(Mortality!BF$5-Mortality!$AT$5)),84),0))</f>
        <v>3.9197334701202225E-4</v>
      </c>
      <c r="BG14" s="408">
        <f>BF14*(1-VLOOKUP($AR14,'MP-2017_Male'!$A$3:$CF$103,MIN((61+(Mortality!BG$5-Mortality!$AT$5)),84),0))</f>
        <v>3.8860237622771884E-4</v>
      </c>
      <c r="BH14" s="408">
        <f>BG14*(1-VLOOKUP($AR14,'MP-2017_Male'!$A$3:$CF$103,MIN((61+(Mortality!BH$5-Mortality!$AT$5)),84),0))</f>
        <v>3.8487179341593273E-4</v>
      </c>
      <c r="BI14" s="408">
        <f>BH14*(1-VLOOKUP($AR14,'MP-2017_Male'!$A$3:$CF$103,MIN((61+(Mortality!BI$5-Mortality!$AT$5)),84),0))</f>
        <v>3.8094610112309022E-4</v>
      </c>
      <c r="BJ14" s="408">
        <f>BI14*(1-VLOOKUP($AR14,'MP-2017_Male'!$A$3:$CF$103,MIN((61+(Mortality!BJ$5-Mortality!$AT$5)),84),0))</f>
        <v>3.7690807245118542E-4</v>
      </c>
      <c r="BK14" s="408">
        <f>BJ14*(1-VLOOKUP($AR14,'MP-2017_Male'!$A$3:$CF$103,MIN((61+(Mortality!BK$5-Mortality!$AT$5)),84),0))</f>
        <v>3.7295053769044798E-4</v>
      </c>
      <c r="BL14" s="408">
        <f>BK14*(1-VLOOKUP($AR14,'MP-2017_Male'!$A$3:$CF$103,MIN((61+(Mortality!BL$5-Mortality!$AT$5)),84),0))</f>
        <v>3.6910914715223637E-4</v>
      </c>
      <c r="BM14" s="408">
        <f>BL14*(1-VLOOKUP($AR14,'MP-2017_Male'!$A$3:$CF$103,MIN((61+(Mortality!BM$5-Mortality!$AT$5)),84),0))</f>
        <v>3.6534423385128358E-4</v>
      </c>
      <c r="BN14" s="408">
        <f>BM14*(1-VLOOKUP($AR14,'MP-2017_Male'!$A$3:$CF$103,MIN((61+(Mortality!BN$5-Mortality!$AT$5)),84),0))</f>
        <v>3.6165425708938563E-4</v>
      </c>
      <c r="BO14" s="408">
        <f>BN14*(1-VLOOKUP($AR14,'MP-2017_Male'!$A$3:$CF$103,MIN((61+(Mortality!BO$5-Mortality!$AT$5)),84),0))</f>
        <v>3.5800154909278284E-4</v>
      </c>
      <c r="BP14" s="408">
        <f>BO14*(1-VLOOKUP($AR14,'MP-2017_Male'!$A$3:$CF$103,MIN((61+(Mortality!BP$5-Mortality!$AT$5)),84),0))</f>
        <v>3.5442153360185503E-4</v>
      </c>
      <c r="BQ14" s="408">
        <f>BP14*(1-VLOOKUP($AR14,'MP-2017_Male'!$A$3:$CF$103,MIN((61+(Mortality!BQ$5-Mortality!$AT$5)),84),0))</f>
        <v>3.5087731826583646E-4</v>
      </c>
      <c r="BR14" s="408">
        <f>BQ14*(1-VLOOKUP($AR14,'MP-2017_Male'!$A$3:$CF$103,MIN((61+(Mortality!BR$5-Mortality!$AT$5)),84),0))</f>
        <v>3.4736854508317811E-4</v>
      </c>
      <c r="BS14" s="408">
        <f>BR14*(1-VLOOKUP($AR14,'MP-2017_Male'!$A$3:$CF$103,MIN((61+(Mortality!BS$5-Mortality!$AT$5)),84),0))</f>
        <v>3.4389485963234634E-4</v>
      </c>
      <c r="BT14" s="408">
        <f>BS14*(1-VLOOKUP($AR14,'MP-2017_Male'!$A$3:$CF$103,MIN((61+(Mortality!BT$5-Mortality!$AT$5)),84),0))</f>
        <v>3.4045591103602286E-4</v>
      </c>
      <c r="BU14" s="408">
        <f>BT14*(1-VLOOKUP($AR14,'MP-2017_Male'!$A$3:$CF$103,MIN((61+(Mortality!BU$5-Mortality!$AT$5)),84),0))</f>
        <v>3.3705135192566265E-4</v>
      </c>
      <c r="BV14" s="408">
        <f>BU14*(1-VLOOKUP($AR14,'MP-2017_Male'!$A$3:$CF$103,MIN((61+(Mortality!BV$5-Mortality!$AT$5)),84),0))</f>
        <v>3.3368083840640603E-4</v>
      </c>
      <c r="BW14" s="408">
        <f>BV14*(1-VLOOKUP($AR14,'MP-2017_Male'!$A$3:$CF$103,MIN((61+(Mortality!BW$5-Mortality!$AT$5)),84),0))</f>
        <v>3.3034403002234197E-4</v>
      </c>
      <c r="BX14" s="408">
        <f>BW14*(1-VLOOKUP($AR14,'MP-2017_Male'!$A$3:$CF$103,MIN((61+(Mortality!BX$5-Mortality!$AT$5)),84),0))</f>
        <v>3.2704058972211854E-4</v>
      </c>
      <c r="BY14" s="408">
        <f>BX14*(1-VLOOKUP($AR14,'MP-2017_Male'!$A$3:$CF$103,MIN((61+(Mortality!BY$5-Mortality!$AT$5)),84),0))</f>
        <v>3.2377018382489733E-4</v>
      </c>
      <c r="BZ14" s="408">
        <f>BY14*(1-VLOOKUP($AR14,'MP-2017_Male'!$A$3:$CF$103,MIN((61+(Mortality!BZ$5-Mortality!$AT$5)),84),0))</f>
        <v>3.2053248198664835E-4</v>
      </c>
      <c r="CA14" s="408">
        <f>BZ14*(1-VLOOKUP($AR14,'MP-2017_Male'!$A$3:$CF$103,MIN((61+(Mortality!CA$5-Mortality!$AT$5)),84),0))</f>
        <v>3.1732715716678187E-4</v>
      </c>
      <c r="CB14" s="408">
        <f>CA14*(1-VLOOKUP($AR14,'MP-2017_Male'!$A$3:$CF$103,MIN((61+(Mortality!CB$5-Mortality!$AT$5)),84),0))</f>
        <v>3.1415388559511407E-4</v>
      </c>
      <c r="CC14" s="408">
        <f>CB14*(1-VLOOKUP($AR14,'MP-2017_Male'!$A$3:$CF$103,MIN((61+(Mortality!CC$5-Mortality!$AT$5)),84),0))</f>
        <v>3.1101234673916293E-4</v>
      </c>
      <c r="CD14" s="408">
        <f>CC14*(1-VLOOKUP($AR14,'MP-2017_Male'!$A$3:$CF$103,MIN((61+(Mortality!CD$5-Mortality!$AT$5)),84),0))</f>
        <v>3.0790222327177128E-4</v>
      </c>
      <c r="CE14" s="408">
        <f>CD14*(1-VLOOKUP($AR14,'MP-2017_Male'!$A$3:$CF$103,MIN((61+(Mortality!CE$5-Mortality!$AT$5)),84),0))</f>
        <v>3.0482320103905359E-4</v>
      </c>
      <c r="CF14" s="408">
        <f>CE14*(1-VLOOKUP($AR14,'MP-2017_Male'!$A$3:$CF$103,MIN((61+(Mortality!CF$5-Mortality!$AT$5)),84),0))</f>
        <v>3.0177496902866307E-4</v>
      </c>
      <c r="CG14" s="408">
        <f>CF14*(1-VLOOKUP($AR14,'MP-2017_Male'!$A$3:$CF$103,MIN((61+(Mortality!CG$5-Mortality!$AT$5)),84),0))</f>
        <v>2.9875721933837643E-4</v>
      </c>
      <c r="CH14" s="408">
        <f>CG14*(1-VLOOKUP($AR14,'MP-2017_Male'!$A$3:$CF$103,MIN((61+(Mortality!CH$5-Mortality!$AT$5)),84),0))</f>
        <v>2.9576964714499268E-4</v>
      </c>
      <c r="CI14" s="408">
        <f>CH14*(1-VLOOKUP($AR14,'MP-2017_Male'!$A$3:$CF$103,MIN((61+(Mortality!CI$5-Mortality!$AT$5)),84),0))</f>
        <v>2.9281195067354274E-4</v>
      </c>
      <c r="CJ14" s="408">
        <f>CI14*(1-VLOOKUP($AR14,'MP-2017_Male'!$A$3:$CF$103,MIN((61+(Mortality!CJ$5-Mortality!$AT$5)),84),0))</f>
        <v>2.8988383116680731E-4</v>
      </c>
      <c r="CK14" s="408">
        <f>CJ14*(1-VLOOKUP($AR14,'MP-2017_Male'!$A$3:$CF$103,MIN((61+(Mortality!CK$5-Mortality!$AT$5)),84),0))</f>
        <v>2.8698499285513925E-4</v>
      </c>
      <c r="CL14" s="408">
        <f>CK14*(1-VLOOKUP($AR14,'MP-2017_Male'!$A$3:$CF$103,MIN((61+(Mortality!CL$5-Mortality!$AT$5)),84),0))</f>
        <v>2.8411514292658787E-4</v>
      </c>
      <c r="CM14" s="408">
        <f>CL14*(1-VLOOKUP($AR14,'MP-2017_Male'!$A$3:$CF$103,MIN((61+(Mortality!CM$5-Mortality!$AT$5)),84),0))</f>
        <v>2.8127399149732198E-4</v>
      </c>
      <c r="CN14" s="408">
        <f>CM14*(1-VLOOKUP($AR14,'MP-2017_Male'!$A$3:$CF$103,MIN((61+(Mortality!CN$5-Mortality!$AT$5)),84),0))</f>
        <v>2.7846125158234873E-4</v>
      </c>
      <c r="CO14" s="408">
        <f>CN14*(1-VLOOKUP($AR14,'MP-2017_Male'!$A$3:$CF$103,MIN((61+(Mortality!CO$5-Mortality!$AT$5)),84),0))</f>
        <v>2.7567663906652527E-4</v>
      </c>
      <c r="CP14" s="408">
        <f>CO14*(1-VLOOKUP($AR14,'MP-2017_Male'!$A$3:$CF$103,MIN((61+(Mortality!CP$5-Mortality!$AT$5)),84),0))</f>
        <v>2.7291987267586001E-4</v>
      </c>
      <c r="CQ14" s="408">
        <f>CP14*(1-VLOOKUP($AR14,'MP-2017_Male'!$A$3:$CF$103,MIN((61+(Mortality!CQ$5-Mortality!$AT$5)),84),0))</f>
        <v>2.701906739491014E-4</v>
      </c>
      <c r="CR14" s="408">
        <f>CQ14*(1-VLOOKUP($AR14,'MP-2017_Male'!$A$3:$CF$103,MIN((61+(Mortality!CR$5-Mortality!$AT$5)),84),0))</f>
        <v>2.6748876720961037E-4</v>
      </c>
      <c r="CS14" s="408">
        <f>CR14*(1-VLOOKUP($AR14,'MP-2017_Male'!$A$3:$CF$103,MIN((61+(Mortality!CS$5-Mortality!$AT$5)),84),0))</f>
        <v>2.6481387953751425E-4</v>
      </c>
      <c r="CT14" s="408">
        <f>CS14*(1-VLOOKUP($AR14,'MP-2017_Male'!$A$3:$CF$103,MIN((61+(Mortality!CT$5-Mortality!$AT$5)),84),0))</f>
        <v>2.6216574074213909E-4</v>
      </c>
      <c r="CU14" s="408">
        <f>CT14*(1-VLOOKUP($AR14,'MP-2017_Male'!$A$3:$CF$103,MIN((61+(Mortality!CU$5-Mortality!$AT$5)),84),0))</f>
        <v>2.5954408333471771E-4</v>
      </c>
      <c r="CV14" s="408">
        <f>CU14*(1-VLOOKUP($AR14,'MP-2017_Male'!$A$3:$CF$103,MIN((61+(Mortality!CV$5-Mortality!$AT$5)),84),0))</f>
        <v>2.5694864250137053E-4</v>
      </c>
      <c r="CW14" s="408">
        <f>CV14*(1-VLOOKUP($AR14,'MP-2017_Male'!$A$3:$CF$103,MIN((61+(Mortality!CW$5-Mortality!$AT$5)),84),0))</f>
        <v>2.5437915607635681E-4</v>
      </c>
      <c r="CX14" s="408">
        <f>CW14*(1-VLOOKUP($AR14,'MP-2017_Male'!$A$3:$CF$103,MIN((61+(Mortality!CX$5-Mortality!$AT$5)),84),0))</f>
        <v>2.5183536451559322E-4</v>
      </c>
      <c r="CY14" s="408">
        <f>CX14*(1-VLOOKUP($AR14,'MP-2017_Male'!$A$3:$CF$103,MIN((61+(Mortality!CY$5-Mortality!$AT$5)),84),0))</f>
        <v>2.4931701087043729E-4</v>
      </c>
      <c r="CZ14" s="408">
        <f>CY14*(1-VLOOKUP($AR14,'MP-2017_Male'!$A$3:$CF$103,MIN((61+(Mortality!CZ$5-Mortality!$AT$5)),84),0))</f>
        <v>2.4682384076173293E-4</v>
      </c>
      <c r="DA14" s="408">
        <f>CZ14*(1-VLOOKUP($AR14,'MP-2017_Male'!$A$3:$CF$103,MIN((61+(Mortality!DA$5-Mortality!$AT$5)),84),0))</f>
        <v>2.4435560235411562E-4</v>
      </c>
      <c r="DB14" s="408">
        <f>DA14*(1-VLOOKUP($AR14,'MP-2017_Male'!$A$3:$CF$103,MIN((61+(Mortality!DB$5-Mortality!$AT$5)),84),0))</f>
        <v>2.4191204633057447E-4</v>
      </c>
      <c r="DC14" s="408">
        <f>DB14*(1-VLOOKUP($AR14,'MP-2017_Male'!$A$3:$CF$103,MIN((61+(Mortality!DC$5-Mortality!$AT$5)),84),0))</f>
        <v>2.3949292586726871E-4</v>
      </c>
      <c r="DD14" s="408">
        <f>DC14*(1-VLOOKUP($AR14,'MP-2017_Male'!$A$3:$CF$103,MIN((61+(Mortality!DD$5-Mortality!$AT$5)),84),0))</f>
        <v>2.3709799660859602E-4</v>
      </c>
      <c r="DE14" s="408">
        <f>DD14*(1-VLOOKUP($AR14,'MP-2017_Male'!$A$3:$CF$103,MIN((61+(Mortality!DE$5-Mortality!$AT$5)),84),0))</f>
        <v>2.3472701664251005E-4</v>
      </c>
      <c r="DF14" s="408">
        <f>DE14*(1-VLOOKUP($AR14,'MP-2017_Male'!$A$3:$CF$103,MIN((61+(Mortality!DF$5-Mortality!$AT$5)),84),0))</f>
        <v>2.3237974647608494E-4</v>
      </c>
      <c r="DG14" s="408">
        <f>DF14*(1-VLOOKUP($AR14,'MP-2017_Male'!$A$3:$CF$103,MIN((61+(Mortality!DG$5-Mortality!$AT$5)),84),0))</f>
        <v>2.3005594901132409E-4</v>
      </c>
      <c r="DH14" s="408">
        <f>DG14*(1-VLOOKUP($AR14,'MP-2017_Male'!$A$3:$CF$103,MIN((61+(Mortality!DH$5-Mortality!$AT$5)),84),0))</f>
        <v>2.2775538952121086E-4</v>
      </c>
      <c r="DI14" s="408">
        <f>DH14*(1-VLOOKUP($AR14,'MP-2017_Male'!$A$3:$CF$103,MIN((61+(Mortality!DI$5-Mortality!$AT$5)),84),0))</f>
        <v>2.2547783562599876E-4</v>
      </c>
      <c r="DJ14" s="408">
        <f>DI14*(1-VLOOKUP($AR14,'MP-2017_Male'!$A$3:$CF$103,MIN((61+(Mortality!DJ$5-Mortality!$AT$5)),84),0))</f>
        <v>2.2322305726973877E-4</v>
      </c>
      <c r="DK14" s="408">
        <f>DJ14*(1-VLOOKUP($AR14,'MP-2017_Male'!$A$3:$CF$103,MIN((61+(Mortality!DK$5-Mortality!$AT$5)),84),0))</f>
        <v>2.2099082669704137E-4</v>
      </c>
      <c r="DL14" s="408">
        <f>DK14*(1-VLOOKUP($AR14,'MP-2017_Male'!$A$3:$CF$103,MIN((61+(Mortality!DL$5-Mortality!$AT$5)),84),0))</f>
        <v>2.1878091843007094E-4</v>
      </c>
      <c r="DM14" s="408">
        <f>DL14*(1-VLOOKUP($AR14,'MP-2017_Male'!$A$3:$CF$103,MIN((61+(Mortality!DM$5-Mortality!$AT$5)),84),0))</f>
        <v>2.1659310924577023E-4</v>
      </c>
      <c r="DN14" s="408">
        <f>DM14*(1-VLOOKUP($AR14,'MP-2017_Male'!$A$3:$CF$103,MIN((61+(Mortality!DN$5-Mortality!$AT$5)),84),0))</f>
        <v>2.1442717815331252E-4</v>
      </c>
      <c r="DO14" s="408">
        <f>DN14*(1-VLOOKUP($AR14,'MP-2017_Male'!$A$3:$CF$103,MIN((61+(Mortality!DO$5-Mortality!$AT$5)),84),0))</f>
        <v>2.1228290637177939E-4</v>
      </c>
      <c r="DP14" s="408">
        <f>DO14*(1-VLOOKUP($AR14,'MP-2017_Male'!$A$3:$CF$103,MIN((61+(Mortality!DP$5-Mortality!$AT$5)),84),0))</f>
        <v>2.101600773080616E-4</v>
      </c>
      <c r="DQ14" s="408">
        <f>DP14*(1-VLOOKUP($AR14,'MP-2017_Male'!$A$3:$CF$103,MIN((61+(Mortality!DQ$5-Mortality!$AT$5)),84),0))</f>
        <v>2.0805847653498097E-4</v>
      </c>
      <c r="DR14" s="408">
        <f>DQ14*(1-VLOOKUP($AR14,'MP-2017_Male'!$A$3:$CF$103,MIN((61+(Mortality!DR$5-Mortality!$AT$5)),84),0))</f>
        <v>2.0597789176963116E-4</v>
      </c>
      <c r="DS14" s="408">
        <f>DR14*(1-VLOOKUP($AR14,'MP-2017_Male'!$A$3:$CF$103,MIN((61+(Mortality!DS$5-Mortality!$AT$5)),84),0))</f>
        <v>2.0391811285193484E-4</v>
      </c>
      <c r="DT14" s="408">
        <f>DS14*(1-VLOOKUP($AR14,'MP-2017_Male'!$A$3:$CF$103,MIN((61+(Mortality!DT$5-Mortality!$AT$5)),84),0))</f>
        <v>2.018789317234155E-4</v>
      </c>
      <c r="DU14" s="408">
        <f>DT14*(1-VLOOKUP($AR14,'MP-2017_Male'!$A$3:$CF$103,MIN((61+(Mortality!DU$5-Mortality!$AT$5)),84),0))</f>
        <v>1.9986014240618133E-4</v>
      </c>
      <c r="DV14" s="408">
        <f>DU14*(1-VLOOKUP($AR14,'MP-2017_Male'!$A$3:$CF$103,MIN((61+(Mortality!DV$5-Mortality!$AT$5)),84),0))</f>
        <v>1.978615409821195E-4</v>
      </c>
      <c r="DW14" s="408">
        <f>DV14*(1-VLOOKUP($AR14,'MP-2017_Male'!$A$3:$CF$103,MIN((61+(Mortality!DW$5-Mortality!$AT$5)),84),0))</f>
        <v>1.9588292557229831E-4</v>
      </c>
      <c r="DX14" s="408">
        <f>DW14*(1-VLOOKUP($AR14,'MP-2017_Male'!$A$3:$CF$103,MIN((61+(Mortality!DX$5-Mortality!$AT$5)),84),0))</f>
        <v>1.9392409631657532E-4</v>
      </c>
      <c r="DY14" s="408">
        <f>DX14*(1-VLOOKUP($AR14,'MP-2017_Male'!$A$3:$CF$103,MIN((61+(Mortality!DY$5-Mortality!$AT$5)),84),0))</f>
        <v>1.9198485535340957E-4</v>
      </c>
      <c r="DZ14" s="408">
        <f>DY14*(1-VLOOKUP($AR14,'MP-2017_Male'!$A$3:$CF$103,MIN((61+(Mortality!DZ$5-Mortality!$AT$5)),84),0))</f>
        <v>1.9006500679987547E-4</v>
      </c>
      <c r="EA14" s="408">
        <f>DZ14*(1-VLOOKUP($AR14,'MP-2017_Male'!$A$3:$CF$103,MIN((61+(Mortality!EA$5-Mortality!$AT$5)),84),0))</f>
        <v>1.8816435673187673E-4</v>
      </c>
      <c r="EB14" s="408">
        <f>EA14*(1-VLOOKUP($AR14,'MP-2017_Male'!$A$3:$CF$103,MIN((61+(Mortality!EB$5-Mortality!$AT$5)),84),0))</f>
        <v>1.8628271316455797E-4</v>
      </c>
      <c r="EC14" s="408">
        <f>EB14*(1-VLOOKUP($AR14,'MP-2017_Male'!$A$3:$CF$103,MIN((61+(Mortality!EC$5-Mortality!$AT$5)),84),0))</f>
        <v>1.8441988603291239E-4</v>
      </c>
      <c r="ED14" s="408">
        <f>EC14*(1-VLOOKUP($AR14,'MP-2017_Male'!$A$3:$CF$103,MIN((61+(Mortality!ED$5-Mortality!$AT$5)),84),0))</f>
        <v>1.8257568717258327E-4</v>
      </c>
      <c r="EE14" s="408">
        <f>ED14*(1-VLOOKUP($AR14,'MP-2017_Male'!$A$3:$CF$103,MIN((61+(Mortality!EE$5-Mortality!$AT$5)),84),0))</f>
        <v>1.8074993030085744E-4</v>
      </c>
      <c r="EF14" s="408">
        <f>EE14*(1-VLOOKUP($AR14,'MP-2017_Male'!$A$3:$CF$103,MIN((61+(Mortality!EF$5-Mortality!$AT$5)),84),0))</f>
        <v>1.7894243099784887E-4</v>
      </c>
      <c r="EG14" s="408">
        <f>EF14*(1-VLOOKUP($AR14,'MP-2017_Male'!$A$3:$CF$103,MIN((61+(Mortality!EG$5-Mortality!$AT$5)),84),0))</f>
        <v>1.7715300668787038E-4</v>
      </c>
      <c r="EH14" s="408">
        <f>EG14*(1-VLOOKUP($AR14,'MP-2017_Male'!$A$3:$CF$103,MIN((61+(Mortality!EH$5-Mortality!$AT$5)),84),0))</f>
        <v>1.7538147662099168E-4</v>
      </c>
      <c r="EI14" s="408">
        <f>EH14*(1-VLOOKUP($AR14,'MP-2017_Male'!$A$3:$CF$103,MIN((61+(Mortality!EI$5-Mortality!$AT$5)),84),0))</f>
        <v>1.7362766185478177E-4</v>
      </c>
      <c r="EJ14" s="408">
        <f>EI14*(1-VLOOKUP($AR14,'MP-2017_Male'!$A$3:$CF$103,MIN((61+(Mortality!EJ$5-Mortality!$AT$5)),84),0))</f>
        <v>1.7189138523623394E-4</v>
      </c>
      <c r="EK14" s="408">
        <f>EJ14*(1-VLOOKUP($AR14,'MP-2017_Male'!$A$3:$CF$103,MIN((61+(Mortality!EK$5-Mortality!$AT$5)),84),0))</f>
        <v>1.7017247138387159E-4</v>
      </c>
      <c r="EL14" s="408">
        <f>EK14*(1-VLOOKUP($AR14,'MP-2017_Male'!$A$3:$CF$103,MIN((61+(Mortality!EL$5-Mortality!$AT$5)),84),0))</f>
        <v>1.6847074667003287E-4</v>
      </c>
      <c r="EM14" s="408">
        <f>EL14*(1-VLOOKUP($AR14,'MP-2017_Male'!$A$3:$CF$103,MIN((61+(Mortality!EM$5-Mortality!$AT$5)),84),0))</f>
        <v>1.6678603920333254E-4</v>
      </c>
      <c r="EN14" s="408">
        <f>EM14*(1-VLOOKUP($AR14,'MP-2017_Male'!$A$3:$CF$103,MIN((61+(Mortality!EN$5-Mortality!$AT$5)),84),0))</f>
        <v>1.6511817881129922E-4</v>
      </c>
      <c r="EO14" s="408">
        <f>EN14*(1-VLOOKUP($AR14,'MP-2017_Male'!$A$3:$CF$103,MIN((61+(Mortality!EO$5-Mortality!$AT$5)),84),0))</f>
        <v>1.6346699702318623E-4</v>
      </c>
      <c r="EP14" s="408">
        <f>EO14*(1-VLOOKUP($AR14,'MP-2017_Male'!$A$3:$CF$103,MIN((61+(Mortality!EP$5-Mortality!$AT$5)),84),0))</f>
        <v>1.6183232705295437E-4</v>
      </c>
      <c r="EQ14" s="408">
        <f>EP14*(1-VLOOKUP($AR14,'MP-2017_Male'!$A$3:$CF$103,MIN((61+(Mortality!EQ$5-Mortality!$AT$5)),84),0))</f>
        <v>1.6021400378242483E-4</v>
      </c>
      <c r="ER14" s="408">
        <f>EQ14*(1-VLOOKUP($AR14,'MP-2017_Male'!$A$3:$CF$103,MIN((61+(Mortality!ER$5-Mortality!$AT$5)),84),0))</f>
        <v>1.5861186374460057E-4</v>
      </c>
      <c r="ES14" s="408">
        <f>ER14*(1-VLOOKUP($AR14,'MP-2017_Male'!$A$3:$CF$103,MIN((61+(Mortality!ES$5-Mortality!$AT$5)),84),0))</f>
        <v>1.5702574510715456E-4</v>
      </c>
      <c r="ET14" s="408">
        <f>ES14*(1-VLOOKUP($AR14,'MP-2017_Male'!$A$3:$CF$103,MIN((61+(Mortality!ET$5-Mortality!$AT$5)),84),0))</f>
        <v>1.55455487656083E-4</v>
      </c>
      <c r="EU14" s="408">
        <f>ET14*(1-VLOOKUP($AR14,'MP-2017_Male'!$A$3:$CF$103,MIN((61+(Mortality!EU$5-Mortality!$AT$5)),84),0))</f>
        <v>1.5390093277952216E-4</v>
      </c>
      <c r="EV14" s="408">
        <f>EU14*(1-VLOOKUP($AR14,'MP-2017_Male'!$A$3:$CF$103,MIN((61+(Mortality!EV$5-Mortality!$AT$5)),84),0))</f>
        <v>1.5236192345172692E-4</v>
      </c>
      <c r="EW14" s="408">
        <f>EV14*(1-VLOOKUP($AR14,'MP-2017_Male'!$A$3:$CF$103,MIN((61+(Mortality!EW$5-Mortality!$AT$5)),84),0))</f>
        <v>1.5083830421720965E-4</v>
      </c>
      <c r="EX14" s="408">
        <f>EW14*(1-VLOOKUP($AR14,'MP-2017_Male'!$A$3:$CF$103,MIN((61+(Mortality!EX$5-Mortality!$AT$5)),84),0))</f>
        <v>1.4932992117503755E-4</v>
      </c>
      <c r="EY14" s="408">
        <f>EX14*(1-VLOOKUP($AR14,'MP-2017_Male'!$A$3:$CF$103,MIN((61+(Mortality!EY$5-Mortality!$AT$5)),84),0))</f>
        <v>1.4783662196328717E-4</v>
      </c>
      <c r="EZ14" s="408">
        <f>EY14*(1-VLOOKUP($AR14,'MP-2017_Male'!$A$3:$CF$103,MIN((61+(Mortality!EZ$5-Mortality!$AT$5)),84),0))</f>
        <v>1.4635825574365431E-4</v>
      </c>
      <c r="FA14" s="408">
        <f>EZ14*(1-VLOOKUP($AR14,'MP-2017_Male'!$A$3:$CF$103,MIN((61+(Mortality!FA$5-Mortality!$AT$5)),84),0))</f>
        <v>1.4489467318621777E-4</v>
      </c>
      <c r="FB14" s="408">
        <f>FA14*(1-VLOOKUP($AR14,'MP-2017_Male'!$A$3:$CF$103,MIN((61+(Mortality!FB$5-Mortality!$AT$5)),84),0))</f>
        <v>1.4344572645435559E-4</v>
      </c>
      <c r="FC14" s="408">
        <f>FB14*(1-VLOOKUP($AR14,'MP-2017_Male'!$A$3:$CF$103,MIN((61+(Mortality!FC$5-Mortality!$AT$5)),84),0))</f>
        <v>1.4201126918981204E-4</v>
      </c>
      <c r="FD14" s="408">
        <f>FC14*(1-VLOOKUP($AR14,'MP-2017_Male'!$A$3:$CF$103,MIN((61+(Mortality!FD$5-Mortality!$AT$5)),84),0))</f>
        <v>1.4059115649791391E-4</v>
      </c>
      <c r="FE14" s="408">
        <f>FD14*(1-VLOOKUP($AR14,'MP-2017_Male'!$A$3:$CF$103,MIN((61+(Mortality!FE$5-Mortality!$AT$5)),84),0))</f>
        <v>1.3918524493293478E-4</v>
      </c>
      <c r="FF14" s="408">
        <f>FE14*(1-VLOOKUP($AR14,'MP-2017_Male'!$A$3:$CF$103,MIN((61+(Mortality!FF$5-Mortality!$AT$5)),84),0))</f>
        <v>1.3779339248360542E-4</v>
      </c>
      <c r="FG14" s="408">
        <f>FF14*(1-VLOOKUP($AR14,'MP-2017_Male'!$A$3:$CF$103,MIN((61+(Mortality!FG$5-Mortality!$AT$5)),84),0))</f>
        <v>1.3641545855876935E-4</v>
      </c>
      <c r="FH14" s="408">
        <f>FG14*(1-VLOOKUP($AR14,'MP-2017_Male'!$A$3:$CF$103,MIN((61+(Mortality!FH$5-Mortality!$AT$5)),84),0))</f>
        <v>1.3505130397318166E-4</v>
      </c>
      <c r="FI14" s="408">
        <f>FH14*(1-VLOOKUP($AR14,'MP-2017_Male'!$A$3:$CF$103,MIN((61+(Mortality!FI$5-Mortality!$AT$5)),84),0))</f>
        <v>1.3370079093344984E-4</v>
      </c>
    </row>
    <row r="15" spans="1:165">
      <c r="A15" s="205">
        <v>27</v>
      </c>
      <c r="B15" s="226">
        <f t="shared" si="8"/>
        <v>4.4900000000000002E-4</v>
      </c>
      <c r="C15" s="227">
        <f t="shared" si="9"/>
        <v>1.8699999999999999E-4</v>
      </c>
      <c r="D15" s="207">
        <f t="shared" si="5"/>
        <v>3.1800000000000003E-4</v>
      </c>
      <c r="E15" s="432">
        <f ca="1">IF($A15&lt;Main!$B$11,Mortality!$BD8,OFFSET($BD$6,$A15-$A$13,$A15-$A$13))</f>
        <v>2.7175627255808613E-4</v>
      </c>
      <c r="F15" s="433">
        <f ca="1">IF($A15&lt;Main!$B$13,Mortality!$BD$105,OFFSET($BD$105,$A15-$A$13,$A15-$A$13))</f>
        <v>1.4041124985523156E-4</v>
      </c>
      <c r="G15" s="472">
        <f t="shared" ca="1" si="21"/>
        <v>2.0608376120665885E-4</v>
      </c>
      <c r="I15" s="249">
        <v>60</v>
      </c>
      <c r="J15" s="244">
        <v>2.6779999999999998E-3</v>
      </c>
      <c r="K15" s="245">
        <v>2.2447999999999999E-2</v>
      </c>
      <c r="L15" s="391">
        <v>3.4250000000000001E-3</v>
      </c>
      <c r="M15" s="244">
        <v>1.6069999999999999E-3</v>
      </c>
      <c r="N15" s="245">
        <v>1.3908E-2</v>
      </c>
      <c r="O15" s="393">
        <v>2.0939999999999999E-3</v>
      </c>
      <c r="Q15" s="249">
        <v>27</v>
      </c>
      <c r="R15" s="244">
        <f>R14+(($R$18-$R$13)/5)</f>
        <v>4.5300000000000006E-4</v>
      </c>
      <c r="S15" s="245">
        <f t="shared" si="22"/>
        <v>7.9264000000000001E-3</v>
      </c>
      <c r="T15" s="465">
        <f t="shared" si="23"/>
        <v>3.3379999999999998E-4</v>
      </c>
      <c r="U15" s="244">
        <f t="shared" si="24"/>
        <v>1.8359999999999999E-4</v>
      </c>
      <c r="V15" s="245">
        <f t="shared" si="25"/>
        <v>2.5273999999999995E-3</v>
      </c>
      <c r="W15" s="469">
        <f t="shared" si="26"/>
        <v>2.1819999999999999E-4</v>
      </c>
      <c r="X15" s="227"/>
      <c r="Y15" s="205">
        <v>27</v>
      </c>
      <c r="AA15" s="231">
        <v>4.4900000000000002E-4</v>
      </c>
      <c r="AB15" s="232" t="s">
        <v>65</v>
      </c>
      <c r="AC15" s="233">
        <v>7.8630000000000002E-3</v>
      </c>
      <c r="AD15" s="205"/>
      <c r="AE15" s="231">
        <v>1.8699999999999999E-4</v>
      </c>
      <c r="AF15" s="232" t="s">
        <v>65</v>
      </c>
      <c r="AG15" s="233">
        <v>2.5760000000000002E-3</v>
      </c>
      <c r="AJ15" s="266"/>
      <c r="AQ15" s="234"/>
      <c r="AR15" s="205">
        <v>34</v>
      </c>
      <c r="AS15" s="235">
        <f t="shared" si="6"/>
        <v>4.1752923566546591E-4</v>
      </c>
      <c r="AT15" s="406">
        <f t="shared" si="7"/>
        <v>3.6859999999999996E-4</v>
      </c>
      <c r="AU15" s="408">
        <f>AT15*(1-VLOOKUP($AR15,'MP-2017_Male'!$A$3:$CF$103,MIN((61+(Mortality!AU$5-Mortality!$AT$5)),84),0))</f>
        <v>3.6977952000000002E-4</v>
      </c>
      <c r="AV15" s="408">
        <f>AU15*(1-VLOOKUP($AR15,'MP-2017_Male'!$A$3:$CF$103,MIN((61+(Mortality!AV$5-Mortality!$AT$5)),84),0))</f>
        <v>3.7414291833600001E-4</v>
      </c>
      <c r="AW15" s="408">
        <f>AV15*(1-VLOOKUP($AR15,'MP-2017_Male'!$A$3:$CF$103,MIN((61+(Mortality!AW$5-Mortality!$AT$5)),84),0))</f>
        <v>3.8252371970672641E-4</v>
      </c>
      <c r="AX15" s="408">
        <f>AW15*(1-VLOOKUP($AR15,'MP-2017_Male'!$A$3:$CF$103,MIN((61+(Mortality!AX$5-Mortality!$AT$5)),84),0))</f>
        <v>3.9093924154027441E-4</v>
      </c>
      <c r="AY15" s="408">
        <f>AX15*(1-VLOOKUP($AR15,'MP-2017_Male'!$A$3:$CF$103,MIN((61+(Mortality!AY$5-Mortality!$AT$5)),84),0))</f>
        <v>3.9883621421938796E-4</v>
      </c>
      <c r="AZ15" s="408">
        <f>AY15*(1-VLOOKUP($AR15,'MP-2017_Male'!$A$3:$CF$103,MIN((61+(Mortality!AZ$5-Mortality!$AT$5)),84),0))</f>
        <v>4.0573608072538343E-4</v>
      </c>
      <c r="BA15" s="408">
        <f>AZ15*(1-VLOOKUP($AR15,'MP-2017_Male'!$A$3:$CF$103,MIN((61+(Mortality!BA$5-Mortality!$AT$5)),84),0))</f>
        <v>4.1125409142324864E-4</v>
      </c>
      <c r="BB15" s="408">
        <f>BA15*(1-VLOOKUP($AR15,'MP-2017_Male'!$A$3:$CF$103,MIN((61+(Mortality!BB$5-Mortality!$AT$5)),84),0))</f>
        <v>4.1511987988262719E-4</v>
      </c>
      <c r="BC15" s="408">
        <f>BB15*(1-VLOOKUP($AR15,'MP-2017_Male'!$A$3:$CF$103,MIN((61+(Mortality!BC$5-Mortality!$AT$5)),84),0))</f>
        <v>4.171954792820403E-4</v>
      </c>
      <c r="BD15" s="429">
        <f>BC15*(1-VLOOKUP($AR15,'MP-2017_Male'!$A$3:$CF$103,MIN((61+(Mortality!BD$5-Mortality!$AT$5)),84),0))</f>
        <v>4.1752923566546591E-4</v>
      </c>
      <c r="BE15" s="408">
        <f>BD15*(1-VLOOKUP($AR15,'MP-2017_Male'!$A$3:$CF$103,MIN((61+(Mortality!BE$5-Mortality!$AT$5)),84),0))</f>
        <v>4.1631840088203606E-4</v>
      </c>
      <c r="BF15" s="408">
        <f>BE15*(1-VLOOKUP($AR15,'MP-2017_Male'!$A$3:$CF$103,MIN((61+(Mortality!BF$5-Mortality!$AT$5)),84),0))</f>
        <v>4.1390375415692026E-4</v>
      </c>
      <c r="BG15" s="408">
        <f>BF15*(1-VLOOKUP($AR15,'MP-2017_Male'!$A$3:$CF$103,MIN((61+(Mortality!BG$5-Mortality!$AT$5)),84),0))</f>
        <v>4.1071669524991194E-4</v>
      </c>
      <c r="BH15" s="408">
        <f>BG15*(1-VLOOKUP($AR15,'MP-2017_Male'!$A$3:$CF$103,MIN((61+(Mortality!BH$5-Mortality!$AT$5)),84),0))</f>
        <v>4.0706131666218769E-4</v>
      </c>
      <c r="BI15" s="408">
        <f>BH15*(1-VLOOKUP($AR15,'MP-2017_Male'!$A$3:$CF$103,MIN((61+(Mortality!BI$5-Mortality!$AT$5)),84),0))</f>
        <v>4.0311282189056446E-4</v>
      </c>
      <c r="BJ15" s="408">
        <f>BI15*(1-VLOOKUP($AR15,'MP-2017_Male'!$A$3:$CF$103,MIN((61+(Mortality!BJ$5-Mortality!$AT$5)),84),0))</f>
        <v>3.9900107110728072E-4</v>
      </c>
      <c r="BK15" s="408">
        <f>BJ15*(1-VLOOKUP($AR15,'MP-2017_Male'!$A$3:$CF$103,MIN((61+(Mortality!BK$5-Mortality!$AT$5)),84),0))</f>
        <v>3.9481155986065427E-4</v>
      </c>
      <c r="BL15" s="408">
        <f>BK15*(1-VLOOKUP($AR15,'MP-2017_Male'!$A$3:$CF$103,MIN((61+(Mortality!BL$5-Mortality!$AT$5)),84),0))</f>
        <v>3.9074500079408953E-4</v>
      </c>
      <c r="BM15" s="408">
        <f>BL15*(1-VLOOKUP($AR15,'MP-2017_Male'!$A$3:$CF$103,MIN((61+(Mortality!BM$5-Mortality!$AT$5)),84),0))</f>
        <v>3.8675940178598982E-4</v>
      </c>
      <c r="BN15" s="408">
        <f>BM15*(1-VLOOKUP($AR15,'MP-2017_Male'!$A$3:$CF$103,MIN((61+(Mortality!BN$5-Mortality!$AT$5)),84),0))</f>
        <v>3.8285313182795133E-4</v>
      </c>
      <c r="BO15" s="408">
        <f>BN15*(1-VLOOKUP($AR15,'MP-2017_Male'!$A$3:$CF$103,MIN((61+(Mortality!BO$5-Mortality!$AT$5)),84),0))</f>
        <v>3.7898631519648902E-4</v>
      </c>
      <c r="BP15" s="408">
        <f>BO15*(1-VLOOKUP($AR15,'MP-2017_Male'!$A$3:$CF$103,MIN((61+(Mortality!BP$5-Mortality!$AT$5)),84),0))</f>
        <v>3.751964520445241E-4</v>
      </c>
      <c r="BQ15" s="408">
        <f>BP15*(1-VLOOKUP($AR15,'MP-2017_Male'!$A$3:$CF$103,MIN((61+(Mortality!BQ$5-Mortality!$AT$5)),84),0))</f>
        <v>3.7144448752407885E-4</v>
      </c>
      <c r="BR15" s="408">
        <f>BQ15*(1-VLOOKUP($AR15,'MP-2017_Male'!$A$3:$CF$103,MIN((61+(Mortality!BR$5-Mortality!$AT$5)),84),0))</f>
        <v>3.6773004264883805E-4</v>
      </c>
      <c r="BS15" s="408">
        <f>BR15*(1-VLOOKUP($AR15,'MP-2017_Male'!$A$3:$CF$103,MIN((61+(Mortality!BS$5-Mortality!$AT$5)),84),0))</f>
        <v>3.6405274222234968E-4</v>
      </c>
      <c r="BT15" s="408">
        <f>BS15*(1-VLOOKUP($AR15,'MP-2017_Male'!$A$3:$CF$103,MIN((61+(Mortality!BT$5-Mortality!$AT$5)),84),0))</f>
        <v>3.604122148001262E-4</v>
      </c>
      <c r="BU15" s="408">
        <f>BT15*(1-VLOOKUP($AR15,'MP-2017_Male'!$A$3:$CF$103,MIN((61+(Mortality!BU$5-Mortality!$AT$5)),84),0))</f>
        <v>3.5680809265212492E-4</v>
      </c>
      <c r="BV15" s="408">
        <f>BU15*(1-VLOOKUP($AR15,'MP-2017_Male'!$A$3:$CF$103,MIN((61+(Mortality!BV$5-Mortality!$AT$5)),84),0))</f>
        <v>3.5324001172560367E-4</v>
      </c>
      <c r="BW15" s="408">
        <f>BV15*(1-VLOOKUP($AR15,'MP-2017_Male'!$A$3:$CF$103,MIN((61+(Mortality!BW$5-Mortality!$AT$5)),84),0))</f>
        <v>3.4970761160834762E-4</v>
      </c>
      <c r="BX15" s="408">
        <f>BW15*(1-VLOOKUP($AR15,'MP-2017_Male'!$A$3:$CF$103,MIN((61+(Mortality!BX$5-Mortality!$AT$5)),84),0))</f>
        <v>3.4621053549226415E-4</v>
      </c>
      <c r="BY15" s="408">
        <f>BX15*(1-VLOOKUP($AR15,'MP-2017_Male'!$A$3:$CF$103,MIN((61+(Mortality!BY$5-Mortality!$AT$5)),84),0))</f>
        <v>3.4274843013734152E-4</v>
      </c>
      <c r="BZ15" s="408">
        <f>BY15*(1-VLOOKUP($AR15,'MP-2017_Male'!$A$3:$CF$103,MIN((61+(Mortality!BZ$5-Mortality!$AT$5)),84),0))</f>
        <v>3.3932094583596808E-4</v>
      </c>
      <c r="CA15" s="408">
        <f>BZ15*(1-VLOOKUP($AR15,'MP-2017_Male'!$A$3:$CF$103,MIN((61+(Mortality!CA$5-Mortality!$AT$5)),84),0))</f>
        <v>3.3592773637760838E-4</v>
      </c>
      <c r="CB15" s="408">
        <f>CA15*(1-VLOOKUP($AR15,'MP-2017_Male'!$A$3:$CF$103,MIN((61+(Mortality!CB$5-Mortality!$AT$5)),84),0))</f>
        <v>3.3256845901383231E-4</v>
      </c>
      <c r="CC15" s="408">
        <f>CB15*(1-VLOOKUP($AR15,'MP-2017_Male'!$A$3:$CF$103,MIN((61+(Mortality!CC$5-Mortality!$AT$5)),84),0))</f>
        <v>3.29242774423694E-4</v>
      </c>
      <c r="CD15" s="408">
        <f>CC15*(1-VLOOKUP($AR15,'MP-2017_Male'!$A$3:$CF$103,MIN((61+(Mortality!CD$5-Mortality!$AT$5)),84),0))</f>
        <v>3.2595034667945704E-4</v>
      </c>
      <c r="CE15" s="408">
        <f>CD15*(1-VLOOKUP($AR15,'MP-2017_Male'!$A$3:$CF$103,MIN((61+(Mortality!CE$5-Mortality!$AT$5)),84),0))</f>
        <v>3.2269084321266244E-4</v>
      </c>
      <c r="CF15" s="408">
        <f>CE15*(1-VLOOKUP($AR15,'MP-2017_Male'!$A$3:$CF$103,MIN((61+(Mortality!CF$5-Mortality!$AT$5)),84),0))</f>
        <v>3.1946393478053583E-4</v>
      </c>
      <c r="CG15" s="408">
        <f>CF15*(1-VLOOKUP($AR15,'MP-2017_Male'!$A$3:$CF$103,MIN((61+(Mortality!CG$5-Mortality!$AT$5)),84),0))</f>
        <v>3.1626929543273046E-4</v>
      </c>
      <c r="CH15" s="408">
        <f>CG15*(1-VLOOKUP($AR15,'MP-2017_Male'!$A$3:$CF$103,MIN((61+(Mortality!CH$5-Mortality!$AT$5)),84),0))</f>
        <v>3.1310660247840317E-4</v>
      </c>
      <c r="CI15" s="408">
        <f>CH15*(1-VLOOKUP($AR15,'MP-2017_Male'!$A$3:$CF$103,MIN((61+(Mortality!CI$5-Mortality!$AT$5)),84),0))</f>
        <v>3.0997553645361914E-4</v>
      </c>
      <c r="CJ15" s="408">
        <f>CI15*(1-VLOOKUP($AR15,'MP-2017_Male'!$A$3:$CF$103,MIN((61+(Mortality!CJ$5-Mortality!$AT$5)),84),0))</f>
        <v>3.0687578108908297E-4</v>
      </c>
      <c r="CK15" s="408">
        <f>CJ15*(1-VLOOKUP($AR15,'MP-2017_Male'!$A$3:$CF$103,MIN((61+(Mortality!CK$5-Mortality!$AT$5)),84),0))</f>
        <v>3.0380702327819216E-4</v>
      </c>
      <c r="CL15" s="408">
        <f>CK15*(1-VLOOKUP($AR15,'MP-2017_Male'!$A$3:$CF$103,MIN((61+(Mortality!CL$5-Mortality!$AT$5)),84),0))</f>
        <v>3.0076895304541025E-4</v>
      </c>
      <c r="CM15" s="408">
        <f>CL15*(1-VLOOKUP($AR15,'MP-2017_Male'!$A$3:$CF$103,MIN((61+(Mortality!CM$5-Mortality!$AT$5)),84),0))</f>
        <v>2.9776126351495612E-4</v>
      </c>
      <c r="CN15" s="408">
        <f>CM15*(1-VLOOKUP($AR15,'MP-2017_Male'!$A$3:$CF$103,MIN((61+(Mortality!CN$5-Mortality!$AT$5)),84),0))</f>
        <v>2.9478365087980655E-4</v>
      </c>
      <c r="CO15" s="408">
        <f>CN15*(1-VLOOKUP($AR15,'MP-2017_Male'!$A$3:$CF$103,MIN((61+(Mortality!CO$5-Mortality!$AT$5)),84),0))</f>
        <v>2.9183581437100851E-4</v>
      </c>
      <c r="CP15" s="408">
        <f>CO15*(1-VLOOKUP($AR15,'MP-2017_Male'!$A$3:$CF$103,MIN((61+(Mortality!CP$5-Mortality!$AT$5)),84),0))</f>
        <v>2.8891745622729842E-4</v>
      </c>
      <c r="CQ15" s="408">
        <f>CP15*(1-VLOOKUP($AR15,'MP-2017_Male'!$A$3:$CF$103,MIN((61+(Mortality!CQ$5-Mortality!$AT$5)),84),0))</f>
        <v>2.8602828166502542E-4</v>
      </c>
      <c r="CR15" s="408">
        <f>CQ15*(1-VLOOKUP($AR15,'MP-2017_Male'!$A$3:$CF$103,MIN((61+(Mortality!CR$5-Mortality!$AT$5)),84),0))</f>
        <v>2.8316799884837518E-4</v>
      </c>
      <c r="CS15" s="408">
        <f>CR15*(1-VLOOKUP($AR15,'MP-2017_Male'!$A$3:$CF$103,MIN((61+(Mortality!CS$5-Mortality!$AT$5)),84),0))</f>
        <v>2.8033631885989141E-4</v>
      </c>
      <c r="CT15" s="408">
        <f>CS15*(1-VLOOKUP($AR15,'MP-2017_Male'!$A$3:$CF$103,MIN((61+(Mortality!CT$5-Mortality!$AT$5)),84),0))</f>
        <v>2.7753295567129247E-4</v>
      </c>
      <c r="CU15" s="408">
        <f>CT15*(1-VLOOKUP($AR15,'MP-2017_Male'!$A$3:$CF$103,MIN((61+(Mortality!CU$5-Mortality!$AT$5)),84),0))</f>
        <v>2.7475762611457955E-4</v>
      </c>
      <c r="CV15" s="408">
        <f>CU15*(1-VLOOKUP($AR15,'MP-2017_Male'!$A$3:$CF$103,MIN((61+(Mortality!CV$5-Mortality!$AT$5)),84),0))</f>
        <v>2.7201004985343377E-4</v>
      </c>
      <c r="CW15" s="408">
        <f>CV15*(1-VLOOKUP($AR15,'MP-2017_Male'!$A$3:$CF$103,MIN((61+(Mortality!CW$5-Mortality!$AT$5)),84),0))</f>
        <v>2.6928994935489941E-4</v>
      </c>
      <c r="CX15" s="408">
        <f>CW15*(1-VLOOKUP($AR15,'MP-2017_Male'!$A$3:$CF$103,MIN((61+(Mortality!CX$5-Mortality!$AT$5)),84),0))</f>
        <v>2.6659704986135044E-4</v>
      </c>
      <c r="CY15" s="408">
        <f>CX15*(1-VLOOKUP($AR15,'MP-2017_Male'!$A$3:$CF$103,MIN((61+(Mortality!CY$5-Mortality!$AT$5)),84),0))</f>
        <v>2.6393107936273694E-4</v>
      </c>
      <c r="CZ15" s="408">
        <f>CY15*(1-VLOOKUP($AR15,'MP-2017_Male'!$A$3:$CF$103,MIN((61+(Mortality!CZ$5-Mortality!$AT$5)),84),0))</f>
        <v>2.6129176856910959E-4</v>
      </c>
      <c r="DA15" s="408">
        <f>CZ15*(1-VLOOKUP($AR15,'MP-2017_Male'!$A$3:$CF$103,MIN((61+(Mortality!DA$5-Mortality!$AT$5)),84),0))</f>
        <v>2.586788508834185E-4</v>
      </c>
      <c r="DB15" s="408">
        <f>DA15*(1-VLOOKUP($AR15,'MP-2017_Male'!$A$3:$CF$103,MIN((61+(Mortality!DB$5-Mortality!$AT$5)),84),0))</f>
        <v>2.5609206237458431E-4</v>
      </c>
      <c r="DC15" s="408">
        <f>DB15*(1-VLOOKUP($AR15,'MP-2017_Male'!$A$3:$CF$103,MIN((61+(Mortality!DC$5-Mortality!$AT$5)),84),0))</f>
        <v>2.5353114175083848E-4</v>
      </c>
      <c r="DD15" s="408">
        <f>DC15*(1-VLOOKUP($AR15,'MP-2017_Male'!$A$3:$CF$103,MIN((61+(Mortality!DD$5-Mortality!$AT$5)),84),0))</f>
        <v>2.5099583033333009E-4</v>
      </c>
      <c r="DE15" s="408">
        <f>DD15*(1-VLOOKUP($AR15,'MP-2017_Male'!$A$3:$CF$103,MIN((61+(Mortality!DE$5-Mortality!$AT$5)),84),0))</f>
        <v>2.4848587202999677E-4</v>
      </c>
      <c r="DF15" s="408">
        <f>DE15*(1-VLOOKUP($AR15,'MP-2017_Male'!$A$3:$CF$103,MIN((61+(Mortality!DF$5-Mortality!$AT$5)),84),0))</f>
        <v>2.460010133096968E-4</v>
      </c>
      <c r="DG15" s="408">
        <f>DF15*(1-VLOOKUP($AR15,'MP-2017_Male'!$A$3:$CF$103,MIN((61+(Mortality!DG$5-Mortality!$AT$5)),84),0))</f>
        <v>2.4354100317659983E-4</v>
      </c>
      <c r="DH15" s="408">
        <f>DG15*(1-VLOOKUP($AR15,'MP-2017_Male'!$A$3:$CF$103,MIN((61+(Mortality!DH$5-Mortality!$AT$5)),84),0))</f>
        <v>2.4110559314483382E-4</v>
      </c>
      <c r="DI15" s="408">
        <f>DH15*(1-VLOOKUP($AR15,'MP-2017_Male'!$A$3:$CF$103,MIN((61+(Mortality!DI$5-Mortality!$AT$5)),84),0))</f>
        <v>2.3869453721338547E-4</v>
      </c>
      <c r="DJ15" s="408">
        <f>DI15*(1-VLOOKUP($AR15,'MP-2017_Male'!$A$3:$CF$103,MIN((61+(Mortality!DJ$5-Mortality!$AT$5)),84),0))</f>
        <v>2.3630759184125162E-4</v>
      </c>
      <c r="DK15" s="408">
        <f>DJ15*(1-VLOOKUP($AR15,'MP-2017_Male'!$A$3:$CF$103,MIN((61+(Mortality!DK$5-Mortality!$AT$5)),84),0))</f>
        <v>2.339445159228391E-4</v>
      </c>
      <c r="DL15" s="408">
        <f>DK15*(1-VLOOKUP($AR15,'MP-2017_Male'!$A$3:$CF$103,MIN((61+(Mortality!DL$5-Mortality!$AT$5)),84),0))</f>
        <v>2.316050707636107E-4</v>
      </c>
      <c r="DM15" s="408">
        <f>DL15*(1-VLOOKUP($AR15,'MP-2017_Male'!$A$3:$CF$103,MIN((61+(Mortality!DM$5-Mortality!$AT$5)),84),0))</f>
        <v>2.292890200559746E-4</v>
      </c>
      <c r="DN15" s="408">
        <f>DM15*(1-VLOOKUP($AR15,'MP-2017_Male'!$A$3:$CF$103,MIN((61+(Mortality!DN$5-Mortality!$AT$5)),84),0))</f>
        <v>2.2699612985541487E-4</v>
      </c>
      <c r="DO15" s="408">
        <f>DN15*(1-VLOOKUP($AR15,'MP-2017_Male'!$A$3:$CF$103,MIN((61+(Mortality!DO$5-Mortality!$AT$5)),84),0))</f>
        <v>2.2472616855686071E-4</v>
      </c>
      <c r="DP15" s="408">
        <f>DO15*(1-VLOOKUP($AR15,'MP-2017_Male'!$A$3:$CF$103,MIN((61+(Mortality!DP$5-Mortality!$AT$5)),84),0))</f>
        <v>2.2247890687129208E-4</v>
      </c>
      <c r="DQ15" s="408">
        <f>DP15*(1-VLOOKUP($AR15,'MP-2017_Male'!$A$3:$CF$103,MIN((61+(Mortality!DQ$5-Mortality!$AT$5)),84),0))</f>
        <v>2.2025411780257916E-4</v>
      </c>
      <c r="DR15" s="408">
        <f>DQ15*(1-VLOOKUP($AR15,'MP-2017_Male'!$A$3:$CF$103,MIN((61+(Mortality!DR$5-Mortality!$AT$5)),84),0))</f>
        <v>2.1805157662455337E-4</v>
      </c>
      <c r="DS15" s="408">
        <f>DR15*(1-VLOOKUP($AR15,'MP-2017_Male'!$A$3:$CF$103,MIN((61+(Mortality!DS$5-Mortality!$AT$5)),84),0))</f>
        <v>2.1587106085830783E-4</v>
      </c>
      <c r="DT15" s="408">
        <f>DS15*(1-VLOOKUP($AR15,'MP-2017_Male'!$A$3:$CF$103,MIN((61+(Mortality!DT$5-Mortality!$AT$5)),84),0))</f>
        <v>2.1371235024972475E-4</v>
      </c>
      <c r="DU15" s="408">
        <f>DT15*(1-VLOOKUP($AR15,'MP-2017_Male'!$A$3:$CF$103,MIN((61+(Mortality!DU$5-Mortality!$AT$5)),84),0))</f>
        <v>2.115752267472275E-4</v>
      </c>
      <c r="DV15" s="408">
        <f>DU15*(1-VLOOKUP($AR15,'MP-2017_Male'!$A$3:$CF$103,MIN((61+(Mortality!DV$5-Mortality!$AT$5)),84),0))</f>
        <v>2.0945947447975521E-4</v>
      </c>
      <c r="DW15" s="408">
        <f>DV15*(1-VLOOKUP($AR15,'MP-2017_Male'!$A$3:$CF$103,MIN((61+(Mortality!DW$5-Mortality!$AT$5)),84),0))</f>
        <v>2.0736487973495765E-4</v>
      </c>
      <c r="DX15" s="408">
        <f>DW15*(1-VLOOKUP($AR15,'MP-2017_Male'!$A$3:$CF$103,MIN((61+(Mortality!DX$5-Mortality!$AT$5)),84),0))</f>
        <v>2.0529123093760806E-4</v>
      </c>
      <c r="DY15" s="408">
        <f>DX15*(1-VLOOKUP($AR15,'MP-2017_Male'!$A$3:$CF$103,MIN((61+(Mortality!DY$5-Mortality!$AT$5)),84),0))</f>
        <v>2.0323831862823199E-4</v>
      </c>
      <c r="DZ15" s="408">
        <f>DY15*(1-VLOOKUP($AR15,'MP-2017_Male'!$A$3:$CF$103,MIN((61+(Mortality!DZ$5-Mortality!$AT$5)),84),0))</f>
        <v>2.0120593544194966E-4</v>
      </c>
      <c r="EA15" s="408">
        <f>DZ15*(1-VLOOKUP($AR15,'MP-2017_Male'!$A$3:$CF$103,MIN((61+(Mortality!EA$5-Mortality!$AT$5)),84),0))</f>
        <v>1.9919387608753017E-4</v>
      </c>
      <c r="EB15" s="408">
        <f>EA15*(1-VLOOKUP($AR15,'MP-2017_Male'!$A$3:$CF$103,MIN((61+(Mortality!EB$5-Mortality!$AT$5)),84),0))</f>
        <v>1.9720193732665486E-4</v>
      </c>
      <c r="EC15" s="408">
        <f>EB15*(1-VLOOKUP($AR15,'MP-2017_Male'!$A$3:$CF$103,MIN((61+(Mortality!EC$5-Mortality!$AT$5)),84),0))</f>
        <v>1.9522991795338832E-4</v>
      </c>
      <c r="ED15" s="408">
        <f>EC15*(1-VLOOKUP($AR15,'MP-2017_Male'!$A$3:$CF$103,MIN((61+(Mortality!ED$5-Mortality!$AT$5)),84),0))</f>
        <v>1.9327761877385445E-4</v>
      </c>
      <c r="EE15" s="408">
        <f>ED15*(1-VLOOKUP($AR15,'MP-2017_Male'!$A$3:$CF$103,MIN((61+(Mortality!EE$5-Mortality!$AT$5)),84),0))</f>
        <v>1.913448425861159E-4</v>
      </c>
      <c r="EF15" s="408">
        <f>EE15*(1-VLOOKUP($AR15,'MP-2017_Male'!$A$3:$CF$103,MIN((61+(Mortality!EF$5-Mortality!$AT$5)),84),0))</f>
        <v>1.8943139416025475E-4</v>
      </c>
      <c r="EG15" s="408">
        <f>EF15*(1-VLOOKUP($AR15,'MP-2017_Male'!$A$3:$CF$103,MIN((61+(Mortality!EG$5-Mortality!$AT$5)),84),0))</f>
        <v>1.8753708021865221E-4</v>
      </c>
      <c r="EH15" s="408">
        <f>EG15*(1-VLOOKUP($AR15,'MP-2017_Male'!$A$3:$CF$103,MIN((61+(Mortality!EH$5-Mortality!$AT$5)),84),0))</f>
        <v>1.856617094164657E-4</v>
      </c>
      <c r="EI15" s="408">
        <f>EH15*(1-VLOOKUP($AR15,'MP-2017_Male'!$A$3:$CF$103,MIN((61+(Mortality!EI$5-Mortality!$AT$5)),84),0))</f>
        <v>1.8380509232230103E-4</v>
      </c>
      <c r="EJ15" s="408">
        <f>EI15*(1-VLOOKUP($AR15,'MP-2017_Male'!$A$3:$CF$103,MIN((61+(Mortality!EJ$5-Mortality!$AT$5)),84),0))</f>
        <v>1.8196704139907801E-4</v>
      </c>
      <c r="EK15" s="408">
        <f>EJ15*(1-VLOOKUP($AR15,'MP-2017_Male'!$A$3:$CF$103,MIN((61+(Mortality!EK$5-Mortality!$AT$5)),84),0))</f>
        <v>1.8014737098508724E-4</v>
      </c>
      <c r="EL15" s="408">
        <f>EK15*(1-VLOOKUP($AR15,'MP-2017_Male'!$A$3:$CF$103,MIN((61+(Mortality!EL$5-Mortality!$AT$5)),84),0))</f>
        <v>1.7834589727523637E-4</v>
      </c>
      <c r="EM15" s="408">
        <f>EL15*(1-VLOOKUP($AR15,'MP-2017_Male'!$A$3:$CF$103,MIN((61+(Mortality!EM$5-Mortality!$AT$5)),84),0))</f>
        <v>1.76562438302484E-4</v>
      </c>
      <c r="EN15" s="408">
        <f>EM15*(1-VLOOKUP($AR15,'MP-2017_Male'!$A$3:$CF$103,MIN((61+(Mortality!EN$5-Mortality!$AT$5)),84),0))</f>
        <v>1.7479681391945916E-4</v>
      </c>
      <c r="EO15" s="408">
        <f>EN15*(1-VLOOKUP($AR15,'MP-2017_Male'!$A$3:$CF$103,MIN((61+(Mortality!EO$5-Mortality!$AT$5)),84),0))</f>
        <v>1.7304884578026456E-4</v>
      </c>
      <c r="EP15" s="408">
        <f>EO15*(1-VLOOKUP($AR15,'MP-2017_Male'!$A$3:$CF$103,MIN((61+(Mortality!EP$5-Mortality!$AT$5)),84),0))</f>
        <v>1.713183573224619E-4</v>
      </c>
      <c r="EQ15" s="408">
        <f>EP15*(1-VLOOKUP($AR15,'MP-2017_Male'!$A$3:$CF$103,MIN((61+(Mortality!EQ$5-Mortality!$AT$5)),84),0))</f>
        <v>1.6960517374923727E-4</v>
      </c>
      <c r="ER15" s="408">
        <f>EQ15*(1-VLOOKUP($AR15,'MP-2017_Male'!$A$3:$CF$103,MIN((61+(Mortality!ER$5-Mortality!$AT$5)),84),0))</f>
        <v>1.6790912201174491E-4</v>
      </c>
      <c r="ES15" s="408">
        <f>ER15*(1-VLOOKUP($AR15,'MP-2017_Male'!$A$3:$CF$103,MIN((61+(Mortality!ES$5-Mortality!$AT$5)),84),0))</f>
        <v>1.6623003079162745E-4</v>
      </c>
      <c r="ET15" s="408">
        <f>ES15*(1-VLOOKUP($AR15,'MP-2017_Male'!$A$3:$CF$103,MIN((61+(Mortality!ET$5-Mortality!$AT$5)),84),0))</f>
        <v>1.6456773048371118E-4</v>
      </c>
      <c r="EU15" s="408">
        <f>ET15*(1-VLOOKUP($AR15,'MP-2017_Male'!$A$3:$CF$103,MIN((61+(Mortality!EU$5-Mortality!$AT$5)),84),0))</f>
        <v>1.6292205317887406E-4</v>
      </c>
      <c r="EV15" s="408">
        <f>EU15*(1-VLOOKUP($AR15,'MP-2017_Male'!$A$3:$CF$103,MIN((61+(Mortality!EV$5-Mortality!$AT$5)),84),0))</f>
        <v>1.6129283264708531E-4</v>
      </c>
      <c r="EW15" s="408">
        <f>EV15*(1-VLOOKUP($AR15,'MP-2017_Male'!$A$3:$CF$103,MIN((61+(Mortality!EW$5-Mortality!$AT$5)),84),0))</f>
        <v>1.5967990432061446E-4</v>
      </c>
      <c r="EX15" s="408">
        <f>EW15*(1-VLOOKUP($AR15,'MP-2017_Male'!$A$3:$CF$103,MIN((61+(Mortality!EX$5-Mortality!$AT$5)),84),0))</f>
        <v>1.5808310527740832E-4</v>
      </c>
      <c r="EY15" s="408">
        <f>EX15*(1-VLOOKUP($AR15,'MP-2017_Male'!$A$3:$CF$103,MIN((61+(Mortality!EY$5-Mortality!$AT$5)),84),0))</f>
        <v>1.5650227422463422E-4</v>
      </c>
      <c r="EZ15" s="408">
        <f>EY15*(1-VLOOKUP($AR15,'MP-2017_Male'!$A$3:$CF$103,MIN((61+(Mortality!EZ$5-Mortality!$AT$5)),84),0))</f>
        <v>1.5493725148238788E-4</v>
      </c>
      <c r="FA15" s="408">
        <f>EZ15*(1-VLOOKUP($AR15,'MP-2017_Male'!$A$3:$CF$103,MIN((61+(Mortality!FA$5-Mortality!$AT$5)),84),0))</f>
        <v>1.5338787896756399E-4</v>
      </c>
      <c r="FB15" s="408">
        <f>FA15*(1-VLOOKUP($AR15,'MP-2017_Male'!$A$3:$CF$103,MIN((61+(Mortality!FB$5-Mortality!$AT$5)),84),0))</f>
        <v>1.5185400017788834E-4</v>
      </c>
      <c r="FC15" s="408">
        <f>FB15*(1-VLOOKUP($AR15,'MP-2017_Male'!$A$3:$CF$103,MIN((61+(Mortality!FC$5-Mortality!$AT$5)),84),0))</f>
        <v>1.5033546017610946E-4</v>
      </c>
      <c r="FD15" s="408">
        <f>FC15*(1-VLOOKUP($AR15,'MP-2017_Male'!$A$3:$CF$103,MIN((61+(Mortality!FD$5-Mortality!$AT$5)),84),0))</f>
        <v>1.4883210557434836E-4</v>
      </c>
      <c r="FE15" s="408">
        <f>FD15*(1-VLOOKUP($AR15,'MP-2017_Male'!$A$3:$CF$103,MIN((61+(Mortality!FE$5-Mortality!$AT$5)),84),0))</f>
        <v>1.4734378451860487E-4</v>
      </c>
      <c r="FF15" s="408">
        <f>FE15*(1-VLOOKUP($AR15,'MP-2017_Male'!$A$3:$CF$103,MIN((61+(Mortality!FF$5-Mortality!$AT$5)),84),0))</f>
        <v>1.4587034667341882E-4</v>
      </c>
      <c r="FG15" s="408">
        <f>FF15*(1-VLOOKUP($AR15,'MP-2017_Male'!$A$3:$CF$103,MIN((61+(Mortality!FG$5-Mortality!$AT$5)),84),0))</f>
        <v>1.4441164320668463E-4</v>
      </c>
      <c r="FH15" s="408">
        <f>FG15*(1-VLOOKUP($AR15,'MP-2017_Male'!$A$3:$CF$103,MIN((61+(Mortality!FH$5-Mortality!$AT$5)),84),0))</f>
        <v>1.429675267746178E-4</v>
      </c>
      <c r="FI15" s="408">
        <f>FH15*(1-VLOOKUP($AR15,'MP-2017_Male'!$A$3:$CF$103,MIN((61+(Mortality!FI$5-Mortality!$AT$5)),84),0))</f>
        <v>1.4153785150687162E-4</v>
      </c>
    </row>
    <row r="16" spans="1:165">
      <c r="A16" s="205">
        <v>28</v>
      </c>
      <c r="B16" s="226">
        <f t="shared" si="8"/>
        <v>4.44E-4</v>
      </c>
      <c r="C16" s="227">
        <f t="shared" si="9"/>
        <v>1.9599999999999999E-4</v>
      </c>
      <c r="D16" s="207">
        <f t="shared" si="5"/>
        <v>3.1999999999999997E-4</v>
      </c>
      <c r="E16" s="432">
        <f ca="1">IF($A16&lt;Main!$B$11,Mortality!$BD9,OFFSET($BD$6,$A16-$A$13,$A16-$A$13))</f>
        <v>2.8353697883498196E-4</v>
      </c>
      <c r="F16" s="433">
        <f ca="1">IF($A16&lt;Main!$B$13,Mortality!$BD$105,OFFSET($BD$105,$A16-$A$13,$A16-$A$13))</f>
        <v>1.5862572487219094E-4</v>
      </c>
      <c r="G16" s="472">
        <f t="shared" ca="1" si="21"/>
        <v>2.2108135185358645E-4</v>
      </c>
      <c r="I16" s="210">
        <v>65</v>
      </c>
      <c r="J16" s="244">
        <v>4.444E-3</v>
      </c>
      <c r="K16" s="245">
        <v>2.5555999999999999E-2</v>
      </c>
      <c r="L16" s="391">
        <v>5.7429999999999998E-3</v>
      </c>
      <c r="M16" s="244">
        <v>2.3449999999999999E-3</v>
      </c>
      <c r="N16" s="245">
        <v>1.6329E-2</v>
      </c>
      <c r="O16" s="393">
        <v>3.359E-3</v>
      </c>
      <c r="Q16" s="210">
        <v>28</v>
      </c>
      <c r="R16" s="244">
        <f>R15+(($R$18-$R$13)/5)</f>
        <v>4.4700000000000008E-4</v>
      </c>
      <c r="S16" s="245">
        <f t="shared" si="22"/>
        <v>7.8186000000000002E-3</v>
      </c>
      <c r="T16" s="465">
        <f t="shared" si="23"/>
        <v>3.5119999999999997E-4</v>
      </c>
      <c r="U16" s="244">
        <f t="shared" si="24"/>
        <v>1.9239999999999999E-4</v>
      </c>
      <c r="V16" s="245">
        <f t="shared" si="25"/>
        <v>2.6465999999999994E-3</v>
      </c>
      <c r="W16" s="469">
        <f t="shared" si="26"/>
        <v>2.3479999999999999E-4</v>
      </c>
      <c r="X16" s="227"/>
      <c r="Y16" s="205">
        <v>28</v>
      </c>
      <c r="AA16" s="231">
        <v>4.44E-4</v>
      </c>
      <c r="AB16" s="232" t="s">
        <v>65</v>
      </c>
      <c r="AC16" s="233">
        <v>7.7749999999999998E-3</v>
      </c>
      <c r="AD16" s="205"/>
      <c r="AE16" s="231">
        <v>1.9599999999999999E-4</v>
      </c>
      <c r="AF16" s="232" t="s">
        <v>65</v>
      </c>
      <c r="AG16" s="233">
        <v>2.7000000000000001E-3</v>
      </c>
      <c r="AJ16" s="266"/>
      <c r="AK16" s="266"/>
      <c r="AL16" s="266"/>
      <c r="AM16" s="266"/>
      <c r="AN16" s="266"/>
      <c r="AO16" s="266"/>
      <c r="AP16" s="266"/>
      <c r="AQ16" s="458"/>
      <c r="AR16" s="205">
        <v>35</v>
      </c>
      <c r="AS16" s="235">
        <f t="shared" si="6"/>
        <v>4.3612619674262144E-4</v>
      </c>
      <c r="AT16" s="406">
        <f t="shared" si="7"/>
        <v>3.86E-4</v>
      </c>
      <c r="AU16" s="408">
        <f>AT16*(1-VLOOKUP($AR16,'MP-2017_Male'!$A$3:$CF$103,MIN((61+(Mortality!AU$5-Mortality!$AT$5)),84),0))</f>
        <v>3.8654040000000002E-4</v>
      </c>
      <c r="AV16" s="408">
        <f>AU16*(1-VLOOKUP($AR16,'MP-2017_Male'!$A$3:$CF$103,MIN((61+(Mortality!AV$5-Mortality!$AT$5)),84),0))</f>
        <v>3.9048311208000002E-4</v>
      </c>
      <c r="AW16" s="408">
        <f>AV16*(1-VLOOKUP($AR16,'MP-2017_Male'!$A$3:$CF$103,MIN((61+(Mortality!AW$5-Mortality!$AT$5)),84),0))</f>
        <v>3.9872230574488797E-4</v>
      </c>
      <c r="AX16" s="408">
        <f>AW16*(1-VLOOKUP($AR16,'MP-2017_Male'!$A$3:$CF$103,MIN((61+(Mortality!AX$5-Mortality!$AT$5)),84),0))</f>
        <v>4.0717521862667966E-4</v>
      </c>
      <c r="AY16" s="408">
        <f>AX16*(1-VLOOKUP($AR16,'MP-2017_Male'!$A$3:$CF$103,MIN((61+(Mortality!AY$5-Mortality!$AT$5)),84),0))</f>
        <v>4.1527800547735061E-4</v>
      </c>
      <c r="AZ16" s="408">
        <f>AY16*(1-VLOOKUP($AR16,'MP-2017_Male'!$A$3:$CF$103,MIN((61+(Mortality!AZ$5-Mortality!$AT$5)),84),0))</f>
        <v>4.2250384277265653E-4</v>
      </c>
      <c r="BA16" s="408">
        <f>AZ16*(1-VLOOKUP($AR16,'MP-2017_Male'!$A$3:$CF$103,MIN((61+(Mortality!BA$5-Mortality!$AT$5)),84),0))</f>
        <v>4.2841889657147371E-4</v>
      </c>
      <c r="BB16" s="408">
        <f>BA16*(1-VLOOKUP($AR16,'MP-2017_Male'!$A$3:$CF$103,MIN((61+(Mortality!BB$5-Mortality!$AT$5)),84),0))</f>
        <v>4.3274592742684561E-4</v>
      </c>
      <c r="BC16" s="408">
        <f>BB16*(1-VLOOKUP($AR16,'MP-2017_Male'!$A$3:$CF$103,MIN((61+(Mortality!BC$5-Mortality!$AT$5)),84),0))</f>
        <v>4.3529912839866398E-4</v>
      </c>
      <c r="BD16" s="429">
        <f>BC16*(1-VLOOKUP($AR16,'MP-2017_Male'!$A$3:$CF$103,MIN((61+(Mortality!BD$5-Mortality!$AT$5)),84),0))</f>
        <v>4.3612619674262144E-4</v>
      </c>
      <c r="BE16" s="408">
        <f>BD16*(1-VLOOKUP($AR16,'MP-2017_Male'!$A$3:$CF$103,MIN((61+(Mortality!BE$5-Mortality!$AT$5)),84),0))</f>
        <v>4.353411695884847E-4</v>
      </c>
      <c r="BF16" s="408">
        <f>BE16*(1-VLOOKUP($AR16,'MP-2017_Male'!$A$3:$CF$103,MIN((61+(Mortality!BF$5-Mortality!$AT$5)),84),0))</f>
        <v>4.3325153197445998E-4</v>
      </c>
      <c r="BG16" s="408">
        <f>BF16*(1-VLOOKUP($AR16,'MP-2017_Male'!$A$3:$CF$103,MIN((61+(Mortality!BG$5-Mortality!$AT$5)),84),0))</f>
        <v>4.3030542155703366E-4</v>
      </c>
      <c r="BH16" s="408">
        <f>BG16*(1-VLOOKUP($AR16,'MP-2017_Male'!$A$3:$CF$103,MIN((61+(Mortality!BH$5-Mortality!$AT$5)),84),0))</f>
        <v>4.2681994764242167E-4</v>
      </c>
      <c r="BI16" s="408">
        <f>BH16*(1-VLOOKUP($AR16,'MP-2017_Male'!$A$3:$CF$103,MIN((61+(Mortality!BI$5-Mortality!$AT$5)),84),0))</f>
        <v>4.2297856811363986E-4</v>
      </c>
      <c r="BJ16" s="408">
        <f>BI16*(1-VLOOKUP($AR16,'MP-2017_Male'!$A$3:$CF$103,MIN((61+(Mortality!BJ$5-Mortality!$AT$5)),84),0))</f>
        <v>4.1887567600293752E-4</v>
      </c>
      <c r="BK16" s="408">
        <f>BJ16*(1-VLOOKUP($AR16,'MP-2017_Male'!$A$3:$CF$103,MIN((61+(Mortality!BK$5-Mortality!$AT$5)),84),0))</f>
        <v>4.1464503167530783E-4</v>
      </c>
      <c r="BL16" s="408">
        <f>BK16*(1-VLOOKUP($AR16,'MP-2017_Male'!$A$3:$CF$103,MIN((61+(Mortality!BL$5-Mortality!$AT$5)),84),0))</f>
        <v>4.1037418784905215E-4</v>
      </c>
      <c r="BM16" s="408">
        <f>BL16*(1-VLOOKUP($AR16,'MP-2017_Male'!$A$3:$CF$103,MIN((61+(Mortality!BM$5-Mortality!$AT$5)),84),0))</f>
        <v>4.0618837113299183E-4</v>
      </c>
      <c r="BN16" s="408">
        <f>BM16*(1-VLOOKUP($AR16,'MP-2017_Male'!$A$3:$CF$103,MIN((61+(Mortality!BN$5-Mortality!$AT$5)),84),0))</f>
        <v>4.0208586858454863E-4</v>
      </c>
      <c r="BO16" s="408">
        <f>BN16*(1-VLOOKUP($AR16,'MP-2017_Male'!$A$3:$CF$103,MIN((61+(Mortality!BO$5-Mortality!$AT$5)),84),0))</f>
        <v>3.980248013118447E-4</v>
      </c>
      <c r="BP16" s="408">
        <f>BO16*(1-VLOOKUP($AR16,'MP-2017_Male'!$A$3:$CF$103,MIN((61+(Mortality!BP$5-Mortality!$AT$5)),84),0))</f>
        <v>3.9404455329872625E-4</v>
      </c>
      <c r="BQ16" s="408">
        <f>BP16*(1-VLOOKUP($AR16,'MP-2017_Male'!$A$3:$CF$103,MIN((61+(Mortality!BQ$5-Mortality!$AT$5)),84),0))</f>
        <v>3.9010410776573899E-4</v>
      </c>
      <c r="BR16" s="408">
        <f>BQ16*(1-VLOOKUP($AR16,'MP-2017_Male'!$A$3:$CF$103,MIN((61+(Mortality!BR$5-Mortality!$AT$5)),84),0))</f>
        <v>3.862030666880816E-4</v>
      </c>
      <c r="BS16" s="408">
        <f>BR16*(1-VLOOKUP($AR16,'MP-2017_Male'!$A$3:$CF$103,MIN((61+(Mortality!BS$5-Mortality!$AT$5)),84),0))</f>
        <v>3.823410360212008E-4</v>
      </c>
      <c r="BT16" s="408">
        <f>BS16*(1-VLOOKUP($AR16,'MP-2017_Male'!$A$3:$CF$103,MIN((61+(Mortality!BT$5-Mortality!$AT$5)),84),0))</f>
        <v>3.7851762566098876E-4</v>
      </c>
      <c r="BU16" s="408">
        <f>BT16*(1-VLOOKUP($AR16,'MP-2017_Male'!$A$3:$CF$103,MIN((61+(Mortality!BU$5-Mortality!$AT$5)),84),0))</f>
        <v>3.7473244940437885E-4</v>
      </c>
      <c r="BV16" s="408">
        <f>BU16*(1-VLOOKUP($AR16,'MP-2017_Male'!$A$3:$CF$103,MIN((61+(Mortality!BV$5-Mortality!$AT$5)),84),0))</f>
        <v>3.7098512491033506E-4</v>
      </c>
      <c r="BW16" s="408">
        <f>BV16*(1-VLOOKUP($AR16,'MP-2017_Male'!$A$3:$CF$103,MIN((61+(Mortality!BW$5-Mortality!$AT$5)),84),0))</f>
        <v>3.6727527366123172E-4</v>
      </c>
      <c r="BX16" s="408">
        <f>BW16*(1-VLOOKUP($AR16,'MP-2017_Male'!$A$3:$CF$103,MIN((61+(Mortality!BX$5-Mortality!$AT$5)),84),0))</f>
        <v>3.6360252092461939E-4</v>
      </c>
      <c r="BY16" s="408">
        <f>BX16*(1-VLOOKUP($AR16,'MP-2017_Male'!$A$3:$CF$103,MIN((61+(Mortality!BY$5-Mortality!$AT$5)),84),0))</f>
        <v>3.5996649571537318E-4</v>
      </c>
      <c r="BZ16" s="408">
        <f>BY16*(1-VLOOKUP($AR16,'MP-2017_Male'!$A$3:$CF$103,MIN((61+(Mortality!BZ$5-Mortality!$AT$5)),84),0))</f>
        <v>3.5636683075821943E-4</v>
      </c>
      <c r="CA16" s="408">
        <f>BZ16*(1-VLOOKUP($AR16,'MP-2017_Male'!$A$3:$CF$103,MIN((61+(Mortality!CA$5-Mortality!$AT$5)),84),0))</f>
        <v>3.5280316245063726E-4</v>
      </c>
      <c r="CB16" s="408">
        <f>CA16*(1-VLOOKUP($AR16,'MP-2017_Male'!$A$3:$CF$103,MIN((61+(Mortality!CB$5-Mortality!$AT$5)),84),0))</f>
        <v>3.4927513082613087E-4</v>
      </c>
      <c r="CC16" s="408">
        <f>CB16*(1-VLOOKUP($AR16,'MP-2017_Male'!$A$3:$CF$103,MIN((61+(Mortality!CC$5-Mortality!$AT$5)),84),0))</f>
        <v>3.4578237951786954E-4</v>
      </c>
      <c r="CD16" s="408">
        <f>CC16*(1-VLOOKUP($AR16,'MP-2017_Male'!$A$3:$CF$103,MIN((61+(Mortality!CD$5-Mortality!$AT$5)),84),0))</f>
        <v>3.4232455572269082E-4</v>
      </c>
      <c r="CE16" s="408">
        <f>CD16*(1-VLOOKUP($AR16,'MP-2017_Male'!$A$3:$CF$103,MIN((61+(Mortality!CE$5-Mortality!$AT$5)),84),0))</f>
        <v>3.3890131016546391E-4</v>
      </c>
      <c r="CF16" s="408">
        <f>CE16*(1-VLOOKUP($AR16,'MP-2017_Male'!$A$3:$CF$103,MIN((61+(Mortality!CF$5-Mortality!$AT$5)),84),0))</f>
        <v>3.3551229706380926E-4</v>
      </c>
      <c r="CG16" s="408">
        <f>CF16*(1-VLOOKUP($AR16,'MP-2017_Male'!$A$3:$CF$103,MIN((61+(Mortality!CG$5-Mortality!$AT$5)),84),0))</f>
        <v>3.3215717409317117E-4</v>
      </c>
      <c r="CH16" s="408">
        <f>CG16*(1-VLOOKUP($AR16,'MP-2017_Male'!$A$3:$CF$103,MIN((61+(Mortality!CH$5-Mortality!$AT$5)),84),0))</f>
        <v>3.2883560235223946E-4</v>
      </c>
      <c r="CI16" s="408">
        <f>CH16*(1-VLOOKUP($AR16,'MP-2017_Male'!$A$3:$CF$103,MIN((61+(Mortality!CI$5-Mortality!$AT$5)),84),0))</f>
        <v>3.2554724632871706E-4</v>
      </c>
      <c r="CJ16" s="408">
        <f>CI16*(1-VLOOKUP($AR16,'MP-2017_Male'!$A$3:$CF$103,MIN((61+(Mortality!CJ$5-Mortality!$AT$5)),84),0))</f>
        <v>3.222917738654299E-4</v>
      </c>
      <c r="CK16" s="408">
        <f>CJ16*(1-VLOOKUP($AR16,'MP-2017_Male'!$A$3:$CF$103,MIN((61+(Mortality!CK$5-Mortality!$AT$5)),84),0))</f>
        <v>3.1906885612677558E-4</v>
      </c>
      <c r="CL16" s="408">
        <f>CK16*(1-VLOOKUP($AR16,'MP-2017_Male'!$A$3:$CF$103,MIN((61+(Mortality!CL$5-Mortality!$AT$5)),84),0))</f>
        <v>3.1587816756550782E-4</v>
      </c>
      <c r="CM16" s="408">
        <f>CL16*(1-VLOOKUP($AR16,'MP-2017_Male'!$A$3:$CF$103,MIN((61+(Mortality!CM$5-Mortality!$AT$5)),84),0))</f>
        <v>3.1271938588985272E-4</v>
      </c>
      <c r="CN16" s="408">
        <f>CM16*(1-VLOOKUP($AR16,'MP-2017_Male'!$A$3:$CF$103,MIN((61+(Mortality!CN$5-Mortality!$AT$5)),84),0))</f>
        <v>3.0959219203095421E-4</v>
      </c>
      <c r="CO16" s="408">
        <f>CN16*(1-VLOOKUP($AR16,'MP-2017_Male'!$A$3:$CF$103,MIN((61+(Mortality!CO$5-Mortality!$AT$5)),84),0))</f>
        <v>3.0649627011064464E-4</v>
      </c>
      <c r="CP16" s="408">
        <f>CO16*(1-VLOOKUP($AR16,'MP-2017_Male'!$A$3:$CF$103,MIN((61+(Mortality!CP$5-Mortality!$AT$5)),84),0))</f>
        <v>3.034313074095382E-4</v>
      </c>
      <c r="CQ16" s="408">
        <f>CP16*(1-VLOOKUP($AR16,'MP-2017_Male'!$A$3:$CF$103,MIN((61+(Mortality!CQ$5-Mortality!$AT$5)),84),0))</f>
        <v>3.0039699433544284E-4</v>
      </c>
      <c r="CR16" s="408">
        <f>CQ16*(1-VLOOKUP($AR16,'MP-2017_Male'!$A$3:$CF$103,MIN((61+(Mortality!CR$5-Mortality!$AT$5)),84),0))</f>
        <v>2.9739302439208841E-4</v>
      </c>
      <c r="CS16" s="408">
        <f>CR16*(1-VLOOKUP($AR16,'MP-2017_Male'!$A$3:$CF$103,MIN((61+(Mortality!CS$5-Mortality!$AT$5)),84),0))</f>
        <v>2.9441909414816753E-4</v>
      </c>
      <c r="CT16" s="408">
        <f>CS16*(1-VLOOKUP($AR16,'MP-2017_Male'!$A$3:$CF$103,MIN((61+(Mortality!CT$5-Mortality!$AT$5)),84),0))</f>
        <v>2.9147490320668588E-4</v>
      </c>
      <c r="CU16" s="408">
        <f>CT16*(1-VLOOKUP($AR16,'MP-2017_Male'!$A$3:$CF$103,MIN((61+(Mortality!CU$5-Mortality!$AT$5)),84),0))</f>
        <v>2.8856015417461902E-4</v>
      </c>
      <c r="CV16" s="408">
        <f>CU16*(1-VLOOKUP($AR16,'MP-2017_Male'!$A$3:$CF$103,MIN((61+(Mortality!CV$5-Mortality!$AT$5)),84),0))</f>
        <v>2.8567455263287282E-4</v>
      </c>
      <c r="CW16" s="408">
        <f>CV16*(1-VLOOKUP($AR16,'MP-2017_Male'!$A$3:$CF$103,MIN((61+(Mortality!CW$5-Mortality!$AT$5)),84),0))</f>
        <v>2.8281780710654407E-4</v>
      </c>
      <c r="CX16" s="408">
        <f>CW16*(1-VLOOKUP($AR16,'MP-2017_Male'!$A$3:$CF$103,MIN((61+(Mortality!CX$5-Mortality!$AT$5)),84),0))</f>
        <v>2.7998962903547862E-4</v>
      </c>
      <c r="CY16" s="408">
        <f>CX16*(1-VLOOKUP($AR16,'MP-2017_Male'!$A$3:$CF$103,MIN((61+(Mortality!CY$5-Mortality!$AT$5)),84),0))</f>
        <v>2.7718973274512381E-4</v>
      </c>
      <c r="CZ16" s="408">
        <f>CY16*(1-VLOOKUP($AR16,'MP-2017_Male'!$A$3:$CF$103,MIN((61+(Mortality!CZ$5-Mortality!$AT$5)),84),0))</f>
        <v>2.7441783541767254E-4</v>
      </c>
      <c r="DA16" s="408">
        <f>CZ16*(1-VLOOKUP($AR16,'MP-2017_Male'!$A$3:$CF$103,MIN((61+(Mortality!DA$5-Mortality!$AT$5)),84),0))</f>
        <v>2.7167365706349579E-4</v>
      </c>
      <c r="DB16" s="408">
        <f>DA16*(1-VLOOKUP($AR16,'MP-2017_Male'!$A$3:$CF$103,MIN((61+(Mortality!DB$5-Mortality!$AT$5)),84),0))</f>
        <v>2.6895692049286085E-4</v>
      </c>
      <c r="DC16" s="408">
        <f>DB16*(1-VLOOKUP($AR16,'MP-2017_Male'!$A$3:$CF$103,MIN((61+(Mortality!DC$5-Mortality!$AT$5)),84),0))</f>
        <v>2.6626735128793222E-4</v>
      </c>
      <c r="DD16" s="408">
        <f>DC16*(1-VLOOKUP($AR16,'MP-2017_Male'!$A$3:$CF$103,MIN((61+(Mortality!DD$5-Mortality!$AT$5)),84),0))</f>
        <v>2.636046777750529E-4</v>
      </c>
      <c r="DE16" s="408">
        <f>DD16*(1-VLOOKUP($AR16,'MP-2017_Male'!$A$3:$CF$103,MIN((61+(Mortality!DE$5-Mortality!$AT$5)),84),0))</f>
        <v>2.6096863099730235E-4</v>
      </c>
      <c r="DF16" s="408">
        <f>DE16*(1-VLOOKUP($AR16,'MP-2017_Male'!$A$3:$CF$103,MIN((61+(Mortality!DF$5-Mortality!$AT$5)),84),0))</f>
        <v>2.5835894468732932E-4</v>
      </c>
      <c r="DG16" s="408">
        <f>DF16*(1-VLOOKUP($AR16,'MP-2017_Male'!$A$3:$CF$103,MIN((61+(Mortality!DG$5-Mortality!$AT$5)),84),0))</f>
        <v>2.55775355240456E-4</v>
      </c>
      <c r="DH16" s="408">
        <f>DG16*(1-VLOOKUP($AR16,'MP-2017_Male'!$A$3:$CF$103,MIN((61+(Mortality!DH$5-Mortality!$AT$5)),84),0))</f>
        <v>2.5321760168805146E-4</v>
      </c>
      <c r="DI16" s="408">
        <f>DH16*(1-VLOOKUP($AR16,'MP-2017_Male'!$A$3:$CF$103,MIN((61+(Mortality!DI$5-Mortality!$AT$5)),84),0))</f>
        <v>2.5068542567117095E-4</v>
      </c>
      <c r="DJ16" s="408">
        <f>DI16*(1-VLOOKUP($AR16,'MP-2017_Male'!$A$3:$CF$103,MIN((61+(Mortality!DJ$5-Mortality!$AT$5)),84),0))</f>
        <v>2.4817857141445926E-4</v>
      </c>
      <c r="DK16" s="408">
        <f>DJ16*(1-VLOOKUP($AR16,'MP-2017_Male'!$A$3:$CF$103,MIN((61+(Mortality!DK$5-Mortality!$AT$5)),84),0))</f>
        <v>2.4569678570031465E-4</v>
      </c>
      <c r="DL16" s="408">
        <f>DK16*(1-VLOOKUP($AR16,'MP-2017_Male'!$A$3:$CF$103,MIN((61+(Mortality!DL$5-Mortality!$AT$5)),84),0))</f>
        <v>2.4323981784331151E-4</v>
      </c>
      <c r="DM16" s="408">
        <f>DL16*(1-VLOOKUP($AR16,'MP-2017_Male'!$A$3:$CF$103,MIN((61+(Mortality!DM$5-Mortality!$AT$5)),84),0))</f>
        <v>2.408074196648784E-4</v>
      </c>
      <c r="DN16" s="408">
        <f>DM16*(1-VLOOKUP($AR16,'MP-2017_Male'!$A$3:$CF$103,MIN((61+(Mortality!DN$5-Mortality!$AT$5)),84),0))</f>
        <v>2.383993454682296E-4</v>
      </c>
      <c r="DO16" s="408">
        <f>DN16*(1-VLOOKUP($AR16,'MP-2017_Male'!$A$3:$CF$103,MIN((61+(Mortality!DO$5-Mortality!$AT$5)),84),0))</f>
        <v>2.3601535201354731E-4</v>
      </c>
      <c r="DP16" s="408">
        <f>DO16*(1-VLOOKUP($AR16,'MP-2017_Male'!$A$3:$CF$103,MIN((61+(Mortality!DP$5-Mortality!$AT$5)),84),0))</f>
        <v>2.3365519849341182E-4</v>
      </c>
      <c r="DQ16" s="408">
        <f>DP16*(1-VLOOKUP($AR16,'MP-2017_Male'!$A$3:$CF$103,MIN((61+(Mortality!DQ$5-Mortality!$AT$5)),84),0))</f>
        <v>2.3131864650847769E-4</v>
      </c>
      <c r="DR16" s="408">
        <f>DQ16*(1-VLOOKUP($AR16,'MP-2017_Male'!$A$3:$CF$103,MIN((61+(Mortality!DR$5-Mortality!$AT$5)),84),0))</f>
        <v>2.290054600433929E-4</v>
      </c>
      <c r="DS16" s="408">
        <f>DR16*(1-VLOOKUP($AR16,'MP-2017_Male'!$A$3:$CF$103,MIN((61+(Mortality!DS$5-Mortality!$AT$5)),84),0))</f>
        <v>2.2671540544295896E-4</v>
      </c>
      <c r="DT16" s="408">
        <f>DS16*(1-VLOOKUP($AR16,'MP-2017_Male'!$A$3:$CF$103,MIN((61+(Mortality!DT$5-Mortality!$AT$5)),84),0))</f>
        <v>2.2444825138852938E-4</v>
      </c>
      <c r="DU16" s="408">
        <f>DT16*(1-VLOOKUP($AR16,'MP-2017_Male'!$A$3:$CF$103,MIN((61+(Mortality!DU$5-Mortality!$AT$5)),84),0))</f>
        <v>2.2220376887464407E-4</v>
      </c>
      <c r="DV16" s="408">
        <f>DU16*(1-VLOOKUP($AR16,'MP-2017_Male'!$A$3:$CF$103,MIN((61+(Mortality!DV$5-Mortality!$AT$5)),84),0))</f>
        <v>2.1998173118589764E-4</v>
      </c>
      <c r="DW16" s="408">
        <f>DV16*(1-VLOOKUP($AR16,'MP-2017_Male'!$A$3:$CF$103,MIN((61+(Mortality!DW$5-Mortality!$AT$5)),84),0))</f>
        <v>2.1778191387403865E-4</v>
      </c>
      <c r="DX16" s="408">
        <f>DW16*(1-VLOOKUP($AR16,'MP-2017_Male'!$A$3:$CF$103,MIN((61+(Mortality!DX$5-Mortality!$AT$5)),84),0))</f>
        <v>2.1560409473529826E-4</v>
      </c>
      <c r="DY16" s="408">
        <f>DX16*(1-VLOOKUP($AR16,'MP-2017_Male'!$A$3:$CF$103,MIN((61+(Mortality!DY$5-Mortality!$AT$5)),84),0))</f>
        <v>2.1344805378794527E-4</v>
      </c>
      <c r="DZ16" s="408">
        <f>DY16*(1-VLOOKUP($AR16,'MP-2017_Male'!$A$3:$CF$103,MIN((61+(Mortality!DZ$5-Mortality!$AT$5)),84),0))</f>
        <v>2.1131357325006583E-4</v>
      </c>
      <c r="EA16" s="408">
        <f>DZ16*(1-VLOOKUP($AR16,'MP-2017_Male'!$A$3:$CF$103,MIN((61+(Mortality!EA$5-Mortality!$AT$5)),84),0))</f>
        <v>2.0920043751756516E-4</v>
      </c>
      <c r="EB16" s="408">
        <f>EA16*(1-VLOOKUP($AR16,'MP-2017_Male'!$A$3:$CF$103,MIN((61+(Mortality!EB$5-Mortality!$AT$5)),84),0))</f>
        <v>2.0710843314238951E-4</v>
      </c>
      <c r="EC16" s="408">
        <f>EB16*(1-VLOOKUP($AR16,'MP-2017_Male'!$A$3:$CF$103,MIN((61+(Mortality!EC$5-Mortality!$AT$5)),84),0))</f>
        <v>2.0503734881096561E-4</v>
      </c>
      <c r="ED16" s="408">
        <f>EC16*(1-VLOOKUP($AR16,'MP-2017_Male'!$A$3:$CF$103,MIN((61+(Mortality!ED$5-Mortality!$AT$5)),84),0))</f>
        <v>2.0298697532285595E-4</v>
      </c>
      <c r="EE16" s="408">
        <f>ED16*(1-VLOOKUP($AR16,'MP-2017_Male'!$A$3:$CF$103,MIN((61+(Mortality!EE$5-Mortality!$AT$5)),84),0))</f>
        <v>2.009571055696274E-4</v>
      </c>
      <c r="EF16" s="408">
        <f>EE16*(1-VLOOKUP($AR16,'MP-2017_Male'!$A$3:$CF$103,MIN((61+(Mortality!EF$5-Mortality!$AT$5)),84),0))</f>
        <v>1.9894753451393113E-4</v>
      </c>
      <c r="EG16" s="408">
        <f>EF16*(1-VLOOKUP($AR16,'MP-2017_Male'!$A$3:$CF$103,MIN((61+(Mortality!EG$5-Mortality!$AT$5)),84),0))</f>
        <v>1.9695805916879181E-4</v>
      </c>
      <c r="EH16" s="408">
        <f>EG16*(1-VLOOKUP($AR16,'MP-2017_Male'!$A$3:$CF$103,MIN((61+(Mortality!EH$5-Mortality!$AT$5)),84),0))</f>
        <v>1.9498847857710389E-4</v>
      </c>
      <c r="EI16" s="408">
        <f>EH16*(1-VLOOKUP($AR16,'MP-2017_Male'!$A$3:$CF$103,MIN((61+(Mortality!EI$5-Mortality!$AT$5)),84),0))</f>
        <v>1.9303859379133284E-4</v>
      </c>
      <c r="EJ16" s="408">
        <f>EI16*(1-VLOOKUP($AR16,'MP-2017_Male'!$A$3:$CF$103,MIN((61+(Mortality!EJ$5-Mortality!$AT$5)),84),0))</f>
        <v>1.9110820785341951E-4</v>
      </c>
      <c r="EK16" s="408">
        <f>EJ16*(1-VLOOKUP($AR16,'MP-2017_Male'!$A$3:$CF$103,MIN((61+(Mortality!EK$5-Mortality!$AT$5)),84),0))</f>
        <v>1.8919712577488532E-4</v>
      </c>
      <c r="EL16" s="408">
        <f>EK16*(1-VLOOKUP($AR16,'MP-2017_Male'!$A$3:$CF$103,MIN((61+(Mortality!EL$5-Mortality!$AT$5)),84),0))</f>
        <v>1.8730515451713647E-4</v>
      </c>
      <c r="EM16" s="408">
        <f>EL16*(1-VLOOKUP($AR16,'MP-2017_Male'!$A$3:$CF$103,MIN((61+(Mortality!EM$5-Mortality!$AT$5)),84),0))</f>
        <v>1.854321029719651E-4</v>
      </c>
      <c r="EN16" s="408">
        <f>EM16*(1-VLOOKUP($AR16,'MP-2017_Male'!$A$3:$CF$103,MIN((61+(Mortality!EN$5-Mortality!$AT$5)),84),0))</f>
        <v>1.8357778194224544E-4</v>
      </c>
      <c r="EO16" s="408">
        <f>EN16*(1-VLOOKUP($AR16,'MP-2017_Male'!$A$3:$CF$103,MIN((61+(Mortality!EO$5-Mortality!$AT$5)),84),0))</f>
        <v>1.81742004122823E-4</v>
      </c>
      <c r="EP16" s="408">
        <f>EO16*(1-VLOOKUP($AR16,'MP-2017_Male'!$A$3:$CF$103,MIN((61+(Mortality!EP$5-Mortality!$AT$5)),84),0))</f>
        <v>1.7992458408159476E-4</v>
      </c>
      <c r="EQ16" s="408">
        <f>EP16*(1-VLOOKUP($AR16,'MP-2017_Male'!$A$3:$CF$103,MIN((61+(Mortality!EQ$5-Mortality!$AT$5)),84),0))</f>
        <v>1.7812533824077882E-4</v>
      </c>
      <c r="ER16" s="408">
        <f>EQ16*(1-VLOOKUP($AR16,'MP-2017_Male'!$A$3:$CF$103,MIN((61+(Mortality!ER$5-Mortality!$AT$5)),84),0))</f>
        <v>1.7634408485837103E-4</v>
      </c>
      <c r="ES16" s="408">
        <f>ER16*(1-VLOOKUP($AR16,'MP-2017_Male'!$A$3:$CF$103,MIN((61+(Mortality!ES$5-Mortality!$AT$5)),84),0))</f>
        <v>1.7458064400978731E-4</v>
      </c>
      <c r="ET16" s="408">
        <f>ES16*(1-VLOOKUP($AR16,'MP-2017_Male'!$A$3:$CF$103,MIN((61+(Mortality!ET$5-Mortality!$AT$5)),84),0))</f>
        <v>1.7283483756968943E-4</v>
      </c>
      <c r="EU16" s="408">
        <f>ET16*(1-VLOOKUP($AR16,'MP-2017_Male'!$A$3:$CF$103,MIN((61+(Mortality!EU$5-Mortality!$AT$5)),84),0))</f>
        <v>1.7110648919399255E-4</v>
      </c>
      <c r="EV16" s="408">
        <f>EU16*(1-VLOOKUP($AR16,'MP-2017_Male'!$A$3:$CF$103,MIN((61+(Mortality!EV$5-Mortality!$AT$5)),84),0))</f>
        <v>1.6939542430205261E-4</v>
      </c>
      <c r="EW16" s="408">
        <f>EV16*(1-VLOOKUP($AR16,'MP-2017_Male'!$A$3:$CF$103,MIN((61+(Mortality!EW$5-Mortality!$AT$5)),84),0))</f>
        <v>1.6770147005903209E-4</v>
      </c>
      <c r="EX16" s="408">
        <f>EW16*(1-VLOOKUP($AR16,'MP-2017_Male'!$A$3:$CF$103,MIN((61+(Mortality!EX$5-Mortality!$AT$5)),84),0))</f>
        <v>1.6602445535844176E-4</v>
      </c>
      <c r="EY16" s="408">
        <f>EX16*(1-VLOOKUP($AR16,'MP-2017_Male'!$A$3:$CF$103,MIN((61+(Mortality!EY$5-Mortality!$AT$5)),84),0))</f>
        <v>1.6436421080485734E-4</v>
      </c>
      <c r="EZ16" s="408">
        <f>EY16*(1-VLOOKUP($AR16,'MP-2017_Male'!$A$3:$CF$103,MIN((61+(Mortality!EZ$5-Mortality!$AT$5)),84),0))</f>
        <v>1.6272056869680876E-4</v>
      </c>
      <c r="FA16" s="408">
        <f>EZ16*(1-VLOOKUP($AR16,'MP-2017_Male'!$A$3:$CF$103,MIN((61+(Mortality!FA$5-Mortality!$AT$5)),84),0))</f>
        <v>1.6109336300984068E-4</v>
      </c>
      <c r="FB16" s="408">
        <f>FA16*(1-VLOOKUP($AR16,'MP-2017_Male'!$A$3:$CF$103,MIN((61+(Mortality!FB$5-Mortality!$AT$5)),84),0))</f>
        <v>1.5948242937974228E-4</v>
      </c>
      <c r="FC16" s="408">
        <f>FB16*(1-VLOOKUP($AR16,'MP-2017_Male'!$A$3:$CF$103,MIN((61+(Mortality!FC$5-Mortality!$AT$5)),84),0))</f>
        <v>1.5788760508594487E-4</v>
      </c>
      <c r="FD16" s="408">
        <f>FC16*(1-VLOOKUP($AR16,'MP-2017_Male'!$A$3:$CF$103,MIN((61+(Mortality!FD$5-Mortality!$AT$5)),84),0))</f>
        <v>1.5630872903508542E-4</v>
      </c>
      <c r="FE16" s="408">
        <f>FD16*(1-VLOOKUP($AR16,'MP-2017_Male'!$A$3:$CF$103,MIN((61+(Mortality!FE$5-Mortality!$AT$5)),84),0))</f>
        <v>1.5474564174473455E-4</v>
      </c>
      <c r="FF16" s="408">
        <f>FE16*(1-VLOOKUP($AR16,'MP-2017_Male'!$A$3:$CF$103,MIN((61+(Mortality!FF$5-Mortality!$AT$5)),84),0))</f>
        <v>1.5319818532728721E-4</v>
      </c>
      <c r="FG16" s="408">
        <f>FF16*(1-VLOOKUP($AR16,'MP-2017_Male'!$A$3:$CF$103,MIN((61+(Mortality!FG$5-Mortality!$AT$5)),84),0))</f>
        <v>1.5166620347401434E-4</v>
      </c>
      <c r="FH16" s="408">
        <f>FG16*(1-VLOOKUP($AR16,'MP-2017_Male'!$A$3:$CF$103,MIN((61+(Mortality!FH$5-Mortality!$AT$5)),84),0))</f>
        <v>1.501495414392742E-4</v>
      </c>
      <c r="FI16" s="408">
        <f>FH16*(1-VLOOKUP($AR16,'MP-2017_Male'!$A$3:$CF$103,MIN((61+(Mortality!FI$5-Mortality!$AT$5)),84),0))</f>
        <v>1.4864804602488145E-4</v>
      </c>
    </row>
    <row r="17" spans="1:165">
      <c r="A17" s="205">
        <v>29</v>
      </c>
      <c r="B17" s="226">
        <f t="shared" si="8"/>
        <v>4.46E-4</v>
      </c>
      <c r="C17" s="227">
        <f t="shared" si="9"/>
        <v>2.0599999999999999E-4</v>
      </c>
      <c r="D17" s="207">
        <f t="shared" si="5"/>
        <v>3.2600000000000001E-4</v>
      </c>
      <c r="E17" s="432">
        <f ca="1">IF($A17&lt;Main!$B$11,Mortality!$BD10,OFFSET($BD$6,$A17-$A$13,$A17-$A$13))</f>
        <v>2.9527905707838788E-4</v>
      </c>
      <c r="F17" s="433">
        <f ca="1">IF($A17&lt;Main!$B$13,Mortality!$BD$105,OFFSET($BD$105,$A17-$A$13,$A17-$A$13))</f>
        <v>1.7705700457173361E-4</v>
      </c>
      <c r="G17" s="472">
        <f t="shared" ca="1" si="21"/>
        <v>2.3616803082506074E-4</v>
      </c>
      <c r="I17" s="249">
        <v>70</v>
      </c>
      <c r="J17" s="258">
        <v>7.8770000000000003E-3</v>
      </c>
      <c r="K17" s="259">
        <v>3.0436000000000001E-2</v>
      </c>
      <c r="L17" s="392">
        <v>9.587E-3</v>
      </c>
      <c r="M17" s="258">
        <v>4.8630000000000001E-3</v>
      </c>
      <c r="N17" s="259">
        <v>2.0038E-2</v>
      </c>
      <c r="O17" s="394">
        <v>6.8669999999999998E-3</v>
      </c>
      <c r="Q17" s="210">
        <v>29</v>
      </c>
      <c r="R17" s="244">
        <f>R16+(($R$18-$R$13)/5)</f>
        <v>4.4100000000000009E-4</v>
      </c>
      <c r="S17" s="245">
        <f t="shared" si="22"/>
        <v>7.7108000000000003E-3</v>
      </c>
      <c r="T17" s="465">
        <f t="shared" si="23"/>
        <v>3.6859999999999996E-4</v>
      </c>
      <c r="U17" s="244">
        <f t="shared" si="24"/>
        <v>2.0119999999999998E-4</v>
      </c>
      <c r="V17" s="245">
        <f t="shared" si="25"/>
        <v>2.7657999999999992E-3</v>
      </c>
      <c r="W17" s="469">
        <f t="shared" si="26"/>
        <v>2.5139999999999999E-4</v>
      </c>
      <c r="X17" s="227"/>
      <c r="Y17" s="205">
        <v>29</v>
      </c>
      <c r="AA17" s="231">
        <v>4.46E-4</v>
      </c>
      <c r="AB17" s="232" t="s">
        <v>65</v>
      </c>
      <c r="AC17" s="233">
        <v>7.8100000000000001E-3</v>
      </c>
      <c r="AD17" s="205"/>
      <c r="AE17" s="231">
        <v>2.0599999999999999E-4</v>
      </c>
      <c r="AF17" s="232" t="s">
        <v>65</v>
      </c>
      <c r="AG17" s="233">
        <v>2.8370000000000001E-3</v>
      </c>
      <c r="AJ17" s="266"/>
      <c r="AK17" s="266"/>
      <c r="AL17" s="266"/>
      <c r="AM17" s="266"/>
      <c r="AN17" s="266"/>
      <c r="AO17" s="266"/>
      <c r="AP17" s="266"/>
      <c r="AQ17" s="458"/>
      <c r="AR17" s="205">
        <v>36</v>
      </c>
      <c r="AS17" s="235">
        <f t="shared" si="6"/>
        <v>4.6748843269595953E-4</v>
      </c>
      <c r="AT17" s="406">
        <f t="shared" si="7"/>
        <v>4.172E-4</v>
      </c>
      <c r="AU17" s="408">
        <f>AT17*(1-VLOOKUP($AR17,'MP-2017_Male'!$A$3:$CF$103,MIN((61+(Mortality!AU$5-Mortality!$AT$5)),84),0))</f>
        <v>4.1669936E-4</v>
      </c>
      <c r="AV17" s="408">
        <f>AU17*(1-VLOOKUP($AR17,'MP-2017_Male'!$A$3:$CF$103,MIN((61+(Mortality!AV$5-Mortality!$AT$5)),84),0))</f>
        <v>4.2003295488000003E-4</v>
      </c>
      <c r="AW17" s="408">
        <f>AV17*(1-VLOOKUP($AR17,'MP-2017_Male'!$A$3:$CF$103,MIN((61+(Mortality!AW$5-Mortality!$AT$5)),84),0))</f>
        <v>4.2805558431820796E-4</v>
      </c>
      <c r="AX17" s="408">
        <f>AW17*(1-VLOOKUP($AR17,'MP-2017_Male'!$A$3:$CF$103,MIN((61+(Mortality!AX$5-Mortality!$AT$5)),84),0))</f>
        <v>4.3644547377084486E-4</v>
      </c>
      <c r="AY17" s="408">
        <f>AX17*(1-VLOOKUP($AR17,'MP-2017_Male'!$A$3:$CF$103,MIN((61+(Mortality!AY$5-Mortality!$AT$5)),84),0))</f>
        <v>4.4465064867773674E-4</v>
      </c>
      <c r="AZ17" s="408">
        <f>AY17*(1-VLOOKUP($AR17,'MP-2017_Male'!$A$3:$CF$103,MIN((61+(Mortality!AZ$5-Mortality!$AT$5)),84),0))</f>
        <v>4.5212077957552265E-4</v>
      </c>
      <c r="BA17" s="408">
        <f>AZ17*(1-VLOOKUP($AR17,'MP-2017_Male'!$A$3:$CF$103,MIN((61+(Mortality!BA$5-Mortality!$AT$5)),84),0))</f>
        <v>4.5840525841162245E-4</v>
      </c>
      <c r="BB17" s="408">
        <f>BA17*(1-VLOOKUP($AR17,'MP-2017_Male'!$A$3:$CF$103,MIN((61+(Mortality!BB$5-Mortality!$AT$5)),84),0))</f>
        <v>4.6317267309910329E-4</v>
      </c>
      <c r="BC17" s="408">
        <f>BB17*(1-VLOOKUP($AR17,'MP-2017_Male'!$A$3:$CF$103,MIN((61+(Mortality!BC$5-Mortality!$AT$5)),84),0))</f>
        <v>4.6622961274155733E-4</v>
      </c>
      <c r="BD17" s="429">
        <f>BC17*(1-VLOOKUP($AR17,'MP-2017_Male'!$A$3:$CF$103,MIN((61+(Mortality!BD$5-Mortality!$AT$5)),84),0))</f>
        <v>4.6748843269595953E-4</v>
      </c>
      <c r="BE17" s="408">
        <f>BD17*(1-VLOOKUP($AR17,'MP-2017_Male'!$A$3:$CF$103,MIN((61+(Mortality!BE$5-Mortality!$AT$5)),84),0))</f>
        <v>4.6711444194980274E-4</v>
      </c>
      <c r="BF17" s="408">
        <f>BE17*(1-VLOOKUP($AR17,'MP-2017_Male'!$A$3:$CF$103,MIN((61+(Mortality!BF$5-Mortality!$AT$5)),84),0))</f>
        <v>4.6533940707039345E-4</v>
      </c>
      <c r="BG17" s="408">
        <f>BF17*(1-VLOOKUP($AR17,'MP-2017_Male'!$A$3:$CF$103,MIN((61+(Mortality!BG$5-Mortality!$AT$5)),84),0))</f>
        <v>4.6264043850938516E-4</v>
      </c>
      <c r="BH17" s="408">
        <f>BG17*(1-VLOOKUP($AR17,'MP-2017_Male'!$A$3:$CF$103,MIN((61+(Mortality!BH$5-Mortality!$AT$5)),84),0))</f>
        <v>4.5926316330826666E-4</v>
      </c>
      <c r="BI17" s="408">
        <f>BH17*(1-VLOOKUP($AR17,'MP-2017_Male'!$A$3:$CF$103,MIN((61+(Mortality!BI$5-Mortality!$AT$5)),84),0))</f>
        <v>4.5540535273647721E-4</v>
      </c>
      <c r="BJ17" s="408">
        <f>BI17*(1-VLOOKUP($AR17,'MP-2017_Male'!$A$3:$CF$103,MIN((61+(Mortality!BJ$5-Mortality!$AT$5)),84),0))</f>
        <v>4.5121562349130165E-4</v>
      </c>
      <c r="BK17" s="408">
        <f>BJ17*(1-VLOOKUP($AR17,'MP-2017_Male'!$A$3:$CF$103,MIN((61+(Mortality!BK$5-Mortality!$AT$5)),84),0))</f>
        <v>4.4679371038108687E-4</v>
      </c>
      <c r="BL17" s="408">
        <f>BK17*(1-VLOOKUP($AR17,'MP-2017_Male'!$A$3:$CF$103,MIN((61+(Mortality!BL$5-Mortality!$AT$5)),84),0))</f>
        <v>4.4228109390623792E-4</v>
      </c>
      <c r="BM17" s="408">
        <f>BL17*(1-VLOOKUP($AR17,'MP-2017_Male'!$A$3:$CF$103,MIN((61+(Mortality!BM$5-Mortality!$AT$5)),84),0))</f>
        <v>4.3776982674839432E-4</v>
      </c>
      <c r="BN17" s="408">
        <f>BM17*(1-VLOOKUP($AR17,'MP-2017_Male'!$A$3:$CF$103,MIN((61+(Mortality!BN$5-Mortality!$AT$5)),84),0))</f>
        <v>4.3334835149823553E-4</v>
      </c>
      <c r="BO17" s="408">
        <f>BN17*(1-VLOOKUP($AR17,'MP-2017_Male'!$A$3:$CF$103,MIN((61+(Mortality!BO$5-Mortality!$AT$5)),84),0))</f>
        <v>4.2897153314810335E-4</v>
      </c>
      <c r="BP17" s="408">
        <f>BO17*(1-VLOOKUP($AR17,'MP-2017_Male'!$A$3:$CF$103,MIN((61+(Mortality!BP$5-Mortality!$AT$5)),84),0))</f>
        <v>4.2468181781662231E-4</v>
      </c>
      <c r="BQ17" s="408">
        <f>BP17*(1-VLOOKUP($AR17,'MP-2017_Male'!$A$3:$CF$103,MIN((61+(Mortality!BQ$5-Mortality!$AT$5)),84),0))</f>
        <v>4.2043499963845607E-4</v>
      </c>
      <c r="BR17" s="408">
        <f>BQ17*(1-VLOOKUP($AR17,'MP-2017_Male'!$A$3:$CF$103,MIN((61+(Mortality!BR$5-Mortality!$AT$5)),84),0))</f>
        <v>4.1623064964207149E-4</v>
      </c>
      <c r="BS17" s="408">
        <f>BR17*(1-VLOOKUP($AR17,'MP-2017_Male'!$A$3:$CF$103,MIN((61+(Mortality!BS$5-Mortality!$AT$5)),84),0))</f>
        <v>4.1206834314565076E-4</v>
      </c>
      <c r="BT17" s="408">
        <f>BS17*(1-VLOOKUP($AR17,'MP-2017_Male'!$A$3:$CF$103,MIN((61+(Mortality!BT$5-Mortality!$AT$5)),84),0))</f>
        <v>4.0794765971419422E-4</v>
      </c>
      <c r="BU17" s="408">
        <f>BT17*(1-VLOOKUP($AR17,'MP-2017_Male'!$A$3:$CF$103,MIN((61+(Mortality!BU$5-Mortality!$AT$5)),84),0))</f>
        <v>4.0386818311705227E-4</v>
      </c>
      <c r="BV17" s="408">
        <f>BU17*(1-VLOOKUP($AR17,'MP-2017_Male'!$A$3:$CF$103,MIN((61+(Mortality!BV$5-Mortality!$AT$5)),84),0))</f>
        <v>3.9982950128588177E-4</v>
      </c>
      <c r="BW17" s="408">
        <f>BV17*(1-VLOOKUP($AR17,'MP-2017_Male'!$A$3:$CF$103,MIN((61+(Mortality!BW$5-Mortality!$AT$5)),84),0))</f>
        <v>3.9583120627302294E-4</v>
      </c>
      <c r="BX17" s="408">
        <f>BW17*(1-VLOOKUP($AR17,'MP-2017_Male'!$A$3:$CF$103,MIN((61+(Mortality!BX$5-Mortality!$AT$5)),84),0))</f>
        <v>3.918728942102927E-4</v>
      </c>
      <c r="BY17" s="408">
        <f>BX17*(1-VLOOKUP($AR17,'MP-2017_Male'!$A$3:$CF$103,MIN((61+(Mortality!BY$5-Mortality!$AT$5)),84),0))</f>
        <v>3.8795416526818979E-4</v>
      </c>
      <c r="BZ17" s="408">
        <f>BY17*(1-VLOOKUP($AR17,'MP-2017_Male'!$A$3:$CF$103,MIN((61+(Mortality!BZ$5-Mortality!$AT$5)),84),0))</f>
        <v>3.840746236155079E-4</v>
      </c>
      <c r="CA17" s="408">
        <f>BZ17*(1-VLOOKUP($AR17,'MP-2017_Male'!$A$3:$CF$103,MIN((61+(Mortality!CA$5-Mortality!$AT$5)),84),0))</f>
        <v>3.8023387737935282E-4</v>
      </c>
      <c r="CB17" s="408">
        <f>CA17*(1-VLOOKUP($AR17,'MP-2017_Male'!$A$3:$CF$103,MIN((61+(Mortality!CB$5-Mortality!$AT$5)),84),0))</f>
        <v>3.7643153860555928E-4</v>
      </c>
      <c r="CC17" s="408">
        <f>CB17*(1-VLOOKUP($AR17,'MP-2017_Male'!$A$3:$CF$103,MIN((61+(Mortality!CC$5-Mortality!$AT$5)),84),0))</f>
        <v>3.7266722321950367E-4</v>
      </c>
      <c r="CD17" s="408">
        <f>CC17*(1-VLOOKUP($AR17,'MP-2017_Male'!$A$3:$CF$103,MIN((61+(Mortality!CD$5-Mortality!$AT$5)),84),0))</f>
        <v>3.6894055098730862E-4</v>
      </c>
      <c r="CE17" s="408">
        <f>CD17*(1-VLOOKUP($AR17,'MP-2017_Male'!$A$3:$CF$103,MIN((61+(Mortality!CE$5-Mortality!$AT$5)),84),0))</f>
        <v>3.6525114547743552E-4</v>
      </c>
      <c r="CF17" s="408">
        <f>CE17*(1-VLOOKUP($AR17,'MP-2017_Male'!$A$3:$CF$103,MIN((61+(Mortality!CF$5-Mortality!$AT$5)),84),0))</f>
        <v>3.6159863402266117E-4</v>
      </c>
      <c r="CG17" s="408">
        <f>CF17*(1-VLOOKUP($AR17,'MP-2017_Male'!$A$3:$CF$103,MIN((61+(Mortality!CG$5-Mortality!$AT$5)),84),0))</f>
        <v>3.5798264768243456E-4</v>
      </c>
      <c r="CH17" s="408">
        <f>CG17*(1-VLOOKUP($AR17,'MP-2017_Male'!$A$3:$CF$103,MIN((61+(Mortality!CH$5-Mortality!$AT$5)),84),0))</f>
        <v>3.5440282120561021E-4</v>
      </c>
      <c r="CI17" s="408">
        <f>CH17*(1-VLOOKUP($AR17,'MP-2017_Male'!$A$3:$CF$103,MIN((61+(Mortality!CI$5-Mortality!$AT$5)),84),0))</f>
        <v>3.5085879299355413E-4</v>
      </c>
      <c r="CJ17" s="408">
        <f>CI17*(1-VLOOKUP($AR17,'MP-2017_Male'!$A$3:$CF$103,MIN((61+(Mortality!CJ$5-Mortality!$AT$5)),84),0))</f>
        <v>3.4735020506361861E-4</v>
      </c>
      <c r="CK17" s="408">
        <f>CJ17*(1-VLOOKUP($AR17,'MP-2017_Male'!$A$3:$CF$103,MIN((61+(Mortality!CK$5-Mortality!$AT$5)),84),0))</f>
        <v>3.4387670301298242E-4</v>
      </c>
      <c r="CL17" s="408">
        <f>CK17*(1-VLOOKUP($AR17,'MP-2017_Male'!$A$3:$CF$103,MIN((61+(Mortality!CL$5-Mortality!$AT$5)),84),0))</f>
        <v>3.404379359828526E-4</v>
      </c>
      <c r="CM17" s="408">
        <f>CL17*(1-VLOOKUP($AR17,'MP-2017_Male'!$A$3:$CF$103,MIN((61+(Mortality!CM$5-Mortality!$AT$5)),84),0))</f>
        <v>3.3703355662302408E-4</v>
      </c>
      <c r="CN17" s="408">
        <f>CM17*(1-VLOOKUP($AR17,'MP-2017_Male'!$A$3:$CF$103,MIN((61+(Mortality!CN$5-Mortality!$AT$5)),84),0))</f>
        <v>3.3366322105679385E-4</v>
      </c>
      <c r="CO17" s="408">
        <f>CN17*(1-VLOOKUP($AR17,'MP-2017_Male'!$A$3:$CF$103,MIN((61+(Mortality!CO$5-Mortality!$AT$5)),84),0))</f>
        <v>3.3032658884622588E-4</v>
      </c>
      <c r="CP17" s="408">
        <f>CO17*(1-VLOOKUP($AR17,'MP-2017_Male'!$A$3:$CF$103,MIN((61+(Mortality!CP$5-Mortality!$AT$5)),84),0))</f>
        <v>3.2702332295776363E-4</v>
      </c>
      <c r="CQ17" s="408">
        <f>CP17*(1-VLOOKUP($AR17,'MP-2017_Male'!$A$3:$CF$103,MIN((61+(Mortality!CQ$5-Mortality!$AT$5)),84),0))</f>
        <v>3.2375308972818601E-4</v>
      </c>
      <c r="CR17" s="408">
        <f>CQ17*(1-VLOOKUP($AR17,'MP-2017_Male'!$A$3:$CF$103,MIN((61+(Mortality!CR$5-Mortality!$AT$5)),84),0))</f>
        <v>3.2051555883090414E-4</v>
      </c>
      <c r="CS17" s="408">
        <f>CR17*(1-VLOOKUP($AR17,'MP-2017_Male'!$A$3:$CF$103,MIN((61+(Mortality!CS$5-Mortality!$AT$5)),84),0))</f>
        <v>3.1731040324259509E-4</v>
      </c>
      <c r="CT17" s="408">
        <f>CS17*(1-VLOOKUP($AR17,'MP-2017_Male'!$A$3:$CF$103,MIN((61+(Mortality!CT$5-Mortality!$AT$5)),84),0))</f>
        <v>3.1413729921016915E-4</v>
      </c>
      <c r="CU17" s="408">
        <f>CT17*(1-VLOOKUP($AR17,'MP-2017_Male'!$A$3:$CF$103,MIN((61+(Mortality!CU$5-Mortality!$AT$5)),84),0))</f>
        <v>3.1099592621806747E-4</v>
      </c>
      <c r="CV17" s="408">
        <f>CU17*(1-VLOOKUP($AR17,'MP-2017_Male'!$A$3:$CF$103,MIN((61+(Mortality!CV$5-Mortality!$AT$5)),84),0))</f>
        <v>3.0788596695588676E-4</v>
      </c>
      <c r="CW17" s="408">
        <f>CV17*(1-VLOOKUP($AR17,'MP-2017_Male'!$A$3:$CF$103,MIN((61+(Mortality!CW$5-Mortality!$AT$5)),84),0))</f>
        <v>3.0480710728632792E-4</v>
      </c>
      <c r="CX17" s="408">
        <f>CW17*(1-VLOOKUP($AR17,'MP-2017_Male'!$A$3:$CF$103,MIN((61+(Mortality!CX$5-Mortality!$AT$5)),84),0))</f>
        <v>3.0175903621346465E-4</v>
      </c>
      <c r="CY17" s="408">
        <f>CX17*(1-VLOOKUP($AR17,'MP-2017_Male'!$A$3:$CF$103,MIN((61+(Mortality!CY$5-Mortality!$AT$5)),84),0))</f>
        <v>2.9874144585133002E-4</v>
      </c>
      <c r="CZ17" s="408">
        <f>CY17*(1-VLOOKUP($AR17,'MP-2017_Male'!$A$3:$CF$103,MIN((61+(Mortality!CZ$5-Mortality!$AT$5)),84),0))</f>
        <v>2.9575403139281675E-4</v>
      </c>
      <c r="DA17" s="408">
        <f>CZ17*(1-VLOOKUP($AR17,'MP-2017_Male'!$A$3:$CF$103,MIN((61+(Mortality!DA$5-Mortality!$AT$5)),84),0))</f>
        <v>2.9279649107888855E-4</v>
      </c>
      <c r="DB17" s="408">
        <f>DA17*(1-VLOOKUP($AR17,'MP-2017_Male'!$A$3:$CF$103,MIN((61+(Mortality!DB$5-Mortality!$AT$5)),84),0))</f>
        <v>2.8986852616809969E-4</v>
      </c>
      <c r="DC17" s="408">
        <f>DB17*(1-VLOOKUP($AR17,'MP-2017_Male'!$A$3:$CF$103,MIN((61+(Mortality!DC$5-Mortality!$AT$5)),84),0))</f>
        <v>2.869698409064187E-4</v>
      </c>
      <c r="DD17" s="408">
        <f>DC17*(1-VLOOKUP($AR17,'MP-2017_Male'!$A$3:$CF$103,MIN((61+(Mortality!DD$5-Mortality!$AT$5)),84),0))</f>
        <v>2.8410014249735449E-4</v>
      </c>
      <c r="DE17" s="408">
        <f>DD17*(1-VLOOKUP($AR17,'MP-2017_Male'!$A$3:$CF$103,MIN((61+(Mortality!DE$5-Mortality!$AT$5)),84),0))</f>
        <v>2.8125914107238095E-4</v>
      </c>
      <c r="DF17" s="408">
        <f>DE17*(1-VLOOKUP($AR17,'MP-2017_Male'!$A$3:$CF$103,MIN((61+(Mortality!DF$5-Mortality!$AT$5)),84),0))</f>
        <v>2.7844654966165713E-4</v>
      </c>
      <c r="DG17" s="408">
        <f>DF17*(1-VLOOKUP($AR17,'MP-2017_Male'!$A$3:$CF$103,MIN((61+(Mortality!DG$5-Mortality!$AT$5)),84),0))</f>
        <v>2.7566208416504053E-4</v>
      </c>
      <c r="DH17" s="408">
        <f>DG17*(1-VLOOKUP($AR17,'MP-2017_Male'!$A$3:$CF$103,MIN((61+(Mortality!DH$5-Mortality!$AT$5)),84),0))</f>
        <v>2.7290546332339012E-4</v>
      </c>
      <c r="DI17" s="408">
        <f>DH17*(1-VLOOKUP($AR17,'MP-2017_Male'!$A$3:$CF$103,MIN((61+(Mortality!DI$5-Mortality!$AT$5)),84),0))</f>
        <v>2.7017640869015622E-4</v>
      </c>
      <c r="DJ17" s="408">
        <f>DI17*(1-VLOOKUP($AR17,'MP-2017_Male'!$A$3:$CF$103,MIN((61+(Mortality!DJ$5-Mortality!$AT$5)),84),0))</f>
        <v>2.6747464460325464E-4</v>
      </c>
      <c r="DK17" s="408">
        <f>DJ17*(1-VLOOKUP($AR17,'MP-2017_Male'!$A$3:$CF$103,MIN((61+(Mortality!DK$5-Mortality!$AT$5)),84),0))</f>
        <v>2.6479989815722207E-4</v>
      </c>
      <c r="DL17" s="408">
        <f>DK17*(1-VLOOKUP($AR17,'MP-2017_Male'!$A$3:$CF$103,MIN((61+(Mortality!DL$5-Mortality!$AT$5)),84),0))</f>
        <v>2.6215189917564986E-4</v>
      </c>
      <c r="DM17" s="408">
        <f>DL17*(1-VLOOKUP($AR17,'MP-2017_Male'!$A$3:$CF$103,MIN((61+(Mortality!DM$5-Mortality!$AT$5)),84),0))</f>
        <v>2.5953038018389338E-4</v>
      </c>
      <c r="DN17" s="408">
        <f>DM17*(1-VLOOKUP($AR17,'MP-2017_Male'!$A$3:$CF$103,MIN((61+(Mortality!DN$5-Mortality!$AT$5)),84),0))</f>
        <v>2.5693507638205446E-4</v>
      </c>
      <c r="DO17" s="408">
        <f>DN17*(1-VLOOKUP($AR17,'MP-2017_Male'!$A$3:$CF$103,MIN((61+(Mortality!DO$5-Mortality!$AT$5)),84),0))</f>
        <v>2.543657256182339E-4</v>
      </c>
      <c r="DP17" s="408">
        <f>DO17*(1-VLOOKUP($AR17,'MP-2017_Male'!$A$3:$CF$103,MIN((61+(Mortality!DP$5-Mortality!$AT$5)),84),0))</f>
        <v>2.5182206836205155E-4</v>
      </c>
      <c r="DQ17" s="408">
        <f>DP17*(1-VLOOKUP($AR17,'MP-2017_Male'!$A$3:$CF$103,MIN((61+(Mortality!DQ$5-Mortality!$AT$5)),84),0))</f>
        <v>2.4930384767843101E-4</v>
      </c>
      <c r="DR17" s="408">
        <f>DQ17*(1-VLOOKUP($AR17,'MP-2017_Male'!$A$3:$CF$103,MIN((61+(Mortality!DR$5-Mortality!$AT$5)),84),0))</f>
        <v>2.4681080920164669E-4</v>
      </c>
      <c r="DS17" s="408">
        <f>DR17*(1-VLOOKUP($AR17,'MP-2017_Male'!$A$3:$CF$103,MIN((61+(Mortality!DS$5-Mortality!$AT$5)),84),0))</f>
        <v>2.4434270110963024E-4</v>
      </c>
      <c r="DT17" s="408">
        <f>DS17*(1-VLOOKUP($AR17,'MP-2017_Male'!$A$3:$CF$103,MIN((61+(Mortality!DT$5-Mortality!$AT$5)),84),0))</f>
        <v>2.4189927409853395E-4</v>
      </c>
      <c r="DU17" s="408">
        <f>DT17*(1-VLOOKUP($AR17,'MP-2017_Male'!$A$3:$CF$103,MIN((61+(Mortality!DU$5-Mortality!$AT$5)),84),0))</f>
        <v>2.3948028135754859E-4</v>
      </c>
      <c r="DV17" s="408">
        <f>DU17*(1-VLOOKUP($AR17,'MP-2017_Male'!$A$3:$CF$103,MIN((61+(Mortality!DV$5-Mortality!$AT$5)),84),0))</f>
        <v>2.3708547854397311E-4</v>
      </c>
      <c r="DW17" s="408">
        <f>DV17*(1-VLOOKUP($AR17,'MP-2017_Male'!$A$3:$CF$103,MIN((61+(Mortality!DW$5-Mortality!$AT$5)),84),0))</f>
        <v>2.3471462375853337E-4</v>
      </c>
      <c r="DX17" s="408">
        <f>DW17*(1-VLOOKUP($AR17,'MP-2017_Male'!$A$3:$CF$103,MIN((61+(Mortality!DX$5-Mortality!$AT$5)),84),0))</f>
        <v>2.3236747752094803E-4</v>
      </c>
      <c r="DY17" s="408">
        <f>DX17*(1-VLOOKUP($AR17,'MP-2017_Male'!$A$3:$CF$103,MIN((61+(Mortality!DY$5-Mortality!$AT$5)),84),0))</f>
        <v>2.3004380274573854E-4</v>
      </c>
      <c r="DZ17" s="408">
        <f>DY17*(1-VLOOKUP($AR17,'MP-2017_Male'!$A$3:$CF$103,MIN((61+(Mortality!DZ$5-Mortality!$AT$5)),84),0))</f>
        <v>2.2774336471828116E-4</v>
      </c>
      <c r="EA17" s="408">
        <f>DZ17*(1-VLOOKUP($AR17,'MP-2017_Male'!$A$3:$CF$103,MIN((61+(Mortality!EA$5-Mortality!$AT$5)),84),0))</f>
        <v>2.2546593107109834E-4</v>
      </c>
      <c r="EB17" s="408">
        <f>EA17*(1-VLOOKUP($AR17,'MP-2017_Male'!$A$3:$CF$103,MIN((61+(Mortality!EB$5-Mortality!$AT$5)),84),0))</f>
        <v>2.2321127176038735E-4</v>
      </c>
      <c r="EC17" s="408">
        <f>EB17*(1-VLOOKUP($AR17,'MP-2017_Male'!$A$3:$CF$103,MIN((61+(Mortality!EC$5-Mortality!$AT$5)),84),0))</f>
        <v>2.2097915904278347E-4</v>
      </c>
      <c r="ED17" s="408">
        <f>EC17*(1-VLOOKUP($AR17,'MP-2017_Male'!$A$3:$CF$103,MIN((61+(Mortality!ED$5-Mortality!$AT$5)),84),0))</f>
        <v>2.1876936745235563E-4</v>
      </c>
      <c r="EE17" s="408">
        <f>ED17*(1-VLOOKUP($AR17,'MP-2017_Male'!$A$3:$CF$103,MIN((61+(Mortality!EE$5-Mortality!$AT$5)),84),0))</f>
        <v>2.1658167377783206E-4</v>
      </c>
      <c r="EF17" s="408">
        <f>EE17*(1-VLOOKUP($AR17,'MP-2017_Male'!$A$3:$CF$103,MIN((61+(Mortality!EF$5-Mortality!$AT$5)),84),0))</f>
        <v>2.1441585704005375E-4</v>
      </c>
      <c r="EG17" s="408">
        <f>EF17*(1-VLOOKUP($AR17,'MP-2017_Male'!$A$3:$CF$103,MIN((61+(Mortality!EG$5-Mortality!$AT$5)),84),0))</f>
        <v>2.1227169846965322E-4</v>
      </c>
      <c r="EH17" s="408">
        <f>EG17*(1-VLOOKUP($AR17,'MP-2017_Male'!$A$3:$CF$103,MIN((61+(Mortality!EH$5-Mortality!$AT$5)),84),0))</f>
        <v>2.1014898148495668E-4</v>
      </c>
      <c r="EI17" s="408">
        <f>EH17*(1-VLOOKUP($AR17,'MP-2017_Male'!$A$3:$CF$103,MIN((61+(Mortality!EI$5-Mortality!$AT$5)),84),0))</f>
        <v>2.080474916701071E-4</v>
      </c>
      <c r="EJ17" s="408">
        <f>EI17*(1-VLOOKUP($AR17,'MP-2017_Male'!$A$3:$CF$103,MIN((61+(Mortality!EJ$5-Mortality!$AT$5)),84),0))</f>
        <v>2.0596701675340602E-4</v>
      </c>
      <c r="EK17" s="408">
        <f>EJ17*(1-VLOOKUP($AR17,'MP-2017_Male'!$A$3:$CF$103,MIN((61+(Mortality!EK$5-Mortality!$AT$5)),84),0))</f>
        <v>2.0390734658587195E-4</v>
      </c>
      <c r="EL17" s="408">
        <f>EK17*(1-VLOOKUP($AR17,'MP-2017_Male'!$A$3:$CF$103,MIN((61+(Mortality!EL$5-Mortality!$AT$5)),84),0))</f>
        <v>2.0186827312001322E-4</v>
      </c>
      <c r="EM17" s="408">
        <f>EL17*(1-VLOOKUP($AR17,'MP-2017_Male'!$A$3:$CF$103,MIN((61+(Mortality!EM$5-Mortality!$AT$5)),84),0))</f>
        <v>1.9984959038881308E-4</v>
      </c>
      <c r="EN17" s="408">
        <f>EM17*(1-VLOOKUP($AR17,'MP-2017_Male'!$A$3:$CF$103,MIN((61+(Mortality!EN$5-Mortality!$AT$5)),84),0))</f>
        <v>1.9785109448492496E-4</v>
      </c>
      <c r="EO17" s="408">
        <f>EN17*(1-VLOOKUP($AR17,'MP-2017_Male'!$A$3:$CF$103,MIN((61+(Mortality!EO$5-Mortality!$AT$5)),84),0))</f>
        <v>1.958725835400757E-4</v>
      </c>
      <c r="EP17" s="408">
        <f>EO17*(1-VLOOKUP($AR17,'MP-2017_Male'!$A$3:$CF$103,MIN((61+(Mortality!EP$5-Mortality!$AT$5)),84),0))</f>
        <v>1.9391385770467495E-4</v>
      </c>
      <c r="EQ17" s="408">
        <f>EP17*(1-VLOOKUP($AR17,'MP-2017_Male'!$A$3:$CF$103,MIN((61+(Mortality!EQ$5-Mortality!$AT$5)),84),0))</f>
        <v>1.9197471912762822E-4</v>
      </c>
      <c r="ER17" s="408">
        <f>EQ17*(1-VLOOKUP($AR17,'MP-2017_Male'!$A$3:$CF$103,MIN((61+(Mortality!ER$5-Mortality!$AT$5)),84),0))</f>
        <v>1.9005497193635192E-4</v>
      </c>
      <c r="ES17" s="408">
        <f>ER17*(1-VLOOKUP($AR17,'MP-2017_Male'!$A$3:$CF$103,MIN((61+(Mortality!ES$5-Mortality!$AT$5)),84),0))</f>
        <v>1.881544222169884E-4</v>
      </c>
      <c r="ET17" s="408">
        <f>ES17*(1-VLOOKUP($AR17,'MP-2017_Male'!$A$3:$CF$103,MIN((61+(Mortality!ET$5-Mortality!$AT$5)),84),0))</f>
        <v>1.862728779948185E-4</v>
      </c>
      <c r="EU17" s="408">
        <f>ET17*(1-VLOOKUP($AR17,'MP-2017_Male'!$A$3:$CF$103,MIN((61+(Mortality!EU$5-Mortality!$AT$5)),84),0))</f>
        <v>1.8441014921487031E-4</v>
      </c>
      <c r="EV17" s="408">
        <f>EU17*(1-VLOOKUP($AR17,'MP-2017_Male'!$A$3:$CF$103,MIN((61+(Mortality!EV$5-Mortality!$AT$5)),84),0))</f>
        <v>1.8256604772272161E-4</v>
      </c>
      <c r="EW17" s="408">
        <f>EV17*(1-VLOOKUP($AR17,'MP-2017_Male'!$A$3:$CF$103,MIN((61+(Mortality!EW$5-Mortality!$AT$5)),84),0))</f>
        <v>1.8074038724549439E-4</v>
      </c>
      <c r="EX17" s="408">
        <f>EW17*(1-VLOOKUP($AR17,'MP-2017_Male'!$A$3:$CF$103,MIN((61+(Mortality!EX$5-Mortality!$AT$5)),84),0))</f>
        <v>1.7893298337303944E-4</v>
      </c>
      <c r="EY17" s="408">
        <f>EX17*(1-VLOOKUP($AR17,'MP-2017_Male'!$A$3:$CF$103,MIN((61+(Mortality!EY$5-Mortality!$AT$5)),84),0))</f>
        <v>1.7714365353930904E-4</v>
      </c>
      <c r="EZ17" s="408">
        <f>EY17*(1-VLOOKUP($AR17,'MP-2017_Male'!$A$3:$CF$103,MIN((61+(Mortality!EZ$5-Mortality!$AT$5)),84),0))</f>
        <v>1.7537221700391595E-4</v>
      </c>
      <c r="FA17" s="408">
        <f>EZ17*(1-VLOOKUP($AR17,'MP-2017_Male'!$A$3:$CF$103,MIN((61+(Mortality!FA$5-Mortality!$AT$5)),84),0))</f>
        <v>1.7361849483387679E-4</v>
      </c>
      <c r="FB17" s="408">
        <f>FA17*(1-VLOOKUP($AR17,'MP-2017_Male'!$A$3:$CF$103,MIN((61+(Mortality!FB$5-Mortality!$AT$5)),84),0))</f>
        <v>1.7188230988553801E-4</v>
      </c>
      <c r="FC17" s="408">
        <f>FB17*(1-VLOOKUP($AR17,'MP-2017_Male'!$A$3:$CF$103,MIN((61+(Mortality!FC$5-Mortality!$AT$5)),84),0))</f>
        <v>1.7016348678668264E-4</v>
      </c>
      <c r="FD17" s="408">
        <f>FC17*(1-VLOOKUP($AR17,'MP-2017_Male'!$A$3:$CF$103,MIN((61+(Mortality!FD$5-Mortality!$AT$5)),84),0))</f>
        <v>1.684618519188158E-4</v>
      </c>
      <c r="FE17" s="408">
        <f>FD17*(1-VLOOKUP($AR17,'MP-2017_Male'!$A$3:$CF$103,MIN((61+(Mortality!FE$5-Mortality!$AT$5)),84),0))</f>
        <v>1.6677723339962765E-4</v>
      </c>
      <c r="FF17" s="408">
        <f>FE17*(1-VLOOKUP($AR17,'MP-2017_Male'!$A$3:$CF$103,MIN((61+(Mortality!FF$5-Mortality!$AT$5)),84),0))</f>
        <v>1.6510946106563137E-4</v>
      </c>
      <c r="FG17" s="408">
        <f>FF17*(1-VLOOKUP($AR17,'MP-2017_Male'!$A$3:$CF$103,MIN((61+(Mortality!FG$5-Mortality!$AT$5)),84),0))</f>
        <v>1.6345836645497507E-4</v>
      </c>
      <c r="FH17" s="408">
        <f>FG17*(1-VLOOKUP($AR17,'MP-2017_Male'!$A$3:$CF$103,MIN((61+(Mortality!FH$5-Mortality!$AT$5)),84),0))</f>
        <v>1.6182378279042532E-4</v>
      </c>
      <c r="FI17" s="408">
        <f>FH17*(1-VLOOKUP($AR17,'MP-2017_Male'!$A$3:$CF$103,MIN((61+(Mortality!FI$5-Mortality!$AT$5)),84),0))</f>
        <v>1.6020554496252106E-4</v>
      </c>
    </row>
    <row r="18" spans="1:165">
      <c r="A18" s="205">
        <v>30</v>
      </c>
      <c r="B18" s="226">
        <f t="shared" si="8"/>
        <v>4.5199999999999998E-4</v>
      </c>
      <c r="C18" s="227">
        <f t="shared" si="9"/>
        <v>2.1800000000000001E-4</v>
      </c>
      <c r="D18" s="207">
        <f t="shared" si="5"/>
        <v>3.3500000000000001E-4</v>
      </c>
      <c r="E18" s="432">
        <f ca="1">IF($A18&lt;Main!$B$11,Mortality!$BD11,OFFSET($BD$6,$A18-$A$13,$A18-$A$13))</f>
        <v>3.0679990217730607E-4</v>
      </c>
      <c r="F18" s="433">
        <f ca="1">IF($A18&lt;Main!$B$13,Mortality!$BD$105,OFFSET($BD$105,$A18-$A$13,$A18-$A$13))</f>
        <v>1.9539968063843195E-4</v>
      </c>
      <c r="G18" s="472">
        <f t="shared" ca="1" si="21"/>
        <v>2.51099791407869E-4</v>
      </c>
      <c r="I18" s="396"/>
      <c r="J18" s="395"/>
      <c r="K18" s="395"/>
      <c r="L18" s="395"/>
      <c r="M18" s="395"/>
      <c r="N18" s="395"/>
      <c r="O18" s="395"/>
      <c r="Q18" s="246">
        <f>Q13+5</f>
        <v>35</v>
      </c>
      <c r="R18" s="254">
        <f>INDEX($J$8:$L$20,MATCH($Q18,$I$8:$I$20,0),MATCH(R$7,$J$7:$L$7,0))</f>
        <v>4.35E-4</v>
      </c>
      <c r="S18" s="255">
        <f t="shared" ref="S18:T18" si="27">INDEX($J$8:$L$20,MATCH($Q18,$I$8:$I$20,0),MATCH(S$7,$J$7:$L$7,0))</f>
        <v>7.6030000000000004E-3</v>
      </c>
      <c r="T18" s="466">
        <f t="shared" si="27"/>
        <v>3.86E-4</v>
      </c>
      <c r="U18" s="254">
        <f>INDEX($M$8:$O$20,MATCH($Q18,$I$8:$I$20,0),MATCH(R$7,$M$7:$O$7,0))</f>
        <v>2.1000000000000001E-4</v>
      </c>
      <c r="V18" s="255">
        <f t="shared" ref="V18" si="28">INDEX($M$8:$O$20,MATCH($Q18,$I$8:$I$20,0),MATCH(S$7,$M$7:$O$7,0))</f>
        <v>2.885E-3</v>
      </c>
      <c r="W18" s="470">
        <f t="shared" ref="W18" si="29">INDEX($M$8:$O$20,MATCH($Q18,$I$8:$I$20,0),MATCH(T$7,$M$7:$O$7,0))</f>
        <v>2.6800000000000001E-4</v>
      </c>
      <c r="X18" s="227"/>
      <c r="Y18" s="205">
        <v>30</v>
      </c>
      <c r="AA18" s="231">
        <v>4.5199999999999998E-4</v>
      </c>
      <c r="AB18" s="232" t="s">
        <v>65</v>
      </c>
      <c r="AC18" s="233">
        <v>7.9150000000000002E-3</v>
      </c>
      <c r="AD18" s="205"/>
      <c r="AE18" s="231">
        <v>2.1800000000000001E-4</v>
      </c>
      <c r="AF18" s="232" t="s">
        <v>65</v>
      </c>
      <c r="AG18" s="233">
        <v>3.003E-3</v>
      </c>
      <c r="AJ18" s="266"/>
      <c r="AK18" s="266"/>
      <c r="AL18" s="266"/>
      <c r="AM18" s="266"/>
      <c r="AN18" s="266"/>
      <c r="AO18" s="266"/>
      <c r="AP18" s="266"/>
      <c r="AQ18" s="458"/>
      <c r="AR18" s="205">
        <v>37</v>
      </c>
      <c r="AS18" s="235">
        <f t="shared" si="6"/>
        <v>4.9524852343839809E-4</v>
      </c>
      <c r="AT18" s="406">
        <f t="shared" si="7"/>
        <v>4.484E-4</v>
      </c>
      <c r="AU18" s="408">
        <f>AT18*(1-VLOOKUP($AR18,'MP-2017_Male'!$A$3:$CF$103,MIN((61+(Mortality!AU$5-Mortality!$AT$5)),84),0))</f>
        <v>4.4647188E-4</v>
      </c>
      <c r="AV18" s="408">
        <f>AU18*(1-VLOOKUP($AR18,'MP-2017_Male'!$A$3:$CF$103,MIN((61+(Mortality!AV$5-Mortality!$AT$5)),84),0))</f>
        <v>4.4870423939999995E-4</v>
      </c>
      <c r="AW18" s="408">
        <f>AV18*(1-VLOOKUP($AR18,'MP-2017_Male'!$A$3:$CF$103,MIN((61+(Mortality!AW$5-Mortality!$AT$5)),84),0))</f>
        <v>4.5601811850221996E-4</v>
      </c>
      <c r="AX18" s="408">
        <f>AW18*(1-VLOOKUP($AR18,'MP-2017_Male'!$A$3:$CF$103,MIN((61+(Mortality!AX$5-Mortality!$AT$5)),84),0))</f>
        <v>4.6386163014045819E-4</v>
      </c>
      <c r="AY18" s="408">
        <f>AX18*(1-VLOOKUP($AR18,'MP-2017_Male'!$A$3:$CF$103,MIN((61+(Mortality!AY$5-Mortality!$AT$5)),84),0))</f>
        <v>4.7170089168983192E-4</v>
      </c>
      <c r="AZ18" s="408">
        <f>AY18*(1-VLOOKUP($AR18,'MP-2017_Male'!$A$3:$CF$103,MIN((61+(Mortality!AZ$5-Mortality!$AT$5)),84),0))</f>
        <v>4.7901225551102435E-4</v>
      </c>
      <c r="BA18" s="408">
        <f>AZ18*(1-VLOOKUP($AR18,'MP-2017_Male'!$A$3:$CF$103,MIN((61+(Mortality!BA$5-Mortality!$AT$5)),84),0))</f>
        <v>4.853352172837699E-4</v>
      </c>
      <c r="BB18" s="408">
        <f>BA18*(1-VLOOKUP($AR18,'MP-2017_Male'!$A$3:$CF$103,MIN((61+(Mortality!BB$5-Mortality!$AT$5)),84),0))</f>
        <v>4.9028563650006438E-4</v>
      </c>
      <c r="BC18" s="408">
        <f>BB18*(1-VLOOKUP($AR18,'MP-2017_Male'!$A$3:$CF$103,MIN((61+(Mortality!BC$5-Mortality!$AT$5)),84),0))</f>
        <v>4.9361957882826477E-4</v>
      </c>
      <c r="BD18" s="429">
        <f>BC18*(1-VLOOKUP($AR18,'MP-2017_Male'!$A$3:$CF$103,MIN((61+(Mortality!BD$5-Mortality!$AT$5)),84),0))</f>
        <v>4.9524852343839809E-4</v>
      </c>
      <c r="BE18" s="408">
        <f>BD18*(1-VLOOKUP($AR18,'MP-2017_Male'!$A$3:$CF$103,MIN((61+(Mortality!BE$5-Mortality!$AT$5)),84),0))</f>
        <v>4.9524852343839809E-4</v>
      </c>
      <c r="BF18" s="408">
        <f>BE18*(1-VLOOKUP($AR18,'MP-2017_Male'!$A$3:$CF$103,MIN((61+(Mortality!BF$5-Mortality!$AT$5)),84),0))</f>
        <v>4.9386182757277057E-4</v>
      </c>
      <c r="BG18" s="408">
        <f>BF18*(1-VLOOKUP($AR18,'MP-2017_Male'!$A$3:$CF$103,MIN((61+(Mortality!BG$5-Mortality!$AT$5)),84),0))</f>
        <v>4.9144190461766399E-4</v>
      </c>
      <c r="BH18" s="408">
        <f>BG18*(1-VLOOKUP($AR18,'MP-2017_Male'!$A$3:$CF$103,MIN((61+(Mortality!BH$5-Mortality!$AT$5)),84),0))</f>
        <v>4.8824753223764922E-4</v>
      </c>
      <c r="BI18" s="408">
        <f>BH18*(1-VLOOKUP($AR18,'MP-2017_Male'!$A$3:$CF$103,MIN((61+(Mortality!BI$5-Mortality!$AT$5)),84),0))</f>
        <v>4.8448802623941932E-4</v>
      </c>
      <c r="BJ18" s="408">
        <f>BI18*(1-VLOOKUP($AR18,'MP-2017_Male'!$A$3:$CF$103,MIN((61+(Mortality!BJ$5-Mortality!$AT$5)),84),0))</f>
        <v>4.8027298041113635E-4</v>
      </c>
      <c r="BK18" s="408">
        <f>BJ18*(1-VLOOKUP($AR18,'MP-2017_Male'!$A$3:$CF$103,MIN((61+(Mortality!BK$5-Mortality!$AT$5)),84),0))</f>
        <v>4.7575841439527169E-4</v>
      </c>
      <c r="BL18" s="408">
        <f>BK18*(1-VLOOKUP($AR18,'MP-2017_Male'!$A$3:$CF$103,MIN((61+(Mortality!BL$5-Mortality!$AT$5)),84),0))</f>
        <v>4.7104840609275849E-4</v>
      </c>
      <c r="BM18" s="408">
        <f>BL18*(1-VLOOKUP($AR18,'MP-2017_Male'!$A$3:$CF$103,MIN((61+(Mortality!BM$5-Mortality!$AT$5)),84),0))</f>
        <v>4.6629081719122166E-4</v>
      </c>
      <c r="BN18" s="408">
        <f>BM18*(1-VLOOKUP($AR18,'MP-2017_Male'!$A$3:$CF$103,MIN((61+(Mortality!BN$5-Mortality!$AT$5)),84),0))</f>
        <v>4.6158127993759033E-4</v>
      </c>
      <c r="BO18" s="408">
        <f>BN18*(1-VLOOKUP($AR18,'MP-2017_Male'!$A$3:$CF$103,MIN((61+(Mortality!BO$5-Mortality!$AT$5)),84),0))</f>
        <v>4.5691930901022064E-4</v>
      </c>
      <c r="BP18" s="408">
        <f>BO18*(1-VLOOKUP($AR18,'MP-2017_Male'!$A$3:$CF$103,MIN((61+(Mortality!BP$5-Mortality!$AT$5)),84),0))</f>
        <v>4.5235011592011841E-4</v>
      </c>
      <c r="BQ18" s="408">
        <f>BP18*(1-VLOOKUP($AR18,'MP-2017_Male'!$A$3:$CF$103,MIN((61+(Mortality!BQ$5-Mortality!$AT$5)),84),0))</f>
        <v>4.4782661476091721E-4</v>
      </c>
      <c r="BR18" s="408">
        <f>BQ18*(1-VLOOKUP($AR18,'MP-2017_Male'!$A$3:$CF$103,MIN((61+(Mortality!BR$5-Mortality!$AT$5)),84),0))</f>
        <v>4.4334834861330802E-4</v>
      </c>
      <c r="BS18" s="408">
        <f>BR18*(1-VLOOKUP($AR18,'MP-2017_Male'!$A$3:$CF$103,MIN((61+(Mortality!BS$5-Mortality!$AT$5)),84),0))</f>
        <v>4.3891486512717491E-4</v>
      </c>
      <c r="BT18" s="408">
        <f>BS18*(1-VLOOKUP($AR18,'MP-2017_Male'!$A$3:$CF$103,MIN((61+(Mortality!BT$5-Mortality!$AT$5)),84),0))</f>
        <v>4.3452571647590319E-4</v>
      </c>
      <c r="BU18" s="408">
        <f>BT18*(1-VLOOKUP($AR18,'MP-2017_Male'!$A$3:$CF$103,MIN((61+(Mortality!BU$5-Mortality!$AT$5)),84),0))</f>
        <v>4.3018045931114414E-4</v>
      </c>
      <c r="BV18" s="408">
        <f>BU18*(1-VLOOKUP($AR18,'MP-2017_Male'!$A$3:$CF$103,MIN((61+(Mortality!BV$5-Mortality!$AT$5)),84),0))</f>
        <v>4.258786547180327E-4</v>
      </c>
      <c r="BW18" s="408">
        <f>BV18*(1-VLOOKUP($AR18,'MP-2017_Male'!$A$3:$CF$103,MIN((61+(Mortality!BW$5-Mortality!$AT$5)),84),0))</f>
        <v>4.2161986817085235E-4</v>
      </c>
      <c r="BX18" s="408">
        <f>BW18*(1-VLOOKUP($AR18,'MP-2017_Male'!$A$3:$CF$103,MIN((61+(Mortality!BX$5-Mortality!$AT$5)),84),0))</f>
        <v>4.1740366948914381E-4</v>
      </c>
      <c r="BY18" s="408">
        <f>BX18*(1-VLOOKUP($AR18,'MP-2017_Male'!$A$3:$CF$103,MIN((61+(Mortality!BY$5-Mortality!$AT$5)),84),0))</f>
        <v>4.1322963279425237E-4</v>
      </c>
      <c r="BZ18" s="408">
        <f>BY18*(1-VLOOKUP($AR18,'MP-2017_Male'!$A$3:$CF$103,MIN((61+(Mortality!BZ$5-Mortality!$AT$5)),84),0))</f>
        <v>4.0909733646630981E-4</v>
      </c>
      <c r="CA18" s="408">
        <f>BZ18*(1-VLOOKUP($AR18,'MP-2017_Male'!$A$3:$CF$103,MIN((61+(Mortality!CA$5-Mortality!$AT$5)),84),0))</f>
        <v>4.050063631016467E-4</v>
      </c>
      <c r="CB18" s="408">
        <f>CA18*(1-VLOOKUP($AR18,'MP-2017_Male'!$A$3:$CF$103,MIN((61+(Mortality!CB$5-Mortality!$AT$5)),84),0))</f>
        <v>4.0095629947063021E-4</v>
      </c>
      <c r="CC18" s="408">
        <f>CB18*(1-VLOOKUP($AR18,'MP-2017_Male'!$A$3:$CF$103,MIN((61+(Mortality!CC$5-Mortality!$AT$5)),84),0))</f>
        <v>3.9694673647592388E-4</v>
      </c>
      <c r="CD18" s="408">
        <f>CC18*(1-VLOOKUP($AR18,'MP-2017_Male'!$A$3:$CF$103,MIN((61+(Mortality!CD$5-Mortality!$AT$5)),84),0))</f>
        <v>3.9297726911116464E-4</v>
      </c>
      <c r="CE18" s="408">
        <f>CD18*(1-VLOOKUP($AR18,'MP-2017_Male'!$A$3:$CF$103,MIN((61+(Mortality!CE$5-Mortality!$AT$5)),84),0))</f>
        <v>3.8904749642005302E-4</v>
      </c>
      <c r="CF18" s="408">
        <f>CE18*(1-VLOOKUP($AR18,'MP-2017_Male'!$A$3:$CF$103,MIN((61+(Mortality!CF$5-Mortality!$AT$5)),84),0))</f>
        <v>3.8515702145585246E-4</v>
      </c>
      <c r="CG18" s="408">
        <f>CF18*(1-VLOOKUP($AR18,'MP-2017_Male'!$A$3:$CF$103,MIN((61+(Mortality!CG$5-Mortality!$AT$5)),84),0))</f>
        <v>3.8130545124129392E-4</v>
      </c>
      <c r="CH18" s="408">
        <f>CG18*(1-VLOOKUP($AR18,'MP-2017_Male'!$A$3:$CF$103,MIN((61+(Mortality!CH$5-Mortality!$AT$5)),84),0))</f>
        <v>3.7749239672888097E-4</v>
      </c>
      <c r="CI18" s="408">
        <f>CH18*(1-VLOOKUP($AR18,'MP-2017_Male'!$A$3:$CF$103,MIN((61+(Mortality!CI$5-Mortality!$AT$5)),84),0))</f>
        <v>3.7371747276159216E-4</v>
      </c>
      <c r="CJ18" s="408">
        <f>CI18*(1-VLOOKUP($AR18,'MP-2017_Male'!$A$3:$CF$103,MIN((61+(Mortality!CJ$5-Mortality!$AT$5)),84),0))</f>
        <v>3.6998029803397625E-4</v>
      </c>
      <c r="CK18" s="408">
        <f>CJ18*(1-VLOOKUP($AR18,'MP-2017_Male'!$A$3:$CF$103,MIN((61+(Mortality!CK$5-Mortality!$AT$5)),84),0))</f>
        <v>3.6628049505363645E-4</v>
      </c>
      <c r="CL18" s="408">
        <f>CK18*(1-VLOOKUP($AR18,'MP-2017_Male'!$A$3:$CF$103,MIN((61+(Mortality!CL$5-Mortality!$AT$5)),84),0))</f>
        <v>3.6261769010310007E-4</v>
      </c>
      <c r="CM18" s="408">
        <f>CL18*(1-VLOOKUP($AR18,'MP-2017_Male'!$A$3:$CF$103,MIN((61+(Mortality!CM$5-Mortality!$AT$5)),84),0))</f>
        <v>3.5899151320206908E-4</v>
      </c>
      <c r="CN18" s="408">
        <f>CM18*(1-VLOOKUP($AR18,'MP-2017_Male'!$A$3:$CF$103,MIN((61+(Mortality!CN$5-Mortality!$AT$5)),84),0))</f>
        <v>3.5540159807004838E-4</v>
      </c>
      <c r="CO18" s="408">
        <f>CN18*(1-VLOOKUP($AR18,'MP-2017_Male'!$A$3:$CF$103,MIN((61+(Mortality!CO$5-Mortality!$AT$5)),84),0))</f>
        <v>3.5184758208934788E-4</v>
      </c>
      <c r="CP18" s="408">
        <f>CO18*(1-VLOOKUP($AR18,'MP-2017_Male'!$A$3:$CF$103,MIN((61+(Mortality!CP$5-Mortality!$AT$5)),84),0))</f>
        <v>3.4832910626845441E-4</v>
      </c>
      <c r="CQ18" s="408">
        <f>CP18*(1-VLOOKUP($AR18,'MP-2017_Male'!$A$3:$CF$103,MIN((61+(Mortality!CQ$5-Mortality!$AT$5)),84),0))</f>
        <v>3.4484581520576984E-4</v>
      </c>
      <c r="CR18" s="408">
        <f>CQ18*(1-VLOOKUP($AR18,'MP-2017_Male'!$A$3:$CF$103,MIN((61+(Mortality!CR$5-Mortality!$AT$5)),84),0))</f>
        <v>3.4139735705371213E-4</v>
      </c>
      <c r="CS18" s="408">
        <f>CR18*(1-VLOOKUP($AR18,'MP-2017_Male'!$A$3:$CF$103,MIN((61+(Mortality!CS$5-Mortality!$AT$5)),84),0))</f>
        <v>3.3798338348317499E-4</v>
      </c>
      <c r="CT18" s="408">
        <f>CS18*(1-VLOOKUP($AR18,'MP-2017_Male'!$A$3:$CF$103,MIN((61+(Mortality!CT$5-Mortality!$AT$5)),84),0))</f>
        <v>3.3460354964834322E-4</v>
      </c>
      <c r="CU18" s="408">
        <f>CT18*(1-VLOOKUP($AR18,'MP-2017_Male'!$A$3:$CF$103,MIN((61+(Mortality!CU$5-Mortality!$AT$5)),84),0))</f>
        <v>3.3125751415185976E-4</v>
      </c>
      <c r="CV18" s="408">
        <f>CU18*(1-VLOOKUP($AR18,'MP-2017_Male'!$A$3:$CF$103,MIN((61+(Mortality!CV$5-Mortality!$AT$5)),84),0))</f>
        <v>3.2794493901034115E-4</v>
      </c>
      <c r="CW18" s="408">
        <f>CV18*(1-VLOOKUP($AR18,'MP-2017_Male'!$A$3:$CF$103,MIN((61+(Mortality!CW$5-Mortality!$AT$5)),84),0))</f>
        <v>3.2466548962023771E-4</v>
      </c>
      <c r="CX18" s="408">
        <f>CW18*(1-VLOOKUP($AR18,'MP-2017_Male'!$A$3:$CF$103,MIN((61+(Mortality!CX$5-Mortality!$AT$5)),84),0))</f>
        <v>3.2141883472403535E-4</v>
      </c>
      <c r="CY18" s="408">
        <f>CX18*(1-VLOOKUP($AR18,'MP-2017_Male'!$A$3:$CF$103,MIN((61+(Mortality!CY$5-Mortality!$AT$5)),84),0))</f>
        <v>3.1820464637679502E-4</v>
      </c>
      <c r="CZ18" s="408">
        <f>CY18*(1-VLOOKUP($AR18,'MP-2017_Male'!$A$3:$CF$103,MIN((61+(Mortality!CZ$5-Mortality!$AT$5)),84),0))</f>
        <v>3.1502259991302706E-4</v>
      </c>
      <c r="DA18" s="408">
        <f>CZ18*(1-VLOOKUP($AR18,'MP-2017_Male'!$A$3:$CF$103,MIN((61+(Mortality!DA$5-Mortality!$AT$5)),84),0))</f>
        <v>3.1187237391389679E-4</v>
      </c>
      <c r="DB18" s="408">
        <f>DA18*(1-VLOOKUP($AR18,'MP-2017_Male'!$A$3:$CF$103,MIN((61+(Mortality!DB$5-Mortality!$AT$5)),84),0))</f>
        <v>3.0875365017475783E-4</v>
      </c>
      <c r="DC18" s="408">
        <f>DB18*(1-VLOOKUP($AR18,'MP-2017_Male'!$A$3:$CF$103,MIN((61+(Mortality!DC$5-Mortality!$AT$5)),84),0))</f>
        <v>3.0566611367301025E-4</v>
      </c>
      <c r="DD18" s="408">
        <f>DC18*(1-VLOOKUP($AR18,'MP-2017_Male'!$A$3:$CF$103,MIN((61+(Mortality!DD$5-Mortality!$AT$5)),84),0))</f>
        <v>3.0260945253628017E-4</v>
      </c>
      <c r="DE18" s="408">
        <f>DD18*(1-VLOOKUP($AR18,'MP-2017_Male'!$A$3:$CF$103,MIN((61+(Mortality!DE$5-Mortality!$AT$5)),84),0))</f>
        <v>2.9958335801091737E-4</v>
      </c>
      <c r="DF18" s="408">
        <f>DE18*(1-VLOOKUP($AR18,'MP-2017_Male'!$A$3:$CF$103,MIN((61+(Mortality!DF$5-Mortality!$AT$5)),84),0))</f>
        <v>2.965875244308082E-4</v>
      </c>
      <c r="DG18" s="408">
        <f>DF18*(1-VLOOKUP($AR18,'MP-2017_Male'!$A$3:$CF$103,MIN((61+(Mortality!DG$5-Mortality!$AT$5)),84),0))</f>
        <v>2.9362164918650012E-4</v>
      </c>
      <c r="DH18" s="408">
        <f>DG18*(1-VLOOKUP($AR18,'MP-2017_Male'!$A$3:$CF$103,MIN((61+(Mortality!DH$5-Mortality!$AT$5)),84),0))</f>
        <v>2.9068543269463511E-4</v>
      </c>
      <c r="DI18" s="408">
        <f>DH18*(1-VLOOKUP($AR18,'MP-2017_Male'!$A$3:$CF$103,MIN((61+(Mortality!DI$5-Mortality!$AT$5)),84),0))</f>
        <v>2.8777857836768874E-4</v>
      </c>
      <c r="DJ18" s="408">
        <f>DI18*(1-VLOOKUP($AR18,'MP-2017_Male'!$A$3:$CF$103,MIN((61+(Mortality!DJ$5-Mortality!$AT$5)),84),0))</f>
        <v>2.8490079258401186E-4</v>
      </c>
      <c r="DK18" s="408">
        <f>DJ18*(1-VLOOKUP($AR18,'MP-2017_Male'!$A$3:$CF$103,MIN((61+(Mortality!DK$5-Mortality!$AT$5)),84),0))</f>
        <v>2.8205178465817173E-4</v>
      </c>
      <c r="DL18" s="408">
        <f>DK18*(1-VLOOKUP($AR18,'MP-2017_Male'!$A$3:$CF$103,MIN((61+(Mortality!DL$5-Mortality!$AT$5)),84),0))</f>
        <v>2.7923126681159003E-4</v>
      </c>
      <c r="DM18" s="408">
        <f>DL18*(1-VLOOKUP($AR18,'MP-2017_Male'!$A$3:$CF$103,MIN((61+(Mortality!DM$5-Mortality!$AT$5)),84),0))</f>
        <v>2.7643895414347414E-4</v>
      </c>
      <c r="DN18" s="408">
        <f>DM18*(1-VLOOKUP($AR18,'MP-2017_Male'!$A$3:$CF$103,MIN((61+(Mortality!DN$5-Mortality!$AT$5)),84),0))</f>
        <v>2.7367456460203939E-4</v>
      </c>
      <c r="DO18" s="408">
        <f>DN18*(1-VLOOKUP($AR18,'MP-2017_Male'!$A$3:$CF$103,MIN((61+(Mortality!DO$5-Mortality!$AT$5)),84),0))</f>
        <v>2.7093781895601901E-4</v>
      </c>
      <c r="DP18" s="408">
        <f>DO18*(1-VLOOKUP($AR18,'MP-2017_Male'!$A$3:$CF$103,MIN((61+(Mortality!DP$5-Mortality!$AT$5)),84),0))</f>
        <v>2.6822844076645883E-4</v>
      </c>
      <c r="DQ18" s="408">
        <f>DP18*(1-VLOOKUP($AR18,'MP-2017_Male'!$A$3:$CF$103,MIN((61+(Mortality!DQ$5-Mortality!$AT$5)),84),0))</f>
        <v>2.6554615635879426E-4</v>
      </c>
      <c r="DR18" s="408">
        <f>DQ18*(1-VLOOKUP($AR18,'MP-2017_Male'!$A$3:$CF$103,MIN((61+(Mortality!DR$5-Mortality!$AT$5)),84),0))</f>
        <v>2.6289069479520634E-4</v>
      </c>
      <c r="DS18" s="408">
        <f>DR18*(1-VLOOKUP($AR18,'MP-2017_Male'!$A$3:$CF$103,MIN((61+(Mortality!DS$5-Mortality!$AT$5)),84),0))</f>
        <v>2.6026178784725425E-4</v>
      </c>
      <c r="DT18" s="408">
        <f>DS18*(1-VLOOKUP($AR18,'MP-2017_Male'!$A$3:$CF$103,MIN((61+(Mortality!DT$5-Mortality!$AT$5)),84),0))</f>
        <v>2.5765916996878171E-4</v>
      </c>
      <c r="DU18" s="408">
        <f>DT18*(1-VLOOKUP($AR18,'MP-2017_Male'!$A$3:$CF$103,MIN((61+(Mortality!DU$5-Mortality!$AT$5)),84),0))</f>
        <v>2.5508257826909386E-4</v>
      </c>
      <c r="DV18" s="408">
        <f>DU18*(1-VLOOKUP($AR18,'MP-2017_Male'!$A$3:$CF$103,MIN((61+(Mortality!DV$5-Mortality!$AT$5)),84),0))</f>
        <v>2.525317524864029E-4</v>
      </c>
      <c r="DW18" s="408">
        <f>DV18*(1-VLOOKUP($AR18,'MP-2017_Male'!$A$3:$CF$103,MIN((61+(Mortality!DW$5-Mortality!$AT$5)),84),0))</f>
        <v>2.5000643496153889E-4</v>
      </c>
      <c r="DX18" s="408">
        <f>DW18*(1-VLOOKUP($AR18,'MP-2017_Male'!$A$3:$CF$103,MIN((61+(Mortality!DX$5-Mortality!$AT$5)),84),0))</f>
        <v>2.4750637061192351E-4</v>
      </c>
      <c r="DY18" s="408">
        <f>DX18*(1-VLOOKUP($AR18,'MP-2017_Male'!$A$3:$CF$103,MIN((61+(Mortality!DY$5-Mortality!$AT$5)),84),0))</f>
        <v>2.4503130690580426E-4</v>
      </c>
      <c r="DZ18" s="408">
        <f>DY18*(1-VLOOKUP($AR18,'MP-2017_Male'!$A$3:$CF$103,MIN((61+(Mortality!DZ$5-Mortality!$AT$5)),84),0))</f>
        <v>2.4258099383674621E-4</v>
      </c>
      <c r="EA18" s="408">
        <f>DZ18*(1-VLOOKUP($AR18,'MP-2017_Male'!$A$3:$CF$103,MIN((61+(Mortality!EA$5-Mortality!$AT$5)),84),0))</f>
        <v>2.4015518389837874E-4</v>
      </c>
      <c r="EB18" s="408">
        <f>EA18*(1-VLOOKUP($AR18,'MP-2017_Male'!$A$3:$CF$103,MIN((61+(Mortality!EB$5-Mortality!$AT$5)),84),0))</f>
        <v>2.3775363205939495E-4</v>
      </c>
      <c r="EC18" s="408">
        <f>EB18*(1-VLOOKUP($AR18,'MP-2017_Male'!$A$3:$CF$103,MIN((61+(Mortality!EC$5-Mortality!$AT$5)),84),0))</f>
        <v>2.3537609573880101E-4</v>
      </c>
      <c r="ED18" s="408">
        <f>EC18*(1-VLOOKUP($AR18,'MP-2017_Male'!$A$3:$CF$103,MIN((61+(Mortality!ED$5-Mortality!$AT$5)),84),0))</f>
        <v>2.3302233478141301E-4</v>
      </c>
      <c r="EE18" s="408">
        <f>ED18*(1-VLOOKUP($AR18,'MP-2017_Male'!$A$3:$CF$103,MIN((61+(Mortality!EE$5-Mortality!$AT$5)),84),0))</f>
        <v>2.3069211143359887E-4</v>
      </c>
      <c r="EF18" s="408">
        <f>EE18*(1-VLOOKUP($AR18,'MP-2017_Male'!$A$3:$CF$103,MIN((61+(Mortality!EF$5-Mortality!$AT$5)),84),0))</f>
        <v>2.2838519031926288E-4</v>
      </c>
      <c r="EG18" s="408">
        <f>EF18*(1-VLOOKUP($AR18,'MP-2017_Male'!$A$3:$CF$103,MIN((61+(Mortality!EG$5-Mortality!$AT$5)),84),0))</f>
        <v>2.2610133841607024E-4</v>
      </c>
      <c r="EH18" s="408">
        <f>EG18*(1-VLOOKUP($AR18,'MP-2017_Male'!$A$3:$CF$103,MIN((61+(Mortality!EH$5-Mortality!$AT$5)),84),0))</f>
        <v>2.2384032503190953E-4</v>
      </c>
      <c r="EI18" s="408">
        <f>EH18*(1-VLOOKUP($AR18,'MP-2017_Male'!$A$3:$CF$103,MIN((61+(Mortality!EI$5-Mortality!$AT$5)),84),0))</f>
        <v>2.2160192178159044E-4</v>
      </c>
      <c r="EJ18" s="408">
        <f>EI18*(1-VLOOKUP($AR18,'MP-2017_Male'!$A$3:$CF$103,MIN((61+(Mortality!EJ$5-Mortality!$AT$5)),84),0))</f>
        <v>2.1938590256377453E-4</v>
      </c>
      <c r="EK18" s="408">
        <f>EJ18*(1-VLOOKUP($AR18,'MP-2017_Male'!$A$3:$CF$103,MIN((61+(Mortality!EK$5-Mortality!$AT$5)),84),0))</f>
        <v>2.1719204353813678E-4</v>
      </c>
      <c r="EL18" s="408">
        <f>EK18*(1-VLOOKUP($AR18,'MP-2017_Male'!$A$3:$CF$103,MIN((61+(Mortality!EL$5-Mortality!$AT$5)),84),0))</f>
        <v>2.150201231027554E-4</v>
      </c>
      <c r="EM18" s="408">
        <f>EL18*(1-VLOOKUP($AR18,'MP-2017_Male'!$A$3:$CF$103,MIN((61+(Mortality!EM$5-Mortality!$AT$5)),84),0))</f>
        <v>2.1286992187172785E-4</v>
      </c>
      <c r="EN18" s="408">
        <f>EM18*(1-VLOOKUP($AR18,'MP-2017_Male'!$A$3:$CF$103,MIN((61+(Mortality!EN$5-Mortality!$AT$5)),84),0))</f>
        <v>2.1074122265301058E-4</v>
      </c>
      <c r="EO18" s="408">
        <f>EN18*(1-VLOOKUP($AR18,'MP-2017_Male'!$A$3:$CF$103,MIN((61+(Mortality!EO$5-Mortality!$AT$5)),84),0))</f>
        <v>2.0863381042648046E-4</v>
      </c>
      <c r="EP18" s="408">
        <f>EO18*(1-VLOOKUP($AR18,'MP-2017_Male'!$A$3:$CF$103,MIN((61+(Mortality!EP$5-Mortality!$AT$5)),84),0))</f>
        <v>2.0654747232221567E-4</v>
      </c>
      <c r="EQ18" s="408">
        <f>EP18*(1-VLOOKUP($AR18,'MP-2017_Male'!$A$3:$CF$103,MIN((61+(Mortality!EQ$5-Mortality!$AT$5)),84),0))</f>
        <v>2.0448199759899352E-4</v>
      </c>
      <c r="ER18" s="408">
        <f>EQ18*(1-VLOOKUP($AR18,'MP-2017_Male'!$A$3:$CF$103,MIN((61+(Mortality!ER$5-Mortality!$AT$5)),84),0))</f>
        <v>2.0243717762300357E-4</v>
      </c>
      <c r="ES18" s="408">
        <f>ER18*(1-VLOOKUP($AR18,'MP-2017_Male'!$A$3:$CF$103,MIN((61+(Mortality!ES$5-Mortality!$AT$5)),84),0))</f>
        <v>2.0041280584677353E-4</v>
      </c>
      <c r="ET18" s="408">
        <f>ES18*(1-VLOOKUP($AR18,'MP-2017_Male'!$A$3:$CF$103,MIN((61+(Mortality!ET$5-Mortality!$AT$5)),84),0))</f>
        <v>1.9840867778830577E-4</v>
      </c>
      <c r="EU18" s="408">
        <f>ET18*(1-VLOOKUP($AR18,'MP-2017_Male'!$A$3:$CF$103,MIN((61+(Mortality!EU$5-Mortality!$AT$5)),84),0))</f>
        <v>1.964245910104227E-4</v>
      </c>
      <c r="EV18" s="408">
        <f>EU18*(1-VLOOKUP($AR18,'MP-2017_Male'!$A$3:$CF$103,MIN((61+(Mortality!EV$5-Mortality!$AT$5)),84),0))</f>
        <v>1.9446034510031847E-4</v>
      </c>
      <c r="EW18" s="408">
        <f>EV18*(1-VLOOKUP($AR18,'MP-2017_Male'!$A$3:$CF$103,MIN((61+(Mortality!EW$5-Mortality!$AT$5)),84),0))</f>
        <v>1.9251574164931529E-4</v>
      </c>
      <c r="EX18" s="408">
        <f>EW18*(1-VLOOKUP($AR18,'MP-2017_Male'!$A$3:$CF$103,MIN((61+(Mortality!EX$5-Mortality!$AT$5)),84),0))</f>
        <v>1.9059058423282214E-4</v>
      </c>
      <c r="EY18" s="408">
        <f>EX18*(1-VLOOKUP($AR18,'MP-2017_Male'!$A$3:$CF$103,MIN((61+(Mortality!EY$5-Mortality!$AT$5)),84),0))</f>
        <v>1.8868467839049392E-4</v>
      </c>
      <c r="EZ18" s="408">
        <f>EY18*(1-VLOOKUP($AR18,'MP-2017_Male'!$A$3:$CF$103,MIN((61+(Mortality!EZ$5-Mortality!$AT$5)),84),0))</f>
        <v>1.8679783160658898E-4</v>
      </c>
      <c r="FA18" s="408">
        <f>EZ18*(1-VLOOKUP($AR18,'MP-2017_Male'!$A$3:$CF$103,MIN((61+(Mortality!FA$5-Mortality!$AT$5)),84),0))</f>
        <v>1.8492985329052308E-4</v>
      </c>
      <c r="FB18" s="408">
        <f>FA18*(1-VLOOKUP($AR18,'MP-2017_Male'!$A$3:$CF$103,MIN((61+(Mortality!FB$5-Mortality!$AT$5)),84),0))</f>
        <v>1.8308055475761784E-4</v>
      </c>
      <c r="FC18" s="408">
        <f>FB18*(1-VLOOKUP($AR18,'MP-2017_Male'!$A$3:$CF$103,MIN((61+(Mortality!FC$5-Mortality!$AT$5)),84),0))</f>
        <v>1.8124974921004166E-4</v>
      </c>
      <c r="FD18" s="408">
        <f>FC18*(1-VLOOKUP($AR18,'MP-2017_Male'!$A$3:$CF$103,MIN((61+(Mortality!FD$5-Mortality!$AT$5)),84),0))</f>
        <v>1.7943725171794123E-4</v>
      </c>
      <c r="FE18" s="408">
        <f>FD18*(1-VLOOKUP($AR18,'MP-2017_Male'!$A$3:$CF$103,MIN((61+(Mortality!FE$5-Mortality!$AT$5)),84),0))</f>
        <v>1.7764287920076183E-4</v>
      </c>
      <c r="FF18" s="408">
        <f>FE18*(1-VLOOKUP($AR18,'MP-2017_Male'!$A$3:$CF$103,MIN((61+(Mortality!FF$5-Mortality!$AT$5)),84),0))</f>
        <v>1.7586645040875421E-4</v>
      </c>
      <c r="FG18" s="408">
        <f>FF18*(1-VLOOKUP($AR18,'MP-2017_Male'!$A$3:$CF$103,MIN((61+(Mortality!FG$5-Mortality!$AT$5)),84),0))</f>
        <v>1.7410778590466668E-4</v>
      </c>
      <c r="FH18" s="408">
        <f>FG18*(1-VLOOKUP($AR18,'MP-2017_Male'!$A$3:$CF$103,MIN((61+(Mortality!FH$5-Mortality!$AT$5)),84),0))</f>
        <v>1.7236670804562001E-4</v>
      </c>
      <c r="FI18" s="408">
        <f>FH18*(1-VLOOKUP($AR18,'MP-2017_Male'!$A$3:$CF$103,MIN((61+(Mortality!FI$5-Mortality!$AT$5)),84),0))</f>
        <v>1.7064304096516382E-4</v>
      </c>
    </row>
    <row r="19" spans="1:165">
      <c r="A19" s="205">
        <v>31</v>
      </c>
      <c r="B19" s="226">
        <f t="shared" si="8"/>
        <v>4.6299999999999998E-4</v>
      </c>
      <c r="C19" s="227">
        <f t="shared" si="9"/>
        <v>2.31E-4</v>
      </c>
      <c r="D19" s="207">
        <f t="shared" si="5"/>
        <v>3.4699999999999998E-4</v>
      </c>
      <c r="E19" s="432">
        <f ca="1">IF($A19&lt;Main!$B$11,Mortality!$BD12,OFFSET($BD$6,$A19-$A$13,$A19-$A$13))</f>
        <v>3.2860198402742094E-4</v>
      </c>
      <c r="F19" s="433">
        <f ca="1">IF($A19&lt;Main!$B$13,Mortality!$BD$105,OFFSET($BD$105,$A19-$A$13,$A19-$A$13))</f>
        <v>2.1394600811672045E-4</v>
      </c>
      <c r="G19" s="472">
        <f t="shared" ca="1" si="21"/>
        <v>2.7127399607207068E-4</v>
      </c>
      <c r="I19" s="398" t="s">
        <v>178</v>
      </c>
      <c r="J19" s="399" t="s">
        <v>176</v>
      </c>
      <c r="K19" s="395"/>
      <c r="L19" s="395"/>
      <c r="M19" s="395"/>
      <c r="N19" s="395"/>
      <c r="O19" s="395"/>
      <c r="Q19" s="210">
        <v>31</v>
      </c>
      <c r="R19" s="244">
        <f>R18+((R$23-R$18)/5)</f>
        <v>4.484E-4</v>
      </c>
      <c r="S19" s="245">
        <f t="shared" ref="S19:S22" si="30">S18+((S$23-S$18)/5)</f>
        <v>7.842E-3</v>
      </c>
      <c r="T19" s="465">
        <f t="shared" ref="T19:T22" si="31">T18+((T$23-T$18)/5)</f>
        <v>4.172E-4</v>
      </c>
      <c r="U19" s="244">
        <f t="shared" ref="U19:U22" si="32">U18+((U$23-U$18)/5)</f>
        <v>2.23E-4</v>
      </c>
      <c r="V19" s="245">
        <f t="shared" ref="V19:V22" si="33">V18+((V$23-V$18)/5)</f>
        <v>3.0647999999999999E-3</v>
      </c>
      <c r="W19" s="469">
        <f t="shared" ref="W19:W22" si="34">W18+((W$23-W$18)/5)</f>
        <v>2.9139999999999998E-4</v>
      </c>
      <c r="X19" s="227"/>
      <c r="Y19" s="205">
        <v>31</v>
      </c>
      <c r="AA19" s="231">
        <v>4.6299999999999998E-4</v>
      </c>
      <c r="AB19" s="232" t="s">
        <v>65</v>
      </c>
      <c r="AC19" s="233">
        <v>8.1080000000000006E-3</v>
      </c>
      <c r="AD19" s="205"/>
      <c r="AE19" s="231">
        <v>2.31E-4</v>
      </c>
      <c r="AF19" s="232" t="s">
        <v>65</v>
      </c>
      <c r="AG19" s="233">
        <v>3.1819999999999999E-3</v>
      </c>
      <c r="AJ19" s="320"/>
      <c r="AK19" s="266"/>
      <c r="AL19" s="266"/>
      <c r="AM19" s="266"/>
      <c r="AN19" s="266"/>
      <c r="AO19" s="266"/>
      <c r="AP19" s="266"/>
      <c r="AQ19" s="458"/>
      <c r="AR19" s="205">
        <v>38</v>
      </c>
      <c r="AS19" s="235">
        <f t="shared" si="6"/>
        <v>5.1957087437201914E-4</v>
      </c>
      <c r="AT19" s="406">
        <f t="shared" si="7"/>
        <v>4.796E-4</v>
      </c>
      <c r="AU19" s="408">
        <f>AT19*(1-VLOOKUP($AR19,'MP-2017_Male'!$A$3:$CF$103,MIN((61+(Mortality!AU$5-Mortality!$AT$5)),84),0))</f>
        <v>4.7590707999999997E-4</v>
      </c>
      <c r="AV19" s="408">
        <f>AU19*(1-VLOOKUP($AR19,'MP-2017_Male'!$A$3:$CF$103,MIN((61+(Mortality!AV$5-Mortality!$AT$5)),84),0))</f>
        <v>4.7671612203599998E-4</v>
      </c>
      <c r="AW19" s="408">
        <f>AV19*(1-VLOOKUP($AR19,'MP-2017_Male'!$A$3:$CF$103,MIN((61+(Mortality!AW$5-Mortality!$AT$5)),84),0))</f>
        <v>4.8281808839806072E-4</v>
      </c>
      <c r="AX19" s="408">
        <f>AW19*(1-VLOOKUP($AR19,'MP-2017_Male'!$A$3:$CF$103,MIN((61+(Mortality!AX$5-Mortality!$AT$5)),84),0))</f>
        <v>4.8962582344447335E-4</v>
      </c>
      <c r="AY19" s="408">
        <f>AX19*(1-VLOOKUP($AR19,'MP-2017_Male'!$A$3:$CF$103,MIN((61+(Mortality!AY$5-Mortality!$AT$5)),84),0))</f>
        <v>4.9667643530207372E-4</v>
      </c>
      <c r="AZ19" s="408">
        <f>AY19*(1-VLOOKUP($AR19,'MP-2017_Male'!$A$3:$CF$103,MIN((61+(Mortality!AZ$5-Mortality!$AT$5)),84),0))</f>
        <v>5.0343123482218192E-4</v>
      </c>
      <c r="BA19" s="408">
        <f>AZ19*(1-VLOOKUP($AR19,'MP-2017_Male'!$A$3:$CF$103,MIN((61+(Mortality!BA$5-Mortality!$AT$5)),84),0))</f>
        <v>5.0942206651656584E-4</v>
      </c>
      <c r="BB19" s="408">
        <f>BA19*(1-VLOOKUP($AR19,'MP-2017_Male'!$A$3:$CF$103,MIN((61+(Mortality!BB$5-Mortality!$AT$5)),84),0))</f>
        <v>5.1426157614847324E-4</v>
      </c>
      <c r="BC19" s="408">
        <f>BB19*(1-VLOOKUP($AR19,'MP-2017_Male'!$A$3:$CF$103,MIN((61+(Mortality!BC$5-Mortality!$AT$5)),84),0))</f>
        <v>5.1770712870866792E-4</v>
      </c>
      <c r="BD19" s="429">
        <f>BC19*(1-VLOOKUP($AR19,'MP-2017_Male'!$A$3:$CF$103,MIN((61+(Mortality!BD$5-Mortality!$AT$5)),84),0))</f>
        <v>5.1957087437201914E-4</v>
      </c>
      <c r="BE19" s="408">
        <f>BD19*(1-VLOOKUP($AR19,'MP-2017_Male'!$A$3:$CF$103,MIN((61+(Mortality!BE$5-Mortality!$AT$5)),84),0))</f>
        <v>5.1988261689664232E-4</v>
      </c>
      <c r="BF19" s="408">
        <f>BE19*(1-VLOOKUP($AR19,'MP-2017_Male'!$A$3:$CF$103,MIN((61+(Mortality!BF$5-Mortality!$AT$5)),84),0))</f>
        <v>5.1884285166284901E-4</v>
      </c>
      <c r="BG19" s="408">
        <f>BF19*(1-VLOOKUP($AR19,'MP-2017_Male'!$A$3:$CF$103,MIN((61+(Mortality!BG$5-Mortality!$AT$5)),84),0))</f>
        <v>5.1671559597103137E-4</v>
      </c>
      <c r="BH19" s="408">
        <f>BG19*(1-VLOOKUP($AR19,'MP-2017_Male'!$A$3:$CF$103,MIN((61+(Mortality!BH$5-Mortality!$AT$5)),84),0))</f>
        <v>5.1377031707399649E-4</v>
      </c>
      <c r="BI19" s="408">
        <f>BH19*(1-VLOOKUP($AR19,'MP-2017_Male'!$A$3:$CF$103,MIN((61+(Mortality!BI$5-Mortality!$AT$5)),84),0))</f>
        <v>5.1012254782277109E-4</v>
      </c>
      <c r="BJ19" s="408">
        <f>BI19*(1-VLOOKUP($AR19,'MP-2017_Male'!$A$3:$CF$103,MIN((61+(Mortality!BJ$5-Mortality!$AT$5)),84),0))</f>
        <v>5.0593954293062435E-4</v>
      </c>
      <c r="BK19" s="408">
        <f>BJ19*(1-VLOOKUP($AR19,'MP-2017_Male'!$A$3:$CF$103,MIN((61+(Mortality!BK$5-Mortality!$AT$5)),84),0))</f>
        <v>5.0138608704424869E-4</v>
      </c>
      <c r="BL19" s="408">
        <f>BK19*(1-VLOOKUP($AR19,'MP-2017_Male'!$A$3:$CF$103,MIN((61+(Mortality!BL$5-Mortality!$AT$5)),84),0))</f>
        <v>4.9657278060862388E-4</v>
      </c>
      <c r="BM19" s="408">
        <f>BL19*(1-VLOOKUP($AR19,'MP-2017_Male'!$A$3:$CF$103,MIN((61+(Mortality!BM$5-Mortality!$AT$5)),84),0))</f>
        <v>4.9165671008059852E-4</v>
      </c>
      <c r="BN19" s="408">
        <f>BM19*(1-VLOOKUP($AR19,'MP-2017_Male'!$A$3:$CF$103,MIN((61+(Mortality!BN$5-Mortality!$AT$5)),84),0))</f>
        <v>4.8674014297979255E-4</v>
      </c>
      <c r="BO19" s="408">
        <f>BN19*(1-VLOOKUP($AR19,'MP-2017_Male'!$A$3:$CF$103,MIN((61+(Mortality!BO$5-Mortality!$AT$5)),84),0))</f>
        <v>4.8182406753569665E-4</v>
      </c>
      <c r="BP19" s="408">
        <f>BO19*(1-VLOOKUP($AR19,'MP-2017_Male'!$A$3:$CF$103,MIN((61+(Mortality!BP$5-Mortality!$AT$5)),84),0))</f>
        <v>4.7700582686033966E-4</v>
      </c>
      <c r="BQ19" s="408">
        <f>BP19*(1-VLOOKUP($AR19,'MP-2017_Male'!$A$3:$CF$103,MIN((61+(Mortality!BQ$5-Mortality!$AT$5)),84),0))</f>
        <v>4.7223576859173626E-4</v>
      </c>
      <c r="BR19" s="408">
        <f>BQ19*(1-VLOOKUP($AR19,'MP-2017_Male'!$A$3:$CF$103,MIN((61+(Mortality!BR$5-Mortality!$AT$5)),84),0))</f>
        <v>4.6751341090581889E-4</v>
      </c>
      <c r="BS19" s="408">
        <f>BR19*(1-VLOOKUP($AR19,'MP-2017_Male'!$A$3:$CF$103,MIN((61+(Mortality!BS$5-Mortality!$AT$5)),84),0))</f>
        <v>4.6283827679676067E-4</v>
      </c>
      <c r="BT19" s="408">
        <f>BS19*(1-VLOOKUP($AR19,'MP-2017_Male'!$A$3:$CF$103,MIN((61+(Mortality!BT$5-Mortality!$AT$5)),84),0))</f>
        <v>4.5820989402879306E-4</v>
      </c>
      <c r="BU19" s="408">
        <f>BT19*(1-VLOOKUP($AR19,'MP-2017_Male'!$A$3:$CF$103,MIN((61+(Mortality!BU$5-Mortality!$AT$5)),84),0))</f>
        <v>4.5362779508850514E-4</v>
      </c>
      <c r="BV19" s="408">
        <f>BU19*(1-VLOOKUP($AR19,'MP-2017_Male'!$A$3:$CF$103,MIN((61+(Mortality!BV$5-Mortality!$AT$5)),84),0))</f>
        <v>4.4909151713762009E-4</v>
      </c>
      <c r="BW19" s="408">
        <f>BV19*(1-VLOOKUP($AR19,'MP-2017_Male'!$A$3:$CF$103,MIN((61+(Mortality!BW$5-Mortality!$AT$5)),84),0))</f>
        <v>4.4460060196624391E-4</v>
      </c>
      <c r="BX19" s="408">
        <f>BW19*(1-VLOOKUP($AR19,'MP-2017_Male'!$A$3:$CF$103,MIN((61+(Mortality!BX$5-Mortality!$AT$5)),84),0))</f>
        <v>4.4015459594658147E-4</v>
      </c>
      <c r="BY19" s="408">
        <f>BX19*(1-VLOOKUP($AR19,'MP-2017_Male'!$A$3:$CF$103,MIN((61+(Mortality!BY$5-Mortality!$AT$5)),84),0))</f>
        <v>4.3575304998711567E-4</v>
      </c>
      <c r="BZ19" s="408">
        <f>BY19*(1-VLOOKUP($AR19,'MP-2017_Male'!$A$3:$CF$103,MIN((61+(Mortality!BZ$5-Mortality!$AT$5)),84),0))</f>
        <v>4.3139551948724451E-4</v>
      </c>
      <c r="CA19" s="408">
        <f>BZ19*(1-VLOOKUP($AR19,'MP-2017_Male'!$A$3:$CF$103,MIN((61+(Mortality!CA$5-Mortality!$AT$5)),84),0))</f>
        <v>4.2708156429237205E-4</v>
      </c>
      <c r="CB19" s="408">
        <f>CA19*(1-VLOOKUP($AR19,'MP-2017_Male'!$A$3:$CF$103,MIN((61+(Mortality!CB$5-Mortality!$AT$5)),84),0))</f>
        <v>4.2281074864944834E-4</v>
      </c>
      <c r="CC19" s="408">
        <f>CB19*(1-VLOOKUP($AR19,'MP-2017_Male'!$A$3:$CF$103,MIN((61+(Mortality!CC$5-Mortality!$AT$5)),84),0))</f>
        <v>4.1858264116295386E-4</v>
      </c>
      <c r="CD19" s="408">
        <f>CC19*(1-VLOOKUP($AR19,'MP-2017_Male'!$A$3:$CF$103,MIN((61+(Mortality!CD$5-Mortality!$AT$5)),84),0))</f>
        <v>4.1439681475132433E-4</v>
      </c>
      <c r="CE19" s="408">
        <f>CD19*(1-VLOOKUP($AR19,'MP-2017_Male'!$A$3:$CF$103,MIN((61+(Mortality!CE$5-Mortality!$AT$5)),84),0))</f>
        <v>4.1025284660381109E-4</v>
      </c>
      <c r="CF19" s="408">
        <f>CE19*(1-VLOOKUP($AR19,'MP-2017_Male'!$A$3:$CF$103,MIN((61+(Mortality!CF$5-Mortality!$AT$5)),84),0))</f>
        <v>4.0615031813777299E-4</v>
      </c>
      <c r="CG19" s="408">
        <f>CF19*(1-VLOOKUP($AR19,'MP-2017_Male'!$A$3:$CF$103,MIN((61+(Mortality!CG$5-Mortality!$AT$5)),84),0))</f>
        <v>4.0208881495639527E-4</v>
      </c>
      <c r="CH19" s="408">
        <f>CG19*(1-VLOOKUP($AR19,'MP-2017_Male'!$A$3:$CF$103,MIN((61+(Mortality!CH$5-Mortality!$AT$5)),84),0))</f>
        <v>3.9806792680683131E-4</v>
      </c>
      <c r="CI19" s="408">
        <f>CH19*(1-VLOOKUP($AR19,'MP-2017_Male'!$A$3:$CF$103,MIN((61+(Mortality!CI$5-Mortality!$AT$5)),84),0))</f>
        <v>3.9408724753876298E-4</v>
      </c>
      <c r="CJ19" s="408">
        <f>CI19*(1-VLOOKUP($AR19,'MP-2017_Male'!$A$3:$CF$103,MIN((61+(Mortality!CJ$5-Mortality!$AT$5)),84),0))</f>
        <v>3.9014637506337534E-4</v>
      </c>
      <c r="CK19" s="408">
        <f>CJ19*(1-VLOOKUP($AR19,'MP-2017_Male'!$A$3:$CF$103,MIN((61+(Mortality!CK$5-Mortality!$AT$5)),84),0))</f>
        <v>3.8624491131274158E-4</v>
      </c>
      <c r="CL19" s="408">
        <f>CK19*(1-VLOOKUP($AR19,'MP-2017_Male'!$A$3:$CF$103,MIN((61+(Mortality!CL$5-Mortality!$AT$5)),84),0))</f>
        <v>3.8238246219961415E-4</v>
      </c>
      <c r="CM19" s="408">
        <f>CL19*(1-VLOOKUP($AR19,'MP-2017_Male'!$A$3:$CF$103,MIN((61+(Mortality!CM$5-Mortality!$AT$5)),84),0))</f>
        <v>3.7855863757761801E-4</v>
      </c>
      <c r="CN19" s="408">
        <f>CM19*(1-VLOOKUP($AR19,'MP-2017_Male'!$A$3:$CF$103,MIN((61+(Mortality!CN$5-Mortality!$AT$5)),84),0))</f>
        <v>3.7477305120184182E-4</v>
      </c>
      <c r="CO19" s="408">
        <f>CN19*(1-VLOOKUP($AR19,'MP-2017_Male'!$A$3:$CF$103,MIN((61+(Mortality!CO$5-Mortality!$AT$5)),84),0))</f>
        <v>3.7102532068982342E-4</v>
      </c>
      <c r="CP19" s="408">
        <f>CO19*(1-VLOOKUP($AR19,'MP-2017_Male'!$A$3:$CF$103,MIN((61+(Mortality!CP$5-Mortality!$AT$5)),84),0))</f>
        <v>3.6731506748292517E-4</v>
      </c>
      <c r="CQ19" s="408">
        <f>CP19*(1-VLOOKUP($AR19,'MP-2017_Male'!$A$3:$CF$103,MIN((61+(Mortality!CQ$5-Mortality!$AT$5)),84),0))</f>
        <v>3.6364191680809591E-4</v>
      </c>
      <c r="CR19" s="408">
        <f>CQ19*(1-VLOOKUP($AR19,'MP-2017_Male'!$A$3:$CF$103,MIN((61+(Mortality!CR$5-Mortality!$AT$5)),84),0))</f>
        <v>3.6000549764001496E-4</v>
      </c>
      <c r="CS19" s="408">
        <f>CR19*(1-VLOOKUP($AR19,'MP-2017_Male'!$A$3:$CF$103,MIN((61+(Mortality!CS$5-Mortality!$AT$5)),84),0))</f>
        <v>3.5640544266361482E-4</v>
      </c>
      <c r="CT19" s="408">
        <f>CS19*(1-VLOOKUP($AR19,'MP-2017_Male'!$A$3:$CF$103,MIN((61+(Mortality!CT$5-Mortality!$AT$5)),84),0))</f>
        <v>3.5284138823697865E-4</v>
      </c>
      <c r="CU19" s="408">
        <f>CT19*(1-VLOOKUP($AR19,'MP-2017_Male'!$A$3:$CF$103,MIN((61+(Mortality!CU$5-Mortality!$AT$5)),84),0))</f>
        <v>3.4931297435460888E-4</v>
      </c>
      <c r="CV19" s="408">
        <f>CU19*(1-VLOOKUP($AR19,'MP-2017_Male'!$A$3:$CF$103,MIN((61+(Mortality!CV$5-Mortality!$AT$5)),84),0))</f>
        <v>3.4581984461106281E-4</v>
      </c>
      <c r="CW19" s="408">
        <f>CV19*(1-VLOOKUP($AR19,'MP-2017_Male'!$A$3:$CF$103,MIN((61+(Mortality!CW$5-Mortality!$AT$5)),84),0))</f>
        <v>3.4236164616495218E-4</v>
      </c>
      <c r="CX19" s="408">
        <f>CW19*(1-VLOOKUP($AR19,'MP-2017_Male'!$A$3:$CF$103,MIN((61+(Mortality!CX$5-Mortality!$AT$5)),84),0))</f>
        <v>3.3893802970330264E-4</v>
      </c>
      <c r="CY19" s="408">
        <f>CX19*(1-VLOOKUP($AR19,'MP-2017_Male'!$A$3:$CF$103,MIN((61+(Mortality!CY$5-Mortality!$AT$5)),84),0))</f>
        <v>3.3554864940626961E-4</v>
      </c>
      <c r="CZ19" s="408">
        <f>CY19*(1-VLOOKUP($AR19,'MP-2017_Male'!$A$3:$CF$103,MIN((61+(Mortality!CZ$5-Mortality!$AT$5)),84),0))</f>
        <v>3.3219316291220689E-4</v>
      </c>
      <c r="DA19" s="408">
        <f>CZ19*(1-VLOOKUP($AR19,'MP-2017_Male'!$A$3:$CF$103,MIN((61+(Mortality!DA$5-Mortality!$AT$5)),84),0))</f>
        <v>3.2887123128308481E-4</v>
      </c>
      <c r="DB19" s="408">
        <f>DA19*(1-VLOOKUP($AR19,'MP-2017_Male'!$A$3:$CF$103,MIN((61+(Mortality!DB$5-Mortality!$AT$5)),84),0))</f>
        <v>3.2558251897025397E-4</v>
      </c>
      <c r="DC19" s="408">
        <f>DB19*(1-VLOOKUP($AR19,'MP-2017_Male'!$A$3:$CF$103,MIN((61+(Mortality!DC$5-Mortality!$AT$5)),84),0))</f>
        <v>3.223266937805514E-4</v>
      </c>
      <c r="DD19" s="408">
        <f>DC19*(1-VLOOKUP($AR19,'MP-2017_Male'!$A$3:$CF$103,MIN((61+(Mortality!DD$5-Mortality!$AT$5)),84),0))</f>
        <v>3.1910342684274588E-4</v>
      </c>
      <c r="DE19" s="408">
        <f>DD19*(1-VLOOKUP($AR19,'MP-2017_Male'!$A$3:$CF$103,MIN((61+(Mortality!DE$5-Mortality!$AT$5)),84),0))</f>
        <v>3.1591239257431844E-4</v>
      </c>
      <c r="DF19" s="408">
        <f>DE19*(1-VLOOKUP($AR19,'MP-2017_Male'!$A$3:$CF$103,MIN((61+(Mortality!DF$5-Mortality!$AT$5)),84),0))</f>
        <v>3.1275326864857526E-4</v>
      </c>
      <c r="DG19" s="408">
        <f>DF19*(1-VLOOKUP($AR19,'MP-2017_Male'!$A$3:$CF$103,MIN((61+(Mortality!DG$5-Mortality!$AT$5)),84),0))</f>
        <v>3.0962573596208951E-4</v>
      </c>
      <c r="DH19" s="408">
        <f>DG19*(1-VLOOKUP($AR19,'MP-2017_Male'!$A$3:$CF$103,MIN((61+(Mortality!DH$5-Mortality!$AT$5)),84),0))</f>
        <v>3.0652947860246863E-4</v>
      </c>
      <c r="DI19" s="408">
        <f>DH19*(1-VLOOKUP($AR19,'MP-2017_Male'!$A$3:$CF$103,MIN((61+(Mortality!DI$5-Mortality!$AT$5)),84),0))</f>
        <v>3.0346418381644393E-4</v>
      </c>
      <c r="DJ19" s="408">
        <f>DI19*(1-VLOOKUP($AR19,'MP-2017_Male'!$A$3:$CF$103,MIN((61+(Mortality!DJ$5-Mortality!$AT$5)),84),0))</f>
        <v>3.0042954197827948E-4</v>
      </c>
      <c r="DK19" s="408">
        <f>DJ19*(1-VLOOKUP($AR19,'MP-2017_Male'!$A$3:$CF$103,MIN((61+(Mortality!DK$5-Mortality!$AT$5)),84),0))</f>
        <v>2.9742524655849669E-4</v>
      </c>
      <c r="DL19" s="408">
        <f>DK19*(1-VLOOKUP($AR19,'MP-2017_Male'!$A$3:$CF$103,MIN((61+(Mortality!DL$5-Mortality!$AT$5)),84),0))</f>
        <v>2.944509940929117E-4</v>
      </c>
      <c r="DM19" s="408">
        <f>DL19*(1-VLOOKUP($AR19,'MP-2017_Male'!$A$3:$CF$103,MIN((61+(Mortality!DM$5-Mortality!$AT$5)),84),0))</f>
        <v>2.9150648415198258E-4</v>
      </c>
      <c r="DN19" s="408">
        <f>DM19*(1-VLOOKUP($AR19,'MP-2017_Male'!$A$3:$CF$103,MIN((61+(Mortality!DN$5-Mortality!$AT$5)),84),0))</f>
        <v>2.8859141931046275E-4</v>
      </c>
      <c r="DO19" s="408">
        <f>DN19*(1-VLOOKUP($AR19,'MP-2017_Male'!$A$3:$CF$103,MIN((61+(Mortality!DO$5-Mortality!$AT$5)),84),0))</f>
        <v>2.8570550511735813E-4</v>
      </c>
      <c r="DP19" s="408">
        <f>DO19*(1-VLOOKUP($AR19,'MP-2017_Male'!$A$3:$CF$103,MIN((61+(Mortality!DP$5-Mortality!$AT$5)),84),0))</f>
        <v>2.8284845006618456E-4</v>
      </c>
      <c r="DQ19" s="408">
        <f>DP19*(1-VLOOKUP($AR19,'MP-2017_Male'!$A$3:$CF$103,MIN((61+(Mortality!DQ$5-Mortality!$AT$5)),84),0))</f>
        <v>2.8001996556552272E-4</v>
      </c>
      <c r="DR19" s="408">
        <f>DQ19*(1-VLOOKUP($AR19,'MP-2017_Male'!$A$3:$CF$103,MIN((61+(Mortality!DR$5-Mortality!$AT$5)),84),0))</f>
        <v>2.7721976590986747E-4</v>
      </c>
      <c r="DS19" s="408">
        <f>DR19*(1-VLOOKUP($AR19,'MP-2017_Male'!$A$3:$CF$103,MIN((61+(Mortality!DS$5-Mortality!$AT$5)),84),0))</f>
        <v>2.744475682507688E-4</v>
      </c>
      <c r="DT19" s="408">
        <f>DS19*(1-VLOOKUP($AR19,'MP-2017_Male'!$A$3:$CF$103,MIN((61+(Mortality!DT$5-Mortality!$AT$5)),84),0))</f>
        <v>2.7170309256826109E-4</v>
      </c>
      <c r="DU19" s="408">
        <f>DT19*(1-VLOOKUP($AR19,'MP-2017_Male'!$A$3:$CF$103,MIN((61+(Mortality!DU$5-Mortality!$AT$5)),84),0))</f>
        <v>2.689860616425785E-4</v>
      </c>
      <c r="DV19" s="408">
        <f>DU19*(1-VLOOKUP($AR19,'MP-2017_Male'!$A$3:$CF$103,MIN((61+(Mortality!DV$5-Mortality!$AT$5)),84),0))</f>
        <v>2.6629620102615271E-4</v>
      </c>
      <c r="DW19" s="408">
        <f>DV19*(1-VLOOKUP($AR19,'MP-2017_Male'!$A$3:$CF$103,MIN((61+(Mortality!DW$5-Mortality!$AT$5)),84),0))</f>
        <v>2.6363323901589116E-4</v>
      </c>
      <c r="DX19" s="408">
        <f>DW19*(1-VLOOKUP($AR19,'MP-2017_Male'!$A$3:$CF$103,MIN((61+(Mortality!DX$5-Mortality!$AT$5)),84),0))</f>
        <v>2.6099690662573227E-4</v>
      </c>
      <c r="DY19" s="408">
        <f>DX19*(1-VLOOKUP($AR19,'MP-2017_Male'!$A$3:$CF$103,MIN((61+(Mortality!DY$5-Mortality!$AT$5)),84),0))</f>
        <v>2.5838693755947492E-4</v>
      </c>
      <c r="DZ19" s="408">
        <f>DY19*(1-VLOOKUP($AR19,'MP-2017_Male'!$A$3:$CF$103,MIN((61+(Mortality!DZ$5-Mortality!$AT$5)),84),0))</f>
        <v>2.5580306818388018E-4</v>
      </c>
      <c r="EA19" s="408">
        <f>DZ19*(1-VLOOKUP($AR19,'MP-2017_Male'!$A$3:$CF$103,MIN((61+(Mortality!EA$5-Mortality!$AT$5)),84),0))</f>
        <v>2.5324503750204138E-4</v>
      </c>
      <c r="EB19" s="408">
        <f>EA19*(1-VLOOKUP($AR19,'MP-2017_Male'!$A$3:$CF$103,MIN((61+(Mortality!EB$5-Mortality!$AT$5)),84),0))</f>
        <v>2.5071258712702099E-4</v>
      </c>
      <c r="EC19" s="408">
        <f>EB19*(1-VLOOKUP($AR19,'MP-2017_Male'!$A$3:$CF$103,MIN((61+(Mortality!EC$5-Mortality!$AT$5)),84),0))</f>
        <v>2.4820546125575076E-4</v>
      </c>
      <c r="ED19" s="408">
        <f>EC19*(1-VLOOKUP($AR19,'MP-2017_Male'!$A$3:$CF$103,MIN((61+(Mortality!ED$5-Mortality!$AT$5)),84),0))</f>
        <v>2.4572340664319323E-4</v>
      </c>
      <c r="EE19" s="408">
        <f>ED19*(1-VLOOKUP($AR19,'MP-2017_Male'!$A$3:$CF$103,MIN((61+(Mortality!EE$5-Mortality!$AT$5)),84),0))</f>
        <v>2.432661725767613E-4</v>
      </c>
      <c r="EF19" s="408">
        <f>EE19*(1-VLOOKUP($AR19,'MP-2017_Male'!$A$3:$CF$103,MIN((61+(Mortality!EF$5-Mortality!$AT$5)),84),0))</f>
        <v>2.4083351085099367E-4</v>
      </c>
      <c r="EG19" s="408">
        <f>EF19*(1-VLOOKUP($AR19,'MP-2017_Male'!$A$3:$CF$103,MIN((61+(Mortality!EG$5-Mortality!$AT$5)),84),0))</f>
        <v>2.3842517574248373E-4</v>
      </c>
      <c r="EH19" s="408">
        <f>EG19*(1-VLOOKUP($AR19,'MP-2017_Male'!$A$3:$CF$103,MIN((61+(Mortality!EH$5-Mortality!$AT$5)),84),0))</f>
        <v>2.360409239850589E-4</v>
      </c>
      <c r="EI19" s="408">
        <f>EH19*(1-VLOOKUP($AR19,'MP-2017_Male'!$A$3:$CF$103,MIN((61+(Mortality!EI$5-Mortality!$AT$5)),84),0))</f>
        <v>2.3368051474520832E-4</v>
      </c>
      <c r="EJ19" s="408">
        <f>EI19*(1-VLOOKUP($AR19,'MP-2017_Male'!$A$3:$CF$103,MIN((61+(Mortality!EJ$5-Mortality!$AT$5)),84),0))</f>
        <v>2.3134370959775624E-4</v>
      </c>
      <c r="EK19" s="408">
        <f>EJ19*(1-VLOOKUP($AR19,'MP-2017_Male'!$A$3:$CF$103,MIN((61+(Mortality!EK$5-Mortality!$AT$5)),84),0))</f>
        <v>2.2903027250177868E-4</v>
      </c>
      <c r="EL19" s="408">
        <f>EK19*(1-VLOOKUP($AR19,'MP-2017_Male'!$A$3:$CF$103,MIN((61+(Mortality!EL$5-Mortality!$AT$5)),84),0))</f>
        <v>2.267399697767609E-4</v>
      </c>
      <c r="EM19" s="408">
        <f>EL19*(1-VLOOKUP($AR19,'MP-2017_Male'!$A$3:$CF$103,MIN((61+(Mortality!EM$5-Mortality!$AT$5)),84),0))</f>
        <v>2.2447257007899329E-4</v>
      </c>
      <c r="EN19" s="408">
        <f>EM19*(1-VLOOKUP($AR19,'MP-2017_Male'!$A$3:$CF$103,MIN((61+(Mortality!EN$5-Mortality!$AT$5)),84),0))</f>
        <v>2.2222784437820334E-4</v>
      </c>
      <c r="EO19" s="408">
        <f>EN19*(1-VLOOKUP($AR19,'MP-2017_Male'!$A$3:$CF$103,MIN((61+(Mortality!EO$5-Mortality!$AT$5)),84),0))</f>
        <v>2.2000556593442132E-4</v>
      </c>
      <c r="EP19" s="408">
        <f>EO19*(1-VLOOKUP($AR19,'MP-2017_Male'!$A$3:$CF$103,MIN((61+(Mortality!EP$5-Mortality!$AT$5)),84),0))</f>
        <v>2.1780551027507711E-4</v>
      </c>
      <c r="EQ19" s="408">
        <f>EP19*(1-VLOOKUP($AR19,'MP-2017_Male'!$A$3:$CF$103,MIN((61+(Mortality!EQ$5-Mortality!$AT$5)),84),0))</f>
        <v>2.1562745517232634E-4</v>
      </c>
      <c r="ER19" s="408">
        <f>EQ19*(1-VLOOKUP($AR19,'MP-2017_Male'!$A$3:$CF$103,MIN((61+(Mortality!ER$5-Mortality!$AT$5)),84),0))</f>
        <v>2.1347118062060307E-4</v>
      </c>
      <c r="ES19" s="408">
        <f>ER19*(1-VLOOKUP($AR19,'MP-2017_Male'!$A$3:$CF$103,MIN((61+(Mortality!ES$5-Mortality!$AT$5)),84),0))</f>
        <v>2.1133646881439704E-4</v>
      </c>
      <c r="ET19" s="408">
        <f>ES19*(1-VLOOKUP($AR19,'MP-2017_Male'!$A$3:$CF$103,MIN((61+(Mortality!ET$5-Mortality!$AT$5)),84),0))</f>
        <v>2.0922310412625306E-4</v>
      </c>
      <c r="EU19" s="408">
        <f>ET19*(1-VLOOKUP($AR19,'MP-2017_Male'!$A$3:$CF$103,MIN((61+(Mortality!EU$5-Mortality!$AT$5)),84),0))</f>
        <v>2.0713087308499051E-4</v>
      </c>
      <c r="EV19" s="408">
        <f>EU19*(1-VLOOKUP($AR19,'MP-2017_Male'!$A$3:$CF$103,MIN((61+(Mortality!EV$5-Mortality!$AT$5)),84),0))</f>
        <v>2.050595643541406E-4</v>
      </c>
      <c r="EW19" s="408">
        <f>EV19*(1-VLOOKUP($AR19,'MP-2017_Male'!$A$3:$CF$103,MIN((61+(Mortality!EW$5-Mortality!$AT$5)),84),0))</f>
        <v>2.030089687105992E-4</v>
      </c>
      <c r="EX19" s="408">
        <f>EW19*(1-VLOOKUP($AR19,'MP-2017_Male'!$A$3:$CF$103,MIN((61+(Mortality!EX$5-Mortality!$AT$5)),84),0))</f>
        <v>2.0097887902349319E-4</v>
      </c>
      <c r="EY19" s="408">
        <f>EX19*(1-VLOOKUP($AR19,'MP-2017_Male'!$A$3:$CF$103,MIN((61+(Mortality!EY$5-Mortality!$AT$5)),84),0))</f>
        <v>1.9896909023325827E-4</v>
      </c>
      <c r="EZ19" s="408">
        <f>EY19*(1-VLOOKUP($AR19,'MP-2017_Male'!$A$3:$CF$103,MIN((61+(Mortality!EZ$5-Mortality!$AT$5)),84),0))</f>
        <v>1.9697939933092568E-4</v>
      </c>
      <c r="FA19" s="408">
        <f>EZ19*(1-VLOOKUP($AR19,'MP-2017_Male'!$A$3:$CF$103,MIN((61+(Mortality!FA$5-Mortality!$AT$5)),84),0))</f>
        <v>1.9500960533761643E-4</v>
      </c>
      <c r="FB19" s="408">
        <f>FA19*(1-VLOOKUP($AR19,'MP-2017_Male'!$A$3:$CF$103,MIN((61+(Mortality!FB$5-Mortality!$AT$5)),84),0))</f>
        <v>1.9305950928424028E-4</v>
      </c>
      <c r="FC19" s="408">
        <f>FB19*(1-VLOOKUP($AR19,'MP-2017_Male'!$A$3:$CF$103,MIN((61+(Mortality!FC$5-Mortality!$AT$5)),84),0))</f>
        <v>1.9112891419139787E-4</v>
      </c>
      <c r="FD19" s="408">
        <f>FC19*(1-VLOOKUP($AR19,'MP-2017_Male'!$A$3:$CF$103,MIN((61+(Mortality!FD$5-Mortality!$AT$5)),84),0))</f>
        <v>1.8921762504948389E-4</v>
      </c>
      <c r="FE19" s="408">
        <f>FD19*(1-VLOOKUP($AR19,'MP-2017_Male'!$A$3:$CF$103,MIN((61+(Mortality!FE$5-Mortality!$AT$5)),84),0))</f>
        <v>1.8732544879898906E-4</v>
      </c>
      <c r="FF19" s="408">
        <f>FE19*(1-VLOOKUP($AR19,'MP-2017_Male'!$A$3:$CF$103,MIN((61+(Mortality!FF$5-Mortality!$AT$5)),84),0))</f>
        <v>1.8545219431099916E-4</v>
      </c>
      <c r="FG19" s="408">
        <f>FF19*(1-VLOOKUP($AR19,'MP-2017_Male'!$A$3:$CF$103,MIN((61+(Mortality!FG$5-Mortality!$AT$5)),84),0))</f>
        <v>1.8359767236788917E-4</v>
      </c>
      <c r="FH19" s="408">
        <f>FG19*(1-VLOOKUP($AR19,'MP-2017_Male'!$A$3:$CF$103,MIN((61+(Mortality!FH$5-Mortality!$AT$5)),84),0))</f>
        <v>1.8176169564421027E-4</v>
      </c>
      <c r="FI19" s="408">
        <f>FH19*(1-VLOOKUP($AR19,'MP-2017_Male'!$A$3:$CF$103,MIN((61+(Mortality!FI$5-Mortality!$AT$5)),84),0))</f>
        <v>1.7994407868776816E-4</v>
      </c>
    </row>
    <row r="20" spans="1:165">
      <c r="A20" s="205">
        <v>32</v>
      </c>
      <c r="B20" s="226">
        <f t="shared" si="8"/>
        <v>4.7699999999999999E-4</v>
      </c>
      <c r="C20" s="227">
        <f t="shared" si="9"/>
        <v>2.4399999999999999E-4</v>
      </c>
      <c r="D20" s="207">
        <f t="shared" si="5"/>
        <v>3.6049999999999998E-4</v>
      </c>
      <c r="E20" s="432">
        <f ca="1">IF($A20&lt;Main!$B$11,Mortality!$BD13,OFFSET($BD$6,$A20-$A$13,$A20-$A$13))</f>
        <v>3.4939469397791202E-4</v>
      </c>
      <c r="F20" s="433">
        <f ca="1">IF($A20&lt;Main!$B$13,Mortality!$BD$105,OFFSET($BD$105,$A20-$A$13,$A20-$A$13))</f>
        <v>2.3199823892490495E-4</v>
      </c>
      <c r="G20" s="472">
        <f t="shared" ca="1" si="21"/>
        <v>2.9069646645140849E-4</v>
      </c>
      <c r="I20" s="400"/>
      <c r="J20" s="401" t="s">
        <v>177</v>
      </c>
      <c r="K20" s="395"/>
      <c r="L20" s="395"/>
      <c r="M20" s="395"/>
      <c r="N20" s="395"/>
      <c r="O20" s="395"/>
      <c r="Q20" s="210">
        <v>32</v>
      </c>
      <c r="R20" s="244">
        <f t="shared" ref="R20:R22" si="35">R19+(($R$23-$R$18)/5)</f>
        <v>4.618E-4</v>
      </c>
      <c r="S20" s="245">
        <f t="shared" si="30"/>
        <v>8.0809999999999996E-3</v>
      </c>
      <c r="T20" s="465">
        <f t="shared" si="31"/>
        <v>4.484E-4</v>
      </c>
      <c r="U20" s="244">
        <f t="shared" si="32"/>
        <v>2.3599999999999999E-4</v>
      </c>
      <c r="V20" s="245">
        <f t="shared" si="33"/>
        <v>3.2445999999999998E-3</v>
      </c>
      <c r="W20" s="469">
        <f t="shared" si="34"/>
        <v>3.1479999999999995E-4</v>
      </c>
      <c r="X20" s="227"/>
      <c r="Y20" s="205">
        <v>32</v>
      </c>
      <c r="AA20" s="231">
        <v>4.7699999999999999E-4</v>
      </c>
      <c r="AB20" s="232" t="s">
        <v>65</v>
      </c>
      <c r="AC20" s="233">
        <v>8.3529999999999993E-3</v>
      </c>
      <c r="AD20" s="205"/>
      <c r="AE20" s="231">
        <v>2.4399999999999999E-4</v>
      </c>
      <c r="AF20" s="232" t="s">
        <v>65</v>
      </c>
      <c r="AG20" s="233">
        <v>3.3609999999999998E-3</v>
      </c>
      <c r="AJ20" s="320"/>
      <c r="AK20" s="266"/>
      <c r="AL20" s="266"/>
      <c r="AM20" s="266"/>
      <c r="AN20" s="266"/>
      <c r="AO20" s="266"/>
      <c r="AP20" s="266"/>
      <c r="AQ20" s="458"/>
      <c r="AR20" s="205">
        <v>39</v>
      </c>
      <c r="AS20" s="235">
        <f t="shared" si="6"/>
        <v>5.4060220098788036E-4</v>
      </c>
      <c r="AT20" s="406">
        <f t="shared" si="7"/>
        <v>5.1079999999999995E-4</v>
      </c>
      <c r="AU20" s="408">
        <f>AT20*(1-VLOOKUP($AR20,'MP-2017_Male'!$A$3:$CF$103,MIN((61+(Mortality!AU$5-Mortality!$AT$5)),84),0))</f>
        <v>5.0513011999999996E-4</v>
      </c>
      <c r="AV20" s="408">
        <f>AU20*(1-VLOOKUP($AR20,'MP-2017_Male'!$A$3:$CF$103,MIN((61+(Mortality!AV$5-Mortality!$AT$5)),84),0))</f>
        <v>5.0411985975999999E-4</v>
      </c>
      <c r="AW20" s="408">
        <f>AV20*(1-VLOOKUP($AR20,'MP-2017_Male'!$A$3:$CF$103,MIN((61+(Mortality!AW$5-Mortality!$AT$5)),84),0))</f>
        <v>5.0860652651186394E-4</v>
      </c>
      <c r="AX20" s="408">
        <f>AW20*(1-VLOOKUP($AR20,'MP-2017_Male'!$A$3:$CF$103,MIN((61+(Mortality!AX$5-Mortality!$AT$5)),84),0))</f>
        <v>5.1394689504023847E-4</v>
      </c>
      <c r="AY20" s="408">
        <f>AX20*(1-VLOOKUP($AR20,'MP-2017_Male'!$A$3:$CF$103,MIN((61+(Mortality!AY$5-Mortality!$AT$5)),84),0))</f>
        <v>5.1975449495419318E-4</v>
      </c>
      <c r="AZ20" s="408">
        <f>AY20*(1-VLOOKUP($AR20,'MP-2017_Male'!$A$3:$CF$103,MIN((61+(Mortality!AZ$5-Mortality!$AT$5)),84),0))</f>
        <v>5.2552376984818473E-4</v>
      </c>
      <c r="BA20" s="408">
        <f>AZ20*(1-VLOOKUP($AR20,'MP-2017_Male'!$A$3:$CF$103,MIN((61+(Mortality!BA$5-Mortality!$AT$5)),84),0))</f>
        <v>5.3083155992365144E-4</v>
      </c>
      <c r="BB20" s="408">
        <f>BA20*(1-VLOOKUP($AR20,'MP-2017_Male'!$A$3:$CF$103,MIN((61+(Mortality!BB$5-Mortality!$AT$5)),84),0))</f>
        <v>5.3529054502701008E-4</v>
      </c>
      <c r="BC20" s="408">
        <f>BB20*(1-VLOOKUP($AR20,'MP-2017_Male'!$A$3:$CF$103,MIN((61+(Mortality!BC$5-Mortality!$AT$5)),84),0))</f>
        <v>5.3860934640617751E-4</v>
      </c>
      <c r="BD20" s="429">
        <f>BC20*(1-VLOOKUP($AR20,'MP-2017_Male'!$A$3:$CF$103,MIN((61+(Mortality!BD$5-Mortality!$AT$5)),84),0))</f>
        <v>5.4060220098788036E-4</v>
      </c>
      <c r="BE20" s="408">
        <f>BD20*(1-VLOOKUP($AR20,'MP-2017_Male'!$A$3:$CF$103,MIN((61+(Mortality!BE$5-Mortality!$AT$5)),84),0))</f>
        <v>5.4119686340896713E-4</v>
      </c>
      <c r="BF20" s="408">
        <f>BE20*(1-VLOOKUP($AR20,'MP-2017_Male'!$A$3:$CF$103,MIN((61+(Mortality!BF$5-Mortality!$AT$5)),84),0))</f>
        <v>5.4049330748653544E-4</v>
      </c>
      <c r="BG20" s="408">
        <f>BF20*(1-VLOOKUP($AR20,'MP-2017_Male'!$A$3:$CF$103,MIN((61+(Mortality!BG$5-Mortality!$AT$5)),84),0))</f>
        <v>5.3870967957182986E-4</v>
      </c>
      <c r="BH20" s="408">
        <f>BG20*(1-VLOOKUP($AR20,'MP-2017_Male'!$A$3:$CF$103,MIN((61+(Mortality!BH$5-Mortality!$AT$5)),84),0))</f>
        <v>5.3601613117397072E-4</v>
      </c>
      <c r="BI20" s="408">
        <f>BH20*(1-VLOOKUP($AR20,'MP-2017_Male'!$A$3:$CF$103,MIN((61+(Mortality!BI$5-Mortality!$AT$5)),84),0))</f>
        <v>5.3258562793445728E-4</v>
      </c>
      <c r="BJ20" s="408">
        <f>BI20*(1-VLOOKUP($AR20,'MP-2017_Male'!$A$3:$CF$103,MIN((61+(Mortality!BJ$5-Mortality!$AT$5)),84),0))</f>
        <v>5.2848471859936194E-4</v>
      </c>
      <c r="BK20" s="408">
        <f>BJ20*(1-VLOOKUP($AR20,'MP-2017_Male'!$A$3:$CF$103,MIN((61+(Mortality!BK$5-Mortality!$AT$5)),84),0))</f>
        <v>5.2393975001940743E-4</v>
      </c>
      <c r="BL20" s="408">
        <f>BK20*(1-VLOOKUP($AR20,'MP-2017_Male'!$A$3:$CF$103,MIN((61+(Mortality!BL$5-Mortality!$AT$5)),84),0))</f>
        <v>5.1906711034422693E-4</v>
      </c>
      <c r="BM20" s="408">
        <f>BL20*(1-VLOOKUP($AR20,'MP-2017_Male'!$A$3:$CF$103,MIN((61+(Mortality!BM$5-Mortality!$AT$5)),84),0))</f>
        <v>5.1403215937388788E-4</v>
      </c>
      <c r="BN20" s="408">
        <f>BM20*(1-VLOOKUP($AR20,'MP-2017_Male'!$A$3:$CF$103,MIN((61+(Mortality!BN$5-Mortality!$AT$5)),84),0))</f>
        <v>5.0894324099608635E-4</v>
      </c>
      <c r="BO20" s="408">
        <f>BN20*(1-VLOOKUP($AR20,'MP-2017_Male'!$A$3:$CF$103,MIN((61+(Mortality!BO$5-Mortality!$AT$5)),84),0))</f>
        <v>5.0385380858612553E-4</v>
      </c>
      <c r="BP20" s="408">
        <f>BO20*(1-VLOOKUP($AR20,'MP-2017_Male'!$A$3:$CF$103,MIN((61+(Mortality!BP$5-Mortality!$AT$5)),84),0))</f>
        <v>4.9881527050026422E-4</v>
      </c>
      <c r="BQ20" s="408">
        <f>BP20*(1-VLOOKUP($AR20,'MP-2017_Male'!$A$3:$CF$103,MIN((61+(Mortality!BQ$5-Mortality!$AT$5)),84),0))</f>
        <v>4.9382711779526157E-4</v>
      </c>
      <c r="BR20" s="408">
        <f>BQ20*(1-VLOOKUP($AR20,'MP-2017_Male'!$A$3:$CF$103,MIN((61+(Mortality!BR$5-Mortality!$AT$5)),84),0))</f>
        <v>4.8888884661730896E-4</v>
      </c>
      <c r="BS20" s="408">
        <f>BR20*(1-VLOOKUP($AR20,'MP-2017_Male'!$A$3:$CF$103,MIN((61+(Mortality!BS$5-Mortality!$AT$5)),84),0))</f>
        <v>4.8399995815113584E-4</v>
      </c>
      <c r="BT20" s="408">
        <f>BS20*(1-VLOOKUP($AR20,'MP-2017_Male'!$A$3:$CF$103,MIN((61+(Mortality!BT$5-Mortality!$AT$5)),84),0))</f>
        <v>4.791599585696245E-4</v>
      </c>
      <c r="BU20" s="408">
        <f>BT20*(1-VLOOKUP($AR20,'MP-2017_Male'!$A$3:$CF$103,MIN((61+(Mortality!BU$5-Mortality!$AT$5)),84),0))</f>
        <v>4.7436835898392827E-4</v>
      </c>
      <c r="BV20" s="408">
        <f>BU20*(1-VLOOKUP($AR20,'MP-2017_Male'!$A$3:$CF$103,MIN((61+(Mortality!BV$5-Mortality!$AT$5)),84),0))</f>
        <v>4.6962467539408899E-4</v>
      </c>
      <c r="BW20" s="408">
        <f>BV20*(1-VLOOKUP($AR20,'MP-2017_Male'!$A$3:$CF$103,MIN((61+(Mortality!BW$5-Mortality!$AT$5)),84),0))</f>
        <v>4.6492842864014809E-4</v>
      </c>
      <c r="BX20" s="408">
        <f>BW20*(1-VLOOKUP($AR20,'MP-2017_Male'!$A$3:$CF$103,MIN((61+(Mortality!BX$5-Mortality!$AT$5)),84),0))</f>
        <v>4.6027914435374658E-4</v>
      </c>
      <c r="BY20" s="408">
        <f>BX20*(1-VLOOKUP($AR20,'MP-2017_Male'!$A$3:$CF$103,MIN((61+(Mortality!BY$5-Mortality!$AT$5)),84),0))</f>
        <v>4.556763529102091E-4</v>
      </c>
      <c r="BZ20" s="408">
        <f>BY20*(1-VLOOKUP($AR20,'MP-2017_Male'!$A$3:$CF$103,MIN((61+(Mortality!BZ$5-Mortality!$AT$5)),84),0))</f>
        <v>4.51119589381107E-4</v>
      </c>
      <c r="CA20" s="408">
        <f>BZ20*(1-VLOOKUP($AR20,'MP-2017_Male'!$A$3:$CF$103,MIN((61+(Mortality!CA$5-Mortality!$AT$5)),84),0))</f>
        <v>4.4660839348729595E-4</v>
      </c>
      <c r="CB20" s="408">
        <f>CA20*(1-VLOOKUP($AR20,'MP-2017_Male'!$A$3:$CF$103,MIN((61+(Mortality!CB$5-Mortality!$AT$5)),84),0))</f>
        <v>4.42142309552423E-4</v>
      </c>
      <c r="CC20" s="408">
        <f>CB20*(1-VLOOKUP($AR20,'MP-2017_Male'!$A$3:$CF$103,MIN((61+(Mortality!CC$5-Mortality!$AT$5)),84),0))</f>
        <v>4.3772088645689877E-4</v>
      </c>
      <c r="CD20" s="408">
        <f>CC20*(1-VLOOKUP($AR20,'MP-2017_Male'!$A$3:$CF$103,MIN((61+(Mortality!CD$5-Mortality!$AT$5)),84),0))</f>
        <v>4.3334367759232978E-4</v>
      </c>
      <c r="CE20" s="408">
        <f>CD20*(1-VLOOKUP($AR20,'MP-2017_Male'!$A$3:$CF$103,MIN((61+(Mortality!CE$5-Mortality!$AT$5)),84),0))</f>
        <v>4.2901024081640649E-4</v>
      </c>
      <c r="CF20" s="408">
        <f>CE20*(1-VLOOKUP($AR20,'MP-2017_Male'!$A$3:$CF$103,MIN((61+(Mortality!CF$5-Mortality!$AT$5)),84),0))</f>
        <v>4.247201384082424E-4</v>
      </c>
      <c r="CG20" s="408">
        <f>CF20*(1-VLOOKUP($AR20,'MP-2017_Male'!$A$3:$CF$103,MIN((61+(Mortality!CG$5-Mortality!$AT$5)),84),0))</f>
        <v>4.2047293702415995E-4</v>
      </c>
      <c r="CH20" s="408">
        <f>CG20*(1-VLOOKUP($AR20,'MP-2017_Male'!$A$3:$CF$103,MIN((61+(Mortality!CH$5-Mortality!$AT$5)),84),0))</f>
        <v>4.1626820765391833E-4</v>
      </c>
      <c r="CI20" s="408">
        <f>CH20*(1-VLOOKUP($AR20,'MP-2017_Male'!$A$3:$CF$103,MIN((61+(Mortality!CI$5-Mortality!$AT$5)),84),0))</f>
        <v>4.1210552557737916E-4</v>
      </c>
      <c r="CJ20" s="408">
        <f>CI20*(1-VLOOKUP($AR20,'MP-2017_Male'!$A$3:$CF$103,MIN((61+(Mortality!CJ$5-Mortality!$AT$5)),84),0))</f>
        <v>4.0798447032160535E-4</v>
      </c>
      <c r="CK20" s="408">
        <f>CJ20*(1-VLOOKUP($AR20,'MP-2017_Male'!$A$3:$CF$103,MIN((61+(Mortality!CK$5-Mortality!$AT$5)),84),0))</f>
        <v>4.039046256183893E-4</v>
      </c>
      <c r="CL20" s="408">
        <f>CK20*(1-VLOOKUP($AR20,'MP-2017_Male'!$A$3:$CF$103,MIN((61+(Mortality!CL$5-Mortality!$AT$5)),84),0))</f>
        <v>3.9986557936220541E-4</v>
      </c>
      <c r="CM20" s="408">
        <f>CL20*(1-VLOOKUP($AR20,'MP-2017_Male'!$A$3:$CF$103,MIN((61+(Mortality!CM$5-Mortality!$AT$5)),84),0))</f>
        <v>3.9586692356858335E-4</v>
      </c>
      <c r="CN20" s="408">
        <f>CM20*(1-VLOOKUP($AR20,'MP-2017_Male'!$A$3:$CF$103,MIN((61+(Mortality!CN$5-Mortality!$AT$5)),84),0))</f>
        <v>3.9190825433289752E-4</v>
      </c>
      <c r="CO20" s="408">
        <f>CN20*(1-VLOOKUP($AR20,'MP-2017_Male'!$A$3:$CF$103,MIN((61+(Mortality!CO$5-Mortality!$AT$5)),84),0))</f>
        <v>3.8798917178956856E-4</v>
      </c>
      <c r="CP20" s="408">
        <f>CO20*(1-VLOOKUP($AR20,'MP-2017_Male'!$A$3:$CF$103,MIN((61+(Mortality!CP$5-Mortality!$AT$5)),84),0))</f>
        <v>3.8410928007167288E-4</v>
      </c>
      <c r="CQ20" s="408">
        <f>CP20*(1-VLOOKUP($AR20,'MP-2017_Male'!$A$3:$CF$103,MIN((61+(Mortality!CQ$5-Mortality!$AT$5)),84),0))</f>
        <v>3.8026818727095613E-4</v>
      </c>
      <c r="CR20" s="408">
        <f>CQ20*(1-VLOOKUP($AR20,'MP-2017_Male'!$A$3:$CF$103,MIN((61+(Mortality!CR$5-Mortality!$AT$5)),84),0))</f>
        <v>3.7646550539824656E-4</v>
      </c>
      <c r="CS20" s="408">
        <f>CR20*(1-VLOOKUP($AR20,'MP-2017_Male'!$A$3:$CF$103,MIN((61+(Mortality!CS$5-Mortality!$AT$5)),84),0))</f>
        <v>3.7270085034426408E-4</v>
      </c>
      <c r="CT20" s="408">
        <f>CS20*(1-VLOOKUP($AR20,'MP-2017_Male'!$A$3:$CF$103,MIN((61+(Mortality!CT$5-Mortality!$AT$5)),84),0))</f>
        <v>3.6897384184082142E-4</v>
      </c>
      <c r="CU20" s="408">
        <f>CT20*(1-VLOOKUP($AR20,'MP-2017_Male'!$A$3:$CF$103,MIN((61+(Mortality!CU$5-Mortality!$AT$5)),84),0))</f>
        <v>3.6528410342241322E-4</v>
      </c>
      <c r="CV20" s="408">
        <f>CU20*(1-VLOOKUP($AR20,'MP-2017_Male'!$A$3:$CF$103,MIN((61+(Mortality!CV$5-Mortality!$AT$5)),84),0))</f>
        <v>3.6163126238818909E-4</v>
      </c>
      <c r="CW20" s="408">
        <f>CV20*(1-VLOOKUP($AR20,'MP-2017_Male'!$A$3:$CF$103,MIN((61+(Mortality!CW$5-Mortality!$AT$5)),84),0))</f>
        <v>3.5801494976430722E-4</v>
      </c>
      <c r="CX20" s="408">
        <f>CW20*(1-VLOOKUP($AR20,'MP-2017_Male'!$A$3:$CF$103,MIN((61+(Mortality!CX$5-Mortality!$AT$5)),84),0))</f>
        <v>3.5443480026666412E-4</v>
      </c>
      <c r="CY20" s="408">
        <f>CX20*(1-VLOOKUP($AR20,'MP-2017_Male'!$A$3:$CF$103,MIN((61+(Mortality!CY$5-Mortality!$AT$5)),84),0))</f>
        <v>3.5089045226399749E-4</v>
      </c>
      <c r="CZ20" s="408">
        <f>CY20*(1-VLOOKUP($AR20,'MP-2017_Male'!$A$3:$CF$103,MIN((61+(Mortality!CZ$5-Mortality!$AT$5)),84),0))</f>
        <v>3.4738154774135749E-4</v>
      </c>
      <c r="DA20" s="408">
        <f>CZ20*(1-VLOOKUP($AR20,'MP-2017_Male'!$A$3:$CF$103,MIN((61+(Mortality!DA$5-Mortality!$AT$5)),84),0))</f>
        <v>3.4390773226394394E-4</v>
      </c>
      <c r="DB20" s="408">
        <f>DA20*(1-VLOOKUP($AR20,'MP-2017_Male'!$A$3:$CF$103,MIN((61+(Mortality!DB$5-Mortality!$AT$5)),84),0))</f>
        <v>3.404686549413045E-4</v>
      </c>
      <c r="DC20" s="408">
        <f>DB20*(1-VLOOKUP($AR20,'MP-2017_Male'!$A$3:$CF$103,MIN((61+(Mortality!DC$5-Mortality!$AT$5)),84),0))</f>
        <v>3.3706396839189144E-4</v>
      </c>
      <c r="DD20" s="408">
        <f>DC20*(1-VLOOKUP($AR20,'MP-2017_Male'!$A$3:$CF$103,MIN((61+(Mortality!DD$5-Mortality!$AT$5)),84),0))</f>
        <v>3.3369332870797249E-4</v>
      </c>
      <c r="DE20" s="408">
        <f>DD20*(1-VLOOKUP($AR20,'MP-2017_Male'!$A$3:$CF$103,MIN((61+(Mortality!DE$5-Mortality!$AT$5)),84),0))</f>
        <v>3.3035639542089277E-4</v>
      </c>
      <c r="DF20" s="408">
        <f>DE20*(1-VLOOKUP($AR20,'MP-2017_Male'!$A$3:$CF$103,MIN((61+(Mortality!DF$5-Mortality!$AT$5)),84),0))</f>
        <v>3.2705283146668385E-4</v>
      </c>
      <c r="DG20" s="408">
        <f>DF20*(1-VLOOKUP($AR20,'MP-2017_Male'!$A$3:$CF$103,MIN((61+(Mortality!DG$5-Mortality!$AT$5)),84),0))</f>
        <v>3.23782303152017E-4</v>
      </c>
      <c r="DH20" s="408">
        <f>DG20*(1-VLOOKUP($AR20,'MP-2017_Male'!$A$3:$CF$103,MIN((61+(Mortality!DH$5-Mortality!$AT$5)),84),0))</f>
        <v>3.2054448012049683E-4</v>
      </c>
      <c r="DI20" s="408">
        <f>DH20*(1-VLOOKUP($AR20,'MP-2017_Male'!$A$3:$CF$103,MIN((61+(Mortality!DI$5-Mortality!$AT$5)),84),0))</f>
        <v>3.1733903531929185E-4</v>
      </c>
      <c r="DJ20" s="408">
        <f>DI20*(1-VLOOKUP($AR20,'MP-2017_Male'!$A$3:$CF$103,MIN((61+(Mortality!DJ$5-Mortality!$AT$5)),84),0))</f>
        <v>3.141656449660989E-4</v>
      </c>
      <c r="DK20" s="408">
        <f>DJ20*(1-VLOOKUP($AR20,'MP-2017_Male'!$A$3:$CF$103,MIN((61+(Mortality!DK$5-Mortality!$AT$5)),84),0))</f>
        <v>3.1102398851643793E-4</v>
      </c>
      <c r="DL20" s="408">
        <f>DK20*(1-VLOOKUP($AR20,'MP-2017_Male'!$A$3:$CF$103,MIN((61+(Mortality!DL$5-Mortality!$AT$5)),84),0))</f>
        <v>3.0791374863127355E-4</v>
      </c>
      <c r="DM20" s="408">
        <f>DL20*(1-VLOOKUP($AR20,'MP-2017_Male'!$A$3:$CF$103,MIN((61+(Mortality!DM$5-Mortality!$AT$5)),84),0))</f>
        <v>3.0483461114496084E-4</v>
      </c>
      <c r="DN20" s="408">
        <f>DM20*(1-VLOOKUP($AR20,'MP-2017_Male'!$A$3:$CF$103,MIN((61+(Mortality!DN$5-Mortality!$AT$5)),84),0))</f>
        <v>3.0178626503351121E-4</v>
      </c>
      <c r="DO20" s="408">
        <f>DN20*(1-VLOOKUP($AR20,'MP-2017_Male'!$A$3:$CF$103,MIN((61+(Mortality!DO$5-Mortality!$AT$5)),84),0))</f>
        <v>2.9876840238317608E-4</v>
      </c>
      <c r="DP20" s="408">
        <f>DO20*(1-VLOOKUP($AR20,'MP-2017_Male'!$A$3:$CF$103,MIN((61+(Mortality!DP$5-Mortality!$AT$5)),84),0))</f>
        <v>2.9578071835934433E-4</v>
      </c>
      <c r="DQ20" s="408">
        <f>DP20*(1-VLOOKUP($AR20,'MP-2017_Male'!$A$3:$CF$103,MIN((61+(Mortality!DQ$5-Mortality!$AT$5)),84),0))</f>
        <v>2.9282291117575088E-4</v>
      </c>
      <c r="DR20" s="408">
        <f>DQ20*(1-VLOOKUP($AR20,'MP-2017_Male'!$A$3:$CF$103,MIN((61+(Mortality!DR$5-Mortality!$AT$5)),84),0))</f>
        <v>2.8989468206399335E-4</v>
      </c>
      <c r="DS20" s="408">
        <f>DR20*(1-VLOOKUP($AR20,'MP-2017_Male'!$A$3:$CF$103,MIN((61+(Mortality!DS$5-Mortality!$AT$5)),84),0))</f>
        <v>2.8699573524335341E-4</v>
      </c>
      <c r="DT20" s="408">
        <f>DS20*(1-VLOOKUP($AR20,'MP-2017_Male'!$A$3:$CF$103,MIN((61+(Mortality!DT$5-Mortality!$AT$5)),84),0))</f>
        <v>2.841257778909199E-4</v>
      </c>
      <c r="DU20" s="408">
        <f>DT20*(1-VLOOKUP($AR20,'MP-2017_Male'!$A$3:$CF$103,MIN((61+(Mortality!DU$5-Mortality!$AT$5)),84),0))</f>
        <v>2.8128452011201072E-4</v>
      </c>
      <c r="DV20" s="408">
        <f>DU20*(1-VLOOKUP($AR20,'MP-2017_Male'!$A$3:$CF$103,MIN((61+(Mortality!DV$5-Mortality!$AT$5)),84),0))</f>
        <v>2.784716749108906E-4</v>
      </c>
      <c r="DW20" s="408">
        <f>DV20*(1-VLOOKUP($AR20,'MP-2017_Male'!$A$3:$CF$103,MIN((61+(Mortality!DW$5-Mortality!$AT$5)),84),0))</f>
        <v>2.7568695816178172E-4</v>
      </c>
      <c r="DX20" s="408">
        <f>DW20*(1-VLOOKUP($AR20,'MP-2017_Male'!$A$3:$CF$103,MIN((61+(Mortality!DX$5-Mortality!$AT$5)),84),0))</f>
        <v>2.7293008858016388E-4</v>
      </c>
      <c r="DY20" s="408">
        <f>DX20*(1-VLOOKUP($AR20,'MP-2017_Male'!$A$3:$CF$103,MIN((61+(Mortality!DY$5-Mortality!$AT$5)),84),0))</f>
        <v>2.7020078769436222E-4</v>
      </c>
      <c r="DZ20" s="408">
        <f>DY20*(1-VLOOKUP($AR20,'MP-2017_Male'!$A$3:$CF$103,MIN((61+(Mortality!DZ$5-Mortality!$AT$5)),84),0))</f>
        <v>2.6749877981741861E-4</v>
      </c>
      <c r="EA20" s="408">
        <f>DZ20*(1-VLOOKUP($AR20,'MP-2017_Male'!$A$3:$CF$103,MIN((61+(Mortality!EA$5-Mortality!$AT$5)),84),0))</f>
        <v>2.6482379201924443E-4</v>
      </c>
      <c r="EB20" s="408">
        <f>EA20*(1-VLOOKUP($AR20,'MP-2017_Male'!$A$3:$CF$103,MIN((61+(Mortality!EB$5-Mortality!$AT$5)),84),0))</f>
        <v>2.6217555409905198E-4</v>
      </c>
      <c r="EC20" s="408">
        <f>EB20*(1-VLOOKUP($AR20,'MP-2017_Male'!$A$3:$CF$103,MIN((61+(Mortality!EC$5-Mortality!$AT$5)),84),0))</f>
        <v>2.5955379855806146E-4</v>
      </c>
      <c r="ED20" s="408">
        <f>EC20*(1-VLOOKUP($AR20,'MP-2017_Male'!$A$3:$CF$103,MIN((61+(Mortality!ED$5-Mortality!$AT$5)),84),0))</f>
        <v>2.5695826057248086E-4</v>
      </c>
      <c r="EE20" s="408">
        <f>ED20*(1-VLOOKUP($AR20,'MP-2017_Male'!$A$3:$CF$103,MIN((61+(Mortality!EE$5-Mortality!$AT$5)),84),0))</f>
        <v>2.5438867796675606E-4</v>
      </c>
      <c r="EF20" s="408">
        <f>EE20*(1-VLOOKUP($AR20,'MP-2017_Male'!$A$3:$CF$103,MIN((61+(Mortality!EF$5-Mortality!$AT$5)),84),0))</f>
        <v>2.5184479118708848E-4</v>
      </c>
      <c r="EG20" s="408">
        <f>EF20*(1-VLOOKUP($AR20,'MP-2017_Male'!$A$3:$CF$103,MIN((61+(Mortality!EG$5-Mortality!$AT$5)),84),0))</f>
        <v>2.4932634327521762E-4</v>
      </c>
      <c r="EH20" s="408">
        <f>EG20*(1-VLOOKUP($AR20,'MP-2017_Male'!$A$3:$CF$103,MIN((61+(Mortality!EH$5-Mortality!$AT$5)),84),0))</f>
        <v>2.4683307984246544E-4</v>
      </c>
      <c r="EI20" s="408">
        <f>EH20*(1-VLOOKUP($AR20,'MP-2017_Male'!$A$3:$CF$103,MIN((61+(Mortality!EI$5-Mortality!$AT$5)),84),0))</f>
        <v>2.4436474904404078E-4</v>
      </c>
      <c r="EJ20" s="408">
        <f>EI20*(1-VLOOKUP($AR20,'MP-2017_Male'!$A$3:$CF$103,MIN((61+(Mortality!EJ$5-Mortality!$AT$5)),84),0))</f>
        <v>2.4192110155360036E-4</v>
      </c>
      <c r="EK20" s="408">
        <f>EJ20*(1-VLOOKUP($AR20,'MP-2017_Male'!$A$3:$CF$103,MIN((61+(Mortality!EK$5-Mortality!$AT$5)),84),0))</f>
        <v>2.3950189053806436E-4</v>
      </c>
      <c r="EL20" s="408">
        <f>EK20*(1-VLOOKUP($AR20,'MP-2017_Male'!$A$3:$CF$103,MIN((61+(Mortality!EL$5-Mortality!$AT$5)),84),0))</f>
        <v>2.371068716326837E-4</v>
      </c>
      <c r="EM20" s="408">
        <f>EL20*(1-VLOOKUP($AR20,'MP-2017_Male'!$A$3:$CF$103,MIN((61+(Mortality!EM$5-Mortality!$AT$5)),84),0))</f>
        <v>2.3473580291635688E-4</v>
      </c>
      <c r="EN20" s="408">
        <f>EM20*(1-VLOOKUP($AR20,'MP-2017_Male'!$A$3:$CF$103,MIN((61+(Mortality!EN$5-Mortality!$AT$5)),84),0))</f>
        <v>2.3238844488719331E-4</v>
      </c>
      <c r="EO20" s="408">
        <f>EN20*(1-VLOOKUP($AR20,'MP-2017_Male'!$A$3:$CF$103,MIN((61+(Mortality!EO$5-Mortality!$AT$5)),84),0))</f>
        <v>2.3006456043832139E-4</v>
      </c>
      <c r="EP20" s="408">
        <f>EO20*(1-VLOOKUP($AR20,'MP-2017_Male'!$A$3:$CF$103,MIN((61+(Mortality!EP$5-Mortality!$AT$5)),84),0))</f>
        <v>2.2776391483393817E-4</v>
      </c>
      <c r="EQ20" s="408">
        <f>EP20*(1-VLOOKUP($AR20,'MP-2017_Male'!$A$3:$CF$103,MIN((61+(Mortality!EQ$5-Mortality!$AT$5)),84),0))</f>
        <v>2.2548627568559878E-4</v>
      </c>
      <c r="ER20" s="408">
        <f>EQ20*(1-VLOOKUP($AR20,'MP-2017_Male'!$A$3:$CF$103,MIN((61+(Mortality!ER$5-Mortality!$AT$5)),84),0))</f>
        <v>2.232314129287428E-4</v>
      </c>
      <c r="ES20" s="408">
        <f>ER20*(1-VLOOKUP($AR20,'MP-2017_Male'!$A$3:$CF$103,MIN((61+(Mortality!ES$5-Mortality!$AT$5)),84),0))</f>
        <v>2.2099909879945537E-4</v>
      </c>
      <c r="ET20" s="408">
        <f>ES20*(1-VLOOKUP($AR20,'MP-2017_Male'!$A$3:$CF$103,MIN((61+(Mortality!ET$5-Mortality!$AT$5)),84),0))</f>
        <v>2.1878910781146082E-4</v>
      </c>
      <c r="EU20" s="408">
        <f>ET20*(1-VLOOKUP($AR20,'MP-2017_Male'!$A$3:$CF$103,MIN((61+(Mortality!EU$5-Mortality!$AT$5)),84),0))</f>
        <v>2.1660121673334622E-4</v>
      </c>
      <c r="EV20" s="408">
        <f>EU20*(1-VLOOKUP($AR20,'MP-2017_Male'!$A$3:$CF$103,MIN((61+(Mortality!EV$5-Mortality!$AT$5)),84),0))</f>
        <v>2.1443520456601275E-4</v>
      </c>
      <c r="EW20" s="408">
        <f>EV20*(1-VLOOKUP($AR20,'MP-2017_Male'!$A$3:$CF$103,MIN((61+(Mortality!EW$5-Mortality!$AT$5)),84),0))</f>
        <v>2.1229085252035261E-4</v>
      </c>
      <c r="EX20" s="408">
        <f>EW20*(1-VLOOKUP($AR20,'MP-2017_Male'!$A$3:$CF$103,MIN((61+(Mortality!EX$5-Mortality!$AT$5)),84),0))</f>
        <v>2.1016794399514909E-4</v>
      </c>
      <c r="EY20" s="408">
        <f>EX20*(1-VLOOKUP($AR20,'MP-2017_Male'!$A$3:$CF$103,MIN((61+(Mortality!EY$5-Mortality!$AT$5)),84),0))</f>
        <v>2.080662645551976E-4</v>
      </c>
      <c r="EZ20" s="408">
        <f>EY20*(1-VLOOKUP($AR20,'MP-2017_Male'!$A$3:$CF$103,MIN((61+(Mortality!EZ$5-Mortality!$AT$5)),84),0))</f>
        <v>2.0598560190964561E-4</v>
      </c>
      <c r="FA20" s="408">
        <f>EZ20*(1-VLOOKUP($AR20,'MP-2017_Male'!$A$3:$CF$103,MIN((61+(Mortality!FA$5-Mortality!$AT$5)),84),0))</f>
        <v>2.0392574589054915E-4</v>
      </c>
      <c r="FB20" s="408">
        <f>FA20*(1-VLOOKUP($AR20,'MP-2017_Male'!$A$3:$CF$103,MIN((61+(Mortality!FB$5-Mortality!$AT$5)),84),0))</f>
        <v>2.0188648843164365E-4</v>
      </c>
      <c r="FC20" s="408">
        <f>FB20*(1-VLOOKUP($AR20,'MP-2017_Male'!$A$3:$CF$103,MIN((61+(Mortality!FC$5-Mortality!$AT$5)),84),0))</f>
        <v>1.9986762354732722E-4</v>
      </c>
      <c r="FD20" s="408">
        <f>FC20*(1-VLOOKUP($AR20,'MP-2017_Male'!$A$3:$CF$103,MIN((61+(Mortality!FD$5-Mortality!$AT$5)),84),0))</f>
        <v>1.9786894731185396E-4</v>
      </c>
      <c r="FE20" s="408">
        <f>FD20*(1-VLOOKUP($AR20,'MP-2017_Male'!$A$3:$CF$103,MIN((61+(Mortality!FE$5-Mortality!$AT$5)),84),0))</f>
        <v>1.9589025783873541E-4</v>
      </c>
      <c r="FF20" s="408">
        <f>FE20*(1-VLOOKUP($AR20,'MP-2017_Male'!$A$3:$CF$103,MIN((61+(Mortality!FF$5-Mortality!$AT$5)),84),0))</f>
        <v>1.9393135526034805E-4</v>
      </c>
      <c r="FG20" s="408">
        <f>FF20*(1-VLOOKUP($AR20,'MP-2017_Male'!$A$3:$CF$103,MIN((61+(Mortality!FG$5-Mortality!$AT$5)),84),0))</f>
        <v>1.9199204170774456E-4</v>
      </c>
      <c r="FH20" s="408">
        <f>FG20*(1-VLOOKUP($AR20,'MP-2017_Male'!$A$3:$CF$103,MIN((61+(Mortality!FH$5-Mortality!$AT$5)),84),0))</f>
        <v>1.900721212906671E-4</v>
      </c>
      <c r="FI20" s="408">
        <f>FH20*(1-VLOOKUP($AR20,'MP-2017_Male'!$A$3:$CF$103,MIN((61+(Mortality!FI$5-Mortality!$AT$5)),84),0))</f>
        <v>1.8817140007776044E-4</v>
      </c>
    </row>
    <row r="21" spans="1:165">
      <c r="A21" s="205">
        <v>33</v>
      </c>
      <c r="B21" s="226">
        <f t="shared" si="8"/>
        <v>4.9200000000000003E-4</v>
      </c>
      <c r="C21" s="227">
        <f t="shared" si="9"/>
        <v>2.5799999999999998E-4</v>
      </c>
      <c r="D21" s="207">
        <f t="shared" si="5"/>
        <v>3.7500000000000001E-4</v>
      </c>
      <c r="E21" s="432">
        <f ca="1">IF($A21&lt;Main!$B$11,Mortality!$BD14,OFFSET($BD$6,$A21-$A$13,$A21-$A$13))</f>
        <v>3.6910914715223637E-4</v>
      </c>
      <c r="F21" s="433">
        <f ca="1">IF($A21&lt;Main!$B$13,Mortality!$BD$105,OFFSET($BD$105,$A21-$A$13,$A21-$A$13))</f>
        <v>2.4937829784772107E-4</v>
      </c>
      <c r="G21" s="472">
        <f t="shared" ca="1" si="21"/>
        <v>3.0924372249997874E-4</v>
      </c>
      <c r="I21" s="249"/>
      <c r="Q21" s="249">
        <v>33</v>
      </c>
      <c r="R21" s="244">
        <f t="shared" si="35"/>
        <v>4.752E-4</v>
      </c>
      <c r="S21" s="245">
        <f t="shared" si="30"/>
        <v>8.3199999999999993E-3</v>
      </c>
      <c r="T21" s="465">
        <f t="shared" si="31"/>
        <v>4.796E-4</v>
      </c>
      <c r="U21" s="244">
        <f t="shared" si="32"/>
        <v>2.4899999999999998E-4</v>
      </c>
      <c r="V21" s="245">
        <f t="shared" si="33"/>
        <v>3.4243999999999998E-3</v>
      </c>
      <c r="W21" s="469">
        <f t="shared" si="34"/>
        <v>3.3819999999999993E-4</v>
      </c>
      <c r="X21" s="227"/>
      <c r="Y21" s="205">
        <v>33</v>
      </c>
      <c r="AA21" s="231">
        <v>4.9200000000000003E-4</v>
      </c>
      <c r="AB21" s="232" t="s">
        <v>65</v>
      </c>
      <c r="AC21" s="233">
        <v>8.6160000000000004E-3</v>
      </c>
      <c r="AD21" s="205"/>
      <c r="AE21" s="231">
        <v>2.5799999999999998E-4</v>
      </c>
      <c r="AF21" s="232" t="s">
        <v>65</v>
      </c>
      <c r="AG21" s="233">
        <v>3.5530000000000002E-3</v>
      </c>
      <c r="AJ21" s="266"/>
      <c r="AK21" s="266"/>
      <c r="AL21" s="266"/>
      <c r="AM21" s="266"/>
      <c r="AN21" s="266"/>
      <c r="AO21" s="266"/>
      <c r="AP21" s="266"/>
      <c r="AQ21" s="458"/>
      <c r="AR21" s="205">
        <v>40</v>
      </c>
      <c r="AS21" s="235">
        <f t="shared" si="6"/>
        <v>5.5862435071727052E-4</v>
      </c>
      <c r="AT21" s="406">
        <f t="shared" si="7"/>
        <v>5.4199999999999995E-4</v>
      </c>
      <c r="AU21" s="408">
        <f>AT21*(1-VLOOKUP($AR21,'MP-2017_Male'!$A$3:$CF$103,MIN((61+(Mortality!AU$5-Mortality!$AT$5)),84),0))</f>
        <v>5.3419519999999996E-4</v>
      </c>
      <c r="AV21" s="408">
        <f>AU21*(1-VLOOKUP($AR21,'MP-2017_Male'!$A$3:$CF$103,MIN((61+(Mortality!AV$5-Mortality!$AT$5)),84),0))</f>
        <v>5.312037068799999E-4</v>
      </c>
      <c r="AW21" s="408">
        <f>AV21*(1-VLOOKUP($AR21,'MP-2017_Male'!$A$3:$CF$103,MIN((61+(Mortality!AW$5-Mortality!$AT$5)),84),0))</f>
        <v>5.3375348467302381E-4</v>
      </c>
      <c r="AX21" s="408">
        <f>AW21*(1-VLOOKUP($AR21,'MP-2017_Male'!$A$3:$CF$103,MIN((61+(Mortality!AX$5-Mortality!$AT$5)),84),0))</f>
        <v>5.3727625767186577E-4</v>
      </c>
      <c r="AY21" s="408">
        <f>AX21*(1-VLOOKUP($AR21,'MP-2017_Male'!$A$3:$CF$103,MIN((61+(Mortality!AY$5-Mortality!$AT$5)),84),0))</f>
        <v>5.4141328485593921E-4</v>
      </c>
      <c r="AZ21" s="408">
        <f>AY21*(1-VLOOKUP($AR21,'MP-2017_Male'!$A$3:$CF$103,MIN((61+(Mortality!AZ$5-Mortality!$AT$5)),84),0))</f>
        <v>5.4579873246327233E-4</v>
      </c>
      <c r="BA21" s="408">
        <f>AZ21*(1-VLOOKUP($AR21,'MP-2017_Male'!$A$3:$CF$103,MIN((61+(Mortality!BA$5-Mortality!$AT$5)),84),0))</f>
        <v>5.5005596257648589E-4</v>
      </c>
      <c r="BB21" s="408">
        <f>BA21*(1-VLOOKUP($AR21,'MP-2017_Male'!$A$3:$CF$103,MIN((61+(Mortality!BB$5-Mortality!$AT$5)),84),0))</f>
        <v>5.5379634312200591E-4</v>
      </c>
      <c r="BC21" s="408">
        <f>BB21*(1-VLOOKUP($AR21,'MP-2017_Male'!$A$3:$CF$103,MIN((61+(Mortality!BC$5-Mortality!$AT$5)),84),0))</f>
        <v>5.5673146374055256E-4</v>
      </c>
      <c r="BD21" s="429">
        <f>BC21*(1-VLOOKUP($AR21,'MP-2017_Male'!$A$3:$CF$103,MIN((61+(Mortality!BD$5-Mortality!$AT$5)),84),0))</f>
        <v>5.5862435071727052E-4</v>
      </c>
      <c r="BE21" s="408">
        <f>BD21*(1-VLOOKUP($AR21,'MP-2017_Male'!$A$3:$CF$103,MIN((61+(Mortality!BE$5-Mortality!$AT$5)),84),0))</f>
        <v>5.5929469993813133E-4</v>
      </c>
      <c r="BF21" s="408">
        <f>BE21*(1-VLOOKUP($AR21,'MP-2017_Male'!$A$3:$CF$103,MIN((61+(Mortality!BF$5-Mortality!$AT$5)),84),0))</f>
        <v>5.5879133470818705E-4</v>
      </c>
      <c r="BG21" s="408">
        <f>BF21*(1-VLOOKUP($AR21,'MP-2017_Male'!$A$3:$CF$103,MIN((61+(Mortality!BG$5-Mortality!$AT$5)),84),0))</f>
        <v>5.5728259810447489E-4</v>
      </c>
      <c r="BH21" s="408">
        <f>BG21*(1-VLOOKUP($AR21,'MP-2017_Male'!$A$3:$CF$103,MIN((61+(Mortality!BH$5-Mortality!$AT$5)),84),0))</f>
        <v>5.5488628293262566E-4</v>
      </c>
      <c r="BI21" s="408">
        <f>BH21*(1-VLOOKUP($AR21,'MP-2017_Male'!$A$3:$CF$103,MIN((61+(Mortality!BI$5-Mortality!$AT$5)),84),0))</f>
        <v>5.5166794249161637E-4</v>
      </c>
      <c r="BJ21" s="408">
        <f>BI21*(1-VLOOKUP($AR21,'MP-2017_Male'!$A$3:$CF$103,MIN((61+(Mortality!BJ$5-Mortality!$AT$5)),84),0))</f>
        <v>5.4775110009992593E-4</v>
      </c>
      <c r="BK21" s="408">
        <f>BJ21*(1-VLOOKUP($AR21,'MP-2017_Male'!$A$3:$CF$103,MIN((61+(Mortality!BK$5-Mortality!$AT$5)),84),0))</f>
        <v>5.4325954107910658E-4</v>
      </c>
      <c r="BL21" s="408">
        <f>BK21*(1-VLOOKUP($AR21,'MP-2017_Male'!$A$3:$CF$103,MIN((61+(Mortality!BL$5-Mortality!$AT$5)),84),0))</f>
        <v>5.3837020520939465E-4</v>
      </c>
      <c r="BM21" s="408">
        <f>BL21*(1-VLOOKUP($AR21,'MP-2017_Male'!$A$3:$CF$103,MIN((61+(Mortality!BM$5-Mortality!$AT$5)),84),0))</f>
        <v>5.332556882599054E-4</v>
      </c>
      <c r="BN21" s="408">
        <f>BM21*(1-VLOOKUP($AR21,'MP-2017_Male'!$A$3:$CF$103,MIN((61+(Mortality!BN$5-Mortality!$AT$5)),84),0))</f>
        <v>5.2802978251495828E-4</v>
      </c>
      <c r="BO21" s="408">
        <f>BN21*(1-VLOOKUP($AR21,'MP-2017_Male'!$A$3:$CF$103,MIN((61+(Mortality!BO$5-Mortality!$AT$5)),84),0))</f>
        <v>5.2274948468980867E-4</v>
      </c>
      <c r="BP21" s="408">
        <f>BO21*(1-VLOOKUP($AR21,'MP-2017_Male'!$A$3:$CF$103,MIN((61+(Mortality!BP$5-Mortality!$AT$5)),84),0))</f>
        <v>5.1752198984291061E-4</v>
      </c>
      <c r="BQ21" s="408">
        <f>BP21*(1-VLOOKUP($AR21,'MP-2017_Male'!$A$3:$CF$103,MIN((61+(Mortality!BQ$5-Mortality!$AT$5)),84),0))</f>
        <v>5.1234676994448155E-4</v>
      </c>
      <c r="BR21" s="408">
        <f>BQ21*(1-VLOOKUP($AR21,'MP-2017_Male'!$A$3:$CF$103,MIN((61+(Mortality!BR$5-Mortality!$AT$5)),84),0))</f>
        <v>5.0722330224503673E-4</v>
      </c>
      <c r="BS21" s="408">
        <f>BR21*(1-VLOOKUP($AR21,'MP-2017_Male'!$A$3:$CF$103,MIN((61+(Mortality!BS$5-Mortality!$AT$5)),84),0))</f>
        <v>5.0215106922258637E-4</v>
      </c>
      <c r="BT21" s="408">
        <f>BS21*(1-VLOOKUP($AR21,'MP-2017_Male'!$A$3:$CF$103,MIN((61+(Mortality!BT$5-Mortality!$AT$5)),84),0))</f>
        <v>4.9712955853036054E-4</v>
      </c>
      <c r="BU21" s="408">
        <f>BT21*(1-VLOOKUP($AR21,'MP-2017_Male'!$A$3:$CF$103,MIN((61+(Mortality!BU$5-Mortality!$AT$5)),84),0))</f>
        <v>4.9215826294505692E-4</v>
      </c>
      <c r="BV21" s="408">
        <f>BU21*(1-VLOOKUP($AR21,'MP-2017_Male'!$A$3:$CF$103,MIN((61+(Mortality!BV$5-Mortality!$AT$5)),84),0))</f>
        <v>4.8723668031560636E-4</v>
      </c>
      <c r="BW21" s="408">
        <f>BV21*(1-VLOOKUP($AR21,'MP-2017_Male'!$A$3:$CF$103,MIN((61+(Mortality!BW$5-Mortality!$AT$5)),84),0))</f>
        <v>4.8236431351245031E-4</v>
      </c>
      <c r="BX21" s="408">
        <f>BW21*(1-VLOOKUP($AR21,'MP-2017_Male'!$A$3:$CF$103,MIN((61+(Mortality!BX$5-Mortality!$AT$5)),84),0))</f>
        <v>4.7754067037732579E-4</v>
      </c>
      <c r="BY21" s="408">
        <f>BX21*(1-VLOOKUP($AR21,'MP-2017_Male'!$A$3:$CF$103,MIN((61+(Mortality!BY$5-Mortality!$AT$5)),84),0))</f>
        <v>4.7276526367355255E-4</v>
      </c>
      <c r="BZ21" s="408">
        <f>BY21*(1-VLOOKUP($AR21,'MP-2017_Male'!$A$3:$CF$103,MIN((61+(Mortality!BZ$5-Mortality!$AT$5)),84),0))</f>
        <v>4.6803761103681704E-4</v>
      </c>
      <c r="CA21" s="408">
        <f>BZ21*(1-VLOOKUP($AR21,'MP-2017_Male'!$A$3:$CF$103,MIN((61+(Mortality!CA$5-Mortality!$AT$5)),84),0))</f>
        <v>4.6335723492644886E-4</v>
      </c>
      <c r="CB21" s="408">
        <f>CA21*(1-VLOOKUP($AR21,'MP-2017_Male'!$A$3:$CF$103,MIN((61+(Mortality!CB$5-Mortality!$AT$5)),84),0))</f>
        <v>4.5872366257718438E-4</v>
      </c>
      <c r="CC21" s="408">
        <f>CB21*(1-VLOOKUP($AR21,'MP-2017_Male'!$A$3:$CF$103,MIN((61+(Mortality!CC$5-Mortality!$AT$5)),84),0))</f>
        <v>4.5413642595141255E-4</v>
      </c>
      <c r="CD21" s="408">
        <f>CC21*(1-VLOOKUP($AR21,'MP-2017_Male'!$A$3:$CF$103,MIN((61+(Mortality!CD$5-Mortality!$AT$5)),84),0))</f>
        <v>4.495950616918984E-4</v>
      </c>
      <c r="CE21" s="408">
        <f>CD21*(1-VLOOKUP($AR21,'MP-2017_Male'!$A$3:$CF$103,MIN((61+(Mortality!CE$5-Mortality!$AT$5)),84),0))</f>
        <v>4.4509911107497942E-4</v>
      </c>
      <c r="CF21" s="408">
        <f>CE21*(1-VLOOKUP($AR21,'MP-2017_Male'!$A$3:$CF$103,MIN((61+(Mortality!CF$5-Mortality!$AT$5)),84),0))</f>
        <v>4.406481199642296E-4</v>
      </c>
      <c r="CG21" s="408">
        <f>CF21*(1-VLOOKUP($AR21,'MP-2017_Male'!$A$3:$CF$103,MIN((61+(Mortality!CG$5-Mortality!$AT$5)),84),0))</f>
        <v>4.3624163876458731E-4</v>
      </c>
      <c r="CH21" s="408">
        <f>CG21*(1-VLOOKUP($AR21,'MP-2017_Male'!$A$3:$CF$103,MIN((61+(Mortality!CH$5-Mortality!$AT$5)),84),0))</f>
        <v>4.3187922237694144E-4</v>
      </c>
      <c r="CI21" s="408">
        <f>CH21*(1-VLOOKUP($AR21,'MP-2017_Male'!$A$3:$CF$103,MIN((61+(Mortality!CI$5-Mortality!$AT$5)),84),0))</f>
        <v>4.2756043015317204E-4</v>
      </c>
      <c r="CJ21" s="408">
        <f>CI21*(1-VLOOKUP($AR21,'MP-2017_Male'!$A$3:$CF$103,MIN((61+(Mortality!CJ$5-Mortality!$AT$5)),84),0))</f>
        <v>4.2328482585164034E-4</v>
      </c>
      <c r="CK21" s="408">
        <f>CJ21*(1-VLOOKUP($AR21,'MP-2017_Male'!$A$3:$CF$103,MIN((61+(Mortality!CK$5-Mortality!$AT$5)),84),0))</f>
        <v>4.1905197759312395E-4</v>
      </c>
      <c r="CL21" s="408">
        <f>CK21*(1-VLOOKUP($AR21,'MP-2017_Male'!$A$3:$CF$103,MIN((61+(Mortality!CL$5-Mortality!$AT$5)),84),0))</f>
        <v>4.1486145781719272E-4</v>
      </c>
      <c r="CM21" s="408">
        <f>CL21*(1-VLOOKUP($AR21,'MP-2017_Male'!$A$3:$CF$103,MIN((61+(Mortality!CM$5-Mortality!$AT$5)),84),0))</f>
        <v>4.107128432390208E-4</v>
      </c>
      <c r="CN21" s="408">
        <f>CM21*(1-VLOOKUP($AR21,'MP-2017_Male'!$A$3:$CF$103,MIN((61+(Mortality!CN$5-Mortality!$AT$5)),84),0))</f>
        <v>4.0660571480663059E-4</v>
      </c>
      <c r="CO21" s="408">
        <f>CN21*(1-VLOOKUP($AR21,'MP-2017_Male'!$A$3:$CF$103,MIN((61+(Mortality!CO$5-Mortality!$AT$5)),84),0))</f>
        <v>4.0253965765856426E-4</v>
      </c>
      <c r="CP21" s="408">
        <f>CO21*(1-VLOOKUP($AR21,'MP-2017_Male'!$A$3:$CF$103,MIN((61+(Mortality!CP$5-Mortality!$AT$5)),84),0))</f>
        <v>3.9851426108197861E-4</v>
      </c>
      <c r="CQ21" s="408">
        <f>CP21*(1-VLOOKUP($AR21,'MP-2017_Male'!$A$3:$CF$103,MIN((61+(Mortality!CQ$5-Mortality!$AT$5)),84),0))</f>
        <v>3.9452911847115884E-4</v>
      </c>
      <c r="CR21" s="408">
        <f>CQ21*(1-VLOOKUP($AR21,'MP-2017_Male'!$A$3:$CF$103,MIN((61+(Mortality!CR$5-Mortality!$AT$5)),84),0))</f>
        <v>3.9058382728644726E-4</v>
      </c>
      <c r="CS21" s="408">
        <f>CR21*(1-VLOOKUP($AR21,'MP-2017_Male'!$A$3:$CF$103,MIN((61+(Mortality!CS$5-Mortality!$AT$5)),84),0))</f>
        <v>3.8667798901358277E-4</v>
      </c>
      <c r="CT21" s="408">
        <f>CS21*(1-VLOOKUP($AR21,'MP-2017_Male'!$A$3:$CF$103,MIN((61+(Mortality!CT$5-Mortality!$AT$5)),84),0))</f>
        <v>3.8281120912344696E-4</v>
      </c>
      <c r="CU21" s="408">
        <f>CT21*(1-VLOOKUP($AR21,'MP-2017_Male'!$A$3:$CF$103,MIN((61+(Mortality!CU$5-Mortality!$AT$5)),84),0))</f>
        <v>3.7898309703221251E-4</v>
      </c>
      <c r="CV21" s="408">
        <f>CU21*(1-VLOOKUP($AR21,'MP-2017_Male'!$A$3:$CF$103,MIN((61+(Mortality!CV$5-Mortality!$AT$5)),84),0))</f>
        <v>3.7519326606189036E-4</v>
      </c>
      <c r="CW21" s="408">
        <f>CV21*(1-VLOOKUP($AR21,'MP-2017_Male'!$A$3:$CF$103,MIN((61+(Mortality!CW$5-Mortality!$AT$5)),84),0))</f>
        <v>3.7144133340127146E-4</v>
      </c>
      <c r="CX21" s="408">
        <f>CW21*(1-VLOOKUP($AR21,'MP-2017_Male'!$A$3:$CF$103,MIN((61+(Mortality!CX$5-Mortality!$AT$5)),84),0))</f>
        <v>3.6772692006725873E-4</v>
      </c>
      <c r="CY21" s="408">
        <f>CX21*(1-VLOOKUP($AR21,'MP-2017_Male'!$A$3:$CF$103,MIN((61+(Mortality!CY$5-Mortality!$AT$5)),84),0))</f>
        <v>3.6404965086658613E-4</v>
      </c>
      <c r="CZ21" s="408">
        <f>CY21*(1-VLOOKUP($AR21,'MP-2017_Male'!$A$3:$CF$103,MIN((61+(Mortality!CZ$5-Mortality!$AT$5)),84),0))</f>
        <v>3.6040915435792028E-4</v>
      </c>
      <c r="DA21" s="408">
        <f>CZ21*(1-VLOOKUP($AR21,'MP-2017_Male'!$A$3:$CF$103,MIN((61+(Mortality!DA$5-Mortality!$AT$5)),84),0))</f>
        <v>3.568050628143411E-4</v>
      </c>
      <c r="DB21" s="408">
        <f>DA21*(1-VLOOKUP($AR21,'MP-2017_Male'!$A$3:$CF$103,MIN((61+(Mortality!DB$5-Mortality!$AT$5)),84),0))</f>
        <v>3.532370121861977E-4</v>
      </c>
      <c r="DC21" s="408">
        <f>DB21*(1-VLOOKUP($AR21,'MP-2017_Male'!$A$3:$CF$103,MIN((61+(Mortality!DC$5-Mortality!$AT$5)),84),0))</f>
        <v>3.4970464206433572E-4</v>
      </c>
      <c r="DD21" s="408">
        <f>DC21*(1-VLOOKUP($AR21,'MP-2017_Male'!$A$3:$CF$103,MIN((61+(Mortality!DD$5-Mortality!$AT$5)),84),0))</f>
        <v>3.4620759564369237E-4</v>
      </c>
      <c r="DE21" s="408">
        <f>DD21*(1-VLOOKUP($AR21,'MP-2017_Male'!$A$3:$CF$103,MIN((61+(Mortality!DE$5-Mortality!$AT$5)),84),0))</f>
        <v>3.4274551968725545E-4</v>
      </c>
      <c r="DF21" s="408">
        <f>DE21*(1-VLOOKUP($AR21,'MP-2017_Male'!$A$3:$CF$103,MIN((61+(Mortality!DF$5-Mortality!$AT$5)),84),0))</f>
        <v>3.3931806449038289E-4</v>
      </c>
      <c r="DG21" s="408">
        <f>DF21*(1-VLOOKUP($AR21,'MP-2017_Male'!$A$3:$CF$103,MIN((61+(Mortality!DG$5-Mortality!$AT$5)),84),0))</f>
        <v>3.3592488384547904E-4</v>
      </c>
      <c r="DH21" s="408">
        <f>DG21*(1-VLOOKUP($AR21,'MP-2017_Male'!$A$3:$CF$103,MIN((61+(Mortality!DH$5-Mortality!$AT$5)),84),0))</f>
        <v>3.3256563500702423E-4</v>
      </c>
      <c r="DI21" s="408">
        <f>DH21*(1-VLOOKUP($AR21,'MP-2017_Male'!$A$3:$CF$103,MIN((61+(Mortality!DI$5-Mortality!$AT$5)),84),0))</f>
        <v>3.2923997865695398E-4</v>
      </c>
      <c r="DJ21" s="408">
        <f>DI21*(1-VLOOKUP($AR21,'MP-2017_Male'!$A$3:$CF$103,MIN((61+(Mortality!DJ$5-Mortality!$AT$5)),84),0))</f>
        <v>3.2594757887038445E-4</v>
      </c>
      <c r="DK21" s="408">
        <f>DJ21*(1-VLOOKUP($AR21,'MP-2017_Male'!$A$3:$CF$103,MIN((61+(Mortality!DK$5-Mortality!$AT$5)),84),0))</f>
        <v>3.2268810308168063E-4</v>
      </c>
      <c r="DL21" s="408">
        <f>DK21*(1-VLOOKUP($AR21,'MP-2017_Male'!$A$3:$CF$103,MIN((61+(Mortality!DL$5-Mortality!$AT$5)),84),0))</f>
        <v>3.194612220508638E-4</v>
      </c>
      <c r="DM21" s="408">
        <f>DL21*(1-VLOOKUP($AR21,'MP-2017_Male'!$A$3:$CF$103,MIN((61+(Mortality!DM$5-Mortality!$AT$5)),84),0))</f>
        <v>3.1626660983035516E-4</v>
      </c>
      <c r="DN21" s="408">
        <f>DM21*(1-VLOOKUP($AR21,'MP-2017_Male'!$A$3:$CF$103,MIN((61+(Mortality!DN$5-Mortality!$AT$5)),84),0))</f>
        <v>3.1310394373205161E-4</v>
      </c>
      <c r="DO21" s="408">
        <f>DN21*(1-VLOOKUP($AR21,'MP-2017_Male'!$A$3:$CF$103,MIN((61+(Mortality!DO$5-Mortality!$AT$5)),84),0))</f>
        <v>3.099729042947311E-4</v>
      </c>
      <c r="DP21" s="408">
        <f>DO21*(1-VLOOKUP($AR21,'MP-2017_Male'!$A$3:$CF$103,MIN((61+(Mortality!DP$5-Mortality!$AT$5)),84),0))</f>
        <v>3.0687317525178378E-4</v>
      </c>
      <c r="DQ21" s="408">
        <f>DP21*(1-VLOOKUP($AR21,'MP-2017_Male'!$A$3:$CF$103,MIN((61+(Mortality!DQ$5-Mortality!$AT$5)),84),0))</f>
        <v>3.0380444349926592E-4</v>
      </c>
      <c r="DR21" s="408">
        <f>DQ21*(1-VLOOKUP($AR21,'MP-2017_Male'!$A$3:$CF$103,MIN((61+(Mortality!DR$5-Mortality!$AT$5)),84),0))</f>
        <v>3.0076639906427327E-4</v>
      </c>
      <c r="DS21" s="408">
        <f>DR21*(1-VLOOKUP($AR21,'MP-2017_Male'!$A$3:$CF$103,MIN((61+(Mortality!DS$5-Mortality!$AT$5)),84),0))</f>
        <v>2.9775873507363056E-4</v>
      </c>
      <c r="DT21" s="408">
        <f>DS21*(1-VLOOKUP($AR21,'MP-2017_Male'!$A$3:$CF$103,MIN((61+(Mortality!DT$5-Mortality!$AT$5)),84),0))</f>
        <v>2.9478114772289423E-4</v>
      </c>
      <c r="DU21" s="408">
        <f>DT21*(1-VLOOKUP($AR21,'MP-2017_Male'!$A$3:$CF$103,MIN((61+(Mortality!DU$5-Mortality!$AT$5)),84),0))</f>
        <v>2.9183333624566529E-4</v>
      </c>
      <c r="DV21" s="408">
        <f>DU21*(1-VLOOKUP($AR21,'MP-2017_Male'!$A$3:$CF$103,MIN((61+(Mortality!DV$5-Mortality!$AT$5)),84),0))</f>
        <v>2.8891500288320864E-4</v>
      </c>
      <c r="DW21" s="408">
        <f>DV21*(1-VLOOKUP($AR21,'MP-2017_Male'!$A$3:$CF$103,MIN((61+(Mortality!DW$5-Mortality!$AT$5)),84),0))</f>
        <v>2.8602585285437656E-4</v>
      </c>
      <c r="DX21" s="408">
        <f>DW21*(1-VLOOKUP($AR21,'MP-2017_Male'!$A$3:$CF$103,MIN((61+(Mortality!DX$5-Mortality!$AT$5)),84),0))</f>
        <v>2.8316559432583279E-4</v>
      </c>
      <c r="DY21" s="408">
        <f>DX21*(1-VLOOKUP($AR21,'MP-2017_Male'!$A$3:$CF$103,MIN((61+(Mortality!DY$5-Mortality!$AT$5)),84),0))</f>
        <v>2.8033393838257446E-4</v>
      </c>
      <c r="DZ21" s="408">
        <f>DY21*(1-VLOOKUP($AR21,'MP-2017_Male'!$A$3:$CF$103,MIN((61+(Mortality!DZ$5-Mortality!$AT$5)),84),0))</f>
        <v>2.7753059899874872E-4</v>
      </c>
      <c r="EA21" s="408">
        <f>DZ21*(1-VLOOKUP($AR21,'MP-2017_Male'!$A$3:$CF$103,MIN((61+(Mortality!EA$5-Mortality!$AT$5)),84),0))</f>
        <v>2.7475529300876125E-4</v>
      </c>
      <c r="EB21" s="408">
        <f>EA21*(1-VLOOKUP($AR21,'MP-2017_Male'!$A$3:$CF$103,MIN((61+(Mortality!EB$5-Mortality!$AT$5)),84),0))</f>
        <v>2.7200774007867364E-4</v>
      </c>
      <c r="EC21" s="408">
        <f>EB21*(1-VLOOKUP($AR21,'MP-2017_Male'!$A$3:$CF$103,MIN((61+(Mortality!EC$5-Mortality!$AT$5)),84),0))</f>
        <v>2.692876626778869E-4</v>
      </c>
      <c r="ED21" s="408">
        <f>EC21*(1-VLOOKUP($AR21,'MP-2017_Male'!$A$3:$CF$103,MIN((61+(Mortality!ED$5-Mortality!$AT$5)),84),0))</f>
        <v>2.6659478605110804E-4</v>
      </c>
      <c r="EE21" s="408">
        <f>ED21*(1-VLOOKUP($AR21,'MP-2017_Male'!$A$3:$CF$103,MIN((61+(Mortality!EE$5-Mortality!$AT$5)),84),0))</f>
        <v>2.6392883819059698E-4</v>
      </c>
      <c r="EF21" s="408">
        <f>EE21*(1-VLOOKUP($AR21,'MP-2017_Male'!$A$3:$CF$103,MIN((61+(Mortality!EF$5-Mortality!$AT$5)),84),0))</f>
        <v>2.6128954980869103E-4</v>
      </c>
      <c r="EG21" s="408">
        <f>EF21*(1-VLOOKUP($AR21,'MP-2017_Male'!$A$3:$CF$103,MIN((61+(Mortality!EG$5-Mortality!$AT$5)),84),0))</f>
        <v>2.5867665431060413E-4</v>
      </c>
      <c r="EH21" s="408">
        <f>EG21*(1-VLOOKUP($AR21,'MP-2017_Male'!$A$3:$CF$103,MIN((61+(Mortality!EH$5-Mortality!$AT$5)),84),0))</f>
        <v>2.5608988776749806E-4</v>
      </c>
      <c r="EI21" s="408">
        <f>EH21*(1-VLOOKUP($AR21,'MP-2017_Male'!$A$3:$CF$103,MIN((61+(Mortality!EI$5-Mortality!$AT$5)),84),0))</f>
        <v>2.535289888898231E-4</v>
      </c>
      <c r="EJ21" s="408">
        <f>EI21*(1-VLOOKUP($AR21,'MP-2017_Male'!$A$3:$CF$103,MIN((61+(Mortality!EJ$5-Mortality!$AT$5)),84),0))</f>
        <v>2.5099369900092488E-4</v>
      </c>
      <c r="EK21" s="408">
        <f>EJ21*(1-VLOOKUP($AR21,'MP-2017_Male'!$A$3:$CF$103,MIN((61+(Mortality!EK$5-Mortality!$AT$5)),84),0))</f>
        <v>2.484837620109156E-4</v>
      </c>
      <c r="EL21" s="408">
        <f>EK21*(1-VLOOKUP($AR21,'MP-2017_Male'!$A$3:$CF$103,MIN((61+(Mortality!EL$5-Mortality!$AT$5)),84),0))</f>
        <v>2.4599892439080645E-4</v>
      </c>
      <c r="EM21" s="408">
        <f>EL21*(1-VLOOKUP($AR21,'MP-2017_Male'!$A$3:$CF$103,MIN((61+(Mortality!EM$5-Mortality!$AT$5)),84),0))</f>
        <v>2.4353893514689838E-4</v>
      </c>
      <c r="EN21" s="408">
        <f>EM21*(1-VLOOKUP($AR21,'MP-2017_Male'!$A$3:$CF$103,MIN((61+(Mortality!EN$5-Mortality!$AT$5)),84),0))</f>
        <v>2.4110354579542939E-4</v>
      </c>
      <c r="EO21" s="408">
        <f>EN21*(1-VLOOKUP($AR21,'MP-2017_Male'!$A$3:$CF$103,MIN((61+(Mortality!EO$5-Mortality!$AT$5)),84),0))</f>
        <v>2.3869251033747509E-4</v>
      </c>
      <c r="EP21" s="408">
        <f>EO21*(1-VLOOKUP($AR21,'MP-2017_Male'!$A$3:$CF$103,MIN((61+(Mortality!EP$5-Mortality!$AT$5)),84),0))</f>
        <v>2.3630558523410033E-4</v>
      </c>
      <c r="EQ21" s="408">
        <f>EP21*(1-VLOOKUP($AR21,'MP-2017_Male'!$A$3:$CF$103,MIN((61+(Mortality!EQ$5-Mortality!$AT$5)),84),0))</f>
        <v>2.3394252938175933E-4</v>
      </c>
      <c r="ER21" s="408">
        <f>EQ21*(1-VLOOKUP($AR21,'MP-2017_Male'!$A$3:$CF$103,MIN((61+(Mortality!ER$5-Mortality!$AT$5)),84),0))</f>
        <v>2.3160310408794173E-4</v>
      </c>
      <c r="ES21" s="408">
        <f>ER21*(1-VLOOKUP($AR21,'MP-2017_Male'!$A$3:$CF$103,MIN((61+(Mortality!ES$5-Mortality!$AT$5)),84),0))</f>
        <v>2.292870730470623E-4</v>
      </c>
      <c r="ET21" s="408">
        <f>ES21*(1-VLOOKUP($AR21,'MP-2017_Male'!$A$3:$CF$103,MIN((61+(Mortality!ET$5-Mortality!$AT$5)),84),0))</f>
        <v>2.2699420231659168E-4</v>
      </c>
      <c r="EU21" s="408">
        <f>ET21*(1-VLOOKUP($AR21,'MP-2017_Male'!$A$3:$CF$103,MIN((61+(Mortality!EU$5-Mortality!$AT$5)),84),0))</f>
        <v>2.2472426029342577E-4</v>
      </c>
      <c r="EV21" s="408">
        <f>EU21*(1-VLOOKUP($AR21,'MP-2017_Male'!$A$3:$CF$103,MIN((61+(Mortality!EV$5-Mortality!$AT$5)),84),0))</f>
        <v>2.2247701769049152E-4</v>
      </c>
      <c r="EW21" s="408">
        <f>EV21*(1-VLOOKUP($AR21,'MP-2017_Male'!$A$3:$CF$103,MIN((61+(Mortality!EW$5-Mortality!$AT$5)),84),0))</f>
        <v>2.202522475135866E-4</v>
      </c>
      <c r="EX21" s="408">
        <f>EW21*(1-VLOOKUP($AR21,'MP-2017_Male'!$A$3:$CF$103,MIN((61+(Mortality!EX$5-Mortality!$AT$5)),84),0))</f>
        <v>2.1804972503845074E-4</v>
      </c>
      <c r="EY21" s="408">
        <f>EX21*(1-VLOOKUP($AR21,'MP-2017_Male'!$A$3:$CF$103,MIN((61+(Mortality!EY$5-Mortality!$AT$5)),84),0))</f>
        <v>2.1586922778806623E-4</v>
      </c>
      <c r="EZ21" s="408">
        <f>EY21*(1-VLOOKUP($AR21,'MP-2017_Male'!$A$3:$CF$103,MIN((61+(Mortality!EZ$5-Mortality!$AT$5)),84),0))</f>
        <v>2.1371053551018558E-4</v>
      </c>
      <c r="FA21" s="408">
        <f>EZ21*(1-VLOOKUP($AR21,'MP-2017_Male'!$A$3:$CF$103,MIN((61+(Mortality!FA$5-Mortality!$AT$5)),84),0))</f>
        <v>2.1157343015508373E-4</v>
      </c>
      <c r="FB21" s="408">
        <f>FA21*(1-VLOOKUP($AR21,'MP-2017_Male'!$A$3:$CF$103,MIN((61+(Mortality!FB$5-Mortality!$AT$5)),84),0))</f>
        <v>2.0945769585353289E-4</v>
      </c>
      <c r="FC21" s="408">
        <f>FB21*(1-VLOOKUP($AR21,'MP-2017_Male'!$A$3:$CF$103,MIN((61+(Mortality!FC$5-Mortality!$AT$5)),84),0))</f>
        <v>2.0736311889499757E-4</v>
      </c>
      <c r="FD21" s="408">
        <f>FC21*(1-VLOOKUP($AR21,'MP-2017_Male'!$A$3:$CF$103,MIN((61+(Mortality!FD$5-Mortality!$AT$5)),84),0))</f>
        <v>2.0528948770604758E-4</v>
      </c>
      <c r="FE21" s="408">
        <f>FD21*(1-VLOOKUP($AR21,'MP-2017_Male'!$A$3:$CF$103,MIN((61+(Mortality!FE$5-Mortality!$AT$5)),84),0))</f>
        <v>2.032365928289871E-4</v>
      </c>
      <c r="FF21" s="408">
        <f>FE21*(1-VLOOKUP($AR21,'MP-2017_Male'!$A$3:$CF$103,MIN((61+(Mortality!FF$5-Mortality!$AT$5)),84),0))</f>
        <v>2.0120422690069723E-4</v>
      </c>
      <c r="FG21" s="408">
        <f>FF21*(1-VLOOKUP($AR21,'MP-2017_Male'!$A$3:$CF$103,MIN((61+(Mortality!FG$5-Mortality!$AT$5)),84),0))</f>
        <v>1.9919218463169025E-4</v>
      </c>
      <c r="FH21" s="408">
        <f>FG21*(1-VLOOKUP($AR21,'MP-2017_Male'!$A$3:$CF$103,MIN((61+(Mortality!FH$5-Mortality!$AT$5)),84),0))</f>
        <v>1.9720026278537335E-4</v>
      </c>
      <c r="FI21" s="408">
        <f>FH21*(1-VLOOKUP($AR21,'MP-2017_Male'!$A$3:$CF$103,MIN((61+(Mortality!FI$5-Mortality!$AT$5)),84),0))</f>
        <v>1.9522826015751961E-4</v>
      </c>
    </row>
    <row r="22" spans="1:165">
      <c r="A22" s="205">
        <v>34</v>
      </c>
      <c r="B22" s="226">
        <f t="shared" si="8"/>
        <v>5.0799999999999999E-4</v>
      </c>
      <c r="C22" s="227">
        <f t="shared" si="9"/>
        <v>2.72E-4</v>
      </c>
      <c r="D22" s="207">
        <f t="shared" si="5"/>
        <v>3.8999999999999999E-4</v>
      </c>
      <c r="E22" s="432">
        <f ca="1">IF($A22&lt;Main!$B$11,Mortality!$BD15,OFFSET($BD$6,$A22-$A$13,$A22-$A$13))</f>
        <v>3.8675940178598982E-4</v>
      </c>
      <c r="F22" s="433">
        <f ca="1">IF($A22&lt;Main!$B$13,Mortality!$BD$105,OFFSET($BD$105,$A22-$A$13,$A22-$A$13))</f>
        <v>2.6561682477022357E-4</v>
      </c>
      <c r="G22" s="472">
        <f t="shared" ca="1" si="21"/>
        <v>3.2618811327810666E-4</v>
      </c>
      <c r="J22" s="390" t="s">
        <v>168</v>
      </c>
      <c r="K22" s="198"/>
      <c r="L22" s="198"/>
      <c r="M22" s="198"/>
      <c r="N22" s="198"/>
      <c r="O22" s="198"/>
      <c r="Q22" s="210">
        <v>34</v>
      </c>
      <c r="R22" s="244">
        <f t="shared" si="35"/>
        <v>4.8859999999999995E-4</v>
      </c>
      <c r="S22" s="245">
        <f t="shared" si="30"/>
        <v>8.5589999999999989E-3</v>
      </c>
      <c r="T22" s="465">
        <f t="shared" si="31"/>
        <v>5.1079999999999995E-4</v>
      </c>
      <c r="U22" s="244">
        <f t="shared" si="32"/>
        <v>2.6199999999999997E-4</v>
      </c>
      <c r="V22" s="245">
        <f t="shared" si="33"/>
        <v>3.6041999999999997E-3</v>
      </c>
      <c r="W22" s="469">
        <f t="shared" si="34"/>
        <v>3.615999999999999E-4</v>
      </c>
      <c r="X22" s="227"/>
      <c r="Y22" s="205">
        <v>34</v>
      </c>
      <c r="AA22" s="231">
        <v>5.0799999999999999E-4</v>
      </c>
      <c r="AB22" s="232" t="s">
        <v>65</v>
      </c>
      <c r="AC22" s="233">
        <v>8.8959999999999994E-3</v>
      </c>
      <c r="AD22" s="205"/>
      <c r="AE22" s="231">
        <v>2.72E-4</v>
      </c>
      <c r="AF22" s="232" t="s">
        <v>65</v>
      </c>
      <c r="AG22" s="233">
        <v>3.7460000000000002E-3</v>
      </c>
      <c r="AJ22" s="266"/>
      <c r="AK22" s="266"/>
      <c r="AL22" s="266"/>
      <c r="AM22" s="266"/>
      <c r="AN22" s="266"/>
      <c r="AO22" s="266"/>
      <c r="AP22" s="266"/>
      <c r="AQ22" s="458"/>
      <c r="AR22" s="205">
        <v>41</v>
      </c>
      <c r="AS22" s="235">
        <f t="shared" si="6"/>
        <v>6.2019161217765338E-4</v>
      </c>
      <c r="AT22" s="406">
        <f t="shared" si="7"/>
        <v>6.1879999999999997E-4</v>
      </c>
      <c r="AU22" s="408">
        <f>AT22*(1-VLOOKUP($AR22,'MP-2017_Male'!$A$3:$CF$103,MIN((61+(Mortality!AU$5-Mortality!$AT$5)),84),0))</f>
        <v>6.0809475999999999E-4</v>
      </c>
      <c r="AV22" s="408">
        <f>AU22*(1-VLOOKUP($AR22,'MP-2017_Male'!$A$3:$CF$103,MIN((61+(Mortality!AV$5-Mortality!$AT$5)),84),0))</f>
        <v>6.0256109768400004E-4</v>
      </c>
      <c r="AW22" s="408">
        <f>AV22*(1-VLOOKUP($AR22,'MP-2017_Male'!$A$3:$CF$103,MIN((61+(Mortality!AW$5-Mortality!$AT$5)),84),0))</f>
        <v>6.0292263434261043E-4</v>
      </c>
      <c r="AX22" s="408">
        <f>AW22*(1-VLOOKUP($AR22,'MP-2017_Male'!$A$3:$CF$103,MIN((61+(Mortality!AX$5-Mortality!$AT$5)),84),0))</f>
        <v>6.0442994092846695E-4</v>
      </c>
      <c r="AY22" s="408">
        <f>AX22*(1-VLOOKUP($AR22,'MP-2017_Male'!$A$3:$CF$103,MIN((61+(Mortality!AY$5-Mortality!$AT$5)),84),0))</f>
        <v>6.0678721769808798E-4</v>
      </c>
      <c r="AZ22" s="408">
        <f>AY22*(1-VLOOKUP($AR22,'MP-2017_Male'!$A$3:$CF$103,MIN((61+(Mortality!AZ$5-Mortality!$AT$5)),84),0))</f>
        <v>6.0976047506480855E-4</v>
      </c>
      <c r="BA22" s="408">
        <f>AZ22*(1-VLOOKUP($AR22,'MP-2017_Male'!$A$3:$CF$103,MIN((61+(Mortality!BA$5-Mortality!$AT$5)),84),0))</f>
        <v>6.129312295351456E-4</v>
      </c>
      <c r="BB22" s="408">
        <f>BA22*(1-VLOOKUP($AR22,'MP-2017_Male'!$A$3:$CF$103,MIN((61+(Mortality!BB$5-Mortality!$AT$5)),84),0))</f>
        <v>6.1593459255986777E-4</v>
      </c>
      <c r="BC22" s="408">
        <f>BB22*(1-VLOOKUP($AR22,'MP-2017_Male'!$A$3:$CF$103,MIN((61+(Mortality!BC$5-Mortality!$AT$5)),84),0))</f>
        <v>6.1845992438936325E-4</v>
      </c>
      <c r="BD22" s="429">
        <f>BC22*(1-VLOOKUP($AR22,'MP-2017_Male'!$A$3:$CF$103,MIN((61+(Mortality!BD$5-Mortality!$AT$5)),84),0))</f>
        <v>6.2019161217765338E-4</v>
      </c>
      <c r="BE22" s="408">
        <f>BD22*(1-VLOOKUP($AR22,'MP-2017_Male'!$A$3:$CF$103,MIN((61+(Mortality!BE$5-Mortality!$AT$5)),84),0))</f>
        <v>6.2093584211226661E-4</v>
      </c>
      <c r="BF22" s="408">
        <f>BE22*(1-VLOOKUP($AR22,'MP-2017_Male'!$A$3:$CF$103,MIN((61+(Mortality!BF$5-Mortality!$AT$5)),84),0))</f>
        <v>6.205632806069992E-4</v>
      </c>
      <c r="BG22" s="408">
        <f>BF22*(1-VLOOKUP($AR22,'MP-2017_Male'!$A$3:$CF$103,MIN((61+(Mortality!BG$5-Mortality!$AT$5)),84),0))</f>
        <v>6.1919804138966378E-4</v>
      </c>
      <c r="BH22" s="408">
        <f>BG22*(1-VLOOKUP($AR22,'MP-2017_Male'!$A$3:$CF$103,MIN((61+(Mortality!BH$5-Mortality!$AT$5)),84),0))</f>
        <v>6.1684508883238305E-4</v>
      </c>
      <c r="BI22" s="408">
        <f>BH22*(1-VLOOKUP($AR22,'MP-2017_Male'!$A$3:$CF$103,MIN((61+(Mortality!BI$5-Mortality!$AT$5)),84),0))</f>
        <v>6.1357580986157146E-4</v>
      </c>
      <c r="BJ22" s="408">
        <f>BI22*(1-VLOOKUP($AR22,'MP-2017_Male'!$A$3:$CF$103,MIN((61+(Mortality!BJ$5-Mortality!$AT$5)),84),0))</f>
        <v>6.0946485193549892E-4</v>
      </c>
      <c r="BK22" s="408">
        <f>BJ22*(1-VLOOKUP($AR22,'MP-2017_Male'!$A$3:$CF$103,MIN((61+(Mortality!BK$5-Mortality!$AT$5)),84),0))</f>
        <v>6.0471102609040205E-4</v>
      </c>
      <c r="BL22" s="408">
        <f>BK22*(1-VLOOKUP($AR22,'MP-2017_Male'!$A$3:$CF$103,MIN((61+(Mortality!BL$5-Mortality!$AT$5)),84),0))</f>
        <v>5.9945004016341552E-4</v>
      </c>
      <c r="BM22" s="408">
        <f>BL22*(1-VLOOKUP($AR22,'MP-2017_Male'!$A$3:$CF$103,MIN((61+(Mortality!BM$5-Mortality!$AT$5)),84),0))</f>
        <v>5.9387515478989575E-4</v>
      </c>
      <c r="BN22" s="408">
        <f>BM22*(1-VLOOKUP($AR22,'MP-2017_Male'!$A$3:$CF$103,MIN((61+(Mortality!BN$5-Mortality!$AT$5)),84),0))</f>
        <v>5.8811456578843372E-4</v>
      </c>
      <c r="BO22" s="408">
        <f>BN22*(1-VLOOKUP($AR22,'MP-2017_Male'!$A$3:$CF$103,MIN((61+(Mortality!BO$5-Mortality!$AT$5)),84),0))</f>
        <v>5.8229223158712826E-4</v>
      </c>
      <c r="BP22" s="408">
        <f>BO22*(1-VLOOKUP($AR22,'MP-2017_Male'!$A$3:$CF$103,MIN((61+(Mortality!BP$5-Mortality!$AT$5)),84),0))</f>
        <v>5.7646930927125696E-4</v>
      </c>
      <c r="BQ22" s="408">
        <f>BP22*(1-VLOOKUP($AR22,'MP-2017_Male'!$A$3:$CF$103,MIN((61+(Mortality!BQ$5-Mortality!$AT$5)),84),0))</f>
        <v>5.7070461617854439E-4</v>
      </c>
      <c r="BR22" s="408">
        <f>BQ22*(1-VLOOKUP($AR22,'MP-2017_Male'!$A$3:$CF$103,MIN((61+(Mortality!BR$5-Mortality!$AT$5)),84),0))</f>
        <v>5.6499757001675897E-4</v>
      </c>
      <c r="BS22" s="408">
        <f>BR22*(1-VLOOKUP($AR22,'MP-2017_Male'!$A$3:$CF$103,MIN((61+(Mortality!BS$5-Mortality!$AT$5)),84),0))</f>
        <v>5.5934759431659135E-4</v>
      </c>
      <c r="BT22" s="408">
        <f>BS22*(1-VLOOKUP($AR22,'MP-2017_Male'!$A$3:$CF$103,MIN((61+(Mortality!BT$5-Mortality!$AT$5)),84),0))</f>
        <v>5.5375411837342548E-4</v>
      </c>
      <c r="BU22" s="408">
        <f>BT22*(1-VLOOKUP($AR22,'MP-2017_Male'!$A$3:$CF$103,MIN((61+(Mortality!BU$5-Mortality!$AT$5)),84),0))</f>
        <v>5.4821657718969125E-4</v>
      </c>
      <c r="BV22" s="408">
        <f>BU22*(1-VLOOKUP($AR22,'MP-2017_Male'!$A$3:$CF$103,MIN((61+(Mortality!BV$5-Mortality!$AT$5)),84),0))</f>
        <v>5.4273441141779438E-4</v>
      </c>
      <c r="BW22" s="408">
        <f>BV22*(1-VLOOKUP($AR22,'MP-2017_Male'!$A$3:$CF$103,MIN((61+(Mortality!BW$5-Mortality!$AT$5)),84),0))</f>
        <v>5.3730706730361645E-4</v>
      </c>
      <c r="BX22" s="408">
        <f>BW22*(1-VLOOKUP($AR22,'MP-2017_Male'!$A$3:$CF$103,MIN((61+(Mortality!BX$5-Mortality!$AT$5)),84),0))</f>
        <v>5.3193399663058031E-4</v>
      </c>
      <c r="BY22" s="408">
        <f>BX22*(1-VLOOKUP($AR22,'MP-2017_Male'!$A$3:$CF$103,MIN((61+(Mortality!BY$5-Mortality!$AT$5)),84),0))</f>
        <v>5.2661465666427451E-4</v>
      </c>
      <c r="BZ22" s="408">
        <f>BY22*(1-VLOOKUP($AR22,'MP-2017_Male'!$A$3:$CF$103,MIN((61+(Mortality!BZ$5-Mortality!$AT$5)),84),0))</f>
        <v>5.2134851009763171E-4</v>
      </c>
      <c r="CA22" s="408">
        <f>BZ22*(1-VLOOKUP($AR22,'MP-2017_Male'!$A$3:$CF$103,MIN((61+(Mortality!CA$5-Mortality!$AT$5)),84),0))</f>
        <v>5.1613502499665538E-4</v>
      </c>
      <c r="CB22" s="408">
        <f>CA22*(1-VLOOKUP($AR22,'MP-2017_Male'!$A$3:$CF$103,MIN((61+(Mortality!CB$5-Mortality!$AT$5)),84),0))</f>
        <v>5.1097367474668882E-4</v>
      </c>
      <c r="CC22" s="408">
        <f>CB22*(1-VLOOKUP($AR22,'MP-2017_Male'!$A$3:$CF$103,MIN((61+(Mortality!CC$5-Mortality!$AT$5)),84),0))</f>
        <v>5.0586393799922197E-4</v>
      </c>
      <c r="CD22" s="408">
        <f>CC22*(1-VLOOKUP($AR22,'MP-2017_Male'!$A$3:$CF$103,MIN((61+(Mortality!CD$5-Mortality!$AT$5)),84),0))</f>
        <v>5.0080529861922971E-4</v>
      </c>
      <c r="CE22" s="408">
        <f>CD22*(1-VLOOKUP($AR22,'MP-2017_Male'!$A$3:$CF$103,MIN((61+(Mortality!CE$5-Mortality!$AT$5)),84),0))</f>
        <v>4.9579724563303743E-4</v>
      </c>
      <c r="CF22" s="408">
        <f>CE22*(1-VLOOKUP($AR22,'MP-2017_Male'!$A$3:$CF$103,MIN((61+(Mortality!CF$5-Mortality!$AT$5)),84),0))</f>
        <v>4.9083927317670703E-4</v>
      </c>
      <c r="CG22" s="408">
        <f>CF22*(1-VLOOKUP($AR22,'MP-2017_Male'!$A$3:$CF$103,MIN((61+(Mortality!CG$5-Mortality!$AT$5)),84),0))</f>
        <v>4.8593088044493997E-4</v>
      </c>
      <c r="CH22" s="408">
        <f>CG22*(1-VLOOKUP($AR22,'MP-2017_Male'!$A$3:$CF$103,MIN((61+(Mortality!CH$5-Mortality!$AT$5)),84),0))</f>
        <v>4.8107157164049055E-4</v>
      </c>
      <c r="CI22" s="408">
        <f>CH22*(1-VLOOKUP($AR22,'MP-2017_Male'!$A$3:$CF$103,MIN((61+(Mortality!CI$5-Mortality!$AT$5)),84),0))</f>
        <v>4.7626085592408562E-4</v>
      </c>
      <c r="CJ22" s="408">
        <f>CI22*(1-VLOOKUP($AR22,'MP-2017_Male'!$A$3:$CF$103,MIN((61+(Mortality!CJ$5-Mortality!$AT$5)),84),0))</f>
        <v>4.7149824736484474E-4</v>
      </c>
      <c r="CK22" s="408">
        <f>CJ22*(1-VLOOKUP($AR22,'MP-2017_Male'!$A$3:$CF$103,MIN((61+(Mortality!CK$5-Mortality!$AT$5)),84),0))</f>
        <v>4.6678326489119629E-4</v>
      </c>
      <c r="CL22" s="408">
        <f>CK22*(1-VLOOKUP($AR22,'MP-2017_Male'!$A$3:$CF$103,MIN((61+(Mortality!CL$5-Mortality!$AT$5)),84),0))</f>
        <v>4.6211543224228431E-4</v>
      </c>
      <c r="CM22" s="408">
        <f>CL22*(1-VLOOKUP($AR22,'MP-2017_Male'!$A$3:$CF$103,MIN((61+(Mortality!CM$5-Mortality!$AT$5)),84),0))</f>
        <v>4.5749427791986146E-4</v>
      </c>
      <c r="CN22" s="408">
        <f>CM22*(1-VLOOKUP($AR22,'MP-2017_Male'!$A$3:$CF$103,MIN((61+(Mortality!CN$5-Mortality!$AT$5)),84),0))</f>
        <v>4.5291933514066287E-4</v>
      </c>
      <c r="CO22" s="408">
        <f>CN22*(1-VLOOKUP($AR22,'MP-2017_Male'!$A$3:$CF$103,MIN((61+(Mortality!CO$5-Mortality!$AT$5)),84),0))</f>
        <v>4.4839014178925623E-4</v>
      </c>
      <c r="CP22" s="408">
        <f>CO22*(1-VLOOKUP($AR22,'MP-2017_Male'!$A$3:$CF$103,MIN((61+(Mortality!CP$5-Mortality!$AT$5)),84),0))</f>
        <v>4.4390624037136364E-4</v>
      </c>
      <c r="CQ22" s="408">
        <f>CP22*(1-VLOOKUP($AR22,'MP-2017_Male'!$A$3:$CF$103,MIN((61+(Mortality!CQ$5-Mortality!$AT$5)),84),0))</f>
        <v>4.3946717796765003E-4</v>
      </c>
      <c r="CR22" s="408">
        <f>CQ22*(1-VLOOKUP($AR22,'MP-2017_Male'!$A$3:$CF$103,MIN((61+(Mortality!CR$5-Mortality!$AT$5)),84),0))</f>
        <v>4.3507250618797353E-4</v>
      </c>
      <c r="CS22" s="408">
        <f>CR22*(1-VLOOKUP($AR22,'MP-2017_Male'!$A$3:$CF$103,MIN((61+(Mortality!CS$5-Mortality!$AT$5)),84),0))</f>
        <v>4.3072178112609378E-4</v>
      </c>
      <c r="CT22" s="408">
        <f>CS22*(1-VLOOKUP($AR22,'MP-2017_Male'!$A$3:$CF$103,MIN((61+(Mortality!CT$5-Mortality!$AT$5)),84),0))</f>
        <v>4.2641456331483284E-4</v>
      </c>
      <c r="CU22" s="408">
        <f>CT22*(1-VLOOKUP($AR22,'MP-2017_Male'!$A$3:$CF$103,MIN((61+(Mortality!CU$5-Mortality!$AT$5)),84),0))</f>
        <v>4.2215041768168453E-4</v>
      </c>
      <c r="CV22" s="408">
        <f>CU22*(1-VLOOKUP($AR22,'MP-2017_Male'!$A$3:$CF$103,MIN((61+(Mortality!CV$5-Mortality!$AT$5)),84),0))</f>
        <v>4.179289135048677E-4</v>
      </c>
      <c r="CW22" s="408">
        <f>CV22*(1-VLOOKUP($AR22,'MP-2017_Male'!$A$3:$CF$103,MIN((61+(Mortality!CW$5-Mortality!$AT$5)),84),0))</f>
        <v>4.1374962436981902E-4</v>
      </c>
      <c r="CX22" s="408">
        <f>CW22*(1-VLOOKUP($AR22,'MP-2017_Male'!$A$3:$CF$103,MIN((61+(Mortality!CX$5-Mortality!$AT$5)),84),0))</f>
        <v>4.0961212812612083E-4</v>
      </c>
      <c r="CY22" s="408">
        <f>CX22*(1-VLOOKUP($AR22,'MP-2017_Male'!$A$3:$CF$103,MIN((61+(Mortality!CY$5-Mortality!$AT$5)),84),0))</f>
        <v>4.0551600684485961E-4</v>
      </c>
      <c r="CZ22" s="408">
        <f>CY22*(1-VLOOKUP($AR22,'MP-2017_Male'!$A$3:$CF$103,MIN((61+(Mortality!CZ$5-Mortality!$AT$5)),84),0))</f>
        <v>4.01460846776411E-4</v>
      </c>
      <c r="DA22" s="408">
        <f>CZ22*(1-VLOOKUP($AR22,'MP-2017_Male'!$A$3:$CF$103,MIN((61+(Mortality!DA$5-Mortality!$AT$5)),84),0))</f>
        <v>3.9744623830864688E-4</v>
      </c>
      <c r="DB22" s="408">
        <f>DA22*(1-VLOOKUP($AR22,'MP-2017_Male'!$A$3:$CF$103,MIN((61+(Mortality!DB$5-Mortality!$AT$5)),84),0))</f>
        <v>3.934717759255604E-4</v>
      </c>
      <c r="DC22" s="408">
        <f>DB22*(1-VLOOKUP($AR22,'MP-2017_Male'!$A$3:$CF$103,MIN((61+(Mortality!DC$5-Mortality!$AT$5)),84),0))</f>
        <v>3.895370581663048E-4</v>
      </c>
      <c r="DD22" s="408">
        <f>DC22*(1-VLOOKUP($AR22,'MP-2017_Male'!$A$3:$CF$103,MIN((61+(Mortality!DD$5-Mortality!$AT$5)),84),0))</f>
        <v>3.8564168758464177E-4</v>
      </c>
      <c r="DE22" s="408">
        <f>DD22*(1-VLOOKUP($AR22,'MP-2017_Male'!$A$3:$CF$103,MIN((61+(Mortality!DE$5-Mortality!$AT$5)),84),0))</f>
        <v>3.8178527070879538E-4</v>
      </c>
      <c r="DF22" s="408">
        <f>DE22*(1-VLOOKUP($AR22,'MP-2017_Male'!$A$3:$CF$103,MIN((61+(Mortality!DF$5-Mortality!$AT$5)),84),0))</f>
        <v>3.7796741800170741E-4</v>
      </c>
      <c r="DG22" s="408">
        <f>DF22*(1-VLOOKUP($AR22,'MP-2017_Male'!$A$3:$CF$103,MIN((61+(Mortality!DG$5-Mortality!$AT$5)),84),0))</f>
        <v>3.7418774382169033E-4</v>
      </c>
      <c r="DH22" s="408">
        <f>DG22*(1-VLOOKUP($AR22,'MP-2017_Male'!$A$3:$CF$103,MIN((61+(Mortality!DH$5-Mortality!$AT$5)),84),0))</f>
        <v>3.7044586638347344E-4</v>
      </c>
      <c r="DI22" s="408">
        <f>DH22*(1-VLOOKUP($AR22,'MP-2017_Male'!$A$3:$CF$103,MIN((61+(Mortality!DI$5-Mortality!$AT$5)),84),0))</f>
        <v>3.6674140771963872E-4</v>
      </c>
      <c r="DJ22" s="408">
        <f>DI22*(1-VLOOKUP($AR22,'MP-2017_Male'!$A$3:$CF$103,MIN((61+(Mortality!DJ$5-Mortality!$AT$5)),84),0))</f>
        <v>3.630739936424423E-4</v>
      </c>
      <c r="DK22" s="408">
        <f>DJ22*(1-VLOOKUP($AR22,'MP-2017_Male'!$A$3:$CF$103,MIN((61+(Mortality!DK$5-Mortality!$AT$5)),84),0))</f>
        <v>3.5944325370601787E-4</v>
      </c>
      <c r="DL22" s="408">
        <f>DK22*(1-VLOOKUP($AR22,'MP-2017_Male'!$A$3:$CF$103,MIN((61+(Mortality!DL$5-Mortality!$AT$5)),84),0))</f>
        <v>3.5584882116895767E-4</v>
      </c>
      <c r="DM22" s="408">
        <f>DL22*(1-VLOOKUP($AR22,'MP-2017_Male'!$A$3:$CF$103,MIN((61+(Mortality!DM$5-Mortality!$AT$5)),84),0))</f>
        <v>3.522903329572681E-4</v>
      </c>
      <c r="DN22" s="408">
        <f>DM22*(1-VLOOKUP($AR22,'MP-2017_Male'!$A$3:$CF$103,MIN((61+(Mortality!DN$5-Mortality!$AT$5)),84),0))</f>
        <v>3.4876742962769539E-4</v>
      </c>
      <c r="DO22" s="408">
        <f>DN22*(1-VLOOKUP($AR22,'MP-2017_Male'!$A$3:$CF$103,MIN((61+(Mortality!DO$5-Mortality!$AT$5)),84),0))</f>
        <v>3.4527975533141844E-4</v>
      </c>
      <c r="DP22" s="408">
        <f>DO22*(1-VLOOKUP($AR22,'MP-2017_Male'!$A$3:$CF$103,MIN((61+(Mortality!DP$5-Mortality!$AT$5)),84),0))</f>
        <v>3.4182695777810427E-4</v>
      </c>
      <c r="DQ22" s="408">
        <f>DP22*(1-VLOOKUP($AR22,'MP-2017_Male'!$A$3:$CF$103,MIN((61+(Mortality!DQ$5-Mortality!$AT$5)),84),0))</f>
        <v>3.3840868820032323E-4</v>
      </c>
      <c r="DR22" s="408">
        <f>DQ22*(1-VLOOKUP($AR22,'MP-2017_Male'!$A$3:$CF$103,MIN((61+(Mortality!DR$5-Mortality!$AT$5)),84),0))</f>
        <v>3.3502460131832002E-4</v>
      </c>
      <c r="DS22" s="408">
        <f>DR22*(1-VLOOKUP($AR22,'MP-2017_Male'!$A$3:$CF$103,MIN((61+(Mortality!DS$5-Mortality!$AT$5)),84),0))</f>
        <v>3.3167435530513683E-4</v>
      </c>
      <c r="DT22" s="408">
        <f>DS22*(1-VLOOKUP($AR22,'MP-2017_Male'!$A$3:$CF$103,MIN((61+(Mortality!DT$5-Mortality!$AT$5)),84),0))</f>
        <v>3.2835761175208544E-4</v>
      </c>
      <c r="DU22" s="408">
        <f>DT22*(1-VLOOKUP($AR22,'MP-2017_Male'!$A$3:$CF$103,MIN((61+(Mortality!DU$5-Mortality!$AT$5)),84),0))</f>
        <v>3.2507403563456459E-4</v>
      </c>
      <c r="DV22" s="408">
        <f>DU22*(1-VLOOKUP($AR22,'MP-2017_Male'!$A$3:$CF$103,MIN((61+(Mortality!DV$5-Mortality!$AT$5)),84),0))</f>
        <v>3.2182329527821892E-4</v>
      </c>
      <c r="DW22" s="408">
        <f>DV22*(1-VLOOKUP($AR22,'MP-2017_Male'!$A$3:$CF$103,MIN((61+(Mortality!DW$5-Mortality!$AT$5)),84),0))</f>
        <v>3.1860506232543671E-4</v>
      </c>
      <c r="DX22" s="408">
        <f>DW22*(1-VLOOKUP($AR22,'MP-2017_Male'!$A$3:$CF$103,MIN((61+(Mortality!DX$5-Mortality!$AT$5)),84),0))</f>
        <v>3.1541901170218235E-4</v>
      </c>
      <c r="DY22" s="408">
        <f>DX22*(1-VLOOKUP($AR22,'MP-2017_Male'!$A$3:$CF$103,MIN((61+(Mortality!DY$5-Mortality!$AT$5)),84),0))</f>
        <v>3.122648215851605E-4</v>
      </c>
      <c r="DZ22" s="408">
        <f>DY22*(1-VLOOKUP($AR22,'MP-2017_Male'!$A$3:$CF$103,MIN((61+(Mortality!DZ$5-Mortality!$AT$5)),84),0))</f>
        <v>3.0914217336930892E-4</v>
      </c>
      <c r="EA22" s="408">
        <f>DZ22*(1-VLOOKUP($AR22,'MP-2017_Male'!$A$3:$CF$103,MIN((61+(Mortality!EA$5-Mortality!$AT$5)),84),0))</f>
        <v>3.0605075163561582E-4</v>
      </c>
      <c r="EB22" s="408">
        <f>EA22*(1-VLOOKUP($AR22,'MP-2017_Male'!$A$3:$CF$103,MIN((61+(Mortality!EB$5-Mortality!$AT$5)),84),0))</f>
        <v>3.0299024411925964E-4</v>
      </c>
      <c r="EC22" s="408">
        <f>EB22*(1-VLOOKUP($AR22,'MP-2017_Male'!$A$3:$CF$103,MIN((61+(Mortality!EC$5-Mortality!$AT$5)),84),0))</f>
        <v>2.9996034167806702E-4</v>
      </c>
      <c r="ED22" s="408">
        <f>EC22*(1-VLOOKUP($AR22,'MP-2017_Male'!$A$3:$CF$103,MIN((61+(Mortality!ED$5-Mortality!$AT$5)),84),0))</f>
        <v>2.9696073826128634E-4</v>
      </c>
      <c r="EE22" s="408">
        <f>ED22*(1-VLOOKUP($AR22,'MP-2017_Male'!$A$3:$CF$103,MIN((61+(Mortality!EE$5-Mortality!$AT$5)),84),0))</f>
        <v>2.9399113087867347E-4</v>
      </c>
      <c r="EF22" s="408">
        <f>EE22*(1-VLOOKUP($AR22,'MP-2017_Male'!$A$3:$CF$103,MIN((61+(Mortality!EF$5-Mortality!$AT$5)),84),0))</f>
        <v>2.9105121956988676E-4</v>
      </c>
      <c r="EG22" s="408">
        <f>EF22*(1-VLOOKUP($AR22,'MP-2017_Male'!$A$3:$CF$103,MIN((61+(Mortality!EG$5-Mortality!$AT$5)),84),0))</f>
        <v>2.8814070737418786E-4</v>
      </c>
      <c r="EH22" s="408">
        <f>EG22*(1-VLOOKUP($AR22,'MP-2017_Male'!$A$3:$CF$103,MIN((61+(Mortality!EH$5-Mortality!$AT$5)),84),0))</f>
        <v>2.8525930030044597E-4</v>
      </c>
      <c r="EI22" s="408">
        <f>EH22*(1-VLOOKUP($AR22,'MP-2017_Male'!$A$3:$CF$103,MIN((61+(Mortality!EI$5-Mortality!$AT$5)),84),0))</f>
        <v>2.824067072974415E-4</v>
      </c>
      <c r="EJ22" s="408">
        <f>EI22*(1-VLOOKUP($AR22,'MP-2017_Male'!$A$3:$CF$103,MIN((61+(Mortality!EJ$5-Mortality!$AT$5)),84),0))</f>
        <v>2.7958264022446709E-4</v>
      </c>
      <c r="EK22" s="408">
        <f>EJ22*(1-VLOOKUP($AR22,'MP-2017_Male'!$A$3:$CF$103,MIN((61+(Mortality!EK$5-Mortality!$AT$5)),84),0))</f>
        <v>2.767868138222224E-4</v>
      </c>
      <c r="EL22" s="408">
        <f>EK22*(1-VLOOKUP($AR22,'MP-2017_Male'!$A$3:$CF$103,MIN((61+(Mortality!EL$5-Mortality!$AT$5)),84),0))</f>
        <v>2.7401894568400019E-4</v>
      </c>
      <c r="EM22" s="408">
        <f>EL22*(1-VLOOKUP($AR22,'MP-2017_Male'!$A$3:$CF$103,MIN((61+(Mortality!EM$5-Mortality!$AT$5)),84),0))</f>
        <v>2.7127875622716017E-4</v>
      </c>
      <c r="EN22" s="408">
        <f>EM22*(1-VLOOKUP($AR22,'MP-2017_Male'!$A$3:$CF$103,MIN((61+(Mortality!EN$5-Mortality!$AT$5)),84),0))</f>
        <v>2.6856596866488855E-4</v>
      </c>
      <c r="EO22" s="408">
        <f>EN22*(1-VLOOKUP($AR22,'MP-2017_Male'!$A$3:$CF$103,MIN((61+(Mortality!EO$5-Mortality!$AT$5)),84),0))</f>
        <v>2.6588030897823966E-4</v>
      </c>
      <c r="EP22" s="408">
        <f>EO22*(1-VLOOKUP($AR22,'MP-2017_Male'!$A$3:$CF$103,MIN((61+(Mortality!EP$5-Mortality!$AT$5)),84),0))</f>
        <v>2.6322150588845727E-4</v>
      </c>
      <c r="EQ22" s="408">
        <f>EP22*(1-VLOOKUP($AR22,'MP-2017_Male'!$A$3:$CF$103,MIN((61+(Mortality!EQ$5-Mortality!$AT$5)),84),0))</f>
        <v>2.605892908295727E-4</v>
      </c>
      <c r="ER22" s="408">
        <f>EQ22*(1-VLOOKUP($AR22,'MP-2017_Male'!$A$3:$CF$103,MIN((61+(Mortality!ER$5-Mortality!$AT$5)),84),0))</f>
        <v>2.5798339792127697E-4</v>
      </c>
      <c r="ES22" s="408">
        <f>ER22*(1-VLOOKUP($AR22,'MP-2017_Male'!$A$3:$CF$103,MIN((61+(Mortality!ES$5-Mortality!$AT$5)),84),0))</f>
        <v>2.5540356394206418E-4</v>
      </c>
      <c r="ET22" s="408">
        <f>ES22*(1-VLOOKUP($AR22,'MP-2017_Male'!$A$3:$CF$103,MIN((61+(Mortality!ET$5-Mortality!$AT$5)),84),0))</f>
        <v>2.5284952830264353E-4</v>
      </c>
      <c r="EU22" s="408">
        <f>ET22*(1-VLOOKUP($AR22,'MP-2017_Male'!$A$3:$CF$103,MIN((61+(Mortality!EU$5-Mortality!$AT$5)),84),0))</f>
        <v>2.5032103301961711E-4</v>
      </c>
      <c r="EV22" s="408">
        <f>EU22*(1-VLOOKUP($AR22,'MP-2017_Male'!$A$3:$CF$103,MIN((61+(Mortality!EV$5-Mortality!$AT$5)),84),0))</f>
        <v>2.4781782268942093E-4</v>
      </c>
      <c r="EW22" s="408">
        <f>EV22*(1-VLOOKUP($AR22,'MP-2017_Male'!$A$3:$CF$103,MIN((61+(Mortality!EW$5-Mortality!$AT$5)),84),0))</f>
        <v>2.4533964446252671E-4</v>
      </c>
      <c r="EX22" s="408">
        <f>EW22*(1-VLOOKUP($AR22,'MP-2017_Male'!$A$3:$CF$103,MIN((61+(Mortality!EX$5-Mortality!$AT$5)),84),0))</f>
        <v>2.4288624801790143E-4</v>
      </c>
      <c r="EY22" s="408">
        <f>EX22*(1-VLOOKUP($AR22,'MP-2017_Male'!$A$3:$CF$103,MIN((61+(Mortality!EY$5-Mortality!$AT$5)),84),0))</f>
        <v>2.404573855377224E-4</v>
      </c>
      <c r="EZ22" s="408">
        <f>EY22*(1-VLOOKUP($AR22,'MP-2017_Male'!$A$3:$CF$103,MIN((61+(Mortality!EZ$5-Mortality!$AT$5)),84),0))</f>
        <v>2.3805281168234516E-4</v>
      </c>
      <c r="FA22" s="408">
        <f>EZ22*(1-VLOOKUP($AR22,'MP-2017_Male'!$A$3:$CF$103,MIN((61+(Mortality!FA$5-Mortality!$AT$5)),84),0))</f>
        <v>2.3567228356552171E-4</v>
      </c>
      <c r="FB22" s="408">
        <f>FA22*(1-VLOOKUP($AR22,'MP-2017_Male'!$A$3:$CF$103,MIN((61+(Mortality!FB$5-Mortality!$AT$5)),84),0))</f>
        <v>2.3331556072986648E-4</v>
      </c>
      <c r="FC22" s="408">
        <f>FB22*(1-VLOOKUP($AR22,'MP-2017_Male'!$A$3:$CF$103,MIN((61+(Mortality!FC$5-Mortality!$AT$5)),84),0))</f>
        <v>2.3098240512256781E-4</v>
      </c>
      <c r="FD22" s="408">
        <f>FC22*(1-VLOOKUP($AR22,'MP-2017_Male'!$A$3:$CF$103,MIN((61+(Mortality!FD$5-Mortality!$AT$5)),84),0))</f>
        <v>2.2867258107134213E-4</v>
      </c>
      <c r="FE22" s="408">
        <f>FD22*(1-VLOOKUP($AR22,'MP-2017_Male'!$A$3:$CF$103,MIN((61+(Mortality!FE$5-Mortality!$AT$5)),84),0))</f>
        <v>2.2638585526062871E-4</v>
      </c>
      <c r="FF22" s="408">
        <f>FE22*(1-VLOOKUP($AR22,'MP-2017_Male'!$A$3:$CF$103,MIN((61+(Mortality!FF$5-Mortality!$AT$5)),84),0))</f>
        <v>2.2412199670802244E-4</v>
      </c>
      <c r="FG22" s="408">
        <f>FF22*(1-VLOOKUP($AR22,'MP-2017_Male'!$A$3:$CF$103,MIN((61+(Mortality!FG$5-Mortality!$AT$5)),84),0))</f>
        <v>2.2188077674094222E-4</v>
      </c>
      <c r="FH22" s="408">
        <f>FG22*(1-VLOOKUP($AR22,'MP-2017_Male'!$A$3:$CF$103,MIN((61+(Mortality!FH$5-Mortality!$AT$5)),84),0))</f>
        <v>2.196619689735328E-4</v>
      </c>
      <c r="FI22" s="408">
        <f>FH22*(1-VLOOKUP($AR22,'MP-2017_Male'!$A$3:$CF$103,MIN((61+(Mortality!FI$5-Mortality!$AT$5)),84),0))</f>
        <v>2.1746534928379746E-4</v>
      </c>
    </row>
    <row r="23" spans="1:165">
      <c r="A23" s="205">
        <v>35</v>
      </c>
      <c r="B23" s="226">
        <f t="shared" si="8"/>
        <v>5.2300000000000003E-4</v>
      </c>
      <c r="C23" s="227">
        <f t="shared" si="9"/>
        <v>2.8600000000000001E-4</v>
      </c>
      <c r="D23" s="207">
        <f t="shared" si="5"/>
        <v>4.0450000000000002E-4</v>
      </c>
      <c r="E23" s="432">
        <f ca="1">IF($A23&lt;Main!$B$11,Mortality!$BD16,OFFSET($BD$6,$A23-$A$13,$A23-$A$13))</f>
        <v>4.0208586858454863E-4</v>
      </c>
      <c r="F23" s="433">
        <f ca="1">IF($A23&lt;Main!$B$13,Mortality!$BD$105,OFFSET($BD$105,$A23-$A$13,$A23-$A$13))</f>
        <v>2.8045700544715864E-4</v>
      </c>
      <c r="G23" s="472">
        <f t="shared" ca="1" si="21"/>
        <v>3.4127143701585361E-4</v>
      </c>
      <c r="J23" s="390" t="s">
        <v>169</v>
      </c>
      <c r="K23" s="198"/>
      <c r="L23" s="198"/>
      <c r="M23" s="198"/>
      <c r="N23" s="198"/>
      <c r="O23" s="198"/>
      <c r="Q23" s="246">
        <f>Q18+5</f>
        <v>40</v>
      </c>
      <c r="R23" s="254">
        <f>INDEX($J$8:$L$20,MATCH($Q23,$I$8:$I$20,0),MATCH(R$7,$J$7:$L$7,0))</f>
        <v>5.0199999999999995E-4</v>
      </c>
      <c r="S23" s="255">
        <f t="shared" ref="S23:T23" si="36">INDEX($J$8:$L$20,MATCH($Q23,$I$8:$I$20,0),MATCH(S$7,$J$7:$L$7,0))</f>
        <v>8.7980000000000003E-3</v>
      </c>
      <c r="T23" s="466">
        <f t="shared" si="36"/>
        <v>5.4199999999999995E-4</v>
      </c>
      <c r="U23" s="254">
        <f>INDEX($M$8:$O$20,MATCH($Q23,$I$8:$I$20,0),MATCH(R$7,$M$7:$O$7,0))</f>
        <v>2.7500000000000002E-4</v>
      </c>
      <c r="V23" s="255">
        <f t="shared" ref="V23" si="37">INDEX($M$8:$O$20,MATCH($Q23,$I$8:$I$20,0),MATCH(S$7,$M$7:$O$7,0))</f>
        <v>3.784E-3</v>
      </c>
      <c r="W23" s="470">
        <f t="shared" ref="W23" si="38">INDEX($M$8:$O$20,MATCH($Q23,$I$8:$I$20,0),MATCH(T$7,$M$7:$O$7,0))</f>
        <v>3.8499999999999998E-4</v>
      </c>
      <c r="X23" s="227"/>
      <c r="Y23" s="205">
        <v>35</v>
      </c>
      <c r="AA23" s="231">
        <v>5.2300000000000003E-4</v>
      </c>
      <c r="AB23" s="232" t="s">
        <v>65</v>
      </c>
      <c r="AC23" s="233">
        <v>9.1590000000000005E-3</v>
      </c>
      <c r="AD23" s="205"/>
      <c r="AE23" s="231">
        <v>2.8600000000000001E-4</v>
      </c>
      <c r="AF23" s="232" t="s">
        <v>65</v>
      </c>
      <c r="AG23" s="233">
        <v>3.9389999999999998E-3</v>
      </c>
      <c r="AJ23" s="266"/>
      <c r="AK23" s="266"/>
      <c r="AL23" s="266"/>
      <c r="AM23" s="266"/>
      <c r="AN23" s="266"/>
      <c r="AO23" s="266"/>
      <c r="AP23" s="266"/>
      <c r="AQ23" s="458"/>
      <c r="AR23" s="205">
        <v>42</v>
      </c>
      <c r="AS23" s="235">
        <f t="shared" si="6"/>
        <v>6.7782234811456139E-4</v>
      </c>
      <c r="AT23" s="406">
        <f t="shared" si="7"/>
        <v>6.9559999999999999E-4</v>
      </c>
      <c r="AU23" s="408">
        <f>AT23*(1-VLOOKUP($AR23,'MP-2017_Male'!$A$3:$CF$103,MIN((61+(Mortality!AU$5-Mortality!$AT$5)),84),0))</f>
        <v>6.8196624000000001E-4</v>
      </c>
      <c r="AV23" s="408">
        <f>AU23*(1-VLOOKUP($AR23,'MP-2017_Male'!$A$3:$CF$103,MIN((61+(Mortality!AV$5-Mortality!$AT$5)),84),0))</f>
        <v>6.73646251872E-4</v>
      </c>
      <c r="AW23" s="408">
        <f>AV23*(1-VLOOKUP($AR23,'MP-2017_Male'!$A$3:$CF$103,MIN((61+(Mortality!AW$5-Mortality!$AT$5)),84),0))</f>
        <v>6.713558546156352E-4</v>
      </c>
      <c r="AX23" s="408">
        <f>AW23*(1-VLOOKUP($AR23,'MP-2017_Male'!$A$3:$CF$103,MIN((61+(Mortality!AX$5-Mortality!$AT$5)),84),0))</f>
        <v>6.7028168524825018E-4</v>
      </c>
      <c r="AY23" s="408">
        <f>AX23*(1-VLOOKUP($AR23,'MP-2017_Male'!$A$3:$CF$103,MIN((61+(Mortality!AY$5-Mortality!$AT$5)),84),0))</f>
        <v>6.7034871341677496E-4</v>
      </c>
      <c r="AZ23" s="408">
        <f>AY23*(1-VLOOKUP($AR23,'MP-2017_Male'!$A$3:$CF$103,MIN((61+(Mortality!AZ$5-Mortality!$AT$5)),84),0))</f>
        <v>6.7135423648690014E-4</v>
      </c>
      <c r="BA23" s="408">
        <f>AZ23*(1-VLOOKUP($AR23,'MP-2017_Male'!$A$3:$CF$103,MIN((61+(Mortality!BA$5-Mortality!$AT$5)),84),0))</f>
        <v>6.7296548665446865E-4</v>
      </c>
      <c r="BB23" s="408">
        <f>BA23*(1-VLOOKUP($AR23,'MP-2017_Male'!$A$3:$CF$103,MIN((61+(Mortality!BB$5-Mortality!$AT$5)),84),0))</f>
        <v>6.7478249346843567E-4</v>
      </c>
      <c r="BC23" s="408">
        <f>BB23*(1-VLOOKUP($AR23,'MP-2017_Male'!$A$3:$CF$103,MIN((61+(Mortality!BC$5-Mortality!$AT$5)),84),0))</f>
        <v>6.7653692795145357E-4</v>
      </c>
      <c r="BD23" s="429">
        <f>BC23*(1-VLOOKUP($AR23,'MP-2017_Male'!$A$3:$CF$103,MIN((61+(Mortality!BD$5-Mortality!$AT$5)),84),0))</f>
        <v>6.7782234811456139E-4</v>
      </c>
      <c r="BE23" s="408">
        <f>BD23*(1-VLOOKUP($AR23,'MP-2017_Male'!$A$3:$CF$103,MIN((61+(Mortality!BE$5-Mortality!$AT$5)),84),0))</f>
        <v>6.7836460599305303E-4</v>
      </c>
      <c r="BF23" s="408">
        <f>BE23*(1-VLOOKUP($AR23,'MP-2017_Male'!$A$3:$CF$103,MIN((61+(Mortality!BF$5-Mortality!$AT$5)),84),0))</f>
        <v>6.7802542369005652E-4</v>
      </c>
      <c r="BG23" s="408">
        <f>BF23*(1-VLOOKUP($AR23,'MP-2017_Male'!$A$3:$CF$103,MIN((61+(Mortality!BG$5-Mortality!$AT$5)),84),0))</f>
        <v>6.7673717538504542E-4</v>
      </c>
      <c r="BH23" s="408">
        <f>BG23*(1-VLOOKUP($AR23,'MP-2017_Male'!$A$3:$CF$103,MIN((61+(Mortality!BH$5-Mortality!$AT$5)),84),0))</f>
        <v>6.7443626898873628E-4</v>
      </c>
      <c r="BI23" s="408">
        <f>BH23*(1-VLOOKUP($AR23,'MP-2017_Male'!$A$3:$CF$103,MIN((61+(Mortality!BI$5-Mortality!$AT$5)),84),0))</f>
        <v>6.7113153127069144E-4</v>
      </c>
      <c r="BJ23" s="408">
        <f>BI23*(1-VLOOKUP($AR23,'MP-2017_Male'!$A$3:$CF$103,MIN((61+(Mortality!BJ$5-Mortality!$AT$5)),84),0))</f>
        <v>6.6697051577681321E-4</v>
      </c>
      <c r="BK23" s="408">
        <f>BJ23*(1-VLOOKUP($AR23,'MP-2017_Male'!$A$3:$CF$103,MIN((61+(Mortality!BK$5-Mortality!$AT$5)),84),0))</f>
        <v>6.6203493396006481E-4</v>
      </c>
      <c r="BL23" s="408">
        <f>BK23*(1-VLOOKUP($AR23,'MP-2017_Male'!$A$3:$CF$103,MIN((61+(Mortality!BL$5-Mortality!$AT$5)),84),0))</f>
        <v>6.5647384051480031E-4</v>
      </c>
      <c r="BM23" s="408">
        <f>BL23*(1-VLOOKUP($AR23,'MP-2017_Male'!$A$3:$CF$103,MIN((61+(Mortality!BM$5-Mortality!$AT$5)),84),0))</f>
        <v>6.5049992856611562E-4</v>
      </c>
      <c r="BN23" s="408">
        <f>BM23*(1-VLOOKUP($AR23,'MP-2017_Male'!$A$3:$CF$103,MIN((61+(Mortality!BN$5-Mortality!$AT$5)),84),0))</f>
        <v>6.4425512925188084E-4</v>
      </c>
      <c r="BO23" s="408">
        <f>BN23*(1-VLOOKUP($AR23,'MP-2017_Male'!$A$3:$CF$103,MIN((61+(Mortality!BO$5-Mortality!$AT$5)),84),0))</f>
        <v>6.3787700347228726E-4</v>
      </c>
      <c r="BP23" s="408">
        <f>BO23*(1-VLOOKUP($AR23,'MP-2017_Male'!$A$3:$CF$103,MIN((61+(Mortality!BP$5-Mortality!$AT$5)),84),0))</f>
        <v>6.3149823343756439E-4</v>
      </c>
      <c r="BQ23" s="408">
        <f>BP23*(1-VLOOKUP($AR23,'MP-2017_Male'!$A$3:$CF$103,MIN((61+(Mortality!BQ$5-Mortality!$AT$5)),84),0))</f>
        <v>6.2518325110318877E-4</v>
      </c>
      <c r="BR23" s="408">
        <f>BQ23*(1-VLOOKUP($AR23,'MP-2017_Male'!$A$3:$CF$103,MIN((61+(Mortality!BR$5-Mortality!$AT$5)),84),0))</f>
        <v>6.189314185921569E-4</v>
      </c>
      <c r="BS23" s="408">
        <f>BR23*(1-VLOOKUP($AR23,'MP-2017_Male'!$A$3:$CF$103,MIN((61+(Mortality!BS$5-Mortality!$AT$5)),84),0))</f>
        <v>6.1274210440623528E-4</v>
      </c>
      <c r="BT23" s="408">
        <f>BS23*(1-VLOOKUP($AR23,'MP-2017_Male'!$A$3:$CF$103,MIN((61+(Mortality!BT$5-Mortality!$AT$5)),84),0))</f>
        <v>6.0661468336217295E-4</v>
      </c>
      <c r="BU23" s="408">
        <f>BT23*(1-VLOOKUP($AR23,'MP-2017_Male'!$A$3:$CF$103,MIN((61+(Mortality!BU$5-Mortality!$AT$5)),84),0))</f>
        <v>6.005485365285512E-4</v>
      </c>
      <c r="BV23" s="408">
        <f>BU23*(1-VLOOKUP($AR23,'MP-2017_Male'!$A$3:$CF$103,MIN((61+(Mortality!BV$5-Mortality!$AT$5)),84),0))</f>
        <v>5.9454305116326568E-4</v>
      </c>
      <c r="BW23" s="408">
        <f>BV23*(1-VLOOKUP($AR23,'MP-2017_Male'!$A$3:$CF$103,MIN((61+(Mortality!BW$5-Mortality!$AT$5)),84),0))</f>
        <v>5.8859762065163301E-4</v>
      </c>
      <c r="BX23" s="408">
        <f>BW23*(1-VLOOKUP($AR23,'MP-2017_Male'!$A$3:$CF$103,MIN((61+(Mortality!BX$5-Mortality!$AT$5)),84),0))</f>
        <v>5.8271164444511671E-4</v>
      </c>
      <c r="BY23" s="408">
        <f>BX23*(1-VLOOKUP($AR23,'MP-2017_Male'!$A$3:$CF$103,MIN((61+(Mortality!BY$5-Mortality!$AT$5)),84),0))</f>
        <v>5.7688452800066549E-4</v>
      </c>
      <c r="BZ23" s="408">
        <f>BY23*(1-VLOOKUP($AR23,'MP-2017_Male'!$A$3:$CF$103,MIN((61+(Mortality!BZ$5-Mortality!$AT$5)),84),0))</f>
        <v>5.7111568272065884E-4</v>
      </c>
      <c r="CA23" s="408">
        <f>BZ23*(1-VLOOKUP($AR23,'MP-2017_Male'!$A$3:$CF$103,MIN((61+(Mortality!CA$5-Mortality!$AT$5)),84),0))</f>
        <v>5.6540452589345219E-4</v>
      </c>
      <c r="CB23" s="408">
        <f>CA23*(1-VLOOKUP($AR23,'MP-2017_Male'!$A$3:$CF$103,MIN((61+(Mortality!CB$5-Mortality!$AT$5)),84),0))</f>
        <v>5.5975048063451767E-4</v>
      </c>
      <c r="CC23" s="408">
        <f>CB23*(1-VLOOKUP($AR23,'MP-2017_Male'!$A$3:$CF$103,MIN((61+(Mortality!CC$5-Mortality!$AT$5)),84),0))</f>
        <v>5.5415297582817253E-4</v>
      </c>
      <c r="CD23" s="408">
        <f>CC23*(1-VLOOKUP($AR23,'MP-2017_Male'!$A$3:$CF$103,MIN((61+(Mortality!CD$5-Mortality!$AT$5)),84),0))</f>
        <v>5.4861144606989083E-4</v>
      </c>
      <c r="CE23" s="408">
        <f>CD23*(1-VLOOKUP($AR23,'MP-2017_Male'!$A$3:$CF$103,MIN((61+(Mortality!CE$5-Mortality!$AT$5)),84),0))</f>
        <v>5.4312533160919192E-4</v>
      </c>
      <c r="CF23" s="408">
        <f>CE23*(1-VLOOKUP($AR23,'MP-2017_Male'!$A$3:$CF$103,MIN((61+(Mortality!CF$5-Mortality!$AT$5)),84),0))</f>
        <v>5.376940782931E-4</v>
      </c>
      <c r="CG23" s="408">
        <f>CF23*(1-VLOOKUP($AR23,'MP-2017_Male'!$A$3:$CF$103,MIN((61+(Mortality!CG$5-Mortality!$AT$5)),84),0))</f>
        <v>5.3231713751016897E-4</v>
      </c>
      <c r="CH23" s="408">
        <f>CG23*(1-VLOOKUP($AR23,'MP-2017_Male'!$A$3:$CF$103,MIN((61+(Mortality!CH$5-Mortality!$AT$5)),84),0))</f>
        <v>5.2699396613506725E-4</v>
      </c>
      <c r="CI23" s="408">
        <f>CH23*(1-VLOOKUP($AR23,'MP-2017_Male'!$A$3:$CF$103,MIN((61+(Mortality!CI$5-Mortality!$AT$5)),84),0))</f>
        <v>5.2172402647371655E-4</v>
      </c>
      <c r="CJ23" s="408">
        <f>CI23*(1-VLOOKUP($AR23,'MP-2017_Male'!$A$3:$CF$103,MIN((61+(Mortality!CJ$5-Mortality!$AT$5)),84),0))</f>
        <v>5.1650678620897934E-4</v>
      </c>
      <c r="CK23" s="408">
        <f>CJ23*(1-VLOOKUP($AR23,'MP-2017_Male'!$A$3:$CF$103,MIN((61+(Mortality!CK$5-Mortality!$AT$5)),84),0))</f>
        <v>5.1134171834688958E-4</v>
      </c>
      <c r="CL23" s="408">
        <f>CK23*(1-VLOOKUP($AR23,'MP-2017_Male'!$A$3:$CF$103,MIN((61+(Mortality!CL$5-Mortality!$AT$5)),84),0))</f>
        <v>5.0622830116342065E-4</v>
      </c>
      <c r="CM23" s="408">
        <f>CL23*(1-VLOOKUP($AR23,'MP-2017_Male'!$A$3:$CF$103,MIN((61+(Mortality!CM$5-Mortality!$AT$5)),84),0))</f>
        <v>5.0116601815178644E-4</v>
      </c>
      <c r="CN23" s="408">
        <f>CM23*(1-VLOOKUP($AR23,'MP-2017_Male'!$A$3:$CF$103,MIN((61+(Mortality!CN$5-Mortality!$AT$5)),84),0))</f>
        <v>4.9615435797026861E-4</v>
      </c>
      <c r="CO23" s="408">
        <f>CN23*(1-VLOOKUP($AR23,'MP-2017_Male'!$A$3:$CF$103,MIN((61+(Mortality!CO$5-Mortality!$AT$5)),84),0))</f>
        <v>4.9119281439056594E-4</v>
      </c>
      <c r="CP23" s="408">
        <f>CO23*(1-VLOOKUP($AR23,'MP-2017_Male'!$A$3:$CF$103,MIN((61+(Mortality!CP$5-Mortality!$AT$5)),84),0))</f>
        <v>4.8628088624666027E-4</v>
      </c>
      <c r="CQ23" s="408">
        <f>CP23*(1-VLOOKUP($AR23,'MP-2017_Male'!$A$3:$CF$103,MIN((61+(Mortality!CQ$5-Mortality!$AT$5)),84),0))</f>
        <v>4.8141807738419368E-4</v>
      </c>
      <c r="CR23" s="408">
        <f>CQ23*(1-VLOOKUP($AR23,'MP-2017_Male'!$A$3:$CF$103,MIN((61+(Mortality!CR$5-Mortality!$AT$5)),84),0))</f>
        <v>4.7660389661035175E-4</v>
      </c>
      <c r="CS23" s="408">
        <f>CR23*(1-VLOOKUP($AR23,'MP-2017_Male'!$A$3:$CF$103,MIN((61+(Mortality!CS$5-Mortality!$AT$5)),84),0))</f>
        <v>4.7183785764424822E-4</v>
      </c>
      <c r="CT23" s="408">
        <f>CS23*(1-VLOOKUP($AR23,'MP-2017_Male'!$A$3:$CF$103,MIN((61+(Mortality!CT$5-Mortality!$AT$5)),84),0))</f>
        <v>4.6711947906780571E-4</v>
      </c>
      <c r="CU23" s="408">
        <f>CT23*(1-VLOOKUP($AR23,'MP-2017_Male'!$A$3:$CF$103,MIN((61+(Mortality!CU$5-Mortality!$AT$5)),84),0))</f>
        <v>4.6244828427712768E-4</v>
      </c>
      <c r="CV23" s="408">
        <f>CU23*(1-VLOOKUP($AR23,'MP-2017_Male'!$A$3:$CF$103,MIN((61+(Mortality!CV$5-Mortality!$AT$5)),84),0))</f>
        <v>4.5782380143435638E-4</v>
      </c>
      <c r="CW23" s="408">
        <f>CV23*(1-VLOOKUP($AR23,'MP-2017_Male'!$A$3:$CF$103,MIN((61+(Mortality!CW$5-Mortality!$AT$5)),84),0))</f>
        <v>4.5324556342001281E-4</v>
      </c>
      <c r="CX23" s="408">
        <f>CW23*(1-VLOOKUP($AR23,'MP-2017_Male'!$A$3:$CF$103,MIN((61+(Mortality!CX$5-Mortality!$AT$5)),84),0))</f>
        <v>4.4871310778581266E-4</v>
      </c>
      <c r="CY23" s="408">
        <f>CX23*(1-VLOOKUP($AR23,'MP-2017_Male'!$A$3:$CF$103,MIN((61+(Mortality!CY$5-Mortality!$AT$5)),84),0))</f>
        <v>4.4422597670795456E-4</v>
      </c>
      <c r="CZ23" s="408">
        <f>CY23*(1-VLOOKUP($AR23,'MP-2017_Male'!$A$3:$CF$103,MIN((61+(Mortality!CZ$5-Mortality!$AT$5)),84),0))</f>
        <v>4.3978371694087501E-4</v>
      </c>
      <c r="DA23" s="408">
        <f>CZ23*(1-VLOOKUP($AR23,'MP-2017_Male'!$A$3:$CF$103,MIN((61+(Mortality!DA$5-Mortality!$AT$5)),84),0))</f>
        <v>4.3538587977146623E-4</v>
      </c>
      <c r="DB23" s="408">
        <f>DA23*(1-VLOOKUP($AR23,'MP-2017_Male'!$A$3:$CF$103,MIN((61+(Mortality!DB$5-Mortality!$AT$5)),84),0))</f>
        <v>4.3103202097375157E-4</v>
      </c>
      <c r="DC23" s="408">
        <f>DB23*(1-VLOOKUP($AR23,'MP-2017_Male'!$A$3:$CF$103,MIN((61+(Mortality!DC$5-Mortality!$AT$5)),84),0))</f>
        <v>4.2672170076401406E-4</v>
      </c>
      <c r="DD23" s="408">
        <f>DC23*(1-VLOOKUP($AR23,'MP-2017_Male'!$A$3:$CF$103,MIN((61+(Mortality!DD$5-Mortality!$AT$5)),84),0))</f>
        <v>4.2245448375637394E-4</v>
      </c>
      <c r="DE23" s="408">
        <f>DD23*(1-VLOOKUP($AR23,'MP-2017_Male'!$A$3:$CF$103,MIN((61+(Mortality!DE$5-Mortality!$AT$5)),84),0))</f>
        <v>4.1822993891881021E-4</v>
      </c>
      <c r="DF23" s="408">
        <f>DE23*(1-VLOOKUP($AR23,'MP-2017_Male'!$A$3:$CF$103,MIN((61+(Mortality!DF$5-Mortality!$AT$5)),84),0))</f>
        <v>4.1404763952962209E-4</v>
      </c>
      <c r="DG23" s="408">
        <f>DF23*(1-VLOOKUP($AR23,'MP-2017_Male'!$A$3:$CF$103,MIN((61+(Mortality!DG$5-Mortality!$AT$5)),84),0))</f>
        <v>4.0990716313432586E-4</v>
      </c>
      <c r="DH23" s="408">
        <f>DG23*(1-VLOOKUP($AR23,'MP-2017_Male'!$A$3:$CF$103,MIN((61+(Mortality!DH$5-Mortality!$AT$5)),84),0))</f>
        <v>4.0580809150298261E-4</v>
      </c>
      <c r="DI23" s="408">
        <f>DH23*(1-VLOOKUP($AR23,'MP-2017_Male'!$A$3:$CF$103,MIN((61+(Mortality!DI$5-Mortality!$AT$5)),84),0))</f>
        <v>4.017500105879528E-4</v>
      </c>
      <c r="DJ23" s="408">
        <f>DI23*(1-VLOOKUP($AR23,'MP-2017_Male'!$A$3:$CF$103,MIN((61+(Mortality!DJ$5-Mortality!$AT$5)),84),0))</f>
        <v>3.9773251048207326E-4</v>
      </c>
      <c r="DK23" s="408">
        <f>DJ23*(1-VLOOKUP($AR23,'MP-2017_Male'!$A$3:$CF$103,MIN((61+(Mortality!DK$5-Mortality!$AT$5)),84),0))</f>
        <v>3.9375518537725253E-4</v>
      </c>
      <c r="DL23" s="408">
        <f>DK23*(1-VLOOKUP($AR23,'MP-2017_Male'!$A$3:$CF$103,MIN((61+(Mortality!DL$5-Mortality!$AT$5)),84),0))</f>
        <v>3.8981763352348003E-4</v>
      </c>
      <c r="DM23" s="408">
        <f>DL23*(1-VLOOKUP($AR23,'MP-2017_Male'!$A$3:$CF$103,MIN((61+(Mortality!DM$5-Mortality!$AT$5)),84),0))</f>
        <v>3.8591945718824525E-4</v>
      </c>
      <c r="DN23" s="408">
        <f>DM23*(1-VLOOKUP($AR23,'MP-2017_Male'!$A$3:$CF$103,MIN((61+(Mortality!DN$5-Mortality!$AT$5)),84),0))</f>
        <v>3.8206026261636278E-4</v>
      </c>
      <c r="DO23" s="408">
        <f>DN23*(1-VLOOKUP($AR23,'MP-2017_Male'!$A$3:$CF$103,MIN((61+(Mortality!DO$5-Mortality!$AT$5)),84),0))</f>
        <v>3.7823965999019915E-4</v>
      </c>
      <c r="DP23" s="408">
        <f>DO23*(1-VLOOKUP($AR23,'MP-2017_Male'!$A$3:$CF$103,MIN((61+(Mortality!DP$5-Mortality!$AT$5)),84),0))</f>
        <v>3.7445726339029717E-4</v>
      </c>
      <c r="DQ23" s="408">
        <f>DP23*(1-VLOOKUP($AR23,'MP-2017_Male'!$A$3:$CF$103,MIN((61+(Mortality!DQ$5-Mortality!$AT$5)),84),0))</f>
        <v>3.7071269075639418E-4</v>
      </c>
      <c r="DR23" s="408">
        <f>DQ23*(1-VLOOKUP($AR23,'MP-2017_Male'!$A$3:$CF$103,MIN((61+(Mortality!DR$5-Mortality!$AT$5)),84),0))</f>
        <v>3.6700556384883026E-4</v>
      </c>
      <c r="DS23" s="408">
        <f>DR23*(1-VLOOKUP($AR23,'MP-2017_Male'!$A$3:$CF$103,MIN((61+(Mortality!DS$5-Mortality!$AT$5)),84),0))</f>
        <v>3.6333550821034198E-4</v>
      </c>
      <c r="DT23" s="408">
        <f>DS23*(1-VLOOKUP($AR23,'MP-2017_Male'!$A$3:$CF$103,MIN((61+(Mortality!DT$5-Mortality!$AT$5)),84),0))</f>
        <v>3.5970215312823854E-4</v>
      </c>
      <c r="DU23" s="408">
        <f>DT23*(1-VLOOKUP($AR23,'MP-2017_Male'!$A$3:$CF$103,MIN((61+(Mortality!DU$5-Mortality!$AT$5)),84),0))</f>
        <v>3.5610513159695616E-4</v>
      </c>
      <c r="DV23" s="408">
        <f>DU23*(1-VLOOKUP($AR23,'MP-2017_Male'!$A$3:$CF$103,MIN((61+(Mortality!DV$5-Mortality!$AT$5)),84),0))</f>
        <v>3.525440802809866E-4</v>
      </c>
      <c r="DW23" s="408">
        <f>DV23*(1-VLOOKUP($AR23,'MP-2017_Male'!$A$3:$CF$103,MIN((61+(Mortality!DW$5-Mortality!$AT$5)),84),0))</f>
        <v>3.4901863947817672E-4</v>
      </c>
      <c r="DX23" s="408">
        <f>DW23*(1-VLOOKUP($AR23,'MP-2017_Male'!$A$3:$CF$103,MIN((61+(Mortality!DX$5-Mortality!$AT$5)),84),0))</f>
        <v>3.4552845308339497E-4</v>
      </c>
      <c r="DY23" s="408">
        <f>DX23*(1-VLOOKUP($AR23,'MP-2017_Male'!$A$3:$CF$103,MIN((61+(Mortality!DY$5-Mortality!$AT$5)),84),0))</f>
        <v>3.4207316855256099E-4</v>
      </c>
      <c r="DZ23" s="408">
        <f>DY23*(1-VLOOKUP($AR23,'MP-2017_Male'!$A$3:$CF$103,MIN((61+(Mortality!DZ$5-Mortality!$AT$5)),84),0))</f>
        <v>3.3865243686703538E-4</v>
      </c>
      <c r="EA23" s="408">
        <f>DZ23*(1-VLOOKUP($AR23,'MP-2017_Male'!$A$3:$CF$103,MIN((61+(Mortality!EA$5-Mortality!$AT$5)),84),0))</f>
        <v>3.3526591249836502E-4</v>
      </c>
      <c r="EB23" s="408">
        <f>EA23*(1-VLOOKUP($AR23,'MP-2017_Male'!$A$3:$CF$103,MIN((61+(Mortality!EB$5-Mortality!$AT$5)),84),0))</f>
        <v>3.3191325337338139E-4</v>
      </c>
      <c r="EC23" s="408">
        <f>EB23*(1-VLOOKUP($AR23,'MP-2017_Male'!$A$3:$CF$103,MIN((61+(Mortality!EC$5-Mortality!$AT$5)),84),0))</f>
        <v>3.2859412083964757E-4</v>
      </c>
      <c r="ED23" s="408">
        <f>EC23*(1-VLOOKUP($AR23,'MP-2017_Male'!$A$3:$CF$103,MIN((61+(Mortality!ED$5-Mortality!$AT$5)),84),0))</f>
        <v>3.2530817963125107E-4</v>
      </c>
      <c r="EE23" s="408">
        <f>ED23*(1-VLOOKUP($AR23,'MP-2017_Male'!$A$3:$CF$103,MIN((61+(Mortality!EE$5-Mortality!$AT$5)),84),0))</f>
        <v>3.2205509783493857E-4</v>
      </c>
      <c r="EF23" s="408">
        <f>EE23*(1-VLOOKUP($AR23,'MP-2017_Male'!$A$3:$CF$103,MIN((61+(Mortality!EF$5-Mortality!$AT$5)),84),0))</f>
        <v>3.1883454685658919E-4</v>
      </c>
      <c r="EG23" s="408">
        <f>EF23*(1-VLOOKUP($AR23,'MP-2017_Male'!$A$3:$CF$103,MIN((61+(Mortality!EG$5-Mortality!$AT$5)),84),0))</f>
        <v>3.1564620138802328E-4</v>
      </c>
      <c r="EH23" s="408">
        <f>EG23*(1-VLOOKUP($AR23,'MP-2017_Male'!$A$3:$CF$103,MIN((61+(Mortality!EH$5-Mortality!$AT$5)),84),0))</f>
        <v>3.1248973937414302E-4</v>
      </c>
      <c r="EI23" s="408">
        <f>EH23*(1-VLOOKUP($AR23,'MP-2017_Male'!$A$3:$CF$103,MIN((61+(Mortality!EI$5-Mortality!$AT$5)),84),0))</f>
        <v>3.0936484198040159E-4</v>
      </c>
      <c r="EJ23" s="408">
        <f>EI23*(1-VLOOKUP($AR23,'MP-2017_Male'!$A$3:$CF$103,MIN((61+(Mortality!EJ$5-Mortality!$AT$5)),84),0))</f>
        <v>3.0627119356059756E-4</v>
      </c>
      <c r="EK23" s="408">
        <f>EJ23*(1-VLOOKUP($AR23,'MP-2017_Male'!$A$3:$CF$103,MIN((61+(Mortality!EK$5-Mortality!$AT$5)),84),0))</f>
        <v>3.0320848162499159E-4</v>
      </c>
      <c r="EL23" s="408">
        <f>EK23*(1-VLOOKUP($AR23,'MP-2017_Male'!$A$3:$CF$103,MIN((61+(Mortality!EL$5-Mortality!$AT$5)),84),0))</f>
        <v>3.0017639680874166E-4</v>
      </c>
      <c r="EM23" s="408">
        <f>EL23*(1-VLOOKUP($AR23,'MP-2017_Male'!$A$3:$CF$103,MIN((61+(Mortality!EM$5-Mortality!$AT$5)),84),0))</f>
        <v>2.9717463284065427E-4</v>
      </c>
      <c r="EN23" s="408">
        <f>EM23*(1-VLOOKUP($AR23,'MP-2017_Male'!$A$3:$CF$103,MIN((61+(Mortality!EN$5-Mortality!$AT$5)),84),0))</f>
        <v>2.942028865122477E-4</v>
      </c>
      <c r="EO23" s="408">
        <f>EN23*(1-VLOOKUP($AR23,'MP-2017_Male'!$A$3:$CF$103,MIN((61+(Mortality!EO$5-Mortality!$AT$5)),84),0))</f>
        <v>2.9126085764712519E-4</v>
      </c>
      <c r="EP23" s="408">
        <f>EO23*(1-VLOOKUP($AR23,'MP-2017_Male'!$A$3:$CF$103,MIN((61+(Mortality!EP$5-Mortality!$AT$5)),84),0))</f>
        <v>2.8834824907065392E-4</v>
      </c>
      <c r="EQ23" s="408">
        <f>EP23*(1-VLOOKUP($AR23,'MP-2017_Male'!$A$3:$CF$103,MIN((61+(Mortality!EQ$5-Mortality!$AT$5)),84),0))</f>
        <v>2.8546476657994739E-4</v>
      </c>
      <c r="ER23" s="408">
        <f>EQ23*(1-VLOOKUP($AR23,'MP-2017_Male'!$A$3:$CF$103,MIN((61+(Mortality!ER$5-Mortality!$AT$5)),84),0))</f>
        <v>2.8261011891414793E-4</v>
      </c>
      <c r="ES23" s="408">
        <f>ER23*(1-VLOOKUP($AR23,'MP-2017_Male'!$A$3:$CF$103,MIN((61+(Mortality!ES$5-Mortality!$AT$5)),84),0))</f>
        <v>2.7978401772500646E-4</v>
      </c>
      <c r="ET23" s="408">
        <f>ES23*(1-VLOOKUP($AR23,'MP-2017_Male'!$A$3:$CF$103,MIN((61+(Mortality!ET$5-Mortality!$AT$5)),84),0))</f>
        <v>2.769861775477564E-4</v>
      </c>
      <c r="EU23" s="408">
        <f>ET23*(1-VLOOKUP($AR23,'MP-2017_Male'!$A$3:$CF$103,MIN((61+(Mortality!EU$5-Mortality!$AT$5)),84),0))</f>
        <v>2.7421631577227885E-4</v>
      </c>
      <c r="EV23" s="408">
        <f>EU23*(1-VLOOKUP($AR23,'MP-2017_Male'!$A$3:$CF$103,MIN((61+(Mortality!EV$5-Mortality!$AT$5)),84),0))</f>
        <v>2.7147415261455604E-4</v>
      </c>
      <c r="EW23" s="408">
        <f>EV23*(1-VLOOKUP($AR23,'MP-2017_Male'!$A$3:$CF$103,MIN((61+(Mortality!EW$5-Mortality!$AT$5)),84),0))</f>
        <v>2.6875941108841047E-4</v>
      </c>
      <c r="EX23" s="408">
        <f>EW23*(1-VLOOKUP($AR23,'MP-2017_Male'!$A$3:$CF$103,MIN((61+(Mortality!EX$5-Mortality!$AT$5)),84),0))</f>
        <v>2.6607181697752637E-4</v>
      </c>
      <c r="EY23" s="408">
        <f>EX23*(1-VLOOKUP($AR23,'MP-2017_Male'!$A$3:$CF$103,MIN((61+(Mortality!EY$5-Mortality!$AT$5)),84),0))</f>
        <v>2.6341109880775111E-4</v>
      </c>
      <c r="EZ23" s="408">
        <f>EY23*(1-VLOOKUP($AR23,'MP-2017_Male'!$A$3:$CF$103,MIN((61+(Mortality!EZ$5-Mortality!$AT$5)),84),0))</f>
        <v>2.6077698781967361E-4</v>
      </c>
      <c r="FA23" s="408">
        <f>EZ23*(1-VLOOKUP($AR23,'MP-2017_Male'!$A$3:$CF$103,MIN((61+(Mortality!FA$5-Mortality!$AT$5)),84),0))</f>
        <v>2.5816921794147686E-4</v>
      </c>
      <c r="FB23" s="408">
        <f>FA23*(1-VLOOKUP($AR23,'MP-2017_Male'!$A$3:$CF$103,MIN((61+(Mortality!FB$5-Mortality!$AT$5)),84),0))</f>
        <v>2.5558752576206208E-4</v>
      </c>
      <c r="FC23" s="408">
        <f>FB23*(1-VLOOKUP($AR23,'MP-2017_Male'!$A$3:$CF$103,MIN((61+(Mortality!FC$5-Mortality!$AT$5)),84),0))</f>
        <v>2.5303165050444146E-4</v>
      </c>
      <c r="FD23" s="408">
        <f>FC23*(1-VLOOKUP($AR23,'MP-2017_Male'!$A$3:$CF$103,MIN((61+(Mortality!FD$5-Mortality!$AT$5)),84),0))</f>
        <v>2.5050133399939702E-4</v>
      </c>
      <c r="FE23" s="408">
        <f>FD23*(1-VLOOKUP($AR23,'MP-2017_Male'!$A$3:$CF$103,MIN((61+(Mortality!FE$5-Mortality!$AT$5)),84),0))</f>
        <v>2.4799632065940306E-4</v>
      </c>
      <c r="FF23" s="408">
        <f>FE23*(1-VLOOKUP($AR23,'MP-2017_Male'!$A$3:$CF$103,MIN((61+(Mortality!FF$5-Mortality!$AT$5)),84),0))</f>
        <v>2.4551635745280904E-4</v>
      </c>
      <c r="FG23" s="408">
        <f>FF23*(1-VLOOKUP($AR23,'MP-2017_Male'!$A$3:$CF$103,MIN((61+(Mortality!FG$5-Mortality!$AT$5)),84),0))</f>
        <v>2.4306119387828095E-4</v>
      </c>
      <c r="FH23" s="408">
        <f>FG23*(1-VLOOKUP($AR23,'MP-2017_Male'!$A$3:$CF$103,MIN((61+(Mortality!FH$5-Mortality!$AT$5)),84),0))</f>
        <v>2.4063058193949814E-4</v>
      </c>
      <c r="FI23" s="408">
        <f>FH23*(1-VLOOKUP($AR23,'MP-2017_Male'!$A$3:$CF$103,MIN((61+(Mortality!FI$5-Mortality!$AT$5)),84),0))</f>
        <v>2.3822427612010317E-4</v>
      </c>
    </row>
    <row r="24" spans="1:165">
      <c r="A24" s="205">
        <v>36</v>
      </c>
      <c r="B24" s="226">
        <f t="shared" si="8"/>
        <v>5.3600000000000002E-4</v>
      </c>
      <c r="C24" s="227">
        <f t="shared" si="9"/>
        <v>2.9999999999999997E-4</v>
      </c>
      <c r="D24" s="207">
        <f t="shared" si="5"/>
        <v>4.1799999999999997E-4</v>
      </c>
      <c r="E24" s="432">
        <f ca="1">IF($A24&lt;Main!$B$11,Mortality!$BD17,OFFSET($BD$6,$A24-$A$13,$A24-$A$13))</f>
        <v>4.2897153314810335E-4</v>
      </c>
      <c r="F24" s="433">
        <f ca="1">IF($A24&lt;Main!$B$13,Mortality!$BD$105,OFFSET($BD$105,$A24-$A$13,$A24-$A$13))</f>
        <v>3.0075936021880145E-4</v>
      </c>
      <c r="G24" s="472">
        <f t="shared" ca="1" si="21"/>
        <v>3.648654466834524E-4</v>
      </c>
      <c r="J24" s="389" t="s">
        <v>170</v>
      </c>
      <c r="K24" s="198"/>
      <c r="L24" s="198"/>
      <c r="M24" s="198"/>
      <c r="N24" s="198"/>
      <c r="O24" s="198"/>
      <c r="Q24" s="249">
        <v>36</v>
      </c>
      <c r="R24" s="244">
        <f>R23+((R$28-R$23)/5)</f>
        <v>5.2220000000000001E-4</v>
      </c>
      <c r="S24" s="245">
        <f t="shared" ref="S24:S27" si="39">S23+((S$28-S$23)/5)</f>
        <v>9.1512E-3</v>
      </c>
      <c r="T24" s="465">
        <f t="shared" ref="T24:T27" si="40">T23+((T$28-T$23)/5)</f>
        <v>6.1879999999999997E-4</v>
      </c>
      <c r="U24" s="244">
        <f t="shared" ref="U24:U27" si="41">U23+((U$28-U$23)/5)</f>
        <v>2.9600000000000004E-4</v>
      </c>
      <c r="V24" s="245">
        <f t="shared" ref="V24:V27" si="42">V23+((V$28-V$23)/5)</f>
        <v>4.0749999999999996E-3</v>
      </c>
      <c r="W24" s="469">
        <f t="shared" ref="W24:W27" si="43">W23+((W$28-W$23)/5)</f>
        <v>4.3819999999999997E-4</v>
      </c>
      <c r="X24" s="227"/>
      <c r="Y24" s="205">
        <v>36</v>
      </c>
      <c r="AA24" s="231">
        <v>5.3600000000000002E-4</v>
      </c>
      <c r="AB24" s="232" t="s">
        <v>65</v>
      </c>
      <c r="AC24" s="233">
        <v>9.3860000000000002E-3</v>
      </c>
      <c r="AD24" s="205"/>
      <c r="AE24" s="231">
        <v>2.9999999999999997E-4</v>
      </c>
      <c r="AF24" s="232" t="s">
        <v>65</v>
      </c>
      <c r="AG24" s="233">
        <v>4.1320000000000003E-3</v>
      </c>
      <c r="AQ24" s="234"/>
      <c r="AR24" s="205">
        <v>43</v>
      </c>
      <c r="AS24" s="235">
        <f t="shared" si="6"/>
        <v>7.3275926333838933E-4</v>
      </c>
      <c r="AT24" s="406">
        <f t="shared" si="7"/>
        <v>7.7240000000000002E-4</v>
      </c>
      <c r="AU24" s="408">
        <f>AT24*(1-VLOOKUP($AR24,'MP-2017_Male'!$A$3:$CF$103,MIN((61+(Mortality!AU$5-Mortality!$AT$5)),84),0))</f>
        <v>7.5602511999999997E-4</v>
      </c>
      <c r="AV24" s="408">
        <f>AU24*(1-VLOOKUP($AR24,'MP-2017_Male'!$A$3:$CF$103,MIN((61+(Mortality!AV$5-Mortality!$AT$5)),84),0))</f>
        <v>7.4491155073599989E-4</v>
      </c>
      <c r="AW24" s="408">
        <f>AV24*(1-VLOOKUP($AR24,'MP-2017_Male'!$A$3:$CF$103,MIN((61+(Mortality!AW$5-Mortality!$AT$5)),84),0))</f>
        <v>7.3962267872577426E-4</v>
      </c>
      <c r="AX24" s="408">
        <f>AW24*(1-VLOOKUP($AR24,'MP-2017_Male'!$A$3:$CF$103,MIN((61+(Mortality!AX$5-Mortality!$AT$5)),84),0))</f>
        <v>7.3570267852852771E-4</v>
      </c>
      <c r="AY24" s="408">
        <f>AX24*(1-VLOOKUP($AR24,'MP-2017_Male'!$A$3:$CF$103,MIN((61+(Mortality!AY$5-Mortality!$AT$5)),84),0))</f>
        <v>7.3312771915367788E-4</v>
      </c>
      <c r="AZ24" s="408">
        <f>AY24*(1-VLOOKUP($AR24,'MP-2017_Male'!$A$3:$CF$103,MIN((61+(Mortality!AZ$5-Mortality!$AT$5)),84),0))</f>
        <v>7.3173477648728587E-4</v>
      </c>
      <c r="BA24" s="408">
        <f>AZ24*(1-VLOOKUP($AR24,'MP-2017_Male'!$A$3:$CF$103,MIN((61+(Mortality!BA$5-Mortality!$AT$5)),84),0))</f>
        <v>7.3129573562139341E-4</v>
      </c>
      <c r="BB24" s="408">
        <f>BA24*(1-VLOOKUP($AR24,'MP-2017_Male'!$A$3:$CF$103,MIN((61+(Mortality!BB$5-Mortality!$AT$5)),84),0))</f>
        <v>7.3158825391564191E-4</v>
      </c>
      <c r="BC24" s="408">
        <f>BB24*(1-VLOOKUP($AR24,'MP-2017_Male'!$A$3:$CF$103,MIN((61+(Mortality!BC$5-Mortality!$AT$5)),84),0))</f>
        <v>7.3217352451877436E-4</v>
      </c>
      <c r="BD24" s="429">
        <f>BC24*(1-VLOOKUP($AR24,'MP-2017_Male'!$A$3:$CF$103,MIN((61+(Mortality!BD$5-Mortality!$AT$5)),84),0))</f>
        <v>7.3275926333838933E-4</v>
      </c>
      <c r="BE24" s="408">
        <f>BD24*(1-VLOOKUP($AR24,'MP-2017_Male'!$A$3:$CF$103,MIN((61+(Mortality!BE$5-Mortality!$AT$5)),84),0))</f>
        <v>7.3290581519105697E-4</v>
      </c>
      <c r="BF24" s="408">
        <f>BE24*(1-VLOOKUP($AR24,'MP-2017_Male'!$A$3:$CF$103,MIN((61+(Mortality!BF$5-Mortality!$AT$5)),84),0))</f>
        <v>7.3239278112042323E-4</v>
      </c>
      <c r="BG24" s="408">
        <f>BF24*(1-VLOOKUP($AR24,'MP-2017_Male'!$A$3:$CF$103,MIN((61+(Mortality!BG$5-Mortality!$AT$5)),84),0))</f>
        <v>7.3107447411440644E-4</v>
      </c>
      <c r="BH24" s="408">
        <f>BG24*(1-VLOOKUP($AR24,'MP-2017_Male'!$A$3:$CF$103,MIN((61+(Mortality!BH$5-Mortality!$AT$5)),84),0))</f>
        <v>7.2880814324465177E-4</v>
      </c>
      <c r="BI24" s="408">
        <f>BH24*(1-VLOOKUP($AR24,'MP-2017_Male'!$A$3:$CF$103,MIN((61+(Mortality!BI$5-Mortality!$AT$5)),84),0))</f>
        <v>7.2552850660005089E-4</v>
      </c>
      <c r="BJ24" s="408">
        <f>BI24*(1-VLOOKUP($AR24,'MP-2017_Male'!$A$3:$CF$103,MIN((61+(Mortality!BJ$5-Mortality!$AT$5)),84),0))</f>
        <v>7.2124788841111058E-4</v>
      </c>
      <c r="BK24" s="408">
        <f>BJ24*(1-VLOOKUP($AR24,'MP-2017_Male'!$A$3:$CF$103,MIN((61+(Mortality!BK$5-Mortality!$AT$5)),84),0))</f>
        <v>7.1612702840339172E-4</v>
      </c>
      <c r="BL24" s="408">
        <f>BK24*(1-VLOOKUP($AR24,'MP-2017_Male'!$A$3:$CF$103,MIN((61+(Mortality!BL$5-Mortality!$AT$5)),84),0))</f>
        <v>7.1032639947332427E-4</v>
      </c>
      <c r="BM24" s="408">
        <f>BL24*(1-VLOOKUP($AR24,'MP-2017_Male'!$A$3:$CF$103,MIN((61+(Mortality!BM$5-Mortality!$AT$5)),84),0))</f>
        <v>7.0400449451801165E-4</v>
      </c>
      <c r="BN24" s="408">
        <f>BM24*(1-VLOOKUP($AR24,'MP-2017_Male'!$A$3:$CF$103,MIN((61+(Mortality!BN$5-Mortality!$AT$5)),84),0))</f>
        <v>6.9731645182009058E-4</v>
      </c>
      <c r="BO24" s="408">
        <f>BN24*(1-VLOOKUP($AR24,'MP-2017_Male'!$A$3:$CF$103,MIN((61+(Mortality!BO$5-Mortality!$AT$5)),84),0))</f>
        <v>6.9048275059225368E-4</v>
      </c>
      <c r="BP24" s="408">
        <f>BO24*(1-VLOOKUP($AR24,'MP-2017_Male'!$A$3:$CF$103,MIN((61+(Mortality!BP$5-Mortality!$AT$5)),84),0))</f>
        <v>6.8357792308633111E-4</v>
      </c>
      <c r="BQ24" s="408">
        <f>BP24*(1-VLOOKUP($AR24,'MP-2017_Male'!$A$3:$CF$103,MIN((61+(Mortality!BQ$5-Mortality!$AT$5)),84),0))</f>
        <v>6.7674214385546783E-4</v>
      </c>
      <c r="BR24" s="408">
        <f>BQ24*(1-VLOOKUP($AR24,'MP-2017_Male'!$A$3:$CF$103,MIN((61+(Mortality!BR$5-Mortality!$AT$5)),84),0))</f>
        <v>6.6997472241691312E-4</v>
      </c>
      <c r="BS24" s="408">
        <f>BR24*(1-VLOOKUP($AR24,'MP-2017_Male'!$A$3:$CF$103,MIN((61+(Mortality!BS$5-Mortality!$AT$5)),84),0))</f>
        <v>6.6327497519274399E-4</v>
      </c>
      <c r="BT24" s="408">
        <f>BS24*(1-VLOOKUP($AR24,'MP-2017_Male'!$A$3:$CF$103,MIN((61+(Mortality!BT$5-Mortality!$AT$5)),84),0))</f>
        <v>6.5664222544081655E-4</v>
      </c>
      <c r="BU24" s="408">
        <f>BT24*(1-VLOOKUP($AR24,'MP-2017_Male'!$A$3:$CF$103,MIN((61+(Mortality!BU$5-Mortality!$AT$5)),84),0))</f>
        <v>6.500758031864084E-4</v>
      </c>
      <c r="BV24" s="408">
        <f>BU24*(1-VLOOKUP($AR24,'MP-2017_Male'!$A$3:$CF$103,MIN((61+(Mortality!BV$5-Mortality!$AT$5)),84),0))</f>
        <v>6.4357504515454435E-4</v>
      </c>
      <c r="BW24" s="408">
        <f>BV24*(1-VLOOKUP($AR24,'MP-2017_Male'!$A$3:$CF$103,MIN((61+(Mortality!BW$5-Mortality!$AT$5)),84),0))</f>
        <v>6.3713929470299887E-4</v>
      </c>
      <c r="BX24" s="408">
        <f>BW24*(1-VLOOKUP($AR24,'MP-2017_Male'!$A$3:$CF$103,MIN((61+(Mortality!BX$5-Mortality!$AT$5)),84),0))</f>
        <v>6.307679017559689E-4</v>
      </c>
      <c r="BY24" s="408">
        <f>BX24*(1-VLOOKUP($AR24,'MP-2017_Male'!$A$3:$CF$103,MIN((61+(Mortality!BY$5-Mortality!$AT$5)),84),0))</f>
        <v>6.2446022273840917E-4</v>
      </c>
      <c r="BZ24" s="408">
        <f>BY24*(1-VLOOKUP($AR24,'MP-2017_Male'!$A$3:$CF$103,MIN((61+(Mortality!BZ$5-Mortality!$AT$5)),84),0))</f>
        <v>6.1821562051102502E-4</v>
      </c>
      <c r="CA24" s="408">
        <f>BZ24*(1-VLOOKUP($AR24,'MP-2017_Male'!$A$3:$CF$103,MIN((61+(Mortality!CA$5-Mortality!$AT$5)),84),0))</f>
        <v>6.1203346430591479E-4</v>
      </c>
      <c r="CB24" s="408">
        <f>CA24*(1-VLOOKUP($AR24,'MP-2017_Male'!$A$3:$CF$103,MIN((61+(Mortality!CB$5-Mortality!$AT$5)),84),0))</f>
        <v>6.0591312966285567E-4</v>
      </c>
      <c r="CC24" s="408">
        <f>CB24*(1-VLOOKUP($AR24,'MP-2017_Male'!$A$3:$CF$103,MIN((61+(Mortality!CC$5-Mortality!$AT$5)),84),0))</f>
        <v>5.9985399836622716E-4</v>
      </c>
      <c r="CD24" s="408">
        <f>CC24*(1-VLOOKUP($AR24,'MP-2017_Male'!$A$3:$CF$103,MIN((61+(Mortality!CD$5-Mortality!$AT$5)),84),0))</f>
        <v>5.9385545838256488E-4</v>
      </c>
      <c r="CE24" s="408">
        <f>CD24*(1-VLOOKUP($AR24,'MP-2017_Male'!$A$3:$CF$103,MIN((61+(Mortality!CE$5-Mortality!$AT$5)),84),0))</f>
        <v>5.8791690379873926E-4</v>
      </c>
      <c r="CF24" s="408">
        <f>CE24*(1-VLOOKUP($AR24,'MP-2017_Male'!$A$3:$CF$103,MIN((61+(Mortality!CF$5-Mortality!$AT$5)),84),0))</f>
        <v>5.820377347607519E-4</v>
      </c>
      <c r="CG24" s="408">
        <f>CF24*(1-VLOOKUP($AR24,'MP-2017_Male'!$A$3:$CF$103,MIN((61+(Mortality!CG$5-Mortality!$AT$5)),84),0))</f>
        <v>5.762173574131444E-4</v>
      </c>
      <c r="CH24" s="408">
        <f>CG24*(1-VLOOKUP($AR24,'MP-2017_Male'!$A$3:$CF$103,MIN((61+(Mortality!CH$5-Mortality!$AT$5)),84),0))</f>
        <v>5.704551838390129E-4</v>
      </c>
      <c r="CI24" s="408">
        <f>CH24*(1-VLOOKUP($AR24,'MP-2017_Male'!$A$3:$CF$103,MIN((61+(Mortality!CI$5-Mortality!$AT$5)),84),0))</f>
        <v>5.6475063200062277E-4</v>
      </c>
      <c r="CJ24" s="408">
        <f>CI24*(1-VLOOKUP($AR24,'MP-2017_Male'!$A$3:$CF$103,MIN((61+(Mortality!CJ$5-Mortality!$AT$5)),84),0))</f>
        <v>5.5910312568061655E-4</v>
      </c>
      <c r="CK24" s="408">
        <f>CJ24*(1-VLOOKUP($AR24,'MP-2017_Male'!$A$3:$CF$103,MIN((61+(Mortality!CK$5-Mortality!$AT$5)),84),0))</f>
        <v>5.5351209442381039E-4</v>
      </c>
      <c r="CL24" s="408">
        <f>CK24*(1-VLOOKUP($AR24,'MP-2017_Male'!$A$3:$CF$103,MIN((61+(Mortality!CL$5-Mortality!$AT$5)),84),0))</f>
        <v>5.4797697347957228E-4</v>
      </c>
      <c r="CM24" s="408">
        <f>CL24*(1-VLOOKUP($AR24,'MP-2017_Male'!$A$3:$CF$103,MIN((61+(Mortality!CM$5-Mortality!$AT$5)),84),0))</f>
        <v>5.4249720374477655E-4</v>
      </c>
      <c r="CN24" s="408">
        <f>CM24*(1-VLOOKUP($AR24,'MP-2017_Male'!$A$3:$CF$103,MIN((61+(Mortality!CN$5-Mortality!$AT$5)),84),0))</f>
        <v>5.3707223170732876E-4</v>
      </c>
      <c r="CO24" s="408">
        <f>CN24*(1-VLOOKUP($AR24,'MP-2017_Male'!$A$3:$CF$103,MIN((61+(Mortality!CO$5-Mortality!$AT$5)),84),0))</f>
        <v>5.3170150939025544E-4</v>
      </c>
      <c r="CP24" s="408">
        <f>CO24*(1-VLOOKUP($AR24,'MP-2017_Male'!$A$3:$CF$103,MIN((61+(Mortality!CP$5-Mortality!$AT$5)),84),0))</f>
        <v>5.2638449429635284E-4</v>
      </c>
      <c r="CQ24" s="408">
        <f>CP24*(1-VLOOKUP($AR24,'MP-2017_Male'!$A$3:$CF$103,MIN((61+(Mortality!CQ$5-Mortality!$AT$5)),84),0))</f>
        <v>5.2112064935338934E-4</v>
      </c>
      <c r="CR24" s="408">
        <f>CQ24*(1-VLOOKUP($AR24,'MP-2017_Male'!$A$3:$CF$103,MIN((61+(Mortality!CR$5-Mortality!$AT$5)),84),0))</f>
        <v>5.1590944285985539E-4</v>
      </c>
      <c r="CS24" s="408">
        <f>CR24*(1-VLOOKUP($AR24,'MP-2017_Male'!$A$3:$CF$103,MIN((61+(Mortality!CS$5-Mortality!$AT$5)),84),0))</f>
        <v>5.1075034843125686E-4</v>
      </c>
      <c r="CT24" s="408">
        <f>CS24*(1-VLOOKUP($AR24,'MP-2017_Male'!$A$3:$CF$103,MIN((61+(Mortality!CT$5-Mortality!$AT$5)),84),0))</f>
        <v>5.0564284494694427E-4</v>
      </c>
      <c r="CU24" s="408">
        <f>CT24*(1-VLOOKUP($AR24,'MP-2017_Male'!$A$3:$CF$103,MIN((61+(Mortality!CU$5-Mortality!$AT$5)),84),0))</f>
        <v>5.0058641649747488E-4</v>
      </c>
      <c r="CV24" s="408">
        <f>CU24*(1-VLOOKUP($AR24,'MP-2017_Male'!$A$3:$CF$103,MIN((61+(Mortality!CV$5-Mortality!$AT$5)),84),0))</f>
        <v>4.9558055233250007E-4</v>
      </c>
      <c r="CW24" s="408">
        <f>CV24*(1-VLOOKUP($AR24,'MP-2017_Male'!$A$3:$CF$103,MIN((61+(Mortality!CW$5-Mortality!$AT$5)),84),0))</f>
        <v>4.906247468091751E-4</v>
      </c>
      <c r="CX24" s="408">
        <f>CW24*(1-VLOOKUP($AR24,'MP-2017_Male'!$A$3:$CF$103,MIN((61+(Mortality!CX$5-Mortality!$AT$5)),84),0))</f>
        <v>4.8571849934108335E-4</v>
      </c>
      <c r="CY24" s="408">
        <f>CX24*(1-VLOOKUP($AR24,'MP-2017_Male'!$A$3:$CF$103,MIN((61+(Mortality!CY$5-Mortality!$AT$5)),84),0))</f>
        <v>4.8086131434767253E-4</v>
      </c>
      <c r="CZ24" s="408">
        <f>CY24*(1-VLOOKUP($AR24,'MP-2017_Male'!$A$3:$CF$103,MIN((61+(Mortality!CZ$5-Mortality!$AT$5)),84),0))</f>
        <v>4.7605270120419581E-4</v>
      </c>
      <c r="DA24" s="408">
        <f>CZ24*(1-VLOOKUP($AR24,'MP-2017_Male'!$A$3:$CF$103,MIN((61+(Mortality!DA$5-Mortality!$AT$5)),84),0))</f>
        <v>4.7129217419215387E-4</v>
      </c>
      <c r="DB24" s="408">
        <f>DA24*(1-VLOOKUP($AR24,'MP-2017_Male'!$A$3:$CF$103,MIN((61+(Mortality!DB$5-Mortality!$AT$5)),84),0))</f>
        <v>4.6657925245023233E-4</v>
      </c>
      <c r="DC24" s="408">
        <f>DB24*(1-VLOOKUP($AR24,'MP-2017_Male'!$A$3:$CF$103,MIN((61+(Mortality!DC$5-Mortality!$AT$5)),84),0))</f>
        <v>4.6191345992572998E-4</v>
      </c>
      <c r="DD24" s="408">
        <f>DC24*(1-VLOOKUP($AR24,'MP-2017_Male'!$A$3:$CF$103,MIN((61+(Mortality!DD$5-Mortality!$AT$5)),84),0))</f>
        <v>4.572943253264727E-4</v>
      </c>
      <c r="DE24" s="408">
        <f>DD24*(1-VLOOKUP($AR24,'MP-2017_Male'!$A$3:$CF$103,MIN((61+(Mortality!DE$5-Mortality!$AT$5)),84),0))</f>
        <v>4.5272138207320798E-4</v>
      </c>
      <c r="DF24" s="408">
        <f>DE24*(1-VLOOKUP($AR24,'MP-2017_Male'!$A$3:$CF$103,MIN((61+(Mortality!DF$5-Mortality!$AT$5)),84),0))</f>
        <v>4.4819416825247587E-4</v>
      </c>
      <c r="DG24" s="408">
        <f>DF24*(1-VLOOKUP($AR24,'MP-2017_Male'!$A$3:$CF$103,MIN((61+(Mortality!DG$5-Mortality!$AT$5)),84),0))</f>
        <v>4.4371222656995114E-4</v>
      </c>
      <c r="DH24" s="408">
        <f>DG24*(1-VLOOKUP($AR24,'MP-2017_Male'!$A$3:$CF$103,MIN((61+(Mortality!DH$5-Mortality!$AT$5)),84),0))</f>
        <v>4.3927510430425164E-4</v>
      </c>
      <c r="DI24" s="408">
        <f>DH24*(1-VLOOKUP($AR24,'MP-2017_Male'!$A$3:$CF$103,MIN((61+(Mortality!DI$5-Mortality!$AT$5)),84),0))</f>
        <v>4.3488235326120912E-4</v>
      </c>
      <c r="DJ24" s="408">
        <f>DI24*(1-VLOOKUP($AR24,'MP-2017_Male'!$A$3:$CF$103,MIN((61+(Mortality!DJ$5-Mortality!$AT$5)),84),0))</f>
        <v>4.3053352972859701E-4</v>
      </c>
      <c r="DK24" s="408">
        <f>DJ24*(1-VLOOKUP($AR24,'MP-2017_Male'!$A$3:$CF$103,MIN((61+(Mortality!DK$5-Mortality!$AT$5)),84),0))</f>
        <v>4.2622819443131102E-4</v>
      </c>
      <c r="DL24" s="408">
        <f>DK24*(1-VLOOKUP($AR24,'MP-2017_Male'!$A$3:$CF$103,MIN((61+(Mortality!DL$5-Mortality!$AT$5)),84),0))</f>
        <v>4.2196591248699791E-4</v>
      </c>
      <c r="DM24" s="408">
        <f>DL24*(1-VLOOKUP($AR24,'MP-2017_Male'!$A$3:$CF$103,MIN((61+(Mortality!DM$5-Mortality!$AT$5)),84),0))</f>
        <v>4.1774625336212792E-4</v>
      </c>
      <c r="DN24" s="408">
        <f>DM24*(1-VLOOKUP($AR24,'MP-2017_Male'!$A$3:$CF$103,MIN((61+(Mortality!DN$5-Mortality!$AT$5)),84),0))</f>
        <v>4.1356879082850664E-4</v>
      </c>
      <c r="DO24" s="408">
        <f>DN24*(1-VLOOKUP($AR24,'MP-2017_Male'!$A$3:$CF$103,MIN((61+(Mortality!DO$5-Mortality!$AT$5)),84),0))</f>
        <v>4.0943310292022156E-4</v>
      </c>
      <c r="DP24" s="408">
        <f>DO24*(1-VLOOKUP($AR24,'MP-2017_Male'!$A$3:$CF$103,MIN((61+(Mortality!DP$5-Mortality!$AT$5)),84),0))</f>
        <v>4.0533877189101935E-4</v>
      </c>
      <c r="DQ24" s="408">
        <f>DP24*(1-VLOOKUP($AR24,'MP-2017_Male'!$A$3:$CF$103,MIN((61+(Mortality!DQ$5-Mortality!$AT$5)),84),0))</f>
        <v>4.0128538417210914E-4</v>
      </c>
      <c r="DR24" s="408">
        <f>DQ24*(1-VLOOKUP($AR24,'MP-2017_Male'!$A$3:$CF$103,MIN((61+(Mortality!DR$5-Mortality!$AT$5)),84),0))</f>
        <v>3.9727253033038806E-4</v>
      </c>
      <c r="DS24" s="408">
        <f>DR24*(1-VLOOKUP($AR24,'MP-2017_Male'!$A$3:$CF$103,MIN((61+(Mortality!DS$5-Mortality!$AT$5)),84),0))</f>
        <v>3.9329980502708417E-4</v>
      </c>
      <c r="DT24" s="408">
        <f>DS24*(1-VLOOKUP($AR24,'MP-2017_Male'!$A$3:$CF$103,MIN((61+(Mortality!DT$5-Mortality!$AT$5)),84),0))</f>
        <v>3.8936680697681332E-4</v>
      </c>
      <c r="DU24" s="408">
        <f>DT24*(1-VLOOKUP($AR24,'MP-2017_Male'!$A$3:$CF$103,MIN((61+(Mortality!DU$5-Mortality!$AT$5)),84),0))</f>
        <v>3.8547313890704521E-4</v>
      </c>
      <c r="DV24" s="408">
        <f>DU24*(1-VLOOKUP($AR24,'MP-2017_Male'!$A$3:$CF$103,MIN((61+(Mortality!DV$5-Mortality!$AT$5)),84),0))</f>
        <v>3.8161840751797473E-4</v>
      </c>
      <c r="DW24" s="408">
        <f>DV24*(1-VLOOKUP($AR24,'MP-2017_Male'!$A$3:$CF$103,MIN((61+(Mortality!DW$5-Mortality!$AT$5)),84),0))</f>
        <v>3.7780222344279497E-4</v>
      </c>
      <c r="DX24" s="408">
        <f>DW24*(1-VLOOKUP($AR24,'MP-2017_Male'!$A$3:$CF$103,MIN((61+(Mortality!DX$5-Mortality!$AT$5)),84),0))</f>
        <v>3.7402420120836701E-4</v>
      </c>
      <c r="DY24" s="408">
        <f>DX24*(1-VLOOKUP($AR24,'MP-2017_Male'!$A$3:$CF$103,MIN((61+(Mortality!DY$5-Mortality!$AT$5)),84),0))</f>
        <v>3.7028395919628333E-4</v>
      </c>
      <c r="DZ24" s="408">
        <f>DY24*(1-VLOOKUP($AR24,'MP-2017_Male'!$A$3:$CF$103,MIN((61+(Mortality!DZ$5-Mortality!$AT$5)),84),0))</f>
        <v>3.6658111960432047E-4</v>
      </c>
      <c r="EA24" s="408">
        <f>DZ24*(1-VLOOKUP($AR24,'MP-2017_Male'!$A$3:$CF$103,MIN((61+(Mortality!EA$5-Mortality!$AT$5)),84),0))</f>
        <v>3.6291530840827727E-4</v>
      </c>
      <c r="EB24" s="408">
        <f>EA24*(1-VLOOKUP($AR24,'MP-2017_Male'!$A$3:$CF$103,MIN((61+(Mortality!EB$5-Mortality!$AT$5)),84),0))</f>
        <v>3.5928615532419448E-4</v>
      </c>
      <c r="EC24" s="408">
        <f>EB24*(1-VLOOKUP($AR24,'MP-2017_Male'!$A$3:$CF$103,MIN((61+(Mortality!EC$5-Mortality!$AT$5)),84),0))</f>
        <v>3.5569329377095252E-4</v>
      </c>
      <c r="ED24" s="408">
        <f>EC24*(1-VLOOKUP($AR24,'MP-2017_Male'!$A$3:$CF$103,MIN((61+(Mortality!ED$5-Mortality!$AT$5)),84),0))</f>
        <v>3.5213636083324297E-4</v>
      </c>
      <c r="EE24" s="408">
        <f>ED24*(1-VLOOKUP($AR24,'MP-2017_Male'!$A$3:$CF$103,MIN((61+(Mortality!EE$5-Mortality!$AT$5)),84),0))</f>
        <v>3.4861499722491052E-4</v>
      </c>
      <c r="EF24" s="408">
        <f>EE24*(1-VLOOKUP($AR24,'MP-2017_Male'!$A$3:$CF$103,MIN((61+(Mortality!EF$5-Mortality!$AT$5)),84),0))</f>
        <v>3.4512884725266141E-4</v>
      </c>
      <c r="EG24" s="408">
        <f>EF24*(1-VLOOKUP($AR24,'MP-2017_Male'!$A$3:$CF$103,MIN((61+(Mortality!EG$5-Mortality!$AT$5)),84),0))</f>
        <v>3.4167755878013482E-4</v>
      </c>
      <c r="EH24" s="408">
        <f>EG24*(1-VLOOKUP($AR24,'MP-2017_Male'!$A$3:$CF$103,MIN((61+(Mortality!EH$5-Mortality!$AT$5)),84),0))</f>
        <v>3.3826078319233347E-4</v>
      </c>
      <c r="EI24" s="408">
        <f>EH24*(1-VLOOKUP($AR24,'MP-2017_Male'!$A$3:$CF$103,MIN((61+(Mortality!EI$5-Mortality!$AT$5)),84),0))</f>
        <v>3.3487817536041015E-4</v>
      </c>
      <c r="EJ24" s="408">
        <f>EI24*(1-VLOOKUP($AR24,'MP-2017_Male'!$A$3:$CF$103,MIN((61+(Mortality!EJ$5-Mortality!$AT$5)),84),0))</f>
        <v>3.3152939360680606E-4</v>
      </c>
      <c r="EK24" s="408">
        <f>EJ24*(1-VLOOKUP($AR24,'MP-2017_Male'!$A$3:$CF$103,MIN((61+(Mortality!EK$5-Mortality!$AT$5)),84),0))</f>
        <v>3.2821409967073798E-4</v>
      </c>
      <c r="EL24" s="408">
        <f>EK24*(1-VLOOKUP($AR24,'MP-2017_Male'!$A$3:$CF$103,MIN((61+(Mortality!EL$5-Mortality!$AT$5)),84),0))</f>
        <v>3.2493195867403061E-4</v>
      </c>
      <c r="EM24" s="408">
        <f>EL24*(1-VLOOKUP($AR24,'MP-2017_Male'!$A$3:$CF$103,MIN((61+(Mortality!EM$5-Mortality!$AT$5)),84),0))</f>
        <v>3.2168263908729031E-4</v>
      </c>
      <c r="EN24" s="408">
        <f>EM24*(1-VLOOKUP($AR24,'MP-2017_Male'!$A$3:$CF$103,MIN((61+(Mortality!EN$5-Mortality!$AT$5)),84),0))</f>
        <v>3.1846581269641741E-4</v>
      </c>
      <c r="EO24" s="408">
        <f>EN24*(1-VLOOKUP($AR24,'MP-2017_Male'!$A$3:$CF$103,MIN((61+(Mortality!EO$5-Mortality!$AT$5)),84),0))</f>
        <v>3.1528115456945326E-4</v>
      </c>
      <c r="EP24" s="408">
        <f>EO24*(1-VLOOKUP($AR24,'MP-2017_Male'!$A$3:$CF$103,MIN((61+(Mortality!EP$5-Mortality!$AT$5)),84),0))</f>
        <v>3.1212834302375871E-4</v>
      </c>
      <c r="EQ24" s="408">
        <f>EP24*(1-VLOOKUP($AR24,'MP-2017_Male'!$A$3:$CF$103,MIN((61+(Mortality!EQ$5-Mortality!$AT$5)),84),0))</f>
        <v>3.0900705959352112E-4</v>
      </c>
      <c r="ER24" s="408">
        <f>EQ24*(1-VLOOKUP($AR24,'MP-2017_Male'!$A$3:$CF$103,MIN((61+(Mortality!ER$5-Mortality!$AT$5)),84),0))</f>
        <v>3.0591698899758591E-4</v>
      </c>
      <c r="ES24" s="408">
        <f>ER24*(1-VLOOKUP($AR24,'MP-2017_Male'!$A$3:$CF$103,MIN((61+(Mortality!ES$5-Mortality!$AT$5)),84),0))</f>
        <v>3.0285781910761004E-4</v>
      </c>
      <c r="ET24" s="408">
        <f>ES24*(1-VLOOKUP($AR24,'MP-2017_Male'!$A$3:$CF$103,MIN((61+(Mortality!ET$5-Mortality!$AT$5)),84),0))</f>
        <v>2.9982924091653395E-4</v>
      </c>
      <c r="EU24" s="408">
        <f>ET24*(1-VLOOKUP($AR24,'MP-2017_Male'!$A$3:$CF$103,MIN((61+(Mortality!EU$5-Mortality!$AT$5)),84),0))</f>
        <v>2.9683094850736861E-4</v>
      </c>
      <c r="EV24" s="408">
        <f>EU24*(1-VLOOKUP($AR24,'MP-2017_Male'!$A$3:$CF$103,MIN((61+(Mortality!EV$5-Mortality!$AT$5)),84),0))</f>
        <v>2.9386263902229492E-4</v>
      </c>
      <c r="EW24" s="408">
        <f>EV24*(1-VLOOKUP($AR24,'MP-2017_Male'!$A$3:$CF$103,MIN((61+(Mortality!EW$5-Mortality!$AT$5)),84),0))</f>
        <v>2.9092401263207195E-4</v>
      </c>
      <c r="EX24" s="408">
        <f>EW24*(1-VLOOKUP($AR24,'MP-2017_Male'!$A$3:$CF$103,MIN((61+(Mortality!EX$5-Mortality!$AT$5)),84),0))</f>
        <v>2.8801477250575122E-4</v>
      </c>
      <c r="EY24" s="408">
        <f>EX24*(1-VLOOKUP($AR24,'MP-2017_Male'!$A$3:$CF$103,MIN((61+(Mortality!EY$5-Mortality!$AT$5)),84),0))</f>
        <v>2.8513462478069369E-4</v>
      </c>
      <c r="EZ24" s="408">
        <f>EY24*(1-VLOOKUP($AR24,'MP-2017_Male'!$A$3:$CF$103,MIN((61+(Mortality!EZ$5-Mortality!$AT$5)),84),0))</f>
        <v>2.8228327853288673E-4</v>
      </c>
      <c r="FA24" s="408">
        <f>EZ24*(1-VLOOKUP($AR24,'MP-2017_Male'!$A$3:$CF$103,MIN((61+(Mortality!FA$5-Mortality!$AT$5)),84),0))</f>
        <v>2.7946044574755788E-4</v>
      </c>
      <c r="FB24" s="408">
        <f>FA24*(1-VLOOKUP($AR24,'MP-2017_Male'!$A$3:$CF$103,MIN((61+(Mortality!FB$5-Mortality!$AT$5)),84),0))</f>
        <v>2.766658412900823E-4</v>
      </c>
      <c r="FC24" s="408">
        <f>FB24*(1-VLOOKUP($AR24,'MP-2017_Male'!$A$3:$CF$103,MIN((61+(Mortality!FC$5-Mortality!$AT$5)),84),0))</f>
        <v>2.7389918287718147E-4</v>
      </c>
      <c r="FD24" s="408">
        <f>FC24*(1-VLOOKUP($AR24,'MP-2017_Male'!$A$3:$CF$103,MIN((61+(Mortality!FD$5-Mortality!$AT$5)),84),0))</f>
        <v>2.7116019104840968E-4</v>
      </c>
      <c r="FE24" s="408">
        <f>FD24*(1-VLOOKUP($AR24,'MP-2017_Male'!$A$3:$CF$103,MIN((61+(Mortality!FE$5-Mortality!$AT$5)),84),0))</f>
        <v>2.6844858913792558E-4</v>
      </c>
      <c r="FF24" s="408">
        <f>FE24*(1-VLOOKUP($AR24,'MP-2017_Male'!$A$3:$CF$103,MIN((61+(Mortality!FF$5-Mortality!$AT$5)),84),0))</f>
        <v>2.6576410324654633E-4</v>
      </c>
      <c r="FG24" s="408">
        <f>FF24*(1-VLOOKUP($AR24,'MP-2017_Male'!$A$3:$CF$103,MIN((61+(Mortality!FG$5-Mortality!$AT$5)),84),0))</f>
        <v>2.6310646221408085E-4</v>
      </c>
      <c r="FH24" s="408">
        <f>FG24*(1-VLOOKUP($AR24,'MP-2017_Male'!$A$3:$CF$103,MIN((61+(Mortality!FH$5-Mortality!$AT$5)),84),0))</f>
        <v>2.6047539759194003E-4</v>
      </c>
      <c r="FI24" s="408">
        <f>FH24*(1-VLOOKUP($AR24,'MP-2017_Male'!$A$3:$CF$103,MIN((61+(Mortality!FI$5-Mortality!$AT$5)),84),0))</f>
        <v>2.5787064361602061E-4</v>
      </c>
    </row>
    <row r="25" spans="1:165">
      <c r="A25" s="205">
        <v>37</v>
      </c>
      <c r="B25" s="226">
        <f t="shared" si="8"/>
        <v>5.5099999999999995E-4</v>
      </c>
      <c r="C25" s="227">
        <f t="shared" si="9"/>
        <v>3.1799999999999998E-4</v>
      </c>
      <c r="D25" s="207">
        <f t="shared" si="5"/>
        <v>4.3449999999999999E-4</v>
      </c>
      <c r="E25" s="432">
        <f ca="1">IF($A25&lt;Main!$B$11,Mortality!$BD18,OFFSET($BD$6,$A25-$A$13,$A25-$A$13))</f>
        <v>4.5235011592011841E-4</v>
      </c>
      <c r="F25" s="433">
        <f ca="1">IF($A25&lt;Main!$B$13,Mortality!$BD$105,OFFSET($BD$105,$A25-$A$13,$A25-$A$13))</f>
        <v>3.188623241598745E-4</v>
      </c>
      <c r="G25" s="472">
        <f t="shared" ca="1" si="21"/>
        <v>3.8560622003999646E-4</v>
      </c>
      <c r="J25" s="389" t="s">
        <v>171</v>
      </c>
      <c r="K25" s="198"/>
      <c r="L25" s="198"/>
      <c r="M25" s="198"/>
      <c r="N25" s="198"/>
      <c r="O25" s="198"/>
      <c r="Q25" s="210">
        <v>37</v>
      </c>
      <c r="R25" s="244">
        <f t="shared" ref="R25:R27" si="44">R24+(($R$28-$R$23)/5)</f>
        <v>5.4240000000000007E-4</v>
      </c>
      <c r="S25" s="245">
        <f t="shared" si="39"/>
        <v>9.5043999999999997E-3</v>
      </c>
      <c r="T25" s="465">
        <f t="shared" si="40"/>
        <v>6.9559999999999999E-4</v>
      </c>
      <c r="U25" s="244">
        <f t="shared" si="41"/>
        <v>3.1700000000000006E-4</v>
      </c>
      <c r="V25" s="245">
        <f t="shared" si="42"/>
        <v>4.3659999999999992E-3</v>
      </c>
      <c r="W25" s="469">
        <f t="shared" si="43"/>
        <v>4.9140000000000002E-4</v>
      </c>
      <c r="X25" s="227"/>
      <c r="Y25" s="205">
        <v>37</v>
      </c>
      <c r="AA25" s="231">
        <v>5.5099999999999995E-4</v>
      </c>
      <c r="AB25" s="232" t="s">
        <v>65</v>
      </c>
      <c r="AC25" s="233">
        <v>9.6489999999999996E-3</v>
      </c>
      <c r="AD25" s="205"/>
      <c r="AE25" s="231">
        <v>3.1799999999999998E-4</v>
      </c>
      <c r="AF25" s="232" t="s">
        <v>65</v>
      </c>
      <c r="AG25" s="233">
        <v>4.3800000000000002E-3</v>
      </c>
      <c r="AQ25" s="234"/>
      <c r="AR25" s="205">
        <v>44</v>
      </c>
      <c r="AS25" s="235">
        <f t="shared" si="6"/>
        <v>7.8624814480282308E-4</v>
      </c>
      <c r="AT25" s="406">
        <f t="shared" si="7"/>
        <v>8.4920000000000004E-4</v>
      </c>
      <c r="AU25" s="408">
        <f>AT25*(1-VLOOKUP($AR25,'MP-2017_Male'!$A$3:$CF$103,MIN((61+(Mortality!AU$5-Mortality!$AT$5)),84),0))</f>
        <v>8.3043268000000008E-4</v>
      </c>
      <c r="AV25" s="408">
        <f>AU25*(1-VLOOKUP($AR25,'MP-2017_Male'!$A$3:$CF$103,MIN((61+(Mortality!AV$5-Mortality!$AT$5)),84),0))</f>
        <v>8.1656445424400004E-4</v>
      </c>
      <c r="AW25" s="408">
        <f>AV25*(1-VLOOKUP($AR25,'MP-2017_Male'!$A$3:$CF$103,MIN((61+(Mortality!AW$5-Mortality!$AT$5)),84),0))</f>
        <v>8.0831715325613567E-4</v>
      </c>
      <c r="AX25" s="408">
        <f>AW25*(1-VLOOKUP($AR25,'MP-2017_Male'!$A$3:$CF$103,MIN((61+(Mortality!AX$5-Mortality!$AT$5)),84),0))</f>
        <v>8.0136562573813281E-4</v>
      </c>
      <c r="AY25" s="408">
        <f>AX25*(1-VLOOKUP($AR25,'MP-2017_Male'!$A$3:$CF$103,MIN((61+(Mortality!AY$5-Mortality!$AT$5)),84),0))</f>
        <v>7.9591633948311352E-4</v>
      </c>
      <c r="AZ25" s="408">
        <f>AY25*(1-VLOOKUP($AR25,'MP-2017_Male'!$A$3:$CF$103,MIN((61+(Mortality!AZ$5-Mortality!$AT$5)),84),0))</f>
        <v>7.9185716615174967E-4</v>
      </c>
      <c r="BA25" s="408">
        <f>AZ25*(1-VLOOKUP($AR25,'MP-2017_Male'!$A$3:$CF$103,MIN((61+(Mortality!BA$5-Mortality!$AT$5)),84),0))</f>
        <v>7.8916485178683374E-4</v>
      </c>
      <c r="BB25" s="408">
        <f>BA25*(1-VLOOKUP($AR25,'MP-2017_Male'!$A$3:$CF$103,MIN((61+(Mortality!BB$5-Mortality!$AT$5)),84),0))</f>
        <v>7.8758652208326004E-4</v>
      </c>
      <c r="BC25" s="408">
        <f>BB25*(1-VLOOKUP($AR25,'MP-2017_Male'!$A$3:$CF$103,MIN((61+(Mortality!BC$5-Mortality!$AT$5)),84),0))</f>
        <v>7.8672017690896846E-4</v>
      </c>
      <c r="BD25" s="429">
        <f>BC25*(1-VLOOKUP($AR25,'MP-2017_Male'!$A$3:$CF$103,MIN((61+(Mortality!BD$5-Mortality!$AT$5)),84),0))</f>
        <v>7.8624814480282308E-4</v>
      </c>
      <c r="BE25" s="408">
        <f>BD25*(1-VLOOKUP($AR25,'MP-2017_Male'!$A$3:$CF$103,MIN((61+(Mortality!BE$5-Mortality!$AT$5)),84),0))</f>
        <v>7.8577639591594138E-4</v>
      </c>
      <c r="BF25" s="408">
        <f>BE25*(1-VLOOKUP($AR25,'MP-2017_Male'!$A$3:$CF$103,MIN((61+(Mortality!BF$5-Mortality!$AT$5)),84),0))</f>
        <v>7.8491204188043382E-4</v>
      </c>
      <c r="BG25" s="408">
        <f>BF25*(1-VLOOKUP($AR25,'MP-2017_Male'!$A$3:$CF$103,MIN((61+(Mortality!BG$5-Mortality!$AT$5)),84),0))</f>
        <v>7.8342070900086101E-4</v>
      </c>
      <c r="BH25" s="408">
        <f>BG25*(1-VLOOKUP($AR25,'MP-2017_Male'!$A$3:$CF$103,MIN((61+(Mortality!BH$5-Mortality!$AT$5)),84),0))</f>
        <v>7.8107044687385847E-4</v>
      </c>
      <c r="BI25" s="408">
        <f>BH25*(1-VLOOKUP($AR25,'MP-2017_Male'!$A$3:$CF$103,MIN((61+(Mortality!BI$5-Mortality!$AT$5)),84),0))</f>
        <v>7.7771184395230089E-4</v>
      </c>
      <c r="BJ25" s="408">
        <f>BI25*(1-VLOOKUP($AR25,'MP-2017_Male'!$A$3:$CF$103,MIN((61+(Mortality!BJ$5-Mortality!$AT$5)),84),0))</f>
        <v>7.7335665762616793E-4</v>
      </c>
      <c r="BK25" s="408">
        <f>BJ25*(1-VLOOKUP($AR25,'MP-2017_Male'!$A$3:$CF$103,MIN((61+(Mortality!BK$5-Mortality!$AT$5)),84),0))</f>
        <v>7.6809783235430996E-4</v>
      </c>
      <c r="BL25" s="408">
        <f>BK25*(1-VLOOKUP($AR25,'MP-2017_Male'!$A$3:$CF$103,MIN((61+(Mortality!BL$5-Mortality!$AT$5)),84),0))</f>
        <v>7.6202985947871086E-4</v>
      </c>
      <c r="BM25" s="408">
        <f>BL25*(1-VLOOKUP($AR25,'MP-2017_Male'!$A$3:$CF$103,MIN((61+(Mortality!BM$5-Mortality!$AT$5)),84),0))</f>
        <v>7.5532399671529821E-4</v>
      </c>
      <c r="BN25" s="408">
        <f>BM25*(1-VLOOKUP($AR25,'MP-2017_Male'!$A$3:$CF$103,MIN((61+(Mortality!BN$5-Mortality!$AT$5)),84),0))</f>
        <v>7.4822395114617442E-4</v>
      </c>
      <c r="BO25" s="408">
        <f>BN25*(1-VLOOKUP($AR25,'MP-2017_Male'!$A$3:$CF$103,MIN((61+(Mortality!BO$5-Mortality!$AT$5)),84),0))</f>
        <v>7.4089135642494189E-4</v>
      </c>
      <c r="BP25" s="408">
        <f>BO25*(1-VLOOKUP($AR25,'MP-2017_Male'!$A$3:$CF$103,MIN((61+(Mortality!BP$5-Mortality!$AT$5)),84),0))</f>
        <v>7.3348244286069249E-4</v>
      </c>
      <c r="BQ25" s="408">
        <f>BP25*(1-VLOOKUP($AR25,'MP-2017_Male'!$A$3:$CF$103,MIN((61+(Mortality!BQ$5-Mortality!$AT$5)),84),0))</f>
        <v>7.2614761843208561E-4</v>
      </c>
      <c r="BR25" s="408">
        <f>BQ25*(1-VLOOKUP($AR25,'MP-2017_Male'!$A$3:$CF$103,MIN((61+(Mortality!BR$5-Mortality!$AT$5)),84),0))</f>
        <v>7.1888614224776474E-4</v>
      </c>
      <c r="BS25" s="408">
        <f>BR25*(1-VLOOKUP($AR25,'MP-2017_Male'!$A$3:$CF$103,MIN((61+(Mortality!BS$5-Mortality!$AT$5)),84),0))</f>
        <v>7.1169728082528714E-4</v>
      </c>
      <c r="BT25" s="408">
        <f>BS25*(1-VLOOKUP($AR25,'MP-2017_Male'!$A$3:$CF$103,MIN((61+(Mortality!BT$5-Mortality!$AT$5)),84),0))</f>
        <v>7.045803080170343E-4</v>
      </c>
      <c r="BU25" s="408">
        <f>BT25*(1-VLOOKUP($AR25,'MP-2017_Male'!$A$3:$CF$103,MIN((61+(Mortality!BU$5-Mortality!$AT$5)),84),0))</f>
        <v>6.97534504936864E-4</v>
      </c>
      <c r="BV25" s="408">
        <f>BU25*(1-VLOOKUP($AR25,'MP-2017_Male'!$A$3:$CF$103,MIN((61+(Mortality!BV$5-Mortality!$AT$5)),84),0))</f>
        <v>6.9055915988749537E-4</v>
      </c>
      <c r="BW25" s="408">
        <f>BV25*(1-VLOOKUP($AR25,'MP-2017_Male'!$A$3:$CF$103,MIN((61+(Mortality!BW$5-Mortality!$AT$5)),84),0))</f>
        <v>6.8365356828862037E-4</v>
      </c>
      <c r="BX25" s="408">
        <f>BW25*(1-VLOOKUP($AR25,'MP-2017_Male'!$A$3:$CF$103,MIN((61+(Mortality!BX$5-Mortality!$AT$5)),84),0))</f>
        <v>6.7681703260573411E-4</v>
      </c>
      <c r="BY25" s="408">
        <f>BX25*(1-VLOOKUP($AR25,'MP-2017_Male'!$A$3:$CF$103,MIN((61+(Mortality!BY$5-Mortality!$AT$5)),84),0))</f>
        <v>6.7004886227967672E-4</v>
      </c>
      <c r="BZ25" s="408">
        <f>BY25*(1-VLOOKUP($AR25,'MP-2017_Male'!$A$3:$CF$103,MIN((61+(Mortality!BZ$5-Mortality!$AT$5)),84),0))</f>
        <v>6.6334837365687998E-4</v>
      </c>
      <c r="CA25" s="408">
        <f>BZ25*(1-VLOOKUP($AR25,'MP-2017_Male'!$A$3:$CF$103,MIN((61+(Mortality!CA$5-Mortality!$AT$5)),84),0))</f>
        <v>6.5671488992031114E-4</v>
      </c>
      <c r="CB25" s="408">
        <f>CA25*(1-VLOOKUP($AR25,'MP-2017_Male'!$A$3:$CF$103,MIN((61+(Mortality!CB$5-Mortality!$AT$5)),84),0))</f>
        <v>6.5014774102110798E-4</v>
      </c>
      <c r="CC25" s="408">
        <f>CB25*(1-VLOOKUP($AR25,'MP-2017_Male'!$A$3:$CF$103,MIN((61+(Mortality!CC$5-Mortality!$AT$5)),84),0))</f>
        <v>6.4364626361089689E-4</v>
      </c>
      <c r="CD25" s="408">
        <f>CC25*(1-VLOOKUP($AR25,'MP-2017_Male'!$A$3:$CF$103,MIN((61+(Mortality!CD$5-Mortality!$AT$5)),84),0))</f>
        <v>6.3720980097478792E-4</v>
      </c>
      <c r="CE25" s="408">
        <f>CD25*(1-VLOOKUP($AR25,'MP-2017_Male'!$A$3:$CF$103,MIN((61+(Mortality!CE$5-Mortality!$AT$5)),84),0))</f>
        <v>6.3083770296504E-4</v>
      </c>
      <c r="CF25" s="408">
        <f>CE25*(1-VLOOKUP($AR25,'MP-2017_Male'!$A$3:$CF$103,MIN((61+(Mortality!CF$5-Mortality!$AT$5)),84),0))</f>
        <v>6.2452932593538954E-4</v>
      </c>
      <c r="CG25" s="408">
        <f>CF25*(1-VLOOKUP($AR25,'MP-2017_Male'!$A$3:$CF$103,MIN((61+(Mortality!CG$5-Mortality!$AT$5)),84),0))</f>
        <v>6.1828403267603568E-4</v>
      </c>
      <c r="CH25" s="408">
        <f>CG25*(1-VLOOKUP($AR25,'MP-2017_Male'!$A$3:$CF$103,MIN((61+(Mortality!CH$5-Mortality!$AT$5)),84),0))</f>
        <v>6.1210119234927527E-4</v>
      </c>
      <c r="CI25" s="408">
        <f>CH25*(1-VLOOKUP($AR25,'MP-2017_Male'!$A$3:$CF$103,MIN((61+(Mortality!CI$5-Mortality!$AT$5)),84),0))</f>
        <v>6.0598018042578249E-4</v>
      </c>
      <c r="CJ25" s="408">
        <f>CI25*(1-VLOOKUP($AR25,'MP-2017_Male'!$A$3:$CF$103,MIN((61+(Mortality!CJ$5-Mortality!$AT$5)),84),0))</f>
        <v>5.9992037862152464E-4</v>
      </c>
      <c r="CK25" s="408">
        <f>CJ25*(1-VLOOKUP($AR25,'MP-2017_Male'!$A$3:$CF$103,MIN((61+(Mortality!CK$5-Mortality!$AT$5)),84),0))</f>
        <v>5.9392117483530939E-4</v>
      </c>
      <c r="CL25" s="408">
        <f>CK25*(1-VLOOKUP($AR25,'MP-2017_Male'!$A$3:$CF$103,MIN((61+(Mortality!CL$5-Mortality!$AT$5)),84),0))</f>
        <v>5.8798196308695633E-4</v>
      </c>
      <c r="CM25" s="408">
        <f>CL25*(1-VLOOKUP($AR25,'MP-2017_Male'!$A$3:$CF$103,MIN((61+(Mortality!CM$5-Mortality!$AT$5)),84),0))</f>
        <v>5.8210214345608678E-4</v>
      </c>
      <c r="CN25" s="408">
        <f>CM25*(1-VLOOKUP($AR25,'MP-2017_Male'!$A$3:$CF$103,MIN((61+(Mortality!CN$5-Mortality!$AT$5)),84),0))</f>
        <v>5.7628112202152591E-4</v>
      </c>
      <c r="CO25" s="408">
        <f>CN25*(1-VLOOKUP($AR25,'MP-2017_Male'!$A$3:$CF$103,MIN((61+(Mortality!CO$5-Mortality!$AT$5)),84),0))</f>
        <v>5.7051831080131069E-4</v>
      </c>
      <c r="CP25" s="408">
        <f>CO25*(1-VLOOKUP($AR25,'MP-2017_Male'!$A$3:$CF$103,MIN((61+(Mortality!CP$5-Mortality!$AT$5)),84),0))</f>
        <v>5.6481312769329761E-4</v>
      </c>
      <c r="CQ25" s="408">
        <f>CP25*(1-VLOOKUP($AR25,'MP-2017_Male'!$A$3:$CF$103,MIN((61+(Mortality!CQ$5-Mortality!$AT$5)),84),0))</f>
        <v>5.5916499641636458E-4</v>
      </c>
      <c r="CR25" s="408">
        <f>CQ25*(1-VLOOKUP($AR25,'MP-2017_Male'!$A$3:$CF$103,MIN((61+(Mortality!CR$5-Mortality!$AT$5)),84),0))</f>
        <v>5.5357334645220093E-4</v>
      </c>
      <c r="CS25" s="408">
        <f>CR25*(1-VLOOKUP($AR25,'MP-2017_Male'!$A$3:$CF$103,MIN((61+(Mortality!CS$5-Mortality!$AT$5)),84),0))</f>
        <v>5.4803761298767887E-4</v>
      </c>
      <c r="CT25" s="408">
        <f>CS25*(1-VLOOKUP($AR25,'MP-2017_Male'!$A$3:$CF$103,MIN((61+(Mortality!CT$5-Mortality!$AT$5)),84),0))</f>
        <v>5.4255723685780208E-4</v>
      </c>
      <c r="CU25" s="408">
        <f>CT25*(1-VLOOKUP($AR25,'MP-2017_Male'!$A$3:$CF$103,MIN((61+(Mortality!CU$5-Mortality!$AT$5)),84),0))</f>
        <v>5.3713166448922411E-4</v>
      </c>
      <c r="CV25" s="408">
        <f>CU25*(1-VLOOKUP($AR25,'MP-2017_Male'!$A$3:$CF$103,MIN((61+(Mortality!CV$5-Mortality!$AT$5)),84),0))</f>
        <v>5.3176034784433183E-4</v>
      </c>
      <c r="CW25" s="408">
        <f>CV25*(1-VLOOKUP($AR25,'MP-2017_Male'!$A$3:$CF$103,MIN((61+(Mortality!CW$5-Mortality!$AT$5)),84),0))</f>
        <v>5.2644274436588849E-4</v>
      </c>
      <c r="CX25" s="408">
        <f>CW25*(1-VLOOKUP($AR25,'MP-2017_Male'!$A$3:$CF$103,MIN((61+(Mortality!CX$5-Mortality!$AT$5)),84),0))</f>
        <v>5.2117831692222963E-4</v>
      </c>
      <c r="CY25" s="408">
        <f>CX25*(1-VLOOKUP($AR25,'MP-2017_Male'!$A$3:$CF$103,MIN((61+(Mortality!CY$5-Mortality!$AT$5)),84),0))</f>
        <v>5.1596653375300737E-4</v>
      </c>
      <c r="CZ25" s="408">
        <f>CY25*(1-VLOOKUP($AR25,'MP-2017_Male'!$A$3:$CF$103,MIN((61+(Mortality!CZ$5-Mortality!$AT$5)),84),0))</f>
        <v>5.1080686841547727E-4</v>
      </c>
      <c r="DA25" s="408">
        <f>CZ25*(1-VLOOKUP($AR25,'MP-2017_Male'!$A$3:$CF$103,MIN((61+(Mortality!DA$5-Mortality!$AT$5)),84),0))</f>
        <v>5.0569879973132246E-4</v>
      </c>
      <c r="DB25" s="408">
        <f>DA25*(1-VLOOKUP($AR25,'MP-2017_Male'!$A$3:$CF$103,MIN((61+(Mortality!DB$5-Mortality!$AT$5)),84),0))</f>
        <v>5.0064181173400924E-4</v>
      </c>
      <c r="DC25" s="408">
        <f>DB25*(1-VLOOKUP($AR25,'MP-2017_Male'!$A$3:$CF$103,MIN((61+(Mortality!DC$5-Mortality!$AT$5)),84),0))</f>
        <v>4.9563539361666912E-4</v>
      </c>
      <c r="DD25" s="408">
        <f>DC25*(1-VLOOKUP($AR25,'MP-2017_Male'!$A$3:$CF$103,MIN((61+(Mortality!DD$5-Mortality!$AT$5)),84),0))</f>
        <v>4.9067903968050242E-4</v>
      </c>
      <c r="DE25" s="408">
        <f>DD25*(1-VLOOKUP($AR25,'MP-2017_Male'!$A$3:$CF$103,MIN((61+(Mortality!DE$5-Mortality!$AT$5)),84),0))</f>
        <v>4.857722492836974E-4</v>
      </c>
      <c r="DF25" s="408">
        <f>DE25*(1-VLOOKUP($AR25,'MP-2017_Male'!$A$3:$CF$103,MIN((61+(Mortality!DF$5-Mortality!$AT$5)),84),0))</f>
        <v>4.8091452679086043E-4</v>
      </c>
      <c r="DG25" s="408">
        <f>DF25*(1-VLOOKUP($AR25,'MP-2017_Male'!$A$3:$CF$103,MIN((61+(Mortality!DG$5-Mortality!$AT$5)),84),0))</f>
        <v>4.7610538152295184E-4</v>
      </c>
      <c r="DH25" s="408">
        <f>DG25*(1-VLOOKUP($AR25,'MP-2017_Male'!$A$3:$CF$103,MIN((61+(Mortality!DH$5-Mortality!$AT$5)),84),0))</f>
        <v>4.7134432770772235E-4</v>
      </c>
      <c r="DI25" s="408">
        <f>DH25*(1-VLOOKUP($AR25,'MP-2017_Male'!$A$3:$CF$103,MIN((61+(Mortality!DI$5-Mortality!$AT$5)),84),0))</f>
        <v>4.6663088443064514E-4</v>
      </c>
      <c r="DJ25" s="408">
        <f>DI25*(1-VLOOKUP($AR25,'MP-2017_Male'!$A$3:$CF$103,MIN((61+(Mortality!DJ$5-Mortality!$AT$5)),84),0))</f>
        <v>4.6196457558633867E-4</v>
      </c>
      <c r="DK25" s="408">
        <f>DJ25*(1-VLOOKUP($AR25,'MP-2017_Male'!$A$3:$CF$103,MIN((61+(Mortality!DK$5-Mortality!$AT$5)),84),0))</f>
        <v>4.573449298304753E-4</v>
      </c>
      <c r="DL25" s="408">
        <f>DK25*(1-VLOOKUP($AR25,'MP-2017_Male'!$A$3:$CF$103,MIN((61+(Mortality!DL$5-Mortality!$AT$5)),84),0))</f>
        <v>4.5277148053217057E-4</v>
      </c>
      <c r="DM25" s="408">
        <f>DL25*(1-VLOOKUP($AR25,'MP-2017_Male'!$A$3:$CF$103,MIN((61+(Mortality!DM$5-Mortality!$AT$5)),84),0))</f>
        <v>4.4824376572684887E-4</v>
      </c>
      <c r="DN25" s="408">
        <f>DM25*(1-VLOOKUP($AR25,'MP-2017_Male'!$A$3:$CF$103,MIN((61+(Mortality!DN$5-Mortality!$AT$5)),84),0))</f>
        <v>4.4376132806958038E-4</v>
      </c>
      <c r="DO25" s="408">
        <f>DN25*(1-VLOOKUP($AR25,'MP-2017_Male'!$A$3:$CF$103,MIN((61+(Mortality!DO$5-Mortality!$AT$5)),84),0))</f>
        <v>4.3932371478888458E-4</v>
      </c>
      <c r="DP25" s="408">
        <f>DO25*(1-VLOOKUP($AR25,'MP-2017_Male'!$A$3:$CF$103,MIN((61+(Mortality!DP$5-Mortality!$AT$5)),84),0))</f>
        <v>4.3493047764099575E-4</v>
      </c>
      <c r="DQ25" s="408">
        <f>DP25*(1-VLOOKUP($AR25,'MP-2017_Male'!$A$3:$CF$103,MIN((61+(Mortality!DQ$5-Mortality!$AT$5)),84),0))</f>
        <v>4.3058117286458579E-4</v>
      </c>
      <c r="DR25" s="408">
        <f>DQ25*(1-VLOOKUP($AR25,'MP-2017_Male'!$A$3:$CF$103,MIN((61+(Mortality!DR$5-Mortality!$AT$5)),84),0))</f>
        <v>4.2627536113593994E-4</v>
      </c>
      <c r="DS25" s="408">
        <f>DR25*(1-VLOOKUP($AR25,'MP-2017_Male'!$A$3:$CF$103,MIN((61+(Mortality!DS$5-Mortality!$AT$5)),84),0))</f>
        <v>4.2201260752458054E-4</v>
      </c>
      <c r="DT25" s="408">
        <f>DS25*(1-VLOOKUP($AR25,'MP-2017_Male'!$A$3:$CF$103,MIN((61+(Mortality!DT$5-Mortality!$AT$5)),84),0))</f>
        <v>4.1779248144933472E-4</v>
      </c>
      <c r="DU25" s="408">
        <f>DT25*(1-VLOOKUP($AR25,'MP-2017_Male'!$A$3:$CF$103,MIN((61+(Mortality!DU$5-Mortality!$AT$5)),84),0))</f>
        <v>4.1361455663484138E-4</v>
      </c>
      <c r="DV25" s="408">
        <f>DU25*(1-VLOOKUP($AR25,'MP-2017_Male'!$A$3:$CF$103,MIN((61+(Mortality!DV$5-Mortality!$AT$5)),84),0))</f>
        <v>4.0947841106849295E-4</v>
      </c>
      <c r="DW25" s="408">
        <f>DV25*(1-VLOOKUP($AR25,'MP-2017_Male'!$A$3:$CF$103,MIN((61+(Mortality!DW$5-Mortality!$AT$5)),84),0))</f>
        <v>4.0538362695780804E-4</v>
      </c>
      <c r="DX25" s="408">
        <f>DW25*(1-VLOOKUP($AR25,'MP-2017_Male'!$A$3:$CF$103,MIN((61+(Mortality!DX$5-Mortality!$AT$5)),84),0))</f>
        <v>4.0132979068822997E-4</v>
      </c>
      <c r="DY25" s="408">
        <f>DX25*(1-VLOOKUP($AR25,'MP-2017_Male'!$A$3:$CF$103,MIN((61+(Mortality!DY$5-Mortality!$AT$5)),84),0))</f>
        <v>3.9731649278134767E-4</v>
      </c>
      <c r="DZ25" s="408">
        <f>DY25*(1-VLOOKUP($AR25,'MP-2017_Male'!$A$3:$CF$103,MIN((61+(Mortality!DZ$5-Mortality!$AT$5)),84),0))</f>
        <v>3.9334332785353419E-4</v>
      </c>
      <c r="EA25" s="408">
        <f>DZ25*(1-VLOOKUP($AR25,'MP-2017_Male'!$A$3:$CF$103,MIN((61+(Mortality!EA$5-Mortality!$AT$5)),84),0))</f>
        <v>3.8940989457499883E-4</v>
      </c>
      <c r="EB25" s="408">
        <f>EA25*(1-VLOOKUP($AR25,'MP-2017_Male'!$A$3:$CF$103,MIN((61+(Mortality!EB$5-Mortality!$AT$5)),84),0))</f>
        <v>3.8551579562924886E-4</v>
      </c>
      <c r="EC25" s="408">
        <f>EB25*(1-VLOOKUP($AR25,'MP-2017_Male'!$A$3:$CF$103,MIN((61+(Mortality!EC$5-Mortality!$AT$5)),84),0))</f>
        <v>3.8166063767295635E-4</v>
      </c>
      <c r="ED25" s="408">
        <f>EC25*(1-VLOOKUP($AR25,'MP-2017_Male'!$A$3:$CF$103,MIN((61+(Mortality!ED$5-Mortality!$AT$5)),84),0))</f>
        <v>3.778440312962268E-4</v>
      </c>
      <c r="EE25" s="408">
        <f>ED25*(1-VLOOKUP($AR25,'MP-2017_Male'!$A$3:$CF$103,MIN((61+(Mortality!EE$5-Mortality!$AT$5)),84),0))</f>
        <v>3.7406559098326453E-4</v>
      </c>
      <c r="EF25" s="408">
        <f>EE25*(1-VLOOKUP($AR25,'MP-2017_Male'!$A$3:$CF$103,MIN((61+(Mortality!EF$5-Mortality!$AT$5)),84),0))</f>
        <v>3.7032493507343188E-4</v>
      </c>
      <c r="EG25" s="408">
        <f>EF25*(1-VLOOKUP($AR25,'MP-2017_Male'!$A$3:$CF$103,MIN((61+(Mortality!EG$5-Mortality!$AT$5)),84),0))</f>
        <v>3.6662168572269756E-4</v>
      </c>
      <c r="EH25" s="408">
        <f>EG25*(1-VLOOKUP($AR25,'MP-2017_Male'!$A$3:$CF$103,MIN((61+(Mortality!EH$5-Mortality!$AT$5)),84),0))</f>
        <v>3.6295546886547057E-4</v>
      </c>
      <c r="EI25" s="408">
        <f>EH25*(1-VLOOKUP($AR25,'MP-2017_Male'!$A$3:$CF$103,MIN((61+(Mortality!EI$5-Mortality!$AT$5)),84),0))</f>
        <v>3.5932591417681586E-4</v>
      </c>
      <c r="EJ25" s="408">
        <f>EI25*(1-VLOOKUP($AR25,'MP-2017_Male'!$A$3:$CF$103,MIN((61+(Mortality!EJ$5-Mortality!$AT$5)),84),0))</f>
        <v>3.5573265503504768E-4</v>
      </c>
      <c r="EK25" s="408">
        <f>EJ25*(1-VLOOKUP($AR25,'MP-2017_Male'!$A$3:$CF$103,MIN((61+(Mortality!EK$5-Mortality!$AT$5)),84),0))</f>
        <v>3.5217532848469722E-4</v>
      </c>
      <c r="EL25" s="408">
        <f>EK25*(1-VLOOKUP($AR25,'MP-2017_Male'!$A$3:$CF$103,MIN((61+(Mortality!EL$5-Mortality!$AT$5)),84),0))</f>
        <v>3.4865357519985024E-4</v>
      </c>
      <c r="EM25" s="408">
        <f>EL25*(1-VLOOKUP($AR25,'MP-2017_Male'!$A$3:$CF$103,MIN((61+(Mortality!EM$5-Mortality!$AT$5)),84),0))</f>
        <v>3.4516703944785173E-4</v>
      </c>
      <c r="EN25" s="408">
        <f>EM25*(1-VLOOKUP($AR25,'MP-2017_Male'!$A$3:$CF$103,MIN((61+(Mortality!EN$5-Mortality!$AT$5)),84),0))</f>
        <v>3.4171536905337323E-4</v>
      </c>
      <c r="EO25" s="408">
        <f>EN25*(1-VLOOKUP($AR25,'MP-2017_Male'!$A$3:$CF$103,MIN((61+(Mortality!EO$5-Mortality!$AT$5)),84),0))</f>
        <v>3.3829821536283949E-4</v>
      </c>
      <c r="EP25" s="408">
        <f>EO25*(1-VLOOKUP($AR25,'MP-2017_Male'!$A$3:$CF$103,MIN((61+(Mortality!EP$5-Mortality!$AT$5)),84),0))</f>
        <v>3.3491523320921109E-4</v>
      </c>
      <c r="EQ25" s="408">
        <f>EP25*(1-VLOOKUP($AR25,'MP-2017_Male'!$A$3:$CF$103,MIN((61+(Mortality!EQ$5-Mortality!$AT$5)),84),0))</f>
        <v>3.3156608087711896E-4</v>
      </c>
      <c r="ER25" s="408">
        <f>EQ25*(1-VLOOKUP($AR25,'MP-2017_Male'!$A$3:$CF$103,MIN((61+(Mortality!ER$5-Mortality!$AT$5)),84),0))</f>
        <v>3.2825042006834776E-4</v>
      </c>
      <c r="ES25" s="408">
        <f>ER25*(1-VLOOKUP($AR25,'MP-2017_Male'!$A$3:$CF$103,MIN((61+(Mortality!ES$5-Mortality!$AT$5)),84),0))</f>
        <v>3.2496791586766427E-4</v>
      </c>
      <c r="ET25" s="408">
        <f>ES25*(1-VLOOKUP($AR25,'MP-2017_Male'!$A$3:$CF$103,MIN((61+(Mortality!ET$5-Mortality!$AT$5)),84),0))</f>
        <v>3.2171823670898761E-4</v>
      </c>
      <c r="EU25" s="408">
        <f>ET25*(1-VLOOKUP($AR25,'MP-2017_Male'!$A$3:$CF$103,MIN((61+(Mortality!EU$5-Mortality!$AT$5)),84),0))</f>
        <v>3.1850105434189774E-4</v>
      </c>
      <c r="EV25" s="408">
        <f>EU25*(1-VLOOKUP($AR25,'MP-2017_Male'!$A$3:$CF$103,MIN((61+(Mortality!EV$5-Mortality!$AT$5)),84),0))</f>
        <v>3.1531604379847873E-4</v>
      </c>
      <c r="EW25" s="408">
        <f>EV25*(1-VLOOKUP($AR25,'MP-2017_Male'!$A$3:$CF$103,MIN((61+(Mortality!EW$5-Mortality!$AT$5)),84),0))</f>
        <v>3.1216288336049396E-4</v>
      </c>
      <c r="EX25" s="408">
        <f>EW25*(1-VLOOKUP($AR25,'MP-2017_Male'!$A$3:$CF$103,MIN((61+(Mortality!EX$5-Mortality!$AT$5)),84),0))</f>
        <v>3.0904125452688901E-4</v>
      </c>
      <c r="EY25" s="408">
        <f>EX25*(1-VLOOKUP($AR25,'MP-2017_Male'!$A$3:$CF$103,MIN((61+(Mortality!EY$5-Mortality!$AT$5)),84),0))</f>
        <v>3.059508419816201E-4</v>
      </c>
      <c r="EZ25" s="408">
        <f>EY25*(1-VLOOKUP($AR25,'MP-2017_Male'!$A$3:$CF$103,MIN((61+(Mortality!EZ$5-Mortality!$AT$5)),84),0))</f>
        <v>3.0289133356180389E-4</v>
      </c>
      <c r="FA25" s="408">
        <f>EZ25*(1-VLOOKUP($AR25,'MP-2017_Male'!$A$3:$CF$103,MIN((61+(Mortality!FA$5-Mortality!$AT$5)),84),0))</f>
        <v>2.9986242022618585E-4</v>
      </c>
      <c r="FB25" s="408">
        <f>FA25*(1-VLOOKUP($AR25,'MP-2017_Male'!$A$3:$CF$103,MIN((61+(Mortality!FB$5-Mortality!$AT$5)),84),0))</f>
        <v>2.9686379602392399E-4</v>
      </c>
      <c r="FC25" s="408">
        <f>FB25*(1-VLOOKUP($AR25,'MP-2017_Male'!$A$3:$CF$103,MIN((61+(Mortality!FC$5-Mortality!$AT$5)),84),0))</f>
        <v>2.9389515806368477E-4</v>
      </c>
      <c r="FD25" s="408">
        <f>FC25*(1-VLOOKUP($AR25,'MP-2017_Male'!$A$3:$CF$103,MIN((61+(Mortality!FD$5-Mortality!$AT$5)),84),0))</f>
        <v>2.9095620648304793E-4</v>
      </c>
      <c r="FE25" s="408">
        <f>FD25*(1-VLOOKUP($AR25,'MP-2017_Male'!$A$3:$CF$103,MIN((61+(Mortality!FE$5-Mortality!$AT$5)),84),0))</f>
        <v>2.8804664441821744E-4</v>
      </c>
      <c r="FF25" s="408">
        <f>FE25*(1-VLOOKUP($AR25,'MP-2017_Male'!$A$3:$CF$103,MIN((61+(Mortality!FF$5-Mortality!$AT$5)),84),0))</f>
        <v>2.8516617797403525E-4</v>
      </c>
      <c r="FG25" s="408">
        <f>FF25*(1-VLOOKUP($AR25,'MP-2017_Male'!$A$3:$CF$103,MIN((61+(Mortality!FG$5-Mortality!$AT$5)),84),0))</f>
        <v>2.8231451619429492E-4</v>
      </c>
      <c r="FH25" s="408">
        <f>FG25*(1-VLOOKUP($AR25,'MP-2017_Male'!$A$3:$CF$103,MIN((61+(Mortality!FH$5-Mortality!$AT$5)),84),0))</f>
        <v>2.7949137103235196E-4</v>
      </c>
      <c r="FI25" s="408">
        <f>FH25*(1-VLOOKUP($AR25,'MP-2017_Male'!$A$3:$CF$103,MIN((61+(Mortality!FI$5-Mortality!$AT$5)),84),0))</f>
        <v>2.7669645732202844E-4</v>
      </c>
    </row>
    <row r="26" spans="1:165">
      <c r="A26" s="205">
        <v>38</v>
      </c>
      <c r="B26" s="226">
        <f t="shared" si="8"/>
        <v>5.6999999999999998E-4</v>
      </c>
      <c r="C26" s="227">
        <f t="shared" si="9"/>
        <v>3.39E-4</v>
      </c>
      <c r="D26" s="207">
        <f t="shared" si="5"/>
        <v>4.5449999999999999E-4</v>
      </c>
      <c r="E26" s="432">
        <f ca="1">IF($A26&lt;Main!$B$11,Mortality!$BD19,OFFSET($BD$6,$A26-$A$13,$A26-$A$13))</f>
        <v>4.7223576859173626E-4</v>
      </c>
      <c r="F26" s="433">
        <f ca="1">IF($A26&lt;Main!$B$13,Mortality!$BD$105,OFFSET($BD$105,$A26-$A$13,$A26-$A$13))</f>
        <v>3.3464857656317199E-4</v>
      </c>
      <c r="G26" s="472">
        <f t="shared" ca="1" si="21"/>
        <v>4.0344217257745412E-4</v>
      </c>
      <c r="J26" s="389" t="s">
        <v>172</v>
      </c>
      <c r="K26" s="198"/>
      <c r="L26" s="198"/>
      <c r="M26" s="198"/>
      <c r="N26" s="198"/>
      <c r="O26" s="198"/>
      <c r="Q26" s="210">
        <v>38</v>
      </c>
      <c r="R26" s="244">
        <f t="shared" si="44"/>
        <v>5.6260000000000012E-4</v>
      </c>
      <c r="S26" s="245">
        <f t="shared" si="39"/>
        <v>9.8575999999999993E-3</v>
      </c>
      <c r="T26" s="465">
        <f t="shared" si="40"/>
        <v>7.7240000000000002E-4</v>
      </c>
      <c r="U26" s="244">
        <f t="shared" si="41"/>
        <v>3.3800000000000008E-4</v>
      </c>
      <c r="V26" s="245">
        <f t="shared" si="42"/>
        <v>4.6569999999999988E-3</v>
      </c>
      <c r="W26" s="469">
        <f t="shared" si="43"/>
        <v>5.4460000000000001E-4</v>
      </c>
      <c r="X26" s="227"/>
      <c r="Y26" s="205">
        <v>38</v>
      </c>
      <c r="AA26" s="231">
        <v>5.6999999999999998E-4</v>
      </c>
      <c r="AB26" s="232" t="s">
        <v>65</v>
      </c>
      <c r="AC26" s="233">
        <v>9.9819999999999996E-3</v>
      </c>
      <c r="AD26" s="205"/>
      <c r="AE26" s="231">
        <v>3.39E-4</v>
      </c>
      <c r="AF26" s="232" t="s">
        <v>65</v>
      </c>
      <c r="AG26" s="233">
        <v>4.6690000000000004E-3</v>
      </c>
      <c r="AQ26" s="234"/>
      <c r="AR26" s="205">
        <v>45</v>
      </c>
      <c r="AS26" s="235">
        <f t="shared" si="6"/>
        <v>8.4000280690026867E-4</v>
      </c>
      <c r="AT26" s="406">
        <f t="shared" si="7"/>
        <v>9.2599999999999996E-4</v>
      </c>
      <c r="AU26" s="408">
        <f>AT26*(1-VLOOKUP($AR26,'MP-2017_Male'!$A$3:$CF$103,MIN((61+(Mortality!AU$5-Mortality!$AT$5)),84),0))</f>
        <v>9.0525760000000001E-4</v>
      </c>
      <c r="AV26" s="408">
        <f>AU26*(1-VLOOKUP($AR26,'MP-2017_Male'!$A$3:$CF$103,MIN((61+(Mortality!AV$5-Mortality!$AT$5)),84),0))</f>
        <v>8.8905348895999999E-4</v>
      </c>
      <c r="AW26" s="408">
        <f>AV26*(1-VLOOKUP($AR26,'MP-2017_Male'!$A$3:$CF$103,MIN((61+(Mortality!AW$5-Mortality!$AT$5)),84),0))</f>
        <v>8.7802922569689597E-4</v>
      </c>
      <c r="AX26" s="408">
        <f>AW26*(1-VLOOKUP($AR26,'MP-2017_Male'!$A$3:$CF$103,MIN((61+(Mortality!AX$5-Mortality!$AT$5)),84),0))</f>
        <v>8.6819529836909071E-4</v>
      </c>
      <c r="AY26" s="408">
        <f>AX26*(1-VLOOKUP($AR26,'MP-2017_Male'!$A$3:$CF$103,MIN((61+(Mortality!AY$5-Mortality!$AT$5)),84),0))</f>
        <v>8.5986062350474734E-4</v>
      </c>
      <c r="AZ26" s="408">
        <f>AY26*(1-VLOOKUP($AR26,'MP-2017_Male'!$A$3:$CF$103,MIN((61+(Mortality!AZ$5-Mortality!$AT$5)),84),0))</f>
        <v>8.5315371064141024E-4</v>
      </c>
      <c r="BA26" s="408">
        <f>AZ26*(1-VLOOKUP($AR26,'MP-2017_Male'!$A$3:$CF$103,MIN((61+(Mortality!BA$5-Mortality!$AT$5)),84),0))</f>
        <v>8.4803478837756181E-4</v>
      </c>
      <c r="BB26" s="408">
        <f>BA26*(1-VLOOKUP($AR26,'MP-2017_Male'!$A$3:$CF$103,MIN((61+(Mortality!BB$5-Mortality!$AT$5)),84),0))</f>
        <v>8.4430343530870057E-4</v>
      </c>
      <c r="BC26" s="408">
        <f>BB26*(1-VLOOKUP($AR26,'MP-2017_Male'!$A$3:$CF$103,MIN((61+(Mortality!BC$5-Mortality!$AT$5)),84),0))</f>
        <v>8.4177052500277448E-4</v>
      </c>
      <c r="BD26" s="429">
        <f>BC26*(1-VLOOKUP($AR26,'MP-2017_Male'!$A$3:$CF$103,MIN((61+(Mortality!BD$5-Mortality!$AT$5)),84),0))</f>
        <v>8.4000280690026867E-4</v>
      </c>
      <c r="BE26" s="408">
        <f>BD26*(1-VLOOKUP($AR26,'MP-2017_Male'!$A$3:$CF$103,MIN((61+(Mortality!BE$5-Mortality!$AT$5)),84),0))</f>
        <v>8.3865880240922819E-4</v>
      </c>
      <c r="BF26" s="408">
        <f>BE26*(1-VLOOKUP($AR26,'MP-2017_Male'!$A$3:$CF$103,MIN((61+(Mortality!BF$5-Mortality!$AT$5)),84),0))</f>
        <v>8.3723308244513248E-4</v>
      </c>
      <c r="BG26" s="408">
        <f>BF26*(1-VLOOKUP($AR26,'MP-2017_Male'!$A$3:$CF$103,MIN((61+(Mortality!BG$5-Mortality!$AT$5)),84),0))</f>
        <v>8.3539116966375321E-4</v>
      </c>
      <c r="BH26" s="408">
        <f>BG26*(1-VLOOKUP($AR26,'MP-2017_Male'!$A$3:$CF$103,MIN((61+(Mortality!BH$5-Mortality!$AT$5)),84),0))</f>
        <v>8.3280145703779561E-4</v>
      </c>
      <c r="BI26" s="408">
        <f>BH26*(1-VLOOKUP($AR26,'MP-2017_Male'!$A$3:$CF$103,MIN((61+(Mortality!BI$5-Mortality!$AT$5)),84),0))</f>
        <v>8.2930369091823689E-4</v>
      </c>
      <c r="BJ26" s="408">
        <f>BI26*(1-VLOOKUP($AR26,'MP-2017_Male'!$A$3:$CF$103,MIN((61+(Mortality!BJ$5-Mortality!$AT$5)),84),0))</f>
        <v>8.248254509872784E-4</v>
      </c>
      <c r="BK26" s="408">
        <f>BJ26*(1-VLOOKUP($AR26,'MP-2017_Male'!$A$3:$CF$103,MIN((61+(Mortality!BK$5-Mortality!$AT$5)),84),0))</f>
        <v>8.193816030107623E-4</v>
      </c>
      <c r="BL26" s="408">
        <f>BK26*(1-VLOOKUP($AR26,'MP-2017_Male'!$A$3:$CF$103,MIN((61+(Mortality!BL$5-Mortality!$AT$5)),84),0))</f>
        <v>8.1307236466757942E-4</v>
      </c>
      <c r="BM26" s="408">
        <f>BL26*(1-VLOOKUP($AR26,'MP-2017_Male'!$A$3:$CF$103,MIN((61+(Mortality!BM$5-Mortality!$AT$5)),84),0))</f>
        <v>8.0607994233143816E-4</v>
      </c>
      <c r="BN26" s="408">
        <f>BM26*(1-VLOOKUP($AR26,'MP-2017_Male'!$A$3:$CF$103,MIN((61+(Mortality!BN$5-Mortality!$AT$5)),84),0))</f>
        <v>7.9858339886775583E-4</v>
      </c>
      <c r="BO26" s="408">
        <f>BN26*(1-VLOOKUP($AR26,'MP-2017_Male'!$A$3:$CF$103,MIN((61+(Mortality!BO$5-Mortality!$AT$5)),84),0))</f>
        <v>7.9083713989873861E-4</v>
      </c>
      <c r="BP26" s="408">
        <f>BO26*(1-VLOOKUP($AR26,'MP-2017_Male'!$A$3:$CF$103,MIN((61+(Mortality!BP$5-Mortality!$AT$5)),84),0))</f>
        <v>7.8300785221374104E-4</v>
      </c>
      <c r="BQ26" s="408">
        <f>BP26*(1-VLOOKUP($AR26,'MP-2017_Male'!$A$3:$CF$103,MIN((61+(Mortality!BQ$5-Mortality!$AT$5)),84),0))</f>
        <v>7.7517777369160367E-4</v>
      </c>
      <c r="BR26" s="408">
        <f>BQ26*(1-VLOOKUP($AR26,'MP-2017_Male'!$A$3:$CF$103,MIN((61+(Mortality!BR$5-Mortality!$AT$5)),84),0))</f>
        <v>7.6742599595468761E-4</v>
      </c>
      <c r="BS26" s="408">
        <f>BR26*(1-VLOOKUP($AR26,'MP-2017_Male'!$A$3:$CF$103,MIN((61+(Mortality!BS$5-Mortality!$AT$5)),84),0))</f>
        <v>7.5975173599514073E-4</v>
      </c>
      <c r="BT26" s="408">
        <f>BS26*(1-VLOOKUP($AR26,'MP-2017_Male'!$A$3:$CF$103,MIN((61+(Mortality!BT$5-Mortality!$AT$5)),84),0))</f>
        <v>7.5215421863518927E-4</v>
      </c>
      <c r="BU26" s="408">
        <f>BT26*(1-VLOOKUP($AR26,'MP-2017_Male'!$A$3:$CF$103,MIN((61+(Mortality!BU$5-Mortality!$AT$5)),84),0))</f>
        <v>7.4463267644883733E-4</v>
      </c>
      <c r="BV26" s="408">
        <f>BU26*(1-VLOOKUP($AR26,'MP-2017_Male'!$A$3:$CF$103,MIN((61+(Mortality!BV$5-Mortality!$AT$5)),84),0))</f>
        <v>7.3718634968434899E-4</v>
      </c>
      <c r="BW26" s="408">
        <f>BV26*(1-VLOOKUP($AR26,'MP-2017_Male'!$A$3:$CF$103,MIN((61+(Mortality!BW$5-Mortality!$AT$5)),84),0))</f>
        <v>7.2981448618750547E-4</v>
      </c>
      <c r="BX26" s="408">
        <f>BW26*(1-VLOOKUP($AR26,'MP-2017_Male'!$A$3:$CF$103,MIN((61+(Mortality!BX$5-Mortality!$AT$5)),84),0))</f>
        <v>7.2251634132563039E-4</v>
      </c>
      <c r="BY26" s="408">
        <f>BX26*(1-VLOOKUP($AR26,'MP-2017_Male'!$A$3:$CF$103,MIN((61+(Mortality!BY$5-Mortality!$AT$5)),84),0))</f>
        <v>7.1529117791237413E-4</v>
      </c>
      <c r="BZ26" s="408">
        <f>BY26*(1-VLOOKUP($AR26,'MP-2017_Male'!$A$3:$CF$103,MIN((61+(Mortality!BZ$5-Mortality!$AT$5)),84),0))</f>
        <v>7.0813826613325039E-4</v>
      </c>
      <c r="CA26" s="408">
        <f>BZ26*(1-VLOOKUP($AR26,'MP-2017_Male'!$A$3:$CF$103,MIN((61+(Mortality!CA$5-Mortality!$AT$5)),84),0))</f>
        <v>7.0105688347191783E-4</v>
      </c>
      <c r="CB26" s="408">
        <f>CA26*(1-VLOOKUP($AR26,'MP-2017_Male'!$A$3:$CF$103,MIN((61+(Mortality!CB$5-Mortality!$AT$5)),84),0))</f>
        <v>6.940463146371987E-4</v>
      </c>
      <c r="CC26" s="408">
        <f>CB26*(1-VLOOKUP($AR26,'MP-2017_Male'!$A$3:$CF$103,MIN((61+(Mortality!CC$5-Mortality!$AT$5)),84),0))</f>
        <v>6.8710585149082666E-4</v>
      </c>
      <c r="CD26" s="408">
        <f>CC26*(1-VLOOKUP($AR26,'MP-2017_Male'!$A$3:$CF$103,MIN((61+(Mortality!CD$5-Mortality!$AT$5)),84),0))</f>
        <v>6.8023479297591837E-4</v>
      </c>
      <c r="CE26" s="408">
        <f>CD26*(1-VLOOKUP($AR26,'MP-2017_Male'!$A$3:$CF$103,MIN((61+(Mortality!CE$5-Mortality!$AT$5)),84),0))</f>
        <v>6.7343244504615917E-4</v>
      </c>
      <c r="CF26" s="408">
        <f>CE26*(1-VLOOKUP($AR26,'MP-2017_Male'!$A$3:$CF$103,MIN((61+(Mortality!CF$5-Mortality!$AT$5)),84),0))</f>
        <v>6.6669812059569756E-4</v>
      </c>
      <c r="CG26" s="408">
        <f>CF26*(1-VLOOKUP($AR26,'MP-2017_Male'!$A$3:$CF$103,MIN((61+(Mortality!CG$5-Mortality!$AT$5)),84),0))</f>
        <v>6.6003113938974058E-4</v>
      </c>
      <c r="CH26" s="408">
        <f>CG26*(1-VLOOKUP($AR26,'MP-2017_Male'!$A$3:$CF$103,MIN((61+(Mortality!CH$5-Mortality!$AT$5)),84),0))</f>
        <v>6.534308279958432E-4</v>
      </c>
      <c r="CI26" s="408">
        <f>CH26*(1-VLOOKUP($AR26,'MP-2017_Male'!$A$3:$CF$103,MIN((61+(Mortality!CI$5-Mortality!$AT$5)),84),0))</f>
        <v>6.468965197158848E-4</v>
      </c>
      <c r="CJ26" s="408">
        <f>CI26*(1-VLOOKUP($AR26,'MP-2017_Male'!$A$3:$CF$103,MIN((61+(Mortality!CJ$5-Mortality!$AT$5)),84),0))</f>
        <v>6.4042755451872591E-4</v>
      </c>
      <c r="CK26" s="408">
        <f>CJ26*(1-VLOOKUP($AR26,'MP-2017_Male'!$A$3:$CF$103,MIN((61+(Mortality!CK$5-Mortality!$AT$5)),84),0))</f>
        <v>6.3402327897353866E-4</v>
      </c>
      <c r="CL26" s="408">
        <f>CK26*(1-VLOOKUP($AR26,'MP-2017_Male'!$A$3:$CF$103,MIN((61+(Mortality!CL$5-Mortality!$AT$5)),84),0))</f>
        <v>6.2768304618380328E-4</v>
      </c>
      <c r="CM26" s="408">
        <f>CL26*(1-VLOOKUP($AR26,'MP-2017_Male'!$A$3:$CF$103,MIN((61+(Mortality!CM$5-Mortality!$AT$5)),84),0))</f>
        <v>6.2140621572196527E-4</v>
      </c>
      <c r="CN26" s="408">
        <f>CM26*(1-VLOOKUP($AR26,'MP-2017_Male'!$A$3:$CF$103,MIN((61+(Mortality!CN$5-Mortality!$AT$5)),84),0))</f>
        <v>6.1519215356474564E-4</v>
      </c>
      <c r="CO26" s="408">
        <f>CN26*(1-VLOOKUP($AR26,'MP-2017_Male'!$A$3:$CF$103,MIN((61+(Mortality!CO$5-Mortality!$AT$5)),84),0))</f>
        <v>6.0904023202909823E-4</v>
      </c>
      <c r="CP26" s="408">
        <f>CO26*(1-VLOOKUP($AR26,'MP-2017_Male'!$A$3:$CF$103,MIN((61+(Mortality!CP$5-Mortality!$AT$5)),84),0))</f>
        <v>6.0294982970880728E-4</v>
      </c>
      <c r="CQ26" s="408">
        <f>CP26*(1-VLOOKUP($AR26,'MP-2017_Male'!$A$3:$CF$103,MIN((61+(Mortality!CQ$5-Mortality!$AT$5)),84),0))</f>
        <v>5.9692033141171916E-4</v>
      </c>
      <c r="CR26" s="408">
        <f>CQ26*(1-VLOOKUP($AR26,'MP-2017_Male'!$A$3:$CF$103,MIN((61+(Mortality!CR$5-Mortality!$AT$5)),84),0))</f>
        <v>5.9095112809760201E-4</v>
      </c>
      <c r="CS26" s="408">
        <f>CR26*(1-VLOOKUP($AR26,'MP-2017_Male'!$A$3:$CF$103,MIN((61+(Mortality!CS$5-Mortality!$AT$5)),84),0))</f>
        <v>5.85041616816626E-4</v>
      </c>
      <c r="CT26" s="408">
        <f>CS26*(1-VLOOKUP($AR26,'MP-2017_Male'!$A$3:$CF$103,MIN((61+(Mortality!CT$5-Mortality!$AT$5)),84),0))</f>
        <v>5.7919120064845971E-4</v>
      </c>
      <c r="CU26" s="408">
        <f>CT26*(1-VLOOKUP($AR26,'MP-2017_Male'!$A$3:$CF$103,MIN((61+(Mortality!CU$5-Mortality!$AT$5)),84),0))</f>
        <v>5.7339928864197506E-4</v>
      </c>
      <c r="CV26" s="408">
        <f>CU26*(1-VLOOKUP($AR26,'MP-2017_Male'!$A$3:$CF$103,MIN((61+(Mortality!CV$5-Mortality!$AT$5)),84),0))</f>
        <v>5.6766529575555532E-4</v>
      </c>
      <c r="CW26" s="408">
        <f>CV26*(1-VLOOKUP($AR26,'MP-2017_Male'!$A$3:$CF$103,MIN((61+(Mortality!CW$5-Mortality!$AT$5)),84),0))</f>
        <v>5.6198864279799975E-4</v>
      </c>
      <c r="CX26" s="408">
        <f>CW26*(1-VLOOKUP($AR26,'MP-2017_Male'!$A$3:$CF$103,MIN((61+(Mortality!CX$5-Mortality!$AT$5)),84),0))</f>
        <v>5.563687563700198E-4</v>
      </c>
      <c r="CY26" s="408">
        <f>CX26*(1-VLOOKUP($AR26,'MP-2017_Male'!$A$3:$CF$103,MIN((61+(Mortality!CY$5-Mortality!$AT$5)),84),0))</f>
        <v>5.5080506880631961E-4</v>
      </c>
      <c r="CZ26" s="408">
        <f>CY26*(1-VLOOKUP($AR26,'MP-2017_Male'!$A$3:$CF$103,MIN((61+(Mortality!CZ$5-Mortality!$AT$5)),84),0))</f>
        <v>5.4529701811825639E-4</v>
      </c>
      <c r="DA26" s="408">
        <f>CZ26*(1-VLOOKUP($AR26,'MP-2017_Male'!$A$3:$CF$103,MIN((61+(Mortality!DA$5-Mortality!$AT$5)),84),0))</f>
        <v>5.3984404793707384E-4</v>
      </c>
      <c r="DB26" s="408">
        <f>DA26*(1-VLOOKUP($AR26,'MP-2017_Male'!$A$3:$CF$103,MIN((61+(Mortality!DB$5-Mortality!$AT$5)),84),0))</f>
        <v>5.344456074577031E-4</v>
      </c>
      <c r="DC26" s="408">
        <f>DB26*(1-VLOOKUP($AR26,'MP-2017_Male'!$A$3:$CF$103,MIN((61+(Mortality!DC$5-Mortality!$AT$5)),84),0))</f>
        <v>5.2910115138312612E-4</v>
      </c>
      <c r="DD26" s="408">
        <f>DC26*(1-VLOOKUP($AR26,'MP-2017_Male'!$A$3:$CF$103,MIN((61+(Mortality!DD$5-Mortality!$AT$5)),84),0))</f>
        <v>5.2381013986929484E-4</v>
      </c>
      <c r="DE26" s="408">
        <f>DD26*(1-VLOOKUP($AR26,'MP-2017_Male'!$A$3:$CF$103,MIN((61+(Mortality!DE$5-Mortality!$AT$5)),84),0))</f>
        <v>5.1857203847060194E-4</v>
      </c>
      <c r="DF26" s="408">
        <f>DE26*(1-VLOOKUP($AR26,'MP-2017_Male'!$A$3:$CF$103,MIN((61+(Mortality!DF$5-Mortality!$AT$5)),84),0))</f>
        <v>5.1338631808589595E-4</v>
      </c>
      <c r="DG26" s="408">
        <f>DF26*(1-VLOOKUP($AR26,'MP-2017_Male'!$A$3:$CF$103,MIN((61+(Mortality!DG$5-Mortality!$AT$5)),84),0))</f>
        <v>5.0825245490503698E-4</v>
      </c>
      <c r="DH26" s="408">
        <f>DG26*(1-VLOOKUP($AR26,'MP-2017_Male'!$A$3:$CF$103,MIN((61+(Mortality!DH$5-Mortality!$AT$5)),84),0))</f>
        <v>5.0316993035598662E-4</v>
      </c>
      <c r="DI26" s="408">
        <f>DH26*(1-VLOOKUP($AR26,'MP-2017_Male'!$A$3:$CF$103,MIN((61+(Mortality!DI$5-Mortality!$AT$5)),84),0))</f>
        <v>4.9813823105242672E-4</v>
      </c>
      <c r="DJ26" s="408">
        <f>DI26*(1-VLOOKUP($AR26,'MP-2017_Male'!$A$3:$CF$103,MIN((61+(Mortality!DJ$5-Mortality!$AT$5)),84),0))</f>
        <v>4.9315684874190241E-4</v>
      </c>
      <c r="DK26" s="408">
        <f>DJ26*(1-VLOOKUP($AR26,'MP-2017_Male'!$A$3:$CF$103,MIN((61+(Mortality!DK$5-Mortality!$AT$5)),84),0))</f>
        <v>4.8822528025448337E-4</v>
      </c>
      <c r="DL26" s="408">
        <f>DK26*(1-VLOOKUP($AR26,'MP-2017_Male'!$A$3:$CF$103,MIN((61+(Mortality!DL$5-Mortality!$AT$5)),84),0))</f>
        <v>4.8334302745193852E-4</v>
      </c>
      <c r="DM26" s="408">
        <f>DL26*(1-VLOOKUP($AR26,'MP-2017_Male'!$A$3:$CF$103,MIN((61+(Mortality!DM$5-Mortality!$AT$5)),84),0))</f>
        <v>4.7850959717741912E-4</v>
      </c>
      <c r="DN26" s="408">
        <f>DM26*(1-VLOOKUP($AR26,'MP-2017_Male'!$A$3:$CF$103,MIN((61+(Mortality!DN$5-Mortality!$AT$5)),84),0))</f>
        <v>4.7372450120564493E-4</v>
      </c>
      <c r="DO26" s="408">
        <f>DN26*(1-VLOOKUP($AR26,'MP-2017_Male'!$A$3:$CF$103,MIN((61+(Mortality!DO$5-Mortality!$AT$5)),84),0))</f>
        <v>4.6898725619358845E-4</v>
      </c>
      <c r="DP26" s="408">
        <f>DO26*(1-VLOOKUP($AR26,'MP-2017_Male'!$A$3:$CF$103,MIN((61+(Mortality!DP$5-Mortality!$AT$5)),84),0))</f>
        <v>4.6429738363165256E-4</v>
      </c>
      <c r="DQ26" s="408">
        <f>DP26*(1-VLOOKUP($AR26,'MP-2017_Male'!$A$3:$CF$103,MIN((61+(Mortality!DQ$5-Mortality!$AT$5)),84),0))</f>
        <v>4.5965440979533605E-4</v>
      </c>
      <c r="DR26" s="408">
        <f>DQ26*(1-VLOOKUP($AR26,'MP-2017_Male'!$A$3:$CF$103,MIN((61+(Mortality!DR$5-Mortality!$AT$5)),84),0))</f>
        <v>4.5505786569738268E-4</v>
      </c>
      <c r="DS26" s="408">
        <f>DR26*(1-VLOOKUP($AR26,'MP-2017_Male'!$A$3:$CF$103,MIN((61+(Mortality!DS$5-Mortality!$AT$5)),84),0))</f>
        <v>4.5050728704040886E-4</v>
      </c>
      <c r="DT26" s="408">
        <f>DS26*(1-VLOOKUP($AR26,'MP-2017_Male'!$A$3:$CF$103,MIN((61+(Mortality!DT$5-Mortality!$AT$5)),84),0))</f>
        <v>4.4600221417000479E-4</v>
      </c>
      <c r="DU26" s="408">
        <f>DT26*(1-VLOOKUP($AR26,'MP-2017_Male'!$A$3:$CF$103,MIN((61+(Mortality!DU$5-Mortality!$AT$5)),84),0))</f>
        <v>4.4154219202830472E-4</v>
      </c>
      <c r="DV26" s="408">
        <f>DU26*(1-VLOOKUP($AR26,'MP-2017_Male'!$A$3:$CF$103,MIN((61+(Mortality!DV$5-Mortality!$AT$5)),84),0))</f>
        <v>4.3712677010802165E-4</v>
      </c>
      <c r="DW26" s="408">
        <f>DV26*(1-VLOOKUP($AR26,'MP-2017_Male'!$A$3:$CF$103,MIN((61+(Mortality!DW$5-Mortality!$AT$5)),84),0))</f>
        <v>4.3275550240694141E-4</v>
      </c>
      <c r="DX26" s="408">
        <f>DW26*(1-VLOOKUP($AR26,'MP-2017_Male'!$A$3:$CF$103,MIN((61+(Mortality!DX$5-Mortality!$AT$5)),84),0))</f>
        <v>4.2842794738287196E-4</v>
      </c>
      <c r="DY26" s="408">
        <f>DX26*(1-VLOOKUP($AR26,'MP-2017_Male'!$A$3:$CF$103,MIN((61+(Mortality!DY$5-Mortality!$AT$5)),84),0))</f>
        <v>4.2414366790904327E-4</v>
      </c>
      <c r="DZ26" s="408">
        <f>DY26*(1-VLOOKUP($AR26,'MP-2017_Male'!$A$3:$CF$103,MIN((61+(Mortality!DZ$5-Mortality!$AT$5)),84),0))</f>
        <v>4.1990223122995282E-4</v>
      </c>
      <c r="EA26" s="408">
        <f>DZ26*(1-VLOOKUP($AR26,'MP-2017_Male'!$A$3:$CF$103,MIN((61+(Mortality!EA$5-Mortality!$AT$5)),84),0))</f>
        <v>4.1570320891765327E-4</v>
      </c>
      <c r="EB26" s="408">
        <f>EA26*(1-VLOOKUP($AR26,'MP-2017_Male'!$A$3:$CF$103,MIN((61+(Mortality!EB$5-Mortality!$AT$5)),84),0))</f>
        <v>4.1154617682847671E-4</v>
      </c>
      <c r="EC26" s="408">
        <f>EB26*(1-VLOOKUP($AR26,'MP-2017_Male'!$A$3:$CF$103,MIN((61+(Mortality!EC$5-Mortality!$AT$5)),84),0))</f>
        <v>4.0743071506019196E-4</v>
      </c>
      <c r="ED26" s="408">
        <f>EC26*(1-VLOOKUP($AR26,'MP-2017_Male'!$A$3:$CF$103,MIN((61+(Mortality!ED$5-Mortality!$AT$5)),84),0))</f>
        <v>4.0335640790959006E-4</v>
      </c>
      <c r="EE26" s="408">
        <f>ED26*(1-VLOOKUP($AR26,'MP-2017_Male'!$A$3:$CF$103,MIN((61+(Mortality!EE$5-Mortality!$AT$5)),84),0))</f>
        <v>3.9932284383049416E-4</v>
      </c>
      <c r="EF26" s="408">
        <f>EE26*(1-VLOOKUP($AR26,'MP-2017_Male'!$A$3:$CF$103,MIN((61+(Mortality!EF$5-Mortality!$AT$5)),84),0))</f>
        <v>3.9532961539218923E-4</v>
      </c>
      <c r="EG26" s="408">
        <f>EF26*(1-VLOOKUP($AR26,'MP-2017_Male'!$A$3:$CF$103,MIN((61+(Mortality!EG$5-Mortality!$AT$5)),84),0))</f>
        <v>3.9137631923826736E-4</v>
      </c>
      <c r="EH26" s="408">
        <f>EG26*(1-VLOOKUP($AR26,'MP-2017_Male'!$A$3:$CF$103,MIN((61+(Mortality!EH$5-Mortality!$AT$5)),84),0))</f>
        <v>3.8746255604588467E-4</v>
      </c>
      <c r="EI26" s="408">
        <f>EH26*(1-VLOOKUP($AR26,'MP-2017_Male'!$A$3:$CF$103,MIN((61+(Mortality!EI$5-Mortality!$AT$5)),84),0))</f>
        <v>3.8358793048542581E-4</v>
      </c>
      <c r="EJ26" s="408">
        <f>EI26*(1-VLOOKUP($AR26,'MP-2017_Male'!$A$3:$CF$103,MIN((61+(Mortality!EJ$5-Mortality!$AT$5)),84),0))</f>
        <v>3.7975205118057157E-4</v>
      </c>
      <c r="EK26" s="408">
        <f>EJ26*(1-VLOOKUP($AR26,'MP-2017_Male'!$A$3:$CF$103,MIN((61+(Mortality!EK$5-Mortality!$AT$5)),84),0))</f>
        <v>3.7595453066876583E-4</v>
      </c>
      <c r="EL26" s="408">
        <f>EK26*(1-VLOOKUP($AR26,'MP-2017_Male'!$A$3:$CF$103,MIN((61+(Mortality!EL$5-Mortality!$AT$5)),84),0))</f>
        <v>3.7219498536207818E-4</v>
      </c>
      <c r="EM26" s="408">
        <f>EL26*(1-VLOOKUP($AR26,'MP-2017_Male'!$A$3:$CF$103,MIN((61+(Mortality!EM$5-Mortality!$AT$5)),84),0))</f>
        <v>3.6847303550845742E-4</v>
      </c>
      <c r="EN26" s="408">
        <f>EM26*(1-VLOOKUP($AR26,'MP-2017_Male'!$A$3:$CF$103,MIN((61+(Mortality!EN$5-Mortality!$AT$5)),84),0))</f>
        <v>3.6478830515337284E-4</v>
      </c>
      <c r="EO26" s="408">
        <f>EN26*(1-VLOOKUP($AR26,'MP-2017_Male'!$A$3:$CF$103,MIN((61+(Mortality!EO$5-Mortality!$AT$5)),84),0))</f>
        <v>3.6114042210183913E-4</v>
      </c>
      <c r="EP26" s="408">
        <f>EO26*(1-VLOOKUP($AR26,'MP-2017_Male'!$A$3:$CF$103,MIN((61+(Mortality!EP$5-Mortality!$AT$5)),84),0))</f>
        <v>3.5752901788082072E-4</v>
      </c>
      <c r="EQ26" s="408">
        <f>EP26*(1-VLOOKUP($AR26,'MP-2017_Male'!$A$3:$CF$103,MIN((61+(Mortality!EQ$5-Mortality!$AT$5)),84),0))</f>
        <v>3.5395372770201253E-4</v>
      </c>
      <c r="ER26" s="408">
        <f>EQ26*(1-VLOOKUP($AR26,'MP-2017_Male'!$A$3:$CF$103,MIN((61+(Mortality!ER$5-Mortality!$AT$5)),84),0))</f>
        <v>3.5041419042499241E-4</v>
      </c>
      <c r="ES26" s="408">
        <f>ER26*(1-VLOOKUP($AR26,'MP-2017_Male'!$A$3:$CF$103,MIN((61+(Mortality!ES$5-Mortality!$AT$5)),84),0))</f>
        <v>3.4691004852074246E-4</v>
      </c>
      <c r="ET26" s="408">
        <f>ES26*(1-VLOOKUP($AR26,'MP-2017_Male'!$A$3:$CF$103,MIN((61+(Mortality!ET$5-Mortality!$AT$5)),84),0))</f>
        <v>3.4344094803553504E-4</v>
      </c>
      <c r="EU26" s="408">
        <f>ET26*(1-VLOOKUP($AR26,'MP-2017_Male'!$A$3:$CF$103,MIN((61+(Mortality!EU$5-Mortality!$AT$5)),84),0))</f>
        <v>3.4000653855517968E-4</v>
      </c>
      <c r="EV26" s="408">
        <f>EU26*(1-VLOOKUP($AR26,'MP-2017_Male'!$A$3:$CF$103,MIN((61+(Mortality!EV$5-Mortality!$AT$5)),84),0))</f>
        <v>3.3660647316962786E-4</v>
      </c>
      <c r="EW26" s="408">
        <f>EV26*(1-VLOOKUP($AR26,'MP-2017_Male'!$A$3:$CF$103,MIN((61+(Mortality!EW$5-Mortality!$AT$5)),84),0))</f>
        <v>3.3324040843793159E-4</v>
      </c>
      <c r="EX26" s="408">
        <f>EW26*(1-VLOOKUP($AR26,'MP-2017_Male'!$A$3:$CF$103,MIN((61+(Mortality!EX$5-Mortality!$AT$5)),84),0))</f>
        <v>3.2990800435355225E-4</v>
      </c>
      <c r="EY26" s="408">
        <f>EX26*(1-VLOOKUP($AR26,'MP-2017_Male'!$A$3:$CF$103,MIN((61+(Mortality!EY$5-Mortality!$AT$5)),84),0))</f>
        <v>3.2660892431001675E-4</v>
      </c>
      <c r="EZ26" s="408">
        <f>EY26*(1-VLOOKUP($AR26,'MP-2017_Male'!$A$3:$CF$103,MIN((61+(Mortality!EZ$5-Mortality!$AT$5)),84),0))</f>
        <v>3.2334283506691656E-4</v>
      </c>
      <c r="FA26" s="408">
        <f>EZ26*(1-VLOOKUP($AR26,'MP-2017_Male'!$A$3:$CF$103,MIN((61+(Mortality!FA$5-Mortality!$AT$5)),84),0))</f>
        <v>3.2010940671624739E-4</v>
      </c>
      <c r="FB26" s="408">
        <f>FA26*(1-VLOOKUP($AR26,'MP-2017_Male'!$A$3:$CF$103,MIN((61+(Mortality!FB$5-Mortality!$AT$5)),84),0))</f>
        <v>3.1690831264908492E-4</v>
      </c>
      <c r="FC26" s="408">
        <f>FB26*(1-VLOOKUP($AR26,'MP-2017_Male'!$A$3:$CF$103,MIN((61+(Mortality!FC$5-Mortality!$AT$5)),84),0))</f>
        <v>3.1373922952259407E-4</v>
      </c>
      <c r="FD26" s="408">
        <f>FC26*(1-VLOOKUP($AR26,'MP-2017_Male'!$A$3:$CF$103,MIN((61+(Mortality!FD$5-Mortality!$AT$5)),84),0))</f>
        <v>3.1060183722736814E-4</v>
      </c>
      <c r="FE26" s="408">
        <f>FD26*(1-VLOOKUP($AR26,'MP-2017_Male'!$A$3:$CF$103,MIN((61+(Mortality!FE$5-Mortality!$AT$5)),84),0))</f>
        <v>3.0749581885509443E-4</v>
      </c>
      <c r="FF26" s="408">
        <f>FE26*(1-VLOOKUP($AR26,'MP-2017_Male'!$A$3:$CF$103,MIN((61+(Mortality!FF$5-Mortality!$AT$5)),84),0))</f>
        <v>3.0442086066654348E-4</v>
      </c>
      <c r="FG26" s="408">
        <f>FF26*(1-VLOOKUP($AR26,'MP-2017_Male'!$A$3:$CF$103,MIN((61+(Mortality!FG$5-Mortality!$AT$5)),84),0))</f>
        <v>3.0137665205987805E-4</v>
      </c>
      <c r="FH26" s="408">
        <f>FG26*(1-VLOOKUP($AR26,'MP-2017_Male'!$A$3:$CF$103,MIN((61+(Mortality!FH$5-Mortality!$AT$5)),84),0))</f>
        <v>2.9836288553927926E-4</v>
      </c>
      <c r="FI26" s="408">
        <f>FH26*(1-VLOOKUP($AR26,'MP-2017_Male'!$A$3:$CF$103,MIN((61+(Mortality!FI$5-Mortality!$AT$5)),84),0))</f>
        <v>2.9537925668388646E-4</v>
      </c>
    </row>
    <row r="27" spans="1:165">
      <c r="A27" s="205">
        <v>39</v>
      </c>
      <c r="B27" s="226">
        <f t="shared" si="8"/>
        <v>5.9500000000000004E-4</v>
      </c>
      <c r="C27" s="227">
        <f t="shared" si="9"/>
        <v>3.6499999999999998E-4</v>
      </c>
      <c r="D27" s="207">
        <f t="shared" si="5"/>
        <v>4.8000000000000001E-4</v>
      </c>
      <c r="E27" s="432">
        <f ca="1">IF($A27&lt;Main!$B$11,Mortality!$BD20,OFFSET($BD$6,$A27-$A$13,$A27-$A$13))</f>
        <v>4.8888884661730896E-4</v>
      </c>
      <c r="F27" s="433">
        <f ca="1">IF($A27&lt;Main!$B$13,Mortality!$BD$105,OFFSET($BD$105,$A27-$A$13,$A27-$A$13))</f>
        <v>3.4841448445495457E-4</v>
      </c>
      <c r="G27" s="472">
        <f t="shared" ca="1" si="21"/>
        <v>4.1865166553613177E-4</v>
      </c>
      <c r="J27" s="389" t="s">
        <v>173</v>
      </c>
      <c r="K27" s="198"/>
      <c r="L27" s="198"/>
      <c r="M27" s="198"/>
      <c r="N27" s="198"/>
      <c r="O27" s="198"/>
      <c r="Q27" s="249">
        <v>39</v>
      </c>
      <c r="R27" s="244">
        <f t="shared" si="44"/>
        <v>5.8280000000000018E-4</v>
      </c>
      <c r="S27" s="245">
        <f t="shared" si="39"/>
        <v>1.0210799999999999E-2</v>
      </c>
      <c r="T27" s="465">
        <f t="shared" si="40"/>
        <v>8.4920000000000004E-4</v>
      </c>
      <c r="U27" s="244">
        <f t="shared" si="41"/>
        <v>3.5900000000000011E-4</v>
      </c>
      <c r="V27" s="245">
        <f t="shared" si="42"/>
        <v>4.9479999999999984E-3</v>
      </c>
      <c r="W27" s="469">
        <f t="shared" si="43"/>
        <v>5.978E-4</v>
      </c>
      <c r="X27" s="227"/>
      <c r="Y27" s="205">
        <v>39</v>
      </c>
      <c r="AA27" s="231">
        <v>5.9500000000000004E-4</v>
      </c>
      <c r="AB27" s="232" t="s">
        <v>65</v>
      </c>
      <c r="AC27" s="233">
        <v>1.042E-2</v>
      </c>
      <c r="AD27" s="205"/>
      <c r="AE27" s="231">
        <v>3.6499999999999998E-4</v>
      </c>
      <c r="AF27" s="232" t="s">
        <v>65</v>
      </c>
      <c r="AG27" s="233">
        <v>5.0270000000000002E-3</v>
      </c>
      <c r="AQ27" s="234"/>
      <c r="AR27" s="205">
        <v>46</v>
      </c>
      <c r="AS27" s="235">
        <f t="shared" si="6"/>
        <v>9.4182902825053498E-4</v>
      </c>
      <c r="AT27" s="406">
        <f t="shared" si="7"/>
        <v>1.0545999999999999E-3</v>
      </c>
      <c r="AU27" s="408">
        <f>AT27*(1-VLOOKUP($AR27,'MP-2017_Male'!$A$3:$CF$103,MIN((61+(Mortality!AU$5-Mortality!$AT$5)),84),0))</f>
        <v>1.0313987999999998E-3</v>
      </c>
      <c r="AV27" s="408">
        <f>AU27*(1-VLOOKUP($AR27,'MP-2017_Male'!$A$3:$CF$103,MIN((61+(Mortality!AV$5-Mortality!$AT$5)),84),0))</f>
        <v>1.0124210620799999E-3</v>
      </c>
      <c r="AW27" s="408">
        <f>AV27*(1-VLOOKUP($AR27,'MP-2017_Male'!$A$3:$CF$103,MIN((61+(Mortality!AW$5-Mortality!$AT$5)),84),0))</f>
        <v>9.9844965142329594E-4</v>
      </c>
      <c r="AX27" s="408">
        <f>AW27*(1-VLOOKUP($AR27,'MP-2017_Male'!$A$3:$CF$103,MIN((61+(Mortality!AX$5-Mortality!$AT$5)),84),0))</f>
        <v>9.8546980595479302E-4</v>
      </c>
      <c r="AY27" s="408">
        <f>AX27*(1-VLOOKUP($AR27,'MP-2017_Male'!$A$3:$CF$103,MIN((61+(Mortality!AY$5-Mortality!$AT$5)),84),0))</f>
        <v>9.7393980922512186E-4</v>
      </c>
      <c r="AZ27" s="408">
        <f>AY27*(1-VLOOKUP($AR27,'MP-2017_Male'!$A$3:$CF$103,MIN((61+(Mortality!AZ$5-Mortality!$AT$5)),84),0))</f>
        <v>9.6410301715194816E-4</v>
      </c>
      <c r="BA27" s="408">
        <f>AZ27*(1-VLOOKUP($AR27,'MP-2017_Male'!$A$3:$CF$103,MIN((61+(Mortality!BA$5-Mortality!$AT$5)),84),0))</f>
        <v>9.5610096210958697E-4</v>
      </c>
      <c r="BB27" s="408">
        <f>BA27*(1-VLOOKUP($AR27,'MP-2017_Male'!$A$3:$CF$103,MIN((61+(Mortality!BB$5-Mortality!$AT$5)),84),0))</f>
        <v>9.4988630585587474E-4</v>
      </c>
      <c r="BC27" s="408">
        <f>BB27*(1-VLOOKUP($AR27,'MP-2017_Male'!$A$3:$CF$103,MIN((61+(Mortality!BC$5-Mortality!$AT$5)),84),0))</f>
        <v>9.4523186295718091E-4</v>
      </c>
      <c r="BD27" s="429">
        <f>BC27*(1-VLOOKUP($AR27,'MP-2017_Male'!$A$3:$CF$103,MIN((61+(Mortality!BD$5-Mortality!$AT$5)),84),0))</f>
        <v>9.4182902825053498E-4</v>
      </c>
      <c r="BE27" s="408">
        <f>BD27*(1-VLOOKUP($AR27,'MP-2017_Male'!$A$3:$CF$103,MIN((61+(Mortality!BE$5-Mortality!$AT$5)),84),0))</f>
        <v>9.3919190697143342E-4</v>
      </c>
      <c r="BF27" s="408">
        <f>BE27*(1-VLOOKUP($AR27,'MP-2017_Male'!$A$3:$CF$103,MIN((61+(Mortality!BF$5-Mortality!$AT$5)),84),0))</f>
        <v>9.368439272040049E-4</v>
      </c>
      <c r="BG27" s="408">
        <f>BF27*(1-VLOOKUP($AR27,'MP-2017_Male'!$A$3:$CF$103,MIN((61+(Mortality!BG$5-Mortality!$AT$5)),84),0))</f>
        <v>9.3431444860055406E-4</v>
      </c>
      <c r="BH27" s="408">
        <f>BG27*(1-VLOOKUP($AR27,'MP-2017_Male'!$A$3:$CF$103,MIN((61+(Mortality!BH$5-Mortality!$AT$5)),84),0))</f>
        <v>9.3113777947531216E-4</v>
      </c>
      <c r="BI27" s="408">
        <f>BH27*(1-VLOOKUP($AR27,'MP-2017_Male'!$A$3:$CF$103,MIN((61+(Mortality!BI$5-Mortality!$AT$5)),84),0))</f>
        <v>9.2713388702356833E-4</v>
      </c>
      <c r="BJ27" s="408">
        <f>BI27*(1-VLOOKUP($AR27,'MP-2017_Male'!$A$3:$CF$103,MIN((61+(Mortality!BJ$5-Mortality!$AT$5)),84),0))</f>
        <v>9.2212736403364114E-4</v>
      </c>
      <c r="BK27" s="408">
        <f>BJ27*(1-VLOOKUP($AR27,'MP-2017_Male'!$A$3:$CF$103,MIN((61+(Mortality!BK$5-Mortality!$AT$5)),84),0))</f>
        <v>9.1613353616742249E-4</v>
      </c>
      <c r="BL27" s="408">
        <f>BK27*(1-VLOOKUP($AR27,'MP-2017_Male'!$A$3:$CF$103,MIN((61+(Mortality!BL$5-Mortality!$AT$5)),84),0))</f>
        <v>9.0917092129255E-4</v>
      </c>
      <c r="BM27" s="408">
        <f>BL27*(1-VLOOKUP($AR27,'MP-2017_Male'!$A$3:$CF$103,MIN((61+(Mortality!BM$5-Mortality!$AT$5)),84),0))</f>
        <v>9.0144296846156335E-4</v>
      </c>
      <c r="BN27" s="408">
        <f>BM27*(1-VLOOKUP($AR27,'MP-2017_Male'!$A$3:$CF$103,MIN((61+(Mortality!BN$5-Mortality!$AT$5)),84),0))</f>
        <v>8.93149693151717E-4</v>
      </c>
      <c r="BO27" s="408">
        <f>BN27*(1-VLOOKUP($AR27,'MP-2017_Male'!$A$3:$CF$103,MIN((61+(Mortality!BO$5-Mortality!$AT$5)),84),0))</f>
        <v>8.8448614112814528E-4</v>
      </c>
      <c r="BP27" s="408">
        <f>BO27*(1-VLOOKUP($AR27,'MP-2017_Male'!$A$3:$CF$103,MIN((61+(Mortality!BP$5-Mortality!$AT$5)),84),0))</f>
        <v>8.7572972833097659E-4</v>
      </c>
      <c r="BQ27" s="408">
        <f>BP27*(1-VLOOKUP($AR27,'MP-2017_Male'!$A$3:$CF$103,MIN((61+(Mortality!BQ$5-Mortality!$AT$5)),84),0))</f>
        <v>8.6697243104766678E-4</v>
      </c>
      <c r="BR27" s="408">
        <f>BQ27*(1-VLOOKUP($AR27,'MP-2017_Male'!$A$3:$CF$103,MIN((61+(Mortality!BR$5-Mortality!$AT$5)),84),0))</f>
        <v>8.5830270673719006E-4</v>
      </c>
      <c r="BS27" s="408">
        <f>BR27*(1-VLOOKUP($AR27,'MP-2017_Male'!$A$3:$CF$103,MIN((61+(Mortality!BS$5-Mortality!$AT$5)),84),0))</f>
        <v>8.4971967966981812E-4</v>
      </c>
      <c r="BT27" s="408">
        <f>BS27*(1-VLOOKUP($AR27,'MP-2017_Male'!$A$3:$CF$103,MIN((61+(Mortality!BT$5-Mortality!$AT$5)),84),0))</f>
        <v>8.4122248287311994E-4</v>
      </c>
      <c r="BU27" s="408">
        <f>BT27*(1-VLOOKUP($AR27,'MP-2017_Male'!$A$3:$CF$103,MIN((61+(Mortality!BU$5-Mortality!$AT$5)),84),0))</f>
        <v>8.3281025804438872E-4</v>
      </c>
      <c r="BV27" s="408">
        <f>BU27*(1-VLOOKUP($AR27,'MP-2017_Male'!$A$3:$CF$103,MIN((61+(Mortality!BV$5-Mortality!$AT$5)),84),0))</f>
        <v>8.2448215546394486E-4</v>
      </c>
      <c r="BW27" s="408">
        <f>BV27*(1-VLOOKUP($AR27,'MP-2017_Male'!$A$3:$CF$103,MIN((61+(Mortality!BW$5-Mortality!$AT$5)),84),0))</f>
        <v>8.1623733390930541E-4</v>
      </c>
      <c r="BX27" s="408">
        <f>BW27*(1-VLOOKUP($AR27,'MP-2017_Male'!$A$3:$CF$103,MIN((61+(Mortality!BX$5-Mortality!$AT$5)),84),0))</f>
        <v>8.0807496057021234E-4</v>
      </c>
      <c r="BY27" s="408">
        <f>BX27*(1-VLOOKUP($AR27,'MP-2017_Male'!$A$3:$CF$103,MIN((61+(Mortality!BY$5-Mortality!$AT$5)),84),0))</f>
        <v>7.9999421096451024E-4</v>
      </c>
      <c r="BZ27" s="408">
        <f>BY27*(1-VLOOKUP($AR27,'MP-2017_Male'!$A$3:$CF$103,MIN((61+(Mortality!BZ$5-Mortality!$AT$5)),84),0))</f>
        <v>7.9199426885486509E-4</v>
      </c>
      <c r="CA27" s="408">
        <f>BZ27*(1-VLOOKUP($AR27,'MP-2017_Male'!$A$3:$CF$103,MIN((61+(Mortality!CA$5-Mortality!$AT$5)),84),0))</f>
        <v>7.8407432616631645E-4</v>
      </c>
      <c r="CB27" s="408">
        <f>CA27*(1-VLOOKUP($AR27,'MP-2017_Male'!$A$3:$CF$103,MIN((61+(Mortality!CB$5-Mortality!$AT$5)),84),0))</f>
        <v>7.7623358290465324E-4</v>
      </c>
      <c r="CC27" s="408">
        <f>CB27*(1-VLOOKUP($AR27,'MP-2017_Male'!$A$3:$CF$103,MIN((61+(Mortality!CC$5-Mortality!$AT$5)),84),0))</f>
        <v>7.6847124707560667E-4</v>
      </c>
      <c r="CD27" s="408">
        <f>CC27*(1-VLOOKUP($AR27,'MP-2017_Male'!$A$3:$CF$103,MIN((61+(Mortality!CD$5-Mortality!$AT$5)),84),0))</f>
        <v>7.6078653460485057E-4</v>
      </c>
      <c r="CE27" s="408">
        <f>CD27*(1-VLOOKUP($AR27,'MP-2017_Male'!$A$3:$CF$103,MIN((61+(Mortality!CE$5-Mortality!$AT$5)),84),0))</f>
        <v>7.531786692588021E-4</v>
      </c>
      <c r="CF27" s="408">
        <f>CE27*(1-VLOOKUP($AR27,'MP-2017_Male'!$A$3:$CF$103,MIN((61+(Mortality!CF$5-Mortality!$AT$5)),84),0))</f>
        <v>7.456468825662141E-4</v>
      </c>
      <c r="CG27" s="408">
        <f>CF27*(1-VLOOKUP($AR27,'MP-2017_Male'!$A$3:$CF$103,MIN((61+(Mortality!CG$5-Mortality!$AT$5)),84),0))</f>
        <v>7.3819041374055192E-4</v>
      </c>
      <c r="CH27" s="408">
        <f>CG27*(1-VLOOKUP($AR27,'MP-2017_Male'!$A$3:$CF$103,MIN((61+(Mortality!CH$5-Mortality!$AT$5)),84),0))</f>
        <v>7.3080850960314636E-4</v>
      </c>
      <c r="CI27" s="408">
        <f>CH27*(1-VLOOKUP($AR27,'MP-2017_Male'!$A$3:$CF$103,MIN((61+(Mortality!CI$5-Mortality!$AT$5)),84),0))</f>
        <v>7.2350042450711487E-4</v>
      </c>
      <c r="CJ27" s="408">
        <f>CI27*(1-VLOOKUP($AR27,'MP-2017_Male'!$A$3:$CF$103,MIN((61+(Mortality!CJ$5-Mortality!$AT$5)),84),0))</f>
        <v>7.162654202620437E-4</v>
      </c>
      <c r="CK27" s="408">
        <f>CJ27*(1-VLOOKUP($AR27,'MP-2017_Male'!$A$3:$CF$103,MIN((61+(Mortality!CK$5-Mortality!$AT$5)),84),0))</f>
        <v>7.0910276605942323E-4</v>
      </c>
      <c r="CL27" s="408">
        <f>CK27*(1-VLOOKUP($AR27,'MP-2017_Male'!$A$3:$CF$103,MIN((61+(Mortality!CL$5-Mortality!$AT$5)),84),0))</f>
        <v>7.0201173839882895E-4</v>
      </c>
      <c r="CM27" s="408">
        <f>CL27*(1-VLOOKUP($AR27,'MP-2017_Male'!$A$3:$CF$103,MIN((61+(Mortality!CM$5-Mortality!$AT$5)),84),0))</f>
        <v>6.9499162101484063E-4</v>
      </c>
      <c r="CN27" s="408">
        <f>CM27*(1-VLOOKUP($AR27,'MP-2017_Male'!$A$3:$CF$103,MIN((61+(Mortality!CN$5-Mortality!$AT$5)),84),0))</f>
        <v>6.8804170480469217E-4</v>
      </c>
      <c r="CO27" s="408">
        <f>CN27*(1-VLOOKUP($AR27,'MP-2017_Male'!$A$3:$CF$103,MIN((61+(Mortality!CO$5-Mortality!$AT$5)),84),0))</f>
        <v>6.8116128775664523E-4</v>
      </c>
      <c r="CP27" s="408">
        <f>CO27*(1-VLOOKUP($AR27,'MP-2017_Male'!$A$3:$CF$103,MIN((61+(Mortality!CP$5-Mortality!$AT$5)),84),0))</f>
        <v>6.7434967487907881E-4</v>
      </c>
      <c r="CQ27" s="408">
        <f>CP27*(1-VLOOKUP($AR27,'MP-2017_Male'!$A$3:$CF$103,MIN((61+(Mortality!CQ$5-Mortality!$AT$5)),84),0))</f>
        <v>6.6760617813028803E-4</v>
      </c>
      <c r="CR27" s="408">
        <f>CQ27*(1-VLOOKUP($AR27,'MP-2017_Male'!$A$3:$CF$103,MIN((61+(Mortality!CR$5-Mortality!$AT$5)),84),0))</f>
        <v>6.6093011634898514E-4</v>
      </c>
      <c r="CS27" s="408">
        <f>CR27*(1-VLOOKUP($AR27,'MP-2017_Male'!$A$3:$CF$103,MIN((61+(Mortality!CS$5-Mortality!$AT$5)),84),0))</f>
        <v>6.5432081518549529E-4</v>
      </c>
      <c r="CT27" s="408">
        <f>CS27*(1-VLOOKUP($AR27,'MP-2017_Male'!$A$3:$CF$103,MIN((61+(Mortality!CT$5-Mortality!$AT$5)),84),0))</f>
        <v>6.4777760703364036E-4</v>
      </c>
      <c r="CU27" s="408">
        <f>CT27*(1-VLOOKUP($AR27,'MP-2017_Male'!$A$3:$CF$103,MIN((61+(Mortality!CU$5-Mortality!$AT$5)),84),0))</f>
        <v>6.4129983096330393E-4</v>
      </c>
      <c r="CV27" s="408">
        <f>CU27*(1-VLOOKUP($AR27,'MP-2017_Male'!$A$3:$CF$103,MIN((61+(Mortality!CV$5-Mortality!$AT$5)),84),0))</f>
        <v>6.3488683265367093E-4</v>
      </c>
      <c r="CW27" s="408">
        <f>CV27*(1-VLOOKUP($AR27,'MP-2017_Male'!$A$3:$CF$103,MIN((61+(Mortality!CW$5-Mortality!$AT$5)),84),0))</f>
        <v>6.2853796432713418E-4</v>
      </c>
      <c r="CX27" s="408">
        <f>CW27*(1-VLOOKUP($AR27,'MP-2017_Male'!$A$3:$CF$103,MIN((61+(Mortality!CX$5-Mortality!$AT$5)),84),0))</f>
        <v>6.2225258468386285E-4</v>
      </c>
      <c r="CY27" s="408">
        <f>CX27*(1-VLOOKUP($AR27,'MP-2017_Male'!$A$3:$CF$103,MIN((61+(Mortality!CY$5-Mortality!$AT$5)),84),0))</f>
        <v>6.1603005883702417E-4</v>
      </c>
      <c r="CZ27" s="408">
        <f>CY27*(1-VLOOKUP($AR27,'MP-2017_Male'!$A$3:$CF$103,MIN((61+(Mortality!CZ$5-Mortality!$AT$5)),84),0))</f>
        <v>6.0986975824865394E-4</v>
      </c>
      <c r="DA27" s="408">
        <f>CZ27*(1-VLOOKUP($AR27,'MP-2017_Male'!$A$3:$CF$103,MIN((61+(Mortality!DA$5-Mortality!$AT$5)),84),0))</f>
        <v>6.0377106066616742E-4</v>
      </c>
      <c r="DB27" s="408">
        <f>DA27*(1-VLOOKUP($AR27,'MP-2017_Male'!$A$3:$CF$103,MIN((61+(Mortality!DB$5-Mortality!$AT$5)),84),0))</f>
        <v>5.9773335005950572E-4</v>
      </c>
      <c r="DC27" s="408">
        <f>DB27*(1-VLOOKUP($AR27,'MP-2017_Male'!$A$3:$CF$103,MIN((61+(Mortality!DC$5-Mortality!$AT$5)),84),0))</f>
        <v>5.9175601655891063E-4</v>
      </c>
      <c r="DD27" s="408">
        <f>DC27*(1-VLOOKUP($AR27,'MP-2017_Male'!$A$3:$CF$103,MIN((61+(Mortality!DD$5-Mortality!$AT$5)),84),0))</f>
        <v>5.8583845639332156E-4</v>
      </c>
      <c r="DE27" s="408">
        <f>DD27*(1-VLOOKUP($AR27,'MP-2017_Male'!$A$3:$CF$103,MIN((61+(Mortality!DE$5-Mortality!$AT$5)),84),0))</f>
        <v>5.7998007182938837E-4</v>
      </c>
      <c r="DF27" s="408">
        <f>DE27*(1-VLOOKUP($AR27,'MP-2017_Male'!$A$3:$CF$103,MIN((61+(Mortality!DF$5-Mortality!$AT$5)),84),0))</f>
        <v>5.7418027111109449E-4</v>
      </c>
      <c r="DG27" s="408">
        <f>DF27*(1-VLOOKUP($AR27,'MP-2017_Male'!$A$3:$CF$103,MIN((61+(Mortality!DG$5-Mortality!$AT$5)),84),0))</f>
        <v>5.6843846839998351E-4</v>
      </c>
      <c r="DH27" s="408">
        <f>DG27*(1-VLOOKUP($AR27,'MP-2017_Male'!$A$3:$CF$103,MIN((61+(Mortality!DH$5-Mortality!$AT$5)),84),0))</f>
        <v>5.6275408371598363E-4</v>
      </c>
      <c r="DI27" s="408">
        <f>DH27*(1-VLOOKUP($AR27,'MP-2017_Male'!$A$3:$CF$103,MIN((61+(Mortality!DI$5-Mortality!$AT$5)),84),0))</f>
        <v>5.5712654287882384E-4</v>
      </c>
      <c r="DJ27" s="408">
        <f>DI27*(1-VLOOKUP($AR27,'MP-2017_Male'!$A$3:$CF$103,MIN((61+(Mortality!DJ$5-Mortality!$AT$5)),84),0))</f>
        <v>5.5155527745003562E-4</v>
      </c>
      <c r="DK27" s="408">
        <f>DJ27*(1-VLOOKUP($AR27,'MP-2017_Male'!$A$3:$CF$103,MIN((61+(Mortality!DK$5-Mortality!$AT$5)),84),0))</f>
        <v>5.460397246755353E-4</v>
      </c>
      <c r="DL27" s="408">
        <f>DK27*(1-VLOOKUP($AR27,'MP-2017_Male'!$A$3:$CF$103,MIN((61+(Mortality!DL$5-Mortality!$AT$5)),84),0))</f>
        <v>5.4057932742877996E-4</v>
      </c>
      <c r="DM27" s="408">
        <f>DL27*(1-VLOOKUP($AR27,'MP-2017_Male'!$A$3:$CF$103,MIN((61+(Mortality!DM$5-Mortality!$AT$5)),84),0))</f>
        <v>5.3517353415449213E-4</v>
      </c>
      <c r="DN27" s="408">
        <f>DM27*(1-VLOOKUP($AR27,'MP-2017_Male'!$A$3:$CF$103,MIN((61+(Mortality!DN$5-Mortality!$AT$5)),84),0))</f>
        <v>5.2982179881294719E-4</v>
      </c>
      <c r="DO27" s="408">
        <f>DN27*(1-VLOOKUP($AR27,'MP-2017_Male'!$A$3:$CF$103,MIN((61+(Mortality!DO$5-Mortality!$AT$5)),84),0))</f>
        <v>5.2452358082481776E-4</v>
      </c>
      <c r="DP27" s="408">
        <f>DO27*(1-VLOOKUP($AR27,'MP-2017_Male'!$A$3:$CF$103,MIN((61+(Mortality!DP$5-Mortality!$AT$5)),84),0))</f>
        <v>5.1927834501656954E-4</v>
      </c>
      <c r="DQ27" s="408">
        <f>DP27*(1-VLOOKUP($AR27,'MP-2017_Male'!$A$3:$CF$103,MIN((61+(Mortality!DQ$5-Mortality!$AT$5)),84),0))</f>
        <v>5.1408556156640379E-4</v>
      </c>
      <c r="DR27" s="408">
        <f>DQ27*(1-VLOOKUP($AR27,'MP-2017_Male'!$A$3:$CF$103,MIN((61+(Mortality!DR$5-Mortality!$AT$5)),84),0))</f>
        <v>5.089447059507397E-4</v>
      </c>
      <c r="DS27" s="408">
        <f>DR27*(1-VLOOKUP($AR27,'MP-2017_Male'!$A$3:$CF$103,MIN((61+(Mortality!DS$5-Mortality!$AT$5)),84),0))</f>
        <v>5.0385525889123234E-4</v>
      </c>
      <c r="DT27" s="408">
        <f>DS27*(1-VLOOKUP($AR27,'MP-2017_Male'!$A$3:$CF$103,MIN((61+(Mortality!DT$5-Mortality!$AT$5)),84),0))</f>
        <v>4.9881670630232003E-4</v>
      </c>
      <c r="DU27" s="408">
        <f>DT27*(1-VLOOKUP($AR27,'MP-2017_Male'!$A$3:$CF$103,MIN((61+(Mortality!DU$5-Mortality!$AT$5)),84),0))</f>
        <v>4.9382853923929685E-4</v>
      </c>
      <c r="DV27" s="408">
        <f>DU27*(1-VLOOKUP($AR27,'MP-2017_Male'!$A$3:$CF$103,MIN((61+(Mortality!DV$5-Mortality!$AT$5)),84),0))</f>
        <v>4.8889025384690385E-4</v>
      </c>
      <c r="DW27" s="408">
        <f>DV27*(1-VLOOKUP($AR27,'MP-2017_Male'!$A$3:$CF$103,MIN((61+(Mortality!DW$5-Mortality!$AT$5)),84),0))</f>
        <v>4.8400135130843483E-4</v>
      </c>
      <c r="DX27" s="408">
        <f>DW27*(1-VLOOKUP($AR27,'MP-2017_Male'!$A$3:$CF$103,MIN((61+(Mortality!DX$5-Mortality!$AT$5)),84),0))</f>
        <v>4.7916133779535048E-4</v>
      </c>
      <c r="DY27" s="408">
        <f>DX27*(1-VLOOKUP($AR27,'MP-2017_Male'!$A$3:$CF$103,MIN((61+(Mortality!DY$5-Mortality!$AT$5)),84),0))</f>
        <v>4.7436972441739698E-4</v>
      </c>
      <c r="DZ27" s="408">
        <f>DY27*(1-VLOOKUP($AR27,'MP-2017_Male'!$A$3:$CF$103,MIN((61+(Mortality!DZ$5-Mortality!$AT$5)),84),0))</f>
        <v>4.6962602717322299E-4</v>
      </c>
      <c r="EA27" s="408">
        <f>DZ27*(1-VLOOKUP($AR27,'MP-2017_Male'!$A$3:$CF$103,MIN((61+(Mortality!EA$5-Mortality!$AT$5)),84),0))</f>
        <v>4.6492976690149076E-4</v>
      </c>
      <c r="EB27" s="408">
        <f>EA27*(1-VLOOKUP($AR27,'MP-2017_Male'!$A$3:$CF$103,MIN((61+(Mortality!EB$5-Mortality!$AT$5)),84),0))</f>
        <v>4.6028046923247588E-4</v>
      </c>
      <c r="EC27" s="408">
        <f>EB27*(1-VLOOKUP($AR27,'MP-2017_Male'!$A$3:$CF$103,MIN((61+(Mortality!EC$5-Mortality!$AT$5)),84),0))</f>
        <v>4.5567766454015113E-4</v>
      </c>
      <c r="ED27" s="408">
        <f>EC27*(1-VLOOKUP($AR27,'MP-2017_Male'!$A$3:$CF$103,MIN((61+(Mortality!ED$5-Mortality!$AT$5)),84),0))</f>
        <v>4.5112088789474964E-4</v>
      </c>
      <c r="EE27" s="408">
        <f>ED27*(1-VLOOKUP($AR27,'MP-2017_Male'!$A$3:$CF$103,MIN((61+(Mortality!EE$5-Mortality!$AT$5)),84),0))</f>
        <v>4.4660967901580213E-4</v>
      </c>
      <c r="EF27" s="408">
        <f>EE27*(1-VLOOKUP($AR27,'MP-2017_Male'!$A$3:$CF$103,MIN((61+(Mortality!EF$5-Mortality!$AT$5)),84),0))</f>
        <v>4.4214358222564409E-4</v>
      </c>
      <c r="EG27" s="408">
        <f>EF27*(1-VLOOKUP($AR27,'MP-2017_Male'!$A$3:$CF$103,MIN((61+(Mortality!EG$5-Mortality!$AT$5)),84),0))</f>
        <v>4.3772214640338766E-4</v>
      </c>
      <c r="EH27" s="408">
        <f>EG27*(1-VLOOKUP($AR27,'MP-2017_Male'!$A$3:$CF$103,MIN((61+(Mortality!EH$5-Mortality!$AT$5)),84),0))</f>
        <v>4.3334492493935379E-4</v>
      </c>
      <c r="EI27" s="408">
        <f>EH27*(1-VLOOKUP($AR27,'MP-2017_Male'!$A$3:$CF$103,MIN((61+(Mortality!EI$5-Mortality!$AT$5)),84),0))</f>
        <v>4.2901147568996027E-4</v>
      </c>
      <c r="EJ27" s="408">
        <f>EI27*(1-VLOOKUP($AR27,'MP-2017_Male'!$A$3:$CF$103,MIN((61+(Mortality!EJ$5-Mortality!$AT$5)),84),0))</f>
        <v>4.2472136093306065E-4</v>
      </c>
      <c r="EK27" s="408">
        <f>EJ27*(1-VLOOKUP($AR27,'MP-2017_Male'!$A$3:$CF$103,MIN((61+(Mortality!EK$5-Mortality!$AT$5)),84),0))</f>
        <v>4.2047414732373004E-4</v>
      </c>
      <c r="EL27" s="408">
        <f>EK27*(1-VLOOKUP($AR27,'MP-2017_Male'!$A$3:$CF$103,MIN((61+(Mortality!EL$5-Mortality!$AT$5)),84),0))</f>
        <v>4.1626940585049273E-4</v>
      </c>
      <c r="EM27" s="408">
        <f>EL27*(1-VLOOKUP($AR27,'MP-2017_Male'!$A$3:$CF$103,MIN((61+(Mortality!EM$5-Mortality!$AT$5)),84),0))</f>
        <v>4.1210671179198779E-4</v>
      </c>
      <c r="EN27" s="408">
        <f>EM27*(1-VLOOKUP($AR27,'MP-2017_Male'!$A$3:$CF$103,MIN((61+(Mortality!EN$5-Mortality!$AT$5)),84),0))</f>
        <v>4.079856446740679E-4</v>
      </c>
      <c r="EO27" s="408">
        <f>EN27*(1-VLOOKUP($AR27,'MP-2017_Male'!$A$3:$CF$103,MIN((61+(Mortality!EO$5-Mortality!$AT$5)),84),0))</f>
        <v>4.0390578822732724E-4</v>
      </c>
      <c r="EP27" s="408">
        <f>EO27*(1-VLOOKUP($AR27,'MP-2017_Male'!$A$3:$CF$103,MIN((61+(Mortality!EP$5-Mortality!$AT$5)),84),0))</f>
        <v>3.9986673034505399E-4</v>
      </c>
      <c r="EQ27" s="408">
        <f>EP27*(1-VLOOKUP($AR27,'MP-2017_Male'!$A$3:$CF$103,MIN((61+(Mortality!EQ$5-Mortality!$AT$5)),84),0))</f>
        <v>3.9586806304160347E-4</v>
      </c>
      <c r="ER27" s="408">
        <f>EQ27*(1-VLOOKUP($AR27,'MP-2017_Male'!$A$3:$CF$103,MIN((61+(Mortality!ER$5-Mortality!$AT$5)),84),0))</f>
        <v>3.9190938241118742E-4</v>
      </c>
      <c r="ES27" s="408">
        <f>ER27*(1-VLOOKUP($AR27,'MP-2017_Male'!$A$3:$CF$103,MIN((61+(Mortality!ES$5-Mortality!$AT$5)),84),0))</f>
        <v>3.8799028858707557E-4</v>
      </c>
      <c r="ET27" s="408">
        <f>ES27*(1-VLOOKUP($AR27,'MP-2017_Male'!$A$3:$CF$103,MIN((61+(Mortality!ET$5-Mortality!$AT$5)),84),0))</f>
        <v>3.8411038570120481E-4</v>
      </c>
      <c r="EU27" s="408">
        <f>ET27*(1-VLOOKUP($AR27,'MP-2017_Male'!$A$3:$CF$103,MIN((61+(Mortality!EU$5-Mortality!$AT$5)),84),0))</f>
        <v>3.8026928184419276E-4</v>
      </c>
      <c r="EV27" s="408">
        <f>EU27*(1-VLOOKUP($AR27,'MP-2017_Male'!$A$3:$CF$103,MIN((61+(Mortality!EV$5-Mortality!$AT$5)),84),0))</f>
        <v>3.7646658902575081E-4</v>
      </c>
      <c r="EW27" s="408">
        <f>EV27*(1-VLOOKUP($AR27,'MP-2017_Male'!$A$3:$CF$103,MIN((61+(Mortality!EW$5-Mortality!$AT$5)),84),0))</f>
        <v>3.7270192313549331E-4</v>
      </c>
      <c r="EX27" s="408">
        <f>EW27*(1-VLOOKUP($AR27,'MP-2017_Male'!$A$3:$CF$103,MIN((61+(Mortality!EX$5-Mortality!$AT$5)),84),0))</f>
        <v>3.6897490390413838E-4</v>
      </c>
      <c r="EY27" s="408">
        <f>EX27*(1-VLOOKUP($AR27,'MP-2017_Male'!$A$3:$CF$103,MIN((61+(Mortality!EY$5-Mortality!$AT$5)),84),0))</f>
        <v>3.6528515486509701E-4</v>
      </c>
      <c r="EZ27" s="408">
        <f>EY27*(1-VLOOKUP($AR27,'MP-2017_Male'!$A$3:$CF$103,MIN((61+(Mortality!EZ$5-Mortality!$AT$5)),84),0))</f>
        <v>3.6163230331644604E-4</v>
      </c>
      <c r="FA27" s="408">
        <f>EZ27*(1-VLOOKUP($AR27,'MP-2017_Male'!$A$3:$CF$103,MIN((61+(Mortality!FA$5-Mortality!$AT$5)),84),0))</f>
        <v>3.5801598028328157E-4</v>
      </c>
      <c r="FB27" s="408">
        <f>FA27*(1-VLOOKUP($AR27,'MP-2017_Male'!$A$3:$CF$103,MIN((61+(Mortality!FB$5-Mortality!$AT$5)),84),0))</f>
        <v>3.5443582048044878E-4</v>
      </c>
      <c r="FC27" s="408">
        <f>FB27*(1-VLOOKUP($AR27,'MP-2017_Male'!$A$3:$CF$103,MIN((61+(Mortality!FC$5-Mortality!$AT$5)),84),0))</f>
        <v>3.5089146227564429E-4</v>
      </c>
      <c r="FD27" s="408">
        <f>FC27*(1-VLOOKUP($AR27,'MP-2017_Male'!$A$3:$CF$103,MIN((61+(Mortality!FD$5-Mortality!$AT$5)),84),0))</f>
        <v>3.4738254765288786E-4</v>
      </c>
      <c r="FE27" s="408">
        <f>FD27*(1-VLOOKUP($AR27,'MP-2017_Male'!$A$3:$CF$103,MIN((61+(Mortality!FE$5-Mortality!$AT$5)),84),0))</f>
        <v>3.43908722176359E-4</v>
      </c>
      <c r="FF27" s="408">
        <f>FE27*(1-VLOOKUP($AR27,'MP-2017_Male'!$A$3:$CF$103,MIN((61+(Mortality!FF$5-Mortality!$AT$5)),84),0))</f>
        <v>3.4046963495459539E-4</v>
      </c>
      <c r="FG27" s="408">
        <f>FF27*(1-VLOOKUP($AR27,'MP-2017_Male'!$A$3:$CF$103,MIN((61+(Mortality!FG$5-Mortality!$AT$5)),84),0))</f>
        <v>3.3706493860504946E-4</v>
      </c>
      <c r="FH27" s="408">
        <f>FG27*(1-VLOOKUP($AR27,'MP-2017_Male'!$A$3:$CF$103,MIN((61+(Mortality!FH$5-Mortality!$AT$5)),84),0))</f>
        <v>3.3369428921899895E-4</v>
      </c>
      <c r="FI27" s="408">
        <f>FH27*(1-VLOOKUP($AR27,'MP-2017_Male'!$A$3:$CF$103,MIN((61+(Mortality!FI$5-Mortality!$AT$5)),84),0))</f>
        <v>3.3035734632680895E-4</v>
      </c>
    </row>
    <row r="28" spans="1:165">
      <c r="A28" s="205">
        <v>40</v>
      </c>
      <c r="B28" s="226">
        <f t="shared" si="8"/>
        <v>6.2799999999999998E-4</v>
      </c>
      <c r="C28" s="227">
        <f t="shared" si="9"/>
        <v>3.9599999999999998E-4</v>
      </c>
      <c r="D28" s="207">
        <f t="shared" si="5"/>
        <v>5.1199999999999998E-4</v>
      </c>
      <c r="E28" s="432">
        <f ca="1">IF($A28&lt;Main!$B$11,Mortality!$BD21,OFFSET($BD$6,$A28-$A$13,$A28-$A$13))</f>
        <v>5.0215106922258637E-4</v>
      </c>
      <c r="F28" s="433">
        <f ca="1">IF($A28&lt;Main!$B$13,Mortality!$BD$105,OFFSET($BD$105,$A28-$A$13,$A28-$A$13))</f>
        <v>3.6013237285100348E-4</v>
      </c>
      <c r="G28" s="472">
        <f t="shared" ca="1" si="21"/>
        <v>4.3114172103679495E-4</v>
      </c>
      <c r="J28" s="390" t="s">
        <v>174</v>
      </c>
      <c r="K28" s="198"/>
      <c r="L28" s="198"/>
      <c r="M28" s="198"/>
      <c r="N28" s="198"/>
      <c r="O28" s="198"/>
      <c r="Q28" s="246">
        <f>Q23+5</f>
        <v>45</v>
      </c>
      <c r="R28" s="254">
        <f>INDEX($J$8:$L$20,MATCH($Q28,$I$8:$I$20,0),MATCH(R$7,$J$7:$L$7,0))</f>
        <v>6.0300000000000002E-4</v>
      </c>
      <c r="S28" s="255">
        <f t="shared" ref="S28:T28" si="45">INDEX($J$8:$L$20,MATCH($Q28,$I$8:$I$20,0),MATCH(S$7,$J$7:$L$7,0))</f>
        <v>1.0564E-2</v>
      </c>
      <c r="T28" s="466">
        <f t="shared" si="45"/>
        <v>9.2599999999999996E-4</v>
      </c>
      <c r="U28" s="254">
        <f>INDEX($M$8:$O$20,MATCH($Q28,$I$8:$I$20,0),MATCH(R$7,$M$7:$O$7,0))</f>
        <v>3.8000000000000002E-4</v>
      </c>
      <c r="V28" s="255">
        <f t="shared" ref="V28" si="46">INDEX($M$8:$O$20,MATCH($Q28,$I$8:$I$20,0),MATCH(S$7,$M$7:$O$7,0))</f>
        <v>5.2389999999999997E-3</v>
      </c>
      <c r="W28" s="470">
        <f t="shared" ref="W28" si="47">INDEX($M$8:$O$20,MATCH($Q28,$I$8:$I$20,0),MATCH(T$7,$M$7:$O$7,0))</f>
        <v>6.5099999999999999E-4</v>
      </c>
      <c r="X28" s="227"/>
      <c r="Y28" s="205">
        <v>40</v>
      </c>
      <c r="AA28" s="231">
        <v>6.2799999999999998E-4</v>
      </c>
      <c r="AB28" s="232" t="s">
        <v>65</v>
      </c>
      <c r="AC28" s="233">
        <v>1.0997E-2</v>
      </c>
      <c r="AD28" s="205"/>
      <c r="AE28" s="231">
        <v>3.9599999999999998E-4</v>
      </c>
      <c r="AF28" s="232" t="s">
        <v>65</v>
      </c>
      <c r="AG28" s="233">
        <v>5.4539999999999996E-3</v>
      </c>
      <c r="AQ28" s="234"/>
      <c r="AR28" s="205">
        <v>47</v>
      </c>
      <c r="AS28" s="235">
        <f t="shared" si="6"/>
        <v>1.0459798021552704E-3</v>
      </c>
      <c r="AT28" s="406">
        <f t="shared" si="7"/>
        <v>1.1831999999999999E-3</v>
      </c>
      <c r="AU28" s="408">
        <f>AT28*(1-VLOOKUP($AR28,'MP-2017_Male'!$A$3:$CF$103,MIN((61+(Mortality!AU$5-Mortality!$AT$5)),84),0))</f>
        <v>1.1583527999999999E-3</v>
      </c>
      <c r="AV28" s="408">
        <f>AU28*(1-VLOOKUP($AR28,'MP-2017_Male'!$A$3:$CF$103,MIN((61+(Mortality!AV$5-Mortality!$AT$5)),84),0))</f>
        <v>1.1373866143199998E-3</v>
      </c>
      <c r="AW28" s="408">
        <f>AV28*(1-VLOOKUP($AR28,'MP-2017_Male'!$A$3:$CF$103,MIN((61+(Mortality!AW$5-Mortality!$AT$5)),84),0))</f>
        <v>1.1211219857352238E-3</v>
      </c>
      <c r="AX28" s="408">
        <f>AW28*(1-VLOOKUP($AR28,'MP-2017_Male'!$A$3:$CF$103,MIN((61+(Mortality!AX$5-Mortality!$AT$5)),84),0))</f>
        <v>1.1054262779349306E-3</v>
      </c>
      <c r="AY28" s="408">
        <f>AX28*(1-VLOOKUP($AR28,'MP-2017_Male'!$A$3:$CF$103,MIN((61+(Mortality!AY$5-Mortality!$AT$5)),84),0))</f>
        <v>1.090945193693983E-3</v>
      </c>
      <c r="AZ28" s="408">
        <f>AY28*(1-VLOOKUP($AR28,'MP-2017_Male'!$A$3:$CF$103,MIN((61+(Mortality!AZ$5-Mortality!$AT$5)),84),0))</f>
        <v>1.0781811349277633E-3</v>
      </c>
      <c r="BA28" s="408">
        <f>AZ28*(1-VLOOKUP($AR28,'MP-2017_Male'!$A$3:$CF$103,MIN((61+(Mortality!BA$5-Mortality!$AT$5)),84),0))</f>
        <v>1.0672915054649929E-3</v>
      </c>
      <c r="BB28" s="408">
        <f>BA28*(1-VLOOKUP($AR28,'MP-2017_Male'!$A$3:$CF$103,MIN((61+(Mortality!BB$5-Mortality!$AT$5)),84),0))</f>
        <v>1.0584329859696336E-3</v>
      </c>
      <c r="BC28" s="408">
        <f>BB28*(1-VLOOKUP($AR28,'MP-2017_Male'!$A$3:$CF$103,MIN((61+(Mortality!BC$5-Mortality!$AT$5)),84),0))</f>
        <v>1.0514473282622341E-3</v>
      </c>
      <c r="BD28" s="429">
        <f>BC28*(1-VLOOKUP($AR28,'MP-2017_Male'!$A$3:$CF$103,MIN((61+(Mortality!BD$5-Mortality!$AT$5)),84),0))</f>
        <v>1.0459798021552704E-3</v>
      </c>
      <c r="BE28" s="408">
        <f>BD28*(1-VLOOKUP($AR28,'MP-2017_Male'!$A$3:$CF$103,MIN((61+(Mortality!BE$5-Mortality!$AT$5)),84),0))</f>
        <v>1.0416912849664339E-3</v>
      </c>
      <c r="BF28" s="408">
        <f>BE28*(1-VLOOKUP($AR28,'MP-2017_Male'!$A$3:$CF$103,MIN((61+(Mortality!BF$5-Mortality!$AT$5)),84),0))</f>
        <v>1.0380453654690513E-3</v>
      </c>
      <c r="BG28" s="408">
        <f>BF28*(1-VLOOKUP($AR28,'MP-2017_Male'!$A$3:$CF$103,MIN((61+(Mortality!BG$5-Mortality!$AT$5)),84),0))</f>
        <v>1.0345160112264565E-3</v>
      </c>
      <c r="BH28" s="408">
        <f>BG28*(1-VLOOKUP($AR28,'MP-2017_Male'!$A$3:$CF$103,MIN((61+(Mortality!BH$5-Mortality!$AT$5)),84),0))</f>
        <v>1.0305848503837959E-3</v>
      </c>
      <c r="BI28" s="408">
        <f>BH28*(1-VLOOKUP($AR28,'MP-2017_Male'!$A$3:$CF$103,MIN((61+(Mortality!BI$5-Mortality!$AT$5)),84),0))</f>
        <v>1.0259472185570689E-3</v>
      </c>
      <c r="BJ28" s="408">
        <f>BI28*(1-VLOOKUP($AR28,'MP-2017_Male'!$A$3:$CF$103,MIN((61+(Mortality!BJ$5-Mortality!$AT$5)),84),0))</f>
        <v>1.0204071035768607E-3</v>
      </c>
      <c r="BK28" s="408">
        <f>BJ28*(1-VLOOKUP($AR28,'MP-2017_Male'!$A$3:$CF$103,MIN((61+(Mortality!BK$5-Mortality!$AT$5)),84),0))</f>
        <v>1.0137744574036111E-3</v>
      </c>
      <c r="BL28" s="408">
        <f>BK28*(1-VLOOKUP($AR28,'MP-2017_Male'!$A$3:$CF$103,MIN((61+(Mortality!BL$5-Mortality!$AT$5)),84),0))</f>
        <v>1.006171148973084E-3</v>
      </c>
      <c r="BM28" s="408">
        <f>BL28*(1-VLOOKUP($AR28,'MP-2017_Male'!$A$3:$CF$103,MIN((61+(Mortality!BM$5-Mortality!$AT$5)),84),0))</f>
        <v>9.9771931132171016E-4</v>
      </c>
      <c r="BN28" s="408">
        <f>BM28*(1-VLOOKUP($AR28,'MP-2017_Male'!$A$3:$CF$103,MIN((61+(Mortality!BN$5-Mortality!$AT$5)),84),0))</f>
        <v>9.8864006558868254E-4</v>
      </c>
      <c r="BO28" s="408">
        <f>BN28*(1-VLOOKUP($AR28,'MP-2017_Male'!$A$3:$CF$103,MIN((61+(Mortality!BO$5-Mortality!$AT$5)),84),0))</f>
        <v>9.7914912095903111E-4</v>
      </c>
      <c r="BP28" s="408">
        <f>BO28*(1-VLOOKUP($AR28,'MP-2017_Male'!$A$3:$CF$103,MIN((61+(Mortality!BP$5-Mortality!$AT$5)),84),0))</f>
        <v>9.6945554466153672E-4</v>
      </c>
      <c r="BQ28" s="408">
        <f>BP28*(1-VLOOKUP($AR28,'MP-2017_Male'!$A$3:$CF$103,MIN((61+(Mortality!BQ$5-Mortality!$AT$5)),84),0))</f>
        <v>9.5976098921492139E-4</v>
      </c>
      <c r="BR28" s="408">
        <f>BQ28*(1-VLOOKUP($AR28,'MP-2017_Male'!$A$3:$CF$103,MIN((61+(Mortality!BR$5-Mortality!$AT$5)),84),0))</f>
        <v>9.5016337932277216E-4</v>
      </c>
      <c r="BS28" s="408">
        <f>BR28*(1-VLOOKUP($AR28,'MP-2017_Male'!$A$3:$CF$103,MIN((61+(Mortality!BS$5-Mortality!$AT$5)),84),0))</f>
        <v>9.4066174552954443E-4</v>
      </c>
      <c r="BT28" s="408">
        <f>BS28*(1-VLOOKUP($AR28,'MP-2017_Male'!$A$3:$CF$103,MIN((61+(Mortality!BT$5-Mortality!$AT$5)),84),0))</f>
        <v>9.3125512807424899E-4</v>
      </c>
      <c r="BU28" s="408">
        <f>BT28*(1-VLOOKUP($AR28,'MP-2017_Male'!$A$3:$CF$103,MIN((61+(Mortality!BU$5-Mortality!$AT$5)),84),0))</f>
        <v>9.2194257679350654E-4</v>
      </c>
      <c r="BV28" s="408">
        <f>BU28*(1-VLOOKUP($AR28,'MP-2017_Male'!$A$3:$CF$103,MIN((61+(Mortality!BV$5-Mortality!$AT$5)),84),0))</f>
        <v>9.1272315102557144E-4</v>
      </c>
      <c r="BW28" s="408">
        <f>BV28*(1-VLOOKUP($AR28,'MP-2017_Male'!$A$3:$CF$103,MIN((61+(Mortality!BW$5-Mortality!$AT$5)),84),0))</f>
        <v>9.0359591951531576E-4</v>
      </c>
      <c r="BX28" s="408">
        <f>BW28*(1-VLOOKUP($AR28,'MP-2017_Male'!$A$3:$CF$103,MIN((61+(Mortality!BX$5-Mortality!$AT$5)),84),0))</f>
        <v>8.9455996032016265E-4</v>
      </c>
      <c r="BY28" s="408">
        <f>BX28*(1-VLOOKUP($AR28,'MP-2017_Male'!$A$3:$CF$103,MIN((61+(Mortality!BY$5-Mortality!$AT$5)),84),0))</f>
        <v>8.8561436071696103E-4</v>
      </c>
      <c r="BZ28" s="408">
        <f>BY28*(1-VLOOKUP($AR28,'MP-2017_Male'!$A$3:$CF$103,MIN((61+(Mortality!BZ$5-Mortality!$AT$5)),84),0))</f>
        <v>8.7675821710979146E-4</v>
      </c>
      <c r="CA28" s="408">
        <f>BZ28*(1-VLOOKUP($AR28,'MP-2017_Male'!$A$3:$CF$103,MIN((61+(Mortality!CA$5-Mortality!$AT$5)),84),0))</f>
        <v>8.6799063493869354E-4</v>
      </c>
      <c r="CB28" s="408">
        <f>CA28*(1-VLOOKUP($AR28,'MP-2017_Male'!$A$3:$CF$103,MIN((61+(Mortality!CB$5-Mortality!$AT$5)),84),0))</f>
        <v>8.5931072858930657E-4</v>
      </c>
      <c r="CC28" s="408">
        <f>CB28*(1-VLOOKUP($AR28,'MP-2017_Male'!$A$3:$CF$103,MIN((61+(Mortality!CC$5-Mortality!$AT$5)),84),0))</f>
        <v>8.5071762130341352E-4</v>
      </c>
      <c r="CD28" s="408">
        <f>CC28*(1-VLOOKUP($AR28,'MP-2017_Male'!$A$3:$CF$103,MIN((61+(Mortality!CD$5-Mortality!$AT$5)),84),0))</f>
        <v>8.422104450903794E-4</v>
      </c>
      <c r="CE28" s="408">
        <f>CD28*(1-VLOOKUP($AR28,'MP-2017_Male'!$A$3:$CF$103,MIN((61+(Mortality!CE$5-Mortality!$AT$5)),84),0))</f>
        <v>8.3378834063947563E-4</v>
      </c>
      <c r="CF28" s="408">
        <f>CE28*(1-VLOOKUP($AR28,'MP-2017_Male'!$A$3:$CF$103,MIN((61+(Mortality!CF$5-Mortality!$AT$5)),84),0))</f>
        <v>8.2545045723308086E-4</v>
      </c>
      <c r="CG28" s="408">
        <f>CF28*(1-VLOOKUP($AR28,'MP-2017_Male'!$A$3:$CF$103,MIN((61+(Mortality!CG$5-Mortality!$AT$5)),84),0))</f>
        <v>8.1719595266075004E-4</v>
      </c>
      <c r="CH28" s="408">
        <f>CG28*(1-VLOOKUP($AR28,'MP-2017_Male'!$A$3:$CF$103,MIN((61+(Mortality!CH$5-Mortality!$AT$5)),84),0))</f>
        <v>8.0902399313414249E-4</v>
      </c>
      <c r="CI28" s="408">
        <f>CH28*(1-VLOOKUP($AR28,'MP-2017_Male'!$A$3:$CF$103,MIN((61+(Mortality!CI$5-Mortality!$AT$5)),84),0))</f>
        <v>8.0093375320280111E-4</v>
      </c>
      <c r="CJ28" s="408">
        <f>CI28*(1-VLOOKUP($AR28,'MP-2017_Male'!$A$3:$CF$103,MIN((61+(Mortality!CJ$5-Mortality!$AT$5)),84),0))</f>
        <v>7.9292441567077306E-4</v>
      </c>
      <c r="CK28" s="408">
        <f>CJ28*(1-VLOOKUP($AR28,'MP-2017_Male'!$A$3:$CF$103,MIN((61+(Mortality!CK$5-Mortality!$AT$5)),84),0))</f>
        <v>7.8499517151406535E-4</v>
      </c>
      <c r="CL28" s="408">
        <f>CK28*(1-VLOOKUP($AR28,'MP-2017_Male'!$A$3:$CF$103,MIN((61+(Mortality!CL$5-Mortality!$AT$5)),84),0))</f>
        <v>7.7714521979892464E-4</v>
      </c>
      <c r="CM28" s="408">
        <f>CL28*(1-VLOOKUP($AR28,'MP-2017_Male'!$A$3:$CF$103,MIN((61+(Mortality!CM$5-Mortality!$AT$5)),84),0))</f>
        <v>7.6937376760093535E-4</v>
      </c>
      <c r="CN28" s="408">
        <f>CM28*(1-VLOOKUP($AR28,'MP-2017_Male'!$A$3:$CF$103,MIN((61+(Mortality!CN$5-Mortality!$AT$5)),84),0))</f>
        <v>7.6168002992492597E-4</v>
      </c>
      <c r="CO28" s="408">
        <f>CN28*(1-VLOOKUP($AR28,'MP-2017_Male'!$A$3:$CF$103,MIN((61+(Mortality!CO$5-Mortality!$AT$5)),84),0))</f>
        <v>7.5406322962567668E-4</v>
      </c>
      <c r="CP28" s="408">
        <f>CO28*(1-VLOOKUP($AR28,'MP-2017_Male'!$A$3:$CF$103,MIN((61+(Mortality!CP$5-Mortality!$AT$5)),84),0))</f>
        <v>7.4652259732941987E-4</v>
      </c>
      <c r="CQ28" s="408">
        <f>CP28*(1-VLOOKUP($AR28,'MP-2017_Male'!$A$3:$CF$103,MIN((61+(Mortality!CQ$5-Mortality!$AT$5)),84),0))</f>
        <v>7.3905737135612564E-4</v>
      </c>
      <c r="CR28" s="408">
        <f>CQ28*(1-VLOOKUP($AR28,'MP-2017_Male'!$A$3:$CF$103,MIN((61+(Mortality!CR$5-Mortality!$AT$5)),84),0))</f>
        <v>7.3166679764256437E-4</v>
      </c>
      <c r="CS28" s="408">
        <f>CR28*(1-VLOOKUP($AR28,'MP-2017_Male'!$A$3:$CF$103,MIN((61+(Mortality!CS$5-Mortality!$AT$5)),84),0))</f>
        <v>7.2435012966613874E-4</v>
      </c>
      <c r="CT28" s="408">
        <f>CS28*(1-VLOOKUP($AR28,'MP-2017_Male'!$A$3:$CF$103,MIN((61+(Mortality!CT$5-Mortality!$AT$5)),84),0))</f>
        <v>7.1710662836947734E-4</v>
      </c>
      <c r="CU28" s="408">
        <f>CT28*(1-VLOOKUP($AR28,'MP-2017_Male'!$A$3:$CF$103,MIN((61+(Mortality!CU$5-Mortality!$AT$5)),84),0))</f>
        <v>7.0993556208578251E-4</v>
      </c>
      <c r="CV28" s="408">
        <f>CU28*(1-VLOOKUP($AR28,'MP-2017_Male'!$A$3:$CF$103,MIN((61+(Mortality!CV$5-Mortality!$AT$5)),84),0))</f>
        <v>7.0283620646492467E-4</v>
      </c>
      <c r="CW28" s="408">
        <f>CV28*(1-VLOOKUP($AR28,'MP-2017_Male'!$A$3:$CF$103,MIN((61+(Mortality!CW$5-Mortality!$AT$5)),84),0))</f>
        <v>6.958078444002754E-4</v>
      </c>
      <c r="CX28" s="408">
        <f>CW28*(1-VLOOKUP($AR28,'MP-2017_Male'!$A$3:$CF$103,MIN((61+(Mortality!CX$5-Mortality!$AT$5)),84),0))</f>
        <v>6.8884976595627264E-4</v>
      </c>
      <c r="CY28" s="408">
        <f>CX28*(1-VLOOKUP($AR28,'MP-2017_Male'!$A$3:$CF$103,MIN((61+(Mortality!CY$5-Mortality!$AT$5)),84),0))</f>
        <v>6.8196126829670996E-4</v>
      </c>
      <c r="CZ28" s="408">
        <f>CY28*(1-VLOOKUP($AR28,'MP-2017_Male'!$A$3:$CF$103,MIN((61+(Mortality!CZ$5-Mortality!$AT$5)),84),0))</f>
        <v>6.7514165561374285E-4</v>
      </c>
      <c r="DA28" s="408">
        <f>CZ28*(1-VLOOKUP($AR28,'MP-2017_Male'!$A$3:$CF$103,MIN((61+(Mortality!DA$5-Mortality!$AT$5)),84),0))</f>
        <v>6.6839023905760546E-4</v>
      </c>
      <c r="DB28" s="408">
        <f>DA28*(1-VLOOKUP($AR28,'MP-2017_Male'!$A$3:$CF$103,MIN((61+(Mortality!DB$5-Mortality!$AT$5)),84),0))</f>
        <v>6.617063366670294E-4</v>
      </c>
      <c r="DC28" s="408">
        <f>DB28*(1-VLOOKUP($AR28,'MP-2017_Male'!$A$3:$CF$103,MIN((61+(Mortality!DC$5-Mortality!$AT$5)),84),0))</f>
        <v>6.550892733003591E-4</v>
      </c>
      <c r="DD28" s="408">
        <f>DC28*(1-VLOOKUP($AR28,'MP-2017_Male'!$A$3:$CF$103,MIN((61+(Mortality!DD$5-Mortality!$AT$5)),84),0))</f>
        <v>6.4853838056735545E-4</v>
      </c>
      <c r="DE28" s="408">
        <f>DD28*(1-VLOOKUP($AR28,'MP-2017_Male'!$A$3:$CF$103,MIN((61+(Mortality!DE$5-Mortality!$AT$5)),84),0))</f>
        <v>6.4205299676168193E-4</v>
      </c>
      <c r="DF28" s="408">
        <f>DE28*(1-VLOOKUP($AR28,'MP-2017_Male'!$A$3:$CF$103,MIN((61+(Mortality!DF$5-Mortality!$AT$5)),84),0))</f>
        <v>6.3563246679406511E-4</v>
      </c>
      <c r="DG28" s="408">
        <f>DF28*(1-VLOOKUP($AR28,'MP-2017_Male'!$A$3:$CF$103,MIN((61+(Mortality!DG$5-Mortality!$AT$5)),84),0))</f>
        <v>6.2927614212612447E-4</v>
      </c>
      <c r="DH28" s="408">
        <f>DG28*(1-VLOOKUP($AR28,'MP-2017_Male'!$A$3:$CF$103,MIN((61+(Mortality!DH$5-Mortality!$AT$5)),84),0))</f>
        <v>6.2298338070486316E-4</v>
      </c>
      <c r="DI28" s="408">
        <f>DH28*(1-VLOOKUP($AR28,'MP-2017_Male'!$A$3:$CF$103,MIN((61+(Mortality!DI$5-Mortality!$AT$5)),84),0))</f>
        <v>6.1675354689781452E-4</v>
      </c>
      <c r="DJ28" s="408">
        <f>DI28*(1-VLOOKUP($AR28,'MP-2017_Male'!$A$3:$CF$103,MIN((61+(Mortality!DJ$5-Mortality!$AT$5)),84),0))</f>
        <v>6.1058601142883638E-4</v>
      </c>
      <c r="DK28" s="408">
        <f>DJ28*(1-VLOOKUP($AR28,'MP-2017_Male'!$A$3:$CF$103,MIN((61+(Mortality!DK$5-Mortality!$AT$5)),84),0))</f>
        <v>6.0448015131454804E-4</v>
      </c>
      <c r="DL28" s="408">
        <f>DK28*(1-VLOOKUP($AR28,'MP-2017_Male'!$A$3:$CF$103,MIN((61+(Mortality!DL$5-Mortality!$AT$5)),84),0))</f>
        <v>5.984353498014025E-4</v>
      </c>
      <c r="DM28" s="408">
        <f>DL28*(1-VLOOKUP($AR28,'MP-2017_Male'!$A$3:$CF$103,MIN((61+(Mortality!DM$5-Mortality!$AT$5)),84),0))</f>
        <v>5.9245099630338843E-4</v>
      </c>
      <c r="DN28" s="408">
        <f>DM28*(1-VLOOKUP($AR28,'MP-2017_Male'!$A$3:$CF$103,MIN((61+(Mortality!DN$5-Mortality!$AT$5)),84),0))</f>
        <v>5.8652648634035457E-4</v>
      </c>
      <c r="DO28" s="408">
        <f>DN28*(1-VLOOKUP($AR28,'MP-2017_Male'!$A$3:$CF$103,MIN((61+(Mortality!DO$5-Mortality!$AT$5)),84),0))</f>
        <v>5.8066122147695104E-4</v>
      </c>
      <c r="DP28" s="408">
        <f>DO28*(1-VLOOKUP($AR28,'MP-2017_Male'!$A$3:$CF$103,MIN((61+(Mortality!DP$5-Mortality!$AT$5)),84),0))</f>
        <v>5.7485460926218147E-4</v>
      </c>
      <c r="DQ28" s="408">
        <f>DP28*(1-VLOOKUP($AR28,'MP-2017_Male'!$A$3:$CF$103,MIN((61+(Mortality!DQ$5-Mortality!$AT$5)),84),0))</f>
        <v>5.6910606316955964E-4</v>
      </c>
      <c r="DR28" s="408">
        <f>DQ28*(1-VLOOKUP($AR28,'MP-2017_Male'!$A$3:$CF$103,MIN((61+(Mortality!DR$5-Mortality!$AT$5)),84),0))</f>
        <v>5.6341500253786407E-4</v>
      </c>
      <c r="DS28" s="408">
        <f>DR28*(1-VLOOKUP($AR28,'MP-2017_Male'!$A$3:$CF$103,MIN((61+(Mortality!DS$5-Mortality!$AT$5)),84),0))</f>
        <v>5.5778085251248543E-4</v>
      </c>
      <c r="DT28" s="408">
        <f>DS28*(1-VLOOKUP($AR28,'MP-2017_Male'!$A$3:$CF$103,MIN((61+(Mortality!DT$5-Mortality!$AT$5)),84),0))</f>
        <v>5.5220304398736055E-4</v>
      </c>
      <c r="DU28" s="408">
        <f>DT28*(1-VLOOKUP($AR28,'MP-2017_Male'!$A$3:$CF$103,MIN((61+(Mortality!DU$5-Mortality!$AT$5)),84),0))</f>
        <v>5.4668101354748695E-4</v>
      </c>
      <c r="DV28" s="408">
        <f>DU28*(1-VLOOKUP($AR28,'MP-2017_Male'!$A$3:$CF$103,MIN((61+(Mortality!DV$5-Mortality!$AT$5)),84),0))</f>
        <v>5.412142034120121E-4</v>
      </c>
      <c r="DW28" s="408">
        <f>DV28*(1-VLOOKUP($AR28,'MP-2017_Male'!$A$3:$CF$103,MIN((61+(Mortality!DW$5-Mortality!$AT$5)),84),0))</f>
        <v>5.3580206137789196E-4</v>
      </c>
      <c r="DX28" s="408">
        <f>DW28*(1-VLOOKUP($AR28,'MP-2017_Male'!$A$3:$CF$103,MIN((61+(Mortality!DX$5-Mortality!$AT$5)),84),0))</f>
        <v>5.3044404076411304E-4</v>
      </c>
      <c r="DY28" s="408">
        <f>DX28*(1-VLOOKUP($AR28,'MP-2017_Male'!$A$3:$CF$103,MIN((61+(Mortality!DY$5-Mortality!$AT$5)),84),0))</f>
        <v>5.2513960035647188E-4</v>
      </c>
      <c r="DZ28" s="408">
        <f>DY28*(1-VLOOKUP($AR28,'MP-2017_Male'!$A$3:$CF$103,MIN((61+(Mortality!DZ$5-Mortality!$AT$5)),84),0))</f>
        <v>5.1988820435290713E-4</v>
      </c>
      <c r="EA28" s="408">
        <f>DZ28*(1-VLOOKUP($AR28,'MP-2017_Male'!$A$3:$CF$103,MIN((61+(Mortality!EA$5-Mortality!$AT$5)),84),0))</f>
        <v>5.1468932230937811E-4</v>
      </c>
      <c r="EB28" s="408">
        <f>EA28*(1-VLOOKUP($AR28,'MP-2017_Male'!$A$3:$CF$103,MIN((61+(Mortality!EB$5-Mortality!$AT$5)),84),0))</f>
        <v>5.0954242908628428E-4</v>
      </c>
      <c r="EC28" s="408">
        <f>EB28*(1-VLOOKUP($AR28,'MP-2017_Male'!$A$3:$CF$103,MIN((61+(Mortality!EC$5-Mortality!$AT$5)),84),0))</f>
        <v>5.0444700479542143E-4</v>
      </c>
      <c r="ED28" s="408">
        <f>EC28*(1-VLOOKUP($AR28,'MP-2017_Male'!$A$3:$CF$103,MIN((61+(Mortality!ED$5-Mortality!$AT$5)),84),0))</f>
        <v>4.9940253474746725E-4</v>
      </c>
      <c r="EE28" s="408">
        <f>ED28*(1-VLOOKUP($AR28,'MP-2017_Male'!$A$3:$CF$103,MIN((61+(Mortality!EE$5-Mortality!$AT$5)),84),0))</f>
        <v>4.9440850939999257E-4</v>
      </c>
      <c r="EF28" s="408">
        <f>EE28*(1-VLOOKUP($AR28,'MP-2017_Male'!$A$3:$CF$103,MIN((61+(Mortality!EF$5-Mortality!$AT$5)),84),0))</f>
        <v>4.8946442430599269E-4</v>
      </c>
      <c r="EG28" s="408">
        <f>EF28*(1-VLOOKUP($AR28,'MP-2017_Male'!$A$3:$CF$103,MIN((61+(Mortality!EG$5-Mortality!$AT$5)),84),0))</f>
        <v>4.8456978006293277E-4</v>
      </c>
      <c r="EH28" s="408">
        <f>EG28*(1-VLOOKUP($AR28,'MP-2017_Male'!$A$3:$CF$103,MIN((61+(Mortality!EH$5-Mortality!$AT$5)),84),0))</f>
        <v>4.7972408226230342E-4</v>
      </c>
      <c r="EI28" s="408">
        <f>EH28*(1-VLOOKUP($AR28,'MP-2017_Male'!$A$3:$CF$103,MIN((61+(Mortality!EI$5-Mortality!$AT$5)),84),0))</f>
        <v>4.7492684143968038E-4</v>
      </c>
      <c r="EJ28" s="408">
        <f>EI28*(1-VLOOKUP($AR28,'MP-2017_Male'!$A$3:$CF$103,MIN((61+(Mortality!EJ$5-Mortality!$AT$5)),84),0))</f>
        <v>4.7017757302528359E-4</v>
      </c>
      <c r="EK28" s="408">
        <f>EJ28*(1-VLOOKUP($AR28,'MP-2017_Male'!$A$3:$CF$103,MIN((61+(Mortality!EK$5-Mortality!$AT$5)),84),0))</f>
        <v>4.6547579729503075E-4</v>
      </c>
      <c r="EL28" s="408">
        <f>EK28*(1-VLOOKUP($AR28,'MP-2017_Male'!$A$3:$CF$103,MIN((61+(Mortality!EL$5-Mortality!$AT$5)),84),0))</f>
        <v>4.6082103932208046E-4</v>
      </c>
      <c r="EM28" s="408">
        <f>EL28*(1-VLOOKUP($AR28,'MP-2017_Male'!$A$3:$CF$103,MIN((61+(Mortality!EM$5-Mortality!$AT$5)),84),0))</f>
        <v>4.5621282892885964E-4</v>
      </c>
      <c r="EN28" s="408">
        <f>EM28*(1-VLOOKUP($AR28,'MP-2017_Male'!$A$3:$CF$103,MIN((61+(Mortality!EN$5-Mortality!$AT$5)),84),0))</f>
        <v>4.5165070063957105E-4</v>
      </c>
      <c r="EO28" s="408">
        <f>EN28*(1-VLOOKUP($AR28,'MP-2017_Male'!$A$3:$CF$103,MIN((61+(Mortality!EO$5-Mortality!$AT$5)),84),0))</f>
        <v>4.4713419363317532E-4</v>
      </c>
      <c r="EP28" s="408">
        <f>EO28*(1-VLOOKUP($AR28,'MP-2017_Male'!$A$3:$CF$103,MIN((61+(Mortality!EP$5-Mortality!$AT$5)),84),0))</f>
        <v>4.4266285169684356E-4</v>
      </c>
      <c r="EQ28" s="408">
        <f>EP28*(1-VLOOKUP($AR28,'MP-2017_Male'!$A$3:$CF$103,MIN((61+(Mortality!EQ$5-Mortality!$AT$5)),84),0))</f>
        <v>4.3823622317987513E-4</v>
      </c>
      <c r="ER28" s="408">
        <f>EQ28*(1-VLOOKUP($AR28,'MP-2017_Male'!$A$3:$CF$103,MIN((61+(Mortality!ER$5-Mortality!$AT$5)),84),0))</f>
        <v>4.3385386094807639E-4</v>
      </c>
      <c r="ES28" s="408">
        <f>ER28*(1-VLOOKUP($AR28,'MP-2017_Male'!$A$3:$CF$103,MIN((61+(Mortality!ES$5-Mortality!$AT$5)),84),0))</f>
        <v>4.2951532233859564E-4</v>
      </c>
      <c r="ET28" s="408">
        <f>ES28*(1-VLOOKUP($AR28,'MP-2017_Male'!$A$3:$CF$103,MIN((61+(Mortality!ET$5-Mortality!$AT$5)),84),0))</f>
        <v>4.2522016911520971E-4</v>
      </c>
      <c r="EU28" s="408">
        <f>ET28*(1-VLOOKUP($AR28,'MP-2017_Male'!$A$3:$CF$103,MIN((61+(Mortality!EU$5-Mortality!$AT$5)),84),0))</f>
        <v>4.2096796742405759E-4</v>
      </c>
      <c r="EV28" s="408">
        <f>EU28*(1-VLOOKUP($AR28,'MP-2017_Male'!$A$3:$CF$103,MIN((61+(Mortality!EV$5-Mortality!$AT$5)),84),0))</f>
        <v>4.1675828774981701E-4</v>
      </c>
      <c r="EW28" s="408">
        <f>EV28*(1-VLOOKUP($AR28,'MP-2017_Male'!$A$3:$CF$103,MIN((61+(Mortality!EW$5-Mortality!$AT$5)),84),0))</f>
        <v>4.1259070487231883E-4</v>
      </c>
      <c r="EX28" s="408">
        <f>EW28*(1-VLOOKUP($AR28,'MP-2017_Male'!$A$3:$CF$103,MIN((61+(Mortality!EX$5-Mortality!$AT$5)),84),0))</f>
        <v>4.0846479782359564E-4</v>
      </c>
      <c r="EY28" s="408">
        <f>EX28*(1-VLOOKUP($AR28,'MP-2017_Male'!$A$3:$CF$103,MIN((61+(Mortality!EY$5-Mortality!$AT$5)),84),0))</f>
        <v>4.0438014984535967E-4</v>
      </c>
      <c r="EZ28" s="408">
        <f>EY28*(1-VLOOKUP($AR28,'MP-2017_Male'!$A$3:$CF$103,MIN((61+(Mortality!EZ$5-Mortality!$AT$5)),84),0))</f>
        <v>4.0033634834690606E-4</v>
      </c>
      <c r="FA28" s="408">
        <f>EZ28*(1-VLOOKUP($AR28,'MP-2017_Male'!$A$3:$CF$103,MIN((61+(Mortality!FA$5-Mortality!$AT$5)),84),0))</f>
        <v>3.9633298486343701E-4</v>
      </c>
      <c r="FB28" s="408">
        <f>FA28*(1-VLOOKUP($AR28,'MP-2017_Male'!$A$3:$CF$103,MIN((61+(Mortality!FB$5-Mortality!$AT$5)),84),0))</f>
        <v>3.9236965501480265E-4</v>
      </c>
      <c r="FC28" s="408">
        <f>FB28*(1-VLOOKUP($AR28,'MP-2017_Male'!$A$3:$CF$103,MIN((61+(Mortality!FC$5-Mortality!$AT$5)),84),0))</f>
        <v>3.8844595846465461E-4</v>
      </c>
      <c r="FD28" s="408">
        <f>FC28*(1-VLOOKUP($AR28,'MP-2017_Male'!$A$3:$CF$103,MIN((61+(Mortality!FD$5-Mortality!$AT$5)),84),0))</f>
        <v>3.8456149888000806E-4</v>
      </c>
      <c r="FE28" s="408">
        <f>FD28*(1-VLOOKUP($AR28,'MP-2017_Male'!$A$3:$CF$103,MIN((61+(Mortality!FE$5-Mortality!$AT$5)),84),0))</f>
        <v>3.8071588389120795E-4</v>
      </c>
      <c r="FF28" s="408">
        <f>FE28*(1-VLOOKUP($AR28,'MP-2017_Male'!$A$3:$CF$103,MIN((61+(Mortality!FF$5-Mortality!$AT$5)),84),0))</f>
        <v>3.7690872505229589E-4</v>
      </c>
      <c r="FG28" s="408">
        <f>FF28*(1-VLOOKUP($AR28,'MP-2017_Male'!$A$3:$CF$103,MIN((61+(Mortality!FG$5-Mortality!$AT$5)),84),0))</f>
        <v>3.7313963780177291E-4</v>
      </c>
      <c r="FH28" s="408">
        <f>FG28*(1-VLOOKUP($AR28,'MP-2017_Male'!$A$3:$CF$103,MIN((61+(Mortality!FH$5-Mortality!$AT$5)),84),0))</f>
        <v>3.6940824142375517E-4</v>
      </c>
      <c r="FI28" s="408">
        <f>FH28*(1-VLOOKUP($AR28,'MP-2017_Male'!$A$3:$CF$103,MIN((61+(Mortality!FI$5-Mortality!$AT$5)),84),0))</f>
        <v>3.6571415900951763E-4</v>
      </c>
    </row>
    <row r="29" spans="1:165">
      <c r="A29" s="205">
        <v>41</v>
      </c>
      <c r="B29" s="226">
        <f t="shared" si="8"/>
        <v>6.7100000000000005E-4</v>
      </c>
      <c r="C29" s="227">
        <f t="shared" si="9"/>
        <v>4.3300000000000001E-4</v>
      </c>
      <c r="D29" s="207">
        <f t="shared" si="5"/>
        <v>5.5199999999999997E-4</v>
      </c>
      <c r="E29" s="432">
        <f ca="1">IF($A29&lt;Main!$B$11,Mortality!$BD22,OFFSET($BD$6,$A29-$A$13,$A29-$A$13))</f>
        <v>5.5375411837342548E-4</v>
      </c>
      <c r="F29" s="433">
        <f ca="1">IF($A29&lt;Main!$B$13,Mortality!$BD$105,OFFSET($BD$105,$A29-$A$13,$A29-$A$13))</f>
        <v>3.9723433301917685E-4</v>
      </c>
      <c r="G29" s="472">
        <f t="shared" ca="1" si="21"/>
        <v>4.7549422569630119E-4</v>
      </c>
      <c r="J29"/>
      <c r="Q29" s="210">
        <v>41</v>
      </c>
      <c r="R29" s="244">
        <f>R28+((R$33-R$28)/5)</f>
        <v>6.6940000000000001E-4</v>
      </c>
      <c r="S29" s="245">
        <f t="shared" ref="S29:S32" si="48">S28+((S$33-S$28)/5)</f>
        <v>1.17248E-2</v>
      </c>
      <c r="T29" s="465">
        <f t="shared" ref="T29:T32" si="49">T28+((T$33-T$28)/5)</f>
        <v>1.0545999999999999E-3</v>
      </c>
      <c r="U29" s="244">
        <f t="shared" ref="U29:U32" si="50">U28+((U$33-U$28)/5)</f>
        <v>4.3020000000000005E-4</v>
      </c>
      <c r="V29" s="245">
        <f t="shared" ref="V29:V32" si="51">V28+((V$33-V$28)/5)</f>
        <v>5.9296000000000001E-3</v>
      </c>
      <c r="W29" s="469">
        <f t="shared" ref="W29:W32" si="52">W28+((W$33-W$28)/5)</f>
        <v>7.1100000000000004E-4</v>
      </c>
      <c r="X29" s="227"/>
      <c r="Y29" s="205">
        <v>41</v>
      </c>
      <c r="AA29" s="231">
        <v>6.7100000000000005E-4</v>
      </c>
      <c r="AB29" s="232" t="s">
        <v>65</v>
      </c>
      <c r="AC29" s="233">
        <v>1.175E-2</v>
      </c>
      <c r="AD29" s="205"/>
      <c r="AE29" s="231">
        <v>4.3300000000000001E-4</v>
      </c>
      <c r="AF29" s="232" t="s">
        <v>65</v>
      </c>
      <c r="AG29" s="233">
        <v>5.9639999999999997E-3</v>
      </c>
      <c r="AQ29" s="234"/>
      <c r="AR29" s="205">
        <v>48</v>
      </c>
      <c r="AS29" s="235">
        <f t="shared" si="6"/>
        <v>1.1539741051322914E-3</v>
      </c>
      <c r="AT29" s="406">
        <f t="shared" si="7"/>
        <v>1.3117999999999999E-3</v>
      </c>
      <c r="AU29" s="408">
        <f>AT29*(1-VLOOKUP($AR29,'MP-2017_Male'!$A$3:$CF$103,MIN((61+(Mortality!AU$5-Mortality!$AT$5)),84),0))</f>
        <v>1.2862199E-3</v>
      </c>
      <c r="AV29" s="408">
        <f>AU29*(1-VLOOKUP($AR29,'MP-2017_Male'!$A$3:$CF$103,MIN((61+(Mortality!AV$5-Mortality!$AT$5)),84),0))</f>
        <v>1.26409691772E-3</v>
      </c>
      <c r="AW29" s="408">
        <f>AV29*(1-VLOOKUP($AR29,'MP-2017_Male'!$A$3:$CF$103,MIN((61+(Mortality!AW$5-Mortality!$AT$5)),84),0))</f>
        <v>1.246273151180148E-3</v>
      </c>
      <c r="AX29" s="408">
        <f>AW29*(1-VLOOKUP($AR29,'MP-2017_Male'!$A$3:$CF$103,MIN((61+(Mortality!AX$5-Mortality!$AT$5)),84),0))</f>
        <v>1.2287006997485079E-3</v>
      </c>
      <c r="AY29" s="408">
        <f>AX29*(1-VLOOKUP($AR29,'MP-2017_Male'!$A$3:$CF$103,MIN((61+(Mortality!AY$5-Mortality!$AT$5)),84),0))</f>
        <v>1.2118675001619532E-3</v>
      </c>
      <c r="AZ29" s="408">
        <f>AY29*(1-VLOOKUP($AR29,'MP-2017_Male'!$A$3:$CF$103,MIN((61+(Mortality!AZ$5-Mortality!$AT$5)),84),0))</f>
        <v>1.1964767829098963E-3</v>
      </c>
      <c r="BA29" s="408">
        <f>AZ29*(1-VLOOKUP($AR29,'MP-2017_Male'!$A$3:$CF$103,MIN((61+(Mortality!BA$5-Mortality!$AT$5)),84),0))</f>
        <v>1.1828369475847236E-3</v>
      </c>
      <c r="BB29" s="408">
        <f>BA29*(1-VLOOKUP($AR29,'MP-2017_Male'!$A$3:$CF$103,MIN((61+(Mortality!BB$5-Mortality!$AT$5)),84),0))</f>
        <v>1.1712451454983933E-3</v>
      </c>
      <c r="BC29" s="408">
        <f>BB29*(1-VLOOKUP($AR29,'MP-2017_Male'!$A$3:$CF$103,MIN((61+(Mortality!BC$5-Mortality!$AT$5)),84),0))</f>
        <v>1.1616409353053065E-3</v>
      </c>
      <c r="BD29" s="429">
        <f>BC29*(1-VLOOKUP($AR29,'MP-2017_Male'!$A$3:$CF$103,MIN((61+(Mortality!BD$5-Mortality!$AT$5)),84),0))</f>
        <v>1.1539741051322914E-3</v>
      </c>
      <c r="BE29" s="408">
        <f>BD29*(1-VLOOKUP($AR29,'MP-2017_Male'!$A$3:$CF$103,MIN((61+(Mortality!BE$5-Mortality!$AT$5)),84),0))</f>
        <v>1.1477426449645772E-3</v>
      </c>
      <c r="BF29" s="408">
        <f>BE29*(1-VLOOKUP($AR29,'MP-2017_Male'!$A$3:$CF$103,MIN((61+(Mortality!BF$5-Mortality!$AT$5)),84),0))</f>
        <v>1.14246302879774E-3</v>
      </c>
      <c r="BG29" s="408">
        <f>BF29*(1-VLOOKUP($AR29,'MP-2017_Male'!$A$3:$CF$103,MIN((61+(Mortality!BG$5-Mortality!$AT$5)),84),0))</f>
        <v>1.1375504377739098E-3</v>
      </c>
      <c r="BH29" s="408">
        <f>BG29*(1-VLOOKUP($AR29,'MP-2017_Male'!$A$3:$CF$103,MIN((61+(Mortality!BH$5-Mortality!$AT$5)),84),0))</f>
        <v>1.1325452158477045E-3</v>
      </c>
      <c r="BI29" s="408">
        <f>BH29*(1-VLOOKUP($AR29,'MP-2017_Male'!$A$3:$CF$103,MIN((61+(Mortality!BI$5-Mortality!$AT$5)),84),0))</f>
        <v>1.1269957442900508E-3</v>
      </c>
      <c r="BJ29" s="408">
        <f>BI29*(1-VLOOKUP($AR29,'MP-2017_Male'!$A$3:$CF$103,MIN((61+(Mortality!BJ$5-Mortality!$AT$5)),84),0))</f>
        <v>1.1206845681220265E-3</v>
      </c>
      <c r="BK29" s="408">
        <f>BJ29*(1-VLOOKUP($AR29,'MP-2017_Male'!$A$3:$CF$103,MIN((61+(Mortality!BK$5-Mortality!$AT$5)),84),0))</f>
        <v>1.1134001184292333E-3</v>
      </c>
      <c r="BL29" s="408">
        <f>BK29*(1-VLOOKUP($AR29,'MP-2017_Male'!$A$3:$CF$103,MIN((61+(Mortality!BL$5-Mortality!$AT$5)),84),0))</f>
        <v>1.1051609575528571E-3</v>
      </c>
      <c r="BM29" s="408">
        <f>BL29*(1-VLOOKUP($AR29,'MP-2017_Male'!$A$3:$CF$103,MIN((61+(Mortality!BM$5-Mortality!$AT$5)),84),0))</f>
        <v>1.0959881216051684E-3</v>
      </c>
      <c r="BN29" s="408">
        <f>BM29*(1-VLOOKUP($AR29,'MP-2017_Male'!$A$3:$CF$103,MIN((61+(Mortality!BN$5-Mortality!$AT$5)),84),0))</f>
        <v>1.0860146296985615E-3</v>
      </c>
      <c r="BO29" s="408">
        <f>BN29*(1-VLOOKUP($AR29,'MP-2017_Male'!$A$3:$CF$103,MIN((61+(Mortality!BO$5-Mortality!$AT$5)),84),0))</f>
        <v>1.0755888892534553E-3</v>
      </c>
      <c r="BP29" s="408">
        <f>BO29*(1-VLOOKUP($AR29,'MP-2017_Male'!$A$3:$CF$103,MIN((61+(Mortality!BP$5-Mortality!$AT$5)),84),0))</f>
        <v>1.064940559249846E-3</v>
      </c>
      <c r="BQ29" s="408">
        <f>BP29*(1-VLOOKUP($AR29,'MP-2017_Male'!$A$3:$CF$103,MIN((61+(Mortality!BQ$5-Mortality!$AT$5)),84),0))</f>
        <v>1.0542911536573474E-3</v>
      </c>
      <c r="BR29" s="408">
        <f>BQ29*(1-VLOOKUP($AR29,'MP-2017_Male'!$A$3:$CF$103,MIN((61+(Mortality!BR$5-Mortality!$AT$5)),84),0))</f>
        <v>1.0437482421207739E-3</v>
      </c>
      <c r="BS29" s="408">
        <f>BR29*(1-VLOOKUP($AR29,'MP-2017_Male'!$A$3:$CF$103,MIN((61+(Mortality!BS$5-Mortality!$AT$5)),84),0))</f>
        <v>1.0333107596995662E-3</v>
      </c>
      <c r="BT29" s="408">
        <f>BS29*(1-VLOOKUP($AR29,'MP-2017_Male'!$A$3:$CF$103,MIN((61+(Mortality!BT$5-Mortality!$AT$5)),84),0))</f>
        <v>1.0229776521025705E-3</v>
      </c>
      <c r="BU29" s="408">
        <f>BT29*(1-VLOOKUP($AR29,'MP-2017_Male'!$A$3:$CF$103,MIN((61+(Mortality!BU$5-Mortality!$AT$5)),84),0))</f>
        <v>1.0127478755815448E-3</v>
      </c>
      <c r="BV29" s="408">
        <f>BU29*(1-VLOOKUP($AR29,'MP-2017_Male'!$A$3:$CF$103,MIN((61+(Mortality!BV$5-Mortality!$AT$5)),84),0))</f>
        <v>1.0026203968257293E-3</v>
      </c>
      <c r="BW29" s="408">
        <f>BV29*(1-VLOOKUP($AR29,'MP-2017_Male'!$A$3:$CF$103,MIN((61+(Mortality!BW$5-Mortality!$AT$5)),84),0))</f>
        <v>9.9259419285747203E-4</v>
      </c>
      <c r="BX29" s="408">
        <f>BW29*(1-VLOOKUP($AR29,'MP-2017_Male'!$A$3:$CF$103,MIN((61+(Mortality!BX$5-Mortality!$AT$5)),84),0))</f>
        <v>9.8266825092889736E-4</v>
      </c>
      <c r="BY29" s="408">
        <f>BX29*(1-VLOOKUP($AR29,'MP-2017_Male'!$A$3:$CF$103,MIN((61+(Mortality!BY$5-Mortality!$AT$5)),84),0))</f>
        <v>9.7284156841960837E-4</v>
      </c>
      <c r="BZ29" s="408">
        <f>BY29*(1-VLOOKUP($AR29,'MP-2017_Male'!$A$3:$CF$103,MIN((61+(Mortality!BZ$5-Mortality!$AT$5)),84),0))</f>
        <v>9.6311315273541224E-4</v>
      </c>
      <c r="CA29" s="408">
        <f>BZ29*(1-VLOOKUP($AR29,'MP-2017_Male'!$A$3:$CF$103,MIN((61+(Mortality!CA$5-Mortality!$AT$5)),84),0))</f>
        <v>9.5348202120805806E-4</v>
      </c>
      <c r="CB29" s="408">
        <f>CA29*(1-VLOOKUP($AR29,'MP-2017_Male'!$A$3:$CF$103,MIN((61+(Mortality!CB$5-Mortality!$AT$5)),84),0))</f>
        <v>9.4394720099597745E-4</v>
      </c>
      <c r="CC29" s="408">
        <f>CB29*(1-VLOOKUP($AR29,'MP-2017_Male'!$A$3:$CF$103,MIN((61+(Mortality!CC$5-Mortality!$AT$5)),84),0))</f>
        <v>9.3450772898601771E-4</v>
      </c>
      <c r="CD29" s="408">
        <f>CC29*(1-VLOOKUP($AR29,'MP-2017_Male'!$A$3:$CF$103,MIN((61+(Mortality!CD$5-Mortality!$AT$5)),84),0))</f>
        <v>9.2516265169615753E-4</v>
      </c>
      <c r="CE29" s="408">
        <f>CD29*(1-VLOOKUP($AR29,'MP-2017_Male'!$A$3:$CF$103,MIN((61+(Mortality!CE$5-Mortality!$AT$5)),84),0))</f>
        <v>9.1591102517919591E-4</v>
      </c>
      <c r="CF29" s="408">
        <f>CE29*(1-VLOOKUP($AR29,'MP-2017_Male'!$A$3:$CF$103,MIN((61+(Mortality!CF$5-Mortality!$AT$5)),84),0))</f>
        <v>9.0675191492740393E-4</v>
      </c>
      <c r="CG29" s="408">
        <f>CF29*(1-VLOOKUP($AR29,'MP-2017_Male'!$A$3:$CF$103,MIN((61+(Mortality!CG$5-Mortality!$AT$5)),84),0))</f>
        <v>8.9768439577812993E-4</v>
      </c>
      <c r="CH29" s="408">
        <f>CG29*(1-VLOOKUP($AR29,'MP-2017_Male'!$A$3:$CF$103,MIN((61+(Mortality!CH$5-Mortality!$AT$5)),84),0))</f>
        <v>8.8870755182034861E-4</v>
      </c>
      <c r="CI29" s="408">
        <f>CH29*(1-VLOOKUP($AR29,'MP-2017_Male'!$A$3:$CF$103,MIN((61+(Mortality!CI$5-Mortality!$AT$5)),84),0))</f>
        <v>8.7982047630214509E-4</v>
      </c>
      <c r="CJ29" s="408">
        <f>CI29*(1-VLOOKUP($AR29,'MP-2017_Male'!$A$3:$CF$103,MIN((61+(Mortality!CJ$5-Mortality!$AT$5)),84),0))</f>
        <v>8.7102227153912359E-4</v>
      </c>
      <c r="CK29" s="408">
        <f>CJ29*(1-VLOOKUP($AR29,'MP-2017_Male'!$A$3:$CF$103,MIN((61+(Mortality!CK$5-Mortality!$AT$5)),84),0))</f>
        <v>8.6231204882373234E-4</v>
      </c>
      <c r="CL29" s="408">
        <f>CK29*(1-VLOOKUP($AR29,'MP-2017_Male'!$A$3:$CF$103,MIN((61+(Mortality!CL$5-Mortality!$AT$5)),84),0))</f>
        <v>8.5368892833549497E-4</v>
      </c>
      <c r="CM29" s="408">
        <f>CL29*(1-VLOOKUP($AR29,'MP-2017_Male'!$A$3:$CF$103,MIN((61+(Mortality!CM$5-Mortality!$AT$5)),84),0))</f>
        <v>8.4515203905214005E-4</v>
      </c>
      <c r="CN29" s="408">
        <f>CM29*(1-VLOOKUP($AR29,'MP-2017_Male'!$A$3:$CF$103,MIN((61+(Mortality!CN$5-Mortality!$AT$5)),84),0))</f>
        <v>8.3670051866161865E-4</v>
      </c>
      <c r="CO29" s="408">
        <f>CN29*(1-VLOOKUP($AR29,'MP-2017_Male'!$A$3:$CF$103,MIN((61+(Mortality!CO$5-Mortality!$AT$5)),84),0))</f>
        <v>8.2833351347500242E-4</v>
      </c>
      <c r="CP29" s="408">
        <f>CO29*(1-VLOOKUP($AR29,'MP-2017_Male'!$A$3:$CF$103,MIN((61+(Mortality!CP$5-Mortality!$AT$5)),84),0))</f>
        <v>8.2005017834025241E-4</v>
      </c>
      <c r="CQ29" s="408">
        <f>CP29*(1-VLOOKUP($AR29,'MP-2017_Male'!$A$3:$CF$103,MIN((61+(Mortality!CQ$5-Mortality!$AT$5)),84),0))</f>
        <v>8.1184967655684984E-4</v>
      </c>
      <c r="CR29" s="408">
        <f>CQ29*(1-VLOOKUP($AR29,'MP-2017_Male'!$A$3:$CF$103,MIN((61+(Mortality!CR$5-Mortality!$AT$5)),84),0))</f>
        <v>8.0373117979128138E-4</v>
      </c>
      <c r="CS29" s="408">
        <f>CR29*(1-VLOOKUP($AR29,'MP-2017_Male'!$A$3:$CF$103,MIN((61+(Mortality!CS$5-Mortality!$AT$5)),84),0))</f>
        <v>7.9569386799336857E-4</v>
      </c>
      <c r="CT29" s="408">
        <f>CS29*(1-VLOOKUP($AR29,'MP-2017_Male'!$A$3:$CF$103,MIN((61+(Mortality!CT$5-Mortality!$AT$5)),84),0))</f>
        <v>7.8773692931343483E-4</v>
      </c>
      <c r="CU29" s="408">
        <f>CT29*(1-VLOOKUP($AR29,'MP-2017_Male'!$A$3:$CF$103,MIN((61+(Mortality!CU$5-Mortality!$AT$5)),84),0))</f>
        <v>7.7985956002030047E-4</v>
      </c>
      <c r="CV29" s="408">
        <f>CU29*(1-VLOOKUP($AR29,'MP-2017_Male'!$A$3:$CF$103,MIN((61+(Mortality!CV$5-Mortality!$AT$5)),84),0))</f>
        <v>7.7206096442009747E-4</v>
      </c>
      <c r="CW29" s="408">
        <f>CV29*(1-VLOOKUP($AR29,'MP-2017_Male'!$A$3:$CF$103,MIN((61+(Mortality!CW$5-Mortality!$AT$5)),84),0))</f>
        <v>7.6434035477589645E-4</v>
      </c>
      <c r="CX29" s="408">
        <f>CW29*(1-VLOOKUP($AR29,'MP-2017_Male'!$A$3:$CF$103,MIN((61+(Mortality!CX$5-Mortality!$AT$5)),84),0))</f>
        <v>7.5669695122813744E-4</v>
      </c>
      <c r="CY29" s="408">
        <f>CX29*(1-VLOOKUP($AR29,'MP-2017_Male'!$A$3:$CF$103,MIN((61+(Mortality!CY$5-Mortality!$AT$5)),84),0))</f>
        <v>7.4912998171585603E-4</v>
      </c>
      <c r="CZ29" s="408">
        <f>CY29*(1-VLOOKUP($AR29,'MP-2017_Male'!$A$3:$CF$103,MIN((61+(Mortality!CZ$5-Mortality!$AT$5)),84),0))</f>
        <v>7.4163868189869742E-4</v>
      </c>
      <c r="DA29" s="408">
        <f>CZ29*(1-VLOOKUP($AR29,'MP-2017_Male'!$A$3:$CF$103,MIN((61+(Mortality!DA$5-Mortality!$AT$5)),84),0))</f>
        <v>7.3422229507971043E-4</v>
      </c>
      <c r="DB29" s="408">
        <f>DA29*(1-VLOOKUP($AR29,'MP-2017_Male'!$A$3:$CF$103,MIN((61+(Mortality!DB$5-Mortality!$AT$5)),84),0))</f>
        <v>7.2688007212891336E-4</v>
      </c>
      <c r="DC29" s="408">
        <f>DB29*(1-VLOOKUP($AR29,'MP-2017_Male'!$A$3:$CF$103,MIN((61+(Mortality!DC$5-Mortality!$AT$5)),84),0))</f>
        <v>7.1961127140762423E-4</v>
      </c>
      <c r="DD29" s="408">
        <f>DC29*(1-VLOOKUP($AR29,'MP-2017_Male'!$A$3:$CF$103,MIN((61+(Mortality!DD$5-Mortality!$AT$5)),84),0))</f>
        <v>7.1241515869354798E-4</v>
      </c>
      <c r="DE29" s="408">
        <f>DD29*(1-VLOOKUP($AR29,'MP-2017_Male'!$A$3:$CF$103,MIN((61+(Mortality!DE$5-Mortality!$AT$5)),84),0))</f>
        <v>7.0529100710661253E-4</v>
      </c>
      <c r="DF29" s="408">
        <f>DE29*(1-VLOOKUP($AR29,'MP-2017_Male'!$A$3:$CF$103,MIN((61+(Mortality!DF$5-Mortality!$AT$5)),84),0))</f>
        <v>6.9823809703554638E-4</v>
      </c>
      <c r="DG29" s="408">
        <f>DF29*(1-VLOOKUP($AR29,'MP-2017_Male'!$A$3:$CF$103,MIN((61+(Mortality!DG$5-Mortality!$AT$5)),84),0))</f>
        <v>6.9125571606519086E-4</v>
      </c>
      <c r="DH29" s="408">
        <f>DG29*(1-VLOOKUP($AR29,'MP-2017_Male'!$A$3:$CF$103,MIN((61+(Mortality!DH$5-Mortality!$AT$5)),84),0))</f>
        <v>6.8434315890453896E-4</v>
      </c>
      <c r="DI29" s="408">
        <f>DH29*(1-VLOOKUP($AR29,'MP-2017_Male'!$A$3:$CF$103,MIN((61+(Mortality!DI$5-Mortality!$AT$5)),84),0))</f>
        <v>6.7749972731549356E-4</v>
      </c>
      <c r="DJ29" s="408">
        <f>DI29*(1-VLOOKUP($AR29,'MP-2017_Male'!$A$3:$CF$103,MIN((61+(Mortality!DJ$5-Mortality!$AT$5)),84),0))</f>
        <v>6.7072473004233858E-4</v>
      </c>
      <c r="DK29" s="408">
        <f>DJ29*(1-VLOOKUP($AR29,'MP-2017_Male'!$A$3:$CF$103,MIN((61+(Mortality!DK$5-Mortality!$AT$5)),84),0))</f>
        <v>6.6401748274191516E-4</v>
      </c>
      <c r="DL29" s="408">
        <f>DK29*(1-VLOOKUP($AR29,'MP-2017_Male'!$A$3:$CF$103,MIN((61+(Mortality!DL$5-Mortality!$AT$5)),84),0))</f>
        <v>6.5737730791449599E-4</v>
      </c>
      <c r="DM29" s="408">
        <f>DL29*(1-VLOOKUP($AR29,'MP-2017_Male'!$A$3:$CF$103,MIN((61+(Mortality!DM$5-Mortality!$AT$5)),84),0))</f>
        <v>6.5080353483535107E-4</v>
      </c>
      <c r="DN29" s="408">
        <f>DM29*(1-VLOOKUP($AR29,'MP-2017_Male'!$A$3:$CF$103,MIN((61+(Mortality!DN$5-Mortality!$AT$5)),84),0))</f>
        <v>6.4429549948699758E-4</v>
      </c>
      <c r="DO29" s="408">
        <f>DN29*(1-VLOOKUP($AR29,'MP-2017_Male'!$A$3:$CF$103,MIN((61+(Mortality!DO$5-Mortality!$AT$5)),84),0))</f>
        <v>6.3785254449212755E-4</v>
      </c>
      <c r="DP29" s="408">
        <f>DO29*(1-VLOOKUP($AR29,'MP-2017_Male'!$A$3:$CF$103,MIN((61+(Mortality!DP$5-Mortality!$AT$5)),84),0))</f>
        <v>6.3147401904720623E-4</v>
      </c>
      <c r="DQ29" s="408">
        <f>DP29*(1-VLOOKUP($AR29,'MP-2017_Male'!$A$3:$CF$103,MIN((61+(Mortality!DQ$5-Mortality!$AT$5)),84),0))</f>
        <v>6.2515927885673417E-4</v>
      </c>
      <c r="DR29" s="408">
        <f>DQ29*(1-VLOOKUP($AR29,'MP-2017_Male'!$A$3:$CF$103,MIN((61+(Mortality!DR$5-Mortality!$AT$5)),84),0))</f>
        <v>6.1890768606816682E-4</v>
      </c>
      <c r="DS29" s="408">
        <f>DR29*(1-VLOOKUP($AR29,'MP-2017_Male'!$A$3:$CF$103,MIN((61+(Mortality!DS$5-Mortality!$AT$5)),84),0))</f>
        <v>6.1271860920748518E-4</v>
      </c>
      <c r="DT29" s="408">
        <f>DS29*(1-VLOOKUP($AR29,'MP-2017_Male'!$A$3:$CF$103,MIN((61+(Mortality!DT$5-Mortality!$AT$5)),84),0))</f>
        <v>6.065914231154103E-4</v>
      </c>
      <c r="DU29" s="408">
        <f>DT29*(1-VLOOKUP($AR29,'MP-2017_Male'!$A$3:$CF$103,MIN((61+(Mortality!DU$5-Mortality!$AT$5)),84),0))</f>
        <v>6.0052550888425621E-4</v>
      </c>
      <c r="DV29" s="408">
        <f>DU29*(1-VLOOKUP($AR29,'MP-2017_Male'!$A$3:$CF$103,MIN((61+(Mortality!DV$5-Mortality!$AT$5)),84),0))</f>
        <v>5.9452025379541369E-4</v>
      </c>
      <c r="DW29" s="408">
        <f>DV29*(1-VLOOKUP($AR29,'MP-2017_Male'!$A$3:$CF$103,MIN((61+(Mortality!DW$5-Mortality!$AT$5)),84),0))</f>
        <v>5.8857505125745958E-4</v>
      </c>
      <c r="DX29" s="408">
        <f>DW29*(1-VLOOKUP($AR29,'MP-2017_Male'!$A$3:$CF$103,MIN((61+(Mortality!DX$5-Mortality!$AT$5)),84),0))</f>
        <v>5.82689300744885E-4</v>
      </c>
      <c r="DY29" s="408">
        <f>DX29*(1-VLOOKUP($AR29,'MP-2017_Male'!$A$3:$CF$103,MIN((61+(Mortality!DY$5-Mortality!$AT$5)),84),0))</f>
        <v>5.7686240773743619E-4</v>
      </c>
      <c r="DZ29" s="408">
        <f>DY29*(1-VLOOKUP($AR29,'MP-2017_Male'!$A$3:$CF$103,MIN((61+(Mortality!DZ$5-Mortality!$AT$5)),84),0))</f>
        <v>5.7109378366006181E-4</v>
      </c>
      <c r="EA29" s="408">
        <f>DZ29*(1-VLOOKUP($AR29,'MP-2017_Male'!$A$3:$CF$103,MIN((61+(Mortality!EA$5-Mortality!$AT$5)),84),0))</f>
        <v>5.653828458234612E-4</v>
      </c>
      <c r="EB29" s="408">
        <f>EA29*(1-VLOOKUP($AR29,'MP-2017_Male'!$A$3:$CF$103,MIN((61+(Mortality!EB$5-Mortality!$AT$5)),84),0))</f>
        <v>5.5972901736522657E-4</v>
      </c>
      <c r="EC29" s="408">
        <f>EB29*(1-VLOOKUP($AR29,'MP-2017_Male'!$A$3:$CF$103,MIN((61+(Mortality!EC$5-Mortality!$AT$5)),84),0))</f>
        <v>5.5413172719157434E-4</v>
      </c>
      <c r="ED29" s="408">
        <f>EC29*(1-VLOOKUP($AR29,'MP-2017_Male'!$A$3:$CF$103,MIN((61+(Mortality!ED$5-Mortality!$AT$5)),84),0))</f>
        <v>5.4859040991965861E-4</v>
      </c>
      <c r="EE29" s="408">
        <f>ED29*(1-VLOOKUP($AR29,'MP-2017_Male'!$A$3:$CF$103,MIN((61+(Mortality!EE$5-Mortality!$AT$5)),84),0))</f>
        <v>5.43104505820462E-4</v>
      </c>
      <c r="EF29" s="408">
        <f>EE29*(1-VLOOKUP($AR29,'MP-2017_Male'!$A$3:$CF$103,MIN((61+(Mortality!EF$5-Mortality!$AT$5)),84),0))</f>
        <v>5.3767346076225736E-4</v>
      </c>
      <c r="EG29" s="408">
        <f>EF29*(1-VLOOKUP($AR29,'MP-2017_Male'!$A$3:$CF$103,MIN((61+(Mortality!EG$5-Mortality!$AT$5)),84),0))</f>
        <v>5.3229672615463482E-4</v>
      </c>
      <c r="EH29" s="408">
        <f>EG29*(1-VLOOKUP($AR29,'MP-2017_Male'!$A$3:$CF$103,MIN((61+(Mortality!EH$5-Mortality!$AT$5)),84),0))</f>
        <v>5.2697375889308848E-4</v>
      </c>
      <c r="EI29" s="408">
        <f>EH29*(1-VLOOKUP($AR29,'MP-2017_Male'!$A$3:$CF$103,MIN((61+(Mortality!EI$5-Mortality!$AT$5)),84),0))</f>
        <v>5.2170402130415755E-4</v>
      </c>
      <c r="EJ29" s="408">
        <f>EI29*(1-VLOOKUP($AR29,'MP-2017_Male'!$A$3:$CF$103,MIN((61+(Mortality!EJ$5-Mortality!$AT$5)),84),0))</f>
        <v>5.1648698109111593E-4</v>
      </c>
      <c r="EK29" s="408">
        <f>EJ29*(1-VLOOKUP($AR29,'MP-2017_Male'!$A$3:$CF$103,MIN((61+(Mortality!EK$5-Mortality!$AT$5)),84),0))</f>
        <v>5.1132211128020481E-4</v>
      </c>
      <c r="EL29" s="408">
        <f>EK29*(1-VLOOKUP($AR29,'MP-2017_Male'!$A$3:$CF$103,MIN((61+(Mortality!EL$5-Mortality!$AT$5)),84),0))</f>
        <v>5.0620889016740275E-4</v>
      </c>
      <c r="EM29" s="408">
        <f>EL29*(1-VLOOKUP($AR29,'MP-2017_Male'!$A$3:$CF$103,MIN((61+(Mortality!EM$5-Mortality!$AT$5)),84),0))</f>
        <v>5.0114680126572874E-4</v>
      </c>
      <c r="EN29" s="408">
        <f>EM29*(1-VLOOKUP($AR29,'MP-2017_Male'!$A$3:$CF$103,MIN((61+(Mortality!EN$5-Mortality!$AT$5)),84),0))</f>
        <v>4.9613533325307149E-4</v>
      </c>
      <c r="EO29" s="408">
        <f>EN29*(1-VLOOKUP($AR29,'MP-2017_Male'!$A$3:$CF$103,MIN((61+(Mortality!EO$5-Mortality!$AT$5)),84),0))</f>
        <v>4.9117397992054078E-4</v>
      </c>
      <c r="EP29" s="408">
        <f>EO29*(1-VLOOKUP($AR29,'MP-2017_Male'!$A$3:$CF$103,MIN((61+(Mortality!EP$5-Mortality!$AT$5)),84),0))</f>
        <v>4.8626224012133536E-4</v>
      </c>
      <c r="EQ29" s="408">
        <f>EP29*(1-VLOOKUP($AR29,'MP-2017_Male'!$A$3:$CF$103,MIN((61+(Mortality!EQ$5-Mortality!$AT$5)),84),0))</f>
        <v>4.8139961772012199E-4</v>
      </c>
      <c r="ER29" s="408">
        <f>EQ29*(1-VLOOKUP($AR29,'MP-2017_Male'!$A$3:$CF$103,MIN((61+(Mortality!ER$5-Mortality!$AT$5)),84),0))</f>
        <v>4.7658562154292077E-4</v>
      </c>
      <c r="ES29" s="408">
        <f>ER29*(1-VLOOKUP($AR29,'MP-2017_Male'!$A$3:$CF$103,MIN((61+(Mortality!ES$5-Mortality!$AT$5)),84),0))</f>
        <v>4.7181976532749154E-4</v>
      </c>
      <c r="ET29" s="408">
        <f>ES29*(1-VLOOKUP($AR29,'MP-2017_Male'!$A$3:$CF$103,MIN((61+(Mortality!ET$5-Mortality!$AT$5)),84),0))</f>
        <v>4.6710156767421665E-4</v>
      </c>
      <c r="EU29" s="408">
        <f>ET29*(1-VLOOKUP($AR29,'MP-2017_Male'!$A$3:$CF$103,MIN((61+(Mortality!EU$5-Mortality!$AT$5)),84),0))</f>
        <v>4.6243055199747448E-4</v>
      </c>
      <c r="EV29" s="408">
        <f>EU29*(1-VLOOKUP($AR29,'MP-2017_Male'!$A$3:$CF$103,MIN((61+(Mortality!EV$5-Mortality!$AT$5)),84),0))</f>
        <v>4.5780624647749971E-4</v>
      </c>
      <c r="EW29" s="408">
        <f>EV29*(1-VLOOKUP($AR29,'MP-2017_Male'!$A$3:$CF$103,MIN((61+(Mortality!EW$5-Mortality!$AT$5)),84),0))</f>
        <v>4.5322818401272473E-4</v>
      </c>
      <c r="EX29" s="408">
        <f>EW29*(1-VLOOKUP($AR29,'MP-2017_Male'!$A$3:$CF$103,MIN((61+(Mortality!EX$5-Mortality!$AT$5)),84),0))</f>
        <v>4.4869590217259746E-4</v>
      </c>
      <c r="EY29" s="408">
        <f>EX29*(1-VLOOKUP($AR29,'MP-2017_Male'!$A$3:$CF$103,MIN((61+(Mortality!EY$5-Mortality!$AT$5)),84),0))</f>
        <v>4.442089431508715E-4</v>
      </c>
      <c r="EZ29" s="408">
        <f>EY29*(1-VLOOKUP($AR29,'MP-2017_Male'!$A$3:$CF$103,MIN((61+(Mortality!EZ$5-Mortality!$AT$5)),84),0))</f>
        <v>4.397668537193628E-4</v>
      </c>
      <c r="FA29" s="408">
        <f>EZ29*(1-VLOOKUP($AR29,'MP-2017_Male'!$A$3:$CF$103,MIN((61+(Mortality!FA$5-Mortality!$AT$5)),84),0))</f>
        <v>4.3536918518216914E-4</v>
      </c>
      <c r="FB29" s="408">
        <f>FA29*(1-VLOOKUP($AR29,'MP-2017_Male'!$A$3:$CF$103,MIN((61+(Mortality!FB$5-Mortality!$AT$5)),84),0))</f>
        <v>4.3101549333034747E-4</v>
      </c>
      <c r="FC29" s="408">
        <f>FB29*(1-VLOOKUP($AR29,'MP-2017_Male'!$A$3:$CF$103,MIN((61+(Mortality!FC$5-Mortality!$AT$5)),84),0))</f>
        <v>4.2670533839704399E-4</v>
      </c>
      <c r="FD29" s="408">
        <f>FC29*(1-VLOOKUP($AR29,'MP-2017_Male'!$A$3:$CF$103,MIN((61+(Mortality!FD$5-Mortality!$AT$5)),84),0))</f>
        <v>4.2243828501307355E-4</v>
      </c>
      <c r="FE29" s="408">
        <f>FD29*(1-VLOOKUP($AR29,'MP-2017_Male'!$A$3:$CF$103,MIN((61+(Mortality!FE$5-Mortality!$AT$5)),84),0))</f>
        <v>4.1821390216294284E-4</v>
      </c>
      <c r="FF29" s="408">
        <f>FE29*(1-VLOOKUP($AR29,'MP-2017_Male'!$A$3:$CF$103,MIN((61+(Mortality!FF$5-Mortality!$AT$5)),84),0))</f>
        <v>4.1403176314131341E-4</v>
      </c>
      <c r="FG29" s="408">
        <f>FF29*(1-VLOOKUP($AR29,'MP-2017_Male'!$A$3:$CF$103,MIN((61+(Mortality!FG$5-Mortality!$AT$5)),84),0))</f>
        <v>4.098914455099003E-4</v>
      </c>
      <c r="FH29" s="408">
        <f>FG29*(1-VLOOKUP($AR29,'MP-2017_Male'!$A$3:$CF$103,MIN((61+(Mortality!FH$5-Mortality!$AT$5)),84),0))</f>
        <v>4.057925310548013E-4</v>
      </c>
      <c r="FI29" s="408">
        <f>FH29*(1-VLOOKUP($AR29,'MP-2017_Male'!$A$3:$CF$103,MIN((61+(Mortality!FI$5-Mortality!$AT$5)),84),0))</f>
        <v>4.0173460574425326E-4</v>
      </c>
    </row>
    <row r="30" spans="1:165">
      <c r="A30" s="205">
        <v>42</v>
      </c>
      <c r="B30" s="226">
        <f t="shared" si="8"/>
        <v>7.2499999999999995E-4</v>
      </c>
      <c r="C30" s="227">
        <f t="shared" si="9"/>
        <v>4.7699999999999999E-4</v>
      </c>
      <c r="D30" s="207">
        <f t="shared" si="5"/>
        <v>6.0099999999999997E-4</v>
      </c>
      <c r="E30" s="432">
        <f ca="1">IF($A30&lt;Main!$B$11,Mortality!$BD23,OFFSET($BD$6,$A30-$A$13,$A30-$A$13))</f>
        <v>6.005485365285512E-4</v>
      </c>
      <c r="F30" s="433">
        <f ca="1">IF($A30&lt;Main!$B$13,Mortality!$BD$105,OFFSET($BD$105,$A30-$A$13,$A30-$A$13))</f>
        <v>4.315492377759435E-4</v>
      </c>
      <c r="G30" s="472">
        <f t="shared" ca="1" si="21"/>
        <v>5.1604888715224735E-4</v>
      </c>
      <c r="I30" s="409" t="s">
        <v>181</v>
      </c>
      <c r="J30" s="410">
        <v>0.95</v>
      </c>
      <c r="K30" s="411"/>
      <c r="L30" s="411"/>
      <c r="M30" s="199"/>
      <c r="N30" s="199"/>
      <c r="O30" s="199"/>
      <c r="P30" s="199"/>
      <c r="Q30" s="249">
        <v>42</v>
      </c>
      <c r="R30" s="244">
        <f t="shared" ref="R30:R32" si="53">R29+(($R$33-$R$28)/5)</f>
        <v>7.358E-4</v>
      </c>
      <c r="S30" s="245">
        <f t="shared" si="48"/>
        <v>1.2885600000000001E-2</v>
      </c>
      <c r="T30" s="465">
        <f t="shared" si="49"/>
        <v>1.1831999999999999E-3</v>
      </c>
      <c r="U30" s="244">
        <f t="shared" si="50"/>
        <v>4.8040000000000008E-4</v>
      </c>
      <c r="V30" s="245">
        <f t="shared" si="51"/>
        <v>6.6202000000000006E-3</v>
      </c>
      <c r="W30" s="469">
        <f t="shared" si="52"/>
        <v>7.7100000000000009E-4</v>
      </c>
      <c r="X30" s="227"/>
      <c r="Y30" s="205">
        <v>42</v>
      </c>
      <c r="AA30" s="231">
        <v>7.2499999999999995E-4</v>
      </c>
      <c r="AB30" s="232" t="s">
        <v>65</v>
      </c>
      <c r="AC30" s="233">
        <v>1.2696000000000001E-2</v>
      </c>
      <c r="AD30" s="205"/>
      <c r="AE30" s="231">
        <v>4.7699999999999999E-4</v>
      </c>
      <c r="AF30" s="232" t="s">
        <v>65</v>
      </c>
      <c r="AG30" s="233">
        <v>6.5700000000000003E-3</v>
      </c>
      <c r="AQ30" s="234"/>
      <c r="AR30" s="205">
        <v>49</v>
      </c>
      <c r="AS30" s="235">
        <f t="shared" si="6"/>
        <v>1.2676585372353097E-3</v>
      </c>
      <c r="AT30" s="406">
        <f t="shared" si="7"/>
        <v>1.4403999999999999E-3</v>
      </c>
      <c r="AU30" s="408">
        <f>AT30*(1-VLOOKUP($AR30,'MP-2017_Male'!$A$3:$CF$103,MIN((61+(Mortality!AU$5-Mortality!$AT$5)),84),0))</f>
        <v>1.4149049199999998E-3</v>
      </c>
      <c r="AV30" s="408">
        <f>AU30*(1-VLOOKUP($AR30,'MP-2017_Male'!$A$3:$CF$103,MIN((61+(Mortality!AV$5-Mortality!$AT$5)),84),0))</f>
        <v>1.3926909127559997E-3</v>
      </c>
      <c r="AW30" s="408">
        <f>AV30*(1-VLOOKUP($AR30,'MP-2017_Male'!$A$3:$CF$103,MIN((61+(Mortality!AW$5-Mortality!$AT$5)),84),0))</f>
        <v>1.3744466617988962E-3</v>
      </c>
      <c r="AX30" s="408">
        <f>AW30*(1-VLOOKUP($AR30,'MP-2017_Male'!$A$3:$CF$103,MIN((61+(Mortality!AX$5-Mortality!$AT$5)),84),0))</f>
        <v>1.3557541871984313E-3</v>
      </c>
      <c r="AY30" s="408">
        <f>AX30*(1-VLOOKUP($AR30,'MP-2017_Male'!$A$3:$CF$103,MIN((61+(Mortality!AY$5-Mortality!$AT$5)),84),0))</f>
        <v>1.3374515056712524E-3</v>
      </c>
      <c r="AZ30" s="408">
        <f>AY30*(1-VLOOKUP($AR30,'MP-2017_Male'!$A$3:$CF$103,MIN((61+(Mortality!AZ$5-Mortality!$AT$5)),84),0))</f>
        <v>1.3200646360975261E-3</v>
      </c>
      <c r="BA30" s="408">
        <f>AZ30*(1-VLOOKUP($AR30,'MP-2017_Male'!$A$3:$CF$103,MIN((61+(Mortality!BA$5-Mortality!$AT$5)),84),0))</f>
        <v>1.304091854000746E-3</v>
      </c>
      <c r="BB30" s="408">
        <f>BA30*(1-VLOOKUP($AR30,'MP-2017_Male'!$A$3:$CF$103,MIN((61+(Mortality!BB$5-Mortality!$AT$5)),84),0))</f>
        <v>1.290007661977538E-3</v>
      </c>
      <c r="BC30" s="408">
        <f>BB30*(1-VLOOKUP($AR30,'MP-2017_Male'!$A$3:$CF$103,MIN((61+(Mortality!BC$5-Mortality!$AT$5)),84),0))</f>
        <v>1.2778815899549493E-3</v>
      </c>
      <c r="BD30" s="429">
        <f>BC30*(1-VLOOKUP($AR30,'MP-2017_Male'!$A$3:$CF$103,MIN((61+(Mortality!BD$5-Mortality!$AT$5)),84),0))</f>
        <v>1.2676585372353097E-3</v>
      </c>
      <c r="BE30" s="408">
        <f>BD30*(1-VLOOKUP($AR30,'MP-2017_Male'!$A$3:$CF$103,MIN((61+(Mortality!BE$5-Mortality!$AT$5)),84),0))</f>
        <v>1.2591652250358331E-3</v>
      </c>
      <c r="BF30" s="408">
        <f>BE30*(1-VLOOKUP($AR30,'MP-2017_Male'!$A$3:$CF$103,MIN((61+(Mortality!BF$5-Mortality!$AT$5)),84),0))</f>
        <v>1.2518620667306252E-3</v>
      </c>
      <c r="BG30" s="408">
        <f>BF30*(1-VLOOKUP($AR30,'MP-2017_Male'!$A$3:$CF$103,MIN((61+(Mortality!BG$5-Mortality!$AT$5)),84),0))</f>
        <v>1.245227197776953E-3</v>
      </c>
      <c r="BH30" s="408">
        <f>BG30*(1-VLOOKUP($AR30,'MP-2017_Male'!$A$3:$CF$103,MIN((61+(Mortality!BH$5-Mortality!$AT$5)),84),0))</f>
        <v>1.2388765390682905E-3</v>
      </c>
      <c r="BI30" s="408">
        <f>BH30*(1-VLOOKUP($AR30,'MP-2017_Male'!$A$3:$CF$103,MIN((61+(Mortality!BI$5-Mortality!$AT$5)),84),0))</f>
        <v>1.2321866057573218E-3</v>
      </c>
      <c r="BJ30" s="408">
        <f>BI30*(1-VLOOKUP($AR30,'MP-2017_Male'!$A$3:$CF$103,MIN((61+(Mortality!BJ$5-Mortality!$AT$5)),84),0))</f>
        <v>1.2249167047833536E-3</v>
      </c>
      <c r="BK30" s="408">
        <f>BJ30*(1-VLOOKUP($AR30,'MP-2017_Male'!$A$3:$CF$103,MIN((61+(Mortality!BK$5-Mortality!$AT$5)),84),0))</f>
        <v>1.2168322545317834E-3</v>
      </c>
      <c r="BL30" s="408">
        <f>BK30*(1-VLOOKUP($AR30,'MP-2017_Male'!$A$3:$CF$103,MIN((61+(Mortality!BL$5-Mortality!$AT$5)),84),0))</f>
        <v>1.2077060126227952E-3</v>
      </c>
      <c r="BM30" s="408">
        <f>BL30*(1-VLOOKUP($AR30,'MP-2017_Male'!$A$3:$CF$103,MIN((61+(Mortality!BM$5-Mortality!$AT$5)),84),0))</f>
        <v>1.197682052718026E-3</v>
      </c>
      <c r="BN30" s="408">
        <f>BM30*(1-VLOOKUP($AR30,'MP-2017_Male'!$A$3:$CF$103,MIN((61+(Mortality!BN$5-Mortality!$AT$5)),84),0))</f>
        <v>1.1869029142435638E-3</v>
      </c>
      <c r="BO30" s="408">
        <f>BN30*(1-VLOOKUP($AR30,'MP-2017_Male'!$A$3:$CF$103,MIN((61+(Mortality!BO$5-Mortality!$AT$5)),84),0))</f>
        <v>1.1755086462668254E-3</v>
      </c>
      <c r="BP30" s="408">
        <f>BO30*(1-VLOOKUP($AR30,'MP-2017_Male'!$A$3:$CF$103,MIN((61+(Mortality!BP$5-Mortality!$AT$5)),84),0))</f>
        <v>1.1638711106687839E-3</v>
      </c>
      <c r="BQ30" s="408">
        <f>BP30*(1-VLOOKUP($AR30,'MP-2017_Male'!$A$3:$CF$103,MIN((61+(Mortality!BQ$5-Mortality!$AT$5)),84),0))</f>
        <v>1.1522323995620961E-3</v>
      </c>
      <c r="BR30" s="408">
        <f>BQ30*(1-VLOOKUP($AR30,'MP-2017_Male'!$A$3:$CF$103,MIN((61+(Mortality!BR$5-Mortality!$AT$5)),84),0))</f>
        <v>1.140710075566475E-3</v>
      </c>
      <c r="BS30" s="408">
        <f>BR30*(1-VLOOKUP($AR30,'MP-2017_Male'!$A$3:$CF$103,MIN((61+(Mortality!BS$5-Mortality!$AT$5)),84),0))</f>
        <v>1.1293029748108102E-3</v>
      </c>
      <c r="BT30" s="408">
        <f>BS30*(1-VLOOKUP($AR30,'MP-2017_Male'!$A$3:$CF$103,MIN((61+(Mortality!BT$5-Mortality!$AT$5)),84),0))</f>
        <v>1.118009945062702E-3</v>
      </c>
      <c r="BU30" s="408">
        <f>BT30*(1-VLOOKUP($AR30,'MP-2017_Male'!$A$3:$CF$103,MIN((61+(Mortality!BU$5-Mortality!$AT$5)),84),0))</f>
        <v>1.1068298456120751E-3</v>
      </c>
      <c r="BV30" s="408">
        <f>BU30*(1-VLOOKUP($AR30,'MP-2017_Male'!$A$3:$CF$103,MIN((61+(Mortality!BV$5-Mortality!$AT$5)),84),0))</f>
        <v>1.0957615471559542E-3</v>
      </c>
      <c r="BW30" s="408">
        <f>BV30*(1-VLOOKUP($AR30,'MP-2017_Male'!$A$3:$CF$103,MIN((61+(Mortality!BW$5-Mortality!$AT$5)),84),0))</f>
        <v>1.0848039316843946E-3</v>
      </c>
      <c r="BX30" s="408">
        <f>BW30*(1-VLOOKUP($AR30,'MP-2017_Male'!$A$3:$CF$103,MIN((61+(Mortality!BX$5-Mortality!$AT$5)),84),0))</f>
        <v>1.0739558923675506E-3</v>
      </c>
      <c r="BY30" s="408">
        <f>BX30*(1-VLOOKUP($AR30,'MP-2017_Male'!$A$3:$CF$103,MIN((61+(Mortality!BY$5-Mortality!$AT$5)),84),0))</f>
        <v>1.0632163334438752E-3</v>
      </c>
      <c r="BZ30" s="408">
        <f>BY30*(1-VLOOKUP($AR30,'MP-2017_Male'!$A$3:$CF$103,MIN((61+(Mortality!BZ$5-Mortality!$AT$5)),84),0))</f>
        <v>1.0525841701094364E-3</v>
      </c>
      <c r="CA30" s="408">
        <f>BZ30*(1-VLOOKUP($AR30,'MP-2017_Male'!$A$3:$CF$103,MIN((61+(Mortality!CA$5-Mortality!$AT$5)),84),0))</f>
        <v>1.042058328408342E-3</v>
      </c>
      <c r="CB30" s="408">
        <f>CA30*(1-VLOOKUP($AR30,'MP-2017_Male'!$A$3:$CF$103,MIN((61+(Mortality!CB$5-Mortality!$AT$5)),84),0))</f>
        <v>1.0316377451242585E-3</v>
      </c>
      <c r="CC30" s="408">
        <f>CB30*(1-VLOOKUP($AR30,'MP-2017_Male'!$A$3:$CF$103,MIN((61+(Mortality!CC$5-Mortality!$AT$5)),84),0))</f>
        <v>1.0213213676730159E-3</v>
      </c>
      <c r="CD30" s="408">
        <f>CC30*(1-VLOOKUP($AR30,'MP-2017_Male'!$A$3:$CF$103,MIN((61+(Mortality!CD$5-Mortality!$AT$5)),84),0))</f>
        <v>1.0111081539962857E-3</v>
      </c>
      <c r="CE30" s="408">
        <f>CD30*(1-VLOOKUP($AR30,'MP-2017_Male'!$A$3:$CF$103,MIN((61+(Mortality!CE$5-Mortality!$AT$5)),84),0))</f>
        <v>1.0009970724563228E-3</v>
      </c>
      <c r="CF30" s="408">
        <f>CE30*(1-VLOOKUP($AR30,'MP-2017_Male'!$A$3:$CF$103,MIN((61+(Mortality!CF$5-Mortality!$AT$5)),84),0))</f>
        <v>9.9098710173175955E-4</v>
      </c>
      <c r="CG30" s="408">
        <f>CF30*(1-VLOOKUP($AR30,'MP-2017_Male'!$A$3:$CF$103,MIN((61+(Mortality!CG$5-Mortality!$AT$5)),84),0))</f>
        <v>9.8107723071444203E-4</v>
      </c>
      <c r="CH30" s="408">
        <f>CG30*(1-VLOOKUP($AR30,'MP-2017_Male'!$A$3:$CF$103,MIN((61+(Mortality!CH$5-Mortality!$AT$5)),84),0))</f>
        <v>9.7126645840729762E-4</v>
      </c>
      <c r="CI30" s="408">
        <f>CH30*(1-VLOOKUP($AR30,'MP-2017_Male'!$A$3:$CF$103,MIN((61+(Mortality!CI$5-Mortality!$AT$5)),84),0))</f>
        <v>9.6155379382322468E-4</v>
      </c>
      <c r="CJ30" s="408">
        <f>CI30*(1-VLOOKUP($AR30,'MP-2017_Male'!$A$3:$CF$103,MIN((61+(Mortality!CJ$5-Mortality!$AT$5)),84),0))</f>
        <v>9.5193825588499239E-4</v>
      </c>
      <c r="CK30" s="408">
        <f>CJ30*(1-VLOOKUP($AR30,'MP-2017_Male'!$A$3:$CF$103,MIN((61+(Mortality!CK$5-Mortality!$AT$5)),84),0))</f>
        <v>9.424188733261424E-4</v>
      </c>
      <c r="CL30" s="408">
        <f>CK30*(1-VLOOKUP($AR30,'MP-2017_Male'!$A$3:$CF$103,MIN((61+(Mortality!CL$5-Mortality!$AT$5)),84),0))</f>
        <v>9.3299468459288101E-4</v>
      </c>
      <c r="CM30" s="408">
        <f>CL30*(1-VLOOKUP($AR30,'MP-2017_Male'!$A$3:$CF$103,MIN((61+(Mortality!CM$5-Mortality!$AT$5)),84),0))</f>
        <v>9.2366473774695222E-4</v>
      </c>
      <c r="CN30" s="408">
        <f>CM30*(1-VLOOKUP($AR30,'MP-2017_Male'!$A$3:$CF$103,MIN((61+(Mortality!CN$5-Mortality!$AT$5)),84),0))</f>
        <v>9.1442809036948274E-4</v>
      </c>
      <c r="CO30" s="408">
        <f>CN30*(1-VLOOKUP($AR30,'MP-2017_Male'!$A$3:$CF$103,MIN((61+(Mortality!CO$5-Mortality!$AT$5)),84),0))</f>
        <v>9.0528380946578791E-4</v>
      </c>
      <c r="CP30" s="408">
        <f>CO30*(1-VLOOKUP($AR30,'MP-2017_Male'!$A$3:$CF$103,MIN((61+(Mortality!CP$5-Mortality!$AT$5)),84),0))</f>
        <v>8.9623097137113005E-4</v>
      </c>
      <c r="CQ30" s="408">
        <f>CP30*(1-VLOOKUP($AR30,'MP-2017_Male'!$A$3:$CF$103,MIN((61+(Mortality!CQ$5-Mortality!$AT$5)),84),0))</f>
        <v>8.8726866165741872E-4</v>
      </c>
      <c r="CR30" s="408">
        <f>CQ30*(1-VLOOKUP($AR30,'MP-2017_Male'!$A$3:$CF$103,MIN((61+(Mortality!CR$5-Mortality!$AT$5)),84),0))</f>
        <v>8.7839597504084453E-4</v>
      </c>
      <c r="CS30" s="408">
        <f>CR30*(1-VLOOKUP($AR30,'MP-2017_Male'!$A$3:$CF$103,MIN((61+(Mortality!CS$5-Mortality!$AT$5)),84),0))</f>
        <v>8.6961201529043609E-4</v>
      </c>
      <c r="CT30" s="408">
        <f>CS30*(1-VLOOKUP($AR30,'MP-2017_Male'!$A$3:$CF$103,MIN((61+(Mortality!CT$5-Mortality!$AT$5)),84),0))</f>
        <v>8.6091589513753177E-4</v>
      </c>
      <c r="CU30" s="408">
        <f>CT30*(1-VLOOKUP($AR30,'MP-2017_Male'!$A$3:$CF$103,MIN((61+(Mortality!CU$5-Mortality!$AT$5)),84),0))</f>
        <v>8.5230673618615646E-4</v>
      </c>
      <c r="CV30" s="408">
        <f>CU30*(1-VLOOKUP($AR30,'MP-2017_Male'!$A$3:$CF$103,MIN((61+(Mortality!CV$5-Mortality!$AT$5)),84),0))</f>
        <v>8.4378366882429485E-4</v>
      </c>
      <c r="CW30" s="408">
        <f>CV30*(1-VLOOKUP($AR30,'MP-2017_Male'!$A$3:$CF$103,MIN((61+(Mortality!CW$5-Mortality!$AT$5)),84),0))</f>
        <v>8.3534583213605194E-4</v>
      </c>
      <c r="CX30" s="408">
        <f>CW30*(1-VLOOKUP($AR30,'MP-2017_Male'!$A$3:$CF$103,MIN((61+(Mortality!CX$5-Mortality!$AT$5)),84),0))</f>
        <v>8.2699237381469136E-4</v>
      </c>
      <c r="CY30" s="408">
        <f>CX30*(1-VLOOKUP($AR30,'MP-2017_Male'!$A$3:$CF$103,MIN((61+(Mortality!CY$5-Mortality!$AT$5)),84),0))</f>
        <v>8.1872245007654442E-4</v>
      </c>
      <c r="CZ30" s="408">
        <f>CY30*(1-VLOOKUP($AR30,'MP-2017_Male'!$A$3:$CF$103,MIN((61+(Mortality!CZ$5-Mortality!$AT$5)),84),0))</f>
        <v>8.1053522557577901E-4</v>
      </c>
      <c r="DA30" s="408">
        <f>CZ30*(1-VLOOKUP($AR30,'MP-2017_Male'!$A$3:$CF$103,MIN((61+(Mortality!DA$5-Mortality!$AT$5)),84),0))</f>
        <v>8.0242987332002124E-4</v>
      </c>
      <c r="DB30" s="408">
        <f>DA30*(1-VLOOKUP($AR30,'MP-2017_Male'!$A$3:$CF$103,MIN((61+(Mortality!DB$5-Mortality!$AT$5)),84),0))</f>
        <v>7.9440557458682103E-4</v>
      </c>
      <c r="DC30" s="408">
        <f>DB30*(1-VLOOKUP($AR30,'MP-2017_Male'!$A$3:$CF$103,MIN((61+(Mortality!DC$5-Mortality!$AT$5)),84),0))</f>
        <v>7.8646151884095286E-4</v>
      </c>
      <c r="DD30" s="408">
        <f>DC30*(1-VLOOKUP($AR30,'MP-2017_Male'!$A$3:$CF$103,MIN((61+(Mortality!DD$5-Mortality!$AT$5)),84),0))</f>
        <v>7.7859690365254331E-4</v>
      </c>
      <c r="DE30" s="408">
        <f>DD30*(1-VLOOKUP($AR30,'MP-2017_Male'!$A$3:$CF$103,MIN((61+(Mortality!DE$5-Mortality!$AT$5)),84),0))</f>
        <v>7.7081093461601785E-4</v>
      </c>
      <c r="DF30" s="408">
        <f>DE30*(1-VLOOKUP($AR30,'MP-2017_Male'!$A$3:$CF$103,MIN((61+(Mortality!DF$5-Mortality!$AT$5)),84),0))</f>
        <v>7.6310282526985765E-4</v>
      </c>
      <c r="DG30" s="408">
        <f>DF30*(1-VLOOKUP($AR30,'MP-2017_Male'!$A$3:$CF$103,MIN((61+(Mortality!DG$5-Mortality!$AT$5)),84),0))</f>
        <v>7.5547179701715905E-4</v>
      </c>
      <c r="DH30" s="408">
        <f>DG30*(1-VLOOKUP($AR30,'MP-2017_Male'!$A$3:$CF$103,MIN((61+(Mortality!DH$5-Mortality!$AT$5)),84),0))</f>
        <v>7.4791707904698745E-4</v>
      </c>
      <c r="DI30" s="408">
        <f>DH30*(1-VLOOKUP($AR30,'MP-2017_Male'!$A$3:$CF$103,MIN((61+(Mortality!DI$5-Mortality!$AT$5)),84),0))</f>
        <v>7.4043790825651756E-4</v>
      </c>
      <c r="DJ30" s="408">
        <f>DI30*(1-VLOOKUP($AR30,'MP-2017_Male'!$A$3:$CF$103,MIN((61+(Mortality!DJ$5-Mortality!$AT$5)),84),0))</f>
        <v>7.3303352917395239E-4</v>
      </c>
      <c r="DK30" s="408">
        <f>DJ30*(1-VLOOKUP($AR30,'MP-2017_Male'!$A$3:$CF$103,MIN((61+(Mortality!DK$5-Mortality!$AT$5)),84),0))</f>
        <v>7.2570319388221287E-4</v>
      </c>
      <c r="DL30" s="408">
        <f>DK30*(1-VLOOKUP($AR30,'MP-2017_Male'!$A$3:$CF$103,MIN((61+(Mortality!DL$5-Mortality!$AT$5)),84),0))</f>
        <v>7.1844616194339074E-4</v>
      </c>
      <c r="DM30" s="408">
        <f>DL30*(1-VLOOKUP($AR30,'MP-2017_Male'!$A$3:$CF$103,MIN((61+(Mortality!DM$5-Mortality!$AT$5)),84),0))</f>
        <v>7.1126170032395685E-4</v>
      </c>
      <c r="DN30" s="408">
        <f>DM30*(1-VLOOKUP($AR30,'MP-2017_Male'!$A$3:$CF$103,MIN((61+(Mortality!DN$5-Mortality!$AT$5)),84),0))</f>
        <v>7.0414908332071724E-4</v>
      </c>
      <c r="DO30" s="408">
        <f>DN30*(1-VLOOKUP($AR30,'MP-2017_Male'!$A$3:$CF$103,MIN((61+(Mortality!DO$5-Mortality!$AT$5)),84),0))</f>
        <v>6.971075924875101E-4</v>
      </c>
      <c r="DP30" s="408">
        <f>DO30*(1-VLOOKUP($AR30,'MP-2017_Male'!$A$3:$CF$103,MIN((61+(Mortality!DP$5-Mortality!$AT$5)),84),0))</f>
        <v>6.9013651656263495E-4</v>
      </c>
      <c r="DQ30" s="408">
        <f>DP30*(1-VLOOKUP($AR30,'MP-2017_Male'!$A$3:$CF$103,MIN((61+(Mortality!DQ$5-Mortality!$AT$5)),84),0))</f>
        <v>6.8323515139700856E-4</v>
      </c>
      <c r="DR30" s="408">
        <f>DQ30*(1-VLOOKUP($AR30,'MP-2017_Male'!$A$3:$CF$103,MIN((61+(Mortality!DR$5-Mortality!$AT$5)),84),0))</f>
        <v>6.7640279988303849E-4</v>
      </c>
      <c r="DS30" s="408">
        <f>DR30*(1-VLOOKUP($AR30,'MP-2017_Male'!$A$3:$CF$103,MIN((61+(Mortality!DS$5-Mortality!$AT$5)),84),0))</f>
        <v>6.696387718842081E-4</v>
      </c>
      <c r="DT30" s="408">
        <f>DS30*(1-VLOOKUP($AR30,'MP-2017_Male'!$A$3:$CF$103,MIN((61+(Mortality!DT$5-Mortality!$AT$5)),84),0))</f>
        <v>6.6294238416536599E-4</v>
      </c>
      <c r="DU30" s="408">
        <f>DT30*(1-VLOOKUP($AR30,'MP-2017_Male'!$A$3:$CF$103,MIN((61+(Mortality!DU$5-Mortality!$AT$5)),84),0))</f>
        <v>6.563129603237123E-4</v>
      </c>
      <c r="DV30" s="408">
        <f>DU30*(1-VLOOKUP($AR30,'MP-2017_Male'!$A$3:$CF$103,MIN((61+(Mortality!DV$5-Mortality!$AT$5)),84),0))</f>
        <v>6.4974983072047519E-4</v>
      </c>
      <c r="DW30" s="408">
        <f>DV30*(1-VLOOKUP($AR30,'MP-2017_Male'!$A$3:$CF$103,MIN((61+(Mortality!DW$5-Mortality!$AT$5)),84),0))</f>
        <v>6.4325233241327039E-4</v>
      </c>
      <c r="DX30" s="408">
        <f>DW30*(1-VLOOKUP($AR30,'MP-2017_Male'!$A$3:$CF$103,MIN((61+(Mortality!DX$5-Mortality!$AT$5)),84),0))</f>
        <v>6.3681980908913765E-4</v>
      </c>
      <c r="DY30" s="408">
        <f>DX30*(1-VLOOKUP($AR30,'MP-2017_Male'!$A$3:$CF$103,MIN((61+(Mortality!DY$5-Mortality!$AT$5)),84),0))</f>
        <v>6.3045161099824622E-4</v>
      </c>
      <c r="DZ30" s="408">
        <f>DY30*(1-VLOOKUP($AR30,'MP-2017_Male'!$A$3:$CF$103,MIN((61+(Mortality!DZ$5-Mortality!$AT$5)),84),0))</f>
        <v>6.2414709488826372E-4</v>
      </c>
      <c r="EA30" s="408">
        <f>DZ30*(1-VLOOKUP($AR30,'MP-2017_Male'!$A$3:$CF$103,MIN((61+(Mortality!EA$5-Mortality!$AT$5)),84),0))</f>
        <v>6.1790562393938104E-4</v>
      </c>
      <c r="EB30" s="408">
        <f>EA30*(1-VLOOKUP($AR30,'MP-2017_Male'!$A$3:$CF$103,MIN((61+(Mortality!EB$5-Mortality!$AT$5)),84),0))</f>
        <v>6.1172656769998722E-4</v>
      </c>
      <c r="EC30" s="408">
        <f>EB30*(1-VLOOKUP($AR30,'MP-2017_Male'!$A$3:$CF$103,MIN((61+(Mortality!EC$5-Mortality!$AT$5)),84),0))</f>
        <v>6.0560930202298736E-4</v>
      </c>
      <c r="ED30" s="408">
        <f>EC30*(1-VLOOKUP($AR30,'MP-2017_Male'!$A$3:$CF$103,MIN((61+(Mortality!ED$5-Mortality!$AT$5)),84),0))</f>
        <v>5.9955320900275744E-4</v>
      </c>
      <c r="EE30" s="408">
        <f>ED30*(1-VLOOKUP($AR30,'MP-2017_Male'!$A$3:$CF$103,MIN((61+(Mortality!EE$5-Mortality!$AT$5)),84),0))</f>
        <v>5.9355767691272984E-4</v>
      </c>
      <c r="EF30" s="408">
        <f>EE30*(1-VLOOKUP($AR30,'MP-2017_Male'!$A$3:$CF$103,MIN((61+(Mortality!EF$5-Mortality!$AT$5)),84),0))</f>
        <v>5.876221001436025E-4</v>
      </c>
      <c r="EG30" s="408">
        <f>EF30*(1-VLOOKUP($AR30,'MP-2017_Male'!$A$3:$CF$103,MIN((61+(Mortality!EG$5-Mortality!$AT$5)),84),0))</f>
        <v>5.8174587914216645E-4</v>
      </c>
      <c r="EH30" s="408">
        <f>EG30*(1-VLOOKUP($AR30,'MP-2017_Male'!$A$3:$CF$103,MIN((61+(Mortality!EH$5-Mortality!$AT$5)),84),0))</f>
        <v>5.7592842035074474E-4</v>
      </c>
      <c r="EI30" s="408">
        <f>EH30*(1-VLOOKUP($AR30,'MP-2017_Male'!$A$3:$CF$103,MIN((61+(Mortality!EI$5-Mortality!$AT$5)),84),0))</f>
        <v>5.7016913614723729E-4</v>
      </c>
      <c r="EJ30" s="408">
        <f>EI30*(1-VLOOKUP($AR30,'MP-2017_Male'!$A$3:$CF$103,MIN((61+(Mortality!EJ$5-Mortality!$AT$5)),84),0))</f>
        <v>5.6446744478576489E-4</v>
      </c>
      <c r="EK30" s="408">
        <f>EJ30*(1-VLOOKUP($AR30,'MP-2017_Male'!$A$3:$CF$103,MIN((61+(Mortality!EK$5-Mortality!$AT$5)),84),0))</f>
        <v>5.5882277033790723E-4</v>
      </c>
      <c r="EL30" s="408">
        <f>EK30*(1-VLOOKUP($AR30,'MP-2017_Male'!$A$3:$CF$103,MIN((61+(Mortality!EL$5-Mortality!$AT$5)),84),0))</f>
        <v>5.5323454263452813E-4</v>
      </c>
      <c r="EM30" s="408">
        <f>EL30*(1-VLOOKUP($AR30,'MP-2017_Male'!$A$3:$CF$103,MIN((61+(Mortality!EM$5-Mortality!$AT$5)),84),0))</f>
        <v>5.4770219720818279E-4</v>
      </c>
      <c r="EN30" s="408">
        <f>EM30*(1-VLOOKUP($AR30,'MP-2017_Male'!$A$3:$CF$103,MIN((61+(Mortality!EN$5-Mortality!$AT$5)),84),0))</f>
        <v>5.4222517523610093E-4</v>
      </c>
      <c r="EO30" s="408">
        <f>EN30*(1-VLOOKUP($AR30,'MP-2017_Male'!$A$3:$CF$103,MIN((61+(Mortality!EO$5-Mortality!$AT$5)),84),0))</f>
        <v>5.3680292348373996E-4</v>
      </c>
      <c r="EP30" s="408">
        <f>EO30*(1-VLOOKUP($AR30,'MP-2017_Male'!$A$3:$CF$103,MIN((61+(Mortality!EP$5-Mortality!$AT$5)),84),0))</f>
        <v>5.3143489424890258E-4</v>
      </c>
      <c r="EQ30" s="408">
        <f>EP30*(1-VLOOKUP($AR30,'MP-2017_Male'!$A$3:$CF$103,MIN((61+(Mortality!EQ$5-Mortality!$AT$5)),84),0))</f>
        <v>5.2612054530641356E-4</v>
      </c>
      <c r="ER30" s="408">
        <f>EQ30*(1-VLOOKUP($AR30,'MP-2017_Male'!$A$3:$CF$103,MIN((61+(Mortality!ER$5-Mortality!$AT$5)),84),0))</f>
        <v>5.2085933985334938E-4</v>
      </c>
      <c r="ES30" s="408">
        <f>ER30*(1-VLOOKUP($AR30,'MP-2017_Male'!$A$3:$CF$103,MIN((61+(Mortality!ES$5-Mortality!$AT$5)),84),0))</f>
        <v>5.1565074645481591E-4</v>
      </c>
      <c r="ET30" s="408">
        <f>ES30*(1-VLOOKUP($AR30,'MP-2017_Male'!$A$3:$CF$103,MIN((61+(Mortality!ET$5-Mortality!$AT$5)),84),0))</f>
        <v>5.104942389902678E-4</v>
      </c>
      <c r="EU30" s="408">
        <f>ET30*(1-VLOOKUP($AR30,'MP-2017_Male'!$A$3:$CF$103,MIN((61+(Mortality!EU$5-Mortality!$AT$5)),84),0))</f>
        <v>5.0538929660036511E-4</v>
      </c>
      <c r="EV30" s="408">
        <f>EU30*(1-VLOOKUP($AR30,'MP-2017_Male'!$A$3:$CF$103,MIN((61+(Mortality!EV$5-Mortality!$AT$5)),84),0))</f>
        <v>5.0033540363436148E-4</v>
      </c>
      <c r="EW30" s="408">
        <f>EV30*(1-VLOOKUP($AR30,'MP-2017_Male'!$A$3:$CF$103,MIN((61+(Mortality!EW$5-Mortality!$AT$5)),84),0))</f>
        <v>4.9533204959801788E-4</v>
      </c>
      <c r="EX30" s="408">
        <f>EW30*(1-VLOOKUP($AR30,'MP-2017_Male'!$A$3:$CF$103,MIN((61+(Mortality!EX$5-Mortality!$AT$5)),84),0))</f>
        <v>4.9037872910203772E-4</v>
      </c>
      <c r="EY30" s="408">
        <f>EX30*(1-VLOOKUP($AR30,'MP-2017_Male'!$A$3:$CF$103,MIN((61+(Mortality!EY$5-Mortality!$AT$5)),84),0))</f>
        <v>4.8547494181101737E-4</v>
      </c>
      <c r="EZ30" s="408">
        <f>EY30*(1-VLOOKUP($AR30,'MP-2017_Male'!$A$3:$CF$103,MIN((61+(Mortality!EZ$5-Mortality!$AT$5)),84),0))</f>
        <v>4.8062019239290718E-4</v>
      </c>
      <c r="FA30" s="408">
        <f>EZ30*(1-VLOOKUP($AR30,'MP-2017_Male'!$A$3:$CF$103,MIN((61+(Mortality!FA$5-Mortality!$AT$5)),84),0))</f>
        <v>4.7581399046897811E-4</v>
      </c>
      <c r="FB30" s="408">
        <f>FA30*(1-VLOOKUP($AR30,'MP-2017_Male'!$A$3:$CF$103,MIN((61+(Mortality!FB$5-Mortality!$AT$5)),84),0))</f>
        <v>4.7105585056428834E-4</v>
      </c>
      <c r="FC30" s="408">
        <f>FB30*(1-VLOOKUP($AR30,'MP-2017_Male'!$A$3:$CF$103,MIN((61+(Mortality!FC$5-Mortality!$AT$5)),84),0))</f>
        <v>4.6634529205864545E-4</v>
      </c>
      <c r="FD30" s="408">
        <f>FC30*(1-VLOOKUP($AR30,'MP-2017_Male'!$A$3:$CF$103,MIN((61+(Mortality!FD$5-Mortality!$AT$5)),84),0))</f>
        <v>4.6168183913805898E-4</v>
      </c>
      <c r="FE30" s="408">
        <f>FD30*(1-VLOOKUP($AR30,'MP-2017_Male'!$A$3:$CF$103,MIN((61+(Mortality!FE$5-Mortality!$AT$5)),84),0))</f>
        <v>4.570650207466784E-4</v>
      </c>
      <c r="FF30" s="408">
        <f>FE30*(1-VLOOKUP($AR30,'MP-2017_Male'!$A$3:$CF$103,MIN((61+(Mortality!FF$5-Mortality!$AT$5)),84),0))</f>
        <v>4.5249437053921163E-4</v>
      </c>
      <c r="FG30" s="408">
        <f>FF30*(1-VLOOKUP($AR30,'MP-2017_Male'!$A$3:$CF$103,MIN((61+(Mortality!FG$5-Mortality!$AT$5)),84),0))</f>
        <v>4.4796942683381953E-4</v>
      </c>
      <c r="FH30" s="408">
        <f>FG30*(1-VLOOKUP($AR30,'MP-2017_Male'!$A$3:$CF$103,MIN((61+(Mortality!FH$5-Mortality!$AT$5)),84),0))</f>
        <v>4.4348973256548135E-4</v>
      </c>
      <c r="FI30" s="408">
        <f>FH30*(1-VLOOKUP($AR30,'MP-2017_Male'!$A$3:$CF$103,MIN((61+(Mortality!FI$5-Mortality!$AT$5)),84),0))</f>
        <v>4.3905483523982655E-4</v>
      </c>
    </row>
    <row r="31" spans="1:165">
      <c r="A31" s="205">
        <v>43</v>
      </c>
      <c r="B31" s="226">
        <f t="shared" si="8"/>
        <v>7.9299999999999998E-4</v>
      </c>
      <c r="C31" s="227">
        <f t="shared" si="9"/>
        <v>5.2899999999999996E-4</v>
      </c>
      <c r="D31" s="207">
        <f t="shared" si="5"/>
        <v>6.6099999999999991E-4</v>
      </c>
      <c r="E31" s="432">
        <f ca="1">IF($A31&lt;Main!$B$11,Mortality!$BD24,OFFSET($BD$6,$A31-$A$13,$A31-$A$13))</f>
        <v>6.4357504515454435E-4</v>
      </c>
      <c r="F31" s="433">
        <f ca="1">IF($A31&lt;Main!$B$13,Mortality!$BD$105,OFFSET($BD$105,$A31-$A$13,$A31-$A$13))</f>
        <v>4.6358998677720848E-4</v>
      </c>
      <c r="G31" s="472">
        <f t="shared" ca="1" si="21"/>
        <v>5.5358251596587642E-4</v>
      </c>
      <c r="I31" s="409" t="s">
        <v>180</v>
      </c>
      <c r="J31" s="412">
        <v>1</v>
      </c>
      <c r="K31" s="411"/>
      <c r="L31" s="411"/>
      <c r="M31" s="199"/>
      <c r="N31" s="199"/>
      <c r="O31" s="199"/>
      <c r="P31" s="199"/>
      <c r="Q31" s="210">
        <v>43</v>
      </c>
      <c r="R31" s="244">
        <f t="shared" si="53"/>
        <v>8.0219999999999998E-4</v>
      </c>
      <c r="S31" s="245">
        <f t="shared" si="48"/>
        <v>1.4046400000000001E-2</v>
      </c>
      <c r="T31" s="465">
        <f t="shared" si="49"/>
        <v>1.3117999999999999E-3</v>
      </c>
      <c r="U31" s="244">
        <f t="shared" si="50"/>
        <v>5.306000000000001E-4</v>
      </c>
      <c r="V31" s="245">
        <f t="shared" si="51"/>
        <v>7.310800000000001E-3</v>
      </c>
      <c r="W31" s="469">
        <f t="shared" si="52"/>
        <v>8.3100000000000014E-4</v>
      </c>
      <c r="X31" s="227"/>
      <c r="Y31" s="205">
        <v>43</v>
      </c>
      <c r="AA31" s="231">
        <v>7.9299999999999998E-4</v>
      </c>
      <c r="AB31" s="232" t="s">
        <v>65</v>
      </c>
      <c r="AC31" s="233">
        <v>1.3887E-2</v>
      </c>
      <c r="AD31" s="205"/>
      <c r="AE31" s="231">
        <v>5.2899999999999996E-4</v>
      </c>
      <c r="AF31" s="232" t="s">
        <v>65</v>
      </c>
      <c r="AG31" s="233">
        <v>7.2859999999999999E-3</v>
      </c>
      <c r="AQ31" s="234"/>
      <c r="AR31" s="205">
        <v>50</v>
      </c>
      <c r="AS31" s="235">
        <f t="shared" si="6"/>
        <v>1.3881576184047602E-3</v>
      </c>
      <c r="AT31" s="406">
        <f t="shared" si="7"/>
        <v>1.5690000000000001E-3</v>
      </c>
      <c r="AU31" s="408">
        <f>AT31*(1-VLOOKUP($AR31,'MP-2017_Male'!$A$3:$CF$103,MIN((61+(Mortality!AU$5-Mortality!$AT$5)),84),0))</f>
        <v>1.5446805000000001E-3</v>
      </c>
      <c r="AV31" s="408">
        <f>AU31*(1-VLOOKUP($AR31,'MP-2017_Male'!$A$3:$CF$103,MIN((61+(Mortality!AV$5-Mortality!$AT$5)),84),0))</f>
        <v>1.5233639090999999E-3</v>
      </c>
      <c r="AW31" s="408">
        <f>AV31*(1-VLOOKUP($AR31,'MP-2017_Male'!$A$3:$CF$103,MIN((61+(Mortality!AW$5-Mortality!$AT$5)),84),0))</f>
        <v>1.5056928877544399E-3</v>
      </c>
      <c r="AX31" s="408">
        <f>AW31*(1-VLOOKUP($AR31,'MP-2017_Male'!$A$3:$CF$103,MIN((61+(Mortality!AX$5-Mortality!$AT$5)),84),0))</f>
        <v>1.487022295946285E-3</v>
      </c>
      <c r="AY31" s="408">
        <f>AX31*(1-VLOOKUP($AR31,'MP-2017_Male'!$A$3:$CF$103,MIN((61+(Mortality!AY$5-Mortality!$AT$5)),84),0))</f>
        <v>1.4681371127877672E-3</v>
      </c>
      <c r="AZ31" s="408">
        <f>AY31*(1-VLOOKUP($AR31,'MP-2017_Male'!$A$3:$CF$103,MIN((61+(Mortality!AZ$5-Mortality!$AT$5)),84),0))</f>
        <v>1.4494917714553625E-3</v>
      </c>
      <c r="BA31" s="408">
        <f>AZ31*(1-VLOOKUP($AR31,'MP-2017_Male'!$A$3:$CF$103,MIN((61+(Mortality!BA$5-Mortality!$AT$5)),84),0))</f>
        <v>1.4318079718436071E-3</v>
      </c>
      <c r="BB31" s="408">
        <f>BA31*(1-VLOOKUP($AR31,'MP-2017_Male'!$A$3:$CF$103,MIN((61+(Mortality!BB$5-Mortality!$AT$5)),84),0))</f>
        <v>1.41548536096459E-3</v>
      </c>
      <c r="BC31" s="408">
        <f>BB31*(1-VLOOKUP($AR31,'MP-2017_Male'!$A$3:$CF$103,MIN((61+(Mortality!BC$5-Mortality!$AT$5)),84),0))</f>
        <v>1.4009058617466548E-3</v>
      </c>
      <c r="BD31" s="429">
        <f>BC31*(1-VLOOKUP($AR31,'MP-2017_Male'!$A$3:$CF$103,MIN((61+(Mortality!BD$5-Mortality!$AT$5)),84),0))</f>
        <v>1.3881576184047602E-3</v>
      </c>
      <c r="BE31" s="408">
        <f>BD31*(1-VLOOKUP($AR31,'MP-2017_Male'!$A$3:$CF$103,MIN((61+(Mortality!BE$5-Mortality!$AT$5)),84),0))</f>
        <v>1.3770523574575221E-3</v>
      </c>
      <c r="BF31" s="408">
        <f>BE31*(1-VLOOKUP($AR31,'MP-2017_Male'!$A$3:$CF$103,MIN((61+(Mortality!BF$5-Mortality!$AT$5)),84),0))</f>
        <v>1.3674129909553195E-3</v>
      </c>
      <c r="BG31" s="408">
        <f>BF31*(1-VLOOKUP($AR31,'MP-2017_Male'!$A$3:$CF$103,MIN((61+(Mortality!BG$5-Mortality!$AT$5)),84),0))</f>
        <v>1.358798289112301E-3</v>
      </c>
      <c r="BH31" s="408">
        <f>BG31*(1-VLOOKUP($AR31,'MP-2017_Male'!$A$3:$CF$103,MIN((61+(Mortality!BH$5-Mortality!$AT$5)),84),0))</f>
        <v>1.3506454993776271E-3</v>
      </c>
      <c r="BI31" s="408">
        <f>BH31*(1-VLOOKUP($AR31,'MP-2017_Male'!$A$3:$CF$103,MIN((61+(Mortality!BI$5-Mortality!$AT$5)),84),0))</f>
        <v>1.3425416263813613E-3</v>
      </c>
      <c r="BJ31" s="408">
        <f>BI31*(1-VLOOKUP($AR31,'MP-2017_Male'!$A$3:$CF$103,MIN((61+(Mortality!BJ$5-Mortality!$AT$5)),84),0))</f>
        <v>1.3340836141351588E-3</v>
      </c>
      <c r="BK31" s="408">
        <f>BJ31*(1-VLOOKUP($AR31,'MP-2017_Male'!$A$3:$CF$103,MIN((61+(Mortality!BK$5-Mortality!$AT$5)),84),0))</f>
        <v>1.3248784371976262E-3</v>
      </c>
      <c r="BL31" s="408">
        <f>BK31*(1-VLOOKUP($AR31,'MP-2017_Male'!$A$3:$CF$103,MIN((61+(Mortality!BL$5-Mortality!$AT$5)),84),0))</f>
        <v>1.3148093610749242E-3</v>
      </c>
      <c r="BM31" s="408">
        <f>BL31*(1-VLOOKUP($AR31,'MP-2017_Male'!$A$3:$CF$103,MIN((61+(Mortality!BM$5-Mortality!$AT$5)),84),0))</f>
        <v>1.3038964433780024E-3</v>
      </c>
      <c r="BN31" s="408">
        <f>BM31*(1-VLOOKUP($AR31,'MP-2017_Male'!$A$3:$CF$103,MIN((61+(Mortality!BN$5-Mortality!$AT$5)),84),0))</f>
        <v>1.2921613753876003E-3</v>
      </c>
      <c r="BO31" s="408">
        <f>BN31*(1-VLOOKUP($AR31,'MP-2017_Male'!$A$3:$CF$103,MIN((61+(Mortality!BO$5-Mortality!$AT$5)),84),0))</f>
        <v>1.2798858423214183E-3</v>
      </c>
      <c r="BP31" s="408">
        <f>BO31*(1-VLOOKUP($AR31,'MP-2017_Male'!$A$3:$CF$103,MIN((61+(Mortality!BP$5-Mortality!$AT$5)),84),0))</f>
        <v>1.2672149724824362E-3</v>
      </c>
      <c r="BQ31" s="408">
        <f>BP31*(1-VLOOKUP($AR31,'MP-2017_Male'!$A$3:$CF$103,MIN((61+(Mortality!BQ$5-Mortality!$AT$5)),84),0))</f>
        <v>1.2545428227576118E-3</v>
      </c>
      <c r="BR31" s="408">
        <f>BQ31*(1-VLOOKUP($AR31,'MP-2017_Male'!$A$3:$CF$103,MIN((61+(Mortality!BR$5-Mortality!$AT$5)),84),0))</f>
        <v>1.2419973945300357E-3</v>
      </c>
      <c r="BS31" s="408">
        <f>BR31*(1-VLOOKUP($AR31,'MP-2017_Male'!$A$3:$CF$103,MIN((61+(Mortality!BS$5-Mortality!$AT$5)),84),0))</f>
        <v>1.2295774205847354E-3</v>
      </c>
      <c r="BT31" s="408">
        <f>BS31*(1-VLOOKUP($AR31,'MP-2017_Male'!$A$3:$CF$103,MIN((61+(Mortality!BT$5-Mortality!$AT$5)),84),0))</f>
        <v>1.2172816463788881E-3</v>
      </c>
      <c r="BU31" s="408">
        <f>BT31*(1-VLOOKUP($AR31,'MP-2017_Male'!$A$3:$CF$103,MIN((61+(Mortality!BU$5-Mortality!$AT$5)),84),0))</f>
        <v>1.2051088299150992E-3</v>
      </c>
      <c r="BV31" s="408">
        <f>BU31*(1-VLOOKUP($AR31,'MP-2017_Male'!$A$3:$CF$103,MIN((61+(Mortality!BV$5-Mortality!$AT$5)),84),0))</f>
        <v>1.1930577416159481E-3</v>
      </c>
      <c r="BW31" s="408">
        <f>BV31*(1-VLOOKUP($AR31,'MP-2017_Male'!$A$3:$CF$103,MIN((61+(Mortality!BW$5-Mortality!$AT$5)),84),0))</f>
        <v>1.1811271641997887E-3</v>
      </c>
      <c r="BX31" s="408">
        <f>BW31*(1-VLOOKUP($AR31,'MP-2017_Male'!$A$3:$CF$103,MIN((61+(Mortality!BX$5-Mortality!$AT$5)),84),0))</f>
        <v>1.1693158925577907E-3</v>
      </c>
      <c r="BY31" s="408">
        <f>BX31*(1-VLOOKUP($AR31,'MP-2017_Male'!$A$3:$CF$103,MIN((61+(Mortality!BY$5-Mortality!$AT$5)),84),0))</f>
        <v>1.1576227336322128E-3</v>
      </c>
      <c r="BZ31" s="408">
        <f>BY31*(1-VLOOKUP($AR31,'MP-2017_Male'!$A$3:$CF$103,MIN((61+(Mortality!BZ$5-Mortality!$AT$5)),84),0))</f>
        <v>1.1460465062958906E-3</v>
      </c>
      <c r="CA31" s="408">
        <f>BZ31*(1-VLOOKUP($AR31,'MP-2017_Male'!$A$3:$CF$103,MIN((61+(Mortality!CA$5-Mortality!$AT$5)),84),0))</f>
        <v>1.1345860412329317E-3</v>
      </c>
      <c r="CB31" s="408">
        <f>CA31*(1-VLOOKUP($AR31,'MP-2017_Male'!$A$3:$CF$103,MIN((61+(Mortality!CB$5-Mortality!$AT$5)),84),0))</f>
        <v>1.1232401808206024E-3</v>
      </c>
      <c r="CC31" s="408">
        <f>CB31*(1-VLOOKUP($AR31,'MP-2017_Male'!$A$3:$CF$103,MIN((61+(Mortality!CC$5-Mortality!$AT$5)),84),0))</f>
        <v>1.1120077790123964E-3</v>
      </c>
      <c r="CD31" s="408">
        <f>CC31*(1-VLOOKUP($AR31,'MP-2017_Male'!$A$3:$CF$103,MIN((61+(Mortality!CD$5-Mortality!$AT$5)),84),0))</f>
        <v>1.1008877012222724E-3</v>
      </c>
      <c r="CE31" s="408">
        <f>CD31*(1-VLOOKUP($AR31,'MP-2017_Male'!$A$3:$CF$103,MIN((61+(Mortality!CE$5-Mortality!$AT$5)),84),0))</f>
        <v>1.0898788242100497E-3</v>
      </c>
      <c r="CF31" s="408">
        <f>CE31*(1-VLOOKUP($AR31,'MP-2017_Male'!$A$3:$CF$103,MIN((61+(Mortality!CF$5-Mortality!$AT$5)),84),0))</f>
        <v>1.0789800359679491E-3</v>
      </c>
      <c r="CG31" s="408">
        <f>CF31*(1-VLOOKUP($AR31,'MP-2017_Male'!$A$3:$CF$103,MIN((61+(Mortality!CG$5-Mortality!$AT$5)),84),0))</f>
        <v>1.0681902356082696E-3</v>
      </c>
      <c r="CH31" s="408">
        <f>CG31*(1-VLOOKUP($AR31,'MP-2017_Male'!$A$3:$CF$103,MIN((61+(Mortality!CH$5-Mortality!$AT$5)),84),0))</f>
        <v>1.0575083332521869E-3</v>
      </c>
      <c r="CI31" s="408">
        <f>CH31*(1-VLOOKUP($AR31,'MP-2017_Male'!$A$3:$CF$103,MIN((61+(Mortality!CI$5-Mortality!$AT$5)),84),0))</f>
        <v>1.0469332499196649E-3</v>
      </c>
      <c r="CJ31" s="408">
        <f>CI31*(1-VLOOKUP($AR31,'MP-2017_Male'!$A$3:$CF$103,MIN((61+(Mortality!CJ$5-Mortality!$AT$5)),84),0))</f>
        <v>1.0364639174204682E-3</v>
      </c>
      <c r="CK31" s="408">
        <f>CJ31*(1-VLOOKUP($AR31,'MP-2017_Male'!$A$3:$CF$103,MIN((61+(Mortality!CK$5-Mortality!$AT$5)),84),0))</f>
        <v>1.0260992782462634E-3</v>
      </c>
      <c r="CL31" s="408">
        <f>CK31*(1-VLOOKUP($AR31,'MP-2017_Male'!$A$3:$CF$103,MIN((61+(Mortality!CL$5-Mortality!$AT$5)),84),0))</f>
        <v>1.0158382854638008E-3</v>
      </c>
      <c r="CM31" s="408">
        <f>CL31*(1-VLOOKUP($AR31,'MP-2017_Male'!$A$3:$CF$103,MIN((61+(Mortality!CM$5-Mortality!$AT$5)),84),0))</f>
        <v>1.0056799026091628E-3</v>
      </c>
      <c r="CN31" s="408">
        <f>CM31*(1-VLOOKUP($AR31,'MP-2017_Male'!$A$3:$CF$103,MIN((61+(Mortality!CN$5-Mortality!$AT$5)),84),0))</f>
        <v>9.9562310358307111E-4</v>
      </c>
      <c r="CO31" s="408">
        <f>CN31*(1-VLOOKUP($AR31,'MP-2017_Male'!$A$3:$CF$103,MIN((61+(Mortality!CO$5-Mortality!$AT$5)),84),0))</f>
        <v>9.8566687254724047E-4</v>
      </c>
      <c r="CP31" s="408">
        <f>CO31*(1-VLOOKUP($AR31,'MP-2017_Male'!$A$3:$CF$103,MIN((61+(Mortality!CP$5-Mortality!$AT$5)),84),0))</f>
        <v>9.7581020382176808E-4</v>
      </c>
      <c r="CQ31" s="408">
        <f>CP31*(1-VLOOKUP($AR31,'MP-2017_Male'!$A$3:$CF$103,MIN((61+(Mortality!CQ$5-Mortality!$AT$5)),84),0))</f>
        <v>9.6605210178355035E-4</v>
      </c>
      <c r="CR31" s="408">
        <f>CQ31*(1-VLOOKUP($AR31,'MP-2017_Male'!$A$3:$CF$103,MIN((61+(Mortality!CR$5-Mortality!$AT$5)),84),0))</f>
        <v>9.5639158076571483E-4</v>
      </c>
      <c r="CS31" s="408">
        <f>CR31*(1-VLOOKUP($AR31,'MP-2017_Male'!$A$3:$CF$103,MIN((61+(Mortality!CS$5-Mortality!$AT$5)),84),0))</f>
        <v>9.4682766495805771E-4</v>
      </c>
      <c r="CT31" s="408">
        <f>CS31*(1-VLOOKUP($AR31,'MP-2017_Male'!$A$3:$CF$103,MIN((61+(Mortality!CT$5-Mortality!$AT$5)),84),0))</f>
        <v>9.3735938830847708E-4</v>
      </c>
      <c r="CU31" s="408">
        <f>CT31*(1-VLOOKUP($AR31,'MP-2017_Male'!$A$3:$CF$103,MIN((61+(Mortality!CU$5-Mortality!$AT$5)),84),0))</f>
        <v>9.2798579442539232E-4</v>
      </c>
      <c r="CV31" s="408">
        <f>CU31*(1-VLOOKUP($AR31,'MP-2017_Male'!$A$3:$CF$103,MIN((61+(Mortality!CV$5-Mortality!$AT$5)),84),0))</f>
        <v>9.1870593648113843E-4</v>
      </c>
      <c r="CW31" s="408">
        <f>CV31*(1-VLOOKUP($AR31,'MP-2017_Male'!$A$3:$CF$103,MIN((61+(Mortality!CW$5-Mortality!$AT$5)),84),0))</f>
        <v>9.0951887711632705E-4</v>
      </c>
      <c r="CX31" s="408">
        <f>CW31*(1-VLOOKUP($AR31,'MP-2017_Male'!$A$3:$CF$103,MIN((61+(Mortality!CX$5-Mortality!$AT$5)),84),0))</f>
        <v>9.0042368834516377E-4</v>
      </c>
      <c r="CY31" s="408">
        <f>CX31*(1-VLOOKUP($AR31,'MP-2017_Male'!$A$3:$CF$103,MIN((61+(Mortality!CY$5-Mortality!$AT$5)),84),0))</f>
        <v>8.9141945146171216E-4</v>
      </c>
      <c r="CZ31" s="408">
        <f>CY31*(1-VLOOKUP($AR31,'MP-2017_Male'!$A$3:$CF$103,MIN((61+(Mortality!CZ$5-Mortality!$AT$5)),84),0))</f>
        <v>8.8250525694709501E-4</v>
      </c>
      <c r="DA31" s="408">
        <f>CZ31*(1-VLOOKUP($AR31,'MP-2017_Male'!$A$3:$CF$103,MIN((61+(Mortality!DA$5-Mortality!$AT$5)),84),0))</f>
        <v>8.7368020437762403E-4</v>
      </c>
      <c r="DB31" s="408">
        <f>DA31*(1-VLOOKUP($AR31,'MP-2017_Male'!$A$3:$CF$103,MIN((61+(Mortality!DB$5-Mortality!$AT$5)),84),0))</f>
        <v>8.6494340233384773E-4</v>
      </c>
      <c r="DC31" s="408">
        <f>DB31*(1-VLOOKUP($AR31,'MP-2017_Male'!$A$3:$CF$103,MIN((61+(Mortality!DC$5-Mortality!$AT$5)),84),0))</f>
        <v>8.562939683105093E-4</v>
      </c>
      <c r="DD31" s="408">
        <f>DC31*(1-VLOOKUP($AR31,'MP-2017_Male'!$A$3:$CF$103,MIN((61+(Mortality!DD$5-Mortality!$AT$5)),84),0))</f>
        <v>8.4773102862740416E-4</v>
      </c>
      <c r="DE31" s="408">
        <f>DD31*(1-VLOOKUP($AR31,'MP-2017_Male'!$A$3:$CF$103,MIN((61+(Mortality!DE$5-Mortality!$AT$5)),84),0))</f>
        <v>8.3925371834113016E-4</v>
      </c>
      <c r="DF31" s="408">
        <f>DE31*(1-VLOOKUP($AR31,'MP-2017_Male'!$A$3:$CF$103,MIN((61+(Mortality!DF$5-Mortality!$AT$5)),84),0))</f>
        <v>8.3086118115771883E-4</v>
      </c>
      <c r="DG31" s="408">
        <f>DF31*(1-VLOOKUP($AR31,'MP-2017_Male'!$A$3:$CF$103,MIN((61+(Mortality!DG$5-Mortality!$AT$5)),84),0))</f>
        <v>8.2255256934614168E-4</v>
      </c>
      <c r="DH31" s="408">
        <f>DG31*(1-VLOOKUP($AR31,'MP-2017_Male'!$A$3:$CF$103,MIN((61+(Mortality!DH$5-Mortality!$AT$5)),84),0))</f>
        <v>8.1432704365268021E-4</v>
      </c>
      <c r="DI31" s="408">
        <f>DH31*(1-VLOOKUP($AR31,'MP-2017_Male'!$A$3:$CF$103,MIN((61+(Mortality!DI$5-Mortality!$AT$5)),84),0))</f>
        <v>8.0618377321615335E-4</v>
      </c>
      <c r="DJ31" s="408">
        <f>DI31*(1-VLOOKUP($AR31,'MP-2017_Male'!$A$3:$CF$103,MIN((61+(Mortality!DJ$5-Mortality!$AT$5)),84),0))</f>
        <v>7.9812193548399186E-4</v>
      </c>
      <c r="DK31" s="408">
        <f>DJ31*(1-VLOOKUP($AR31,'MP-2017_Male'!$A$3:$CF$103,MIN((61+(Mortality!DK$5-Mortality!$AT$5)),84),0))</f>
        <v>7.901407161291519E-4</v>
      </c>
      <c r="DL31" s="408">
        <f>DK31*(1-VLOOKUP($AR31,'MP-2017_Male'!$A$3:$CF$103,MIN((61+(Mortality!DL$5-Mortality!$AT$5)),84),0))</f>
        <v>7.8223930896786041E-4</v>
      </c>
      <c r="DM31" s="408">
        <f>DL31*(1-VLOOKUP($AR31,'MP-2017_Male'!$A$3:$CF$103,MIN((61+(Mortality!DM$5-Mortality!$AT$5)),84),0))</f>
        <v>7.7441691587818177E-4</v>
      </c>
      <c r="DN31" s="408">
        <f>DM31*(1-VLOOKUP($AR31,'MP-2017_Male'!$A$3:$CF$103,MIN((61+(Mortality!DN$5-Mortality!$AT$5)),84),0))</f>
        <v>7.666727467194E-4</v>
      </c>
      <c r="DO31" s="408">
        <f>DN31*(1-VLOOKUP($AR31,'MP-2017_Male'!$A$3:$CF$103,MIN((61+(Mortality!DO$5-Mortality!$AT$5)),84),0))</f>
        <v>7.5900601925220595E-4</v>
      </c>
      <c r="DP31" s="408">
        <f>DO31*(1-VLOOKUP($AR31,'MP-2017_Male'!$A$3:$CF$103,MIN((61+(Mortality!DP$5-Mortality!$AT$5)),84),0))</f>
        <v>7.5141595905968384E-4</v>
      </c>
      <c r="DQ31" s="408">
        <f>DP31*(1-VLOOKUP($AR31,'MP-2017_Male'!$A$3:$CF$103,MIN((61+(Mortality!DQ$5-Mortality!$AT$5)),84),0))</f>
        <v>7.4390179946908701E-4</v>
      </c>
      <c r="DR31" s="408">
        <f>DQ31*(1-VLOOKUP($AR31,'MP-2017_Male'!$A$3:$CF$103,MIN((61+(Mortality!DR$5-Mortality!$AT$5)),84),0))</f>
        <v>7.3646278147439616E-4</v>
      </c>
      <c r="DS31" s="408">
        <f>DR31*(1-VLOOKUP($AR31,'MP-2017_Male'!$A$3:$CF$103,MIN((61+(Mortality!DS$5-Mortality!$AT$5)),84),0))</f>
        <v>7.2909815365965224E-4</v>
      </c>
      <c r="DT31" s="408">
        <f>DS31*(1-VLOOKUP($AR31,'MP-2017_Male'!$A$3:$CF$103,MIN((61+(Mortality!DT$5-Mortality!$AT$5)),84),0))</f>
        <v>7.218071721230557E-4</v>
      </c>
      <c r="DU31" s="408">
        <f>DT31*(1-VLOOKUP($AR31,'MP-2017_Male'!$A$3:$CF$103,MIN((61+(Mortality!DU$5-Mortality!$AT$5)),84),0))</f>
        <v>7.1458910040182516E-4</v>
      </c>
      <c r="DV31" s="408">
        <f>DU31*(1-VLOOKUP($AR31,'MP-2017_Male'!$A$3:$CF$103,MIN((61+(Mortality!DV$5-Mortality!$AT$5)),84),0))</f>
        <v>7.0744320939780691E-4</v>
      </c>
      <c r="DW31" s="408">
        <f>DV31*(1-VLOOKUP($AR31,'MP-2017_Male'!$A$3:$CF$103,MIN((61+(Mortality!DW$5-Mortality!$AT$5)),84),0))</f>
        <v>7.0036877730382887E-4</v>
      </c>
      <c r="DX31" s="408">
        <f>DW31*(1-VLOOKUP($AR31,'MP-2017_Male'!$A$3:$CF$103,MIN((61+(Mortality!DX$5-Mortality!$AT$5)),84),0))</f>
        <v>6.9336508953079059E-4</v>
      </c>
      <c r="DY31" s="408">
        <f>DX31*(1-VLOOKUP($AR31,'MP-2017_Male'!$A$3:$CF$103,MIN((61+(Mortality!DY$5-Mortality!$AT$5)),84),0))</f>
        <v>6.8643143863548269E-4</v>
      </c>
      <c r="DZ31" s="408">
        <f>DY31*(1-VLOOKUP($AR31,'MP-2017_Male'!$A$3:$CF$103,MIN((61+(Mortality!DZ$5-Mortality!$AT$5)),84),0))</f>
        <v>6.7956712424912787E-4</v>
      </c>
      <c r="EA31" s="408">
        <f>DZ31*(1-VLOOKUP($AR31,'MP-2017_Male'!$A$3:$CF$103,MIN((61+(Mortality!EA$5-Mortality!$AT$5)),84),0))</f>
        <v>6.7277145300663661E-4</v>
      </c>
      <c r="EB31" s="408">
        <f>EA31*(1-VLOOKUP($AR31,'MP-2017_Male'!$A$3:$CF$103,MIN((61+(Mortality!EB$5-Mortality!$AT$5)),84),0))</f>
        <v>6.6604373847657021E-4</v>
      </c>
      <c r="EC31" s="408">
        <f>EB31*(1-VLOOKUP($AR31,'MP-2017_Male'!$A$3:$CF$103,MIN((61+(Mortality!EC$5-Mortality!$AT$5)),84),0))</f>
        <v>6.5938330109180452E-4</v>
      </c>
      <c r="ED31" s="408">
        <f>EC31*(1-VLOOKUP($AR31,'MP-2017_Male'!$A$3:$CF$103,MIN((61+(Mortality!ED$5-Mortality!$AT$5)),84),0))</f>
        <v>6.5278946808088652E-4</v>
      </c>
      <c r="EE31" s="408">
        <f>ED31*(1-VLOOKUP($AR31,'MP-2017_Male'!$A$3:$CF$103,MIN((61+(Mortality!EE$5-Mortality!$AT$5)),84),0))</f>
        <v>6.4626157340007761E-4</v>
      </c>
      <c r="EF31" s="408">
        <f>EE31*(1-VLOOKUP($AR31,'MP-2017_Male'!$A$3:$CF$103,MIN((61+(Mortality!EF$5-Mortality!$AT$5)),84),0))</f>
        <v>6.3979895766607677E-4</v>
      </c>
      <c r="EG31" s="408">
        <f>EF31*(1-VLOOKUP($AR31,'MP-2017_Male'!$A$3:$CF$103,MIN((61+(Mortality!EG$5-Mortality!$AT$5)),84),0))</f>
        <v>6.3340096808941603E-4</v>
      </c>
      <c r="EH31" s="408">
        <f>EG31*(1-VLOOKUP($AR31,'MP-2017_Male'!$A$3:$CF$103,MIN((61+(Mortality!EH$5-Mortality!$AT$5)),84),0))</f>
        <v>6.2706695840852183E-4</v>
      </c>
      <c r="EI31" s="408">
        <f>EH31*(1-VLOOKUP($AR31,'MP-2017_Male'!$A$3:$CF$103,MIN((61+(Mortality!EI$5-Mortality!$AT$5)),84),0))</f>
        <v>6.2079628882443665E-4</v>
      </c>
      <c r="EJ31" s="408">
        <f>EI31*(1-VLOOKUP($AR31,'MP-2017_Male'!$A$3:$CF$103,MIN((61+(Mortality!EJ$5-Mortality!$AT$5)),84),0))</f>
        <v>6.1458832593619232E-4</v>
      </c>
      <c r="EK31" s="408">
        <f>EJ31*(1-VLOOKUP($AR31,'MP-2017_Male'!$A$3:$CF$103,MIN((61+(Mortality!EK$5-Mortality!$AT$5)),84),0))</f>
        <v>6.0844244267683036E-4</v>
      </c>
      <c r="EL31" s="408">
        <f>EK31*(1-VLOOKUP($AR31,'MP-2017_Male'!$A$3:$CF$103,MIN((61+(Mortality!EL$5-Mortality!$AT$5)),84),0))</f>
        <v>6.0235801825006205E-4</v>
      </c>
      <c r="EM31" s="408">
        <f>EL31*(1-VLOOKUP($AR31,'MP-2017_Male'!$A$3:$CF$103,MIN((61+(Mortality!EM$5-Mortality!$AT$5)),84),0))</f>
        <v>5.9633443806756141E-4</v>
      </c>
      <c r="EN31" s="408">
        <f>EM31*(1-VLOOKUP($AR31,'MP-2017_Male'!$A$3:$CF$103,MIN((61+(Mortality!EN$5-Mortality!$AT$5)),84),0))</f>
        <v>5.9037109368688574E-4</v>
      </c>
      <c r="EO31" s="408">
        <f>EN31*(1-VLOOKUP($AR31,'MP-2017_Male'!$A$3:$CF$103,MIN((61+(Mortality!EO$5-Mortality!$AT$5)),84),0))</f>
        <v>5.8446738275001687E-4</v>
      </c>
      <c r="EP31" s="408">
        <f>EO31*(1-VLOOKUP($AR31,'MP-2017_Male'!$A$3:$CF$103,MIN((61+(Mortality!EP$5-Mortality!$AT$5)),84),0))</f>
        <v>5.7862270892251671E-4</v>
      </c>
      <c r="EQ31" s="408">
        <f>EP31*(1-VLOOKUP($AR31,'MP-2017_Male'!$A$3:$CF$103,MIN((61+(Mortality!EQ$5-Mortality!$AT$5)),84),0))</f>
        <v>5.7283648183329154E-4</v>
      </c>
      <c r="ER31" s="408">
        <f>EQ31*(1-VLOOKUP($AR31,'MP-2017_Male'!$A$3:$CF$103,MIN((61+(Mortality!ER$5-Mortality!$AT$5)),84),0))</f>
        <v>5.6710811701495857E-4</v>
      </c>
      <c r="ES31" s="408">
        <f>ER31*(1-VLOOKUP($AR31,'MP-2017_Male'!$A$3:$CF$103,MIN((61+(Mortality!ES$5-Mortality!$AT$5)),84),0))</f>
        <v>5.6143703584480903E-4</v>
      </c>
      <c r="ET31" s="408">
        <f>ES31*(1-VLOOKUP($AR31,'MP-2017_Male'!$A$3:$CF$103,MIN((61+(Mortality!ET$5-Mortality!$AT$5)),84),0))</f>
        <v>5.5582266548636098E-4</v>
      </c>
      <c r="EU31" s="408">
        <f>ET31*(1-VLOOKUP($AR31,'MP-2017_Male'!$A$3:$CF$103,MIN((61+(Mortality!EU$5-Mortality!$AT$5)),84),0))</f>
        <v>5.5026443883149736E-4</v>
      </c>
      <c r="EV31" s="408">
        <f>EU31*(1-VLOOKUP($AR31,'MP-2017_Male'!$A$3:$CF$103,MIN((61+(Mortality!EV$5-Mortality!$AT$5)),84),0))</f>
        <v>5.4476179444318241E-4</v>
      </c>
      <c r="EW31" s="408">
        <f>EV31*(1-VLOOKUP($AR31,'MP-2017_Male'!$A$3:$CF$103,MIN((61+(Mortality!EW$5-Mortality!$AT$5)),84),0))</f>
        <v>5.3931417649875056E-4</v>
      </c>
      <c r="EX31" s="408">
        <f>EW31*(1-VLOOKUP($AR31,'MP-2017_Male'!$A$3:$CF$103,MIN((61+(Mortality!EX$5-Mortality!$AT$5)),84),0))</f>
        <v>5.3392103473376309E-4</v>
      </c>
      <c r="EY31" s="408">
        <f>EX31*(1-VLOOKUP($AR31,'MP-2017_Male'!$A$3:$CF$103,MIN((61+(Mortality!EY$5-Mortality!$AT$5)),84),0))</f>
        <v>5.2858182438642542E-4</v>
      </c>
      <c r="EZ31" s="408">
        <f>EY31*(1-VLOOKUP($AR31,'MP-2017_Male'!$A$3:$CF$103,MIN((61+(Mortality!EZ$5-Mortality!$AT$5)),84),0))</f>
        <v>5.232960061425612E-4</v>
      </c>
      <c r="FA31" s="408">
        <f>EZ31*(1-VLOOKUP($AR31,'MP-2017_Male'!$A$3:$CF$103,MIN((61+(Mortality!FA$5-Mortality!$AT$5)),84),0))</f>
        <v>5.1806304608113557E-4</v>
      </c>
      <c r="FB31" s="408">
        <f>FA31*(1-VLOOKUP($AR31,'MP-2017_Male'!$A$3:$CF$103,MIN((61+(Mortality!FB$5-Mortality!$AT$5)),84),0))</f>
        <v>5.1288241562032417E-4</v>
      </c>
      <c r="FC31" s="408">
        <f>FB31*(1-VLOOKUP($AR31,'MP-2017_Male'!$A$3:$CF$103,MIN((61+(Mortality!FC$5-Mortality!$AT$5)),84),0))</f>
        <v>5.0775359146412095E-4</v>
      </c>
      <c r="FD31" s="408">
        <f>FC31*(1-VLOOKUP($AR31,'MP-2017_Male'!$A$3:$CF$103,MIN((61+(Mortality!FD$5-Mortality!$AT$5)),84),0))</f>
        <v>5.026760555494797E-4</v>
      </c>
      <c r="FE31" s="408">
        <f>FD31*(1-VLOOKUP($AR31,'MP-2017_Male'!$A$3:$CF$103,MIN((61+(Mortality!FE$5-Mortality!$AT$5)),84),0))</f>
        <v>4.9764929499398493E-4</v>
      </c>
      <c r="FF31" s="408">
        <f>FE31*(1-VLOOKUP($AR31,'MP-2017_Male'!$A$3:$CF$103,MIN((61+(Mortality!FF$5-Mortality!$AT$5)),84),0))</f>
        <v>4.926728020440451E-4</v>
      </c>
      <c r="FG31" s="408">
        <f>FF31*(1-VLOOKUP($AR31,'MP-2017_Male'!$A$3:$CF$103,MIN((61+(Mortality!FG$5-Mortality!$AT$5)),84),0))</f>
        <v>4.8774607402360463E-4</v>
      </c>
      <c r="FH31" s="408">
        <f>FG31*(1-VLOOKUP($AR31,'MP-2017_Male'!$A$3:$CF$103,MIN((61+(Mortality!FH$5-Mortality!$AT$5)),84),0))</f>
        <v>4.828686132833686E-4</v>
      </c>
      <c r="FI31" s="408">
        <f>FH31*(1-VLOOKUP($AR31,'MP-2017_Male'!$A$3:$CF$103,MIN((61+(Mortality!FI$5-Mortality!$AT$5)),84),0))</f>
        <v>4.7803992715053493E-4</v>
      </c>
    </row>
    <row r="32" spans="1:165">
      <c r="A32" s="205">
        <v>44</v>
      </c>
      <c r="B32" s="226">
        <f t="shared" si="8"/>
        <v>8.7600000000000004E-4</v>
      </c>
      <c r="C32" s="227">
        <f t="shared" si="9"/>
        <v>5.8900000000000001E-4</v>
      </c>
      <c r="D32" s="207">
        <f t="shared" si="5"/>
        <v>7.3250000000000008E-4</v>
      </c>
      <c r="E32" s="432">
        <f ca="1">IF($A32&lt;Main!$B$11,Mortality!$BD25,OFFSET($BD$6,$A32-$A$13,$A32-$A$13))</f>
        <v>6.8365356828862037E-4</v>
      </c>
      <c r="F32" s="433">
        <f ca="1">IF($A32&lt;Main!$B$13,Mortality!$BD$105,OFFSET($BD$105,$A32-$A$13,$A32-$A$13))</f>
        <v>4.9433130994212707E-4</v>
      </c>
      <c r="G32" s="472">
        <f t="shared" ca="1" si="21"/>
        <v>5.8899243911537372E-4</v>
      </c>
      <c r="I32" s="487"/>
      <c r="J32" s="402"/>
      <c r="K32" s="487"/>
      <c r="L32" s="487"/>
      <c r="M32" s="199"/>
      <c r="N32" s="199"/>
      <c r="O32" s="199"/>
      <c r="P32" s="199"/>
      <c r="Q32" s="210">
        <v>44</v>
      </c>
      <c r="R32" s="244">
        <f t="shared" si="53"/>
        <v>8.6859999999999997E-4</v>
      </c>
      <c r="S32" s="245">
        <f t="shared" si="48"/>
        <v>1.5207200000000001E-2</v>
      </c>
      <c r="T32" s="465">
        <f t="shared" si="49"/>
        <v>1.4403999999999999E-3</v>
      </c>
      <c r="U32" s="244">
        <f t="shared" si="50"/>
        <v>5.8080000000000013E-4</v>
      </c>
      <c r="V32" s="245">
        <f t="shared" si="51"/>
        <v>8.0014000000000005E-3</v>
      </c>
      <c r="W32" s="469">
        <f t="shared" si="52"/>
        <v>8.9100000000000019E-4</v>
      </c>
      <c r="X32" s="227"/>
      <c r="Y32" s="205">
        <v>44</v>
      </c>
      <c r="AA32" s="231">
        <v>8.7600000000000004E-4</v>
      </c>
      <c r="AB32" s="232" t="s">
        <v>65</v>
      </c>
      <c r="AC32" s="233">
        <v>1.5339999999999999E-2</v>
      </c>
      <c r="AD32" s="205"/>
      <c r="AE32" s="231">
        <v>5.8900000000000001E-4</v>
      </c>
      <c r="AF32" s="232" t="s">
        <v>65</v>
      </c>
      <c r="AG32" s="233">
        <v>8.1119999999999994E-3</v>
      </c>
      <c r="AQ32" s="234"/>
      <c r="AR32" s="205">
        <v>51</v>
      </c>
      <c r="AS32" s="235">
        <f t="shared" si="6"/>
        <v>1.518676516172642E-3</v>
      </c>
      <c r="AT32" s="406">
        <f t="shared" si="7"/>
        <v>1.7006E-3</v>
      </c>
      <c r="AU32" s="408">
        <f>AT32*(1-VLOOKUP($AR32,'MP-2017_Male'!$A$3:$CF$103,MIN((61+(Mortality!AU$5-Mortality!$AT$5)),84),0))</f>
        <v>1.6784922E-3</v>
      </c>
      <c r="AV32" s="408">
        <f>AU32*(1-VLOOKUP($AR32,'MP-2017_Male'!$A$3:$CF$103,MIN((61+(Mortality!AV$5-Mortality!$AT$5)),84),0))</f>
        <v>1.6590216904799999E-3</v>
      </c>
      <c r="AW32" s="408">
        <f>AV32*(1-VLOOKUP($AR32,'MP-2017_Male'!$A$3:$CF$103,MIN((61+(Mortality!AW$5-Mortality!$AT$5)),84),0))</f>
        <v>1.6429291800823438E-3</v>
      </c>
      <c r="AX32" s="408">
        <f>AW32*(1-VLOOKUP($AR32,'MP-2017_Male'!$A$3:$CF$103,MIN((61+(Mortality!AX$5-Mortality!$AT$5)),84),0))</f>
        <v>1.6253498378554626E-3</v>
      </c>
      <c r="AY32" s="408">
        <f>AX32*(1-VLOOKUP($AR32,'MP-2017_Male'!$A$3:$CF$103,MIN((61+(Mortality!AY$5-Mortality!$AT$5)),84),0))</f>
        <v>1.6068208497039104E-3</v>
      </c>
      <c r="AZ32" s="408">
        <f>AY32*(1-VLOOKUP($AR32,'MP-2017_Male'!$A$3:$CF$103,MIN((61+(Mortality!AZ$5-Mortality!$AT$5)),84),0))</f>
        <v>1.5878603636774043E-3</v>
      </c>
      <c r="BA32" s="408">
        <f>AZ32*(1-VLOOKUP($AR32,'MP-2017_Male'!$A$3:$CF$103,MIN((61+(Mortality!BA$5-Mortality!$AT$5)),84),0))</f>
        <v>1.5689648253496432E-3</v>
      </c>
      <c r="BB32" s="408">
        <f>BA32*(1-VLOOKUP($AR32,'MP-2017_Male'!$A$3:$CF$103,MIN((61+(Mortality!BB$5-Mortality!$AT$5)),84),0))</f>
        <v>1.5509217298581223E-3</v>
      </c>
      <c r="BC32" s="408">
        <f>BB32*(1-VLOOKUP($AR32,'MP-2017_Male'!$A$3:$CF$103,MIN((61+(Mortality!BC$5-Mortality!$AT$5)),84),0))</f>
        <v>1.5340166830026688E-3</v>
      </c>
      <c r="BD32" s="429">
        <f>BC32*(1-VLOOKUP($AR32,'MP-2017_Male'!$A$3:$CF$103,MIN((61+(Mortality!BD$5-Mortality!$AT$5)),84),0))</f>
        <v>1.518676516172642E-3</v>
      </c>
      <c r="BE32" s="408">
        <f>BD32*(1-VLOOKUP($AR32,'MP-2017_Male'!$A$3:$CF$103,MIN((61+(Mortality!BE$5-Mortality!$AT$5)),84),0))</f>
        <v>1.5050084275270881E-3</v>
      </c>
      <c r="BF32" s="408">
        <f>BE32*(1-VLOOKUP($AR32,'MP-2017_Male'!$A$3:$CF$103,MIN((61+(Mortality!BF$5-Mortality!$AT$5)),84),0))</f>
        <v>1.4928178592641186E-3</v>
      </c>
      <c r="BG32" s="408">
        <f>BF32*(1-VLOOKUP($AR32,'MP-2017_Male'!$A$3:$CF$103,MIN((61+(Mortality!BG$5-Mortality!$AT$5)),84),0))</f>
        <v>1.4817710071055642E-3</v>
      </c>
      <c r="BH32" s="408">
        <f>BG32*(1-VLOOKUP($AR32,'MP-2017_Male'!$A$3:$CF$103,MIN((61+(Mortality!BH$5-Mortality!$AT$5)),84),0))</f>
        <v>1.4715467871565357E-3</v>
      </c>
      <c r="BI32" s="408">
        <f>BH32*(1-VLOOKUP($AR32,'MP-2017_Male'!$A$3:$CF$103,MIN((61+(Mortality!BI$5-Mortality!$AT$5)),84),0))</f>
        <v>1.4616874236825868E-3</v>
      </c>
      <c r="BJ32" s="408">
        <f>BI32*(1-VLOOKUP($AR32,'MP-2017_Male'!$A$3:$CF$103,MIN((61+(Mortality!BJ$5-Mortality!$AT$5)),84),0))</f>
        <v>1.451747949201545E-3</v>
      </c>
      <c r="BK32" s="408">
        <f>BJ32*(1-VLOOKUP($AR32,'MP-2017_Male'!$A$3:$CF$103,MIN((61+(Mortality!BK$5-Mortality!$AT$5)),84),0))</f>
        <v>1.441295363967294E-3</v>
      </c>
      <c r="BL32" s="408">
        <f>BK32*(1-VLOOKUP($AR32,'MP-2017_Male'!$A$3:$CF$103,MIN((61+(Mortality!BL$5-Mortality!$AT$5)),84),0))</f>
        <v>1.4301973896647458E-3</v>
      </c>
      <c r="BM32" s="408">
        <f>BL32*(1-VLOOKUP($AR32,'MP-2017_Male'!$A$3:$CF$103,MIN((61+(Mortality!BM$5-Mortality!$AT$5)),84),0))</f>
        <v>1.418183731591562E-3</v>
      </c>
      <c r="BN32" s="408">
        <f>BM32*(1-VLOOKUP($AR32,'MP-2017_Male'!$A$3:$CF$103,MIN((61+(Mortality!BN$5-Mortality!$AT$5)),84),0))</f>
        <v>1.4054200780072379E-3</v>
      </c>
      <c r="BO32" s="408">
        <f>BN32*(1-VLOOKUP($AR32,'MP-2017_Male'!$A$3:$CF$103,MIN((61+(Mortality!BO$5-Mortality!$AT$5)),84),0))</f>
        <v>1.3920685872661693E-3</v>
      </c>
      <c r="BP32" s="408">
        <f>BO32*(1-VLOOKUP($AR32,'MP-2017_Male'!$A$3:$CF$103,MIN((61+(Mortality!BP$5-Mortality!$AT$5)),84),0))</f>
        <v>1.3782871082522342E-3</v>
      </c>
      <c r="BQ32" s="408">
        <f>BP32*(1-VLOOKUP($AR32,'MP-2017_Male'!$A$3:$CF$103,MIN((61+(Mortality!BQ$5-Mortality!$AT$5)),84),0))</f>
        <v>1.3645042371697119E-3</v>
      </c>
      <c r="BR32" s="408">
        <f>BQ32*(1-VLOOKUP($AR32,'MP-2017_Male'!$A$3:$CF$103,MIN((61+(Mortality!BR$5-Mortality!$AT$5)),84),0))</f>
        <v>1.3508591947980148E-3</v>
      </c>
      <c r="BS32" s="408">
        <f>BR32*(1-VLOOKUP($AR32,'MP-2017_Male'!$A$3:$CF$103,MIN((61+(Mortality!BS$5-Mortality!$AT$5)),84),0))</f>
        <v>1.3373506028500346E-3</v>
      </c>
      <c r="BT32" s="408">
        <f>BS32*(1-VLOOKUP($AR32,'MP-2017_Male'!$A$3:$CF$103,MIN((61+(Mortality!BT$5-Mortality!$AT$5)),84),0))</f>
        <v>1.3239770968215344E-3</v>
      </c>
      <c r="BU32" s="408">
        <f>BT32*(1-VLOOKUP($AR32,'MP-2017_Male'!$A$3:$CF$103,MIN((61+(Mortality!BU$5-Mortality!$AT$5)),84),0))</f>
        <v>1.3107373258533189E-3</v>
      </c>
      <c r="BV32" s="408">
        <f>BU32*(1-VLOOKUP($AR32,'MP-2017_Male'!$A$3:$CF$103,MIN((61+(Mortality!BV$5-Mortality!$AT$5)),84),0))</f>
        <v>1.2976299525947856E-3</v>
      </c>
      <c r="BW32" s="408">
        <f>BV32*(1-VLOOKUP($AR32,'MP-2017_Male'!$A$3:$CF$103,MIN((61+(Mortality!BW$5-Mortality!$AT$5)),84),0))</f>
        <v>1.2846536530688377E-3</v>
      </c>
      <c r="BX32" s="408">
        <f>BW32*(1-VLOOKUP($AR32,'MP-2017_Male'!$A$3:$CF$103,MIN((61+(Mortality!BX$5-Mortality!$AT$5)),84),0))</f>
        <v>1.2718071165381494E-3</v>
      </c>
      <c r="BY32" s="408">
        <f>BX32*(1-VLOOKUP($AR32,'MP-2017_Male'!$A$3:$CF$103,MIN((61+(Mortality!BY$5-Mortality!$AT$5)),84),0))</f>
        <v>1.259089045372768E-3</v>
      </c>
      <c r="BZ32" s="408">
        <f>BY32*(1-VLOOKUP($AR32,'MP-2017_Male'!$A$3:$CF$103,MIN((61+(Mortality!BZ$5-Mortality!$AT$5)),84),0))</f>
        <v>1.2464981549190402E-3</v>
      </c>
      <c r="CA32" s="408">
        <f>BZ32*(1-VLOOKUP($AR32,'MP-2017_Male'!$A$3:$CF$103,MIN((61+(Mortality!CA$5-Mortality!$AT$5)),84),0))</f>
        <v>1.2340331733698498E-3</v>
      </c>
      <c r="CB32" s="408">
        <f>CA32*(1-VLOOKUP($AR32,'MP-2017_Male'!$A$3:$CF$103,MIN((61+(Mortality!CB$5-Mortality!$AT$5)),84),0))</f>
        <v>1.2216928416361513E-3</v>
      </c>
      <c r="CC32" s="408">
        <f>CB32*(1-VLOOKUP($AR32,'MP-2017_Male'!$A$3:$CF$103,MIN((61+(Mortality!CC$5-Mortality!$AT$5)),84),0))</f>
        <v>1.2094759132197897E-3</v>
      </c>
      <c r="CD32" s="408">
        <f>CC32*(1-VLOOKUP($AR32,'MP-2017_Male'!$A$3:$CF$103,MIN((61+(Mortality!CD$5-Mortality!$AT$5)),84),0))</f>
        <v>1.1973811540875918E-3</v>
      </c>
      <c r="CE32" s="408">
        <f>CD32*(1-VLOOKUP($AR32,'MP-2017_Male'!$A$3:$CF$103,MIN((61+(Mortality!CE$5-Mortality!$AT$5)),84),0))</f>
        <v>1.1854073425467159E-3</v>
      </c>
      <c r="CF32" s="408">
        <f>CE32*(1-VLOOKUP($AR32,'MP-2017_Male'!$A$3:$CF$103,MIN((61+(Mortality!CF$5-Mortality!$AT$5)),84),0))</f>
        <v>1.1735532691212486E-3</v>
      </c>
      <c r="CG32" s="408">
        <f>CF32*(1-VLOOKUP($AR32,'MP-2017_Male'!$A$3:$CF$103,MIN((61+(Mortality!CG$5-Mortality!$AT$5)),84),0))</f>
        <v>1.1618177364300362E-3</v>
      </c>
      <c r="CH32" s="408">
        <f>CG32*(1-VLOOKUP($AR32,'MP-2017_Male'!$A$3:$CF$103,MIN((61+(Mortality!CH$5-Mortality!$AT$5)),84),0))</f>
        <v>1.1501995590657357E-3</v>
      </c>
      <c r="CI32" s="408">
        <f>CH32*(1-VLOOKUP($AR32,'MP-2017_Male'!$A$3:$CF$103,MIN((61+(Mortality!CI$5-Mortality!$AT$5)),84),0))</f>
        <v>1.1386975634750784E-3</v>
      </c>
      <c r="CJ32" s="408">
        <f>CI32*(1-VLOOKUP($AR32,'MP-2017_Male'!$A$3:$CF$103,MIN((61+(Mortality!CJ$5-Mortality!$AT$5)),84),0))</f>
        <v>1.1273105878403275E-3</v>
      </c>
      <c r="CK32" s="408">
        <f>CJ32*(1-VLOOKUP($AR32,'MP-2017_Male'!$A$3:$CF$103,MIN((61+(Mortality!CK$5-Mortality!$AT$5)),84),0))</f>
        <v>1.1160374819619242E-3</v>
      </c>
      <c r="CL32" s="408">
        <f>CK32*(1-VLOOKUP($AR32,'MP-2017_Male'!$A$3:$CF$103,MIN((61+(Mortality!CL$5-Mortality!$AT$5)),84),0))</f>
        <v>1.104877107142305E-3</v>
      </c>
      <c r="CM32" s="408">
        <f>CL32*(1-VLOOKUP($AR32,'MP-2017_Male'!$A$3:$CF$103,MIN((61+(Mortality!CM$5-Mortality!$AT$5)),84),0))</f>
        <v>1.0938283360708819E-3</v>
      </c>
      <c r="CN32" s="408">
        <f>CM32*(1-VLOOKUP($AR32,'MP-2017_Male'!$A$3:$CF$103,MIN((61+(Mortality!CN$5-Mortality!$AT$5)),84),0))</f>
        <v>1.082890052710173E-3</v>
      </c>
      <c r="CO32" s="408">
        <f>CN32*(1-VLOOKUP($AR32,'MP-2017_Male'!$A$3:$CF$103,MIN((61+(Mortality!CO$5-Mortality!$AT$5)),84),0))</f>
        <v>1.0720611521830713E-3</v>
      </c>
      <c r="CP32" s="408">
        <f>CO32*(1-VLOOKUP($AR32,'MP-2017_Male'!$A$3:$CF$103,MIN((61+(Mortality!CP$5-Mortality!$AT$5)),84),0))</f>
        <v>1.0613405406612406E-3</v>
      </c>
      <c r="CQ32" s="408">
        <f>CP32*(1-VLOOKUP($AR32,'MP-2017_Male'!$A$3:$CF$103,MIN((61+(Mortality!CQ$5-Mortality!$AT$5)),84),0))</f>
        <v>1.0507271352546282E-3</v>
      </c>
      <c r="CR32" s="408">
        <f>CQ32*(1-VLOOKUP($AR32,'MP-2017_Male'!$A$3:$CF$103,MIN((61+(Mortality!CR$5-Mortality!$AT$5)),84),0))</f>
        <v>1.040219863902082E-3</v>
      </c>
      <c r="CS32" s="408">
        <f>CR32*(1-VLOOKUP($AR32,'MP-2017_Male'!$A$3:$CF$103,MIN((61+(Mortality!CS$5-Mortality!$AT$5)),84),0))</f>
        <v>1.0298176652630611E-3</v>
      </c>
      <c r="CT32" s="408">
        <f>CS32*(1-VLOOKUP($AR32,'MP-2017_Male'!$A$3:$CF$103,MIN((61+(Mortality!CT$5-Mortality!$AT$5)),84),0))</f>
        <v>1.0195194886104305E-3</v>
      </c>
      <c r="CU32" s="408">
        <f>CT32*(1-VLOOKUP($AR32,'MP-2017_Male'!$A$3:$CF$103,MIN((61+(Mortality!CU$5-Mortality!$AT$5)),84),0))</f>
        <v>1.0093242937243261E-3</v>
      </c>
      <c r="CV32" s="408">
        <f>CU32*(1-VLOOKUP($AR32,'MP-2017_Male'!$A$3:$CF$103,MIN((61+(Mortality!CV$5-Mortality!$AT$5)),84),0))</f>
        <v>9.9923105078708282E-4</v>
      </c>
      <c r="CW32" s="408">
        <f>CV32*(1-VLOOKUP($AR32,'MP-2017_Male'!$A$3:$CF$103,MIN((61+(Mortality!CW$5-Mortality!$AT$5)),84),0))</f>
        <v>9.8923874027921199E-4</v>
      </c>
      <c r="CX32" s="408">
        <f>CW32*(1-VLOOKUP($AR32,'MP-2017_Male'!$A$3:$CF$103,MIN((61+(Mortality!CX$5-Mortality!$AT$5)),84),0))</f>
        <v>9.7934635287641979E-4</v>
      </c>
      <c r="CY32" s="408">
        <f>CX32*(1-VLOOKUP($AR32,'MP-2017_Male'!$A$3:$CF$103,MIN((61+(Mortality!CY$5-Mortality!$AT$5)),84),0))</f>
        <v>9.6955288934765557E-4</v>
      </c>
      <c r="CZ32" s="408">
        <f>CY32*(1-VLOOKUP($AR32,'MP-2017_Male'!$A$3:$CF$103,MIN((61+(Mortality!CZ$5-Mortality!$AT$5)),84),0))</f>
        <v>9.5985736045417903E-4</v>
      </c>
      <c r="DA32" s="408">
        <f>CZ32*(1-VLOOKUP($AR32,'MP-2017_Male'!$A$3:$CF$103,MIN((61+(Mortality!DA$5-Mortality!$AT$5)),84),0))</f>
        <v>9.5025878684963725E-4</v>
      </c>
      <c r="DB32" s="408">
        <f>DA32*(1-VLOOKUP($AR32,'MP-2017_Male'!$A$3:$CF$103,MIN((61+(Mortality!DB$5-Mortality!$AT$5)),84),0))</f>
        <v>9.4075619898114087E-4</v>
      </c>
      <c r="DC32" s="408">
        <f>DB32*(1-VLOOKUP($AR32,'MP-2017_Male'!$A$3:$CF$103,MIN((61+(Mortality!DC$5-Mortality!$AT$5)),84),0))</f>
        <v>9.313486369913295E-4</v>
      </c>
      <c r="DD32" s="408">
        <f>DC32*(1-VLOOKUP($AR32,'MP-2017_Male'!$A$3:$CF$103,MIN((61+(Mortality!DD$5-Mortality!$AT$5)),84),0))</f>
        <v>9.2203515062141625E-4</v>
      </c>
      <c r="DE32" s="408">
        <f>DD32*(1-VLOOKUP($AR32,'MP-2017_Male'!$A$3:$CF$103,MIN((61+(Mortality!DE$5-Mortality!$AT$5)),84),0))</f>
        <v>9.1281479911520204E-4</v>
      </c>
      <c r="DF32" s="408">
        <f>DE32*(1-VLOOKUP($AR32,'MP-2017_Male'!$A$3:$CF$103,MIN((61+(Mortality!DF$5-Mortality!$AT$5)),84),0))</f>
        <v>9.0368665112404998E-4</v>
      </c>
      <c r="DG32" s="408">
        <f>DF32*(1-VLOOKUP($AR32,'MP-2017_Male'!$A$3:$CF$103,MIN((61+(Mortality!DG$5-Mortality!$AT$5)),84),0))</f>
        <v>8.9464978461280948E-4</v>
      </c>
      <c r="DH32" s="408">
        <f>DG32*(1-VLOOKUP($AR32,'MP-2017_Male'!$A$3:$CF$103,MIN((61+(Mortality!DH$5-Mortality!$AT$5)),84),0))</f>
        <v>8.8570328676668142E-4</v>
      </c>
      <c r="DI32" s="408">
        <f>DH32*(1-VLOOKUP($AR32,'MP-2017_Male'!$A$3:$CF$103,MIN((61+(Mortality!DI$5-Mortality!$AT$5)),84),0))</f>
        <v>8.7684625389901458E-4</v>
      </c>
      <c r="DJ32" s="408">
        <f>DI32*(1-VLOOKUP($AR32,'MP-2017_Male'!$A$3:$CF$103,MIN((61+(Mortality!DJ$5-Mortality!$AT$5)),84),0))</f>
        <v>8.6807779136002447E-4</v>
      </c>
      <c r="DK32" s="408">
        <f>DJ32*(1-VLOOKUP($AR32,'MP-2017_Male'!$A$3:$CF$103,MIN((61+(Mortality!DK$5-Mortality!$AT$5)),84),0))</f>
        <v>8.5939701344642423E-4</v>
      </c>
      <c r="DL32" s="408">
        <f>DK32*(1-VLOOKUP($AR32,'MP-2017_Male'!$A$3:$CF$103,MIN((61+(Mortality!DL$5-Mortality!$AT$5)),84),0))</f>
        <v>8.5080304331195994E-4</v>
      </c>
      <c r="DM32" s="408">
        <f>DL32*(1-VLOOKUP($AR32,'MP-2017_Male'!$A$3:$CF$103,MIN((61+(Mortality!DM$5-Mortality!$AT$5)),84),0))</f>
        <v>8.4229501287884031E-4</v>
      </c>
      <c r="DN32" s="408">
        <f>DM32*(1-VLOOKUP($AR32,'MP-2017_Male'!$A$3:$CF$103,MIN((61+(Mortality!DN$5-Mortality!$AT$5)),84),0))</f>
        <v>8.3387206275005194E-4</v>
      </c>
      <c r="DO32" s="408">
        <f>DN32*(1-VLOOKUP($AR32,'MP-2017_Male'!$A$3:$CF$103,MIN((61+(Mortality!DO$5-Mortality!$AT$5)),84),0))</f>
        <v>8.2553334212255147E-4</v>
      </c>
      <c r="DP32" s="408">
        <f>DO32*(1-VLOOKUP($AR32,'MP-2017_Male'!$A$3:$CF$103,MIN((61+(Mortality!DP$5-Mortality!$AT$5)),84),0))</f>
        <v>8.1727800870132596E-4</v>
      </c>
      <c r="DQ32" s="408">
        <f>DP32*(1-VLOOKUP($AR32,'MP-2017_Male'!$A$3:$CF$103,MIN((61+(Mortality!DQ$5-Mortality!$AT$5)),84),0))</f>
        <v>8.0910522861431266E-4</v>
      </c>
      <c r="DR32" s="408">
        <f>DQ32*(1-VLOOKUP($AR32,'MP-2017_Male'!$A$3:$CF$103,MIN((61+(Mortality!DR$5-Mortality!$AT$5)),84),0))</f>
        <v>8.0101417632816958E-4</v>
      </c>
      <c r="DS32" s="408">
        <f>DR32*(1-VLOOKUP($AR32,'MP-2017_Male'!$A$3:$CF$103,MIN((61+(Mortality!DS$5-Mortality!$AT$5)),84),0))</f>
        <v>7.9300403456488788E-4</v>
      </c>
      <c r="DT32" s="408">
        <f>DS32*(1-VLOOKUP($AR32,'MP-2017_Male'!$A$3:$CF$103,MIN((61+(Mortality!DT$5-Mortality!$AT$5)),84),0))</f>
        <v>7.8507399421923901E-4</v>
      </c>
      <c r="DU32" s="408">
        <f>DT32*(1-VLOOKUP($AR32,'MP-2017_Male'!$A$3:$CF$103,MIN((61+(Mortality!DU$5-Mortality!$AT$5)),84),0))</f>
        <v>7.7722325427704664E-4</v>
      </c>
      <c r="DV32" s="408">
        <f>DU32*(1-VLOOKUP($AR32,'MP-2017_Male'!$A$3:$CF$103,MIN((61+(Mortality!DV$5-Mortality!$AT$5)),84),0))</f>
        <v>7.6945102173427615E-4</v>
      </c>
      <c r="DW32" s="408">
        <f>DV32*(1-VLOOKUP($AR32,'MP-2017_Male'!$A$3:$CF$103,MIN((61+(Mortality!DW$5-Mortality!$AT$5)),84),0))</f>
        <v>7.6175651151693335E-4</v>
      </c>
      <c r="DX32" s="408">
        <f>DW32*(1-VLOOKUP($AR32,'MP-2017_Male'!$A$3:$CF$103,MIN((61+(Mortality!DX$5-Mortality!$AT$5)),84),0))</f>
        <v>7.5413894640176404E-4</v>
      </c>
      <c r="DY32" s="408">
        <f>DX32*(1-VLOOKUP($AR32,'MP-2017_Male'!$A$3:$CF$103,MIN((61+(Mortality!DY$5-Mortality!$AT$5)),84),0))</f>
        <v>7.4659755693774635E-4</v>
      </c>
      <c r="DZ32" s="408">
        <f>DY32*(1-VLOOKUP($AR32,'MP-2017_Male'!$A$3:$CF$103,MIN((61+(Mortality!DZ$5-Mortality!$AT$5)),84),0))</f>
        <v>7.3913158136836889E-4</v>
      </c>
      <c r="EA32" s="408">
        <f>DZ32*(1-VLOOKUP($AR32,'MP-2017_Male'!$A$3:$CF$103,MIN((61+(Mortality!EA$5-Mortality!$AT$5)),84),0))</f>
        <v>7.3174026555468516E-4</v>
      </c>
      <c r="EB32" s="408">
        <f>EA32*(1-VLOOKUP($AR32,'MP-2017_Male'!$A$3:$CF$103,MIN((61+(Mortality!EB$5-Mortality!$AT$5)),84),0))</f>
        <v>7.2442286289913828E-4</v>
      </c>
      <c r="EC32" s="408">
        <f>EB32*(1-VLOOKUP($AR32,'MP-2017_Male'!$A$3:$CF$103,MIN((61+(Mortality!EC$5-Mortality!$AT$5)),84),0))</f>
        <v>7.1717863427014689E-4</v>
      </c>
      <c r="ED32" s="408">
        <f>EC32*(1-VLOOKUP($AR32,'MP-2017_Male'!$A$3:$CF$103,MIN((61+(Mortality!ED$5-Mortality!$AT$5)),84),0))</f>
        <v>7.1000684792744539E-4</v>
      </c>
      <c r="EE32" s="408">
        <f>ED32*(1-VLOOKUP($AR32,'MP-2017_Male'!$A$3:$CF$103,MIN((61+(Mortality!EE$5-Mortality!$AT$5)),84),0))</f>
        <v>7.0290677944817093E-4</v>
      </c>
      <c r="EF32" s="408">
        <f>EE32*(1-VLOOKUP($AR32,'MP-2017_Male'!$A$3:$CF$103,MIN((61+(Mortality!EF$5-Mortality!$AT$5)),84),0))</f>
        <v>6.9587771165368923E-4</v>
      </c>
      <c r="EG32" s="408">
        <f>EF32*(1-VLOOKUP($AR32,'MP-2017_Male'!$A$3:$CF$103,MIN((61+(Mortality!EG$5-Mortality!$AT$5)),84),0))</f>
        <v>6.8891893453715237E-4</v>
      </c>
      <c r="EH32" s="408">
        <f>EG32*(1-VLOOKUP($AR32,'MP-2017_Male'!$A$3:$CF$103,MIN((61+(Mortality!EH$5-Mortality!$AT$5)),84),0))</f>
        <v>6.820297451917808E-4</v>
      </c>
      <c r="EI32" s="408">
        <f>EH32*(1-VLOOKUP($AR32,'MP-2017_Male'!$A$3:$CF$103,MIN((61+(Mortality!EI$5-Mortality!$AT$5)),84),0))</f>
        <v>6.7520944773986295E-4</v>
      </c>
      <c r="EJ32" s="408">
        <f>EI32*(1-VLOOKUP($AR32,'MP-2017_Male'!$A$3:$CF$103,MIN((61+(Mortality!EJ$5-Mortality!$AT$5)),84),0))</f>
        <v>6.6845735326246433E-4</v>
      </c>
      <c r="EK32" s="408">
        <f>EJ32*(1-VLOOKUP($AR32,'MP-2017_Male'!$A$3:$CF$103,MIN((61+(Mortality!EK$5-Mortality!$AT$5)),84),0))</f>
        <v>6.6177277972983965E-4</v>
      </c>
      <c r="EL32" s="408">
        <f>EK32*(1-VLOOKUP($AR32,'MP-2017_Male'!$A$3:$CF$103,MIN((61+(Mortality!EL$5-Mortality!$AT$5)),84),0))</f>
        <v>6.5515505193254121E-4</v>
      </c>
      <c r="EM32" s="408">
        <f>EL32*(1-VLOOKUP($AR32,'MP-2017_Male'!$A$3:$CF$103,MIN((61+(Mortality!EM$5-Mortality!$AT$5)),84),0))</f>
        <v>6.4860350141321584E-4</v>
      </c>
      <c r="EN32" s="408">
        <f>EM32*(1-VLOOKUP($AR32,'MP-2017_Male'!$A$3:$CF$103,MIN((61+(Mortality!EN$5-Mortality!$AT$5)),84),0))</f>
        <v>6.4211746639908363E-4</v>
      </c>
      <c r="EO32" s="408">
        <f>EN32*(1-VLOOKUP($AR32,'MP-2017_Male'!$A$3:$CF$103,MIN((61+(Mortality!EO$5-Mortality!$AT$5)),84),0))</f>
        <v>6.3569629173509284E-4</v>
      </c>
      <c r="EP32" s="408">
        <f>EO32*(1-VLOOKUP($AR32,'MP-2017_Male'!$A$3:$CF$103,MIN((61+(Mortality!EP$5-Mortality!$AT$5)),84),0))</f>
        <v>6.2933932881774194E-4</v>
      </c>
      <c r="EQ32" s="408">
        <f>EP32*(1-VLOOKUP($AR32,'MP-2017_Male'!$A$3:$CF$103,MIN((61+(Mortality!EQ$5-Mortality!$AT$5)),84),0))</f>
        <v>6.2304593552956454E-4</v>
      </c>
      <c r="ER32" s="408">
        <f>EQ32*(1-VLOOKUP($AR32,'MP-2017_Male'!$A$3:$CF$103,MIN((61+(Mortality!ER$5-Mortality!$AT$5)),84),0))</f>
        <v>6.168154761742689E-4</v>
      </c>
      <c r="ES32" s="408">
        <f>ER32*(1-VLOOKUP($AR32,'MP-2017_Male'!$A$3:$CF$103,MIN((61+(Mortality!ES$5-Mortality!$AT$5)),84),0))</f>
        <v>6.1064732141252623E-4</v>
      </c>
      <c r="ET32" s="408">
        <f>ES32*(1-VLOOKUP($AR32,'MP-2017_Male'!$A$3:$CF$103,MIN((61+(Mortality!ET$5-Mortality!$AT$5)),84),0))</f>
        <v>6.0454084819840093E-4</v>
      </c>
      <c r="EU32" s="408">
        <f>ET32*(1-VLOOKUP($AR32,'MP-2017_Male'!$A$3:$CF$103,MIN((61+(Mortality!EU$5-Mortality!$AT$5)),84),0))</f>
        <v>5.9849543971641692E-4</v>
      </c>
      <c r="EV32" s="408">
        <f>EU32*(1-VLOOKUP($AR32,'MP-2017_Male'!$A$3:$CF$103,MIN((61+(Mortality!EV$5-Mortality!$AT$5)),84),0))</f>
        <v>5.9251048531925275E-4</v>
      </c>
      <c r="EW32" s="408">
        <f>EV32*(1-VLOOKUP($AR32,'MP-2017_Male'!$A$3:$CF$103,MIN((61+(Mortality!EW$5-Mortality!$AT$5)),84),0))</f>
        <v>5.8658538046606017E-4</v>
      </c>
      <c r="EX32" s="408">
        <f>EW32*(1-VLOOKUP($AR32,'MP-2017_Male'!$A$3:$CF$103,MIN((61+(Mortality!EX$5-Mortality!$AT$5)),84),0))</f>
        <v>5.8071952666139954E-4</v>
      </c>
      <c r="EY32" s="408">
        <f>EX32*(1-VLOOKUP($AR32,'MP-2017_Male'!$A$3:$CF$103,MIN((61+(Mortality!EY$5-Mortality!$AT$5)),84),0))</f>
        <v>5.7491233139478554E-4</v>
      </c>
      <c r="EZ32" s="408">
        <f>EY32*(1-VLOOKUP($AR32,'MP-2017_Male'!$A$3:$CF$103,MIN((61+(Mortality!EZ$5-Mortality!$AT$5)),84),0))</f>
        <v>5.6916320808083763E-4</v>
      </c>
      <c r="FA32" s="408">
        <f>EZ32*(1-VLOOKUP($AR32,'MP-2017_Male'!$A$3:$CF$103,MIN((61+(Mortality!FA$5-Mortality!$AT$5)),84),0))</f>
        <v>5.6347157600002921E-4</v>
      </c>
      <c r="FB32" s="408">
        <f>FA32*(1-VLOOKUP($AR32,'MP-2017_Male'!$A$3:$CF$103,MIN((61+(Mortality!FB$5-Mortality!$AT$5)),84),0))</f>
        <v>5.5783686024002887E-4</v>
      </c>
      <c r="FC32" s="408">
        <f>FB32*(1-VLOOKUP($AR32,'MP-2017_Male'!$A$3:$CF$103,MIN((61+(Mortality!FC$5-Mortality!$AT$5)),84),0))</f>
        <v>5.5225849163762853E-4</v>
      </c>
      <c r="FD32" s="408">
        <f>FC32*(1-VLOOKUP($AR32,'MP-2017_Male'!$A$3:$CF$103,MIN((61+(Mortality!FD$5-Mortality!$AT$5)),84),0))</f>
        <v>5.4673590672125224E-4</v>
      </c>
      <c r="FE32" s="408">
        <f>FD32*(1-VLOOKUP($AR32,'MP-2017_Male'!$A$3:$CF$103,MIN((61+(Mortality!FE$5-Mortality!$AT$5)),84),0))</f>
        <v>5.4126854765403976E-4</v>
      </c>
      <c r="FF32" s="408">
        <f>FE32*(1-VLOOKUP($AR32,'MP-2017_Male'!$A$3:$CF$103,MIN((61+(Mortality!FF$5-Mortality!$AT$5)),84),0))</f>
        <v>5.3585586217749933E-4</v>
      </c>
      <c r="FG32" s="408">
        <f>FF32*(1-VLOOKUP($AR32,'MP-2017_Male'!$A$3:$CF$103,MIN((61+(Mortality!FG$5-Mortality!$AT$5)),84),0))</f>
        <v>5.3049730355572429E-4</v>
      </c>
      <c r="FH32" s="408">
        <f>FG32*(1-VLOOKUP($AR32,'MP-2017_Male'!$A$3:$CF$103,MIN((61+(Mortality!FH$5-Mortality!$AT$5)),84),0))</f>
        <v>5.2519233052016707E-4</v>
      </c>
      <c r="FI32" s="408">
        <f>FH32*(1-VLOOKUP($AR32,'MP-2017_Male'!$A$3:$CF$103,MIN((61+(Mortality!FI$5-Mortality!$AT$5)),84),0))</f>
        <v>5.199404072149654E-4</v>
      </c>
    </row>
    <row r="33" spans="1:165">
      <c r="A33" s="205">
        <v>45</v>
      </c>
      <c r="B33" s="226">
        <f t="shared" si="8"/>
        <v>9.7300000000000002E-4</v>
      </c>
      <c r="C33" s="227">
        <f t="shared" si="9"/>
        <v>6.5700000000000003E-4</v>
      </c>
      <c r="D33" s="207">
        <f t="shared" si="5"/>
        <v>8.1499999999999997E-4</v>
      </c>
      <c r="E33" s="432">
        <f ca="1">IF($A33&lt;Main!$B$11,Mortality!$BD26,OFFSET($BD$6,$A33-$A$13,$A33-$A$13))</f>
        <v>7.2251634132563039E-4</v>
      </c>
      <c r="F33" s="433">
        <f ca="1">IF($A33&lt;Main!$B$13,Mortality!$BD$105,OFFSET($BD$105,$A33-$A$13,$A33-$A$13))</f>
        <v>5.24451546900685E-4</v>
      </c>
      <c r="G33" s="472">
        <f t="shared" ca="1" si="21"/>
        <v>6.2348394411315764E-4</v>
      </c>
      <c r="I33" s="488"/>
      <c r="J33" s="402"/>
      <c r="K33" s="487"/>
      <c r="L33" s="487"/>
      <c r="M33" s="199"/>
      <c r="N33" s="199"/>
      <c r="O33" s="199"/>
      <c r="P33" s="199"/>
      <c r="Q33" s="246">
        <f>Q28+5</f>
        <v>50</v>
      </c>
      <c r="R33" s="254">
        <f>INDEX($J$8:$L$20,MATCH($Q33,$I$8:$I$20,0),MATCH(R$7,$J$7:$L$7,0))</f>
        <v>9.3499999999999996E-4</v>
      </c>
      <c r="S33" s="255">
        <f t="shared" ref="S33:T33" si="54">INDEX($J$8:$L$20,MATCH($Q33,$I$8:$I$20,0),MATCH(S$7,$J$7:$L$7,0))</f>
        <v>1.6368000000000001E-2</v>
      </c>
      <c r="T33" s="466">
        <f t="shared" si="54"/>
        <v>1.5690000000000001E-3</v>
      </c>
      <c r="U33" s="254">
        <f>INDEX($M$8:$O$20,MATCH($Q33,$I$8:$I$20,0),MATCH(R$7,$M$7:$O$7,0))</f>
        <v>6.3100000000000005E-4</v>
      </c>
      <c r="V33" s="255">
        <f t="shared" ref="V33" si="55">INDEX($M$8:$O$20,MATCH($Q33,$I$8:$I$20,0),MATCH(S$7,$M$7:$O$7,0))</f>
        <v>8.6920000000000001E-3</v>
      </c>
      <c r="W33" s="470">
        <f t="shared" ref="W33" si="56">INDEX($M$8:$O$20,MATCH($Q33,$I$8:$I$20,0),MATCH(T$7,$M$7:$O$7,0))</f>
        <v>9.5100000000000002E-4</v>
      </c>
      <c r="X33" s="227"/>
      <c r="Y33" s="205">
        <v>45</v>
      </c>
      <c r="AA33" s="231">
        <v>9.7300000000000002E-4</v>
      </c>
      <c r="AB33" s="232" t="s">
        <v>65</v>
      </c>
      <c r="AC33" s="233">
        <v>1.7038999999999999E-2</v>
      </c>
      <c r="AD33" s="205"/>
      <c r="AE33" s="231">
        <v>6.5700000000000003E-4</v>
      </c>
      <c r="AF33" s="232" t="s">
        <v>65</v>
      </c>
      <c r="AG33" s="233">
        <v>9.0489999999999998E-3</v>
      </c>
      <c r="AQ33" s="234"/>
      <c r="AR33" s="205">
        <v>52</v>
      </c>
      <c r="AS33" s="235">
        <f t="shared" si="6"/>
        <v>1.6573327390191127E-3</v>
      </c>
      <c r="AT33" s="406">
        <f t="shared" si="7"/>
        <v>1.8322E-3</v>
      </c>
      <c r="AU33" s="408">
        <f>AT33*(1-VLOOKUP($AR33,'MP-2017_Male'!$A$3:$CF$103,MIN((61+(Mortality!AU$5-Mortality!$AT$5)),84),0))</f>
        <v>1.8131451200000001E-3</v>
      </c>
      <c r="AV33" s="408">
        <f>AU33*(1-VLOOKUP($AR33,'MP-2017_Male'!$A$3:$CF$103,MIN((61+(Mortality!AV$5-Mortality!$AT$5)),84),0))</f>
        <v>1.7964641848960002E-3</v>
      </c>
      <c r="AW33" s="408">
        <f>AV33*(1-VLOOKUP($AR33,'MP-2017_Male'!$A$3:$CF$103,MIN((61+(Mortality!AW$5-Mortality!$AT$5)),84),0))</f>
        <v>1.7829907035092803E-3</v>
      </c>
      <c r="AX33" s="408">
        <f>AW33*(1-VLOOKUP($AR33,'MP-2017_Male'!$A$3:$CF$103,MIN((61+(Mortality!AX$5-Mortality!$AT$5)),84),0))</f>
        <v>1.7674786843887495E-3</v>
      </c>
      <c r="AY33" s="408">
        <f>AX33*(1-VLOOKUP($AR33,'MP-2017_Male'!$A$3:$CF$103,MIN((61+(Mortality!AY$5-Mortality!$AT$5)),84),0))</f>
        <v>1.7503341411501787E-3</v>
      </c>
      <c r="AZ33" s="408">
        <f>AY33*(1-VLOOKUP($AR33,'MP-2017_Male'!$A$3:$CF$103,MIN((61+(Mortality!AZ$5-Mortality!$AT$5)),84),0))</f>
        <v>1.7319556326681018E-3</v>
      </c>
      <c r="BA33" s="408">
        <f>AZ33*(1-VLOOKUP($AR33,'MP-2017_Male'!$A$3:$CF$103,MIN((61+(Mortality!BA$5-Mortality!$AT$5)),84),0))</f>
        <v>1.7129041207087526E-3</v>
      </c>
      <c r="BB33" s="408">
        <f>BA33*(1-VLOOKUP($AR33,'MP-2017_Male'!$A$3:$CF$103,MIN((61+(Mortality!BB$5-Mortality!$AT$5)),84),0))</f>
        <v>1.6937195945568146E-3</v>
      </c>
      <c r="BC33" s="408">
        <f>BB33*(1-VLOOKUP($AR33,'MP-2017_Male'!$A$3:$CF$103,MIN((61+(Mortality!BC$5-Mortality!$AT$5)),84),0))</f>
        <v>1.6750886790166896E-3</v>
      </c>
      <c r="BD33" s="429">
        <f>BC33*(1-VLOOKUP($AR33,'MP-2017_Male'!$A$3:$CF$103,MIN((61+(Mortality!BD$5-Mortality!$AT$5)),84),0))</f>
        <v>1.6573327390191127E-3</v>
      </c>
      <c r="BE33" s="408">
        <f>BD33*(1-VLOOKUP($AR33,'MP-2017_Male'!$A$3:$CF$103,MIN((61+(Mortality!BE$5-Mortality!$AT$5)),84),0))</f>
        <v>1.6409251449028234E-3</v>
      </c>
      <c r="BF33" s="408">
        <f>BE33*(1-VLOOKUP($AR33,'MP-2017_Male'!$A$3:$CF$103,MIN((61+(Mortality!BF$5-Mortality!$AT$5)),84),0))</f>
        <v>1.6259927260842077E-3</v>
      </c>
      <c r="BG33" s="408">
        <f>BF33*(1-VLOOKUP($AR33,'MP-2017_Male'!$A$3:$CF$103,MIN((61+(Mortality!BG$5-Mortality!$AT$5)),84),0))</f>
        <v>1.6123343871851004E-3</v>
      </c>
      <c r="BH33" s="408">
        <f>BG33*(1-VLOOKUP($AR33,'MP-2017_Male'!$A$3:$CF$103,MIN((61+(Mortality!BH$5-Mortality!$AT$5)),84),0))</f>
        <v>1.5997581789650565E-3</v>
      </c>
      <c r="BI33" s="408">
        <f>BH33*(1-VLOOKUP($AR33,'MP-2017_Male'!$A$3:$CF$103,MIN((61+(Mortality!BI$5-Mortality!$AT$5)),84),0))</f>
        <v>1.5879199684407151E-3</v>
      </c>
      <c r="BJ33" s="408">
        <f>BI33*(1-VLOOKUP($AR33,'MP-2017_Male'!$A$3:$CF$103,MIN((61+(Mortality!BJ$5-Mortality!$AT$5)),84),0))</f>
        <v>1.5763281526710979E-3</v>
      </c>
      <c r="BK33" s="408">
        <f>BJ33*(1-VLOOKUP($AR33,'MP-2017_Male'!$A$3:$CF$103,MIN((61+(Mortality!BK$5-Mortality!$AT$5)),84),0))</f>
        <v>1.5645056915260648E-3</v>
      </c>
      <c r="BL33" s="408">
        <f>BK33*(1-VLOOKUP($AR33,'MP-2017_Male'!$A$3:$CF$103,MIN((61+(Mortality!BL$5-Mortality!$AT$5)),84),0))</f>
        <v>1.5521460965630088E-3</v>
      </c>
      <c r="BM33" s="408">
        <f>BL33*(1-VLOOKUP($AR33,'MP-2017_Male'!$A$3:$CF$103,MIN((61+(Mortality!BM$5-Mortality!$AT$5)),84),0))</f>
        <v>1.5389528547422233E-3</v>
      </c>
      <c r="BN33" s="408">
        <f>BM33*(1-VLOOKUP($AR33,'MP-2017_Male'!$A$3:$CF$103,MIN((61+(Mortality!BN$5-Mortality!$AT$5)),84),0))</f>
        <v>1.5249483837640691E-3</v>
      </c>
      <c r="BO33" s="408">
        <f>BN33*(1-VLOOKUP($AR33,'MP-2017_Male'!$A$3:$CF$103,MIN((61+(Mortality!BO$5-Mortality!$AT$5)),84),0))</f>
        <v>1.5104613741183104E-3</v>
      </c>
      <c r="BP33" s="408">
        <f>BO33*(1-VLOOKUP($AR33,'MP-2017_Male'!$A$3:$CF$103,MIN((61+(Mortality!BP$5-Mortality!$AT$5)),84),0))</f>
        <v>1.4955078065145391E-3</v>
      </c>
      <c r="BQ33" s="408">
        <f>BP33*(1-VLOOKUP($AR33,'MP-2017_Male'!$A$3:$CF$103,MIN((61+(Mortality!BQ$5-Mortality!$AT$5)),84),0))</f>
        <v>1.4805527284493937E-3</v>
      </c>
      <c r="BR33" s="408">
        <f>BQ33*(1-VLOOKUP($AR33,'MP-2017_Male'!$A$3:$CF$103,MIN((61+(Mortality!BR$5-Mortality!$AT$5)),84),0))</f>
        <v>1.4657472011648997E-3</v>
      </c>
      <c r="BS33" s="408">
        <f>BR33*(1-VLOOKUP($AR33,'MP-2017_Male'!$A$3:$CF$103,MIN((61+(Mortality!BS$5-Mortality!$AT$5)),84),0))</f>
        <v>1.4510897291532506E-3</v>
      </c>
      <c r="BT33" s="408">
        <f>BS33*(1-VLOOKUP($AR33,'MP-2017_Male'!$A$3:$CF$103,MIN((61+(Mortality!BT$5-Mortality!$AT$5)),84),0))</f>
        <v>1.4365788318617182E-3</v>
      </c>
      <c r="BU33" s="408">
        <f>BT33*(1-VLOOKUP($AR33,'MP-2017_Male'!$A$3:$CF$103,MIN((61+(Mortality!BU$5-Mortality!$AT$5)),84),0))</f>
        <v>1.4222130435431011E-3</v>
      </c>
      <c r="BV33" s="408">
        <f>BU33*(1-VLOOKUP($AR33,'MP-2017_Male'!$A$3:$CF$103,MIN((61+(Mortality!BV$5-Mortality!$AT$5)),84),0))</f>
        <v>1.40799091310767E-3</v>
      </c>
      <c r="BW33" s="408">
        <f>BV33*(1-VLOOKUP($AR33,'MP-2017_Male'!$A$3:$CF$103,MIN((61+(Mortality!BW$5-Mortality!$AT$5)),84),0))</f>
        <v>1.3939110039765932E-3</v>
      </c>
      <c r="BX33" s="408">
        <f>BW33*(1-VLOOKUP($AR33,'MP-2017_Male'!$A$3:$CF$103,MIN((61+(Mortality!BX$5-Mortality!$AT$5)),84),0))</f>
        <v>1.3799718939368274E-3</v>
      </c>
      <c r="BY33" s="408">
        <f>BX33*(1-VLOOKUP($AR33,'MP-2017_Male'!$A$3:$CF$103,MIN((61+(Mortality!BY$5-Mortality!$AT$5)),84),0))</f>
        <v>1.3661721749974591E-3</v>
      </c>
      <c r="BZ33" s="408">
        <f>BY33*(1-VLOOKUP($AR33,'MP-2017_Male'!$A$3:$CF$103,MIN((61+(Mortality!BZ$5-Mortality!$AT$5)),84),0))</f>
        <v>1.3525104532474846E-3</v>
      </c>
      <c r="CA33" s="408">
        <f>BZ33*(1-VLOOKUP($AR33,'MP-2017_Male'!$A$3:$CF$103,MIN((61+(Mortality!CA$5-Mortality!$AT$5)),84),0))</f>
        <v>1.3389853487150098E-3</v>
      </c>
      <c r="CB33" s="408">
        <f>CA33*(1-VLOOKUP($AR33,'MP-2017_Male'!$A$3:$CF$103,MIN((61+(Mortality!CB$5-Mortality!$AT$5)),84),0))</f>
        <v>1.3255954952278597E-3</v>
      </c>
      <c r="CC33" s="408">
        <f>CB33*(1-VLOOKUP($AR33,'MP-2017_Male'!$A$3:$CF$103,MIN((61+(Mortality!CC$5-Mortality!$AT$5)),84),0))</f>
        <v>1.312339540275581E-3</v>
      </c>
      <c r="CD33" s="408">
        <f>CC33*(1-VLOOKUP($AR33,'MP-2017_Male'!$A$3:$CF$103,MIN((61+(Mortality!CD$5-Mortality!$AT$5)),84),0))</f>
        <v>1.2992161448728253E-3</v>
      </c>
      <c r="CE33" s="408">
        <f>CD33*(1-VLOOKUP($AR33,'MP-2017_Male'!$A$3:$CF$103,MIN((61+(Mortality!CE$5-Mortality!$AT$5)),84),0))</f>
        <v>1.2862239834240971E-3</v>
      </c>
      <c r="CF33" s="408">
        <f>CE33*(1-VLOOKUP($AR33,'MP-2017_Male'!$A$3:$CF$103,MIN((61+(Mortality!CF$5-Mortality!$AT$5)),84),0))</f>
        <v>1.2733617435898561E-3</v>
      </c>
      <c r="CG33" s="408">
        <f>CF33*(1-VLOOKUP($AR33,'MP-2017_Male'!$A$3:$CF$103,MIN((61+(Mortality!CG$5-Mortality!$AT$5)),84),0))</f>
        <v>1.2606281261539575E-3</v>
      </c>
      <c r="CH33" s="408">
        <f>CG33*(1-VLOOKUP($AR33,'MP-2017_Male'!$A$3:$CF$103,MIN((61+(Mortality!CH$5-Mortality!$AT$5)),84),0))</f>
        <v>1.2480218448924179E-3</v>
      </c>
      <c r="CI33" s="408">
        <f>CH33*(1-VLOOKUP($AR33,'MP-2017_Male'!$A$3:$CF$103,MIN((61+(Mortality!CI$5-Mortality!$AT$5)),84),0))</f>
        <v>1.2355416264434938E-3</v>
      </c>
      <c r="CJ33" s="408">
        <f>CI33*(1-VLOOKUP($AR33,'MP-2017_Male'!$A$3:$CF$103,MIN((61+(Mortality!CJ$5-Mortality!$AT$5)),84),0))</f>
        <v>1.2231862101790589E-3</v>
      </c>
      <c r="CK33" s="408">
        <f>CJ33*(1-VLOOKUP($AR33,'MP-2017_Male'!$A$3:$CF$103,MIN((61+(Mortality!CK$5-Mortality!$AT$5)),84),0))</f>
        <v>1.2109543480772682E-3</v>
      </c>
      <c r="CL33" s="408">
        <f>CK33*(1-VLOOKUP($AR33,'MP-2017_Male'!$A$3:$CF$103,MIN((61+(Mortality!CL$5-Mortality!$AT$5)),84),0))</f>
        <v>1.1988448045964955E-3</v>
      </c>
      <c r="CM33" s="408">
        <f>CL33*(1-VLOOKUP($AR33,'MP-2017_Male'!$A$3:$CF$103,MIN((61+(Mortality!CM$5-Mortality!$AT$5)),84),0))</f>
        <v>1.1868563565505304E-3</v>
      </c>
      <c r="CN33" s="408">
        <f>CM33*(1-VLOOKUP($AR33,'MP-2017_Male'!$A$3:$CF$103,MIN((61+(Mortality!CN$5-Mortality!$AT$5)),84),0))</f>
        <v>1.174987792985025E-3</v>
      </c>
      <c r="CO33" s="408">
        <f>CN33*(1-VLOOKUP($AR33,'MP-2017_Male'!$A$3:$CF$103,MIN((61+(Mortality!CO$5-Mortality!$AT$5)),84),0))</f>
        <v>1.1632379150551748E-3</v>
      </c>
      <c r="CP33" s="408">
        <f>CO33*(1-VLOOKUP($AR33,'MP-2017_Male'!$A$3:$CF$103,MIN((61+(Mortality!CP$5-Mortality!$AT$5)),84),0))</f>
        <v>1.151605535904623E-3</v>
      </c>
      <c r="CQ33" s="408">
        <f>CP33*(1-VLOOKUP($AR33,'MP-2017_Male'!$A$3:$CF$103,MIN((61+(Mortality!CQ$5-Mortality!$AT$5)),84),0))</f>
        <v>1.1400894805455768E-3</v>
      </c>
      <c r="CR33" s="408">
        <f>CQ33*(1-VLOOKUP($AR33,'MP-2017_Male'!$A$3:$CF$103,MIN((61+(Mortality!CR$5-Mortality!$AT$5)),84),0))</f>
        <v>1.128688585740121E-3</v>
      </c>
      <c r="CS33" s="408">
        <f>CR33*(1-VLOOKUP($AR33,'MP-2017_Male'!$A$3:$CF$103,MIN((61+(Mortality!CS$5-Mortality!$AT$5)),84),0))</f>
        <v>1.1174016998827198E-3</v>
      </c>
      <c r="CT33" s="408">
        <f>CS33*(1-VLOOKUP($AR33,'MP-2017_Male'!$A$3:$CF$103,MIN((61+(Mortality!CT$5-Mortality!$AT$5)),84),0))</f>
        <v>1.1062276828838927E-3</v>
      </c>
      <c r="CU33" s="408">
        <f>CT33*(1-VLOOKUP($AR33,'MP-2017_Male'!$A$3:$CF$103,MIN((61+(Mortality!CU$5-Mortality!$AT$5)),84),0))</f>
        <v>1.0951654060550537E-3</v>
      </c>
      <c r="CV33" s="408">
        <f>CU33*(1-VLOOKUP($AR33,'MP-2017_Male'!$A$3:$CF$103,MIN((61+(Mortality!CV$5-Mortality!$AT$5)),84),0))</f>
        <v>1.0842137519945032E-3</v>
      </c>
      <c r="CW33" s="408">
        <f>CV33*(1-VLOOKUP($AR33,'MP-2017_Male'!$A$3:$CF$103,MIN((61+(Mortality!CW$5-Mortality!$AT$5)),84),0))</f>
        <v>1.0733716144745581E-3</v>
      </c>
      <c r="CX33" s="408">
        <f>CW33*(1-VLOOKUP($AR33,'MP-2017_Male'!$A$3:$CF$103,MIN((61+(Mortality!CX$5-Mortality!$AT$5)),84),0))</f>
        <v>1.0626378983298124E-3</v>
      </c>
      <c r="CY33" s="408">
        <f>CX33*(1-VLOOKUP($AR33,'MP-2017_Male'!$A$3:$CF$103,MIN((61+(Mortality!CY$5-Mortality!$AT$5)),84),0))</f>
        <v>1.0520115193465142E-3</v>
      </c>
      <c r="CZ33" s="408">
        <f>CY33*(1-VLOOKUP($AR33,'MP-2017_Male'!$A$3:$CF$103,MIN((61+(Mortality!CZ$5-Mortality!$AT$5)),84),0))</f>
        <v>1.041491404153049E-3</v>
      </c>
      <c r="DA33" s="408">
        <f>CZ33*(1-VLOOKUP($AR33,'MP-2017_Male'!$A$3:$CF$103,MIN((61+(Mortality!DA$5-Mortality!$AT$5)),84),0))</f>
        <v>1.0310764901115186E-3</v>
      </c>
      <c r="DB33" s="408">
        <f>DA33*(1-VLOOKUP($AR33,'MP-2017_Male'!$A$3:$CF$103,MIN((61+(Mortality!DB$5-Mortality!$AT$5)),84),0))</f>
        <v>1.0207657252104033E-3</v>
      </c>
      <c r="DC33" s="408">
        <f>DB33*(1-VLOOKUP($AR33,'MP-2017_Male'!$A$3:$CF$103,MIN((61+(Mortality!DC$5-Mortality!$AT$5)),84),0))</f>
        <v>1.0105580679582993E-3</v>
      </c>
      <c r="DD33" s="408">
        <f>DC33*(1-VLOOKUP($AR33,'MP-2017_Male'!$A$3:$CF$103,MIN((61+(Mortality!DD$5-Mortality!$AT$5)),84),0))</f>
        <v>1.0004524872787163E-3</v>
      </c>
      <c r="DE33" s="408">
        <f>DD33*(1-VLOOKUP($AR33,'MP-2017_Male'!$A$3:$CF$103,MIN((61+(Mortality!DE$5-Mortality!$AT$5)),84),0))</f>
        <v>9.9044796240592902E-4</v>
      </c>
      <c r="DF33" s="408">
        <f>DE33*(1-VLOOKUP($AR33,'MP-2017_Male'!$A$3:$CF$103,MIN((61+(Mortality!DF$5-Mortality!$AT$5)),84),0))</f>
        <v>9.8054348278186977E-4</v>
      </c>
      <c r="DG33" s="408">
        <f>DF33*(1-VLOOKUP($AR33,'MP-2017_Male'!$A$3:$CF$103,MIN((61+(Mortality!DG$5-Mortality!$AT$5)),84),0))</f>
        <v>9.7073804795405106E-4</v>
      </c>
      <c r="DH33" s="408">
        <f>DG33*(1-VLOOKUP($AR33,'MP-2017_Male'!$A$3:$CF$103,MIN((61+(Mortality!DH$5-Mortality!$AT$5)),84),0))</f>
        <v>9.6103066747451054E-4</v>
      </c>
      <c r="DI33" s="408">
        <f>DH33*(1-VLOOKUP($AR33,'MP-2017_Male'!$A$3:$CF$103,MIN((61+(Mortality!DI$5-Mortality!$AT$5)),84),0))</f>
        <v>9.5142036079976541E-4</v>
      </c>
      <c r="DJ33" s="408">
        <f>DI33*(1-VLOOKUP($AR33,'MP-2017_Male'!$A$3:$CF$103,MIN((61+(Mortality!DJ$5-Mortality!$AT$5)),84),0))</f>
        <v>9.419061571917678E-4</v>
      </c>
      <c r="DK33" s="408">
        <f>DJ33*(1-VLOOKUP($AR33,'MP-2017_Male'!$A$3:$CF$103,MIN((61+(Mortality!DK$5-Mortality!$AT$5)),84),0))</f>
        <v>9.3248709561985011E-4</v>
      </c>
      <c r="DL33" s="408">
        <f>DK33*(1-VLOOKUP($AR33,'MP-2017_Male'!$A$3:$CF$103,MIN((61+(Mortality!DL$5-Mortality!$AT$5)),84),0))</f>
        <v>9.2316222466365156E-4</v>
      </c>
      <c r="DM33" s="408">
        <f>DL33*(1-VLOOKUP($AR33,'MP-2017_Male'!$A$3:$CF$103,MIN((61+(Mortality!DM$5-Mortality!$AT$5)),84),0))</f>
        <v>9.1393060241701501E-4</v>
      </c>
      <c r="DN33" s="408">
        <f>DM33*(1-VLOOKUP($AR33,'MP-2017_Male'!$A$3:$CF$103,MIN((61+(Mortality!DN$5-Mortality!$AT$5)),84),0))</f>
        <v>9.047912963928449E-4</v>
      </c>
      <c r="DO33" s="408">
        <f>DN33*(1-VLOOKUP($AR33,'MP-2017_Male'!$A$3:$CF$103,MIN((61+(Mortality!DO$5-Mortality!$AT$5)),84),0))</f>
        <v>8.9574338342891639E-4</v>
      </c>
      <c r="DP33" s="408">
        <f>DO33*(1-VLOOKUP($AR33,'MP-2017_Male'!$A$3:$CF$103,MIN((61+(Mortality!DP$5-Mortality!$AT$5)),84),0))</f>
        <v>8.8678594959462718E-4</v>
      </c>
      <c r="DQ33" s="408">
        <f>DP33*(1-VLOOKUP($AR33,'MP-2017_Male'!$A$3:$CF$103,MIN((61+(Mortality!DQ$5-Mortality!$AT$5)),84),0))</f>
        <v>8.779180900986809E-4</v>
      </c>
      <c r="DR33" s="408">
        <f>DQ33*(1-VLOOKUP($AR33,'MP-2017_Male'!$A$3:$CF$103,MIN((61+(Mortality!DR$5-Mortality!$AT$5)),84),0))</f>
        <v>8.6913890919769411E-4</v>
      </c>
      <c r="DS33" s="408">
        <f>DR33*(1-VLOOKUP($AR33,'MP-2017_Male'!$A$3:$CF$103,MIN((61+(Mortality!DS$5-Mortality!$AT$5)),84),0))</f>
        <v>8.6044752010571714E-4</v>
      </c>
      <c r="DT33" s="408">
        <f>DS33*(1-VLOOKUP($AR33,'MP-2017_Male'!$A$3:$CF$103,MIN((61+(Mortality!DT$5-Mortality!$AT$5)),84),0))</f>
        <v>8.5184304490465998E-4</v>
      </c>
      <c r="DU33" s="408">
        <f>DT33*(1-VLOOKUP($AR33,'MP-2017_Male'!$A$3:$CF$103,MIN((61+(Mortality!DU$5-Mortality!$AT$5)),84),0))</f>
        <v>8.4332461445561335E-4</v>
      </c>
      <c r="DV33" s="408">
        <f>DU33*(1-VLOOKUP($AR33,'MP-2017_Male'!$A$3:$CF$103,MIN((61+(Mortality!DV$5-Mortality!$AT$5)),84),0))</f>
        <v>8.3489136831105726E-4</v>
      </c>
      <c r="DW33" s="408">
        <f>DV33*(1-VLOOKUP($AR33,'MP-2017_Male'!$A$3:$CF$103,MIN((61+(Mortality!DW$5-Mortality!$AT$5)),84),0))</f>
        <v>8.2654245462794671E-4</v>
      </c>
      <c r="DX33" s="408">
        <f>DW33*(1-VLOOKUP($AR33,'MP-2017_Male'!$A$3:$CF$103,MIN((61+(Mortality!DX$5-Mortality!$AT$5)),84),0))</f>
        <v>8.1827703008166726E-4</v>
      </c>
      <c r="DY33" s="408">
        <f>DX33*(1-VLOOKUP($AR33,'MP-2017_Male'!$A$3:$CF$103,MIN((61+(Mortality!DY$5-Mortality!$AT$5)),84),0))</f>
        <v>8.1009425978085061E-4</v>
      </c>
      <c r="DZ33" s="408">
        <f>DY33*(1-VLOOKUP($AR33,'MP-2017_Male'!$A$3:$CF$103,MIN((61+(Mortality!DZ$5-Mortality!$AT$5)),84),0))</f>
        <v>8.0199331718304207E-4</v>
      </c>
      <c r="EA33" s="408">
        <f>DZ33*(1-VLOOKUP($AR33,'MP-2017_Male'!$A$3:$CF$103,MIN((61+(Mortality!EA$5-Mortality!$AT$5)),84),0))</f>
        <v>7.9397338401121162E-4</v>
      </c>
      <c r="EB33" s="408">
        <f>EA33*(1-VLOOKUP($AR33,'MP-2017_Male'!$A$3:$CF$103,MIN((61+(Mortality!EB$5-Mortality!$AT$5)),84),0))</f>
        <v>7.8603365017109947E-4</v>
      </c>
      <c r="EC33" s="408">
        <f>EB33*(1-VLOOKUP($AR33,'MP-2017_Male'!$A$3:$CF$103,MIN((61+(Mortality!EC$5-Mortality!$AT$5)),84),0))</f>
        <v>7.7817331366938848E-4</v>
      </c>
      <c r="ED33" s="408">
        <f>EC33*(1-VLOOKUP($AR33,'MP-2017_Male'!$A$3:$CF$103,MIN((61+(Mortality!ED$5-Mortality!$AT$5)),84),0))</f>
        <v>7.7039158053269455E-4</v>
      </c>
      <c r="EE33" s="408">
        <f>ED33*(1-VLOOKUP($AR33,'MP-2017_Male'!$A$3:$CF$103,MIN((61+(Mortality!EE$5-Mortality!$AT$5)),84),0))</f>
        <v>7.6268766472736762E-4</v>
      </c>
      <c r="EF33" s="408">
        <f>EE33*(1-VLOOKUP($AR33,'MP-2017_Male'!$A$3:$CF$103,MIN((61+(Mortality!EF$5-Mortality!$AT$5)),84),0))</f>
        <v>7.5506078808009391E-4</v>
      </c>
      <c r="EG33" s="408">
        <f>EF33*(1-VLOOKUP($AR33,'MP-2017_Male'!$A$3:$CF$103,MIN((61+(Mortality!EG$5-Mortality!$AT$5)),84),0))</f>
        <v>7.4751018019929294E-4</v>
      </c>
      <c r="EH33" s="408">
        <f>EG33*(1-VLOOKUP($AR33,'MP-2017_Male'!$A$3:$CF$103,MIN((61+(Mortality!EH$5-Mortality!$AT$5)),84),0))</f>
        <v>7.4003507839730004E-4</v>
      </c>
      <c r="EI33" s="408">
        <f>EH33*(1-VLOOKUP($AR33,'MP-2017_Male'!$A$3:$CF$103,MIN((61+(Mortality!EI$5-Mortality!$AT$5)),84),0))</f>
        <v>7.3263472761332703E-4</v>
      </c>
      <c r="EJ33" s="408">
        <f>EI33*(1-VLOOKUP($AR33,'MP-2017_Male'!$A$3:$CF$103,MIN((61+(Mortality!EJ$5-Mortality!$AT$5)),84),0))</f>
        <v>7.2530838033719373E-4</v>
      </c>
      <c r="EK33" s="408">
        <f>EJ33*(1-VLOOKUP($AR33,'MP-2017_Male'!$A$3:$CF$103,MIN((61+(Mortality!EK$5-Mortality!$AT$5)),84),0))</f>
        <v>7.180552965338218E-4</v>
      </c>
      <c r="EL33" s="408">
        <f>EK33*(1-VLOOKUP($AR33,'MP-2017_Male'!$A$3:$CF$103,MIN((61+(Mortality!EL$5-Mortality!$AT$5)),84),0))</f>
        <v>7.108747435684836E-4</v>
      </c>
      <c r="EM33" s="408">
        <f>EL33*(1-VLOOKUP($AR33,'MP-2017_Male'!$A$3:$CF$103,MIN((61+(Mortality!EM$5-Mortality!$AT$5)),84),0))</f>
        <v>7.0376599613279872E-4</v>
      </c>
      <c r="EN33" s="408">
        <f>EM33*(1-VLOOKUP($AR33,'MP-2017_Male'!$A$3:$CF$103,MIN((61+(Mortality!EN$5-Mortality!$AT$5)),84),0))</f>
        <v>6.9672833617147073E-4</v>
      </c>
      <c r="EO33" s="408">
        <f>EN33*(1-VLOOKUP($AR33,'MP-2017_Male'!$A$3:$CF$103,MIN((61+(Mortality!EO$5-Mortality!$AT$5)),84),0))</f>
        <v>6.8976105280975602E-4</v>
      </c>
      <c r="EP33" s="408">
        <f>EO33*(1-VLOOKUP($AR33,'MP-2017_Male'!$A$3:$CF$103,MIN((61+(Mortality!EP$5-Mortality!$AT$5)),84),0))</f>
        <v>6.8286344228165848E-4</v>
      </c>
      <c r="EQ33" s="408">
        <f>EP33*(1-VLOOKUP($AR33,'MP-2017_Male'!$A$3:$CF$103,MIN((61+(Mortality!EQ$5-Mortality!$AT$5)),84),0))</f>
        <v>6.7603480785884194E-4</v>
      </c>
      <c r="ER33" s="408">
        <f>EQ33*(1-VLOOKUP($AR33,'MP-2017_Male'!$A$3:$CF$103,MIN((61+(Mortality!ER$5-Mortality!$AT$5)),84),0))</f>
        <v>6.6927445978025356E-4</v>
      </c>
      <c r="ES33" s="408">
        <f>ER33*(1-VLOOKUP($AR33,'MP-2017_Male'!$A$3:$CF$103,MIN((61+(Mortality!ES$5-Mortality!$AT$5)),84),0))</f>
        <v>6.62581715182451E-4</v>
      </c>
      <c r="ET33" s="408">
        <f>ES33*(1-VLOOKUP($AR33,'MP-2017_Male'!$A$3:$CF$103,MIN((61+(Mortality!ET$5-Mortality!$AT$5)),84),0))</f>
        <v>6.5595589803062648E-4</v>
      </c>
      <c r="EU33" s="408">
        <f>ET33*(1-VLOOKUP($AR33,'MP-2017_Male'!$A$3:$CF$103,MIN((61+(Mortality!EU$5-Mortality!$AT$5)),84),0))</f>
        <v>6.4939633905032026E-4</v>
      </c>
      <c r="EV33" s="408">
        <f>EU33*(1-VLOOKUP($AR33,'MP-2017_Male'!$A$3:$CF$103,MIN((61+(Mortality!EV$5-Mortality!$AT$5)),84),0))</f>
        <v>6.4290237565981705E-4</v>
      </c>
      <c r="EW33" s="408">
        <f>EV33*(1-VLOOKUP($AR33,'MP-2017_Male'!$A$3:$CF$103,MIN((61+(Mortality!EW$5-Mortality!$AT$5)),84),0))</f>
        <v>6.3647335190321883E-4</v>
      </c>
      <c r="EX33" s="408">
        <f>EW33*(1-VLOOKUP($AR33,'MP-2017_Male'!$A$3:$CF$103,MIN((61+(Mortality!EX$5-Mortality!$AT$5)),84),0))</f>
        <v>6.3010861838418662E-4</v>
      </c>
      <c r="EY33" s="408">
        <f>EX33*(1-VLOOKUP($AR33,'MP-2017_Male'!$A$3:$CF$103,MIN((61+(Mortality!EY$5-Mortality!$AT$5)),84),0))</f>
        <v>6.2380753220034476E-4</v>
      </c>
      <c r="EZ33" s="408">
        <f>EY33*(1-VLOOKUP($AR33,'MP-2017_Male'!$A$3:$CF$103,MIN((61+(Mortality!EZ$5-Mortality!$AT$5)),84),0))</f>
        <v>6.1756945687834125E-4</v>
      </c>
      <c r="FA33" s="408">
        <f>EZ33*(1-VLOOKUP($AR33,'MP-2017_Male'!$A$3:$CF$103,MIN((61+(Mortality!FA$5-Mortality!$AT$5)),84),0))</f>
        <v>6.1139376230955782E-4</v>
      </c>
      <c r="FB33" s="408">
        <f>FA33*(1-VLOOKUP($AR33,'MP-2017_Male'!$A$3:$CF$103,MIN((61+(Mortality!FB$5-Mortality!$AT$5)),84),0))</f>
        <v>6.0527982468646226E-4</v>
      </c>
      <c r="FC33" s="408">
        <f>FB33*(1-VLOOKUP($AR33,'MP-2017_Male'!$A$3:$CF$103,MIN((61+(Mortality!FC$5-Mortality!$AT$5)),84),0))</f>
        <v>5.9922702643959761E-4</v>
      </c>
      <c r="FD33" s="408">
        <f>FC33*(1-VLOOKUP($AR33,'MP-2017_Male'!$A$3:$CF$103,MIN((61+(Mortality!FD$5-Mortality!$AT$5)),84),0))</f>
        <v>5.9323475617520166E-4</v>
      </c>
      <c r="FE33" s="408">
        <f>FD33*(1-VLOOKUP($AR33,'MP-2017_Male'!$A$3:$CF$103,MIN((61+(Mortality!FE$5-Mortality!$AT$5)),84),0))</f>
        <v>5.8730240861344966E-4</v>
      </c>
      <c r="FF33" s="408">
        <f>FE33*(1-VLOOKUP($AR33,'MP-2017_Male'!$A$3:$CF$103,MIN((61+(Mortality!FF$5-Mortality!$AT$5)),84),0))</f>
        <v>5.8142938452731511E-4</v>
      </c>
      <c r="FG33" s="408">
        <f>FF33*(1-VLOOKUP($AR33,'MP-2017_Male'!$A$3:$CF$103,MIN((61+(Mortality!FG$5-Mortality!$AT$5)),84),0))</f>
        <v>5.7561509068204198E-4</v>
      </c>
      <c r="FH33" s="408">
        <f>FG33*(1-VLOOKUP($AR33,'MP-2017_Male'!$A$3:$CF$103,MIN((61+(Mortality!FH$5-Mortality!$AT$5)),84),0))</f>
        <v>5.6985893977522153E-4</v>
      </c>
      <c r="FI33" s="408">
        <f>FH33*(1-VLOOKUP($AR33,'MP-2017_Male'!$A$3:$CF$103,MIN((61+(Mortality!FI$5-Mortality!$AT$5)),84),0))</f>
        <v>5.641603503774693E-4</v>
      </c>
    </row>
    <row r="34" spans="1:165">
      <c r="A34" s="205">
        <v>46</v>
      </c>
      <c r="B34" s="226">
        <f t="shared" si="8"/>
        <v>1.0870000000000001E-3</v>
      </c>
      <c r="C34" s="227">
        <f t="shared" si="9"/>
        <v>7.3300000000000004E-4</v>
      </c>
      <c r="D34" s="207">
        <f t="shared" si="5"/>
        <v>9.1E-4</v>
      </c>
      <c r="E34" s="432">
        <f ca="1">IF($A34&lt;Main!$B$11,Mortality!$BD27,OFFSET($BD$6,$A34-$A$13,$A34-$A$13))</f>
        <v>7.9999421096451024E-4</v>
      </c>
      <c r="F34" s="433">
        <f ca="1">IF($A34&lt;Main!$B$13,Mortality!$BD$105,OFFSET($BD$105,$A34-$A$13,$A34-$A$13))</f>
        <v>5.6027165197347563E-4</v>
      </c>
      <c r="G34" s="472">
        <f t="shared" ca="1" si="21"/>
        <v>6.8013293146899293E-4</v>
      </c>
      <c r="I34" s="199"/>
      <c r="J34" s="403"/>
      <c r="K34" s="199"/>
      <c r="L34" s="199"/>
      <c r="M34" s="199"/>
      <c r="N34" s="199"/>
      <c r="O34" s="199"/>
      <c r="P34" s="199"/>
      <c r="Q34" s="210">
        <v>46</v>
      </c>
      <c r="R34" s="244">
        <f>R33+((R$38-R$33)/5)</f>
        <v>1.072E-3</v>
      </c>
      <c r="S34" s="245">
        <f t="shared" ref="S34:S37" si="57">S33+((S$38-S$33)/5)</f>
        <v>1.7012599999999999E-2</v>
      </c>
      <c r="T34" s="465">
        <f t="shared" ref="T34:T37" si="58">T33+((T$38-T$33)/5)</f>
        <v>1.7006E-3</v>
      </c>
      <c r="U34" s="244">
        <f t="shared" ref="U34:U37" si="59">U33+((U$38-U$33)/5)</f>
        <v>7.1640000000000007E-4</v>
      </c>
      <c r="V34" s="245">
        <f t="shared" ref="V34:V37" si="60">V33+((V$38-V$33)/5)</f>
        <v>9.2411999999999998E-3</v>
      </c>
      <c r="W34" s="469">
        <f t="shared" ref="W34:W37" si="61">W33+((W$38-W$33)/5)</f>
        <v>1.0288000000000001E-3</v>
      </c>
      <c r="X34" s="260"/>
      <c r="Y34" s="205">
        <v>46</v>
      </c>
      <c r="AA34" s="231">
        <v>1.0870000000000001E-3</v>
      </c>
      <c r="AB34" s="232" t="s">
        <v>65</v>
      </c>
      <c r="AC34" s="233">
        <v>1.7741E-2</v>
      </c>
      <c r="AD34" s="205"/>
      <c r="AE34" s="231">
        <v>7.3300000000000004E-4</v>
      </c>
      <c r="AF34" s="232" t="s">
        <v>65</v>
      </c>
      <c r="AG34" s="233">
        <v>9.6349999999999995E-3</v>
      </c>
      <c r="AQ34" s="234"/>
      <c r="AR34" s="205">
        <v>53</v>
      </c>
      <c r="AS34" s="235">
        <f t="shared" si="6"/>
        <v>1.803267676330112E-3</v>
      </c>
      <c r="AT34" s="406">
        <f t="shared" si="7"/>
        <v>1.9637999999999999E-3</v>
      </c>
      <c r="AU34" s="408">
        <f>AT34*(1-VLOOKUP($AR34,'MP-2017_Male'!$A$3:$CF$103,MIN((61+(Mortality!AU$5-Mortality!$AT$5)),84),0))</f>
        <v>1.9484823599999999E-3</v>
      </c>
      <c r="AV34" s="408">
        <f>AU34*(1-VLOOKUP($AR34,'MP-2017_Male'!$A$3:$CF$103,MIN((61+(Mortality!AV$5-Mortality!$AT$5)),84),0))</f>
        <v>1.9354275281879998E-3</v>
      </c>
      <c r="AW34" s="408">
        <f>AV34*(1-VLOOKUP($AR34,'MP-2017_Male'!$A$3:$CF$103,MIN((61+(Mortality!AW$5-Mortality!$AT$5)),84),0))</f>
        <v>1.9253633050414223E-3</v>
      </c>
      <c r="AX34" s="408">
        <f>AW34*(1-VLOOKUP($AR34,'MP-2017_Male'!$A$3:$CF$103,MIN((61+(Mortality!AX$5-Mortality!$AT$5)),84),0))</f>
        <v>1.9128484435586531E-3</v>
      </c>
      <c r="AY34" s="408">
        <f>AX34*(1-VLOOKUP($AR34,'MP-2017_Male'!$A$3:$CF$103,MIN((61+(Mortality!AY$5-Mortality!$AT$5)),84),0))</f>
        <v>1.8981195105432513E-3</v>
      </c>
      <c r="AZ34" s="408">
        <f>AY34*(1-VLOOKUP($AR34,'MP-2017_Male'!$A$3:$CF$103,MIN((61+(Mortality!AZ$5-Mortality!$AT$5)),84),0))</f>
        <v>1.8812262468994164E-3</v>
      </c>
      <c r="BA34" s="408">
        <f>AZ34*(1-VLOOKUP($AR34,'MP-2017_Male'!$A$3:$CF$103,MIN((61+(Mortality!BA$5-Mortality!$AT$5)),84),0))</f>
        <v>1.8626021070551123E-3</v>
      </c>
      <c r="BB34" s="408">
        <f>BA34*(1-VLOOKUP($AR34,'MP-2017_Male'!$A$3:$CF$103,MIN((61+(Mortality!BB$5-Mortality!$AT$5)),84),0))</f>
        <v>1.8430447849310336E-3</v>
      </c>
      <c r="BC34" s="408">
        <f>BB34*(1-VLOOKUP($AR34,'MP-2017_Male'!$A$3:$CF$103,MIN((61+(Mortality!BC$5-Mortality!$AT$5)),84),0))</f>
        <v>1.8229555967752852E-3</v>
      </c>
      <c r="BD34" s="429">
        <f>BC34*(1-VLOOKUP($AR34,'MP-2017_Male'!$A$3:$CF$103,MIN((61+(Mortality!BD$5-Mortality!$AT$5)),84),0))</f>
        <v>1.803267676330112E-3</v>
      </c>
      <c r="BE34" s="408">
        <f>BD34*(1-VLOOKUP($AR34,'MP-2017_Male'!$A$3:$CF$103,MIN((61+(Mortality!BE$5-Mortality!$AT$5)),84),0))</f>
        <v>1.7843333657286459E-3</v>
      </c>
      <c r="BF34" s="408">
        <f>BE34*(1-VLOOKUP($AR34,'MP-2017_Male'!$A$3:$CF$103,MIN((61+(Mortality!BF$5-Mortality!$AT$5)),84),0))</f>
        <v>1.7664900320713594E-3</v>
      </c>
      <c r="BG34" s="408">
        <f>BF34*(1-VLOOKUP($AR34,'MP-2017_Male'!$A$3:$CF$103,MIN((61+(Mortality!BG$5-Mortality!$AT$5)),84),0))</f>
        <v>1.7500616747730957E-3</v>
      </c>
      <c r="BH34" s="408">
        <f>BG34*(1-VLOOKUP($AR34,'MP-2017_Male'!$A$3:$CF$103,MIN((61+(Mortality!BH$5-Mortality!$AT$5)),84),0))</f>
        <v>1.735011144370047E-3</v>
      </c>
      <c r="BI34" s="408">
        <f>BH34*(1-VLOOKUP($AR34,'MP-2017_Male'!$A$3:$CF$103,MIN((61+(Mortality!BI$5-Mortality!$AT$5)),84),0))</f>
        <v>1.7209575541006497E-3</v>
      </c>
      <c r="BJ34" s="408">
        <f>BI34*(1-VLOOKUP($AR34,'MP-2017_Male'!$A$3:$CF$103,MIN((61+(Mortality!BJ$5-Mortality!$AT$5)),84),0))</f>
        <v>1.7073619894232544E-3</v>
      </c>
      <c r="BK34" s="408">
        <f>BJ34*(1-VLOOKUP($AR34,'MP-2017_Male'!$A$3:$CF$103,MIN((61+(Mortality!BK$5-Mortality!$AT$5)),84),0))</f>
        <v>1.6937030935078683E-3</v>
      </c>
      <c r="BL34" s="408">
        <f>BK34*(1-VLOOKUP($AR34,'MP-2017_Male'!$A$3:$CF$103,MIN((61+(Mortality!BL$5-Mortality!$AT$5)),84),0))</f>
        <v>1.6798147281411038E-3</v>
      </c>
      <c r="BM34" s="408">
        <f>BL34*(1-VLOOKUP($AR34,'MP-2017_Male'!$A$3:$CF$103,MIN((61+(Mortality!BM$5-Mortality!$AT$5)),84),0))</f>
        <v>1.6653683214790903E-3</v>
      </c>
      <c r="BN34" s="408">
        <f>BM34*(1-VLOOKUP($AR34,'MP-2017_Male'!$A$3:$CF$103,MIN((61+(Mortality!BN$5-Mortality!$AT$5)),84),0))</f>
        <v>1.6502134697536305E-3</v>
      </c>
      <c r="BO34" s="408">
        <f>BN34*(1-VLOOKUP($AR34,'MP-2017_Male'!$A$3:$CF$103,MIN((61+(Mortality!BO$5-Mortality!$AT$5)),84),0))</f>
        <v>1.6343714204439955E-3</v>
      </c>
      <c r="BP34" s="408">
        <f>BO34*(1-VLOOKUP($AR34,'MP-2017_Male'!$A$3:$CF$103,MIN((61+(Mortality!BP$5-Mortality!$AT$5)),84),0))</f>
        <v>1.6181911433815999E-3</v>
      </c>
      <c r="BQ34" s="408">
        <f>BP34*(1-VLOOKUP($AR34,'MP-2017_Male'!$A$3:$CF$103,MIN((61+(Mortality!BQ$5-Mortality!$AT$5)),84),0))</f>
        <v>1.6020092319477838E-3</v>
      </c>
      <c r="BR34" s="408">
        <f>BQ34*(1-VLOOKUP($AR34,'MP-2017_Male'!$A$3:$CF$103,MIN((61+(Mortality!BR$5-Mortality!$AT$5)),84),0))</f>
        <v>1.585989139628306E-3</v>
      </c>
      <c r="BS34" s="408">
        <f>BR34*(1-VLOOKUP($AR34,'MP-2017_Male'!$A$3:$CF$103,MIN((61+(Mortality!BS$5-Mortality!$AT$5)),84),0))</f>
        <v>1.570129248232023E-3</v>
      </c>
      <c r="BT34" s="408">
        <f>BS34*(1-VLOOKUP($AR34,'MP-2017_Male'!$A$3:$CF$103,MIN((61+(Mortality!BT$5-Mortality!$AT$5)),84),0))</f>
        <v>1.5544279557497028E-3</v>
      </c>
      <c r="BU34" s="408">
        <f>BT34*(1-VLOOKUP($AR34,'MP-2017_Male'!$A$3:$CF$103,MIN((61+(Mortality!BU$5-Mortality!$AT$5)),84),0))</f>
        <v>1.5388836761922057E-3</v>
      </c>
      <c r="BV34" s="408">
        <f>BU34*(1-VLOOKUP($AR34,'MP-2017_Male'!$A$3:$CF$103,MIN((61+(Mortality!BV$5-Mortality!$AT$5)),84),0))</f>
        <v>1.5234948394302838E-3</v>
      </c>
      <c r="BW34" s="408">
        <f>BV34*(1-VLOOKUP($AR34,'MP-2017_Male'!$A$3:$CF$103,MIN((61+(Mortality!BW$5-Mortality!$AT$5)),84),0))</f>
        <v>1.508259891035981E-3</v>
      </c>
      <c r="BX34" s="408">
        <f>BW34*(1-VLOOKUP($AR34,'MP-2017_Male'!$A$3:$CF$103,MIN((61+(Mortality!BX$5-Mortality!$AT$5)),84),0))</f>
        <v>1.493177292125621E-3</v>
      </c>
      <c r="BY34" s="408">
        <f>BX34*(1-VLOOKUP($AR34,'MP-2017_Male'!$A$3:$CF$103,MIN((61+(Mortality!BY$5-Mortality!$AT$5)),84),0))</f>
        <v>1.4782455192043648E-3</v>
      </c>
      <c r="BZ34" s="408">
        <f>BY34*(1-VLOOKUP($AR34,'MP-2017_Male'!$A$3:$CF$103,MIN((61+(Mortality!BZ$5-Mortality!$AT$5)),84),0))</f>
        <v>1.4634630640123212E-3</v>
      </c>
      <c r="CA34" s="408">
        <f>BZ34*(1-VLOOKUP($AR34,'MP-2017_Male'!$A$3:$CF$103,MIN((61+(Mortality!CA$5-Mortality!$AT$5)),84),0))</f>
        <v>1.448828433372198E-3</v>
      </c>
      <c r="CB34" s="408">
        <f>CA34*(1-VLOOKUP($AR34,'MP-2017_Male'!$A$3:$CF$103,MIN((61+(Mortality!CB$5-Mortality!$AT$5)),84),0))</f>
        <v>1.4343401490384761E-3</v>
      </c>
      <c r="CC34" s="408">
        <f>CB34*(1-VLOOKUP($AR34,'MP-2017_Male'!$A$3:$CF$103,MIN((61+(Mortality!CC$5-Mortality!$AT$5)),84),0))</f>
        <v>1.4199967475480913E-3</v>
      </c>
      <c r="CD34" s="408">
        <f>CC34*(1-VLOOKUP($AR34,'MP-2017_Male'!$A$3:$CF$103,MIN((61+(Mortality!CD$5-Mortality!$AT$5)),84),0))</f>
        <v>1.4057967800726104E-3</v>
      </c>
      <c r="CE34" s="408">
        <f>CD34*(1-VLOOKUP($AR34,'MP-2017_Male'!$A$3:$CF$103,MIN((61+(Mortality!CE$5-Mortality!$AT$5)),84),0))</f>
        <v>1.3917388122718843E-3</v>
      </c>
      <c r="CF34" s="408">
        <f>CE34*(1-VLOOKUP($AR34,'MP-2017_Male'!$A$3:$CF$103,MIN((61+(Mortality!CF$5-Mortality!$AT$5)),84),0))</f>
        <v>1.3778214241491654E-3</v>
      </c>
      <c r="CG34" s="408">
        <f>CF34*(1-VLOOKUP($AR34,'MP-2017_Male'!$A$3:$CF$103,MIN((61+(Mortality!CG$5-Mortality!$AT$5)),84),0))</f>
        <v>1.3640432099076738E-3</v>
      </c>
      <c r="CH34" s="408">
        <f>CG34*(1-VLOOKUP($AR34,'MP-2017_Male'!$A$3:$CF$103,MIN((61+(Mortality!CH$5-Mortality!$AT$5)),84),0))</f>
        <v>1.3504027778085972E-3</v>
      </c>
      <c r="CI34" s="408">
        <f>CH34*(1-VLOOKUP($AR34,'MP-2017_Male'!$A$3:$CF$103,MIN((61+(Mortality!CI$5-Mortality!$AT$5)),84),0))</f>
        <v>1.3368987500305112E-3</v>
      </c>
      <c r="CJ34" s="408">
        <f>CI34*(1-VLOOKUP($AR34,'MP-2017_Male'!$A$3:$CF$103,MIN((61+(Mortality!CJ$5-Mortality!$AT$5)),84),0))</f>
        <v>1.323529762530206E-3</v>
      </c>
      <c r="CK34" s="408">
        <f>CJ34*(1-VLOOKUP($AR34,'MP-2017_Male'!$A$3:$CF$103,MIN((61+(Mortality!CK$5-Mortality!$AT$5)),84),0))</f>
        <v>1.3102944649049039E-3</v>
      </c>
      <c r="CL34" s="408">
        <f>CK34*(1-VLOOKUP($AR34,'MP-2017_Male'!$A$3:$CF$103,MIN((61+(Mortality!CL$5-Mortality!$AT$5)),84),0))</f>
        <v>1.2971915202558549E-3</v>
      </c>
      <c r="CM34" s="408">
        <f>CL34*(1-VLOOKUP($AR34,'MP-2017_Male'!$A$3:$CF$103,MIN((61+(Mortality!CM$5-Mortality!$AT$5)),84),0))</f>
        <v>1.2842196050532964E-3</v>
      </c>
      <c r="CN34" s="408">
        <f>CM34*(1-VLOOKUP($AR34,'MP-2017_Male'!$A$3:$CF$103,MIN((61+(Mortality!CN$5-Mortality!$AT$5)),84),0))</f>
        <v>1.2713774090027635E-3</v>
      </c>
      <c r="CO34" s="408">
        <f>CN34*(1-VLOOKUP($AR34,'MP-2017_Male'!$A$3:$CF$103,MIN((61+(Mortality!CO$5-Mortality!$AT$5)),84),0))</f>
        <v>1.2586636349127358E-3</v>
      </c>
      <c r="CP34" s="408">
        <f>CO34*(1-VLOOKUP($AR34,'MP-2017_Male'!$A$3:$CF$103,MIN((61+(Mortality!CP$5-Mortality!$AT$5)),84),0))</f>
        <v>1.2460769985636084E-3</v>
      </c>
      <c r="CQ34" s="408">
        <f>CP34*(1-VLOOKUP($AR34,'MP-2017_Male'!$A$3:$CF$103,MIN((61+(Mortality!CQ$5-Mortality!$AT$5)),84),0))</f>
        <v>1.2336162285779722E-3</v>
      </c>
      <c r="CR34" s="408">
        <f>CQ34*(1-VLOOKUP($AR34,'MP-2017_Male'!$A$3:$CF$103,MIN((61+(Mortality!CR$5-Mortality!$AT$5)),84),0))</f>
        <v>1.2212800662921924E-3</v>
      </c>
      <c r="CS34" s="408">
        <f>CR34*(1-VLOOKUP($AR34,'MP-2017_Male'!$A$3:$CF$103,MIN((61+(Mortality!CS$5-Mortality!$AT$5)),84),0))</f>
        <v>1.2090672656292704E-3</v>
      </c>
      <c r="CT34" s="408">
        <f>CS34*(1-VLOOKUP($AR34,'MP-2017_Male'!$A$3:$CF$103,MIN((61+(Mortality!CT$5-Mortality!$AT$5)),84),0))</f>
        <v>1.1969765929729778E-3</v>
      </c>
      <c r="CU34" s="408">
        <f>CT34*(1-VLOOKUP($AR34,'MP-2017_Male'!$A$3:$CF$103,MIN((61+(Mortality!CU$5-Mortality!$AT$5)),84),0))</f>
        <v>1.1850068270432481E-3</v>
      </c>
      <c r="CV34" s="408">
        <f>CU34*(1-VLOOKUP($AR34,'MP-2017_Male'!$A$3:$CF$103,MIN((61+(Mortality!CV$5-Mortality!$AT$5)),84),0))</f>
        <v>1.1731567587728155E-3</v>
      </c>
      <c r="CW34" s="408">
        <f>CV34*(1-VLOOKUP($AR34,'MP-2017_Male'!$A$3:$CF$103,MIN((61+(Mortality!CW$5-Mortality!$AT$5)),84),0))</f>
        <v>1.1614251911850873E-3</v>
      </c>
      <c r="CX34" s="408">
        <f>CW34*(1-VLOOKUP($AR34,'MP-2017_Male'!$A$3:$CF$103,MIN((61+(Mortality!CX$5-Mortality!$AT$5)),84),0))</f>
        <v>1.1498109392732365E-3</v>
      </c>
      <c r="CY34" s="408">
        <f>CX34*(1-VLOOKUP($AR34,'MP-2017_Male'!$A$3:$CF$103,MIN((61+(Mortality!CY$5-Mortality!$AT$5)),84),0))</f>
        <v>1.138312829880504E-3</v>
      </c>
      <c r="CZ34" s="408">
        <f>CY34*(1-VLOOKUP($AR34,'MP-2017_Male'!$A$3:$CF$103,MIN((61+(Mortality!CZ$5-Mortality!$AT$5)),84),0))</f>
        <v>1.126929701581699E-3</v>
      </c>
      <c r="DA34" s="408">
        <f>CZ34*(1-VLOOKUP($AR34,'MP-2017_Male'!$A$3:$CF$103,MIN((61+(Mortality!DA$5-Mortality!$AT$5)),84),0))</f>
        <v>1.115660404565882E-3</v>
      </c>
      <c r="DB34" s="408">
        <f>DA34*(1-VLOOKUP($AR34,'MP-2017_Male'!$A$3:$CF$103,MIN((61+(Mortality!DB$5-Mortality!$AT$5)),84),0))</f>
        <v>1.1045038005202232E-3</v>
      </c>
      <c r="DC34" s="408">
        <f>DB34*(1-VLOOKUP($AR34,'MP-2017_Male'!$A$3:$CF$103,MIN((61+(Mortality!DC$5-Mortality!$AT$5)),84),0))</f>
        <v>1.093458762515021E-3</v>
      </c>
      <c r="DD34" s="408">
        <f>DC34*(1-VLOOKUP($AR34,'MP-2017_Male'!$A$3:$CF$103,MIN((61+(Mortality!DD$5-Mortality!$AT$5)),84),0))</f>
        <v>1.0825241748898709E-3</v>
      </c>
      <c r="DE34" s="408">
        <f>DD34*(1-VLOOKUP($AR34,'MP-2017_Male'!$A$3:$CF$103,MIN((61+(Mortality!DE$5-Mortality!$AT$5)),84),0))</f>
        <v>1.0716989331409721E-3</v>
      </c>
      <c r="DF34" s="408">
        <f>DE34*(1-VLOOKUP($AR34,'MP-2017_Male'!$A$3:$CF$103,MIN((61+(Mortality!DF$5-Mortality!$AT$5)),84),0))</f>
        <v>1.0609819438095623E-3</v>
      </c>
      <c r="DG34" s="408">
        <f>DF34*(1-VLOOKUP($AR34,'MP-2017_Male'!$A$3:$CF$103,MIN((61+(Mortality!DG$5-Mortality!$AT$5)),84),0))</f>
        <v>1.0503721243714666E-3</v>
      </c>
      <c r="DH34" s="408">
        <f>DG34*(1-VLOOKUP($AR34,'MP-2017_Male'!$A$3:$CF$103,MIN((61+(Mortality!DH$5-Mortality!$AT$5)),84),0))</f>
        <v>1.0398684031277519E-3</v>
      </c>
      <c r="DI34" s="408">
        <f>DH34*(1-VLOOKUP($AR34,'MP-2017_Male'!$A$3:$CF$103,MIN((61+(Mortality!DI$5-Mortality!$AT$5)),84),0))</f>
        <v>1.0294697190964743E-3</v>
      </c>
      <c r="DJ34" s="408">
        <f>DI34*(1-VLOOKUP($AR34,'MP-2017_Male'!$A$3:$CF$103,MIN((61+(Mortality!DJ$5-Mortality!$AT$5)),84),0))</f>
        <v>1.0191750219055095E-3</v>
      </c>
      <c r="DK34" s="408">
        <f>DJ34*(1-VLOOKUP($AR34,'MP-2017_Male'!$A$3:$CF$103,MIN((61+(Mortality!DK$5-Mortality!$AT$5)),84),0))</f>
        <v>1.0089832716864543E-3</v>
      </c>
      <c r="DL34" s="408">
        <f>DK34*(1-VLOOKUP($AR34,'MP-2017_Male'!$A$3:$CF$103,MIN((61+(Mortality!DL$5-Mortality!$AT$5)),84),0))</f>
        <v>9.9889343896958989E-4</v>
      </c>
      <c r="DM34" s="408">
        <f>DL34*(1-VLOOKUP($AR34,'MP-2017_Male'!$A$3:$CF$103,MIN((61+(Mortality!DM$5-Mortality!$AT$5)),84),0))</f>
        <v>9.8890450457989401E-4</v>
      </c>
      <c r="DN34" s="408">
        <f>DM34*(1-VLOOKUP($AR34,'MP-2017_Male'!$A$3:$CF$103,MIN((61+(Mortality!DN$5-Mortality!$AT$5)),84),0))</f>
        <v>9.7901545953409498E-4</v>
      </c>
      <c r="DO34" s="408">
        <f>DN34*(1-VLOOKUP($AR34,'MP-2017_Male'!$A$3:$CF$103,MIN((61+(Mortality!DO$5-Mortality!$AT$5)),84),0))</f>
        <v>9.6922530493875403E-4</v>
      </c>
      <c r="DP34" s="408">
        <f>DO34*(1-VLOOKUP($AR34,'MP-2017_Male'!$A$3:$CF$103,MIN((61+(Mortality!DP$5-Mortality!$AT$5)),84),0))</f>
        <v>9.5953305188936644E-4</v>
      </c>
      <c r="DQ34" s="408">
        <f>DP34*(1-VLOOKUP($AR34,'MP-2017_Male'!$A$3:$CF$103,MIN((61+(Mortality!DQ$5-Mortality!$AT$5)),84),0))</f>
        <v>9.4993772137047278E-4</v>
      </c>
      <c r="DR34" s="408">
        <f>DQ34*(1-VLOOKUP($AR34,'MP-2017_Male'!$A$3:$CF$103,MIN((61+(Mortality!DR$5-Mortality!$AT$5)),84),0))</f>
        <v>9.4043834415676801E-4</v>
      </c>
      <c r="DS34" s="408">
        <f>DR34*(1-VLOOKUP($AR34,'MP-2017_Male'!$A$3:$CF$103,MIN((61+(Mortality!DS$5-Mortality!$AT$5)),84),0))</f>
        <v>9.3103396071520037E-4</v>
      </c>
      <c r="DT34" s="408">
        <f>DS34*(1-VLOOKUP($AR34,'MP-2017_Male'!$A$3:$CF$103,MIN((61+(Mortality!DT$5-Mortality!$AT$5)),84),0))</f>
        <v>9.217236211080484E-4</v>
      </c>
      <c r="DU34" s="408">
        <f>DT34*(1-VLOOKUP($AR34,'MP-2017_Male'!$A$3:$CF$103,MIN((61+(Mortality!DU$5-Mortality!$AT$5)),84),0))</f>
        <v>9.1250638489696792E-4</v>
      </c>
      <c r="DV34" s="408">
        <f>DU34*(1-VLOOKUP($AR34,'MP-2017_Male'!$A$3:$CF$103,MIN((61+(Mortality!DV$5-Mortality!$AT$5)),84),0))</f>
        <v>9.0338132104799827E-4</v>
      </c>
      <c r="DW34" s="408">
        <f>DV34*(1-VLOOKUP($AR34,'MP-2017_Male'!$A$3:$CF$103,MIN((61+(Mortality!DW$5-Mortality!$AT$5)),84),0))</f>
        <v>8.9434750783751833E-4</v>
      </c>
      <c r="DX34" s="408">
        <f>DW34*(1-VLOOKUP($AR34,'MP-2017_Male'!$A$3:$CF$103,MIN((61+(Mortality!DX$5-Mortality!$AT$5)),84),0))</f>
        <v>8.8540403275914317E-4</v>
      </c>
      <c r="DY34" s="408">
        <f>DX34*(1-VLOOKUP($AR34,'MP-2017_Male'!$A$3:$CF$103,MIN((61+(Mortality!DY$5-Mortality!$AT$5)),84),0))</f>
        <v>8.7654999243155177E-4</v>
      </c>
      <c r="DZ34" s="408">
        <f>DY34*(1-VLOOKUP($AR34,'MP-2017_Male'!$A$3:$CF$103,MIN((61+(Mortality!DZ$5-Mortality!$AT$5)),84),0))</f>
        <v>8.677844925072363E-4</v>
      </c>
      <c r="EA34" s="408">
        <f>DZ34*(1-VLOOKUP($AR34,'MP-2017_Male'!$A$3:$CF$103,MIN((61+(Mortality!EA$5-Mortality!$AT$5)),84),0))</f>
        <v>8.5910664758216389E-4</v>
      </c>
      <c r="EB34" s="408">
        <f>EA34*(1-VLOOKUP($AR34,'MP-2017_Male'!$A$3:$CF$103,MIN((61+(Mortality!EB$5-Mortality!$AT$5)),84),0))</f>
        <v>8.5051558110634223E-4</v>
      </c>
      <c r="EC34" s="408">
        <f>EB34*(1-VLOOKUP($AR34,'MP-2017_Male'!$A$3:$CF$103,MIN((61+(Mortality!EC$5-Mortality!$AT$5)),84),0))</f>
        <v>8.4201042529527884E-4</v>
      </c>
      <c r="ED34" s="408">
        <f>EC34*(1-VLOOKUP($AR34,'MP-2017_Male'!$A$3:$CF$103,MIN((61+(Mortality!ED$5-Mortality!$AT$5)),84),0))</f>
        <v>8.3359032104232602E-4</v>
      </c>
      <c r="EE34" s="408">
        <f>ED34*(1-VLOOKUP($AR34,'MP-2017_Male'!$A$3:$CF$103,MIN((61+(Mortality!EE$5-Mortality!$AT$5)),84),0))</f>
        <v>8.2525441783190274E-4</v>
      </c>
      <c r="EF34" s="408">
        <f>EE34*(1-VLOOKUP($AR34,'MP-2017_Male'!$A$3:$CF$103,MIN((61+(Mortality!EF$5-Mortality!$AT$5)),84),0))</f>
        <v>8.1700187365358376E-4</v>
      </c>
      <c r="EG34" s="408">
        <f>EF34*(1-VLOOKUP($AR34,'MP-2017_Male'!$A$3:$CF$103,MIN((61+(Mortality!EG$5-Mortality!$AT$5)),84),0))</f>
        <v>8.0883185491704794E-4</v>
      </c>
      <c r="EH34" s="408">
        <f>EG34*(1-VLOOKUP($AR34,'MP-2017_Male'!$A$3:$CF$103,MIN((61+(Mortality!EH$5-Mortality!$AT$5)),84),0))</f>
        <v>8.0074353636787744E-4</v>
      </c>
      <c r="EI34" s="408">
        <f>EH34*(1-VLOOKUP($AR34,'MP-2017_Male'!$A$3:$CF$103,MIN((61+(Mortality!EI$5-Mortality!$AT$5)),84),0))</f>
        <v>7.9273610100419865E-4</v>
      </c>
      <c r="EJ34" s="408">
        <f>EI34*(1-VLOOKUP($AR34,'MP-2017_Male'!$A$3:$CF$103,MIN((61+(Mortality!EJ$5-Mortality!$AT$5)),84),0))</f>
        <v>7.8480873999415667E-4</v>
      </c>
      <c r="EK34" s="408">
        <f>EJ34*(1-VLOOKUP($AR34,'MP-2017_Male'!$A$3:$CF$103,MIN((61+(Mortality!EK$5-Mortality!$AT$5)),84),0))</f>
        <v>7.7696065259421515E-4</v>
      </c>
      <c r="EL34" s="408">
        <f>EK34*(1-VLOOKUP($AR34,'MP-2017_Male'!$A$3:$CF$103,MIN((61+(Mortality!EL$5-Mortality!$AT$5)),84),0))</f>
        <v>7.6919104606827302E-4</v>
      </c>
      <c r="EM34" s="408">
        <f>EL34*(1-VLOOKUP($AR34,'MP-2017_Male'!$A$3:$CF$103,MIN((61+(Mortality!EM$5-Mortality!$AT$5)),84),0))</f>
        <v>7.6149913560759027E-4</v>
      </c>
      <c r="EN34" s="408">
        <f>EM34*(1-VLOOKUP($AR34,'MP-2017_Male'!$A$3:$CF$103,MIN((61+(Mortality!EN$5-Mortality!$AT$5)),84),0))</f>
        <v>7.538841442515144E-4</v>
      </c>
      <c r="EO34" s="408">
        <f>EN34*(1-VLOOKUP($AR34,'MP-2017_Male'!$A$3:$CF$103,MIN((61+(Mortality!EO$5-Mortality!$AT$5)),84),0))</f>
        <v>7.4634530280899927E-4</v>
      </c>
      <c r="EP34" s="408">
        <f>EO34*(1-VLOOKUP($AR34,'MP-2017_Male'!$A$3:$CF$103,MIN((61+(Mortality!EP$5-Mortality!$AT$5)),84),0))</f>
        <v>7.3888184978090931E-4</v>
      </c>
      <c r="EQ34" s="408">
        <f>EP34*(1-VLOOKUP($AR34,'MP-2017_Male'!$A$3:$CF$103,MIN((61+(Mortality!EQ$5-Mortality!$AT$5)),84),0))</f>
        <v>7.3149303128310019E-4</v>
      </c>
      <c r="ER34" s="408">
        <f>EQ34*(1-VLOOKUP($AR34,'MP-2017_Male'!$A$3:$CF$103,MIN((61+(Mortality!ER$5-Mortality!$AT$5)),84),0))</f>
        <v>7.2417810097026916E-4</v>
      </c>
      <c r="ES34" s="408">
        <f>ER34*(1-VLOOKUP($AR34,'MP-2017_Male'!$A$3:$CF$103,MIN((61+(Mortality!ES$5-Mortality!$AT$5)),84),0))</f>
        <v>7.1693631996056645E-4</v>
      </c>
      <c r="ET34" s="408">
        <f>ES34*(1-VLOOKUP($AR34,'MP-2017_Male'!$A$3:$CF$103,MIN((61+(Mortality!ET$5-Mortality!$AT$5)),84),0))</f>
        <v>7.0976695676096073E-4</v>
      </c>
      <c r="EU34" s="408">
        <f>ET34*(1-VLOOKUP($AR34,'MP-2017_Male'!$A$3:$CF$103,MIN((61+(Mortality!EU$5-Mortality!$AT$5)),84),0))</f>
        <v>7.0266928719335108E-4</v>
      </c>
      <c r="EV34" s="408">
        <f>EU34*(1-VLOOKUP($AR34,'MP-2017_Male'!$A$3:$CF$103,MIN((61+(Mortality!EV$5-Mortality!$AT$5)),84),0))</f>
        <v>6.9564259432141761E-4</v>
      </c>
      <c r="EW34" s="408">
        <f>EV34*(1-VLOOKUP($AR34,'MP-2017_Male'!$A$3:$CF$103,MIN((61+(Mortality!EW$5-Mortality!$AT$5)),84),0))</f>
        <v>6.886861683782034E-4</v>
      </c>
      <c r="EX34" s="408">
        <f>EW34*(1-VLOOKUP($AR34,'MP-2017_Male'!$A$3:$CF$103,MIN((61+(Mortality!EX$5-Mortality!$AT$5)),84),0))</f>
        <v>6.8179930669442135E-4</v>
      </c>
      <c r="EY34" s="408">
        <f>EX34*(1-VLOOKUP($AR34,'MP-2017_Male'!$A$3:$CF$103,MIN((61+(Mortality!EY$5-Mortality!$AT$5)),84),0))</f>
        <v>6.7498131362747713E-4</v>
      </c>
      <c r="EZ34" s="408">
        <f>EY34*(1-VLOOKUP($AR34,'MP-2017_Male'!$A$3:$CF$103,MIN((61+(Mortality!EZ$5-Mortality!$AT$5)),84),0))</f>
        <v>6.6823150049120233E-4</v>
      </c>
      <c r="FA34" s="408">
        <f>EZ34*(1-VLOOKUP($AR34,'MP-2017_Male'!$A$3:$CF$103,MIN((61+(Mortality!FA$5-Mortality!$AT$5)),84),0))</f>
        <v>6.6154918548629027E-4</v>
      </c>
      <c r="FB34" s="408">
        <f>FA34*(1-VLOOKUP($AR34,'MP-2017_Male'!$A$3:$CF$103,MIN((61+(Mortality!FB$5-Mortality!$AT$5)),84),0))</f>
        <v>6.5493369363142737E-4</v>
      </c>
      <c r="FC34" s="408">
        <f>FB34*(1-VLOOKUP($AR34,'MP-2017_Male'!$A$3:$CF$103,MIN((61+(Mortality!FC$5-Mortality!$AT$5)),84),0))</f>
        <v>6.4838435669511312E-4</v>
      </c>
      <c r="FD34" s="408">
        <f>FC34*(1-VLOOKUP($AR34,'MP-2017_Male'!$A$3:$CF$103,MIN((61+(Mortality!FD$5-Mortality!$AT$5)),84),0))</f>
        <v>6.4190051312816197E-4</v>
      </c>
      <c r="FE34" s="408">
        <f>FD34*(1-VLOOKUP($AR34,'MP-2017_Male'!$A$3:$CF$103,MIN((61+(Mortality!FE$5-Mortality!$AT$5)),84),0))</f>
        <v>6.3548150799688037E-4</v>
      </c>
      <c r="FF34" s="408">
        <f>FE34*(1-VLOOKUP($AR34,'MP-2017_Male'!$A$3:$CF$103,MIN((61+(Mortality!FF$5-Mortality!$AT$5)),84),0))</f>
        <v>6.291266929169116E-4</v>
      </c>
      <c r="FG34" s="408">
        <f>FF34*(1-VLOOKUP($AR34,'MP-2017_Male'!$A$3:$CF$103,MIN((61+(Mortality!FG$5-Mortality!$AT$5)),84),0))</f>
        <v>6.2283542598774244E-4</v>
      </c>
      <c r="FH34" s="408">
        <f>FG34*(1-VLOOKUP($AR34,'MP-2017_Male'!$A$3:$CF$103,MIN((61+(Mortality!FH$5-Mortality!$AT$5)),84),0))</f>
        <v>6.1660707172786499E-4</v>
      </c>
      <c r="FI34" s="408">
        <f>FH34*(1-VLOOKUP($AR34,'MP-2017_Male'!$A$3:$CF$103,MIN((61+(Mortality!FI$5-Mortality!$AT$5)),84),0))</f>
        <v>6.1044100101058634E-4</v>
      </c>
    </row>
    <row r="35" spans="1:165">
      <c r="A35" s="205">
        <v>47</v>
      </c>
      <c r="B35" s="226">
        <f t="shared" si="8"/>
        <v>1.2149999999999999E-3</v>
      </c>
      <c r="C35" s="227">
        <f t="shared" si="9"/>
        <v>8.1599999999999999E-4</v>
      </c>
      <c r="D35" s="207">
        <f t="shared" si="5"/>
        <v>1.0154999999999999E-3</v>
      </c>
      <c r="E35" s="432">
        <f ca="1">IF($A35&lt;Main!$B$11,Mortality!$BD28,OFFSET($BD$6,$A35-$A$13,$A35-$A$13))</f>
        <v>8.7675821710979146E-4</v>
      </c>
      <c r="F35" s="433">
        <f ca="1">IF($A35&lt;Main!$B$13,Mortality!$BD$105,OFFSET($BD$105,$A35-$A$13,$A35-$A$13))</f>
        <v>5.9697255468061749E-4</v>
      </c>
      <c r="G35" s="472">
        <f t="shared" ca="1" si="21"/>
        <v>7.3686538589520442E-4</v>
      </c>
      <c r="I35" s="199"/>
      <c r="J35" s="402"/>
      <c r="K35" s="199"/>
      <c r="L35" s="199"/>
      <c r="M35" s="199"/>
      <c r="N35" s="199"/>
      <c r="O35" s="199"/>
      <c r="P35" s="199"/>
      <c r="Q35" s="210">
        <v>47</v>
      </c>
      <c r="R35" s="244">
        <f t="shared" ref="R35:R37" si="62">R34+(($R$38-$R$33)/5)</f>
        <v>1.209E-3</v>
      </c>
      <c r="S35" s="245">
        <f t="shared" si="57"/>
        <v>1.7657199999999998E-2</v>
      </c>
      <c r="T35" s="465">
        <f t="shared" si="58"/>
        <v>1.8322E-3</v>
      </c>
      <c r="U35" s="244">
        <f t="shared" si="59"/>
        <v>8.0180000000000008E-4</v>
      </c>
      <c r="V35" s="245">
        <f t="shared" si="60"/>
        <v>9.7903999999999995E-3</v>
      </c>
      <c r="W35" s="469">
        <f t="shared" si="61"/>
        <v>1.1066000000000001E-3</v>
      </c>
      <c r="X35" s="227"/>
      <c r="Y35" s="205">
        <v>47</v>
      </c>
      <c r="AA35" s="231">
        <v>1.2149999999999999E-3</v>
      </c>
      <c r="AB35" s="232" t="s">
        <v>65</v>
      </c>
      <c r="AC35" s="233">
        <v>1.8428E-2</v>
      </c>
      <c r="AD35" s="205"/>
      <c r="AE35" s="231">
        <v>8.1599999999999999E-4</v>
      </c>
      <c r="AF35" s="232" t="s">
        <v>65</v>
      </c>
      <c r="AG35" s="233">
        <v>1.0215E-2</v>
      </c>
      <c r="AQ35" s="234"/>
      <c r="AR35" s="205">
        <v>54</v>
      </c>
      <c r="AS35" s="235">
        <f t="shared" si="6"/>
        <v>1.9569263628815116E-3</v>
      </c>
      <c r="AT35" s="406">
        <f t="shared" si="7"/>
        <v>2.0953999999999999E-3</v>
      </c>
      <c r="AU35" s="408">
        <f>AT35*(1-VLOOKUP($AR35,'MP-2017_Male'!$A$3:$CF$103,MIN((61+(Mortality!AU$5-Mortality!$AT$5)),84),0))</f>
        <v>2.0842943799999998E-3</v>
      </c>
      <c r="AV35" s="408">
        <f>AU35*(1-VLOOKUP($AR35,'MP-2017_Male'!$A$3:$CF$103,MIN((61+(Mortality!AV$5-Mortality!$AT$5)),84),0))</f>
        <v>2.0755403436039997E-3</v>
      </c>
      <c r="AW35" s="408">
        <f>AV35*(1-VLOOKUP($AR35,'MP-2017_Male'!$A$3:$CF$103,MIN((61+(Mortality!AW$5-Mortality!$AT$5)),84),0))</f>
        <v>2.0697288306419084E-3</v>
      </c>
      <c r="AX35" s="408">
        <f>AW35*(1-VLOOKUP($AR35,'MP-2017_Male'!$A$3:$CF$103,MIN((61+(Mortality!AX$5-Mortality!$AT$5)),84),0))</f>
        <v>2.0612429424362766E-3</v>
      </c>
      <c r="AY35" s="408">
        <f>AX35*(1-VLOOKUP($AR35,'MP-2017_Male'!$A$3:$CF$103,MIN((61+(Mortality!AY$5-Mortality!$AT$5)),84),0))</f>
        <v>2.0496999819586332E-3</v>
      </c>
      <c r="AZ35" s="408">
        <f>AY35*(1-VLOOKUP($AR35,'MP-2017_Male'!$A$3:$CF$103,MIN((61+(Mortality!AZ$5-Mortality!$AT$5)),84),0))</f>
        <v>2.0351471120867268E-3</v>
      </c>
      <c r="BA35" s="408">
        <f>AZ35*(1-VLOOKUP($AR35,'MP-2017_Male'!$A$3:$CF$103,MIN((61+(Mortality!BA$5-Mortality!$AT$5)),84),0))</f>
        <v>2.0180518763451985E-3</v>
      </c>
      <c r="BB35" s="408">
        <f>BA35*(1-VLOOKUP($AR35,'MP-2017_Male'!$A$3:$CF$103,MIN((61+(Mortality!BB$5-Mortality!$AT$5)),84),0))</f>
        <v>1.9988803835199191E-3</v>
      </c>
      <c r="BC35" s="408">
        <f>BB35*(1-VLOOKUP($AR35,'MP-2017_Male'!$A$3:$CF$103,MIN((61+(Mortality!BC$5-Mortality!$AT$5)),84),0))</f>
        <v>1.978291915569664E-3</v>
      </c>
      <c r="BD35" s="429">
        <f>BC35*(1-VLOOKUP($AR35,'MP-2017_Male'!$A$3:$CF$103,MIN((61+(Mortality!BD$5-Mortality!$AT$5)),84),0))</f>
        <v>1.9569263628815116E-3</v>
      </c>
      <c r="BE35" s="408">
        <f>BD35*(1-VLOOKUP($AR35,'MP-2017_Male'!$A$3:$CF$103,MIN((61+(Mortality!BE$5-Mortality!$AT$5)),84),0))</f>
        <v>1.9355958655261031E-3</v>
      </c>
      <c r="BF35" s="408">
        <f>BE35*(1-VLOOKUP($AR35,'MP-2017_Male'!$A$3:$CF$103,MIN((61+(Mortality!BF$5-Mortality!$AT$5)),84),0))</f>
        <v>1.9150785493515263E-3</v>
      </c>
      <c r="BG35" s="408">
        <f>BF35*(1-VLOOKUP($AR35,'MP-2017_Male'!$A$3:$CF$103,MIN((61+(Mortality!BG$5-Mortality!$AT$5)),84),0))</f>
        <v>1.8959277638580111E-3</v>
      </c>
      <c r="BH35" s="408">
        <f>BG35*(1-VLOOKUP($AR35,'MP-2017_Male'!$A$3:$CF$103,MIN((61+(Mortality!BH$5-Mortality!$AT$5)),84),0))</f>
        <v>1.8781060428777459E-3</v>
      </c>
      <c r="BI35" s="408">
        <f>BH35*(1-VLOOKUP($AR35,'MP-2017_Male'!$A$3:$CF$103,MIN((61+(Mortality!BI$5-Mortality!$AT$5)),84),0))</f>
        <v>1.8615787097004217E-3</v>
      </c>
      <c r="BJ35" s="408">
        <f>BI35*(1-VLOOKUP($AR35,'MP-2017_Male'!$A$3:$CF$103,MIN((61+(Mortality!BJ$5-Mortality!$AT$5)),84),0))</f>
        <v>1.8457552906679681E-3</v>
      </c>
      <c r="BK35" s="408">
        <f>BJ35*(1-VLOOKUP($AR35,'MP-2017_Male'!$A$3:$CF$103,MIN((61+(Mortality!BK$5-Mortality!$AT$5)),84),0))</f>
        <v>1.8302509462263573E-3</v>
      </c>
      <c r="BL35" s="408">
        <f>BK35*(1-VLOOKUP($AR35,'MP-2017_Male'!$A$3:$CF$103,MIN((61+(Mortality!BL$5-Mortality!$AT$5)),84),0))</f>
        <v>1.8146938131834334E-3</v>
      </c>
      <c r="BM35" s="408">
        <f>BL35*(1-VLOOKUP($AR35,'MP-2017_Male'!$A$3:$CF$103,MIN((61+(Mortality!BM$5-Mortality!$AT$5)),84),0))</f>
        <v>1.7987245076274191E-3</v>
      </c>
      <c r="BN35" s="408">
        <f>BM35*(1-VLOOKUP($AR35,'MP-2017_Male'!$A$3:$CF$103,MIN((61+(Mortality!BN$5-Mortality!$AT$5)),84),0))</f>
        <v>1.7821762421572468E-3</v>
      </c>
      <c r="BO35" s="408">
        <f>BN35*(1-VLOOKUP($AR35,'MP-2017_Male'!$A$3:$CF$103,MIN((61+(Mortality!BO$5-Mortality!$AT$5)),84),0))</f>
        <v>1.7650673502325371E-3</v>
      </c>
      <c r="BP35" s="408">
        <f>BO35*(1-VLOOKUP($AR35,'MP-2017_Male'!$A$3:$CF$103,MIN((61+(Mortality!BP$5-Mortality!$AT$5)),84),0))</f>
        <v>1.747593183465235E-3</v>
      </c>
      <c r="BQ35" s="408">
        <f>BP35*(1-VLOOKUP($AR35,'MP-2017_Male'!$A$3:$CF$103,MIN((61+(Mortality!BQ$5-Mortality!$AT$5)),84),0))</f>
        <v>1.7301172516305827E-3</v>
      </c>
      <c r="BR35" s="408">
        <f>BQ35*(1-VLOOKUP($AR35,'MP-2017_Male'!$A$3:$CF$103,MIN((61+(Mortality!BR$5-Mortality!$AT$5)),84),0))</f>
        <v>1.7128160791142768E-3</v>
      </c>
      <c r="BS35" s="408">
        <f>BR35*(1-VLOOKUP($AR35,'MP-2017_Male'!$A$3:$CF$103,MIN((61+(Mortality!BS$5-Mortality!$AT$5)),84),0))</f>
        <v>1.6956879183231341E-3</v>
      </c>
      <c r="BT35" s="408">
        <f>BS35*(1-VLOOKUP($AR35,'MP-2017_Male'!$A$3:$CF$103,MIN((61+(Mortality!BT$5-Mortality!$AT$5)),84),0))</f>
        <v>1.6787310391399028E-3</v>
      </c>
      <c r="BU35" s="408">
        <f>BT35*(1-VLOOKUP($AR35,'MP-2017_Male'!$A$3:$CF$103,MIN((61+(Mortality!BU$5-Mortality!$AT$5)),84),0))</f>
        <v>1.6619437287485037E-3</v>
      </c>
      <c r="BV35" s="408">
        <f>BU35*(1-VLOOKUP($AR35,'MP-2017_Male'!$A$3:$CF$103,MIN((61+(Mortality!BV$5-Mortality!$AT$5)),84),0))</f>
        <v>1.6453242914610186E-3</v>
      </c>
      <c r="BW35" s="408">
        <f>BV35*(1-VLOOKUP($AR35,'MP-2017_Male'!$A$3:$CF$103,MIN((61+(Mortality!BW$5-Mortality!$AT$5)),84),0))</f>
        <v>1.6288710485464085E-3</v>
      </c>
      <c r="BX35" s="408">
        <f>BW35*(1-VLOOKUP($AR35,'MP-2017_Male'!$A$3:$CF$103,MIN((61+(Mortality!BX$5-Mortality!$AT$5)),84),0))</f>
        <v>1.6125823380609445E-3</v>
      </c>
      <c r="BY35" s="408">
        <f>BX35*(1-VLOOKUP($AR35,'MP-2017_Male'!$A$3:$CF$103,MIN((61+(Mortality!BY$5-Mortality!$AT$5)),84),0))</f>
        <v>1.596456514680335E-3</v>
      </c>
      <c r="BZ35" s="408">
        <f>BY35*(1-VLOOKUP($AR35,'MP-2017_Male'!$A$3:$CF$103,MIN((61+(Mortality!BZ$5-Mortality!$AT$5)),84),0))</f>
        <v>1.5804919495335317E-3</v>
      </c>
      <c r="CA35" s="408">
        <f>BZ35*(1-VLOOKUP($AR35,'MP-2017_Male'!$A$3:$CF$103,MIN((61+(Mortality!CA$5-Mortality!$AT$5)),84),0))</f>
        <v>1.5646870300381965E-3</v>
      </c>
      <c r="CB35" s="408">
        <f>CA35*(1-VLOOKUP($AR35,'MP-2017_Male'!$A$3:$CF$103,MIN((61+(Mortality!CB$5-Mortality!$AT$5)),84),0))</f>
        <v>1.5490401597378146E-3</v>
      </c>
      <c r="CC35" s="408">
        <f>CB35*(1-VLOOKUP($AR35,'MP-2017_Male'!$A$3:$CF$103,MIN((61+(Mortality!CC$5-Mortality!$AT$5)),84),0))</f>
        <v>1.5335497581404364E-3</v>
      </c>
      <c r="CD35" s="408">
        <f>CC35*(1-VLOOKUP($AR35,'MP-2017_Male'!$A$3:$CF$103,MIN((61+(Mortality!CD$5-Mortality!$AT$5)),84),0))</f>
        <v>1.518214260559032E-3</v>
      </c>
      <c r="CE35" s="408">
        <f>CD35*(1-VLOOKUP($AR35,'MP-2017_Male'!$A$3:$CF$103,MIN((61+(Mortality!CE$5-Mortality!$AT$5)),84),0))</f>
        <v>1.5030321179534416E-3</v>
      </c>
      <c r="CF35" s="408">
        <f>CE35*(1-VLOOKUP($AR35,'MP-2017_Male'!$A$3:$CF$103,MIN((61+(Mortality!CF$5-Mortality!$AT$5)),84),0))</f>
        <v>1.4880017967739071E-3</v>
      </c>
      <c r="CG35" s="408">
        <f>CF35*(1-VLOOKUP($AR35,'MP-2017_Male'!$A$3:$CF$103,MIN((61+(Mortality!CG$5-Mortality!$AT$5)),84),0))</f>
        <v>1.473121778806168E-3</v>
      </c>
      <c r="CH35" s="408">
        <f>CG35*(1-VLOOKUP($AR35,'MP-2017_Male'!$A$3:$CF$103,MIN((61+(Mortality!CH$5-Mortality!$AT$5)),84),0))</f>
        <v>1.4583905610181063E-3</v>
      </c>
      <c r="CI35" s="408">
        <f>CH35*(1-VLOOKUP($AR35,'MP-2017_Male'!$A$3:$CF$103,MIN((61+(Mortality!CI$5-Mortality!$AT$5)),84),0))</f>
        <v>1.4438066554079251E-3</v>
      </c>
      <c r="CJ35" s="408">
        <f>CI35*(1-VLOOKUP($AR35,'MP-2017_Male'!$A$3:$CF$103,MIN((61+(Mortality!CJ$5-Mortality!$AT$5)),84),0))</f>
        <v>1.429368588853846E-3</v>
      </c>
      <c r="CK35" s="408">
        <f>CJ35*(1-VLOOKUP($AR35,'MP-2017_Male'!$A$3:$CF$103,MIN((61+(Mortality!CK$5-Mortality!$AT$5)),84),0))</f>
        <v>1.4150749029653074E-3</v>
      </c>
      <c r="CL35" s="408">
        <f>CK35*(1-VLOOKUP($AR35,'MP-2017_Male'!$A$3:$CF$103,MIN((61+(Mortality!CL$5-Mortality!$AT$5)),84),0))</f>
        <v>1.4009241539356544E-3</v>
      </c>
      <c r="CM35" s="408">
        <f>CL35*(1-VLOOKUP($AR35,'MP-2017_Male'!$A$3:$CF$103,MIN((61+(Mortality!CM$5-Mortality!$AT$5)),84),0))</f>
        <v>1.3869149123962978E-3</v>
      </c>
      <c r="CN35" s="408">
        <f>CM35*(1-VLOOKUP($AR35,'MP-2017_Male'!$A$3:$CF$103,MIN((61+(Mortality!CN$5-Mortality!$AT$5)),84),0))</f>
        <v>1.3730457632723347E-3</v>
      </c>
      <c r="CO35" s="408">
        <f>CN35*(1-VLOOKUP($AR35,'MP-2017_Male'!$A$3:$CF$103,MIN((61+(Mortality!CO$5-Mortality!$AT$5)),84),0))</f>
        <v>1.3593153056396113E-3</v>
      </c>
      <c r="CP35" s="408">
        <f>CO35*(1-VLOOKUP($AR35,'MP-2017_Male'!$A$3:$CF$103,MIN((61+(Mortality!CP$5-Mortality!$AT$5)),84),0))</f>
        <v>1.3457221525832151E-3</v>
      </c>
      <c r="CQ35" s="408">
        <f>CP35*(1-VLOOKUP($AR35,'MP-2017_Male'!$A$3:$CF$103,MIN((61+(Mortality!CQ$5-Mortality!$AT$5)),84),0))</f>
        <v>1.332264931057383E-3</v>
      </c>
      <c r="CR35" s="408">
        <f>CQ35*(1-VLOOKUP($AR35,'MP-2017_Male'!$A$3:$CF$103,MIN((61+(Mortality!CR$5-Mortality!$AT$5)),84),0))</f>
        <v>1.3189422817468091E-3</v>
      </c>
      <c r="CS35" s="408">
        <f>CR35*(1-VLOOKUP($AR35,'MP-2017_Male'!$A$3:$CF$103,MIN((61+(Mortality!CS$5-Mortality!$AT$5)),84),0))</f>
        <v>1.3057528589293409E-3</v>
      </c>
      <c r="CT35" s="408">
        <f>CS35*(1-VLOOKUP($AR35,'MP-2017_Male'!$A$3:$CF$103,MIN((61+(Mortality!CT$5-Mortality!$AT$5)),84),0))</f>
        <v>1.2926953303400476E-3</v>
      </c>
      <c r="CU35" s="408">
        <f>CT35*(1-VLOOKUP($AR35,'MP-2017_Male'!$A$3:$CF$103,MIN((61+(Mortality!CU$5-Mortality!$AT$5)),84),0))</f>
        <v>1.2797683770366471E-3</v>
      </c>
      <c r="CV35" s="408">
        <f>CU35*(1-VLOOKUP($AR35,'MP-2017_Male'!$A$3:$CF$103,MIN((61+(Mortality!CV$5-Mortality!$AT$5)),84),0))</f>
        <v>1.2669706932662806E-3</v>
      </c>
      <c r="CW35" s="408">
        <f>CV35*(1-VLOOKUP($AR35,'MP-2017_Male'!$A$3:$CF$103,MIN((61+(Mortality!CW$5-Mortality!$AT$5)),84),0))</f>
        <v>1.2543009863336177E-3</v>
      </c>
      <c r="CX35" s="408">
        <f>CW35*(1-VLOOKUP($AR35,'MP-2017_Male'!$A$3:$CF$103,MIN((61+(Mortality!CX$5-Mortality!$AT$5)),84),0))</f>
        <v>1.2417579764702816E-3</v>
      </c>
      <c r="CY35" s="408">
        <f>CX35*(1-VLOOKUP($AR35,'MP-2017_Male'!$A$3:$CF$103,MIN((61+(Mortality!CY$5-Mortality!$AT$5)),84),0))</f>
        <v>1.2293403967055788E-3</v>
      </c>
      <c r="CZ35" s="408">
        <f>CY35*(1-VLOOKUP($AR35,'MP-2017_Male'!$A$3:$CF$103,MIN((61+(Mortality!CZ$5-Mortality!$AT$5)),84),0))</f>
        <v>1.217046992738523E-3</v>
      </c>
      <c r="DA35" s="408">
        <f>CZ35*(1-VLOOKUP($AR35,'MP-2017_Male'!$A$3:$CF$103,MIN((61+(Mortality!DA$5-Mortality!$AT$5)),84),0))</f>
        <v>1.2048765228111378E-3</v>
      </c>
      <c r="DB35" s="408">
        <f>DA35*(1-VLOOKUP($AR35,'MP-2017_Male'!$A$3:$CF$103,MIN((61+(Mortality!DB$5-Mortality!$AT$5)),84),0))</f>
        <v>1.1928277575830265E-3</v>
      </c>
      <c r="DC35" s="408">
        <f>DB35*(1-VLOOKUP($AR35,'MP-2017_Male'!$A$3:$CF$103,MIN((61+(Mortality!DC$5-Mortality!$AT$5)),84),0))</f>
        <v>1.1808994800071963E-3</v>
      </c>
      <c r="DD35" s="408">
        <f>DC35*(1-VLOOKUP($AR35,'MP-2017_Male'!$A$3:$CF$103,MIN((61+(Mortality!DD$5-Mortality!$AT$5)),84),0))</f>
        <v>1.1690904852071243E-3</v>
      </c>
      <c r="DE35" s="408">
        <f>DD35*(1-VLOOKUP($AR35,'MP-2017_Male'!$A$3:$CF$103,MIN((61+(Mortality!DE$5-Mortality!$AT$5)),84),0))</f>
        <v>1.157399580355053E-3</v>
      </c>
      <c r="DF35" s="408">
        <f>DE35*(1-VLOOKUP($AR35,'MP-2017_Male'!$A$3:$CF$103,MIN((61+(Mortality!DF$5-Mortality!$AT$5)),84),0))</f>
        <v>1.1458255845515025E-3</v>
      </c>
      <c r="DG35" s="408">
        <f>DF35*(1-VLOOKUP($AR35,'MP-2017_Male'!$A$3:$CF$103,MIN((61+(Mortality!DG$5-Mortality!$AT$5)),84),0))</f>
        <v>1.1343673287059874E-3</v>
      </c>
      <c r="DH35" s="408">
        <f>DG35*(1-VLOOKUP($AR35,'MP-2017_Male'!$A$3:$CF$103,MIN((61+(Mortality!DH$5-Mortality!$AT$5)),84),0))</f>
        <v>1.1230236554189276E-3</v>
      </c>
      <c r="DI35" s="408">
        <f>DH35*(1-VLOOKUP($AR35,'MP-2017_Male'!$A$3:$CF$103,MIN((61+(Mortality!DI$5-Mortality!$AT$5)),84),0))</f>
        <v>1.1117934188647383E-3</v>
      </c>
      <c r="DJ35" s="408">
        <f>DI35*(1-VLOOKUP($AR35,'MP-2017_Male'!$A$3:$CF$103,MIN((61+(Mortality!DJ$5-Mortality!$AT$5)),84),0))</f>
        <v>1.1006754846760909E-3</v>
      </c>
      <c r="DK35" s="408">
        <f>DJ35*(1-VLOOKUP($AR35,'MP-2017_Male'!$A$3:$CF$103,MIN((61+(Mortality!DK$5-Mortality!$AT$5)),84),0))</f>
        <v>1.08966872982933E-3</v>
      </c>
      <c r="DL35" s="408">
        <f>DK35*(1-VLOOKUP($AR35,'MP-2017_Male'!$A$3:$CF$103,MIN((61+(Mortality!DL$5-Mortality!$AT$5)),84),0))</f>
        <v>1.0787720425310366E-3</v>
      </c>
      <c r="DM35" s="408">
        <f>DL35*(1-VLOOKUP($AR35,'MP-2017_Male'!$A$3:$CF$103,MIN((61+(Mortality!DM$5-Mortality!$AT$5)),84),0))</f>
        <v>1.0679843221057263E-3</v>
      </c>
      <c r="DN35" s="408">
        <f>DM35*(1-VLOOKUP($AR35,'MP-2017_Male'!$A$3:$CF$103,MIN((61+(Mortality!DN$5-Mortality!$AT$5)),84),0))</f>
        <v>1.0573044788846691E-3</v>
      </c>
      <c r="DO35" s="408">
        <f>DN35*(1-VLOOKUP($AR35,'MP-2017_Male'!$A$3:$CF$103,MIN((61+(Mortality!DO$5-Mortality!$AT$5)),84),0))</f>
        <v>1.0467314340958224E-3</v>
      </c>
      <c r="DP35" s="408">
        <f>DO35*(1-VLOOKUP($AR35,'MP-2017_Male'!$A$3:$CF$103,MIN((61+(Mortality!DP$5-Mortality!$AT$5)),84),0))</f>
        <v>1.0362641197548641E-3</v>
      </c>
      <c r="DQ35" s="408">
        <f>DP35*(1-VLOOKUP($AR35,'MP-2017_Male'!$A$3:$CF$103,MIN((61+(Mortality!DQ$5-Mortality!$AT$5)),84),0))</f>
        <v>1.0259014785573154E-3</v>
      </c>
      <c r="DR35" s="408">
        <f>DQ35*(1-VLOOKUP($AR35,'MP-2017_Male'!$A$3:$CF$103,MIN((61+(Mortality!DR$5-Mortality!$AT$5)),84),0))</f>
        <v>1.0156424637717421E-3</v>
      </c>
      <c r="DS35" s="408">
        <f>DR35*(1-VLOOKUP($AR35,'MP-2017_Male'!$A$3:$CF$103,MIN((61+(Mortality!DS$5-Mortality!$AT$5)),84),0))</f>
        <v>1.0054860391340247E-3</v>
      </c>
      <c r="DT35" s="408">
        <f>DS35*(1-VLOOKUP($AR35,'MP-2017_Male'!$A$3:$CF$103,MIN((61+(Mortality!DT$5-Mortality!$AT$5)),84),0))</f>
        <v>9.9543117874268446E-4</v>
      </c>
      <c r="DU35" s="408">
        <f>DT35*(1-VLOOKUP($AR35,'MP-2017_Male'!$A$3:$CF$103,MIN((61+(Mortality!DU$5-Mortality!$AT$5)),84),0))</f>
        <v>9.8547686695525769E-4</v>
      </c>
      <c r="DV35" s="408">
        <f>DU35*(1-VLOOKUP($AR35,'MP-2017_Male'!$A$3:$CF$103,MIN((61+(Mortality!DV$5-Mortality!$AT$5)),84),0))</f>
        <v>9.7562209828570509E-4</v>
      </c>
      <c r="DW35" s="408">
        <f>DV35*(1-VLOOKUP($AR35,'MP-2017_Male'!$A$3:$CF$103,MIN((61+(Mortality!DW$5-Mortality!$AT$5)),84),0))</f>
        <v>9.6586587730284799E-4</v>
      </c>
      <c r="DX35" s="408">
        <f>DW35*(1-VLOOKUP($AR35,'MP-2017_Male'!$A$3:$CF$103,MIN((61+(Mortality!DX$5-Mortality!$AT$5)),84),0))</f>
        <v>9.562072185298195E-4</v>
      </c>
      <c r="DY35" s="408">
        <f>DX35*(1-VLOOKUP($AR35,'MP-2017_Male'!$A$3:$CF$103,MIN((61+(Mortality!DY$5-Mortality!$AT$5)),84),0))</f>
        <v>9.4664514634452133E-4</v>
      </c>
      <c r="DZ35" s="408">
        <f>DY35*(1-VLOOKUP($AR35,'MP-2017_Male'!$A$3:$CF$103,MIN((61+(Mortality!DZ$5-Mortality!$AT$5)),84),0))</f>
        <v>9.3717869488107607E-4</v>
      </c>
      <c r="EA35" s="408">
        <f>DZ35*(1-VLOOKUP($AR35,'MP-2017_Male'!$A$3:$CF$103,MIN((61+(Mortality!EA$5-Mortality!$AT$5)),84),0))</f>
        <v>9.2780690793226527E-4</v>
      </c>
      <c r="EB35" s="408">
        <f>EA35*(1-VLOOKUP($AR35,'MP-2017_Male'!$A$3:$CF$103,MIN((61+(Mortality!EB$5-Mortality!$AT$5)),84),0))</f>
        <v>9.1852883885294256E-4</v>
      </c>
      <c r="EC35" s="408">
        <f>EB35*(1-VLOOKUP($AR35,'MP-2017_Male'!$A$3:$CF$103,MIN((61+(Mortality!EC$5-Mortality!$AT$5)),84),0))</f>
        <v>9.0934355046441316E-4</v>
      </c>
      <c r="ED35" s="408">
        <f>EC35*(1-VLOOKUP($AR35,'MP-2017_Male'!$A$3:$CF$103,MIN((61+(Mortality!ED$5-Mortality!$AT$5)),84),0))</f>
        <v>9.0025011495976903E-4</v>
      </c>
      <c r="EE35" s="408">
        <f>ED35*(1-VLOOKUP($AR35,'MP-2017_Male'!$A$3:$CF$103,MIN((61+(Mortality!EE$5-Mortality!$AT$5)),84),0))</f>
        <v>8.9124761381017138E-4</v>
      </c>
      <c r="EF35" s="408">
        <f>EE35*(1-VLOOKUP($AR35,'MP-2017_Male'!$A$3:$CF$103,MIN((61+(Mortality!EF$5-Mortality!$AT$5)),84),0))</f>
        <v>8.8233513767206964E-4</v>
      </c>
      <c r="EG35" s="408">
        <f>EF35*(1-VLOOKUP($AR35,'MP-2017_Male'!$A$3:$CF$103,MIN((61+(Mortality!EG$5-Mortality!$AT$5)),84),0))</f>
        <v>8.7351178629534892E-4</v>
      </c>
      <c r="EH35" s="408">
        <f>EG35*(1-VLOOKUP($AR35,'MP-2017_Male'!$A$3:$CF$103,MIN((61+(Mortality!EH$5-Mortality!$AT$5)),84),0))</f>
        <v>8.6477666843239541E-4</v>
      </c>
      <c r="EI35" s="408">
        <f>EH35*(1-VLOOKUP($AR35,'MP-2017_Male'!$A$3:$CF$103,MIN((61+(Mortality!EI$5-Mortality!$AT$5)),84),0))</f>
        <v>8.5612890174807145E-4</v>
      </c>
      <c r="EJ35" s="408">
        <f>EI35*(1-VLOOKUP($AR35,'MP-2017_Male'!$A$3:$CF$103,MIN((61+(Mortality!EJ$5-Mortality!$AT$5)),84),0))</f>
        <v>8.4756761273059068E-4</v>
      </c>
      <c r="EK35" s="408">
        <f>EJ35*(1-VLOOKUP($AR35,'MP-2017_Male'!$A$3:$CF$103,MIN((61+(Mortality!EK$5-Mortality!$AT$5)),84),0))</f>
        <v>8.3909193660328476E-4</v>
      </c>
      <c r="EL35" s="408">
        <f>EK35*(1-VLOOKUP($AR35,'MP-2017_Male'!$A$3:$CF$103,MIN((61+(Mortality!EL$5-Mortality!$AT$5)),84),0))</f>
        <v>8.3070101723725187E-4</v>
      </c>
      <c r="EM35" s="408">
        <f>EL35*(1-VLOOKUP($AR35,'MP-2017_Male'!$A$3:$CF$103,MIN((61+(Mortality!EM$5-Mortality!$AT$5)),84),0))</f>
        <v>8.2239400706487934E-4</v>
      </c>
      <c r="EN35" s="408">
        <f>EM35*(1-VLOOKUP($AR35,'MP-2017_Male'!$A$3:$CF$103,MIN((61+(Mortality!EN$5-Mortality!$AT$5)),84),0))</f>
        <v>8.141700669942305E-4</v>
      </c>
      <c r="EO35" s="408">
        <f>EN35*(1-VLOOKUP($AR35,'MP-2017_Male'!$A$3:$CF$103,MIN((61+(Mortality!EO$5-Mortality!$AT$5)),84),0))</f>
        <v>8.0602836632428815E-4</v>
      </c>
      <c r="EP35" s="408">
        <f>EO35*(1-VLOOKUP($AR35,'MP-2017_Male'!$A$3:$CF$103,MIN((61+(Mortality!EP$5-Mortality!$AT$5)),84),0))</f>
        <v>7.9796808266104525E-4</v>
      </c>
      <c r="EQ35" s="408">
        <f>EP35*(1-VLOOKUP($AR35,'MP-2017_Male'!$A$3:$CF$103,MIN((61+(Mortality!EQ$5-Mortality!$AT$5)),84),0))</f>
        <v>7.899884018344348E-4</v>
      </c>
      <c r="ER35" s="408">
        <f>EQ35*(1-VLOOKUP($AR35,'MP-2017_Male'!$A$3:$CF$103,MIN((61+(Mortality!ER$5-Mortality!$AT$5)),84),0))</f>
        <v>7.8208851781609047E-4</v>
      </c>
      <c r="ES35" s="408">
        <f>ER35*(1-VLOOKUP($AR35,'MP-2017_Male'!$A$3:$CF$103,MIN((61+(Mortality!ES$5-Mortality!$AT$5)),84),0))</f>
        <v>7.742676326379296E-4</v>
      </c>
      <c r="ET35" s="408">
        <f>ES35*(1-VLOOKUP($AR35,'MP-2017_Male'!$A$3:$CF$103,MIN((61+(Mortality!ET$5-Mortality!$AT$5)),84),0))</f>
        <v>7.6652495631155033E-4</v>
      </c>
      <c r="EU35" s="408">
        <f>ET35*(1-VLOOKUP($AR35,'MP-2017_Male'!$A$3:$CF$103,MIN((61+(Mortality!EU$5-Mortality!$AT$5)),84),0))</f>
        <v>7.5885970674843481E-4</v>
      </c>
      <c r="EV35" s="408">
        <f>EU35*(1-VLOOKUP($AR35,'MP-2017_Male'!$A$3:$CF$103,MIN((61+(Mortality!EV$5-Mortality!$AT$5)),84),0))</f>
        <v>7.5127110968095049E-4</v>
      </c>
      <c r="EW35" s="408">
        <f>EV35*(1-VLOOKUP($AR35,'MP-2017_Male'!$A$3:$CF$103,MIN((61+(Mortality!EW$5-Mortality!$AT$5)),84),0))</f>
        <v>7.4375839858414102E-4</v>
      </c>
      <c r="EX35" s="408">
        <f>EW35*(1-VLOOKUP($AR35,'MP-2017_Male'!$A$3:$CF$103,MIN((61+(Mortality!EX$5-Mortality!$AT$5)),84),0))</f>
        <v>7.3632081459829956E-4</v>
      </c>
      <c r="EY35" s="408">
        <f>EX35*(1-VLOOKUP($AR35,'MP-2017_Male'!$A$3:$CF$103,MIN((61+(Mortality!EY$5-Mortality!$AT$5)),84),0))</f>
        <v>7.2895760645231655E-4</v>
      </c>
      <c r="EZ35" s="408">
        <f>EY35*(1-VLOOKUP($AR35,'MP-2017_Male'!$A$3:$CF$103,MIN((61+(Mortality!EZ$5-Mortality!$AT$5)),84),0))</f>
        <v>7.2166803038779337E-4</v>
      </c>
      <c r="FA35" s="408">
        <f>EZ35*(1-VLOOKUP($AR35,'MP-2017_Male'!$A$3:$CF$103,MIN((61+(Mortality!FA$5-Mortality!$AT$5)),84),0))</f>
        <v>7.1445135008391548E-4</v>
      </c>
      <c r="FB35" s="408">
        <f>FA35*(1-VLOOKUP($AR35,'MP-2017_Male'!$A$3:$CF$103,MIN((61+(Mortality!FB$5-Mortality!$AT$5)),84),0))</f>
        <v>7.0730683658307635E-4</v>
      </c>
      <c r="FC35" s="408">
        <f>FB35*(1-VLOOKUP($AR35,'MP-2017_Male'!$A$3:$CF$103,MIN((61+(Mortality!FC$5-Mortality!$AT$5)),84),0))</f>
        <v>7.0023376821724554E-4</v>
      </c>
      <c r="FD35" s="408">
        <f>FC35*(1-VLOOKUP($AR35,'MP-2017_Male'!$A$3:$CF$103,MIN((61+(Mortality!FD$5-Mortality!$AT$5)),84),0))</f>
        <v>6.9323143053507308E-4</v>
      </c>
      <c r="FE35" s="408">
        <f>FD35*(1-VLOOKUP($AR35,'MP-2017_Male'!$A$3:$CF$103,MIN((61+(Mortality!FE$5-Mortality!$AT$5)),84),0))</f>
        <v>6.8629911622972238E-4</v>
      </c>
      <c r="FF35" s="408">
        <f>FE35*(1-VLOOKUP($AR35,'MP-2017_Male'!$A$3:$CF$103,MIN((61+(Mortality!FF$5-Mortality!$AT$5)),84),0))</f>
        <v>6.7943612506742512E-4</v>
      </c>
      <c r="FG35" s="408">
        <f>FF35*(1-VLOOKUP($AR35,'MP-2017_Male'!$A$3:$CF$103,MIN((61+(Mortality!FG$5-Mortality!$AT$5)),84),0))</f>
        <v>6.7264176381675081E-4</v>
      </c>
      <c r="FH35" s="408">
        <f>FG35*(1-VLOOKUP($AR35,'MP-2017_Male'!$A$3:$CF$103,MIN((61+(Mortality!FH$5-Mortality!$AT$5)),84),0))</f>
        <v>6.659153461785833E-4</v>
      </c>
      <c r="FI35" s="408">
        <f>FH35*(1-VLOOKUP($AR35,'MP-2017_Male'!$A$3:$CF$103,MIN((61+(Mortality!FI$5-Mortality!$AT$5)),84),0))</f>
        <v>6.5925619271679748E-4</v>
      </c>
    </row>
    <row r="36" spans="1:165">
      <c r="A36" s="205">
        <v>48</v>
      </c>
      <c r="B36" s="226">
        <f t="shared" si="8"/>
        <v>1.358E-3</v>
      </c>
      <c r="C36" s="227">
        <f t="shared" si="9"/>
        <v>9.0600000000000001E-4</v>
      </c>
      <c r="D36" s="207">
        <f t="shared" si="5"/>
        <v>1.132E-3</v>
      </c>
      <c r="E36" s="432">
        <f ca="1">IF($A36&lt;Main!$B$11,Mortality!$BD29,OFFSET($BD$6,$A36-$A$13,$A36-$A$13))</f>
        <v>9.5348202120805806E-4</v>
      </c>
      <c r="F36" s="433">
        <f ca="1">IF($A36&lt;Main!$B$13,Mortality!$BD$105,OFFSET($BD$105,$A36-$A$13,$A36-$A$13))</f>
        <v>6.3560491756390193E-4</v>
      </c>
      <c r="G36" s="472">
        <f t="shared" ca="1" si="21"/>
        <v>7.9454346938597994E-4</v>
      </c>
      <c r="I36" s="199"/>
      <c r="J36" s="403"/>
      <c r="K36" s="199"/>
      <c r="L36" s="199"/>
      <c r="M36" s="199"/>
      <c r="N36" s="199"/>
      <c r="O36" s="199"/>
      <c r="P36" s="199"/>
      <c r="Q36" s="249">
        <v>48</v>
      </c>
      <c r="R36" s="244">
        <f t="shared" si="62"/>
        <v>1.346E-3</v>
      </c>
      <c r="S36" s="245">
        <f t="shared" si="57"/>
        <v>1.8301799999999997E-2</v>
      </c>
      <c r="T36" s="465">
        <f t="shared" si="58"/>
        <v>1.9637999999999999E-3</v>
      </c>
      <c r="U36" s="244">
        <f t="shared" si="59"/>
        <v>8.872000000000001E-4</v>
      </c>
      <c r="V36" s="245">
        <f t="shared" si="60"/>
        <v>1.0339599999999999E-2</v>
      </c>
      <c r="W36" s="469">
        <f t="shared" si="61"/>
        <v>1.1844000000000002E-3</v>
      </c>
      <c r="X36" s="227"/>
      <c r="Y36" s="205">
        <v>48</v>
      </c>
      <c r="AA36" s="231">
        <v>1.358E-3</v>
      </c>
      <c r="AB36" s="232" t="s">
        <v>65</v>
      </c>
      <c r="AC36" s="233">
        <v>1.9101E-2</v>
      </c>
      <c r="AD36" s="205"/>
      <c r="AE36" s="231">
        <v>9.0600000000000001E-4</v>
      </c>
      <c r="AF36" s="232" t="s">
        <v>65</v>
      </c>
      <c r="AG36" s="233">
        <v>1.0787E-2</v>
      </c>
      <c r="AQ36" s="234"/>
      <c r="AR36" s="205">
        <v>55</v>
      </c>
      <c r="AS36" s="235">
        <f t="shared" si="6"/>
        <v>2.1163010676254748E-3</v>
      </c>
      <c r="AT36" s="406">
        <f t="shared" si="7"/>
        <v>2.2269999999999998E-3</v>
      </c>
      <c r="AU36" s="408">
        <f>AT36*(1-VLOOKUP($AR36,'MP-2017_Male'!$A$3:$CF$103,MIN((61+(Mortality!AU$5-Mortality!$AT$5)),84),0))</f>
        <v>2.2203189999999997E-3</v>
      </c>
      <c r="AV36" s="408">
        <f>AU36*(1-VLOOKUP($AR36,'MP-2017_Male'!$A$3:$CF$103,MIN((61+(Mortality!AV$5-Mortality!$AT$5)),84),0))</f>
        <v>2.2161003938999998E-3</v>
      </c>
      <c r="AW36" s="408">
        <f>AV36*(1-VLOOKUP($AR36,'MP-2017_Male'!$A$3:$CF$103,MIN((61+(Mortality!AW$5-Mortality!$AT$5)),84),0))</f>
        <v>2.2149923437030498E-3</v>
      </c>
      <c r="AX36" s="408">
        <f>AW36*(1-VLOOKUP($AR36,'MP-2017_Male'!$A$3:$CF$103,MIN((61+(Mortality!AX$5-Mortality!$AT$5)),84),0))</f>
        <v>2.2110053574843844E-3</v>
      </c>
      <c r="AY36" s="408">
        <f>AX36*(1-VLOOKUP($AR36,'MP-2017_Male'!$A$3:$CF$103,MIN((61+(Mortality!AY$5-Mortality!$AT$5)),84),0))</f>
        <v>2.2034879392689374E-3</v>
      </c>
      <c r="AZ36" s="408">
        <f>AY36*(1-VLOOKUP($AR36,'MP-2017_Male'!$A$3:$CF$103,MIN((61+(Mortality!AZ$5-Mortality!$AT$5)),84),0))</f>
        <v>2.1922501507786658E-3</v>
      </c>
      <c r="BA36" s="408">
        <f>AZ36*(1-VLOOKUP($AR36,'MP-2017_Male'!$A$3:$CF$103,MIN((61+(Mortality!BA$5-Mortality!$AT$5)),84),0))</f>
        <v>2.1773428497533706E-3</v>
      </c>
      <c r="BB36" s="408">
        <f>BA36*(1-VLOOKUP($AR36,'MP-2017_Male'!$A$3:$CF$103,MIN((61+(Mortality!BB$5-Mortality!$AT$5)),84),0))</f>
        <v>2.1592709041004178E-3</v>
      </c>
      <c r="BC36" s="408">
        <f>BB36*(1-VLOOKUP($AR36,'MP-2017_Male'!$A$3:$CF$103,MIN((61+(Mortality!BC$5-Mortality!$AT$5)),84),0))</f>
        <v>2.1385419034210536E-3</v>
      </c>
      <c r="BD36" s="429">
        <f>BC36*(1-VLOOKUP($AR36,'MP-2017_Male'!$A$3:$CF$103,MIN((61+(Mortality!BD$5-Mortality!$AT$5)),84),0))</f>
        <v>2.1163010676254748E-3</v>
      </c>
      <c r="BE36" s="408">
        <f>BD36*(1-VLOOKUP($AR36,'MP-2017_Male'!$A$3:$CF$103,MIN((61+(Mortality!BE$5-Mortality!$AT$5)),84),0))</f>
        <v>2.0932333859883571E-3</v>
      </c>
      <c r="BF36" s="408">
        <f>BE36*(1-VLOOKUP($AR36,'MP-2017_Male'!$A$3:$CF$103,MIN((61+(Mortality!BF$5-Mortality!$AT$5)),84),0))</f>
        <v>2.070207818742485E-3</v>
      </c>
      <c r="BG36" s="408">
        <f>BF36*(1-VLOOKUP($AR36,'MP-2017_Male'!$A$3:$CF$103,MIN((61+(Mortality!BG$5-Mortality!$AT$5)),84),0))</f>
        <v>2.0482636158638146E-3</v>
      </c>
      <c r="BH36" s="408">
        <f>BG36*(1-VLOOKUP($AR36,'MP-2017_Male'!$A$3:$CF$103,MIN((61+(Mortality!BH$5-Mortality!$AT$5)),84),0))</f>
        <v>2.0277809797051767E-3</v>
      </c>
      <c r="BI36" s="408">
        <f>BH36*(1-VLOOKUP($AR36,'MP-2017_Male'!$A$3:$CF$103,MIN((61+(Mortality!BI$5-Mortality!$AT$5)),84),0))</f>
        <v>2.0085170603979774E-3</v>
      </c>
      <c r="BJ36" s="408">
        <f>BI36*(1-VLOOKUP($AR36,'MP-2017_Male'!$A$3:$CF$103,MIN((61+(Mortality!BJ$5-Mortality!$AT$5)),84),0))</f>
        <v>1.9902395551483557E-3</v>
      </c>
      <c r="BK36" s="408">
        <f>BJ36*(1-VLOOKUP($AR36,'MP-2017_Male'!$A$3:$CF$103,MIN((61+(Mortality!BK$5-Mortality!$AT$5)),84),0))</f>
        <v>1.9725264231075352E-3</v>
      </c>
      <c r="BL36" s="408">
        <f>BK36*(1-VLOOKUP($AR36,'MP-2017_Male'!$A$3:$CF$103,MIN((61+(Mortality!BL$5-Mortality!$AT$5)),84),0))</f>
        <v>1.9551681905841888E-3</v>
      </c>
      <c r="BM36" s="408">
        <f>BL36*(1-VLOOKUP($AR36,'MP-2017_Male'!$A$3:$CF$103,MIN((61+(Mortality!BM$5-Mortality!$AT$5)),84),0))</f>
        <v>1.937571676868931E-3</v>
      </c>
      <c r="BN36" s="408">
        <f>BM36*(1-VLOOKUP($AR36,'MP-2017_Male'!$A$3:$CF$103,MIN((61+(Mortality!BN$5-Mortality!$AT$5)),84),0))</f>
        <v>1.9195522602740501E-3</v>
      </c>
      <c r="BO36" s="408">
        <f>BN36*(1-VLOOKUP($AR36,'MP-2017_Male'!$A$3:$CF$103,MIN((61+(Mortality!BO$5-Mortality!$AT$5)),84),0))</f>
        <v>1.9011245585754191E-3</v>
      </c>
      <c r="BP36" s="408">
        <f>BO36*(1-VLOOKUP($AR36,'MP-2017_Male'!$A$3:$CF$103,MIN((61+(Mortality!BP$5-Mortality!$AT$5)),84),0))</f>
        <v>1.8823034254455224E-3</v>
      </c>
      <c r="BQ36" s="408">
        <f>BP36*(1-VLOOKUP($AR36,'MP-2017_Male'!$A$3:$CF$103,MIN((61+(Mortality!BQ$5-Mortality!$AT$5)),84),0))</f>
        <v>1.8634803911910672E-3</v>
      </c>
      <c r="BR36" s="408">
        <f>BQ36*(1-VLOOKUP($AR36,'MP-2017_Male'!$A$3:$CF$103,MIN((61+(Mortality!BR$5-Mortality!$AT$5)),84),0))</f>
        <v>1.8448455872791564E-3</v>
      </c>
      <c r="BS36" s="408">
        <f>BR36*(1-VLOOKUP($AR36,'MP-2017_Male'!$A$3:$CF$103,MIN((61+(Mortality!BS$5-Mortality!$AT$5)),84),0))</f>
        <v>1.8263971314063647E-3</v>
      </c>
      <c r="BT36" s="408">
        <f>BS36*(1-VLOOKUP($AR36,'MP-2017_Male'!$A$3:$CF$103,MIN((61+(Mortality!BT$5-Mortality!$AT$5)),84),0))</f>
        <v>1.8081331600923011E-3</v>
      </c>
      <c r="BU36" s="408">
        <f>BT36*(1-VLOOKUP($AR36,'MP-2017_Male'!$A$3:$CF$103,MIN((61+(Mortality!BU$5-Mortality!$AT$5)),84),0))</f>
        <v>1.7900518284913781E-3</v>
      </c>
      <c r="BV36" s="408">
        <f>BU36*(1-VLOOKUP($AR36,'MP-2017_Male'!$A$3:$CF$103,MIN((61+(Mortality!BV$5-Mortality!$AT$5)),84),0))</f>
        <v>1.7721513102064643E-3</v>
      </c>
      <c r="BW36" s="408">
        <f>BV36*(1-VLOOKUP($AR36,'MP-2017_Male'!$A$3:$CF$103,MIN((61+(Mortality!BW$5-Mortality!$AT$5)),84),0))</f>
        <v>1.7544297971043997E-3</v>
      </c>
      <c r="BX36" s="408">
        <f>BW36*(1-VLOOKUP($AR36,'MP-2017_Male'!$A$3:$CF$103,MIN((61+(Mortality!BX$5-Mortality!$AT$5)),84),0))</f>
        <v>1.7368854991333556E-3</v>
      </c>
      <c r="BY36" s="408">
        <f>BX36*(1-VLOOKUP($AR36,'MP-2017_Male'!$A$3:$CF$103,MIN((61+(Mortality!BY$5-Mortality!$AT$5)),84),0))</f>
        <v>1.719516644142022E-3</v>
      </c>
      <c r="BZ36" s="408">
        <f>BY36*(1-VLOOKUP($AR36,'MP-2017_Male'!$A$3:$CF$103,MIN((61+(Mortality!BZ$5-Mortality!$AT$5)),84),0))</f>
        <v>1.7023214777006016E-3</v>
      </c>
      <c r="CA36" s="408">
        <f>BZ36*(1-VLOOKUP($AR36,'MP-2017_Male'!$A$3:$CF$103,MIN((61+(Mortality!CA$5-Mortality!$AT$5)),84),0))</f>
        <v>1.6852982629235957E-3</v>
      </c>
      <c r="CB36" s="408">
        <f>CA36*(1-VLOOKUP($AR36,'MP-2017_Male'!$A$3:$CF$103,MIN((61+(Mortality!CB$5-Mortality!$AT$5)),84),0))</f>
        <v>1.6684452802943597E-3</v>
      </c>
      <c r="CC36" s="408">
        <f>CB36*(1-VLOOKUP($AR36,'MP-2017_Male'!$A$3:$CF$103,MIN((61+(Mortality!CC$5-Mortality!$AT$5)),84),0))</f>
        <v>1.651760827491416E-3</v>
      </c>
      <c r="CD36" s="408">
        <f>CC36*(1-VLOOKUP($AR36,'MP-2017_Male'!$A$3:$CF$103,MIN((61+(Mortality!CD$5-Mortality!$AT$5)),84),0))</f>
        <v>1.6352432192165019E-3</v>
      </c>
      <c r="CE36" s="408">
        <f>CD36*(1-VLOOKUP($AR36,'MP-2017_Male'!$A$3:$CF$103,MIN((61+(Mortality!CE$5-Mortality!$AT$5)),84),0))</f>
        <v>1.618890787024337E-3</v>
      </c>
      <c r="CF36" s="408">
        <f>CE36*(1-VLOOKUP($AR36,'MP-2017_Male'!$A$3:$CF$103,MIN((61+(Mortality!CF$5-Mortality!$AT$5)),84),0))</f>
        <v>1.6027018791540935E-3</v>
      </c>
      <c r="CG36" s="408">
        <f>CF36*(1-VLOOKUP($AR36,'MP-2017_Male'!$A$3:$CF$103,MIN((61+(Mortality!CG$5-Mortality!$AT$5)),84),0))</f>
        <v>1.5866748603625526E-3</v>
      </c>
      <c r="CH36" s="408">
        <f>CG36*(1-VLOOKUP($AR36,'MP-2017_Male'!$A$3:$CF$103,MIN((61+(Mortality!CH$5-Mortality!$AT$5)),84),0))</f>
        <v>1.5708081117589271E-3</v>
      </c>
      <c r="CI36" s="408">
        <f>CH36*(1-VLOOKUP($AR36,'MP-2017_Male'!$A$3:$CF$103,MIN((61+(Mortality!CI$5-Mortality!$AT$5)),84),0))</f>
        <v>1.5551000306413378E-3</v>
      </c>
      <c r="CJ36" s="408">
        <f>CI36*(1-VLOOKUP($AR36,'MP-2017_Male'!$A$3:$CF$103,MIN((61+(Mortality!CJ$5-Mortality!$AT$5)),84),0))</f>
        <v>1.5395490303349243E-3</v>
      </c>
      <c r="CK36" s="408">
        <f>CJ36*(1-VLOOKUP($AR36,'MP-2017_Male'!$A$3:$CF$103,MIN((61+(Mortality!CK$5-Mortality!$AT$5)),84),0))</f>
        <v>1.5241535400315751E-3</v>
      </c>
      <c r="CL36" s="408">
        <f>CK36*(1-VLOOKUP($AR36,'MP-2017_Male'!$A$3:$CF$103,MIN((61+(Mortality!CL$5-Mortality!$AT$5)),84),0))</f>
        <v>1.5089120046312594E-3</v>
      </c>
      <c r="CM36" s="408">
        <f>CL36*(1-VLOOKUP($AR36,'MP-2017_Male'!$A$3:$CF$103,MIN((61+(Mortality!CM$5-Mortality!$AT$5)),84),0))</f>
        <v>1.4938228845849469E-3</v>
      </c>
      <c r="CN36" s="408">
        <f>CM36*(1-VLOOKUP($AR36,'MP-2017_Male'!$A$3:$CF$103,MIN((61+(Mortality!CN$5-Mortality!$AT$5)),84),0))</f>
        <v>1.4788846557390973E-3</v>
      </c>
      <c r="CO36" s="408">
        <f>CN36*(1-VLOOKUP($AR36,'MP-2017_Male'!$A$3:$CF$103,MIN((61+(Mortality!CO$5-Mortality!$AT$5)),84),0))</f>
        <v>1.4640958091817063E-3</v>
      </c>
      <c r="CP36" s="408">
        <f>CO36*(1-VLOOKUP($AR36,'MP-2017_Male'!$A$3:$CF$103,MIN((61+(Mortality!CP$5-Mortality!$AT$5)),84),0))</f>
        <v>1.4494548510898893E-3</v>
      </c>
      <c r="CQ36" s="408">
        <f>CP36*(1-VLOOKUP($AR36,'MP-2017_Male'!$A$3:$CF$103,MIN((61+(Mortality!CQ$5-Mortality!$AT$5)),84),0))</f>
        <v>1.4349603025789904E-3</v>
      </c>
      <c r="CR36" s="408">
        <f>CQ36*(1-VLOOKUP($AR36,'MP-2017_Male'!$A$3:$CF$103,MIN((61+(Mortality!CR$5-Mortality!$AT$5)),84),0))</f>
        <v>1.4206106995532004E-3</v>
      </c>
      <c r="CS36" s="408">
        <f>CR36*(1-VLOOKUP($AR36,'MP-2017_Male'!$A$3:$CF$103,MIN((61+(Mortality!CS$5-Mortality!$AT$5)),84),0))</f>
        <v>1.4064045925576683E-3</v>
      </c>
      <c r="CT36" s="408">
        <f>CS36*(1-VLOOKUP($AR36,'MP-2017_Male'!$A$3:$CF$103,MIN((61+(Mortality!CT$5-Mortality!$AT$5)),84),0))</f>
        <v>1.3923405466320915E-3</v>
      </c>
      <c r="CU36" s="408">
        <f>CT36*(1-VLOOKUP($AR36,'MP-2017_Male'!$A$3:$CF$103,MIN((61+(Mortality!CU$5-Mortality!$AT$5)),84),0))</f>
        <v>1.3784171411657705E-3</v>
      </c>
      <c r="CV36" s="408">
        <f>CU36*(1-VLOOKUP($AR36,'MP-2017_Male'!$A$3:$CF$103,MIN((61+(Mortality!CV$5-Mortality!$AT$5)),84),0))</f>
        <v>1.3646329697541129E-3</v>
      </c>
      <c r="CW36" s="408">
        <f>CV36*(1-VLOOKUP($AR36,'MP-2017_Male'!$A$3:$CF$103,MIN((61+(Mortality!CW$5-Mortality!$AT$5)),84),0))</f>
        <v>1.3509866400565717E-3</v>
      </c>
      <c r="CX36" s="408">
        <f>CW36*(1-VLOOKUP($AR36,'MP-2017_Male'!$A$3:$CF$103,MIN((61+(Mortality!CX$5-Mortality!$AT$5)),84),0))</f>
        <v>1.337476773656006E-3</v>
      </c>
      <c r="CY36" s="408">
        <f>CX36*(1-VLOOKUP($AR36,'MP-2017_Male'!$A$3:$CF$103,MIN((61+(Mortality!CY$5-Mortality!$AT$5)),84),0))</f>
        <v>1.3241020059194459E-3</v>
      </c>
      <c r="CZ36" s="408">
        <f>CY36*(1-VLOOKUP($AR36,'MP-2017_Male'!$A$3:$CF$103,MIN((61+(Mortality!CZ$5-Mortality!$AT$5)),84),0))</f>
        <v>1.3108609858602514E-3</v>
      </c>
      <c r="DA36" s="408">
        <f>CZ36*(1-VLOOKUP($AR36,'MP-2017_Male'!$A$3:$CF$103,MIN((61+(Mortality!DA$5-Mortality!$AT$5)),84),0))</f>
        <v>1.2977523760016488E-3</v>
      </c>
      <c r="DB36" s="408">
        <f>DA36*(1-VLOOKUP($AR36,'MP-2017_Male'!$A$3:$CF$103,MIN((61+(Mortality!DB$5-Mortality!$AT$5)),84),0))</f>
        <v>1.2847748522416323E-3</v>
      </c>
      <c r="DC36" s="408">
        <f>DB36*(1-VLOOKUP($AR36,'MP-2017_Male'!$A$3:$CF$103,MIN((61+(Mortality!DC$5-Mortality!$AT$5)),84),0))</f>
        <v>1.2719271037192159E-3</v>
      </c>
      <c r="DD36" s="408">
        <f>DC36*(1-VLOOKUP($AR36,'MP-2017_Male'!$A$3:$CF$103,MIN((61+(Mortality!DD$5-Mortality!$AT$5)),84),0))</f>
        <v>1.2592078326820236E-3</v>
      </c>
      <c r="DE36" s="408">
        <f>DD36*(1-VLOOKUP($AR36,'MP-2017_Male'!$A$3:$CF$103,MIN((61+(Mortality!DE$5-Mortality!$AT$5)),84),0))</f>
        <v>1.2466157543552035E-3</v>
      </c>
      <c r="DF36" s="408">
        <f>DE36*(1-VLOOKUP($AR36,'MP-2017_Male'!$A$3:$CF$103,MIN((61+(Mortality!DF$5-Mortality!$AT$5)),84),0))</f>
        <v>1.2341495968116515E-3</v>
      </c>
      <c r="DG36" s="408">
        <f>DF36*(1-VLOOKUP($AR36,'MP-2017_Male'!$A$3:$CF$103,MIN((61+(Mortality!DG$5-Mortality!$AT$5)),84),0))</f>
        <v>1.2218081008435349E-3</v>
      </c>
      <c r="DH36" s="408">
        <f>DG36*(1-VLOOKUP($AR36,'MP-2017_Male'!$A$3:$CF$103,MIN((61+(Mortality!DH$5-Mortality!$AT$5)),84),0))</f>
        <v>1.2095900198350995E-3</v>
      </c>
      <c r="DI36" s="408">
        <f>DH36*(1-VLOOKUP($AR36,'MP-2017_Male'!$A$3:$CF$103,MIN((61+(Mortality!DI$5-Mortality!$AT$5)),84),0))</f>
        <v>1.1974941196367485E-3</v>
      </c>
      <c r="DJ36" s="408">
        <f>DI36*(1-VLOOKUP($AR36,'MP-2017_Male'!$A$3:$CF$103,MIN((61+(Mortality!DJ$5-Mortality!$AT$5)),84),0))</f>
        <v>1.1855191784403811E-3</v>
      </c>
      <c r="DK36" s="408">
        <f>DJ36*(1-VLOOKUP($AR36,'MP-2017_Male'!$A$3:$CF$103,MIN((61+(Mortality!DK$5-Mortality!$AT$5)),84),0))</f>
        <v>1.1736639866559773E-3</v>
      </c>
      <c r="DL36" s="408">
        <f>DK36*(1-VLOOKUP($AR36,'MP-2017_Male'!$A$3:$CF$103,MIN((61+(Mortality!DL$5-Mortality!$AT$5)),84),0))</f>
        <v>1.1619273467894176E-3</v>
      </c>
      <c r="DM36" s="408">
        <f>DL36*(1-VLOOKUP($AR36,'MP-2017_Male'!$A$3:$CF$103,MIN((61+(Mortality!DM$5-Mortality!$AT$5)),84),0))</f>
        <v>1.1503080733215234E-3</v>
      </c>
      <c r="DN36" s="408">
        <f>DM36*(1-VLOOKUP($AR36,'MP-2017_Male'!$A$3:$CF$103,MIN((61+(Mortality!DN$5-Mortality!$AT$5)),84),0))</f>
        <v>1.1388049925883082E-3</v>
      </c>
      <c r="DO36" s="408">
        <f>DN36*(1-VLOOKUP($AR36,'MP-2017_Male'!$A$3:$CF$103,MIN((61+(Mortality!DO$5-Mortality!$AT$5)),84),0))</f>
        <v>1.1274169426624251E-3</v>
      </c>
      <c r="DP36" s="408">
        <f>DO36*(1-VLOOKUP($AR36,'MP-2017_Male'!$A$3:$CF$103,MIN((61+(Mortality!DP$5-Mortality!$AT$5)),84),0))</f>
        <v>1.1161427732358008E-3</v>
      </c>
      <c r="DQ36" s="408">
        <f>DP36*(1-VLOOKUP($AR36,'MP-2017_Male'!$A$3:$CF$103,MIN((61+(Mortality!DQ$5-Mortality!$AT$5)),84),0))</f>
        <v>1.1049813455034428E-3</v>
      </c>
      <c r="DR36" s="408">
        <f>DQ36*(1-VLOOKUP($AR36,'MP-2017_Male'!$A$3:$CF$103,MIN((61+(Mortality!DR$5-Mortality!$AT$5)),84),0))</f>
        <v>1.0939315320484084E-3</v>
      </c>
      <c r="DS36" s="408">
        <f>DR36*(1-VLOOKUP($AR36,'MP-2017_Male'!$A$3:$CF$103,MIN((61+(Mortality!DS$5-Mortality!$AT$5)),84),0))</f>
        <v>1.0829922167279243E-3</v>
      </c>
      <c r="DT36" s="408">
        <f>DS36*(1-VLOOKUP($AR36,'MP-2017_Male'!$A$3:$CF$103,MIN((61+(Mortality!DT$5-Mortality!$AT$5)),84),0))</f>
        <v>1.072162294560645E-3</v>
      </c>
      <c r="DU36" s="408">
        <f>DT36*(1-VLOOKUP($AR36,'MP-2017_Male'!$A$3:$CF$103,MIN((61+(Mortality!DU$5-Mortality!$AT$5)),84),0))</f>
        <v>1.0614406716150384E-3</v>
      </c>
      <c r="DV36" s="408">
        <f>DU36*(1-VLOOKUP($AR36,'MP-2017_Male'!$A$3:$CF$103,MIN((61+(Mortality!DV$5-Mortality!$AT$5)),84),0))</f>
        <v>1.0508262648988879E-3</v>
      </c>
      <c r="DW36" s="408">
        <f>DV36*(1-VLOOKUP($AR36,'MP-2017_Male'!$A$3:$CF$103,MIN((61+(Mortality!DW$5-Mortality!$AT$5)),84),0))</f>
        <v>1.040318002249899E-3</v>
      </c>
      <c r="DX36" s="408">
        <f>DW36*(1-VLOOKUP($AR36,'MP-2017_Male'!$A$3:$CF$103,MIN((61+(Mortality!DX$5-Mortality!$AT$5)),84),0))</f>
        <v>1.0299148222273999E-3</v>
      </c>
      <c r="DY36" s="408">
        <f>DX36*(1-VLOOKUP($AR36,'MP-2017_Male'!$A$3:$CF$103,MIN((61+(Mortality!DY$5-Mortality!$AT$5)),84),0))</f>
        <v>1.019615674005126E-3</v>
      </c>
      <c r="DZ36" s="408">
        <f>DY36*(1-VLOOKUP($AR36,'MP-2017_Male'!$A$3:$CF$103,MIN((61+(Mortality!DZ$5-Mortality!$AT$5)),84),0))</f>
        <v>1.0094195172650746E-3</v>
      </c>
      <c r="EA36" s="408">
        <f>DZ36*(1-VLOOKUP($AR36,'MP-2017_Male'!$A$3:$CF$103,MIN((61+(Mortality!EA$5-Mortality!$AT$5)),84),0))</f>
        <v>9.9932532209242382E-4</v>
      </c>
      <c r="EB36" s="408">
        <f>EA36*(1-VLOOKUP($AR36,'MP-2017_Male'!$A$3:$CF$103,MIN((61+(Mortality!EB$5-Mortality!$AT$5)),84),0))</f>
        <v>9.8933206887149953E-4</v>
      </c>
      <c r="EC36" s="408">
        <f>EB36*(1-VLOOKUP($AR36,'MP-2017_Male'!$A$3:$CF$103,MIN((61+(Mortality!EC$5-Mortality!$AT$5)),84),0))</f>
        <v>9.7943874818278462E-4</v>
      </c>
      <c r="ED36" s="408">
        <f>EC36*(1-VLOOKUP($AR36,'MP-2017_Male'!$A$3:$CF$103,MIN((61+(Mortality!ED$5-Mortality!$AT$5)),84),0))</f>
        <v>9.6964436070095671E-4</v>
      </c>
      <c r="EE36" s="408">
        <f>ED36*(1-VLOOKUP($AR36,'MP-2017_Male'!$A$3:$CF$103,MIN((61+(Mortality!EE$5-Mortality!$AT$5)),84),0))</f>
        <v>9.5994791709394717E-4</v>
      </c>
      <c r="EF36" s="408">
        <f>EE36*(1-VLOOKUP($AR36,'MP-2017_Male'!$A$3:$CF$103,MIN((61+(Mortality!EF$5-Mortality!$AT$5)),84),0))</f>
        <v>9.503484379230077E-4</v>
      </c>
      <c r="EG36" s="408">
        <f>EF36*(1-VLOOKUP($AR36,'MP-2017_Male'!$A$3:$CF$103,MIN((61+(Mortality!EG$5-Mortality!$AT$5)),84),0))</f>
        <v>9.4084495354377761E-4</v>
      </c>
      <c r="EH36" s="408">
        <f>EG36*(1-VLOOKUP($AR36,'MP-2017_Male'!$A$3:$CF$103,MIN((61+(Mortality!EH$5-Mortality!$AT$5)),84),0))</f>
        <v>9.3143650400833984E-4</v>
      </c>
      <c r="EI36" s="408">
        <f>EH36*(1-VLOOKUP($AR36,'MP-2017_Male'!$A$3:$CF$103,MIN((61+(Mortality!EI$5-Mortality!$AT$5)),84),0))</f>
        <v>9.2212213896825644E-4</v>
      </c>
      <c r="EJ36" s="408">
        <f>EI36*(1-VLOOKUP($AR36,'MP-2017_Male'!$A$3:$CF$103,MIN((61+(Mortality!EJ$5-Mortality!$AT$5)),84),0))</f>
        <v>9.129009175785739E-4</v>
      </c>
      <c r="EK36" s="408">
        <f>EJ36*(1-VLOOKUP($AR36,'MP-2017_Male'!$A$3:$CF$103,MIN((61+(Mortality!EK$5-Mortality!$AT$5)),84),0))</f>
        <v>9.0377190840278815E-4</v>
      </c>
      <c r="EL36" s="408">
        <f>EK36*(1-VLOOKUP($AR36,'MP-2017_Male'!$A$3:$CF$103,MIN((61+(Mortality!EL$5-Mortality!$AT$5)),84),0))</f>
        <v>8.9473418931876022E-4</v>
      </c>
      <c r="EM36" s="408">
        <f>EL36*(1-VLOOKUP($AR36,'MP-2017_Male'!$A$3:$CF$103,MIN((61+(Mortality!EM$5-Mortality!$AT$5)),84),0))</f>
        <v>8.8578684742557259E-4</v>
      </c>
      <c r="EN36" s="408">
        <f>EM36*(1-VLOOKUP($AR36,'MP-2017_Male'!$A$3:$CF$103,MIN((61+(Mortality!EN$5-Mortality!$AT$5)),84),0))</f>
        <v>8.7692897895131684E-4</v>
      </c>
      <c r="EO36" s="408">
        <f>EN36*(1-VLOOKUP($AR36,'MP-2017_Male'!$A$3:$CF$103,MIN((61+(Mortality!EO$5-Mortality!$AT$5)),84),0))</f>
        <v>8.6815968916180365E-4</v>
      </c>
      <c r="EP36" s="408">
        <f>EO36*(1-VLOOKUP($AR36,'MP-2017_Male'!$A$3:$CF$103,MIN((61+(Mortality!EP$5-Mortality!$AT$5)),84),0))</f>
        <v>8.5947809227018563E-4</v>
      </c>
      <c r="EQ36" s="408">
        <f>EP36*(1-VLOOKUP($AR36,'MP-2017_Male'!$A$3:$CF$103,MIN((61+(Mortality!EQ$5-Mortality!$AT$5)),84),0))</f>
        <v>8.508833113474838E-4</v>
      </c>
      <c r="ER36" s="408">
        <f>EQ36*(1-VLOOKUP($AR36,'MP-2017_Male'!$A$3:$CF$103,MIN((61+(Mortality!ER$5-Mortality!$AT$5)),84),0))</f>
        <v>8.4237447823400893E-4</v>
      </c>
      <c r="ES36" s="408">
        <f>ER36*(1-VLOOKUP($AR36,'MP-2017_Male'!$A$3:$CF$103,MIN((61+(Mortality!ES$5-Mortality!$AT$5)),84),0))</f>
        <v>8.3395073345166883E-4</v>
      </c>
      <c r="ET36" s="408">
        <f>ES36*(1-VLOOKUP($AR36,'MP-2017_Male'!$A$3:$CF$103,MIN((61+(Mortality!ET$5-Mortality!$AT$5)),84),0))</f>
        <v>8.256112261171521E-4</v>
      </c>
      <c r="EU36" s="408">
        <f>ET36*(1-VLOOKUP($AR36,'MP-2017_Male'!$A$3:$CF$103,MIN((61+(Mortality!EU$5-Mortality!$AT$5)),84),0))</f>
        <v>8.173551138559806E-4</v>
      </c>
      <c r="EV36" s="408">
        <f>EU36*(1-VLOOKUP($AR36,'MP-2017_Male'!$A$3:$CF$103,MIN((61+(Mortality!EV$5-Mortality!$AT$5)),84),0))</f>
        <v>8.091815627174208E-4</v>
      </c>
      <c r="EW36" s="408">
        <f>EV36*(1-VLOOKUP($AR36,'MP-2017_Male'!$A$3:$CF$103,MIN((61+(Mortality!EW$5-Mortality!$AT$5)),84),0))</f>
        <v>8.010897470902466E-4</v>
      </c>
      <c r="EX36" s="408">
        <f>EW36*(1-VLOOKUP($AR36,'MP-2017_Male'!$A$3:$CF$103,MIN((61+(Mortality!EX$5-Mortality!$AT$5)),84),0))</f>
        <v>7.9307884961934407E-4</v>
      </c>
      <c r="EY36" s="408">
        <f>EX36*(1-VLOOKUP($AR36,'MP-2017_Male'!$A$3:$CF$103,MIN((61+(Mortality!EY$5-Mortality!$AT$5)),84),0))</f>
        <v>7.8514806112315065E-4</v>
      </c>
      <c r="EZ36" s="408">
        <f>EY36*(1-VLOOKUP($AR36,'MP-2017_Male'!$A$3:$CF$103,MIN((61+(Mortality!EZ$5-Mortality!$AT$5)),84),0))</f>
        <v>7.7729658051191915E-4</v>
      </c>
      <c r="FA36" s="408">
        <f>EZ36*(1-VLOOKUP($AR36,'MP-2017_Male'!$A$3:$CF$103,MIN((61+(Mortality!FA$5-Mortality!$AT$5)),84),0))</f>
        <v>7.6952361470679993E-4</v>
      </c>
      <c r="FB36" s="408">
        <f>FA36*(1-VLOOKUP($AR36,'MP-2017_Male'!$A$3:$CF$103,MIN((61+(Mortality!FB$5-Mortality!$AT$5)),84),0))</f>
        <v>7.6182837855973194E-4</v>
      </c>
      <c r="FC36" s="408">
        <f>FB36*(1-VLOOKUP($AR36,'MP-2017_Male'!$A$3:$CF$103,MIN((61+(Mortality!FC$5-Mortality!$AT$5)),84),0))</f>
        <v>7.5421009477413456E-4</v>
      </c>
      <c r="FD36" s="408">
        <f>FC36*(1-VLOOKUP($AR36,'MP-2017_Male'!$A$3:$CF$103,MIN((61+(Mortality!FD$5-Mortality!$AT$5)),84),0))</f>
        <v>7.4666799382639326E-4</v>
      </c>
      <c r="FE36" s="408">
        <f>FD36*(1-VLOOKUP($AR36,'MP-2017_Male'!$A$3:$CF$103,MIN((61+(Mortality!FE$5-Mortality!$AT$5)),84),0))</f>
        <v>7.3920131388812934E-4</v>
      </c>
      <c r="FF36" s="408">
        <f>FE36*(1-VLOOKUP($AR36,'MP-2017_Male'!$A$3:$CF$103,MIN((61+(Mortality!FF$5-Mortality!$AT$5)),84),0))</f>
        <v>7.3180930074924803E-4</v>
      </c>
      <c r="FG36" s="408">
        <f>FF36*(1-VLOOKUP($AR36,'MP-2017_Male'!$A$3:$CF$103,MIN((61+(Mortality!FG$5-Mortality!$AT$5)),84),0))</f>
        <v>7.2449120774175551E-4</v>
      </c>
      <c r="FH36" s="408">
        <f>FG36*(1-VLOOKUP($AR36,'MP-2017_Male'!$A$3:$CF$103,MIN((61+(Mortality!FH$5-Mortality!$AT$5)),84),0))</f>
        <v>7.172462956643379E-4</v>
      </c>
      <c r="FI36" s="408">
        <f>FH36*(1-VLOOKUP($AR36,'MP-2017_Male'!$A$3:$CF$103,MIN((61+(Mortality!FI$5-Mortality!$AT$5)),84),0))</f>
        <v>7.1007383270769455E-4</v>
      </c>
    </row>
    <row r="37" spans="1:165">
      <c r="A37" s="205">
        <v>49</v>
      </c>
      <c r="B37" s="226">
        <f t="shared" si="8"/>
        <v>1.5150000000000001E-3</v>
      </c>
      <c r="C37" s="227">
        <f t="shared" si="9"/>
        <v>1.0009999999999999E-3</v>
      </c>
      <c r="D37" s="207">
        <f t="shared" si="5"/>
        <v>1.258E-3</v>
      </c>
      <c r="E37" s="432">
        <f ca="1">IF($A37&lt;Main!$B$11,Mortality!$BD30,OFFSET($BD$6,$A37-$A$13,$A37-$A$13))</f>
        <v>1.0316377451242585E-3</v>
      </c>
      <c r="F37" s="433">
        <f ca="1">IF($A37&lt;Main!$B$13,Mortality!$BD$105,OFFSET($BD$105,$A37-$A$13,$A37-$A$13))</f>
        <v>6.7632618473358725E-4</v>
      </c>
      <c r="G37" s="472">
        <f t="shared" ca="1" si="21"/>
        <v>8.5398196492892286E-4</v>
      </c>
      <c r="I37" s="199"/>
      <c r="J37" s="402"/>
      <c r="K37" s="199"/>
      <c r="L37" s="199"/>
      <c r="M37" s="199"/>
      <c r="N37" s="199"/>
      <c r="O37" s="199"/>
      <c r="P37" s="199"/>
      <c r="Q37" s="210">
        <v>49</v>
      </c>
      <c r="R37" s="244">
        <f t="shared" si="62"/>
        <v>1.4829999999999999E-3</v>
      </c>
      <c r="S37" s="245">
        <f t="shared" si="57"/>
        <v>1.8946399999999995E-2</v>
      </c>
      <c r="T37" s="465">
        <f t="shared" si="58"/>
        <v>2.0953999999999999E-3</v>
      </c>
      <c r="U37" s="244">
        <f t="shared" si="59"/>
        <v>9.7260000000000011E-4</v>
      </c>
      <c r="V37" s="245">
        <f t="shared" si="60"/>
        <v>1.0888799999999999E-2</v>
      </c>
      <c r="W37" s="469">
        <f t="shared" si="61"/>
        <v>1.2622000000000002E-3</v>
      </c>
      <c r="X37" s="227"/>
      <c r="Y37" s="205">
        <v>49</v>
      </c>
      <c r="AA37" s="231">
        <v>1.5150000000000001E-3</v>
      </c>
      <c r="AB37" s="232" t="s">
        <v>65</v>
      </c>
      <c r="AC37" s="233">
        <v>1.9757E-2</v>
      </c>
      <c r="AD37" s="205"/>
      <c r="AE37" s="231">
        <v>1.0009999999999999E-3</v>
      </c>
      <c r="AF37" s="232" t="s">
        <v>65</v>
      </c>
      <c r="AG37" s="233">
        <v>1.1351999999999999E-2</v>
      </c>
      <c r="AQ37" s="234"/>
      <c r="AR37" s="205">
        <v>56</v>
      </c>
      <c r="AS37" s="235">
        <f t="shared" si="6"/>
        <v>2.3840696272594752E-3</v>
      </c>
      <c r="AT37" s="406">
        <f t="shared" si="7"/>
        <v>2.4665999999999998E-3</v>
      </c>
      <c r="AU37" s="408">
        <f>AT37*(1-VLOOKUP($AR37,'MP-2017_Male'!$A$3:$CF$103,MIN((61+(Mortality!AU$5-Mortality!$AT$5)),84),0))</f>
        <v>2.4636400799999997E-3</v>
      </c>
      <c r="AV37" s="408">
        <f>AU37*(1-VLOOKUP($AR37,'MP-2017_Male'!$A$3:$CF$103,MIN((61+(Mortality!AV$5-Mortality!$AT$5)),84),0))</f>
        <v>2.4641328080159995E-3</v>
      </c>
      <c r="AW37" s="408">
        <f>AV37*(1-VLOOKUP($AR37,'MP-2017_Male'!$A$3:$CF$103,MIN((61+(Mortality!AW$5-Mortality!$AT$5)),84),0))</f>
        <v>2.4683218337896266E-3</v>
      </c>
      <c r="AX37" s="408">
        <f>AW37*(1-VLOOKUP($AR37,'MP-2017_Male'!$A$3:$CF$103,MIN((61+(Mortality!AX$5-Mortality!$AT$5)),84),0))</f>
        <v>2.4693091625231423E-3</v>
      </c>
      <c r="AY37" s="408">
        <f>AX37*(1-VLOOKUP($AR37,'MP-2017_Male'!$A$3:$CF$103,MIN((61+(Mortality!AY$5-Mortality!$AT$5)),84),0))</f>
        <v>2.4660990606118621E-3</v>
      </c>
      <c r="AZ37" s="408">
        <f>AY37*(1-VLOOKUP($AR37,'MP-2017_Male'!$A$3:$CF$103,MIN((61+(Mortality!AZ$5-Mortality!$AT$5)),84),0))</f>
        <v>2.4582075436179042E-3</v>
      </c>
      <c r="BA37" s="408">
        <f>AZ37*(1-VLOOKUP($AR37,'MP-2017_Male'!$A$3:$CF$103,MIN((61+(Mortality!BA$5-Mortality!$AT$5)),84),0))</f>
        <v>2.445670685145453E-3</v>
      </c>
      <c r="BB37" s="408">
        <f>BA37*(1-VLOOKUP($AR37,'MP-2017_Male'!$A$3:$CF$103,MIN((61+(Mortality!BB$5-Mortality!$AT$5)),84),0))</f>
        <v>2.4287955574179491E-3</v>
      </c>
      <c r="BC37" s="408">
        <f>BB37*(1-VLOOKUP($AR37,'MP-2017_Male'!$A$3:$CF$103,MIN((61+(Mortality!BC$5-Mortality!$AT$5)),84),0))</f>
        <v>2.4079079156241546E-3</v>
      </c>
      <c r="BD37" s="429">
        <f>BC37*(1-VLOOKUP($AR37,'MP-2017_Male'!$A$3:$CF$103,MIN((61+(Mortality!BD$5-Mortality!$AT$5)),84),0))</f>
        <v>2.3840696272594752E-3</v>
      </c>
      <c r="BE37" s="408">
        <f>BD37*(1-VLOOKUP($AR37,'MP-2017_Male'!$A$3:$CF$103,MIN((61+(Mortality!BE$5-Mortality!$AT$5)),84),0))</f>
        <v>2.3585600822477988E-3</v>
      </c>
      <c r="BF37" s="408">
        <f>BE37*(1-VLOOKUP($AR37,'MP-2017_Male'!$A$3:$CF$103,MIN((61+(Mortality!BF$5-Mortality!$AT$5)),84),0))</f>
        <v>2.3323800653348484E-3</v>
      </c>
      <c r="BG37" s="408">
        <f>BF37*(1-VLOOKUP($AR37,'MP-2017_Male'!$A$3:$CF$103,MIN((61+(Mortality!BG$5-Mortality!$AT$5)),84),0))</f>
        <v>2.3069571226226986E-3</v>
      </c>
      <c r="BH37" s="408">
        <f>BG37*(1-VLOOKUP($AR37,'MP-2017_Male'!$A$3:$CF$103,MIN((61+(Mortality!BH$5-Mortality!$AT$5)),84),0))</f>
        <v>2.2827340728351605E-3</v>
      </c>
      <c r="BI37" s="408">
        <f>BH37*(1-VLOOKUP($AR37,'MP-2017_Male'!$A$3:$CF$103,MIN((61+(Mortality!BI$5-Mortality!$AT$5)),84),0))</f>
        <v>2.2599067321068087E-3</v>
      </c>
      <c r="BJ37" s="408">
        <f>BI37*(1-VLOOKUP($AR37,'MP-2017_Male'!$A$3:$CF$103,MIN((61+(Mortality!BJ$5-Mortality!$AT$5)),84),0))</f>
        <v>2.2382116274785833E-3</v>
      </c>
      <c r="BK37" s="408">
        <f>BJ37*(1-VLOOKUP($AR37,'MP-2017_Male'!$A$3:$CF$103,MIN((61+(Mortality!BK$5-Mortality!$AT$5)),84),0))</f>
        <v>2.2173962593430327E-3</v>
      </c>
      <c r="BL37" s="408">
        <f>BK37*(1-VLOOKUP($AR37,'MP-2017_Male'!$A$3:$CF$103,MIN((61+(Mortality!BL$5-Mortality!$AT$5)),84),0))</f>
        <v>2.1969962137570768E-3</v>
      </c>
      <c r="BM37" s="408">
        <f>BL37*(1-VLOOKUP($AR37,'MP-2017_Male'!$A$3:$CF$103,MIN((61+(Mortality!BM$5-Mortality!$AT$5)),84),0))</f>
        <v>2.1767838485905119E-3</v>
      </c>
      <c r="BN37" s="408">
        <f>BM37*(1-VLOOKUP($AR37,'MP-2017_Male'!$A$3:$CF$103,MIN((61+(Mortality!BN$5-Mortality!$AT$5)),84),0))</f>
        <v>2.1563220804137612E-3</v>
      </c>
      <c r="BO37" s="408">
        <f>BN37*(1-VLOOKUP($AR37,'MP-2017_Male'!$A$3:$CF$103,MIN((61+(Mortality!BO$5-Mortality!$AT$5)),84),0))</f>
        <v>2.1354057562337474E-3</v>
      </c>
      <c r="BP37" s="408">
        <f>BO37*(1-VLOOKUP($AR37,'MP-2017_Male'!$A$3:$CF$103,MIN((61+(Mortality!BP$5-Mortality!$AT$5)),84),0))</f>
        <v>2.1142652392470334E-3</v>
      </c>
      <c r="BQ37" s="408">
        <f>BP37*(1-VLOOKUP($AR37,'MP-2017_Male'!$A$3:$CF$103,MIN((61+(Mortality!BQ$5-Mortality!$AT$5)),84),0))</f>
        <v>2.093122586854563E-3</v>
      </c>
      <c r="BR37" s="408">
        <f>BQ37*(1-VLOOKUP($AR37,'MP-2017_Male'!$A$3:$CF$103,MIN((61+(Mortality!BR$5-Mortality!$AT$5)),84),0))</f>
        <v>2.0721913609860173E-3</v>
      </c>
      <c r="BS37" s="408">
        <f>BR37*(1-VLOOKUP($AR37,'MP-2017_Male'!$A$3:$CF$103,MIN((61+(Mortality!BS$5-Mortality!$AT$5)),84),0))</f>
        <v>2.0514694473761572E-3</v>
      </c>
      <c r="BT37" s="408">
        <f>BS37*(1-VLOOKUP($AR37,'MP-2017_Male'!$A$3:$CF$103,MIN((61+(Mortality!BT$5-Mortality!$AT$5)),84),0))</f>
        <v>2.0309547529023956E-3</v>
      </c>
      <c r="BU37" s="408">
        <f>BT37*(1-VLOOKUP($AR37,'MP-2017_Male'!$A$3:$CF$103,MIN((61+(Mortality!BU$5-Mortality!$AT$5)),84),0))</f>
        <v>2.0106452053733717E-3</v>
      </c>
      <c r="BV37" s="408">
        <f>BU37*(1-VLOOKUP($AR37,'MP-2017_Male'!$A$3:$CF$103,MIN((61+(Mortality!BV$5-Mortality!$AT$5)),84),0))</f>
        <v>1.990538753319638E-3</v>
      </c>
      <c r="BW37" s="408">
        <f>BV37*(1-VLOOKUP($AR37,'MP-2017_Male'!$A$3:$CF$103,MIN((61+(Mortality!BW$5-Mortality!$AT$5)),84),0))</f>
        <v>1.9706333657864418E-3</v>
      </c>
      <c r="BX37" s="408">
        <f>BW37*(1-VLOOKUP($AR37,'MP-2017_Male'!$A$3:$CF$103,MIN((61+(Mortality!BX$5-Mortality!$AT$5)),84),0))</f>
        <v>1.9509270321285774E-3</v>
      </c>
      <c r="BY37" s="408">
        <f>BX37*(1-VLOOKUP($AR37,'MP-2017_Male'!$A$3:$CF$103,MIN((61+(Mortality!BY$5-Mortality!$AT$5)),84),0))</f>
        <v>1.9314177618072917E-3</v>
      </c>
      <c r="BZ37" s="408">
        <f>BY37*(1-VLOOKUP($AR37,'MP-2017_Male'!$A$3:$CF$103,MIN((61+(Mortality!BZ$5-Mortality!$AT$5)),84),0))</f>
        <v>1.9121035841892188E-3</v>
      </c>
      <c r="CA37" s="408">
        <f>BZ37*(1-VLOOKUP($AR37,'MP-2017_Male'!$A$3:$CF$103,MIN((61+(Mortality!CA$5-Mortality!$AT$5)),84),0))</f>
        <v>1.8929825483473266E-3</v>
      </c>
      <c r="CB37" s="408">
        <f>CA37*(1-VLOOKUP($AR37,'MP-2017_Male'!$A$3:$CF$103,MIN((61+(Mortality!CB$5-Mortality!$AT$5)),84),0))</f>
        <v>1.8740527228638534E-3</v>
      </c>
      <c r="CC37" s="408">
        <f>CB37*(1-VLOOKUP($AR37,'MP-2017_Male'!$A$3:$CF$103,MIN((61+(Mortality!CC$5-Mortality!$AT$5)),84),0))</f>
        <v>1.8553121956352149E-3</v>
      </c>
      <c r="CD37" s="408">
        <f>CC37*(1-VLOOKUP($AR37,'MP-2017_Male'!$A$3:$CF$103,MIN((61+(Mortality!CD$5-Mortality!$AT$5)),84),0))</f>
        <v>1.8367590736788628E-3</v>
      </c>
      <c r="CE37" s="408">
        <f>CD37*(1-VLOOKUP($AR37,'MP-2017_Male'!$A$3:$CF$103,MIN((61+(Mortality!CE$5-Mortality!$AT$5)),84),0))</f>
        <v>1.8183914829420741E-3</v>
      </c>
      <c r="CF37" s="408">
        <f>CE37*(1-VLOOKUP($AR37,'MP-2017_Male'!$A$3:$CF$103,MIN((61+(Mortality!CF$5-Mortality!$AT$5)),84),0))</f>
        <v>1.8002075681126533E-3</v>
      </c>
      <c r="CG37" s="408">
        <f>CF37*(1-VLOOKUP($AR37,'MP-2017_Male'!$A$3:$CF$103,MIN((61+(Mortality!CG$5-Mortality!$AT$5)),84),0))</f>
        <v>1.7822054924315268E-3</v>
      </c>
      <c r="CH37" s="408">
        <f>CG37*(1-VLOOKUP($AR37,'MP-2017_Male'!$A$3:$CF$103,MIN((61+(Mortality!CH$5-Mortality!$AT$5)),84),0))</f>
        <v>1.7643834375072115E-3</v>
      </c>
      <c r="CI37" s="408">
        <f>CH37*(1-VLOOKUP($AR37,'MP-2017_Male'!$A$3:$CF$103,MIN((61+(Mortality!CI$5-Mortality!$AT$5)),84),0))</f>
        <v>1.7467396031321393E-3</v>
      </c>
      <c r="CJ37" s="408">
        <f>CI37*(1-VLOOKUP($AR37,'MP-2017_Male'!$A$3:$CF$103,MIN((61+(Mortality!CJ$5-Mortality!$AT$5)),84),0))</f>
        <v>1.7292722071008178E-3</v>
      </c>
      <c r="CK37" s="408">
        <f>CJ37*(1-VLOOKUP($AR37,'MP-2017_Male'!$A$3:$CF$103,MIN((61+(Mortality!CK$5-Mortality!$AT$5)),84),0))</f>
        <v>1.7119794850298097E-3</v>
      </c>
      <c r="CL37" s="408">
        <f>CK37*(1-VLOOKUP($AR37,'MP-2017_Male'!$A$3:$CF$103,MIN((61+(Mortality!CL$5-Mortality!$AT$5)),84),0))</f>
        <v>1.6948596901795116E-3</v>
      </c>
      <c r="CM37" s="408">
        <f>CL37*(1-VLOOKUP($AR37,'MP-2017_Male'!$A$3:$CF$103,MIN((61+(Mortality!CM$5-Mortality!$AT$5)),84),0))</f>
        <v>1.6779110932777165E-3</v>
      </c>
      <c r="CN37" s="408">
        <f>CM37*(1-VLOOKUP($AR37,'MP-2017_Male'!$A$3:$CF$103,MIN((61+(Mortality!CN$5-Mortality!$AT$5)),84),0))</f>
        <v>1.6611319823449393E-3</v>
      </c>
      <c r="CO37" s="408">
        <f>CN37*(1-VLOOKUP($AR37,'MP-2017_Male'!$A$3:$CF$103,MIN((61+(Mortality!CO$5-Mortality!$AT$5)),84),0))</f>
        <v>1.6445206625214899E-3</v>
      </c>
      <c r="CP37" s="408">
        <f>CO37*(1-VLOOKUP($AR37,'MP-2017_Male'!$A$3:$CF$103,MIN((61+(Mortality!CP$5-Mortality!$AT$5)),84),0))</f>
        <v>1.628075455896275E-3</v>
      </c>
      <c r="CQ37" s="408">
        <f>CP37*(1-VLOOKUP($AR37,'MP-2017_Male'!$A$3:$CF$103,MIN((61+(Mortality!CQ$5-Mortality!$AT$5)),84),0))</f>
        <v>1.6117947013373122E-3</v>
      </c>
      <c r="CR37" s="408">
        <f>CQ37*(1-VLOOKUP($AR37,'MP-2017_Male'!$A$3:$CF$103,MIN((61+(Mortality!CR$5-Mortality!$AT$5)),84),0))</f>
        <v>1.5956767543239391E-3</v>
      </c>
      <c r="CS37" s="408">
        <f>CR37*(1-VLOOKUP($AR37,'MP-2017_Male'!$A$3:$CF$103,MIN((61+(Mortality!CS$5-Mortality!$AT$5)),84),0))</f>
        <v>1.5797199867806997E-3</v>
      </c>
      <c r="CT37" s="408">
        <f>CS37*(1-VLOOKUP($AR37,'MP-2017_Male'!$A$3:$CF$103,MIN((61+(Mortality!CT$5-Mortality!$AT$5)),84),0))</f>
        <v>1.5639227869128926E-3</v>
      </c>
      <c r="CU37" s="408">
        <f>CT37*(1-VLOOKUP($AR37,'MP-2017_Male'!$A$3:$CF$103,MIN((61+(Mortality!CU$5-Mortality!$AT$5)),84),0))</f>
        <v>1.5482835590437637E-3</v>
      </c>
      <c r="CV37" s="408">
        <f>CU37*(1-VLOOKUP($AR37,'MP-2017_Male'!$A$3:$CF$103,MIN((61+(Mortality!CV$5-Mortality!$AT$5)),84),0))</f>
        <v>1.5328007234533261E-3</v>
      </c>
      <c r="CW37" s="408">
        <f>CV37*(1-VLOOKUP($AR37,'MP-2017_Male'!$A$3:$CF$103,MIN((61+(Mortality!CW$5-Mortality!$AT$5)),84),0))</f>
        <v>1.5174727162187928E-3</v>
      </c>
      <c r="CX37" s="408">
        <f>CW37*(1-VLOOKUP($AR37,'MP-2017_Male'!$A$3:$CF$103,MIN((61+(Mortality!CX$5-Mortality!$AT$5)),84),0))</f>
        <v>1.5022979890566049E-3</v>
      </c>
      <c r="CY37" s="408">
        <f>CX37*(1-VLOOKUP($AR37,'MP-2017_Male'!$A$3:$CF$103,MIN((61+(Mortality!CY$5-Mortality!$AT$5)),84),0))</f>
        <v>1.4872750091660389E-3</v>
      </c>
      <c r="CZ37" s="408">
        <f>CY37*(1-VLOOKUP($AR37,'MP-2017_Male'!$A$3:$CF$103,MIN((61+(Mortality!CZ$5-Mortality!$AT$5)),84),0))</f>
        <v>1.4724022590743785E-3</v>
      </c>
      <c r="DA37" s="408">
        <f>CZ37*(1-VLOOKUP($AR37,'MP-2017_Male'!$A$3:$CF$103,MIN((61+(Mortality!DA$5-Mortality!$AT$5)),84),0))</f>
        <v>1.4576782364836348E-3</v>
      </c>
      <c r="DB37" s="408">
        <f>DA37*(1-VLOOKUP($AR37,'MP-2017_Male'!$A$3:$CF$103,MIN((61+(Mortality!DB$5-Mortality!$AT$5)),84),0))</f>
        <v>1.4431014541187984E-3</v>
      </c>
      <c r="DC37" s="408">
        <f>DB37*(1-VLOOKUP($AR37,'MP-2017_Male'!$A$3:$CF$103,MIN((61+(Mortality!DC$5-Mortality!$AT$5)),84),0))</f>
        <v>1.4286704395776104E-3</v>
      </c>
      <c r="DD37" s="408">
        <f>DC37*(1-VLOOKUP($AR37,'MP-2017_Male'!$A$3:$CF$103,MIN((61+(Mortality!DD$5-Mortality!$AT$5)),84),0))</f>
        <v>1.4143837351818342E-3</v>
      </c>
      <c r="DE37" s="408">
        <f>DD37*(1-VLOOKUP($AR37,'MP-2017_Male'!$A$3:$CF$103,MIN((61+(Mortality!DE$5-Mortality!$AT$5)),84),0))</f>
        <v>1.4002398978300158E-3</v>
      </c>
      <c r="DF37" s="408">
        <f>DE37*(1-VLOOKUP($AR37,'MP-2017_Male'!$A$3:$CF$103,MIN((61+(Mortality!DF$5-Mortality!$AT$5)),84),0))</f>
        <v>1.3862374988517156E-3</v>
      </c>
      <c r="DG37" s="408">
        <f>DF37*(1-VLOOKUP($AR37,'MP-2017_Male'!$A$3:$CF$103,MIN((61+(Mortality!DG$5-Mortality!$AT$5)),84),0))</f>
        <v>1.3723751238631985E-3</v>
      </c>
      <c r="DH37" s="408">
        <f>DG37*(1-VLOOKUP($AR37,'MP-2017_Male'!$A$3:$CF$103,MIN((61+(Mortality!DH$5-Mortality!$AT$5)),84),0))</f>
        <v>1.3586513726245664E-3</v>
      </c>
      <c r="DI37" s="408">
        <f>DH37*(1-VLOOKUP($AR37,'MP-2017_Male'!$A$3:$CF$103,MIN((61+(Mortality!DI$5-Mortality!$AT$5)),84),0))</f>
        <v>1.3450648588983207E-3</v>
      </c>
      <c r="DJ37" s="408">
        <f>DI37*(1-VLOOKUP($AR37,'MP-2017_Male'!$A$3:$CF$103,MIN((61+(Mortality!DJ$5-Mortality!$AT$5)),84),0))</f>
        <v>1.3316142103093375E-3</v>
      </c>
      <c r="DK37" s="408">
        <f>DJ37*(1-VLOOKUP($AR37,'MP-2017_Male'!$A$3:$CF$103,MIN((61+(Mortality!DK$5-Mortality!$AT$5)),84),0))</f>
        <v>1.3182980682062441E-3</v>
      </c>
      <c r="DL37" s="408">
        <f>DK37*(1-VLOOKUP($AR37,'MP-2017_Male'!$A$3:$CF$103,MIN((61+(Mortality!DL$5-Mortality!$AT$5)),84),0))</f>
        <v>1.3051150875241816E-3</v>
      </c>
      <c r="DM37" s="408">
        <f>DL37*(1-VLOOKUP($AR37,'MP-2017_Male'!$A$3:$CF$103,MIN((61+(Mortality!DM$5-Mortality!$AT$5)),84),0))</f>
        <v>1.2920639366489398E-3</v>
      </c>
      <c r="DN37" s="408">
        <f>DM37*(1-VLOOKUP($AR37,'MP-2017_Male'!$A$3:$CF$103,MIN((61+(Mortality!DN$5-Mortality!$AT$5)),84),0))</f>
        <v>1.2791432972824503E-3</v>
      </c>
      <c r="DO37" s="408">
        <f>DN37*(1-VLOOKUP($AR37,'MP-2017_Male'!$A$3:$CF$103,MIN((61+(Mortality!DO$5-Mortality!$AT$5)),84),0))</f>
        <v>1.2663518643096258E-3</v>
      </c>
      <c r="DP37" s="408">
        <f>DO37*(1-VLOOKUP($AR37,'MP-2017_Male'!$A$3:$CF$103,MIN((61+(Mortality!DP$5-Mortality!$AT$5)),84),0))</f>
        <v>1.2536883456665295E-3</v>
      </c>
      <c r="DQ37" s="408">
        <f>DP37*(1-VLOOKUP($AR37,'MP-2017_Male'!$A$3:$CF$103,MIN((61+(Mortality!DQ$5-Mortality!$AT$5)),84),0))</f>
        <v>1.2411514622098641E-3</v>
      </c>
      <c r="DR37" s="408">
        <f>DQ37*(1-VLOOKUP($AR37,'MP-2017_Male'!$A$3:$CF$103,MIN((61+(Mortality!DR$5-Mortality!$AT$5)),84),0))</f>
        <v>1.2287399475877656E-3</v>
      </c>
      <c r="DS37" s="408">
        <f>DR37*(1-VLOOKUP($AR37,'MP-2017_Male'!$A$3:$CF$103,MIN((61+(Mortality!DS$5-Mortality!$AT$5)),84),0))</f>
        <v>1.2164525481118879E-3</v>
      </c>
      <c r="DT37" s="408">
        <f>DS37*(1-VLOOKUP($AR37,'MP-2017_Male'!$A$3:$CF$103,MIN((61+(Mortality!DT$5-Mortality!$AT$5)),84),0))</f>
        <v>1.204288022630769E-3</v>
      </c>
      <c r="DU37" s="408">
        <f>DT37*(1-VLOOKUP($AR37,'MP-2017_Male'!$A$3:$CF$103,MIN((61+(Mortality!DU$5-Mortality!$AT$5)),84),0))</f>
        <v>1.1922451424044613E-3</v>
      </c>
      <c r="DV37" s="408">
        <f>DU37*(1-VLOOKUP($AR37,'MP-2017_Male'!$A$3:$CF$103,MIN((61+(Mortality!DV$5-Mortality!$AT$5)),84),0))</f>
        <v>1.1803226909804167E-3</v>
      </c>
      <c r="DW37" s="408">
        <f>DV37*(1-VLOOKUP($AR37,'MP-2017_Male'!$A$3:$CF$103,MIN((61+(Mortality!DW$5-Mortality!$AT$5)),84),0))</f>
        <v>1.1685194640706125E-3</v>
      </c>
      <c r="DX37" s="408">
        <f>DW37*(1-VLOOKUP($AR37,'MP-2017_Male'!$A$3:$CF$103,MIN((61+(Mortality!DX$5-Mortality!$AT$5)),84),0))</f>
        <v>1.1568342694299064E-3</v>
      </c>
      <c r="DY37" s="408">
        <f>DX37*(1-VLOOKUP($AR37,'MP-2017_Male'!$A$3:$CF$103,MIN((61+(Mortality!DY$5-Mortality!$AT$5)),84),0))</f>
        <v>1.1452659267356072E-3</v>
      </c>
      <c r="DZ37" s="408">
        <f>DY37*(1-VLOOKUP($AR37,'MP-2017_Male'!$A$3:$CF$103,MIN((61+(Mortality!DZ$5-Mortality!$AT$5)),84),0))</f>
        <v>1.1338132674682511E-3</v>
      </c>
      <c r="EA37" s="408">
        <f>DZ37*(1-VLOOKUP($AR37,'MP-2017_Male'!$A$3:$CF$103,MIN((61+(Mortality!EA$5-Mortality!$AT$5)),84),0))</f>
        <v>1.1224751347935686E-3</v>
      </c>
      <c r="EB37" s="408">
        <f>EA37*(1-VLOOKUP($AR37,'MP-2017_Male'!$A$3:$CF$103,MIN((61+(Mortality!EB$5-Mortality!$AT$5)),84),0))</f>
        <v>1.1112503834456329E-3</v>
      </c>
      <c r="EC37" s="408">
        <f>EB37*(1-VLOOKUP($AR37,'MP-2017_Male'!$A$3:$CF$103,MIN((61+(Mortality!EC$5-Mortality!$AT$5)),84),0))</f>
        <v>1.1001378796111766E-3</v>
      </c>
      <c r="ED37" s="408">
        <f>EC37*(1-VLOOKUP($AR37,'MP-2017_Male'!$A$3:$CF$103,MIN((61+(Mortality!ED$5-Mortality!$AT$5)),84),0))</f>
        <v>1.0891365008150649E-3</v>
      </c>
      <c r="EE37" s="408">
        <f>ED37*(1-VLOOKUP($AR37,'MP-2017_Male'!$A$3:$CF$103,MIN((61+(Mortality!EE$5-Mortality!$AT$5)),84),0))</f>
        <v>1.0782451358069141E-3</v>
      </c>
      <c r="EF37" s="408">
        <f>EE37*(1-VLOOKUP($AR37,'MP-2017_Male'!$A$3:$CF$103,MIN((61+(Mortality!EF$5-Mortality!$AT$5)),84),0))</f>
        <v>1.067462684448845E-3</v>
      </c>
      <c r="EG37" s="408">
        <f>EF37*(1-VLOOKUP($AR37,'MP-2017_Male'!$A$3:$CF$103,MIN((61+(Mortality!EG$5-Mortality!$AT$5)),84),0))</f>
        <v>1.0567880576043565E-3</v>
      </c>
      <c r="EH37" s="408">
        <f>EG37*(1-VLOOKUP($AR37,'MP-2017_Male'!$A$3:$CF$103,MIN((61+(Mortality!EH$5-Mortality!$AT$5)),84),0))</f>
        <v>1.0462201770283128E-3</v>
      </c>
      <c r="EI37" s="408">
        <f>EH37*(1-VLOOKUP($AR37,'MP-2017_Male'!$A$3:$CF$103,MIN((61+(Mortality!EI$5-Mortality!$AT$5)),84),0))</f>
        <v>1.0357579752580297E-3</v>
      </c>
      <c r="EJ37" s="408">
        <f>EI37*(1-VLOOKUP($AR37,'MP-2017_Male'!$A$3:$CF$103,MIN((61+(Mortality!EJ$5-Mortality!$AT$5)),84),0))</f>
        <v>1.0254003955054495E-3</v>
      </c>
      <c r="EK37" s="408">
        <f>EJ37*(1-VLOOKUP($AR37,'MP-2017_Male'!$A$3:$CF$103,MIN((61+(Mortality!EK$5-Mortality!$AT$5)),84),0))</f>
        <v>1.0151463915503949E-3</v>
      </c>
      <c r="EL37" s="408">
        <f>EK37*(1-VLOOKUP($AR37,'MP-2017_Male'!$A$3:$CF$103,MIN((61+(Mortality!EL$5-Mortality!$AT$5)),84),0))</f>
        <v>1.0049949276348909E-3</v>
      </c>
      <c r="EM37" s="408">
        <f>EL37*(1-VLOOKUP($AR37,'MP-2017_Male'!$A$3:$CF$103,MIN((61+(Mortality!EM$5-Mortality!$AT$5)),84),0))</f>
        <v>9.9494497835854196E-4</v>
      </c>
      <c r="EN37" s="408">
        <f>EM37*(1-VLOOKUP($AR37,'MP-2017_Male'!$A$3:$CF$103,MIN((61+(Mortality!EN$5-Mortality!$AT$5)),84),0))</f>
        <v>9.849955285749566E-4</v>
      </c>
      <c r="EO37" s="408">
        <f>EN37*(1-VLOOKUP($AR37,'MP-2017_Male'!$A$3:$CF$103,MIN((61+(Mortality!EO$5-Mortality!$AT$5)),84),0))</f>
        <v>9.7514557328920698E-4</v>
      </c>
      <c r="EP37" s="408">
        <f>EO37*(1-VLOOKUP($AR37,'MP-2017_Male'!$A$3:$CF$103,MIN((61+(Mortality!EP$5-Mortality!$AT$5)),84),0))</f>
        <v>9.653941175563149E-4</v>
      </c>
      <c r="EQ37" s="408">
        <f>EP37*(1-VLOOKUP($AR37,'MP-2017_Male'!$A$3:$CF$103,MIN((61+(Mortality!EQ$5-Mortality!$AT$5)),84),0))</f>
        <v>9.5574017638075175E-4</v>
      </c>
      <c r="ER37" s="408">
        <f>EQ37*(1-VLOOKUP($AR37,'MP-2017_Male'!$A$3:$CF$103,MIN((61+(Mortality!ER$5-Mortality!$AT$5)),84),0))</f>
        <v>9.4618277461694421E-4</v>
      </c>
      <c r="ES37" s="408">
        <f>ER37*(1-VLOOKUP($AR37,'MP-2017_Male'!$A$3:$CF$103,MIN((61+(Mortality!ES$5-Mortality!$AT$5)),84),0))</f>
        <v>9.3672094687077476E-4</v>
      </c>
      <c r="ET37" s="408">
        <f>ES37*(1-VLOOKUP($AR37,'MP-2017_Male'!$A$3:$CF$103,MIN((61+(Mortality!ET$5-Mortality!$AT$5)),84),0))</f>
        <v>9.2735373740206704E-4</v>
      </c>
      <c r="EU37" s="408">
        <f>ET37*(1-VLOOKUP($AR37,'MP-2017_Male'!$A$3:$CF$103,MIN((61+(Mortality!EU$5-Mortality!$AT$5)),84),0))</f>
        <v>9.1808020002804636E-4</v>
      </c>
      <c r="EV37" s="408">
        <f>EU37*(1-VLOOKUP($AR37,'MP-2017_Male'!$A$3:$CF$103,MIN((61+(Mortality!EV$5-Mortality!$AT$5)),84),0))</f>
        <v>9.0889939802776592E-4</v>
      </c>
      <c r="EW37" s="408">
        <f>EV37*(1-VLOOKUP($AR37,'MP-2017_Male'!$A$3:$CF$103,MIN((61+(Mortality!EW$5-Mortality!$AT$5)),84),0))</f>
        <v>8.998104040474883E-4</v>
      </c>
      <c r="EX37" s="408">
        <f>EW37*(1-VLOOKUP($AR37,'MP-2017_Male'!$A$3:$CF$103,MIN((61+(Mortality!EX$5-Mortality!$AT$5)),84),0))</f>
        <v>8.9081230000701342E-4</v>
      </c>
      <c r="EY37" s="408">
        <f>EX37*(1-VLOOKUP($AR37,'MP-2017_Male'!$A$3:$CF$103,MIN((61+(Mortality!EY$5-Mortality!$AT$5)),84),0))</f>
        <v>8.8190417700694326E-4</v>
      </c>
      <c r="EZ37" s="408">
        <f>EY37*(1-VLOOKUP($AR37,'MP-2017_Male'!$A$3:$CF$103,MIN((61+(Mortality!EZ$5-Mortality!$AT$5)),84),0))</f>
        <v>8.7308513523687379E-4</v>
      </c>
      <c r="FA37" s="408">
        <f>EZ37*(1-VLOOKUP($AR37,'MP-2017_Male'!$A$3:$CF$103,MIN((61+(Mortality!FA$5-Mortality!$AT$5)),84),0))</f>
        <v>8.64354283884505E-4</v>
      </c>
      <c r="FB37" s="408">
        <f>FA37*(1-VLOOKUP($AR37,'MP-2017_Male'!$A$3:$CF$103,MIN((61+(Mortality!FB$5-Mortality!$AT$5)),84),0))</f>
        <v>8.5571074104565993E-4</v>
      </c>
      <c r="FC37" s="408">
        <f>FB37*(1-VLOOKUP($AR37,'MP-2017_Male'!$A$3:$CF$103,MIN((61+(Mortality!FC$5-Mortality!$AT$5)),84),0))</f>
        <v>8.4715363363520335E-4</v>
      </c>
      <c r="FD37" s="408">
        <f>FC37*(1-VLOOKUP($AR37,'MP-2017_Male'!$A$3:$CF$103,MIN((61+(Mortality!FD$5-Mortality!$AT$5)),84),0))</f>
        <v>8.3868209729885126E-4</v>
      </c>
      <c r="FE37" s="408">
        <f>FD37*(1-VLOOKUP($AR37,'MP-2017_Male'!$A$3:$CF$103,MIN((61+(Mortality!FE$5-Mortality!$AT$5)),84),0))</f>
        <v>8.3029527632586279E-4</v>
      </c>
      <c r="FF37" s="408">
        <f>FE37*(1-VLOOKUP($AR37,'MP-2017_Male'!$A$3:$CF$103,MIN((61+(Mortality!FF$5-Mortality!$AT$5)),84),0))</f>
        <v>8.2199232356260413E-4</v>
      </c>
      <c r="FG37" s="408">
        <f>FF37*(1-VLOOKUP($AR37,'MP-2017_Male'!$A$3:$CF$103,MIN((61+(Mortality!FG$5-Mortality!$AT$5)),84),0))</f>
        <v>8.137724003269781E-4</v>
      </c>
      <c r="FH37" s="408">
        <f>FG37*(1-VLOOKUP($AR37,'MP-2017_Male'!$A$3:$CF$103,MIN((61+(Mortality!FH$5-Mortality!$AT$5)),84),0))</f>
        <v>8.0563467632370836E-4</v>
      </c>
      <c r="FI37" s="408">
        <f>FH37*(1-VLOOKUP($AR37,'MP-2017_Male'!$A$3:$CF$103,MIN((61+(Mortality!FI$5-Mortality!$AT$5)),84),0))</f>
        <v>7.9757832956047132E-4</v>
      </c>
    </row>
    <row r="38" spans="1:165">
      <c r="A38" s="205">
        <v>50</v>
      </c>
      <c r="B38" s="226">
        <f t="shared" si="8"/>
        <v>1.686E-3</v>
      </c>
      <c r="C38" s="227">
        <f t="shared" si="9"/>
        <v>1.1019999999999999E-3</v>
      </c>
      <c r="D38" s="207">
        <f t="shared" si="5"/>
        <v>1.3939999999999998E-3</v>
      </c>
      <c r="E38" s="432">
        <f ca="1">IF($A38&lt;Main!$B$11,Mortality!$BD31,OFFSET($BD$6,$A38-$A$13,$A38-$A$13))</f>
        <v>1.1120077790123964E-3</v>
      </c>
      <c r="F38" s="433">
        <f ca="1">IF($A38&lt;Main!$B$13,Mortality!$BD$105,OFFSET($BD$105,$A38-$A$13,$A38-$A$13))</f>
        <v>7.1969940070239474E-4</v>
      </c>
      <c r="G38" s="472">
        <f t="shared" ca="1" si="21"/>
        <v>9.1585358985739557E-4</v>
      </c>
      <c r="I38" s="199"/>
      <c r="J38" s="402"/>
      <c r="K38" s="199"/>
      <c r="L38" s="199"/>
      <c r="M38" s="199"/>
      <c r="N38" s="199"/>
      <c r="O38" s="199"/>
      <c r="P38" s="199"/>
      <c r="Q38" s="246">
        <f>Q33+5</f>
        <v>55</v>
      </c>
      <c r="R38" s="254">
        <f>INDEX($J$8:$L$20,MATCH($Q38,$I$8:$I$20,0),MATCH(R$7,$J$7:$L$7,0))</f>
        <v>1.6199999999999999E-3</v>
      </c>
      <c r="S38" s="255">
        <f t="shared" ref="S38:T38" si="63">INDEX($J$8:$L$20,MATCH($Q38,$I$8:$I$20,0),MATCH(S$7,$J$7:$L$7,0))</f>
        <v>1.9591000000000001E-2</v>
      </c>
      <c r="T38" s="466">
        <f t="shared" si="63"/>
        <v>2.2269999999999998E-3</v>
      </c>
      <c r="U38" s="254">
        <f>INDEX($M$8:$O$20,MATCH($Q38,$I$8:$I$20,0),MATCH(R$7,$M$7:$O$7,0))</f>
        <v>1.0579999999999999E-3</v>
      </c>
      <c r="V38" s="255">
        <f t="shared" ref="V38" si="64">INDEX($M$8:$O$20,MATCH($Q38,$I$8:$I$20,0),MATCH(S$7,$M$7:$O$7,0))</f>
        <v>1.1438E-2</v>
      </c>
      <c r="W38" s="470">
        <f t="shared" ref="W38" si="65">INDEX($M$8:$O$20,MATCH($Q38,$I$8:$I$20,0),MATCH(T$7,$M$7:$O$7,0))</f>
        <v>1.34E-3</v>
      </c>
      <c r="X38" s="227"/>
      <c r="Y38" s="205">
        <v>50</v>
      </c>
      <c r="AA38" s="231">
        <v>1.686E-3</v>
      </c>
      <c r="AB38" s="232">
        <v>4.0639999999999999E-3</v>
      </c>
      <c r="AC38" s="233">
        <v>2.0395E-2</v>
      </c>
      <c r="AD38" s="205"/>
      <c r="AE38" s="231">
        <v>1.1019999999999999E-3</v>
      </c>
      <c r="AF38" s="232">
        <v>2.7680000000000001E-3</v>
      </c>
      <c r="AG38" s="233">
        <v>1.1906999999999999E-2</v>
      </c>
      <c r="AQ38" s="234"/>
      <c r="AR38" s="205">
        <v>57</v>
      </c>
      <c r="AS38" s="235">
        <f t="shared" si="6"/>
        <v>2.6587108673932175E-3</v>
      </c>
      <c r="AT38" s="406">
        <f t="shared" ref="AT38:AT55" si="66">T40</f>
        <v>2.7061999999999998E-3</v>
      </c>
      <c r="AU38" s="408">
        <f>AT38*(1-VLOOKUP($AR38,'MP-2017_Male'!$A$3:$CF$103,MIN((61+(Mortality!AU$5-Mortality!$AT$5)),84),0))</f>
        <v>2.7064706199999996E-3</v>
      </c>
      <c r="AV38" s="408">
        <f>AU38*(1-VLOOKUP($AR38,'MP-2017_Male'!$A$3:$CF$103,MIN((61+(Mortality!AV$5-Mortality!$AT$5)),84),0))</f>
        <v>2.7116129141779998E-3</v>
      </c>
      <c r="AW38" s="408">
        <f>AV38*(1-VLOOKUP($AR38,'MP-2017_Male'!$A$3:$CF$103,MIN((61+(Mortality!AW$5-Mortality!$AT$5)),84),0))</f>
        <v>2.7219170432518764E-3</v>
      </c>
      <c r="AX38" s="408">
        <f>AW38*(1-VLOOKUP($AR38,'MP-2017_Male'!$A$3:$CF$103,MIN((61+(Mortality!AX$5-Mortality!$AT$5)),84),0))</f>
        <v>2.7287218358600061E-3</v>
      </c>
      <c r="AY38" s="408">
        <f>AX38*(1-VLOOKUP($AR38,'MP-2017_Male'!$A$3:$CF$103,MIN((61+(Mortality!AY$5-Mortality!$AT$5)),84),0))</f>
        <v>2.730904813328694E-3</v>
      </c>
      <c r="AZ38" s="408">
        <f>AY38*(1-VLOOKUP($AR38,'MP-2017_Male'!$A$3:$CF$103,MIN((61+(Mortality!AZ$5-Mortality!$AT$5)),84),0))</f>
        <v>2.7276277275526998E-3</v>
      </c>
      <c r="BA38" s="408">
        <f>AZ38*(1-VLOOKUP($AR38,'MP-2017_Male'!$A$3:$CF$103,MIN((61+(Mortality!BA$5-Mortality!$AT$5)),84),0))</f>
        <v>2.7183537932790208E-3</v>
      </c>
      <c r="BB38" s="408">
        <f>BA38*(1-VLOOKUP($AR38,'MP-2017_Male'!$A$3:$CF$103,MIN((61+(Mortality!BB$5-Mortality!$AT$5)),84),0))</f>
        <v>2.7034028474159865E-3</v>
      </c>
      <c r="BC38" s="408">
        <f>BB38*(1-VLOOKUP($AR38,'MP-2017_Male'!$A$3:$CF$103,MIN((61+(Mortality!BC$5-Mortality!$AT$5)),84),0))</f>
        <v>2.6831273260603666E-3</v>
      </c>
      <c r="BD38" s="429">
        <f>BC38*(1-VLOOKUP($AR38,'MP-2017_Male'!$A$3:$CF$103,MIN((61+(Mortality!BD$5-Mortality!$AT$5)),84),0))</f>
        <v>2.6587108673932175E-3</v>
      </c>
      <c r="BE38" s="408">
        <f>BD38*(1-VLOOKUP($AR38,'MP-2017_Male'!$A$3:$CF$103,MIN((61+(Mortality!BE$5-Mortality!$AT$5)),84),0))</f>
        <v>2.6313261454590673E-3</v>
      </c>
      <c r="BF38" s="408">
        <f>BE38*(1-VLOOKUP($AR38,'MP-2017_Male'!$A$3:$CF$103,MIN((61+(Mortality!BF$5-Mortality!$AT$5)),84),0))</f>
        <v>2.6023815578590176E-3</v>
      </c>
      <c r="BG38" s="408">
        <f>BF38*(1-VLOOKUP($AR38,'MP-2017_Male'!$A$3:$CF$103,MIN((61+(Mortality!BG$5-Mortality!$AT$5)),84),0))</f>
        <v>2.5734951225667825E-3</v>
      </c>
      <c r="BH38" s="408">
        <f>BG38*(1-VLOOKUP($AR38,'MP-2017_Male'!$A$3:$CF$103,MIN((61+(Mortality!BH$5-Mortality!$AT$5)),84),0))</f>
        <v>2.5457013752430611E-3</v>
      </c>
      <c r="BI38" s="408">
        <f>BH38*(1-VLOOKUP($AR38,'MP-2017_Male'!$A$3:$CF$103,MIN((61+(Mortality!BI$5-Mortality!$AT$5)),84),0))</f>
        <v>2.5192260809405332E-3</v>
      </c>
      <c r="BJ38" s="408">
        <f>BI38*(1-VLOOKUP($AR38,'MP-2017_Male'!$A$3:$CF$103,MIN((61+(Mortality!BJ$5-Mortality!$AT$5)),84),0))</f>
        <v>2.494033820131128E-3</v>
      </c>
      <c r="BK38" s="408">
        <f>BJ38*(1-VLOOKUP($AR38,'MP-2017_Male'!$A$3:$CF$103,MIN((61+(Mortality!BK$5-Mortality!$AT$5)),84),0))</f>
        <v>2.4698416920758558E-3</v>
      </c>
      <c r="BL38" s="408">
        <f>BK38*(1-VLOOKUP($AR38,'MP-2017_Male'!$A$3:$CF$103,MIN((61+(Mortality!BL$5-Mortality!$AT$5)),84),0))</f>
        <v>2.4463781960011354E-3</v>
      </c>
      <c r="BM38" s="408">
        <f>BL38*(1-VLOOKUP($AR38,'MP-2017_Male'!$A$3:$CF$103,MIN((61+(Mortality!BM$5-Mortality!$AT$5)),84),0))</f>
        <v>2.4233822409587247E-3</v>
      </c>
      <c r="BN38" s="408">
        <f>BM38*(1-VLOOKUP($AR38,'MP-2017_Male'!$A$3:$CF$103,MIN((61+(Mortality!BN$5-Mortality!$AT$5)),84),0))</f>
        <v>2.400117771445521E-3</v>
      </c>
      <c r="BO38" s="408">
        <f>BN38*(1-VLOOKUP($AR38,'MP-2017_Male'!$A$3:$CF$103,MIN((61+(Mortality!BO$5-Mortality!$AT$5)),84),0))</f>
        <v>2.3768366290624994E-3</v>
      </c>
      <c r="BP38" s="408">
        <f>BO38*(1-VLOOKUP($AR38,'MP-2017_Male'!$A$3:$CF$103,MIN((61+(Mortality!BP$5-Mortality!$AT$5)),84),0))</f>
        <v>2.3533059464347808E-3</v>
      </c>
      <c r="BQ38" s="408">
        <f>BP38*(1-VLOOKUP($AR38,'MP-2017_Male'!$A$3:$CF$103,MIN((61+(Mortality!BQ$5-Mortality!$AT$5)),84),0))</f>
        <v>2.3297728869704328E-3</v>
      </c>
      <c r="BR38" s="408">
        <f>BQ38*(1-VLOOKUP($AR38,'MP-2017_Male'!$A$3:$CF$103,MIN((61+(Mortality!BR$5-Mortality!$AT$5)),84),0))</f>
        <v>2.3064751581007284E-3</v>
      </c>
      <c r="BS38" s="408">
        <f>BR38*(1-VLOOKUP($AR38,'MP-2017_Male'!$A$3:$CF$103,MIN((61+(Mortality!BS$5-Mortality!$AT$5)),84),0))</f>
        <v>2.2834104065197211E-3</v>
      </c>
      <c r="BT38" s="408">
        <f>BS38*(1-VLOOKUP($AR38,'MP-2017_Male'!$A$3:$CF$103,MIN((61+(Mortality!BT$5-Mortality!$AT$5)),84),0))</f>
        <v>2.2605763024545239E-3</v>
      </c>
      <c r="BU38" s="408">
        <f>BT38*(1-VLOOKUP($AR38,'MP-2017_Male'!$A$3:$CF$103,MIN((61+(Mortality!BU$5-Mortality!$AT$5)),84),0))</f>
        <v>2.2379705394299787E-3</v>
      </c>
      <c r="BV38" s="408">
        <f>BU38*(1-VLOOKUP($AR38,'MP-2017_Male'!$A$3:$CF$103,MIN((61+(Mortality!BV$5-Mortality!$AT$5)),84),0))</f>
        <v>2.215590834035679E-3</v>
      </c>
      <c r="BW38" s="408">
        <f>BV38*(1-VLOOKUP($AR38,'MP-2017_Male'!$A$3:$CF$103,MIN((61+(Mortality!BW$5-Mortality!$AT$5)),84),0))</f>
        <v>2.1934349256953222E-3</v>
      </c>
      <c r="BX38" s="408">
        <f>BW38*(1-VLOOKUP($AR38,'MP-2017_Male'!$A$3:$CF$103,MIN((61+(Mortality!BX$5-Mortality!$AT$5)),84),0))</f>
        <v>2.1715005764383691E-3</v>
      </c>
      <c r="BY38" s="408">
        <f>BX38*(1-VLOOKUP($AR38,'MP-2017_Male'!$A$3:$CF$103,MIN((61+(Mortality!BY$5-Mortality!$AT$5)),84),0))</f>
        <v>2.1497855706739855E-3</v>
      </c>
      <c r="BZ38" s="408">
        <f>BY38*(1-VLOOKUP($AR38,'MP-2017_Male'!$A$3:$CF$103,MIN((61+(Mortality!BZ$5-Mortality!$AT$5)),84),0))</f>
        <v>2.1282877149672455E-3</v>
      </c>
      <c r="CA38" s="408">
        <f>BZ38*(1-VLOOKUP($AR38,'MP-2017_Male'!$A$3:$CF$103,MIN((61+(Mortality!CA$5-Mortality!$AT$5)),84),0))</f>
        <v>2.1070048378175731E-3</v>
      </c>
      <c r="CB38" s="408">
        <f>CA38*(1-VLOOKUP($AR38,'MP-2017_Male'!$A$3:$CF$103,MIN((61+(Mortality!CB$5-Mortality!$AT$5)),84),0))</f>
        <v>2.0859347894393973E-3</v>
      </c>
      <c r="CC38" s="408">
        <f>CB38*(1-VLOOKUP($AR38,'MP-2017_Male'!$A$3:$CF$103,MIN((61+(Mortality!CC$5-Mortality!$AT$5)),84),0))</f>
        <v>2.0650754415450032E-3</v>
      </c>
      <c r="CD38" s="408">
        <f>CC38*(1-VLOOKUP($AR38,'MP-2017_Male'!$A$3:$CF$103,MIN((61+(Mortality!CD$5-Mortality!$AT$5)),84),0))</f>
        <v>2.0444246871295533E-3</v>
      </c>
      <c r="CE38" s="408">
        <f>CD38*(1-VLOOKUP($AR38,'MP-2017_Male'!$A$3:$CF$103,MIN((61+(Mortality!CE$5-Mortality!$AT$5)),84),0))</f>
        <v>2.0239804402582577E-3</v>
      </c>
      <c r="CF38" s="408">
        <f>CE38*(1-VLOOKUP($AR38,'MP-2017_Male'!$A$3:$CF$103,MIN((61+(Mortality!CF$5-Mortality!$AT$5)),84),0))</f>
        <v>2.0037406358556749E-3</v>
      </c>
      <c r="CG38" s="408">
        <f>CF38*(1-VLOOKUP($AR38,'MP-2017_Male'!$A$3:$CF$103,MIN((61+(Mortality!CG$5-Mortality!$AT$5)),84),0))</f>
        <v>1.9837032294971182E-3</v>
      </c>
      <c r="CH38" s="408">
        <f>CG38*(1-VLOOKUP($AR38,'MP-2017_Male'!$A$3:$CF$103,MIN((61+(Mortality!CH$5-Mortality!$AT$5)),84),0))</f>
        <v>1.9638661972021468E-3</v>
      </c>
      <c r="CI38" s="408">
        <f>CH38*(1-VLOOKUP($AR38,'MP-2017_Male'!$A$3:$CF$103,MIN((61+(Mortality!CI$5-Mortality!$AT$5)),84),0))</f>
        <v>1.9442275352301254E-3</v>
      </c>
      <c r="CJ38" s="408">
        <f>CI38*(1-VLOOKUP($AR38,'MP-2017_Male'!$A$3:$CF$103,MIN((61+(Mortality!CJ$5-Mortality!$AT$5)),84),0))</f>
        <v>1.9247852598778242E-3</v>
      </c>
      <c r="CK38" s="408">
        <f>CJ38*(1-VLOOKUP($AR38,'MP-2017_Male'!$A$3:$CF$103,MIN((61+(Mortality!CK$5-Mortality!$AT$5)),84),0))</f>
        <v>1.9055374072790459E-3</v>
      </c>
      <c r="CL38" s="408">
        <f>CK38*(1-VLOOKUP($AR38,'MP-2017_Male'!$A$3:$CF$103,MIN((61+(Mortality!CL$5-Mortality!$AT$5)),84),0))</f>
        <v>1.8864820332062553E-3</v>
      </c>
      <c r="CM38" s="408">
        <f>CL38*(1-VLOOKUP($AR38,'MP-2017_Male'!$A$3:$CF$103,MIN((61+(Mortality!CM$5-Mortality!$AT$5)),84),0))</f>
        <v>1.8676172128741927E-3</v>
      </c>
      <c r="CN38" s="408">
        <f>CM38*(1-VLOOKUP($AR38,'MP-2017_Male'!$A$3:$CF$103,MIN((61+(Mortality!CN$5-Mortality!$AT$5)),84),0))</f>
        <v>1.8489410407454508E-3</v>
      </c>
      <c r="CO38" s="408">
        <f>CN38*(1-VLOOKUP($AR38,'MP-2017_Male'!$A$3:$CF$103,MIN((61+(Mortality!CO$5-Mortality!$AT$5)),84),0))</f>
        <v>1.8304516303379963E-3</v>
      </c>
      <c r="CP38" s="408">
        <f>CO38*(1-VLOOKUP($AR38,'MP-2017_Male'!$A$3:$CF$103,MIN((61+(Mortality!CP$5-Mortality!$AT$5)),84),0))</f>
        <v>1.8121471140346162E-3</v>
      </c>
      <c r="CQ38" s="408">
        <f>CP38*(1-VLOOKUP($AR38,'MP-2017_Male'!$A$3:$CF$103,MIN((61+(Mortality!CQ$5-Mortality!$AT$5)),84),0))</f>
        <v>1.79402564289427E-3</v>
      </c>
      <c r="CR38" s="408">
        <f>CQ38*(1-VLOOKUP($AR38,'MP-2017_Male'!$A$3:$CF$103,MIN((61+(Mortality!CR$5-Mortality!$AT$5)),84),0))</f>
        <v>1.7760853864653274E-3</v>
      </c>
      <c r="CS38" s="408">
        <f>CR38*(1-VLOOKUP($AR38,'MP-2017_Male'!$A$3:$CF$103,MIN((61+(Mortality!CS$5-Mortality!$AT$5)),84),0))</f>
        <v>1.758324532600674E-3</v>
      </c>
      <c r="CT38" s="408">
        <f>CS38*(1-VLOOKUP($AR38,'MP-2017_Male'!$A$3:$CF$103,MIN((61+(Mortality!CT$5-Mortality!$AT$5)),84),0))</f>
        <v>1.7407412872746672E-3</v>
      </c>
      <c r="CU38" s="408">
        <f>CT38*(1-VLOOKUP($AR38,'MP-2017_Male'!$A$3:$CF$103,MIN((61+(Mortality!CU$5-Mortality!$AT$5)),84),0))</f>
        <v>1.7233338744019205E-3</v>
      </c>
      <c r="CV38" s="408">
        <f>CU38*(1-VLOOKUP($AR38,'MP-2017_Male'!$A$3:$CF$103,MIN((61+(Mortality!CV$5-Mortality!$AT$5)),84),0))</f>
        <v>1.7061005356579014E-3</v>
      </c>
      <c r="CW38" s="408">
        <f>CV38*(1-VLOOKUP($AR38,'MP-2017_Male'!$A$3:$CF$103,MIN((61+(Mortality!CW$5-Mortality!$AT$5)),84),0))</f>
        <v>1.6890395303013224E-3</v>
      </c>
      <c r="CX38" s="408">
        <f>CW38*(1-VLOOKUP($AR38,'MP-2017_Male'!$A$3:$CF$103,MIN((61+(Mortality!CX$5-Mortality!$AT$5)),84),0))</f>
        <v>1.6721491349983091E-3</v>
      </c>
      <c r="CY38" s="408">
        <f>CX38*(1-VLOOKUP($AR38,'MP-2017_Male'!$A$3:$CF$103,MIN((61+(Mortality!CY$5-Mortality!$AT$5)),84),0))</f>
        <v>1.6554276436483259E-3</v>
      </c>
      <c r="CZ38" s="408">
        <f>CY38*(1-VLOOKUP($AR38,'MP-2017_Male'!$A$3:$CF$103,MIN((61+(Mortality!CZ$5-Mortality!$AT$5)),84),0))</f>
        <v>1.6388733672118426E-3</v>
      </c>
      <c r="DA38" s="408">
        <f>CZ38*(1-VLOOKUP($AR38,'MP-2017_Male'!$A$3:$CF$103,MIN((61+(Mortality!DA$5-Mortality!$AT$5)),84),0))</f>
        <v>1.6224846335397241E-3</v>
      </c>
      <c r="DB38" s="408">
        <f>DA38*(1-VLOOKUP($AR38,'MP-2017_Male'!$A$3:$CF$103,MIN((61+(Mortality!DB$5-Mortality!$AT$5)),84),0))</f>
        <v>1.606259787204327E-3</v>
      </c>
      <c r="DC38" s="408">
        <f>DB38*(1-VLOOKUP($AR38,'MP-2017_Male'!$A$3:$CF$103,MIN((61+(Mortality!DC$5-Mortality!$AT$5)),84),0))</f>
        <v>1.5901971893322836E-3</v>
      </c>
      <c r="DD38" s="408">
        <f>DC38*(1-VLOOKUP($AR38,'MP-2017_Male'!$A$3:$CF$103,MIN((61+(Mortality!DD$5-Mortality!$AT$5)),84),0))</f>
        <v>1.5742952174389608E-3</v>
      </c>
      <c r="DE38" s="408">
        <f>DD38*(1-VLOOKUP($AR38,'MP-2017_Male'!$A$3:$CF$103,MIN((61+(Mortality!DE$5-Mortality!$AT$5)),84),0))</f>
        <v>1.5585522652645711E-3</v>
      </c>
      <c r="DF38" s="408">
        <f>DE38*(1-VLOOKUP($AR38,'MP-2017_Male'!$A$3:$CF$103,MIN((61+(Mortality!DF$5-Mortality!$AT$5)),84),0))</f>
        <v>1.5429667426119253E-3</v>
      </c>
      <c r="DG38" s="408">
        <f>DF38*(1-VLOOKUP($AR38,'MP-2017_Male'!$A$3:$CF$103,MIN((61+(Mortality!DG$5-Mortality!$AT$5)),84),0))</f>
        <v>1.527537075185806E-3</v>
      </c>
      <c r="DH38" s="408">
        <f>DG38*(1-VLOOKUP($AR38,'MP-2017_Male'!$A$3:$CF$103,MIN((61+(Mortality!DH$5-Mortality!$AT$5)),84),0))</f>
        <v>1.5122617044339478E-3</v>
      </c>
      <c r="DI38" s="408">
        <f>DH38*(1-VLOOKUP($AR38,'MP-2017_Male'!$A$3:$CF$103,MIN((61+(Mortality!DI$5-Mortality!$AT$5)),84),0))</f>
        <v>1.4971390873896083E-3</v>
      </c>
      <c r="DJ38" s="408">
        <f>DI38*(1-VLOOKUP($AR38,'MP-2017_Male'!$A$3:$CF$103,MIN((61+(Mortality!DJ$5-Mortality!$AT$5)),84),0))</f>
        <v>1.4821676965157122E-3</v>
      </c>
      <c r="DK38" s="408">
        <f>DJ38*(1-VLOOKUP($AR38,'MP-2017_Male'!$A$3:$CF$103,MIN((61+(Mortality!DK$5-Mortality!$AT$5)),84),0))</f>
        <v>1.4673460195505552E-3</v>
      </c>
      <c r="DL38" s="408">
        <f>DK38*(1-VLOOKUP($AR38,'MP-2017_Male'!$A$3:$CF$103,MIN((61+(Mortality!DL$5-Mortality!$AT$5)),84),0))</f>
        <v>1.4526725593550496E-3</v>
      </c>
      <c r="DM38" s="408">
        <f>DL38*(1-VLOOKUP($AR38,'MP-2017_Male'!$A$3:$CF$103,MIN((61+(Mortality!DM$5-Mortality!$AT$5)),84),0))</f>
        <v>1.4381458337614991E-3</v>
      </c>
      <c r="DN38" s="408">
        <f>DM38*(1-VLOOKUP($AR38,'MP-2017_Male'!$A$3:$CF$103,MIN((61+(Mortality!DN$5-Mortality!$AT$5)),84),0))</f>
        <v>1.4237643754238841E-3</v>
      </c>
      <c r="DO38" s="408">
        <f>DN38*(1-VLOOKUP($AR38,'MP-2017_Male'!$A$3:$CF$103,MIN((61+(Mortality!DO$5-Mortality!$AT$5)),84),0))</f>
        <v>1.4095267316696454E-3</v>
      </c>
      <c r="DP38" s="408">
        <f>DO38*(1-VLOOKUP($AR38,'MP-2017_Male'!$A$3:$CF$103,MIN((61+(Mortality!DP$5-Mortality!$AT$5)),84),0))</f>
        <v>1.3954314643529488E-3</v>
      </c>
      <c r="DQ38" s="408">
        <f>DP38*(1-VLOOKUP($AR38,'MP-2017_Male'!$A$3:$CF$103,MIN((61+(Mortality!DQ$5-Mortality!$AT$5)),84),0))</f>
        <v>1.3814771497094192E-3</v>
      </c>
      <c r="DR38" s="408">
        <f>DQ38*(1-VLOOKUP($AR38,'MP-2017_Male'!$A$3:$CF$103,MIN((61+(Mortality!DR$5-Mortality!$AT$5)),84),0))</f>
        <v>1.3676623782123249E-3</v>
      </c>
      <c r="DS38" s="408">
        <f>DR38*(1-VLOOKUP($AR38,'MP-2017_Male'!$A$3:$CF$103,MIN((61+(Mortality!DS$5-Mortality!$AT$5)),84),0))</f>
        <v>1.3539857544302017E-3</v>
      </c>
      <c r="DT38" s="408">
        <f>DS38*(1-VLOOKUP($AR38,'MP-2017_Male'!$A$3:$CF$103,MIN((61+(Mortality!DT$5-Mortality!$AT$5)),84),0))</f>
        <v>1.3404458968858998E-3</v>
      </c>
      <c r="DU38" s="408">
        <f>DT38*(1-VLOOKUP($AR38,'MP-2017_Male'!$A$3:$CF$103,MIN((61+(Mortality!DU$5-Mortality!$AT$5)),84),0))</f>
        <v>1.3270414379170407E-3</v>
      </c>
      <c r="DV38" s="408">
        <f>DU38*(1-VLOOKUP($AR38,'MP-2017_Male'!$A$3:$CF$103,MIN((61+(Mortality!DV$5-Mortality!$AT$5)),84),0))</f>
        <v>1.3137710235378703E-3</v>
      </c>
      <c r="DW38" s="408">
        <f>DV38*(1-VLOOKUP($AR38,'MP-2017_Male'!$A$3:$CF$103,MIN((61+(Mortality!DW$5-Mortality!$AT$5)),84),0))</f>
        <v>1.3006333133024916E-3</v>
      </c>
      <c r="DX38" s="408">
        <f>DW38*(1-VLOOKUP($AR38,'MP-2017_Male'!$A$3:$CF$103,MIN((61+(Mortality!DX$5-Mortality!$AT$5)),84),0))</f>
        <v>1.2876269801694667E-3</v>
      </c>
      <c r="DY38" s="408">
        <f>DX38*(1-VLOOKUP($AR38,'MP-2017_Male'!$A$3:$CF$103,MIN((61+(Mortality!DY$5-Mortality!$AT$5)),84),0))</f>
        <v>1.274750710367772E-3</v>
      </c>
      <c r="DZ38" s="408">
        <f>DY38*(1-VLOOKUP($AR38,'MP-2017_Male'!$A$3:$CF$103,MIN((61+(Mortality!DZ$5-Mortality!$AT$5)),84),0))</f>
        <v>1.2620032032640944E-3</v>
      </c>
      <c r="EA38" s="408">
        <f>DZ38*(1-VLOOKUP($AR38,'MP-2017_Male'!$A$3:$CF$103,MIN((61+(Mortality!EA$5-Mortality!$AT$5)),84),0))</f>
        <v>1.2493831712314535E-3</v>
      </c>
      <c r="EB38" s="408">
        <f>EA38*(1-VLOOKUP($AR38,'MP-2017_Male'!$A$3:$CF$103,MIN((61+(Mortality!EB$5-Mortality!$AT$5)),84),0))</f>
        <v>1.2368893395191388E-3</v>
      </c>
      <c r="EC38" s="408">
        <f>EB38*(1-VLOOKUP($AR38,'MP-2017_Male'!$A$3:$CF$103,MIN((61+(Mortality!EC$5-Mortality!$AT$5)),84),0))</f>
        <v>1.2245204461239475E-3</v>
      </c>
      <c r="ED38" s="408">
        <f>EC38*(1-VLOOKUP($AR38,'MP-2017_Male'!$A$3:$CF$103,MIN((61+(Mortality!ED$5-Mortality!$AT$5)),84),0))</f>
        <v>1.2122752416627079E-3</v>
      </c>
      <c r="EE38" s="408">
        <f>ED38*(1-VLOOKUP($AR38,'MP-2017_Male'!$A$3:$CF$103,MIN((61+(Mortality!EE$5-Mortality!$AT$5)),84),0))</f>
        <v>1.2001524892460808E-3</v>
      </c>
      <c r="EF38" s="408">
        <f>EE38*(1-VLOOKUP($AR38,'MP-2017_Male'!$A$3:$CF$103,MIN((61+(Mortality!EF$5-Mortality!$AT$5)),84),0))</f>
        <v>1.18815096435362E-3</v>
      </c>
      <c r="EG38" s="408">
        <f>EF38*(1-VLOOKUP($AR38,'MP-2017_Male'!$A$3:$CF$103,MIN((61+(Mortality!EG$5-Mortality!$AT$5)),84),0))</f>
        <v>1.1762694547100838E-3</v>
      </c>
      <c r="EH38" s="408">
        <f>EG38*(1-VLOOKUP($AR38,'MP-2017_Male'!$A$3:$CF$103,MIN((61+(Mortality!EH$5-Mortality!$AT$5)),84),0))</f>
        <v>1.164506760162983E-3</v>
      </c>
      <c r="EI38" s="408">
        <f>EH38*(1-VLOOKUP($AR38,'MP-2017_Male'!$A$3:$CF$103,MIN((61+(Mortality!EI$5-Mortality!$AT$5)),84),0))</f>
        <v>1.1528616925613531E-3</v>
      </c>
      <c r="EJ38" s="408">
        <f>EI38*(1-VLOOKUP($AR38,'MP-2017_Male'!$A$3:$CF$103,MIN((61+(Mortality!EJ$5-Mortality!$AT$5)),84),0))</f>
        <v>1.1413330756357397E-3</v>
      </c>
      <c r="EK38" s="408">
        <f>EJ38*(1-VLOOKUP($AR38,'MP-2017_Male'!$A$3:$CF$103,MIN((61+(Mortality!EK$5-Mortality!$AT$5)),84),0))</f>
        <v>1.1299197448793822E-3</v>
      </c>
      <c r="EL38" s="408">
        <f>EK38*(1-VLOOKUP($AR38,'MP-2017_Male'!$A$3:$CF$103,MIN((61+(Mortality!EL$5-Mortality!$AT$5)),84),0))</f>
        <v>1.1186205474305883E-3</v>
      </c>
      <c r="EM38" s="408">
        <f>EL38*(1-VLOOKUP($AR38,'MP-2017_Male'!$A$3:$CF$103,MIN((61+(Mortality!EM$5-Mortality!$AT$5)),84),0))</f>
        <v>1.1074343419562825E-3</v>
      </c>
      <c r="EN38" s="408">
        <f>EM38*(1-VLOOKUP($AR38,'MP-2017_Male'!$A$3:$CF$103,MIN((61+(Mortality!EN$5-Mortality!$AT$5)),84),0))</f>
        <v>1.0963599985367198E-3</v>
      </c>
      <c r="EO38" s="408">
        <f>EN38*(1-VLOOKUP($AR38,'MP-2017_Male'!$A$3:$CF$103,MIN((61+(Mortality!EO$5-Mortality!$AT$5)),84),0))</f>
        <v>1.0853963985513525E-3</v>
      </c>
      <c r="EP38" s="408">
        <f>EO38*(1-VLOOKUP($AR38,'MP-2017_Male'!$A$3:$CF$103,MIN((61+(Mortality!EP$5-Mortality!$AT$5)),84),0))</f>
        <v>1.074542434565839E-3</v>
      </c>
      <c r="EQ38" s="408">
        <f>EP38*(1-VLOOKUP($AR38,'MP-2017_Male'!$A$3:$CF$103,MIN((61+(Mortality!EQ$5-Mortality!$AT$5)),84),0))</f>
        <v>1.0637970102201806E-3</v>
      </c>
      <c r="ER38" s="408">
        <f>EQ38*(1-VLOOKUP($AR38,'MP-2017_Male'!$A$3:$CF$103,MIN((61+(Mortality!ER$5-Mortality!$AT$5)),84),0))</f>
        <v>1.0531590401179787E-3</v>
      </c>
      <c r="ES38" s="408">
        <f>ER38*(1-VLOOKUP($AR38,'MP-2017_Male'!$A$3:$CF$103,MIN((61+(Mortality!ES$5-Mortality!$AT$5)),84),0))</f>
        <v>1.0426274497167989E-3</v>
      </c>
      <c r="ET38" s="408">
        <f>ES38*(1-VLOOKUP($AR38,'MP-2017_Male'!$A$3:$CF$103,MIN((61+(Mortality!ET$5-Mortality!$AT$5)),84),0))</f>
        <v>1.0322011752196309E-3</v>
      </c>
      <c r="EU38" s="408">
        <f>ET38*(1-VLOOKUP($AR38,'MP-2017_Male'!$A$3:$CF$103,MIN((61+(Mortality!EU$5-Mortality!$AT$5)),84),0))</f>
        <v>1.0218791634674345E-3</v>
      </c>
      <c r="EV38" s="408">
        <f>EU38*(1-VLOOKUP($AR38,'MP-2017_Male'!$A$3:$CF$103,MIN((61+(Mortality!EV$5-Mortality!$AT$5)),84),0))</f>
        <v>1.0116603718327603E-3</v>
      </c>
      <c r="EW38" s="408">
        <f>EV38*(1-VLOOKUP($AR38,'MP-2017_Male'!$A$3:$CF$103,MIN((61+(Mortality!EW$5-Mortality!$AT$5)),84),0))</f>
        <v>1.0015437681144327E-3</v>
      </c>
      <c r="EX38" s="408">
        <f>EW38*(1-VLOOKUP($AR38,'MP-2017_Male'!$A$3:$CF$103,MIN((61+(Mortality!EX$5-Mortality!$AT$5)),84),0))</f>
        <v>9.9152833043328835E-4</v>
      </c>
      <c r="EY38" s="408">
        <f>EX38*(1-VLOOKUP($AR38,'MP-2017_Male'!$A$3:$CF$103,MIN((61+(Mortality!EY$5-Mortality!$AT$5)),84),0))</f>
        <v>9.8161304712895536E-4</v>
      </c>
      <c r="EZ38" s="408">
        <f>EY38*(1-VLOOKUP($AR38,'MP-2017_Male'!$A$3:$CF$103,MIN((61+(Mortality!EZ$5-Mortality!$AT$5)),84),0))</f>
        <v>9.7179691665766582E-4</v>
      </c>
      <c r="FA38" s="408">
        <f>EZ38*(1-VLOOKUP($AR38,'MP-2017_Male'!$A$3:$CF$103,MIN((61+(Mortality!FA$5-Mortality!$AT$5)),84),0))</f>
        <v>9.6207894749108917E-4</v>
      </c>
      <c r="FB38" s="408">
        <f>FA38*(1-VLOOKUP($AR38,'MP-2017_Male'!$A$3:$CF$103,MIN((61+(Mortality!FB$5-Mortality!$AT$5)),84),0))</f>
        <v>9.5245815801617826E-4</v>
      </c>
      <c r="FC38" s="408">
        <f>FB38*(1-VLOOKUP($AR38,'MP-2017_Male'!$A$3:$CF$103,MIN((61+(Mortality!FC$5-Mortality!$AT$5)),84),0))</f>
        <v>9.4293357643601651E-4</v>
      </c>
      <c r="FD38" s="408">
        <f>FC38*(1-VLOOKUP($AR38,'MP-2017_Male'!$A$3:$CF$103,MIN((61+(Mortality!FD$5-Mortality!$AT$5)),84),0))</f>
        <v>9.3350424067165636E-4</v>
      </c>
      <c r="FE38" s="408">
        <f>FD38*(1-VLOOKUP($AR38,'MP-2017_Male'!$A$3:$CF$103,MIN((61+(Mortality!FE$5-Mortality!$AT$5)),84),0))</f>
        <v>9.2416919826493981E-4</v>
      </c>
      <c r="FF38" s="408">
        <f>FE38*(1-VLOOKUP($AR38,'MP-2017_Male'!$A$3:$CF$103,MIN((61+(Mortality!FF$5-Mortality!$AT$5)),84),0))</f>
        <v>9.1492750628229035E-4</v>
      </c>
      <c r="FG38" s="408">
        <f>FF38*(1-VLOOKUP($AR38,'MP-2017_Male'!$A$3:$CF$103,MIN((61+(Mortality!FG$5-Mortality!$AT$5)),84),0))</f>
        <v>9.0577823121946739E-4</v>
      </c>
      <c r="FH38" s="408">
        <f>FG38*(1-VLOOKUP($AR38,'MP-2017_Male'!$A$3:$CF$103,MIN((61+(Mortality!FH$5-Mortality!$AT$5)),84),0))</f>
        <v>8.9672044890727273E-4</v>
      </c>
      <c r="FI38" s="408">
        <f>FH38*(1-VLOOKUP($AR38,'MP-2017_Male'!$A$3:$CF$103,MIN((61+(Mortality!FI$5-Mortality!$AT$5)),84),0))</f>
        <v>8.877532444182E-4</v>
      </c>
    </row>
    <row r="39" spans="1:165">
      <c r="A39" s="205">
        <v>51</v>
      </c>
      <c r="B39" s="226">
        <f t="shared" si="8"/>
        <v>1.8710000000000001E-3</v>
      </c>
      <c r="C39" s="227">
        <f t="shared" si="9"/>
        <v>1.206E-3</v>
      </c>
      <c r="D39" s="207">
        <f t="shared" si="5"/>
        <v>1.5384999999999999E-3</v>
      </c>
      <c r="E39" s="432">
        <f ca="1">IF($A39&lt;Main!$B$11,Mortality!$BD32,OFFSET($BD$6,$A39-$A$13,$A39-$A$13))</f>
        <v>1.1973811540875918E-3</v>
      </c>
      <c r="F39" s="433">
        <f ca="1">IF($A39&lt;Main!$B$13,Mortality!$BD$105,OFFSET($BD$105,$A39-$A$13,$A39-$A$13))</f>
        <v>7.7871042438792568E-4</v>
      </c>
      <c r="G39" s="472">
        <f t="shared" ca="1" si="21"/>
        <v>9.8804578923775881E-4</v>
      </c>
      <c r="I39" s="396"/>
      <c r="J39" s="440"/>
      <c r="K39" s="437"/>
      <c r="L39" s="437"/>
      <c r="M39" s="437"/>
      <c r="N39" s="437"/>
      <c r="O39" s="437"/>
      <c r="P39" s="199"/>
      <c r="Q39" s="249">
        <v>51</v>
      </c>
      <c r="R39" s="244">
        <f>R38+((R$43-R$38)/5)</f>
        <v>1.8315999999999999E-3</v>
      </c>
      <c r="S39" s="245">
        <f t="shared" ref="S39:S42" si="67">S38+((S$43-S$38)/5)</f>
        <v>2.01624E-2</v>
      </c>
      <c r="T39" s="465">
        <f t="shared" ref="T39:T42" si="68">T38+((T$43-T$38)/5)</f>
        <v>2.4665999999999998E-3</v>
      </c>
      <c r="U39" s="244">
        <f t="shared" ref="U39:U42" si="69">U38+((U$43-U$38)/5)</f>
        <v>1.1677999999999999E-3</v>
      </c>
      <c r="V39" s="245">
        <f t="shared" ref="V39:V42" si="70">V38+((V$43-V$38)/5)</f>
        <v>1.1932E-2</v>
      </c>
      <c r="W39" s="469">
        <f t="shared" ref="W39:W42" si="71">W38+((W$43-W$38)/5)</f>
        <v>1.4908E-3</v>
      </c>
      <c r="X39" s="260"/>
      <c r="Y39" s="205">
        <v>51</v>
      </c>
      <c r="AA39" s="231">
        <v>1.8710000000000001E-3</v>
      </c>
      <c r="AB39" s="232">
        <v>4.3839999999999999E-3</v>
      </c>
      <c r="AC39" s="233">
        <v>2.1016E-2</v>
      </c>
      <c r="AD39" s="205"/>
      <c r="AE39" s="231">
        <v>1.206E-3</v>
      </c>
      <c r="AF39" s="232">
        <v>2.905E-3</v>
      </c>
      <c r="AG39" s="233">
        <v>1.2449999999999999E-2</v>
      </c>
      <c r="AQ39" s="234"/>
      <c r="AR39" s="205">
        <v>58</v>
      </c>
      <c r="AS39" s="235">
        <f t="shared" si="6"/>
        <v>2.9352226417796198E-3</v>
      </c>
      <c r="AT39" s="406">
        <f t="shared" si="66"/>
        <v>2.9457999999999997E-3</v>
      </c>
      <c r="AU39" s="408">
        <f>AT39*(1-VLOOKUP($AR39,'MP-2017_Male'!$A$3:$CF$103,MIN((61+(Mortality!AU$5-Mortality!$AT$5)),84),0))</f>
        <v>2.9481566399999996E-3</v>
      </c>
      <c r="AV39" s="408">
        <f>AU39*(1-VLOOKUP($AR39,'MP-2017_Male'!$A$3:$CF$103,MIN((61+(Mortality!AV$5-Mortality!$AT$5)),84),0))</f>
        <v>2.957295925584E-3</v>
      </c>
      <c r="AW39" s="408">
        <f>AV39*(1-VLOOKUP($AR39,'MP-2017_Male'!$A$3:$CF$103,MIN((61+(Mortality!AW$5-Mortality!$AT$5)),84),0))</f>
        <v>2.973561053174712E-3</v>
      </c>
      <c r="AX39" s="408">
        <f>AW39*(1-VLOOKUP($AR39,'MP-2017_Male'!$A$3:$CF$103,MIN((61+(Mortality!AX$5-Mortality!$AT$5)),84),0))</f>
        <v>2.9866447218086806E-3</v>
      </c>
      <c r="AY39" s="408">
        <f>AX39*(1-VLOOKUP($AR39,'MP-2017_Male'!$A$3:$CF$103,MIN((61+(Mortality!AY$5-Mortality!$AT$5)),84),0))</f>
        <v>2.994409998085383E-3</v>
      </c>
      <c r="AZ39" s="408">
        <f>AY39*(1-VLOOKUP($AR39,'MP-2017_Male'!$A$3:$CF$103,MIN((61+(Mortality!AZ$5-Mortality!$AT$5)),84),0))</f>
        <v>2.9959072030844255E-3</v>
      </c>
      <c r="BA39" s="408">
        <f>AZ39*(1-VLOOKUP($AR39,'MP-2017_Male'!$A$3:$CF$103,MIN((61+(Mortality!BA$5-Mortality!$AT$5)),84),0))</f>
        <v>2.9905145701188737E-3</v>
      </c>
      <c r="BB39" s="408">
        <f>BA39*(1-VLOOKUP($AR39,'MP-2017_Male'!$A$3:$CF$103,MIN((61+(Mortality!BB$5-Mortality!$AT$5)),84),0))</f>
        <v>2.9782534603813864E-3</v>
      </c>
      <c r="BC39" s="408">
        <f>BB39*(1-VLOOKUP($AR39,'MP-2017_Male'!$A$3:$CF$103,MIN((61+(Mortality!BC$5-Mortality!$AT$5)),84),0))</f>
        <v>2.9594904635809839E-3</v>
      </c>
      <c r="BD39" s="429">
        <f>BC39*(1-VLOOKUP($AR39,'MP-2017_Male'!$A$3:$CF$103,MIN((61+(Mortality!BD$5-Mortality!$AT$5)),84),0))</f>
        <v>2.9352226417796198E-3</v>
      </c>
      <c r="BE39" s="408">
        <f>BD39*(1-VLOOKUP($AR39,'MP-2017_Male'!$A$3:$CF$103,MIN((61+(Mortality!BE$5-Mortality!$AT$5)),84),0))</f>
        <v>2.9067509821543575E-3</v>
      </c>
      <c r="BF39" s="408">
        <f>BE39*(1-VLOOKUP($AR39,'MP-2017_Male'!$A$3:$CF$103,MIN((61+(Mortality!BF$5-Mortality!$AT$5)),84),0))</f>
        <v>2.8756487466453057E-3</v>
      </c>
      <c r="BG39" s="408">
        <f>BF39*(1-VLOOKUP($AR39,'MP-2017_Male'!$A$3:$CF$103,MIN((61+(Mortality!BG$5-Mortality!$AT$5)),84),0))</f>
        <v>2.8440166104322074E-3</v>
      </c>
      <c r="BH39" s="408">
        <f>BG39*(1-VLOOKUP($AR39,'MP-2017_Male'!$A$3:$CF$103,MIN((61+(Mortality!BH$5-Mortality!$AT$5)),84),0))</f>
        <v>2.8130168293784962E-3</v>
      </c>
      <c r="BI39" s="408">
        <f>BH39*(1-VLOOKUP($AR39,'MP-2017_Male'!$A$3:$CF$103,MIN((61+(Mortality!BI$5-Mortality!$AT$5)),84),0))</f>
        <v>2.7829175493041462E-3</v>
      </c>
      <c r="BJ39" s="408">
        <f>BI39*(1-VLOOKUP($AR39,'MP-2017_Male'!$A$3:$CF$103,MIN((61+(Mortality!BJ$5-Mortality!$AT$5)),84),0))</f>
        <v>2.7542534985463135E-3</v>
      </c>
      <c r="BK39" s="408">
        <f>BJ39*(1-VLOOKUP($AR39,'MP-2017_Male'!$A$3:$CF$103,MIN((61+(Mortality!BK$5-Mortality!$AT$5)),84),0))</f>
        <v>2.7267109635608503E-3</v>
      </c>
      <c r="BL39" s="408">
        <f>BK39*(1-VLOOKUP($AR39,'MP-2017_Male'!$A$3:$CF$103,MIN((61+(Mortality!BL$5-Mortality!$AT$5)),84),0))</f>
        <v>2.6999891961179538E-3</v>
      </c>
      <c r="BM39" s="408">
        <f>BL39*(1-VLOOKUP($AR39,'MP-2017_Male'!$A$3:$CF$103,MIN((61+(Mortality!BM$5-Mortality!$AT$5)),84),0))</f>
        <v>2.6737993009156094E-3</v>
      </c>
      <c r="BN39" s="408">
        <f>BM39*(1-VLOOKUP($AR39,'MP-2017_Male'!$A$3:$CF$103,MIN((61+(Mortality!BN$5-Mortality!$AT$5)),84),0))</f>
        <v>2.6478634476967281E-3</v>
      </c>
      <c r="BO39" s="408">
        <f>BN39*(1-VLOOKUP($AR39,'MP-2017_Male'!$A$3:$CF$103,MIN((61+(Mortality!BO$5-Mortality!$AT$5)),84),0))</f>
        <v>2.6219143859093001E-3</v>
      </c>
      <c r="BP39" s="408">
        <f>BO39*(1-VLOOKUP($AR39,'MP-2017_Male'!$A$3:$CF$103,MIN((61+(Mortality!BP$5-Mortality!$AT$5)),84),0))</f>
        <v>2.5959574334887981E-3</v>
      </c>
      <c r="BQ39" s="408">
        <f>BP39*(1-VLOOKUP($AR39,'MP-2017_Male'!$A$3:$CF$103,MIN((61+(Mortality!BQ$5-Mortality!$AT$5)),84),0))</f>
        <v>2.56999785915391E-3</v>
      </c>
      <c r="BR39" s="408">
        <f>BQ39*(1-VLOOKUP($AR39,'MP-2017_Male'!$A$3:$CF$103,MIN((61+(Mortality!BR$5-Mortality!$AT$5)),84),0))</f>
        <v>2.5442978805623709E-3</v>
      </c>
      <c r="BS39" s="408">
        <f>BR39*(1-VLOOKUP($AR39,'MP-2017_Male'!$A$3:$CF$103,MIN((61+(Mortality!BS$5-Mortality!$AT$5)),84),0))</f>
        <v>2.518854901756747E-3</v>
      </c>
      <c r="BT39" s="408">
        <f>BS39*(1-VLOOKUP($AR39,'MP-2017_Male'!$A$3:$CF$103,MIN((61+(Mortality!BT$5-Mortality!$AT$5)),84),0))</f>
        <v>2.4936663527391797E-3</v>
      </c>
      <c r="BU39" s="408">
        <f>BT39*(1-VLOOKUP($AR39,'MP-2017_Male'!$A$3:$CF$103,MIN((61+(Mortality!BU$5-Mortality!$AT$5)),84),0))</f>
        <v>2.4687296892117877E-3</v>
      </c>
      <c r="BV39" s="408">
        <f>BU39*(1-VLOOKUP($AR39,'MP-2017_Male'!$A$3:$CF$103,MIN((61+(Mortality!BV$5-Mortality!$AT$5)),84),0))</f>
        <v>2.4440423923196698E-3</v>
      </c>
      <c r="BW39" s="408">
        <f>BV39*(1-VLOOKUP($AR39,'MP-2017_Male'!$A$3:$CF$103,MIN((61+(Mortality!BW$5-Mortality!$AT$5)),84),0))</f>
        <v>2.4196019683964732E-3</v>
      </c>
      <c r="BX39" s="408">
        <f>BW39*(1-VLOOKUP($AR39,'MP-2017_Male'!$A$3:$CF$103,MIN((61+(Mortality!BX$5-Mortality!$AT$5)),84),0))</f>
        <v>2.3954059487125085E-3</v>
      </c>
      <c r="BY39" s="408">
        <f>BX39*(1-VLOOKUP($AR39,'MP-2017_Male'!$A$3:$CF$103,MIN((61+(Mortality!BY$5-Mortality!$AT$5)),84),0))</f>
        <v>2.3714518892253835E-3</v>
      </c>
      <c r="BZ39" s="408">
        <f>BY39*(1-VLOOKUP($AR39,'MP-2017_Male'!$A$3:$CF$103,MIN((61+(Mortality!BZ$5-Mortality!$AT$5)),84),0))</f>
        <v>2.3477373703331295E-3</v>
      </c>
      <c r="CA39" s="408">
        <f>BZ39*(1-VLOOKUP($AR39,'MP-2017_Male'!$A$3:$CF$103,MIN((61+(Mortality!CA$5-Mortality!$AT$5)),84),0))</f>
        <v>2.3242599966297982E-3</v>
      </c>
      <c r="CB39" s="408">
        <f>CA39*(1-VLOOKUP($AR39,'MP-2017_Male'!$A$3:$CF$103,MIN((61+(Mortality!CB$5-Mortality!$AT$5)),84),0))</f>
        <v>2.3010173966635E-3</v>
      </c>
      <c r="CC39" s="408">
        <f>CB39*(1-VLOOKUP($AR39,'MP-2017_Male'!$A$3:$CF$103,MIN((61+(Mortality!CC$5-Mortality!$AT$5)),84),0))</f>
        <v>2.2780072226968652E-3</v>
      </c>
      <c r="CD39" s="408">
        <f>CC39*(1-VLOOKUP($AR39,'MP-2017_Male'!$A$3:$CF$103,MIN((61+(Mortality!CD$5-Mortality!$AT$5)),84),0))</f>
        <v>2.2552271504698964E-3</v>
      </c>
      <c r="CE39" s="408">
        <f>CD39*(1-VLOOKUP($AR39,'MP-2017_Male'!$A$3:$CF$103,MIN((61+(Mortality!CE$5-Mortality!$AT$5)),84),0))</f>
        <v>2.2326748789651975E-3</v>
      </c>
      <c r="CF39" s="408">
        <f>CE39*(1-VLOOKUP($AR39,'MP-2017_Male'!$A$3:$CF$103,MIN((61+(Mortality!CF$5-Mortality!$AT$5)),84),0))</f>
        <v>2.2103481301755457E-3</v>
      </c>
      <c r="CG39" s="408">
        <f>CF39*(1-VLOOKUP($AR39,'MP-2017_Male'!$A$3:$CF$103,MIN((61+(Mortality!CG$5-Mortality!$AT$5)),84),0))</f>
        <v>2.1882446488737904E-3</v>
      </c>
      <c r="CH39" s="408">
        <f>CG39*(1-VLOOKUP($AR39,'MP-2017_Male'!$A$3:$CF$103,MIN((61+(Mortality!CH$5-Mortality!$AT$5)),84),0))</f>
        <v>2.1663622023850525E-3</v>
      </c>
      <c r="CI39" s="408">
        <f>CH39*(1-VLOOKUP($AR39,'MP-2017_Male'!$A$3:$CF$103,MIN((61+(Mortality!CI$5-Mortality!$AT$5)),84),0))</f>
        <v>2.1446985803612018E-3</v>
      </c>
      <c r="CJ39" s="408">
        <f>CI39*(1-VLOOKUP($AR39,'MP-2017_Male'!$A$3:$CF$103,MIN((61+(Mortality!CJ$5-Mortality!$AT$5)),84),0))</f>
        <v>2.1232515945575898E-3</v>
      </c>
      <c r="CK39" s="408">
        <f>CJ39*(1-VLOOKUP($AR39,'MP-2017_Male'!$A$3:$CF$103,MIN((61+(Mortality!CK$5-Mortality!$AT$5)),84),0))</f>
        <v>2.1020190786120137E-3</v>
      </c>
      <c r="CL39" s="408">
        <f>CK39*(1-VLOOKUP($AR39,'MP-2017_Male'!$A$3:$CF$103,MIN((61+(Mortality!CL$5-Mortality!$AT$5)),84),0))</f>
        <v>2.0809988878258937E-3</v>
      </c>
      <c r="CM39" s="408">
        <f>CL39*(1-VLOOKUP($AR39,'MP-2017_Male'!$A$3:$CF$103,MIN((61+(Mortality!CM$5-Mortality!$AT$5)),84),0))</f>
        <v>2.0601888989476348E-3</v>
      </c>
      <c r="CN39" s="408">
        <f>CM39*(1-VLOOKUP($AR39,'MP-2017_Male'!$A$3:$CF$103,MIN((61+(Mortality!CN$5-Mortality!$AT$5)),84),0))</f>
        <v>2.0395870099581583E-3</v>
      </c>
      <c r="CO39" s="408">
        <f>CN39*(1-VLOOKUP($AR39,'MP-2017_Male'!$A$3:$CF$103,MIN((61+(Mortality!CO$5-Mortality!$AT$5)),84),0))</f>
        <v>2.0191911398585766E-3</v>
      </c>
      <c r="CP39" s="408">
        <f>CO39*(1-VLOOKUP($AR39,'MP-2017_Male'!$A$3:$CF$103,MIN((61+(Mortality!CP$5-Mortality!$AT$5)),84),0))</f>
        <v>1.9989992284599909E-3</v>
      </c>
      <c r="CQ39" s="408">
        <f>CP39*(1-VLOOKUP($AR39,'MP-2017_Male'!$A$3:$CF$103,MIN((61+(Mortality!CQ$5-Mortality!$AT$5)),84),0))</f>
        <v>1.9790092361753912E-3</v>
      </c>
      <c r="CR39" s="408">
        <f>CQ39*(1-VLOOKUP($AR39,'MP-2017_Male'!$A$3:$CF$103,MIN((61+(Mortality!CR$5-Mortality!$AT$5)),84),0))</f>
        <v>1.9592191438136371E-3</v>
      </c>
      <c r="CS39" s="408">
        <f>CR39*(1-VLOOKUP($AR39,'MP-2017_Male'!$A$3:$CF$103,MIN((61+(Mortality!CS$5-Mortality!$AT$5)),84),0))</f>
        <v>1.9396269523755008E-3</v>
      </c>
      <c r="CT39" s="408">
        <f>CS39*(1-VLOOKUP($AR39,'MP-2017_Male'!$A$3:$CF$103,MIN((61+(Mortality!CT$5-Mortality!$AT$5)),84),0))</f>
        <v>1.9202306828517458E-3</v>
      </c>
      <c r="CU39" s="408">
        <f>CT39*(1-VLOOKUP($AR39,'MP-2017_Male'!$A$3:$CF$103,MIN((61+(Mortality!CU$5-Mortality!$AT$5)),84),0))</f>
        <v>1.9010283760232283E-3</v>
      </c>
      <c r="CV39" s="408">
        <f>CU39*(1-VLOOKUP($AR39,'MP-2017_Male'!$A$3:$CF$103,MIN((61+(Mortality!CV$5-Mortality!$AT$5)),84),0))</f>
        <v>1.8820180922629959E-3</v>
      </c>
      <c r="CW39" s="408">
        <f>CV39*(1-VLOOKUP($AR39,'MP-2017_Male'!$A$3:$CF$103,MIN((61+(Mortality!CW$5-Mortality!$AT$5)),84),0))</f>
        <v>1.8631979113403658E-3</v>
      </c>
      <c r="CX39" s="408">
        <f>CW39*(1-VLOOKUP($AR39,'MP-2017_Male'!$A$3:$CF$103,MIN((61+(Mortality!CX$5-Mortality!$AT$5)),84),0))</f>
        <v>1.8445659322269621E-3</v>
      </c>
      <c r="CY39" s="408">
        <f>CX39*(1-VLOOKUP($AR39,'MP-2017_Male'!$A$3:$CF$103,MIN((61+(Mortality!CY$5-Mortality!$AT$5)),84),0))</f>
        <v>1.8261202729046924E-3</v>
      </c>
      <c r="CZ39" s="408">
        <f>CY39*(1-VLOOKUP($AR39,'MP-2017_Male'!$A$3:$CF$103,MIN((61+(Mortality!CZ$5-Mortality!$AT$5)),84),0))</f>
        <v>1.8078590701756454E-3</v>
      </c>
      <c r="DA39" s="408">
        <f>CZ39*(1-VLOOKUP($AR39,'MP-2017_Male'!$A$3:$CF$103,MIN((61+(Mortality!DA$5-Mortality!$AT$5)),84),0))</f>
        <v>1.7897804794738889E-3</v>
      </c>
      <c r="DB39" s="408">
        <f>DA39*(1-VLOOKUP($AR39,'MP-2017_Male'!$A$3:$CF$103,MIN((61+(Mortality!DB$5-Mortality!$AT$5)),84),0))</f>
        <v>1.77188267467915E-3</v>
      </c>
      <c r="DC39" s="408">
        <f>DB39*(1-VLOOKUP($AR39,'MP-2017_Male'!$A$3:$CF$103,MIN((61+(Mortality!DC$5-Mortality!$AT$5)),84),0))</f>
        <v>1.7541638479323584E-3</v>
      </c>
      <c r="DD39" s="408">
        <f>DC39*(1-VLOOKUP($AR39,'MP-2017_Male'!$A$3:$CF$103,MIN((61+(Mortality!DD$5-Mortality!$AT$5)),84),0))</f>
        <v>1.7366222094530347E-3</v>
      </c>
      <c r="DE39" s="408">
        <f>DD39*(1-VLOOKUP($AR39,'MP-2017_Male'!$A$3:$CF$103,MIN((61+(Mortality!DE$5-Mortality!$AT$5)),84),0))</f>
        <v>1.7192559873585045E-3</v>
      </c>
      <c r="DF39" s="408">
        <f>DE39*(1-VLOOKUP($AR39,'MP-2017_Male'!$A$3:$CF$103,MIN((61+(Mortality!DF$5-Mortality!$AT$5)),84),0))</f>
        <v>1.7020634274849194E-3</v>
      </c>
      <c r="DG39" s="408">
        <f>DF39*(1-VLOOKUP($AR39,'MP-2017_Male'!$A$3:$CF$103,MIN((61+(Mortality!DG$5-Mortality!$AT$5)),84),0))</f>
        <v>1.6850427932100702E-3</v>
      </c>
      <c r="DH39" s="408">
        <f>DG39*(1-VLOOKUP($AR39,'MP-2017_Male'!$A$3:$CF$103,MIN((61+(Mortality!DH$5-Mortality!$AT$5)),84),0))</f>
        <v>1.6681923652779695E-3</v>
      </c>
      <c r="DI39" s="408">
        <f>DH39*(1-VLOOKUP($AR39,'MP-2017_Male'!$A$3:$CF$103,MIN((61+(Mortality!DI$5-Mortality!$AT$5)),84),0))</f>
        <v>1.6515104416251899E-3</v>
      </c>
      <c r="DJ39" s="408">
        <f>DI39*(1-VLOOKUP($AR39,'MP-2017_Male'!$A$3:$CF$103,MIN((61+(Mortality!DJ$5-Mortality!$AT$5)),84),0))</f>
        <v>1.6349953372089381E-3</v>
      </c>
      <c r="DK39" s="408">
        <f>DJ39*(1-VLOOKUP($AR39,'MP-2017_Male'!$A$3:$CF$103,MIN((61+(Mortality!DK$5-Mortality!$AT$5)),84),0))</f>
        <v>1.6186453838368487E-3</v>
      </c>
      <c r="DL39" s="408">
        <f>DK39*(1-VLOOKUP($AR39,'MP-2017_Male'!$A$3:$CF$103,MIN((61+(Mortality!DL$5-Mortality!$AT$5)),84),0))</f>
        <v>1.6024589299984803E-3</v>
      </c>
      <c r="DM39" s="408">
        <f>DL39*(1-VLOOKUP($AR39,'MP-2017_Male'!$A$3:$CF$103,MIN((61+(Mortality!DM$5-Mortality!$AT$5)),84),0))</f>
        <v>1.5864343406984955E-3</v>
      </c>
      <c r="DN39" s="408">
        <f>DM39*(1-VLOOKUP($AR39,'MP-2017_Male'!$A$3:$CF$103,MIN((61+(Mortality!DN$5-Mortality!$AT$5)),84),0))</f>
        <v>1.5705699972915106E-3</v>
      </c>
      <c r="DO39" s="408">
        <f>DN39*(1-VLOOKUP($AR39,'MP-2017_Male'!$A$3:$CF$103,MIN((61+(Mortality!DO$5-Mortality!$AT$5)),84),0))</f>
        <v>1.5548642973185955E-3</v>
      </c>
      <c r="DP39" s="408">
        <f>DO39*(1-VLOOKUP($AR39,'MP-2017_Male'!$A$3:$CF$103,MIN((61+(Mortality!DP$5-Mortality!$AT$5)),84),0))</f>
        <v>1.5393156543454095E-3</v>
      </c>
      <c r="DQ39" s="408">
        <f>DP39*(1-VLOOKUP($AR39,'MP-2017_Male'!$A$3:$CF$103,MIN((61+(Mortality!DQ$5-Mortality!$AT$5)),84),0))</f>
        <v>1.5239224978019555E-3</v>
      </c>
      <c r="DR39" s="408">
        <f>DQ39*(1-VLOOKUP($AR39,'MP-2017_Male'!$A$3:$CF$103,MIN((61+(Mortality!DR$5-Mortality!$AT$5)),84),0))</f>
        <v>1.508683272823936E-3</v>
      </c>
      <c r="DS39" s="408">
        <f>DR39*(1-VLOOKUP($AR39,'MP-2017_Male'!$A$3:$CF$103,MIN((61+(Mortality!DS$5-Mortality!$AT$5)),84),0))</f>
        <v>1.4935964400956967E-3</v>
      </c>
      <c r="DT39" s="408">
        <f>DS39*(1-VLOOKUP($AR39,'MP-2017_Male'!$A$3:$CF$103,MIN((61+(Mortality!DT$5-Mortality!$AT$5)),84),0))</f>
        <v>1.4786604756947396E-3</v>
      </c>
      <c r="DU39" s="408">
        <f>DT39*(1-VLOOKUP($AR39,'MP-2017_Male'!$A$3:$CF$103,MIN((61+(Mortality!DU$5-Mortality!$AT$5)),84),0))</f>
        <v>1.4638738709377922E-3</v>
      </c>
      <c r="DV39" s="408">
        <f>DU39*(1-VLOOKUP($AR39,'MP-2017_Male'!$A$3:$CF$103,MIN((61+(Mortality!DV$5-Mortality!$AT$5)),84),0))</f>
        <v>1.4492351322284143E-3</v>
      </c>
      <c r="DW39" s="408">
        <f>DV39*(1-VLOOKUP($AR39,'MP-2017_Male'!$A$3:$CF$103,MIN((61+(Mortality!DW$5-Mortality!$AT$5)),84),0))</f>
        <v>1.43474278090613E-3</v>
      </c>
      <c r="DX39" s="408">
        <f>DW39*(1-VLOOKUP($AR39,'MP-2017_Male'!$A$3:$CF$103,MIN((61+(Mortality!DX$5-Mortality!$AT$5)),84),0))</f>
        <v>1.4203953530970688E-3</v>
      </c>
      <c r="DY39" s="408">
        <f>DX39*(1-VLOOKUP($AR39,'MP-2017_Male'!$A$3:$CF$103,MIN((61+(Mortality!DY$5-Mortality!$AT$5)),84),0))</f>
        <v>1.4061913995660981E-3</v>
      </c>
      <c r="DZ39" s="408">
        <f>DY39*(1-VLOOKUP($AR39,'MP-2017_Male'!$A$3:$CF$103,MIN((61+(Mortality!DZ$5-Mortality!$AT$5)),84),0))</f>
        <v>1.3921294855704371E-3</v>
      </c>
      <c r="EA39" s="408">
        <f>DZ39*(1-VLOOKUP($AR39,'MP-2017_Male'!$A$3:$CF$103,MIN((61+(Mortality!EA$5-Mortality!$AT$5)),84),0))</f>
        <v>1.3782081907147328E-3</v>
      </c>
      <c r="EB39" s="408">
        <f>EA39*(1-VLOOKUP($AR39,'MP-2017_Male'!$A$3:$CF$103,MIN((61+(Mortality!EB$5-Mortality!$AT$5)),84),0))</f>
        <v>1.3644261088075855E-3</v>
      </c>
      <c r="EC39" s="408">
        <f>EB39*(1-VLOOKUP($AR39,'MP-2017_Male'!$A$3:$CF$103,MIN((61+(Mortality!EC$5-Mortality!$AT$5)),84),0))</f>
        <v>1.3507818477195097E-3</v>
      </c>
      <c r="ED39" s="408">
        <f>EC39*(1-VLOOKUP($AR39,'MP-2017_Male'!$A$3:$CF$103,MIN((61+(Mortality!ED$5-Mortality!$AT$5)),84),0))</f>
        <v>1.3372740292423146E-3</v>
      </c>
      <c r="EE39" s="408">
        <f>ED39*(1-VLOOKUP($AR39,'MP-2017_Male'!$A$3:$CF$103,MIN((61+(Mortality!EE$5-Mortality!$AT$5)),84),0))</f>
        <v>1.3239012889498915E-3</v>
      </c>
      <c r="EF39" s="408">
        <f>EE39*(1-VLOOKUP($AR39,'MP-2017_Male'!$A$3:$CF$103,MIN((61+(Mortality!EF$5-Mortality!$AT$5)),84),0))</f>
        <v>1.3106622760603926E-3</v>
      </c>
      <c r="EG39" s="408">
        <f>EF39*(1-VLOOKUP($AR39,'MP-2017_Male'!$A$3:$CF$103,MIN((61+(Mortality!EG$5-Mortality!$AT$5)),84),0))</f>
        <v>1.2975556532997888E-3</v>
      </c>
      <c r="EH39" s="408">
        <f>EG39*(1-VLOOKUP($AR39,'MP-2017_Male'!$A$3:$CF$103,MIN((61+(Mortality!EH$5-Mortality!$AT$5)),84),0))</f>
        <v>1.2845800967667908E-3</v>
      </c>
      <c r="EI39" s="408">
        <f>EH39*(1-VLOOKUP($AR39,'MP-2017_Male'!$A$3:$CF$103,MIN((61+(Mortality!EI$5-Mortality!$AT$5)),84),0))</f>
        <v>1.2717342957991229E-3</v>
      </c>
      <c r="EJ39" s="408">
        <f>EI39*(1-VLOOKUP($AR39,'MP-2017_Male'!$A$3:$CF$103,MIN((61+(Mortality!EJ$5-Mortality!$AT$5)),84),0))</f>
        <v>1.2590169528411317E-3</v>
      </c>
      <c r="EK39" s="408">
        <f>EJ39*(1-VLOOKUP($AR39,'MP-2017_Male'!$A$3:$CF$103,MIN((61+(Mortality!EK$5-Mortality!$AT$5)),84),0))</f>
        <v>1.2464267833127204E-3</v>
      </c>
      <c r="EL39" s="408">
        <f>EK39*(1-VLOOKUP($AR39,'MP-2017_Male'!$A$3:$CF$103,MIN((61+(Mortality!EL$5-Mortality!$AT$5)),84),0))</f>
        <v>1.2339625154795932E-3</v>
      </c>
      <c r="EM39" s="408">
        <f>EL39*(1-VLOOKUP($AR39,'MP-2017_Male'!$A$3:$CF$103,MIN((61+(Mortality!EM$5-Mortality!$AT$5)),84),0))</f>
        <v>1.2216228903247973E-3</v>
      </c>
      <c r="EN39" s="408">
        <f>EM39*(1-VLOOKUP($AR39,'MP-2017_Male'!$A$3:$CF$103,MIN((61+(Mortality!EN$5-Mortality!$AT$5)),84),0))</f>
        <v>1.2094066614215494E-3</v>
      </c>
      <c r="EO39" s="408">
        <f>EN39*(1-VLOOKUP($AR39,'MP-2017_Male'!$A$3:$CF$103,MIN((61+(Mortality!EO$5-Mortality!$AT$5)),84),0))</f>
        <v>1.1973125948073339E-3</v>
      </c>
      <c r="EP39" s="408">
        <f>EO39*(1-VLOOKUP($AR39,'MP-2017_Male'!$A$3:$CF$103,MIN((61+(Mortality!EP$5-Mortality!$AT$5)),84),0))</f>
        <v>1.1853394688592605E-3</v>
      </c>
      <c r="EQ39" s="408">
        <f>EP39*(1-VLOOKUP($AR39,'MP-2017_Male'!$A$3:$CF$103,MIN((61+(Mortality!EQ$5-Mortality!$AT$5)),84),0))</f>
        <v>1.1734860741706679E-3</v>
      </c>
      <c r="ER39" s="408">
        <f>EQ39*(1-VLOOKUP($AR39,'MP-2017_Male'!$A$3:$CF$103,MIN((61+(Mortality!ER$5-Mortality!$AT$5)),84),0))</f>
        <v>1.1617512134289613E-3</v>
      </c>
      <c r="ES39" s="408">
        <f>ER39*(1-VLOOKUP($AR39,'MP-2017_Male'!$A$3:$CF$103,MIN((61+(Mortality!ES$5-Mortality!$AT$5)),84),0))</f>
        <v>1.1501337012946717E-3</v>
      </c>
      <c r="ET39" s="408">
        <f>ES39*(1-VLOOKUP($AR39,'MP-2017_Male'!$A$3:$CF$103,MIN((61+(Mortality!ET$5-Mortality!$AT$5)),84),0))</f>
        <v>1.1386323642817249E-3</v>
      </c>
      <c r="EU39" s="408">
        <f>ET39*(1-VLOOKUP($AR39,'MP-2017_Male'!$A$3:$CF$103,MIN((61+(Mortality!EU$5-Mortality!$AT$5)),84),0))</f>
        <v>1.1272460406389075E-3</v>
      </c>
      <c r="EV39" s="408">
        <f>EU39*(1-VLOOKUP($AR39,'MP-2017_Male'!$A$3:$CF$103,MIN((61+(Mortality!EV$5-Mortality!$AT$5)),84),0))</f>
        <v>1.1159735802325184E-3</v>
      </c>
      <c r="EW39" s="408">
        <f>EV39*(1-VLOOKUP($AR39,'MP-2017_Male'!$A$3:$CF$103,MIN((61+(Mortality!EW$5-Mortality!$AT$5)),84),0))</f>
        <v>1.1048138444301931E-3</v>
      </c>
      <c r="EX39" s="408">
        <f>EW39*(1-VLOOKUP($AR39,'MP-2017_Male'!$A$3:$CF$103,MIN((61+(Mortality!EX$5-Mortality!$AT$5)),84),0))</f>
        <v>1.0937657059858913E-3</v>
      </c>
      <c r="EY39" s="408">
        <f>EX39*(1-VLOOKUP($AR39,'MP-2017_Male'!$A$3:$CF$103,MIN((61+(Mortality!EY$5-Mortality!$AT$5)),84),0))</f>
        <v>1.0828280489260324E-3</v>
      </c>
      <c r="EZ39" s="408">
        <f>EY39*(1-VLOOKUP($AR39,'MP-2017_Male'!$A$3:$CF$103,MIN((61+(Mortality!EZ$5-Mortality!$AT$5)),84),0))</f>
        <v>1.071999768436772E-3</v>
      </c>
      <c r="FA39" s="408">
        <f>EZ39*(1-VLOOKUP($AR39,'MP-2017_Male'!$A$3:$CF$103,MIN((61+(Mortality!FA$5-Mortality!$AT$5)),84),0))</f>
        <v>1.0612797707524042E-3</v>
      </c>
      <c r="FB39" s="408">
        <f>FA39*(1-VLOOKUP($AR39,'MP-2017_Male'!$A$3:$CF$103,MIN((61+(Mortality!FB$5-Mortality!$AT$5)),84),0))</f>
        <v>1.0506669730448801E-3</v>
      </c>
      <c r="FC39" s="408">
        <f>FB39*(1-VLOOKUP($AR39,'MP-2017_Male'!$A$3:$CF$103,MIN((61+(Mortality!FC$5-Mortality!$AT$5)),84),0))</f>
        <v>1.0401603033144313E-3</v>
      </c>
      <c r="FD39" s="408">
        <f>FC39*(1-VLOOKUP($AR39,'MP-2017_Male'!$A$3:$CF$103,MIN((61+(Mortality!FD$5-Mortality!$AT$5)),84),0))</f>
        <v>1.0297587002812869E-3</v>
      </c>
      <c r="FE39" s="408">
        <f>FD39*(1-VLOOKUP($AR39,'MP-2017_Male'!$A$3:$CF$103,MIN((61+(Mortality!FE$5-Mortality!$AT$5)),84),0))</f>
        <v>1.019461113278474E-3</v>
      </c>
      <c r="FF39" s="408">
        <f>FE39*(1-VLOOKUP($AR39,'MP-2017_Male'!$A$3:$CF$103,MIN((61+(Mortality!FF$5-Mortality!$AT$5)),84),0))</f>
        <v>1.0092665021456892E-3</v>
      </c>
      <c r="FG39" s="408">
        <f>FF39*(1-VLOOKUP($AR39,'MP-2017_Male'!$A$3:$CF$103,MIN((61+(Mortality!FG$5-Mortality!$AT$5)),84),0))</f>
        <v>9.9917383712423225E-4</v>
      </c>
      <c r="FH39" s="408">
        <f>FG39*(1-VLOOKUP($AR39,'MP-2017_Male'!$A$3:$CF$103,MIN((61+(Mortality!FH$5-Mortality!$AT$5)),84),0))</f>
        <v>9.8918209875298985E-4</v>
      </c>
      <c r="FI39" s="408">
        <f>FH39*(1-VLOOKUP($AR39,'MP-2017_Male'!$A$3:$CF$103,MIN((61+(Mortality!FI$5-Mortality!$AT$5)),84),0))</f>
        <v>9.7929027776546E-4</v>
      </c>
    </row>
    <row r="40" spans="1:165">
      <c r="A40" s="205">
        <v>52</v>
      </c>
      <c r="B40" s="226">
        <f t="shared" si="8"/>
        <v>2.0720000000000001E-3</v>
      </c>
      <c r="C40" s="227">
        <f t="shared" si="9"/>
        <v>1.315E-3</v>
      </c>
      <c r="D40" s="207">
        <f t="shared" si="5"/>
        <v>1.6935000000000001E-3</v>
      </c>
      <c r="E40" s="432">
        <f ca="1">IF($A40&lt;Main!$B$11,Mortality!$BD33,OFFSET($BD$6,$A40-$A$13,$A40-$A$13))</f>
        <v>1.2862239834240971E-3</v>
      </c>
      <c r="F40" s="433">
        <f ca="1">IF($A40&lt;Main!$B$13,Mortality!$BD$105,OFFSET($BD$105,$A40-$A$13,$A40-$A$13))</f>
        <v>8.4015110856516004E-4</v>
      </c>
      <c r="G40" s="472">
        <f t="shared" ca="1" si="21"/>
        <v>1.0631875459946286E-3</v>
      </c>
      <c r="I40" s="396"/>
      <c r="J40" s="439"/>
      <c r="K40" s="438"/>
      <c r="L40" s="438"/>
      <c r="M40" s="438"/>
      <c r="N40" s="396"/>
      <c r="O40" s="396"/>
      <c r="P40" s="199"/>
      <c r="Q40" s="210">
        <v>52</v>
      </c>
      <c r="R40" s="244">
        <f t="shared" ref="R40:R42" si="72">R39+(($R$43-$R$38)/5)</f>
        <v>2.0431999999999998E-3</v>
      </c>
      <c r="S40" s="245">
        <f t="shared" si="67"/>
        <v>2.07338E-2</v>
      </c>
      <c r="T40" s="465">
        <f t="shared" si="68"/>
        <v>2.7061999999999998E-3</v>
      </c>
      <c r="U40" s="244">
        <f t="shared" si="69"/>
        <v>1.2775999999999998E-3</v>
      </c>
      <c r="V40" s="245">
        <f t="shared" si="70"/>
        <v>1.2426E-2</v>
      </c>
      <c r="W40" s="469">
        <f t="shared" si="71"/>
        <v>1.6416E-3</v>
      </c>
      <c r="X40" s="227"/>
      <c r="Y40" s="205">
        <v>52</v>
      </c>
      <c r="AA40" s="231">
        <v>2.0720000000000001E-3</v>
      </c>
      <c r="AB40" s="232">
        <v>4.7089999999999996E-3</v>
      </c>
      <c r="AC40" s="233">
        <v>2.1621000000000001E-2</v>
      </c>
      <c r="AD40" s="205"/>
      <c r="AE40" s="231">
        <v>1.315E-3</v>
      </c>
      <c r="AF40" s="232">
        <v>3.0569999999999998E-3</v>
      </c>
      <c r="AG40" s="233">
        <v>1.2978999999999999E-2</v>
      </c>
      <c r="AQ40" s="234"/>
      <c r="AR40" s="205">
        <v>59</v>
      </c>
      <c r="AS40" s="235">
        <f t="shared" si="6"/>
        <v>3.2103349105334642E-3</v>
      </c>
      <c r="AT40" s="406">
        <f t="shared" si="66"/>
        <v>3.1853999999999997E-3</v>
      </c>
      <c r="AU40" s="408">
        <f>AT40*(1-VLOOKUP($AR40,'MP-2017_Male'!$A$3:$CF$103,MIN((61+(Mortality!AU$5-Mortality!$AT$5)),84),0))</f>
        <v>3.1879483199999995E-3</v>
      </c>
      <c r="AV40" s="408">
        <f>AU40*(1-VLOOKUP($AR40,'MP-2017_Male'!$A$3:$CF$103,MIN((61+(Mortality!AV$5-Mortality!$AT$5)),84),0))</f>
        <v>3.2000625236159996E-3</v>
      </c>
      <c r="AW40" s="408">
        <f>AV40*(1-VLOOKUP($AR40,'MP-2017_Male'!$A$3:$CF$103,MIN((61+(Mortality!AW$5-Mortality!$AT$5)),84),0))</f>
        <v>3.2218229487765882E-3</v>
      </c>
      <c r="AX40" s="408">
        <f>AW40*(1-VLOOKUP($AR40,'MP-2017_Male'!$A$3:$CF$103,MIN((61+(Mortality!AX$5-Mortality!$AT$5)),84),0))</f>
        <v>3.2405095218794927E-3</v>
      </c>
      <c r="AY40" s="408">
        <f>AX40*(1-VLOOKUP($AR40,'MP-2017_Male'!$A$3:$CF$103,MIN((61+(Mortality!AY$5-Mortality!$AT$5)),84),0))</f>
        <v>3.2541196618713865E-3</v>
      </c>
      <c r="AZ40" s="408">
        <f>AY40*(1-VLOOKUP($AR40,'MP-2017_Male'!$A$3:$CF$103,MIN((61+(Mortality!AZ$5-Mortality!$AT$5)),84),0))</f>
        <v>3.2609533131613164E-3</v>
      </c>
      <c r="BA40" s="408">
        <f>AZ40*(1-VLOOKUP($AR40,'MP-2017_Male'!$A$3:$CF$103,MIN((61+(Mortality!BA$5-Mortality!$AT$5)),84),0))</f>
        <v>3.2599750271673682E-3</v>
      </c>
      <c r="BB40" s="408">
        <f>BA40*(1-VLOOKUP($AR40,'MP-2017_Male'!$A$3:$CF$103,MIN((61+(Mortality!BB$5-Mortality!$AT$5)),84),0))</f>
        <v>3.2508470970912997E-3</v>
      </c>
      <c r="BC40" s="408">
        <f>BB40*(1-VLOOKUP($AR40,'MP-2017_Male'!$A$3:$CF$103,MIN((61+(Mortality!BC$5-Mortality!$AT$5)),84),0))</f>
        <v>3.233942692186425E-3</v>
      </c>
      <c r="BD40" s="429">
        <f>BC40*(1-VLOOKUP($AR40,'MP-2017_Male'!$A$3:$CF$103,MIN((61+(Mortality!BD$5-Mortality!$AT$5)),84),0))</f>
        <v>3.2103349105334642E-3</v>
      </c>
      <c r="BE40" s="408">
        <f>BD40*(1-VLOOKUP($AR40,'MP-2017_Male'!$A$3:$CF$103,MIN((61+(Mortality!BE$5-Mortality!$AT$5)),84),0))</f>
        <v>3.1814418963386631E-3</v>
      </c>
      <c r="BF40" s="408">
        <f>BE40*(1-VLOOKUP($AR40,'MP-2017_Male'!$A$3:$CF$103,MIN((61+(Mortality!BF$5-Mortality!$AT$5)),84),0))</f>
        <v>3.1489911889960088E-3</v>
      </c>
      <c r="BG40" s="408">
        <f>BF40*(1-VLOOKUP($AR40,'MP-2017_Male'!$A$3:$CF$103,MIN((61+(Mortality!BG$5-Mortality!$AT$5)),84),0))</f>
        <v>3.114982084154852E-3</v>
      </c>
      <c r="BH40" s="408">
        <f>BG40*(1-VLOOKUP($AR40,'MP-2017_Male'!$A$3:$CF$103,MIN((61+(Mortality!BH$5-Mortality!$AT$5)),84),0))</f>
        <v>3.0810287794375639E-3</v>
      </c>
      <c r="BI40" s="408">
        <f>BH40*(1-VLOOKUP($AR40,'MP-2017_Male'!$A$3:$CF$103,MIN((61+(Mortality!BI$5-Mortality!$AT$5)),84),0))</f>
        <v>3.0477536686196382E-3</v>
      </c>
      <c r="BJ40" s="408">
        <f>BI40*(1-VLOOKUP($AR40,'MP-2017_Male'!$A$3:$CF$103,MIN((61+(Mortality!BJ$5-Mortality!$AT$5)),84),0))</f>
        <v>3.0157522550991324E-3</v>
      </c>
      <c r="BK40" s="408">
        <f>BJ40*(1-VLOOKUP($AR40,'MP-2017_Male'!$A$3:$CF$103,MIN((61+(Mortality!BK$5-Mortality!$AT$5)),84),0))</f>
        <v>2.9846900068716113E-3</v>
      </c>
      <c r="BL40" s="408">
        <f>BK40*(1-VLOOKUP($AR40,'MP-2017_Male'!$A$3:$CF$103,MIN((61+(Mortality!BL$5-Mortality!$AT$5)),84),0))</f>
        <v>2.9548431068028951E-3</v>
      </c>
      <c r="BM40" s="408">
        <f>BL40*(1-VLOOKUP($AR40,'MP-2017_Male'!$A$3:$CF$103,MIN((61+(Mortality!BM$5-Mortality!$AT$5)),84),0))</f>
        <v>2.9258856443562264E-3</v>
      </c>
      <c r="BN40" s="408">
        <f>BM40*(1-VLOOKUP($AR40,'MP-2017_Male'!$A$3:$CF$103,MIN((61+(Mortality!BN$5-Mortality!$AT$5)),84),0))</f>
        <v>2.8972119650415352E-3</v>
      </c>
      <c r="BO40" s="408">
        <f>BN40*(1-VLOOKUP($AR40,'MP-2017_Male'!$A$3:$CF$103,MIN((61+(Mortality!BO$5-Mortality!$AT$5)),84),0))</f>
        <v>2.8685295665876239E-3</v>
      </c>
      <c r="BP40" s="408">
        <f>BO40*(1-VLOOKUP($AR40,'MP-2017_Male'!$A$3:$CF$103,MIN((61+(Mortality!BP$5-Mortality!$AT$5)),84),0))</f>
        <v>2.8401311238784063E-3</v>
      </c>
      <c r="BQ40" s="408">
        <f>BP40*(1-VLOOKUP($AR40,'MP-2017_Male'!$A$3:$CF$103,MIN((61+(Mortality!BQ$5-Mortality!$AT$5)),84),0))</f>
        <v>2.8117298126396221E-3</v>
      </c>
      <c r="BR40" s="408">
        <f>BQ40*(1-VLOOKUP($AR40,'MP-2017_Male'!$A$3:$CF$103,MIN((61+(Mortality!BR$5-Mortality!$AT$5)),84),0))</f>
        <v>2.7836125145132258E-3</v>
      </c>
      <c r="BS40" s="408">
        <f>BR40*(1-VLOOKUP($AR40,'MP-2017_Male'!$A$3:$CF$103,MIN((61+(Mortality!BS$5-Mortality!$AT$5)),84),0))</f>
        <v>2.7557763893680935E-3</v>
      </c>
      <c r="BT40" s="408">
        <f>BS40*(1-VLOOKUP($AR40,'MP-2017_Male'!$A$3:$CF$103,MIN((61+(Mortality!BT$5-Mortality!$AT$5)),84),0))</f>
        <v>2.7282186254744124E-3</v>
      </c>
      <c r="BU40" s="408">
        <f>BT40*(1-VLOOKUP($AR40,'MP-2017_Male'!$A$3:$CF$103,MIN((61+(Mortality!BU$5-Mortality!$AT$5)),84),0))</f>
        <v>2.7009364392196681E-3</v>
      </c>
      <c r="BV40" s="408">
        <f>BU40*(1-VLOOKUP($AR40,'MP-2017_Male'!$A$3:$CF$103,MIN((61+(Mortality!BV$5-Mortality!$AT$5)),84),0))</f>
        <v>2.6739270748274715E-3</v>
      </c>
      <c r="BW40" s="408">
        <f>BV40*(1-VLOOKUP($AR40,'MP-2017_Male'!$A$3:$CF$103,MIN((61+(Mortality!BW$5-Mortality!$AT$5)),84),0))</f>
        <v>2.6471878040791965E-3</v>
      </c>
      <c r="BX40" s="408">
        <f>BW40*(1-VLOOKUP($AR40,'MP-2017_Male'!$A$3:$CF$103,MIN((61+(Mortality!BX$5-Mortality!$AT$5)),84),0))</f>
        <v>2.6207159260384044E-3</v>
      </c>
      <c r="BY40" s="408">
        <f>BX40*(1-VLOOKUP($AR40,'MP-2017_Male'!$A$3:$CF$103,MIN((61+(Mortality!BY$5-Mortality!$AT$5)),84),0))</f>
        <v>2.5945087667780201E-3</v>
      </c>
      <c r="BZ40" s="408">
        <f>BY40*(1-VLOOKUP($AR40,'MP-2017_Male'!$A$3:$CF$103,MIN((61+(Mortality!BZ$5-Mortality!$AT$5)),84),0))</f>
        <v>2.5685636791102401E-3</v>
      </c>
      <c r="CA40" s="408">
        <f>BZ40*(1-VLOOKUP($AR40,'MP-2017_Male'!$A$3:$CF$103,MIN((61+(Mortality!CA$5-Mortality!$AT$5)),84),0))</f>
        <v>2.5428780423191375E-3</v>
      </c>
      <c r="CB40" s="408">
        <f>CA40*(1-VLOOKUP($AR40,'MP-2017_Male'!$A$3:$CF$103,MIN((61+(Mortality!CB$5-Mortality!$AT$5)),84),0))</f>
        <v>2.5174492618959461E-3</v>
      </c>
      <c r="CC40" s="408">
        <f>CB40*(1-VLOOKUP($AR40,'MP-2017_Male'!$A$3:$CF$103,MIN((61+(Mortality!CC$5-Mortality!$AT$5)),84),0))</f>
        <v>2.4922747692769868E-3</v>
      </c>
      <c r="CD40" s="408">
        <f>CC40*(1-VLOOKUP($AR40,'MP-2017_Male'!$A$3:$CF$103,MIN((61+(Mortality!CD$5-Mortality!$AT$5)),84),0))</f>
        <v>2.467352021584217E-3</v>
      </c>
      <c r="CE40" s="408">
        <f>CD40*(1-VLOOKUP($AR40,'MP-2017_Male'!$A$3:$CF$103,MIN((61+(Mortality!CE$5-Mortality!$AT$5)),84),0))</f>
        <v>2.442678501368375E-3</v>
      </c>
      <c r="CF40" s="408">
        <f>CE40*(1-VLOOKUP($AR40,'MP-2017_Male'!$A$3:$CF$103,MIN((61+(Mortality!CF$5-Mortality!$AT$5)),84),0))</f>
        <v>2.418251716354691E-3</v>
      </c>
      <c r="CG40" s="408">
        <f>CF40*(1-VLOOKUP($AR40,'MP-2017_Male'!$A$3:$CF$103,MIN((61+(Mortality!CG$5-Mortality!$AT$5)),84),0))</f>
        <v>2.394069199191144E-3</v>
      </c>
      <c r="CH40" s="408">
        <f>CG40*(1-VLOOKUP($AR40,'MP-2017_Male'!$A$3:$CF$103,MIN((61+(Mortality!CH$5-Mortality!$AT$5)),84),0))</f>
        <v>2.3701285071992327E-3</v>
      </c>
      <c r="CI40" s="408">
        <f>CH40*(1-VLOOKUP($AR40,'MP-2017_Male'!$A$3:$CF$103,MIN((61+(Mortality!CI$5-Mortality!$AT$5)),84),0))</f>
        <v>2.3464272221272405E-3</v>
      </c>
      <c r="CJ40" s="408">
        <f>CI40*(1-VLOOKUP($AR40,'MP-2017_Male'!$A$3:$CF$103,MIN((61+(Mortality!CJ$5-Mortality!$AT$5)),84),0))</f>
        <v>2.3229629499059682E-3</v>
      </c>
      <c r="CK40" s="408">
        <f>CJ40*(1-VLOOKUP($AR40,'MP-2017_Male'!$A$3:$CF$103,MIN((61+(Mortality!CK$5-Mortality!$AT$5)),84),0))</f>
        <v>2.2997333204069085E-3</v>
      </c>
      <c r="CL40" s="408">
        <f>CK40*(1-VLOOKUP($AR40,'MP-2017_Male'!$A$3:$CF$103,MIN((61+(Mortality!CL$5-Mortality!$AT$5)),84),0))</f>
        <v>2.2767359872028392E-3</v>
      </c>
      <c r="CM40" s="408">
        <f>CL40*(1-VLOOKUP($AR40,'MP-2017_Male'!$A$3:$CF$103,MIN((61+(Mortality!CM$5-Mortality!$AT$5)),84),0))</f>
        <v>2.2539686273308109E-3</v>
      </c>
      <c r="CN40" s="408">
        <f>CM40*(1-VLOOKUP($AR40,'MP-2017_Male'!$A$3:$CF$103,MIN((61+(Mortality!CN$5-Mortality!$AT$5)),84),0))</f>
        <v>2.2314289410575029E-3</v>
      </c>
      <c r="CO40" s="408">
        <f>CN40*(1-VLOOKUP($AR40,'MP-2017_Male'!$A$3:$CF$103,MIN((61+(Mortality!CO$5-Mortality!$AT$5)),84),0))</f>
        <v>2.2091146516469277E-3</v>
      </c>
      <c r="CP40" s="408">
        <f>CO40*(1-VLOOKUP($AR40,'MP-2017_Male'!$A$3:$CF$103,MIN((61+(Mortality!CP$5-Mortality!$AT$5)),84),0))</f>
        <v>2.1870235051304585E-3</v>
      </c>
      <c r="CQ40" s="408">
        <f>CP40*(1-VLOOKUP($AR40,'MP-2017_Male'!$A$3:$CF$103,MIN((61+(Mortality!CQ$5-Mortality!$AT$5)),84),0))</f>
        <v>2.1651532700791539E-3</v>
      </c>
      <c r="CR40" s="408">
        <f>CQ40*(1-VLOOKUP($AR40,'MP-2017_Male'!$A$3:$CF$103,MIN((61+(Mortality!CR$5-Mortality!$AT$5)),84),0))</f>
        <v>2.1435017373783623E-3</v>
      </c>
      <c r="CS40" s="408">
        <f>CR40*(1-VLOOKUP($AR40,'MP-2017_Male'!$A$3:$CF$103,MIN((61+(Mortality!CS$5-Mortality!$AT$5)),84),0))</f>
        <v>2.1220667200045787E-3</v>
      </c>
      <c r="CT40" s="408">
        <f>CS40*(1-VLOOKUP($AR40,'MP-2017_Male'!$A$3:$CF$103,MIN((61+(Mortality!CT$5-Mortality!$AT$5)),84),0))</f>
        <v>2.1008460528045328E-3</v>
      </c>
      <c r="CU40" s="408">
        <f>CT40*(1-VLOOKUP($AR40,'MP-2017_Male'!$A$3:$CF$103,MIN((61+(Mortality!CU$5-Mortality!$AT$5)),84),0))</f>
        <v>2.0798375922764876E-3</v>
      </c>
      <c r="CV40" s="408">
        <f>CU40*(1-VLOOKUP($AR40,'MP-2017_Male'!$A$3:$CF$103,MIN((61+(Mortality!CV$5-Mortality!$AT$5)),84),0))</f>
        <v>2.0590392163537226E-3</v>
      </c>
      <c r="CW40" s="408">
        <f>CV40*(1-VLOOKUP($AR40,'MP-2017_Male'!$A$3:$CF$103,MIN((61+(Mortality!CW$5-Mortality!$AT$5)),84),0))</f>
        <v>2.0384488241901853E-3</v>
      </c>
      <c r="CX40" s="408">
        <f>CW40*(1-VLOOKUP($AR40,'MP-2017_Male'!$A$3:$CF$103,MIN((61+(Mortality!CX$5-Mortality!$AT$5)),84),0))</f>
        <v>2.0180643359482835E-3</v>
      </c>
      <c r="CY40" s="408">
        <f>CX40*(1-VLOOKUP($AR40,'MP-2017_Male'!$A$3:$CF$103,MIN((61+(Mortality!CY$5-Mortality!$AT$5)),84),0))</f>
        <v>1.9978836925888008E-3</v>
      </c>
      <c r="CZ40" s="408">
        <f>CY40*(1-VLOOKUP($AR40,'MP-2017_Male'!$A$3:$CF$103,MIN((61+(Mortality!CZ$5-Mortality!$AT$5)),84),0))</f>
        <v>1.9779048556629129E-3</v>
      </c>
      <c r="DA40" s="408">
        <f>CZ40*(1-VLOOKUP($AR40,'MP-2017_Male'!$A$3:$CF$103,MIN((61+(Mortality!DA$5-Mortality!$AT$5)),84),0))</f>
        <v>1.9581258071062835E-3</v>
      </c>
      <c r="DB40" s="408">
        <f>DA40*(1-VLOOKUP($AR40,'MP-2017_Male'!$A$3:$CF$103,MIN((61+(Mortality!DB$5-Mortality!$AT$5)),84),0))</f>
        <v>1.9385445490352207E-3</v>
      </c>
      <c r="DC40" s="408">
        <f>DB40*(1-VLOOKUP($AR40,'MP-2017_Male'!$A$3:$CF$103,MIN((61+(Mortality!DC$5-Mortality!$AT$5)),84),0))</f>
        <v>1.9191591035448684E-3</v>
      </c>
      <c r="DD40" s="408">
        <f>DC40*(1-VLOOKUP($AR40,'MP-2017_Male'!$A$3:$CF$103,MIN((61+(Mortality!DD$5-Mortality!$AT$5)),84),0))</f>
        <v>1.8999675125094197E-3</v>
      </c>
      <c r="DE40" s="408">
        <f>DD40*(1-VLOOKUP($AR40,'MP-2017_Male'!$A$3:$CF$103,MIN((61+(Mortality!DE$5-Mortality!$AT$5)),84),0))</f>
        <v>1.8809678373843254E-3</v>
      </c>
      <c r="DF40" s="408">
        <f>DE40*(1-VLOOKUP($AR40,'MP-2017_Male'!$A$3:$CF$103,MIN((61+(Mortality!DF$5-Mortality!$AT$5)),84),0))</f>
        <v>1.8621581590104821E-3</v>
      </c>
      <c r="DG40" s="408">
        <f>DF40*(1-VLOOKUP($AR40,'MP-2017_Male'!$A$3:$CF$103,MIN((61+(Mortality!DG$5-Mortality!$AT$5)),84),0))</f>
        <v>1.8435365774203774E-3</v>
      </c>
      <c r="DH40" s="408">
        <f>DG40*(1-VLOOKUP($AR40,'MP-2017_Male'!$A$3:$CF$103,MIN((61+(Mortality!DH$5-Mortality!$AT$5)),84),0))</f>
        <v>1.8251012116461737E-3</v>
      </c>
      <c r="DI40" s="408">
        <f>DH40*(1-VLOOKUP($AR40,'MP-2017_Male'!$A$3:$CF$103,MIN((61+(Mortality!DI$5-Mortality!$AT$5)),84),0))</f>
        <v>1.8068501995297118E-3</v>
      </c>
      <c r="DJ40" s="408">
        <f>DI40*(1-VLOOKUP($AR40,'MP-2017_Male'!$A$3:$CF$103,MIN((61+(Mortality!DJ$5-Mortality!$AT$5)),84),0))</f>
        <v>1.7887816975344147E-3</v>
      </c>
      <c r="DK40" s="408">
        <f>DJ40*(1-VLOOKUP($AR40,'MP-2017_Male'!$A$3:$CF$103,MIN((61+(Mortality!DK$5-Mortality!$AT$5)),84),0))</f>
        <v>1.7708938805590705E-3</v>
      </c>
      <c r="DL40" s="408">
        <f>DK40*(1-VLOOKUP($AR40,'MP-2017_Male'!$A$3:$CF$103,MIN((61+(Mortality!DL$5-Mortality!$AT$5)),84),0))</f>
        <v>1.7531849417534797E-3</v>
      </c>
      <c r="DM40" s="408">
        <f>DL40*(1-VLOOKUP($AR40,'MP-2017_Male'!$A$3:$CF$103,MIN((61+(Mortality!DM$5-Mortality!$AT$5)),84),0))</f>
        <v>1.7356530923359449E-3</v>
      </c>
      <c r="DN40" s="408">
        <f>DM40*(1-VLOOKUP($AR40,'MP-2017_Male'!$A$3:$CF$103,MIN((61+(Mortality!DN$5-Mortality!$AT$5)),84),0))</f>
        <v>1.7182965614125855E-3</v>
      </c>
      <c r="DO40" s="408">
        <f>DN40*(1-VLOOKUP($AR40,'MP-2017_Male'!$A$3:$CF$103,MIN((61+(Mortality!DO$5-Mortality!$AT$5)),84),0))</f>
        <v>1.7011135957984596E-3</v>
      </c>
      <c r="DP40" s="408">
        <f>DO40*(1-VLOOKUP($AR40,'MP-2017_Male'!$A$3:$CF$103,MIN((61+(Mortality!DP$5-Mortality!$AT$5)),84),0))</f>
        <v>1.684102459840475E-3</v>
      </c>
      <c r="DQ40" s="408">
        <f>DP40*(1-VLOOKUP($AR40,'MP-2017_Male'!$A$3:$CF$103,MIN((61+(Mortality!DQ$5-Mortality!$AT$5)),84),0))</f>
        <v>1.6672614352420702E-3</v>
      </c>
      <c r="DR40" s="408">
        <f>DQ40*(1-VLOOKUP($AR40,'MP-2017_Male'!$A$3:$CF$103,MIN((61+(Mortality!DR$5-Mortality!$AT$5)),84),0))</f>
        <v>1.6505888208896496E-3</v>
      </c>
      <c r="DS40" s="408">
        <f>DR40*(1-VLOOKUP($AR40,'MP-2017_Male'!$A$3:$CF$103,MIN((61+(Mortality!DS$5-Mortality!$AT$5)),84),0))</f>
        <v>1.634082932680753E-3</v>
      </c>
      <c r="DT40" s="408">
        <f>DS40*(1-VLOOKUP($AR40,'MP-2017_Male'!$A$3:$CF$103,MIN((61+(Mortality!DT$5-Mortality!$AT$5)),84),0))</f>
        <v>1.6177421033539453E-3</v>
      </c>
      <c r="DU40" s="408">
        <f>DT40*(1-VLOOKUP($AR40,'MP-2017_Male'!$A$3:$CF$103,MIN((61+(Mortality!DU$5-Mortality!$AT$5)),84),0))</f>
        <v>1.6015646823204059E-3</v>
      </c>
      <c r="DV40" s="408">
        <f>DU40*(1-VLOOKUP($AR40,'MP-2017_Male'!$A$3:$CF$103,MIN((61+(Mortality!DV$5-Mortality!$AT$5)),84),0))</f>
        <v>1.5855490354972019E-3</v>
      </c>
      <c r="DW40" s="408">
        <f>DV40*(1-VLOOKUP($AR40,'MP-2017_Male'!$A$3:$CF$103,MIN((61+(Mortality!DW$5-Mortality!$AT$5)),84),0))</f>
        <v>1.5696935451422298E-3</v>
      </c>
      <c r="DX40" s="408">
        <f>DW40*(1-VLOOKUP($AR40,'MP-2017_Male'!$A$3:$CF$103,MIN((61+(Mortality!DX$5-Mortality!$AT$5)),84),0))</f>
        <v>1.5539966096908076E-3</v>
      </c>
      <c r="DY40" s="408">
        <f>DX40*(1-VLOOKUP($AR40,'MP-2017_Male'!$A$3:$CF$103,MIN((61+(Mortality!DY$5-Mortality!$AT$5)),84),0))</f>
        <v>1.5384566435938994E-3</v>
      </c>
      <c r="DZ40" s="408">
        <f>DY40*(1-VLOOKUP($AR40,'MP-2017_Male'!$A$3:$CF$103,MIN((61+(Mortality!DZ$5-Mortality!$AT$5)),84),0))</f>
        <v>1.5230720771579605E-3</v>
      </c>
      <c r="EA40" s="408">
        <f>DZ40*(1-VLOOKUP($AR40,'MP-2017_Male'!$A$3:$CF$103,MIN((61+(Mortality!EA$5-Mortality!$AT$5)),84),0))</f>
        <v>1.5078413563863809E-3</v>
      </c>
      <c r="EB40" s="408">
        <f>EA40*(1-VLOOKUP($AR40,'MP-2017_Male'!$A$3:$CF$103,MIN((61+(Mortality!EB$5-Mortality!$AT$5)),84),0))</f>
        <v>1.492762942822517E-3</v>
      </c>
      <c r="EC40" s="408">
        <f>EB40*(1-VLOOKUP($AR40,'MP-2017_Male'!$A$3:$CF$103,MIN((61+(Mortality!EC$5-Mortality!$AT$5)),84),0))</f>
        <v>1.4778353133942919E-3</v>
      </c>
      <c r="ED40" s="408">
        <f>EC40*(1-VLOOKUP($AR40,'MP-2017_Male'!$A$3:$CF$103,MIN((61+(Mortality!ED$5-Mortality!$AT$5)),84),0))</f>
        <v>1.463056960260349E-3</v>
      </c>
      <c r="EE40" s="408">
        <f>ED40*(1-VLOOKUP($AR40,'MP-2017_Male'!$A$3:$CF$103,MIN((61+(Mortality!EE$5-Mortality!$AT$5)),84),0))</f>
        <v>1.4484263906577456E-3</v>
      </c>
      <c r="EF40" s="408">
        <f>EE40*(1-VLOOKUP($AR40,'MP-2017_Male'!$A$3:$CF$103,MIN((61+(Mortality!EF$5-Mortality!$AT$5)),84),0))</f>
        <v>1.4339421267511681E-3</v>
      </c>
      <c r="EG40" s="408">
        <f>EF40*(1-VLOOKUP($AR40,'MP-2017_Male'!$A$3:$CF$103,MIN((61+(Mortality!EG$5-Mortality!$AT$5)),84),0))</f>
        <v>1.4196027054836564E-3</v>
      </c>
      <c r="EH40" s="408">
        <f>EG40*(1-VLOOKUP($AR40,'MP-2017_Male'!$A$3:$CF$103,MIN((61+(Mortality!EH$5-Mortality!$AT$5)),84),0))</f>
        <v>1.4054066784288197E-3</v>
      </c>
      <c r="EI40" s="408">
        <f>EH40*(1-VLOOKUP($AR40,'MP-2017_Male'!$A$3:$CF$103,MIN((61+(Mortality!EI$5-Mortality!$AT$5)),84),0))</f>
        <v>1.3913526116445315E-3</v>
      </c>
      <c r="EJ40" s="408">
        <f>EI40*(1-VLOOKUP($AR40,'MP-2017_Male'!$A$3:$CF$103,MIN((61+(Mortality!EJ$5-Mortality!$AT$5)),84),0))</f>
        <v>1.3774390855280862E-3</v>
      </c>
      <c r="EK40" s="408">
        <f>EJ40*(1-VLOOKUP($AR40,'MP-2017_Male'!$A$3:$CF$103,MIN((61+(Mortality!EK$5-Mortality!$AT$5)),84),0))</f>
        <v>1.3636646946728053E-3</v>
      </c>
      <c r="EL40" s="408">
        <f>EK40*(1-VLOOKUP($AR40,'MP-2017_Male'!$A$3:$CF$103,MIN((61+(Mortality!EL$5-Mortality!$AT$5)),84),0))</f>
        <v>1.3500280477260773E-3</v>
      </c>
      <c r="EM40" s="408">
        <f>EL40*(1-VLOOKUP($AR40,'MP-2017_Male'!$A$3:$CF$103,MIN((61+(Mortality!EM$5-Mortality!$AT$5)),84),0))</f>
        <v>1.3365277672488165E-3</v>
      </c>
      <c r="EN40" s="408">
        <f>EM40*(1-VLOOKUP($AR40,'MP-2017_Male'!$A$3:$CF$103,MIN((61+(Mortality!EN$5-Mortality!$AT$5)),84),0))</f>
        <v>1.3231624895763284E-3</v>
      </c>
      <c r="EO40" s="408">
        <f>EN40*(1-VLOOKUP($AR40,'MP-2017_Male'!$A$3:$CF$103,MIN((61+(Mortality!EO$5-Mortality!$AT$5)),84),0))</f>
        <v>1.3099308646805652E-3</v>
      </c>
      <c r="EP40" s="408">
        <f>EO40*(1-VLOOKUP($AR40,'MP-2017_Male'!$A$3:$CF$103,MIN((61+(Mortality!EP$5-Mortality!$AT$5)),84),0))</f>
        <v>1.2968315560337594E-3</v>
      </c>
      <c r="EQ40" s="408">
        <f>EP40*(1-VLOOKUP($AR40,'MP-2017_Male'!$A$3:$CF$103,MIN((61+(Mortality!EQ$5-Mortality!$AT$5)),84),0))</f>
        <v>1.2838632404734219E-3</v>
      </c>
      <c r="ER40" s="408">
        <f>EQ40*(1-VLOOKUP($AR40,'MP-2017_Male'!$A$3:$CF$103,MIN((61+(Mortality!ER$5-Mortality!$AT$5)),84),0))</f>
        <v>1.2710246080686876E-3</v>
      </c>
      <c r="ES40" s="408">
        <f>ER40*(1-VLOOKUP($AR40,'MP-2017_Male'!$A$3:$CF$103,MIN((61+(Mortality!ES$5-Mortality!$AT$5)),84),0))</f>
        <v>1.2583143619880007E-3</v>
      </c>
      <c r="ET40" s="408">
        <f>ES40*(1-VLOOKUP($AR40,'MP-2017_Male'!$A$3:$CF$103,MIN((61+(Mortality!ET$5-Mortality!$AT$5)),84),0))</f>
        <v>1.2457312183681208E-3</v>
      </c>
      <c r="EU40" s="408">
        <f>ET40*(1-VLOOKUP($AR40,'MP-2017_Male'!$A$3:$CF$103,MIN((61+(Mortality!EU$5-Mortality!$AT$5)),84),0))</f>
        <v>1.2332739061844396E-3</v>
      </c>
      <c r="EV40" s="408">
        <f>EU40*(1-VLOOKUP($AR40,'MP-2017_Male'!$A$3:$CF$103,MIN((61+(Mortality!EV$5-Mortality!$AT$5)),84),0))</f>
        <v>1.2209411671225952E-3</v>
      </c>
      <c r="EW40" s="408">
        <f>EV40*(1-VLOOKUP($AR40,'MP-2017_Male'!$A$3:$CF$103,MIN((61+(Mortality!EW$5-Mortality!$AT$5)),84),0))</f>
        <v>1.2087317554513692E-3</v>
      </c>
      <c r="EX40" s="408">
        <f>EW40*(1-VLOOKUP($AR40,'MP-2017_Male'!$A$3:$CF$103,MIN((61+(Mortality!EX$5-Mortality!$AT$5)),84),0))</f>
        <v>1.1966444378968555E-3</v>
      </c>
      <c r="EY40" s="408">
        <f>EX40*(1-VLOOKUP($AR40,'MP-2017_Male'!$A$3:$CF$103,MIN((61+(Mortality!EY$5-Mortality!$AT$5)),84),0))</f>
        <v>1.184677993517887E-3</v>
      </c>
      <c r="EZ40" s="408">
        <f>EY40*(1-VLOOKUP($AR40,'MP-2017_Male'!$A$3:$CF$103,MIN((61+(Mortality!EZ$5-Mortality!$AT$5)),84),0))</f>
        <v>1.172831213582708E-3</v>
      </c>
      <c r="FA40" s="408">
        <f>EZ40*(1-VLOOKUP($AR40,'MP-2017_Male'!$A$3:$CF$103,MIN((61+(Mortality!FA$5-Mortality!$AT$5)),84),0))</f>
        <v>1.1611029014468809E-3</v>
      </c>
      <c r="FB40" s="408">
        <f>FA40*(1-VLOOKUP($AR40,'MP-2017_Male'!$A$3:$CF$103,MIN((61+(Mortality!FB$5-Mortality!$AT$5)),84),0))</f>
        <v>1.149491872432412E-3</v>
      </c>
      <c r="FC40" s="408">
        <f>FB40*(1-VLOOKUP($AR40,'MP-2017_Male'!$A$3:$CF$103,MIN((61+(Mortality!FC$5-Mortality!$AT$5)),84),0))</f>
        <v>1.1379969537080878E-3</v>
      </c>
      <c r="FD40" s="408">
        <f>FC40*(1-VLOOKUP($AR40,'MP-2017_Male'!$A$3:$CF$103,MIN((61+(Mortality!FD$5-Mortality!$AT$5)),84),0))</f>
        <v>1.1266169841710068E-3</v>
      </c>
      <c r="FE40" s="408">
        <f>FD40*(1-VLOOKUP($AR40,'MP-2017_Male'!$A$3:$CF$103,MIN((61+(Mortality!FE$5-Mortality!$AT$5)),84),0))</f>
        <v>1.1153508143292967E-3</v>
      </c>
      <c r="FF40" s="408">
        <f>FE40*(1-VLOOKUP($AR40,'MP-2017_Male'!$A$3:$CF$103,MIN((61+(Mortality!FF$5-Mortality!$AT$5)),84),0))</f>
        <v>1.1041973061860038E-3</v>
      </c>
      <c r="FG40" s="408">
        <f>FF40*(1-VLOOKUP($AR40,'MP-2017_Male'!$A$3:$CF$103,MIN((61+(Mortality!FG$5-Mortality!$AT$5)),84),0))</f>
        <v>1.0931553331241437E-3</v>
      </c>
      <c r="FH40" s="408">
        <f>FG40*(1-VLOOKUP($AR40,'MP-2017_Male'!$A$3:$CF$103,MIN((61+(Mortality!FH$5-Mortality!$AT$5)),84),0))</f>
        <v>1.0822237797929021E-3</v>
      </c>
      <c r="FI40" s="408">
        <f>FH40*(1-VLOOKUP($AR40,'MP-2017_Male'!$A$3:$CF$103,MIN((61+(Mortality!FI$5-Mortality!$AT$5)),84),0))</f>
        <v>1.071401541994973E-3</v>
      </c>
    </row>
    <row r="41" spans="1:165">
      <c r="A41" s="205">
        <v>53</v>
      </c>
      <c r="B41" s="226">
        <f t="shared" si="8"/>
        <v>2.2889999999999998E-3</v>
      </c>
      <c r="C41" s="227">
        <f t="shared" si="9"/>
        <v>1.4289999999999999E-3</v>
      </c>
      <c r="D41" s="207">
        <f t="shared" si="5"/>
        <v>1.859E-3</v>
      </c>
      <c r="E41" s="432">
        <f ca="1">IF($A41&lt;Main!$B$11,Mortality!$BD34,OFFSET($BD$6,$A41-$A$13,$A41-$A$13))</f>
        <v>1.3778214241491654E-3</v>
      </c>
      <c r="F41" s="433">
        <f ca="1">IF($A41&lt;Main!$B$13,Mortality!$BD$105,OFFSET($BD$105,$A41-$A$13,$A41-$A$13))</f>
        <v>9.0310282312205969E-4</v>
      </c>
      <c r="G41" s="472">
        <f t="shared" ca="1" si="21"/>
        <v>1.1404621236356127E-3</v>
      </c>
      <c r="I41" s="396"/>
      <c r="J41" s="441"/>
      <c r="K41" s="396"/>
      <c r="L41" s="396"/>
      <c r="M41" s="396"/>
      <c r="N41" s="396"/>
      <c r="O41" s="396"/>
      <c r="P41" s="199"/>
      <c r="Q41" s="210">
        <v>53</v>
      </c>
      <c r="R41" s="244">
        <f t="shared" si="72"/>
        <v>2.2547999999999999E-3</v>
      </c>
      <c r="S41" s="245">
        <f t="shared" si="67"/>
        <v>2.13052E-2</v>
      </c>
      <c r="T41" s="465">
        <f t="shared" si="68"/>
        <v>2.9457999999999997E-3</v>
      </c>
      <c r="U41" s="244">
        <f t="shared" si="69"/>
        <v>1.3873999999999998E-3</v>
      </c>
      <c r="V41" s="245">
        <f t="shared" si="70"/>
        <v>1.2919999999999999E-2</v>
      </c>
      <c r="W41" s="469">
        <f t="shared" si="71"/>
        <v>1.7924E-3</v>
      </c>
      <c r="X41" s="227"/>
      <c r="Y41" s="205">
        <v>53</v>
      </c>
      <c r="AA41" s="231">
        <v>2.2889999999999998E-3</v>
      </c>
      <c r="AB41" s="232">
        <v>5.0419999999999996E-3</v>
      </c>
      <c r="AC41" s="233">
        <v>2.2210000000000001E-2</v>
      </c>
      <c r="AD41" s="205"/>
      <c r="AE41" s="231">
        <v>1.4289999999999999E-3</v>
      </c>
      <c r="AF41" s="232">
        <v>3.225E-3</v>
      </c>
      <c r="AG41" s="233">
        <v>1.3494000000000001E-2</v>
      </c>
      <c r="AQ41" s="234"/>
      <c r="AR41" s="205">
        <v>60</v>
      </c>
      <c r="AS41" s="235">
        <f t="shared" si="6"/>
        <v>3.478821178004713E-3</v>
      </c>
      <c r="AT41" s="406">
        <f t="shared" si="66"/>
        <v>3.4250000000000001E-3</v>
      </c>
      <c r="AU41" s="408">
        <f>AT41*(1-VLOOKUP($AR41,'MP-2017_Male'!$A$3:$CF$103,MIN((61+(Mortality!AU$5-Mortality!$AT$5)),84),0))</f>
        <v>3.4256849999999999E-3</v>
      </c>
      <c r="AV41" s="408">
        <f>AU41*(1-VLOOKUP($AR41,'MP-2017_Male'!$A$3:$CF$103,MIN((61+(Mortality!AV$5-Mortality!$AT$5)),84),0))</f>
        <v>3.4390451714999999E-3</v>
      </c>
      <c r="AW41" s="408">
        <f>AV41*(1-VLOOKUP($AR41,'MP-2017_Male'!$A$3:$CF$103,MIN((61+(Mortality!AW$5-Mortality!$AT$5)),84),0))</f>
        <v>3.4644941057691003E-3</v>
      </c>
      <c r="AX41" s="408">
        <f>AW41*(1-VLOOKUP($AR41,'MP-2017_Male'!$A$3:$CF$103,MIN((61+(Mortality!AX$5-Mortality!$AT$5)),84),0))</f>
        <v>3.4880526656883297E-3</v>
      </c>
      <c r="AY41" s="408">
        <f>AX41*(1-VLOOKUP($AR41,'MP-2017_Male'!$A$3:$CF$103,MIN((61+(Mortality!AY$5-Mortality!$AT$5)),84),0))</f>
        <v>3.5065393448164782E-3</v>
      </c>
      <c r="AZ41" s="408">
        <f>AY41*(1-VLOOKUP($AR41,'MP-2017_Male'!$A$3:$CF$103,MIN((61+(Mortality!AZ$5-Mortality!$AT$5)),84),0))</f>
        <v>3.5181109246543731E-3</v>
      </c>
      <c r="BA41" s="408">
        <f>AZ41*(1-VLOOKUP($AR41,'MP-2017_Male'!$A$3:$CF$103,MIN((61+(Mortality!BA$5-Mortality!$AT$5)),84),0))</f>
        <v>3.5212772244865619E-3</v>
      </c>
      <c r="BB41" s="408">
        <f>BA41*(1-VLOOKUP($AR41,'MP-2017_Male'!$A$3:$CF$103,MIN((61+(Mortality!BB$5-Mortality!$AT$5)),84),0))</f>
        <v>3.515643180927383E-3</v>
      </c>
      <c r="BC41" s="408">
        <f>BB41*(1-VLOOKUP($AR41,'MP-2017_Male'!$A$3:$CF$103,MIN((61+(Mortality!BC$5-Mortality!$AT$5)),84),0))</f>
        <v>3.5012290438855807E-3</v>
      </c>
      <c r="BD41" s="429">
        <f>BC41*(1-VLOOKUP($AR41,'MP-2017_Male'!$A$3:$CF$103,MIN((61+(Mortality!BD$5-Mortality!$AT$5)),84),0))</f>
        <v>3.478821178004713E-3</v>
      </c>
      <c r="BE41" s="408">
        <f>BD41*(1-VLOOKUP($AR41,'MP-2017_Male'!$A$3:$CF$103,MIN((61+(Mortality!BE$5-Mortality!$AT$5)),84),0))</f>
        <v>3.4499469622272737E-3</v>
      </c>
      <c r="BF41" s="408">
        <f>BE41*(1-VLOOKUP($AR41,'MP-2017_Male'!$A$3:$CF$103,MIN((61+(Mortality!BF$5-Mortality!$AT$5)),84),0))</f>
        <v>3.4164824766936691E-3</v>
      </c>
      <c r="BG41" s="408">
        <f>BF41*(1-VLOOKUP($AR41,'MP-2017_Male'!$A$3:$CF$103,MIN((61+(Mortality!BG$5-Mortality!$AT$5)),84),0))</f>
        <v>3.3809510589360549E-3</v>
      </c>
      <c r="BH41" s="408">
        <f>BG41*(1-VLOOKUP($AR41,'MP-2017_Male'!$A$3:$CF$103,MIN((61+(Mortality!BH$5-Mortality!$AT$5)),84),0))</f>
        <v>3.3447748826054388E-3</v>
      </c>
      <c r="BI41" s="408">
        <f>BH41*(1-VLOOKUP($AR41,'MP-2017_Male'!$A$3:$CF$103,MIN((61+(Mortality!BI$5-Mortality!$AT$5)),84),0))</f>
        <v>3.3089857913615604E-3</v>
      </c>
      <c r="BJ41" s="408">
        <f>BI41*(1-VLOOKUP($AR41,'MP-2017_Male'!$A$3:$CF$103,MIN((61+(Mortality!BJ$5-Mortality!$AT$5)),84),0))</f>
        <v>3.2739105419731279E-3</v>
      </c>
      <c r="BK41" s="408">
        <f>BJ41*(1-VLOOKUP($AR41,'MP-2017_Male'!$A$3:$CF$103,MIN((61+(Mortality!BK$5-Mortality!$AT$5)),84),0))</f>
        <v>3.2398618723366076E-3</v>
      </c>
      <c r="BL41" s="408">
        <f>BK41*(1-VLOOKUP($AR41,'MP-2017_Male'!$A$3:$CF$103,MIN((61+(Mortality!BL$5-Mortality!$AT$5)),84),0))</f>
        <v>3.206815281238774E-3</v>
      </c>
      <c r="BM41" s="408">
        <f>BL41*(1-VLOOKUP($AR41,'MP-2017_Male'!$A$3:$CF$103,MIN((61+(Mortality!BM$5-Mortality!$AT$5)),84),0))</f>
        <v>3.1747471284263862E-3</v>
      </c>
      <c r="BN41" s="408">
        <f>BM41*(1-VLOOKUP($AR41,'MP-2017_Male'!$A$3:$CF$103,MIN((61+(Mortality!BN$5-Mortality!$AT$5)),84),0))</f>
        <v>3.143317131854965E-3</v>
      </c>
      <c r="BO41" s="408">
        <f>BN41*(1-VLOOKUP($AR41,'MP-2017_Male'!$A$3:$CF$103,MIN((61+(Mortality!BO$5-Mortality!$AT$5)),84),0))</f>
        <v>3.1121982922496009E-3</v>
      </c>
      <c r="BP41" s="408">
        <f>BO41*(1-VLOOKUP($AR41,'MP-2017_Male'!$A$3:$CF$103,MIN((61+(Mortality!BP$5-Mortality!$AT$5)),84),0))</f>
        <v>3.081076309327105E-3</v>
      </c>
      <c r="BQ41" s="408">
        <f>BP41*(1-VLOOKUP($AR41,'MP-2017_Male'!$A$3:$CF$103,MIN((61+(Mortality!BQ$5-Mortality!$AT$5)),84),0))</f>
        <v>3.0502655462338341E-3</v>
      </c>
      <c r="BR41" s="408">
        <f>BQ41*(1-VLOOKUP($AR41,'MP-2017_Male'!$A$3:$CF$103,MIN((61+(Mortality!BR$5-Mortality!$AT$5)),84),0))</f>
        <v>3.0197628907714957E-3</v>
      </c>
      <c r="BS41" s="408">
        <f>BR41*(1-VLOOKUP($AR41,'MP-2017_Male'!$A$3:$CF$103,MIN((61+(Mortality!BS$5-Mortality!$AT$5)),84),0))</f>
        <v>2.9895652618637807E-3</v>
      </c>
      <c r="BT41" s="408">
        <f>BS41*(1-VLOOKUP($AR41,'MP-2017_Male'!$A$3:$CF$103,MIN((61+(Mortality!BT$5-Mortality!$AT$5)),84),0))</f>
        <v>2.9596696092451429E-3</v>
      </c>
      <c r="BU41" s="408">
        <f>BT41*(1-VLOOKUP($AR41,'MP-2017_Male'!$A$3:$CF$103,MIN((61+(Mortality!BU$5-Mortality!$AT$5)),84),0))</f>
        <v>2.9300729131526916E-3</v>
      </c>
      <c r="BV41" s="408">
        <f>BU41*(1-VLOOKUP($AR41,'MP-2017_Male'!$A$3:$CF$103,MIN((61+(Mortality!BV$5-Mortality!$AT$5)),84),0))</f>
        <v>2.9007721840211649E-3</v>
      </c>
      <c r="BW41" s="408">
        <f>BV41*(1-VLOOKUP($AR41,'MP-2017_Male'!$A$3:$CF$103,MIN((61+(Mortality!BW$5-Mortality!$AT$5)),84),0))</f>
        <v>2.8717644621809534E-3</v>
      </c>
      <c r="BX41" s="408">
        <f>BW41*(1-VLOOKUP($AR41,'MP-2017_Male'!$A$3:$CF$103,MIN((61+(Mortality!BX$5-Mortality!$AT$5)),84),0))</f>
        <v>2.8430468175591438E-3</v>
      </c>
      <c r="BY41" s="408">
        <f>BX41*(1-VLOOKUP($AR41,'MP-2017_Male'!$A$3:$CF$103,MIN((61+(Mortality!BY$5-Mortality!$AT$5)),84),0))</f>
        <v>2.8146163493835523E-3</v>
      </c>
      <c r="BZ41" s="408">
        <f>BY41*(1-VLOOKUP($AR41,'MP-2017_Male'!$A$3:$CF$103,MIN((61+(Mortality!BZ$5-Mortality!$AT$5)),84),0))</f>
        <v>2.7864701858897169E-3</v>
      </c>
      <c r="CA41" s="408">
        <f>BZ41*(1-VLOOKUP($AR41,'MP-2017_Male'!$A$3:$CF$103,MIN((61+(Mortality!CA$5-Mortality!$AT$5)),84),0))</f>
        <v>2.7586054840308197E-3</v>
      </c>
      <c r="CB41" s="408">
        <f>CA41*(1-VLOOKUP($AR41,'MP-2017_Male'!$A$3:$CF$103,MIN((61+(Mortality!CB$5-Mortality!$AT$5)),84),0))</f>
        <v>2.7310194291905116E-3</v>
      </c>
      <c r="CC41" s="408">
        <f>CB41*(1-VLOOKUP($AR41,'MP-2017_Male'!$A$3:$CF$103,MIN((61+(Mortality!CC$5-Mortality!$AT$5)),84),0))</f>
        <v>2.7037092348986065E-3</v>
      </c>
      <c r="CD41" s="408">
        <f>CC41*(1-VLOOKUP($AR41,'MP-2017_Male'!$A$3:$CF$103,MIN((61+(Mortality!CD$5-Mortality!$AT$5)),84),0))</f>
        <v>2.6766721425496203E-3</v>
      </c>
      <c r="CE41" s="408">
        <f>CD41*(1-VLOOKUP($AR41,'MP-2017_Male'!$A$3:$CF$103,MIN((61+(Mortality!CE$5-Mortality!$AT$5)),84),0))</f>
        <v>2.649905421124124E-3</v>
      </c>
      <c r="CF41" s="408">
        <f>CE41*(1-VLOOKUP($AR41,'MP-2017_Male'!$A$3:$CF$103,MIN((61+(Mortality!CF$5-Mortality!$AT$5)),84),0))</f>
        <v>2.6234063669128829E-3</v>
      </c>
      <c r="CG41" s="408">
        <f>CF41*(1-VLOOKUP($AR41,'MP-2017_Male'!$A$3:$CF$103,MIN((61+(Mortality!CG$5-Mortality!$AT$5)),84),0))</f>
        <v>2.5971723032437539E-3</v>
      </c>
      <c r="CH41" s="408">
        <f>CG41*(1-VLOOKUP($AR41,'MP-2017_Male'!$A$3:$CF$103,MIN((61+(Mortality!CH$5-Mortality!$AT$5)),84),0))</f>
        <v>2.5712005802113165E-3</v>
      </c>
      <c r="CI41" s="408">
        <f>CH41*(1-VLOOKUP($AR41,'MP-2017_Male'!$A$3:$CF$103,MIN((61+(Mortality!CI$5-Mortality!$AT$5)),84),0))</f>
        <v>2.5454885744092032E-3</v>
      </c>
      <c r="CJ41" s="408">
        <f>CI41*(1-VLOOKUP($AR41,'MP-2017_Male'!$A$3:$CF$103,MIN((61+(Mortality!CJ$5-Mortality!$AT$5)),84),0))</f>
        <v>2.5200336886651111E-3</v>
      </c>
      <c r="CK41" s="408">
        <f>CJ41*(1-VLOOKUP($AR41,'MP-2017_Male'!$A$3:$CF$103,MIN((61+(Mortality!CK$5-Mortality!$AT$5)),84),0))</f>
        <v>2.4948333517784598E-3</v>
      </c>
      <c r="CL41" s="408">
        <f>CK41*(1-VLOOKUP($AR41,'MP-2017_Male'!$A$3:$CF$103,MIN((61+(Mortality!CL$5-Mortality!$AT$5)),84),0))</f>
        <v>2.4698850182606753E-3</v>
      </c>
      <c r="CM41" s="408">
        <f>CL41*(1-VLOOKUP($AR41,'MP-2017_Male'!$A$3:$CF$103,MIN((61+(Mortality!CM$5-Mortality!$AT$5)),84),0))</f>
        <v>2.4451861680780686E-3</v>
      </c>
      <c r="CN41" s="408">
        <f>CM41*(1-VLOOKUP($AR41,'MP-2017_Male'!$A$3:$CF$103,MIN((61+(Mortality!CN$5-Mortality!$AT$5)),84),0))</f>
        <v>2.4207343063972881E-3</v>
      </c>
      <c r="CO41" s="408">
        <f>CN41*(1-VLOOKUP($AR41,'MP-2017_Male'!$A$3:$CF$103,MIN((61+(Mortality!CO$5-Mortality!$AT$5)),84),0))</f>
        <v>2.396526963333315E-3</v>
      </c>
      <c r="CP41" s="408">
        <f>CO41*(1-VLOOKUP($AR41,'MP-2017_Male'!$A$3:$CF$103,MIN((61+(Mortality!CP$5-Mortality!$AT$5)),84),0))</f>
        <v>2.3725616936999816E-3</v>
      </c>
      <c r="CQ41" s="408">
        <f>CP41*(1-VLOOKUP($AR41,'MP-2017_Male'!$A$3:$CF$103,MIN((61+(Mortality!CQ$5-Mortality!$AT$5)),84),0))</f>
        <v>2.3488360767629818E-3</v>
      </c>
      <c r="CR41" s="408">
        <f>CQ41*(1-VLOOKUP($AR41,'MP-2017_Male'!$A$3:$CF$103,MIN((61+(Mortality!CR$5-Mortality!$AT$5)),84),0))</f>
        <v>2.3253477159953522E-3</v>
      </c>
      <c r="CS41" s="408">
        <f>CR41*(1-VLOOKUP($AR41,'MP-2017_Male'!$A$3:$CF$103,MIN((61+(Mortality!CS$5-Mortality!$AT$5)),84),0))</f>
        <v>2.3020942388353987E-3</v>
      </c>
      <c r="CT41" s="408">
        <f>CS41*(1-VLOOKUP($AR41,'MP-2017_Male'!$A$3:$CF$103,MIN((61+(Mortality!CT$5-Mortality!$AT$5)),84),0))</f>
        <v>2.2790732964470448E-3</v>
      </c>
      <c r="CU41" s="408">
        <f>CT41*(1-VLOOKUP($AR41,'MP-2017_Male'!$A$3:$CF$103,MIN((61+(Mortality!CU$5-Mortality!$AT$5)),84),0))</f>
        <v>2.2562825634825745E-3</v>
      </c>
      <c r="CV41" s="408">
        <f>CU41*(1-VLOOKUP($AR41,'MP-2017_Male'!$A$3:$CF$103,MIN((61+(Mortality!CV$5-Mortality!$AT$5)),84),0))</f>
        <v>2.2337197378477485E-3</v>
      </c>
      <c r="CW41" s="408">
        <f>CV41*(1-VLOOKUP($AR41,'MP-2017_Male'!$A$3:$CF$103,MIN((61+(Mortality!CW$5-Mortality!$AT$5)),84),0))</f>
        <v>2.2113825404692709E-3</v>
      </c>
      <c r="CX41" s="408">
        <f>CW41*(1-VLOOKUP($AR41,'MP-2017_Male'!$A$3:$CF$103,MIN((61+(Mortality!CX$5-Mortality!$AT$5)),84),0))</f>
        <v>2.1892687150645782E-3</v>
      </c>
      <c r="CY41" s="408">
        <f>CX41*(1-VLOOKUP($AR41,'MP-2017_Male'!$A$3:$CF$103,MIN((61+(Mortality!CY$5-Mortality!$AT$5)),84),0))</f>
        <v>2.1673760279139324E-3</v>
      </c>
      <c r="CZ41" s="408">
        <f>CY41*(1-VLOOKUP($AR41,'MP-2017_Male'!$A$3:$CF$103,MIN((61+(Mortality!CZ$5-Mortality!$AT$5)),84),0))</f>
        <v>2.145702267634793E-3</v>
      </c>
      <c r="DA41" s="408">
        <f>CZ41*(1-VLOOKUP($AR41,'MP-2017_Male'!$A$3:$CF$103,MIN((61+(Mortality!DA$5-Mortality!$AT$5)),84),0))</f>
        <v>2.1242452449584449E-3</v>
      </c>
      <c r="DB41" s="408">
        <f>DA41*(1-VLOOKUP($AR41,'MP-2017_Male'!$A$3:$CF$103,MIN((61+(Mortality!DB$5-Mortality!$AT$5)),84),0))</f>
        <v>2.1030027925088603E-3</v>
      </c>
      <c r="DC41" s="408">
        <f>DB41*(1-VLOOKUP($AR41,'MP-2017_Male'!$A$3:$CF$103,MIN((61+(Mortality!DC$5-Mortality!$AT$5)),84),0))</f>
        <v>2.0819727645837718E-3</v>
      </c>
      <c r="DD41" s="408">
        <f>DC41*(1-VLOOKUP($AR41,'MP-2017_Male'!$A$3:$CF$103,MIN((61+(Mortality!DD$5-Mortality!$AT$5)),84),0))</f>
        <v>2.0611530369379341E-3</v>
      </c>
      <c r="DE41" s="408">
        <f>DD41*(1-VLOOKUP($AR41,'MP-2017_Male'!$A$3:$CF$103,MIN((61+(Mortality!DE$5-Mortality!$AT$5)),84),0))</f>
        <v>2.0405415065685548E-3</v>
      </c>
      <c r="DF41" s="408">
        <f>DE41*(1-VLOOKUP($AR41,'MP-2017_Male'!$A$3:$CF$103,MIN((61+(Mortality!DF$5-Mortality!$AT$5)),84),0))</f>
        <v>2.0201360915028692E-3</v>
      </c>
      <c r="DG41" s="408">
        <f>DF41*(1-VLOOKUP($AR41,'MP-2017_Male'!$A$3:$CF$103,MIN((61+(Mortality!DG$5-Mortality!$AT$5)),84),0))</f>
        <v>1.9999347305878403E-3</v>
      </c>
      <c r="DH41" s="408">
        <f>DG41*(1-VLOOKUP($AR41,'MP-2017_Male'!$A$3:$CF$103,MIN((61+(Mortality!DH$5-Mortality!$AT$5)),84),0))</f>
        <v>1.9799353832819621E-3</v>
      </c>
      <c r="DI41" s="408">
        <f>DH41*(1-VLOOKUP($AR41,'MP-2017_Male'!$A$3:$CF$103,MIN((61+(Mortality!DI$5-Mortality!$AT$5)),84),0))</f>
        <v>1.9601360294491423E-3</v>
      </c>
      <c r="DJ41" s="408">
        <f>DI41*(1-VLOOKUP($AR41,'MP-2017_Male'!$A$3:$CF$103,MIN((61+(Mortality!DJ$5-Mortality!$AT$5)),84),0))</f>
        <v>1.9405346691546508E-3</v>
      </c>
      <c r="DK41" s="408">
        <f>DJ41*(1-VLOOKUP($AR41,'MP-2017_Male'!$A$3:$CF$103,MIN((61+(Mortality!DK$5-Mortality!$AT$5)),84),0))</f>
        <v>1.9211293224631043E-3</v>
      </c>
      <c r="DL41" s="408">
        <f>DK41*(1-VLOOKUP($AR41,'MP-2017_Male'!$A$3:$CF$103,MIN((61+(Mortality!DL$5-Mortality!$AT$5)),84),0))</f>
        <v>1.9019180292384732E-3</v>
      </c>
      <c r="DM41" s="408">
        <f>DL41*(1-VLOOKUP($AR41,'MP-2017_Male'!$A$3:$CF$103,MIN((61+(Mortality!DM$5-Mortality!$AT$5)),84),0))</f>
        <v>1.8828988489460886E-3</v>
      </c>
      <c r="DN41" s="408">
        <f>DM41*(1-VLOOKUP($AR41,'MP-2017_Male'!$A$3:$CF$103,MIN((61+(Mortality!DN$5-Mortality!$AT$5)),84),0))</f>
        <v>1.8640698604566277E-3</v>
      </c>
      <c r="DO41" s="408">
        <f>DN41*(1-VLOOKUP($AR41,'MP-2017_Male'!$A$3:$CF$103,MIN((61+(Mortality!DO$5-Mortality!$AT$5)),84),0))</f>
        <v>1.8454291618520615E-3</v>
      </c>
      <c r="DP41" s="408">
        <f>DO41*(1-VLOOKUP($AR41,'MP-2017_Male'!$A$3:$CF$103,MIN((61+(Mortality!DP$5-Mortality!$AT$5)),84),0))</f>
        <v>1.8269748702335409E-3</v>
      </c>
      <c r="DQ41" s="408">
        <f>DP41*(1-VLOOKUP($AR41,'MP-2017_Male'!$A$3:$CF$103,MIN((61+(Mortality!DQ$5-Mortality!$AT$5)),84),0))</f>
        <v>1.8087051215312055E-3</v>
      </c>
      <c r="DR41" s="408">
        <f>DQ41*(1-VLOOKUP($AR41,'MP-2017_Male'!$A$3:$CF$103,MIN((61+(Mortality!DR$5-Mortality!$AT$5)),84),0))</f>
        <v>1.7906180703158934E-3</v>
      </c>
      <c r="DS41" s="408">
        <f>DR41*(1-VLOOKUP($AR41,'MP-2017_Male'!$A$3:$CF$103,MIN((61+(Mortality!DS$5-Mortality!$AT$5)),84),0))</f>
        <v>1.7727118896127346E-3</v>
      </c>
      <c r="DT41" s="408">
        <f>DS41*(1-VLOOKUP($AR41,'MP-2017_Male'!$A$3:$CF$103,MIN((61+(Mortality!DT$5-Mortality!$AT$5)),84),0))</f>
        <v>1.7549847707166071E-3</v>
      </c>
      <c r="DU41" s="408">
        <f>DT41*(1-VLOOKUP($AR41,'MP-2017_Male'!$A$3:$CF$103,MIN((61+(Mortality!DU$5-Mortality!$AT$5)),84),0))</f>
        <v>1.737434923009441E-3</v>
      </c>
      <c r="DV41" s="408">
        <f>DU41*(1-VLOOKUP($AR41,'MP-2017_Male'!$A$3:$CF$103,MIN((61+(Mortality!DV$5-Mortality!$AT$5)),84),0))</f>
        <v>1.7200605737793466E-3</v>
      </c>
      <c r="DW41" s="408">
        <f>DV41*(1-VLOOKUP($AR41,'MP-2017_Male'!$A$3:$CF$103,MIN((61+(Mortality!DW$5-Mortality!$AT$5)),84),0))</f>
        <v>1.7028599680415531E-3</v>
      </c>
      <c r="DX41" s="408">
        <f>DW41*(1-VLOOKUP($AR41,'MP-2017_Male'!$A$3:$CF$103,MIN((61+(Mortality!DX$5-Mortality!$AT$5)),84),0))</f>
        <v>1.6858313683611376E-3</v>
      </c>
      <c r="DY41" s="408">
        <f>DX41*(1-VLOOKUP($AR41,'MP-2017_Male'!$A$3:$CF$103,MIN((61+(Mortality!DY$5-Mortality!$AT$5)),84),0))</f>
        <v>1.6689730546775262E-3</v>
      </c>
      <c r="DZ41" s="408">
        <f>DY41*(1-VLOOKUP($AR41,'MP-2017_Male'!$A$3:$CF$103,MIN((61+(Mortality!DZ$5-Mortality!$AT$5)),84),0))</f>
        <v>1.6522833241307509E-3</v>
      </c>
      <c r="EA41" s="408">
        <f>DZ41*(1-VLOOKUP($AR41,'MP-2017_Male'!$A$3:$CF$103,MIN((61+(Mortality!EA$5-Mortality!$AT$5)),84),0))</f>
        <v>1.6357604908894435E-3</v>
      </c>
      <c r="EB41" s="408">
        <f>EA41*(1-VLOOKUP($AR41,'MP-2017_Male'!$A$3:$CF$103,MIN((61+(Mortality!EB$5-Mortality!$AT$5)),84),0))</f>
        <v>1.6194028859805489E-3</v>
      </c>
      <c r="EC41" s="408">
        <f>EB41*(1-VLOOKUP($AR41,'MP-2017_Male'!$A$3:$CF$103,MIN((61+(Mortality!EC$5-Mortality!$AT$5)),84),0))</f>
        <v>1.6032088571207434E-3</v>
      </c>
      <c r="ED41" s="408">
        <f>EC41*(1-VLOOKUP($AR41,'MP-2017_Male'!$A$3:$CF$103,MIN((61+(Mortality!ED$5-Mortality!$AT$5)),84),0))</f>
        <v>1.5871767685495359E-3</v>
      </c>
      <c r="EE41" s="408">
        <f>ED41*(1-VLOOKUP($AR41,'MP-2017_Male'!$A$3:$CF$103,MIN((61+(Mortality!EE$5-Mortality!$AT$5)),84),0))</f>
        <v>1.5713050008640404E-3</v>
      </c>
      <c r="EF41" s="408">
        <f>EE41*(1-VLOOKUP($AR41,'MP-2017_Male'!$A$3:$CF$103,MIN((61+(Mortality!EF$5-Mortality!$AT$5)),84),0))</f>
        <v>1.5555919508554001E-3</v>
      </c>
      <c r="EG41" s="408">
        <f>EF41*(1-VLOOKUP($AR41,'MP-2017_Male'!$A$3:$CF$103,MIN((61+(Mortality!EG$5-Mortality!$AT$5)),84),0))</f>
        <v>1.5400360313468462E-3</v>
      </c>
      <c r="EH41" s="408">
        <f>EG41*(1-VLOOKUP($AR41,'MP-2017_Male'!$A$3:$CF$103,MIN((61+(Mortality!EH$5-Mortality!$AT$5)),84),0))</f>
        <v>1.5246356710333776E-3</v>
      </c>
      <c r="EI41" s="408">
        <f>EH41*(1-VLOOKUP($AR41,'MP-2017_Male'!$A$3:$CF$103,MIN((61+(Mortality!EI$5-Mortality!$AT$5)),84),0))</f>
        <v>1.5093893143230438E-3</v>
      </c>
      <c r="EJ41" s="408">
        <f>EI41*(1-VLOOKUP($AR41,'MP-2017_Male'!$A$3:$CF$103,MIN((61+(Mortality!EJ$5-Mortality!$AT$5)),84),0))</f>
        <v>1.4942954211798133E-3</v>
      </c>
      <c r="EK41" s="408">
        <f>EJ41*(1-VLOOKUP($AR41,'MP-2017_Male'!$A$3:$CF$103,MIN((61+(Mortality!EK$5-Mortality!$AT$5)),84),0))</f>
        <v>1.4793524669680152E-3</v>
      </c>
      <c r="EL41" s="408">
        <f>EK41*(1-VLOOKUP($AR41,'MP-2017_Male'!$A$3:$CF$103,MIN((61+(Mortality!EL$5-Mortality!$AT$5)),84),0))</f>
        <v>1.464558942298335E-3</v>
      </c>
      <c r="EM41" s="408">
        <f>EL41*(1-VLOOKUP($AR41,'MP-2017_Male'!$A$3:$CF$103,MIN((61+(Mortality!EM$5-Mortality!$AT$5)),84),0))</f>
        <v>1.4499133528753517E-3</v>
      </c>
      <c r="EN41" s="408">
        <f>EM41*(1-VLOOKUP($AR41,'MP-2017_Male'!$A$3:$CF$103,MIN((61+(Mortality!EN$5-Mortality!$AT$5)),84),0))</f>
        <v>1.4354142193465983E-3</v>
      </c>
      <c r="EO41" s="408">
        <f>EN41*(1-VLOOKUP($AR41,'MP-2017_Male'!$A$3:$CF$103,MIN((61+(Mortality!EO$5-Mortality!$AT$5)),84),0))</f>
        <v>1.4210600771531322E-3</v>
      </c>
      <c r="EP41" s="408">
        <f>EO41*(1-VLOOKUP($AR41,'MP-2017_Male'!$A$3:$CF$103,MIN((61+(Mortality!EP$5-Mortality!$AT$5)),84),0))</f>
        <v>1.4068494763816008E-3</v>
      </c>
      <c r="EQ41" s="408">
        <f>EP41*(1-VLOOKUP($AR41,'MP-2017_Male'!$A$3:$CF$103,MIN((61+(Mortality!EQ$5-Mortality!$AT$5)),84),0))</f>
        <v>1.3927809816177848E-3</v>
      </c>
      <c r="ER41" s="408">
        <f>EQ41*(1-VLOOKUP($AR41,'MP-2017_Male'!$A$3:$CF$103,MIN((61+(Mortality!ER$5-Mortality!$AT$5)),84),0))</f>
        <v>1.378853171801607E-3</v>
      </c>
      <c r="ES41" s="408">
        <f>ER41*(1-VLOOKUP($AR41,'MP-2017_Male'!$A$3:$CF$103,MIN((61+(Mortality!ES$5-Mortality!$AT$5)),84),0))</f>
        <v>1.365064640083591E-3</v>
      </c>
      <c r="ET41" s="408">
        <f>ES41*(1-VLOOKUP($AR41,'MP-2017_Male'!$A$3:$CF$103,MIN((61+(Mortality!ET$5-Mortality!$AT$5)),84),0))</f>
        <v>1.3514139936827551E-3</v>
      </c>
      <c r="EU41" s="408">
        <f>ET41*(1-VLOOKUP($AR41,'MP-2017_Male'!$A$3:$CF$103,MIN((61+(Mortality!EU$5-Mortality!$AT$5)),84),0))</f>
        <v>1.3378998537459275E-3</v>
      </c>
      <c r="EV41" s="408">
        <f>EU41*(1-VLOOKUP($AR41,'MP-2017_Male'!$A$3:$CF$103,MIN((61+(Mortality!EV$5-Mortality!$AT$5)),84),0))</f>
        <v>1.3245208552084683E-3</v>
      </c>
      <c r="EW41" s="408">
        <f>EV41*(1-VLOOKUP($AR41,'MP-2017_Male'!$A$3:$CF$103,MIN((61+(Mortality!EW$5-Mortality!$AT$5)),84),0))</f>
        <v>1.3112756466563836E-3</v>
      </c>
      <c r="EX41" s="408">
        <f>EW41*(1-VLOOKUP($AR41,'MP-2017_Male'!$A$3:$CF$103,MIN((61+(Mortality!EX$5-Mortality!$AT$5)),84),0))</f>
        <v>1.2981628901898197E-3</v>
      </c>
      <c r="EY41" s="408">
        <f>EX41*(1-VLOOKUP($AR41,'MP-2017_Male'!$A$3:$CF$103,MIN((61+(Mortality!EY$5-Mortality!$AT$5)),84),0))</f>
        <v>1.2851812612879215E-3</v>
      </c>
      <c r="EZ41" s="408">
        <f>EY41*(1-VLOOKUP($AR41,'MP-2017_Male'!$A$3:$CF$103,MIN((61+(Mortality!EZ$5-Mortality!$AT$5)),84),0))</f>
        <v>1.2723294486750422E-3</v>
      </c>
      <c r="FA41" s="408">
        <f>EZ41*(1-VLOOKUP($AR41,'MP-2017_Male'!$A$3:$CF$103,MIN((61+(Mortality!FA$5-Mortality!$AT$5)),84),0))</f>
        <v>1.2596061541882918E-3</v>
      </c>
      <c r="FB41" s="408">
        <f>FA41*(1-VLOOKUP($AR41,'MP-2017_Male'!$A$3:$CF$103,MIN((61+(Mortality!FB$5-Mortality!$AT$5)),84),0))</f>
        <v>1.247010092646409E-3</v>
      </c>
      <c r="FC41" s="408">
        <f>FB41*(1-VLOOKUP($AR41,'MP-2017_Male'!$A$3:$CF$103,MIN((61+(Mortality!FC$5-Mortality!$AT$5)),84),0))</f>
        <v>1.2345399917199449E-3</v>
      </c>
      <c r="FD41" s="408">
        <f>FC41*(1-VLOOKUP($AR41,'MP-2017_Male'!$A$3:$CF$103,MIN((61+(Mortality!FD$5-Mortality!$AT$5)),84),0))</f>
        <v>1.2221945918027455E-3</v>
      </c>
      <c r="FE41" s="408">
        <f>FD41*(1-VLOOKUP($AR41,'MP-2017_Male'!$A$3:$CF$103,MIN((61+(Mortality!FE$5-Mortality!$AT$5)),84),0))</f>
        <v>1.209972645884718E-3</v>
      </c>
      <c r="FF41" s="408">
        <f>FE41*(1-VLOOKUP($AR41,'MP-2017_Male'!$A$3:$CF$103,MIN((61+(Mortality!FF$5-Mortality!$AT$5)),84),0))</f>
        <v>1.1978729194258707E-3</v>
      </c>
      <c r="FG41" s="408">
        <f>FF41*(1-VLOOKUP($AR41,'MP-2017_Male'!$A$3:$CF$103,MIN((61+(Mortality!FG$5-Mortality!$AT$5)),84),0))</f>
        <v>1.185894190231612E-3</v>
      </c>
      <c r="FH41" s="408">
        <f>FG41*(1-VLOOKUP($AR41,'MP-2017_Male'!$A$3:$CF$103,MIN((61+(Mortality!FH$5-Mortality!$AT$5)),84),0))</f>
        <v>1.1740352483292959E-3</v>
      </c>
      <c r="FI41" s="408">
        <f>FH41*(1-VLOOKUP($AR41,'MP-2017_Male'!$A$3:$CF$103,MIN((61+(Mortality!FI$5-Mortality!$AT$5)),84),0))</f>
        <v>1.162294895846003E-3</v>
      </c>
    </row>
    <row r="42" spans="1:165">
      <c r="A42" s="205">
        <v>54</v>
      </c>
      <c r="B42" s="226">
        <f t="shared" si="8"/>
        <v>2.5270000000000002E-3</v>
      </c>
      <c r="C42" s="227">
        <f t="shared" si="9"/>
        <v>1.5479999999999999E-3</v>
      </c>
      <c r="D42" s="207">
        <f t="shared" si="5"/>
        <v>2.0375000000000002E-3</v>
      </c>
      <c r="E42" s="432">
        <f ca="1">IF($A42&lt;Main!$B$11,Mortality!$BD35,OFFSET($BD$6,$A42-$A$13,$A42-$A$13))</f>
        <v>1.473121778806168E-3</v>
      </c>
      <c r="F42" s="433">
        <f ca="1">IF($A42&lt;Main!$B$13,Mortality!$BD$105,OFFSET($BD$105,$A42-$A$13,$A42-$A$13))</f>
        <v>9.6636616371258426E-4</v>
      </c>
      <c r="G42" s="472">
        <f t="shared" ca="1" si="21"/>
        <v>1.219743971259376E-3</v>
      </c>
      <c r="I42" s="396"/>
      <c r="J42" s="395"/>
      <c r="K42" s="395"/>
      <c r="L42" s="395"/>
      <c r="M42" s="395"/>
      <c r="N42" s="395"/>
      <c r="O42" s="395"/>
      <c r="P42" s="199"/>
      <c r="Q42" s="249">
        <v>54</v>
      </c>
      <c r="R42" s="244">
        <f t="shared" si="72"/>
        <v>2.4664000000000001E-3</v>
      </c>
      <c r="S42" s="245">
        <f t="shared" si="67"/>
        <v>2.18766E-2</v>
      </c>
      <c r="T42" s="465">
        <f t="shared" si="68"/>
        <v>3.1853999999999997E-3</v>
      </c>
      <c r="U42" s="244">
        <f t="shared" si="69"/>
        <v>1.4971999999999997E-3</v>
      </c>
      <c r="V42" s="245">
        <f t="shared" si="70"/>
        <v>1.3413999999999999E-2</v>
      </c>
      <c r="W42" s="469">
        <f t="shared" si="71"/>
        <v>1.9432E-3</v>
      </c>
      <c r="X42" s="227"/>
      <c r="Y42" s="205">
        <v>54</v>
      </c>
      <c r="AA42" s="231">
        <v>2.5270000000000002E-3</v>
      </c>
      <c r="AB42" s="232">
        <v>5.3839999999999999E-3</v>
      </c>
      <c r="AC42" s="233">
        <v>2.2790999999999999E-2</v>
      </c>
      <c r="AD42" s="205"/>
      <c r="AE42" s="231">
        <v>1.5479999999999999E-3</v>
      </c>
      <c r="AF42" s="232">
        <v>3.4120000000000001E-3</v>
      </c>
      <c r="AG42" s="233">
        <v>1.3991999999999999E-2</v>
      </c>
      <c r="AQ42" s="234"/>
      <c r="AR42" s="205">
        <v>61</v>
      </c>
      <c r="AS42" s="235">
        <f t="shared" si="6"/>
        <v>3.9631631372500139E-3</v>
      </c>
      <c r="AT42" s="406">
        <f t="shared" si="66"/>
        <v>3.8885999999999999E-3</v>
      </c>
      <c r="AU42" s="408">
        <f>AT42*(1-VLOOKUP($AR42,'MP-2017_Male'!$A$3:$CF$103,MIN((61+(Mortality!AU$5-Mortality!$AT$5)),84),0))</f>
        <v>3.8847114E-3</v>
      </c>
      <c r="AV42" s="408">
        <f>AU42*(1-VLOOKUP($AR42,'MP-2017_Male'!$A$3:$CF$103,MIN((61+(Mortality!AV$5-Mortality!$AT$5)),84),0))</f>
        <v>3.8975309476200004E-3</v>
      </c>
      <c r="AW42" s="408">
        <f>AV42*(1-VLOOKUP($AR42,'MP-2017_Male'!$A$3:$CF$103,MIN((61+(Mortality!AW$5-Mortality!$AT$5)),84),0))</f>
        <v>3.926372676632389E-3</v>
      </c>
      <c r="AX42" s="408">
        <f>AW42*(1-VLOOKUP($AR42,'MP-2017_Male'!$A$3:$CF$103,MIN((61+(Mortality!AX$5-Mortality!$AT$5)),84),0))</f>
        <v>3.9542499226364793E-3</v>
      </c>
      <c r="AY42" s="408">
        <f>AX42*(1-VLOOKUP($AR42,'MP-2017_Male'!$A$3:$CF$103,MIN((61+(Mortality!AY$5-Mortality!$AT$5)),84),0))</f>
        <v>3.9775799971800349E-3</v>
      </c>
      <c r="AZ42" s="408">
        <f>AY42*(1-VLOOKUP($AR42,'MP-2017_Male'!$A$3:$CF$103,MIN((61+(Mortality!AZ$5-Mortality!$AT$5)),84),0))</f>
        <v>3.9938880751684731E-3</v>
      </c>
      <c r="BA42" s="408">
        <f>AZ42*(1-VLOOKUP($AR42,'MP-2017_Male'!$A$3:$CF$103,MIN((61+(Mortality!BA$5-Mortality!$AT$5)),84),0))</f>
        <v>4.0010770737037762E-3</v>
      </c>
      <c r="BB42" s="408">
        <f>BA42*(1-VLOOKUP($AR42,'MP-2017_Male'!$A$3:$CF$103,MIN((61+(Mortality!BB$5-Mortality!$AT$5)),84),0))</f>
        <v>3.9982763197521833E-3</v>
      </c>
      <c r="BC42" s="408">
        <f>BB42*(1-VLOOKUP($AR42,'MP-2017_Male'!$A$3:$CF$103,MIN((61+(Mortality!BC$5-Mortality!$AT$5)),84),0))</f>
        <v>3.9854818355289767E-3</v>
      </c>
      <c r="BD42" s="429">
        <f>BC42*(1-VLOOKUP($AR42,'MP-2017_Male'!$A$3:$CF$103,MIN((61+(Mortality!BD$5-Mortality!$AT$5)),84),0))</f>
        <v>3.9631631372500139E-3</v>
      </c>
      <c r="BE42" s="408">
        <f>BD42*(1-VLOOKUP($AR42,'MP-2017_Male'!$A$3:$CF$103,MIN((61+(Mortality!BE$5-Mortality!$AT$5)),84),0))</f>
        <v>3.9334394137206389E-3</v>
      </c>
      <c r="BF42" s="408">
        <f>BE42*(1-VLOOKUP($AR42,'MP-2017_Male'!$A$3:$CF$103,MIN((61+(Mortality!BF$5-Mortality!$AT$5)),84),0))</f>
        <v>3.8980384589971532E-3</v>
      </c>
      <c r="BG42" s="408">
        <f>BF42*(1-VLOOKUP($AR42,'MP-2017_Male'!$A$3:$CF$103,MIN((61+(Mortality!BG$5-Mortality!$AT$5)),84),0))</f>
        <v>3.8594478782530812E-3</v>
      </c>
      <c r="BH42" s="408">
        <f>BG42*(1-VLOOKUP($AR42,'MP-2017_Male'!$A$3:$CF$103,MIN((61+(Mortality!BH$5-Mortality!$AT$5)),84),0))</f>
        <v>3.8196955651070745E-3</v>
      </c>
      <c r="BI42" s="408">
        <f>BH42*(1-VLOOKUP($AR42,'MP-2017_Male'!$A$3:$CF$103,MIN((61+(Mortality!BI$5-Mortality!$AT$5)),84),0))</f>
        <v>3.7792067921169395E-3</v>
      </c>
      <c r="BJ42" s="408">
        <f>BI42*(1-VLOOKUP($AR42,'MP-2017_Male'!$A$3:$CF$103,MIN((61+(Mortality!BJ$5-Mortality!$AT$5)),84),0))</f>
        <v>3.7391472001205E-3</v>
      </c>
      <c r="BK42" s="408">
        <f>BJ42*(1-VLOOKUP($AR42,'MP-2017_Male'!$A$3:$CF$103,MIN((61+(Mortality!BK$5-Mortality!$AT$5)),84),0))</f>
        <v>3.699886154519235E-3</v>
      </c>
      <c r="BL42" s="408">
        <f>BK42*(1-VLOOKUP($AR42,'MP-2017_Male'!$A$3:$CF$103,MIN((61+(Mortality!BL$5-Mortality!$AT$5)),84),0))</f>
        <v>3.6617773271276871E-3</v>
      </c>
      <c r="BM42" s="408">
        <f>BL42*(1-VLOOKUP($AR42,'MP-2017_Male'!$A$3:$CF$103,MIN((61+(Mortality!BM$5-Mortality!$AT$5)),84),0))</f>
        <v>3.6247933761236976E-3</v>
      </c>
      <c r="BN42" s="408">
        <f>BM42*(1-VLOOKUP($AR42,'MP-2017_Male'!$A$3:$CF$103,MIN((61+(Mortality!BN$5-Mortality!$AT$5)),84),0))</f>
        <v>3.5885454423624607E-3</v>
      </c>
      <c r="BO42" s="408">
        <f>BN42*(1-VLOOKUP($AR42,'MP-2017_Male'!$A$3:$CF$103,MIN((61+(Mortality!BO$5-Mortality!$AT$5)),84),0))</f>
        <v>3.5526599879388359E-3</v>
      </c>
      <c r="BP42" s="408">
        <f>BO42*(1-VLOOKUP($AR42,'MP-2017_Male'!$A$3:$CF$103,MIN((61+(Mortality!BP$5-Mortality!$AT$5)),84),0))</f>
        <v>3.5171333880594474E-3</v>
      </c>
      <c r="BQ42" s="408">
        <f>BP42*(1-VLOOKUP($AR42,'MP-2017_Male'!$A$3:$CF$103,MIN((61+(Mortality!BQ$5-Mortality!$AT$5)),84),0))</f>
        <v>3.4819620541788527E-3</v>
      </c>
      <c r="BR42" s="408">
        <f>BQ42*(1-VLOOKUP($AR42,'MP-2017_Male'!$A$3:$CF$103,MIN((61+(Mortality!BR$5-Mortality!$AT$5)),84),0))</f>
        <v>3.447142433637064E-3</v>
      </c>
      <c r="BS42" s="408">
        <f>BR42*(1-VLOOKUP($AR42,'MP-2017_Male'!$A$3:$CF$103,MIN((61+(Mortality!BS$5-Mortality!$AT$5)),84),0))</f>
        <v>3.4126710093006934E-3</v>
      </c>
      <c r="BT42" s="408">
        <f>BS42*(1-VLOOKUP($AR42,'MP-2017_Male'!$A$3:$CF$103,MIN((61+(Mortality!BT$5-Mortality!$AT$5)),84),0))</f>
        <v>3.3785442992076862E-3</v>
      </c>
      <c r="BU42" s="408">
        <f>BT42*(1-VLOOKUP($AR42,'MP-2017_Male'!$A$3:$CF$103,MIN((61+(Mortality!BU$5-Mortality!$AT$5)),84),0))</f>
        <v>3.3447588562156095E-3</v>
      </c>
      <c r="BV42" s="408">
        <f>BU42*(1-VLOOKUP($AR42,'MP-2017_Male'!$A$3:$CF$103,MIN((61+(Mortality!BV$5-Mortality!$AT$5)),84),0))</f>
        <v>3.3113112676534532E-3</v>
      </c>
      <c r="BW42" s="408">
        <f>BV42*(1-VLOOKUP($AR42,'MP-2017_Male'!$A$3:$CF$103,MIN((61+(Mortality!BW$5-Mortality!$AT$5)),84),0))</f>
        <v>3.2781981549769184E-3</v>
      </c>
      <c r="BX42" s="408">
        <f>BW42*(1-VLOOKUP($AR42,'MP-2017_Male'!$A$3:$CF$103,MIN((61+(Mortality!BX$5-Mortality!$AT$5)),84),0))</f>
        <v>3.245416173427149E-3</v>
      </c>
      <c r="BY42" s="408">
        <f>BX42*(1-VLOOKUP($AR42,'MP-2017_Male'!$A$3:$CF$103,MIN((61+(Mortality!BY$5-Mortality!$AT$5)),84),0))</f>
        <v>3.2129620116928773E-3</v>
      </c>
      <c r="BZ42" s="408">
        <f>BY42*(1-VLOOKUP($AR42,'MP-2017_Male'!$A$3:$CF$103,MIN((61+(Mortality!BZ$5-Mortality!$AT$5)),84),0))</f>
        <v>3.1808323915759485E-3</v>
      </c>
      <c r="CA42" s="408">
        <f>BZ42*(1-VLOOKUP($AR42,'MP-2017_Male'!$A$3:$CF$103,MIN((61+(Mortality!CA$5-Mortality!$AT$5)),84),0))</f>
        <v>3.1490240676601889E-3</v>
      </c>
      <c r="CB42" s="408">
        <f>CA42*(1-VLOOKUP($AR42,'MP-2017_Male'!$A$3:$CF$103,MIN((61+(Mortality!CB$5-Mortality!$AT$5)),84),0))</f>
        <v>3.1175338269835871E-3</v>
      </c>
      <c r="CC42" s="408">
        <f>CB42*(1-VLOOKUP($AR42,'MP-2017_Male'!$A$3:$CF$103,MIN((61+(Mortality!CC$5-Mortality!$AT$5)),84),0))</f>
        <v>3.0863584887137513E-3</v>
      </c>
      <c r="CD42" s="408">
        <f>CC42*(1-VLOOKUP($AR42,'MP-2017_Male'!$A$3:$CF$103,MIN((61+(Mortality!CD$5-Mortality!$AT$5)),84),0))</f>
        <v>3.0554949038266136E-3</v>
      </c>
      <c r="CE42" s="408">
        <f>CD42*(1-VLOOKUP($AR42,'MP-2017_Male'!$A$3:$CF$103,MIN((61+(Mortality!CE$5-Mortality!$AT$5)),84),0))</f>
        <v>3.0249399547883473E-3</v>
      </c>
      <c r="CF42" s="408">
        <f>CE42*(1-VLOOKUP($AR42,'MP-2017_Male'!$A$3:$CF$103,MIN((61+(Mortality!CF$5-Mortality!$AT$5)),84),0))</f>
        <v>2.9946905552404638E-3</v>
      </c>
      <c r="CG42" s="408">
        <f>CF42*(1-VLOOKUP($AR42,'MP-2017_Male'!$A$3:$CF$103,MIN((61+(Mortality!CG$5-Mortality!$AT$5)),84),0))</f>
        <v>2.9647436496880591E-3</v>
      </c>
      <c r="CH42" s="408">
        <f>CG42*(1-VLOOKUP($AR42,'MP-2017_Male'!$A$3:$CF$103,MIN((61+(Mortality!CH$5-Mortality!$AT$5)),84),0))</f>
        <v>2.9350962131911786E-3</v>
      </c>
      <c r="CI42" s="408">
        <f>CH42*(1-VLOOKUP($AR42,'MP-2017_Male'!$A$3:$CF$103,MIN((61+(Mortality!CI$5-Mortality!$AT$5)),84),0))</f>
        <v>2.9057452510592666E-3</v>
      </c>
      <c r="CJ42" s="408">
        <f>CI42*(1-VLOOKUP($AR42,'MP-2017_Male'!$A$3:$CF$103,MIN((61+(Mortality!CJ$5-Mortality!$AT$5)),84),0))</f>
        <v>2.876687798548674E-3</v>
      </c>
      <c r="CK42" s="408">
        <f>CJ42*(1-VLOOKUP($AR42,'MP-2017_Male'!$A$3:$CF$103,MIN((61+(Mortality!CK$5-Mortality!$AT$5)),84),0))</f>
        <v>2.8479209205631872E-3</v>
      </c>
      <c r="CL42" s="408">
        <f>CK42*(1-VLOOKUP($AR42,'MP-2017_Male'!$A$3:$CF$103,MIN((61+(Mortality!CL$5-Mortality!$AT$5)),84),0))</f>
        <v>2.8194417113575551E-3</v>
      </c>
      <c r="CM42" s="408">
        <f>CL42*(1-VLOOKUP($AR42,'MP-2017_Male'!$A$3:$CF$103,MIN((61+(Mortality!CM$5-Mortality!$AT$5)),84),0))</f>
        <v>2.7912472942439796E-3</v>
      </c>
      <c r="CN42" s="408">
        <f>CM42*(1-VLOOKUP($AR42,'MP-2017_Male'!$A$3:$CF$103,MIN((61+(Mortality!CN$5-Mortality!$AT$5)),84),0))</f>
        <v>2.7633348213015399E-3</v>
      </c>
      <c r="CO42" s="408">
        <f>CN42*(1-VLOOKUP($AR42,'MP-2017_Male'!$A$3:$CF$103,MIN((61+(Mortality!CO$5-Mortality!$AT$5)),84),0))</f>
        <v>2.7357014730885246E-3</v>
      </c>
      <c r="CP42" s="408">
        <f>CO42*(1-VLOOKUP($AR42,'MP-2017_Male'!$A$3:$CF$103,MIN((61+(Mortality!CP$5-Mortality!$AT$5)),84),0))</f>
        <v>2.7083444583576393E-3</v>
      </c>
      <c r="CQ42" s="408">
        <f>CP42*(1-VLOOKUP($AR42,'MP-2017_Male'!$A$3:$CF$103,MIN((61+(Mortality!CQ$5-Mortality!$AT$5)),84),0))</f>
        <v>2.6812610137740629E-3</v>
      </c>
      <c r="CR42" s="408">
        <f>CQ42*(1-VLOOKUP($AR42,'MP-2017_Male'!$A$3:$CF$103,MIN((61+(Mortality!CR$5-Mortality!$AT$5)),84),0))</f>
        <v>2.6544484036363221E-3</v>
      </c>
      <c r="CS42" s="408">
        <f>CR42*(1-VLOOKUP($AR42,'MP-2017_Male'!$A$3:$CF$103,MIN((61+(Mortality!CS$5-Mortality!$AT$5)),84),0))</f>
        <v>2.6279039195999587E-3</v>
      </c>
      <c r="CT42" s="408">
        <f>CS42*(1-VLOOKUP($AR42,'MP-2017_Male'!$A$3:$CF$103,MIN((61+(Mortality!CT$5-Mortality!$AT$5)),84),0))</f>
        <v>2.6016248804039592E-3</v>
      </c>
      <c r="CU42" s="408">
        <f>CT42*(1-VLOOKUP($AR42,'MP-2017_Male'!$A$3:$CF$103,MIN((61+(Mortality!CU$5-Mortality!$AT$5)),84),0))</f>
        <v>2.5756086315999196E-3</v>
      </c>
      <c r="CV42" s="408">
        <f>CU42*(1-VLOOKUP($AR42,'MP-2017_Male'!$A$3:$CF$103,MIN((61+(Mortality!CV$5-Mortality!$AT$5)),84),0))</f>
        <v>2.5498525452839205E-3</v>
      </c>
      <c r="CW42" s="408">
        <f>CV42*(1-VLOOKUP($AR42,'MP-2017_Male'!$A$3:$CF$103,MIN((61+(Mortality!CW$5-Mortality!$AT$5)),84),0))</f>
        <v>2.5243540198310811E-3</v>
      </c>
      <c r="CX42" s="408">
        <f>CW42*(1-VLOOKUP($AR42,'MP-2017_Male'!$A$3:$CF$103,MIN((61+(Mortality!CX$5-Mortality!$AT$5)),84),0))</f>
        <v>2.4991104796327703E-3</v>
      </c>
      <c r="CY42" s="408">
        <f>CX42*(1-VLOOKUP($AR42,'MP-2017_Male'!$A$3:$CF$103,MIN((61+(Mortality!CY$5-Mortality!$AT$5)),84),0))</f>
        <v>2.4741193748364426E-3</v>
      </c>
      <c r="CZ42" s="408">
        <f>CY42*(1-VLOOKUP($AR42,'MP-2017_Male'!$A$3:$CF$103,MIN((61+(Mortality!CZ$5-Mortality!$AT$5)),84),0))</f>
        <v>2.449378181088078E-3</v>
      </c>
      <c r="DA42" s="408">
        <f>CZ42*(1-VLOOKUP($AR42,'MP-2017_Male'!$A$3:$CF$103,MIN((61+(Mortality!DA$5-Mortality!$AT$5)),84),0))</f>
        <v>2.4248843992771972E-3</v>
      </c>
      <c r="DB42" s="408">
        <f>DA42*(1-VLOOKUP($AR42,'MP-2017_Male'!$A$3:$CF$103,MIN((61+(Mortality!DB$5-Mortality!$AT$5)),84),0))</f>
        <v>2.4006355552844251E-3</v>
      </c>
      <c r="DC42" s="408">
        <f>DB42*(1-VLOOKUP($AR42,'MP-2017_Male'!$A$3:$CF$103,MIN((61+(Mortality!DC$5-Mortality!$AT$5)),84),0))</f>
        <v>2.376629199731581E-3</v>
      </c>
      <c r="DD42" s="408">
        <f>DC42*(1-VLOOKUP($AR42,'MP-2017_Male'!$A$3:$CF$103,MIN((61+(Mortality!DD$5-Mortality!$AT$5)),84),0))</f>
        <v>2.3528629077342652E-3</v>
      </c>
      <c r="DE42" s="408">
        <f>DD42*(1-VLOOKUP($AR42,'MP-2017_Male'!$A$3:$CF$103,MIN((61+(Mortality!DE$5-Mortality!$AT$5)),84),0))</f>
        <v>2.3293342786569224E-3</v>
      </c>
      <c r="DF42" s="408">
        <f>DE42*(1-VLOOKUP($AR42,'MP-2017_Male'!$A$3:$CF$103,MIN((61+(Mortality!DF$5-Mortality!$AT$5)),84),0))</f>
        <v>2.3060409358703531E-3</v>
      </c>
      <c r="DG42" s="408">
        <f>DF42*(1-VLOOKUP($AR42,'MP-2017_Male'!$A$3:$CF$103,MIN((61+(Mortality!DG$5-Mortality!$AT$5)),84),0))</f>
        <v>2.2829805265116494E-3</v>
      </c>
      <c r="DH42" s="408">
        <f>DG42*(1-VLOOKUP($AR42,'MP-2017_Male'!$A$3:$CF$103,MIN((61+(Mortality!DH$5-Mortality!$AT$5)),84),0))</f>
        <v>2.2601507212465328E-3</v>
      </c>
      <c r="DI42" s="408">
        <f>DH42*(1-VLOOKUP($AR42,'MP-2017_Male'!$A$3:$CF$103,MIN((61+(Mortality!DI$5-Mortality!$AT$5)),84),0))</f>
        <v>2.2375492140340675E-3</v>
      </c>
      <c r="DJ42" s="408">
        <f>DI42*(1-VLOOKUP($AR42,'MP-2017_Male'!$A$3:$CF$103,MIN((61+(Mortality!DJ$5-Mortality!$AT$5)),84),0))</f>
        <v>2.2151737218937266E-3</v>
      </c>
      <c r="DK42" s="408">
        <f>DJ42*(1-VLOOKUP($AR42,'MP-2017_Male'!$A$3:$CF$103,MIN((61+(Mortality!DK$5-Mortality!$AT$5)),84),0))</f>
        <v>2.1930219846747895E-3</v>
      </c>
      <c r="DL42" s="408">
        <f>DK42*(1-VLOOKUP($AR42,'MP-2017_Male'!$A$3:$CF$103,MIN((61+(Mortality!DL$5-Mortality!$AT$5)),84),0))</f>
        <v>2.1710917648280416E-3</v>
      </c>
      <c r="DM42" s="408">
        <f>DL42*(1-VLOOKUP($AR42,'MP-2017_Male'!$A$3:$CF$103,MIN((61+(Mortality!DM$5-Mortality!$AT$5)),84),0))</f>
        <v>2.149380847179761E-3</v>
      </c>
      <c r="DN42" s="408">
        <f>DM42*(1-VLOOKUP($AR42,'MP-2017_Male'!$A$3:$CF$103,MIN((61+(Mortality!DN$5-Mortality!$AT$5)),84),0))</f>
        <v>2.1278870387079632E-3</v>
      </c>
      <c r="DO42" s="408">
        <f>DN42*(1-VLOOKUP($AR42,'MP-2017_Male'!$A$3:$CF$103,MIN((61+(Mortality!DO$5-Mortality!$AT$5)),84),0))</f>
        <v>2.1066081683208835E-3</v>
      </c>
      <c r="DP42" s="408">
        <f>DO42*(1-VLOOKUP($AR42,'MP-2017_Male'!$A$3:$CF$103,MIN((61+(Mortality!DP$5-Mortality!$AT$5)),84),0))</f>
        <v>2.0855420866376746E-3</v>
      </c>
      <c r="DQ42" s="408">
        <f>DP42*(1-VLOOKUP($AR42,'MP-2017_Male'!$A$3:$CF$103,MIN((61+(Mortality!DQ$5-Mortality!$AT$5)),84),0))</f>
        <v>2.0646866657712979E-3</v>
      </c>
      <c r="DR42" s="408">
        <f>DQ42*(1-VLOOKUP($AR42,'MP-2017_Male'!$A$3:$CF$103,MIN((61+(Mortality!DR$5-Mortality!$AT$5)),84),0))</f>
        <v>2.0440397991135849E-3</v>
      </c>
      <c r="DS42" s="408">
        <f>DR42*(1-VLOOKUP($AR42,'MP-2017_Male'!$A$3:$CF$103,MIN((61+(Mortality!DS$5-Mortality!$AT$5)),84),0))</f>
        <v>2.0235994011224491E-3</v>
      </c>
      <c r="DT42" s="408">
        <f>DS42*(1-VLOOKUP($AR42,'MP-2017_Male'!$A$3:$CF$103,MIN((61+(Mortality!DT$5-Mortality!$AT$5)),84),0))</f>
        <v>2.0033634071112247E-3</v>
      </c>
      <c r="DU42" s="408">
        <f>DT42*(1-VLOOKUP($AR42,'MP-2017_Male'!$A$3:$CF$103,MIN((61+(Mortality!DU$5-Mortality!$AT$5)),84),0))</f>
        <v>1.9833297730401126E-3</v>
      </c>
      <c r="DV42" s="408">
        <f>DU42*(1-VLOOKUP($AR42,'MP-2017_Male'!$A$3:$CF$103,MIN((61+(Mortality!DV$5-Mortality!$AT$5)),84),0))</f>
        <v>1.9634964753097116E-3</v>
      </c>
      <c r="DW42" s="408">
        <f>DV42*(1-VLOOKUP($AR42,'MP-2017_Male'!$A$3:$CF$103,MIN((61+(Mortality!DW$5-Mortality!$AT$5)),84),0))</f>
        <v>1.9438615105566144E-3</v>
      </c>
      <c r="DX42" s="408">
        <f>DW42*(1-VLOOKUP($AR42,'MP-2017_Male'!$A$3:$CF$103,MIN((61+(Mortality!DX$5-Mortality!$AT$5)),84),0))</f>
        <v>1.9244228954510482E-3</v>
      </c>
      <c r="DY42" s="408">
        <f>DX42*(1-VLOOKUP($AR42,'MP-2017_Male'!$A$3:$CF$103,MIN((61+(Mortality!DY$5-Mortality!$AT$5)),84),0))</f>
        <v>1.9051786664965376E-3</v>
      </c>
      <c r="DZ42" s="408">
        <f>DY42*(1-VLOOKUP($AR42,'MP-2017_Male'!$A$3:$CF$103,MIN((61+(Mortality!DZ$5-Mortality!$AT$5)),84),0))</f>
        <v>1.8861268798315723E-3</v>
      </c>
      <c r="EA42" s="408">
        <f>DZ42*(1-VLOOKUP($AR42,'MP-2017_Male'!$A$3:$CF$103,MIN((61+(Mortality!EA$5-Mortality!$AT$5)),84),0))</f>
        <v>1.8672656110332567E-3</v>
      </c>
      <c r="EB42" s="408">
        <f>EA42*(1-VLOOKUP($AR42,'MP-2017_Male'!$A$3:$CF$103,MIN((61+(Mortality!EB$5-Mortality!$AT$5)),84),0))</f>
        <v>1.848592954922924E-3</v>
      </c>
      <c r="EC42" s="408">
        <f>EB42*(1-VLOOKUP($AR42,'MP-2017_Male'!$A$3:$CF$103,MIN((61+(Mortality!EC$5-Mortality!$AT$5)),84),0))</f>
        <v>1.8301070253736948E-3</v>
      </c>
      <c r="ED42" s="408">
        <f>EC42*(1-VLOOKUP($AR42,'MP-2017_Male'!$A$3:$CF$103,MIN((61+(Mortality!ED$5-Mortality!$AT$5)),84),0))</f>
        <v>1.8118059551199578E-3</v>
      </c>
      <c r="EE42" s="408">
        <f>ED42*(1-VLOOKUP($AR42,'MP-2017_Male'!$A$3:$CF$103,MIN((61+(Mortality!EE$5-Mortality!$AT$5)),84),0))</f>
        <v>1.7936878955687582E-3</v>
      </c>
      <c r="EF42" s="408">
        <f>EE42*(1-VLOOKUP($AR42,'MP-2017_Male'!$A$3:$CF$103,MIN((61+(Mortality!EF$5-Mortality!$AT$5)),84),0))</f>
        <v>1.7757510166130706E-3</v>
      </c>
      <c r="EG42" s="408">
        <f>EF42*(1-VLOOKUP($AR42,'MP-2017_Male'!$A$3:$CF$103,MIN((61+(Mortality!EG$5-Mortality!$AT$5)),84),0))</f>
        <v>1.75799350644694E-3</v>
      </c>
      <c r="EH42" s="408">
        <f>EG42*(1-VLOOKUP($AR42,'MP-2017_Male'!$A$3:$CF$103,MIN((61+(Mortality!EH$5-Mortality!$AT$5)),84),0))</f>
        <v>1.7404135713824705E-3</v>
      </c>
      <c r="EI42" s="408">
        <f>EH42*(1-VLOOKUP($AR42,'MP-2017_Male'!$A$3:$CF$103,MIN((61+(Mortality!EI$5-Mortality!$AT$5)),84),0))</f>
        <v>1.7230094356686459E-3</v>
      </c>
      <c r="EJ42" s="408">
        <f>EI42*(1-VLOOKUP($AR42,'MP-2017_Male'!$A$3:$CF$103,MIN((61+(Mortality!EJ$5-Mortality!$AT$5)),84),0))</f>
        <v>1.7057793413119593E-3</v>
      </c>
      <c r="EK42" s="408">
        <f>EJ42*(1-VLOOKUP($AR42,'MP-2017_Male'!$A$3:$CF$103,MIN((61+(Mortality!EK$5-Mortality!$AT$5)),84),0))</f>
        <v>1.6887215478988398E-3</v>
      </c>
      <c r="EL42" s="408">
        <f>EK42*(1-VLOOKUP($AR42,'MP-2017_Male'!$A$3:$CF$103,MIN((61+(Mortality!EL$5-Mortality!$AT$5)),84),0))</f>
        <v>1.6718343324198515E-3</v>
      </c>
      <c r="EM42" s="408">
        <f>EL42*(1-VLOOKUP($AR42,'MP-2017_Male'!$A$3:$CF$103,MIN((61+(Mortality!EM$5-Mortality!$AT$5)),84),0))</f>
        <v>1.655115989095653E-3</v>
      </c>
      <c r="EN42" s="408">
        <f>EM42*(1-VLOOKUP($AR42,'MP-2017_Male'!$A$3:$CF$103,MIN((61+(Mortality!EN$5-Mortality!$AT$5)),84),0))</f>
        <v>1.6385648292046966E-3</v>
      </c>
      <c r="EO42" s="408">
        <f>EN42*(1-VLOOKUP($AR42,'MP-2017_Male'!$A$3:$CF$103,MIN((61+(Mortality!EO$5-Mortality!$AT$5)),84),0))</f>
        <v>1.6221791809126495E-3</v>
      </c>
      <c r="EP42" s="408">
        <f>EO42*(1-VLOOKUP($AR42,'MP-2017_Male'!$A$3:$CF$103,MIN((61+(Mortality!EP$5-Mortality!$AT$5)),84),0))</f>
        <v>1.6059573891035229E-3</v>
      </c>
      <c r="EQ42" s="408">
        <f>EP42*(1-VLOOKUP($AR42,'MP-2017_Male'!$A$3:$CF$103,MIN((61+(Mortality!EQ$5-Mortality!$AT$5)),84),0))</f>
        <v>1.5898978152124876E-3</v>
      </c>
      <c r="ER42" s="408">
        <f>EQ42*(1-VLOOKUP($AR42,'MP-2017_Male'!$A$3:$CF$103,MIN((61+(Mortality!ER$5-Mortality!$AT$5)),84),0))</f>
        <v>1.5739988370603627E-3</v>
      </c>
      <c r="ES42" s="408">
        <f>ER42*(1-VLOOKUP($AR42,'MP-2017_Male'!$A$3:$CF$103,MIN((61+(Mortality!ES$5-Mortality!$AT$5)),84),0))</f>
        <v>1.5582588486897592E-3</v>
      </c>
      <c r="ET42" s="408">
        <f>ES42*(1-VLOOKUP($AR42,'MP-2017_Male'!$A$3:$CF$103,MIN((61+(Mortality!ET$5-Mortality!$AT$5)),84),0))</f>
        <v>1.5426762602028616E-3</v>
      </c>
      <c r="EU42" s="408">
        <f>ET42*(1-VLOOKUP($AR42,'MP-2017_Male'!$A$3:$CF$103,MIN((61+(Mortality!EU$5-Mortality!$AT$5)),84),0))</f>
        <v>1.527249497600833E-3</v>
      </c>
      <c r="EV42" s="408">
        <f>EU42*(1-VLOOKUP($AR42,'MP-2017_Male'!$A$3:$CF$103,MIN((61+(Mortality!EV$5-Mortality!$AT$5)),84),0))</f>
        <v>1.5119770026248247E-3</v>
      </c>
      <c r="EW42" s="408">
        <f>EV42*(1-VLOOKUP($AR42,'MP-2017_Male'!$A$3:$CF$103,MIN((61+(Mortality!EW$5-Mortality!$AT$5)),84),0))</f>
        <v>1.4968572325985763E-3</v>
      </c>
      <c r="EX42" s="408">
        <f>EW42*(1-VLOOKUP($AR42,'MP-2017_Male'!$A$3:$CF$103,MIN((61+(Mortality!EX$5-Mortality!$AT$5)),84),0))</f>
        <v>1.4818886602725905E-3</v>
      </c>
      <c r="EY42" s="408">
        <f>EX42*(1-VLOOKUP($AR42,'MP-2017_Male'!$A$3:$CF$103,MIN((61+(Mortality!EY$5-Mortality!$AT$5)),84),0))</f>
        <v>1.4670697736698646E-3</v>
      </c>
      <c r="EZ42" s="408">
        <f>EY42*(1-VLOOKUP($AR42,'MP-2017_Male'!$A$3:$CF$103,MIN((61+(Mortality!EZ$5-Mortality!$AT$5)),84),0))</f>
        <v>1.4523990759331658E-3</v>
      </c>
      <c r="FA42" s="408">
        <f>EZ42*(1-VLOOKUP($AR42,'MP-2017_Male'!$A$3:$CF$103,MIN((61+(Mortality!FA$5-Mortality!$AT$5)),84),0))</f>
        <v>1.4378750851738343E-3</v>
      </c>
      <c r="FB42" s="408">
        <f>FA42*(1-VLOOKUP($AR42,'MP-2017_Male'!$A$3:$CF$103,MIN((61+(Mortality!FB$5-Mortality!$AT$5)),84),0))</f>
        <v>1.4234963343220958E-3</v>
      </c>
      <c r="FC42" s="408">
        <f>FB42*(1-VLOOKUP($AR42,'MP-2017_Male'!$A$3:$CF$103,MIN((61+(Mortality!FC$5-Mortality!$AT$5)),84),0))</f>
        <v>1.4092613709788748E-3</v>
      </c>
      <c r="FD42" s="408">
        <f>FC42*(1-VLOOKUP($AR42,'MP-2017_Male'!$A$3:$CF$103,MIN((61+(Mortality!FD$5-Mortality!$AT$5)),84),0))</f>
        <v>1.395168757269086E-3</v>
      </c>
      <c r="FE42" s="408">
        <f>FD42*(1-VLOOKUP($AR42,'MP-2017_Male'!$A$3:$CF$103,MIN((61+(Mortality!FE$5-Mortality!$AT$5)),84),0))</f>
        <v>1.381217069696395E-3</v>
      </c>
      <c r="FF42" s="408">
        <f>FE42*(1-VLOOKUP($AR42,'MP-2017_Male'!$A$3:$CF$103,MIN((61+(Mortality!FF$5-Mortality!$AT$5)),84),0))</f>
        <v>1.3674048989994311E-3</v>
      </c>
      <c r="FG42" s="408">
        <f>FF42*(1-VLOOKUP($AR42,'MP-2017_Male'!$A$3:$CF$103,MIN((61+(Mortality!FG$5-Mortality!$AT$5)),84),0))</f>
        <v>1.3537308500094368E-3</v>
      </c>
      <c r="FH42" s="408">
        <f>FG42*(1-VLOOKUP($AR42,'MP-2017_Male'!$A$3:$CF$103,MIN((61+(Mortality!FH$5-Mortality!$AT$5)),84),0))</f>
        <v>1.3401935415093425E-3</v>
      </c>
      <c r="FI42" s="408">
        <f>FH42*(1-VLOOKUP($AR42,'MP-2017_Male'!$A$3:$CF$103,MIN((61+(Mortality!FI$5-Mortality!$AT$5)),84),0))</f>
        <v>1.3267916060942491E-3</v>
      </c>
    </row>
    <row r="43" spans="1:165">
      <c r="A43" s="205">
        <v>55</v>
      </c>
      <c r="B43" s="226">
        <f t="shared" si="8"/>
        <v>2.7880000000000001E-3</v>
      </c>
      <c r="C43" s="227">
        <f t="shared" si="9"/>
        <v>1.673E-3</v>
      </c>
      <c r="D43" s="207">
        <f t="shared" si="5"/>
        <v>2.2304999999999998E-3</v>
      </c>
      <c r="E43" s="432">
        <f ca="1">IF($A43&lt;Main!$B$11,Mortality!$BD36,OFFSET($BD$6,$A43-$A$13,$A43-$A$13))</f>
        <v>1.5708081117589271E-3</v>
      </c>
      <c r="F43" s="433">
        <f ca="1">IF($A43&lt;Main!$B$13,Mortality!$BD$105,OFFSET($BD$105,$A43-$A$13,$A43-$A$13))</f>
        <v>1.0282695617586895E-3</v>
      </c>
      <c r="G43" s="472">
        <f t="shared" ca="1" si="21"/>
        <v>1.2995388367588083E-3</v>
      </c>
      <c r="I43" s="397"/>
      <c r="J43" s="395"/>
      <c r="K43" s="395"/>
      <c r="L43" s="395"/>
      <c r="M43" s="395"/>
      <c r="N43" s="395"/>
      <c r="O43" s="395"/>
      <c r="P43" s="199"/>
      <c r="Q43" s="246">
        <f>Q38+5</f>
        <v>60</v>
      </c>
      <c r="R43" s="254">
        <f>INDEX($J$8:$L$20,MATCH($Q43,$I$8:$I$20,0),MATCH(R$7,$J$7:$L$7,0))</f>
        <v>2.6779999999999998E-3</v>
      </c>
      <c r="S43" s="255">
        <f t="shared" ref="S43:T43" si="73">INDEX($J$8:$L$20,MATCH($Q43,$I$8:$I$20,0),MATCH(S$7,$J$7:$L$7,0))</f>
        <v>2.2447999999999999E-2</v>
      </c>
      <c r="T43" s="466">
        <f t="shared" si="73"/>
        <v>3.4250000000000001E-3</v>
      </c>
      <c r="U43" s="254">
        <f>INDEX($M$8:$O$20,MATCH($Q43,$I$8:$I$20,0),MATCH(R$7,$M$7:$O$7,0))</f>
        <v>1.6069999999999999E-3</v>
      </c>
      <c r="V43" s="255">
        <f t="shared" ref="V43" si="74">INDEX($M$8:$O$20,MATCH($Q43,$I$8:$I$20,0),MATCH(S$7,$M$7:$O$7,0))</f>
        <v>1.3908E-2</v>
      </c>
      <c r="W43" s="470">
        <f t="shared" ref="W43" si="75">INDEX($M$8:$O$20,MATCH($Q43,$I$8:$I$20,0),MATCH(T$7,$M$7:$O$7,0))</f>
        <v>2.0939999999999999E-3</v>
      </c>
      <c r="X43" s="227"/>
      <c r="Y43" s="205">
        <v>55</v>
      </c>
      <c r="AA43" s="231">
        <v>2.7880000000000001E-3</v>
      </c>
      <c r="AB43" s="232">
        <v>5.7349999999999996E-3</v>
      </c>
      <c r="AC43" s="233">
        <v>2.3369000000000001E-2</v>
      </c>
      <c r="AD43" s="205"/>
      <c r="AE43" s="231">
        <v>1.673E-3</v>
      </c>
      <c r="AF43" s="232">
        <v>3.6219999999999998E-3</v>
      </c>
      <c r="AG43" s="233">
        <v>1.4479000000000001E-2</v>
      </c>
      <c r="AQ43" s="234"/>
      <c r="AR43" s="205">
        <v>62</v>
      </c>
      <c r="AS43" s="235">
        <f t="shared" si="6"/>
        <v>4.4312757841891244E-3</v>
      </c>
      <c r="AT43" s="406">
        <f t="shared" si="66"/>
        <v>4.3521999999999996E-3</v>
      </c>
      <c r="AU43" s="408">
        <f>AT43*(1-VLOOKUP($AR43,'MP-2017_Male'!$A$3:$CF$103,MIN((61+(Mortality!AU$5-Mortality!$AT$5)),84),0))</f>
        <v>4.3408842799999995E-3</v>
      </c>
      <c r="AV43" s="408">
        <f>AU43*(1-VLOOKUP($AR43,'MP-2017_Male'!$A$3:$CF$103,MIN((61+(Mortality!AV$5-Mortality!$AT$5)),84),0))</f>
        <v>4.3500001369879996E-3</v>
      </c>
      <c r="AW43" s="408">
        <f>AV43*(1-VLOOKUP($AR43,'MP-2017_Male'!$A$3:$CF$103,MIN((61+(Mortality!AW$5-Mortality!$AT$5)),84),0))</f>
        <v>4.3787101378921205E-3</v>
      </c>
      <c r="AX43" s="408">
        <f>AW43*(1-VLOOKUP($AR43,'MP-2017_Male'!$A$3:$CF$103,MIN((61+(Mortality!AX$5-Mortality!$AT$5)),84),0))</f>
        <v>4.4080474958159976E-3</v>
      </c>
      <c r="AY43" s="408">
        <f>AX43*(1-VLOOKUP($AR43,'MP-2017_Male'!$A$3:$CF$103,MIN((61+(Mortality!AY$5-Mortality!$AT$5)),84),0))</f>
        <v>4.4340549760413118E-3</v>
      </c>
      <c r="AZ43" s="408">
        <f>AY43*(1-VLOOKUP($AR43,'MP-2017_Male'!$A$3:$CF$103,MIN((61+(Mortality!AZ$5-Mortality!$AT$5)),84),0))</f>
        <v>4.4535648179358936E-3</v>
      </c>
      <c r="BA43" s="408">
        <f>AZ43*(1-VLOOKUP($AR43,'MP-2017_Male'!$A$3:$CF$103,MIN((61+(Mortality!BA$5-Mortality!$AT$5)),84),0))</f>
        <v>4.463808017017146E-3</v>
      </c>
      <c r="BB43" s="408">
        <f>BA43*(1-VLOOKUP($AR43,'MP-2017_Male'!$A$3:$CF$103,MIN((61+(Mortality!BB$5-Mortality!$AT$5)),84),0))</f>
        <v>4.463808017017146E-3</v>
      </c>
      <c r="BC43" s="408">
        <f>BB43*(1-VLOOKUP($AR43,'MP-2017_Male'!$A$3:$CF$103,MIN((61+(Mortality!BC$5-Mortality!$AT$5)),84),0))</f>
        <v>4.452648496974603E-3</v>
      </c>
      <c r="BD43" s="429">
        <f>BC43*(1-VLOOKUP($AR43,'MP-2017_Male'!$A$3:$CF$103,MIN((61+(Mortality!BD$5-Mortality!$AT$5)),84),0))</f>
        <v>4.4312757841891244E-3</v>
      </c>
      <c r="BE43" s="408">
        <f>BD43*(1-VLOOKUP($AR43,'MP-2017_Male'!$A$3:$CF$103,MIN((61+(Mortality!BE$5-Mortality!$AT$5)),84),0))</f>
        <v>4.4011431088566378E-3</v>
      </c>
      <c r="BF43" s="408">
        <f>BE43*(1-VLOOKUP($AR43,'MP-2017_Male'!$A$3:$CF$103,MIN((61+(Mortality!BF$5-Mortality!$AT$5)),84),0))</f>
        <v>4.3641735067422426E-3</v>
      </c>
      <c r="BG43" s="408">
        <f>BF43*(1-VLOOKUP($AR43,'MP-2017_Male'!$A$3:$CF$103,MIN((61+(Mortality!BG$5-Mortality!$AT$5)),84),0))</f>
        <v>4.3231502757788655E-3</v>
      </c>
      <c r="BH43" s="408">
        <f>BG43*(1-VLOOKUP($AR43,'MP-2017_Male'!$A$3:$CF$103,MIN((61+(Mortality!BH$5-Mortality!$AT$5)),84),0))</f>
        <v>4.2803510880486543E-3</v>
      </c>
      <c r="BI43" s="408">
        <f>BH43*(1-VLOOKUP($AR43,'MP-2017_Male'!$A$3:$CF$103,MIN((61+(Mortality!BI$5-Mortality!$AT$5)),84),0))</f>
        <v>4.2362634718417528E-3</v>
      </c>
      <c r="BJ43" s="408">
        <f>BI43*(1-VLOOKUP($AR43,'MP-2017_Male'!$A$3:$CF$103,MIN((61+(Mortality!BJ$5-Mortality!$AT$5)),84),0))</f>
        <v>4.1922063317345985E-3</v>
      </c>
      <c r="BK43" s="408">
        <f>BJ43*(1-VLOOKUP($AR43,'MP-2017_Male'!$A$3:$CF$103,MIN((61+(Mortality!BK$5-Mortality!$AT$5)),84),0))</f>
        <v>4.148607385884559E-3</v>
      </c>
      <c r="BL43" s="408">
        <f>BK43*(1-VLOOKUP($AR43,'MP-2017_Male'!$A$3:$CF$103,MIN((61+(Mortality!BL$5-Mortality!$AT$5)),84),0))</f>
        <v>4.1058767298099482E-3</v>
      </c>
      <c r="BM43" s="408">
        <f>BL43*(1-VLOOKUP($AR43,'MP-2017_Male'!$A$3:$CF$103,MIN((61+(Mortality!BM$5-Mortality!$AT$5)),84),0))</f>
        <v>4.0639967871658866E-3</v>
      </c>
      <c r="BN43" s="408">
        <f>BM43*(1-VLOOKUP($AR43,'MP-2017_Male'!$A$3:$CF$103,MIN((61+(Mortality!BN$5-Mortality!$AT$5)),84),0))</f>
        <v>4.0229504196155107E-3</v>
      </c>
      <c r="BO43" s="408">
        <f>BN43*(1-VLOOKUP($AR43,'MP-2017_Male'!$A$3:$CF$103,MIN((61+(Mortality!BO$5-Mortality!$AT$5)),84),0))</f>
        <v>3.9827209154193553E-3</v>
      </c>
      <c r="BP43" s="408">
        <f>BO43*(1-VLOOKUP($AR43,'MP-2017_Male'!$A$3:$CF$103,MIN((61+(Mortality!BP$5-Mortality!$AT$5)),84),0))</f>
        <v>3.9428937062651621E-3</v>
      </c>
      <c r="BQ43" s="408">
        <f>BP43*(1-VLOOKUP($AR43,'MP-2017_Male'!$A$3:$CF$103,MIN((61+(Mortality!BQ$5-Mortality!$AT$5)),84),0))</f>
        <v>3.9034647692025104E-3</v>
      </c>
      <c r="BR43" s="408">
        <f>BQ43*(1-VLOOKUP($AR43,'MP-2017_Male'!$A$3:$CF$103,MIN((61+(Mortality!BR$5-Mortality!$AT$5)),84),0))</f>
        <v>3.8644301215104851E-3</v>
      </c>
      <c r="BS43" s="408">
        <f>BR43*(1-VLOOKUP($AR43,'MP-2017_Male'!$A$3:$CF$103,MIN((61+(Mortality!BS$5-Mortality!$AT$5)),84),0))</f>
        <v>3.8257858202953802E-3</v>
      </c>
      <c r="BT43" s="408">
        <f>BS43*(1-VLOOKUP($AR43,'MP-2017_Male'!$A$3:$CF$103,MIN((61+(Mortality!BT$5-Mortality!$AT$5)),84),0))</f>
        <v>3.7875279620924263E-3</v>
      </c>
      <c r="BU43" s="408">
        <f>BT43*(1-VLOOKUP($AR43,'MP-2017_Male'!$A$3:$CF$103,MIN((61+(Mortality!BU$5-Mortality!$AT$5)),84),0))</f>
        <v>3.7496526824715021E-3</v>
      </c>
      <c r="BV43" s="408">
        <f>BU43*(1-VLOOKUP($AR43,'MP-2017_Male'!$A$3:$CF$103,MIN((61+(Mortality!BV$5-Mortality!$AT$5)),84),0))</f>
        <v>3.712156155646787E-3</v>
      </c>
      <c r="BW43" s="408">
        <f>BV43*(1-VLOOKUP($AR43,'MP-2017_Male'!$A$3:$CF$103,MIN((61+(Mortality!BW$5-Mortality!$AT$5)),84),0))</f>
        <v>3.6750345940903192E-3</v>
      </c>
      <c r="BX43" s="408">
        <f>BW43*(1-VLOOKUP($AR43,'MP-2017_Male'!$A$3:$CF$103,MIN((61+(Mortality!BX$5-Mortality!$AT$5)),84),0))</f>
        <v>3.6382842481494158E-3</v>
      </c>
      <c r="BY43" s="408">
        <f>BX43*(1-VLOOKUP($AR43,'MP-2017_Male'!$A$3:$CF$103,MIN((61+(Mortality!BY$5-Mortality!$AT$5)),84),0))</f>
        <v>3.6019014056679218E-3</v>
      </c>
      <c r="BZ43" s="408">
        <f>BY43*(1-VLOOKUP($AR43,'MP-2017_Male'!$A$3:$CF$103,MIN((61+(Mortality!BZ$5-Mortality!$AT$5)),84),0))</f>
        <v>3.5658823916112424E-3</v>
      </c>
      <c r="CA43" s="408">
        <f>BZ43*(1-VLOOKUP($AR43,'MP-2017_Male'!$A$3:$CF$103,MIN((61+(Mortality!CA$5-Mortality!$AT$5)),84),0))</f>
        <v>3.5302235676951299E-3</v>
      </c>
      <c r="CB43" s="408">
        <f>CA43*(1-VLOOKUP($AR43,'MP-2017_Male'!$A$3:$CF$103,MIN((61+(Mortality!CB$5-Mortality!$AT$5)),84),0))</f>
        <v>3.4949213320181788E-3</v>
      </c>
      <c r="CC43" s="408">
        <f>CB43*(1-VLOOKUP($AR43,'MP-2017_Male'!$A$3:$CF$103,MIN((61+(Mortality!CC$5-Mortality!$AT$5)),84),0))</f>
        <v>3.4599721186979971E-3</v>
      </c>
      <c r="CD43" s="408">
        <f>CC43*(1-VLOOKUP($AR43,'MP-2017_Male'!$A$3:$CF$103,MIN((61+(Mortality!CD$5-Mortality!$AT$5)),84),0))</f>
        <v>3.425372397511017E-3</v>
      </c>
      <c r="CE43" s="408">
        <f>CD43*(1-VLOOKUP($AR43,'MP-2017_Male'!$A$3:$CF$103,MIN((61+(Mortality!CE$5-Mortality!$AT$5)),84),0))</f>
        <v>3.391118673535907E-3</v>
      </c>
      <c r="CF43" s="408">
        <f>CE43*(1-VLOOKUP($AR43,'MP-2017_Male'!$A$3:$CF$103,MIN((61+(Mortality!CF$5-Mortality!$AT$5)),84),0))</f>
        <v>3.3572074868005479E-3</v>
      </c>
      <c r="CG43" s="408">
        <f>CF43*(1-VLOOKUP($AR43,'MP-2017_Male'!$A$3:$CF$103,MIN((61+(Mortality!CG$5-Mortality!$AT$5)),84),0))</f>
        <v>3.3236354119325425E-3</v>
      </c>
      <c r="CH43" s="408">
        <f>CG43*(1-VLOOKUP($AR43,'MP-2017_Male'!$A$3:$CF$103,MIN((61+(Mortality!CH$5-Mortality!$AT$5)),84),0))</f>
        <v>3.2903990578132172E-3</v>
      </c>
      <c r="CI43" s="408">
        <f>CH43*(1-VLOOKUP($AR43,'MP-2017_Male'!$A$3:$CF$103,MIN((61+(Mortality!CI$5-Mortality!$AT$5)),84),0))</f>
        <v>3.2574950672350851E-3</v>
      </c>
      <c r="CJ43" s="408">
        <f>CI43*(1-VLOOKUP($AR43,'MP-2017_Male'!$A$3:$CF$103,MIN((61+(Mortality!CJ$5-Mortality!$AT$5)),84),0))</f>
        <v>3.2249201165627343E-3</v>
      </c>
      <c r="CK43" s="408">
        <f>CJ43*(1-VLOOKUP($AR43,'MP-2017_Male'!$A$3:$CF$103,MIN((61+(Mortality!CK$5-Mortality!$AT$5)),84),0))</f>
        <v>3.192670915397107E-3</v>
      </c>
      <c r="CL43" s="408">
        <f>CK43*(1-VLOOKUP($AR43,'MP-2017_Male'!$A$3:$CF$103,MIN((61+(Mortality!CL$5-Mortality!$AT$5)),84),0))</f>
        <v>3.1607442062431359E-3</v>
      </c>
      <c r="CM43" s="408">
        <f>CL43*(1-VLOOKUP($AR43,'MP-2017_Male'!$A$3:$CF$103,MIN((61+(Mortality!CM$5-Mortality!$AT$5)),84),0))</f>
        <v>3.1291367641807046E-3</v>
      </c>
      <c r="CN43" s="408">
        <f>CM43*(1-VLOOKUP($AR43,'MP-2017_Male'!$A$3:$CF$103,MIN((61+(Mortality!CN$5-Mortality!$AT$5)),84),0))</f>
        <v>3.0978453965388978E-3</v>
      </c>
      <c r="CO43" s="408">
        <f>CN43*(1-VLOOKUP($AR43,'MP-2017_Male'!$A$3:$CF$103,MIN((61+(Mortality!CO$5-Mortality!$AT$5)),84),0))</f>
        <v>3.066866942573509E-3</v>
      </c>
      <c r="CP43" s="408">
        <f>CO43*(1-VLOOKUP($AR43,'MP-2017_Male'!$A$3:$CF$103,MIN((61+(Mortality!CP$5-Mortality!$AT$5)),84),0))</f>
        <v>3.0361982731477739E-3</v>
      </c>
      <c r="CQ43" s="408">
        <f>CP43*(1-VLOOKUP($AR43,'MP-2017_Male'!$A$3:$CF$103,MIN((61+(Mortality!CQ$5-Mortality!$AT$5)),84),0))</f>
        <v>3.0058362904162961E-3</v>
      </c>
      <c r="CR43" s="408">
        <f>CQ43*(1-VLOOKUP($AR43,'MP-2017_Male'!$A$3:$CF$103,MIN((61+(Mortality!CR$5-Mortality!$AT$5)),84),0))</f>
        <v>2.9757779275121333E-3</v>
      </c>
      <c r="CS43" s="408">
        <f>CR43*(1-VLOOKUP($AR43,'MP-2017_Male'!$A$3:$CF$103,MIN((61+(Mortality!CS$5-Mortality!$AT$5)),84),0))</f>
        <v>2.9460201482370118E-3</v>
      </c>
      <c r="CT43" s="408">
        <f>CS43*(1-VLOOKUP($AR43,'MP-2017_Male'!$A$3:$CF$103,MIN((61+(Mortality!CT$5-Mortality!$AT$5)),84),0))</f>
        <v>2.9165599467546417E-3</v>
      </c>
      <c r="CU43" s="408">
        <f>CT43*(1-VLOOKUP($AR43,'MP-2017_Male'!$A$3:$CF$103,MIN((61+(Mortality!CU$5-Mortality!$AT$5)),84),0))</f>
        <v>2.8873943472870951E-3</v>
      </c>
      <c r="CV43" s="408">
        <f>CU43*(1-VLOOKUP($AR43,'MP-2017_Male'!$A$3:$CF$103,MIN((61+(Mortality!CV$5-Mortality!$AT$5)),84),0))</f>
        <v>2.8585204038142241E-3</v>
      </c>
      <c r="CW43" s="408">
        <f>CV43*(1-VLOOKUP($AR43,'MP-2017_Male'!$A$3:$CF$103,MIN((61+(Mortality!CW$5-Mortality!$AT$5)),84),0))</f>
        <v>2.829935199776082E-3</v>
      </c>
      <c r="CX43" s="408">
        <f>CW43*(1-VLOOKUP($AR43,'MP-2017_Male'!$A$3:$CF$103,MIN((61+(Mortality!CX$5-Mortality!$AT$5)),84),0))</f>
        <v>2.8016358477783213E-3</v>
      </c>
      <c r="CY43" s="408">
        <f>CX43*(1-VLOOKUP($AR43,'MP-2017_Male'!$A$3:$CF$103,MIN((61+(Mortality!CY$5-Mortality!$AT$5)),84),0))</f>
        <v>2.7736194893005382E-3</v>
      </c>
      <c r="CZ43" s="408">
        <f>CY43*(1-VLOOKUP($AR43,'MP-2017_Male'!$A$3:$CF$103,MIN((61+(Mortality!CZ$5-Mortality!$AT$5)),84),0))</f>
        <v>2.7458832944075328E-3</v>
      </c>
      <c r="DA43" s="408">
        <f>CZ43*(1-VLOOKUP($AR43,'MP-2017_Male'!$A$3:$CF$103,MIN((61+(Mortality!DA$5-Mortality!$AT$5)),84),0))</f>
        <v>2.7184244614634574E-3</v>
      </c>
      <c r="DB43" s="408">
        <f>DA43*(1-VLOOKUP($AR43,'MP-2017_Male'!$A$3:$CF$103,MIN((61+(Mortality!DB$5-Mortality!$AT$5)),84),0))</f>
        <v>2.6912402168488229E-3</v>
      </c>
      <c r="DC43" s="408">
        <f>DB43*(1-VLOOKUP($AR43,'MP-2017_Male'!$A$3:$CF$103,MIN((61+(Mortality!DC$5-Mortality!$AT$5)),84),0))</f>
        <v>2.6643278146803347E-3</v>
      </c>
      <c r="DD43" s="408">
        <f>DC43*(1-VLOOKUP($AR43,'MP-2017_Male'!$A$3:$CF$103,MIN((61+(Mortality!DD$5-Mortality!$AT$5)),84),0))</f>
        <v>2.6376845365335311E-3</v>
      </c>
      <c r="DE43" s="408">
        <f>DD43*(1-VLOOKUP($AR43,'MP-2017_Male'!$A$3:$CF$103,MIN((61+(Mortality!DE$5-Mortality!$AT$5)),84),0))</f>
        <v>2.6113076911681958E-3</v>
      </c>
      <c r="DF43" s="408">
        <f>DE43*(1-VLOOKUP($AR43,'MP-2017_Male'!$A$3:$CF$103,MIN((61+(Mortality!DF$5-Mortality!$AT$5)),84),0))</f>
        <v>2.585194614256514E-3</v>
      </c>
      <c r="DG43" s="408">
        <f>DF43*(1-VLOOKUP($AR43,'MP-2017_Male'!$A$3:$CF$103,MIN((61+(Mortality!DG$5-Mortality!$AT$5)),84),0))</f>
        <v>2.5593426681139488E-3</v>
      </c>
      <c r="DH43" s="408">
        <f>DG43*(1-VLOOKUP($AR43,'MP-2017_Male'!$A$3:$CF$103,MIN((61+(Mortality!DH$5-Mortality!$AT$5)),84),0))</f>
        <v>2.5337492414328091E-3</v>
      </c>
      <c r="DI43" s="408">
        <f>DH43*(1-VLOOKUP($AR43,'MP-2017_Male'!$A$3:$CF$103,MIN((61+(Mortality!DI$5-Mortality!$AT$5)),84),0))</f>
        <v>2.5084117490184812E-3</v>
      </c>
      <c r="DJ43" s="408">
        <f>DI43*(1-VLOOKUP($AR43,'MP-2017_Male'!$A$3:$CF$103,MIN((61+(Mortality!DJ$5-Mortality!$AT$5)),84),0))</f>
        <v>2.4833276315282963E-3</v>
      </c>
      <c r="DK43" s="408">
        <f>DJ43*(1-VLOOKUP($AR43,'MP-2017_Male'!$A$3:$CF$103,MIN((61+(Mortality!DK$5-Mortality!$AT$5)),84),0))</f>
        <v>2.4584943552130134E-3</v>
      </c>
      <c r="DL43" s="408">
        <f>DK43*(1-VLOOKUP($AR43,'MP-2017_Male'!$A$3:$CF$103,MIN((61+(Mortality!DL$5-Mortality!$AT$5)),84),0))</f>
        <v>2.4339094116608831E-3</v>
      </c>
      <c r="DM43" s="408">
        <f>DL43*(1-VLOOKUP($AR43,'MP-2017_Male'!$A$3:$CF$103,MIN((61+(Mortality!DM$5-Mortality!$AT$5)),84),0))</f>
        <v>2.4095703175442741E-3</v>
      </c>
      <c r="DN43" s="408">
        <f>DM43*(1-VLOOKUP($AR43,'MP-2017_Male'!$A$3:$CF$103,MIN((61+(Mortality!DN$5-Mortality!$AT$5)),84),0))</f>
        <v>2.3854746143688313E-3</v>
      </c>
      <c r="DO43" s="408">
        <f>DN43*(1-VLOOKUP($AR43,'MP-2017_Male'!$A$3:$CF$103,MIN((61+(Mortality!DO$5-Mortality!$AT$5)),84),0))</f>
        <v>2.361619868225143E-3</v>
      </c>
      <c r="DP43" s="408">
        <f>DO43*(1-VLOOKUP($AR43,'MP-2017_Male'!$A$3:$CF$103,MIN((61+(Mortality!DP$5-Mortality!$AT$5)),84),0))</f>
        <v>2.3380036695428916E-3</v>
      </c>
      <c r="DQ43" s="408">
        <f>DP43*(1-VLOOKUP($AR43,'MP-2017_Male'!$A$3:$CF$103,MIN((61+(Mortality!DQ$5-Mortality!$AT$5)),84),0))</f>
        <v>2.3146236328474628E-3</v>
      </c>
      <c r="DR43" s="408">
        <f>DQ43*(1-VLOOKUP($AR43,'MP-2017_Male'!$A$3:$CF$103,MIN((61+(Mortality!DR$5-Mortality!$AT$5)),84),0))</f>
        <v>2.2914773965189883E-3</v>
      </c>
      <c r="DS43" s="408">
        <f>DR43*(1-VLOOKUP($AR43,'MP-2017_Male'!$A$3:$CF$103,MIN((61+(Mortality!DS$5-Mortality!$AT$5)),84),0))</f>
        <v>2.2685626225537985E-3</v>
      </c>
      <c r="DT43" s="408">
        <f>DS43*(1-VLOOKUP($AR43,'MP-2017_Male'!$A$3:$CF$103,MIN((61+(Mortality!DT$5-Mortality!$AT$5)),84),0))</f>
        <v>2.2458769963282603E-3</v>
      </c>
      <c r="DU43" s="408">
        <f>DT43*(1-VLOOKUP($AR43,'MP-2017_Male'!$A$3:$CF$103,MIN((61+(Mortality!DU$5-Mortality!$AT$5)),84),0))</f>
        <v>2.2234182263649776E-3</v>
      </c>
      <c r="DV43" s="408">
        <f>DU43*(1-VLOOKUP($AR43,'MP-2017_Male'!$A$3:$CF$103,MIN((61+(Mortality!DV$5-Mortality!$AT$5)),84),0))</f>
        <v>2.2011840441013278E-3</v>
      </c>
      <c r="DW43" s="408">
        <f>DV43*(1-VLOOKUP($AR43,'MP-2017_Male'!$A$3:$CF$103,MIN((61+(Mortality!DW$5-Mortality!$AT$5)),84),0))</f>
        <v>2.1791722036603144E-3</v>
      </c>
      <c r="DX43" s="408">
        <f>DW43*(1-VLOOKUP($AR43,'MP-2017_Male'!$A$3:$CF$103,MIN((61+(Mortality!DX$5-Mortality!$AT$5)),84),0))</f>
        <v>2.1573804816237114E-3</v>
      </c>
      <c r="DY43" s="408">
        <f>DX43*(1-VLOOKUP($AR43,'MP-2017_Male'!$A$3:$CF$103,MIN((61+(Mortality!DY$5-Mortality!$AT$5)),84),0))</f>
        <v>2.1358066768074743E-3</v>
      </c>
      <c r="DZ43" s="408">
        <f>DY43*(1-VLOOKUP($AR43,'MP-2017_Male'!$A$3:$CF$103,MIN((61+(Mortality!DZ$5-Mortality!$AT$5)),84),0))</f>
        <v>2.1144486100393993E-3</v>
      </c>
      <c r="EA43" s="408">
        <f>DZ43*(1-VLOOKUP($AR43,'MP-2017_Male'!$A$3:$CF$103,MIN((61+(Mortality!EA$5-Mortality!$AT$5)),84),0))</f>
        <v>2.0933041239390052E-3</v>
      </c>
      <c r="EB43" s="408">
        <f>EA43*(1-VLOOKUP($AR43,'MP-2017_Male'!$A$3:$CF$103,MIN((61+(Mortality!EB$5-Mortality!$AT$5)),84),0))</f>
        <v>2.0723710826996149E-3</v>
      </c>
      <c r="EC43" s="408">
        <f>EB43*(1-VLOOKUP($AR43,'MP-2017_Male'!$A$3:$CF$103,MIN((61+(Mortality!EC$5-Mortality!$AT$5)),84),0))</f>
        <v>2.0516473718726188E-3</v>
      </c>
      <c r="ED43" s="408">
        <f>EC43*(1-VLOOKUP($AR43,'MP-2017_Male'!$A$3:$CF$103,MIN((61+(Mortality!ED$5-Mortality!$AT$5)),84),0))</f>
        <v>2.0311308981538928E-3</v>
      </c>
      <c r="EE43" s="408">
        <f>ED43*(1-VLOOKUP($AR43,'MP-2017_Male'!$A$3:$CF$103,MIN((61+(Mortality!EE$5-Mortality!$AT$5)),84),0))</f>
        <v>2.0108195891723538E-3</v>
      </c>
      <c r="EF43" s="408">
        <f>EE43*(1-VLOOKUP($AR43,'MP-2017_Male'!$A$3:$CF$103,MIN((61+(Mortality!EF$5-Mortality!$AT$5)),84),0))</f>
        <v>1.9907113932806303E-3</v>
      </c>
      <c r="EG43" s="408">
        <f>EF43*(1-VLOOKUP($AR43,'MP-2017_Male'!$A$3:$CF$103,MIN((61+(Mortality!EG$5-Mortality!$AT$5)),84),0))</f>
        <v>1.970804279347824E-3</v>
      </c>
      <c r="EH43" s="408">
        <f>EG43*(1-VLOOKUP($AR43,'MP-2017_Male'!$A$3:$CF$103,MIN((61+(Mortality!EH$5-Mortality!$AT$5)),84),0))</f>
        <v>1.9510962365543458E-3</v>
      </c>
      <c r="EI43" s="408">
        <f>EH43*(1-VLOOKUP($AR43,'MP-2017_Male'!$A$3:$CF$103,MIN((61+(Mortality!EI$5-Mortality!$AT$5)),84),0))</f>
        <v>1.9315852741888023E-3</v>
      </c>
      <c r="EJ43" s="408">
        <f>EI43*(1-VLOOKUP($AR43,'MP-2017_Male'!$A$3:$CF$103,MIN((61+(Mortality!EJ$5-Mortality!$AT$5)),84),0))</f>
        <v>1.9122694214469143E-3</v>
      </c>
      <c r="EK43" s="408">
        <f>EJ43*(1-VLOOKUP($AR43,'MP-2017_Male'!$A$3:$CF$103,MIN((61+(Mortality!EK$5-Mortality!$AT$5)),84),0))</f>
        <v>1.8931467272324451E-3</v>
      </c>
      <c r="EL43" s="408">
        <f>EK43*(1-VLOOKUP($AR43,'MP-2017_Male'!$A$3:$CF$103,MIN((61+(Mortality!EL$5-Mortality!$AT$5)),84),0))</f>
        <v>1.8742152599601207E-3</v>
      </c>
      <c r="EM43" s="408">
        <f>EL43*(1-VLOOKUP($AR43,'MP-2017_Male'!$A$3:$CF$103,MIN((61+(Mortality!EM$5-Mortality!$AT$5)),84),0))</f>
        <v>1.8554731073605196E-3</v>
      </c>
      <c r="EN43" s="408">
        <f>EM43*(1-VLOOKUP($AR43,'MP-2017_Male'!$A$3:$CF$103,MIN((61+(Mortality!EN$5-Mortality!$AT$5)),84),0))</f>
        <v>1.8369183762869145E-3</v>
      </c>
      <c r="EO43" s="408">
        <f>EN43*(1-VLOOKUP($AR43,'MP-2017_Male'!$A$3:$CF$103,MIN((61+(Mortality!EO$5-Mortality!$AT$5)),84),0))</f>
        <v>1.8185491925240454E-3</v>
      </c>
      <c r="EP43" s="408">
        <f>EO43*(1-VLOOKUP($AR43,'MP-2017_Male'!$A$3:$CF$103,MIN((61+(Mortality!EP$5-Mortality!$AT$5)),84),0))</f>
        <v>1.8003637005988048E-3</v>
      </c>
      <c r="EQ43" s="408">
        <f>EP43*(1-VLOOKUP($AR43,'MP-2017_Male'!$A$3:$CF$103,MIN((61+(Mortality!EQ$5-Mortality!$AT$5)),84),0))</f>
        <v>1.7823600635928168E-3</v>
      </c>
      <c r="ER43" s="408">
        <f>EQ43*(1-VLOOKUP($AR43,'MP-2017_Male'!$A$3:$CF$103,MIN((61+(Mortality!ER$5-Mortality!$AT$5)),84),0))</f>
        <v>1.7645364629568885E-3</v>
      </c>
      <c r="ES43" s="408">
        <f>ER43*(1-VLOOKUP($AR43,'MP-2017_Male'!$A$3:$CF$103,MIN((61+(Mortality!ES$5-Mortality!$AT$5)),84),0))</f>
        <v>1.7468910983273196E-3</v>
      </c>
      <c r="ET43" s="408">
        <f>ES43*(1-VLOOKUP($AR43,'MP-2017_Male'!$A$3:$CF$103,MIN((61+(Mortality!ET$5-Mortality!$AT$5)),84),0))</f>
        <v>1.7294221873440463E-3</v>
      </c>
      <c r="EU43" s="408">
        <f>ET43*(1-VLOOKUP($AR43,'MP-2017_Male'!$A$3:$CF$103,MIN((61+(Mortality!EU$5-Mortality!$AT$5)),84),0))</f>
        <v>1.7121279654706057E-3</v>
      </c>
      <c r="EV43" s="408">
        <f>EU43*(1-VLOOKUP($AR43,'MP-2017_Male'!$A$3:$CF$103,MIN((61+(Mortality!EV$5-Mortality!$AT$5)),84),0))</f>
        <v>1.6950066858158997E-3</v>
      </c>
      <c r="EW43" s="408">
        <f>EV43*(1-VLOOKUP($AR43,'MP-2017_Male'!$A$3:$CF$103,MIN((61+(Mortality!EW$5-Mortality!$AT$5)),84),0))</f>
        <v>1.6780566189577408E-3</v>
      </c>
      <c r="EX43" s="408">
        <f>EW43*(1-VLOOKUP($AR43,'MP-2017_Male'!$A$3:$CF$103,MIN((61+(Mortality!EX$5-Mortality!$AT$5)),84),0))</f>
        <v>1.6612760527681633E-3</v>
      </c>
      <c r="EY43" s="408">
        <f>EX43*(1-VLOOKUP($AR43,'MP-2017_Male'!$A$3:$CF$103,MIN((61+(Mortality!EY$5-Mortality!$AT$5)),84),0))</f>
        <v>1.6446632922404816E-3</v>
      </c>
      <c r="EZ43" s="408">
        <f>EY43*(1-VLOOKUP($AR43,'MP-2017_Male'!$A$3:$CF$103,MIN((61+(Mortality!EZ$5-Mortality!$AT$5)),84),0))</f>
        <v>1.6282166593180767E-3</v>
      </c>
      <c r="FA43" s="408">
        <f>EZ43*(1-VLOOKUP($AR43,'MP-2017_Male'!$A$3:$CF$103,MIN((61+(Mortality!FA$5-Mortality!$AT$5)),84),0))</f>
        <v>1.611934492724896E-3</v>
      </c>
      <c r="FB43" s="408">
        <f>FA43*(1-VLOOKUP($AR43,'MP-2017_Male'!$A$3:$CF$103,MIN((61+(Mortality!FB$5-Mortality!$AT$5)),84),0))</f>
        <v>1.5958151477976469E-3</v>
      </c>
      <c r="FC43" s="408">
        <f>FB43*(1-VLOOKUP($AR43,'MP-2017_Male'!$A$3:$CF$103,MIN((61+(Mortality!FC$5-Mortality!$AT$5)),84),0))</f>
        <v>1.5798569963196704E-3</v>
      </c>
      <c r="FD43" s="408">
        <f>FC43*(1-VLOOKUP($AR43,'MP-2017_Male'!$A$3:$CF$103,MIN((61+(Mortality!FD$5-Mortality!$AT$5)),84),0))</f>
        <v>1.5640584263564737E-3</v>
      </c>
      <c r="FE43" s="408">
        <f>FD43*(1-VLOOKUP($AR43,'MP-2017_Male'!$A$3:$CF$103,MIN((61+(Mortality!FE$5-Mortality!$AT$5)),84),0))</f>
        <v>1.5484178420929089E-3</v>
      </c>
      <c r="FF43" s="408">
        <f>FE43*(1-VLOOKUP($AR43,'MP-2017_Male'!$A$3:$CF$103,MIN((61+(Mortality!FF$5-Mortality!$AT$5)),84),0))</f>
        <v>1.5329336636719798E-3</v>
      </c>
      <c r="FG43" s="408">
        <f>FF43*(1-VLOOKUP($AR43,'MP-2017_Male'!$A$3:$CF$103,MIN((61+(Mortality!FG$5-Mortality!$AT$5)),84),0))</f>
        <v>1.5176043270352601E-3</v>
      </c>
      <c r="FH43" s="408">
        <f>FG43*(1-VLOOKUP($AR43,'MP-2017_Male'!$A$3:$CF$103,MIN((61+(Mortality!FH$5-Mortality!$AT$5)),84),0))</f>
        <v>1.5024282837649075E-3</v>
      </c>
      <c r="FI43" s="408">
        <f>FH43*(1-VLOOKUP($AR43,'MP-2017_Male'!$A$3:$CF$103,MIN((61+(Mortality!FI$5-Mortality!$AT$5)),84),0))</f>
        <v>1.4874040009272584E-3</v>
      </c>
    </row>
    <row r="44" spans="1:165">
      <c r="A44" s="205">
        <v>56</v>
      </c>
      <c r="B44" s="226">
        <f t="shared" si="8"/>
        <v>3.0790000000000001E-3</v>
      </c>
      <c r="C44" s="227">
        <f t="shared" si="9"/>
        <v>1.805E-3</v>
      </c>
      <c r="D44" s="207">
        <f t="shared" si="5"/>
        <v>2.4420000000000002E-3</v>
      </c>
      <c r="E44" s="432">
        <f ca="1">IF($A44&lt;Main!$B$11,Mortality!$BD37,OFFSET($BD$6,$A44-$A$13,$A44-$A$13))</f>
        <v>1.7467396031321393E-3</v>
      </c>
      <c r="F44" s="433">
        <f ca="1">IF($A44&lt;Main!$B$13,Mortality!$BD$105,OFFSET($BD$105,$A44-$A$13,$A44-$A$13))</f>
        <v>1.1432952089047244E-3</v>
      </c>
      <c r="G44" s="472">
        <f t="shared" ca="1" si="21"/>
        <v>1.4450174060184318E-3</v>
      </c>
      <c r="I44" s="396"/>
      <c r="J44" s="395"/>
      <c r="K44" s="395"/>
      <c r="L44" s="395"/>
      <c r="M44" s="395"/>
      <c r="N44" s="395"/>
      <c r="O44" s="395"/>
      <c r="P44" s="199"/>
      <c r="Q44" s="210">
        <v>56</v>
      </c>
      <c r="R44" s="244">
        <f>R43+((R$48-R$43)/5)</f>
        <v>3.0312E-3</v>
      </c>
      <c r="S44" s="245">
        <f t="shared" ref="S44:S47" si="76">S43+((S$48-S$43)/5)</f>
        <v>2.3069599999999999E-2</v>
      </c>
      <c r="T44" s="465">
        <f t="shared" ref="T44:T47" si="77">T43+((T$48-T$43)/5)</f>
        <v>3.8885999999999999E-3</v>
      </c>
      <c r="U44" s="244">
        <f t="shared" ref="U44:U47" si="78">U43+((U$48-U$43)/5)</f>
        <v>1.7545999999999998E-3</v>
      </c>
      <c r="V44" s="245">
        <f t="shared" ref="V44:V47" si="79">V43+((V$48-V$43)/5)</f>
        <v>1.4392200000000001E-2</v>
      </c>
      <c r="W44" s="469">
        <f t="shared" ref="W44:W47" si="80">W43+((W$48-W$43)/5)</f>
        <v>2.3470000000000001E-3</v>
      </c>
      <c r="X44" s="260"/>
      <c r="Y44" s="205">
        <v>56</v>
      </c>
      <c r="AA44" s="231">
        <v>3.0790000000000001E-3</v>
      </c>
      <c r="AB44" s="232">
        <v>6.0990000000000003E-3</v>
      </c>
      <c r="AC44" s="233">
        <v>2.3952999999999999E-2</v>
      </c>
      <c r="AD44" s="205"/>
      <c r="AE44" s="231">
        <v>1.805E-3</v>
      </c>
      <c r="AF44" s="232">
        <v>3.8579999999999999E-3</v>
      </c>
      <c r="AG44" s="233">
        <v>1.4958000000000001E-2</v>
      </c>
      <c r="AQ44" s="234"/>
      <c r="AR44" s="205">
        <v>63</v>
      </c>
      <c r="AS44" s="235">
        <f t="shared" si="6"/>
        <v>4.8784441139825725E-3</v>
      </c>
      <c r="AT44" s="406">
        <f t="shared" si="66"/>
        <v>4.8157999999999994E-3</v>
      </c>
      <c r="AU44" s="408">
        <f>AT44*(1-VLOOKUP($AR44,'MP-2017_Male'!$A$3:$CF$103,MIN((61+(Mortality!AU$5-Mortality!$AT$5)),84),0))</f>
        <v>4.7941288999999998E-3</v>
      </c>
      <c r="AV44" s="408">
        <f>AU44*(1-VLOOKUP($AR44,'MP-2017_Male'!$A$3:$CF$103,MIN((61+(Mortality!AV$5-Mortality!$AT$5)),84),0))</f>
        <v>4.7960465515599999E-3</v>
      </c>
      <c r="AW44" s="408">
        <f>AV44*(1-VLOOKUP($AR44,'MP-2017_Male'!$A$3:$CF$103,MIN((61+(Mortality!AW$5-Mortality!$AT$5)),84),0))</f>
        <v>4.8209859936281119E-3</v>
      </c>
      <c r="AX44" s="408">
        <f>AW44*(1-VLOOKUP($AR44,'MP-2017_Male'!$A$3:$CF$103,MIN((61+(Mortality!AX$5-Mortality!$AT$5)),84),0))</f>
        <v>4.8484656137917923E-3</v>
      </c>
      <c r="AY44" s="408">
        <f>AX44*(1-VLOOKUP($AR44,'MP-2017_Male'!$A$3:$CF$103,MIN((61+(Mortality!AY$5-Mortality!$AT$5)),84),0))</f>
        <v>4.8741624815448895E-3</v>
      </c>
      <c r="AZ44" s="408">
        <f>AY44*(1-VLOOKUP($AR44,'MP-2017_Male'!$A$3:$CF$103,MIN((61+(Mortality!AZ$5-Mortality!$AT$5)),84),0))</f>
        <v>4.8946339639673779E-3</v>
      </c>
      <c r="BA44" s="408">
        <f>AZ44*(1-VLOOKUP($AR44,'MP-2017_Male'!$A$3:$CF$103,MIN((61+(Mortality!BA$5-Mortality!$AT$5)),84),0))</f>
        <v>4.9063810854808997E-3</v>
      </c>
      <c r="BB44" s="408">
        <f>BA44*(1-VLOOKUP($AR44,'MP-2017_Male'!$A$3:$CF$103,MIN((61+(Mortality!BB$5-Mortality!$AT$5)),84),0))</f>
        <v>4.9078529998065439E-3</v>
      </c>
      <c r="BC44" s="408">
        <f>BB44*(1-VLOOKUP($AR44,'MP-2017_Male'!$A$3:$CF$103,MIN((61+(Mortality!BC$5-Mortality!$AT$5)),84),0))</f>
        <v>4.8985280791069112E-3</v>
      </c>
      <c r="BD44" s="429">
        <f>BC44*(1-VLOOKUP($AR44,'MP-2017_Male'!$A$3:$CF$103,MIN((61+(Mortality!BD$5-Mortality!$AT$5)),84),0))</f>
        <v>4.8784441139825725E-3</v>
      </c>
      <c r="BE44" s="408">
        <f>BD44*(1-VLOOKUP($AR44,'MP-2017_Male'!$A$3:$CF$103,MIN((61+(Mortality!BE$5-Mortality!$AT$5)),84),0))</f>
        <v>4.8486856048872784E-3</v>
      </c>
      <c r="BF44" s="408">
        <f>BE44*(1-VLOOKUP($AR44,'MP-2017_Male'!$A$3:$CF$103,MIN((61+(Mortality!BF$5-Mortality!$AT$5)),84),0))</f>
        <v>4.8113507257296463E-3</v>
      </c>
      <c r="BG44" s="408">
        <f>BF44*(1-VLOOKUP($AR44,'MP-2017_Male'!$A$3:$CF$103,MIN((61+(Mortality!BG$5-Mortality!$AT$5)),84),0))</f>
        <v>4.7690108393432257E-3</v>
      </c>
      <c r="BH44" s="408">
        <f>BG44*(1-VLOOKUP($AR44,'MP-2017_Male'!$A$3:$CF$103,MIN((61+(Mortality!BH$5-Mortality!$AT$5)),84),0))</f>
        <v>4.7237052363694656E-3</v>
      </c>
      <c r="BI44" s="408">
        <f>BH44*(1-VLOOKUP($AR44,'MP-2017_Male'!$A$3:$CF$103,MIN((61+(Mortality!BI$5-Mortality!$AT$5)),84),0))</f>
        <v>4.6769405545294077E-3</v>
      </c>
      <c r="BJ44" s="408">
        <f>BI44*(1-VLOOKUP($AR44,'MP-2017_Male'!$A$3:$CF$103,MIN((61+(Mortality!BJ$5-Mortality!$AT$5)),84),0))</f>
        <v>4.629235760873208E-3</v>
      </c>
      <c r="BK44" s="408">
        <f>BJ44*(1-VLOOKUP($AR44,'MP-2017_Male'!$A$3:$CF$103,MIN((61+(Mortality!BK$5-Mortality!$AT$5)),84),0))</f>
        <v>4.5815546325362142E-3</v>
      </c>
      <c r="BL44" s="408">
        <f>BK44*(1-VLOOKUP($AR44,'MP-2017_Male'!$A$3:$CF$103,MIN((61+(Mortality!BL$5-Mortality!$AT$5)),84),0))</f>
        <v>4.5343646198210911E-3</v>
      </c>
      <c r="BM44" s="408">
        <f>BL44*(1-VLOOKUP($AR44,'MP-2017_Male'!$A$3:$CF$103,MIN((61+(Mortality!BM$5-Mortality!$AT$5)),84),0))</f>
        <v>4.4881141006989159E-3</v>
      </c>
      <c r="BN44" s="408">
        <f>BM44*(1-VLOOKUP($AR44,'MP-2017_Male'!$A$3:$CF$103,MIN((61+(Mortality!BN$5-Mortality!$AT$5)),84),0))</f>
        <v>4.4427841482818572E-3</v>
      </c>
      <c r="BO44" s="408">
        <f>BN44*(1-VLOOKUP($AR44,'MP-2017_Male'!$A$3:$CF$103,MIN((61+(Mortality!BO$5-Mortality!$AT$5)),84),0))</f>
        <v>4.3983563067990384E-3</v>
      </c>
      <c r="BP44" s="408">
        <f>BO44*(1-VLOOKUP($AR44,'MP-2017_Male'!$A$3:$CF$103,MIN((61+(Mortality!BP$5-Mortality!$AT$5)),84),0))</f>
        <v>4.3543727437310477E-3</v>
      </c>
      <c r="BQ44" s="408">
        <f>BP44*(1-VLOOKUP($AR44,'MP-2017_Male'!$A$3:$CF$103,MIN((61+(Mortality!BQ$5-Mortality!$AT$5)),84),0))</f>
        <v>4.3108290162937376E-3</v>
      </c>
      <c r="BR44" s="408">
        <f>BQ44*(1-VLOOKUP($AR44,'MP-2017_Male'!$A$3:$CF$103,MIN((61+(Mortality!BR$5-Mortality!$AT$5)),84),0))</f>
        <v>4.2677207261308005E-3</v>
      </c>
      <c r="BS44" s="408">
        <f>BR44*(1-VLOOKUP($AR44,'MP-2017_Male'!$A$3:$CF$103,MIN((61+(Mortality!BS$5-Mortality!$AT$5)),84),0))</f>
        <v>4.225043518869492E-3</v>
      </c>
      <c r="BT44" s="408">
        <f>BS44*(1-VLOOKUP($AR44,'MP-2017_Male'!$A$3:$CF$103,MIN((61+(Mortality!BT$5-Mortality!$AT$5)),84),0))</f>
        <v>4.1827930836807973E-3</v>
      </c>
      <c r="BU44" s="408">
        <f>BT44*(1-VLOOKUP($AR44,'MP-2017_Male'!$A$3:$CF$103,MIN((61+(Mortality!BU$5-Mortality!$AT$5)),84),0))</f>
        <v>4.1409651528439891E-3</v>
      </c>
      <c r="BV44" s="408">
        <f>BU44*(1-VLOOKUP($AR44,'MP-2017_Male'!$A$3:$CF$103,MIN((61+(Mortality!BV$5-Mortality!$AT$5)),84),0))</f>
        <v>4.0995555013155494E-3</v>
      </c>
      <c r="BW44" s="408">
        <f>BV44*(1-VLOOKUP($AR44,'MP-2017_Male'!$A$3:$CF$103,MIN((61+(Mortality!BW$5-Mortality!$AT$5)),84),0))</f>
        <v>4.0585599463023939E-3</v>
      </c>
      <c r="BX44" s="408">
        <f>BW44*(1-VLOOKUP($AR44,'MP-2017_Male'!$A$3:$CF$103,MIN((61+(Mortality!BX$5-Mortality!$AT$5)),84),0))</f>
        <v>4.0179743468393703E-3</v>
      </c>
      <c r="BY44" s="408">
        <f>BX44*(1-VLOOKUP($AR44,'MP-2017_Male'!$A$3:$CF$103,MIN((61+(Mortality!BY$5-Mortality!$AT$5)),84),0))</f>
        <v>3.9777946033709762E-3</v>
      </c>
      <c r="BZ44" s="408">
        <f>BY44*(1-VLOOKUP($AR44,'MP-2017_Male'!$A$3:$CF$103,MIN((61+(Mortality!BZ$5-Mortality!$AT$5)),84),0))</f>
        <v>3.9380166573372661E-3</v>
      </c>
      <c r="CA44" s="408">
        <f>BZ44*(1-VLOOKUP($AR44,'MP-2017_Male'!$A$3:$CF$103,MIN((61+(Mortality!CA$5-Mortality!$AT$5)),84),0))</f>
        <v>3.8986364907638935E-3</v>
      </c>
      <c r="CB44" s="408">
        <f>CA44*(1-VLOOKUP($AR44,'MP-2017_Male'!$A$3:$CF$103,MIN((61+(Mortality!CB$5-Mortality!$AT$5)),84),0))</f>
        <v>3.8596501258562547E-3</v>
      </c>
      <c r="CC44" s="408">
        <f>CB44*(1-VLOOKUP($AR44,'MP-2017_Male'!$A$3:$CF$103,MIN((61+(Mortality!CC$5-Mortality!$AT$5)),84),0))</f>
        <v>3.8210536245976922E-3</v>
      </c>
      <c r="CD44" s="408">
        <f>CC44*(1-VLOOKUP($AR44,'MP-2017_Male'!$A$3:$CF$103,MIN((61+(Mortality!CD$5-Mortality!$AT$5)),84),0))</f>
        <v>3.7828430883517154E-3</v>
      </c>
      <c r="CE44" s="408">
        <f>CD44*(1-VLOOKUP($AR44,'MP-2017_Male'!$A$3:$CF$103,MIN((61+(Mortality!CE$5-Mortality!$AT$5)),84),0))</f>
        <v>3.745014657468198E-3</v>
      </c>
      <c r="CF44" s="408">
        <f>CE44*(1-VLOOKUP($AR44,'MP-2017_Male'!$A$3:$CF$103,MIN((61+(Mortality!CF$5-Mortality!$AT$5)),84),0))</f>
        <v>3.7075645108935159E-3</v>
      </c>
      <c r="CG44" s="408">
        <f>CF44*(1-VLOOKUP($AR44,'MP-2017_Male'!$A$3:$CF$103,MIN((61+(Mortality!CG$5-Mortality!$AT$5)),84),0))</f>
        <v>3.6704888657845807E-3</v>
      </c>
      <c r="CH44" s="408">
        <f>CG44*(1-VLOOKUP($AR44,'MP-2017_Male'!$A$3:$CF$103,MIN((61+(Mortality!CH$5-Mortality!$AT$5)),84),0))</f>
        <v>3.6337839771267348E-3</v>
      </c>
      <c r="CI44" s="408">
        <f>CH44*(1-VLOOKUP($AR44,'MP-2017_Male'!$A$3:$CF$103,MIN((61+(Mortality!CI$5-Mortality!$AT$5)),84),0))</f>
        <v>3.5974461373554675E-3</v>
      </c>
      <c r="CJ44" s="408">
        <f>CI44*(1-VLOOKUP($AR44,'MP-2017_Male'!$A$3:$CF$103,MIN((61+(Mortality!CJ$5-Mortality!$AT$5)),84),0))</f>
        <v>3.5614716759819129E-3</v>
      </c>
      <c r="CK44" s="408">
        <f>CJ44*(1-VLOOKUP($AR44,'MP-2017_Male'!$A$3:$CF$103,MIN((61+(Mortality!CK$5-Mortality!$AT$5)),84),0))</f>
        <v>3.5258569592220936E-3</v>
      </c>
      <c r="CL44" s="408">
        <f>CK44*(1-VLOOKUP($AR44,'MP-2017_Male'!$A$3:$CF$103,MIN((61+(Mortality!CL$5-Mortality!$AT$5)),84),0))</f>
        <v>3.4905983896298728E-3</v>
      </c>
      <c r="CM44" s="408">
        <f>CL44*(1-VLOOKUP($AR44,'MP-2017_Male'!$A$3:$CF$103,MIN((61+(Mortality!CM$5-Mortality!$AT$5)),84),0))</f>
        <v>3.4556924057335741E-3</v>
      </c>
      <c r="CN44" s="408">
        <f>CM44*(1-VLOOKUP($AR44,'MP-2017_Male'!$A$3:$CF$103,MIN((61+(Mortality!CN$5-Mortality!$AT$5)),84),0))</f>
        <v>3.4211354816762385E-3</v>
      </c>
      <c r="CO44" s="408">
        <f>CN44*(1-VLOOKUP($AR44,'MP-2017_Male'!$A$3:$CF$103,MIN((61+(Mortality!CO$5-Mortality!$AT$5)),84),0))</f>
        <v>3.386924126859476E-3</v>
      </c>
      <c r="CP44" s="408">
        <f>CO44*(1-VLOOKUP($AR44,'MP-2017_Male'!$A$3:$CF$103,MIN((61+(Mortality!CP$5-Mortality!$AT$5)),84),0))</f>
        <v>3.3530548855908813E-3</v>
      </c>
      <c r="CQ44" s="408">
        <f>CP44*(1-VLOOKUP($AR44,'MP-2017_Male'!$A$3:$CF$103,MIN((61+(Mortality!CQ$5-Mortality!$AT$5)),84),0))</f>
        <v>3.3195243367349723E-3</v>
      </c>
      <c r="CR44" s="408">
        <f>CQ44*(1-VLOOKUP($AR44,'MP-2017_Male'!$A$3:$CF$103,MIN((61+(Mortality!CR$5-Mortality!$AT$5)),84),0))</f>
        <v>3.2863290933676224E-3</v>
      </c>
      <c r="CS44" s="408">
        <f>CR44*(1-VLOOKUP($AR44,'MP-2017_Male'!$A$3:$CF$103,MIN((61+(Mortality!CS$5-Mortality!$AT$5)),84),0))</f>
        <v>3.2534658024339462E-3</v>
      </c>
      <c r="CT44" s="408">
        <f>CS44*(1-VLOOKUP($AR44,'MP-2017_Male'!$A$3:$CF$103,MIN((61+(Mortality!CT$5-Mortality!$AT$5)),84),0))</f>
        <v>3.2209311444096069E-3</v>
      </c>
      <c r="CU44" s="408">
        <f>CT44*(1-VLOOKUP($AR44,'MP-2017_Male'!$A$3:$CF$103,MIN((61+(Mortality!CU$5-Mortality!$AT$5)),84),0))</f>
        <v>3.1887218329655106E-3</v>
      </c>
      <c r="CV44" s="408">
        <f>CU44*(1-VLOOKUP($AR44,'MP-2017_Male'!$A$3:$CF$103,MIN((61+(Mortality!CV$5-Mortality!$AT$5)),84),0))</f>
        <v>3.1568346146358555E-3</v>
      </c>
      <c r="CW44" s="408">
        <f>CV44*(1-VLOOKUP($AR44,'MP-2017_Male'!$A$3:$CF$103,MIN((61+(Mortality!CW$5-Mortality!$AT$5)),84),0))</f>
        <v>3.1252662684894969E-3</v>
      </c>
      <c r="CX44" s="408">
        <f>CW44*(1-VLOOKUP($AR44,'MP-2017_Male'!$A$3:$CF$103,MIN((61+(Mortality!CX$5-Mortality!$AT$5)),84),0))</f>
        <v>3.0940136058046019E-3</v>
      </c>
      <c r="CY44" s="408">
        <f>CX44*(1-VLOOKUP($AR44,'MP-2017_Male'!$A$3:$CF$103,MIN((61+(Mortality!CY$5-Mortality!$AT$5)),84),0))</f>
        <v>3.0630734697465558E-3</v>
      </c>
      <c r="CZ44" s="408">
        <f>CY44*(1-VLOOKUP($AR44,'MP-2017_Male'!$A$3:$CF$103,MIN((61+(Mortality!CZ$5-Mortality!$AT$5)),84),0))</f>
        <v>3.0324427350490904E-3</v>
      </c>
      <c r="DA44" s="408">
        <f>CZ44*(1-VLOOKUP($AR44,'MP-2017_Male'!$A$3:$CF$103,MIN((61+(Mortality!DA$5-Mortality!$AT$5)),84),0))</f>
        <v>3.0021183076985995E-3</v>
      </c>
      <c r="DB44" s="408">
        <f>DA44*(1-VLOOKUP($AR44,'MP-2017_Male'!$A$3:$CF$103,MIN((61+(Mortality!DB$5-Mortality!$AT$5)),84),0))</f>
        <v>2.9720971246216133E-3</v>
      </c>
      <c r="DC44" s="408">
        <f>DB44*(1-VLOOKUP($AR44,'MP-2017_Male'!$A$3:$CF$103,MIN((61+(Mortality!DC$5-Mortality!$AT$5)),84),0))</f>
        <v>2.942376153375397E-3</v>
      </c>
      <c r="DD44" s="408">
        <f>DC44*(1-VLOOKUP($AR44,'MP-2017_Male'!$A$3:$CF$103,MIN((61+(Mortality!DD$5-Mortality!$AT$5)),84),0))</f>
        <v>2.9129523918416432E-3</v>
      </c>
      <c r="DE44" s="408">
        <f>DD44*(1-VLOOKUP($AR44,'MP-2017_Male'!$A$3:$CF$103,MIN((61+(Mortality!DE$5-Mortality!$AT$5)),84),0))</f>
        <v>2.8838228679232266E-3</v>
      </c>
      <c r="DF44" s="408">
        <f>DE44*(1-VLOOKUP($AR44,'MP-2017_Male'!$A$3:$CF$103,MIN((61+(Mortality!DF$5-Mortality!$AT$5)),84),0))</f>
        <v>2.8549846392439942E-3</v>
      </c>
      <c r="DG44" s="408">
        <f>DF44*(1-VLOOKUP($AR44,'MP-2017_Male'!$A$3:$CF$103,MIN((61+(Mortality!DG$5-Mortality!$AT$5)),84),0))</f>
        <v>2.8264347928515544E-3</v>
      </c>
      <c r="DH44" s="408">
        <f>DG44*(1-VLOOKUP($AR44,'MP-2017_Male'!$A$3:$CF$103,MIN((61+(Mortality!DH$5-Mortality!$AT$5)),84),0))</f>
        <v>2.7981704449230389E-3</v>
      </c>
      <c r="DI44" s="408">
        <f>DH44*(1-VLOOKUP($AR44,'MP-2017_Male'!$A$3:$CF$103,MIN((61+(Mortality!DI$5-Mortality!$AT$5)),84),0))</f>
        <v>2.7701887404738084E-3</v>
      </c>
      <c r="DJ44" s="408">
        <f>DI44*(1-VLOOKUP($AR44,'MP-2017_Male'!$A$3:$CF$103,MIN((61+(Mortality!DJ$5-Mortality!$AT$5)),84),0))</f>
        <v>2.7424868530690704E-3</v>
      </c>
      <c r="DK44" s="408">
        <f>DJ44*(1-VLOOKUP($AR44,'MP-2017_Male'!$A$3:$CF$103,MIN((61+(Mortality!DK$5-Mortality!$AT$5)),84),0))</f>
        <v>2.7150619845383796E-3</v>
      </c>
      <c r="DL44" s="408">
        <f>DK44*(1-VLOOKUP($AR44,'MP-2017_Male'!$A$3:$CF$103,MIN((61+(Mortality!DL$5-Mortality!$AT$5)),84),0))</f>
        <v>2.6879113646929957E-3</v>
      </c>
      <c r="DM44" s="408">
        <f>DL44*(1-VLOOKUP($AR44,'MP-2017_Male'!$A$3:$CF$103,MIN((61+(Mortality!DM$5-Mortality!$AT$5)),84),0))</f>
        <v>2.6610322510460657E-3</v>
      </c>
      <c r="DN44" s="408">
        <f>DM44*(1-VLOOKUP($AR44,'MP-2017_Male'!$A$3:$CF$103,MIN((61+(Mortality!DN$5-Mortality!$AT$5)),84),0))</f>
        <v>2.6344219285356048E-3</v>
      </c>
      <c r="DO44" s="408">
        <f>DN44*(1-VLOOKUP($AR44,'MP-2017_Male'!$A$3:$CF$103,MIN((61+(Mortality!DO$5-Mortality!$AT$5)),84),0))</f>
        <v>2.6080777092502487E-3</v>
      </c>
      <c r="DP44" s="408">
        <f>DO44*(1-VLOOKUP($AR44,'MP-2017_Male'!$A$3:$CF$103,MIN((61+(Mortality!DP$5-Mortality!$AT$5)),84),0))</f>
        <v>2.581996932157746E-3</v>
      </c>
      <c r="DQ44" s="408">
        <f>DP44*(1-VLOOKUP($AR44,'MP-2017_Male'!$A$3:$CF$103,MIN((61+(Mortality!DQ$5-Mortality!$AT$5)),84),0))</f>
        <v>2.5561769628361687E-3</v>
      </c>
      <c r="DR44" s="408">
        <f>DQ44*(1-VLOOKUP($AR44,'MP-2017_Male'!$A$3:$CF$103,MIN((61+(Mortality!DR$5-Mortality!$AT$5)),84),0))</f>
        <v>2.5306151932078069E-3</v>
      </c>
      <c r="DS44" s="408">
        <f>DR44*(1-VLOOKUP($AR44,'MP-2017_Male'!$A$3:$CF$103,MIN((61+(Mortality!DS$5-Mortality!$AT$5)),84),0))</f>
        <v>2.5053090412757288E-3</v>
      </c>
      <c r="DT44" s="408">
        <f>DS44*(1-VLOOKUP($AR44,'MP-2017_Male'!$A$3:$CF$103,MIN((61+(Mortality!DT$5-Mortality!$AT$5)),84),0))</f>
        <v>2.4802559508629715E-3</v>
      </c>
      <c r="DU44" s="408">
        <f>DT44*(1-VLOOKUP($AR44,'MP-2017_Male'!$A$3:$CF$103,MIN((61+(Mortality!DU$5-Mortality!$AT$5)),84),0))</f>
        <v>2.4554533913543415E-3</v>
      </c>
      <c r="DV44" s="408">
        <f>DU44*(1-VLOOKUP($AR44,'MP-2017_Male'!$A$3:$CF$103,MIN((61+(Mortality!DV$5-Mortality!$AT$5)),84),0))</f>
        <v>2.430898857440798E-3</v>
      </c>
      <c r="DW44" s="408">
        <f>DV44*(1-VLOOKUP($AR44,'MP-2017_Male'!$A$3:$CF$103,MIN((61+(Mortality!DW$5-Mortality!$AT$5)),84),0))</f>
        <v>2.4065898688663901E-3</v>
      </c>
      <c r="DX44" s="408">
        <f>DW44*(1-VLOOKUP($AR44,'MP-2017_Male'!$A$3:$CF$103,MIN((61+(Mortality!DX$5-Mortality!$AT$5)),84),0))</f>
        <v>2.382523970177726E-3</v>
      </c>
      <c r="DY44" s="408">
        <f>DX44*(1-VLOOKUP($AR44,'MP-2017_Male'!$A$3:$CF$103,MIN((61+(Mortality!DY$5-Mortality!$AT$5)),84),0))</f>
        <v>2.3586987304759486E-3</v>
      </c>
      <c r="DZ44" s="408">
        <f>DY44*(1-VLOOKUP($AR44,'MP-2017_Male'!$A$3:$CF$103,MIN((61+(Mortality!DZ$5-Mortality!$AT$5)),84),0))</f>
        <v>2.335111743171189E-3</v>
      </c>
      <c r="EA44" s="408">
        <f>DZ44*(1-VLOOKUP($AR44,'MP-2017_Male'!$A$3:$CF$103,MIN((61+(Mortality!EA$5-Mortality!$AT$5)),84),0))</f>
        <v>2.3117606257394771E-3</v>
      </c>
      <c r="EB44" s="408">
        <f>EA44*(1-VLOOKUP($AR44,'MP-2017_Male'!$A$3:$CF$103,MIN((61+(Mortality!EB$5-Mortality!$AT$5)),84),0))</f>
        <v>2.2886430194820821E-3</v>
      </c>
      <c r="EC44" s="408">
        <f>EB44*(1-VLOOKUP($AR44,'MP-2017_Male'!$A$3:$CF$103,MIN((61+(Mortality!EC$5-Mortality!$AT$5)),84),0))</f>
        <v>2.2657565892872612E-3</v>
      </c>
      <c r="ED44" s="408">
        <f>EC44*(1-VLOOKUP($AR44,'MP-2017_Male'!$A$3:$CF$103,MIN((61+(Mortality!ED$5-Mortality!$AT$5)),84),0))</f>
        <v>2.2430990233943886E-3</v>
      </c>
      <c r="EE44" s="408">
        <f>ED44*(1-VLOOKUP($AR44,'MP-2017_Male'!$A$3:$CF$103,MIN((61+(Mortality!EE$5-Mortality!$AT$5)),84),0))</f>
        <v>2.2206680331604447E-3</v>
      </c>
      <c r="EF44" s="408">
        <f>EE44*(1-VLOOKUP($AR44,'MP-2017_Male'!$A$3:$CF$103,MIN((61+(Mortality!EF$5-Mortality!$AT$5)),84),0))</f>
        <v>2.1984613528288404E-3</v>
      </c>
      <c r="EG44" s="408">
        <f>EF44*(1-VLOOKUP($AR44,'MP-2017_Male'!$A$3:$CF$103,MIN((61+(Mortality!EG$5-Mortality!$AT$5)),84),0))</f>
        <v>2.1764767393005519E-3</v>
      </c>
      <c r="EH44" s="408">
        <f>EG44*(1-VLOOKUP($AR44,'MP-2017_Male'!$A$3:$CF$103,MIN((61+(Mortality!EH$5-Mortality!$AT$5)),84),0))</f>
        <v>2.1547119719075463E-3</v>
      </c>
      <c r="EI44" s="408">
        <f>EH44*(1-VLOOKUP($AR44,'MP-2017_Male'!$A$3:$CF$103,MIN((61+(Mortality!EI$5-Mortality!$AT$5)),84),0))</f>
        <v>2.1331648521884707E-3</v>
      </c>
      <c r="EJ44" s="408">
        <f>EI44*(1-VLOOKUP($AR44,'MP-2017_Male'!$A$3:$CF$103,MIN((61+(Mortality!EJ$5-Mortality!$AT$5)),84),0))</f>
        <v>2.1118332036665858E-3</v>
      </c>
      <c r="EK44" s="408">
        <f>EJ44*(1-VLOOKUP($AR44,'MP-2017_Male'!$A$3:$CF$103,MIN((61+(Mortality!EK$5-Mortality!$AT$5)),84),0))</f>
        <v>2.0907148716299197E-3</v>
      </c>
      <c r="EL44" s="408">
        <f>EK44*(1-VLOOKUP($AR44,'MP-2017_Male'!$A$3:$CF$103,MIN((61+(Mortality!EL$5-Mortality!$AT$5)),84),0))</f>
        <v>2.0698077229136204E-3</v>
      </c>
      <c r="EM44" s="408">
        <f>EL44*(1-VLOOKUP($AR44,'MP-2017_Male'!$A$3:$CF$103,MIN((61+(Mortality!EM$5-Mortality!$AT$5)),84),0))</f>
        <v>2.0491096456844841E-3</v>
      </c>
      <c r="EN44" s="408">
        <f>EM44*(1-VLOOKUP($AR44,'MP-2017_Male'!$A$3:$CF$103,MIN((61+(Mortality!EN$5-Mortality!$AT$5)),84),0))</f>
        <v>2.0286185492276393E-3</v>
      </c>
      <c r="EO44" s="408">
        <f>EN44*(1-VLOOKUP($AR44,'MP-2017_Male'!$A$3:$CF$103,MIN((61+(Mortality!EO$5-Mortality!$AT$5)),84),0))</f>
        <v>2.0083323637353628E-3</v>
      </c>
      <c r="EP44" s="408">
        <f>EO44*(1-VLOOKUP($AR44,'MP-2017_Male'!$A$3:$CF$103,MIN((61+(Mortality!EP$5-Mortality!$AT$5)),84),0))</f>
        <v>1.9882490400980092E-3</v>
      </c>
      <c r="EQ44" s="408">
        <f>EP44*(1-VLOOKUP($AR44,'MP-2017_Male'!$A$3:$CF$103,MIN((61+(Mortality!EQ$5-Mortality!$AT$5)),84),0))</f>
        <v>1.9683665496970293E-3</v>
      </c>
      <c r="ER44" s="408">
        <f>EQ44*(1-VLOOKUP($AR44,'MP-2017_Male'!$A$3:$CF$103,MIN((61+(Mortality!ER$5-Mortality!$AT$5)),84),0))</f>
        <v>1.9486828842000588E-3</v>
      </c>
      <c r="ES44" s="408">
        <f>ER44*(1-VLOOKUP($AR44,'MP-2017_Male'!$A$3:$CF$103,MIN((61+(Mortality!ES$5-Mortality!$AT$5)),84),0))</f>
        <v>1.9291960553580582E-3</v>
      </c>
      <c r="ET44" s="408">
        <f>ES44*(1-VLOOKUP($AR44,'MP-2017_Male'!$A$3:$CF$103,MIN((61+(Mortality!ET$5-Mortality!$AT$5)),84),0))</f>
        <v>1.9099040948044777E-3</v>
      </c>
      <c r="EU44" s="408">
        <f>ET44*(1-VLOOKUP($AR44,'MP-2017_Male'!$A$3:$CF$103,MIN((61+(Mortality!EU$5-Mortality!$AT$5)),84),0))</f>
        <v>1.8908050538564329E-3</v>
      </c>
      <c r="EV44" s="408">
        <f>EU44*(1-VLOOKUP($AR44,'MP-2017_Male'!$A$3:$CF$103,MIN((61+(Mortality!EV$5-Mortality!$AT$5)),84),0))</f>
        <v>1.8718970033178685E-3</v>
      </c>
      <c r="EW44" s="408">
        <f>EV44*(1-VLOOKUP($AR44,'MP-2017_Male'!$A$3:$CF$103,MIN((61+(Mortality!EW$5-Mortality!$AT$5)),84),0))</f>
        <v>1.8531780332846899E-3</v>
      </c>
      <c r="EX44" s="408">
        <f>EW44*(1-VLOOKUP($AR44,'MP-2017_Male'!$A$3:$CF$103,MIN((61+(Mortality!EX$5-Mortality!$AT$5)),84),0))</f>
        <v>1.834646252951843E-3</v>
      </c>
      <c r="EY44" s="408">
        <f>EX44*(1-VLOOKUP($AR44,'MP-2017_Male'!$A$3:$CF$103,MIN((61+(Mortality!EY$5-Mortality!$AT$5)),84),0))</f>
        <v>1.8162997904223245E-3</v>
      </c>
      <c r="EZ44" s="408">
        <f>EY44*(1-VLOOKUP($AR44,'MP-2017_Male'!$A$3:$CF$103,MIN((61+(Mortality!EZ$5-Mortality!$AT$5)),84),0))</f>
        <v>1.7981367925181014E-3</v>
      </c>
      <c r="FA44" s="408">
        <f>EZ44*(1-VLOOKUP($AR44,'MP-2017_Male'!$A$3:$CF$103,MIN((61+(Mortality!FA$5-Mortality!$AT$5)),84),0))</f>
        <v>1.7801554245929203E-3</v>
      </c>
      <c r="FB44" s="408">
        <f>FA44*(1-VLOOKUP($AR44,'MP-2017_Male'!$A$3:$CF$103,MIN((61+(Mortality!FB$5-Mortality!$AT$5)),84),0))</f>
        <v>1.7623538703469912E-3</v>
      </c>
      <c r="FC44" s="408">
        <f>FB44*(1-VLOOKUP($AR44,'MP-2017_Male'!$A$3:$CF$103,MIN((61+(Mortality!FC$5-Mortality!$AT$5)),84),0))</f>
        <v>1.7447303316435213E-3</v>
      </c>
      <c r="FD44" s="408">
        <f>FC44*(1-VLOOKUP($AR44,'MP-2017_Male'!$A$3:$CF$103,MIN((61+(Mortality!FD$5-Mortality!$AT$5)),84),0))</f>
        <v>1.7272830283270861E-3</v>
      </c>
      <c r="FE44" s="408">
        <f>FD44*(1-VLOOKUP($AR44,'MP-2017_Male'!$A$3:$CF$103,MIN((61+(Mortality!FE$5-Mortality!$AT$5)),84),0))</f>
        <v>1.7100101980438154E-3</v>
      </c>
      <c r="FF44" s="408">
        <f>FE44*(1-VLOOKUP($AR44,'MP-2017_Male'!$A$3:$CF$103,MIN((61+(Mortality!FF$5-Mortality!$AT$5)),84),0))</f>
        <v>1.6929100960633772E-3</v>
      </c>
      <c r="FG44" s="408">
        <f>FF44*(1-VLOOKUP($AR44,'MP-2017_Male'!$A$3:$CF$103,MIN((61+(Mortality!FG$5-Mortality!$AT$5)),84),0))</f>
        <v>1.6759809951027436E-3</v>
      </c>
      <c r="FH44" s="408">
        <f>FG44*(1-VLOOKUP($AR44,'MP-2017_Male'!$A$3:$CF$103,MIN((61+(Mortality!FH$5-Mortality!$AT$5)),84),0))</f>
        <v>1.6592211851517162E-3</v>
      </c>
      <c r="FI44" s="408">
        <f>FH44*(1-VLOOKUP($AR44,'MP-2017_Male'!$A$3:$CF$103,MIN((61+(Mortality!FI$5-Mortality!$AT$5)),84),0))</f>
        <v>1.642628973300199E-3</v>
      </c>
    </row>
    <row r="45" spans="1:165">
      <c r="A45" s="205">
        <v>57</v>
      </c>
      <c r="B45" s="226">
        <f t="shared" si="8"/>
        <v>3.4069999999999999E-3</v>
      </c>
      <c r="C45" s="227">
        <f t="shared" si="9"/>
        <v>1.946E-3</v>
      </c>
      <c r="D45" s="207">
        <f t="shared" si="5"/>
        <v>2.6765000000000001E-3</v>
      </c>
      <c r="E45" s="432">
        <f ca="1">IF($A45&lt;Main!$B$11,Mortality!$BD38,OFFSET($BD$6,$A45-$A$13,$A45-$A$13))</f>
        <v>1.9247852598778242E-3</v>
      </c>
      <c r="F45" s="433">
        <f ca="1">IF($A45&lt;Main!$B$13,Mortality!$BD$105,OFFSET($BD$105,$A45-$A$13,$A45-$A$13))</f>
        <v>1.2530745321125581E-3</v>
      </c>
      <c r="G45" s="472">
        <f t="shared" ca="1" si="21"/>
        <v>1.588929895995191E-3</v>
      </c>
      <c r="I45" s="397"/>
      <c r="J45" s="395"/>
      <c r="K45" s="395"/>
      <c r="L45" s="395"/>
      <c r="M45" s="395"/>
      <c r="N45" s="395"/>
      <c r="O45" s="395"/>
      <c r="P45" s="199"/>
      <c r="Q45" s="249">
        <v>57</v>
      </c>
      <c r="R45" s="244">
        <f t="shared" ref="R45:R47" si="81">R44+(($R$48-$R$43)/5)</f>
        <v>3.3844000000000001E-3</v>
      </c>
      <c r="S45" s="245">
        <f t="shared" si="76"/>
        <v>2.3691199999999999E-2</v>
      </c>
      <c r="T45" s="465">
        <f t="shared" si="77"/>
        <v>4.3521999999999996E-3</v>
      </c>
      <c r="U45" s="244">
        <f t="shared" si="78"/>
        <v>1.9021999999999997E-3</v>
      </c>
      <c r="V45" s="245">
        <f t="shared" si="79"/>
        <v>1.4876400000000001E-2</v>
      </c>
      <c r="W45" s="469">
        <f t="shared" si="80"/>
        <v>2.6000000000000003E-3</v>
      </c>
      <c r="X45" s="227"/>
      <c r="Y45" s="205">
        <v>57</v>
      </c>
      <c r="AA45" s="231">
        <v>3.4069999999999999E-3</v>
      </c>
      <c r="AB45" s="232">
        <v>6.4780000000000003E-3</v>
      </c>
      <c r="AC45" s="233">
        <v>2.4556999999999999E-2</v>
      </c>
      <c r="AD45" s="205"/>
      <c r="AE45" s="231">
        <v>1.946E-3</v>
      </c>
      <c r="AF45" s="232">
        <v>4.1279999999999997E-3</v>
      </c>
      <c r="AG45" s="233">
        <v>1.5439E-2</v>
      </c>
      <c r="AI45" s="227"/>
      <c r="AQ45" s="234"/>
      <c r="AR45" s="205">
        <v>64</v>
      </c>
      <c r="AS45" s="235">
        <f t="shared" si="6"/>
        <v>5.2997133820597E-3</v>
      </c>
      <c r="AT45" s="406">
        <f t="shared" si="66"/>
        <v>5.2793999999999992E-3</v>
      </c>
      <c r="AU45" s="408">
        <f>AT45*(1-VLOOKUP($AR45,'MP-2017_Male'!$A$3:$CF$103,MIN((61+(Mortality!AU$5-Mortality!$AT$5)),84),0))</f>
        <v>5.2450838999999992E-3</v>
      </c>
      <c r="AV45" s="408">
        <f>AU45*(1-VLOOKUP($AR45,'MP-2017_Male'!$A$3:$CF$103,MIN((61+(Mortality!AV$5-Mortality!$AT$5)),84),0))</f>
        <v>5.2366917657599987E-3</v>
      </c>
      <c r="AW45" s="408">
        <f>AV45*(1-VLOOKUP($AR45,'MP-2017_Male'!$A$3:$CF$103,MIN((61+(Mortality!AW$5-Mortality!$AT$5)),84),0))</f>
        <v>5.2539728485870071E-3</v>
      </c>
      <c r="AX45" s="408">
        <f>AW45*(1-VLOOKUP($AR45,'MP-2017_Male'!$A$3:$CF$103,MIN((61+(Mortality!AX$5-Mortality!$AT$5)),84),0))</f>
        <v>5.2749887399813553E-3</v>
      </c>
      <c r="AY45" s="408">
        <f>AX45*(1-VLOOKUP($AR45,'MP-2017_Male'!$A$3:$CF$103,MIN((61+(Mortality!AY$5-Mortality!$AT$5)),84),0))</f>
        <v>5.2960886949412807E-3</v>
      </c>
      <c r="AZ45" s="408">
        <f>AY45*(1-VLOOKUP($AR45,'MP-2017_Male'!$A$3:$CF$103,MIN((61+(Mortality!AZ$5-Mortality!$AT$5)),84),0))</f>
        <v>5.3140953965040818E-3</v>
      </c>
      <c r="BA45" s="408">
        <f>AZ45*(1-VLOOKUP($AR45,'MP-2017_Male'!$A$3:$CF$103,MIN((61+(Mortality!BA$5-Mortality!$AT$5)),84),0))</f>
        <v>5.3252549968367405E-3</v>
      </c>
      <c r="BB45" s="408">
        <f>BA45*(1-VLOOKUP($AR45,'MP-2017_Male'!$A$3:$CF$103,MIN((61+(Mortality!BB$5-Mortality!$AT$5)),84),0))</f>
        <v>5.327385098835475E-3</v>
      </c>
      <c r="BC45" s="408">
        <f>BB45*(1-VLOOKUP($AR45,'MP-2017_Male'!$A$3:$CF$103,MIN((61+(Mortality!BC$5-Mortality!$AT$5)),84),0))</f>
        <v>5.3188612826773384E-3</v>
      </c>
      <c r="BD45" s="429">
        <f>BC45*(1-VLOOKUP($AR45,'MP-2017_Male'!$A$3:$CF$103,MIN((61+(Mortality!BD$5-Mortality!$AT$5)),84),0))</f>
        <v>5.2997133820597E-3</v>
      </c>
      <c r="BE45" s="408">
        <f>BD45*(1-VLOOKUP($AR45,'MP-2017_Male'!$A$3:$CF$103,MIN((61+(Mortality!BE$5-Mortality!$AT$5)),84),0))</f>
        <v>5.2705649584583718E-3</v>
      </c>
      <c r="BF45" s="408">
        <f>BE45*(1-VLOOKUP($AR45,'MP-2017_Male'!$A$3:$CF$103,MIN((61+(Mortality!BF$5-Mortality!$AT$5)),84),0))</f>
        <v>5.2331439472533174E-3</v>
      </c>
      <c r="BG45" s="408">
        <f>BF45*(1-VLOOKUP($AR45,'MP-2017_Male'!$A$3:$CF$103,MIN((61+(Mortality!BG$5-Mortality!$AT$5)),84),0))</f>
        <v>5.1902321668858406E-3</v>
      </c>
      <c r="BH45" s="408">
        <f>BG45*(1-VLOOKUP($AR45,'MP-2017_Male'!$A$3:$CF$103,MIN((61+(Mortality!BH$5-Mortality!$AT$5)),84),0))</f>
        <v>5.1435200773838679E-3</v>
      </c>
      <c r="BI45" s="408">
        <f>BH45*(1-VLOOKUP($AR45,'MP-2017_Male'!$A$3:$CF$103,MIN((61+(Mortality!BI$5-Mortality!$AT$5)),84),0))</f>
        <v>5.0941422846409829E-3</v>
      </c>
      <c r="BJ45" s="408">
        <f>BI45*(1-VLOOKUP($AR45,'MP-2017_Male'!$A$3:$CF$103,MIN((61+(Mortality!BJ$5-Mortality!$AT$5)),84),0))</f>
        <v>5.0432008617945735E-3</v>
      </c>
      <c r="BK45" s="408">
        <f>BJ45*(1-VLOOKUP($AR45,'MP-2017_Male'!$A$3:$CF$103,MIN((61+(Mortality!BK$5-Mortality!$AT$5)),84),0))</f>
        <v>4.9917602130042692E-3</v>
      </c>
      <c r="BL45" s="408">
        <f>BK45*(1-VLOOKUP($AR45,'MP-2017_Male'!$A$3:$CF$103,MIN((61+(Mortality!BL$5-Mortality!$AT$5)),84),0))</f>
        <v>4.9408442588316261E-3</v>
      </c>
      <c r="BM45" s="408">
        <f>BL45*(1-VLOOKUP($AR45,'MP-2017_Male'!$A$3:$CF$103,MIN((61+(Mortality!BM$5-Mortality!$AT$5)),84),0))</f>
        <v>4.8904476473915432E-3</v>
      </c>
      <c r="BN45" s="408">
        <f>BM45*(1-VLOOKUP($AR45,'MP-2017_Male'!$A$3:$CF$103,MIN((61+(Mortality!BN$5-Mortality!$AT$5)),84),0))</f>
        <v>4.8410541261528885E-3</v>
      </c>
      <c r="BO45" s="408">
        <f>BN45*(1-VLOOKUP($AR45,'MP-2017_Male'!$A$3:$CF$103,MIN((61+(Mortality!BO$5-Mortality!$AT$5)),84),0))</f>
        <v>4.7921594794787447E-3</v>
      </c>
      <c r="BP45" s="408">
        <f>BO45*(1-VLOOKUP($AR45,'MP-2017_Male'!$A$3:$CF$103,MIN((61+(Mortality!BP$5-Mortality!$AT$5)),84),0))</f>
        <v>4.7442378846839573E-3</v>
      </c>
      <c r="BQ45" s="408">
        <f>BP45*(1-VLOOKUP($AR45,'MP-2017_Male'!$A$3:$CF$103,MIN((61+(Mortality!BQ$5-Mortality!$AT$5)),84),0))</f>
        <v>4.696795505837118E-3</v>
      </c>
      <c r="BR45" s="408">
        <f>BQ45*(1-VLOOKUP($AR45,'MP-2017_Male'!$A$3:$CF$103,MIN((61+(Mortality!BR$5-Mortality!$AT$5)),84),0))</f>
        <v>4.6498275507787469E-3</v>
      </c>
      <c r="BS45" s="408">
        <f>BR45*(1-VLOOKUP($AR45,'MP-2017_Male'!$A$3:$CF$103,MIN((61+(Mortality!BS$5-Mortality!$AT$5)),84),0))</f>
        <v>4.6033292752709594E-3</v>
      </c>
      <c r="BT45" s="408">
        <f>BS45*(1-VLOOKUP($AR45,'MP-2017_Male'!$A$3:$CF$103,MIN((61+(Mortality!BT$5-Mortality!$AT$5)),84),0))</f>
        <v>4.5572959825182502E-3</v>
      </c>
      <c r="BU45" s="408">
        <f>BT45*(1-VLOOKUP($AR45,'MP-2017_Male'!$A$3:$CF$103,MIN((61+(Mortality!BU$5-Mortality!$AT$5)),84),0))</f>
        <v>4.5117230226930675E-3</v>
      </c>
      <c r="BV45" s="408">
        <f>BU45*(1-VLOOKUP($AR45,'MP-2017_Male'!$A$3:$CF$103,MIN((61+(Mortality!BV$5-Mortality!$AT$5)),84),0))</f>
        <v>4.4666057924661372E-3</v>
      </c>
      <c r="BW45" s="408">
        <f>BV45*(1-VLOOKUP($AR45,'MP-2017_Male'!$A$3:$CF$103,MIN((61+(Mortality!BW$5-Mortality!$AT$5)),84),0))</f>
        <v>4.421939734541476E-3</v>
      </c>
      <c r="BX45" s="408">
        <f>BW45*(1-VLOOKUP($AR45,'MP-2017_Male'!$A$3:$CF$103,MIN((61+(Mortality!BX$5-Mortality!$AT$5)),84),0))</f>
        <v>4.3777203371960609E-3</v>
      </c>
      <c r="BY45" s="408">
        <f>BX45*(1-VLOOKUP($AR45,'MP-2017_Male'!$A$3:$CF$103,MIN((61+(Mortality!BY$5-Mortality!$AT$5)),84),0))</f>
        <v>4.3339431338241001E-3</v>
      </c>
      <c r="BZ45" s="408">
        <f>BY45*(1-VLOOKUP($AR45,'MP-2017_Male'!$A$3:$CF$103,MIN((61+(Mortality!BZ$5-Mortality!$AT$5)),84),0))</f>
        <v>4.290603702485859E-3</v>
      </c>
      <c r="CA45" s="408">
        <f>BZ45*(1-VLOOKUP($AR45,'MP-2017_Male'!$A$3:$CF$103,MIN((61+(Mortality!CA$5-Mortality!$AT$5)),84),0))</f>
        <v>4.2476976654610005E-3</v>
      </c>
      <c r="CB45" s="408">
        <f>CA45*(1-VLOOKUP($AR45,'MP-2017_Male'!$A$3:$CF$103,MIN((61+(Mortality!CB$5-Mortality!$AT$5)),84),0))</f>
        <v>4.2052206888063904E-3</v>
      </c>
      <c r="CC45" s="408">
        <f>CB45*(1-VLOOKUP($AR45,'MP-2017_Male'!$A$3:$CF$103,MIN((61+(Mortality!CC$5-Mortality!$AT$5)),84),0))</f>
        <v>4.1631684819183265E-3</v>
      </c>
      <c r="CD45" s="408">
        <f>CC45*(1-VLOOKUP($AR45,'MP-2017_Male'!$A$3:$CF$103,MIN((61+(Mortality!CD$5-Mortality!$AT$5)),84),0))</f>
        <v>4.1215367970991431E-3</v>
      </c>
      <c r="CE45" s="408">
        <f>CD45*(1-VLOOKUP($AR45,'MP-2017_Male'!$A$3:$CF$103,MIN((61+(Mortality!CE$5-Mortality!$AT$5)),84),0))</f>
        <v>4.0803214291281519E-3</v>
      </c>
      <c r="CF45" s="408">
        <f>CE45*(1-VLOOKUP($AR45,'MP-2017_Male'!$A$3:$CF$103,MIN((61+(Mortality!CF$5-Mortality!$AT$5)),84),0))</f>
        <v>4.0395182148368703E-3</v>
      </c>
      <c r="CG45" s="408">
        <f>CF45*(1-VLOOKUP($AR45,'MP-2017_Male'!$A$3:$CF$103,MIN((61+(Mortality!CG$5-Mortality!$AT$5)),84),0))</f>
        <v>3.9991230326885015E-3</v>
      </c>
      <c r="CH45" s="408">
        <f>CG45*(1-VLOOKUP($AR45,'MP-2017_Male'!$A$3:$CF$103,MIN((61+(Mortality!CH$5-Mortality!$AT$5)),84),0))</f>
        <v>3.9591318023616167E-3</v>
      </c>
      <c r="CI45" s="408">
        <f>CH45*(1-VLOOKUP($AR45,'MP-2017_Male'!$A$3:$CF$103,MIN((61+(Mortality!CI$5-Mortality!$AT$5)),84),0))</f>
        <v>3.9195404843380003E-3</v>
      </c>
      <c r="CJ45" s="408">
        <f>CI45*(1-VLOOKUP($AR45,'MP-2017_Male'!$A$3:$CF$103,MIN((61+(Mortality!CJ$5-Mortality!$AT$5)),84),0))</f>
        <v>3.8803450794946204E-3</v>
      </c>
      <c r="CK45" s="408">
        <f>CJ45*(1-VLOOKUP($AR45,'MP-2017_Male'!$A$3:$CF$103,MIN((61+(Mortality!CK$5-Mortality!$AT$5)),84),0))</f>
        <v>3.8415416286996743E-3</v>
      </c>
      <c r="CL45" s="408">
        <f>CK45*(1-VLOOKUP($AR45,'MP-2017_Male'!$A$3:$CF$103,MIN((61+(Mortality!CL$5-Mortality!$AT$5)),84),0))</f>
        <v>3.8031262124126777E-3</v>
      </c>
      <c r="CM45" s="408">
        <f>CL45*(1-VLOOKUP($AR45,'MP-2017_Male'!$A$3:$CF$103,MIN((61+(Mortality!CM$5-Mortality!$AT$5)),84),0))</f>
        <v>3.7650949502885511E-3</v>
      </c>
      <c r="CN45" s="408">
        <f>CM45*(1-VLOOKUP($AR45,'MP-2017_Male'!$A$3:$CF$103,MIN((61+(Mortality!CN$5-Mortality!$AT$5)),84),0))</f>
        <v>3.7274440007856657E-3</v>
      </c>
      <c r="CO45" s="408">
        <f>CN45*(1-VLOOKUP($AR45,'MP-2017_Male'!$A$3:$CF$103,MIN((61+(Mortality!CO$5-Mortality!$AT$5)),84),0))</f>
        <v>3.6901695607778088E-3</v>
      </c>
      <c r="CP45" s="408">
        <f>CO45*(1-VLOOKUP($AR45,'MP-2017_Male'!$A$3:$CF$103,MIN((61+(Mortality!CP$5-Mortality!$AT$5)),84),0))</f>
        <v>3.6532678651700306E-3</v>
      </c>
      <c r="CQ45" s="408">
        <f>CP45*(1-VLOOKUP($AR45,'MP-2017_Male'!$A$3:$CF$103,MIN((61+(Mortality!CQ$5-Mortality!$AT$5)),84),0))</f>
        <v>3.6167351865183301E-3</v>
      </c>
      <c r="CR45" s="408">
        <f>CQ45*(1-VLOOKUP($AR45,'MP-2017_Male'!$A$3:$CF$103,MIN((61+(Mortality!CR$5-Mortality!$AT$5)),84),0))</f>
        <v>3.5805678346531467E-3</v>
      </c>
      <c r="CS45" s="408">
        <f>CR45*(1-VLOOKUP($AR45,'MP-2017_Male'!$A$3:$CF$103,MIN((61+(Mortality!CS$5-Mortality!$AT$5)),84),0))</f>
        <v>3.5447621563066151E-3</v>
      </c>
      <c r="CT45" s="408">
        <f>CS45*(1-VLOOKUP($AR45,'MP-2017_Male'!$A$3:$CF$103,MIN((61+(Mortality!CT$5-Mortality!$AT$5)),84),0))</f>
        <v>3.5093145347435488E-3</v>
      </c>
      <c r="CU45" s="408">
        <f>CT45*(1-VLOOKUP($AR45,'MP-2017_Male'!$A$3:$CF$103,MIN((61+(Mortality!CU$5-Mortality!$AT$5)),84),0))</f>
        <v>3.4742213893961134E-3</v>
      </c>
      <c r="CV45" s="408">
        <f>CU45*(1-VLOOKUP($AR45,'MP-2017_Male'!$A$3:$CF$103,MIN((61+(Mortality!CV$5-Mortality!$AT$5)),84),0))</f>
        <v>3.4394791755021524E-3</v>
      </c>
      <c r="CW45" s="408">
        <f>CV45*(1-VLOOKUP($AR45,'MP-2017_Male'!$A$3:$CF$103,MIN((61+(Mortality!CW$5-Mortality!$AT$5)),84),0))</f>
        <v>3.4050843837471309E-3</v>
      </c>
      <c r="CX45" s="408">
        <f>CW45*(1-VLOOKUP($AR45,'MP-2017_Male'!$A$3:$CF$103,MIN((61+(Mortality!CX$5-Mortality!$AT$5)),84),0))</f>
        <v>3.3710335399096598E-3</v>
      </c>
      <c r="CY45" s="408">
        <f>CX45*(1-VLOOKUP($AR45,'MP-2017_Male'!$A$3:$CF$103,MIN((61+(Mortality!CY$5-Mortality!$AT$5)),84),0))</f>
        <v>3.3373232045105631E-3</v>
      </c>
      <c r="CZ45" s="408">
        <f>CY45*(1-VLOOKUP($AR45,'MP-2017_Male'!$A$3:$CF$103,MIN((61+(Mortality!CZ$5-Mortality!$AT$5)),84),0))</f>
        <v>3.3039499724654576E-3</v>
      </c>
      <c r="DA45" s="408">
        <f>CZ45*(1-VLOOKUP($AR45,'MP-2017_Male'!$A$3:$CF$103,MIN((61+(Mortality!DA$5-Mortality!$AT$5)),84),0))</f>
        <v>3.2709104727408028E-3</v>
      </c>
      <c r="DB45" s="408">
        <f>DA45*(1-VLOOKUP($AR45,'MP-2017_Male'!$A$3:$CF$103,MIN((61+(Mortality!DB$5-Mortality!$AT$5)),84),0))</f>
        <v>3.2382013680133949E-3</v>
      </c>
      <c r="DC45" s="408">
        <f>DB45*(1-VLOOKUP($AR45,'MP-2017_Male'!$A$3:$CF$103,MIN((61+(Mortality!DC$5-Mortality!$AT$5)),84),0))</f>
        <v>3.205819354333261E-3</v>
      </c>
      <c r="DD45" s="408">
        <f>DC45*(1-VLOOKUP($AR45,'MP-2017_Male'!$A$3:$CF$103,MIN((61+(Mortality!DD$5-Mortality!$AT$5)),84),0))</f>
        <v>3.1737611607899285E-3</v>
      </c>
      <c r="DE45" s="408">
        <f>DD45*(1-VLOOKUP($AR45,'MP-2017_Male'!$A$3:$CF$103,MIN((61+(Mortality!DE$5-Mortality!$AT$5)),84),0))</f>
        <v>3.1420235491820291E-3</v>
      </c>
      <c r="DF45" s="408">
        <f>DE45*(1-VLOOKUP($AR45,'MP-2017_Male'!$A$3:$CF$103,MIN((61+(Mortality!DF$5-Mortality!$AT$5)),84),0))</f>
        <v>3.1106033136902088E-3</v>
      </c>
      <c r="DG45" s="408">
        <f>DF45*(1-VLOOKUP($AR45,'MP-2017_Male'!$A$3:$CF$103,MIN((61+(Mortality!DG$5-Mortality!$AT$5)),84),0))</f>
        <v>3.0794972805533068E-3</v>
      </c>
      <c r="DH45" s="408">
        <f>DG45*(1-VLOOKUP($AR45,'MP-2017_Male'!$A$3:$CF$103,MIN((61+(Mortality!DH$5-Mortality!$AT$5)),84),0))</f>
        <v>3.0487023077477738E-3</v>
      </c>
      <c r="DI45" s="408">
        <f>DH45*(1-VLOOKUP($AR45,'MP-2017_Male'!$A$3:$CF$103,MIN((61+(Mortality!DI$5-Mortality!$AT$5)),84),0))</f>
        <v>3.0182152846702959E-3</v>
      </c>
      <c r="DJ45" s="408">
        <f>DI45*(1-VLOOKUP($AR45,'MP-2017_Male'!$A$3:$CF$103,MIN((61+(Mortality!DJ$5-Mortality!$AT$5)),84),0))</f>
        <v>2.988033131823593E-3</v>
      </c>
      <c r="DK45" s="408">
        <f>DJ45*(1-VLOOKUP($AR45,'MP-2017_Male'!$A$3:$CF$103,MIN((61+(Mortality!DK$5-Mortality!$AT$5)),84),0))</f>
        <v>2.9581528005053572E-3</v>
      </c>
      <c r="DL45" s="408">
        <f>DK45*(1-VLOOKUP($AR45,'MP-2017_Male'!$A$3:$CF$103,MIN((61+(Mortality!DL$5-Mortality!$AT$5)),84),0))</f>
        <v>2.9285712725003036E-3</v>
      </c>
      <c r="DM45" s="408">
        <f>DL45*(1-VLOOKUP($AR45,'MP-2017_Male'!$A$3:$CF$103,MIN((61+(Mortality!DM$5-Mortality!$AT$5)),84),0))</f>
        <v>2.8992855597753005E-3</v>
      </c>
      <c r="DN45" s="408">
        <f>DM45*(1-VLOOKUP($AR45,'MP-2017_Male'!$A$3:$CF$103,MIN((61+(Mortality!DN$5-Mortality!$AT$5)),84),0))</f>
        <v>2.8702927041775474E-3</v>
      </c>
      <c r="DO45" s="408">
        <f>DN45*(1-VLOOKUP($AR45,'MP-2017_Male'!$A$3:$CF$103,MIN((61+(Mortality!DO$5-Mortality!$AT$5)),84),0))</f>
        <v>2.8415897771357718E-3</v>
      </c>
      <c r="DP45" s="408">
        <f>DO45*(1-VLOOKUP($AR45,'MP-2017_Male'!$A$3:$CF$103,MIN((61+(Mortality!DP$5-Mortality!$AT$5)),84),0))</f>
        <v>2.8131738793644142E-3</v>
      </c>
      <c r="DQ45" s="408">
        <f>DP45*(1-VLOOKUP($AR45,'MP-2017_Male'!$A$3:$CF$103,MIN((61+(Mortality!DQ$5-Mortality!$AT$5)),84),0))</f>
        <v>2.78504214057077E-3</v>
      </c>
      <c r="DR45" s="408">
        <f>DQ45*(1-VLOOKUP($AR45,'MP-2017_Male'!$A$3:$CF$103,MIN((61+(Mortality!DR$5-Mortality!$AT$5)),84),0))</f>
        <v>2.7571917191650621E-3</v>
      </c>
      <c r="DS45" s="408">
        <f>DR45*(1-VLOOKUP($AR45,'MP-2017_Male'!$A$3:$CF$103,MIN((61+(Mortality!DS$5-Mortality!$AT$5)),84),0))</f>
        <v>2.7296198019734113E-3</v>
      </c>
      <c r="DT45" s="408">
        <f>DS45*(1-VLOOKUP($AR45,'MP-2017_Male'!$A$3:$CF$103,MIN((61+(Mortality!DT$5-Mortality!$AT$5)),84),0))</f>
        <v>2.702323603953677E-3</v>
      </c>
      <c r="DU45" s="408">
        <f>DT45*(1-VLOOKUP($AR45,'MP-2017_Male'!$A$3:$CF$103,MIN((61+(Mortality!DU$5-Mortality!$AT$5)),84),0))</f>
        <v>2.6753003679141404E-3</v>
      </c>
      <c r="DV45" s="408">
        <f>DU45*(1-VLOOKUP($AR45,'MP-2017_Male'!$A$3:$CF$103,MIN((61+(Mortality!DV$5-Mortality!$AT$5)),84),0))</f>
        <v>2.6485473642349992E-3</v>
      </c>
      <c r="DW45" s="408">
        <f>DV45*(1-VLOOKUP($AR45,'MP-2017_Male'!$A$3:$CF$103,MIN((61+(Mortality!DW$5-Mortality!$AT$5)),84),0))</f>
        <v>2.6220618905926493E-3</v>
      </c>
      <c r="DX45" s="408">
        <f>DW45*(1-VLOOKUP($AR45,'MP-2017_Male'!$A$3:$CF$103,MIN((61+(Mortality!DX$5-Mortality!$AT$5)),84),0))</f>
        <v>2.5958412716867228E-3</v>
      </c>
      <c r="DY45" s="408">
        <f>DX45*(1-VLOOKUP($AR45,'MP-2017_Male'!$A$3:$CF$103,MIN((61+(Mortality!DY$5-Mortality!$AT$5)),84),0))</f>
        <v>2.5698828589698556E-3</v>
      </c>
      <c r="DZ45" s="408">
        <f>DY45*(1-VLOOKUP($AR45,'MP-2017_Male'!$A$3:$CF$103,MIN((61+(Mortality!DZ$5-Mortality!$AT$5)),84),0))</f>
        <v>2.5441840303801573E-3</v>
      </c>
      <c r="EA45" s="408">
        <f>DZ45*(1-VLOOKUP($AR45,'MP-2017_Male'!$A$3:$CF$103,MIN((61+(Mortality!EA$5-Mortality!$AT$5)),84),0))</f>
        <v>2.5187421900763557E-3</v>
      </c>
      <c r="EB45" s="408">
        <f>EA45*(1-VLOOKUP($AR45,'MP-2017_Male'!$A$3:$CF$103,MIN((61+(Mortality!EB$5-Mortality!$AT$5)),84),0))</f>
        <v>2.493554768175592E-3</v>
      </c>
      <c r="EC45" s="408">
        <f>EB45*(1-VLOOKUP($AR45,'MP-2017_Male'!$A$3:$CF$103,MIN((61+(Mortality!EC$5-Mortality!$AT$5)),84),0))</f>
        <v>2.4686192204938359E-3</v>
      </c>
      <c r="ED45" s="408">
        <f>EC45*(1-VLOOKUP($AR45,'MP-2017_Male'!$A$3:$CF$103,MIN((61+(Mortality!ED$5-Mortality!$AT$5)),84),0))</f>
        <v>2.4439330282888974E-3</v>
      </c>
      <c r="EE45" s="408">
        <f>ED45*(1-VLOOKUP($AR45,'MP-2017_Male'!$A$3:$CF$103,MIN((61+(Mortality!EE$5-Mortality!$AT$5)),84),0))</f>
        <v>2.4194936980060085E-3</v>
      </c>
      <c r="EF45" s="408">
        <f>EE45*(1-VLOOKUP($AR45,'MP-2017_Male'!$A$3:$CF$103,MIN((61+(Mortality!EF$5-Mortality!$AT$5)),84),0))</f>
        <v>2.3952987610259486E-3</v>
      </c>
      <c r="EG45" s="408">
        <f>EF45*(1-VLOOKUP($AR45,'MP-2017_Male'!$A$3:$CF$103,MIN((61+(Mortality!EG$5-Mortality!$AT$5)),84),0))</f>
        <v>2.3713457734156891E-3</v>
      </c>
      <c r="EH45" s="408">
        <f>EG45*(1-VLOOKUP($AR45,'MP-2017_Male'!$A$3:$CF$103,MIN((61+(Mortality!EH$5-Mortality!$AT$5)),84),0))</f>
        <v>2.3476323156815322E-3</v>
      </c>
      <c r="EI45" s="408">
        <f>EH45*(1-VLOOKUP($AR45,'MP-2017_Male'!$A$3:$CF$103,MIN((61+(Mortality!EI$5-Mortality!$AT$5)),84),0))</f>
        <v>2.324155992524717E-3</v>
      </c>
      <c r="EJ45" s="408">
        <f>EI45*(1-VLOOKUP($AR45,'MP-2017_Male'!$A$3:$CF$103,MIN((61+(Mortality!EJ$5-Mortality!$AT$5)),84),0))</f>
        <v>2.30091443259947E-3</v>
      </c>
      <c r="EK45" s="408">
        <f>EJ45*(1-VLOOKUP($AR45,'MP-2017_Male'!$A$3:$CF$103,MIN((61+(Mortality!EK$5-Mortality!$AT$5)),84),0))</f>
        <v>2.2779052882734752E-3</v>
      </c>
      <c r="EL45" s="408">
        <f>EK45*(1-VLOOKUP($AR45,'MP-2017_Male'!$A$3:$CF$103,MIN((61+(Mortality!EL$5-Mortality!$AT$5)),84),0))</f>
        <v>2.2551262353907404E-3</v>
      </c>
      <c r="EM45" s="408">
        <f>EL45*(1-VLOOKUP($AR45,'MP-2017_Male'!$A$3:$CF$103,MIN((61+(Mortality!EM$5-Mortality!$AT$5)),84),0))</f>
        <v>2.2325749730368332E-3</v>
      </c>
      <c r="EN45" s="408">
        <f>EM45*(1-VLOOKUP($AR45,'MP-2017_Male'!$A$3:$CF$103,MIN((61+(Mortality!EN$5-Mortality!$AT$5)),84),0))</f>
        <v>2.210249223306465E-3</v>
      </c>
      <c r="EO45" s="408">
        <f>EN45*(1-VLOOKUP($AR45,'MP-2017_Male'!$A$3:$CF$103,MIN((61+(Mortality!EO$5-Mortality!$AT$5)),84),0))</f>
        <v>2.1881467310734004E-3</v>
      </c>
      <c r="EP45" s="408">
        <f>EO45*(1-VLOOKUP($AR45,'MP-2017_Male'!$A$3:$CF$103,MIN((61+(Mortality!EP$5-Mortality!$AT$5)),84),0))</f>
        <v>2.1662652637626663E-3</v>
      </c>
      <c r="EQ45" s="408">
        <f>EP45*(1-VLOOKUP($AR45,'MP-2017_Male'!$A$3:$CF$103,MIN((61+(Mortality!EQ$5-Mortality!$AT$5)),84),0))</f>
        <v>2.1446026111250397E-3</v>
      </c>
      <c r="ER45" s="408">
        <f>EQ45*(1-VLOOKUP($AR45,'MP-2017_Male'!$A$3:$CF$103,MIN((61+(Mortality!ER$5-Mortality!$AT$5)),84),0))</f>
        <v>2.1231565850137893E-3</v>
      </c>
      <c r="ES45" s="408">
        <f>ER45*(1-VLOOKUP($AR45,'MP-2017_Male'!$A$3:$CF$103,MIN((61+(Mortality!ES$5-Mortality!$AT$5)),84),0))</f>
        <v>2.1019250191636513E-3</v>
      </c>
      <c r="ET45" s="408">
        <f>ES45*(1-VLOOKUP($AR45,'MP-2017_Male'!$A$3:$CF$103,MIN((61+(Mortality!ET$5-Mortality!$AT$5)),84),0))</f>
        <v>2.0809057689720146E-3</v>
      </c>
      <c r="EU45" s="408">
        <f>ET45*(1-VLOOKUP($AR45,'MP-2017_Male'!$A$3:$CF$103,MIN((61+(Mortality!EU$5-Mortality!$AT$5)),84),0))</f>
        <v>2.0600967112822943E-3</v>
      </c>
      <c r="EV45" s="408">
        <f>EU45*(1-VLOOKUP($AR45,'MP-2017_Male'!$A$3:$CF$103,MIN((61+(Mortality!EV$5-Mortality!$AT$5)),84),0))</f>
        <v>2.0394957441694714E-3</v>
      </c>
      <c r="EW45" s="408">
        <f>EV45*(1-VLOOKUP($AR45,'MP-2017_Male'!$A$3:$CF$103,MIN((61+(Mortality!EW$5-Mortality!$AT$5)),84),0))</f>
        <v>2.0191007867277765E-3</v>
      </c>
      <c r="EX45" s="408">
        <f>EW45*(1-VLOOKUP($AR45,'MP-2017_Male'!$A$3:$CF$103,MIN((61+(Mortality!EX$5-Mortality!$AT$5)),84),0))</f>
        <v>1.9989097788604988E-3</v>
      </c>
      <c r="EY45" s="408">
        <f>EX45*(1-VLOOKUP($AR45,'MP-2017_Male'!$A$3:$CF$103,MIN((61+(Mortality!EY$5-Mortality!$AT$5)),84),0))</f>
        <v>1.9789206810718937E-3</v>
      </c>
      <c r="EZ45" s="408">
        <f>EY45*(1-VLOOKUP($AR45,'MP-2017_Male'!$A$3:$CF$103,MIN((61+(Mortality!EZ$5-Mortality!$AT$5)),84),0))</f>
        <v>1.9591314742611748E-3</v>
      </c>
      <c r="FA45" s="408">
        <f>EZ45*(1-VLOOKUP($AR45,'MP-2017_Male'!$A$3:$CF$103,MIN((61+(Mortality!FA$5-Mortality!$AT$5)),84),0))</f>
        <v>1.9395401595185631E-3</v>
      </c>
      <c r="FB45" s="408">
        <f>FA45*(1-VLOOKUP($AR45,'MP-2017_Male'!$A$3:$CF$103,MIN((61+(Mortality!FB$5-Mortality!$AT$5)),84),0))</f>
        <v>1.9201447579233774E-3</v>
      </c>
      <c r="FC45" s="408">
        <f>FB45*(1-VLOOKUP($AR45,'MP-2017_Male'!$A$3:$CF$103,MIN((61+(Mortality!FC$5-Mortality!$AT$5)),84),0))</f>
        <v>1.9009433103441436E-3</v>
      </c>
      <c r="FD45" s="408">
        <f>FC45*(1-VLOOKUP($AR45,'MP-2017_Male'!$A$3:$CF$103,MIN((61+(Mortality!FD$5-Mortality!$AT$5)),84),0))</f>
        <v>1.8819338772407021E-3</v>
      </c>
      <c r="FE45" s="408">
        <f>FD45*(1-VLOOKUP($AR45,'MP-2017_Male'!$A$3:$CF$103,MIN((61+(Mortality!FE$5-Mortality!$AT$5)),84),0))</f>
        <v>1.863114538468295E-3</v>
      </c>
      <c r="FF45" s="408">
        <f>FE45*(1-VLOOKUP($AR45,'MP-2017_Male'!$A$3:$CF$103,MIN((61+(Mortality!FF$5-Mortality!$AT$5)),84),0))</f>
        <v>1.8444833930836122E-3</v>
      </c>
      <c r="FG45" s="408">
        <f>FF45*(1-VLOOKUP($AR45,'MP-2017_Male'!$A$3:$CF$103,MIN((61+(Mortality!FG$5-Mortality!$AT$5)),84),0))</f>
        <v>1.826038559152776E-3</v>
      </c>
      <c r="FH45" s="408">
        <f>FG45*(1-VLOOKUP($AR45,'MP-2017_Male'!$A$3:$CF$103,MIN((61+(Mortality!FH$5-Mortality!$AT$5)),84),0))</f>
        <v>1.8077781735612482E-3</v>
      </c>
      <c r="FI45" s="408">
        <f>FH45*(1-VLOOKUP($AR45,'MP-2017_Male'!$A$3:$CF$103,MIN((61+(Mortality!FI$5-Mortality!$AT$5)),84),0))</f>
        <v>1.7897003918256357E-3</v>
      </c>
    </row>
    <row r="46" spans="1:165">
      <c r="A46" s="205">
        <v>58</v>
      </c>
      <c r="B46" s="226">
        <f t="shared" si="8"/>
        <v>3.7789999999999998E-3</v>
      </c>
      <c r="C46" s="227">
        <f t="shared" si="9"/>
        <v>2.0969999999999999E-3</v>
      </c>
      <c r="D46" s="207">
        <f t="shared" si="5"/>
        <v>2.9379999999999996E-3</v>
      </c>
      <c r="E46" s="432">
        <f ca="1">IF($A46&lt;Main!$B$11,Mortality!$BD39,OFFSET($BD$6,$A46-$A$13,$A46-$A$13))</f>
        <v>2.1020190786120137E-3</v>
      </c>
      <c r="F46" s="433">
        <f ca="1">IF($A46&lt;Main!$B$13,Mortality!$BD$105,OFFSET($BD$105,$A46-$A$13,$A46-$A$13))</f>
        <v>1.3556060582401099E-3</v>
      </c>
      <c r="G46" s="472">
        <f t="shared" ca="1" si="21"/>
        <v>1.7288125684260618E-3</v>
      </c>
      <c r="I46" s="396"/>
      <c r="J46" s="395"/>
      <c r="K46" s="395"/>
      <c r="L46" s="395"/>
      <c r="M46" s="395"/>
      <c r="N46" s="395"/>
      <c r="O46" s="395"/>
      <c r="P46" s="199"/>
      <c r="Q46" s="210">
        <v>58</v>
      </c>
      <c r="R46" s="244">
        <f t="shared" si="81"/>
        <v>3.7376000000000002E-3</v>
      </c>
      <c r="S46" s="245">
        <f t="shared" si="76"/>
        <v>2.4312799999999999E-2</v>
      </c>
      <c r="T46" s="465">
        <f t="shared" si="77"/>
        <v>4.8157999999999994E-3</v>
      </c>
      <c r="U46" s="244">
        <f t="shared" si="78"/>
        <v>2.0497999999999996E-3</v>
      </c>
      <c r="V46" s="245">
        <f t="shared" si="79"/>
        <v>1.5360600000000002E-2</v>
      </c>
      <c r="W46" s="469">
        <f t="shared" si="80"/>
        <v>2.8530000000000005E-3</v>
      </c>
      <c r="X46" s="227"/>
      <c r="Y46" s="205">
        <v>58</v>
      </c>
      <c r="AA46" s="231">
        <v>3.7789999999999998E-3</v>
      </c>
      <c r="AB46" s="232">
        <v>6.8770000000000003E-3</v>
      </c>
      <c r="AC46" s="233">
        <v>2.5190000000000001E-2</v>
      </c>
      <c r="AD46" s="205"/>
      <c r="AE46" s="231">
        <v>2.0969999999999999E-3</v>
      </c>
      <c r="AF46" s="232">
        <v>4.4359999999999998E-3</v>
      </c>
      <c r="AG46" s="233">
        <v>1.5931000000000001E-2</v>
      </c>
      <c r="AQ46" s="234"/>
      <c r="AR46" s="205">
        <v>65</v>
      </c>
      <c r="AS46" s="235">
        <f t="shared" si="6"/>
        <v>5.6980443393259564E-3</v>
      </c>
      <c r="AT46" s="406">
        <f t="shared" si="66"/>
        <v>5.7429999999999998E-3</v>
      </c>
      <c r="AU46" s="408">
        <f>AT46*(1-VLOOKUP($AR46,'MP-2017_Male'!$A$3:$CF$103,MIN((61+(Mortality!AU$5-Mortality!$AT$5)),84),0))</f>
        <v>5.6941845000000003E-3</v>
      </c>
      <c r="AV46" s="408">
        <f>AU46*(1-VLOOKUP($AR46,'MP-2017_Male'!$A$3:$CF$103,MIN((61+(Mortality!AV$5-Mortality!$AT$5)),84),0))</f>
        <v>5.6725465989000004E-3</v>
      </c>
      <c r="AW46" s="408">
        <f>AV46*(1-VLOOKUP($AR46,'MP-2017_Male'!$A$3:$CF$103,MIN((61+(Mortality!AW$5-Mortality!$AT$5)),84),0))</f>
        <v>5.6787864001587914E-3</v>
      </c>
      <c r="AX46" s="408">
        <f>AW46*(1-VLOOKUP($AR46,'MP-2017_Male'!$A$3:$CF$103,MIN((61+(Mortality!AX$5-Mortality!$AT$5)),84),0))</f>
        <v>5.6901439729591091E-3</v>
      </c>
      <c r="AY46" s="408">
        <f>AX46*(1-VLOOKUP($AR46,'MP-2017_Male'!$A$3:$CF$103,MIN((61+(Mortality!AY$5-Mortality!$AT$5)),84),0))</f>
        <v>5.7038003184942104E-3</v>
      </c>
      <c r="AZ46" s="408">
        <f>AY46*(1-VLOOKUP($AR46,'MP-2017_Male'!$A$3:$CF$103,MIN((61+(Mortality!AZ$5-Mortality!$AT$5)),84),0))</f>
        <v>5.7163486791948978E-3</v>
      </c>
      <c r="BA46" s="408">
        <f>AZ46*(1-VLOOKUP($AR46,'MP-2017_Male'!$A$3:$CF$103,MIN((61+(Mortality!BA$5-Mortality!$AT$5)),84),0))</f>
        <v>5.724351567345771E-3</v>
      </c>
      <c r="BB46" s="408">
        <f>BA46*(1-VLOOKUP($AR46,'MP-2017_Male'!$A$3:$CF$103,MIN((61+(Mortality!BB$5-Mortality!$AT$5)),84),0))</f>
        <v>5.7249240025025053E-3</v>
      </c>
      <c r="BC46" s="408">
        <f>BB46*(1-VLOOKUP($AR46,'MP-2017_Male'!$A$3:$CF$103,MIN((61+(Mortality!BC$5-Mortality!$AT$5)),84),0))</f>
        <v>5.716336616498752E-3</v>
      </c>
      <c r="BD46" s="429">
        <f>BC46*(1-VLOOKUP($AR46,'MP-2017_Male'!$A$3:$CF$103,MIN((61+(Mortality!BD$5-Mortality!$AT$5)),84),0))</f>
        <v>5.6980443393259564E-3</v>
      </c>
      <c r="BE46" s="408">
        <f>BD46*(1-VLOOKUP($AR46,'MP-2017_Male'!$A$3:$CF$103,MIN((61+(Mortality!BE$5-Mortality!$AT$5)),84),0))</f>
        <v>5.6695541176293267E-3</v>
      </c>
      <c r="BF46" s="408">
        <f>BE46*(1-VLOOKUP($AR46,'MP-2017_Male'!$A$3:$CF$103,MIN((61+(Mortality!BF$5-Mortality!$AT$5)),84),0))</f>
        <v>5.6327020158647365E-3</v>
      </c>
      <c r="BG46" s="408">
        <f>BF46*(1-VLOOKUP($AR46,'MP-2017_Male'!$A$3:$CF$103,MIN((61+(Mortality!BG$5-Mortality!$AT$5)),84),0))</f>
        <v>5.5898934805441638E-3</v>
      </c>
      <c r="BH46" s="408">
        <f>BG46*(1-VLOOKUP($AR46,'MP-2017_Male'!$A$3:$CF$103,MIN((61+(Mortality!BH$5-Mortality!$AT$5)),84),0))</f>
        <v>5.5423793859595387E-3</v>
      </c>
      <c r="BI46" s="408">
        <f>BH46*(1-VLOOKUP($AR46,'MP-2017_Male'!$A$3:$CF$103,MIN((61+(Mortality!BI$5-Mortality!$AT$5)),84),0))</f>
        <v>5.4913894956087114E-3</v>
      </c>
      <c r="BJ46" s="408">
        <f>BI46*(1-VLOOKUP($AR46,'MP-2017_Male'!$A$3:$CF$103,MIN((61+(Mortality!BJ$5-Mortality!$AT$5)),84),0))</f>
        <v>5.4381230175013064E-3</v>
      </c>
      <c r="BK46" s="408">
        <f>BJ46*(1-VLOOKUP($AR46,'MP-2017_Male'!$A$3:$CF$103,MIN((61+(Mortality!BK$5-Mortality!$AT$5)),84),0))</f>
        <v>5.3837417873262936E-3</v>
      </c>
      <c r="BL46" s="408">
        <f>BK46*(1-VLOOKUP($AR46,'MP-2017_Male'!$A$3:$CF$103,MIN((61+(Mortality!BL$5-Mortality!$AT$5)),84),0))</f>
        <v>5.3293659952742978E-3</v>
      </c>
      <c r="BM46" s="408">
        <f>BL46*(1-VLOOKUP($AR46,'MP-2017_Male'!$A$3:$CF$103,MIN((61+(Mortality!BM$5-Mortality!$AT$5)),84),0))</f>
        <v>5.2750064621225005E-3</v>
      </c>
      <c r="BN46" s="408">
        <f>BM46*(1-VLOOKUP($AR46,'MP-2017_Male'!$A$3:$CF$103,MIN((61+(Mortality!BN$5-Mortality!$AT$5)),84),0))</f>
        <v>5.2217288968550634E-3</v>
      </c>
      <c r="BO46" s="408">
        <f>BN46*(1-VLOOKUP($AR46,'MP-2017_Male'!$A$3:$CF$103,MIN((61+(Mortality!BO$5-Mortality!$AT$5)),84),0))</f>
        <v>5.1689894349968273E-3</v>
      </c>
      <c r="BP46" s="408">
        <f>BO46*(1-VLOOKUP($AR46,'MP-2017_Male'!$A$3:$CF$103,MIN((61+(Mortality!BP$5-Mortality!$AT$5)),84),0))</f>
        <v>5.1172995406468594E-3</v>
      </c>
      <c r="BQ46" s="408">
        <f>BP46*(1-VLOOKUP($AR46,'MP-2017_Male'!$A$3:$CF$103,MIN((61+(Mortality!BQ$5-Mortality!$AT$5)),84),0))</f>
        <v>5.0661265452403908E-3</v>
      </c>
      <c r="BR46" s="408">
        <f>BQ46*(1-VLOOKUP($AR46,'MP-2017_Male'!$A$3:$CF$103,MIN((61+(Mortality!BR$5-Mortality!$AT$5)),84),0))</f>
        <v>5.0154652797879873E-3</v>
      </c>
      <c r="BS46" s="408">
        <f>BR46*(1-VLOOKUP($AR46,'MP-2017_Male'!$A$3:$CF$103,MIN((61+(Mortality!BS$5-Mortality!$AT$5)),84),0))</f>
        <v>4.9653106269901071E-3</v>
      </c>
      <c r="BT46" s="408">
        <f>BS46*(1-VLOOKUP($AR46,'MP-2017_Male'!$A$3:$CF$103,MIN((61+(Mortality!BT$5-Mortality!$AT$5)),84),0))</f>
        <v>4.915657520720206E-3</v>
      </c>
      <c r="BU46" s="408">
        <f>BT46*(1-VLOOKUP($AR46,'MP-2017_Male'!$A$3:$CF$103,MIN((61+(Mortality!BU$5-Mortality!$AT$5)),84),0))</f>
        <v>4.866500945513004E-3</v>
      </c>
      <c r="BV46" s="408">
        <f>BU46*(1-VLOOKUP($AR46,'MP-2017_Male'!$A$3:$CF$103,MIN((61+(Mortality!BV$5-Mortality!$AT$5)),84),0))</f>
        <v>4.8178359360578739E-3</v>
      </c>
      <c r="BW46" s="408">
        <f>BV46*(1-VLOOKUP($AR46,'MP-2017_Male'!$A$3:$CF$103,MIN((61+(Mortality!BW$5-Mortality!$AT$5)),84),0))</f>
        <v>4.769657576697295E-3</v>
      </c>
      <c r="BX46" s="408">
        <f>BW46*(1-VLOOKUP($AR46,'MP-2017_Male'!$A$3:$CF$103,MIN((61+(Mortality!BX$5-Mortality!$AT$5)),84),0))</f>
        <v>4.721961000930322E-3</v>
      </c>
      <c r="BY46" s="408">
        <f>BX46*(1-VLOOKUP($AR46,'MP-2017_Male'!$A$3:$CF$103,MIN((61+(Mortality!BY$5-Mortality!$AT$5)),84),0))</f>
        <v>4.6747413909210191E-3</v>
      </c>
      <c r="BZ46" s="408">
        <f>BY46*(1-VLOOKUP($AR46,'MP-2017_Male'!$A$3:$CF$103,MIN((61+(Mortality!BZ$5-Mortality!$AT$5)),84),0))</f>
        <v>4.6279939770118086E-3</v>
      </c>
      <c r="CA46" s="408">
        <f>BZ46*(1-VLOOKUP($AR46,'MP-2017_Male'!$A$3:$CF$103,MIN((61+(Mortality!CA$5-Mortality!$AT$5)),84),0))</f>
        <v>4.5817140372416904E-3</v>
      </c>
      <c r="CB46" s="408">
        <f>CA46*(1-VLOOKUP($AR46,'MP-2017_Male'!$A$3:$CF$103,MIN((61+(Mortality!CB$5-Mortality!$AT$5)),84),0))</f>
        <v>4.5358968968692735E-3</v>
      </c>
      <c r="CC46" s="408">
        <f>CB46*(1-VLOOKUP($AR46,'MP-2017_Male'!$A$3:$CF$103,MIN((61+(Mortality!CC$5-Mortality!$AT$5)),84),0))</f>
        <v>4.4905379279005803E-3</v>
      </c>
      <c r="CD46" s="408">
        <f>CC46*(1-VLOOKUP($AR46,'MP-2017_Male'!$A$3:$CF$103,MIN((61+(Mortality!CD$5-Mortality!$AT$5)),84),0))</f>
        <v>4.4456325486215741E-3</v>
      </c>
      <c r="CE46" s="408">
        <f>CD46*(1-VLOOKUP($AR46,'MP-2017_Male'!$A$3:$CF$103,MIN((61+(Mortality!CE$5-Mortality!$AT$5)),84),0))</f>
        <v>4.401176223135358E-3</v>
      </c>
      <c r="CF46" s="408">
        <f>CE46*(1-VLOOKUP($AR46,'MP-2017_Male'!$A$3:$CF$103,MIN((61+(Mortality!CF$5-Mortality!$AT$5)),84),0))</f>
        <v>4.3571644609040044E-3</v>
      </c>
      <c r="CG46" s="408">
        <f>CF46*(1-VLOOKUP($AR46,'MP-2017_Male'!$A$3:$CF$103,MIN((61+(Mortality!CG$5-Mortality!$AT$5)),84),0))</f>
        <v>4.3135928162949646E-3</v>
      </c>
      <c r="CH46" s="408">
        <f>CG46*(1-VLOOKUP($AR46,'MP-2017_Male'!$A$3:$CF$103,MIN((61+(Mortality!CH$5-Mortality!$AT$5)),84),0))</f>
        <v>4.2704568881320147E-3</v>
      </c>
      <c r="CI46" s="408">
        <f>CH46*(1-VLOOKUP($AR46,'MP-2017_Male'!$A$3:$CF$103,MIN((61+(Mortality!CI$5-Mortality!$AT$5)),84),0))</f>
        <v>4.2277523192506949E-3</v>
      </c>
      <c r="CJ46" s="408">
        <f>CI46*(1-VLOOKUP($AR46,'MP-2017_Male'!$A$3:$CF$103,MIN((61+(Mortality!CJ$5-Mortality!$AT$5)),84),0))</f>
        <v>4.1854747960581879E-3</v>
      </c>
      <c r="CK46" s="408">
        <f>CJ46*(1-VLOOKUP($AR46,'MP-2017_Male'!$A$3:$CF$103,MIN((61+(Mortality!CK$5-Mortality!$AT$5)),84),0))</f>
        <v>4.1436200480976064E-3</v>
      </c>
      <c r="CL46" s="408">
        <f>CK46*(1-VLOOKUP($AR46,'MP-2017_Male'!$A$3:$CF$103,MIN((61+(Mortality!CL$5-Mortality!$AT$5)),84),0))</f>
        <v>4.1021838476166302E-3</v>
      </c>
      <c r="CM46" s="408">
        <f>CL46*(1-VLOOKUP($AR46,'MP-2017_Male'!$A$3:$CF$103,MIN((61+(Mortality!CM$5-Mortality!$AT$5)),84),0))</f>
        <v>4.0611620091404637E-3</v>
      </c>
      <c r="CN46" s="408">
        <f>CM46*(1-VLOOKUP($AR46,'MP-2017_Male'!$A$3:$CF$103,MIN((61+(Mortality!CN$5-Mortality!$AT$5)),84),0))</f>
        <v>4.0205503890490589E-3</v>
      </c>
      <c r="CO46" s="408">
        <f>CN46*(1-VLOOKUP($AR46,'MP-2017_Male'!$A$3:$CF$103,MIN((61+(Mortality!CO$5-Mortality!$AT$5)),84),0))</f>
        <v>3.9803448851585682E-3</v>
      </c>
      <c r="CP46" s="408">
        <f>CO46*(1-VLOOKUP($AR46,'MP-2017_Male'!$A$3:$CF$103,MIN((61+(Mortality!CP$5-Mortality!$AT$5)),84),0))</f>
        <v>3.9405414363069824E-3</v>
      </c>
      <c r="CQ46" s="408">
        <f>CP46*(1-VLOOKUP($AR46,'MP-2017_Male'!$A$3:$CF$103,MIN((61+(Mortality!CQ$5-Mortality!$AT$5)),84),0))</f>
        <v>3.9011360219439123E-3</v>
      </c>
      <c r="CR46" s="408">
        <f>CQ46*(1-VLOOKUP($AR46,'MP-2017_Male'!$A$3:$CF$103,MIN((61+(Mortality!CR$5-Mortality!$AT$5)),84),0))</f>
        <v>3.8621246617244732E-3</v>
      </c>
      <c r="CS46" s="408">
        <f>CR46*(1-VLOOKUP($AR46,'MP-2017_Male'!$A$3:$CF$103,MIN((61+(Mortality!CS$5-Mortality!$AT$5)),84),0))</f>
        <v>3.8235034151072283E-3</v>
      </c>
      <c r="CT46" s="408">
        <f>CS46*(1-VLOOKUP($AR46,'MP-2017_Male'!$A$3:$CF$103,MIN((61+(Mortality!CT$5-Mortality!$AT$5)),84),0))</f>
        <v>3.785268380956156E-3</v>
      </c>
      <c r="CU46" s="408">
        <f>CT46*(1-VLOOKUP($AR46,'MP-2017_Male'!$A$3:$CF$103,MIN((61+(Mortality!CU$5-Mortality!$AT$5)),84),0))</f>
        <v>3.7474156971465944E-3</v>
      </c>
      <c r="CV46" s="408">
        <f>CU46*(1-VLOOKUP($AR46,'MP-2017_Male'!$A$3:$CF$103,MIN((61+(Mortality!CV$5-Mortality!$AT$5)),84),0))</f>
        <v>3.7099415401751286E-3</v>
      </c>
      <c r="CW46" s="408">
        <f>CV46*(1-VLOOKUP($AR46,'MP-2017_Male'!$A$3:$CF$103,MIN((61+(Mortality!CW$5-Mortality!$AT$5)),84),0))</f>
        <v>3.6728421247733773E-3</v>
      </c>
      <c r="CX46" s="408">
        <f>CW46*(1-VLOOKUP($AR46,'MP-2017_Male'!$A$3:$CF$103,MIN((61+(Mortality!CX$5-Mortality!$AT$5)),84),0))</f>
        <v>3.6361137035256434E-3</v>
      </c>
      <c r="CY46" s="408">
        <f>CX46*(1-VLOOKUP($AR46,'MP-2017_Male'!$A$3:$CF$103,MIN((61+(Mortality!CY$5-Mortality!$AT$5)),84),0))</f>
        <v>3.5997525664903871E-3</v>
      </c>
      <c r="CZ46" s="408">
        <f>CY46*(1-VLOOKUP($AR46,'MP-2017_Male'!$A$3:$CF$103,MIN((61+(Mortality!CZ$5-Mortality!$AT$5)),84),0))</f>
        <v>3.5637550408254832E-3</v>
      </c>
      <c r="DA46" s="408">
        <f>CZ46*(1-VLOOKUP($AR46,'MP-2017_Male'!$A$3:$CF$103,MIN((61+(Mortality!DA$5-Mortality!$AT$5)),84),0))</f>
        <v>3.5281174904172284E-3</v>
      </c>
      <c r="DB46" s="408">
        <f>DA46*(1-VLOOKUP($AR46,'MP-2017_Male'!$A$3:$CF$103,MIN((61+(Mortality!DB$5-Mortality!$AT$5)),84),0))</f>
        <v>3.4928363155130563E-3</v>
      </c>
      <c r="DC46" s="408">
        <f>DB46*(1-VLOOKUP($AR46,'MP-2017_Male'!$A$3:$CF$103,MIN((61+(Mortality!DC$5-Mortality!$AT$5)),84),0))</f>
        <v>3.4579079523579257E-3</v>
      </c>
      <c r="DD46" s="408">
        <f>DC46*(1-VLOOKUP($AR46,'MP-2017_Male'!$A$3:$CF$103,MIN((61+(Mortality!DD$5-Mortality!$AT$5)),84),0))</f>
        <v>3.4233288728343463E-3</v>
      </c>
      <c r="DE46" s="408">
        <f>DD46*(1-VLOOKUP($AR46,'MP-2017_Male'!$A$3:$CF$103,MIN((61+(Mortality!DE$5-Mortality!$AT$5)),84),0))</f>
        <v>3.3890955841060027E-3</v>
      </c>
      <c r="DF46" s="408">
        <f>DE46*(1-VLOOKUP($AR46,'MP-2017_Male'!$A$3:$CF$103,MIN((61+(Mortality!DF$5-Mortality!$AT$5)),84),0))</f>
        <v>3.3552046282649428E-3</v>
      </c>
      <c r="DG46" s="408">
        <f>DF46*(1-VLOOKUP($AR46,'MP-2017_Male'!$A$3:$CF$103,MIN((61+(Mortality!DG$5-Mortality!$AT$5)),84),0))</f>
        <v>3.3216525819822931E-3</v>
      </c>
      <c r="DH46" s="408">
        <f>DG46*(1-VLOOKUP($AR46,'MP-2017_Male'!$A$3:$CF$103,MIN((61+(Mortality!DH$5-Mortality!$AT$5)),84),0))</f>
        <v>3.2884360561624701E-3</v>
      </c>
      <c r="DI46" s="408">
        <f>DH46*(1-VLOOKUP($AR46,'MP-2017_Male'!$A$3:$CF$103,MIN((61+(Mortality!DI$5-Mortality!$AT$5)),84),0))</f>
        <v>3.2555516956008453E-3</v>
      </c>
      <c r="DJ46" s="408">
        <f>DI46*(1-VLOOKUP($AR46,'MP-2017_Male'!$A$3:$CF$103,MIN((61+(Mortality!DJ$5-Mortality!$AT$5)),84),0))</f>
        <v>3.2229961786448369E-3</v>
      </c>
      <c r="DK46" s="408">
        <f>DJ46*(1-VLOOKUP($AR46,'MP-2017_Male'!$A$3:$CF$103,MIN((61+(Mortality!DK$5-Mortality!$AT$5)),84),0))</f>
        <v>3.1907662168583883E-3</v>
      </c>
      <c r="DL46" s="408">
        <f>DK46*(1-VLOOKUP($AR46,'MP-2017_Male'!$A$3:$CF$103,MIN((61+(Mortality!DL$5-Mortality!$AT$5)),84),0))</f>
        <v>3.1588585546898046E-3</v>
      </c>
      <c r="DM46" s="408">
        <f>DL46*(1-VLOOKUP($AR46,'MP-2017_Male'!$A$3:$CF$103,MIN((61+(Mortality!DM$5-Mortality!$AT$5)),84),0))</f>
        <v>3.1272699691429063E-3</v>
      </c>
      <c r="DN46" s="408">
        <f>DM46*(1-VLOOKUP($AR46,'MP-2017_Male'!$A$3:$CF$103,MIN((61+(Mortality!DN$5-Mortality!$AT$5)),84),0))</f>
        <v>3.0959972694514773E-3</v>
      </c>
      <c r="DO46" s="408">
        <f>DN46*(1-VLOOKUP($AR46,'MP-2017_Male'!$A$3:$CF$103,MIN((61+(Mortality!DO$5-Mortality!$AT$5)),84),0))</f>
        <v>3.0650372967569624E-3</v>
      </c>
      <c r="DP46" s="408">
        <f>DO46*(1-VLOOKUP($AR46,'MP-2017_Male'!$A$3:$CF$103,MIN((61+(Mortality!DP$5-Mortality!$AT$5)),84),0))</f>
        <v>3.0343869237893927E-3</v>
      </c>
      <c r="DQ46" s="408">
        <f>DP46*(1-VLOOKUP($AR46,'MP-2017_Male'!$A$3:$CF$103,MIN((61+(Mortality!DQ$5-Mortality!$AT$5)),84),0))</f>
        <v>3.0040430545514988E-3</v>
      </c>
      <c r="DR46" s="408">
        <f>DQ46*(1-VLOOKUP($AR46,'MP-2017_Male'!$A$3:$CF$103,MIN((61+(Mortality!DR$5-Mortality!$AT$5)),84),0))</f>
        <v>2.9740026240059839E-3</v>
      </c>
      <c r="DS46" s="408">
        <f>DR46*(1-VLOOKUP($AR46,'MP-2017_Male'!$A$3:$CF$103,MIN((61+(Mortality!DS$5-Mortality!$AT$5)),84),0))</f>
        <v>2.944262597765924E-3</v>
      </c>
      <c r="DT46" s="408">
        <f>DS46*(1-VLOOKUP($AR46,'MP-2017_Male'!$A$3:$CF$103,MIN((61+(Mortality!DT$5-Mortality!$AT$5)),84),0))</f>
        <v>2.9148199717882648E-3</v>
      </c>
      <c r="DU46" s="408">
        <f>DT46*(1-VLOOKUP($AR46,'MP-2017_Male'!$A$3:$CF$103,MIN((61+(Mortality!DU$5-Mortality!$AT$5)),84),0))</f>
        <v>2.8856717720703823E-3</v>
      </c>
      <c r="DV46" s="408">
        <f>DU46*(1-VLOOKUP($AR46,'MP-2017_Male'!$A$3:$CF$103,MIN((61+(Mortality!DV$5-Mortality!$AT$5)),84),0))</f>
        <v>2.8568150543496784E-3</v>
      </c>
      <c r="DW46" s="408">
        <f>DV46*(1-VLOOKUP($AR46,'MP-2017_Male'!$A$3:$CF$103,MIN((61+(Mortality!DW$5-Mortality!$AT$5)),84),0))</f>
        <v>2.8282469038061813E-3</v>
      </c>
      <c r="DX46" s="408">
        <f>DW46*(1-VLOOKUP($AR46,'MP-2017_Male'!$A$3:$CF$103,MIN((61+(Mortality!DX$5-Mortality!$AT$5)),84),0))</f>
        <v>2.7999644347681193E-3</v>
      </c>
      <c r="DY46" s="408">
        <f>DX46*(1-VLOOKUP($AR46,'MP-2017_Male'!$A$3:$CF$103,MIN((61+(Mortality!DY$5-Mortality!$AT$5)),84),0))</f>
        <v>2.7719647904204383E-3</v>
      </c>
      <c r="DZ46" s="408">
        <f>DY46*(1-VLOOKUP($AR46,'MP-2017_Male'!$A$3:$CF$103,MIN((61+(Mortality!DZ$5-Mortality!$AT$5)),84),0))</f>
        <v>2.7442451425162338E-3</v>
      </c>
      <c r="EA46" s="408">
        <f>DZ46*(1-VLOOKUP($AR46,'MP-2017_Male'!$A$3:$CF$103,MIN((61+(Mortality!EA$5-Mortality!$AT$5)),84),0))</f>
        <v>2.7168026910910715E-3</v>
      </c>
      <c r="EB46" s="408">
        <f>EA46*(1-VLOOKUP($AR46,'MP-2017_Male'!$A$3:$CF$103,MIN((61+(Mortality!EB$5-Mortality!$AT$5)),84),0))</f>
        <v>2.6896346641801607E-3</v>
      </c>
      <c r="EC46" s="408">
        <f>EB46*(1-VLOOKUP($AR46,'MP-2017_Male'!$A$3:$CF$103,MIN((61+(Mortality!EC$5-Mortality!$AT$5)),84),0))</f>
        <v>2.6627383175383589E-3</v>
      </c>
      <c r="ED46" s="408">
        <f>EC46*(1-VLOOKUP($AR46,'MP-2017_Male'!$A$3:$CF$103,MIN((61+(Mortality!ED$5-Mortality!$AT$5)),84),0))</f>
        <v>2.6361109343629751E-3</v>
      </c>
      <c r="EE46" s="408">
        <f>ED46*(1-VLOOKUP($AR46,'MP-2017_Male'!$A$3:$CF$103,MIN((61+(Mortality!EE$5-Mortality!$AT$5)),84),0))</f>
        <v>2.6097498250193451E-3</v>
      </c>
      <c r="EF46" s="408">
        <f>EE46*(1-VLOOKUP($AR46,'MP-2017_Male'!$A$3:$CF$103,MIN((61+(Mortality!EF$5-Mortality!$AT$5)),84),0))</f>
        <v>2.5836523267691518E-3</v>
      </c>
      <c r="EG46" s="408">
        <f>EF46*(1-VLOOKUP($AR46,'MP-2017_Male'!$A$3:$CF$103,MIN((61+(Mortality!EG$5-Mortality!$AT$5)),84),0))</f>
        <v>2.5578158035014604E-3</v>
      </c>
      <c r="EH46" s="408">
        <f>EG46*(1-VLOOKUP($AR46,'MP-2017_Male'!$A$3:$CF$103,MIN((61+(Mortality!EH$5-Mortality!$AT$5)),84),0))</f>
        <v>2.5322376454664456E-3</v>
      </c>
      <c r="EI46" s="408">
        <f>EH46*(1-VLOOKUP($AR46,'MP-2017_Male'!$A$3:$CF$103,MIN((61+(Mortality!EI$5-Mortality!$AT$5)),84),0))</f>
        <v>2.5069152690117809E-3</v>
      </c>
      <c r="EJ46" s="408">
        <f>EI46*(1-VLOOKUP($AR46,'MP-2017_Male'!$A$3:$CF$103,MIN((61+(Mortality!EJ$5-Mortality!$AT$5)),84),0))</f>
        <v>2.481846116321663E-3</v>
      </c>
      <c r="EK46" s="408">
        <f>EJ46*(1-VLOOKUP($AR46,'MP-2017_Male'!$A$3:$CF$103,MIN((61+(Mortality!EK$5-Mortality!$AT$5)),84),0))</f>
        <v>2.4570276551584462E-3</v>
      </c>
      <c r="EL46" s="408">
        <f>EK46*(1-VLOOKUP($AR46,'MP-2017_Male'!$A$3:$CF$103,MIN((61+(Mortality!EL$5-Mortality!$AT$5)),84),0))</f>
        <v>2.4324573786068619E-3</v>
      </c>
      <c r="EM46" s="408">
        <f>EL46*(1-VLOOKUP($AR46,'MP-2017_Male'!$A$3:$CF$103,MIN((61+(Mortality!EM$5-Mortality!$AT$5)),84),0))</f>
        <v>2.4081328048207932E-3</v>
      </c>
      <c r="EN46" s="408">
        <f>EM46*(1-VLOOKUP($AR46,'MP-2017_Male'!$A$3:$CF$103,MIN((61+(Mortality!EN$5-Mortality!$AT$5)),84),0))</f>
        <v>2.3840514767725853E-3</v>
      </c>
      <c r="EO46" s="408">
        <f>EN46*(1-VLOOKUP($AR46,'MP-2017_Male'!$A$3:$CF$103,MIN((61+(Mortality!EO$5-Mortality!$AT$5)),84),0))</f>
        <v>2.3602109620048592E-3</v>
      </c>
      <c r="EP46" s="408">
        <f>EO46*(1-VLOOKUP($AR46,'MP-2017_Male'!$A$3:$CF$103,MIN((61+(Mortality!EP$5-Mortality!$AT$5)),84),0))</f>
        <v>2.3366088523848107E-3</v>
      </c>
      <c r="EQ46" s="408">
        <f>EP46*(1-VLOOKUP($AR46,'MP-2017_Male'!$A$3:$CF$103,MIN((61+(Mortality!EQ$5-Mortality!$AT$5)),84),0))</f>
        <v>2.3132427638609624E-3</v>
      </c>
      <c r="ER46" s="408">
        <f>EQ46*(1-VLOOKUP($AR46,'MP-2017_Male'!$A$3:$CF$103,MIN((61+(Mortality!ER$5-Mortality!$AT$5)),84),0))</f>
        <v>2.2901103362223526E-3</v>
      </c>
      <c r="ES46" s="408">
        <f>ER46*(1-VLOOKUP($AR46,'MP-2017_Male'!$A$3:$CF$103,MIN((61+(Mortality!ES$5-Mortality!$AT$5)),84),0))</f>
        <v>2.2672092328601292E-3</v>
      </c>
      <c r="ET46" s="408">
        <f>ES46*(1-VLOOKUP($AR46,'MP-2017_Male'!$A$3:$CF$103,MIN((61+(Mortality!ET$5-Mortality!$AT$5)),84),0))</f>
        <v>2.2445371405315278E-3</v>
      </c>
      <c r="EU46" s="408">
        <f>ET46*(1-VLOOKUP($AR46,'MP-2017_Male'!$A$3:$CF$103,MIN((61+(Mortality!EU$5-Mortality!$AT$5)),84),0))</f>
        <v>2.2220917691262126E-3</v>
      </c>
      <c r="EV46" s="408">
        <f>EU46*(1-VLOOKUP($AR46,'MP-2017_Male'!$A$3:$CF$103,MIN((61+(Mortality!EV$5-Mortality!$AT$5)),84),0))</f>
        <v>2.1998708514349504E-3</v>
      </c>
      <c r="EW46" s="408">
        <f>EV46*(1-VLOOKUP($AR46,'MP-2017_Male'!$A$3:$CF$103,MIN((61+(Mortality!EW$5-Mortality!$AT$5)),84),0))</f>
        <v>2.1778721429206007E-3</v>
      </c>
      <c r="EX46" s="408">
        <f>EW46*(1-VLOOKUP($AR46,'MP-2017_Male'!$A$3:$CF$103,MIN((61+(Mortality!EX$5-Mortality!$AT$5)),84),0))</f>
        <v>2.1560934214913947E-3</v>
      </c>
      <c r="EY46" s="408">
        <f>EX46*(1-VLOOKUP($AR46,'MP-2017_Male'!$A$3:$CF$103,MIN((61+(Mortality!EY$5-Mortality!$AT$5)),84),0))</f>
        <v>2.1345324872764806E-3</v>
      </c>
      <c r="EZ46" s="408">
        <f>EY46*(1-VLOOKUP($AR46,'MP-2017_Male'!$A$3:$CF$103,MIN((61+(Mortality!EZ$5-Mortality!$AT$5)),84),0))</f>
        <v>2.1131871624037158E-3</v>
      </c>
      <c r="FA46" s="408">
        <f>EZ46*(1-VLOOKUP($AR46,'MP-2017_Male'!$A$3:$CF$103,MIN((61+(Mortality!FA$5-Mortality!$AT$5)),84),0))</f>
        <v>2.0920552907796788E-3</v>
      </c>
      <c r="FB46" s="408">
        <f>FA46*(1-VLOOKUP($AR46,'MP-2017_Male'!$A$3:$CF$103,MIN((61+(Mortality!FB$5-Mortality!$AT$5)),84),0))</f>
        <v>2.0711347378718822E-3</v>
      </c>
      <c r="FC46" s="408">
        <f>FB46*(1-VLOOKUP($AR46,'MP-2017_Male'!$A$3:$CF$103,MIN((61+(Mortality!FC$5-Mortality!$AT$5)),84),0))</f>
        <v>2.0504233904931634E-3</v>
      </c>
      <c r="FD46" s="408">
        <f>FC46*(1-VLOOKUP($AR46,'MP-2017_Male'!$A$3:$CF$103,MIN((61+(Mortality!FD$5-Mortality!$AT$5)),84),0))</f>
        <v>2.0299191565882318E-3</v>
      </c>
      <c r="FE46" s="408">
        <f>FD46*(1-VLOOKUP($AR46,'MP-2017_Male'!$A$3:$CF$103,MIN((61+(Mortality!FE$5-Mortality!$AT$5)),84),0))</f>
        <v>2.0096199650223496E-3</v>
      </c>
      <c r="FF46" s="408">
        <f>FE46*(1-VLOOKUP($AR46,'MP-2017_Male'!$A$3:$CF$103,MIN((61+(Mortality!FF$5-Mortality!$AT$5)),84),0))</f>
        <v>1.9895237653721259E-3</v>
      </c>
      <c r="FG46" s="408">
        <f>FF46*(1-VLOOKUP($AR46,'MP-2017_Male'!$A$3:$CF$103,MIN((61+(Mortality!FG$5-Mortality!$AT$5)),84),0))</f>
        <v>1.9696285277184047E-3</v>
      </c>
      <c r="FH46" s="408">
        <f>FG46*(1-VLOOKUP($AR46,'MP-2017_Male'!$A$3:$CF$103,MIN((61+(Mortality!FH$5-Mortality!$AT$5)),84),0))</f>
        <v>1.9499322424412207E-3</v>
      </c>
      <c r="FI46" s="408">
        <f>FH46*(1-VLOOKUP($AR46,'MP-2017_Male'!$A$3:$CF$103,MIN((61+(Mortality!FI$5-Mortality!$AT$5)),84),0))</f>
        <v>1.9304329200168086E-3</v>
      </c>
    </row>
    <row r="47" spans="1:165">
      <c r="A47" s="205">
        <v>59</v>
      </c>
      <c r="B47" s="226">
        <f t="shared" si="8"/>
        <v>4.2040000000000003E-3</v>
      </c>
      <c r="C47" s="227">
        <f t="shared" si="9"/>
        <v>2.261E-3</v>
      </c>
      <c r="D47" s="207">
        <f t="shared" si="5"/>
        <v>3.2325000000000001E-3</v>
      </c>
      <c r="E47" s="432">
        <f ca="1">IF($A47&lt;Main!$B$11,Mortality!$BD40,OFFSET($BD$6,$A47-$A$13,$A47-$A$13))</f>
        <v>2.2767359872028392E-3</v>
      </c>
      <c r="F47" s="433">
        <f ca="1">IF($A47&lt;Main!$B$13,Mortality!$BD$105,OFFSET($BD$105,$A47-$A$13,$A47-$A$13))</f>
        <v>1.4500960982788789E-3</v>
      </c>
      <c r="G47" s="472">
        <f t="shared" ca="1" si="21"/>
        <v>1.8634160427408591E-3</v>
      </c>
      <c r="I47" s="397"/>
      <c r="J47" s="395"/>
      <c r="K47" s="395"/>
      <c r="L47" s="395"/>
      <c r="M47" s="395"/>
      <c r="N47" s="395"/>
      <c r="O47" s="395"/>
      <c r="P47" s="199"/>
      <c r="Q47" s="210">
        <v>59</v>
      </c>
      <c r="R47" s="244">
        <f t="shared" si="81"/>
        <v>4.0908000000000003E-3</v>
      </c>
      <c r="S47" s="245">
        <f t="shared" si="76"/>
        <v>2.4934399999999999E-2</v>
      </c>
      <c r="T47" s="465">
        <f t="shared" si="77"/>
        <v>5.2793999999999992E-3</v>
      </c>
      <c r="U47" s="244">
        <f t="shared" si="78"/>
        <v>2.1973999999999995E-3</v>
      </c>
      <c r="V47" s="245">
        <f t="shared" si="79"/>
        <v>1.5844800000000003E-2</v>
      </c>
      <c r="W47" s="469">
        <f t="shared" si="80"/>
        <v>3.1060000000000007E-3</v>
      </c>
      <c r="X47" s="227"/>
      <c r="Y47" s="205">
        <v>59</v>
      </c>
      <c r="AA47" s="231">
        <v>4.2040000000000003E-3</v>
      </c>
      <c r="AB47" s="232">
        <v>7.3049999999999999E-3</v>
      </c>
      <c r="AC47" s="233">
        <v>2.5867999999999999E-2</v>
      </c>
      <c r="AD47" s="205"/>
      <c r="AE47" s="231">
        <v>2.261E-3</v>
      </c>
      <c r="AF47" s="232">
        <v>4.7889999999999999E-3</v>
      </c>
      <c r="AG47" s="233">
        <v>1.6447E-2</v>
      </c>
      <c r="AQ47" s="234"/>
      <c r="AR47" s="205">
        <v>66</v>
      </c>
      <c r="AS47" s="235">
        <f t="shared" si="6"/>
        <v>6.3727878259173193E-3</v>
      </c>
      <c r="AT47" s="406">
        <f t="shared" si="66"/>
        <v>6.5117999999999999E-3</v>
      </c>
      <c r="AU47" s="408">
        <f>AT47*(1-VLOOKUP($AR47,'MP-2017_Male'!$A$3:$CF$103,MIN((61+(Mortality!AU$5-Mortality!$AT$5)),84),0))</f>
        <v>6.4440772800000001E-3</v>
      </c>
      <c r="AV47" s="408">
        <f>AU47*(1-VLOOKUP($AR47,'MP-2017_Male'!$A$3:$CF$103,MIN((61+(Mortality!AV$5-Mortality!$AT$5)),84),0))</f>
        <v>6.4060572240480004E-3</v>
      </c>
      <c r="AW47" s="408">
        <f>AV47*(1-VLOOKUP($AR47,'MP-2017_Male'!$A$3:$CF$103,MIN((61+(Mortality!AW$5-Mortality!$AT$5)),84),0))</f>
        <v>6.3983699553791431E-3</v>
      </c>
      <c r="AX47" s="408">
        <f>AW47*(1-VLOOKUP($AR47,'MP-2017_Male'!$A$3:$CF$103,MIN((61+(Mortality!AX$5-Mortality!$AT$5)),84),0))</f>
        <v>6.3970902813880676E-3</v>
      </c>
      <c r="AY47" s="408">
        <f>AX47*(1-VLOOKUP($AR47,'MP-2017_Male'!$A$3:$CF$103,MIN((61+(Mortality!AY$5-Mortality!$AT$5)),84),0))</f>
        <v>6.3996491175006224E-3</v>
      </c>
      <c r="AZ47" s="408">
        <f>AY47*(1-VLOOKUP($AR47,'MP-2017_Male'!$A$3:$CF$103,MIN((61+(Mortality!AZ$5-Mortality!$AT$5)),84),0))</f>
        <v>6.4034889069711221E-3</v>
      </c>
      <c r="BA47" s="408">
        <f>AZ47*(1-VLOOKUP($AR47,'MP-2017_Male'!$A$3:$CF$103,MIN((61+(Mortality!BA$5-Mortality!$AT$5)),84),0))</f>
        <v>6.4054099536432129E-3</v>
      </c>
      <c r="BB47" s="408">
        <f>BA47*(1-VLOOKUP($AR47,'MP-2017_Male'!$A$3:$CF$103,MIN((61+(Mortality!BB$5-Mortality!$AT$5)),84),0))</f>
        <v>6.4022072486663913E-3</v>
      </c>
      <c r="BC47" s="408">
        <f>BB47*(1-VLOOKUP($AR47,'MP-2017_Male'!$A$3:$CF$103,MIN((61+(Mortality!BC$5-Mortality!$AT$5)),84),0))</f>
        <v>6.3919637170685249E-3</v>
      </c>
      <c r="BD47" s="429">
        <f>BC47*(1-VLOOKUP($AR47,'MP-2017_Male'!$A$3:$CF$103,MIN((61+(Mortality!BD$5-Mortality!$AT$5)),84),0))</f>
        <v>6.3727878259173193E-3</v>
      </c>
      <c r="BE47" s="408">
        <f>BD47*(1-VLOOKUP($AR47,'MP-2017_Male'!$A$3:$CF$103,MIN((61+(Mortality!BE$5-Mortality!$AT$5)),84),0))</f>
        <v>6.3441102807006919E-3</v>
      </c>
      <c r="BF47" s="408">
        <f>BE47*(1-VLOOKUP($AR47,'MP-2017_Male'!$A$3:$CF$103,MIN((61+(Mortality!BF$5-Mortality!$AT$5)),84),0))</f>
        <v>6.3066800300445574E-3</v>
      </c>
      <c r="BG47" s="408">
        <f>BF47*(1-VLOOKUP($AR47,'MP-2017_Male'!$A$3:$CF$103,MIN((61+(Mortality!BG$5-Mortality!$AT$5)),84),0))</f>
        <v>6.2619026018312408E-3</v>
      </c>
      <c r="BH47" s="408">
        <f>BG47*(1-VLOOKUP($AR47,'MP-2017_Male'!$A$3:$CF$103,MIN((61+(Mortality!BH$5-Mortality!$AT$5)),84),0))</f>
        <v>6.2118073810165913E-3</v>
      </c>
      <c r="BI47" s="408">
        <f>BH47*(1-VLOOKUP($AR47,'MP-2017_Male'!$A$3:$CF$103,MIN((61+(Mortality!BI$5-Mortality!$AT$5)),84),0))</f>
        <v>6.1577646568017463E-3</v>
      </c>
      <c r="BJ47" s="408">
        <f>BI47*(1-VLOOKUP($AR47,'MP-2017_Male'!$A$3:$CF$103,MIN((61+(Mortality!BJ$5-Mortality!$AT$5)),84),0))</f>
        <v>6.1004974454934901E-3</v>
      </c>
      <c r="BK47" s="408">
        <f>BJ47*(1-VLOOKUP($AR47,'MP-2017_Male'!$A$3:$CF$103,MIN((61+(Mortality!BK$5-Mortality!$AT$5)),84),0))</f>
        <v>6.0413226202722025E-3</v>
      </c>
      <c r="BL47" s="408">
        <f>BK47*(1-VLOOKUP($AR47,'MP-2017_Male'!$A$3:$CF$103,MIN((61+(Mortality!BL$5-Mortality!$AT$5)),84),0))</f>
        <v>5.9809093940694806E-3</v>
      </c>
      <c r="BM47" s="408">
        <f>BL47*(1-VLOOKUP($AR47,'MP-2017_Male'!$A$3:$CF$103,MIN((61+(Mortality!BM$5-Mortality!$AT$5)),84),0))</f>
        <v>5.9205022091893787E-3</v>
      </c>
      <c r="BN47" s="408">
        <f>BM47*(1-VLOOKUP($AR47,'MP-2017_Male'!$A$3:$CF$103,MIN((61+(Mortality!BN$5-Mortality!$AT$5)),84),0))</f>
        <v>5.8607051368765664E-3</v>
      </c>
      <c r="BO47" s="408">
        <f>BN47*(1-VLOOKUP($AR47,'MP-2017_Male'!$A$3:$CF$103,MIN((61+(Mortality!BO$5-Mortality!$AT$5)),84),0))</f>
        <v>5.8015120149941127E-3</v>
      </c>
      <c r="BP47" s="408">
        <f>BO47*(1-VLOOKUP($AR47,'MP-2017_Male'!$A$3:$CF$103,MIN((61+(Mortality!BP$5-Mortality!$AT$5)),84),0))</f>
        <v>5.7434968948441717E-3</v>
      </c>
      <c r="BQ47" s="408">
        <f>BP47*(1-VLOOKUP($AR47,'MP-2017_Male'!$A$3:$CF$103,MIN((61+(Mortality!BQ$5-Mortality!$AT$5)),84),0))</f>
        <v>5.6860619258957299E-3</v>
      </c>
      <c r="BR47" s="408">
        <f>BQ47*(1-VLOOKUP($AR47,'MP-2017_Male'!$A$3:$CF$103,MIN((61+(Mortality!BR$5-Mortality!$AT$5)),84),0))</f>
        <v>5.6292013066367727E-3</v>
      </c>
      <c r="BS47" s="408">
        <f>BR47*(1-VLOOKUP($AR47,'MP-2017_Male'!$A$3:$CF$103,MIN((61+(Mortality!BS$5-Mortality!$AT$5)),84),0))</f>
        <v>5.572909293570405E-3</v>
      </c>
      <c r="BT47" s="408">
        <f>BS47*(1-VLOOKUP($AR47,'MP-2017_Male'!$A$3:$CF$103,MIN((61+(Mortality!BT$5-Mortality!$AT$5)),84),0))</f>
        <v>5.5171802006347007E-3</v>
      </c>
      <c r="BU47" s="408">
        <f>BT47*(1-VLOOKUP($AR47,'MP-2017_Male'!$A$3:$CF$103,MIN((61+(Mortality!BU$5-Mortality!$AT$5)),84),0))</f>
        <v>5.4620083986283534E-3</v>
      </c>
      <c r="BV47" s="408">
        <f>BU47*(1-VLOOKUP($AR47,'MP-2017_Male'!$A$3:$CF$103,MIN((61+(Mortality!BV$5-Mortality!$AT$5)),84),0))</f>
        <v>5.4073883146420702E-3</v>
      </c>
      <c r="BW47" s="408">
        <f>BV47*(1-VLOOKUP($AR47,'MP-2017_Male'!$A$3:$CF$103,MIN((61+(Mortality!BW$5-Mortality!$AT$5)),84),0))</f>
        <v>5.3533144314956496E-3</v>
      </c>
      <c r="BX47" s="408">
        <f>BW47*(1-VLOOKUP($AR47,'MP-2017_Male'!$A$3:$CF$103,MIN((61+(Mortality!BX$5-Mortality!$AT$5)),84),0))</f>
        <v>5.2997812871806932E-3</v>
      </c>
      <c r="BY47" s="408">
        <f>BX47*(1-VLOOKUP($AR47,'MP-2017_Male'!$A$3:$CF$103,MIN((61+(Mortality!BY$5-Mortality!$AT$5)),84),0))</f>
        <v>5.2467834743088861E-3</v>
      </c>
      <c r="BZ47" s="408">
        <f>BY47*(1-VLOOKUP($AR47,'MP-2017_Male'!$A$3:$CF$103,MIN((61+(Mortality!BZ$5-Mortality!$AT$5)),84),0))</f>
        <v>5.1943156395657976E-3</v>
      </c>
      <c r="CA47" s="408">
        <f>BZ47*(1-VLOOKUP($AR47,'MP-2017_Male'!$A$3:$CF$103,MIN((61+(Mortality!CA$5-Mortality!$AT$5)),84),0))</f>
        <v>5.1423724831701394E-3</v>
      </c>
      <c r="CB47" s="408">
        <f>CA47*(1-VLOOKUP($AR47,'MP-2017_Male'!$A$3:$CF$103,MIN((61+(Mortality!CB$5-Mortality!$AT$5)),84),0))</f>
        <v>5.0909487583384377E-3</v>
      </c>
      <c r="CC47" s="408">
        <f>CB47*(1-VLOOKUP($AR47,'MP-2017_Male'!$A$3:$CF$103,MIN((61+(Mortality!CC$5-Mortality!$AT$5)),84),0))</f>
        <v>5.0400392707550534E-3</v>
      </c>
      <c r="CD47" s="408">
        <f>CC47*(1-VLOOKUP($AR47,'MP-2017_Male'!$A$3:$CF$103,MIN((61+(Mortality!CD$5-Mortality!$AT$5)),84),0))</f>
        <v>4.989638878047503E-3</v>
      </c>
      <c r="CE47" s="408">
        <f>CD47*(1-VLOOKUP($AR47,'MP-2017_Male'!$A$3:$CF$103,MIN((61+(Mortality!CE$5-Mortality!$AT$5)),84),0))</f>
        <v>4.9397424892670275E-3</v>
      </c>
      <c r="CF47" s="408">
        <f>CE47*(1-VLOOKUP($AR47,'MP-2017_Male'!$A$3:$CF$103,MIN((61+(Mortality!CF$5-Mortality!$AT$5)),84),0))</f>
        <v>4.8903450643743573E-3</v>
      </c>
      <c r="CG47" s="408">
        <f>CF47*(1-VLOOKUP($AR47,'MP-2017_Male'!$A$3:$CF$103,MIN((61+(Mortality!CG$5-Mortality!$AT$5)),84),0))</f>
        <v>4.8414416137306134E-3</v>
      </c>
      <c r="CH47" s="408">
        <f>CG47*(1-VLOOKUP($AR47,'MP-2017_Male'!$A$3:$CF$103,MIN((61+(Mortality!CH$5-Mortality!$AT$5)),84),0))</f>
        <v>4.7930271975933072E-3</v>
      </c>
      <c r="CI47" s="408">
        <f>CH47*(1-VLOOKUP($AR47,'MP-2017_Male'!$A$3:$CF$103,MIN((61+(Mortality!CI$5-Mortality!$AT$5)),84),0))</f>
        <v>4.7450969256173743E-3</v>
      </c>
      <c r="CJ47" s="408">
        <f>CI47*(1-VLOOKUP($AR47,'MP-2017_Male'!$A$3:$CF$103,MIN((61+(Mortality!CJ$5-Mortality!$AT$5)),84),0))</f>
        <v>4.6976459563612006E-3</v>
      </c>
      <c r="CK47" s="408">
        <f>CJ47*(1-VLOOKUP($AR47,'MP-2017_Male'!$A$3:$CF$103,MIN((61+(Mortality!CK$5-Mortality!$AT$5)),84),0))</f>
        <v>4.6506694967975888E-3</v>
      </c>
      <c r="CL47" s="408">
        <f>CK47*(1-VLOOKUP($AR47,'MP-2017_Male'!$A$3:$CF$103,MIN((61+(Mortality!CL$5-Mortality!$AT$5)),84),0))</f>
        <v>4.6041628018296133E-3</v>
      </c>
      <c r="CM47" s="408">
        <f>CL47*(1-VLOOKUP($AR47,'MP-2017_Male'!$A$3:$CF$103,MIN((61+(Mortality!CM$5-Mortality!$AT$5)),84),0))</f>
        <v>4.5581211738113169E-3</v>
      </c>
      <c r="CN47" s="408">
        <f>CM47*(1-VLOOKUP($AR47,'MP-2017_Male'!$A$3:$CF$103,MIN((61+(Mortality!CN$5-Mortality!$AT$5)),84),0))</f>
        <v>4.5125399620732035E-3</v>
      </c>
      <c r="CO47" s="408">
        <f>CN47*(1-VLOOKUP($AR47,'MP-2017_Male'!$A$3:$CF$103,MIN((61+(Mortality!CO$5-Mortality!$AT$5)),84),0))</f>
        <v>4.4674145624524712E-3</v>
      </c>
      <c r="CP47" s="408">
        <f>CO47*(1-VLOOKUP($AR47,'MP-2017_Male'!$A$3:$CF$103,MIN((61+(Mortality!CP$5-Mortality!$AT$5)),84),0))</f>
        <v>4.4227404168279468E-3</v>
      </c>
      <c r="CQ47" s="408">
        <f>CP47*(1-VLOOKUP($AR47,'MP-2017_Male'!$A$3:$CF$103,MIN((61+(Mortality!CQ$5-Mortality!$AT$5)),84),0))</f>
        <v>4.3785130126596673E-3</v>
      </c>
      <c r="CR47" s="408">
        <f>CQ47*(1-VLOOKUP($AR47,'MP-2017_Male'!$A$3:$CF$103,MIN((61+(Mortality!CR$5-Mortality!$AT$5)),84),0))</f>
        <v>4.334727882533071E-3</v>
      </c>
      <c r="CS47" s="408">
        <f>CR47*(1-VLOOKUP($AR47,'MP-2017_Male'!$A$3:$CF$103,MIN((61+(Mortality!CS$5-Mortality!$AT$5)),84),0))</f>
        <v>4.2913806037077401E-3</v>
      </c>
      <c r="CT47" s="408">
        <f>CS47*(1-VLOOKUP($AR47,'MP-2017_Male'!$A$3:$CF$103,MIN((61+(Mortality!CT$5-Mortality!$AT$5)),84),0))</f>
        <v>4.2484667976706624E-3</v>
      </c>
      <c r="CU47" s="408">
        <f>CT47*(1-VLOOKUP($AR47,'MP-2017_Male'!$A$3:$CF$103,MIN((61+(Mortality!CU$5-Mortality!$AT$5)),84),0))</f>
        <v>4.2059821296939557E-3</v>
      </c>
      <c r="CV47" s="408">
        <f>CU47*(1-VLOOKUP($AR47,'MP-2017_Male'!$A$3:$CF$103,MIN((61+(Mortality!CV$5-Mortality!$AT$5)),84),0))</f>
        <v>4.1639223083970158E-3</v>
      </c>
      <c r="CW47" s="408">
        <f>CV47*(1-VLOOKUP($AR47,'MP-2017_Male'!$A$3:$CF$103,MIN((61+(Mortality!CW$5-Mortality!$AT$5)),84),0))</f>
        <v>4.1222830853130457E-3</v>
      </c>
      <c r="CX47" s="408">
        <f>CW47*(1-VLOOKUP($AR47,'MP-2017_Male'!$A$3:$CF$103,MIN((61+(Mortality!CX$5-Mortality!$AT$5)),84),0))</f>
        <v>4.081060254459915E-3</v>
      </c>
      <c r="CY47" s="408">
        <f>CX47*(1-VLOOKUP($AR47,'MP-2017_Male'!$A$3:$CF$103,MIN((61+(Mortality!CY$5-Mortality!$AT$5)),84),0))</f>
        <v>4.0402496519153161E-3</v>
      </c>
      <c r="CZ47" s="408">
        <f>CY47*(1-VLOOKUP($AR47,'MP-2017_Male'!$A$3:$CF$103,MIN((61+(Mortality!CZ$5-Mortality!$AT$5)),84),0))</f>
        <v>3.9998471553961629E-3</v>
      </c>
      <c r="DA47" s="408">
        <f>CZ47*(1-VLOOKUP($AR47,'MP-2017_Male'!$A$3:$CF$103,MIN((61+(Mortality!DA$5-Mortality!$AT$5)),84),0))</f>
        <v>3.9598486838422009E-3</v>
      </c>
      <c r="DB47" s="408">
        <f>DA47*(1-VLOOKUP($AR47,'MP-2017_Male'!$A$3:$CF$103,MIN((61+(Mortality!DB$5-Mortality!$AT$5)),84),0))</f>
        <v>3.9202501970037789E-3</v>
      </c>
      <c r="DC47" s="408">
        <f>DB47*(1-VLOOKUP($AR47,'MP-2017_Male'!$A$3:$CF$103,MIN((61+(Mortality!DC$5-Mortality!$AT$5)),84),0))</f>
        <v>3.8810476950337409E-3</v>
      </c>
      <c r="DD47" s="408">
        <f>DC47*(1-VLOOKUP($AR47,'MP-2017_Male'!$A$3:$CF$103,MIN((61+(Mortality!DD$5-Mortality!$AT$5)),84),0))</f>
        <v>3.8422372180834034E-3</v>
      </c>
      <c r="DE47" s="408">
        <f>DD47*(1-VLOOKUP($AR47,'MP-2017_Male'!$A$3:$CF$103,MIN((61+(Mortality!DE$5-Mortality!$AT$5)),84),0))</f>
        <v>3.8038148459025693E-3</v>
      </c>
      <c r="DF47" s="408">
        <f>DE47*(1-VLOOKUP($AR47,'MP-2017_Male'!$A$3:$CF$103,MIN((61+(Mortality!DF$5-Mortality!$AT$5)),84),0))</f>
        <v>3.7657766974435436E-3</v>
      </c>
      <c r="DG47" s="408">
        <f>DF47*(1-VLOOKUP($AR47,'MP-2017_Male'!$A$3:$CF$103,MIN((61+(Mortality!DG$5-Mortality!$AT$5)),84),0))</f>
        <v>3.7281189304691083E-3</v>
      </c>
      <c r="DH47" s="408">
        <f>DG47*(1-VLOOKUP($AR47,'MP-2017_Male'!$A$3:$CF$103,MIN((61+(Mortality!DH$5-Mortality!$AT$5)),84),0))</f>
        <v>3.6908377411644174E-3</v>
      </c>
      <c r="DI47" s="408">
        <f>DH47*(1-VLOOKUP($AR47,'MP-2017_Male'!$A$3:$CF$103,MIN((61+(Mortality!DI$5-Mortality!$AT$5)),84),0))</f>
        <v>3.6539293637527733E-3</v>
      </c>
      <c r="DJ47" s="408">
        <f>DI47*(1-VLOOKUP($AR47,'MP-2017_Male'!$A$3:$CF$103,MIN((61+(Mortality!DJ$5-Mortality!$AT$5)),84),0))</f>
        <v>3.6173900701152455E-3</v>
      </c>
      <c r="DK47" s="408">
        <f>DJ47*(1-VLOOKUP($AR47,'MP-2017_Male'!$A$3:$CF$103,MIN((61+(Mortality!DK$5-Mortality!$AT$5)),84),0))</f>
        <v>3.5812161694140929E-3</v>
      </c>
      <c r="DL47" s="408">
        <f>DK47*(1-VLOOKUP($AR47,'MP-2017_Male'!$A$3:$CF$103,MIN((61+(Mortality!DL$5-Mortality!$AT$5)),84),0))</f>
        <v>3.5454040077199521E-3</v>
      </c>
      <c r="DM47" s="408">
        <f>DL47*(1-VLOOKUP($AR47,'MP-2017_Male'!$A$3:$CF$103,MIN((61+(Mortality!DM$5-Mortality!$AT$5)),84),0))</f>
        <v>3.5099499676427524E-3</v>
      </c>
      <c r="DN47" s="408">
        <f>DM47*(1-VLOOKUP($AR47,'MP-2017_Male'!$A$3:$CF$103,MIN((61+(Mortality!DN$5-Mortality!$AT$5)),84),0))</f>
        <v>3.4748504679663248E-3</v>
      </c>
      <c r="DO47" s="408">
        <f>DN47*(1-VLOOKUP($AR47,'MP-2017_Male'!$A$3:$CF$103,MIN((61+(Mortality!DO$5-Mortality!$AT$5)),84),0))</f>
        <v>3.4401019632866615E-3</v>
      </c>
      <c r="DP47" s="408">
        <f>DO47*(1-VLOOKUP($AR47,'MP-2017_Male'!$A$3:$CF$103,MIN((61+(Mortality!DP$5-Mortality!$AT$5)),84),0))</f>
        <v>3.4057009436537946E-3</v>
      </c>
      <c r="DQ47" s="408">
        <f>DP47*(1-VLOOKUP($AR47,'MP-2017_Male'!$A$3:$CF$103,MIN((61+(Mortality!DQ$5-Mortality!$AT$5)),84),0))</f>
        <v>3.3716439342172566E-3</v>
      </c>
      <c r="DR47" s="408">
        <f>DQ47*(1-VLOOKUP($AR47,'MP-2017_Male'!$A$3:$CF$103,MIN((61+(Mortality!DR$5-Mortality!$AT$5)),84),0))</f>
        <v>3.3379274948750841E-3</v>
      </c>
      <c r="DS47" s="408">
        <f>DR47*(1-VLOOKUP($AR47,'MP-2017_Male'!$A$3:$CF$103,MIN((61+(Mortality!DS$5-Mortality!$AT$5)),84),0))</f>
        <v>3.3045482199263333E-3</v>
      </c>
      <c r="DT47" s="408">
        <f>DS47*(1-VLOOKUP($AR47,'MP-2017_Male'!$A$3:$CF$103,MIN((61+(Mortality!DT$5-Mortality!$AT$5)),84),0))</f>
        <v>3.2715027377270699E-3</v>
      </c>
      <c r="DU47" s="408">
        <f>DT47*(1-VLOOKUP($AR47,'MP-2017_Male'!$A$3:$CF$103,MIN((61+(Mortality!DU$5-Mortality!$AT$5)),84),0))</f>
        <v>3.2387877103497993E-3</v>
      </c>
      <c r="DV47" s="408">
        <f>DU47*(1-VLOOKUP($AR47,'MP-2017_Male'!$A$3:$CF$103,MIN((61+(Mortality!DV$5-Mortality!$AT$5)),84),0))</f>
        <v>3.2063998332463014E-3</v>
      </c>
      <c r="DW47" s="408">
        <f>DV47*(1-VLOOKUP($AR47,'MP-2017_Male'!$A$3:$CF$103,MIN((61+(Mortality!DW$5-Mortality!$AT$5)),84),0))</f>
        <v>3.1743358349138385E-3</v>
      </c>
      <c r="DX47" s="408">
        <f>DW47*(1-VLOOKUP($AR47,'MP-2017_Male'!$A$3:$CF$103,MIN((61+(Mortality!DX$5-Mortality!$AT$5)),84),0))</f>
        <v>3.1425924765647001E-3</v>
      </c>
      <c r="DY47" s="408">
        <f>DX47*(1-VLOOKUP($AR47,'MP-2017_Male'!$A$3:$CF$103,MIN((61+(Mortality!DY$5-Mortality!$AT$5)),84),0))</f>
        <v>3.1111665517990529E-3</v>
      </c>
      <c r="DZ47" s="408">
        <f>DY47*(1-VLOOKUP($AR47,'MP-2017_Male'!$A$3:$CF$103,MIN((61+(Mortality!DZ$5-Mortality!$AT$5)),84),0))</f>
        <v>3.0800548862810625E-3</v>
      </c>
      <c r="EA47" s="408">
        <f>DZ47*(1-VLOOKUP($AR47,'MP-2017_Male'!$A$3:$CF$103,MIN((61+(Mortality!EA$5-Mortality!$AT$5)),84),0))</f>
        <v>3.0492543374182517E-3</v>
      </c>
      <c r="EB47" s="408">
        <f>EA47*(1-VLOOKUP($AR47,'MP-2017_Male'!$A$3:$CF$103,MIN((61+(Mortality!EB$5-Mortality!$AT$5)),84),0))</f>
        <v>3.0187617940440692E-3</v>
      </c>
      <c r="EC47" s="408">
        <f>EB47*(1-VLOOKUP($AR47,'MP-2017_Male'!$A$3:$CF$103,MIN((61+(Mortality!EC$5-Mortality!$AT$5)),84),0))</f>
        <v>2.9885741761036286E-3</v>
      </c>
      <c r="ED47" s="408">
        <f>EC47*(1-VLOOKUP($AR47,'MP-2017_Male'!$A$3:$CF$103,MIN((61+(Mortality!ED$5-Mortality!$AT$5)),84),0))</f>
        <v>2.9586884343425924E-3</v>
      </c>
      <c r="EE47" s="408">
        <f>ED47*(1-VLOOKUP($AR47,'MP-2017_Male'!$A$3:$CF$103,MIN((61+(Mortality!EE$5-Mortality!$AT$5)),84),0))</f>
        <v>2.9291015499991664E-3</v>
      </c>
      <c r="EF47" s="408">
        <f>EE47*(1-VLOOKUP($AR47,'MP-2017_Male'!$A$3:$CF$103,MIN((61+(Mortality!EF$5-Mortality!$AT$5)),84),0))</f>
        <v>2.8998105344991746E-3</v>
      </c>
      <c r="EG47" s="408">
        <f>EF47*(1-VLOOKUP($AR47,'MP-2017_Male'!$A$3:$CF$103,MIN((61+(Mortality!EG$5-Mortality!$AT$5)),84),0))</f>
        <v>2.8708124291541826E-3</v>
      </c>
      <c r="EH47" s="408">
        <f>EG47*(1-VLOOKUP($AR47,'MP-2017_Male'!$A$3:$CF$103,MIN((61+(Mortality!EH$5-Mortality!$AT$5)),84),0))</f>
        <v>2.8421043048626406E-3</v>
      </c>
      <c r="EI47" s="408">
        <f>EH47*(1-VLOOKUP($AR47,'MP-2017_Male'!$A$3:$CF$103,MIN((61+(Mortality!EI$5-Mortality!$AT$5)),84),0))</f>
        <v>2.813683261814014E-3</v>
      </c>
      <c r="EJ47" s="408">
        <f>EI47*(1-VLOOKUP($AR47,'MP-2017_Male'!$A$3:$CF$103,MIN((61+(Mortality!EJ$5-Mortality!$AT$5)),84),0))</f>
        <v>2.785546429195874E-3</v>
      </c>
      <c r="EK47" s="408">
        <f>EJ47*(1-VLOOKUP($AR47,'MP-2017_Male'!$A$3:$CF$103,MIN((61+(Mortality!EK$5-Mortality!$AT$5)),84),0))</f>
        <v>2.7576909649039152E-3</v>
      </c>
      <c r="EL47" s="408">
        <f>EK47*(1-VLOOKUP($AR47,'MP-2017_Male'!$A$3:$CF$103,MIN((61+(Mortality!EL$5-Mortality!$AT$5)),84),0))</f>
        <v>2.7301140552548758E-3</v>
      </c>
      <c r="EM47" s="408">
        <f>EL47*(1-VLOOKUP($AR47,'MP-2017_Male'!$A$3:$CF$103,MIN((61+(Mortality!EM$5-Mortality!$AT$5)),84),0))</f>
        <v>2.7028129147023271E-3</v>
      </c>
      <c r="EN47" s="408">
        <f>EM47*(1-VLOOKUP($AR47,'MP-2017_Male'!$A$3:$CF$103,MIN((61+(Mortality!EN$5-Mortality!$AT$5)),84),0))</f>
        <v>2.6757847855553036E-3</v>
      </c>
      <c r="EO47" s="408">
        <f>EN47*(1-VLOOKUP($AR47,'MP-2017_Male'!$A$3:$CF$103,MIN((61+(Mortality!EO$5-Mortality!$AT$5)),84),0))</f>
        <v>2.6490269376997504E-3</v>
      </c>
      <c r="EP47" s="408">
        <f>EO47*(1-VLOOKUP($AR47,'MP-2017_Male'!$A$3:$CF$103,MIN((61+(Mortality!EP$5-Mortality!$AT$5)),84),0))</f>
        <v>2.622536668322753E-3</v>
      </c>
      <c r="EQ47" s="408">
        <f>EP47*(1-VLOOKUP($AR47,'MP-2017_Male'!$A$3:$CF$103,MIN((61+(Mortality!EQ$5-Mortality!$AT$5)),84),0))</f>
        <v>2.5963113016395254E-3</v>
      </c>
      <c r="ER47" s="408">
        <f>EQ47*(1-VLOOKUP($AR47,'MP-2017_Male'!$A$3:$CF$103,MIN((61+(Mortality!ER$5-Mortality!$AT$5)),84),0))</f>
        <v>2.5703481886231302E-3</v>
      </c>
      <c r="ES47" s="408">
        <f>ER47*(1-VLOOKUP($AR47,'MP-2017_Male'!$A$3:$CF$103,MIN((61+(Mortality!ES$5-Mortality!$AT$5)),84),0))</f>
        <v>2.544644706736899E-3</v>
      </c>
      <c r="ET47" s="408">
        <f>ES47*(1-VLOOKUP($AR47,'MP-2017_Male'!$A$3:$CF$103,MIN((61+(Mortality!ET$5-Mortality!$AT$5)),84),0))</f>
        <v>2.5191982596695301E-3</v>
      </c>
      <c r="EU47" s="408">
        <f>ET47*(1-VLOOKUP($AR47,'MP-2017_Male'!$A$3:$CF$103,MIN((61+(Mortality!EU$5-Mortality!$AT$5)),84),0))</f>
        <v>2.4940062770728347E-3</v>
      </c>
      <c r="EV47" s="408">
        <f>EU47*(1-VLOOKUP($AR47,'MP-2017_Male'!$A$3:$CF$103,MIN((61+(Mortality!EV$5-Mortality!$AT$5)),84),0))</f>
        <v>2.4690662143021062E-3</v>
      </c>
      <c r="EW47" s="408">
        <f>EV47*(1-VLOOKUP($AR47,'MP-2017_Male'!$A$3:$CF$103,MIN((61+(Mortality!EW$5-Mortality!$AT$5)),84),0))</f>
        <v>2.4443755521590853E-3</v>
      </c>
      <c r="EX47" s="408">
        <f>EW47*(1-VLOOKUP($AR47,'MP-2017_Male'!$A$3:$CF$103,MIN((61+(Mortality!EX$5-Mortality!$AT$5)),84),0))</f>
        <v>2.4199317966374944E-3</v>
      </c>
      <c r="EY47" s="408">
        <f>EX47*(1-VLOOKUP($AR47,'MP-2017_Male'!$A$3:$CF$103,MIN((61+(Mortality!EY$5-Mortality!$AT$5)),84),0))</f>
        <v>2.3957324786711195E-3</v>
      </c>
      <c r="EZ47" s="408">
        <f>EY47*(1-VLOOKUP($AR47,'MP-2017_Male'!$A$3:$CF$103,MIN((61+(Mortality!EZ$5-Mortality!$AT$5)),84),0))</f>
        <v>2.3717751538844083E-3</v>
      </c>
      <c r="FA47" s="408">
        <f>EZ47*(1-VLOOKUP($AR47,'MP-2017_Male'!$A$3:$CF$103,MIN((61+(Mortality!FA$5-Mortality!$AT$5)),84),0))</f>
        <v>2.3480574023455642E-3</v>
      </c>
      <c r="FB47" s="408">
        <f>FA47*(1-VLOOKUP($AR47,'MP-2017_Male'!$A$3:$CF$103,MIN((61+(Mortality!FB$5-Mortality!$AT$5)),84),0))</f>
        <v>2.3245768283221085E-3</v>
      </c>
      <c r="FC47" s="408">
        <f>FB47*(1-VLOOKUP($AR47,'MP-2017_Male'!$A$3:$CF$103,MIN((61+(Mortality!FC$5-Mortality!$AT$5)),84),0))</f>
        <v>2.3013310600388873E-3</v>
      </c>
      <c r="FD47" s="408">
        <f>FC47*(1-VLOOKUP($AR47,'MP-2017_Male'!$A$3:$CF$103,MIN((61+(Mortality!FD$5-Mortality!$AT$5)),84),0))</f>
        <v>2.2783177494384984E-3</v>
      </c>
      <c r="FE47" s="408">
        <f>FD47*(1-VLOOKUP($AR47,'MP-2017_Male'!$A$3:$CF$103,MIN((61+(Mortality!FE$5-Mortality!$AT$5)),84),0))</f>
        <v>2.2555345719441136E-3</v>
      </c>
      <c r="FF47" s="408">
        <f>FE47*(1-VLOOKUP($AR47,'MP-2017_Male'!$A$3:$CF$103,MIN((61+(Mortality!FF$5-Mortality!$AT$5)),84),0))</f>
        <v>2.2329792262246726E-3</v>
      </c>
      <c r="FG47" s="408">
        <f>FF47*(1-VLOOKUP($AR47,'MP-2017_Male'!$A$3:$CF$103,MIN((61+(Mortality!FG$5-Mortality!$AT$5)),84),0))</f>
        <v>2.2106494339624258E-3</v>
      </c>
      <c r="FH47" s="408">
        <f>FG47*(1-VLOOKUP($AR47,'MP-2017_Male'!$A$3:$CF$103,MIN((61+(Mortality!FH$5-Mortality!$AT$5)),84),0))</f>
        <v>2.1885429396228014E-3</v>
      </c>
      <c r="FI47" s="408">
        <f>FH47*(1-VLOOKUP($AR47,'MP-2017_Male'!$A$3:$CF$103,MIN((61+(Mortality!FI$5-Mortality!$AT$5)),84),0))</f>
        <v>2.1666575102265734E-3</v>
      </c>
    </row>
    <row r="48" spans="1:165">
      <c r="A48" s="205">
        <v>60</v>
      </c>
      <c r="B48" s="226">
        <f t="shared" si="8"/>
        <v>4.6880000000000003E-3</v>
      </c>
      <c r="C48" s="227">
        <f t="shared" si="9"/>
        <v>2.4420000000000002E-3</v>
      </c>
      <c r="D48" s="261">
        <f>AVERAGE(B48:C48)</f>
        <v>3.5650000000000005E-3</v>
      </c>
      <c r="E48" s="432">
        <f ca="1">IF($A48&lt;Main!$B$11,Mortality!$BD41,OFFSET($BD$6,$A48-$A$13,$A48-$A$13))</f>
        <v>2.4451861680780686E-3</v>
      </c>
      <c r="F48" s="433">
        <f ca="1">IF($A48&lt;Main!$B$13,Mortality!$BD$105,OFFSET($BD$105,$A48-$A$13,$A48-$A$13))</f>
        <v>1.5353902711401984E-3</v>
      </c>
      <c r="G48" s="472">
        <f ca="1">AVERAGE(E48:F48)</f>
        <v>1.9902882196091336E-3</v>
      </c>
      <c r="I48" s="396"/>
      <c r="J48" s="395"/>
      <c r="K48" s="395"/>
      <c r="L48" s="395"/>
      <c r="M48" s="395"/>
      <c r="N48" s="395"/>
      <c r="O48" s="395"/>
      <c r="P48" s="199"/>
      <c r="Q48" s="246">
        <f>Q43+5</f>
        <v>65</v>
      </c>
      <c r="R48" s="254">
        <f>INDEX($J$8:$L$20,MATCH($Q48,$I$8:$I$20,0),MATCH(R$7,$J$7:$L$7,0))</f>
        <v>4.444E-3</v>
      </c>
      <c r="S48" s="255">
        <f t="shared" ref="S48:T48" si="82">INDEX($J$8:$L$20,MATCH($Q48,$I$8:$I$20,0),MATCH(S$7,$J$7:$L$7,0))</f>
        <v>2.5555999999999999E-2</v>
      </c>
      <c r="T48" s="466">
        <f t="shared" si="82"/>
        <v>5.7429999999999998E-3</v>
      </c>
      <c r="U48" s="254">
        <f>INDEX($M$8:$O$20,MATCH($Q48,$I$8:$I$20,0),MATCH(R$7,$M$7:$O$7,0))</f>
        <v>2.3449999999999999E-3</v>
      </c>
      <c r="V48" s="255">
        <f t="shared" ref="V48" si="83">INDEX($M$8:$O$20,MATCH($Q48,$I$8:$I$20,0),MATCH(S$7,$M$7:$O$7,0))</f>
        <v>1.6329E-2</v>
      </c>
      <c r="W48" s="470">
        <f t="shared" ref="W48" si="84">INDEX($M$8:$O$20,MATCH($Q48,$I$8:$I$20,0),MATCH(T$7,$M$7:$O$7,0))</f>
        <v>3.359E-3</v>
      </c>
      <c r="X48" s="227"/>
      <c r="Y48" s="205">
        <v>60</v>
      </c>
      <c r="AA48" s="231">
        <v>4.6880000000000003E-3</v>
      </c>
      <c r="AB48" s="232">
        <v>7.7710000000000001E-3</v>
      </c>
      <c r="AC48" s="233">
        <v>2.6603999999999999E-2</v>
      </c>
      <c r="AD48" s="205"/>
      <c r="AE48" s="231">
        <v>2.4420000000000002E-3</v>
      </c>
      <c r="AF48" s="232">
        <v>5.1910000000000003E-3</v>
      </c>
      <c r="AG48" s="233">
        <v>1.6999E-2</v>
      </c>
      <c r="AH48" s="234"/>
      <c r="AQ48" s="234"/>
      <c r="AR48" s="205">
        <v>67</v>
      </c>
      <c r="AS48" s="235">
        <f t="shared" si="6"/>
        <v>7.0237089103125762E-3</v>
      </c>
      <c r="AT48" s="406">
        <f t="shared" si="66"/>
        <v>7.2805999999999999E-3</v>
      </c>
      <c r="AU48" s="408">
        <f>AT48*(1-VLOOKUP($AR48,'MP-2017_Male'!$A$3:$CF$103,MIN((61+(Mortality!AU$5-Mortality!$AT$5)),84),0))</f>
        <v>7.1932328000000002E-3</v>
      </c>
      <c r="AV48" s="408">
        <f>AU48*(1-VLOOKUP($AR48,'MP-2017_Male'!$A$3:$CF$103,MIN((61+(Mortality!AV$5-Mortality!$AT$5)),84),0))</f>
        <v>7.1371255841600001E-3</v>
      </c>
      <c r="AW48" s="408">
        <f>AV48*(1-VLOOKUP($AR48,'MP-2017_Male'!$A$3:$CF$103,MIN((61+(Mortality!AW$5-Mortality!$AT$5)),84),0))</f>
        <v>7.1128593571738565E-3</v>
      </c>
      <c r="AX48" s="408">
        <f>AW48*(1-VLOOKUP($AR48,'MP-2017_Male'!$A$3:$CF$103,MIN((61+(Mortality!AX$5-Mortality!$AT$5)),84),0))</f>
        <v>7.0957884947166396E-3</v>
      </c>
      <c r="AY48" s="408">
        <f>AX48*(1-VLOOKUP($AR48,'MP-2017_Male'!$A$3:$CF$103,MIN((61+(Mortality!AY$5-Mortality!$AT$5)),84),0))</f>
        <v>7.0837256542756214E-3</v>
      </c>
      <c r="AZ48" s="408">
        <f>AY48*(1-VLOOKUP($AR48,'MP-2017_Male'!$A$3:$CF$103,MIN((61+(Mortality!AZ$5-Mortality!$AT$5)),84),0))</f>
        <v>7.0752251834904911E-3</v>
      </c>
      <c r="BA48" s="408">
        <f>AZ48*(1-VLOOKUP($AR48,'MP-2017_Male'!$A$3:$CF$103,MIN((61+(Mortality!BA$5-Mortality!$AT$5)),84),0))</f>
        <v>7.0681499583070007E-3</v>
      </c>
      <c r="BB48" s="408">
        <f>BA48*(1-VLOOKUP($AR48,'MP-2017_Male'!$A$3:$CF$103,MIN((61+(Mortality!BB$5-Mortality!$AT$5)),84),0))</f>
        <v>7.0589613633612021E-3</v>
      </c>
      <c r="BC48" s="408">
        <f>BB48*(1-VLOOKUP($AR48,'MP-2017_Male'!$A$3:$CF$103,MIN((61+(Mortality!BC$5-Mortality!$AT$5)),84),0))</f>
        <v>7.0448434406344797E-3</v>
      </c>
      <c r="BD48" s="429">
        <f>BC48*(1-VLOOKUP($AR48,'MP-2017_Male'!$A$3:$CF$103,MIN((61+(Mortality!BD$5-Mortality!$AT$5)),84),0))</f>
        <v>7.0237089103125762E-3</v>
      </c>
      <c r="BE48" s="408">
        <f>BD48*(1-VLOOKUP($AR48,'MP-2017_Male'!$A$3:$CF$103,MIN((61+(Mortality!BE$5-Mortality!$AT$5)),84),0))</f>
        <v>6.9942093328892634E-3</v>
      </c>
      <c r="BF48" s="408">
        <f>BE48*(1-VLOOKUP($AR48,'MP-2017_Male'!$A$3:$CF$103,MIN((61+(Mortality!BF$5-Mortality!$AT$5)),84),0))</f>
        <v>6.955741181558373E-3</v>
      </c>
      <c r="BG48" s="408">
        <f>BF48*(1-VLOOKUP($AR48,'MP-2017_Male'!$A$3:$CF$103,MIN((61+(Mortality!BG$5-Mortality!$AT$5)),84),0))</f>
        <v>6.9098332897600872E-3</v>
      </c>
      <c r="BH48" s="408">
        <f>BG48*(1-VLOOKUP($AR48,'MP-2017_Male'!$A$3:$CF$103,MIN((61+(Mortality!BH$5-Mortality!$AT$5)),84),0))</f>
        <v>6.8580095400868867E-3</v>
      </c>
      <c r="BI48" s="408">
        <f>BH48*(1-VLOOKUP($AR48,'MP-2017_Male'!$A$3:$CF$103,MIN((61+(Mortality!BI$5-Mortality!$AT$5)),84),0))</f>
        <v>6.8010880609041657E-3</v>
      </c>
      <c r="BJ48" s="408">
        <f>BI48*(1-VLOOKUP($AR48,'MP-2017_Male'!$A$3:$CF$103,MIN((61+(Mortality!BJ$5-Mortality!$AT$5)),84),0))</f>
        <v>6.7398782683560279E-3</v>
      </c>
      <c r="BK48" s="408">
        <f>BJ48*(1-VLOOKUP($AR48,'MP-2017_Male'!$A$3:$CF$103,MIN((61+(Mortality!BK$5-Mortality!$AT$5)),84),0))</f>
        <v>6.6758494248066458E-3</v>
      </c>
      <c r="BL48" s="408">
        <f>BK48*(1-VLOOKUP($AR48,'MP-2017_Male'!$A$3:$CF$103,MIN((61+(Mortality!BL$5-Mortality!$AT$5)),84),0))</f>
        <v>6.6104261004435406E-3</v>
      </c>
      <c r="BM48" s="408">
        <f>BL48*(1-VLOOKUP($AR48,'MP-2017_Male'!$A$3:$CF$103,MIN((61+(Mortality!BM$5-Mortality!$AT$5)),84),0))</f>
        <v>6.5443218394391055E-3</v>
      </c>
      <c r="BN48" s="408">
        <f>BM48*(1-VLOOKUP($AR48,'MP-2017_Male'!$A$3:$CF$103,MIN((61+(Mortality!BN$5-Mortality!$AT$5)),84),0))</f>
        <v>6.4788786210447143E-3</v>
      </c>
      <c r="BO48" s="408">
        <f>BN48*(1-VLOOKUP($AR48,'MP-2017_Male'!$A$3:$CF$103,MIN((61+(Mortality!BO$5-Mortality!$AT$5)),84),0))</f>
        <v>6.4140898348342672E-3</v>
      </c>
      <c r="BP48" s="408">
        <f>BO48*(1-VLOOKUP($AR48,'MP-2017_Male'!$A$3:$CF$103,MIN((61+(Mortality!BP$5-Mortality!$AT$5)),84),0))</f>
        <v>6.3499489364859246E-3</v>
      </c>
      <c r="BQ48" s="408">
        <f>BP48*(1-VLOOKUP($AR48,'MP-2017_Male'!$A$3:$CF$103,MIN((61+(Mortality!BQ$5-Mortality!$AT$5)),84),0))</f>
        <v>6.2864494471210654E-3</v>
      </c>
      <c r="BR48" s="408">
        <f>BQ48*(1-VLOOKUP($AR48,'MP-2017_Male'!$A$3:$CF$103,MIN((61+(Mortality!BR$5-Mortality!$AT$5)),84),0))</f>
        <v>6.2235849526498547E-3</v>
      </c>
      <c r="BS48" s="408">
        <f>BR48*(1-VLOOKUP($AR48,'MP-2017_Male'!$A$3:$CF$103,MIN((61+(Mortality!BS$5-Mortality!$AT$5)),84),0))</f>
        <v>6.1613491031233562E-3</v>
      </c>
      <c r="BT48" s="408">
        <f>BS48*(1-VLOOKUP($AR48,'MP-2017_Male'!$A$3:$CF$103,MIN((61+(Mortality!BT$5-Mortality!$AT$5)),84),0))</f>
        <v>6.0997356120921229E-3</v>
      </c>
      <c r="BU48" s="408">
        <f>BT48*(1-VLOOKUP($AR48,'MP-2017_Male'!$A$3:$CF$103,MIN((61+(Mortality!BU$5-Mortality!$AT$5)),84),0))</f>
        <v>6.0387382559712018E-3</v>
      </c>
      <c r="BV48" s="408">
        <f>BU48*(1-VLOOKUP($AR48,'MP-2017_Male'!$A$3:$CF$103,MIN((61+(Mortality!BV$5-Mortality!$AT$5)),84),0))</f>
        <v>5.9783508734114893E-3</v>
      </c>
      <c r="BW48" s="408">
        <f>BV48*(1-VLOOKUP($AR48,'MP-2017_Male'!$A$3:$CF$103,MIN((61+(Mortality!BW$5-Mortality!$AT$5)),84),0))</f>
        <v>5.9185673646773747E-3</v>
      </c>
      <c r="BX48" s="408">
        <f>BW48*(1-VLOOKUP($AR48,'MP-2017_Male'!$A$3:$CF$103,MIN((61+(Mortality!BX$5-Mortality!$AT$5)),84),0))</f>
        <v>5.8593816910306011E-3</v>
      </c>
      <c r="BY48" s="408">
        <f>BX48*(1-VLOOKUP($AR48,'MP-2017_Male'!$A$3:$CF$103,MIN((61+(Mortality!BY$5-Mortality!$AT$5)),84),0))</f>
        <v>5.8007878741202952E-3</v>
      </c>
      <c r="BZ48" s="408">
        <f>BY48*(1-VLOOKUP($AR48,'MP-2017_Male'!$A$3:$CF$103,MIN((61+(Mortality!BZ$5-Mortality!$AT$5)),84),0))</f>
        <v>5.7427799953790925E-3</v>
      </c>
      <c r="CA48" s="408">
        <f>BZ48*(1-VLOOKUP($AR48,'MP-2017_Male'!$A$3:$CF$103,MIN((61+(Mortality!CA$5-Mortality!$AT$5)),84),0))</f>
        <v>5.6853521954253012E-3</v>
      </c>
      <c r="CB48" s="408">
        <f>CA48*(1-VLOOKUP($AR48,'MP-2017_Male'!$A$3:$CF$103,MIN((61+(Mortality!CB$5-Mortality!$AT$5)),84),0))</f>
        <v>5.628498673471048E-3</v>
      </c>
      <c r="CC48" s="408">
        <f>CB48*(1-VLOOKUP($AR48,'MP-2017_Male'!$A$3:$CF$103,MIN((61+(Mortality!CC$5-Mortality!$AT$5)),84),0))</f>
        <v>5.5722136867363374E-3</v>
      </c>
      <c r="CD48" s="408">
        <f>CC48*(1-VLOOKUP($AR48,'MP-2017_Male'!$A$3:$CF$103,MIN((61+(Mortality!CD$5-Mortality!$AT$5)),84),0))</f>
        <v>5.5164915498689742E-3</v>
      </c>
      <c r="CE48" s="408">
        <f>CD48*(1-VLOOKUP($AR48,'MP-2017_Male'!$A$3:$CF$103,MIN((61+(Mortality!CE$5-Mortality!$AT$5)),84),0))</f>
        <v>5.4613266343702845E-3</v>
      </c>
      <c r="CF48" s="408">
        <f>CE48*(1-VLOOKUP($AR48,'MP-2017_Male'!$A$3:$CF$103,MIN((61+(Mortality!CF$5-Mortality!$AT$5)),84),0))</f>
        <v>5.4067133680265819E-3</v>
      </c>
      <c r="CG48" s="408">
        <f>CF48*(1-VLOOKUP($AR48,'MP-2017_Male'!$A$3:$CF$103,MIN((61+(Mortality!CG$5-Mortality!$AT$5)),84),0))</f>
        <v>5.3526462343463158E-3</v>
      </c>
      <c r="CH48" s="408">
        <f>CG48*(1-VLOOKUP($AR48,'MP-2017_Male'!$A$3:$CF$103,MIN((61+(Mortality!CH$5-Mortality!$AT$5)),84),0))</f>
        <v>5.2991197720028528E-3</v>
      </c>
      <c r="CI48" s="408">
        <f>CH48*(1-VLOOKUP($AR48,'MP-2017_Male'!$A$3:$CF$103,MIN((61+(Mortality!CI$5-Mortality!$AT$5)),84),0))</f>
        <v>5.2461285742828245E-3</v>
      </c>
      <c r="CJ48" s="408">
        <f>CI48*(1-VLOOKUP($AR48,'MP-2017_Male'!$A$3:$CF$103,MIN((61+(Mortality!CJ$5-Mortality!$AT$5)),84),0))</f>
        <v>5.1936672885399965E-3</v>
      </c>
      <c r="CK48" s="408">
        <f>CJ48*(1-VLOOKUP($AR48,'MP-2017_Male'!$A$3:$CF$103,MIN((61+(Mortality!CK$5-Mortality!$AT$5)),84),0))</f>
        <v>5.1417306156545965E-3</v>
      </c>
      <c r="CL48" s="408">
        <f>CK48*(1-VLOOKUP($AR48,'MP-2017_Male'!$A$3:$CF$103,MIN((61+(Mortality!CL$5-Mortality!$AT$5)),84),0))</f>
        <v>5.0903133094980504E-3</v>
      </c>
      <c r="CM48" s="408">
        <f>CL48*(1-VLOOKUP($AR48,'MP-2017_Male'!$A$3:$CF$103,MIN((61+(Mortality!CM$5-Mortality!$AT$5)),84),0))</f>
        <v>5.0394101764030695E-3</v>
      </c>
      <c r="CN48" s="408">
        <f>CM48*(1-VLOOKUP($AR48,'MP-2017_Male'!$A$3:$CF$103,MIN((61+(Mortality!CN$5-Mortality!$AT$5)),84),0))</f>
        <v>4.9890160746390386E-3</v>
      </c>
      <c r="CO48" s="408">
        <f>CN48*(1-VLOOKUP($AR48,'MP-2017_Male'!$A$3:$CF$103,MIN((61+(Mortality!CO$5-Mortality!$AT$5)),84),0))</f>
        <v>4.9391259138926481E-3</v>
      </c>
      <c r="CP48" s="408">
        <f>CO48*(1-VLOOKUP($AR48,'MP-2017_Male'!$A$3:$CF$103,MIN((61+(Mortality!CP$5-Mortality!$AT$5)),84),0))</f>
        <v>4.8897346547537215E-3</v>
      </c>
      <c r="CQ48" s="408">
        <f>CP48*(1-VLOOKUP($AR48,'MP-2017_Male'!$A$3:$CF$103,MIN((61+(Mortality!CQ$5-Mortality!$AT$5)),84),0))</f>
        <v>4.8408373082061843E-3</v>
      </c>
      <c r="CR48" s="408">
        <f>CQ48*(1-VLOOKUP($AR48,'MP-2017_Male'!$A$3:$CF$103,MIN((61+(Mortality!CR$5-Mortality!$AT$5)),84),0))</f>
        <v>4.7924289351241227E-3</v>
      </c>
      <c r="CS48" s="408">
        <f>CR48*(1-VLOOKUP($AR48,'MP-2017_Male'!$A$3:$CF$103,MIN((61+(Mortality!CS$5-Mortality!$AT$5)),84),0))</f>
        <v>4.7445046457728814E-3</v>
      </c>
      <c r="CT48" s="408">
        <f>CS48*(1-VLOOKUP($AR48,'MP-2017_Male'!$A$3:$CF$103,MIN((61+(Mortality!CT$5-Mortality!$AT$5)),84),0))</f>
        <v>4.6970595993151521E-3</v>
      </c>
      <c r="CU48" s="408">
        <f>CT48*(1-VLOOKUP($AR48,'MP-2017_Male'!$A$3:$CF$103,MIN((61+(Mortality!CU$5-Mortality!$AT$5)),84),0))</f>
        <v>4.6500890033220003E-3</v>
      </c>
      <c r="CV48" s="408">
        <f>CU48*(1-VLOOKUP($AR48,'MP-2017_Male'!$A$3:$CF$103,MIN((61+(Mortality!CV$5-Mortality!$AT$5)),84),0))</f>
        <v>4.6035881132887799E-3</v>
      </c>
      <c r="CW48" s="408">
        <f>CV48*(1-VLOOKUP($AR48,'MP-2017_Male'!$A$3:$CF$103,MIN((61+(Mortality!CW$5-Mortality!$AT$5)),84),0))</f>
        <v>4.557552232155892E-3</v>
      </c>
      <c r="CX48" s="408">
        <f>CW48*(1-VLOOKUP($AR48,'MP-2017_Male'!$A$3:$CF$103,MIN((61+(Mortality!CX$5-Mortality!$AT$5)),84),0))</f>
        <v>4.5119767098343328E-3</v>
      </c>
      <c r="CY48" s="408">
        <f>CX48*(1-VLOOKUP($AR48,'MP-2017_Male'!$A$3:$CF$103,MIN((61+(Mortality!CY$5-Mortality!$AT$5)),84),0))</f>
        <v>4.4668569427359891E-3</v>
      </c>
      <c r="CZ48" s="408">
        <f>CY48*(1-VLOOKUP($AR48,'MP-2017_Male'!$A$3:$CF$103,MIN((61+(Mortality!CZ$5-Mortality!$AT$5)),84),0))</f>
        <v>4.4221883733086293E-3</v>
      </c>
      <c r="DA48" s="408">
        <f>CZ48*(1-VLOOKUP($AR48,'MP-2017_Male'!$A$3:$CF$103,MIN((61+(Mortality!DA$5-Mortality!$AT$5)),84),0))</f>
        <v>4.3779664895755429E-3</v>
      </c>
      <c r="DB48" s="408">
        <f>DA48*(1-VLOOKUP($AR48,'MP-2017_Male'!$A$3:$CF$103,MIN((61+(Mortality!DB$5-Mortality!$AT$5)),84),0))</f>
        <v>4.3341868246797874E-3</v>
      </c>
      <c r="DC48" s="408">
        <f>DB48*(1-VLOOKUP($AR48,'MP-2017_Male'!$A$3:$CF$103,MIN((61+(Mortality!DC$5-Mortality!$AT$5)),84),0))</f>
        <v>4.2908449564329895E-3</v>
      </c>
      <c r="DD48" s="408">
        <f>DC48*(1-VLOOKUP($AR48,'MP-2017_Male'!$A$3:$CF$103,MIN((61+(Mortality!DD$5-Mortality!$AT$5)),84),0))</f>
        <v>4.2479365068686598E-3</v>
      </c>
      <c r="DE48" s="408">
        <f>DD48*(1-VLOOKUP($AR48,'MP-2017_Male'!$A$3:$CF$103,MIN((61+(Mortality!DE$5-Mortality!$AT$5)),84),0))</f>
        <v>4.2054571417999729E-3</v>
      </c>
      <c r="DF48" s="408">
        <f>DE48*(1-VLOOKUP($AR48,'MP-2017_Male'!$A$3:$CF$103,MIN((61+(Mortality!DF$5-Mortality!$AT$5)),84),0))</f>
        <v>4.1634025703819735E-3</v>
      </c>
      <c r="DG48" s="408">
        <f>DF48*(1-VLOOKUP($AR48,'MP-2017_Male'!$A$3:$CF$103,MIN((61+(Mortality!DG$5-Mortality!$AT$5)),84),0))</f>
        <v>4.1217685446781538E-3</v>
      </c>
      <c r="DH48" s="408">
        <f>DG48*(1-VLOOKUP($AR48,'MP-2017_Male'!$A$3:$CF$103,MIN((61+(Mortality!DH$5-Mortality!$AT$5)),84),0))</f>
        <v>4.0805508592313723E-3</v>
      </c>
      <c r="DI48" s="408">
        <f>DH48*(1-VLOOKUP($AR48,'MP-2017_Male'!$A$3:$CF$103,MIN((61+(Mortality!DI$5-Mortality!$AT$5)),84),0))</f>
        <v>4.0397453506390586E-3</v>
      </c>
      <c r="DJ48" s="408">
        <f>DI48*(1-VLOOKUP($AR48,'MP-2017_Male'!$A$3:$CF$103,MIN((61+(Mortality!DJ$5-Mortality!$AT$5)),84),0))</f>
        <v>3.999347897132668E-3</v>
      </c>
      <c r="DK48" s="408">
        <f>DJ48*(1-VLOOKUP($AR48,'MP-2017_Male'!$A$3:$CF$103,MIN((61+(Mortality!DK$5-Mortality!$AT$5)),84),0))</f>
        <v>3.9593544181613415E-3</v>
      </c>
      <c r="DL48" s="408">
        <f>DK48*(1-VLOOKUP($AR48,'MP-2017_Male'!$A$3:$CF$103,MIN((61+(Mortality!DL$5-Mortality!$AT$5)),84),0))</f>
        <v>3.9197608739797284E-3</v>
      </c>
      <c r="DM48" s="408">
        <f>DL48*(1-VLOOKUP($AR48,'MP-2017_Male'!$A$3:$CF$103,MIN((61+(Mortality!DM$5-Mortality!$AT$5)),84),0))</f>
        <v>3.8805632652399312E-3</v>
      </c>
      <c r="DN48" s="408">
        <f>DM48*(1-VLOOKUP($AR48,'MP-2017_Male'!$A$3:$CF$103,MIN((61+(Mortality!DN$5-Mortality!$AT$5)),84),0))</f>
        <v>3.8417576325875317E-3</v>
      </c>
      <c r="DO48" s="408">
        <f>DN48*(1-VLOOKUP($AR48,'MP-2017_Male'!$A$3:$CF$103,MIN((61+(Mortality!DO$5-Mortality!$AT$5)),84),0))</f>
        <v>3.8033400562616565E-3</v>
      </c>
      <c r="DP48" s="408">
        <f>DO48*(1-VLOOKUP($AR48,'MP-2017_Male'!$A$3:$CF$103,MIN((61+(Mortality!DP$5-Mortality!$AT$5)),84),0))</f>
        <v>3.7653066556990397E-3</v>
      </c>
      <c r="DQ48" s="408">
        <f>DP48*(1-VLOOKUP($AR48,'MP-2017_Male'!$A$3:$CF$103,MIN((61+(Mortality!DQ$5-Mortality!$AT$5)),84),0))</f>
        <v>3.7276535891420494E-3</v>
      </c>
      <c r="DR48" s="408">
        <f>DQ48*(1-VLOOKUP($AR48,'MP-2017_Male'!$A$3:$CF$103,MIN((61+(Mortality!DR$5-Mortality!$AT$5)),84),0))</f>
        <v>3.6903770532506291E-3</v>
      </c>
      <c r="DS48" s="408">
        <f>DR48*(1-VLOOKUP($AR48,'MP-2017_Male'!$A$3:$CF$103,MIN((61+(Mortality!DS$5-Mortality!$AT$5)),84),0))</f>
        <v>3.6534732827181227E-3</v>
      </c>
      <c r="DT48" s="408">
        <f>DS48*(1-VLOOKUP($AR48,'MP-2017_Male'!$A$3:$CF$103,MIN((61+(Mortality!DT$5-Mortality!$AT$5)),84),0))</f>
        <v>3.6169385498909415E-3</v>
      </c>
      <c r="DU48" s="408">
        <f>DT48*(1-VLOOKUP($AR48,'MP-2017_Male'!$A$3:$CF$103,MIN((61+(Mortality!DU$5-Mortality!$AT$5)),84),0))</f>
        <v>3.5807691643920318E-3</v>
      </c>
      <c r="DV48" s="408">
        <f>DU48*(1-VLOOKUP($AR48,'MP-2017_Male'!$A$3:$CF$103,MIN((61+(Mortality!DV$5-Mortality!$AT$5)),84),0))</f>
        <v>3.5449614727481116E-3</v>
      </c>
      <c r="DW48" s="408">
        <f>DV48*(1-VLOOKUP($AR48,'MP-2017_Male'!$A$3:$CF$103,MIN((61+(Mortality!DW$5-Mortality!$AT$5)),84),0))</f>
        <v>3.5095118580206306E-3</v>
      </c>
      <c r="DX48" s="408">
        <f>DW48*(1-VLOOKUP($AR48,'MP-2017_Male'!$A$3:$CF$103,MIN((61+(Mortality!DX$5-Mortality!$AT$5)),84),0))</f>
        <v>3.4744167394404244E-3</v>
      </c>
      <c r="DY48" s="408">
        <f>DX48*(1-VLOOKUP($AR48,'MP-2017_Male'!$A$3:$CF$103,MIN((61+(Mortality!DY$5-Mortality!$AT$5)),84),0))</f>
        <v>3.4396725720460203E-3</v>
      </c>
      <c r="DZ48" s="408">
        <f>DY48*(1-VLOOKUP($AR48,'MP-2017_Male'!$A$3:$CF$103,MIN((61+(Mortality!DZ$5-Mortality!$AT$5)),84),0))</f>
        <v>3.4052758463255601E-3</v>
      </c>
      <c r="EA48" s="408">
        <f>DZ48*(1-VLOOKUP($AR48,'MP-2017_Male'!$A$3:$CF$103,MIN((61+(Mortality!EA$5-Mortality!$AT$5)),84),0))</f>
        <v>3.3712230878623047E-3</v>
      </c>
      <c r="EB48" s="408">
        <f>EA48*(1-VLOOKUP($AR48,'MP-2017_Male'!$A$3:$CF$103,MIN((61+(Mortality!EB$5-Mortality!$AT$5)),84),0))</f>
        <v>3.3375108569836816E-3</v>
      </c>
      <c r="EC48" s="408">
        <f>EB48*(1-VLOOKUP($AR48,'MP-2017_Male'!$A$3:$CF$103,MIN((61+(Mortality!EC$5-Mortality!$AT$5)),84),0))</f>
        <v>3.3041357484138449E-3</v>
      </c>
      <c r="ED48" s="408">
        <f>EC48*(1-VLOOKUP($AR48,'MP-2017_Male'!$A$3:$CF$103,MIN((61+(Mortality!ED$5-Mortality!$AT$5)),84),0))</f>
        <v>3.2710943909297066E-3</v>
      </c>
      <c r="EE48" s="408">
        <f>ED48*(1-VLOOKUP($AR48,'MP-2017_Male'!$A$3:$CF$103,MIN((61+(Mortality!EE$5-Mortality!$AT$5)),84),0))</f>
        <v>3.2383834470204095E-3</v>
      </c>
      <c r="EF48" s="408">
        <f>EE48*(1-VLOOKUP($AR48,'MP-2017_Male'!$A$3:$CF$103,MIN((61+(Mortality!EF$5-Mortality!$AT$5)),84),0))</f>
        <v>3.2059996125502052E-3</v>
      </c>
      <c r="EG48" s="408">
        <f>EF48*(1-VLOOKUP($AR48,'MP-2017_Male'!$A$3:$CF$103,MIN((61+(Mortality!EG$5-Mortality!$AT$5)),84),0))</f>
        <v>3.1739396164247031E-3</v>
      </c>
      <c r="EH48" s="408">
        <f>EG48*(1-VLOOKUP($AR48,'MP-2017_Male'!$A$3:$CF$103,MIN((61+(Mortality!EH$5-Mortality!$AT$5)),84),0))</f>
        <v>3.1422002202604561E-3</v>
      </c>
      <c r="EI48" s="408">
        <f>EH48*(1-VLOOKUP($AR48,'MP-2017_Male'!$A$3:$CF$103,MIN((61+(Mortality!EI$5-Mortality!$AT$5)),84),0))</f>
        <v>3.1107782180578515E-3</v>
      </c>
      <c r="EJ48" s="408">
        <f>EI48*(1-VLOOKUP($AR48,'MP-2017_Male'!$A$3:$CF$103,MIN((61+(Mortality!EJ$5-Mortality!$AT$5)),84),0))</f>
        <v>3.0796704358772731E-3</v>
      </c>
      <c r="EK48" s="408">
        <f>EJ48*(1-VLOOKUP($AR48,'MP-2017_Male'!$A$3:$CF$103,MIN((61+(Mortality!EK$5-Mortality!$AT$5)),84),0))</f>
        <v>3.0488737315185004E-3</v>
      </c>
      <c r="EL48" s="408">
        <f>EK48*(1-VLOOKUP($AR48,'MP-2017_Male'!$A$3:$CF$103,MIN((61+(Mortality!EL$5-Mortality!$AT$5)),84),0))</f>
        <v>3.0183849942033154E-3</v>
      </c>
      <c r="EM48" s="408">
        <f>EL48*(1-VLOOKUP($AR48,'MP-2017_Male'!$A$3:$CF$103,MIN((61+(Mortality!EM$5-Mortality!$AT$5)),84),0))</f>
        <v>2.9882011442612824E-3</v>
      </c>
      <c r="EN48" s="408">
        <f>EM48*(1-VLOOKUP($AR48,'MP-2017_Male'!$A$3:$CF$103,MIN((61+(Mortality!EN$5-Mortality!$AT$5)),84),0))</f>
        <v>2.9583191328186697E-3</v>
      </c>
      <c r="EO48" s="408">
        <f>EN48*(1-VLOOKUP($AR48,'MP-2017_Male'!$A$3:$CF$103,MIN((61+(Mortality!EO$5-Mortality!$AT$5)),84),0))</f>
        <v>2.9287359414904828E-3</v>
      </c>
      <c r="EP48" s="408">
        <f>EO48*(1-VLOOKUP($AR48,'MP-2017_Male'!$A$3:$CF$103,MIN((61+(Mortality!EP$5-Mortality!$AT$5)),84),0))</f>
        <v>2.8994485820755781E-3</v>
      </c>
      <c r="EQ48" s="408">
        <f>EP48*(1-VLOOKUP($AR48,'MP-2017_Male'!$A$3:$CF$103,MIN((61+(Mortality!EQ$5-Mortality!$AT$5)),84),0))</f>
        <v>2.8704540962548224E-3</v>
      </c>
      <c r="ER48" s="408">
        <f>EQ48*(1-VLOOKUP($AR48,'MP-2017_Male'!$A$3:$CF$103,MIN((61+(Mortality!ER$5-Mortality!$AT$5)),84),0))</f>
        <v>2.8417495552922742E-3</v>
      </c>
      <c r="ES48" s="408">
        <f>ER48*(1-VLOOKUP($AR48,'MP-2017_Male'!$A$3:$CF$103,MIN((61+(Mortality!ES$5-Mortality!$AT$5)),84),0))</f>
        <v>2.8133320597393515E-3</v>
      </c>
      <c r="ET48" s="408">
        <f>ES48*(1-VLOOKUP($AR48,'MP-2017_Male'!$A$3:$CF$103,MIN((61+(Mortality!ET$5-Mortality!$AT$5)),84),0))</f>
        <v>2.7851987391419577E-3</v>
      </c>
      <c r="EU48" s="408">
        <f>ET48*(1-VLOOKUP($AR48,'MP-2017_Male'!$A$3:$CF$103,MIN((61+(Mortality!EU$5-Mortality!$AT$5)),84),0))</f>
        <v>2.7573467517505381E-3</v>
      </c>
      <c r="EV48" s="408">
        <f>EU48*(1-VLOOKUP($AR48,'MP-2017_Male'!$A$3:$CF$103,MIN((61+(Mortality!EV$5-Mortality!$AT$5)),84),0))</f>
        <v>2.7297732842330325E-3</v>
      </c>
      <c r="EW48" s="408">
        <f>EV48*(1-VLOOKUP($AR48,'MP-2017_Male'!$A$3:$CF$103,MIN((61+(Mortality!EW$5-Mortality!$AT$5)),84),0))</f>
        <v>2.7024755513907024E-3</v>
      </c>
      <c r="EX48" s="408">
        <f>EW48*(1-VLOOKUP($AR48,'MP-2017_Male'!$A$3:$CF$103,MIN((61+(Mortality!EX$5-Mortality!$AT$5)),84),0))</f>
        <v>2.6754507958767952E-3</v>
      </c>
      <c r="EY48" s="408">
        <f>EX48*(1-VLOOKUP($AR48,'MP-2017_Male'!$A$3:$CF$103,MIN((61+(Mortality!EY$5-Mortality!$AT$5)),84),0))</f>
        <v>2.6486962879180274E-3</v>
      </c>
      <c r="EZ48" s="408">
        <f>EY48*(1-VLOOKUP($AR48,'MP-2017_Male'!$A$3:$CF$103,MIN((61+(Mortality!EZ$5-Mortality!$AT$5)),84),0))</f>
        <v>2.6222093250388469E-3</v>
      </c>
      <c r="FA48" s="408">
        <f>EZ48*(1-VLOOKUP($AR48,'MP-2017_Male'!$A$3:$CF$103,MIN((61+(Mortality!FA$5-Mortality!$AT$5)),84),0))</f>
        <v>2.5959872317884583E-3</v>
      </c>
      <c r="FB48" s="408">
        <f>FA48*(1-VLOOKUP($AR48,'MP-2017_Male'!$A$3:$CF$103,MIN((61+(Mortality!FB$5-Mortality!$AT$5)),84),0))</f>
        <v>2.5700273594705739E-3</v>
      </c>
      <c r="FC48" s="408">
        <f>FB48*(1-VLOOKUP($AR48,'MP-2017_Male'!$A$3:$CF$103,MIN((61+(Mortality!FC$5-Mortality!$AT$5)),84),0))</f>
        <v>2.5443270858758679E-3</v>
      </c>
      <c r="FD48" s="408">
        <f>FC48*(1-VLOOKUP($AR48,'MP-2017_Male'!$A$3:$CF$103,MIN((61+(Mortality!FD$5-Mortality!$AT$5)),84),0))</f>
        <v>2.5188838150171093E-3</v>
      </c>
      <c r="FE48" s="408">
        <f>FD48*(1-VLOOKUP($AR48,'MP-2017_Male'!$A$3:$CF$103,MIN((61+(Mortality!FE$5-Mortality!$AT$5)),84),0))</f>
        <v>2.4936949768669383E-3</v>
      </c>
      <c r="FF48" s="408">
        <f>FE48*(1-VLOOKUP($AR48,'MP-2017_Male'!$A$3:$CF$103,MIN((61+(Mortality!FF$5-Mortality!$AT$5)),84),0))</f>
        <v>2.4687580270982691E-3</v>
      </c>
      <c r="FG48" s="408">
        <f>FF48*(1-VLOOKUP($AR48,'MP-2017_Male'!$A$3:$CF$103,MIN((61+(Mortality!FG$5-Mortality!$AT$5)),84),0))</f>
        <v>2.4440704468272866E-3</v>
      </c>
      <c r="FH48" s="408">
        <f>FG48*(1-VLOOKUP($AR48,'MP-2017_Male'!$A$3:$CF$103,MIN((61+(Mortality!FH$5-Mortality!$AT$5)),84),0))</f>
        <v>2.4196297423590136E-3</v>
      </c>
      <c r="FI48" s="408">
        <f>FH48*(1-VLOOKUP($AR48,'MP-2017_Male'!$A$3:$CF$103,MIN((61+(Mortality!FI$5-Mortality!$AT$5)),84),0))</f>
        <v>2.3954334449354233E-3</v>
      </c>
    </row>
    <row r="49" spans="1:165">
      <c r="A49" s="205">
        <v>61</v>
      </c>
      <c r="B49" s="226">
        <f t="shared" si="8"/>
        <v>5.2399999999999999E-3</v>
      </c>
      <c r="C49" s="227">
        <f t="shared" si="9"/>
        <v>2.6419999999999998E-3</v>
      </c>
      <c r="D49" s="207">
        <f t="shared" si="5"/>
        <v>3.9410000000000001E-3</v>
      </c>
      <c r="E49" s="432">
        <f ca="1">IF($A49&lt;Main!$B$11,Mortality!$BD42,OFFSET($BD$6,$A49-$A$13,$A49-$A$13))</f>
        <v>2.7633348213015399E-3</v>
      </c>
      <c r="F49" s="433">
        <f ca="1">IF($A49&lt;Main!$B$13,Mortality!$BD$105,OFFSET($BD$105,$A49-$A$13,$A49-$A$13))</f>
        <v>1.6846461240569003E-3</v>
      </c>
      <c r="G49" s="472">
        <f t="shared" ref="G49:G108" ca="1" si="85">AVERAGE(E49:F49)</f>
        <v>2.2239904726792199E-3</v>
      </c>
      <c r="I49" s="397"/>
      <c r="J49" s="395"/>
      <c r="K49" s="395"/>
      <c r="L49" s="395"/>
      <c r="M49" s="395"/>
      <c r="N49" s="395"/>
      <c r="O49" s="395"/>
      <c r="P49" s="199"/>
      <c r="Q49" s="210">
        <v>61</v>
      </c>
      <c r="R49" s="244">
        <f>R48+((R$53-R$48)/5)</f>
        <v>5.1305999999999999E-3</v>
      </c>
      <c r="S49" s="245">
        <f t="shared" ref="S49:S52" si="86">S48+((S$53-S$48)/5)</f>
        <v>2.6532E-2</v>
      </c>
      <c r="T49" s="465">
        <f t="shared" ref="T49:T52" si="87">T48+((T$53-T$48)/5)</f>
        <v>6.5117999999999999E-3</v>
      </c>
      <c r="U49" s="244">
        <f t="shared" ref="U49:U52" si="88">U48+((U$53-U$48)/5)</f>
        <v>2.8485999999999997E-3</v>
      </c>
      <c r="V49" s="245">
        <f t="shared" ref="V49:V52" si="89">V48+((V$53-V$48)/5)</f>
        <v>1.7070800000000001E-2</v>
      </c>
      <c r="W49" s="469">
        <f t="shared" ref="W49:W52" si="90">W48+((W$53-W$48)/5)</f>
        <v>4.0606000000000001E-3</v>
      </c>
      <c r="X49" s="260"/>
      <c r="Y49" s="205">
        <v>61</v>
      </c>
      <c r="AA49" s="231">
        <v>5.2399999999999999E-3</v>
      </c>
      <c r="AB49" s="232">
        <v>8.2839999999999997E-3</v>
      </c>
      <c r="AC49" s="233">
        <v>2.7414000000000001E-2</v>
      </c>
      <c r="AD49" s="205"/>
      <c r="AE49" s="231">
        <v>2.6419999999999998E-3</v>
      </c>
      <c r="AF49" s="232">
        <v>5.646E-3</v>
      </c>
      <c r="AG49" s="233">
        <v>1.7603000000000001E-2</v>
      </c>
      <c r="AH49" s="234"/>
      <c r="AQ49" s="234"/>
      <c r="AR49" s="205">
        <v>68</v>
      </c>
      <c r="AS49" s="235">
        <f t="shared" si="6"/>
        <v>7.6577217585835494E-3</v>
      </c>
      <c r="AT49" s="406">
        <f t="shared" si="66"/>
        <v>8.0494E-3</v>
      </c>
      <c r="AU49" s="408">
        <f>AT49*(1-VLOOKUP($AR49,'MP-2017_Male'!$A$3:$CF$103,MIN((61+(Mortality!AU$5-Mortality!$AT$5)),84),0))</f>
        <v>7.9423429799999994E-3</v>
      </c>
      <c r="AV49" s="408">
        <f>AU49*(1-VLOOKUP($AR49,'MP-2017_Male'!$A$3:$CF$103,MIN((61+(Mortality!AV$5-Mortality!$AT$5)),84),0))</f>
        <v>7.8676849559880004E-3</v>
      </c>
      <c r="AW49" s="408">
        <f>AV49*(1-VLOOKUP($AR49,'MP-2017_Male'!$A$3:$CF$103,MIN((61+(Mortality!AW$5-Mortality!$AT$5)),84),0))</f>
        <v>7.8259862257212646E-3</v>
      </c>
      <c r="AX49" s="408">
        <f>AW49*(1-VLOOKUP($AR49,'MP-2017_Male'!$A$3:$CF$103,MIN((61+(Mortality!AX$5-Mortality!$AT$5)),84),0))</f>
        <v>7.7915518863280915E-3</v>
      </c>
      <c r="AY49" s="408">
        <f>AX49*(1-VLOOKUP($AR49,'MP-2017_Male'!$A$3:$CF$103,MIN((61+(Mortality!AY$5-Mortality!$AT$5)),84),0))</f>
        <v>7.7635022995373101E-3</v>
      </c>
      <c r="AZ49" s="408">
        <f>AY49*(1-VLOOKUP($AR49,'MP-2017_Male'!$A$3:$CF$103,MIN((61+(Mortality!AZ$5-Mortality!$AT$5)),84),0))</f>
        <v>7.740211792638698E-3</v>
      </c>
      <c r="BA49" s="408">
        <f>AZ49*(1-VLOOKUP($AR49,'MP-2017_Male'!$A$3:$CF$103,MIN((61+(Mortality!BA$5-Mortality!$AT$5)),84),0))</f>
        <v>7.7208612631571019E-3</v>
      </c>
      <c r="BB49" s="408">
        <f>BA49*(1-VLOOKUP($AR49,'MP-2017_Male'!$A$3:$CF$103,MIN((61+(Mortality!BB$5-Mortality!$AT$5)),84),0))</f>
        <v>7.7023311961255253E-3</v>
      </c>
      <c r="BC49" s="408">
        <f>BB49*(1-VLOOKUP($AR49,'MP-2017_Male'!$A$3:$CF$103,MIN((61+(Mortality!BC$5-Mortality!$AT$5)),84),0))</f>
        <v>7.6823051350155989E-3</v>
      </c>
      <c r="BD49" s="429">
        <f>BC49*(1-VLOOKUP($AR49,'MP-2017_Male'!$A$3:$CF$103,MIN((61+(Mortality!BD$5-Mortality!$AT$5)),84),0))</f>
        <v>7.6577217585835494E-3</v>
      </c>
      <c r="BE49" s="408">
        <f>BD49*(1-VLOOKUP($AR49,'MP-2017_Male'!$A$3:$CF$103,MIN((61+(Mortality!BE$5-Mortality!$AT$5)),84),0))</f>
        <v>7.6263250993733565E-3</v>
      </c>
      <c r="BF49" s="408">
        <f>BE49*(1-VLOOKUP($AR49,'MP-2017_Male'!$A$3:$CF$103,MIN((61+(Mortality!BF$5-Mortality!$AT$5)),84),0))</f>
        <v>7.5874308413665529E-3</v>
      </c>
      <c r="BG49" s="408">
        <f>BF49*(1-VLOOKUP($AR49,'MP-2017_Male'!$A$3:$CF$103,MIN((61+(Mortality!BG$5-Mortality!$AT$5)),84),0))</f>
        <v>7.5411475132342171E-3</v>
      </c>
      <c r="BH49" s="408">
        <f>BG49*(1-VLOOKUP($AR49,'MP-2017_Male'!$A$3:$CF$103,MIN((61+(Mortality!BH$5-Mortality!$AT$5)),84),0))</f>
        <v>7.4876053658902543E-3</v>
      </c>
      <c r="BI49" s="408">
        <f>BH49*(1-VLOOKUP($AR49,'MP-2017_Male'!$A$3:$CF$103,MIN((61+(Mortality!BI$5-Mortality!$AT$5)),84),0))</f>
        <v>7.4284532834997209E-3</v>
      </c>
      <c r="BJ49" s="408">
        <f>BI49*(1-VLOOKUP($AR49,'MP-2017_Male'!$A$3:$CF$103,MIN((61+(Mortality!BJ$5-Mortality!$AT$5)),84),0))</f>
        <v>7.3638257399332727E-3</v>
      </c>
      <c r="BK49" s="408">
        <f>BJ49*(1-VLOOKUP($AR49,'MP-2017_Male'!$A$3:$CF$103,MIN((61+(Mortality!BK$5-Mortality!$AT$5)),84),0))</f>
        <v>7.2960785431258864E-3</v>
      </c>
      <c r="BL49" s="408">
        <f>BK49*(1-VLOOKUP($AR49,'MP-2017_Male'!$A$3:$CF$103,MIN((61+(Mortality!BL$5-Mortality!$AT$5)),84),0))</f>
        <v>7.2260361891118771E-3</v>
      </c>
      <c r="BM49" s="408">
        <f>BL49*(1-VLOOKUP($AR49,'MP-2017_Male'!$A$3:$CF$103,MIN((61+(Mortality!BM$5-Mortality!$AT$5)),84),0))</f>
        <v>7.1544984308396691E-3</v>
      </c>
      <c r="BN49" s="408">
        <f>BM49*(1-VLOOKUP($AR49,'MP-2017_Male'!$A$3:$CF$103,MIN((61+(Mortality!BN$5-Mortality!$AT$5)),84),0))</f>
        <v>7.0829534465312724E-3</v>
      </c>
      <c r="BO49" s="408">
        <f>BN49*(1-VLOOKUP($AR49,'MP-2017_Male'!$A$3:$CF$103,MIN((61+(Mortality!BO$5-Mortality!$AT$5)),84),0))</f>
        <v>7.0121239120659595E-3</v>
      </c>
      <c r="BP49" s="408">
        <f>BO49*(1-VLOOKUP($AR49,'MP-2017_Male'!$A$3:$CF$103,MIN((61+(Mortality!BP$5-Mortality!$AT$5)),84),0))</f>
        <v>6.9420026729453002E-3</v>
      </c>
      <c r="BQ49" s="408">
        <f>BP49*(1-VLOOKUP($AR49,'MP-2017_Male'!$A$3:$CF$103,MIN((61+(Mortality!BQ$5-Mortality!$AT$5)),84),0))</f>
        <v>6.8725826462158468E-3</v>
      </c>
      <c r="BR49" s="408">
        <f>BQ49*(1-VLOOKUP($AR49,'MP-2017_Male'!$A$3:$CF$103,MIN((61+(Mortality!BR$5-Mortality!$AT$5)),84),0))</f>
        <v>6.8038568197536882E-3</v>
      </c>
      <c r="BS49" s="408">
        <f>BR49*(1-VLOOKUP($AR49,'MP-2017_Male'!$A$3:$CF$103,MIN((61+(Mortality!BS$5-Mortality!$AT$5)),84),0))</f>
        <v>6.7358182515561511E-3</v>
      </c>
      <c r="BT49" s="408">
        <f>BS49*(1-VLOOKUP($AR49,'MP-2017_Male'!$A$3:$CF$103,MIN((61+(Mortality!BT$5-Mortality!$AT$5)),84),0))</f>
        <v>6.6684600690405894E-3</v>
      </c>
      <c r="BU49" s="408">
        <f>BT49*(1-VLOOKUP($AR49,'MP-2017_Male'!$A$3:$CF$103,MIN((61+(Mortality!BU$5-Mortality!$AT$5)),84),0))</f>
        <v>6.6017754683501831E-3</v>
      </c>
      <c r="BV49" s="408">
        <f>BU49*(1-VLOOKUP($AR49,'MP-2017_Male'!$A$3:$CF$103,MIN((61+(Mortality!BV$5-Mortality!$AT$5)),84),0))</f>
        <v>6.535757713666681E-3</v>
      </c>
      <c r="BW49" s="408">
        <f>BV49*(1-VLOOKUP($AR49,'MP-2017_Male'!$A$3:$CF$103,MIN((61+(Mortality!BW$5-Mortality!$AT$5)),84),0))</f>
        <v>6.4704001365300141E-3</v>
      </c>
      <c r="BX49" s="408">
        <f>BW49*(1-VLOOKUP($AR49,'MP-2017_Male'!$A$3:$CF$103,MIN((61+(Mortality!BX$5-Mortality!$AT$5)),84),0))</f>
        <v>6.4056961351647143E-3</v>
      </c>
      <c r="BY49" s="408">
        <f>BX49*(1-VLOOKUP($AR49,'MP-2017_Male'!$A$3:$CF$103,MIN((61+(Mortality!BY$5-Mortality!$AT$5)),84),0))</f>
        <v>6.3416391738130668E-3</v>
      </c>
      <c r="BZ49" s="408">
        <f>BY49*(1-VLOOKUP($AR49,'MP-2017_Male'!$A$3:$CF$103,MIN((61+(Mortality!BZ$5-Mortality!$AT$5)),84),0))</f>
        <v>6.278222782074936E-3</v>
      </c>
      <c r="CA49" s="408">
        <f>BZ49*(1-VLOOKUP($AR49,'MP-2017_Male'!$A$3:$CF$103,MIN((61+(Mortality!CA$5-Mortality!$AT$5)),84),0))</f>
        <v>6.2154405542541868E-3</v>
      </c>
      <c r="CB49" s="408">
        <f>CA49*(1-VLOOKUP($AR49,'MP-2017_Male'!$A$3:$CF$103,MIN((61+(Mortality!CB$5-Mortality!$AT$5)),84),0))</f>
        <v>6.1532861487116446E-3</v>
      </c>
      <c r="CC49" s="408">
        <f>CB49*(1-VLOOKUP($AR49,'MP-2017_Male'!$A$3:$CF$103,MIN((61+(Mortality!CC$5-Mortality!$AT$5)),84),0))</f>
        <v>6.0917532872245281E-3</v>
      </c>
      <c r="CD49" s="408">
        <f>CC49*(1-VLOOKUP($AR49,'MP-2017_Male'!$A$3:$CF$103,MIN((61+(Mortality!CD$5-Mortality!$AT$5)),84),0))</f>
        <v>6.0308357543522829E-3</v>
      </c>
      <c r="CE49" s="408">
        <f>CD49*(1-VLOOKUP($AR49,'MP-2017_Male'!$A$3:$CF$103,MIN((61+(Mortality!CE$5-Mortality!$AT$5)),84),0))</f>
        <v>5.9705273968087601E-3</v>
      </c>
      <c r="CF49" s="408">
        <f>CE49*(1-VLOOKUP($AR49,'MP-2017_Male'!$A$3:$CF$103,MIN((61+(Mortality!CF$5-Mortality!$AT$5)),84),0))</f>
        <v>5.9108221228406721E-3</v>
      </c>
      <c r="CG49" s="408">
        <f>CF49*(1-VLOOKUP($AR49,'MP-2017_Male'!$A$3:$CF$103,MIN((61+(Mortality!CG$5-Mortality!$AT$5)),84),0))</f>
        <v>5.8517139016122655E-3</v>
      </c>
      <c r="CH49" s="408">
        <f>CG49*(1-VLOOKUP($AR49,'MP-2017_Male'!$A$3:$CF$103,MIN((61+(Mortality!CH$5-Mortality!$AT$5)),84),0))</f>
        <v>5.7931967625961429E-3</v>
      </c>
      <c r="CI49" s="408">
        <f>CH49*(1-VLOOKUP($AR49,'MP-2017_Male'!$A$3:$CF$103,MIN((61+(Mortality!CI$5-Mortality!$AT$5)),84),0))</f>
        <v>5.7352647949701812E-3</v>
      </c>
      <c r="CJ49" s="408">
        <f>CI49*(1-VLOOKUP($AR49,'MP-2017_Male'!$A$3:$CF$103,MIN((61+(Mortality!CJ$5-Mortality!$AT$5)),84),0))</f>
        <v>5.6779121470204794E-3</v>
      </c>
      <c r="CK49" s="408">
        <f>CJ49*(1-VLOOKUP($AR49,'MP-2017_Male'!$A$3:$CF$103,MIN((61+(Mortality!CK$5-Mortality!$AT$5)),84),0))</f>
        <v>5.6211330255502749E-3</v>
      </c>
      <c r="CL49" s="408">
        <f>CK49*(1-VLOOKUP($AR49,'MP-2017_Male'!$A$3:$CF$103,MIN((61+(Mortality!CL$5-Mortality!$AT$5)),84),0))</f>
        <v>5.5649216952947719E-3</v>
      </c>
      <c r="CM49" s="408">
        <f>CL49*(1-VLOOKUP($AR49,'MP-2017_Male'!$A$3:$CF$103,MIN((61+(Mortality!CM$5-Mortality!$AT$5)),84),0))</f>
        <v>5.5092724783418244E-3</v>
      </c>
      <c r="CN49" s="408">
        <f>CM49*(1-VLOOKUP($AR49,'MP-2017_Male'!$A$3:$CF$103,MIN((61+(Mortality!CN$5-Mortality!$AT$5)),84),0))</f>
        <v>5.4541797535584058E-3</v>
      </c>
      <c r="CO49" s="408">
        <f>CN49*(1-VLOOKUP($AR49,'MP-2017_Male'!$A$3:$CF$103,MIN((61+(Mortality!CO$5-Mortality!$AT$5)),84),0))</f>
        <v>5.3996379560228213E-3</v>
      </c>
      <c r="CP49" s="408">
        <f>CO49*(1-VLOOKUP($AR49,'MP-2017_Male'!$A$3:$CF$103,MIN((61+(Mortality!CP$5-Mortality!$AT$5)),84),0))</f>
        <v>5.3456415764625929E-3</v>
      </c>
      <c r="CQ49" s="408">
        <f>CP49*(1-VLOOKUP($AR49,'MP-2017_Male'!$A$3:$CF$103,MIN((61+(Mortality!CQ$5-Mortality!$AT$5)),84),0))</f>
        <v>5.2921851606979667E-3</v>
      </c>
      <c r="CR49" s="408">
        <f>CQ49*(1-VLOOKUP($AR49,'MP-2017_Male'!$A$3:$CF$103,MIN((61+(Mortality!CR$5-Mortality!$AT$5)),84),0))</f>
        <v>5.2392633090909873E-3</v>
      </c>
      <c r="CS49" s="408">
        <f>CR49*(1-VLOOKUP($AR49,'MP-2017_Male'!$A$3:$CF$103,MIN((61+(Mortality!CS$5-Mortality!$AT$5)),84),0))</f>
        <v>5.1868706760000776E-3</v>
      </c>
      <c r="CT49" s="408">
        <f>CS49*(1-VLOOKUP($AR49,'MP-2017_Male'!$A$3:$CF$103,MIN((61+(Mortality!CT$5-Mortality!$AT$5)),84),0))</f>
        <v>5.1350019692400772E-3</v>
      </c>
      <c r="CU49" s="408">
        <f>CT49*(1-VLOOKUP($AR49,'MP-2017_Male'!$A$3:$CF$103,MIN((61+(Mortality!CU$5-Mortality!$AT$5)),84),0))</f>
        <v>5.0836519495476764E-3</v>
      </c>
      <c r="CV49" s="408">
        <f>CU49*(1-VLOOKUP($AR49,'MP-2017_Male'!$A$3:$CF$103,MIN((61+(Mortality!CV$5-Mortality!$AT$5)),84),0))</f>
        <v>5.0328154300522E-3</v>
      </c>
      <c r="CW49" s="408">
        <f>CV49*(1-VLOOKUP($AR49,'MP-2017_Male'!$A$3:$CF$103,MIN((61+(Mortality!CW$5-Mortality!$AT$5)),84),0))</f>
        <v>4.9824872757516783E-3</v>
      </c>
      <c r="CX49" s="408">
        <f>CW49*(1-VLOOKUP($AR49,'MP-2017_Male'!$A$3:$CF$103,MIN((61+(Mortality!CX$5-Mortality!$AT$5)),84),0))</f>
        <v>4.9326624029941615E-3</v>
      </c>
      <c r="CY49" s="408">
        <f>CX49*(1-VLOOKUP($AR49,'MP-2017_Male'!$A$3:$CF$103,MIN((61+(Mortality!CY$5-Mortality!$AT$5)),84),0))</f>
        <v>4.8833357789642194E-3</v>
      </c>
      <c r="CZ49" s="408">
        <f>CY49*(1-VLOOKUP($AR49,'MP-2017_Male'!$A$3:$CF$103,MIN((61+(Mortality!CZ$5-Mortality!$AT$5)),84),0))</f>
        <v>4.8345024211745771E-3</v>
      </c>
      <c r="DA49" s="408">
        <f>CZ49*(1-VLOOKUP($AR49,'MP-2017_Male'!$A$3:$CF$103,MIN((61+(Mortality!DA$5-Mortality!$AT$5)),84),0))</f>
        <v>4.7861573969628316E-3</v>
      </c>
      <c r="DB49" s="408">
        <f>DA49*(1-VLOOKUP($AR49,'MP-2017_Male'!$A$3:$CF$103,MIN((61+(Mortality!DB$5-Mortality!$AT$5)),84),0))</f>
        <v>4.7382958229932031E-3</v>
      </c>
      <c r="DC49" s="408">
        <f>DB49*(1-VLOOKUP($AR49,'MP-2017_Male'!$A$3:$CF$103,MIN((61+(Mortality!DC$5-Mortality!$AT$5)),84),0))</f>
        <v>4.6909128647632707E-3</v>
      </c>
      <c r="DD49" s="408">
        <f>DC49*(1-VLOOKUP($AR49,'MP-2017_Male'!$A$3:$CF$103,MIN((61+(Mortality!DD$5-Mortality!$AT$5)),84),0))</f>
        <v>4.6440037361156379E-3</v>
      </c>
      <c r="DE49" s="408">
        <f>DD49*(1-VLOOKUP($AR49,'MP-2017_Male'!$A$3:$CF$103,MIN((61+(Mortality!DE$5-Mortality!$AT$5)),84),0))</f>
        <v>4.5975636987544812E-3</v>
      </c>
      <c r="DF49" s="408">
        <f>DE49*(1-VLOOKUP($AR49,'MP-2017_Male'!$A$3:$CF$103,MIN((61+(Mortality!DF$5-Mortality!$AT$5)),84),0))</f>
        <v>4.5515880617669367E-3</v>
      </c>
      <c r="DG49" s="408">
        <f>DF49*(1-VLOOKUP($AR49,'MP-2017_Male'!$A$3:$CF$103,MIN((61+(Mortality!DG$5-Mortality!$AT$5)),84),0))</f>
        <v>4.5060721811492673E-3</v>
      </c>
      <c r="DH49" s="408">
        <f>DG49*(1-VLOOKUP($AR49,'MP-2017_Male'!$A$3:$CF$103,MIN((61+(Mortality!DH$5-Mortality!$AT$5)),84),0))</f>
        <v>4.4610114593377744E-3</v>
      </c>
      <c r="DI49" s="408">
        <f>DH49*(1-VLOOKUP($AR49,'MP-2017_Male'!$A$3:$CF$103,MIN((61+(Mortality!DI$5-Mortality!$AT$5)),84),0))</f>
        <v>4.4164013447443966E-3</v>
      </c>
      <c r="DJ49" s="408">
        <f>DI49*(1-VLOOKUP($AR49,'MP-2017_Male'!$A$3:$CF$103,MIN((61+(Mortality!DJ$5-Mortality!$AT$5)),84),0))</f>
        <v>4.3722373312969527E-3</v>
      </c>
      <c r="DK49" s="408">
        <f>DJ49*(1-VLOOKUP($AR49,'MP-2017_Male'!$A$3:$CF$103,MIN((61+(Mortality!DK$5-Mortality!$AT$5)),84),0))</f>
        <v>4.3285149579839833E-3</v>
      </c>
      <c r="DL49" s="408">
        <f>DK49*(1-VLOOKUP($AR49,'MP-2017_Male'!$A$3:$CF$103,MIN((61+(Mortality!DL$5-Mortality!$AT$5)),84),0))</f>
        <v>4.2852298084041437E-3</v>
      </c>
      <c r="DM49" s="408">
        <f>DL49*(1-VLOOKUP($AR49,'MP-2017_Male'!$A$3:$CF$103,MIN((61+(Mortality!DM$5-Mortality!$AT$5)),84),0))</f>
        <v>4.2423775103201024E-3</v>
      </c>
      <c r="DN49" s="408">
        <f>DM49*(1-VLOOKUP($AR49,'MP-2017_Male'!$A$3:$CF$103,MIN((61+(Mortality!DN$5-Mortality!$AT$5)),84),0))</f>
        <v>4.1999537352169014E-3</v>
      </c>
      <c r="DO49" s="408">
        <f>DN49*(1-VLOOKUP($AR49,'MP-2017_Male'!$A$3:$CF$103,MIN((61+(Mortality!DO$5-Mortality!$AT$5)),84),0))</f>
        <v>4.1579541978647326E-3</v>
      </c>
      <c r="DP49" s="408">
        <f>DO49*(1-VLOOKUP($AR49,'MP-2017_Male'!$A$3:$CF$103,MIN((61+(Mortality!DP$5-Mortality!$AT$5)),84),0))</f>
        <v>4.1163746558860849E-3</v>
      </c>
      <c r="DQ49" s="408">
        <f>DP49*(1-VLOOKUP($AR49,'MP-2017_Male'!$A$3:$CF$103,MIN((61+(Mortality!DQ$5-Mortality!$AT$5)),84),0))</f>
        <v>4.0752109093272239E-3</v>
      </c>
      <c r="DR49" s="408">
        <f>DQ49*(1-VLOOKUP($AR49,'MP-2017_Male'!$A$3:$CF$103,MIN((61+(Mortality!DR$5-Mortality!$AT$5)),84),0))</f>
        <v>4.0344588002339515E-3</v>
      </c>
      <c r="DS49" s="408">
        <f>DR49*(1-VLOOKUP($AR49,'MP-2017_Male'!$A$3:$CF$103,MIN((61+(Mortality!DS$5-Mortality!$AT$5)),84),0))</f>
        <v>3.9941142122316116E-3</v>
      </c>
      <c r="DT49" s="408">
        <f>DS49*(1-VLOOKUP($AR49,'MP-2017_Male'!$A$3:$CF$103,MIN((61+(Mortality!DT$5-Mortality!$AT$5)),84),0))</f>
        <v>3.9541730701092952E-3</v>
      </c>
      <c r="DU49" s="408">
        <f>DT49*(1-VLOOKUP($AR49,'MP-2017_Male'!$A$3:$CF$103,MIN((61+(Mortality!DU$5-Mortality!$AT$5)),84),0))</f>
        <v>3.9146313394082021E-3</v>
      </c>
      <c r="DV49" s="408">
        <f>DU49*(1-VLOOKUP($AR49,'MP-2017_Male'!$A$3:$CF$103,MIN((61+(Mortality!DV$5-Mortality!$AT$5)),84),0))</f>
        <v>3.8754850260141198E-3</v>
      </c>
      <c r="DW49" s="408">
        <f>DV49*(1-VLOOKUP($AR49,'MP-2017_Male'!$A$3:$CF$103,MIN((61+(Mortality!DW$5-Mortality!$AT$5)),84),0))</f>
        <v>3.8367301757539786E-3</v>
      </c>
      <c r="DX49" s="408">
        <f>DW49*(1-VLOOKUP($AR49,'MP-2017_Male'!$A$3:$CF$103,MIN((61+(Mortality!DX$5-Mortality!$AT$5)),84),0))</f>
        <v>3.798362873996439E-3</v>
      </c>
      <c r="DY49" s="408">
        <f>DX49*(1-VLOOKUP($AR49,'MP-2017_Male'!$A$3:$CF$103,MIN((61+(Mortality!DY$5-Mortality!$AT$5)),84),0))</f>
        <v>3.7603792452564747E-3</v>
      </c>
      <c r="DZ49" s="408">
        <f>DY49*(1-VLOOKUP($AR49,'MP-2017_Male'!$A$3:$CF$103,MIN((61+(Mortality!DZ$5-Mortality!$AT$5)),84),0))</f>
        <v>3.72277545280391E-3</v>
      </c>
      <c r="EA49" s="408">
        <f>DZ49*(1-VLOOKUP($AR49,'MP-2017_Male'!$A$3:$CF$103,MIN((61+(Mortality!EA$5-Mortality!$AT$5)),84),0))</f>
        <v>3.6855476982758711E-3</v>
      </c>
      <c r="EB49" s="408">
        <f>EA49*(1-VLOOKUP($AR49,'MP-2017_Male'!$A$3:$CF$103,MIN((61+(Mortality!EB$5-Mortality!$AT$5)),84),0))</f>
        <v>3.6486922212931126E-3</v>
      </c>
      <c r="EC49" s="408">
        <f>EB49*(1-VLOOKUP($AR49,'MP-2017_Male'!$A$3:$CF$103,MIN((61+(Mortality!EC$5-Mortality!$AT$5)),84),0))</f>
        <v>3.6122052990801815E-3</v>
      </c>
      <c r="ED49" s="408">
        <f>EC49*(1-VLOOKUP($AR49,'MP-2017_Male'!$A$3:$CF$103,MIN((61+(Mortality!ED$5-Mortality!$AT$5)),84),0))</f>
        <v>3.5760832460893796E-3</v>
      </c>
      <c r="EE49" s="408">
        <f>ED49*(1-VLOOKUP($AR49,'MP-2017_Male'!$A$3:$CF$103,MIN((61+(Mortality!EE$5-Mortality!$AT$5)),84),0))</f>
        <v>3.5403224136284859E-3</v>
      </c>
      <c r="EF49" s="408">
        <f>EE49*(1-VLOOKUP($AR49,'MP-2017_Male'!$A$3:$CF$103,MIN((61+(Mortality!EF$5-Mortality!$AT$5)),84),0))</f>
        <v>3.504919189492201E-3</v>
      </c>
      <c r="EG49" s="408">
        <f>EF49*(1-VLOOKUP($AR49,'MP-2017_Male'!$A$3:$CF$103,MIN((61+(Mortality!EG$5-Mortality!$AT$5)),84),0))</f>
        <v>3.4698699975972791E-3</v>
      </c>
      <c r="EH49" s="408">
        <f>EG49*(1-VLOOKUP($AR49,'MP-2017_Male'!$A$3:$CF$103,MIN((61+(Mortality!EH$5-Mortality!$AT$5)),84),0))</f>
        <v>3.4351712976213064E-3</v>
      </c>
      <c r="EI49" s="408">
        <f>EH49*(1-VLOOKUP($AR49,'MP-2017_Male'!$A$3:$CF$103,MIN((61+(Mortality!EI$5-Mortality!$AT$5)),84),0))</f>
        <v>3.4008195846450934E-3</v>
      </c>
      <c r="EJ49" s="408">
        <f>EI49*(1-VLOOKUP($AR49,'MP-2017_Male'!$A$3:$CF$103,MIN((61+(Mortality!EJ$5-Mortality!$AT$5)),84),0))</f>
        <v>3.3668113887986425E-3</v>
      </c>
      <c r="EK49" s="408">
        <f>EJ49*(1-VLOOKUP($AR49,'MP-2017_Male'!$A$3:$CF$103,MIN((61+(Mortality!EK$5-Mortality!$AT$5)),84),0))</f>
        <v>3.3331432749106561E-3</v>
      </c>
      <c r="EL49" s="408">
        <f>EK49*(1-VLOOKUP($AR49,'MP-2017_Male'!$A$3:$CF$103,MIN((61+(Mortality!EL$5-Mortality!$AT$5)),84),0))</f>
        <v>3.2998118421615494E-3</v>
      </c>
      <c r="EM49" s="408">
        <f>EL49*(1-VLOOKUP($AR49,'MP-2017_Male'!$A$3:$CF$103,MIN((61+(Mortality!EM$5-Mortality!$AT$5)),84),0))</f>
        <v>3.2668137237399338E-3</v>
      </c>
      <c r="EN49" s="408">
        <f>EM49*(1-VLOOKUP($AR49,'MP-2017_Male'!$A$3:$CF$103,MIN((61+(Mortality!EN$5-Mortality!$AT$5)),84),0))</f>
        <v>3.2341455865025344E-3</v>
      </c>
      <c r="EO49" s="408">
        <f>EN49*(1-VLOOKUP($AR49,'MP-2017_Male'!$A$3:$CF$103,MIN((61+(Mortality!EO$5-Mortality!$AT$5)),84),0))</f>
        <v>3.201804130637509E-3</v>
      </c>
      <c r="EP49" s="408">
        <f>EO49*(1-VLOOKUP($AR49,'MP-2017_Male'!$A$3:$CF$103,MIN((61+(Mortality!EP$5-Mortality!$AT$5)),84),0))</f>
        <v>3.169786089331134E-3</v>
      </c>
      <c r="EQ49" s="408">
        <f>EP49*(1-VLOOKUP($AR49,'MP-2017_Male'!$A$3:$CF$103,MIN((61+(Mortality!EQ$5-Mortality!$AT$5)),84),0))</f>
        <v>3.1380882284378227E-3</v>
      </c>
      <c r="ER49" s="408">
        <f>EQ49*(1-VLOOKUP($AR49,'MP-2017_Male'!$A$3:$CF$103,MIN((61+(Mortality!ER$5-Mortality!$AT$5)),84),0))</f>
        <v>3.1067073461534447E-3</v>
      </c>
      <c r="ES49" s="408">
        <f>ER49*(1-VLOOKUP($AR49,'MP-2017_Male'!$A$3:$CF$103,MIN((61+(Mortality!ES$5-Mortality!$AT$5)),84),0))</f>
        <v>3.07564027269191E-3</v>
      </c>
      <c r="ET49" s="408">
        <f>ES49*(1-VLOOKUP($AR49,'MP-2017_Male'!$A$3:$CF$103,MIN((61+(Mortality!ET$5-Mortality!$AT$5)),84),0))</f>
        <v>3.0448838699649911E-3</v>
      </c>
      <c r="EU49" s="408">
        <f>ET49*(1-VLOOKUP($AR49,'MP-2017_Male'!$A$3:$CF$103,MIN((61+(Mortality!EU$5-Mortality!$AT$5)),84),0))</f>
        <v>3.0144350312653412E-3</v>
      </c>
      <c r="EV49" s="408">
        <f>EU49*(1-VLOOKUP($AR49,'MP-2017_Male'!$A$3:$CF$103,MIN((61+(Mortality!EV$5-Mortality!$AT$5)),84),0))</f>
        <v>2.9842906809526876E-3</v>
      </c>
      <c r="EW49" s="408">
        <f>EV49*(1-VLOOKUP($AR49,'MP-2017_Male'!$A$3:$CF$103,MIN((61+(Mortality!EW$5-Mortality!$AT$5)),84),0))</f>
        <v>2.9544477741431608E-3</v>
      </c>
      <c r="EX49" s="408">
        <f>EW49*(1-VLOOKUP($AR49,'MP-2017_Male'!$A$3:$CF$103,MIN((61+(Mortality!EX$5-Mortality!$AT$5)),84),0))</f>
        <v>2.9249032964017291E-3</v>
      </c>
      <c r="EY49" s="408">
        <f>EX49*(1-VLOOKUP($AR49,'MP-2017_Male'!$A$3:$CF$103,MIN((61+(Mortality!EY$5-Mortality!$AT$5)),84),0))</f>
        <v>2.8956542634377119E-3</v>
      </c>
      <c r="EZ49" s="408">
        <f>EY49*(1-VLOOKUP($AR49,'MP-2017_Male'!$A$3:$CF$103,MIN((61+(Mortality!EZ$5-Mortality!$AT$5)),84),0))</f>
        <v>2.8666977208033346E-3</v>
      </c>
      <c r="FA49" s="408">
        <f>EZ49*(1-VLOOKUP($AR49,'MP-2017_Male'!$A$3:$CF$103,MIN((61+(Mortality!FA$5-Mortality!$AT$5)),84),0))</f>
        <v>2.8380307435953013E-3</v>
      </c>
      <c r="FB49" s="408">
        <f>FA49*(1-VLOOKUP($AR49,'MP-2017_Male'!$A$3:$CF$103,MIN((61+(Mortality!FB$5-Mortality!$AT$5)),84),0))</f>
        <v>2.8096504361593481E-3</v>
      </c>
      <c r="FC49" s="408">
        <f>FB49*(1-VLOOKUP($AR49,'MP-2017_Male'!$A$3:$CF$103,MIN((61+(Mortality!FC$5-Mortality!$AT$5)),84),0))</f>
        <v>2.7815539317977548E-3</v>
      </c>
      <c r="FD49" s="408">
        <f>FC49*(1-VLOOKUP($AR49,'MP-2017_Male'!$A$3:$CF$103,MIN((61+(Mortality!FD$5-Mortality!$AT$5)),84),0))</f>
        <v>2.7537383924797773E-3</v>
      </c>
      <c r="FE49" s="408">
        <f>FD49*(1-VLOOKUP($AR49,'MP-2017_Male'!$A$3:$CF$103,MIN((61+(Mortality!FE$5-Mortality!$AT$5)),84),0))</f>
        <v>2.7262010085549794E-3</v>
      </c>
      <c r="FF49" s="408">
        <f>FE49*(1-VLOOKUP($AR49,'MP-2017_Male'!$A$3:$CF$103,MIN((61+(Mortality!FF$5-Mortality!$AT$5)),84),0))</f>
        <v>2.6989389984694297E-3</v>
      </c>
      <c r="FG49" s="408">
        <f>FF49*(1-VLOOKUP($AR49,'MP-2017_Male'!$A$3:$CF$103,MIN((61+(Mortality!FG$5-Mortality!$AT$5)),84),0))</f>
        <v>2.6719496084847355E-3</v>
      </c>
      <c r="FH49" s="408">
        <f>FG49*(1-VLOOKUP($AR49,'MP-2017_Male'!$A$3:$CF$103,MIN((61+(Mortality!FH$5-Mortality!$AT$5)),84),0))</f>
        <v>2.6452301123998882E-3</v>
      </c>
      <c r="FI49" s="408">
        <f>FH49*(1-VLOOKUP($AR49,'MP-2017_Male'!$A$3:$CF$103,MIN((61+(Mortality!FI$5-Mortality!$AT$5)),84),0))</f>
        <v>2.6187778112758894E-3</v>
      </c>
    </row>
    <row r="50" spans="1:165">
      <c r="A50" s="205">
        <v>62</v>
      </c>
      <c r="B50" s="226">
        <f t="shared" si="8"/>
        <v>5.8669999999999998E-3</v>
      </c>
      <c r="C50" s="227">
        <f t="shared" si="9"/>
        <v>2.8639999999999998E-3</v>
      </c>
      <c r="D50" s="207">
        <f t="shared" si="5"/>
        <v>4.3654999999999996E-3</v>
      </c>
      <c r="E50" s="432">
        <f ca="1">IF($A50&lt;Main!$B$11,Mortality!$BD43,OFFSET($BD$6,$A50-$A$13,$A50-$A$13))</f>
        <v>3.066866942573509E-3</v>
      </c>
      <c r="F50" s="433">
        <f ca="1">IF($A50&lt;Main!$B$13,Mortality!$BD$105,OFFSET($BD$105,$A50-$A$13,$A50-$A$13))</f>
        <v>1.823791586437435E-3</v>
      </c>
      <c r="G50" s="472">
        <f t="shared" ca="1" si="85"/>
        <v>2.4453292645054718E-3</v>
      </c>
      <c r="I50" s="396"/>
      <c r="J50" s="395"/>
      <c r="K50" s="395"/>
      <c r="L50" s="395"/>
      <c r="M50" s="395"/>
      <c r="N50" s="395"/>
      <c r="O50" s="395"/>
      <c r="P50" s="199"/>
      <c r="Q50" s="210">
        <v>62</v>
      </c>
      <c r="R50" s="244">
        <f t="shared" ref="R50:R52" si="91">R49+(($R$53-$R$48)/5)</f>
        <v>5.8171999999999998E-3</v>
      </c>
      <c r="S50" s="245">
        <f t="shared" si="86"/>
        <v>2.7508000000000001E-2</v>
      </c>
      <c r="T50" s="465">
        <f t="shared" si="87"/>
        <v>7.2805999999999999E-3</v>
      </c>
      <c r="U50" s="244">
        <f t="shared" si="88"/>
        <v>3.3521999999999996E-3</v>
      </c>
      <c r="V50" s="245">
        <f t="shared" si="89"/>
        <v>1.7812600000000001E-2</v>
      </c>
      <c r="W50" s="469">
        <f t="shared" si="90"/>
        <v>4.7622000000000003E-3</v>
      </c>
      <c r="X50" s="227"/>
      <c r="Y50" s="205">
        <v>62</v>
      </c>
      <c r="AA50" s="231">
        <v>5.8669999999999998E-3</v>
      </c>
      <c r="AB50" s="232">
        <v>8.8540000000000008E-3</v>
      </c>
      <c r="AC50" s="233">
        <v>2.8312E-2</v>
      </c>
      <c r="AD50" s="205"/>
      <c r="AE50" s="231">
        <v>2.8639999999999998E-3</v>
      </c>
      <c r="AF50" s="232">
        <v>6.156E-3</v>
      </c>
      <c r="AG50" s="233">
        <v>1.8273000000000001E-2</v>
      </c>
      <c r="AH50" s="234"/>
      <c r="AQ50" s="234"/>
      <c r="AR50" s="205">
        <v>69</v>
      </c>
      <c r="AS50" s="235">
        <f t="shared" si="6"/>
        <v>8.279319299686741E-3</v>
      </c>
      <c r="AT50" s="406">
        <f t="shared" si="66"/>
        <v>8.8182E-3</v>
      </c>
      <c r="AU50" s="408">
        <f>AT50*(1-VLOOKUP($AR50,'MP-2017_Male'!$A$3:$CF$103,MIN((61+(Mortality!AU$5-Mortality!$AT$5)),84),0))</f>
        <v>8.6912179200000009E-3</v>
      </c>
      <c r="AV50" s="408">
        <f>AU50*(1-VLOOKUP($AR50,'MP-2017_Male'!$A$3:$CF$103,MIN((61+(Mortality!AV$5-Mortality!$AT$5)),84),0))</f>
        <v>8.5982218882559996E-3</v>
      </c>
      <c r="AW50" s="408">
        <f>AV50*(1-VLOOKUP($AR50,'MP-2017_Male'!$A$3:$CF$103,MIN((61+(Mortality!AW$5-Mortality!$AT$5)),84),0))</f>
        <v>8.5397539794158581E-3</v>
      </c>
      <c r="AX50" s="408">
        <f>AW50*(1-VLOOKUP($AR50,'MP-2017_Male'!$A$3:$CF$103,MIN((61+(Mortality!AX$5-Mortality!$AT$5)),84),0))</f>
        <v>8.4876614801414219E-3</v>
      </c>
      <c r="AY50" s="408">
        <f>AX50*(1-VLOOKUP($AR50,'MP-2017_Male'!$A$3:$CF$103,MIN((61+(Mortality!AY$5-Mortality!$AT$5)),84),0))</f>
        <v>8.4418281081486586E-3</v>
      </c>
      <c r="AZ50" s="408">
        <f>AY50*(1-VLOOKUP($AR50,'MP-2017_Male'!$A$3:$CF$103,MIN((61+(Mortality!AZ$5-Mortality!$AT$5)),84),0))</f>
        <v>8.4029956988511748E-3</v>
      </c>
      <c r="BA50" s="408">
        <f>AZ50*(1-VLOOKUP($AR50,'MP-2017_Male'!$A$3:$CF$103,MIN((61+(Mortality!BA$5-Mortality!$AT$5)),84),0))</f>
        <v>8.3693837160557696E-3</v>
      </c>
      <c r="BB50" s="408">
        <f>BA50*(1-VLOOKUP($AR50,'MP-2017_Male'!$A$3:$CF$103,MIN((61+(Mortality!BB$5-Mortality!$AT$5)),84),0))</f>
        <v>8.3392539346779683E-3</v>
      </c>
      <c r="BC50" s="408">
        <f>BB50*(1-VLOOKUP($AR50,'MP-2017_Male'!$A$3:$CF$103,MIN((61+(Mortality!BC$5-Mortality!$AT$5)),84),0))</f>
        <v>8.3100665459065956E-3</v>
      </c>
      <c r="BD50" s="429">
        <f>BC50*(1-VLOOKUP($AR50,'MP-2017_Male'!$A$3:$CF$103,MIN((61+(Mortality!BD$5-Mortality!$AT$5)),84),0))</f>
        <v>8.279319299686741E-3</v>
      </c>
      <c r="BE50" s="408">
        <f>BD50*(1-VLOOKUP($AR50,'MP-2017_Male'!$A$3:$CF$103,MIN((61+(Mortality!BE$5-Mortality!$AT$5)),84),0))</f>
        <v>8.244546158628057E-3</v>
      </c>
      <c r="BF50" s="408">
        <f>BE50*(1-VLOOKUP($AR50,'MP-2017_Male'!$A$3:$CF$103,MIN((61+(Mortality!BF$5-Mortality!$AT$5)),84),0))</f>
        <v>8.2041478824507793E-3</v>
      </c>
      <c r="BG50" s="408">
        <f>BF50*(1-VLOOKUP($AR50,'MP-2017_Male'!$A$3:$CF$103,MIN((61+(Mortality!BG$5-Mortality!$AT$5)),84),0))</f>
        <v>8.1565638247325638E-3</v>
      </c>
      <c r="BH50" s="408">
        <f>BG50*(1-VLOOKUP($AR50,'MP-2017_Male'!$A$3:$CF$103,MIN((61+(Mortality!BH$5-Mortality!$AT$5)),84),0))</f>
        <v>8.1019148471068551E-3</v>
      </c>
      <c r="BI50" s="408">
        <f>BH50*(1-VLOOKUP($AR50,'MP-2017_Male'!$A$3:$CF$103,MIN((61+(Mortality!BI$5-Mortality!$AT$5)),84),0))</f>
        <v>8.0403402942688419E-3</v>
      </c>
      <c r="BJ50" s="408">
        <f>BI50*(1-VLOOKUP($AR50,'MP-2017_Male'!$A$3:$CF$103,MIN((61+(Mortality!BJ$5-Mortality!$AT$5)),84),0))</f>
        <v>7.9736054698264103E-3</v>
      </c>
      <c r="BK50" s="408">
        <f>BJ50*(1-VLOOKUP($AR50,'MP-2017_Male'!$A$3:$CF$103,MIN((61+(Mortality!BK$5-Mortality!$AT$5)),84),0))</f>
        <v>7.9018430205979734E-3</v>
      </c>
      <c r="BL50" s="408">
        <f>BK50*(1-VLOOKUP($AR50,'MP-2017_Male'!$A$3:$CF$103,MIN((61+(Mortality!BL$5-Mortality!$AT$5)),84),0))</f>
        <v>7.8275656962043527E-3</v>
      </c>
      <c r="BM50" s="408">
        <f>BL50*(1-VLOOKUP($AR50,'MP-2017_Male'!$A$3:$CF$103,MIN((61+(Mortality!BM$5-Mortality!$AT$5)),84),0))</f>
        <v>7.7508555523815494E-3</v>
      </c>
      <c r="BN50" s="408">
        <f>BM50*(1-VLOOKUP($AR50,'MP-2017_Male'!$A$3:$CF$103,MIN((61+(Mortality!BN$5-Mortality!$AT$5)),84),0))</f>
        <v>7.6741220824129716E-3</v>
      </c>
      <c r="BO50" s="408">
        <f>BN50*(1-VLOOKUP($AR50,'MP-2017_Male'!$A$3:$CF$103,MIN((61+(Mortality!BO$5-Mortality!$AT$5)),84),0))</f>
        <v>7.5973808615888419E-3</v>
      </c>
      <c r="BP50" s="408">
        <f>BO50*(1-VLOOKUP($AR50,'MP-2017_Male'!$A$3:$CF$103,MIN((61+(Mortality!BP$5-Mortality!$AT$5)),84),0))</f>
        <v>7.5214070529729532E-3</v>
      </c>
      <c r="BQ50" s="408">
        <f>BP50*(1-VLOOKUP($AR50,'MP-2017_Male'!$A$3:$CF$103,MIN((61+(Mortality!BQ$5-Mortality!$AT$5)),84),0))</f>
        <v>7.4461929824432239E-3</v>
      </c>
      <c r="BR50" s="408">
        <f>BQ50*(1-VLOOKUP($AR50,'MP-2017_Male'!$A$3:$CF$103,MIN((61+(Mortality!BR$5-Mortality!$AT$5)),84),0))</f>
        <v>7.3717310526187916E-3</v>
      </c>
      <c r="BS50" s="408">
        <f>BR50*(1-VLOOKUP($AR50,'MP-2017_Male'!$A$3:$CF$103,MIN((61+(Mortality!BS$5-Mortality!$AT$5)),84),0))</f>
        <v>7.2980137420926034E-3</v>
      </c>
      <c r="BT50" s="408">
        <f>BS50*(1-VLOOKUP($AR50,'MP-2017_Male'!$A$3:$CF$103,MIN((61+(Mortality!BT$5-Mortality!$AT$5)),84),0))</f>
        <v>7.2250336046716769E-3</v>
      </c>
      <c r="BU50" s="408">
        <f>BT50*(1-VLOOKUP($AR50,'MP-2017_Male'!$A$3:$CF$103,MIN((61+(Mortality!BU$5-Mortality!$AT$5)),84),0))</f>
        <v>7.1527832686249602E-3</v>
      </c>
      <c r="BV50" s="408">
        <f>BU50*(1-VLOOKUP($AR50,'MP-2017_Male'!$A$3:$CF$103,MIN((61+(Mortality!BV$5-Mortality!$AT$5)),84),0))</f>
        <v>7.0812554359387103E-3</v>
      </c>
      <c r="BW50" s="408">
        <f>BV50*(1-VLOOKUP($AR50,'MP-2017_Male'!$A$3:$CF$103,MIN((61+(Mortality!BW$5-Mortality!$AT$5)),84),0))</f>
        <v>7.010442881579323E-3</v>
      </c>
      <c r="BX50" s="408">
        <f>BW50*(1-VLOOKUP($AR50,'MP-2017_Male'!$A$3:$CF$103,MIN((61+(Mortality!BX$5-Mortality!$AT$5)),84),0))</f>
        <v>6.9403384527635297E-3</v>
      </c>
      <c r="BY50" s="408">
        <f>BX50*(1-VLOOKUP($AR50,'MP-2017_Male'!$A$3:$CF$103,MIN((61+(Mortality!BY$5-Mortality!$AT$5)),84),0))</f>
        <v>6.8709350682358943E-3</v>
      </c>
      <c r="BZ50" s="408">
        <f>BY50*(1-VLOOKUP($AR50,'MP-2017_Male'!$A$3:$CF$103,MIN((61+(Mortality!BZ$5-Mortality!$AT$5)),84),0))</f>
        <v>6.8022257175535351E-3</v>
      </c>
      <c r="CA50" s="408">
        <f>BZ50*(1-VLOOKUP($AR50,'MP-2017_Male'!$A$3:$CF$103,MIN((61+(Mortality!CA$5-Mortality!$AT$5)),84),0))</f>
        <v>6.7342034603779998E-3</v>
      </c>
      <c r="CB50" s="408">
        <f>CA50*(1-VLOOKUP($AR50,'MP-2017_Male'!$A$3:$CF$103,MIN((61+(Mortality!CB$5-Mortality!$AT$5)),84),0))</f>
        <v>6.6668614257742202E-3</v>
      </c>
      <c r="CC50" s="408">
        <f>CB50*(1-VLOOKUP($AR50,'MP-2017_Male'!$A$3:$CF$103,MIN((61+(Mortality!CC$5-Mortality!$AT$5)),84),0))</f>
        <v>6.6001928115164777E-3</v>
      </c>
      <c r="CD50" s="408">
        <f>CC50*(1-VLOOKUP($AR50,'MP-2017_Male'!$A$3:$CF$103,MIN((61+(Mortality!CD$5-Mortality!$AT$5)),84),0))</f>
        <v>6.5341908834013127E-3</v>
      </c>
      <c r="CE50" s="408">
        <f>CD50*(1-VLOOKUP($AR50,'MP-2017_Male'!$A$3:$CF$103,MIN((61+(Mortality!CE$5-Mortality!$AT$5)),84),0))</f>
        <v>6.4688489745672994E-3</v>
      </c>
      <c r="CF50" s="408">
        <f>CE50*(1-VLOOKUP($AR50,'MP-2017_Male'!$A$3:$CF$103,MIN((61+(Mortality!CF$5-Mortality!$AT$5)),84),0))</f>
        <v>6.4041604848216263E-3</v>
      </c>
      <c r="CG50" s="408">
        <f>CF50*(1-VLOOKUP($AR50,'MP-2017_Male'!$A$3:$CF$103,MIN((61+(Mortality!CG$5-Mortality!$AT$5)),84),0))</f>
        <v>6.3401188799734097E-3</v>
      </c>
      <c r="CH50" s="408">
        <f>CG50*(1-VLOOKUP($AR50,'MP-2017_Male'!$A$3:$CF$103,MIN((61+(Mortality!CH$5-Mortality!$AT$5)),84),0))</f>
        <v>6.2767176911736758E-3</v>
      </c>
      <c r="CI50" s="408">
        <f>CH50*(1-VLOOKUP($AR50,'MP-2017_Male'!$A$3:$CF$103,MIN((61+(Mortality!CI$5-Mortality!$AT$5)),84),0))</f>
        <v>6.2139505142619388E-3</v>
      </c>
      <c r="CJ50" s="408">
        <f>CI50*(1-VLOOKUP($AR50,'MP-2017_Male'!$A$3:$CF$103,MIN((61+(Mortality!CJ$5-Mortality!$AT$5)),84),0))</f>
        <v>6.1518110091193191E-3</v>
      </c>
      <c r="CK50" s="408">
        <f>CJ50*(1-VLOOKUP($AR50,'MP-2017_Male'!$A$3:$CF$103,MIN((61+(Mortality!CK$5-Mortality!$AT$5)),84),0))</f>
        <v>6.090292899028126E-3</v>
      </c>
      <c r="CL50" s="408">
        <f>CK50*(1-VLOOKUP($AR50,'MP-2017_Male'!$A$3:$CF$103,MIN((61+(Mortality!CL$5-Mortality!$AT$5)),84),0))</f>
        <v>6.0293899700378448E-3</v>
      </c>
      <c r="CM50" s="408">
        <f>CL50*(1-VLOOKUP($AR50,'MP-2017_Male'!$A$3:$CF$103,MIN((61+(Mortality!CM$5-Mortality!$AT$5)),84),0))</f>
        <v>5.969096070337466E-3</v>
      </c>
      <c r="CN50" s="408">
        <f>CM50*(1-VLOOKUP($AR50,'MP-2017_Male'!$A$3:$CF$103,MIN((61+(Mortality!CN$5-Mortality!$AT$5)),84),0))</f>
        <v>5.9094051096340913E-3</v>
      </c>
      <c r="CO50" s="408">
        <f>CN50*(1-VLOOKUP($AR50,'MP-2017_Male'!$A$3:$CF$103,MIN((61+(Mortality!CO$5-Mortality!$AT$5)),84),0))</f>
        <v>5.8503110585377506E-3</v>
      </c>
      <c r="CP50" s="408">
        <f>CO50*(1-VLOOKUP($AR50,'MP-2017_Male'!$A$3:$CF$103,MIN((61+(Mortality!CP$5-Mortality!$AT$5)),84),0))</f>
        <v>5.7918079479523732E-3</v>
      </c>
      <c r="CQ50" s="408">
        <f>CP50*(1-VLOOKUP($AR50,'MP-2017_Male'!$A$3:$CF$103,MIN((61+(Mortality!CQ$5-Mortality!$AT$5)),84),0))</f>
        <v>5.733889868472849E-3</v>
      </c>
      <c r="CR50" s="408">
        <f>CQ50*(1-VLOOKUP($AR50,'MP-2017_Male'!$A$3:$CF$103,MIN((61+(Mortality!CR$5-Mortality!$AT$5)),84),0))</f>
        <v>5.6765509697881203E-3</v>
      </c>
      <c r="CS50" s="408">
        <f>CR50*(1-VLOOKUP($AR50,'MP-2017_Male'!$A$3:$CF$103,MIN((61+(Mortality!CS$5-Mortality!$AT$5)),84),0))</f>
        <v>5.6197854600902389E-3</v>
      </c>
      <c r="CT50" s="408">
        <f>CS50*(1-VLOOKUP($AR50,'MP-2017_Male'!$A$3:$CF$103,MIN((61+(Mortality!CT$5-Mortality!$AT$5)),84),0))</f>
        <v>5.5635876054893367E-3</v>
      </c>
      <c r="CU50" s="408">
        <f>CT50*(1-VLOOKUP($AR50,'MP-2017_Male'!$A$3:$CF$103,MIN((61+(Mortality!CU$5-Mortality!$AT$5)),84),0))</f>
        <v>5.507951729434443E-3</v>
      </c>
      <c r="CV50" s="408">
        <f>CU50*(1-VLOOKUP($AR50,'MP-2017_Male'!$A$3:$CF$103,MIN((61+(Mortality!CV$5-Mortality!$AT$5)),84),0))</f>
        <v>5.452872212140099E-3</v>
      </c>
      <c r="CW50" s="408">
        <f>CV50*(1-VLOOKUP($AR50,'MP-2017_Male'!$A$3:$CF$103,MIN((61+(Mortality!CW$5-Mortality!$AT$5)),84),0))</f>
        <v>5.3983434900186983E-3</v>
      </c>
      <c r="CX50" s="408">
        <f>CW50*(1-VLOOKUP($AR50,'MP-2017_Male'!$A$3:$CF$103,MIN((61+(Mortality!CX$5-Mortality!$AT$5)),84),0))</f>
        <v>5.3443600551185116E-3</v>
      </c>
      <c r="CY50" s="408">
        <f>CX50*(1-VLOOKUP($AR50,'MP-2017_Male'!$A$3:$CF$103,MIN((61+(Mortality!CY$5-Mortality!$AT$5)),84),0))</f>
        <v>5.2909164545673262E-3</v>
      </c>
      <c r="CZ50" s="408">
        <f>CY50*(1-VLOOKUP($AR50,'MP-2017_Male'!$A$3:$CF$103,MIN((61+(Mortality!CZ$5-Mortality!$AT$5)),84),0))</f>
        <v>5.2380072900216528E-3</v>
      </c>
      <c r="DA50" s="408">
        <f>CZ50*(1-VLOOKUP($AR50,'MP-2017_Male'!$A$3:$CF$103,MIN((61+(Mortality!DA$5-Mortality!$AT$5)),84),0))</f>
        <v>5.1856272171214362E-3</v>
      </c>
      <c r="DB50" s="408">
        <f>DA50*(1-VLOOKUP($AR50,'MP-2017_Male'!$A$3:$CF$103,MIN((61+(Mortality!DB$5-Mortality!$AT$5)),84),0))</f>
        <v>5.1337709449502215E-3</v>
      </c>
      <c r="DC50" s="408">
        <f>DB50*(1-VLOOKUP($AR50,'MP-2017_Male'!$A$3:$CF$103,MIN((61+(Mortality!DC$5-Mortality!$AT$5)),84),0))</f>
        <v>5.0824332355007195E-3</v>
      </c>
      <c r="DD50" s="408">
        <f>DC50*(1-VLOOKUP($AR50,'MP-2017_Male'!$A$3:$CF$103,MIN((61+(Mortality!DD$5-Mortality!$AT$5)),84),0))</f>
        <v>5.0316089031457126E-3</v>
      </c>
      <c r="DE50" s="408">
        <f>DD50*(1-VLOOKUP($AR50,'MP-2017_Male'!$A$3:$CF$103,MIN((61+(Mortality!DE$5-Mortality!$AT$5)),84),0))</f>
        <v>4.9812928141142552E-3</v>
      </c>
      <c r="DF50" s="408">
        <f>DE50*(1-VLOOKUP($AR50,'MP-2017_Male'!$A$3:$CF$103,MIN((61+(Mortality!DF$5-Mortality!$AT$5)),84),0))</f>
        <v>4.9314798859731125E-3</v>
      </c>
      <c r="DG50" s="408">
        <f>DF50*(1-VLOOKUP($AR50,'MP-2017_Male'!$A$3:$CF$103,MIN((61+(Mortality!DG$5-Mortality!$AT$5)),84),0))</f>
        <v>4.8821650871133816E-3</v>
      </c>
      <c r="DH50" s="408">
        <f>DG50*(1-VLOOKUP($AR50,'MP-2017_Male'!$A$3:$CF$103,MIN((61+(Mortality!DH$5-Mortality!$AT$5)),84),0))</f>
        <v>4.8333434362422475E-3</v>
      </c>
      <c r="DI50" s="408">
        <f>DH50*(1-VLOOKUP($AR50,'MP-2017_Male'!$A$3:$CF$103,MIN((61+(Mortality!DI$5-Mortality!$AT$5)),84),0))</f>
        <v>4.7850100018798254E-3</v>
      </c>
      <c r="DJ50" s="408">
        <f>DI50*(1-VLOOKUP($AR50,'MP-2017_Male'!$A$3:$CF$103,MIN((61+(Mortality!DJ$5-Mortality!$AT$5)),84),0))</f>
        <v>4.7371599018610272E-3</v>
      </c>
      <c r="DK50" s="408">
        <f>DJ50*(1-VLOOKUP($AR50,'MP-2017_Male'!$A$3:$CF$103,MIN((61+(Mortality!DK$5-Mortality!$AT$5)),84),0))</f>
        <v>4.6897883028424172E-3</v>
      </c>
      <c r="DL50" s="408">
        <f>DK50*(1-VLOOKUP($AR50,'MP-2017_Male'!$A$3:$CF$103,MIN((61+(Mortality!DL$5-Mortality!$AT$5)),84),0))</f>
        <v>4.6428904198139928E-3</v>
      </c>
      <c r="DM50" s="408">
        <f>DL50*(1-VLOOKUP($AR50,'MP-2017_Male'!$A$3:$CF$103,MIN((61+(Mortality!DM$5-Mortality!$AT$5)),84),0))</f>
        <v>4.5964615156158526E-3</v>
      </c>
      <c r="DN50" s="408">
        <f>DM50*(1-VLOOKUP($AR50,'MP-2017_Male'!$A$3:$CF$103,MIN((61+(Mortality!DN$5-Mortality!$AT$5)),84),0))</f>
        <v>4.550496900459694E-3</v>
      </c>
      <c r="DO50" s="408">
        <f>DN50*(1-VLOOKUP($AR50,'MP-2017_Male'!$A$3:$CF$103,MIN((61+(Mortality!DO$5-Mortality!$AT$5)),84),0))</f>
        <v>4.5049919314550969E-3</v>
      </c>
      <c r="DP50" s="408">
        <f>DO50*(1-VLOOKUP($AR50,'MP-2017_Male'!$A$3:$CF$103,MIN((61+(Mortality!DP$5-Mortality!$AT$5)),84),0))</f>
        <v>4.4599420121405461E-3</v>
      </c>
      <c r="DQ50" s="408">
        <f>DP50*(1-VLOOKUP($AR50,'MP-2017_Male'!$A$3:$CF$103,MIN((61+(Mortality!DQ$5-Mortality!$AT$5)),84),0))</f>
        <v>4.4153425920191404E-3</v>
      </c>
      <c r="DR50" s="408">
        <f>DQ50*(1-VLOOKUP($AR50,'MP-2017_Male'!$A$3:$CF$103,MIN((61+(Mortality!DR$5-Mortality!$AT$5)),84),0))</f>
        <v>4.371189166098949E-3</v>
      </c>
      <c r="DS50" s="408">
        <f>DR50*(1-VLOOKUP($AR50,'MP-2017_Male'!$A$3:$CF$103,MIN((61+(Mortality!DS$5-Mortality!$AT$5)),84),0))</f>
        <v>4.327477274437959E-3</v>
      </c>
      <c r="DT50" s="408">
        <f>DS50*(1-VLOOKUP($AR50,'MP-2017_Male'!$A$3:$CF$103,MIN((61+(Mortality!DT$5-Mortality!$AT$5)),84),0))</f>
        <v>4.284202501693579E-3</v>
      </c>
      <c r="DU50" s="408">
        <f>DT50*(1-VLOOKUP($AR50,'MP-2017_Male'!$A$3:$CF$103,MIN((61+(Mortality!DU$5-Mortality!$AT$5)),84),0))</f>
        <v>4.241360476676643E-3</v>
      </c>
      <c r="DV50" s="408">
        <f>DU50*(1-VLOOKUP($AR50,'MP-2017_Male'!$A$3:$CF$103,MIN((61+(Mortality!DV$5-Mortality!$AT$5)),84),0))</f>
        <v>4.1989468719098762E-3</v>
      </c>
      <c r="DW50" s="408">
        <f>DV50*(1-VLOOKUP($AR50,'MP-2017_Male'!$A$3:$CF$103,MIN((61+(Mortality!DW$5-Mortality!$AT$5)),84),0))</f>
        <v>4.156957403190777E-3</v>
      </c>
      <c r="DX50" s="408">
        <f>DW50*(1-VLOOKUP($AR50,'MP-2017_Male'!$A$3:$CF$103,MIN((61+(Mortality!DX$5-Mortality!$AT$5)),84),0))</f>
        <v>4.115387829158869E-3</v>
      </c>
      <c r="DY50" s="408">
        <f>DX50*(1-VLOOKUP($AR50,'MP-2017_Male'!$A$3:$CF$103,MIN((61+(Mortality!DY$5-Mortality!$AT$5)),84),0))</f>
        <v>4.0742339508672799E-3</v>
      </c>
      <c r="DZ50" s="408">
        <f>DY50*(1-VLOOKUP($AR50,'MP-2017_Male'!$A$3:$CF$103,MIN((61+(Mortality!DZ$5-Mortality!$AT$5)),84),0))</f>
        <v>4.0334916113586071E-3</v>
      </c>
      <c r="EA50" s="408">
        <f>DZ50*(1-VLOOKUP($AR50,'MP-2017_Male'!$A$3:$CF$103,MIN((61+(Mortality!EA$5-Mortality!$AT$5)),84),0))</f>
        <v>3.9931566952450207E-3</v>
      </c>
      <c r="EB50" s="408">
        <f>EA50*(1-VLOOKUP($AR50,'MP-2017_Male'!$A$3:$CF$103,MIN((61+(Mortality!EB$5-Mortality!$AT$5)),84),0))</f>
        <v>3.9532251282925705E-3</v>
      </c>
      <c r="EC50" s="408">
        <f>EB50*(1-VLOOKUP($AR50,'MP-2017_Male'!$A$3:$CF$103,MIN((61+(Mortality!EC$5-Mortality!$AT$5)),84),0))</f>
        <v>3.9136928770096445E-3</v>
      </c>
      <c r="ED50" s="408">
        <f>EC50*(1-VLOOKUP($AR50,'MP-2017_Male'!$A$3:$CF$103,MIN((61+(Mortality!ED$5-Mortality!$AT$5)),84),0))</f>
        <v>3.8745559482395481E-3</v>
      </c>
      <c r="EE50" s="408">
        <f>ED50*(1-VLOOKUP($AR50,'MP-2017_Male'!$A$3:$CF$103,MIN((61+(Mortality!EE$5-Mortality!$AT$5)),84),0))</f>
        <v>3.8358103887571526E-3</v>
      </c>
      <c r="EF50" s="408">
        <f>EE50*(1-VLOOKUP($AR50,'MP-2017_Male'!$A$3:$CF$103,MIN((61+(Mortality!EF$5-Mortality!$AT$5)),84),0))</f>
        <v>3.7974522848695813E-3</v>
      </c>
      <c r="EG50" s="408">
        <f>EF50*(1-VLOOKUP($AR50,'MP-2017_Male'!$A$3:$CF$103,MIN((61+(Mortality!EG$5-Mortality!$AT$5)),84),0))</f>
        <v>3.7594777620208854E-3</v>
      </c>
      <c r="EH50" s="408">
        <f>EG50*(1-VLOOKUP($AR50,'MP-2017_Male'!$A$3:$CF$103,MIN((61+(Mortality!EH$5-Mortality!$AT$5)),84),0))</f>
        <v>3.7218829844006766E-3</v>
      </c>
      <c r="EI50" s="408">
        <f>EH50*(1-VLOOKUP($AR50,'MP-2017_Male'!$A$3:$CF$103,MIN((61+(Mortality!EI$5-Mortality!$AT$5)),84),0))</f>
        <v>3.6846641545566698E-3</v>
      </c>
      <c r="EJ50" s="408">
        <f>EI50*(1-VLOOKUP($AR50,'MP-2017_Male'!$A$3:$CF$103,MIN((61+(Mortality!EJ$5-Mortality!$AT$5)),84),0))</f>
        <v>3.647817513011103E-3</v>
      </c>
      <c r="EK50" s="408">
        <f>EJ50*(1-VLOOKUP($AR50,'MP-2017_Male'!$A$3:$CF$103,MIN((61+(Mortality!EK$5-Mortality!$AT$5)),84),0))</f>
        <v>3.6113393378809922E-3</v>
      </c>
      <c r="EL50" s="408">
        <f>EK50*(1-VLOOKUP($AR50,'MP-2017_Male'!$A$3:$CF$103,MIN((61+(Mortality!EL$5-Mortality!$AT$5)),84),0))</f>
        <v>3.5752259445021822E-3</v>
      </c>
      <c r="EM50" s="408">
        <f>EL50*(1-VLOOKUP($AR50,'MP-2017_Male'!$A$3:$CF$103,MIN((61+(Mortality!EM$5-Mortality!$AT$5)),84),0))</f>
        <v>3.5394736850571603E-3</v>
      </c>
      <c r="EN50" s="408">
        <f>EM50*(1-VLOOKUP($AR50,'MP-2017_Male'!$A$3:$CF$103,MIN((61+(Mortality!EN$5-Mortality!$AT$5)),84),0))</f>
        <v>3.5040789482065886E-3</v>
      </c>
      <c r="EO50" s="408">
        <f>EN50*(1-VLOOKUP($AR50,'MP-2017_Male'!$A$3:$CF$103,MIN((61+(Mortality!EO$5-Mortality!$AT$5)),84),0))</f>
        <v>3.4690381587245229E-3</v>
      </c>
      <c r="EP50" s="408">
        <f>EO50*(1-VLOOKUP($AR50,'MP-2017_Male'!$A$3:$CF$103,MIN((61+(Mortality!EP$5-Mortality!$AT$5)),84),0))</f>
        <v>3.4343477771372776E-3</v>
      </c>
      <c r="EQ50" s="408">
        <f>EP50*(1-VLOOKUP($AR50,'MP-2017_Male'!$A$3:$CF$103,MIN((61+(Mortality!EQ$5-Mortality!$AT$5)),84),0))</f>
        <v>3.4000042993659048E-3</v>
      </c>
      <c r="ER50" s="408">
        <f>EQ50*(1-VLOOKUP($AR50,'MP-2017_Male'!$A$3:$CF$103,MIN((61+(Mortality!ER$5-Mortality!$AT$5)),84),0))</f>
        <v>3.3660042563722456E-3</v>
      </c>
      <c r="ES50" s="408">
        <f>ER50*(1-VLOOKUP($AR50,'MP-2017_Male'!$A$3:$CF$103,MIN((61+(Mortality!ES$5-Mortality!$AT$5)),84),0))</f>
        <v>3.3323442138085231E-3</v>
      </c>
      <c r="ET50" s="408">
        <f>ES50*(1-VLOOKUP($AR50,'MP-2017_Male'!$A$3:$CF$103,MIN((61+(Mortality!ET$5-Mortality!$AT$5)),84),0))</f>
        <v>3.2990207716704378E-3</v>
      </c>
      <c r="EU50" s="408">
        <f>ET50*(1-VLOOKUP($AR50,'MP-2017_Male'!$A$3:$CF$103,MIN((61+(Mortality!EU$5-Mortality!$AT$5)),84),0))</f>
        <v>3.2660305639537332E-3</v>
      </c>
      <c r="EV50" s="408">
        <f>EU50*(1-VLOOKUP($AR50,'MP-2017_Male'!$A$3:$CF$103,MIN((61+(Mortality!EV$5-Mortality!$AT$5)),84),0))</f>
        <v>3.2333702583141957E-3</v>
      </c>
      <c r="EW50" s="408">
        <f>EV50*(1-VLOOKUP($AR50,'MP-2017_Male'!$A$3:$CF$103,MIN((61+(Mortality!EW$5-Mortality!$AT$5)),84),0))</f>
        <v>3.2010365557310536E-3</v>
      </c>
      <c r="EX50" s="408">
        <f>EW50*(1-VLOOKUP($AR50,'MP-2017_Male'!$A$3:$CF$103,MIN((61+(Mortality!EX$5-Mortality!$AT$5)),84),0))</f>
        <v>3.1690261901737432E-3</v>
      </c>
      <c r="EY50" s="408">
        <f>EX50*(1-VLOOKUP($AR50,'MP-2017_Male'!$A$3:$CF$103,MIN((61+(Mortality!EY$5-Mortality!$AT$5)),84),0))</f>
        <v>3.1373359282720059E-3</v>
      </c>
      <c r="EZ50" s="408">
        <f>EY50*(1-VLOOKUP($AR50,'MP-2017_Male'!$A$3:$CF$103,MIN((61+(Mortality!EZ$5-Mortality!$AT$5)),84),0))</f>
        <v>3.1059625689892857E-3</v>
      </c>
      <c r="FA50" s="408">
        <f>EZ50*(1-VLOOKUP($AR50,'MP-2017_Male'!$A$3:$CF$103,MIN((61+(Mortality!FA$5-Mortality!$AT$5)),84),0))</f>
        <v>3.0749029432993926E-3</v>
      </c>
      <c r="FB50" s="408">
        <f>FA50*(1-VLOOKUP($AR50,'MP-2017_Male'!$A$3:$CF$103,MIN((61+(Mortality!FB$5-Mortality!$AT$5)),84),0))</f>
        <v>3.0441539138663988E-3</v>
      </c>
      <c r="FC50" s="408">
        <f>FB50*(1-VLOOKUP($AR50,'MP-2017_Male'!$A$3:$CF$103,MIN((61+(Mortality!FC$5-Mortality!$AT$5)),84),0))</f>
        <v>3.0137123747277349E-3</v>
      </c>
      <c r="FD50" s="408">
        <f>FC50*(1-VLOOKUP($AR50,'MP-2017_Male'!$A$3:$CF$103,MIN((61+(Mortality!FD$5-Mortality!$AT$5)),84),0))</f>
        <v>2.9835752509804574E-3</v>
      </c>
      <c r="FE50" s="408">
        <f>FD50*(1-VLOOKUP($AR50,'MP-2017_Male'!$A$3:$CF$103,MIN((61+(Mortality!FE$5-Mortality!$AT$5)),84),0))</f>
        <v>2.9537394984706527E-3</v>
      </c>
      <c r="FF50" s="408">
        <f>FE50*(1-VLOOKUP($AR50,'MP-2017_Male'!$A$3:$CF$103,MIN((61+(Mortality!FF$5-Mortality!$AT$5)),84),0))</f>
        <v>2.9242021034859463E-3</v>
      </c>
      <c r="FG50" s="408">
        <f>FF50*(1-VLOOKUP($AR50,'MP-2017_Male'!$A$3:$CF$103,MIN((61+(Mortality!FG$5-Mortality!$AT$5)),84),0))</f>
        <v>2.8949600824510866E-3</v>
      </c>
      <c r="FH50" s="408">
        <f>FG50*(1-VLOOKUP($AR50,'MP-2017_Male'!$A$3:$CF$103,MIN((61+(Mortality!FH$5-Mortality!$AT$5)),84),0))</f>
        <v>2.8660104816265759E-3</v>
      </c>
      <c r="FI50" s="408">
        <f>FH50*(1-VLOOKUP($AR50,'MP-2017_Male'!$A$3:$CF$103,MIN((61+(Mortality!FI$5-Mortality!$AT$5)),84),0))</f>
        <v>2.8373503768103102E-3</v>
      </c>
    </row>
    <row r="51" spans="1:165">
      <c r="A51" s="205">
        <v>63</v>
      </c>
      <c r="B51" s="226">
        <f t="shared" si="8"/>
        <v>6.5770000000000004E-3</v>
      </c>
      <c r="C51" s="227">
        <f t="shared" si="9"/>
        <v>3.1129999999999999E-3</v>
      </c>
      <c r="D51" s="207">
        <f t="shared" si="5"/>
        <v>4.8450000000000003E-3</v>
      </c>
      <c r="E51" s="432">
        <f ca="1">IF($A51&lt;Main!$B$11,Mortality!$BD44,OFFSET($BD$6,$A51-$A$13,$A51-$A$13))</f>
        <v>3.3530548855908813E-3</v>
      </c>
      <c r="F51" s="433">
        <f ca="1">IF($A51&lt;Main!$B$13,Mortality!$BD$105,OFFSET($BD$105,$A51-$A$13,$A51-$A$13))</f>
        <v>1.952535215126835E-3</v>
      </c>
      <c r="G51" s="472">
        <f t="shared" ca="1" si="85"/>
        <v>2.652795050358858E-3</v>
      </c>
      <c r="I51" s="397"/>
      <c r="J51" s="395"/>
      <c r="K51" s="395"/>
      <c r="L51" s="395"/>
      <c r="M51" s="395"/>
      <c r="N51" s="395"/>
      <c r="O51" s="395"/>
      <c r="P51" s="199"/>
      <c r="Q51" s="249">
        <v>63</v>
      </c>
      <c r="R51" s="244">
        <f t="shared" si="91"/>
        <v>6.5037999999999997E-3</v>
      </c>
      <c r="S51" s="245">
        <f t="shared" si="86"/>
        <v>2.8484000000000002E-2</v>
      </c>
      <c r="T51" s="465">
        <f t="shared" si="87"/>
        <v>8.0494E-3</v>
      </c>
      <c r="U51" s="244">
        <f t="shared" si="88"/>
        <v>3.8557999999999995E-3</v>
      </c>
      <c r="V51" s="245">
        <f t="shared" si="89"/>
        <v>1.8554400000000002E-2</v>
      </c>
      <c r="W51" s="469">
        <f t="shared" si="90"/>
        <v>5.4638000000000004E-3</v>
      </c>
      <c r="X51" s="227"/>
      <c r="Y51" s="205">
        <v>63</v>
      </c>
      <c r="AA51" s="231">
        <v>6.5770000000000004E-3</v>
      </c>
      <c r="AB51" s="232">
        <v>9.4920000000000004E-3</v>
      </c>
      <c r="AC51" s="233">
        <v>2.9314E-2</v>
      </c>
      <c r="AD51" s="205"/>
      <c r="AE51" s="231">
        <v>3.1129999999999999E-3</v>
      </c>
      <c r="AF51" s="232">
        <v>6.7229999999999998E-3</v>
      </c>
      <c r="AG51" s="233">
        <v>1.9028E-2</v>
      </c>
      <c r="AH51" s="234"/>
      <c r="AQ51" s="234"/>
      <c r="AR51" s="205">
        <v>70</v>
      </c>
      <c r="AS51" s="235">
        <f t="shared" si="6"/>
        <v>8.8984296035792294E-3</v>
      </c>
      <c r="AT51" s="407">
        <f t="shared" si="66"/>
        <v>9.587E-3</v>
      </c>
      <c r="AU51" s="408">
        <f>AT51*(1-VLOOKUP($AR51,'MP-2017_Male'!$A$3:$CF$103,MIN((61+(Mortality!AU$5-Mortality!$AT$5)),84),0))</f>
        <v>9.4412776000000007E-3</v>
      </c>
      <c r="AV51" s="408">
        <f>AU51*(1-VLOOKUP($AR51,'MP-2017_Male'!$A$3:$CF$103,MIN((61+(Mortality!AV$5-Mortality!$AT$5)),84),0))</f>
        <v>9.3308146520800009E-3</v>
      </c>
      <c r="AW51" s="408">
        <f>AV51*(1-VLOOKUP($AR51,'MP-2017_Male'!$A$3:$CF$103,MIN((61+(Mortality!AW$5-Mortality!$AT$5)),84),0))</f>
        <v>9.2561681348633604E-3</v>
      </c>
      <c r="AX51" s="408">
        <f>AW51*(1-VLOOKUP($AR51,'MP-2017_Male'!$A$3:$CF$103,MIN((61+(Mortality!AX$5-Mortality!$AT$5)),84),0))</f>
        <v>9.1867468738518858E-3</v>
      </c>
      <c r="AY51" s="408">
        <f>AX51*(1-VLOOKUP($AR51,'MP-2017_Male'!$A$3:$CF$103,MIN((61+(Mortality!AY$5-Mortality!$AT$5)),84),0))</f>
        <v>9.1242769951096932E-3</v>
      </c>
      <c r="AZ51" s="408">
        <f>AY51*(1-VLOOKUP($AR51,'MP-2017_Male'!$A$3:$CF$103,MIN((61+(Mortality!AZ$5-Mortality!$AT$5)),84),0))</f>
        <v>9.0686189054395242E-3</v>
      </c>
      <c r="BA51" s="408">
        <f>AZ51*(1-VLOOKUP($AR51,'MP-2017_Male'!$A$3:$CF$103,MIN((61+(Mortality!BA$5-Mortality!$AT$5)),84),0))</f>
        <v>9.019648363350152E-3</v>
      </c>
      <c r="BB51" s="408">
        <f>BA51*(1-VLOOKUP($AR51,'MP-2017_Male'!$A$3:$CF$103,MIN((61+(Mortality!BB$5-Mortality!$AT$5)),84),0))</f>
        <v>8.9763540512060713E-3</v>
      </c>
      <c r="BC51" s="408">
        <f>BB51*(1-VLOOKUP($AR51,'MP-2017_Male'!$A$3:$CF$103,MIN((61+(Mortality!BC$5-Mortality!$AT$5)),84),0))</f>
        <v>8.9368580933807656E-3</v>
      </c>
      <c r="BD51" s="429">
        <f>BC51*(1-VLOOKUP($AR51,'MP-2017_Male'!$A$3:$CF$103,MIN((61+(Mortality!BD$5-Mortality!$AT$5)),84),0))</f>
        <v>8.8984296035792294E-3</v>
      </c>
      <c r="BE51" s="408">
        <f>BD51*(1-VLOOKUP($AR51,'MP-2017_Male'!$A$3:$CF$103,MIN((61+(Mortality!BE$5-Mortality!$AT$5)),84),0))</f>
        <v>8.8583866703631237E-3</v>
      </c>
      <c r="BF51" s="408">
        <f>BE51*(1-VLOOKUP($AR51,'MP-2017_Male'!$A$3:$CF$103,MIN((61+(Mortality!BF$5-Mortality!$AT$5)),84),0))</f>
        <v>8.8140947370113076E-3</v>
      </c>
      <c r="BG51" s="408">
        <f>BF51*(1-VLOOKUP($AR51,'MP-2017_Male'!$A$3:$CF$103,MIN((61+(Mortality!BG$5-Mortality!$AT$5)),84),0))</f>
        <v>8.7647358064840437E-3</v>
      </c>
      <c r="BH51" s="408">
        <f>BG51*(1-VLOOKUP($AR51,'MP-2017_Male'!$A$3:$CF$103,MIN((61+(Mortality!BH$5-Mortality!$AT$5)),84),0))</f>
        <v>8.7086414973225456E-3</v>
      </c>
      <c r="BI51" s="408">
        <f>BH51*(1-VLOOKUP($AR51,'MP-2017_Male'!$A$3:$CF$103,MIN((61+(Mortality!BI$5-Mortality!$AT$5)),84),0))</f>
        <v>8.6450684143920906E-3</v>
      </c>
      <c r="BJ51" s="408">
        <f>BI51*(1-VLOOKUP($AR51,'MP-2017_Male'!$A$3:$CF$103,MIN((61+(Mortality!BJ$5-Mortality!$AT$5)),84),0))</f>
        <v>8.5750433602355142E-3</v>
      </c>
      <c r="BK51" s="408">
        <f>BJ51*(1-VLOOKUP($AR51,'MP-2017_Male'!$A$3:$CF$103,MIN((61+(Mortality!BK$5-Mortality!$AT$5)),84),0))</f>
        <v>8.5004404830014649E-3</v>
      </c>
      <c r="BL51" s="408">
        <f>BK51*(1-VLOOKUP($AR51,'MP-2017_Male'!$A$3:$CF$103,MIN((61+(Mortality!BL$5-Mortality!$AT$5)),84),0))</f>
        <v>8.4213863865095513E-3</v>
      </c>
      <c r="BM51" s="408">
        <f>BL51*(1-VLOOKUP($AR51,'MP-2017_Male'!$A$3:$CF$103,MIN((61+(Mortality!BM$5-Mortality!$AT$5)),84),0))</f>
        <v>8.3405410771990596E-3</v>
      </c>
      <c r="BN51" s="408">
        <f>BM51*(1-VLOOKUP($AR51,'MP-2017_Male'!$A$3:$CF$103,MIN((61+(Mortality!BN$5-Mortality!$AT$5)),84),0))</f>
        <v>8.2579697205347885E-3</v>
      </c>
      <c r="BO51" s="408">
        <f>BN51*(1-VLOOKUP($AR51,'MP-2017_Male'!$A$3:$CF$103,MIN((61+(Mortality!BO$5-Mortality!$AT$5)),84),0))</f>
        <v>8.1753900233294402E-3</v>
      </c>
      <c r="BP51" s="408">
        <f>BO51*(1-VLOOKUP($AR51,'MP-2017_Male'!$A$3:$CF$103,MIN((61+(Mortality!BP$5-Mortality!$AT$5)),84),0))</f>
        <v>8.0936361230961457E-3</v>
      </c>
      <c r="BQ51" s="408">
        <f>BP51*(1-VLOOKUP($AR51,'MP-2017_Male'!$A$3:$CF$103,MIN((61+(Mortality!BQ$5-Mortality!$AT$5)),84),0))</f>
        <v>8.0126997618651837E-3</v>
      </c>
      <c r="BR51" s="408">
        <f>BQ51*(1-VLOOKUP($AR51,'MP-2017_Male'!$A$3:$CF$103,MIN((61+(Mortality!BR$5-Mortality!$AT$5)),84),0))</f>
        <v>7.9325727642465312E-3</v>
      </c>
      <c r="BS51" s="408">
        <f>BR51*(1-VLOOKUP($AR51,'MP-2017_Male'!$A$3:$CF$103,MIN((61+(Mortality!BS$5-Mortality!$AT$5)),84),0))</f>
        <v>7.853247036604066E-3</v>
      </c>
      <c r="BT51" s="408">
        <f>BS51*(1-VLOOKUP($AR51,'MP-2017_Male'!$A$3:$CF$103,MIN((61+(Mortality!BT$5-Mortality!$AT$5)),84),0))</f>
        <v>7.7747145662380255E-3</v>
      </c>
      <c r="BU51" s="408">
        <f>BT51*(1-VLOOKUP($AR51,'MP-2017_Male'!$A$3:$CF$103,MIN((61+(Mortality!BU$5-Mortality!$AT$5)),84),0))</f>
        <v>7.6969674205756454E-3</v>
      </c>
      <c r="BV51" s="408">
        <f>BU51*(1-VLOOKUP($AR51,'MP-2017_Male'!$A$3:$CF$103,MIN((61+(Mortality!BV$5-Mortality!$AT$5)),84),0))</f>
        <v>7.6199977463698885E-3</v>
      </c>
      <c r="BW51" s="408">
        <f>BV51*(1-VLOOKUP($AR51,'MP-2017_Male'!$A$3:$CF$103,MIN((61+(Mortality!BW$5-Mortality!$AT$5)),84),0))</f>
        <v>7.5437977689061892E-3</v>
      </c>
      <c r="BX51" s="408">
        <f>BW51*(1-VLOOKUP($AR51,'MP-2017_Male'!$A$3:$CF$103,MIN((61+(Mortality!BX$5-Mortality!$AT$5)),84),0))</f>
        <v>7.4683597912171273E-3</v>
      </c>
      <c r="BY51" s="408">
        <f>BX51*(1-VLOOKUP($AR51,'MP-2017_Male'!$A$3:$CF$103,MIN((61+(Mortality!BY$5-Mortality!$AT$5)),84),0))</f>
        <v>7.3936761933049563E-3</v>
      </c>
      <c r="BZ51" s="408">
        <f>BY51*(1-VLOOKUP($AR51,'MP-2017_Male'!$A$3:$CF$103,MIN((61+(Mortality!BZ$5-Mortality!$AT$5)),84),0))</f>
        <v>7.3197394313719065E-3</v>
      </c>
      <c r="CA51" s="408">
        <f>BZ51*(1-VLOOKUP($AR51,'MP-2017_Male'!$A$3:$CF$103,MIN((61+(Mortality!CA$5-Mortality!$AT$5)),84),0))</f>
        <v>7.2465420370581872E-3</v>
      </c>
      <c r="CB51" s="408">
        <f>CA51*(1-VLOOKUP($AR51,'MP-2017_Male'!$A$3:$CF$103,MIN((61+(Mortality!CB$5-Mortality!$AT$5)),84),0))</f>
        <v>7.1740766166876052E-3</v>
      </c>
      <c r="CC51" s="408">
        <f>CB51*(1-VLOOKUP($AR51,'MP-2017_Male'!$A$3:$CF$103,MIN((61+(Mortality!CC$5-Mortality!$AT$5)),84),0))</f>
        <v>7.1023358505207289E-3</v>
      </c>
      <c r="CD51" s="408">
        <f>CC51*(1-VLOOKUP($AR51,'MP-2017_Male'!$A$3:$CF$103,MIN((61+(Mortality!CD$5-Mortality!$AT$5)),84),0))</f>
        <v>7.0313124920155217E-3</v>
      </c>
      <c r="CE51" s="408">
        <f>CD51*(1-VLOOKUP($AR51,'MP-2017_Male'!$A$3:$CF$103,MIN((61+(Mortality!CE$5-Mortality!$AT$5)),84),0))</f>
        <v>6.9609993670953661E-3</v>
      </c>
      <c r="CF51" s="408">
        <f>CE51*(1-VLOOKUP($AR51,'MP-2017_Male'!$A$3:$CF$103,MIN((61+(Mortality!CF$5-Mortality!$AT$5)),84),0))</f>
        <v>6.8913893734244124E-3</v>
      </c>
      <c r="CG51" s="408">
        <f>CF51*(1-VLOOKUP($AR51,'MP-2017_Male'!$A$3:$CF$103,MIN((61+(Mortality!CG$5-Mortality!$AT$5)),84),0))</f>
        <v>6.8224754796901684E-3</v>
      </c>
      <c r="CH51" s="408">
        <f>CG51*(1-VLOOKUP($AR51,'MP-2017_Male'!$A$3:$CF$103,MIN((61+(Mortality!CH$5-Mortality!$AT$5)),84),0))</f>
        <v>6.7542507248932668E-3</v>
      </c>
      <c r="CI51" s="408">
        <f>CH51*(1-VLOOKUP($AR51,'MP-2017_Male'!$A$3:$CF$103,MIN((61+(Mortality!CI$5-Mortality!$AT$5)),84),0))</f>
        <v>6.6867082176443344E-3</v>
      </c>
      <c r="CJ51" s="408">
        <f>CI51*(1-VLOOKUP($AR51,'MP-2017_Male'!$A$3:$CF$103,MIN((61+(Mortality!CJ$5-Mortality!$AT$5)),84),0))</f>
        <v>6.6198411354678908E-3</v>
      </c>
      <c r="CK51" s="408">
        <f>CJ51*(1-VLOOKUP($AR51,'MP-2017_Male'!$A$3:$CF$103,MIN((61+(Mortality!CK$5-Mortality!$AT$5)),84),0))</f>
        <v>6.5536427241132122E-3</v>
      </c>
      <c r="CL51" s="408">
        <f>CK51*(1-VLOOKUP($AR51,'MP-2017_Male'!$A$3:$CF$103,MIN((61+(Mortality!CL$5-Mortality!$AT$5)),84),0))</f>
        <v>6.4881062968720803E-3</v>
      </c>
      <c r="CM51" s="408">
        <f>CL51*(1-VLOOKUP($AR51,'MP-2017_Male'!$A$3:$CF$103,MIN((61+(Mortality!CM$5-Mortality!$AT$5)),84),0))</f>
        <v>6.4232252339033596E-3</v>
      </c>
      <c r="CN51" s="408">
        <f>CM51*(1-VLOOKUP($AR51,'MP-2017_Male'!$A$3:$CF$103,MIN((61+(Mortality!CN$5-Mortality!$AT$5)),84),0))</f>
        <v>6.3589929815643263E-3</v>
      </c>
      <c r="CO51" s="408">
        <f>CN51*(1-VLOOKUP($AR51,'MP-2017_Male'!$A$3:$CF$103,MIN((61+(Mortality!CO$5-Mortality!$AT$5)),84),0))</f>
        <v>6.2954030517486832E-3</v>
      </c>
      <c r="CP51" s="408">
        <f>CO51*(1-VLOOKUP($AR51,'MP-2017_Male'!$A$3:$CF$103,MIN((61+(Mortality!CP$5-Mortality!$AT$5)),84),0))</f>
        <v>6.2324490212311966E-3</v>
      </c>
      <c r="CQ51" s="408">
        <f>CP51*(1-VLOOKUP($AR51,'MP-2017_Male'!$A$3:$CF$103,MIN((61+(Mortality!CQ$5-Mortality!$AT$5)),84),0))</f>
        <v>6.170124531018885E-3</v>
      </c>
      <c r="CR51" s="408">
        <f>CQ51*(1-VLOOKUP($AR51,'MP-2017_Male'!$A$3:$CF$103,MIN((61+(Mortality!CR$5-Mortality!$AT$5)),84),0))</f>
        <v>6.1084232857086963E-3</v>
      </c>
      <c r="CS51" s="408">
        <f>CR51*(1-VLOOKUP($AR51,'MP-2017_Male'!$A$3:$CF$103,MIN((61+(Mortality!CS$5-Mortality!$AT$5)),84),0))</f>
        <v>6.047339052851609E-3</v>
      </c>
      <c r="CT51" s="408">
        <f>CS51*(1-VLOOKUP($AR51,'MP-2017_Male'!$A$3:$CF$103,MIN((61+(Mortality!CT$5-Mortality!$AT$5)),84),0))</f>
        <v>5.9868656623230931E-3</v>
      </c>
      <c r="CU51" s="408">
        <f>CT51*(1-VLOOKUP($AR51,'MP-2017_Male'!$A$3:$CF$103,MIN((61+(Mortality!CU$5-Mortality!$AT$5)),84),0))</f>
        <v>5.9269970056998623E-3</v>
      </c>
      <c r="CV51" s="408">
        <f>CU51*(1-VLOOKUP($AR51,'MP-2017_Male'!$A$3:$CF$103,MIN((61+(Mortality!CV$5-Mortality!$AT$5)),84),0))</f>
        <v>5.8677270356428633E-3</v>
      </c>
      <c r="CW51" s="408">
        <f>CV51*(1-VLOOKUP($AR51,'MP-2017_Male'!$A$3:$CF$103,MIN((61+(Mortality!CW$5-Mortality!$AT$5)),84),0))</f>
        <v>5.8090497652864342E-3</v>
      </c>
      <c r="CX51" s="408">
        <f>CW51*(1-VLOOKUP($AR51,'MP-2017_Male'!$A$3:$CF$103,MIN((61+(Mortality!CX$5-Mortality!$AT$5)),84),0))</f>
        <v>5.7509592676335698E-3</v>
      </c>
      <c r="CY51" s="408">
        <f>CX51*(1-VLOOKUP($AR51,'MP-2017_Male'!$A$3:$CF$103,MIN((61+(Mortality!CY$5-Mortality!$AT$5)),84),0))</f>
        <v>5.6934496749572339E-3</v>
      </c>
      <c r="CZ51" s="408">
        <f>CY51*(1-VLOOKUP($AR51,'MP-2017_Male'!$A$3:$CF$103,MIN((61+(Mortality!CZ$5-Mortality!$AT$5)),84),0))</f>
        <v>5.6365151782076612E-3</v>
      </c>
      <c r="DA51" s="408">
        <f>CZ51*(1-VLOOKUP($AR51,'MP-2017_Male'!$A$3:$CF$103,MIN((61+(Mortality!DA$5-Mortality!$AT$5)),84),0))</f>
        <v>5.5801500264255847E-3</v>
      </c>
      <c r="DB51" s="408">
        <f>DA51*(1-VLOOKUP($AR51,'MP-2017_Male'!$A$3:$CF$103,MIN((61+(Mortality!DB$5-Mortality!$AT$5)),84),0))</f>
        <v>5.524348526161329E-3</v>
      </c>
      <c r="DC51" s="408">
        <f>DB51*(1-VLOOKUP($AR51,'MP-2017_Male'!$A$3:$CF$103,MIN((61+(Mortality!DC$5-Mortality!$AT$5)),84),0))</f>
        <v>5.4691050408997161E-3</v>
      </c>
      <c r="DD51" s="408">
        <f>DC51*(1-VLOOKUP($AR51,'MP-2017_Male'!$A$3:$CF$103,MIN((61+(Mortality!DD$5-Mortality!$AT$5)),84),0))</f>
        <v>5.4144139904907188E-3</v>
      </c>
      <c r="DE51" s="408">
        <f>DD51*(1-VLOOKUP($AR51,'MP-2017_Male'!$A$3:$CF$103,MIN((61+(Mortality!DE$5-Mortality!$AT$5)),84),0))</f>
        <v>5.3602698505858118E-3</v>
      </c>
      <c r="DF51" s="408">
        <f>DE51*(1-VLOOKUP($AR51,'MP-2017_Male'!$A$3:$CF$103,MIN((61+(Mortality!DF$5-Mortality!$AT$5)),84),0))</f>
        <v>5.3066671520799538E-3</v>
      </c>
      <c r="DG51" s="408">
        <f>DF51*(1-VLOOKUP($AR51,'MP-2017_Male'!$A$3:$CF$103,MIN((61+(Mortality!DG$5-Mortality!$AT$5)),84),0))</f>
        <v>5.2536004805591539E-3</v>
      </c>
      <c r="DH51" s="408">
        <f>DG51*(1-VLOOKUP($AR51,'MP-2017_Male'!$A$3:$CF$103,MIN((61+(Mortality!DH$5-Mortality!$AT$5)),84),0))</f>
        <v>5.2010644757535624E-3</v>
      </c>
      <c r="DI51" s="408">
        <f>DH51*(1-VLOOKUP($AR51,'MP-2017_Male'!$A$3:$CF$103,MIN((61+(Mortality!DI$5-Mortality!$AT$5)),84),0))</f>
        <v>5.149053830996027E-3</v>
      </c>
      <c r="DJ51" s="408">
        <f>DI51*(1-VLOOKUP($AR51,'MP-2017_Male'!$A$3:$CF$103,MIN((61+(Mortality!DJ$5-Mortality!$AT$5)),84),0))</f>
        <v>5.0975632926860666E-3</v>
      </c>
      <c r="DK51" s="408">
        <f>DJ51*(1-VLOOKUP($AR51,'MP-2017_Male'!$A$3:$CF$103,MIN((61+(Mortality!DK$5-Mortality!$AT$5)),84),0))</f>
        <v>5.0465876597592055E-3</v>
      </c>
      <c r="DL51" s="408">
        <f>DK51*(1-VLOOKUP($AR51,'MP-2017_Male'!$A$3:$CF$103,MIN((61+(Mortality!DL$5-Mortality!$AT$5)),84),0))</f>
        <v>4.9961217831616138E-3</v>
      </c>
      <c r="DM51" s="408">
        <f>DL51*(1-VLOOKUP($AR51,'MP-2017_Male'!$A$3:$CF$103,MIN((61+(Mortality!DM$5-Mortality!$AT$5)),84),0))</f>
        <v>4.9461605653299979E-3</v>
      </c>
      <c r="DN51" s="408">
        <f>DM51*(1-VLOOKUP($AR51,'MP-2017_Male'!$A$3:$CF$103,MIN((61+(Mortality!DN$5-Mortality!$AT$5)),84),0))</f>
        <v>4.896698959676698E-3</v>
      </c>
      <c r="DO51" s="408">
        <f>DN51*(1-VLOOKUP($AR51,'MP-2017_Male'!$A$3:$CF$103,MIN((61+(Mortality!DO$5-Mortality!$AT$5)),84),0))</f>
        <v>4.8477319700799314E-3</v>
      </c>
      <c r="DP51" s="408">
        <f>DO51*(1-VLOOKUP($AR51,'MP-2017_Male'!$A$3:$CF$103,MIN((61+(Mortality!DP$5-Mortality!$AT$5)),84),0))</f>
        <v>4.7992546503791318E-3</v>
      </c>
      <c r="DQ51" s="408">
        <f>DP51*(1-VLOOKUP($AR51,'MP-2017_Male'!$A$3:$CF$103,MIN((61+(Mortality!DQ$5-Mortality!$AT$5)),84),0))</f>
        <v>4.7512621038753406E-3</v>
      </c>
      <c r="DR51" s="408">
        <f>DQ51*(1-VLOOKUP($AR51,'MP-2017_Male'!$A$3:$CF$103,MIN((61+(Mortality!DR$5-Mortality!$AT$5)),84),0))</f>
        <v>4.7037494828365868E-3</v>
      </c>
      <c r="DS51" s="408">
        <f>DR51*(1-VLOOKUP($AR51,'MP-2017_Male'!$A$3:$CF$103,MIN((61+(Mortality!DS$5-Mortality!$AT$5)),84),0))</f>
        <v>4.6567119880082213E-3</v>
      </c>
      <c r="DT51" s="408">
        <f>DS51*(1-VLOOKUP($AR51,'MP-2017_Male'!$A$3:$CF$103,MIN((61+(Mortality!DT$5-Mortality!$AT$5)),84),0))</f>
        <v>4.6101448681281389E-3</v>
      </c>
      <c r="DU51" s="408">
        <f>DT51*(1-VLOOKUP($AR51,'MP-2017_Male'!$A$3:$CF$103,MIN((61+(Mortality!DU$5-Mortality!$AT$5)),84),0))</f>
        <v>4.5640434194468577E-3</v>
      </c>
      <c r="DV51" s="408">
        <f>DU51*(1-VLOOKUP($AR51,'MP-2017_Male'!$A$3:$CF$103,MIN((61+(Mortality!DV$5-Mortality!$AT$5)),84),0))</f>
        <v>4.5184029852523887E-3</v>
      </c>
      <c r="DW51" s="408">
        <f>DV51*(1-VLOOKUP($AR51,'MP-2017_Male'!$A$3:$CF$103,MIN((61+(Mortality!DW$5-Mortality!$AT$5)),84),0))</f>
        <v>4.4732189553998644E-3</v>
      </c>
      <c r="DX51" s="408">
        <f>DW51*(1-VLOOKUP($AR51,'MP-2017_Male'!$A$3:$CF$103,MIN((61+(Mortality!DX$5-Mortality!$AT$5)),84),0))</f>
        <v>4.4284867658458656E-3</v>
      </c>
      <c r="DY51" s="408">
        <f>DX51*(1-VLOOKUP($AR51,'MP-2017_Male'!$A$3:$CF$103,MIN((61+(Mortality!DY$5-Mortality!$AT$5)),84),0))</f>
        <v>4.3842018981874072E-3</v>
      </c>
      <c r="DZ51" s="408">
        <f>DY51*(1-VLOOKUP($AR51,'MP-2017_Male'!$A$3:$CF$103,MIN((61+(Mortality!DZ$5-Mortality!$AT$5)),84),0))</f>
        <v>4.3403598792055333E-3</v>
      </c>
      <c r="EA51" s="408">
        <f>DZ51*(1-VLOOKUP($AR51,'MP-2017_Male'!$A$3:$CF$103,MIN((61+(Mortality!EA$5-Mortality!$AT$5)),84),0))</f>
        <v>4.2969562804134782E-3</v>
      </c>
      <c r="EB51" s="408">
        <f>EA51*(1-VLOOKUP($AR51,'MP-2017_Male'!$A$3:$CF$103,MIN((61+(Mortality!EB$5-Mortality!$AT$5)),84),0))</f>
        <v>4.253986717609343E-3</v>
      </c>
      <c r="EC51" s="408">
        <f>EB51*(1-VLOOKUP($AR51,'MP-2017_Male'!$A$3:$CF$103,MIN((61+(Mortality!EC$5-Mortality!$AT$5)),84),0))</f>
        <v>4.2114468504332496E-3</v>
      </c>
      <c r="ED51" s="408">
        <f>EC51*(1-VLOOKUP($AR51,'MP-2017_Male'!$A$3:$CF$103,MIN((61+(Mortality!ED$5-Mortality!$AT$5)),84),0))</f>
        <v>4.1693323819289169E-3</v>
      </c>
      <c r="EE51" s="408">
        <f>ED51*(1-VLOOKUP($AR51,'MP-2017_Male'!$A$3:$CF$103,MIN((61+(Mortality!EE$5-Mortality!$AT$5)),84),0))</f>
        <v>4.127639058109628E-3</v>
      </c>
      <c r="EF51" s="408">
        <f>EE51*(1-VLOOKUP($AR51,'MP-2017_Male'!$A$3:$CF$103,MIN((61+(Mortality!EF$5-Mortality!$AT$5)),84),0))</f>
        <v>4.0863626675285321E-3</v>
      </c>
      <c r="EG51" s="408">
        <f>EF51*(1-VLOOKUP($AR51,'MP-2017_Male'!$A$3:$CF$103,MIN((61+(Mortality!EG$5-Mortality!$AT$5)),84),0))</f>
        <v>4.0454990408532471E-3</v>
      </c>
      <c r="EH51" s="408">
        <f>EG51*(1-VLOOKUP($AR51,'MP-2017_Male'!$A$3:$CF$103,MIN((61+(Mortality!EH$5-Mortality!$AT$5)),84),0))</f>
        <v>4.0050440504447145E-3</v>
      </c>
      <c r="EI51" s="408">
        <f>EH51*(1-VLOOKUP($AR51,'MP-2017_Male'!$A$3:$CF$103,MIN((61+(Mortality!EI$5-Mortality!$AT$5)),84),0))</f>
        <v>3.9649936099402676E-3</v>
      </c>
      <c r="EJ51" s="408">
        <f>EI51*(1-VLOOKUP($AR51,'MP-2017_Male'!$A$3:$CF$103,MIN((61+(Mortality!EJ$5-Mortality!$AT$5)),84),0))</f>
        <v>3.9253436738408646E-3</v>
      </c>
      <c r="EK51" s="408">
        <f>EJ51*(1-VLOOKUP($AR51,'MP-2017_Male'!$A$3:$CF$103,MIN((61+(Mortality!EK$5-Mortality!$AT$5)),84),0))</f>
        <v>3.8860902371024558E-3</v>
      </c>
      <c r="EL51" s="408">
        <f>EK51*(1-VLOOKUP($AR51,'MP-2017_Male'!$A$3:$CF$103,MIN((61+(Mortality!EL$5-Mortality!$AT$5)),84),0))</f>
        <v>3.8472293347314311E-3</v>
      </c>
      <c r="EM51" s="408">
        <f>EL51*(1-VLOOKUP($AR51,'MP-2017_Male'!$A$3:$CF$103,MIN((61+(Mortality!EM$5-Mortality!$AT$5)),84),0))</f>
        <v>3.8087570413841169E-3</v>
      </c>
      <c r="EN51" s="408">
        <f>EM51*(1-VLOOKUP($AR51,'MP-2017_Male'!$A$3:$CF$103,MIN((61+(Mortality!EN$5-Mortality!$AT$5)),84),0))</f>
        <v>3.7706694709702757E-3</v>
      </c>
      <c r="EO51" s="408">
        <f>EN51*(1-VLOOKUP($AR51,'MP-2017_Male'!$A$3:$CF$103,MIN((61+(Mortality!EO$5-Mortality!$AT$5)),84),0))</f>
        <v>3.732962776260573E-3</v>
      </c>
      <c r="EP51" s="408">
        <f>EO51*(1-VLOOKUP($AR51,'MP-2017_Male'!$A$3:$CF$103,MIN((61+(Mortality!EP$5-Mortality!$AT$5)),84),0))</f>
        <v>3.6956331484979672E-3</v>
      </c>
      <c r="EQ51" s="408">
        <f>EP51*(1-VLOOKUP($AR51,'MP-2017_Male'!$A$3:$CF$103,MIN((61+(Mortality!EQ$5-Mortality!$AT$5)),84),0))</f>
        <v>3.6586768170129877E-3</v>
      </c>
      <c r="ER51" s="408">
        <f>EQ51*(1-VLOOKUP($AR51,'MP-2017_Male'!$A$3:$CF$103,MIN((61+(Mortality!ER$5-Mortality!$AT$5)),84),0))</f>
        <v>3.6220900488428578E-3</v>
      </c>
      <c r="ES51" s="408">
        <f>ER51*(1-VLOOKUP($AR51,'MP-2017_Male'!$A$3:$CF$103,MIN((61+(Mortality!ES$5-Mortality!$AT$5)),84),0))</f>
        <v>3.5858691483544292E-3</v>
      </c>
      <c r="ET51" s="408">
        <f>ES51*(1-VLOOKUP($AR51,'MP-2017_Male'!$A$3:$CF$103,MIN((61+(Mortality!ET$5-Mortality!$AT$5)),84),0))</f>
        <v>3.550010456870885E-3</v>
      </c>
      <c r="EU51" s="408">
        <f>ET51*(1-VLOOKUP($AR51,'MP-2017_Male'!$A$3:$CF$103,MIN((61+(Mortality!EU$5-Mortality!$AT$5)),84),0))</f>
        <v>3.5145103523021764E-3</v>
      </c>
      <c r="EV51" s="408">
        <f>EU51*(1-VLOOKUP($AR51,'MP-2017_Male'!$A$3:$CF$103,MIN((61+(Mortality!EV$5-Mortality!$AT$5)),84),0))</f>
        <v>3.4793652487791547E-3</v>
      </c>
      <c r="EW51" s="408">
        <f>EV51*(1-VLOOKUP($AR51,'MP-2017_Male'!$A$3:$CF$103,MIN((61+(Mortality!EW$5-Mortality!$AT$5)),84),0))</f>
        <v>3.4445715962913631E-3</v>
      </c>
      <c r="EX51" s="408">
        <f>EW51*(1-VLOOKUP($AR51,'MP-2017_Male'!$A$3:$CF$103,MIN((61+(Mortality!EX$5-Mortality!$AT$5)),84),0))</f>
        <v>3.4101258803284494E-3</v>
      </c>
      <c r="EY51" s="408">
        <f>EX51*(1-VLOOKUP($AR51,'MP-2017_Male'!$A$3:$CF$103,MIN((61+(Mortality!EY$5-Mortality!$AT$5)),84),0))</f>
        <v>3.3760246215251647E-3</v>
      </c>
      <c r="EZ51" s="408">
        <f>EY51*(1-VLOOKUP($AR51,'MP-2017_Male'!$A$3:$CF$103,MIN((61+(Mortality!EZ$5-Mortality!$AT$5)),84),0))</f>
        <v>3.3422643753099131E-3</v>
      </c>
      <c r="FA51" s="408">
        <f>EZ51*(1-VLOOKUP($AR51,'MP-2017_Male'!$A$3:$CF$103,MIN((61+(Mortality!FA$5-Mortality!$AT$5)),84),0))</f>
        <v>3.3088417315568141E-3</v>
      </c>
      <c r="FB51" s="408">
        <f>FA51*(1-VLOOKUP($AR51,'MP-2017_Male'!$A$3:$CF$103,MIN((61+(Mortality!FB$5-Mortality!$AT$5)),84),0))</f>
        <v>3.275753314241246E-3</v>
      </c>
      <c r="FC51" s="408">
        <f>FB51*(1-VLOOKUP($AR51,'MP-2017_Male'!$A$3:$CF$103,MIN((61+(Mortality!FC$5-Mortality!$AT$5)),84),0))</f>
        <v>3.2429957810988334E-3</v>
      </c>
      <c r="FD51" s="408">
        <f>FC51*(1-VLOOKUP($AR51,'MP-2017_Male'!$A$3:$CF$103,MIN((61+(Mortality!FD$5-Mortality!$AT$5)),84),0))</f>
        <v>3.2105658232878449E-3</v>
      </c>
      <c r="FE51" s="408">
        <f>FD51*(1-VLOOKUP($AR51,'MP-2017_Male'!$A$3:$CF$103,MIN((61+(Mortality!FE$5-Mortality!$AT$5)),84),0))</f>
        <v>3.1784601650549664E-3</v>
      </c>
      <c r="FF51" s="408">
        <f>FE51*(1-VLOOKUP($AR51,'MP-2017_Male'!$A$3:$CF$103,MIN((61+(Mortality!FF$5-Mortality!$AT$5)),84),0))</f>
        <v>3.1466755634044167E-3</v>
      </c>
      <c r="FG51" s="408">
        <f>FF51*(1-VLOOKUP($AR51,'MP-2017_Male'!$A$3:$CF$103,MIN((61+(Mortality!FG$5-Mortality!$AT$5)),84),0))</f>
        <v>3.1152088077703727E-3</v>
      </c>
      <c r="FH51" s="408">
        <f>FG51*(1-VLOOKUP($AR51,'MP-2017_Male'!$A$3:$CF$103,MIN((61+(Mortality!FH$5-Mortality!$AT$5)),84),0))</f>
        <v>3.0840567196926691E-3</v>
      </c>
      <c r="FI51" s="408">
        <f>FH51*(1-VLOOKUP($AR51,'MP-2017_Male'!$A$3:$CF$103,MIN((61+(Mortality!FI$5-Mortality!$AT$5)),84),0))</f>
        <v>3.0532161524957423E-3</v>
      </c>
    </row>
    <row r="52" spans="1:165">
      <c r="A52" s="205">
        <v>64</v>
      </c>
      <c r="B52" s="226">
        <f t="shared" si="8"/>
        <v>7.3769999999999999E-3</v>
      </c>
      <c r="C52" s="227">
        <f t="shared" si="9"/>
        <v>3.3890000000000001E-3</v>
      </c>
      <c r="D52" s="207">
        <f t="shared" si="5"/>
        <v>5.3829999999999998E-3</v>
      </c>
      <c r="E52" s="432">
        <f ca="1">IF($A52&lt;Main!$B$11,Mortality!$BD45,OFFSET($BD$6,$A52-$A$13,$A52-$A$13))</f>
        <v>3.6167351865183301E-3</v>
      </c>
      <c r="F52" s="433">
        <f ca="1">IF($A52&lt;Main!$B$13,Mortality!$BD$105,OFFSET($BD$105,$A52-$A$13,$A52-$A$13))</f>
        <v>2.071780179015987E-3</v>
      </c>
      <c r="G52" s="472">
        <f t="shared" ca="1" si="85"/>
        <v>2.8442576827671586E-3</v>
      </c>
      <c r="I52" s="396"/>
      <c r="J52" s="395"/>
      <c r="K52" s="395"/>
      <c r="L52" s="395"/>
      <c r="M52" s="395"/>
      <c r="N52" s="395"/>
      <c r="O52" s="395"/>
      <c r="P52" s="199"/>
      <c r="Q52" s="210">
        <v>64</v>
      </c>
      <c r="R52" s="244">
        <f t="shared" si="91"/>
        <v>7.1903999999999996E-3</v>
      </c>
      <c r="S52" s="245">
        <f t="shared" si="86"/>
        <v>2.9460000000000004E-2</v>
      </c>
      <c r="T52" s="465">
        <f t="shared" si="87"/>
        <v>8.8182E-3</v>
      </c>
      <c r="U52" s="244">
        <f t="shared" si="88"/>
        <v>4.3593999999999994E-3</v>
      </c>
      <c r="V52" s="245">
        <f t="shared" si="89"/>
        <v>1.9296200000000003E-2</v>
      </c>
      <c r="W52" s="469">
        <f t="shared" si="90"/>
        <v>6.1654000000000006E-3</v>
      </c>
      <c r="X52" s="227"/>
      <c r="Y52" s="205">
        <v>64</v>
      </c>
      <c r="AA52" s="231">
        <v>7.3769999999999999E-3</v>
      </c>
      <c r="AB52" s="232">
        <v>1.0208999999999999E-2</v>
      </c>
      <c r="AC52" s="233">
        <v>3.0433000000000002E-2</v>
      </c>
      <c r="AD52" s="205"/>
      <c r="AE52" s="231">
        <v>3.3890000000000001E-3</v>
      </c>
      <c r="AF52" s="232">
        <v>7.352E-3</v>
      </c>
      <c r="AG52" s="233">
        <v>1.9883999999999999E-2</v>
      </c>
      <c r="AH52" s="234"/>
      <c r="AQ52" s="234"/>
      <c r="AR52" s="205">
        <v>71</v>
      </c>
      <c r="AS52" s="235">
        <f t="shared" si="6"/>
        <v>1.1984583681283295E-2</v>
      </c>
      <c r="AT52" s="407">
        <f t="shared" si="66"/>
        <v>1.3034799999999999E-2</v>
      </c>
      <c r="AU52" s="408">
        <f>AT52*(1-VLOOKUP($AR52,'MP-2017_Male'!$A$3:$CF$103,MIN((61+(Mortality!AU$5-Mortality!$AT$5)),84),0))</f>
        <v>1.2830153639999998E-2</v>
      </c>
      <c r="AV52" s="408">
        <f>AU52*(1-VLOOKUP($AR52,'MP-2017_Male'!$A$3:$CF$103,MIN((61+(Mortality!AV$5-Mortality!$AT$5)),84),0))</f>
        <v>1.2672342750227997E-2</v>
      </c>
      <c r="AW52" s="408">
        <f>AV52*(1-VLOOKUP($AR52,'MP-2017_Male'!$A$3:$CF$103,MIN((61+(Mortality!AW$5-Mortality!$AT$5)),84),0))</f>
        <v>1.2560826134025991E-2</v>
      </c>
      <c r="AX52" s="408">
        <f>AW52*(1-VLOOKUP($AR52,'MP-2017_Male'!$A$3:$CF$103,MIN((61+(Mortality!AX$5-Mortality!$AT$5)),84),0))</f>
        <v>1.2455315194500173E-2</v>
      </c>
      <c r="AY52" s="408">
        <f>AX52*(1-VLOOKUP($AR52,'MP-2017_Male'!$A$3:$CF$103,MIN((61+(Mortality!AY$5-Mortality!$AT$5)),84),0))</f>
        <v>1.2356918204463621E-2</v>
      </c>
      <c r="AZ52" s="408">
        <f>AY52*(1-VLOOKUP($AR52,'MP-2017_Male'!$A$3:$CF$103,MIN((61+(Mortality!AZ$5-Mortality!$AT$5)),84),0))</f>
        <v>1.2266712701571036E-2</v>
      </c>
      <c r="BA52" s="408">
        <f>AZ52*(1-VLOOKUP($AR52,'MP-2017_Male'!$A$3:$CF$103,MIN((61+(Mortality!BA$5-Mortality!$AT$5)),84),0))</f>
        <v>1.2185752397740666E-2</v>
      </c>
      <c r="BB52" s="408">
        <f>BA52*(1-VLOOKUP($AR52,'MP-2017_Male'!$A$3:$CF$103,MIN((61+(Mortality!BB$5-Mortality!$AT$5)),84),0))</f>
        <v>1.2112637883354222E-2</v>
      </c>
      <c r="BC52" s="408">
        <f>BB52*(1-VLOOKUP($AR52,'MP-2017_Male'!$A$3:$CF$103,MIN((61+(Mortality!BC$5-Mortality!$AT$5)),84),0))</f>
        <v>1.2046018374995774E-2</v>
      </c>
      <c r="BD52" s="429">
        <f>BC52*(1-VLOOKUP($AR52,'MP-2017_Male'!$A$3:$CF$103,MIN((61+(Mortality!BD$5-Mortality!$AT$5)),84),0))</f>
        <v>1.1984583681283295E-2</v>
      </c>
      <c r="BE52" s="408">
        <f>BD52*(1-VLOOKUP($AR52,'MP-2017_Male'!$A$3:$CF$103,MIN((61+(Mortality!BE$5-Mortality!$AT$5)),84),0))</f>
        <v>1.1924660762876878E-2</v>
      </c>
      <c r="BF52" s="408">
        <f>BE52*(1-VLOOKUP($AR52,'MP-2017_Male'!$A$3:$CF$103,MIN((61+(Mortality!BF$5-Mortality!$AT$5)),84),0))</f>
        <v>1.1862652526909918E-2</v>
      </c>
      <c r="BG52" s="408">
        <f>BF52*(1-VLOOKUP($AR52,'MP-2017_Male'!$A$3:$CF$103,MIN((61+(Mortality!BG$5-Mortality!$AT$5)),84),0))</f>
        <v>1.1796221672759222E-2</v>
      </c>
      <c r="BH52" s="408">
        <f>BG52*(1-VLOOKUP($AR52,'MP-2017_Male'!$A$3:$CF$103,MIN((61+(Mortality!BH$5-Mortality!$AT$5)),84),0))</f>
        <v>1.172190547622084E-2</v>
      </c>
      <c r="BI52" s="408">
        <f>BH52*(1-VLOOKUP($AR52,'MP-2017_Male'!$A$3:$CF$103,MIN((61+(Mortality!BI$5-Mortality!$AT$5)),84),0))</f>
        <v>1.1639852137887294E-2</v>
      </c>
      <c r="BJ52" s="408">
        <f>BI52*(1-VLOOKUP($AR52,'MP-2017_Male'!$A$3:$CF$103,MIN((61+(Mortality!BJ$5-Mortality!$AT$5)),84),0))</f>
        <v>1.1549061291211773E-2</v>
      </c>
      <c r="BK52" s="408">
        <f>BJ52*(1-VLOOKUP($AR52,'MP-2017_Male'!$A$3:$CF$103,MIN((61+(Mortality!BK$5-Mortality!$AT$5)),84),0))</f>
        <v>1.1450894270236473E-2</v>
      </c>
      <c r="BL52" s="408">
        <f>BK52*(1-VLOOKUP($AR52,'MP-2017_Male'!$A$3:$CF$103,MIN((61+(Mortality!BL$5-Mortality!$AT$5)),84),0))</f>
        <v>1.1346691132377322E-2</v>
      </c>
      <c r="BM52" s="408">
        <f>BL52*(1-VLOOKUP($AR52,'MP-2017_Male'!$A$3:$CF$103,MIN((61+(Mortality!BM$5-Mortality!$AT$5)),84),0))</f>
        <v>1.1238897566619738E-2</v>
      </c>
      <c r="BN52" s="408">
        <f>BM52*(1-VLOOKUP($AR52,'MP-2017_Male'!$A$3:$CF$103,MIN((61+(Mortality!BN$5-Mortality!$AT$5)),84),0))</f>
        <v>1.1128756370466864E-2</v>
      </c>
      <c r="BO52" s="408">
        <f>BN52*(1-VLOOKUP($AR52,'MP-2017_Male'!$A$3:$CF$103,MIN((61+(Mortality!BO$5-Mortality!$AT$5)),84),0))</f>
        <v>1.1018581682399243E-2</v>
      </c>
      <c r="BP52" s="408">
        <f>BO52*(1-VLOOKUP($AR52,'MP-2017_Male'!$A$3:$CF$103,MIN((61+(Mortality!BP$5-Mortality!$AT$5)),84),0))</f>
        <v>1.090839586557525E-2</v>
      </c>
      <c r="BQ52" s="408">
        <f>BP52*(1-VLOOKUP($AR52,'MP-2017_Male'!$A$3:$CF$103,MIN((61+(Mortality!BQ$5-Mortality!$AT$5)),84),0))</f>
        <v>1.0799311906919497E-2</v>
      </c>
      <c r="BR52" s="408">
        <f>BQ52*(1-VLOOKUP($AR52,'MP-2017_Male'!$A$3:$CF$103,MIN((61+(Mortality!BR$5-Mortality!$AT$5)),84),0))</f>
        <v>1.0691318787850302E-2</v>
      </c>
      <c r="BS52" s="408">
        <f>BR52*(1-VLOOKUP($AR52,'MP-2017_Male'!$A$3:$CF$103,MIN((61+(Mortality!BS$5-Mortality!$AT$5)),84),0))</f>
        <v>1.05844055999718E-2</v>
      </c>
      <c r="BT52" s="408">
        <f>BS52*(1-VLOOKUP($AR52,'MP-2017_Male'!$A$3:$CF$103,MIN((61+(Mortality!BT$5-Mortality!$AT$5)),84),0))</f>
        <v>1.0478561543972082E-2</v>
      </c>
      <c r="BU52" s="408">
        <f>BT52*(1-VLOOKUP($AR52,'MP-2017_Male'!$A$3:$CF$103,MIN((61+(Mortality!BU$5-Mortality!$AT$5)),84),0))</f>
        <v>1.037377592853236E-2</v>
      </c>
      <c r="BV52" s="408">
        <f>BU52*(1-VLOOKUP($AR52,'MP-2017_Male'!$A$3:$CF$103,MIN((61+(Mortality!BV$5-Mortality!$AT$5)),84),0))</f>
        <v>1.0270038169247037E-2</v>
      </c>
      <c r="BW52" s="408">
        <f>BV52*(1-VLOOKUP($AR52,'MP-2017_Male'!$A$3:$CF$103,MIN((61+(Mortality!BW$5-Mortality!$AT$5)),84),0))</f>
        <v>1.0167337787554567E-2</v>
      </c>
      <c r="BX52" s="408">
        <f>BW52*(1-VLOOKUP($AR52,'MP-2017_Male'!$A$3:$CF$103,MIN((61+(Mortality!BX$5-Mortality!$AT$5)),84),0))</f>
        <v>1.0065664409679022E-2</v>
      </c>
      <c r="BY52" s="408">
        <f>BX52*(1-VLOOKUP($AR52,'MP-2017_Male'!$A$3:$CF$103,MIN((61+(Mortality!BY$5-Mortality!$AT$5)),84),0))</f>
        <v>9.965007765582231E-3</v>
      </c>
      <c r="BZ52" s="408">
        <f>BY52*(1-VLOOKUP($AR52,'MP-2017_Male'!$A$3:$CF$103,MIN((61+(Mortality!BZ$5-Mortality!$AT$5)),84),0))</f>
        <v>9.8653576879264085E-3</v>
      </c>
      <c r="CA52" s="408">
        <f>BZ52*(1-VLOOKUP($AR52,'MP-2017_Male'!$A$3:$CF$103,MIN((61+(Mortality!CA$5-Mortality!$AT$5)),84),0))</f>
        <v>9.7667041110471448E-3</v>
      </c>
      <c r="CB52" s="408">
        <f>CA52*(1-VLOOKUP($AR52,'MP-2017_Male'!$A$3:$CF$103,MIN((61+(Mortality!CB$5-Mortality!$AT$5)),84),0))</f>
        <v>9.6690370699366729E-3</v>
      </c>
      <c r="CC52" s="408">
        <f>CB52*(1-VLOOKUP($AR52,'MP-2017_Male'!$A$3:$CF$103,MIN((61+(Mortality!CC$5-Mortality!$AT$5)),84),0))</f>
        <v>9.5723466992373059E-3</v>
      </c>
      <c r="CD52" s="408">
        <f>CC52*(1-VLOOKUP($AR52,'MP-2017_Male'!$A$3:$CF$103,MIN((61+(Mortality!CD$5-Mortality!$AT$5)),84),0))</f>
        <v>9.4766232322449333E-3</v>
      </c>
      <c r="CE52" s="408">
        <f>CD52*(1-VLOOKUP($AR52,'MP-2017_Male'!$A$3:$CF$103,MIN((61+(Mortality!CE$5-Mortality!$AT$5)),84),0))</f>
        <v>9.3818569999224843E-3</v>
      </c>
      <c r="CF52" s="408">
        <f>CE52*(1-VLOOKUP($AR52,'MP-2017_Male'!$A$3:$CF$103,MIN((61+(Mortality!CF$5-Mortality!$AT$5)),84),0))</f>
        <v>9.2880384299232586E-3</v>
      </c>
      <c r="CG52" s="408">
        <f>CF52*(1-VLOOKUP($AR52,'MP-2017_Male'!$A$3:$CF$103,MIN((61+(Mortality!CG$5-Mortality!$AT$5)),84),0))</f>
        <v>9.1951580456240255E-3</v>
      </c>
      <c r="CH52" s="408">
        <f>CG52*(1-VLOOKUP($AR52,'MP-2017_Male'!$A$3:$CF$103,MIN((61+(Mortality!CH$5-Mortality!$AT$5)),84),0))</f>
        <v>9.1032064651677853E-3</v>
      </c>
      <c r="CI52" s="408">
        <f>CH52*(1-VLOOKUP($AR52,'MP-2017_Male'!$A$3:$CF$103,MIN((61+(Mortality!CI$5-Mortality!$AT$5)),84),0))</f>
        <v>9.0121744005161077E-3</v>
      </c>
      <c r="CJ52" s="408">
        <f>CI52*(1-VLOOKUP($AR52,'MP-2017_Male'!$A$3:$CF$103,MIN((61+(Mortality!CJ$5-Mortality!$AT$5)),84),0))</f>
        <v>8.9220526565109461E-3</v>
      </c>
      <c r="CK52" s="408">
        <f>CJ52*(1-VLOOKUP($AR52,'MP-2017_Male'!$A$3:$CF$103,MIN((61+(Mortality!CK$5-Mortality!$AT$5)),84),0))</f>
        <v>8.8328321299458359E-3</v>
      </c>
      <c r="CL52" s="408">
        <f>CK52*(1-VLOOKUP($AR52,'MP-2017_Male'!$A$3:$CF$103,MIN((61+(Mortality!CL$5-Mortality!$AT$5)),84),0))</f>
        <v>8.744503808646378E-3</v>
      </c>
      <c r="CM52" s="408">
        <f>CL52*(1-VLOOKUP($AR52,'MP-2017_Male'!$A$3:$CF$103,MIN((61+(Mortality!CM$5-Mortality!$AT$5)),84),0))</f>
        <v>8.6570587705599149E-3</v>
      </c>
      <c r="CN52" s="408">
        <f>CM52*(1-VLOOKUP($AR52,'MP-2017_Male'!$A$3:$CF$103,MIN((61+(Mortality!CN$5-Mortality!$AT$5)),84),0))</f>
        <v>8.5704881828543161E-3</v>
      </c>
      <c r="CO52" s="408">
        <f>CN52*(1-VLOOKUP($AR52,'MP-2017_Male'!$A$3:$CF$103,MIN((61+(Mortality!CO$5-Mortality!$AT$5)),84),0))</f>
        <v>8.484783301025773E-3</v>
      </c>
      <c r="CP52" s="408">
        <f>CO52*(1-VLOOKUP($AR52,'MP-2017_Male'!$A$3:$CF$103,MIN((61+(Mortality!CP$5-Mortality!$AT$5)),84),0))</f>
        <v>8.399935468015516E-3</v>
      </c>
      <c r="CQ52" s="408">
        <f>CP52*(1-VLOOKUP($AR52,'MP-2017_Male'!$A$3:$CF$103,MIN((61+(Mortality!CQ$5-Mortality!$AT$5)),84),0))</f>
        <v>8.3159361133353614E-3</v>
      </c>
      <c r="CR52" s="408">
        <f>CQ52*(1-VLOOKUP($AR52,'MP-2017_Male'!$A$3:$CF$103,MIN((61+(Mortality!CR$5-Mortality!$AT$5)),84),0))</f>
        <v>8.232776752202008E-3</v>
      </c>
      <c r="CS52" s="408">
        <f>CR52*(1-VLOOKUP($AR52,'MP-2017_Male'!$A$3:$CF$103,MIN((61+(Mortality!CS$5-Mortality!$AT$5)),84),0))</f>
        <v>8.150448984679988E-3</v>
      </c>
      <c r="CT52" s="408">
        <f>CS52*(1-VLOOKUP($AR52,'MP-2017_Male'!$A$3:$CF$103,MIN((61+(Mortality!CT$5-Mortality!$AT$5)),84),0))</f>
        <v>8.0689444948331881E-3</v>
      </c>
      <c r="CU52" s="408">
        <f>CT52*(1-VLOOKUP($AR52,'MP-2017_Male'!$A$3:$CF$103,MIN((61+(Mortality!CU$5-Mortality!$AT$5)),84),0))</f>
        <v>7.9882550498848563E-3</v>
      </c>
      <c r="CV52" s="408">
        <f>CU52*(1-VLOOKUP($AR52,'MP-2017_Male'!$A$3:$CF$103,MIN((61+(Mortality!CV$5-Mortality!$AT$5)),84),0))</f>
        <v>7.9083724993860068E-3</v>
      </c>
      <c r="CW52" s="408">
        <f>CV52*(1-VLOOKUP($AR52,'MP-2017_Male'!$A$3:$CF$103,MIN((61+(Mortality!CW$5-Mortality!$AT$5)),84),0))</f>
        <v>7.8292887743921461E-3</v>
      </c>
      <c r="CX52" s="408">
        <f>CW52*(1-VLOOKUP($AR52,'MP-2017_Male'!$A$3:$CF$103,MIN((61+(Mortality!CX$5-Mortality!$AT$5)),84),0))</f>
        <v>7.7509958866482246E-3</v>
      </c>
      <c r="CY52" s="408">
        <f>CX52*(1-VLOOKUP($AR52,'MP-2017_Male'!$A$3:$CF$103,MIN((61+(Mortality!CY$5-Mortality!$AT$5)),84),0))</f>
        <v>7.6734859277817419E-3</v>
      </c>
      <c r="CZ52" s="408">
        <f>CY52*(1-VLOOKUP($AR52,'MP-2017_Male'!$A$3:$CF$103,MIN((61+(Mortality!CZ$5-Mortality!$AT$5)),84),0))</f>
        <v>7.5967510685039244E-3</v>
      </c>
      <c r="DA52" s="408">
        <f>CZ52*(1-VLOOKUP($AR52,'MP-2017_Male'!$A$3:$CF$103,MIN((61+(Mortality!DA$5-Mortality!$AT$5)),84),0))</f>
        <v>7.5207835578188853E-3</v>
      </c>
      <c r="DB52" s="408">
        <f>DA52*(1-VLOOKUP($AR52,'MP-2017_Male'!$A$3:$CF$103,MIN((61+(Mortality!DB$5-Mortality!$AT$5)),84),0))</f>
        <v>7.4455757222406964E-3</v>
      </c>
      <c r="DC52" s="408">
        <f>DB52*(1-VLOOKUP($AR52,'MP-2017_Male'!$A$3:$CF$103,MIN((61+(Mortality!DC$5-Mortality!$AT$5)),84),0))</f>
        <v>7.371119965018289E-3</v>
      </c>
      <c r="DD52" s="408">
        <f>DC52*(1-VLOOKUP($AR52,'MP-2017_Male'!$A$3:$CF$103,MIN((61+(Mortality!DD$5-Mortality!$AT$5)),84),0))</f>
        <v>7.2974087653681057E-3</v>
      </c>
      <c r="DE52" s="408">
        <f>DD52*(1-VLOOKUP($AR52,'MP-2017_Male'!$A$3:$CF$103,MIN((61+(Mortality!DE$5-Mortality!$AT$5)),84),0))</f>
        <v>7.2244346777144246E-3</v>
      </c>
      <c r="DF52" s="408">
        <f>DE52*(1-VLOOKUP($AR52,'MP-2017_Male'!$A$3:$CF$103,MIN((61+(Mortality!DF$5-Mortality!$AT$5)),84),0))</f>
        <v>7.1521903309372803E-3</v>
      </c>
      <c r="DG52" s="408">
        <f>DF52*(1-VLOOKUP($AR52,'MP-2017_Male'!$A$3:$CF$103,MIN((61+(Mortality!DG$5-Mortality!$AT$5)),84),0))</f>
        <v>7.0806684276279071E-3</v>
      </c>
      <c r="DH52" s="408">
        <f>DG52*(1-VLOOKUP($AR52,'MP-2017_Male'!$A$3:$CF$103,MIN((61+(Mortality!DH$5-Mortality!$AT$5)),84),0))</f>
        <v>7.0098617433516277E-3</v>
      </c>
      <c r="DI52" s="408">
        <f>DH52*(1-VLOOKUP($AR52,'MP-2017_Male'!$A$3:$CF$103,MIN((61+(Mortality!DI$5-Mortality!$AT$5)),84),0))</f>
        <v>6.9397631259181117E-3</v>
      </c>
      <c r="DJ52" s="408">
        <f>DI52*(1-VLOOKUP($AR52,'MP-2017_Male'!$A$3:$CF$103,MIN((61+(Mortality!DJ$5-Mortality!$AT$5)),84),0))</f>
        <v>6.8703654946589308E-3</v>
      </c>
      <c r="DK52" s="408">
        <f>DJ52*(1-VLOOKUP($AR52,'MP-2017_Male'!$A$3:$CF$103,MIN((61+(Mortality!DK$5-Mortality!$AT$5)),84),0))</f>
        <v>6.8016618397123418E-3</v>
      </c>
      <c r="DL52" s="408">
        <f>DK52*(1-VLOOKUP($AR52,'MP-2017_Male'!$A$3:$CF$103,MIN((61+(Mortality!DL$5-Mortality!$AT$5)),84),0))</f>
        <v>6.7336452213152187E-3</v>
      </c>
      <c r="DM52" s="408">
        <f>DL52*(1-VLOOKUP($AR52,'MP-2017_Male'!$A$3:$CF$103,MIN((61+(Mortality!DM$5-Mortality!$AT$5)),84),0))</f>
        <v>6.666308769102066E-3</v>
      </c>
      <c r="DN52" s="408">
        <f>DM52*(1-VLOOKUP($AR52,'MP-2017_Male'!$A$3:$CF$103,MIN((61+(Mortality!DN$5-Mortality!$AT$5)),84),0))</f>
        <v>6.5996456814110451E-3</v>
      </c>
      <c r="DO52" s="408">
        <f>DN52*(1-VLOOKUP($AR52,'MP-2017_Male'!$A$3:$CF$103,MIN((61+(Mortality!DO$5-Mortality!$AT$5)),84),0))</f>
        <v>6.5336492245969347E-3</v>
      </c>
      <c r="DP52" s="408">
        <f>DO52*(1-VLOOKUP($AR52,'MP-2017_Male'!$A$3:$CF$103,MIN((61+(Mortality!DP$5-Mortality!$AT$5)),84),0))</f>
        <v>6.468312732350965E-3</v>
      </c>
      <c r="DQ52" s="408">
        <f>DP52*(1-VLOOKUP($AR52,'MP-2017_Male'!$A$3:$CF$103,MIN((61+(Mortality!DQ$5-Mortality!$AT$5)),84),0))</f>
        <v>6.4036296050274553E-3</v>
      </c>
      <c r="DR52" s="408">
        <f>DQ52*(1-VLOOKUP($AR52,'MP-2017_Male'!$A$3:$CF$103,MIN((61+(Mortality!DR$5-Mortality!$AT$5)),84),0))</f>
        <v>6.3395933089771808E-3</v>
      </c>
      <c r="DS52" s="408">
        <f>DR52*(1-VLOOKUP($AR52,'MP-2017_Male'!$A$3:$CF$103,MIN((61+(Mortality!DS$5-Mortality!$AT$5)),84),0))</f>
        <v>6.2761973758874087E-3</v>
      </c>
      <c r="DT52" s="408">
        <f>DS52*(1-VLOOKUP($AR52,'MP-2017_Male'!$A$3:$CF$103,MIN((61+(Mortality!DT$5-Mortality!$AT$5)),84),0))</f>
        <v>6.2134354021285343E-3</v>
      </c>
      <c r="DU52" s="408">
        <f>DT52*(1-VLOOKUP($AR52,'MP-2017_Male'!$A$3:$CF$103,MIN((61+(Mortality!DU$5-Mortality!$AT$5)),84),0))</f>
        <v>6.1513010481072487E-3</v>
      </c>
      <c r="DV52" s="408">
        <f>DU52*(1-VLOOKUP($AR52,'MP-2017_Male'!$A$3:$CF$103,MIN((61+(Mortality!DV$5-Mortality!$AT$5)),84),0))</f>
        <v>6.0897880376261761E-3</v>
      </c>
      <c r="DW52" s="408">
        <f>DV52*(1-VLOOKUP($AR52,'MP-2017_Male'!$A$3:$CF$103,MIN((61+(Mortality!DW$5-Mortality!$AT$5)),84),0))</f>
        <v>6.0288901572499139E-3</v>
      </c>
      <c r="DX52" s="408">
        <f>DW52*(1-VLOOKUP($AR52,'MP-2017_Male'!$A$3:$CF$103,MIN((61+(Mortality!DX$5-Mortality!$AT$5)),84),0))</f>
        <v>5.9686012556774146E-3</v>
      </c>
      <c r="DY52" s="408">
        <f>DX52*(1-VLOOKUP($AR52,'MP-2017_Male'!$A$3:$CF$103,MIN((61+(Mortality!DY$5-Mortality!$AT$5)),84),0))</f>
        <v>5.9089152431206406E-3</v>
      </c>
      <c r="DZ52" s="408">
        <f>DY52*(1-VLOOKUP($AR52,'MP-2017_Male'!$A$3:$CF$103,MIN((61+(Mortality!DZ$5-Mortality!$AT$5)),84),0))</f>
        <v>5.8498260906894341E-3</v>
      </c>
      <c r="EA52" s="408">
        <f>DZ52*(1-VLOOKUP($AR52,'MP-2017_Male'!$A$3:$CF$103,MIN((61+(Mortality!EA$5-Mortality!$AT$5)),84),0))</f>
        <v>5.7913278297825393E-3</v>
      </c>
      <c r="EB52" s="408">
        <f>EA52*(1-VLOOKUP($AR52,'MP-2017_Male'!$A$3:$CF$103,MIN((61+(Mortality!EB$5-Mortality!$AT$5)),84),0))</f>
        <v>5.7334145514847138E-3</v>
      </c>
      <c r="EC52" s="408">
        <f>EB52*(1-VLOOKUP($AR52,'MP-2017_Male'!$A$3:$CF$103,MIN((61+(Mortality!EC$5-Mortality!$AT$5)),84),0))</f>
        <v>5.6760804059698662E-3</v>
      </c>
      <c r="ED52" s="408">
        <f>EC52*(1-VLOOKUP($AR52,'MP-2017_Male'!$A$3:$CF$103,MIN((61+(Mortality!ED$5-Mortality!$AT$5)),84),0))</f>
        <v>5.6193196019101678E-3</v>
      </c>
      <c r="EE52" s="408">
        <f>ED52*(1-VLOOKUP($AR52,'MP-2017_Male'!$A$3:$CF$103,MIN((61+(Mortality!EE$5-Mortality!$AT$5)),84),0))</f>
        <v>5.5631264058910663E-3</v>
      </c>
      <c r="EF52" s="408">
        <f>EE52*(1-VLOOKUP($AR52,'MP-2017_Male'!$A$3:$CF$103,MIN((61+(Mortality!EF$5-Mortality!$AT$5)),84),0))</f>
        <v>5.5074951418321557E-3</v>
      </c>
      <c r="EG52" s="408">
        <f>EF52*(1-VLOOKUP($AR52,'MP-2017_Male'!$A$3:$CF$103,MIN((61+(Mortality!EG$5-Mortality!$AT$5)),84),0))</f>
        <v>5.4524201904138344E-3</v>
      </c>
      <c r="EH52" s="408">
        <f>EG52*(1-VLOOKUP($AR52,'MP-2017_Male'!$A$3:$CF$103,MIN((61+(Mortality!EH$5-Mortality!$AT$5)),84),0))</f>
        <v>5.3978959885096957E-3</v>
      </c>
      <c r="EI52" s="408">
        <f>EH52*(1-VLOOKUP($AR52,'MP-2017_Male'!$A$3:$CF$103,MIN((61+(Mortality!EI$5-Mortality!$AT$5)),84),0))</f>
        <v>5.3439170286245985E-3</v>
      </c>
      <c r="EJ52" s="408">
        <f>EI52*(1-VLOOKUP($AR52,'MP-2017_Male'!$A$3:$CF$103,MIN((61+(Mortality!EJ$5-Mortality!$AT$5)),84),0))</f>
        <v>5.2904778583383527E-3</v>
      </c>
      <c r="EK52" s="408">
        <f>EJ52*(1-VLOOKUP($AR52,'MP-2017_Male'!$A$3:$CF$103,MIN((61+(Mortality!EK$5-Mortality!$AT$5)),84),0))</f>
        <v>5.2375730797549688E-3</v>
      </c>
      <c r="EL52" s="408">
        <f>EK52*(1-VLOOKUP($AR52,'MP-2017_Male'!$A$3:$CF$103,MIN((61+(Mortality!EL$5-Mortality!$AT$5)),84),0))</f>
        <v>5.1851973489574193E-3</v>
      </c>
      <c r="EM52" s="408">
        <f>EL52*(1-VLOOKUP($AR52,'MP-2017_Male'!$A$3:$CF$103,MIN((61+(Mortality!EM$5-Mortality!$AT$5)),84),0))</f>
        <v>5.1333453754678453E-3</v>
      </c>
      <c r="EN52" s="408">
        <f>EM52*(1-VLOOKUP($AR52,'MP-2017_Male'!$A$3:$CF$103,MIN((61+(Mortality!EN$5-Mortality!$AT$5)),84),0))</f>
        <v>5.0820119217131667E-3</v>
      </c>
      <c r="EO52" s="408">
        <f>EN52*(1-VLOOKUP($AR52,'MP-2017_Male'!$A$3:$CF$103,MIN((61+(Mortality!EO$5-Mortality!$AT$5)),84),0))</f>
        <v>5.0311918024960349E-3</v>
      </c>
      <c r="EP52" s="408">
        <f>EO52*(1-VLOOKUP($AR52,'MP-2017_Male'!$A$3:$CF$103,MIN((61+(Mortality!EP$5-Mortality!$AT$5)),84),0))</f>
        <v>4.9808798844710742E-3</v>
      </c>
      <c r="EQ52" s="408">
        <f>EP52*(1-VLOOKUP($AR52,'MP-2017_Male'!$A$3:$CF$103,MIN((61+(Mortality!EQ$5-Mortality!$AT$5)),84),0))</f>
        <v>4.9310710856263632E-3</v>
      </c>
      <c r="ER52" s="408">
        <f>EQ52*(1-VLOOKUP($AR52,'MP-2017_Male'!$A$3:$CF$103,MIN((61+(Mortality!ER$5-Mortality!$AT$5)),84),0))</f>
        <v>4.8817603747700992E-3</v>
      </c>
      <c r="ES52" s="408">
        <f>ER52*(1-VLOOKUP($AR52,'MP-2017_Male'!$A$3:$CF$103,MIN((61+(Mortality!ES$5-Mortality!$AT$5)),84),0))</f>
        <v>4.8329427710223985E-3</v>
      </c>
      <c r="ET52" s="408">
        <f>ES52*(1-VLOOKUP($AR52,'MP-2017_Male'!$A$3:$CF$103,MIN((61+(Mortality!ET$5-Mortality!$AT$5)),84),0))</f>
        <v>4.7846133433121748E-3</v>
      </c>
      <c r="EU52" s="408">
        <f>ET52*(1-VLOOKUP($AR52,'MP-2017_Male'!$A$3:$CF$103,MIN((61+(Mortality!EU$5-Mortality!$AT$5)),84),0))</f>
        <v>4.7367672098790527E-3</v>
      </c>
      <c r="EV52" s="408">
        <f>EU52*(1-VLOOKUP($AR52,'MP-2017_Male'!$A$3:$CF$103,MIN((61+(Mortality!EV$5-Mortality!$AT$5)),84),0))</f>
        <v>4.6893995377802625E-3</v>
      </c>
      <c r="EW52" s="408">
        <f>EV52*(1-VLOOKUP($AR52,'MP-2017_Male'!$A$3:$CF$103,MIN((61+(Mortality!EW$5-Mortality!$AT$5)),84),0))</f>
        <v>4.6425055424024596E-3</v>
      </c>
      <c r="EX52" s="408">
        <f>EW52*(1-VLOOKUP($AR52,'MP-2017_Male'!$A$3:$CF$103,MIN((61+(Mortality!EX$5-Mortality!$AT$5)),84),0))</f>
        <v>4.5960804869784348E-3</v>
      </c>
      <c r="EY52" s="408">
        <f>EX52*(1-VLOOKUP($AR52,'MP-2017_Male'!$A$3:$CF$103,MIN((61+(Mortality!EY$5-Mortality!$AT$5)),84),0))</f>
        <v>4.55011968210865E-3</v>
      </c>
      <c r="EZ52" s="408">
        <f>EY52*(1-VLOOKUP($AR52,'MP-2017_Male'!$A$3:$CF$103,MIN((61+(Mortality!EZ$5-Mortality!$AT$5)),84),0))</f>
        <v>4.5046184852875638E-3</v>
      </c>
      <c r="FA52" s="408">
        <f>EZ52*(1-VLOOKUP($AR52,'MP-2017_Male'!$A$3:$CF$103,MIN((61+(Mortality!FA$5-Mortality!$AT$5)),84),0))</f>
        <v>4.4595723004346877E-3</v>
      </c>
      <c r="FB52" s="408">
        <f>FA52*(1-VLOOKUP($AR52,'MP-2017_Male'!$A$3:$CF$103,MIN((61+(Mortality!FB$5-Mortality!$AT$5)),84),0))</f>
        <v>4.4149765774303407E-3</v>
      </c>
      <c r="FC52" s="408">
        <f>FB52*(1-VLOOKUP($AR52,'MP-2017_Male'!$A$3:$CF$103,MIN((61+(Mortality!FC$5-Mortality!$AT$5)),84),0))</f>
        <v>4.3708268116560371E-3</v>
      </c>
      <c r="FD52" s="408">
        <f>FC52*(1-VLOOKUP($AR52,'MP-2017_Male'!$A$3:$CF$103,MIN((61+(Mortality!FD$5-Mortality!$AT$5)),84),0))</f>
        <v>4.3271185435394769E-3</v>
      </c>
      <c r="FE52" s="408">
        <f>FD52*(1-VLOOKUP($AR52,'MP-2017_Male'!$A$3:$CF$103,MIN((61+(Mortality!FE$5-Mortality!$AT$5)),84),0))</f>
        <v>4.2838473581040823E-3</v>
      </c>
      <c r="FF52" s="408">
        <f>FE52*(1-VLOOKUP($AR52,'MP-2017_Male'!$A$3:$CF$103,MIN((61+(Mortality!FF$5-Mortality!$AT$5)),84),0))</f>
        <v>4.2410088845230417E-3</v>
      </c>
      <c r="FG52" s="408">
        <f>FF52*(1-VLOOKUP($AR52,'MP-2017_Male'!$A$3:$CF$103,MIN((61+(Mortality!FG$5-Mortality!$AT$5)),84),0))</f>
        <v>4.1985987956778114E-3</v>
      </c>
      <c r="FH52" s="408">
        <f>FG52*(1-VLOOKUP($AR52,'MP-2017_Male'!$A$3:$CF$103,MIN((61+(Mortality!FH$5-Mortality!$AT$5)),84),0))</f>
        <v>4.1566128077210329E-3</v>
      </c>
      <c r="FI52" s="408">
        <f>FH52*(1-VLOOKUP($AR52,'MP-2017_Male'!$A$3:$CF$103,MIN((61+(Mortality!FI$5-Mortality!$AT$5)),84),0))</f>
        <v>4.1150466796438228E-3</v>
      </c>
    </row>
    <row r="53" spans="1:165">
      <c r="A53" s="205">
        <v>65</v>
      </c>
      <c r="B53" s="226">
        <f t="shared" si="8"/>
        <v>8.2769999999999996E-3</v>
      </c>
      <c r="C53" s="227">
        <f t="shared" si="9"/>
        <v>3.6960000000000001E-3</v>
      </c>
      <c r="D53" s="207">
        <f t="shared" si="5"/>
        <v>5.9864999999999996E-3</v>
      </c>
      <c r="E53" s="432">
        <f ca="1">IF($A53&lt;Main!$B$11,Mortality!$BD46,OFFSET($BD$6,$A53-$A$13,$A53-$A$13))</f>
        <v>3.8621246617244732E-3</v>
      </c>
      <c r="F53" s="433">
        <f ca="1">IF($A53&lt;Main!$B$13,Mortality!$BD$105,OFFSET($BD$105,$A53-$A$13,$A53-$A$13))</f>
        <v>2.1860736748313858E-3</v>
      </c>
      <c r="G53" s="472">
        <f t="shared" ca="1" si="85"/>
        <v>3.0240991682779295E-3</v>
      </c>
      <c r="I53" s="398"/>
      <c r="J53" s="399"/>
      <c r="K53" s="395"/>
      <c r="L53" s="395"/>
      <c r="M53" s="395"/>
      <c r="N53" s="395"/>
      <c r="O53" s="395"/>
      <c r="P53" s="199"/>
      <c r="Q53" s="246">
        <f>Q48+5</f>
        <v>70</v>
      </c>
      <c r="R53" s="254">
        <f>INDEX($J$8:$L$20,MATCH($Q53,$I$8:$I$20,0),MATCH(R$7,$J$7:$L$7,0))</f>
        <v>7.8770000000000003E-3</v>
      </c>
      <c r="S53" s="255">
        <f t="shared" ref="S53:T53" si="92">INDEX($J$8:$L$20,MATCH($Q53,$I$8:$I$20,0),MATCH(S$7,$J$7:$L$7,0))</f>
        <v>3.0436000000000001E-2</v>
      </c>
      <c r="T53" s="466">
        <f t="shared" si="92"/>
        <v>9.587E-3</v>
      </c>
      <c r="U53" s="254">
        <f>INDEX($M$8:$O$20,MATCH($Q53,$I$8:$I$20,0),MATCH(R$7,$M$7:$O$7,0))</f>
        <v>4.8630000000000001E-3</v>
      </c>
      <c r="V53" s="255">
        <f t="shared" ref="V53" si="93">INDEX($M$8:$O$20,MATCH($Q53,$I$8:$I$20,0),MATCH(S$7,$M$7:$O$7,0))</f>
        <v>2.0038E-2</v>
      </c>
      <c r="W53" s="470">
        <f t="shared" ref="W53" si="94">INDEX($M$8:$O$20,MATCH($Q53,$I$8:$I$20,0),MATCH(T$7,$M$7:$O$7,0))</f>
        <v>6.8669999999999998E-3</v>
      </c>
      <c r="X53" s="227"/>
      <c r="Y53" s="205">
        <v>65</v>
      </c>
      <c r="AA53" s="231">
        <v>8.2769999999999996E-3</v>
      </c>
      <c r="AB53" s="232">
        <v>1.1013E-2</v>
      </c>
      <c r="AC53" s="233">
        <v>3.1684999999999998E-2</v>
      </c>
      <c r="AD53" s="205"/>
      <c r="AE53" s="231">
        <v>3.6960000000000001E-3</v>
      </c>
      <c r="AF53" s="232">
        <v>8.0479999999999996E-3</v>
      </c>
      <c r="AG53" s="233">
        <v>2.086E-2</v>
      </c>
      <c r="AH53" s="234"/>
      <c r="AQ53" s="234"/>
      <c r="AR53" s="205">
        <v>72</v>
      </c>
      <c r="AS53" s="235">
        <f t="shared" si="6"/>
        <v>1.5037427056617121E-2</v>
      </c>
      <c r="AT53" s="407">
        <f t="shared" si="66"/>
        <v>1.64826E-2</v>
      </c>
      <c r="AU53" s="408">
        <f>AT53*(1-VLOOKUP($AR53,'MP-2017_Male'!$A$3:$CF$103,MIN((61+(Mortality!AU$5-Mortality!$AT$5)),84),0))</f>
        <v>1.6218878400000001E-2</v>
      </c>
      <c r="AV53" s="408">
        <f>AU53*(1-VLOOKUP($AR53,'MP-2017_Male'!$A$3:$CF$103,MIN((61+(Mortality!AV$5-Mortality!$AT$5)),84),0))</f>
        <v>1.6011276756480002E-2</v>
      </c>
      <c r="AW53" s="408">
        <f>AV53*(1-VLOOKUP($AR53,'MP-2017_Male'!$A$3:$CF$103,MIN((61+(Mortality!AW$5-Mortality!$AT$5)),84),0))</f>
        <v>1.586077075496909E-2</v>
      </c>
      <c r="AX53" s="408">
        <f>AW53*(1-VLOOKUP($AR53,'MP-2017_Male'!$A$3:$CF$103,MIN((61+(Mortality!AX$5-Mortality!$AT$5)),84),0))</f>
        <v>1.5716437741098873E-2</v>
      </c>
      <c r="AY53" s="408">
        <f>AX53*(1-VLOOKUP($AR53,'MP-2017_Male'!$A$3:$CF$103,MIN((61+(Mortality!AY$5-Mortality!$AT$5)),84),0))</f>
        <v>1.5579704732751313E-2</v>
      </c>
      <c r="AZ53" s="408">
        <f>AY53*(1-VLOOKUP($AR53,'MP-2017_Male'!$A$3:$CF$103,MIN((61+(Mortality!AZ$5-Mortality!$AT$5)),84),0))</f>
        <v>1.5451951153942751E-2</v>
      </c>
      <c r="BA53" s="408">
        <f>AZ53*(1-VLOOKUP($AR53,'MP-2017_Male'!$A$3:$CF$103,MIN((61+(Mortality!BA$5-Mortality!$AT$5)),84),0))</f>
        <v>1.5332971130057391E-2</v>
      </c>
      <c r="BB53" s="408">
        <f>BA53*(1-VLOOKUP($AR53,'MP-2017_Male'!$A$3:$CF$103,MIN((61+(Mortality!BB$5-Mortality!$AT$5)),84),0))</f>
        <v>1.5225640332146989E-2</v>
      </c>
      <c r="BC53" s="408">
        <f>BB53*(1-VLOOKUP($AR53,'MP-2017_Male'!$A$3:$CF$103,MIN((61+(Mortality!BC$5-Mortality!$AT$5)),84),0))</f>
        <v>1.5128196234021249E-2</v>
      </c>
      <c r="BD53" s="429">
        <f>BC53*(1-VLOOKUP($AR53,'MP-2017_Male'!$A$3:$CF$103,MIN((61+(Mortality!BD$5-Mortality!$AT$5)),84),0))</f>
        <v>1.5037427056617121E-2</v>
      </c>
      <c r="BE53" s="408">
        <f>BD53*(1-VLOOKUP($AR53,'MP-2017_Male'!$A$3:$CF$103,MIN((61+(Mortality!BE$5-Mortality!$AT$5)),84),0))</f>
        <v>1.4951713722394403E-2</v>
      </c>
      <c r="BF53" s="408">
        <f>BE53*(1-VLOOKUP($AR53,'MP-2017_Male'!$A$3:$CF$103,MIN((61+(Mortality!BF$5-Mortality!$AT$5)),84),0))</f>
        <v>1.4867984125548994E-2</v>
      </c>
      <c r="BG53" s="408">
        <f>BF53*(1-VLOOKUP($AR53,'MP-2017_Male'!$A$3:$CF$103,MIN((61+(Mortality!BG$5-Mortality!$AT$5)),84),0))</f>
        <v>1.478174981762081E-2</v>
      </c>
      <c r="BH53" s="408">
        <f>BG53*(1-VLOOKUP($AR53,'MP-2017_Male'!$A$3:$CF$103,MIN((61+(Mortality!BH$5-Mortality!$AT$5)),84),0))</f>
        <v>1.4688624793769799E-2</v>
      </c>
      <c r="BI53" s="408">
        <f>BH53*(1-VLOOKUP($AR53,'MP-2017_Male'!$A$3:$CF$103,MIN((61+(Mortality!BI$5-Mortality!$AT$5)),84),0))</f>
        <v>1.4587273282692787E-2</v>
      </c>
      <c r="BJ53" s="408">
        <f>BI53*(1-VLOOKUP($AR53,'MP-2017_Male'!$A$3:$CF$103,MIN((61+(Mortality!BJ$5-Mortality!$AT$5)),84),0))</f>
        <v>1.4476410005744322E-2</v>
      </c>
      <c r="BK53" s="408">
        <f>BJ53*(1-VLOOKUP($AR53,'MP-2017_Male'!$A$3:$CF$103,MIN((61+(Mortality!BK$5-Mortality!$AT$5)),84),0))</f>
        <v>1.4356255802696645E-2</v>
      </c>
      <c r="BL53" s="408">
        <f>BK53*(1-VLOOKUP($AR53,'MP-2017_Male'!$A$3:$CF$103,MIN((61+(Mortality!BL$5-Mortality!$AT$5)),84),0))</f>
        <v>1.4228485126052645E-2</v>
      </c>
      <c r="BM53" s="408">
        <f>BL53*(1-VLOOKUP($AR53,'MP-2017_Male'!$A$3:$CF$103,MIN((61+(Mortality!BM$5-Mortality!$AT$5)),84),0))</f>
        <v>1.4094737365867751E-2</v>
      </c>
      <c r="BN53" s="408">
        <f>BM53*(1-VLOOKUP($AR53,'MP-2017_Male'!$A$3:$CF$103,MIN((61+(Mortality!BN$5-Mortality!$AT$5)),84),0))</f>
        <v>1.3958018413418833E-2</v>
      </c>
      <c r="BO53" s="408">
        <f>BN53*(1-VLOOKUP($AR53,'MP-2017_Male'!$A$3:$CF$103,MIN((61+(Mortality!BO$5-Mortality!$AT$5)),84),0))</f>
        <v>1.3819834031125987E-2</v>
      </c>
      <c r="BP53" s="408">
        <f>BO53*(1-VLOOKUP($AR53,'MP-2017_Male'!$A$3:$CF$103,MIN((61+(Mortality!BP$5-Mortality!$AT$5)),84),0))</f>
        <v>1.3681635690814728E-2</v>
      </c>
      <c r="BQ53" s="408">
        <f>BP53*(1-VLOOKUP($AR53,'MP-2017_Male'!$A$3:$CF$103,MIN((61+(Mortality!BQ$5-Mortality!$AT$5)),84),0))</f>
        <v>1.3544819333906581E-2</v>
      </c>
      <c r="BR53" s="408">
        <f>BQ53*(1-VLOOKUP($AR53,'MP-2017_Male'!$A$3:$CF$103,MIN((61+(Mortality!BR$5-Mortality!$AT$5)),84),0))</f>
        <v>1.3409371140567516E-2</v>
      </c>
      <c r="BS53" s="408">
        <f>BR53*(1-VLOOKUP($AR53,'MP-2017_Male'!$A$3:$CF$103,MIN((61+(Mortality!BS$5-Mortality!$AT$5)),84),0))</f>
        <v>1.327527742916184E-2</v>
      </c>
      <c r="BT53" s="408">
        <f>BS53*(1-VLOOKUP($AR53,'MP-2017_Male'!$A$3:$CF$103,MIN((61+(Mortality!BT$5-Mortality!$AT$5)),84),0))</f>
        <v>1.3142524654870221E-2</v>
      </c>
      <c r="BU53" s="408">
        <f>BT53*(1-VLOOKUP($AR53,'MP-2017_Male'!$A$3:$CF$103,MIN((61+(Mortality!BU$5-Mortality!$AT$5)),84),0))</f>
        <v>1.3011099408321519E-2</v>
      </c>
      <c r="BV53" s="408">
        <f>BU53*(1-VLOOKUP($AR53,'MP-2017_Male'!$A$3:$CF$103,MIN((61+(Mortality!BV$5-Mortality!$AT$5)),84),0))</f>
        <v>1.2880988414238303E-2</v>
      </c>
      <c r="BW53" s="408">
        <f>BV53*(1-VLOOKUP($AR53,'MP-2017_Male'!$A$3:$CF$103,MIN((61+(Mortality!BW$5-Mortality!$AT$5)),84),0))</f>
        <v>1.275217853009592E-2</v>
      </c>
      <c r="BX53" s="408">
        <f>BW53*(1-VLOOKUP($AR53,'MP-2017_Male'!$A$3:$CF$103,MIN((61+(Mortality!BX$5-Mortality!$AT$5)),84),0))</f>
        <v>1.262465674479496E-2</v>
      </c>
      <c r="BY53" s="408">
        <f>BX53*(1-VLOOKUP($AR53,'MP-2017_Male'!$A$3:$CF$103,MIN((61+(Mortality!BY$5-Mortality!$AT$5)),84),0))</f>
        <v>1.249841017734701E-2</v>
      </c>
      <c r="BZ53" s="408">
        <f>BY53*(1-VLOOKUP($AR53,'MP-2017_Male'!$A$3:$CF$103,MIN((61+(Mortality!BZ$5-Mortality!$AT$5)),84),0))</f>
        <v>1.237342607557354E-2</v>
      </c>
      <c r="CA53" s="408">
        <f>BZ53*(1-VLOOKUP($AR53,'MP-2017_Male'!$A$3:$CF$103,MIN((61+(Mortality!CA$5-Mortality!$AT$5)),84),0))</f>
        <v>1.2249691814817805E-2</v>
      </c>
      <c r="CB53" s="408">
        <f>CA53*(1-VLOOKUP($AR53,'MP-2017_Male'!$A$3:$CF$103,MIN((61+(Mortality!CB$5-Mortality!$AT$5)),84),0))</f>
        <v>1.2127194896669627E-2</v>
      </c>
      <c r="CC53" s="408">
        <f>CB53*(1-VLOOKUP($AR53,'MP-2017_Male'!$A$3:$CF$103,MIN((61+(Mortality!CC$5-Mortality!$AT$5)),84),0))</f>
        <v>1.200592294770293E-2</v>
      </c>
      <c r="CD53" s="408">
        <f>CC53*(1-VLOOKUP($AR53,'MP-2017_Male'!$A$3:$CF$103,MIN((61+(Mortality!CD$5-Mortality!$AT$5)),84),0))</f>
        <v>1.1885863718225901E-2</v>
      </c>
      <c r="CE53" s="408">
        <f>CD53*(1-VLOOKUP($AR53,'MP-2017_Male'!$A$3:$CF$103,MIN((61+(Mortality!CE$5-Mortality!$AT$5)),84),0))</f>
        <v>1.1767005081043641E-2</v>
      </c>
      <c r="CF53" s="408">
        <f>CE53*(1-VLOOKUP($AR53,'MP-2017_Male'!$A$3:$CF$103,MIN((61+(Mortality!CF$5-Mortality!$AT$5)),84),0))</f>
        <v>1.1649335030233205E-2</v>
      </c>
      <c r="CG53" s="408">
        <f>CF53*(1-VLOOKUP($AR53,'MP-2017_Male'!$A$3:$CF$103,MIN((61+(Mortality!CG$5-Mortality!$AT$5)),84),0))</f>
        <v>1.1532841679930872E-2</v>
      </c>
      <c r="CH53" s="408">
        <f>CG53*(1-VLOOKUP($AR53,'MP-2017_Male'!$A$3:$CF$103,MIN((61+(Mortality!CH$5-Mortality!$AT$5)),84),0))</f>
        <v>1.1417513263131564E-2</v>
      </c>
      <c r="CI53" s="408">
        <f>CH53*(1-VLOOKUP($AR53,'MP-2017_Male'!$A$3:$CF$103,MIN((61+(Mortality!CI$5-Mortality!$AT$5)),84),0))</f>
        <v>1.1303338130500249E-2</v>
      </c>
      <c r="CJ53" s="408">
        <f>CI53*(1-VLOOKUP($AR53,'MP-2017_Male'!$A$3:$CF$103,MIN((61+(Mortality!CJ$5-Mortality!$AT$5)),84),0))</f>
        <v>1.1190304749195246E-2</v>
      </c>
      <c r="CK53" s="408">
        <f>CJ53*(1-VLOOKUP($AR53,'MP-2017_Male'!$A$3:$CF$103,MIN((61+(Mortality!CK$5-Mortality!$AT$5)),84),0))</f>
        <v>1.1078401701703293E-2</v>
      </c>
      <c r="CL53" s="408">
        <f>CK53*(1-VLOOKUP($AR53,'MP-2017_Male'!$A$3:$CF$103,MIN((61+(Mortality!CL$5-Mortality!$AT$5)),84),0))</f>
        <v>1.096761768468626E-2</v>
      </c>
      <c r="CM53" s="408">
        <f>CL53*(1-VLOOKUP($AR53,'MP-2017_Male'!$A$3:$CF$103,MIN((61+(Mortality!CM$5-Mortality!$AT$5)),84),0))</f>
        <v>1.0857941507839397E-2</v>
      </c>
      <c r="CN53" s="408">
        <f>CM53*(1-VLOOKUP($AR53,'MP-2017_Male'!$A$3:$CF$103,MIN((61+(Mortality!CN$5-Mortality!$AT$5)),84),0))</f>
        <v>1.0749362092761002E-2</v>
      </c>
      <c r="CO53" s="408">
        <f>CN53*(1-VLOOKUP($AR53,'MP-2017_Male'!$A$3:$CF$103,MIN((61+(Mortality!CO$5-Mortality!$AT$5)),84),0))</f>
        <v>1.0641868471833392E-2</v>
      </c>
      <c r="CP53" s="408">
        <f>CO53*(1-VLOOKUP($AR53,'MP-2017_Male'!$A$3:$CF$103,MIN((61+(Mortality!CP$5-Mortality!$AT$5)),84),0))</f>
        <v>1.0535449787115058E-2</v>
      </c>
      <c r="CQ53" s="408">
        <f>CP53*(1-VLOOKUP($AR53,'MP-2017_Male'!$A$3:$CF$103,MIN((61+(Mortality!CQ$5-Mortality!$AT$5)),84),0))</f>
        <v>1.0430095289243907E-2</v>
      </c>
      <c r="CR53" s="408">
        <f>CQ53*(1-VLOOKUP($AR53,'MP-2017_Male'!$A$3:$CF$103,MIN((61+(Mortality!CR$5-Mortality!$AT$5)),84),0))</f>
        <v>1.0325794336351468E-2</v>
      </c>
      <c r="CS53" s="408">
        <f>CR53*(1-VLOOKUP($AR53,'MP-2017_Male'!$A$3:$CF$103,MIN((61+(Mortality!CS$5-Mortality!$AT$5)),84),0))</f>
        <v>1.0222536392987954E-2</v>
      </c>
      <c r="CT53" s="408">
        <f>CS53*(1-VLOOKUP($AR53,'MP-2017_Male'!$A$3:$CF$103,MIN((61+(Mortality!CT$5-Mortality!$AT$5)),84),0))</f>
        <v>1.0120311029058074E-2</v>
      </c>
      <c r="CU53" s="408">
        <f>CT53*(1-VLOOKUP($AR53,'MP-2017_Male'!$A$3:$CF$103,MIN((61+(Mortality!CU$5-Mortality!$AT$5)),84),0))</f>
        <v>1.0019107918767492E-2</v>
      </c>
      <c r="CV53" s="408">
        <f>CU53*(1-VLOOKUP($AR53,'MP-2017_Male'!$A$3:$CF$103,MIN((61+(Mortality!CV$5-Mortality!$AT$5)),84),0))</f>
        <v>9.918916839579817E-3</v>
      </c>
      <c r="CW53" s="408">
        <f>CV53*(1-VLOOKUP($AR53,'MP-2017_Male'!$A$3:$CF$103,MIN((61+(Mortality!CW$5-Mortality!$AT$5)),84),0))</f>
        <v>9.8197276711840184E-3</v>
      </c>
      <c r="CX53" s="408">
        <f>CW53*(1-VLOOKUP($AR53,'MP-2017_Male'!$A$3:$CF$103,MIN((61+(Mortality!CX$5-Mortality!$AT$5)),84),0))</f>
        <v>9.7215303944721779E-3</v>
      </c>
      <c r="CY53" s="408">
        <f>CX53*(1-VLOOKUP($AR53,'MP-2017_Male'!$A$3:$CF$103,MIN((61+(Mortality!CY$5-Mortality!$AT$5)),84),0))</f>
        <v>9.6243150905274567E-3</v>
      </c>
      <c r="CZ53" s="408">
        <f>CY53*(1-VLOOKUP($AR53,'MP-2017_Male'!$A$3:$CF$103,MIN((61+(Mortality!CZ$5-Mortality!$AT$5)),84),0))</f>
        <v>9.5280719396221812E-3</v>
      </c>
      <c r="DA53" s="408">
        <f>CZ53*(1-VLOOKUP($AR53,'MP-2017_Male'!$A$3:$CF$103,MIN((61+(Mortality!DA$5-Mortality!$AT$5)),84),0))</f>
        <v>9.4327912202259601E-3</v>
      </c>
      <c r="DB53" s="408">
        <f>DA53*(1-VLOOKUP($AR53,'MP-2017_Male'!$A$3:$CF$103,MIN((61+(Mortality!DB$5-Mortality!$AT$5)),84),0))</f>
        <v>9.3384633080237003E-3</v>
      </c>
      <c r="DC53" s="408">
        <f>DB53*(1-VLOOKUP($AR53,'MP-2017_Male'!$A$3:$CF$103,MIN((61+(Mortality!DC$5-Mortality!$AT$5)),84),0))</f>
        <v>9.2450786749434626E-3</v>
      </c>
      <c r="DD53" s="408">
        <f>DC53*(1-VLOOKUP($AR53,'MP-2017_Male'!$A$3:$CF$103,MIN((61+(Mortality!DD$5-Mortality!$AT$5)),84),0))</f>
        <v>9.152627888194027E-3</v>
      </c>
      <c r="DE53" s="408">
        <f>DD53*(1-VLOOKUP($AR53,'MP-2017_Male'!$A$3:$CF$103,MIN((61+(Mortality!DE$5-Mortality!$AT$5)),84),0))</f>
        <v>9.0611016093120871E-3</v>
      </c>
      <c r="DF53" s="408">
        <f>DE53*(1-VLOOKUP($AR53,'MP-2017_Male'!$A$3:$CF$103,MIN((61+(Mortality!DF$5-Mortality!$AT$5)),84),0))</f>
        <v>8.9704905932189664E-3</v>
      </c>
      <c r="DG53" s="408">
        <f>DF53*(1-VLOOKUP($AR53,'MP-2017_Male'!$A$3:$CF$103,MIN((61+(Mortality!DG$5-Mortality!$AT$5)),84),0))</f>
        <v>8.8807856872867765E-3</v>
      </c>
      <c r="DH53" s="408">
        <f>DG53*(1-VLOOKUP($AR53,'MP-2017_Male'!$A$3:$CF$103,MIN((61+(Mortality!DH$5-Mortality!$AT$5)),84),0))</f>
        <v>8.7919778304139089E-3</v>
      </c>
      <c r="DI53" s="408">
        <f>DH53*(1-VLOOKUP($AR53,'MP-2017_Male'!$A$3:$CF$103,MIN((61+(Mortality!DI$5-Mortality!$AT$5)),84),0))</f>
        <v>8.7040580521097703E-3</v>
      </c>
      <c r="DJ53" s="408">
        <f>DI53*(1-VLOOKUP($AR53,'MP-2017_Male'!$A$3:$CF$103,MIN((61+(Mortality!DJ$5-Mortality!$AT$5)),84),0))</f>
        <v>8.617017471588672E-3</v>
      </c>
      <c r="DK53" s="408">
        <f>DJ53*(1-VLOOKUP($AR53,'MP-2017_Male'!$A$3:$CF$103,MIN((61+(Mortality!DK$5-Mortality!$AT$5)),84),0))</f>
        <v>8.5308472968727844E-3</v>
      </c>
      <c r="DL53" s="408">
        <f>DK53*(1-VLOOKUP($AR53,'MP-2017_Male'!$A$3:$CF$103,MIN((61+(Mortality!DL$5-Mortality!$AT$5)),84),0))</f>
        <v>8.4455388239040568E-3</v>
      </c>
      <c r="DM53" s="408">
        <f>DL53*(1-VLOOKUP($AR53,'MP-2017_Male'!$A$3:$CF$103,MIN((61+(Mortality!DM$5-Mortality!$AT$5)),84),0))</f>
        <v>8.3610834356650163E-3</v>
      </c>
      <c r="DN53" s="408">
        <f>DM53*(1-VLOOKUP($AR53,'MP-2017_Male'!$A$3:$CF$103,MIN((61+(Mortality!DN$5-Mortality!$AT$5)),84),0))</f>
        <v>8.2774726013083652E-3</v>
      </c>
      <c r="DO53" s="408">
        <f>DN53*(1-VLOOKUP($AR53,'MP-2017_Male'!$A$3:$CF$103,MIN((61+(Mortality!DO$5-Mortality!$AT$5)),84),0))</f>
        <v>8.1946978752952815E-3</v>
      </c>
      <c r="DP53" s="408">
        <f>DO53*(1-VLOOKUP($AR53,'MP-2017_Male'!$A$3:$CF$103,MIN((61+(Mortality!DP$5-Mortality!$AT$5)),84),0))</f>
        <v>8.1127508965423284E-3</v>
      </c>
      <c r="DQ53" s="408">
        <f>DP53*(1-VLOOKUP($AR53,'MP-2017_Male'!$A$3:$CF$103,MIN((61+(Mortality!DQ$5-Mortality!$AT$5)),84),0))</f>
        <v>8.0316233875769045E-3</v>
      </c>
      <c r="DR53" s="408">
        <f>DQ53*(1-VLOOKUP($AR53,'MP-2017_Male'!$A$3:$CF$103,MIN((61+(Mortality!DR$5-Mortality!$AT$5)),84),0))</f>
        <v>7.9513071537011346E-3</v>
      </c>
      <c r="DS53" s="408">
        <f>DR53*(1-VLOOKUP($AR53,'MP-2017_Male'!$A$3:$CF$103,MIN((61+(Mortality!DS$5-Mortality!$AT$5)),84),0))</f>
        <v>7.8717940821641224E-3</v>
      </c>
      <c r="DT53" s="408">
        <f>DS53*(1-VLOOKUP($AR53,'MP-2017_Male'!$A$3:$CF$103,MIN((61+(Mortality!DT$5-Mortality!$AT$5)),84),0))</f>
        <v>7.7930761413424815E-3</v>
      </c>
      <c r="DU53" s="408">
        <f>DT53*(1-VLOOKUP($AR53,'MP-2017_Male'!$A$3:$CF$103,MIN((61+(Mortality!DU$5-Mortality!$AT$5)),84),0))</f>
        <v>7.7151453799290566E-3</v>
      </c>
      <c r="DV53" s="408">
        <f>DU53*(1-VLOOKUP($AR53,'MP-2017_Male'!$A$3:$CF$103,MIN((61+(Mortality!DV$5-Mortality!$AT$5)),84),0))</f>
        <v>7.6379939261297658E-3</v>
      </c>
      <c r="DW53" s="408">
        <f>DV53*(1-VLOOKUP($AR53,'MP-2017_Male'!$A$3:$CF$103,MIN((61+(Mortality!DW$5-Mortality!$AT$5)),84),0))</f>
        <v>7.561613986868468E-3</v>
      </c>
      <c r="DX53" s="408">
        <f>DW53*(1-VLOOKUP($AR53,'MP-2017_Male'!$A$3:$CF$103,MIN((61+(Mortality!DX$5-Mortality!$AT$5)),84),0))</f>
        <v>7.4859978469997831E-3</v>
      </c>
      <c r="DY53" s="408">
        <f>DX53*(1-VLOOKUP($AR53,'MP-2017_Male'!$A$3:$CF$103,MIN((61+(Mortality!DY$5-Mortality!$AT$5)),84),0))</f>
        <v>7.4111378685297854E-3</v>
      </c>
      <c r="DZ53" s="408">
        <f>DY53*(1-VLOOKUP($AR53,'MP-2017_Male'!$A$3:$CF$103,MIN((61+(Mortality!DZ$5-Mortality!$AT$5)),84),0))</f>
        <v>7.3370264898444879E-3</v>
      </c>
      <c r="EA53" s="408">
        <f>DZ53*(1-VLOOKUP($AR53,'MP-2017_Male'!$A$3:$CF$103,MIN((61+(Mortality!EA$5-Mortality!$AT$5)),84),0))</f>
        <v>7.263656224946043E-3</v>
      </c>
      <c r="EB53" s="408">
        <f>EA53*(1-VLOOKUP($AR53,'MP-2017_Male'!$A$3:$CF$103,MIN((61+(Mortality!EB$5-Mortality!$AT$5)),84),0))</f>
        <v>7.1910196626965824E-3</v>
      </c>
      <c r="EC53" s="408">
        <f>EB53*(1-VLOOKUP($AR53,'MP-2017_Male'!$A$3:$CF$103,MIN((61+(Mortality!EC$5-Mortality!$AT$5)),84),0))</f>
        <v>7.1191094660696163E-3</v>
      </c>
      <c r="ED53" s="408">
        <f>EC53*(1-VLOOKUP($AR53,'MP-2017_Male'!$A$3:$CF$103,MIN((61+(Mortality!ED$5-Mortality!$AT$5)),84),0))</f>
        <v>7.0479183714089204E-3</v>
      </c>
      <c r="EE53" s="408">
        <f>ED53*(1-VLOOKUP($AR53,'MP-2017_Male'!$A$3:$CF$103,MIN((61+(Mortality!EE$5-Mortality!$AT$5)),84),0))</f>
        <v>6.9774391876948312E-3</v>
      </c>
      <c r="EF53" s="408">
        <f>EE53*(1-VLOOKUP($AR53,'MP-2017_Male'!$A$3:$CF$103,MIN((61+(Mortality!EF$5-Mortality!$AT$5)),84),0))</f>
        <v>6.9076647958178829E-3</v>
      </c>
      <c r="EG53" s="408">
        <f>EF53*(1-VLOOKUP($AR53,'MP-2017_Male'!$A$3:$CF$103,MIN((61+(Mortality!EG$5-Mortality!$AT$5)),84),0))</f>
        <v>6.8385881478597041E-3</v>
      </c>
      <c r="EH53" s="408">
        <f>EG53*(1-VLOOKUP($AR53,'MP-2017_Male'!$A$3:$CF$103,MIN((61+(Mortality!EH$5-Mortality!$AT$5)),84),0))</f>
        <v>6.7702022663811067E-3</v>
      </c>
      <c r="EI53" s="408">
        <f>EH53*(1-VLOOKUP($AR53,'MP-2017_Male'!$A$3:$CF$103,MIN((61+(Mortality!EI$5-Mortality!$AT$5)),84),0))</f>
        <v>6.7025002437172956E-3</v>
      </c>
      <c r="EJ53" s="408">
        <f>EI53*(1-VLOOKUP($AR53,'MP-2017_Male'!$A$3:$CF$103,MIN((61+(Mortality!EJ$5-Mortality!$AT$5)),84),0))</f>
        <v>6.6354752412801227E-3</v>
      </c>
      <c r="EK53" s="408">
        <f>EJ53*(1-VLOOKUP($AR53,'MP-2017_Male'!$A$3:$CF$103,MIN((61+(Mortality!EK$5-Mortality!$AT$5)),84),0))</f>
        <v>6.5691204888673211E-3</v>
      </c>
      <c r="EL53" s="408">
        <f>EK53*(1-VLOOKUP($AR53,'MP-2017_Male'!$A$3:$CF$103,MIN((61+(Mortality!EL$5-Mortality!$AT$5)),84),0))</f>
        <v>6.5034292839786477E-3</v>
      </c>
      <c r="EM53" s="408">
        <f>EL53*(1-VLOOKUP($AR53,'MP-2017_Male'!$A$3:$CF$103,MIN((61+(Mortality!EM$5-Mortality!$AT$5)),84),0))</f>
        <v>6.4383949911388611E-3</v>
      </c>
      <c r="EN53" s="408">
        <f>EM53*(1-VLOOKUP($AR53,'MP-2017_Male'!$A$3:$CF$103,MIN((61+(Mortality!EN$5-Mortality!$AT$5)),84),0))</f>
        <v>6.3740110412274726E-3</v>
      </c>
      <c r="EO53" s="408">
        <f>EN53*(1-VLOOKUP($AR53,'MP-2017_Male'!$A$3:$CF$103,MIN((61+(Mortality!EO$5-Mortality!$AT$5)),84),0))</f>
        <v>6.3102709308151981E-3</v>
      </c>
      <c r="EP53" s="408">
        <f>EO53*(1-VLOOKUP($AR53,'MP-2017_Male'!$A$3:$CF$103,MIN((61+(Mortality!EP$5-Mortality!$AT$5)),84),0))</f>
        <v>6.2471682215070462E-3</v>
      </c>
      <c r="EQ53" s="408">
        <f>EP53*(1-VLOOKUP($AR53,'MP-2017_Male'!$A$3:$CF$103,MIN((61+(Mortality!EQ$5-Mortality!$AT$5)),84),0))</f>
        <v>6.1846965392919756E-3</v>
      </c>
      <c r="ER53" s="408">
        <f>EQ53*(1-VLOOKUP($AR53,'MP-2017_Male'!$A$3:$CF$103,MIN((61+(Mortality!ER$5-Mortality!$AT$5)),84),0))</f>
        <v>6.1228495738990555E-3</v>
      </c>
      <c r="ES53" s="408">
        <f>ER53*(1-VLOOKUP($AR53,'MP-2017_Male'!$A$3:$CF$103,MIN((61+(Mortality!ES$5-Mortality!$AT$5)),84),0))</f>
        <v>6.0616210781600649E-3</v>
      </c>
      <c r="ET53" s="408">
        <f>ES53*(1-VLOOKUP($AR53,'MP-2017_Male'!$A$3:$CF$103,MIN((61+(Mortality!ET$5-Mortality!$AT$5)),84),0))</f>
        <v>6.0010048673784641E-3</v>
      </c>
      <c r="EU53" s="408">
        <f>ET53*(1-VLOOKUP($AR53,'MP-2017_Male'!$A$3:$CF$103,MIN((61+(Mortality!EU$5-Mortality!$AT$5)),84),0))</f>
        <v>5.9409948187046794E-3</v>
      </c>
      <c r="EV53" s="408">
        <f>EU53*(1-VLOOKUP($AR53,'MP-2017_Male'!$A$3:$CF$103,MIN((61+(Mortality!EV$5-Mortality!$AT$5)),84),0))</f>
        <v>5.8815848705176324E-3</v>
      </c>
      <c r="EW53" s="408">
        <f>EV53*(1-VLOOKUP($AR53,'MP-2017_Male'!$A$3:$CF$103,MIN((61+(Mortality!EW$5-Mortality!$AT$5)),84),0))</f>
        <v>5.8227690218124557E-3</v>
      </c>
      <c r="EX53" s="408">
        <f>EW53*(1-VLOOKUP($AR53,'MP-2017_Male'!$A$3:$CF$103,MIN((61+(Mortality!EX$5-Mortality!$AT$5)),84),0))</f>
        <v>5.7645413315943307E-3</v>
      </c>
      <c r="EY53" s="408">
        <f>EX53*(1-VLOOKUP($AR53,'MP-2017_Male'!$A$3:$CF$103,MIN((61+(Mortality!EY$5-Mortality!$AT$5)),84),0))</f>
        <v>5.7068959182783874E-3</v>
      </c>
      <c r="EZ53" s="408">
        <f>EY53*(1-VLOOKUP($AR53,'MP-2017_Male'!$A$3:$CF$103,MIN((61+(Mortality!EZ$5-Mortality!$AT$5)),84),0))</f>
        <v>5.6498269590956034E-3</v>
      </c>
      <c r="FA53" s="408">
        <f>EZ53*(1-VLOOKUP($AR53,'MP-2017_Male'!$A$3:$CF$103,MIN((61+(Mortality!FA$5-Mortality!$AT$5)),84),0))</f>
        <v>5.5933286895046477E-3</v>
      </c>
      <c r="FB53" s="408">
        <f>FA53*(1-VLOOKUP($AR53,'MP-2017_Male'!$A$3:$CF$103,MIN((61+(Mortality!FB$5-Mortality!$AT$5)),84),0))</f>
        <v>5.5373954026096016E-3</v>
      </c>
      <c r="FC53" s="408">
        <f>FB53*(1-VLOOKUP($AR53,'MP-2017_Male'!$A$3:$CF$103,MIN((61+(Mortality!FC$5-Mortality!$AT$5)),84),0))</f>
        <v>5.4820214485835055E-3</v>
      </c>
      <c r="FD53" s="408">
        <f>FC53*(1-VLOOKUP($AR53,'MP-2017_Male'!$A$3:$CF$103,MIN((61+(Mortality!FD$5-Mortality!$AT$5)),84),0))</f>
        <v>5.4272012340976705E-3</v>
      </c>
      <c r="FE53" s="408">
        <f>FD53*(1-VLOOKUP($AR53,'MP-2017_Male'!$A$3:$CF$103,MIN((61+(Mortality!FE$5-Mortality!$AT$5)),84),0))</f>
        <v>5.372929221756694E-3</v>
      </c>
      <c r="FF53" s="408">
        <f>FE53*(1-VLOOKUP($AR53,'MP-2017_Male'!$A$3:$CF$103,MIN((61+(Mortality!FF$5-Mortality!$AT$5)),84),0))</f>
        <v>5.3191999295391272E-3</v>
      </c>
      <c r="FG53" s="408">
        <f>FF53*(1-VLOOKUP($AR53,'MP-2017_Male'!$A$3:$CF$103,MIN((61+(Mortality!FG$5-Mortality!$AT$5)),84),0))</f>
        <v>5.2660079302437358E-3</v>
      </c>
      <c r="FH53" s="408">
        <f>FG53*(1-VLOOKUP($AR53,'MP-2017_Male'!$A$3:$CF$103,MIN((61+(Mortality!FH$5-Mortality!$AT$5)),84),0))</f>
        <v>5.2133478509412984E-3</v>
      </c>
      <c r="FI53" s="408">
        <f>FH53*(1-VLOOKUP($AR53,'MP-2017_Male'!$A$3:$CF$103,MIN((61+(Mortality!FI$5-Mortality!$AT$5)),84),0))</f>
        <v>5.1612143724318856E-3</v>
      </c>
    </row>
    <row r="54" spans="1:165">
      <c r="A54" s="205">
        <v>66</v>
      </c>
      <c r="B54" s="226">
        <f t="shared" si="8"/>
        <v>9.1750000000000009E-3</v>
      </c>
      <c r="C54" s="227">
        <f t="shared" si="9"/>
        <v>4.1130000000000003E-3</v>
      </c>
      <c r="D54" s="207">
        <f t="shared" si="5"/>
        <v>6.6440000000000006E-3</v>
      </c>
      <c r="E54" s="434">
        <f ca="1">IF($A54&lt;Main!$B$11,Mortality!$BD47,OFFSET($BD$6,$A54-$A$13-$J$31,$A54-$A$13-$J$31)*$J$30)</f>
        <v>3.6690184286382495E-3</v>
      </c>
      <c r="F54" s="435">
        <f ca="1">IF($A54&lt;Main!$B$13,Mortality!$BD146,OFFSET($BD$105,$A54-$A$13,$A54-$A$13))</f>
        <v>2.5801933511693164E-3</v>
      </c>
      <c r="G54" s="472">
        <f t="shared" ca="1" si="85"/>
        <v>3.124605889903783E-3</v>
      </c>
      <c r="H54" s="436" t="s">
        <v>186</v>
      </c>
      <c r="I54" s="400"/>
      <c r="J54" s="401"/>
      <c r="K54" s="395"/>
      <c r="L54" s="395"/>
      <c r="M54" s="395"/>
      <c r="N54" s="395"/>
      <c r="O54" s="395"/>
      <c r="P54" s="199"/>
      <c r="Q54" s="249">
        <v>66</v>
      </c>
      <c r="R54" s="244"/>
      <c r="S54" s="245"/>
      <c r="T54" s="465">
        <f>T53+((T$58-T$53)/5)</f>
        <v>1.3034799999999999E-2</v>
      </c>
      <c r="U54" s="244"/>
      <c r="V54" s="245"/>
      <c r="W54" s="469">
        <f>W53+((W$58-W$53)/5)</f>
        <v>9.6811999999999992E-3</v>
      </c>
      <c r="X54" s="260"/>
      <c r="Y54" s="205">
        <v>66</v>
      </c>
      <c r="AA54" s="231">
        <v>9.1750000000000009E-3</v>
      </c>
      <c r="AB54" s="232">
        <v>1.1916E-2</v>
      </c>
      <c r="AC54" s="233">
        <v>3.3080999999999999E-2</v>
      </c>
      <c r="AD54" s="205"/>
      <c r="AE54" s="231">
        <v>4.1130000000000003E-3</v>
      </c>
      <c r="AF54" s="232">
        <v>8.8210000000000007E-3</v>
      </c>
      <c r="AG54" s="233">
        <v>2.1975999999999999E-2</v>
      </c>
      <c r="AH54" s="234"/>
      <c r="AQ54" s="234"/>
      <c r="AR54" s="205">
        <v>73</v>
      </c>
      <c r="AS54" s="235">
        <f t="shared" si="6"/>
        <v>1.8078716083226466E-2</v>
      </c>
      <c r="AT54" s="407">
        <f t="shared" si="66"/>
        <v>1.9930400000000001E-2</v>
      </c>
      <c r="AU54" s="408">
        <f>AT54*(1-VLOOKUP($AR54,'MP-2017_Male'!$A$3:$CF$103,MIN((61+(Mortality!AU$5-Mortality!$AT$5)),84),0))</f>
        <v>1.9607527520000001E-2</v>
      </c>
      <c r="AV54" s="408">
        <f>AU54*(1-VLOOKUP($AR54,'MP-2017_Male'!$A$3:$CF$103,MIN((61+(Mortality!AV$5-Mortality!$AT$5)),84),0))</f>
        <v>1.9352629662240002E-2</v>
      </c>
      <c r="AW54" s="408">
        <f>AV54*(1-VLOOKUP($AR54,'MP-2017_Male'!$A$3:$CF$103,MIN((61+(Mortality!AW$5-Mortality!$AT$5)),84),0))</f>
        <v>1.9164909154516272E-2</v>
      </c>
      <c r="AX54" s="408">
        <f>AW54*(1-VLOOKUP($AR54,'MP-2017_Male'!$A$3:$CF$103,MIN((61+(Mortality!AX$5-Mortality!$AT$5)),84),0))</f>
        <v>1.8982842517548369E-2</v>
      </c>
      <c r="AY54" s="408">
        <f>AX54*(1-VLOOKUP($AR54,'MP-2017_Male'!$A$3:$CF$103,MIN((61+(Mortality!AY$5-Mortality!$AT$5)),84),0))</f>
        <v>1.8806302082135171E-2</v>
      </c>
      <c r="AZ54" s="408">
        <f>AY54*(1-VLOOKUP($AR54,'MP-2017_Male'!$A$3:$CF$103,MIN((61+(Mortality!AZ$5-Mortality!$AT$5)),84),0))</f>
        <v>1.8638925993604168E-2</v>
      </c>
      <c r="BA54" s="408">
        <f>AZ54*(1-VLOOKUP($AR54,'MP-2017_Male'!$A$3:$CF$103,MIN((61+(Mortality!BA$5-Mortality!$AT$5)),84),0))</f>
        <v>1.8482359015257892E-2</v>
      </c>
      <c r="BB54" s="408">
        <f>BA54*(1-VLOOKUP($AR54,'MP-2017_Male'!$A$3:$CF$103,MIN((61+(Mortality!BB$5-Mortality!$AT$5)),84),0))</f>
        <v>1.8336348379037356E-2</v>
      </c>
      <c r="BC54" s="408">
        <f>BB54*(1-VLOOKUP($AR54,'MP-2017_Male'!$A$3:$CF$103,MIN((61+(Mortality!BC$5-Mortality!$AT$5)),84),0))</f>
        <v>1.8202493035870383E-2</v>
      </c>
      <c r="BD54" s="429">
        <f>BC54*(1-VLOOKUP($AR54,'MP-2017_Male'!$A$3:$CF$103,MIN((61+(Mortality!BD$5-Mortality!$AT$5)),84),0))</f>
        <v>1.8078716083226466E-2</v>
      </c>
      <c r="BE54" s="408">
        <f>BD54*(1-VLOOKUP($AR54,'MP-2017_Male'!$A$3:$CF$103,MIN((61+(Mortality!BE$5-Mortality!$AT$5)),84),0))</f>
        <v>1.7963012300293818E-2</v>
      </c>
      <c r="BF54" s="408">
        <f>BE54*(1-VLOOKUP($AR54,'MP-2017_Male'!$A$3:$CF$103,MIN((61+(Mortality!BF$5-Mortality!$AT$5)),84),0))</f>
        <v>1.7851641624031998E-2</v>
      </c>
      <c r="BG54" s="408">
        <f>BF54*(1-VLOOKUP($AR54,'MP-2017_Male'!$A$3:$CF$103,MIN((61+(Mortality!BG$5-Mortality!$AT$5)),84),0))</f>
        <v>1.7740961445962999E-2</v>
      </c>
      <c r="BH54" s="408">
        <f>BG54*(1-VLOOKUP($AR54,'MP-2017_Male'!$A$3:$CF$103,MIN((61+(Mortality!BH$5-Mortality!$AT$5)),84),0))</f>
        <v>1.7625645196564239E-2</v>
      </c>
      <c r="BI54" s="408">
        <f>BH54*(1-VLOOKUP($AR54,'MP-2017_Male'!$A$3:$CF$103,MIN((61+(Mortality!BI$5-Mortality!$AT$5)),84),0))</f>
        <v>1.7504028244707946E-2</v>
      </c>
      <c r="BJ54" s="408">
        <f>BI54*(1-VLOOKUP($AR54,'MP-2017_Male'!$A$3:$CF$103,MIN((61+(Mortality!BJ$5-Mortality!$AT$5)),84),0))</f>
        <v>1.7372748032872639E-2</v>
      </c>
      <c r="BK54" s="408">
        <f>BJ54*(1-VLOOKUP($AR54,'MP-2017_Male'!$A$3:$CF$103,MIN((61+(Mortality!BK$5-Mortality!$AT$5)),84),0))</f>
        <v>1.7230291499003084E-2</v>
      </c>
      <c r="BL54" s="408">
        <f>BK54*(1-VLOOKUP($AR54,'MP-2017_Male'!$A$3:$CF$103,MIN((61+(Mortality!BL$5-Mortality!$AT$5)),84),0))</f>
        <v>1.7078664933811855E-2</v>
      </c>
      <c r="BM54" s="408">
        <f>BL54*(1-VLOOKUP($AR54,'MP-2017_Male'!$A$3:$CF$103,MIN((61+(Mortality!BM$5-Mortality!$AT$5)),84),0))</f>
        <v>1.6919833349927405E-2</v>
      </c>
      <c r="BN54" s="408">
        <f>BM54*(1-VLOOKUP($AR54,'MP-2017_Male'!$A$3:$CF$103,MIN((61+(Mortality!BN$5-Mortality!$AT$5)),84),0))</f>
        <v>1.6757402949768102E-2</v>
      </c>
      <c r="BO54" s="408">
        <f>BN54*(1-VLOOKUP($AR54,'MP-2017_Male'!$A$3:$CF$103,MIN((61+(Mortality!BO$5-Mortality!$AT$5)),84),0))</f>
        <v>1.6591504660565397E-2</v>
      </c>
      <c r="BP54" s="408">
        <f>BO54*(1-VLOOKUP($AR54,'MP-2017_Male'!$A$3:$CF$103,MIN((61+(Mortality!BP$5-Mortality!$AT$5)),84),0))</f>
        <v>1.6425589613959745E-2</v>
      </c>
      <c r="BQ54" s="408">
        <f>BP54*(1-VLOOKUP($AR54,'MP-2017_Male'!$A$3:$CF$103,MIN((61+(Mortality!BQ$5-Mortality!$AT$5)),84),0))</f>
        <v>1.6261333717820146E-2</v>
      </c>
      <c r="BR54" s="408">
        <f>BQ54*(1-VLOOKUP($AR54,'MP-2017_Male'!$A$3:$CF$103,MIN((61+(Mortality!BR$5-Mortality!$AT$5)),84),0))</f>
        <v>1.6098720380641945E-2</v>
      </c>
      <c r="BS54" s="408">
        <f>BR54*(1-VLOOKUP($AR54,'MP-2017_Male'!$A$3:$CF$103,MIN((61+(Mortality!BS$5-Mortality!$AT$5)),84),0))</f>
        <v>1.5937733176835524E-2</v>
      </c>
      <c r="BT54" s="408">
        <f>BS54*(1-VLOOKUP($AR54,'MP-2017_Male'!$A$3:$CF$103,MIN((61+(Mortality!BT$5-Mortality!$AT$5)),84),0))</f>
        <v>1.577835584506717E-2</v>
      </c>
      <c r="BU54" s="408">
        <f>BT54*(1-VLOOKUP($AR54,'MP-2017_Male'!$A$3:$CF$103,MIN((61+(Mortality!BU$5-Mortality!$AT$5)),84),0))</f>
        <v>1.5620572286616499E-2</v>
      </c>
      <c r="BV54" s="408">
        <f>BU54*(1-VLOOKUP($AR54,'MP-2017_Male'!$A$3:$CF$103,MIN((61+(Mortality!BV$5-Mortality!$AT$5)),84),0))</f>
        <v>1.5464366563750333E-2</v>
      </c>
      <c r="BW54" s="408">
        <f>BV54*(1-VLOOKUP($AR54,'MP-2017_Male'!$A$3:$CF$103,MIN((61+(Mortality!BW$5-Mortality!$AT$5)),84),0))</f>
        <v>1.530972289811283E-2</v>
      </c>
      <c r="BX54" s="408">
        <f>BW54*(1-VLOOKUP($AR54,'MP-2017_Male'!$A$3:$CF$103,MIN((61+(Mortality!BX$5-Mortality!$AT$5)),84),0))</f>
        <v>1.5156625669131701E-2</v>
      </c>
      <c r="BY54" s="408">
        <f>BX54*(1-VLOOKUP($AR54,'MP-2017_Male'!$A$3:$CF$103,MIN((61+(Mortality!BY$5-Mortality!$AT$5)),84),0))</f>
        <v>1.5005059412440385E-2</v>
      </c>
      <c r="BZ54" s="408">
        <f>BY54*(1-VLOOKUP($AR54,'MP-2017_Male'!$A$3:$CF$103,MIN((61+(Mortality!BZ$5-Mortality!$AT$5)),84),0))</f>
        <v>1.485500881831598E-2</v>
      </c>
      <c r="CA54" s="408">
        <f>BZ54*(1-VLOOKUP($AR54,'MP-2017_Male'!$A$3:$CF$103,MIN((61+(Mortality!CA$5-Mortality!$AT$5)),84),0))</f>
        <v>1.4706458730132821E-2</v>
      </c>
      <c r="CB54" s="408">
        <f>CA54*(1-VLOOKUP($AR54,'MP-2017_Male'!$A$3:$CF$103,MIN((61+(Mortality!CB$5-Mortality!$AT$5)),84),0))</f>
        <v>1.4559394142831493E-2</v>
      </c>
      <c r="CC54" s="408">
        <f>CB54*(1-VLOOKUP($AR54,'MP-2017_Male'!$A$3:$CF$103,MIN((61+(Mortality!CC$5-Mortality!$AT$5)),84),0))</f>
        <v>1.4413800201403178E-2</v>
      </c>
      <c r="CD54" s="408">
        <f>CC54*(1-VLOOKUP($AR54,'MP-2017_Male'!$A$3:$CF$103,MIN((61+(Mortality!CD$5-Mortality!$AT$5)),84),0))</f>
        <v>1.4269662199389146E-2</v>
      </c>
      <c r="CE54" s="408">
        <f>CD54*(1-VLOOKUP($AR54,'MP-2017_Male'!$A$3:$CF$103,MIN((61+(Mortality!CE$5-Mortality!$AT$5)),84),0))</f>
        <v>1.4126965577395255E-2</v>
      </c>
      <c r="CF54" s="408">
        <f>CE54*(1-VLOOKUP($AR54,'MP-2017_Male'!$A$3:$CF$103,MIN((61+(Mortality!CF$5-Mortality!$AT$5)),84),0))</f>
        <v>1.3985695921621303E-2</v>
      </c>
      <c r="CG54" s="408">
        <f>CF54*(1-VLOOKUP($AR54,'MP-2017_Male'!$A$3:$CF$103,MIN((61+(Mortality!CG$5-Mortality!$AT$5)),84),0))</f>
        <v>1.3845838962405091E-2</v>
      </c>
      <c r="CH54" s="408">
        <f>CG54*(1-VLOOKUP($AR54,'MP-2017_Male'!$A$3:$CF$103,MIN((61+(Mortality!CH$5-Mortality!$AT$5)),84),0))</f>
        <v>1.370738057278104E-2</v>
      </c>
      <c r="CI54" s="408">
        <f>CH54*(1-VLOOKUP($AR54,'MP-2017_Male'!$A$3:$CF$103,MIN((61+(Mortality!CI$5-Mortality!$AT$5)),84),0))</f>
        <v>1.3570306767053229E-2</v>
      </c>
      <c r="CJ54" s="408">
        <f>CI54*(1-VLOOKUP($AR54,'MP-2017_Male'!$A$3:$CF$103,MIN((61+(Mortality!CJ$5-Mortality!$AT$5)),84),0))</f>
        <v>1.3434603699382697E-2</v>
      </c>
      <c r="CK54" s="408">
        <f>CJ54*(1-VLOOKUP($AR54,'MP-2017_Male'!$A$3:$CF$103,MIN((61+(Mortality!CK$5-Mortality!$AT$5)),84),0))</f>
        <v>1.3300257662388871E-2</v>
      </c>
      <c r="CL54" s="408">
        <f>CK54*(1-VLOOKUP($AR54,'MP-2017_Male'!$A$3:$CF$103,MIN((61+(Mortality!CL$5-Mortality!$AT$5)),84),0))</f>
        <v>1.3167255085764981E-2</v>
      </c>
      <c r="CM54" s="408">
        <f>CL54*(1-VLOOKUP($AR54,'MP-2017_Male'!$A$3:$CF$103,MIN((61+(Mortality!CM$5-Mortality!$AT$5)),84),0))</f>
        <v>1.3035582534907331E-2</v>
      </c>
      <c r="CN54" s="408">
        <f>CM54*(1-VLOOKUP($AR54,'MP-2017_Male'!$A$3:$CF$103,MIN((61+(Mortality!CN$5-Mortality!$AT$5)),84),0))</f>
        <v>1.2905226709558256E-2</v>
      </c>
      <c r="CO54" s="408">
        <f>CN54*(1-VLOOKUP($AR54,'MP-2017_Male'!$A$3:$CF$103,MIN((61+(Mortality!CO$5-Mortality!$AT$5)),84),0))</f>
        <v>1.2776174442462674E-2</v>
      </c>
      <c r="CP54" s="408">
        <f>CO54*(1-VLOOKUP($AR54,'MP-2017_Male'!$A$3:$CF$103,MIN((61+(Mortality!CP$5-Mortality!$AT$5)),84),0))</f>
        <v>1.2648412698038047E-2</v>
      </c>
      <c r="CQ54" s="408">
        <f>CP54*(1-VLOOKUP($AR54,'MP-2017_Male'!$A$3:$CF$103,MIN((61+(Mortality!CQ$5-Mortality!$AT$5)),84),0))</f>
        <v>1.2521928571057666E-2</v>
      </c>
      <c r="CR54" s="408">
        <f>CQ54*(1-VLOOKUP($AR54,'MP-2017_Male'!$A$3:$CF$103,MIN((61+(Mortality!CR$5-Mortality!$AT$5)),84),0))</f>
        <v>1.239670928534709E-2</v>
      </c>
      <c r="CS54" s="408">
        <f>CR54*(1-VLOOKUP($AR54,'MP-2017_Male'!$A$3:$CF$103,MIN((61+(Mortality!CS$5-Mortality!$AT$5)),84),0))</f>
        <v>1.227274219249362E-2</v>
      </c>
      <c r="CT54" s="408">
        <f>CS54*(1-VLOOKUP($AR54,'MP-2017_Male'!$A$3:$CF$103,MIN((61+(Mortality!CT$5-Mortality!$AT$5)),84),0))</f>
        <v>1.2150014770568684E-2</v>
      </c>
      <c r="CU54" s="408">
        <f>CT54*(1-VLOOKUP($AR54,'MP-2017_Male'!$A$3:$CF$103,MIN((61+(Mortality!CU$5-Mortality!$AT$5)),84),0))</f>
        <v>1.2028514622862998E-2</v>
      </c>
      <c r="CV54" s="408">
        <f>CU54*(1-VLOOKUP($AR54,'MP-2017_Male'!$A$3:$CF$103,MIN((61+(Mortality!CV$5-Mortality!$AT$5)),84),0))</f>
        <v>1.1908229476634368E-2</v>
      </c>
      <c r="CW54" s="408">
        <f>CV54*(1-VLOOKUP($AR54,'MP-2017_Male'!$A$3:$CF$103,MIN((61+(Mortality!CW$5-Mortality!$AT$5)),84),0))</f>
        <v>1.1789147181868024E-2</v>
      </c>
      <c r="CX54" s="408">
        <f>CW54*(1-VLOOKUP($AR54,'MP-2017_Male'!$A$3:$CF$103,MIN((61+(Mortality!CX$5-Mortality!$AT$5)),84),0))</f>
        <v>1.1671255710049344E-2</v>
      </c>
      <c r="CY54" s="408">
        <f>CX54*(1-VLOOKUP($AR54,'MP-2017_Male'!$A$3:$CF$103,MIN((61+(Mortality!CY$5-Mortality!$AT$5)),84),0))</f>
        <v>1.155454315294885E-2</v>
      </c>
      <c r="CZ54" s="408">
        <f>CY54*(1-VLOOKUP($AR54,'MP-2017_Male'!$A$3:$CF$103,MIN((61+(Mortality!CZ$5-Mortality!$AT$5)),84),0))</f>
        <v>1.1438997721419361E-2</v>
      </c>
      <c r="DA54" s="408">
        <f>CZ54*(1-VLOOKUP($AR54,'MP-2017_Male'!$A$3:$CF$103,MIN((61+(Mortality!DA$5-Mortality!$AT$5)),84),0))</f>
        <v>1.1324607744205167E-2</v>
      </c>
      <c r="DB54" s="408">
        <f>DA54*(1-VLOOKUP($AR54,'MP-2017_Male'!$A$3:$CF$103,MIN((61+(Mortality!DB$5-Mortality!$AT$5)),84),0))</f>
        <v>1.1211361666763115E-2</v>
      </c>
      <c r="DC54" s="408">
        <f>DB54*(1-VLOOKUP($AR54,'MP-2017_Male'!$A$3:$CF$103,MIN((61+(Mortality!DC$5-Mortality!$AT$5)),84),0))</f>
        <v>1.1099248050095484E-2</v>
      </c>
      <c r="DD54" s="408">
        <f>DC54*(1-VLOOKUP($AR54,'MP-2017_Male'!$A$3:$CF$103,MIN((61+(Mortality!DD$5-Mortality!$AT$5)),84),0))</f>
        <v>1.0988255569594528E-2</v>
      </c>
      <c r="DE54" s="408">
        <f>DD54*(1-VLOOKUP($AR54,'MP-2017_Male'!$A$3:$CF$103,MIN((61+(Mortality!DE$5-Mortality!$AT$5)),84),0))</f>
        <v>1.0878373013898582E-2</v>
      </c>
      <c r="DF54" s="408">
        <f>DE54*(1-VLOOKUP($AR54,'MP-2017_Male'!$A$3:$CF$103,MIN((61+(Mortality!DF$5-Mortality!$AT$5)),84),0))</f>
        <v>1.0769589283759597E-2</v>
      </c>
      <c r="DG54" s="408">
        <f>DF54*(1-VLOOKUP($AR54,'MP-2017_Male'!$A$3:$CF$103,MIN((61+(Mortality!DG$5-Mortality!$AT$5)),84),0))</f>
        <v>1.0661893390922E-2</v>
      </c>
      <c r="DH54" s="408">
        <f>DG54*(1-VLOOKUP($AR54,'MP-2017_Male'!$A$3:$CF$103,MIN((61+(Mortality!DH$5-Mortality!$AT$5)),84),0))</f>
        <v>1.055527445701278E-2</v>
      </c>
      <c r="DI54" s="408">
        <f>DH54*(1-VLOOKUP($AR54,'MP-2017_Male'!$A$3:$CF$103,MIN((61+(Mortality!DI$5-Mortality!$AT$5)),84),0))</f>
        <v>1.0449721712442652E-2</v>
      </c>
      <c r="DJ54" s="408">
        <f>DI54*(1-VLOOKUP($AR54,'MP-2017_Male'!$A$3:$CF$103,MIN((61+(Mortality!DJ$5-Mortality!$AT$5)),84),0))</f>
        <v>1.0345224495318226E-2</v>
      </c>
      <c r="DK54" s="408">
        <f>DJ54*(1-VLOOKUP($AR54,'MP-2017_Male'!$A$3:$CF$103,MIN((61+(Mortality!DK$5-Mortality!$AT$5)),84),0))</f>
        <v>1.0241772250365043E-2</v>
      </c>
      <c r="DL54" s="408">
        <f>DK54*(1-VLOOKUP($AR54,'MP-2017_Male'!$A$3:$CF$103,MIN((61+(Mortality!DL$5-Mortality!$AT$5)),84),0))</f>
        <v>1.0139354527861391E-2</v>
      </c>
      <c r="DM54" s="408">
        <f>DL54*(1-VLOOKUP($AR54,'MP-2017_Male'!$A$3:$CF$103,MIN((61+(Mortality!DM$5-Mortality!$AT$5)),84),0))</f>
        <v>1.0037960982582778E-2</v>
      </c>
      <c r="DN54" s="408">
        <f>DM54*(1-VLOOKUP($AR54,'MP-2017_Male'!$A$3:$CF$103,MIN((61+(Mortality!DN$5-Mortality!$AT$5)),84),0))</f>
        <v>9.9375813727569495E-3</v>
      </c>
      <c r="DO54" s="408">
        <f>DN54*(1-VLOOKUP($AR54,'MP-2017_Male'!$A$3:$CF$103,MIN((61+(Mortality!DO$5-Mortality!$AT$5)),84),0))</f>
        <v>9.8382055590293793E-3</v>
      </c>
      <c r="DP54" s="408">
        <f>DO54*(1-VLOOKUP($AR54,'MP-2017_Male'!$A$3:$CF$103,MIN((61+(Mortality!DP$5-Mortality!$AT$5)),84),0))</f>
        <v>9.7398235034390854E-3</v>
      </c>
      <c r="DQ54" s="408">
        <f>DP54*(1-VLOOKUP($AR54,'MP-2017_Male'!$A$3:$CF$103,MIN((61+(Mortality!DQ$5-Mortality!$AT$5)),84),0))</f>
        <v>9.6424252684046939E-3</v>
      </c>
      <c r="DR54" s="408">
        <f>DQ54*(1-VLOOKUP($AR54,'MP-2017_Male'!$A$3:$CF$103,MIN((61+(Mortality!DR$5-Mortality!$AT$5)),84),0))</f>
        <v>9.5460010157206471E-3</v>
      </c>
      <c r="DS54" s="408">
        <f>DR54*(1-VLOOKUP($AR54,'MP-2017_Male'!$A$3:$CF$103,MIN((61+(Mortality!DS$5-Mortality!$AT$5)),84),0))</f>
        <v>9.4505410055634401E-3</v>
      </c>
      <c r="DT54" s="408">
        <f>DS54*(1-VLOOKUP($AR54,'MP-2017_Male'!$A$3:$CF$103,MIN((61+(Mortality!DT$5-Mortality!$AT$5)),84),0))</f>
        <v>9.3560355955078049E-3</v>
      </c>
      <c r="DU54" s="408">
        <f>DT54*(1-VLOOKUP($AR54,'MP-2017_Male'!$A$3:$CF$103,MIN((61+(Mortality!DU$5-Mortality!$AT$5)),84),0))</f>
        <v>9.2624752395527275E-3</v>
      </c>
      <c r="DV54" s="408">
        <f>DU54*(1-VLOOKUP($AR54,'MP-2017_Male'!$A$3:$CF$103,MIN((61+(Mortality!DV$5-Mortality!$AT$5)),84),0))</f>
        <v>9.1698504871572002E-3</v>
      </c>
      <c r="DW54" s="408">
        <f>DV54*(1-VLOOKUP($AR54,'MP-2017_Male'!$A$3:$CF$103,MIN((61+(Mortality!DW$5-Mortality!$AT$5)),84),0))</f>
        <v>9.0781519822856274E-3</v>
      </c>
      <c r="DX54" s="408">
        <f>DW54*(1-VLOOKUP($AR54,'MP-2017_Male'!$A$3:$CF$103,MIN((61+(Mortality!DX$5-Mortality!$AT$5)),84),0))</f>
        <v>8.9873704624627709E-3</v>
      </c>
      <c r="DY54" s="408">
        <f>DX54*(1-VLOOKUP($AR54,'MP-2017_Male'!$A$3:$CF$103,MIN((61+(Mortality!DY$5-Mortality!$AT$5)),84),0))</f>
        <v>8.8974967578381425E-3</v>
      </c>
      <c r="DZ54" s="408">
        <f>DY54*(1-VLOOKUP($AR54,'MP-2017_Male'!$A$3:$CF$103,MIN((61+(Mortality!DZ$5-Mortality!$AT$5)),84),0))</f>
        <v>8.8085217902597601E-3</v>
      </c>
      <c r="EA54" s="408">
        <f>DZ54*(1-VLOOKUP($AR54,'MP-2017_Male'!$A$3:$CF$103,MIN((61+(Mortality!EA$5-Mortality!$AT$5)),84),0))</f>
        <v>8.7204365723571632E-3</v>
      </c>
      <c r="EB54" s="408">
        <f>EA54*(1-VLOOKUP($AR54,'MP-2017_Male'!$A$3:$CF$103,MIN((61+(Mortality!EB$5-Mortality!$AT$5)),84),0))</f>
        <v>8.6332322066335915E-3</v>
      </c>
      <c r="EC54" s="408">
        <f>EB54*(1-VLOOKUP($AR54,'MP-2017_Male'!$A$3:$CF$103,MIN((61+(Mortality!EC$5-Mortality!$AT$5)),84),0))</f>
        <v>8.5468998845672564E-3</v>
      </c>
      <c r="ED54" s="408">
        <f>EC54*(1-VLOOKUP($AR54,'MP-2017_Male'!$A$3:$CF$103,MIN((61+(Mortality!ED$5-Mortality!$AT$5)),84),0))</f>
        <v>8.4614308857215836E-3</v>
      </c>
      <c r="EE54" s="408">
        <f>ED54*(1-VLOOKUP($AR54,'MP-2017_Male'!$A$3:$CF$103,MIN((61+(Mortality!EE$5-Mortality!$AT$5)),84),0))</f>
        <v>8.3768165768643675E-3</v>
      </c>
      <c r="EF54" s="408">
        <f>EE54*(1-VLOOKUP($AR54,'MP-2017_Male'!$A$3:$CF$103,MIN((61+(Mortality!EF$5-Mortality!$AT$5)),84),0))</f>
        <v>8.2930484110957242E-3</v>
      </c>
      <c r="EG54" s="408">
        <f>EF54*(1-VLOOKUP($AR54,'MP-2017_Male'!$A$3:$CF$103,MIN((61+(Mortality!EG$5-Mortality!$AT$5)),84),0))</f>
        <v>8.2101179269847661E-3</v>
      </c>
      <c r="EH54" s="408">
        <f>EG54*(1-VLOOKUP($AR54,'MP-2017_Male'!$A$3:$CF$103,MIN((61+(Mortality!EH$5-Mortality!$AT$5)),84),0))</f>
        <v>8.1280167477149178E-3</v>
      </c>
      <c r="EI54" s="408">
        <f>EH54*(1-VLOOKUP($AR54,'MP-2017_Male'!$A$3:$CF$103,MIN((61+(Mortality!EI$5-Mortality!$AT$5)),84),0))</f>
        <v>8.0467365802377681E-3</v>
      </c>
      <c r="EJ54" s="408">
        <f>EI54*(1-VLOOKUP($AR54,'MP-2017_Male'!$A$3:$CF$103,MIN((61+(Mortality!EJ$5-Mortality!$AT$5)),84),0))</f>
        <v>7.9662692144353911E-3</v>
      </c>
      <c r="EK54" s="408">
        <f>EJ54*(1-VLOOKUP($AR54,'MP-2017_Male'!$A$3:$CF$103,MIN((61+(Mortality!EK$5-Mortality!$AT$5)),84),0))</f>
        <v>7.8866065222910377E-3</v>
      </c>
      <c r="EL54" s="408">
        <f>EK54*(1-VLOOKUP($AR54,'MP-2017_Male'!$A$3:$CF$103,MIN((61+(Mortality!EL$5-Mortality!$AT$5)),84),0))</f>
        <v>7.8077404570681269E-3</v>
      </c>
      <c r="EM54" s="408">
        <f>EL54*(1-VLOOKUP($AR54,'MP-2017_Male'!$A$3:$CF$103,MIN((61+(Mortality!EM$5-Mortality!$AT$5)),84),0))</f>
        <v>7.729663052497446E-3</v>
      </c>
      <c r="EN54" s="408">
        <f>EM54*(1-VLOOKUP($AR54,'MP-2017_Male'!$A$3:$CF$103,MIN((61+(Mortality!EN$5-Mortality!$AT$5)),84),0))</f>
        <v>7.6523664219724716E-3</v>
      </c>
      <c r="EO54" s="408">
        <f>EN54*(1-VLOOKUP($AR54,'MP-2017_Male'!$A$3:$CF$103,MIN((61+(Mortality!EO$5-Mortality!$AT$5)),84),0))</f>
        <v>7.575842757752747E-3</v>
      </c>
      <c r="EP54" s="408">
        <f>EO54*(1-VLOOKUP($AR54,'MP-2017_Male'!$A$3:$CF$103,MIN((61+(Mortality!EP$5-Mortality!$AT$5)),84),0))</f>
        <v>7.5000843301752194E-3</v>
      </c>
      <c r="EQ54" s="408">
        <f>EP54*(1-VLOOKUP($AR54,'MP-2017_Male'!$A$3:$CF$103,MIN((61+(Mortality!EQ$5-Mortality!$AT$5)),84),0))</f>
        <v>7.4250834868734667E-3</v>
      </c>
      <c r="ER54" s="408">
        <f>EQ54*(1-VLOOKUP($AR54,'MP-2017_Male'!$A$3:$CF$103,MIN((61+(Mortality!ER$5-Mortality!$AT$5)),84),0))</f>
        <v>7.3508326520047322E-3</v>
      </c>
      <c r="ES54" s="408">
        <f>ER54*(1-VLOOKUP($AR54,'MP-2017_Male'!$A$3:$CF$103,MIN((61+(Mortality!ES$5-Mortality!$AT$5)),84),0))</f>
        <v>7.2773243254846852E-3</v>
      </c>
      <c r="ET54" s="408">
        <f>ES54*(1-VLOOKUP($AR54,'MP-2017_Male'!$A$3:$CF$103,MIN((61+(Mortality!ET$5-Mortality!$AT$5)),84),0))</f>
        <v>7.2045510822298384E-3</v>
      </c>
      <c r="EU54" s="408">
        <f>ET54*(1-VLOOKUP($AR54,'MP-2017_Male'!$A$3:$CF$103,MIN((61+(Mortality!EU$5-Mortality!$AT$5)),84),0))</f>
        <v>7.1325055714075401E-3</v>
      </c>
      <c r="EV54" s="408">
        <f>EU54*(1-VLOOKUP($AR54,'MP-2017_Male'!$A$3:$CF$103,MIN((61+(Mortality!EV$5-Mortality!$AT$5)),84),0))</f>
        <v>7.0611805156934647E-3</v>
      </c>
      <c r="EW54" s="408">
        <f>EV54*(1-VLOOKUP($AR54,'MP-2017_Male'!$A$3:$CF$103,MIN((61+(Mortality!EW$5-Mortality!$AT$5)),84),0))</f>
        <v>6.9905687105365297E-3</v>
      </c>
      <c r="EX54" s="408">
        <f>EW54*(1-VLOOKUP($AR54,'MP-2017_Male'!$A$3:$CF$103,MIN((61+(Mortality!EX$5-Mortality!$AT$5)),84),0))</f>
        <v>6.9206630234311646E-3</v>
      </c>
      <c r="EY54" s="408">
        <f>EX54*(1-VLOOKUP($AR54,'MP-2017_Male'!$A$3:$CF$103,MIN((61+(Mortality!EY$5-Mortality!$AT$5)),84),0))</f>
        <v>6.8514563931968532E-3</v>
      </c>
      <c r="EZ54" s="408">
        <f>EY54*(1-VLOOKUP($AR54,'MP-2017_Male'!$A$3:$CF$103,MIN((61+(Mortality!EZ$5-Mortality!$AT$5)),84),0))</f>
        <v>6.7829418292648849E-3</v>
      </c>
      <c r="FA54" s="408">
        <f>EZ54*(1-VLOOKUP($AR54,'MP-2017_Male'!$A$3:$CF$103,MIN((61+(Mortality!FA$5-Mortality!$AT$5)),84),0))</f>
        <v>6.7151124109722359E-3</v>
      </c>
      <c r="FB54" s="408">
        <f>FA54*(1-VLOOKUP($AR54,'MP-2017_Male'!$A$3:$CF$103,MIN((61+(Mortality!FB$5-Mortality!$AT$5)),84),0))</f>
        <v>6.6479612868625138E-3</v>
      </c>
      <c r="FC54" s="408">
        <f>FB54*(1-VLOOKUP($AR54,'MP-2017_Male'!$A$3:$CF$103,MIN((61+(Mortality!FC$5-Mortality!$AT$5)),84),0))</f>
        <v>6.5814816739938886E-3</v>
      </c>
      <c r="FD54" s="408">
        <f>FC54*(1-VLOOKUP($AR54,'MP-2017_Male'!$A$3:$CF$103,MIN((61+(Mortality!FD$5-Mortality!$AT$5)),84),0))</f>
        <v>6.5156668572539499E-3</v>
      </c>
      <c r="FE54" s="408">
        <f>FD54*(1-VLOOKUP($AR54,'MP-2017_Male'!$A$3:$CF$103,MIN((61+(Mortality!FE$5-Mortality!$AT$5)),84),0))</f>
        <v>6.4505101886814104E-3</v>
      </c>
      <c r="FF54" s="408">
        <f>FE54*(1-VLOOKUP($AR54,'MP-2017_Male'!$A$3:$CF$103,MIN((61+(Mortality!FF$5-Mortality!$AT$5)),84),0))</f>
        <v>6.386005086794596E-3</v>
      </c>
      <c r="FG54" s="408">
        <f>FF54*(1-VLOOKUP($AR54,'MP-2017_Male'!$A$3:$CF$103,MIN((61+(Mortality!FG$5-Mortality!$AT$5)),84),0))</f>
        <v>6.32214503592665E-3</v>
      </c>
      <c r="FH54" s="408">
        <f>FG54*(1-VLOOKUP($AR54,'MP-2017_Male'!$A$3:$CF$103,MIN((61+(Mortality!FH$5-Mortality!$AT$5)),84),0))</f>
        <v>6.2589235855673832E-3</v>
      </c>
      <c r="FI54" s="408">
        <f>FH54*(1-VLOOKUP($AR54,'MP-2017_Male'!$A$3:$CF$103,MIN((61+(Mortality!FI$5-Mortality!$AT$5)),84),0))</f>
        <v>6.1963343497117096E-3</v>
      </c>
    </row>
    <row r="55" spans="1:165">
      <c r="A55" s="205">
        <v>67</v>
      </c>
      <c r="B55" s="226">
        <f t="shared" si="8"/>
        <v>1.0170999999999999E-2</v>
      </c>
      <c r="C55" s="227">
        <f t="shared" si="9"/>
        <v>4.5770000000000003E-3</v>
      </c>
      <c r="D55" s="207">
        <f t="shared" si="5"/>
        <v>7.3740000000000003E-3</v>
      </c>
      <c r="E55" s="434">
        <f ca="1">IF($A55&lt;Main!$B$11,Mortality!$BD48,OFFSET($BD$6,$A55-$A$13-$J$31,$A55-$A$13-$J$31)*$J$30)</f>
        <v>4.0768115735223525E-3</v>
      </c>
      <c r="F55" s="435">
        <f ca="1">IF($A55&lt;Main!$B$13,Mortality!$BD147,OFFSET($BD$105,$A55-$A$13,$A55-$A$13))</f>
        <v>2.9594702209532874E-3</v>
      </c>
      <c r="G55" s="472">
        <f t="shared" ca="1" si="85"/>
        <v>3.51814089723782E-3</v>
      </c>
      <c r="I55" s="199"/>
      <c r="J55" s="404"/>
      <c r="K55" s="404"/>
      <c r="L55" s="404"/>
      <c r="M55" s="404"/>
      <c r="N55" s="404"/>
      <c r="O55" s="404"/>
      <c r="P55" s="199"/>
      <c r="Q55" s="210">
        <v>67</v>
      </c>
      <c r="R55" s="244"/>
      <c r="S55" s="245"/>
      <c r="T55" s="465">
        <f>T54+((T$58-T$53)/5)</f>
        <v>1.64826E-2</v>
      </c>
      <c r="U55" s="244"/>
      <c r="V55" s="245"/>
      <c r="W55" s="469">
        <f>W54+((W$58-W$53)/5)</f>
        <v>1.2495399999999999E-2</v>
      </c>
      <c r="X55" s="227"/>
      <c r="Y55" s="205">
        <v>67</v>
      </c>
      <c r="AA55" s="231">
        <v>1.0170999999999999E-2</v>
      </c>
      <c r="AB55" s="232">
        <v>1.2930000000000001E-2</v>
      </c>
      <c r="AC55" s="233">
        <v>3.4632999999999997E-2</v>
      </c>
      <c r="AD55" s="205"/>
      <c r="AE55" s="231">
        <v>4.5770000000000003E-3</v>
      </c>
      <c r="AF55" s="232">
        <v>9.6790000000000001E-3</v>
      </c>
      <c r="AG55" s="233">
        <v>2.325E-2</v>
      </c>
      <c r="AH55" s="234"/>
      <c r="AQ55" s="234"/>
      <c r="AR55" s="205">
        <v>74</v>
      </c>
      <c r="AS55" s="235">
        <f t="shared" si="6"/>
        <v>2.1120818646717037E-2</v>
      </c>
      <c r="AT55" s="407">
        <f t="shared" si="66"/>
        <v>2.3378200000000002E-2</v>
      </c>
      <c r="AU55" s="408">
        <f>AT55*(1-VLOOKUP($AR55,'MP-2017_Male'!$A$3:$CF$103,MIN((61+(Mortality!AU$5-Mortality!$AT$5)),84),0))</f>
        <v>2.2999473160000002E-2</v>
      </c>
      <c r="AV55" s="408">
        <f>AU55*(1-VLOOKUP($AR55,'MP-2017_Male'!$A$3:$CF$103,MIN((61+(Mortality!AV$5-Mortality!$AT$5)),84),0))</f>
        <v>2.2698180061604002E-2</v>
      </c>
      <c r="AW55" s="408">
        <f>AV55*(1-VLOOKUP($AR55,'MP-2017_Male'!$A$3:$CF$103,MIN((61+(Mortality!AW$5-Mortality!$AT$5)),84),0))</f>
        <v>2.2475737897000282E-2</v>
      </c>
      <c r="AX55" s="408">
        <f>AW55*(1-VLOOKUP($AR55,'MP-2017_Male'!$A$3:$CF$103,MIN((61+(Mortality!AX$5-Mortality!$AT$5)),84),0))</f>
        <v>2.2257723239399379E-2</v>
      </c>
      <c r="AY55" s="408">
        <f>AX55*(1-VLOOKUP($AR55,'MP-2017_Male'!$A$3:$CF$103,MIN((61+(Mortality!AY$5-Mortality!$AT$5)),84),0))</f>
        <v>2.2044049096301144E-2</v>
      </c>
      <c r="AZ55" s="408">
        <f>AY55*(1-VLOOKUP($AR55,'MP-2017_Male'!$A$3:$CF$103,MIN((61+(Mortality!AZ$5-Mortality!$AT$5)),84),0))</f>
        <v>2.1839039439705544E-2</v>
      </c>
      <c r="BA55" s="408">
        <f>AZ55*(1-VLOOKUP($AR55,'MP-2017_Male'!$A$3:$CF$103,MIN((61+(Mortality!BA$5-Mortality!$AT$5)),84),0))</f>
        <v>2.1642488084748192E-2</v>
      </c>
      <c r="BB55" s="408">
        <f>BA55*(1-VLOOKUP($AR55,'MP-2017_Male'!$A$3:$CF$103,MIN((61+(Mortality!BB$5-Mortality!$AT$5)),84),0))</f>
        <v>2.1456362687219357E-2</v>
      </c>
      <c r="BC55" s="408">
        <f>BB55*(1-VLOOKUP($AR55,'MP-2017_Male'!$A$3:$CF$103,MIN((61+(Mortality!BC$5-Mortality!$AT$5)),84),0))</f>
        <v>2.128256614945288E-2</v>
      </c>
      <c r="BD55" s="429">
        <f>BC55*(1-VLOOKUP($AR55,'MP-2017_Male'!$A$3:$CF$103,MIN((61+(Mortality!BD$5-Mortality!$AT$5)),84),0))</f>
        <v>2.1120818646717037E-2</v>
      </c>
      <c r="BE55" s="408">
        <f>BD55*(1-VLOOKUP($AR55,'MP-2017_Male'!$A$3:$CF$103,MIN((61+(Mortality!BE$5-Mortality!$AT$5)),84),0))</f>
        <v>2.0970860834325346E-2</v>
      </c>
      <c r="BF55" s="408">
        <f>BE55*(1-VLOOKUP($AR55,'MP-2017_Male'!$A$3:$CF$103,MIN((61+(Mortality!BF$5-Mortality!$AT$5)),84),0))</f>
        <v>2.0828258980651933E-2</v>
      </c>
      <c r="BG55" s="408">
        <f>BF55*(1-VLOOKUP($AR55,'MP-2017_Male'!$A$3:$CF$103,MIN((61+(Mortality!BG$5-Mortality!$AT$5)),84),0))</f>
        <v>2.0688709645481564E-2</v>
      </c>
      <c r="BH55" s="408">
        <f>BG55*(1-VLOOKUP($AR55,'MP-2017_Male'!$A$3:$CF$103,MIN((61+(Mortality!BH$5-Mortality!$AT$5)),84),0))</f>
        <v>2.0548026419892288E-2</v>
      </c>
      <c r="BI55" s="408">
        <f>BH55*(1-VLOOKUP($AR55,'MP-2017_Male'!$A$3:$CF$103,MIN((61+(Mortality!BI$5-Mortality!$AT$5)),84),0))</f>
        <v>2.0402135432311053E-2</v>
      </c>
      <c r="BJ55" s="408">
        <f>BI55*(1-VLOOKUP($AR55,'MP-2017_Male'!$A$3:$CF$103,MIN((61+(Mortality!BJ$5-Mortality!$AT$5)),84),0))</f>
        <v>2.024911941656872E-2</v>
      </c>
      <c r="BK55" s="408">
        <f>BJ55*(1-VLOOKUP($AR55,'MP-2017_Male'!$A$3:$CF$103,MIN((61+(Mortality!BK$5-Mortality!$AT$5)),84),0))</f>
        <v>2.0085101549294514E-2</v>
      </c>
      <c r="BL55" s="408">
        <f>BK55*(1-VLOOKUP($AR55,'MP-2017_Male'!$A$3:$CF$103,MIN((61+(Mortality!BL$5-Mortality!$AT$5)),84),0))</f>
        <v>1.9910361165815651E-2</v>
      </c>
      <c r="BM55" s="408">
        <f>BL55*(1-VLOOKUP($AR55,'MP-2017_Male'!$A$3:$CF$103,MIN((61+(Mortality!BM$5-Mortality!$AT$5)),84),0))</f>
        <v>1.9727185843090148E-2</v>
      </c>
      <c r="BN55" s="408">
        <f>BM55*(1-VLOOKUP($AR55,'MP-2017_Male'!$A$3:$CF$103,MIN((61+(Mortality!BN$5-Mortality!$AT$5)),84),0))</f>
        <v>1.953780485899648E-2</v>
      </c>
      <c r="BO55" s="408">
        <f>BN55*(1-VLOOKUP($AR55,'MP-2017_Male'!$A$3:$CF$103,MIN((61+(Mortality!BO$5-Mortality!$AT$5)),84),0))</f>
        <v>1.9346334371378313E-2</v>
      </c>
      <c r="BP55" s="408">
        <f>BO55*(1-VLOOKUP($AR55,'MP-2017_Male'!$A$3:$CF$103,MIN((61+(Mortality!BP$5-Mortality!$AT$5)),84),0))</f>
        <v>1.9152871027664529E-2</v>
      </c>
      <c r="BQ55" s="408">
        <f>BP55*(1-VLOOKUP($AR55,'MP-2017_Male'!$A$3:$CF$103,MIN((61+(Mortality!BQ$5-Mortality!$AT$5)),84),0))</f>
        <v>1.8961342317387882E-2</v>
      </c>
      <c r="BR55" s="408">
        <f>BQ55*(1-VLOOKUP($AR55,'MP-2017_Male'!$A$3:$CF$103,MIN((61+(Mortality!BR$5-Mortality!$AT$5)),84),0))</f>
        <v>1.8771728894214003E-2</v>
      </c>
      <c r="BS55" s="408">
        <f>BR55*(1-VLOOKUP($AR55,'MP-2017_Male'!$A$3:$CF$103,MIN((61+(Mortality!BS$5-Mortality!$AT$5)),84),0))</f>
        <v>1.8584011605271861E-2</v>
      </c>
      <c r="BT55" s="408">
        <f>BS55*(1-VLOOKUP($AR55,'MP-2017_Male'!$A$3:$CF$103,MIN((61+(Mortality!BT$5-Mortality!$AT$5)),84),0))</f>
        <v>1.8398171489219142E-2</v>
      </c>
      <c r="BU55" s="408">
        <f>BT55*(1-VLOOKUP($AR55,'MP-2017_Male'!$A$3:$CF$103,MIN((61+(Mortality!BU$5-Mortality!$AT$5)),84),0))</f>
        <v>1.8214189774326952E-2</v>
      </c>
      <c r="BV55" s="408">
        <f>BU55*(1-VLOOKUP($AR55,'MP-2017_Male'!$A$3:$CF$103,MIN((61+(Mortality!BV$5-Mortality!$AT$5)),84),0))</f>
        <v>1.8032047876583683E-2</v>
      </c>
      <c r="BW55" s="408">
        <f>BV55*(1-VLOOKUP($AR55,'MP-2017_Male'!$A$3:$CF$103,MIN((61+(Mortality!BW$5-Mortality!$AT$5)),84),0))</f>
        <v>1.7851727397817846E-2</v>
      </c>
      <c r="BX55" s="408">
        <f>BW55*(1-VLOOKUP($AR55,'MP-2017_Male'!$A$3:$CF$103,MIN((61+(Mortality!BX$5-Mortality!$AT$5)),84),0))</f>
        <v>1.7673210123839666E-2</v>
      </c>
      <c r="BY55" s="408">
        <f>BX55*(1-VLOOKUP($AR55,'MP-2017_Male'!$A$3:$CF$103,MIN((61+(Mortality!BY$5-Mortality!$AT$5)),84),0))</f>
        <v>1.7496478022601267E-2</v>
      </c>
      <c r="BZ55" s="408">
        <f>BY55*(1-VLOOKUP($AR55,'MP-2017_Male'!$A$3:$CF$103,MIN((61+(Mortality!BZ$5-Mortality!$AT$5)),84),0))</f>
        <v>1.7321513242375255E-2</v>
      </c>
      <c r="CA55" s="408">
        <f>BZ55*(1-VLOOKUP($AR55,'MP-2017_Male'!$A$3:$CF$103,MIN((61+(Mortality!CA$5-Mortality!$AT$5)),84),0))</f>
        <v>1.7148298109951502E-2</v>
      </c>
      <c r="CB55" s="408">
        <f>CA55*(1-VLOOKUP($AR55,'MP-2017_Male'!$A$3:$CF$103,MIN((61+(Mortality!CB$5-Mortality!$AT$5)),84),0))</f>
        <v>1.6976815128851987E-2</v>
      </c>
      <c r="CC55" s="408">
        <f>CB55*(1-VLOOKUP($AR55,'MP-2017_Male'!$A$3:$CF$103,MIN((61+(Mortality!CC$5-Mortality!$AT$5)),84),0))</f>
        <v>1.6807046977563467E-2</v>
      </c>
      <c r="CD55" s="408">
        <f>CC55*(1-VLOOKUP($AR55,'MP-2017_Male'!$A$3:$CF$103,MIN((61+(Mortality!CD$5-Mortality!$AT$5)),84),0))</f>
        <v>1.6638976507787832E-2</v>
      </c>
      <c r="CE55" s="408">
        <f>CD55*(1-VLOOKUP($AR55,'MP-2017_Male'!$A$3:$CF$103,MIN((61+(Mortality!CE$5-Mortality!$AT$5)),84),0))</f>
        <v>1.6472586742709953E-2</v>
      </c>
      <c r="CF55" s="408">
        <f>CE55*(1-VLOOKUP($AR55,'MP-2017_Male'!$A$3:$CF$103,MIN((61+(Mortality!CF$5-Mortality!$AT$5)),84),0))</f>
        <v>1.6307860875282854E-2</v>
      </c>
      <c r="CG55" s="408">
        <f>CF55*(1-VLOOKUP($AR55,'MP-2017_Male'!$A$3:$CF$103,MIN((61+(Mortality!CG$5-Mortality!$AT$5)),84),0))</f>
        <v>1.6144782266530024E-2</v>
      </c>
      <c r="CH55" s="408">
        <f>CG55*(1-VLOOKUP($AR55,'MP-2017_Male'!$A$3:$CF$103,MIN((61+(Mortality!CH$5-Mortality!$AT$5)),84),0))</f>
        <v>1.5983334443864725E-2</v>
      </c>
      <c r="CI55" s="408">
        <f>CH55*(1-VLOOKUP($AR55,'MP-2017_Male'!$A$3:$CF$103,MIN((61+(Mortality!CI$5-Mortality!$AT$5)),84),0))</f>
        <v>1.5823501099426079E-2</v>
      </c>
      <c r="CJ55" s="408">
        <f>CI55*(1-VLOOKUP($AR55,'MP-2017_Male'!$A$3:$CF$103,MIN((61+(Mortality!CJ$5-Mortality!$AT$5)),84),0))</f>
        <v>1.5665266088431818E-2</v>
      </c>
      <c r="CK55" s="408">
        <f>CJ55*(1-VLOOKUP($AR55,'MP-2017_Male'!$A$3:$CF$103,MIN((61+(Mortality!CK$5-Mortality!$AT$5)),84),0))</f>
        <v>1.55086134275475E-2</v>
      </c>
      <c r="CL55" s="408">
        <f>CK55*(1-VLOOKUP($AR55,'MP-2017_Male'!$A$3:$CF$103,MIN((61+(Mortality!CL$5-Mortality!$AT$5)),84),0))</f>
        <v>1.5353527293272025E-2</v>
      </c>
      <c r="CM55" s="408">
        <f>CL55*(1-VLOOKUP($AR55,'MP-2017_Male'!$A$3:$CF$103,MIN((61+(Mortality!CM$5-Mortality!$AT$5)),84),0))</f>
        <v>1.5199992020339306E-2</v>
      </c>
      <c r="CN55" s="408">
        <f>CM55*(1-VLOOKUP($AR55,'MP-2017_Male'!$A$3:$CF$103,MIN((61+(Mortality!CN$5-Mortality!$AT$5)),84),0))</f>
        <v>1.5047992100135913E-2</v>
      </c>
      <c r="CO55" s="408">
        <f>CN55*(1-VLOOKUP($AR55,'MP-2017_Male'!$A$3:$CF$103,MIN((61+(Mortality!CO$5-Mortality!$AT$5)),84),0))</f>
        <v>1.4897512179134554E-2</v>
      </c>
      <c r="CP55" s="408">
        <f>CO55*(1-VLOOKUP($AR55,'MP-2017_Male'!$A$3:$CF$103,MIN((61+(Mortality!CP$5-Mortality!$AT$5)),84),0))</f>
        <v>1.4748537057343209E-2</v>
      </c>
      <c r="CQ55" s="408">
        <f>CP55*(1-VLOOKUP($AR55,'MP-2017_Male'!$A$3:$CF$103,MIN((61+(Mortality!CQ$5-Mortality!$AT$5)),84),0))</f>
        <v>1.4601051686769777E-2</v>
      </c>
      <c r="CR55" s="408">
        <f>CQ55*(1-VLOOKUP($AR55,'MP-2017_Male'!$A$3:$CF$103,MIN((61+(Mortality!CR$5-Mortality!$AT$5)),84),0))</f>
        <v>1.4455041169902079E-2</v>
      </c>
      <c r="CS55" s="408">
        <f>CR55*(1-VLOOKUP($AR55,'MP-2017_Male'!$A$3:$CF$103,MIN((61+(Mortality!CS$5-Mortality!$AT$5)),84),0))</f>
        <v>1.4310490758203058E-2</v>
      </c>
      <c r="CT55" s="408">
        <f>CS55*(1-VLOOKUP($AR55,'MP-2017_Male'!$A$3:$CF$103,MIN((61+(Mortality!CT$5-Mortality!$AT$5)),84),0))</f>
        <v>1.4167385850621028E-2</v>
      </c>
      <c r="CU55" s="408">
        <f>CT55*(1-VLOOKUP($AR55,'MP-2017_Male'!$A$3:$CF$103,MIN((61+(Mortality!CU$5-Mortality!$AT$5)),84),0))</f>
        <v>1.4025711992114817E-2</v>
      </c>
      <c r="CV55" s="408">
        <f>CU55*(1-VLOOKUP($AR55,'MP-2017_Male'!$A$3:$CF$103,MIN((61+(Mortality!CV$5-Mortality!$AT$5)),84),0))</f>
        <v>1.3885454872193668E-2</v>
      </c>
      <c r="CW55" s="408">
        <f>CV55*(1-VLOOKUP($AR55,'MP-2017_Male'!$A$3:$CF$103,MIN((61+(Mortality!CW$5-Mortality!$AT$5)),84),0))</f>
        <v>1.3746600323471731E-2</v>
      </c>
      <c r="CX55" s="408">
        <f>CW55*(1-VLOOKUP($AR55,'MP-2017_Male'!$A$3:$CF$103,MIN((61+(Mortality!CX$5-Mortality!$AT$5)),84),0))</f>
        <v>1.3609134320237014E-2</v>
      </c>
      <c r="CY55" s="408">
        <f>CX55*(1-VLOOKUP($AR55,'MP-2017_Male'!$A$3:$CF$103,MIN((61+(Mortality!CY$5-Mortality!$AT$5)),84),0))</f>
        <v>1.3473042977034643E-2</v>
      </c>
      <c r="CZ55" s="408">
        <f>CY55*(1-VLOOKUP($AR55,'MP-2017_Male'!$A$3:$CF$103,MIN((61+(Mortality!CZ$5-Mortality!$AT$5)),84),0))</f>
        <v>1.3338312547264296E-2</v>
      </c>
      <c r="DA55" s="408">
        <f>CZ55*(1-VLOOKUP($AR55,'MP-2017_Male'!$A$3:$CF$103,MIN((61+(Mortality!DA$5-Mortality!$AT$5)),84),0))</f>
        <v>1.3204929421791653E-2</v>
      </c>
      <c r="DB55" s="408">
        <f>DA55*(1-VLOOKUP($AR55,'MP-2017_Male'!$A$3:$CF$103,MIN((61+(Mortality!DB$5-Mortality!$AT$5)),84),0))</f>
        <v>1.3072880127573737E-2</v>
      </c>
      <c r="DC55" s="408">
        <f>DB55*(1-VLOOKUP($AR55,'MP-2017_Male'!$A$3:$CF$103,MIN((61+(Mortality!DC$5-Mortality!$AT$5)),84),0))</f>
        <v>1.2942151326298E-2</v>
      </c>
      <c r="DD55" s="408">
        <f>DC55*(1-VLOOKUP($AR55,'MP-2017_Male'!$A$3:$CF$103,MIN((61+(Mortality!DD$5-Mortality!$AT$5)),84),0))</f>
        <v>1.281272981303502E-2</v>
      </c>
      <c r="DE55" s="408">
        <f>DD55*(1-VLOOKUP($AR55,'MP-2017_Male'!$A$3:$CF$103,MIN((61+(Mortality!DE$5-Mortality!$AT$5)),84),0))</f>
        <v>1.2684602514904669E-2</v>
      </c>
      <c r="DF55" s="408">
        <f>DE55*(1-VLOOKUP($AR55,'MP-2017_Male'!$A$3:$CF$103,MIN((61+(Mortality!DF$5-Mortality!$AT$5)),84),0))</f>
        <v>1.2557756489755623E-2</v>
      </c>
      <c r="DG55" s="408">
        <f>DF55*(1-VLOOKUP($AR55,'MP-2017_Male'!$A$3:$CF$103,MIN((61+(Mortality!DG$5-Mortality!$AT$5)),84),0))</f>
        <v>1.2432178924858067E-2</v>
      </c>
      <c r="DH55" s="408">
        <f>DG55*(1-VLOOKUP($AR55,'MP-2017_Male'!$A$3:$CF$103,MIN((61+(Mortality!DH$5-Mortality!$AT$5)),84),0))</f>
        <v>1.2307857135609486E-2</v>
      </c>
      <c r="DI55" s="408">
        <f>DH55*(1-VLOOKUP($AR55,'MP-2017_Male'!$A$3:$CF$103,MIN((61+(Mortality!DI$5-Mortality!$AT$5)),84),0))</f>
        <v>1.2184778564253391E-2</v>
      </c>
      <c r="DJ55" s="408">
        <f>DI55*(1-VLOOKUP($AR55,'MP-2017_Male'!$A$3:$CF$103,MIN((61+(Mortality!DJ$5-Mortality!$AT$5)),84),0))</f>
        <v>1.2062930778610858E-2</v>
      </c>
      <c r="DK55" s="408">
        <f>DJ55*(1-VLOOKUP($AR55,'MP-2017_Male'!$A$3:$CF$103,MIN((61+(Mortality!DK$5-Mortality!$AT$5)),84),0))</f>
        <v>1.194230147082475E-2</v>
      </c>
      <c r="DL55" s="408">
        <f>DK55*(1-VLOOKUP($AR55,'MP-2017_Male'!$A$3:$CF$103,MIN((61+(Mortality!DL$5-Mortality!$AT$5)),84),0))</f>
        <v>1.1822878456116502E-2</v>
      </c>
      <c r="DM55" s="408">
        <f>DL55*(1-VLOOKUP($AR55,'MP-2017_Male'!$A$3:$CF$103,MIN((61+(Mortality!DM$5-Mortality!$AT$5)),84),0))</f>
        <v>1.1704649671555337E-2</v>
      </c>
      <c r="DN55" s="408">
        <f>DM55*(1-VLOOKUP($AR55,'MP-2017_Male'!$A$3:$CF$103,MIN((61+(Mortality!DN$5-Mortality!$AT$5)),84),0))</f>
        <v>1.1587603174839783E-2</v>
      </c>
      <c r="DO55" s="408">
        <f>DN55*(1-VLOOKUP($AR55,'MP-2017_Male'!$A$3:$CF$103,MIN((61+(Mortality!DO$5-Mortality!$AT$5)),84),0))</f>
        <v>1.1471727143091385E-2</v>
      </c>
      <c r="DP55" s="408">
        <f>DO55*(1-VLOOKUP($AR55,'MP-2017_Male'!$A$3:$CF$103,MIN((61+(Mortality!DP$5-Mortality!$AT$5)),84),0))</f>
        <v>1.1357009871660471E-2</v>
      </c>
      <c r="DQ55" s="408">
        <f>DP55*(1-VLOOKUP($AR55,'MP-2017_Male'!$A$3:$CF$103,MIN((61+(Mortality!DQ$5-Mortality!$AT$5)),84),0))</f>
        <v>1.1243439772943866E-2</v>
      </c>
      <c r="DR55" s="408">
        <f>DQ55*(1-VLOOKUP($AR55,'MP-2017_Male'!$A$3:$CF$103,MIN((61+(Mortality!DR$5-Mortality!$AT$5)),84),0))</f>
        <v>1.1131005375214427E-2</v>
      </c>
      <c r="DS55" s="408">
        <f>DR55*(1-VLOOKUP($AR55,'MP-2017_Male'!$A$3:$CF$103,MIN((61+(Mortality!DS$5-Mortality!$AT$5)),84),0))</f>
        <v>1.1019695321462282E-2</v>
      </c>
      <c r="DT55" s="408">
        <f>DS55*(1-VLOOKUP($AR55,'MP-2017_Male'!$A$3:$CF$103,MIN((61+(Mortality!DT$5-Mortality!$AT$5)),84),0))</f>
        <v>1.0909498368247658E-2</v>
      </c>
      <c r="DU55" s="408">
        <f>DT55*(1-VLOOKUP($AR55,'MP-2017_Male'!$A$3:$CF$103,MIN((61+(Mortality!DU$5-Mortality!$AT$5)),84),0))</f>
        <v>1.0800403384565182E-2</v>
      </c>
      <c r="DV55" s="408">
        <f>DU55*(1-VLOOKUP($AR55,'MP-2017_Male'!$A$3:$CF$103,MIN((61+(Mortality!DV$5-Mortality!$AT$5)),84),0))</f>
        <v>1.069239935071953E-2</v>
      </c>
      <c r="DW55" s="408">
        <f>DV55*(1-VLOOKUP($AR55,'MP-2017_Male'!$A$3:$CF$103,MIN((61+(Mortality!DW$5-Mortality!$AT$5)),84),0))</f>
        <v>1.0585475357212335E-2</v>
      </c>
      <c r="DX55" s="408">
        <f>DW55*(1-VLOOKUP($AR55,'MP-2017_Male'!$A$3:$CF$103,MIN((61+(Mortality!DX$5-Mortality!$AT$5)),84),0))</f>
        <v>1.0479620603640211E-2</v>
      </c>
      <c r="DY55" s="408">
        <f>DX55*(1-VLOOKUP($AR55,'MP-2017_Male'!$A$3:$CF$103,MIN((61+(Mortality!DY$5-Mortality!$AT$5)),84),0))</f>
        <v>1.0374824397603809E-2</v>
      </c>
      <c r="DZ55" s="408">
        <f>DY55*(1-VLOOKUP($AR55,'MP-2017_Male'!$A$3:$CF$103,MIN((61+(Mortality!DZ$5-Mortality!$AT$5)),84),0))</f>
        <v>1.0271076153627771E-2</v>
      </c>
      <c r="EA55" s="408">
        <f>DZ55*(1-VLOOKUP($AR55,'MP-2017_Male'!$A$3:$CF$103,MIN((61+(Mortality!EA$5-Mortality!$AT$5)),84),0))</f>
        <v>1.0168365392091493E-2</v>
      </c>
      <c r="EB55" s="408">
        <f>EA55*(1-VLOOKUP($AR55,'MP-2017_Male'!$A$3:$CF$103,MIN((61+(Mortality!EB$5-Mortality!$AT$5)),84),0))</f>
        <v>1.0066681738170578E-2</v>
      </c>
      <c r="EC55" s="408">
        <f>EB55*(1-VLOOKUP($AR55,'MP-2017_Male'!$A$3:$CF$103,MIN((61+(Mortality!EC$5-Mortality!$AT$5)),84),0))</f>
        <v>9.966014920788871E-3</v>
      </c>
      <c r="ED55" s="408">
        <f>EC55*(1-VLOOKUP($AR55,'MP-2017_Male'!$A$3:$CF$103,MIN((61+(Mortality!ED$5-Mortality!$AT$5)),84),0))</f>
        <v>9.8663547715809822E-3</v>
      </c>
      <c r="EE55" s="408">
        <f>ED55*(1-VLOOKUP($AR55,'MP-2017_Male'!$A$3:$CF$103,MIN((61+(Mortality!EE$5-Mortality!$AT$5)),84),0))</f>
        <v>9.7676912238651714E-3</v>
      </c>
      <c r="EF55" s="408">
        <f>EE55*(1-VLOOKUP($AR55,'MP-2017_Male'!$A$3:$CF$103,MIN((61+(Mortality!EF$5-Mortality!$AT$5)),84),0))</f>
        <v>9.6700143116265191E-3</v>
      </c>
      <c r="EG55" s="408">
        <f>EF55*(1-VLOOKUP($AR55,'MP-2017_Male'!$A$3:$CF$103,MIN((61+(Mortality!EG$5-Mortality!$AT$5)),84),0))</f>
        <v>9.5733141685102538E-3</v>
      </c>
      <c r="EH55" s="408">
        <f>EG55*(1-VLOOKUP($AR55,'MP-2017_Male'!$A$3:$CF$103,MIN((61+(Mortality!EH$5-Mortality!$AT$5)),84),0))</f>
        <v>9.477581026825152E-3</v>
      </c>
      <c r="EI55" s="408">
        <f>EH55*(1-VLOOKUP($AR55,'MP-2017_Male'!$A$3:$CF$103,MIN((61+(Mortality!EI$5-Mortality!$AT$5)),84),0))</f>
        <v>9.3828052165569002E-3</v>
      </c>
      <c r="EJ55" s="408">
        <f>EI55*(1-VLOOKUP($AR55,'MP-2017_Male'!$A$3:$CF$103,MIN((61+(Mortality!EJ$5-Mortality!$AT$5)),84),0))</f>
        <v>9.2889771643913308E-3</v>
      </c>
      <c r="EK55" s="408">
        <f>EJ55*(1-VLOOKUP($AR55,'MP-2017_Male'!$A$3:$CF$103,MIN((61+(Mortality!EK$5-Mortality!$AT$5)),84),0))</f>
        <v>9.1960873927474165E-3</v>
      </c>
      <c r="EL55" s="408">
        <f>EK55*(1-VLOOKUP($AR55,'MP-2017_Male'!$A$3:$CF$103,MIN((61+(Mortality!EL$5-Mortality!$AT$5)),84),0))</f>
        <v>9.1041265188199424E-3</v>
      </c>
      <c r="EM55" s="408">
        <f>EL55*(1-VLOOKUP($AR55,'MP-2017_Male'!$A$3:$CF$103,MIN((61+(Mortality!EM$5-Mortality!$AT$5)),84),0))</f>
        <v>9.0130852536317429E-3</v>
      </c>
      <c r="EN55" s="408">
        <f>EM55*(1-VLOOKUP($AR55,'MP-2017_Male'!$A$3:$CF$103,MIN((61+(Mortality!EN$5-Mortality!$AT$5)),84),0))</f>
        <v>8.9229544010954245E-3</v>
      </c>
      <c r="EO55" s="408">
        <f>EN55*(1-VLOOKUP($AR55,'MP-2017_Male'!$A$3:$CF$103,MIN((61+(Mortality!EO$5-Mortality!$AT$5)),84),0))</f>
        <v>8.8337248570844705E-3</v>
      </c>
      <c r="EP55" s="408">
        <f>EO55*(1-VLOOKUP($AR55,'MP-2017_Male'!$A$3:$CF$103,MIN((61+(Mortality!EP$5-Mortality!$AT$5)),84),0))</f>
        <v>8.7453876085136252E-3</v>
      </c>
      <c r="EQ55" s="408">
        <f>EP55*(1-VLOOKUP($AR55,'MP-2017_Male'!$A$3:$CF$103,MIN((61+(Mortality!EQ$5-Mortality!$AT$5)),84),0))</f>
        <v>8.657933732428489E-3</v>
      </c>
      <c r="ER55" s="408">
        <f>EQ55*(1-VLOOKUP($AR55,'MP-2017_Male'!$A$3:$CF$103,MIN((61+(Mortality!ER$5-Mortality!$AT$5)),84),0))</f>
        <v>8.5713543951042043E-3</v>
      </c>
      <c r="ES55" s="408">
        <f>ER55*(1-VLOOKUP($AR55,'MP-2017_Male'!$A$3:$CF$103,MIN((61+(Mortality!ES$5-Mortality!$AT$5)),84),0))</f>
        <v>8.4856408511531627E-3</v>
      </c>
      <c r="ET55" s="408">
        <f>ES55*(1-VLOOKUP($AR55,'MP-2017_Male'!$A$3:$CF$103,MIN((61+(Mortality!ET$5-Mortality!$AT$5)),84),0))</f>
        <v>8.4007844426416314E-3</v>
      </c>
      <c r="EU55" s="408">
        <f>ET55*(1-VLOOKUP($AR55,'MP-2017_Male'!$A$3:$CF$103,MIN((61+(Mortality!EU$5-Mortality!$AT$5)),84),0))</f>
        <v>8.3167765982152149E-3</v>
      </c>
      <c r="EV55" s="408">
        <f>EU55*(1-VLOOKUP($AR55,'MP-2017_Male'!$A$3:$CF$103,MIN((61+(Mortality!EV$5-Mortality!$AT$5)),84),0))</f>
        <v>8.2336088322330619E-3</v>
      </c>
      <c r="EW55" s="408">
        <f>EV55*(1-VLOOKUP($AR55,'MP-2017_Male'!$A$3:$CF$103,MIN((61+(Mortality!EW$5-Mortality!$AT$5)),84),0))</f>
        <v>8.151272743910731E-3</v>
      </c>
      <c r="EX55" s="408">
        <f>EW55*(1-VLOOKUP($AR55,'MP-2017_Male'!$A$3:$CF$103,MIN((61+(Mortality!EX$5-Mortality!$AT$5)),84),0))</f>
        <v>8.0697600164716232E-3</v>
      </c>
      <c r="EY55" s="408">
        <f>EX55*(1-VLOOKUP($AR55,'MP-2017_Male'!$A$3:$CF$103,MIN((61+(Mortality!EY$5-Mortality!$AT$5)),84),0))</f>
        <v>7.9890624163069072E-3</v>
      </c>
      <c r="EZ55" s="408">
        <f>EY55*(1-VLOOKUP($AR55,'MP-2017_Male'!$A$3:$CF$103,MIN((61+(Mortality!EZ$5-Mortality!$AT$5)),84),0))</f>
        <v>7.9091717921438379E-3</v>
      </c>
      <c r="FA55" s="408">
        <f>EZ55*(1-VLOOKUP($AR55,'MP-2017_Male'!$A$3:$CF$103,MIN((61+(Mortality!FA$5-Mortality!$AT$5)),84),0))</f>
        <v>7.8300800742223987E-3</v>
      </c>
      <c r="FB55" s="408">
        <f>FA55*(1-VLOOKUP($AR55,'MP-2017_Male'!$A$3:$CF$103,MIN((61+(Mortality!FB$5-Mortality!$AT$5)),84),0))</f>
        <v>7.7517792734801746E-3</v>
      </c>
      <c r="FC55" s="408">
        <f>FB55*(1-VLOOKUP($AR55,'MP-2017_Male'!$A$3:$CF$103,MIN((61+(Mortality!FC$5-Mortality!$AT$5)),84),0))</f>
        <v>7.6742614807453731E-3</v>
      </c>
      <c r="FD55" s="408">
        <f>FC55*(1-VLOOKUP($AR55,'MP-2017_Male'!$A$3:$CF$103,MIN((61+(Mortality!FD$5-Mortality!$AT$5)),84),0))</f>
        <v>7.5975188659379196E-3</v>
      </c>
      <c r="FE55" s="408">
        <f>FD55*(1-VLOOKUP($AR55,'MP-2017_Male'!$A$3:$CF$103,MIN((61+(Mortality!FE$5-Mortality!$AT$5)),84),0))</f>
        <v>7.52154367727854E-3</v>
      </c>
      <c r="FF55" s="408">
        <f>FE55*(1-VLOOKUP($AR55,'MP-2017_Male'!$A$3:$CF$103,MIN((61+(Mortality!FF$5-Mortality!$AT$5)),84),0))</f>
        <v>7.4463282405057545E-3</v>
      </c>
      <c r="FG55" s="408">
        <f>FF55*(1-VLOOKUP($AR55,'MP-2017_Male'!$A$3:$CF$103,MIN((61+(Mortality!FG$5-Mortality!$AT$5)),84),0))</f>
        <v>7.3718649581006965E-3</v>
      </c>
      <c r="FH55" s="408">
        <f>FG55*(1-VLOOKUP($AR55,'MP-2017_Male'!$A$3:$CF$103,MIN((61+(Mortality!FH$5-Mortality!$AT$5)),84),0))</f>
        <v>7.2981463085196891E-3</v>
      </c>
      <c r="FI55" s="408">
        <f>FH55*(1-VLOOKUP($AR55,'MP-2017_Male'!$A$3:$CF$103,MIN((61+(Mortality!FI$5-Mortality!$AT$5)),84),0))</f>
        <v>7.2251648454344924E-3</v>
      </c>
    </row>
    <row r="56" spans="1:165">
      <c r="A56" s="205">
        <v>68</v>
      </c>
      <c r="B56" s="226">
        <f t="shared" si="8"/>
        <v>1.1275E-2</v>
      </c>
      <c r="C56" s="227">
        <f t="shared" si="9"/>
        <v>5.0939999999999996E-3</v>
      </c>
      <c r="D56" s="207">
        <f t="shared" si="5"/>
        <v>8.1845000000000008E-3</v>
      </c>
      <c r="E56" s="434">
        <f ca="1">IF($A56&lt;Main!$B$11,Mortality!$BD49,OFFSET($BD$6,$A56-$A$13-$J$31,$A56-$A$13-$J$31)*$J$30)</f>
        <v>4.4622066193493945E-3</v>
      </c>
      <c r="F56" s="435">
        <f ca="1">IF($A56&lt;Main!$B$13,Mortality!$BD148,OFFSET($BD$105,$A56-$A$13,$A56-$A$13))</f>
        <v>3.3261553342796477E-3</v>
      </c>
      <c r="G56" s="472">
        <f t="shared" ca="1" si="85"/>
        <v>3.8941809768145213E-3</v>
      </c>
      <c r="I56" s="199"/>
      <c r="J56" s="199"/>
      <c r="K56" s="199"/>
      <c r="L56" s="199"/>
      <c r="M56" s="199"/>
      <c r="N56" s="199"/>
      <c r="O56" s="199"/>
      <c r="P56" s="199"/>
      <c r="Q56" s="210">
        <v>68</v>
      </c>
      <c r="R56" s="244"/>
      <c r="S56" s="245"/>
      <c r="T56" s="465">
        <f>T55+((T$58-T$53)/5)</f>
        <v>1.9930400000000001E-2</v>
      </c>
      <c r="U56" s="244"/>
      <c r="V56" s="245"/>
      <c r="W56" s="469">
        <f>W55+((W$58-W$53)/5)</f>
        <v>1.5309599999999998E-2</v>
      </c>
      <c r="X56" s="227"/>
      <c r="Y56" s="205">
        <v>68</v>
      </c>
      <c r="AA56" s="231">
        <v>1.1275E-2</v>
      </c>
      <c r="AB56" s="232">
        <v>1.4067E-2</v>
      </c>
      <c r="AC56" s="233">
        <v>3.6353000000000003E-2</v>
      </c>
      <c r="AD56" s="205"/>
      <c r="AE56" s="231">
        <v>5.0939999999999996E-3</v>
      </c>
      <c r="AF56" s="232">
        <v>1.0633E-2</v>
      </c>
      <c r="AG56" s="233">
        <v>2.4702000000000002E-2</v>
      </c>
      <c r="AH56" s="234"/>
      <c r="AP56" s="460" t="s">
        <v>195</v>
      </c>
      <c r="AQ56" s="460"/>
      <c r="AR56" s="205">
        <v>75</v>
      </c>
      <c r="AS56" s="235">
        <f t="shared" si="6"/>
        <v>2.417710708822134E-2</v>
      </c>
      <c r="AT56" s="407">
        <f>T58</f>
        <v>2.6825999999999999E-2</v>
      </c>
      <c r="AU56" s="408">
        <f>AT56*(1-VLOOKUP($AR56,'MP-2017_Male'!$A$3:$CF$103,MIN((61+(Mortality!AU$5-Mortality!$AT$5)),84),0))</f>
        <v>2.63914188E-2</v>
      </c>
      <c r="AV56" s="408">
        <f>AU56*(1-VLOOKUP($AR56,'MP-2017_Male'!$A$3:$CF$103,MIN((61+(Mortality!AV$5-Mortality!$AT$5)),84),0))</f>
        <v>2.6048330355599999E-2</v>
      </c>
      <c r="AW56" s="408">
        <f>AV56*(1-VLOOKUP($AR56,'MP-2017_Male'!$A$3:$CF$103,MIN((61+(Mortality!AW$5-Mortality!$AT$5)),84),0))</f>
        <v>2.5793056718115118E-2</v>
      </c>
      <c r="AX56" s="408">
        <f>AW56*(1-VLOOKUP($AR56,'MP-2017_Male'!$A$3:$CF$103,MIN((61+(Mortality!AX$5-Mortality!$AT$5)),84),0))</f>
        <v>2.5540284762277588E-2</v>
      </c>
      <c r="AY56" s="408">
        <f>AX56*(1-VLOOKUP($AR56,'MP-2017_Male'!$A$3:$CF$103,MIN((61+(Mortality!AY$5-Mortality!$AT$5)),84),0))</f>
        <v>2.5292544000083496E-2</v>
      </c>
      <c r="AZ56" s="408">
        <f>AY56*(1-VLOOKUP($AR56,'MP-2017_Male'!$A$3:$CF$103,MIN((61+(Mortality!AZ$5-Mortality!$AT$5)),84),0))</f>
        <v>2.5049735577682693E-2</v>
      </c>
      <c r="BA56" s="408">
        <f>AZ56*(1-VLOOKUP($AR56,'MP-2017_Male'!$A$3:$CF$103,MIN((61+(Mortality!BA$5-Mortality!$AT$5)),84),0))</f>
        <v>2.4814268063252477E-2</v>
      </c>
      <c r="BB56" s="408">
        <f>BA56*(1-VLOOKUP($AR56,'MP-2017_Male'!$A$3:$CF$103,MIN((61+(Mortality!BB$5-Mortality!$AT$5)),84),0))</f>
        <v>2.4590939650683204E-2</v>
      </c>
      <c r="BC56" s="408">
        <f>BB56*(1-VLOOKUP($AR56,'MP-2017_Male'!$A$3:$CF$103,MIN((61+(Mortality!BC$5-Mortality!$AT$5)),84),0))</f>
        <v>2.4376998475722261E-2</v>
      </c>
      <c r="BD56" s="429">
        <f>BC56*(1-VLOOKUP($AR56,'MP-2017_Male'!$A$3:$CF$103,MIN((61+(Mortality!BD$5-Mortality!$AT$5)),84),0))</f>
        <v>2.417710708822134E-2</v>
      </c>
      <c r="BE56" s="408">
        <f>BD56*(1-VLOOKUP($AR56,'MP-2017_Male'!$A$3:$CF$103,MIN((61+(Mortality!BE$5-Mortality!$AT$5)),84),0))</f>
        <v>2.3988525652933211E-2</v>
      </c>
      <c r="BF56" s="408">
        <f>BE56*(1-VLOOKUP($AR56,'MP-2017_Male'!$A$3:$CF$103,MIN((61+(Mortality!BF$5-Mortality!$AT$5)),84),0))</f>
        <v>2.3811010563101507E-2</v>
      </c>
      <c r="BG56" s="408">
        <f>BF56*(1-VLOOKUP($AR56,'MP-2017_Male'!$A$3:$CF$103,MIN((61+(Mortality!BG$5-Mortality!$AT$5)),84),0))</f>
        <v>2.3639571287047176E-2</v>
      </c>
      <c r="BH56" s="408">
        <f>BG56*(1-VLOOKUP($AR56,'MP-2017_Male'!$A$3:$CF$103,MIN((61+(Mortality!BH$5-Mortality!$AT$5)),84),0))</f>
        <v>2.3469366373780436E-2</v>
      </c>
      <c r="BI56" s="408">
        <f>BH56*(1-VLOOKUP($AR56,'MP-2017_Male'!$A$3:$CF$103,MIN((61+(Mortality!BI$5-Mortality!$AT$5)),84),0))</f>
        <v>2.3298039999251841E-2</v>
      </c>
      <c r="BJ56" s="408">
        <f>BI56*(1-VLOOKUP($AR56,'MP-2017_Male'!$A$3:$CF$103,MIN((61+(Mortality!BJ$5-Mortality!$AT$5)),84),0))</f>
        <v>2.3118645091257599E-2</v>
      </c>
      <c r="BK56" s="408">
        <f>BJ56*(1-VLOOKUP($AR56,'MP-2017_Male'!$A$3:$CF$103,MIN((61+(Mortality!BK$5-Mortality!$AT$5)),84),0))</f>
        <v>2.2931384066018412E-2</v>
      </c>
      <c r="BL56" s="408">
        <f>BK56*(1-VLOOKUP($AR56,'MP-2017_Male'!$A$3:$CF$103,MIN((61+(Mortality!BL$5-Mortality!$AT$5)),84),0))</f>
        <v>2.2734174163050652E-2</v>
      </c>
      <c r="BM56" s="408">
        <f>BL56*(1-VLOOKUP($AR56,'MP-2017_Male'!$A$3:$CF$103,MIN((61+(Mortality!BM$5-Mortality!$AT$5)),84),0))</f>
        <v>2.2527293178166891E-2</v>
      </c>
      <c r="BN56" s="408">
        <f>BM56*(1-VLOOKUP($AR56,'MP-2017_Male'!$A$3:$CF$103,MIN((61+(Mortality!BN$5-Mortality!$AT$5)),84),0))</f>
        <v>2.2313283892974305E-2</v>
      </c>
      <c r="BO56" s="408">
        <f>BN56*(1-VLOOKUP($AR56,'MP-2017_Male'!$A$3:$CF$103,MIN((61+(Mortality!BO$5-Mortality!$AT$5)),84),0))</f>
        <v>2.2094613710823156E-2</v>
      </c>
      <c r="BP56" s="408">
        <f>BO56*(1-VLOOKUP($AR56,'MP-2017_Male'!$A$3:$CF$103,MIN((61+(Mortality!BP$5-Mortality!$AT$5)),84),0))</f>
        <v>2.1873667573714926E-2</v>
      </c>
      <c r="BQ56" s="408">
        <f>BP56*(1-VLOOKUP($AR56,'MP-2017_Male'!$A$3:$CF$103,MIN((61+(Mortality!BQ$5-Mortality!$AT$5)),84),0))</f>
        <v>2.1654930897977775E-2</v>
      </c>
      <c r="BR56" s="408">
        <f>BQ56*(1-VLOOKUP($AR56,'MP-2017_Male'!$A$3:$CF$103,MIN((61+(Mortality!BR$5-Mortality!$AT$5)),84),0))</f>
        <v>2.1438381588997996E-2</v>
      </c>
      <c r="BS56" s="408">
        <f>BR56*(1-VLOOKUP($AR56,'MP-2017_Male'!$A$3:$CF$103,MIN((61+(Mortality!BS$5-Mortality!$AT$5)),84),0))</f>
        <v>2.1223997773108016E-2</v>
      </c>
      <c r="BT56" s="408">
        <f>BS56*(1-VLOOKUP($AR56,'MP-2017_Male'!$A$3:$CF$103,MIN((61+(Mortality!BT$5-Mortality!$AT$5)),84),0))</f>
        <v>2.1011757795376937E-2</v>
      </c>
      <c r="BU56" s="408">
        <f>BT56*(1-VLOOKUP($AR56,'MP-2017_Male'!$A$3:$CF$103,MIN((61+(Mortality!BU$5-Mortality!$AT$5)),84),0))</f>
        <v>2.0801640217423166E-2</v>
      </c>
      <c r="BV56" s="408">
        <f>BU56*(1-VLOOKUP($AR56,'MP-2017_Male'!$A$3:$CF$103,MIN((61+(Mortality!BV$5-Mortality!$AT$5)),84),0))</f>
        <v>2.0593623815248933E-2</v>
      </c>
      <c r="BW56" s="408">
        <f>BV56*(1-VLOOKUP($AR56,'MP-2017_Male'!$A$3:$CF$103,MIN((61+(Mortality!BW$5-Mortality!$AT$5)),84),0))</f>
        <v>2.0387687577096442E-2</v>
      </c>
      <c r="BX56" s="408">
        <f>BW56*(1-VLOOKUP($AR56,'MP-2017_Male'!$A$3:$CF$103,MIN((61+(Mortality!BX$5-Mortality!$AT$5)),84),0))</f>
        <v>2.0183810701325477E-2</v>
      </c>
      <c r="BY56" s="408">
        <f>BX56*(1-VLOOKUP($AR56,'MP-2017_Male'!$A$3:$CF$103,MIN((61+(Mortality!BY$5-Mortality!$AT$5)),84),0))</f>
        <v>1.9981972594312222E-2</v>
      </c>
      <c r="BZ56" s="408">
        <f>BY56*(1-VLOOKUP($AR56,'MP-2017_Male'!$A$3:$CF$103,MIN((61+(Mortality!BZ$5-Mortality!$AT$5)),84),0))</f>
        <v>1.97821528683691E-2</v>
      </c>
      <c r="CA56" s="408">
        <f>BZ56*(1-VLOOKUP($AR56,'MP-2017_Male'!$A$3:$CF$103,MIN((61+(Mortality!CA$5-Mortality!$AT$5)),84),0))</f>
        <v>1.9584331339685408E-2</v>
      </c>
      <c r="CB56" s="408">
        <f>CA56*(1-VLOOKUP($AR56,'MP-2017_Male'!$A$3:$CF$103,MIN((61+(Mortality!CB$5-Mortality!$AT$5)),84),0))</f>
        <v>1.9388488026288554E-2</v>
      </c>
      <c r="CC56" s="408">
        <f>CB56*(1-VLOOKUP($AR56,'MP-2017_Male'!$A$3:$CF$103,MIN((61+(Mortality!CC$5-Mortality!$AT$5)),84),0))</f>
        <v>1.9194603146025668E-2</v>
      </c>
      <c r="CD56" s="408">
        <f>CC56*(1-VLOOKUP($AR56,'MP-2017_Male'!$A$3:$CF$103,MIN((61+(Mortality!CD$5-Mortality!$AT$5)),84),0))</f>
        <v>1.9002657114565412E-2</v>
      </c>
      <c r="CE56" s="408">
        <f>CD56*(1-VLOOKUP($AR56,'MP-2017_Male'!$A$3:$CF$103,MIN((61+(Mortality!CE$5-Mortality!$AT$5)),84),0))</f>
        <v>1.8812630543419757E-2</v>
      </c>
      <c r="CF56" s="408">
        <f>CE56*(1-VLOOKUP($AR56,'MP-2017_Male'!$A$3:$CF$103,MIN((61+(Mortality!CF$5-Mortality!$AT$5)),84),0))</f>
        <v>1.8624504237985558E-2</v>
      </c>
      <c r="CG56" s="408">
        <f>CF56*(1-VLOOKUP($AR56,'MP-2017_Male'!$A$3:$CF$103,MIN((61+(Mortality!CG$5-Mortality!$AT$5)),84),0))</f>
        <v>1.8438259195605704E-2</v>
      </c>
      <c r="CH56" s="408">
        <f>CG56*(1-VLOOKUP($AR56,'MP-2017_Male'!$A$3:$CF$103,MIN((61+(Mortality!CH$5-Mortality!$AT$5)),84),0))</f>
        <v>1.8253876603649646E-2</v>
      </c>
      <c r="CI56" s="408">
        <f>CH56*(1-VLOOKUP($AR56,'MP-2017_Male'!$A$3:$CF$103,MIN((61+(Mortality!CI$5-Mortality!$AT$5)),84),0))</f>
        <v>1.8071337837613149E-2</v>
      </c>
      <c r="CJ56" s="408">
        <f>CI56*(1-VLOOKUP($AR56,'MP-2017_Male'!$A$3:$CF$103,MIN((61+(Mortality!CJ$5-Mortality!$AT$5)),84),0))</f>
        <v>1.7890624459237017E-2</v>
      </c>
      <c r="CK56" s="408">
        <f>CJ56*(1-VLOOKUP($AR56,'MP-2017_Male'!$A$3:$CF$103,MIN((61+(Mortality!CK$5-Mortality!$AT$5)),84),0))</f>
        <v>1.7711718214644647E-2</v>
      </c>
      <c r="CL56" s="408">
        <f>CK56*(1-VLOOKUP($AR56,'MP-2017_Male'!$A$3:$CF$103,MIN((61+(Mortality!CL$5-Mortality!$AT$5)),84),0))</f>
        <v>1.7534601032498199E-2</v>
      </c>
      <c r="CM56" s="408">
        <f>CL56*(1-VLOOKUP($AR56,'MP-2017_Male'!$A$3:$CF$103,MIN((61+(Mortality!CM$5-Mortality!$AT$5)),84),0))</f>
        <v>1.7359255022173215E-2</v>
      </c>
      <c r="CN56" s="408">
        <f>CM56*(1-VLOOKUP($AR56,'MP-2017_Male'!$A$3:$CF$103,MIN((61+(Mortality!CN$5-Mortality!$AT$5)),84),0))</f>
        <v>1.7185662471951482E-2</v>
      </c>
      <c r="CO56" s="408">
        <f>CN56*(1-VLOOKUP($AR56,'MP-2017_Male'!$A$3:$CF$103,MIN((61+(Mortality!CO$5-Mortality!$AT$5)),84),0))</f>
        <v>1.7013805847231969E-2</v>
      </c>
      <c r="CP56" s="408">
        <f>CO56*(1-VLOOKUP($AR56,'MP-2017_Male'!$A$3:$CF$103,MIN((61+(Mortality!CP$5-Mortality!$AT$5)),84),0))</f>
        <v>1.6843667788759648E-2</v>
      </c>
      <c r="CQ56" s="408">
        <f>CP56*(1-VLOOKUP($AR56,'MP-2017_Male'!$A$3:$CF$103,MIN((61+(Mortality!CQ$5-Mortality!$AT$5)),84),0))</f>
        <v>1.667523111087205E-2</v>
      </c>
      <c r="CR56" s="408">
        <f>CQ56*(1-VLOOKUP($AR56,'MP-2017_Male'!$A$3:$CF$103,MIN((61+(Mortality!CR$5-Mortality!$AT$5)),84),0))</f>
        <v>1.6508478799763329E-2</v>
      </c>
      <c r="CS56" s="408">
        <f>CR56*(1-VLOOKUP($AR56,'MP-2017_Male'!$A$3:$CF$103,MIN((61+(Mortality!CS$5-Mortality!$AT$5)),84),0))</f>
        <v>1.6343394011765697E-2</v>
      </c>
      <c r="CT56" s="408">
        <f>CS56*(1-VLOOKUP($AR56,'MP-2017_Male'!$A$3:$CF$103,MIN((61+(Mortality!CT$5-Mortality!$AT$5)),84),0))</f>
        <v>1.6179960071648038E-2</v>
      </c>
      <c r="CU56" s="408">
        <f>CT56*(1-VLOOKUP($AR56,'MP-2017_Male'!$A$3:$CF$103,MIN((61+(Mortality!CU$5-Mortality!$AT$5)),84),0))</f>
        <v>1.6018160470931558E-2</v>
      </c>
      <c r="CV56" s="408">
        <f>CU56*(1-VLOOKUP($AR56,'MP-2017_Male'!$A$3:$CF$103,MIN((61+(Mortality!CV$5-Mortality!$AT$5)),84),0))</f>
        <v>1.5857978866222242E-2</v>
      </c>
      <c r="CW56" s="408">
        <f>CV56*(1-VLOOKUP($AR56,'MP-2017_Male'!$A$3:$CF$103,MIN((61+(Mortality!CW$5-Mortality!$AT$5)),84),0))</f>
        <v>1.569939907756002E-2</v>
      </c>
      <c r="CX56" s="408">
        <f>CW56*(1-VLOOKUP($AR56,'MP-2017_Male'!$A$3:$CF$103,MIN((61+(Mortality!CX$5-Mortality!$AT$5)),84),0))</f>
        <v>1.554240508678442E-2</v>
      </c>
      <c r="CY56" s="408">
        <f>CX56*(1-VLOOKUP($AR56,'MP-2017_Male'!$A$3:$CF$103,MIN((61+(Mortality!CY$5-Mortality!$AT$5)),84),0))</f>
        <v>1.5386981035916576E-2</v>
      </c>
      <c r="CZ56" s="408">
        <f>CY56*(1-VLOOKUP($AR56,'MP-2017_Male'!$A$3:$CF$103,MIN((61+(Mortality!CZ$5-Mortality!$AT$5)),84),0))</f>
        <v>1.523311122555741E-2</v>
      </c>
      <c r="DA56" s="408">
        <f>CZ56*(1-VLOOKUP($AR56,'MP-2017_Male'!$A$3:$CF$103,MIN((61+(Mortality!DA$5-Mortality!$AT$5)),84),0))</f>
        <v>1.5080780113301835E-2</v>
      </c>
      <c r="DB56" s="408">
        <f>DA56*(1-VLOOKUP($AR56,'MP-2017_Male'!$A$3:$CF$103,MIN((61+(Mortality!DB$5-Mortality!$AT$5)),84),0))</f>
        <v>1.4929972312168817E-2</v>
      </c>
      <c r="DC56" s="408">
        <f>DB56*(1-VLOOKUP($AR56,'MP-2017_Male'!$A$3:$CF$103,MIN((61+(Mortality!DC$5-Mortality!$AT$5)),84),0))</f>
        <v>1.4780672589047129E-2</v>
      </c>
      <c r="DD56" s="408">
        <f>DC56*(1-VLOOKUP($AR56,'MP-2017_Male'!$A$3:$CF$103,MIN((61+(Mortality!DD$5-Mortality!$AT$5)),84),0))</f>
        <v>1.4632865863156657E-2</v>
      </c>
      <c r="DE56" s="408">
        <f>DD56*(1-VLOOKUP($AR56,'MP-2017_Male'!$A$3:$CF$103,MIN((61+(Mortality!DE$5-Mortality!$AT$5)),84),0))</f>
        <v>1.448653720452509E-2</v>
      </c>
      <c r="DF56" s="408">
        <f>DE56*(1-VLOOKUP($AR56,'MP-2017_Male'!$A$3:$CF$103,MIN((61+(Mortality!DF$5-Mortality!$AT$5)),84),0))</f>
        <v>1.4341671832479839E-2</v>
      </c>
      <c r="DG56" s="408">
        <f>DF56*(1-VLOOKUP($AR56,'MP-2017_Male'!$A$3:$CF$103,MIN((61+(Mortality!DG$5-Mortality!$AT$5)),84),0))</f>
        <v>1.4198255114155039E-2</v>
      </c>
      <c r="DH56" s="408">
        <f>DG56*(1-VLOOKUP($AR56,'MP-2017_Male'!$A$3:$CF$103,MIN((61+(Mortality!DH$5-Mortality!$AT$5)),84),0))</f>
        <v>1.4056272563013488E-2</v>
      </c>
      <c r="DI56" s="408">
        <f>DH56*(1-VLOOKUP($AR56,'MP-2017_Male'!$A$3:$CF$103,MIN((61+(Mortality!DI$5-Mortality!$AT$5)),84),0))</f>
        <v>1.3915709837383354E-2</v>
      </c>
      <c r="DJ56" s="408">
        <f>DI56*(1-VLOOKUP($AR56,'MP-2017_Male'!$A$3:$CF$103,MIN((61+(Mortality!DJ$5-Mortality!$AT$5)),84),0))</f>
        <v>1.3776552739009519E-2</v>
      </c>
      <c r="DK56" s="408">
        <f>DJ56*(1-VLOOKUP($AR56,'MP-2017_Male'!$A$3:$CF$103,MIN((61+(Mortality!DK$5-Mortality!$AT$5)),84),0))</f>
        <v>1.3638787211619425E-2</v>
      </c>
      <c r="DL56" s="408">
        <f>DK56*(1-VLOOKUP($AR56,'MP-2017_Male'!$A$3:$CF$103,MIN((61+(Mortality!DL$5-Mortality!$AT$5)),84),0))</f>
        <v>1.3502399339503229E-2</v>
      </c>
      <c r="DM56" s="408">
        <f>DL56*(1-VLOOKUP($AR56,'MP-2017_Male'!$A$3:$CF$103,MIN((61+(Mortality!DM$5-Mortality!$AT$5)),84),0))</f>
        <v>1.3367375346108197E-2</v>
      </c>
      <c r="DN56" s="408">
        <f>DM56*(1-VLOOKUP($AR56,'MP-2017_Male'!$A$3:$CF$103,MIN((61+(Mortality!DN$5-Mortality!$AT$5)),84),0))</f>
        <v>1.3233701592647114E-2</v>
      </c>
      <c r="DO56" s="408">
        <f>DN56*(1-VLOOKUP($AR56,'MP-2017_Male'!$A$3:$CF$103,MIN((61+(Mortality!DO$5-Mortality!$AT$5)),84),0))</f>
        <v>1.3101364576720642E-2</v>
      </c>
      <c r="DP56" s="408">
        <f>DO56*(1-VLOOKUP($AR56,'MP-2017_Male'!$A$3:$CF$103,MIN((61+(Mortality!DP$5-Mortality!$AT$5)),84),0))</f>
        <v>1.2970350930953436E-2</v>
      </c>
      <c r="DQ56" s="408">
        <f>DP56*(1-VLOOKUP($AR56,'MP-2017_Male'!$A$3:$CF$103,MIN((61+(Mortality!DQ$5-Mortality!$AT$5)),84),0))</f>
        <v>1.2840647421643902E-2</v>
      </c>
      <c r="DR56" s="408">
        <f>DQ56*(1-VLOOKUP($AR56,'MP-2017_Male'!$A$3:$CF$103,MIN((61+(Mortality!DR$5-Mortality!$AT$5)),84),0))</f>
        <v>1.2712240947427463E-2</v>
      </c>
      <c r="DS56" s="408">
        <f>DR56*(1-VLOOKUP($AR56,'MP-2017_Male'!$A$3:$CF$103,MIN((61+(Mortality!DS$5-Mortality!$AT$5)),84),0))</f>
        <v>1.2585118537953188E-2</v>
      </c>
      <c r="DT56" s="408">
        <f>DS56*(1-VLOOKUP($AR56,'MP-2017_Male'!$A$3:$CF$103,MIN((61+(Mortality!DT$5-Mortality!$AT$5)),84),0))</f>
        <v>1.2459267352573656E-2</v>
      </c>
      <c r="DU56" s="408">
        <f>DT56*(1-VLOOKUP($AR56,'MP-2017_Male'!$A$3:$CF$103,MIN((61+(Mortality!DU$5-Mortality!$AT$5)),84),0))</f>
        <v>1.2334674679047919E-2</v>
      </c>
      <c r="DV56" s="408">
        <f>DU56*(1-VLOOKUP($AR56,'MP-2017_Male'!$A$3:$CF$103,MIN((61+(Mortality!DV$5-Mortality!$AT$5)),84),0))</f>
        <v>1.2211327932257439E-2</v>
      </c>
      <c r="DW56" s="408">
        <f>DV56*(1-VLOOKUP($AR56,'MP-2017_Male'!$A$3:$CF$103,MIN((61+(Mortality!DW$5-Mortality!$AT$5)),84),0))</f>
        <v>1.2089214652934865E-2</v>
      </c>
      <c r="DX56" s="408">
        <f>DW56*(1-VLOOKUP($AR56,'MP-2017_Male'!$A$3:$CF$103,MIN((61+(Mortality!DX$5-Mortality!$AT$5)),84),0))</f>
        <v>1.1968322506405516E-2</v>
      </c>
      <c r="DY56" s="408">
        <f>DX56*(1-VLOOKUP($AR56,'MP-2017_Male'!$A$3:$CF$103,MIN((61+(Mortality!DY$5-Mortality!$AT$5)),84),0))</f>
        <v>1.1848639281341462E-2</v>
      </c>
      <c r="DZ56" s="408">
        <f>DY56*(1-VLOOKUP($AR56,'MP-2017_Male'!$A$3:$CF$103,MIN((61+(Mortality!DZ$5-Mortality!$AT$5)),84),0))</f>
        <v>1.1730152888528047E-2</v>
      </c>
      <c r="EA56" s="408">
        <f>DZ56*(1-VLOOKUP($AR56,'MP-2017_Male'!$A$3:$CF$103,MIN((61+(Mortality!EA$5-Mortality!$AT$5)),84),0))</f>
        <v>1.1612851359642766E-2</v>
      </c>
      <c r="EB56" s="408">
        <f>EA56*(1-VLOOKUP($AR56,'MP-2017_Male'!$A$3:$CF$103,MIN((61+(Mortality!EB$5-Mortality!$AT$5)),84),0))</f>
        <v>1.1496722846046338E-2</v>
      </c>
      <c r="EC56" s="408">
        <f>EB56*(1-VLOOKUP($AR56,'MP-2017_Male'!$A$3:$CF$103,MIN((61+(Mortality!EC$5-Mortality!$AT$5)),84),0))</f>
        <v>1.1381755617585875E-2</v>
      </c>
      <c r="ED56" s="408">
        <f>EC56*(1-VLOOKUP($AR56,'MP-2017_Male'!$A$3:$CF$103,MIN((61+(Mortality!ED$5-Mortality!$AT$5)),84),0))</f>
        <v>1.1267938061410016E-2</v>
      </c>
      <c r="EE56" s="408">
        <f>ED56*(1-VLOOKUP($AR56,'MP-2017_Male'!$A$3:$CF$103,MIN((61+(Mortality!EE$5-Mortality!$AT$5)),84),0))</f>
        <v>1.1155258680795916E-2</v>
      </c>
      <c r="EF56" s="408">
        <f>EE56*(1-VLOOKUP($AR56,'MP-2017_Male'!$A$3:$CF$103,MIN((61+(Mortality!EF$5-Mortality!$AT$5)),84),0))</f>
        <v>1.1043706093987957E-2</v>
      </c>
      <c r="EG56" s="408">
        <f>EF56*(1-VLOOKUP($AR56,'MP-2017_Male'!$A$3:$CF$103,MIN((61+(Mortality!EG$5-Mortality!$AT$5)),84),0))</f>
        <v>1.0933269033048077E-2</v>
      </c>
      <c r="EH56" s="408">
        <f>EG56*(1-VLOOKUP($AR56,'MP-2017_Male'!$A$3:$CF$103,MIN((61+(Mortality!EH$5-Mortality!$AT$5)),84),0))</f>
        <v>1.0823936342717597E-2</v>
      </c>
      <c r="EI56" s="408">
        <f>EH56*(1-VLOOKUP($AR56,'MP-2017_Male'!$A$3:$CF$103,MIN((61+(Mortality!EI$5-Mortality!$AT$5)),84),0))</f>
        <v>1.071569697929042E-2</v>
      </c>
      <c r="EJ56" s="408">
        <f>EI56*(1-VLOOKUP($AR56,'MP-2017_Male'!$A$3:$CF$103,MIN((61+(Mortality!EJ$5-Mortality!$AT$5)),84),0))</f>
        <v>1.0608540009497515E-2</v>
      </c>
      <c r="EK56" s="408">
        <f>EJ56*(1-VLOOKUP($AR56,'MP-2017_Male'!$A$3:$CF$103,MIN((61+(Mortality!EK$5-Mortality!$AT$5)),84),0))</f>
        <v>1.050245460940254E-2</v>
      </c>
      <c r="EL56" s="408">
        <f>EK56*(1-VLOOKUP($AR56,'MP-2017_Male'!$A$3:$CF$103,MIN((61+(Mortality!EL$5-Mortality!$AT$5)),84),0))</f>
        <v>1.0397430063308514E-2</v>
      </c>
      <c r="EM56" s="408">
        <f>EL56*(1-VLOOKUP($AR56,'MP-2017_Male'!$A$3:$CF$103,MIN((61+(Mortality!EM$5-Mortality!$AT$5)),84),0))</f>
        <v>1.0293455762675428E-2</v>
      </c>
      <c r="EN56" s="408">
        <f>EM56*(1-VLOOKUP($AR56,'MP-2017_Male'!$A$3:$CF$103,MIN((61+(Mortality!EN$5-Mortality!$AT$5)),84),0))</f>
        <v>1.0190521205048673E-2</v>
      </c>
      <c r="EO56" s="408">
        <f>EN56*(1-VLOOKUP($AR56,'MP-2017_Male'!$A$3:$CF$103,MIN((61+(Mortality!EO$5-Mortality!$AT$5)),84),0))</f>
        <v>1.0088615992998186E-2</v>
      </c>
      <c r="EP56" s="408">
        <f>EO56*(1-VLOOKUP($AR56,'MP-2017_Male'!$A$3:$CF$103,MIN((61+(Mortality!EP$5-Mortality!$AT$5)),84),0))</f>
        <v>9.9877298330682037E-3</v>
      </c>
      <c r="EQ56" s="408">
        <f>EP56*(1-VLOOKUP($AR56,'MP-2017_Male'!$A$3:$CF$103,MIN((61+(Mortality!EQ$5-Mortality!$AT$5)),84),0))</f>
        <v>9.8878525347375224E-3</v>
      </c>
      <c r="ER56" s="408">
        <f>EQ56*(1-VLOOKUP($AR56,'MP-2017_Male'!$A$3:$CF$103,MIN((61+(Mortality!ER$5-Mortality!$AT$5)),84),0))</f>
        <v>9.7889740093901473E-3</v>
      </c>
      <c r="ES56" s="408">
        <f>ER56*(1-VLOOKUP($AR56,'MP-2017_Male'!$A$3:$CF$103,MIN((61+(Mortality!ES$5-Mortality!$AT$5)),84),0))</f>
        <v>9.6910842692962459E-3</v>
      </c>
      <c r="ET56" s="408">
        <f>ES56*(1-VLOOKUP($AR56,'MP-2017_Male'!$A$3:$CF$103,MIN((61+(Mortality!ET$5-Mortality!$AT$5)),84),0))</f>
        <v>9.5941734266032832E-3</v>
      </c>
      <c r="EU56" s="408">
        <f>ET56*(1-VLOOKUP($AR56,'MP-2017_Male'!$A$3:$CF$103,MIN((61+(Mortality!EU$5-Mortality!$AT$5)),84),0))</f>
        <v>9.4982316923372511E-3</v>
      </c>
      <c r="EV56" s="408">
        <f>EU56*(1-VLOOKUP($AR56,'MP-2017_Male'!$A$3:$CF$103,MIN((61+(Mortality!EV$5-Mortality!$AT$5)),84),0))</f>
        <v>9.4032493754138777E-3</v>
      </c>
      <c r="EW56" s="408">
        <f>EV56*(1-VLOOKUP($AR56,'MP-2017_Male'!$A$3:$CF$103,MIN((61+(Mortality!EW$5-Mortality!$AT$5)),84),0))</f>
        <v>9.3092168816597386E-3</v>
      </c>
      <c r="EX56" s="408">
        <f>EW56*(1-VLOOKUP($AR56,'MP-2017_Male'!$A$3:$CF$103,MIN((61+(Mortality!EX$5-Mortality!$AT$5)),84),0))</f>
        <v>9.2161247128431413E-3</v>
      </c>
      <c r="EY56" s="408">
        <f>EX56*(1-VLOOKUP($AR56,'MP-2017_Male'!$A$3:$CF$103,MIN((61+(Mortality!EY$5-Mortality!$AT$5)),84),0))</f>
        <v>9.1239634657147104E-3</v>
      </c>
      <c r="EZ56" s="408">
        <f>EY56*(1-VLOOKUP($AR56,'MP-2017_Male'!$A$3:$CF$103,MIN((61+(Mortality!EZ$5-Mortality!$AT$5)),84),0))</f>
        <v>9.0327238310575625E-3</v>
      </c>
      <c r="FA56" s="408">
        <f>EZ56*(1-VLOOKUP($AR56,'MP-2017_Male'!$A$3:$CF$103,MIN((61+(Mortality!FA$5-Mortality!$AT$5)),84),0))</f>
        <v>8.9423965927469869E-3</v>
      </c>
      <c r="FB56" s="408">
        <f>FA56*(1-VLOOKUP($AR56,'MP-2017_Male'!$A$3:$CF$103,MIN((61+(Mortality!FB$5-Mortality!$AT$5)),84),0))</f>
        <v>8.852972626819517E-3</v>
      </c>
      <c r="FC56" s="408">
        <f>FB56*(1-VLOOKUP($AR56,'MP-2017_Male'!$A$3:$CF$103,MIN((61+(Mortality!FC$5-Mortality!$AT$5)),84),0))</f>
        <v>8.7644429005513218E-3</v>
      </c>
      <c r="FD56" s="408">
        <f>FC56*(1-VLOOKUP($AR56,'MP-2017_Male'!$A$3:$CF$103,MIN((61+(Mortality!FD$5-Mortality!$AT$5)),84),0))</f>
        <v>8.6767984715458088E-3</v>
      </c>
      <c r="FE56" s="408">
        <f>FD56*(1-VLOOKUP($AR56,'MP-2017_Male'!$A$3:$CF$103,MIN((61+(Mortality!FE$5-Mortality!$AT$5)),84),0))</f>
        <v>8.5900304868303506E-3</v>
      </c>
      <c r="FF56" s="408">
        <f>FE56*(1-VLOOKUP($AR56,'MP-2017_Male'!$A$3:$CF$103,MIN((61+(Mortality!FF$5-Mortality!$AT$5)),84),0))</f>
        <v>8.5041301819620465E-3</v>
      </c>
      <c r="FG56" s="408">
        <f>FF56*(1-VLOOKUP($AR56,'MP-2017_Male'!$A$3:$CF$103,MIN((61+(Mortality!FG$5-Mortality!$AT$5)),84),0))</f>
        <v>8.4190888801424259E-3</v>
      </c>
      <c r="FH56" s="408">
        <f>FG56*(1-VLOOKUP($AR56,'MP-2017_Male'!$A$3:$CF$103,MIN((61+(Mortality!FH$5-Mortality!$AT$5)),84),0))</f>
        <v>8.3348979913410014E-3</v>
      </c>
      <c r="FI56" s="408">
        <f>FH56*(1-VLOOKUP($AR56,'MP-2017_Male'!$A$3:$CF$103,MIN((61+(Mortality!FI$5-Mortality!$AT$5)),84),0))</f>
        <v>8.2515490114275919E-3</v>
      </c>
    </row>
    <row r="57" spans="1:165">
      <c r="A57" s="205">
        <v>69</v>
      </c>
      <c r="B57" s="226">
        <f t="shared" si="8"/>
        <v>1.2498E-2</v>
      </c>
      <c r="C57" s="227">
        <f t="shared" si="9"/>
        <v>5.6690000000000004E-3</v>
      </c>
      <c r="D57" s="207">
        <f t="shared" si="5"/>
        <v>9.0835000000000013E-3</v>
      </c>
      <c r="E57" s="434">
        <f ca="1">IF($A57&lt;Main!$B$11,Mortality!$BD50,OFFSET($BD$6,$A57-$A$13-$J$31,$A57-$A$13-$J$31)*$J$30)</f>
        <v>4.8294693520702925E-3</v>
      </c>
      <c r="F57" s="435">
        <f ca="1">IF($A57&lt;Main!$B$13,Mortality!$BD149,OFFSET($BD$105,$A57-$A$13,$A57-$A$13))</f>
        <v>3.6847914945454651E-3</v>
      </c>
      <c r="G57" s="472">
        <f t="shared" ca="1" si="85"/>
        <v>4.2571304233078788E-3</v>
      </c>
      <c r="I57" s="199"/>
      <c r="J57" s="199"/>
      <c r="K57" s="199"/>
      <c r="L57" s="199"/>
      <c r="M57" s="199"/>
      <c r="N57" s="199"/>
      <c r="O57" s="199"/>
      <c r="P57" s="199"/>
      <c r="Q57" s="249">
        <v>69</v>
      </c>
      <c r="R57" s="244"/>
      <c r="S57" s="245"/>
      <c r="T57" s="465">
        <f>T56+((T$58-T$53)/5)</f>
        <v>2.3378200000000002E-2</v>
      </c>
      <c r="U57" s="244"/>
      <c r="V57" s="245"/>
      <c r="W57" s="469">
        <f>W56+((W$58-W$53)/5)</f>
        <v>1.8123799999999999E-2</v>
      </c>
      <c r="X57" s="227"/>
      <c r="Y57" s="205">
        <v>69</v>
      </c>
      <c r="AA57" s="231">
        <v>1.2498E-2</v>
      </c>
      <c r="AB57" s="232">
        <v>1.5342E-2</v>
      </c>
      <c r="AC57" s="233">
        <v>3.8253000000000002E-2</v>
      </c>
      <c r="AD57" s="205"/>
      <c r="AE57" s="231">
        <v>5.6690000000000004E-3</v>
      </c>
      <c r="AF57" s="232">
        <v>1.1691999999999999E-2</v>
      </c>
      <c r="AG57" s="233">
        <v>2.6348E-2</v>
      </c>
      <c r="AH57" s="234"/>
      <c r="AQ57" s="234"/>
      <c r="AR57" s="205">
        <v>76</v>
      </c>
      <c r="AS57" s="235">
        <f t="shared" si="6"/>
        <v>2.7982500493959273E-2</v>
      </c>
      <c r="AT57" s="235">
        <f t="shared" ref="AT57:AW57" si="95">AU57</f>
        <v>2.9607999999999999E-2</v>
      </c>
      <c r="AU57" s="235">
        <f t="shared" si="95"/>
        <v>2.9607999999999999E-2</v>
      </c>
      <c r="AV57" s="235">
        <f t="shared" si="95"/>
        <v>2.9607999999999999E-2</v>
      </c>
      <c r="AW57" s="235">
        <f t="shared" si="95"/>
        <v>2.9607999999999999E-2</v>
      </c>
      <c r="AX57" s="406">
        <f t="shared" ref="AX57:AX61" si="96">AB64</f>
        <v>2.9607999999999999E-2</v>
      </c>
      <c r="AY57" s="463">
        <f>AX57*(1-VLOOKUP($AR57,'MP-2017_Male'!$A$3:$CF$103,MIN((61+(Mortality!AY$5-Mortality!$AT$5)),84),0))</f>
        <v>2.9320802399999998E-2</v>
      </c>
      <c r="AZ57" s="463">
        <f>AY57*(1-VLOOKUP($AR57,'MP-2017_Male'!$A$3:$CF$103,MIN((61+(Mortality!AZ$5-Mortality!$AT$5)),84),0))</f>
        <v>2.9036390616719997E-2</v>
      </c>
      <c r="BA57" s="463">
        <f>AZ57*(1-VLOOKUP($AR57,'MP-2017_Male'!$A$3:$CF$103,MIN((61+(Mortality!BA$5-Mortality!$AT$5)),84),0))</f>
        <v>2.8757641266799482E-2</v>
      </c>
      <c r="BB57" s="463">
        <f>BA57*(1-VLOOKUP($AR57,'MP-2017_Male'!$A$3:$CF$103,MIN((61+(Mortality!BB$5-Mortality!$AT$5)),84),0))</f>
        <v>2.8487319438891569E-2</v>
      </c>
      <c r="BC57" s="463">
        <f>BB57*(1-VLOOKUP($AR57,'MP-2017_Male'!$A$3:$CF$103,MIN((61+(Mortality!BC$5-Mortality!$AT$5)),84),0))</f>
        <v>2.8228084831997655E-2</v>
      </c>
      <c r="BD57" s="429">
        <f>BC57*(1-VLOOKUP($AR57,'MP-2017_Male'!$A$3:$CF$103,MIN((61+(Mortality!BD$5-Mortality!$AT$5)),84),0))</f>
        <v>2.7982500493959273E-2</v>
      </c>
      <c r="BE57" s="463">
        <f>BD57*(1-VLOOKUP($AR57,'MP-2017_Male'!$A$3:$CF$103,MIN((61+(Mortality!BE$5-Mortality!$AT$5)),84),0))</f>
        <v>2.7747447489810017E-2</v>
      </c>
      <c r="BF57" s="463">
        <f>BE57*(1-VLOOKUP($AR57,'MP-2017_Male'!$A$3:$CF$103,MIN((61+(Mortality!BF$5-Mortality!$AT$5)),84),0))</f>
        <v>2.7525467909891535E-2</v>
      </c>
      <c r="BG57" s="463">
        <f>BF57*(1-VLOOKUP($AR57,'MP-2017_Male'!$A$3:$CF$103,MIN((61+(Mortality!BG$5-Mortality!$AT$5)),84),0))</f>
        <v>2.7310769260194379E-2</v>
      </c>
      <c r="BH57" s="463">
        <f>BG57*(1-VLOOKUP($AR57,'MP-2017_Male'!$A$3:$CF$103,MIN((61+(Mortality!BH$5-Mortality!$AT$5)),84),0))</f>
        <v>2.7103207413816902E-2</v>
      </c>
      <c r="BI57" s="463">
        <f>BH57*(1-VLOOKUP($AR57,'MP-2017_Male'!$A$3:$CF$103,MIN((61+(Mortality!BI$5-Mortality!$AT$5)),84),0))</f>
        <v>2.6894512716730511E-2</v>
      </c>
      <c r="BJ57" s="463">
        <f>BI57*(1-VLOOKUP($AR57,'MP-2017_Male'!$A$3:$CF$103,MIN((61+(Mortality!BJ$5-Mortality!$AT$5)),84),0))</f>
        <v>2.6682046066268339E-2</v>
      </c>
      <c r="BK57" s="463">
        <f>BJ57*(1-VLOOKUP($AR57,'MP-2017_Male'!$A$3:$CF$103,MIN((61+(Mortality!BK$5-Mortality!$AT$5)),84),0))</f>
        <v>2.6463253288524939E-2</v>
      </c>
      <c r="BL57" s="463">
        <f>BK57*(1-VLOOKUP($AR57,'MP-2017_Male'!$A$3:$CF$103,MIN((61+(Mortality!BL$5-Mortality!$AT$5)),84),0))</f>
        <v>2.6235669310243622E-2</v>
      </c>
      <c r="BM57" s="463">
        <f>BL57*(1-VLOOKUP($AR57,'MP-2017_Male'!$A$3:$CF$103,MIN((61+(Mortality!BM$5-Mortality!$AT$5)),84),0))</f>
        <v>2.5996924719520406E-2</v>
      </c>
      <c r="BN57" s="463">
        <f>BM57*(1-VLOOKUP($AR57,'MP-2017_Male'!$A$3:$CF$103,MIN((61+(Mortality!BN$5-Mortality!$AT$5)),84),0))</f>
        <v>2.5749953934684964E-2</v>
      </c>
      <c r="BO57" s="463">
        <f>BN57*(1-VLOOKUP($AR57,'MP-2017_Male'!$A$3:$CF$103,MIN((61+(Mortality!BO$5-Mortality!$AT$5)),84),0))</f>
        <v>2.5497604386125049E-2</v>
      </c>
      <c r="BP57" s="463">
        <f>BO57*(1-VLOOKUP($AR57,'MP-2017_Male'!$A$3:$CF$103,MIN((61+(Mortality!BP$5-Mortality!$AT$5)),84),0))</f>
        <v>2.5242628342263797E-2</v>
      </c>
      <c r="BQ57" s="463">
        <f>BP57*(1-VLOOKUP($AR57,'MP-2017_Male'!$A$3:$CF$103,MIN((61+(Mortality!BQ$5-Mortality!$AT$5)),84),0))</f>
        <v>2.4990202058841157E-2</v>
      </c>
      <c r="BR57" s="463">
        <f>BQ57*(1-VLOOKUP($AR57,'MP-2017_Male'!$A$3:$CF$103,MIN((61+(Mortality!BR$5-Mortality!$AT$5)),84),0))</f>
        <v>2.4740300038252745E-2</v>
      </c>
      <c r="BS57" s="463">
        <f>BR57*(1-VLOOKUP($AR57,'MP-2017_Male'!$A$3:$CF$103,MIN((61+(Mortality!BS$5-Mortality!$AT$5)),84),0))</f>
        <v>2.4492897037870217E-2</v>
      </c>
      <c r="BT57" s="463">
        <f>BS57*(1-VLOOKUP($AR57,'MP-2017_Male'!$A$3:$CF$103,MIN((61+(Mortality!BT$5-Mortality!$AT$5)),84),0))</f>
        <v>2.4247968067491514E-2</v>
      </c>
      <c r="BU57" s="463">
        <f>BT57*(1-VLOOKUP($AR57,'MP-2017_Male'!$A$3:$CF$103,MIN((61+(Mortality!BU$5-Mortality!$AT$5)),84),0))</f>
        <v>2.4005488386816598E-2</v>
      </c>
      <c r="BV57" s="463">
        <f>BU57*(1-VLOOKUP($AR57,'MP-2017_Male'!$A$3:$CF$103,MIN((61+(Mortality!BV$5-Mortality!$AT$5)),84),0))</f>
        <v>2.3765433502948432E-2</v>
      </c>
      <c r="BW57" s="463">
        <f>BV57*(1-VLOOKUP($AR57,'MP-2017_Male'!$A$3:$CF$103,MIN((61+(Mortality!BW$5-Mortality!$AT$5)),84),0))</f>
        <v>2.3527779167918948E-2</v>
      </c>
      <c r="BX57" s="463">
        <f>BW57*(1-VLOOKUP($AR57,'MP-2017_Male'!$A$3:$CF$103,MIN((61+(Mortality!BX$5-Mortality!$AT$5)),84),0))</f>
        <v>2.3292501376239758E-2</v>
      </c>
      <c r="BY57" s="463">
        <f>BX57*(1-VLOOKUP($AR57,'MP-2017_Male'!$A$3:$CF$103,MIN((61+(Mortality!BY$5-Mortality!$AT$5)),84),0))</f>
        <v>2.3059576362477359E-2</v>
      </c>
      <c r="BZ57" s="463">
        <f>BY57*(1-VLOOKUP($AR57,'MP-2017_Male'!$A$3:$CF$103,MIN((61+(Mortality!BZ$5-Mortality!$AT$5)),84),0))</f>
        <v>2.2828980598852584E-2</v>
      </c>
      <c r="CA57" s="463">
        <f>BZ57*(1-VLOOKUP($AR57,'MP-2017_Male'!$A$3:$CF$103,MIN((61+(Mortality!CA$5-Mortality!$AT$5)),84),0))</f>
        <v>2.2600690792864059E-2</v>
      </c>
      <c r="CB57" s="463">
        <f>CA57*(1-VLOOKUP($AR57,'MP-2017_Male'!$A$3:$CF$103,MIN((61+(Mortality!CB$5-Mortality!$AT$5)),84),0))</f>
        <v>2.2374683884935419E-2</v>
      </c>
      <c r="CC57" s="463">
        <f>CB57*(1-VLOOKUP($AR57,'MP-2017_Male'!$A$3:$CF$103,MIN((61+(Mortality!CC$5-Mortality!$AT$5)),84),0))</f>
        <v>2.2150937046086065E-2</v>
      </c>
      <c r="CD57" s="463">
        <f>CC57*(1-VLOOKUP($AR57,'MP-2017_Male'!$A$3:$CF$103,MIN((61+(Mortality!CD$5-Mortality!$AT$5)),84),0))</f>
        <v>2.1929427675625203E-2</v>
      </c>
      <c r="CE57" s="463">
        <f>CD57*(1-VLOOKUP($AR57,'MP-2017_Male'!$A$3:$CF$103,MIN((61+(Mortality!CE$5-Mortality!$AT$5)),84),0))</f>
        <v>2.1710133398868951E-2</v>
      </c>
      <c r="CF57" s="463">
        <f>CE57*(1-VLOOKUP($AR57,'MP-2017_Male'!$A$3:$CF$103,MIN((61+(Mortality!CF$5-Mortality!$AT$5)),84),0))</f>
        <v>2.1493032064880263E-2</v>
      </c>
      <c r="CG57" s="463">
        <f>CF57*(1-VLOOKUP($AR57,'MP-2017_Male'!$A$3:$CF$103,MIN((61+(Mortality!CG$5-Mortality!$AT$5)),84),0))</f>
        <v>2.1278101744231462E-2</v>
      </c>
      <c r="CH57" s="463">
        <f>CG57*(1-VLOOKUP($AR57,'MP-2017_Male'!$A$3:$CF$103,MIN((61+(Mortality!CH$5-Mortality!$AT$5)),84),0))</f>
        <v>2.1065320726789148E-2</v>
      </c>
      <c r="CI57" s="463">
        <f>CH57*(1-VLOOKUP($AR57,'MP-2017_Male'!$A$3:$CF$103,MIN((61+(Mortality!CI$5-Mortality!$AT$5)),84),0))</f>
        <v>2.0854667519521256E-2</v>
      </c>
      <c r="CJ57" s="463">
        <f>CI57*(1-VLOOKUP($AR57,'MP-2017_Male'!$A$3:$CF$103,MIN((61+(Mortality!CJ$5-Mortality!$AT$5)),84),0))</f>
        <v>2.0646120844326044E-2</v>
      </c>
      <c r="CK57" s="463">
        <f>CJ57*(1-VLOOKUP($AR57,'MP-2017_Male'!$A$3:$CF$103,MIN((61+(Mortality!CK$5-Mortality!$AT$5)),84),0))</f>
        <v>2.0439659635882783E-2</v>
      </c>
      <c r="CL57" s="463">
        <f>CK57*(1-VLOOKUP($AR57,'MP-2017_Male'!$A$3:$CF$103,MIN((61+(Mortality!CL$5-Mortality!$AT$5)),84),0))</f>
        <v>2.0235263039523953E-2</v>
      </c>
      <c r="CM57" s="463">
        <f>CL57*(1-VLOOKUP($AR57,'MP-2017_Male'!$A$3:$CF$103,MIN((61+(Mortality!CM$5-Mortality!$AT$5)),84),0))</f>
        <v>2.0032910409128715E-2</v>
      </c>
      <c r="CN57" s="463">
        <f>CM57*(1-VLOOKUP($AR57,'MP-2017_Male'!$A$3:$CF$103,MIN((61+(Mortality!CN$5-Mortality!$AT$5)),84),0))</f>
        <v>1.9832581305037428E-2</v>
      </c>
      <c r="CO57" s="463">
        <f>CN57*(1-VLOOKUP($AR57,'MP-2017_Male'!$A$3:$CF$103,MIN((61+(Mortality!CO$5-Mortality!$AT$5)),84),0))</f>
        <v>1.9634255491987055E-2</v>
      </c>
      <c r="CP57" s="463">
        <f>CO57*(1-VLOOKUP($AR57,'MP-2017_Male'!$A$3:$CF$103,MIN((61+(Mortality!CP$5-Mortality!$AT$5)),84),0))</f>
        <v>1.9437912937067186E-2</v>
      </c>
      <c r="CQ57" s="463">
        <f>CP57*(1-VLOOKUP($AR57,'MP-2017_Male'!$A$3:$CF$103,MIN((61+(Mortality!CQ$5-Mortality!$AT$5)),84),0))</f>
        <v>1.9243533807696514E-2</v>
      </c>
      <c r="CR57" s="463">
        <f>CQ57*(1-VLOOKUP($AR57,'MP-2017_Male'!$A$3:$CF$103,MIN((61+(Mortality!CR$5-Mortality!$AT$5)),84),0))</f>
        <v>1.9051098469619547E-2</v>
      </c>
      <c r="CS57" s="463">
        <f>CR57*(1-VLOOKUP($AR57,'MP-2017_Male'!$A$3:$CF$103,MIN((61+(Mortality!CS$5-Mortality!$AT$5)),84),0))</f>
        <v>1.8860587484923353E-2</v>
      </c>
      <c r="CT57" s="463">
        <f>CS57*(1-VLOOKUP($AR57,'MP-2017_Male'!$A$3:$CF$103,MIN((61+(Mortality!CT$5-Mortality!$AT$5)),84),0))</f>
        <v>1.867198161007412E-2</v>
      </c>
      <c r="CU57" s="463">
        <f>CT57*(1-VLOOKUP($AR57,'MP-2017_Male'!$A$3:$CF$103,MIN((61+(Mortality!CU$5-Mortality!$AT$5)),84),0))</f>
        <v>1.8485261793973379E-2</v>
      </c>
      <c r="CV57" s="463">
        <f>CU57*(1-VLOOKUP($AR57,'MP-2017_Male'!$A$3:$CF$103,MIN((61+(Mortality!CV$5-Mortality!$AT$5)),84),0))</f>
        <v>1.8300409176033646E-2</v>
      </c>
      <c r="CW57" s="463">
        <f>CV57*(1-VLOOKUP($AR57,'MP-2017_Male'!$A$3:$CF$103,MIN((61+(Mortality!CW$5-Mortality!$AT$5)),84),0))</f>
        <v>1.811740508427331E-2</v>
      </c>
      <c r="CX57" s="463">
        <f>CW57*(1-VLOOKUP($AR57,'MP-2017_Male'!$A$3:$CF$103,MIN((61+(Mortality!CX$5-Mortality!$AT$5)),84),0))</f>
        <v>1.7936231033430578E-2</v>
      </c>
      <c r="CY57" s="463">
        <f>CX57*(1-VLOOKUP($AR57,'MP-2017_Male'!$A$3:$CF$103,MIN((61+(Mortality!CY$5-Mortality!$AT$5)),84),0))</f>
        <v>1.7756868723096272E-2</v>
      </c>
      <c r="CZ57" s="463">
        <f>CY57*(1-VLOOKUP($AR57,'MP-2017_Male'!$A$3:$CF$103,MIN((61+(Mortality!CZ$5-Mortality!$AT$5)),84),0))</f>
        <v>1.757930003586531E-2</v>
      </c>
      <c r="DA57" s="463">
        <f>CZ57*(1-VLOOKUP($AR57,'MP-2017_Male'!$A$3:$CF$103,MIN((61+(Mortality!DA$5-Mortality!$AT$5)),84),0))</f>
        <v>1.7403507035506655E-2</v>
      </c>
      <c r="DB57" s="463">
        <f>DA57*(1-VLOOKUP($AR57,'MP-2017_Male'!$A$3:$CF$103,MIN((61+(Mortality!DB$5-Mortality!$AT$5)),84),0))</f>
        <v>1.722947196515159E-2</v>
      </c>
      <c r="DC57" s="463">
        <f>DB57*(1-VLOOKUP($AR57,'MP-2017_Male'!$A$3:$CF$103,MIN((61+(Mortality!DC$5-Mortality!$AT$5)),84),0))</f>
        <v>1.7057177245500075E-2</v>
      </c>
      <c r="DD57" s="463">
        <f>DC57*(1-VLOOKUP($AR57,'MP-2017_Male'!$A$3:$CF$103,MIN((61+(Mortality!DD$5-Mortality!$AT$5)),84),0))</f>
        <v>1.6886605473045074E-2</v>
      </c>
      <c r="DE57" s="463">
        <f>DD57*(1-VLOOKUP($AR57,'MP-2017_Male'!$A$3:$CF$103,MIN((61+(Mortality!DE$5-Mortality!$AT$5)),84),0))</f>
        <v>1.6717739418314625E-2</v>
      </c>
      <c r="DF57" s="463">
        <f>DE57*(1-VLOOKUP($AR57,'MP-2017_Male'!$A$3:$CF$103,MIN((61+(Mortality!DF$5-Mortality!$AT$5)),84),0))</f>
        <v>1.6550562024131479E-2</v>
      </c>
      <c r="DG57" s="463">
        <f>DF57*(1-VLOOKUP($AR57,'MP-2017_Male'!$A$3:$CF$103,MIN((61+(Mortality!DG$5-Mortality!$AT$5)),84),0))</f>
        <v>1.6385056403890163E-2</v>
      </c>
      <c r="DH57" s="463">
        <f>DG57*(1-VLOOKUP($AR57,'MP-2017_Male'!$A$3:$CF$103,MIN((61+(Mortality!DH$5-Mortality!$AT$5)),84),0))</f>
        <v>1.622120583985126E-2</v>
      </c>
      <c r="DI57" s="463">
        <f>DH57*(1-VLOOKUP($AR57,'MP-2017_Male'!$A$3:$CF$103,MIN((61+(Mortality!DI$5-Mortality!$AT$5)),84),0))</f>
        <v>1.6058993781452747E-2</v>
      </c>
      <c r="DJ57" s="463">
        <f>DI57*(1-VLOOKUP($AR57,'MP-2017_Male'!$A$3:$CF$103,MIN((61+(Mortality!DJ$5-Mortality!$AT$5)),84),0))</f>
        <v>1.589840384363822E-2</v>
      </c>
      <c r="DK57" s="463">
        <f>DJ57*(1-VLOOKUP($AR57,'MP-2017_Male'!$A$3:$CF$103,MIN((61+(Mortality!DK$5-Mortality!$AT$5)),84),0))</f>
        <v>1.5739419805201837E-2</v>
      </c>
      <c r="DL57" s="463">
        <f>DK57*(1-VLOOKUP($AR57,'MP-2017_Male'!$A$3:$CF$103,MIN((61+(Mortality!DL$5-Mortality!$AT$5)),84),0))</f>
        <v>1.5582025607149818E-2</v>
      </c>
      <c r="DM57" s="463">
        <f>DL57*(1-VLOOKUP($AR57,'MP-2017_Male'!$A$3:$CF$103,MIN((61+(Mortality!DM$5-Mortality!$AT$5)),84),0))</f>
        <v>1.5426205351078319E-2</v>
      </c>
      <c r="DN57" s="463">
        <f>DM57*(1-VLOOKUP($AR57,'MP-2017_Male'!$A$3:$CF$103,MIN((61+(Mortality!DN$5-Mortality!$AT$5)),84),0))</f>
        <v>1.5271943297567536E-2</v>
      </c>
      <c r="DO57" s="463">
        <f>DN57*(1-VLOOKUP($AR57,'MP-2017_Male'!$A$3:$CF$103,MIN((61+(Mortality!DO$5-Mortality!$AT$5)),84),0))</f>
        <v>1.5119223864591861E-2</v>
      </c>
      <c r="DP57" s="463">
        <f>DO57*(1-VLOOKUP($AR57,'MP-2017_Male'!$A$3:$CF$103,MIN((61+(Mortality!DP$5-Mortality!$AT$5)),84),0))</f>
        <v>1.4968031625945942E-2</v>
      </c>
      <c r="DQ57" s="463">
        <f>DP57*(1-VLOOKUP($AR57,'MP-2017_Male'!$A$3:$CF$103,MIN((61+(Mortality!DQ$5-Mortality!$AT$5)),84),0))</f>
        <v>1.4818351309686483E-2</v>
      </c>
      <c r="DR57" s="463">
        <f>DQ57*(1-VLOOKUP($AR57,'MP-2017_Male'!$A$3:$CF$103,MIN((61+(Mortality!DR$5-Mortality!$AT$5)),84),0))</f>
        <v>1.4670167796589619E-2</v>
      </c>
      <c r="DS57" s="463">
        <f>DR57*(1-VLOOKUP($AR57,'MP-2017_Male'!$A$3:$CF$103,MIN((61+(Mortality!DS$5-Mortality!$AT$5)),84),0))</f>
        <v>1.4523466118623722E-2</v>
      </c>
      <c r="DT57" s="463">
        <f>DS57*(1-VLOOKUP($AR57,'MP-2017_Male'!$A$3:$CF$103,MIN((61+(Mortality!DT$5-Mortality!$AT$5)),84),0))</f>
        <v>1.4378231457437485E-2</v>
      </c>
      <c r="DU57" s="463">
        <f>DT57*(1-VLOOKUP($AR57,'MP-2017_Male'!$A$3:$CF$103,MIN((61+(Mortality!DU$5-Mortality!$AT$5)),84),0))</f>
        <v>1.423444914286311E-2</v>
      </c>
      <c r="DV57" s="463">
        <f>DU57*(1-VLOOKUP($AR57,'MP-2017_Male'!$A$3:$CF$103,MIN((61+(Mortality!DV$5-Mortality!$AT$5)),84),0))</f>
        <v>1.4092104651434479E-2</v>
      </c>
      <c r="DW57" s="463">
        <f>DV57*(1-VLOOKUP($AR57,'MP-2017_Male'!$A$3:$CF$103,MIN((61+(Mortality!DW$5-Mortality!$AT$5)),84),0))</f>
        <v>1.3951183604920134E-2</v>
      </c>
      <c r="DX57" s="463">
        <f>DW57*(1-VLOOKUP($AR57,'MP-2017_Male'!$A$3:$CF$103,MIN((61+(Mortality!DX$5-Mortality!$AT$5)),84),0))</f>
        <v>1.3811671768870932E-2</v>
      </c>
      <c r="DY57" s="463">
        <f>DX57*(1-VLOOKUP($AR57,'MP-2017_Male'!$A$3:$CF$103,MIN((61+(Mortality!DY$5-Mortality!$AT$5)),84),0))</f>
        <v>1.3673555051182222E-2</v>
      </c>
      <c r="DZ57" s="463">
        <f>DY57*(1-VLOOKUP($AR57,'MP-2017_Male'!$A$3:$CF$103,MIN((61+(Mortality!DZ$5-Mortality!$AT$5)),84),0))</f>
        <v>1.35368195006704E-2</v>
      </c>
      <c r="EA57" s="463">
        <f>DZ57*(1-VLOOKUP($AR57,'MP-2017_Male'!$A$3:$CF$103,MIN((61+(Mortality!EA$5-Mortality!$AT$5)),84),0))</f>
        <v>1.3401451305663696E-2</v>
      </c>
      <c r="EB57" s="463">
        <f>EA57*(1-VLOOKUP($AR57,'MP-2017_Male'!$A$3:$CF$103,MIN((61+(Mortality!EB$5-Mortality!$AT$5)),84),0))</f>
        <v>1.3267436792607059E-2</v>
      </c>
      <c r="EC57" s="463">
        <f>EB57*(1-VLOOKUP($AR57,'MP-2017_Male'!$A$3:$CF$103,MIN((61+(Mortality!EC$5-Mortality!$AT$5)),84),0))</f>
        <v>1.3134762424680988E-2</v>
      </c>
      <c r="ED57" s="463">
        <f>EC57*(1-VLOOKUP($AR57,'MP-2017_Male'!$A$3:$CF$103,MIN((61+(Mortality!ED$5-Mortality!$AT$5)),84),0))</f>
        <v>1.3003414800434179E-2</v>
      </c>
      <c r="EE57" s="463">
        <f>ED57*(1-VLOOKUP($AR57,'MP-2017_Male'!$A$3:$CF$103,MIN((61+(Mortality!EE$5-Mortality!$AT$5)),84),0))</f>
        <v>1.2873380652429836E-2</v>
      </c>
      <c r="EF57" s="463">
        <f>EE57*(1-VLOOKUP($AR57,'MP-2017_Male'!$A$3:$CF$103,MIN((61+(Mortality!EF$5-Mortality!$AT$5)),84),0))</f>
        <v>1.2744646845905538E-2</v>
      </c>
      <c r="EG57" s="463">
        <f>EF57*(1-VLOOKUP($AR57,'MP-2017_Male'!$A$3:$CF$103,MIN((61+(Mortality!EG$5-Mortality!$AT$5)),84),0))</f>
        <v>1.2617200377446482E-2</v>
      </c>
      <c r="EH57" s="463">
        <f>EG57*(1-VLOOKUP($AR57,'MP-2017_Male'!$A$3:$CF$103,MIN((61+(Mortality!EH$5-Mortality!$AT$5)),84),0))</f>
        <v>1.2491028373672018E-2</v>
      </c>
      <c r="EI57" s="463">
        <f>EH57*(1-VLOOKUP($AR57,'MP-2017_Male'!$A$3:$CF$103,MIN((61+(Mortality!EI$5-Mortality!$AT$5)),84),0))</f>
        <v>1.2366118089935298E-2</v>
      </c>
      <c r="EJ57" s="463">
        <f>EI57*(1-VLOOKUP($AR57,'MP-2017_Male'!$A$3:$CF$103,MIN((61+(Mortality!EJ$5-Mortality!$AT$5)),84),0))</f>
        <v>1.2242456909035944E-2</v>
      </c>
      <c r="EK57" s="463">
        <f>EJ57*(1-VLOOKUP($AR57,'MP-2017_Male'!$A$3:$CF$103,MIN((61+(Mortality!EK$5-Mortality!$AT$5)),84),0))</f>
        <v>1.2120032339945585E-2</v>
      </c>
      <c r="EL57" s="463">
        <f>EK57*(1-VLOOKUP($AR57,'MP-2017_Male'!$A$3:$CF$103,MIN((61+(Mortality!EL$5-Mortality!$AT$5)),84),0))</f>
        <v>1.1998832016546128E-2</v>
      </c>
      <c r="EM57" s="463">
        <f>EL57*(1-VLOOKUP($AR57,'MP-2017_Male'!$A$3:$CF$103,MIN((61+(Mortality!EM$5-Mortality!$AT$5)),84),0))</f>
        <v>1.1878843696380667E-2</v>
      </c>
      <c r="EN57" s="463">
        <f>EM57*(1-VLOOKUP($AR57,'MP-2017_Male'!$A$3:$CF$103,MIN((61+(Mortality!EN$5-Mortality!$AT$5)),84),0))</f>
        <v>1.176005525941686E-2</v>
      </c>
      <c r="EO57" s="463">
        <f>EN57*(1-VLOOKUP($AR57,'MP-2017_Male'!$A$3:$CF$103,MIN((61+(Mortality!EO$5-Mortality!$AT$5)),84),0))</f>
        <v>1.1642454706822691E-2</v>
      </c>
      <c r="EP57" s="463">
        <f>EO57*(1-VLOOKUP($AR57,'MP-2017_Male'!$A$3:$CF$103,MIN((61+(Mortality!EP$5-Mortality!$AT$5)),84),0))</f>
        <v>1.1526030159754464E-2</v>
      </c>
      <c r="EQ57" s="463">
        <f>EP57*(1-VLOOKUP($AR57,'MP-2017_Male'!$A$3:$CF$103,MIN((61+(Mortality!EQ$5-Mortality!$AT$5)),84),0))</f>
        <v>1.141076985815692E-2</v>
      </c>
      <c r="ER57" s="463">
        <f>EQ57*(1-VLOOKUP($AR57,'MP-2017_Male'!$A$3:$CF$103,MIN((61+(Mortality!ER$5-Mortality!$AT$5)),84),0))</f>
        <v>1.129666215957535E-2</v>
      </c>
      <c r="ES57" s="463">
        <f>ER57*(1-VLOOKUP($AR57,'MP-2017_Male'!$A$3:$CF$103,MIN((61+(Mortality!ES$5-Mortality!$AT$5)),84),0))</f>
        <v>1.1183695537979597E-2</v>
      </c>
      <c r="ET57" s="463">
        <f>ES57*(1-VLOOKUP($AR57,'MP-2017_Male'!$A$3:$CF$103,MIN((61+(Mortality!ET$5-Mortality!$AT$5)),84),0))</f>
        <v>1.10718585825998E-2</v>
      </c>
      <c r="EU57" s="463">
        <f>ET57*(1-VLOOKUP($AR57,'MP-2017_Male'!$A$3:$CF$103,MIN((61+(Mortality!EU$5-Mortality!$AT$5)),84),0))</f>
        <v>1.0961139996773802E-2</v>
      </c>
      <c r="EV57" s="463">
        <f>EU57*(1-VLOOKUP($AR57,'MP-2017_Male'!$A$3:$CF$103,MIN((61+(Mortality!EV$5-Mortality!$AT$5)),84),0))</f>
        <v>1.0851528596806064E-2</v>
      </c>
      <c r="EW57" s="463">
        <f>EV57*(1-VLOOKUP($AR57,'MP-2017_Male'!$A$3:$CF$103,MIN((61+(Mortality!EW$5-Mortality!$AT$5)),84),0))</f>
        <v>1.0743013310838004E-2</v>
      </c>
      <c r="EX57" s="463">
        <f>EW57*(1-VLOOKUP($AR57,'MP-2017_Male'!$A$3:$CF$103,MIN((61+(Mortality!EX$5-Mortality!$AT$5)),84),0))</f>
        <v>1.0635583177729623E-2</v>
      </c>
      <c r="EY57" s="463">
        <f>EX57*(1-VLOOKUP($AR57,'MP-2017_Male'!$A$3:$CF$103,MIN((61+(Mortality!EY$5-Mortality!$AT$5)),84),0))</f>
        <v>1.0529227345952326E-2</v>
      </c>
      <c r="EZ57" s="463">
        <f>EY57*(1-VLOOKUP($AR57,'MP-2017_Male'!$A$3:$CF$103,MIN((61+(Mortality!EZ$5-Mortality!$AT$5)),84),0))</f>
        <v>1.0423935072492802E-2</v>
      </c>
      <c r="FA57" s="463">
        <f>EZ57*(1-VLOOKUP($AR57,'MP-2017_Male'!$A$3:$CF$103,MIN((61+(Mortality!FA$5-Mortality!$AT$5)),84),0))</f>
        <v>1.0319695721767875E-2</v>
      </c>
      <c r="FB57" s="463">
        <f>FA57*(1-VLOOKUP($AR57,'MP-2017_Male'!$A$3:$CF$103,MIN((61+(Mortality!FB$5-Mortality!$AT$5)),84),0))</f>
        <v>1.0216498764550197E-2</v>
      </c>
      <c r="FC57" s="463">
        <f>FB57*(1-VLOOKUP($AR57,'MP-2017_Male'!$A$3:$CF$103,MIN((61+(Mortality!FC$5-Mortality!$AT$5)),84),0))</f>
        <v>1.0114333776904695E-2</v>
      </c>
      <c r="FD57" s="463">
        <f>FC57*(1-VLOOKUP($AR57,'MP-2017_Male'!$A$3:$CF$103,MIN((61+(Mortality!FD$5-Mortality!$AT$5)),84),0))</f>
        <v>1.0013190439135648E-2</v>
      </c>
      <c r="FE57" s="463">
        <f>FD57*(1-VLOOKUP($AR57,'MP-2017_Male'!$A$3:$CF$103,MIN((61+(Mortality!FE$5-Mortality!$AT$5)),84),0))</f>
        <v>9.9130585347442911E-3</v>
      </c>
      <c r="FF57" s="463">
        <f>FE57*(1-VLOOKUP($AR57,'MP-2017_Male'!$A$3:$CF$103,MIN((61+(Mortality!FF$5-Mortality!$AT$5)),84),0))</f>
        <v>9.8139279493968477E-3</v>
      </c>
      <c r="FG57" s="463">
        <f>FF57*(1-VLOOKUP($AR57,'MP-2017_Male'!$A$3:$CF$103,MIN((61+(Mortality!FG$5-Mortality!$AT$5)),84),0))</f>
        <v>9.7157886699028792E-3</v>
      </c>
      <c r="FH57" s="463">
        <f>FG57*(1-VLOOKUP($AR57,'MP-2017_Male'!$A$3:$CF$103,MIN((61+(Mortality!FH$5-Mortality!$AT$5)),84),0))</f>
        <v>9.6186307832038503E-3</v>
      </c>
      <c r="FI57" s="463">
        <f>FH57*(1-VLOOKUP($AR57,'MP-2017_Male'!$A$3:$CF$103,MIN((61+(Mortality!FI$5-Mortality!$AT$5)),84),0))</f>
        <v>9.5224444753718111E-3</v>
      </c>
    </row>
    <row r="58" spans="1:165">
      <c r="A58" s="205">
        <v>70</v>
      </c>
      <c r="B58" s="226">
        <f t="shared" si="8"/>
        <v>1.3854E-2</v>
      </c>
      <c r="C58" s="227">
        <f t="shared" si="9"/>
        <v>6.3090000000000004E-3</v>
      </c>
      <c r="D58" s="207">
        <f t="shared" si="5"/>
        <v>1.00815E-2</v>
      </c>
      <c r="E58" s="434">
        <f ca="1">IF($A58&lt;Main!$B$11,Mortality!$BD51,OFFSET($BD$6,$A58-$A$13-$J$31,$A58-$A$13-$J$31)*$J$30)</f>
        <v>5.1802286015330936E-3</v>
      </c>
      <c r="F58" s="435">
        <f ca="1">IF($A58&lt;Main!$B$13,Mortality!$BD150,OFFSET($BD$105,$A58-$A$13,$A58-$A$13))</f>
        <v>4.0349337516853217E-3</v>
      </c>
      <c r="G58" s="472">
        <f t="shared" ca="1" si="85"/>
        <v>4.6075811766092076E-3</v>
      </c>
      <c r="I58" s="199"/>
      <c r="J58" s="199"/>
      <c r="K58" s="199"/>
      <c r="L58" s="199"/>
      <c r="M58" s="199"/>
      <c r="N58" s="199"/>
      <c r="O58" s="199"/>
      <c r="P58" s="199"/>
      <c r="Q58" s="246">
        <f>Q53+5</f>
        <v>75</v>
      </c>
      <c r="R58" s="258"/>
      <c r="S58" s="259"/>
      <c r="T58" s="467">
        <f>AB63</f>
        <v>2.6825999999999999E-2</v>
      </c>
      <c r="U58" s="258"/>
      <c r="V58" s="259"/>
      <c r="W58" s="471">
        <f>AF63</f>
        <v>2.0937999999999998E-2</v>
      </c>
      <c r="X58" s="227"/>
      <c r="Y58" s="205">
        <v>70</v>
      </c>
      <c r="AA58" s="231">
        <v>1.3854E-2</v>
      </c>
      <c r="AB58" s="232">
        <v>1.6768999999999999E-2</v>
      </c>
      <c r="AC58" s="233">
        <v>4.0346E-2</v>
      </c>
      <c r="AD58" s="205"/>
      <c r="AE58" s="231">
        <v>6.3090000000000004E-3</v>
      </c>
      <c r="AF58" s="232">
        <v>1.2867999999999999E-2</v>
      </c>
      <c r="AG58" s="233">
        <v>2.8202999999999999E-2</v>
      </c>
      <c r="AH58" s="234"/>
      <c r="AQ58" s="234"/>
      <c r="AR58" s="205">
        <v>77</v>
      </c>
      <c r="AS58" s="235">
        <f t="shared" si="6"/>
        <v>3.0915980136511152E-2</v>
      </c>
      <c r="AT58" s="235">
        <f t="shared" ref="AT58:AW58" si="97">AU58</f>
        <v>3.2735E-2</v>
      </c>
      <c r="AU58" s="235">
        <f t="shared" si="97"/>
        <v>3.2735E-2</v>
      </c>
      <c r="AV58" s="235">
        <f t="shared" si="97"/>
        <v>3.2735E-2</v>
      </c>
      <c r="AW58" s="235">
        <f t="shared" si="97"/>
        <v>3.2735E-2</v>
      </c>
      <c r="AX58" s="406">
        <f t="shared" si="96"/>
        <v>3.2735E-2</v>
      </c>
      <c r="AY58" s="463">
        <f>AX58*(1-VLOOKUP($AR58,'MP-2017_Male'!$A$3:$CF$103,MIN((61+(Mortality!AY$5-Mortality!$AT$5)),84),0))</f>
        <v>3.2420744000000001E-2</v>
      </c>
      <c r="AZ58" s="463">
        <f>AY58*(1-VLOOKUP($AR58,'MP-2017_Male'!$A$3:$CF$103,MIN((61+(Mortality!AZ$5-Mortality!$AT$5)),84),0))</f>
        <v>3.2106262783200001E-2</v>
      </c>
      <c r="BA58" s="463">
        <f>AZ58*(1-VLOOKUP($AR58,'MP-2017_Male'!$A$3:$CF$103,MIN((61+(Mortality!BA$5-Mortality!$AT$5)),84),0))</f>
        <v>3.1798042660481279E-2</v>
      </c>
      <c r="BB58" s="463">
        <f>BA58*(1-VLOOKUP($AR58,'MP-2017_Male'!$A$3:$CF$103,MIN((61+(Mortality!BB$5-Mortality!$AT$5)),84),0))</f>
        <v>3.1495961255206706E-2</v>
      </c>
      <c r="BC58" s="463">
        <f>BB58*(1-VLOOKUP($AR58,'MP-2017_Male'!$A$3:$CF$103,MIN((61+(Mortality!BC$5-Mortality!$AT$5)),84),0))</f>
        <v>3.1199899219407762E-2</v>
      </c>
      <c r="BD58" s="429">
        <f>BC58*(1-VLOOKUP($AR58,'MP-2017_Male'!$A$3:$CF$103,MIN((61+(Mortality!BD$5-Mortality!$AT$5)),84),0))</f>
        <v>3.0915980136511152E-2</v>
      </c>
      <c r="BE58" s="463">
        <f>BD58*(1-VLOOKUP($AR58,'MP-2017_Male'!$A$3:$CF$103,MIN((61+(Mortality!BE$5-Mortality!$AT$5)),84),0))</f>
        <v>3.0643919511309854E-2</v>
      </c>
      <c r="BF58" s="463">
        <f>BE58*(1-VLOOKUP($AR58,'MP-2017_Male'!$A$3:$CF$103,MIN((61+(Mortality!BF$5-Mortality!$AT$5)),84),0))</f>
        <v>3.0383446195463723E-2</v>
      </c>
      <c r="BG58" s="463">
        <f>BF58*(1-VLOOKUP($AR58,'MP-2017_Male'!$A$3:$CF$103,MIN((61+(Mortality!BG$5-Mortality!$AT$5)),84),0))</f>
        <v>3.0131263592041376E-2</v>
      </c>
      <c r="BH58" s="463">
        <f>BG58*(1-VLOOKUP($AR58,'MP-2017_Male'!$A$3:$CF$103,MIN((61+(Mortality!BH$5-Mortality!$AT$5)),84),0))</f>
        <v>2.988720035694584E-2</v>
      </c>
      <c r="BI58" s="463">
        <f>BH58*(1-VLOOKUP($AR58,'MP-2017_Male'!$A$3:$CF$103,MIN((61+(Mortality!BI$5-Mortality!$AT$5)),84),0))</f>
        <v>2.9645114034054579E-2</v>
      </c>
      <c r="BJ58" s="463">
        <f>BI58*(1-VLOOKUP($AR58,'MP-2017_Male'!$A$3:$CF$103,MIN((61+(Mortality!BJ$5-Mortality!$AT$5)),84),0))</f>
        <v>2.9404988610378737E-2</v>
      </c>
      <c r="BK58" s="463">
        <f>BJ58*(1-VLOOKUP($AR58,'MP-2017_Male'!$A$3:$CF$103,MIN((61+(Mortality!BK$5-Mortality!$AT$5)),84),0))</f>
        <v>2.9157986706051558E-2</v>
      </c>
      <c r="BL58" s="463">
        <f>BK58*(1-VLOOKUP($AR58,'MP-2017_Male'!$A$3:$CF$103,MIN((61+(Mortality!BL$5-Mortality!$AT$5)),84),0))</f>
        <v>2.890431222170891E-2</v>
      </c>
      <c r="BM58" s="463">
        <f>BL58*(1-VLOOKUP($AR58,'MP-2017_Male'!$A$3:$CF$103,MIN((61+(Mortality!BM$5-Mortality!$AT$5)),84),0))</f>
        <v>2.8641282980491359E-2</v>
      </c>
      <c r="BN58" s="463">
        <f>BM58*(1-VLOOKUP($AR58,'MP-2017_Male'!$A$3:$CF$103,MIN((61+(Mortality!BN$5-Mortality!$AT$5)),84),0))</f>
        <v>2.8369190792176691E-2</v>
      </c>
      <c r="BO58" s="463">
        <f>BN58*(1-VLOOKUP($AR58,'MP-2017_Male'!$A$3:$CF$103,MIN((61+(Mortality!BO$5-Mortality!$AT$5)),84),0))</f>
        <v>2.8091172722413359E-2</v>
      </c>
      <c r="BP58" s="463">
        <f>BO58*(1-VLOOKUP($AR58,'MP-2017_Male'!$A$3:$CF$103,MIN((61+(Mortality!BP$5-Mortality!$AT$5)),84),0))</f>
        <v>2.7813070112461466E-2</v>
      </c>
      <c r="BQ58" s="463">
        <f>BP58*(1-VLOOKUP($AR58,'MP-2017_Male'!$A$3:$CF$103,MIN((61+(Mortality!BQ$5-Mortality!$AT$5)),84),0))</f>
        <v>2.7534939411336851E-2</v>
      </c>
      <c r="BR58" s="463">
        <f>BQ58*(1-VLOOKUP($AR58,'MP-2017_Male'!$A$3:$CF$103,MIN((61+(Mortality!BR$5-Mortality!$AT$5)),84),0))</f>
        <v>2.7259590017223483E-2</v>
      </c>
      <c r="BS58" s="463">
        <f>BR58*(1-VLOOKUP($AR58,'MP-2017_Male'!$A$3:$CF$103,MIN((61+(Mortality!BS$5-Mortality!$AT$5)),84),0))</f>
        <v>2.6986994117051247E-2</v>
      </c>
      <c r="BT58" s="463">
        <f>BS58*(1-VLOOKUP($AR58,'MP-2017_Male'!$A$3:$CF$103,MIN((61+(Mortality!BT$5-Mortality!$AT$5)),84),0))</f>
        <v>2.6717124175880735E-2</v>
      </c>
      <c r="BU58" s="463">
        <f>BT58*(1-VLOOKUP($AR58,'MP-2017_Male'!$A$3:$CF$103,MIN((61+(Mortality!BU$5-Mortality!$AT$5)),84),0))</f>
        <v>2.6449952934121928E-2</v>
      </c>
      <c r="BV58" s="463">
        <f>BU58*(1-VLOOKUP($AR58,'MP-2017_Male'!$A$3:$CF$103,MIN((61+(Mortality!BV$5-Mortality!$AT$5)),84),0))</f>
        <v>2.618545340478071E-2</v>
      </c>
      <c r="BW58" s="463">
        <f>BV58*(1-VLOOKUP($AR58,'MP-2017_Male'!$A$3:$CF$103,MIN((61+(Mortality!BW$5-Mortality!$AT$5)),84),0))</f>
        <v>2.5923598870732902E-2</v>
      </c>
      <c r="BX58" s="463">
        <f>BW58*(1-VLOOKUP($AR58,'MP-2017_Male'!$A$3:$CF$103,MIN((61+(Mortality!BX$5-Mortality!$AT$5)),84),0))</f>
        <v>2.5664362882025574E-2</v>
      </c>
      <c r="BY58" s="463">
        <f>BX58*(1-VLOOKUP($AR58,'MP-2017_Male'!$A$3:$CF$103,MIN((61+(Mortality!BY$5-Mortality!$AT$5)),84),0))</f>
        <v>2.5407719253205317E-2</v>
      </c>
      <c r="BZ58" s="463">
        <f>BY58*(1-VLOOKUP($AR58,'MP-2017_Male'!$A$3:$CF$103,MIN((61+(Mortality!BZ$5-Mortality!$AT$5)),84),0))</f>
        <v>2.5153642060673262E-2</v>
      </c>
      <c r="CA58" s="463">
        <f>BZ58*(1-VLOOKUP($AR58,'MP-2017_Male'!$A$3:$CF$103,MIN((61+(Mortality!CA$5-Mortality!$AT$5)),84),0))</f>
        <v>2.4902105640066528E-2</v>
      </c>
      <c r="CB58" s="463">
        <f>CA58*(1-VLOOKUP($AR58,'MP-2017_Male'!$A$3:$CF$103,MIN((61+(Mortality!CB$5-Mortality!$AT$5)),84),0))</f>
        <v>2.4653084583665864E-2</v>
      </c>
      <c r="CC58" s="463">
        <f>CB58*(1-VLOOKUP($AR58,'MP-2017_Male'!$A$3:$CF$103,MIN((61+(Mortality!CC$5-Mortality!$AT$5)),84),0))</f>
        <v>2.4406553737829205E-2</v>
      </c>
      <c r="CD58" s="463">
        <f>CC58*(1-VLOOKUP($AR58,'MP-2017_Male'!$A$3:$CF$103,MIN((61+(Mortality!CD$5-Mortality!$AT$5)),84),0))</f>
        <v>2.4162488200450912E-2</v>
      </c>
      <c r="CE58" s="463">
        <f>CD58*(1-VLOOKUP($AR58,'MP-2017_Male'!$A$3:$CF$103,MIN((61+(Mortality!CE$5-Mortality!$AT$5)),84),0))</f>
        <v>2.3920863318446402E-2</v>
      </c>
      <c r="CF58" s="463">
        <f>CE58*(1-VLOOKUP($AR58,'MP-2017_Male'!$A$3:$CF$103,MIN((61+(Mortality!CF$5-Mortality!$AT$5)),84),0))</f>
        <v>2.3681654685261937E-2</v>
      </c>
      <c r="CG58" s="463">
        <f>CF58*(1-VLOOKUP($AR58,'MP-2017_Male'!$A$3:$CF$103,MIN((61+(Mortality!CG$5-Mortality!$AT$5)),84),0))</f>
        <v>2.3444838138409318E-2</v>
      </c>
      <c r="CH58" s="463">
        <f>CG58*(1-VLOOKUP($AR58,'MP-2017_Male'!$A$3:$CF$103,MIN((61+(Mortality!CH$5-Mortality!$AT$5)),84),0))</f>
        <v>2.3210389757025225E-2</v>
      </c>
      <c r="CI58" s="463">
        <f>CH58*(1-VLOOKUP($AR58,'MP-2017_Male'!$A$3:$CF$103,MIN((61+(Mortality!CI$5-Mortality!$AT$5)),84),0))</f>
        <v>2.2978285859454974E-2</v>
      </c>
      <c r="CJ58" s="463">
        <f>CI58*(1-VLOOKUP($AR58,'MP-2017_Male'!$A$3:$CF$103,MIN((61+(Mortality!CJ$5-Mortality!$AT$5)),84),0))</f>
        <v>2.2748503000860423E-2</v>
      </c>
      <c r="CK58" s="463">
        <f>CJ58*(1-VLOOKUP($AR58,'MP-2017_Male'!$A$3:$CF$103,MIN((61+(Mortality!CK$5-Mortality!$AT$5)),84),0))</f>
        <v>2.252101797085182E-2</v>
      </c>
      <c r="CL58" s="463">
        <f>CK58*(1-VLOOKUP($AR58,'MP-2017_Male'!$A$3:$CF$103,MIN((61+(Mortality!CL$5-Mortality!$AT$5)),84),0))</f>
        <v>2.2295807791143301E-2</v>
      </c>
      <c r="CM58" s="463">
        <f>CL58*(1-VLOOKUP($AR58,'MP-2017_Male'!$A$3:$CF$103,MIN((61+(Mortality!CM$5-Mortality!$AT$5)),84),0))</f>
        <v>2.2072849713231868E-2</v>
      </c>
      <c r="CN58" s="463">
        <f>CM58*(1-VLOOKUP($AR58,'MP-2017_Male'!$A$3:$CF$103,MIN((61+(Mortality!CN$5-Mortality!$AT$5)),84),0))</f>
        <v>2.185212121609955E-2</v>
      </c>
      <c r="CO58" s="463">
        <f>CN58*(1-VLOOKUP($AR58,'MP-2017_Male'!$A$3:$CF$103,MIN((61+(Mortality!CO$5-Mortality!$AT$5)),84),0))</f>
        <v>2.1633600003938554E-2</v>
      </c>
      <c r="CP58" s="463">
        <f>CO58*(1-VLOOKUP($AR58,'MP-2017_Male'!$A$3:$CF$103,MIN((61+(Mortality!CP$5-Mortality!$AT$5)),84),0))</f>
        <v>2.1417264003899168E-2</v>
      </c>
      <c r="CQ58" s="463">
        <f>CP58*(1-VLOOKUP($AR58,'MP-2017_Male'!$A$3:$CF$103,MIN((61+(Mortality!CQ$5-Mortality!$AT$5)),84),0))</f>
        <v>2.1203091363860175E-2</v>
      </c>
      <c r="CR58" s="463">
        <f>CQ58*(1-VLOOKUP($AR58,'MP-2017_Male'!$A$3:$CF$103,MIN((61+(Mortality!CR$5-Mortality!$AT$5)),84),0))</f>
        <v>2.0991060450221574E-2</v>
      </c>
      <c r="CS58" s="463">
        <f>CR58*(1-VLOOKUP($AR58,'MP-2017_Male'!$A$3:$CF$103,MIN((61+(Mortality!CS$5-Mortality!$AT$5)),84),0))</f>
        <v>2.0781149845719358E-2</v>
      </c>
      <c r="CT58" s="463">
        <f>CS58*(1-VLOOKUP($AR58,'MP-2017_Male'!$A$3:$CF$103,MIN((61+(Mortality!CT$5-Mortality!$AT$5)),84),0))</f>
        <v>2.0573338347262164E-2</v>
      </c>
      <c r="CU58" s="463">
        <f>CT58*(1-VLOOKUP($AR58,'MP-2017_Male'!$A$3:$CF$103,MIN((61+(Mortality!CU$5-Mortality!$AT$5)),84),0))</f>
        <v>2.0367604963789542E-2</v>
      </c>
      <c r="CV58" s="463">
        <f>CU58*(1-VLOOKUP($AR58,'MP-2017_Male'!$A$3:$CF$103,MIN((61+(Mortality!CV$5-Mortality!$AT$5)),84),0))</f>
        <v>2.0163928914151648E-2</v>
      </c>
      <c r="CW58" s="463">
        <f>CV58*(1-VLOOKUP($AR58,'MP-2017_Male'!$A$3:$CF$103,MIN((61+(Mortality!CW$5-Mortality!$AT$5)),84),0))</f>
        <v>1.9962289625010132E-2</v>
      </c>
      <c r="CX58" s="463">
        <f>CW58*(1-VLOOKUP($AR58,'MP-2017_Male'!$A$3:$CF$103,MIN((61+(Mortality!CX$5-Mortality!$AT$5)),84),0))</f>
        <v>1.976266672876003E-2</v>
      </c>
      <c r="CY58" s="463">
        <f>CX58*(1-VLOOKUP($AR58,'MP-2017_Male'!$A$3:$CF$103,MIN((61+(Mortality!CY$5-Mortality!$AT$5)),84),0))</f>
        <v>1.956504006147243E-2</v>
      </c>
      <c r="CZ58" s="463">
        <f>CY58*(1-VLOOKUP($AR58,'MP-2017_Male'!$A$3:$CF$103,MIN((61+(Mortality!CZ$5-Mortality!$AT$5)),84),0))</f>
        <v>1.9369389660857706E-2</v>
      </c>
      <c r="DA58" s="463">
        <f>CZ58*(1-VLOOKUP($AR58,'MP-2017_Male'!$A$3:$CF$103,MIN((61+(Mortality!DA$5-Mortality!$AT$5)),84),0))</f>
        <v>1.9175695764249129E-2</v>
      </c>
      <c r="DB58" s="463">
        <f>DA58*(1-VLOOKUP($AR58,'MP-2017_Male'!$A$3:$CF$103,MIN((61+(Mortality!DB$5-Mortality!$AT$5)),84),0))</f>
        <v>1.8983938806606638E-2</v>
      </c>
      <c r="DC58" s="463">
        <f>DB58*(1-VLOOKUP($AR58,'MP-2017_Male'!$A$3:$CF$103,MIN((61+(Mortality!DC$5-Mortality!$AT$5)),84),0))</f>
        <v>1.8794099418540572E-2</v>
      </c>
      <c r="DD58" s="463">
        <f>DC58*(1-VLOOKUP($AR58,'MP-2017_Male'!$A$3:$CF$103,MIN((61+(Mortality!DD$5-Mortality!$AT$5)),84),0))</f>
        <v>1.8606158424355167E-2</v>
      </c>
      <c r="DE58" s="463">
        <f>DD58*(1-VLOOKUP($AR58,'MP-2017_Male'!$A$3:$CF$103,MIN((61+(Mortality!DE$5-Mortality!$AT$5)),84),0))</f>
        <v>1.8420096840111616E-2</v>
      </c>
      <c r="DF58" s="463">
        <f>DE58*(1-VLOOKUP($AR58,'MP-2017_Male'!$A$3:$CF$103,MIN((61+(Mortality!DF$5-Mortality!$AT$5)),84),0))</f>
        <v>1.8235895871710501E-2</v>
      </c>
      <c r="DG58" s="463">
        <f>DF58*(1-VLOOKUP($AR58,'MP-2017_Male'!$A$3:$CF$103,MIN((61+(Mortality!DG$5-Mortality!$AT$5)),84),0))</f>
        <v>1.8053536912993395E-2</v>
      </c>
      <c r="DH58" s="463">
        <f>DG58*(1-VLOOKUP($AR58,'MP-2017_Male'!$A$3:$CF$103,MIN((61+(Mortality!DH$5-Mortality!$AT$5)),84),0))</f>
        <v>1.7873001543863461E-2</v>
      </c>
      <c r="DI58" s="463">
        <f>DH58*(1-VLOOKUP($AR58,'MP-2017_Male'!$A$3:$CF$103,MIN((61+(Mortality!DI$5-Mortality!$AT$5)),84),0))</f>
        <v>1.7694271528424826E-2</v>
      </c>
      <c r="DJ58" s="463">
        <f>DI58*(1-VLOOKUP($AR58,'MP-2017_Male'!$A$3:$CF$103,MIN((61+(Mortality!DJ$5-Mortality!$AT$5)),84),0))</f>
        <v>1.7517328813140578E-2</v>
      </c>
      <c r="DK58" s="463">
        <f>DJ58*(1-VLOOKUP($AR58,'MP-2017_Male'!$A$3:$CF$103,MIN((61+(Mortality!DK$5-Mortality!$AT$5)),84),0))</f>
        <v>1.7342155525009173E-2</v>
      </c>
      <c r="DL58" s="463">
        <f>DK58*(1-VLOOKUP($AR58,'MP-2017_Male'!$A$3:$CF$103,MIN((61+(Mortality!DL$5-Mortality!$AT$5)),84),0))</f>
        <v>1.7168733969759081E-2</v>
      </c>
      <c r="DM58" s="463">
        <f>DL58*(1-VLOOKUP($AR58,'MP-2017_Male'!$A$3:$CF$103,MIN((61+(Mortality!DM$5-Mortality!$AT$5)),84),0))</f>
        <v>1.6997046630061491E-2</v>
      </c>
      <c r="DN58" s="463">
        <f>DM58*(1-VLOOKUP($AR58,'MP-2017_Male'!$A$3:$CF$103,MIN((61+(Mortality!DN$5-Mortality!$AT$5)),84),0))</f>
        <v>1.6827076163760876E-2</v>
      </c>
      <c r="DO58" s="463">
        <f>DN58*(1-VLOOKUP($AR58,'MP-2017_Male'!$A$3:$CF$103,MIN((61+(Mortality!DO$5-Mortality!$AT$5)),84),0))</f>
        <v>1.6658805402123267E-2</v>
      </c>
      <c r="DP58" s="463">
        <f>DO58*(1-VLOOKUP($AR58,'MP-2017_Male'!$A$3:$CF$103,MIN((61+(Mortality!DP$5-Mortality!$AT$5)),84),0))</f>
        <v>1.6492217348102033E-2</v>
      </c>
      <c r="DQ58" s="463">
        <f>DP58*(1-VLOOKUP($AR58,'MP-2017_Male'!$A$3:$CF$103,MIN((61+(Mortality!DQ$5-Mortality!$AT$5)),84),0))</f>
        <v>1.6327295174621014E-2</v>
      </c>
      <c r="DR58" s="463">
        <f>DQ58*(1-VLOOKUP($AR58,'MP-2017_Male'!$A$3:$CF$103,MIN((61+(Mortality!DR$5-Mortality!$AT$5)),84),0))</f>
        <v>1.6164022222874806E-2</v>
      </c>
      <c r="DS58" s="463">
        <f>DR58*(1-VLOOKUP($AR58,'MP-2017_Male'!$A$3:$CF$103,MIN((61+(Mortality!DS$5-Mortality!$AT$5)),84),0))</f>
        <v>1.6002382000646059E-2</v>
      </c>
      <c r="DT58" s="463">
        <f>DS58*(1-VLOOKUP($AR58,'MP-2017_Male'!$A$3:$CF$103,MIN((61+(Mortality!DT$5-Mortality!$AT$5)),84),0))</f>
        <v>1.5842358180639598E-2</v>
      </c>
      <c r="DU58" s="463">
        <f>DT58*(1-VLOOKUP($AR58,'MP-2017_Male'!$A$3:$CF$103,MIN((61+(Mortality!DU$5-Mortality!$AT$5)),84),0))</f>
        <v>1.5683934598833202E-2</v>
      </c>
      <c r="DV58" s="463">
        <f>DU58*(1-VLOOKUP($AR58,'MP-2017_Male'!$A$3:$CF$103,MIN((61+(Mortality!DV$5-Mortality!$AT$5)),84),0))</f>
        <v>1.5527095252844869E-2</v>
      </c>
      <c r="DW58" s="463">
        <f>DV58*(1-VLOOKUP($AR58,'MP-2017_Male'!$A$3:$CF$103,MIN((61+(Mortality!DW$5-Mortality!$AT$5)),84),0))</f>
        <v>1.537182430031642E-2</v>
      </c>
      <c r="DX58" s="463">
        <f>DW58*(1-VLOOKUP($AR58,'MP-2017_Male'!$A$3:$CF$103,MIN((61+(Mortality!DX$5-Mortality!$AT$5)),84),0))</f>
        <v>1.5218106057313255E-2</v>
      </c>
      <c r="DY58" s="463">
        <f>DX58*(1-VLOOKUP($AR58,'MP-2017_Male'!$A$3:$CF$103,MIN((61+(Mortality!DY$5-Mortality!$AT$5)),84),0))</f>
        <v>1.5065924996740122E-2</v>
      </c>
      <c r="DZ58" s="463">
        <f>DY58*(1-VLOOKUP($AR58,'MP-2017_Male'!$A$3:$CF$103,MIN((61+(Mortality!DZ$5-Mortality!$AT$5)),84),0))</f>
        <v>1.4915265746772721E-2</v>
      </c>
      <c r="EA58" s="463">
        <f>DZ58*(1-VLOOKUP($AR58,'MP-2017_Male'!$A$3:$CF$103,MIN((61+(Mortality!EA$5-Mortality!$AT$5)),84),0))</f>
        <v>1.4766113089304993E-2</v>
      </c>
      <c r="EB58" s="463">
        <f>EA58*(1-VLOOKUP($AR58,'MP-2017_Male'!$A$3:$CF$103,MIN((61+(Mortality!EB$5-Mortality!$AT$5)),84),0))</f>
        <v>1.4618451958411943E-2</v>
      </c>
      <c r="EC58" s="463">
        <f>EB58*(1-VLOOKUP($AR58,'MP-2017_Male'!$A$3:$CF$103,MIN((61+(Mortality!EC$5-Mortality!$AT$5)),84),0))</f>
        <v>1.4472267438827824E-2</v>
      </c>
      <c r="ED58" s="463">
        <f>EC58*(1-VLOOKUP($AR58,'MP-2017_Male'!$A$3:$CF$103,MIN((61+(Mortality!ED$5-Mortality!$AT$5)),84),0))</f>
        <v>1.4327544764439546E-2</v>
      </c>
      <c r="EE58" s="463">
        <f>ED58*(1-VLOOKUP($AR58,'MP-2017_Male'!$A$3:$CF$103,MIN((61+(Mortality!EE$5-Mortality!$AT$5)),84),0))</f>
        <v>1.418426931679515E-2</v>
      </c>
      <c r="EF58" s="463">
        <f>EE58*(1-VLOOKUP($AR58,'MP-2017_Male'!$A$3:$CF$103,MIN((61+(Mortality!EF$5-Mortality!$AT$5)),84),0))</f>
        <v>1.4042426623627199E-2</v>
      </c>
      <c r="EG58" s="463">
        <f>EF58*(1-VLOOKUP($AR58,'MP-2017_Male'!$A$3:$CF$103,MIN((61+(Mortality!EG$5-Mortality!$AT$5)),84),0))</f>
        <v>1.3902002357390926E-2</v>
      </c>
      <c r="EH58" s="463">
        <f>EG58*(1-VLOOKUP($AR58,'MP-2017_Male'!$A$3:$CF$103,MIN((61+(Mortality!EH$5-Mortality!$AT$5)),84),0))</f>
        <v>1.3762982333817017E-2</v>
      </c>
      <c r="EI58" s="463">
        <f>EH58*(1-VLOOKUP($AR58,'MP-2017_Male'!$A$3:$CF$103,MIN((61+(Mortality!EI$5-Mortality!$AT$5)),84),0))</f>
        <v>1.3625352510478847E-2</v>
      </c>
      <c r="EJ58" s="463">
        <f>EI58*(1-VLOOKUP($AR58,'MP-2017_Male'!$A$3:$CF$103,MIN((61+(Mortality!EJ$5-Mortality!$AT$5)),84),0))</f>
        <v>1.3489098985374058E-2</v>
      </c>
      <c r="EK58" s="463">
        <f>EJ58*(1-VLOOKUP($AR58,'MP-2017_Male'!$A$3:$CF$103,MIN((61+(Mortality!EK$5-Mortality!$AT$5)),84),0))</f>
        <v>1.3354207995520317E-2</v>
      </c>
      <c r="EL58" s="463">
        <f>EK58*(1-VLOOKUP($AR58,'MP-2017_Male'!$A$3:$CF$103,MIN((61+(Mortality!EL$5-Mortality!$AT$5)),84),0))</f>
        <v>1.3220665915565115E-2</v>
      </c>
      <c r="EM58" s="463">
        <f>EL58*(1-VLOOKUP($AR58,'MP-2017_Male'!$A$3:$CF$103,MIN((61+(Mortality!EM$5-Mortality!$AT$5)),84),0))</f>
        <v>1.3088459256409463E-2</v>
      </c>
      <c r="EN58" s="463">
        <f>EM58*(1-VLOOKUP($AR58,'MP-2017_Male'!$A$3:$CF$103,MIN((61+(Mortality!EN$5-Mortality!$AT$5)),84),0))</f>
        <v>1.2957574663845369E-2</v>
      </c>
      <c r="EO58" s="463">
        <f>EN58*(1-VLOOKUP($AR58,'MP-2017_Male'!$A$3:$CF$103,MIN((61+(Mortality!EO$5-Mortality!$AT$5)),84),0))</f>
        <v>1.2827998917206915E-2</v>
      </c>
      <c r="EP58" s="463">
        <f>EO58*(1-VLOOKUP($AR58,'MP-2017_Male'!$A$3:$CF$103,MIN((61+(Mortality!EP$5-Mortality!$AT$5)),84),0))</f>
        <v>1.2699718928034846E-2</v>
      </c>
      <c r="EQ58" s="463">
        <f>EP58*(1-VLOOKUP($AR58,'MP-2017_Male'!$A$3:$CF$103,MIN((61+(Mortality!EQ$5-Mortality!$AT$5)),84),0))</f>
        <v>1.2572721738754497E-2</v>
      </c>
      <c r="ER58" s="463">
        <f>EQ58*(1-VLOOKUP($AR58,'MP-2017_Male'!$A$3:$CF$103,MIN((61+(Mortality!ER$5-Mortality!$AT$5)),84),0))</f>
        <v>1.2446994521366953E-2</v>
      </c>
      <c r="ES58" s="463">
        <f>ER58*(1-VLOOKUP($AR58,'MP-2017_Male'!$A$3:$CF$103,MIN((61+(Mortality!ES$5-Mortality!$AT$5)),84),0))</f>
        <v>1.2322524576153283E-2</v>
      </c>
      <c r="ET58" s="463">
        <f>ES58*(1-VLOOKUP($AR58,'MP-2017_Male'!$A$3:$CF$103,MIN((61+(Mortality!ET$5-Mortality!$AT$5)),84),0))</f>
        <v>1.2199299330391749E-2</v>
      </c>
      <c r="EU58" s="463">
        <f>ET58*(1-VLOOKUP($AR58,'MP-2017_Male'!$A$3:$CF$103,MIN((61+(Mortality!EU$5-Mortality!$AT$5)),84),0))</f>
        <v>1.2077306337087831E-2</v>
      </c>
      <c r="EV58" s="463">
        <f>EU58*(1-VLOOKUP($AR58,'MP-2017_Male'!$A$3:$CF$103,MIN((61+(Mortality!EV$5-Mortality!$AT$5)),84),0))</f>
        <v>1.1956533273716952E-2</v>
      </c>
      <c r="EW58" s="463">
        <f>EV58*(1-VLOOKUP($AR58,'MP-2017_Male'!$A$3:$CF$103,MIN((61+(Mortality!EW$5-Mortality!$AT$5)),84),0))</f>
        <v>1.1836967940979782E-2</v>
      </c>
      <c r="EX58" s="463">
        <f>EW58*(1-VLOOKUP($AR58,'MP-2017_Male'!$A$3:$CF$103,MIN((61+(Mortality!EX$5-Mortality!$AT$5)),84),0))</f>
        <v>1.1718598261569985E-2</v>
      </c>
      <c r="EY58" s="463">
        <f>EX58*(1-VLOOKUP($AR58,'MP-2017_Male'!$A$3:$CF$103,MIN((61+(Mortality!EY$5-Mortality!$AT$5)),84),0))</f>
        <v>1.1601412278954285E-2</v>
      </c>
      <c r="EZ58" s="463">
        <f>EY58*(1-VLOOKUP($AR58,'MP-2017_Male'!$A$3:$CF$103,MIN((61+(Mortality!EZ$5-Mortality!$AT$5)),84),0))</f>
        <v>1.1485398156164742E-2</v>
      </c>
      <c r="FA58" s="463">
        <f>EZ58*(1-VLOOKUP($AR58,'MP-2017_Male'!$A$3:$CF$103,MIN((61+(Mortality!FA$5-Mortality!$AT$5)),84),0))</f>
        <v>1.1370544174603094E-2</v>
      </c>
      <c r="FB58" s="463">
        <f>FA58*(1-VLOOKUP($AR58,'MP-2017_Male'!$A$3:$CF$103,MIN((61+(Mortality!FB$5-Mortality!$AT$5)),84),0))</f>
        <v>1.1256838732857063E-2</v>
      </c>
      <c r="FC58" s="463">
        <f>FB58*(1-VLOOKUP($AR58,'MP-2017_Male'!$A$3:$CF$103,MIN((61+(Mortality!FC$5-Mortality!$AT$5)),84),0))</f>
        <v>1.1144270345528492E-2</v>
      </c>
      <c r="FD58" s="463">
        <f>FC58*(1-VLOOKUP($AR58,'MP-2017_Male'!$A$3:$CF$103,MIN((61+(Mortality!FD$5-Mortality!$AT$5)),84),0))</f>
        <v>1.1032827642073207E-2</v>
      </c>
      <c r="FE58" s="463">
        <f>FD58*(1-VLOOKUP($AR58,'MP-2017_Male'!$A$3:$CF$103,MIN((61+(Mortality!FE$5-Mortality!$AT$5)),84),0))</f>
        <v>1.0922499365652476E-2</v>
      </c>
      <c r="FF58" s="463">
        <f>FE58*(1-VLOOKUP($AR58,'MP-2017_Male'!$A$3:$CF$103,MIN((61+(Mortality!FF$5-Mortality!$AT$5)),84),0))</f>
        <v>1.0813274371995951E-2</v>
      </c>
      <c r="FG58" s="463">
        <f>FF58*(1-VLOOKUP($AR58,'MP-2017_Male'!$A$3:$CF$103,MIN((61+(Mortality!FG$5-Mortality!$AT$5)),84),0))</f>
        <v>1.0705141628275992E-2</v>
      </c>
      <c r="FH58" s="463">
        <f>FG58*(1-VLOOKUP($AR58,'MP-2017_Male'!$A$3:$CF$103,MIN((61+(Mortality!FH$5-Mortality!$AT$5)),84),0))</f>
        <v>1.0598090211993231E-2</v>
      </c>
      <c r="FI58" s="463">
        <f>FH58*(1-VLOOKUP($AR58,'MP-2017_Male'!$A$3:$CF$103,MIN((61+(Mortality!FI$5-Mortality!$AT$5)),84),0))</f>
        <v>1.0492109309873298E-2</v>
      </c>
    </row>
    <row r="59" spans="1:165">
      <c r="A59" s="205">
        <v>71</v>
      </c>
      <c r="B59" s="226">
        <f t="shared" si="8"/>
        <v>1.5357000000000001E-2</v>
      </c>
      <c r="C59" s="227">
        <f t="shared" si="9"/>
        <v>7.0210000000000003E-3</v>
      </c>
      <c r="D59" s="207">
        <f t="shared" si="5"/>
        <v>1.1189000000000001E-2</v>
      </c>
      <c r="E59" s="434">
        <f ca="1">IF($A59&lt;Main!$B$11,Mortality!$BD52,OFFSET($BD$6,$A59-$A$13-$J$31,$A59-$A$13-$J$31)*$J$30)</f>
        <v>5.5185972770221119E-3</v>
      </c>
      <c r="F59" s="435">
        <f ca="1">IF($A59&lt;Main!$B$13,Mortality!$BD151,OFFSET($BD$105,$A59-$A$13,$A59-$A$13))</f>
        <v>5.6033562713023004E-3</v>
      </c>
      <c r="G59" s="472">
        <f t="shared" ca="1" si="85"/>
        <v>5.5609767741622062E-3</v>
      </c>
      <c r="I59" s="199"/>
      <c r="J59" s="199"/>
      <c r="K59" s="199"/>
      <c r="L59" s="199"/>
      <c r="M59" s="199"/>
      <c r="N59" s="199"/>
      <c r="O59" s="199"/>
      <c r="P59" s="199"/>
      <c r="Q59" s="396"/>
      <c r="R59" s="395"/>
      <c r="S59" s="395"/>
      <c r="T59" s="395"/>
      <c r="U59" s="395"/>
      <c r="V59" s="395"/>
      <c r="W59" s="395"/>
      <c r="X59" s="260"/>
      <c r="Y59" s="205">
        <v>71</v>
      </c>
      <c r="AA59" s="231">
        <v>1.5357000000000001E-2</v>
      </c>
      <c r="AB59" s="232">
        <v>1.8363000000000001E-2</v>
      </c>
      <c r="AC59" s="233">
        <v>4.2646999999999997E-2</v>
      </c>
      <c r="AD59" s="205"/>
      <c r="AE59" s="231">
        <v>7.0210000000000003E-3</v>
      </c>
      <c r="AF59" s="232">
        <v>1.4171E-2</v>
      </c>
      <c r="AG59" s="233">
        <v>3.0280000000000001E-2</v>
      </c>
      <c r="AH59" s="234"/>
      <c r="AQ59" s="234"/>
      <c r="AR59" s="205">
        <v>78</v>
      </c>
      <c r="AS59" s="235">
        <f t="shared" si="6"/>
        <v>3.4232847314873457E-2</v>
      </c>
      <c r="AT59" s="235">
        <f t="shared" ref="AT59:AW59" si="98">AU59</f>
        <v>3.6257999999999999E-2</v>
      </c>
      <c r="AU59" s="235">
        <f t="shared" si="98"/>
        <v>3.6257999999999999E-2</v>
      </c>
      <c r="AV59" s="235">
        <f t="shared" si="98"/>
        <v>3.6257999999999999E-2</v>
      </c>
      <c r="AW59" s="235">
        <f t="shared" si="98"/>
        <v>3.6257999999999999E-2</v>
      </c>
      <c r="AX59" s="406">
        <f t="shared" si="96"/>
        <v>3.6257999999999999E-2</v>
      </c>
      <c r="AY59" s="463">
        <f>AX59*(1-VLOOKUP($AR59,'MP-2017_Male'!$A$3:$CF$103,MIN((61+(Mortality!AY$5-Mortality!$AT$5)),84),0))</f>
        <v>3.5913549000000003E-2</v>
      </c>
      <c r="AZ59" s="463">
        <f>AY59*(1-VLOOKUP($AR59,'MP-2017_Male'!$A$3:$CF$103,MIN((61+(Mortality!AZ$5-Mortality!$AT$5)),84),0))</f>
        <v>3.5568778929600003E-2</v>
      </c>
      <c r="BA59" s="463">
        <f>AZ59*(1-VLOOKUP($AR59,'MP-2017_Male'!$A$3:$CF$103,MIN((61+(Mortality!BA$5-Mortality!$AT$5)),84),0))</f>
        <v>3.5227318651875839E-2</v>
      </c>
      <c r="BB59" s="463">
        <f>BA59*(1-VLOOKUP($AR59,'MP-2017_Male'!$A$3:$CF$103,MIN((61+(Mortality!BB$5-Mortality!$AT$5)),84),0))</f>
        <v>3.4889136392817828E-2</v>
      </c>
      <c r="BC59" s="463">
        <f>BB59*(1-VLOOKUP($AR59,'MP-2017_Male'!$A$3:$CF$103,MIN((61+(Mortality!BC$5-Mortality!$AT$5)),84),0))</f>
        <v>3.4557689597086064E-2</v>
      </c>
      <c r="BD59" s="429">
        <f>BC59*(1-VLOOKUP($AR59,'MP-2017_Male'!$A$3:$CF$103,MIN((61+(Mortality!BD$5-Mortality!$AT$5)),84),0))</f>
        <v>3.4232847314873457E-2</v>
      </c>
      <c r="BE59" s="463">
        <f>BD59*(1-VLOOKUP($AR59,'MP-2017_Male'!$A$3:$CF$103,MIN((61+(Mortality!BE$5-Mortality!$AT$5)),84),0))</f>
        <v>3.3917905119576625E-2</v>
      </c>
      <c r="BF59" s="463">
        <f>BE59*(1-VLOOKUP($AR59,'MP-2017_Male'!$A$3:$CF$103,MIN((61+(Mortality!BF$5-Mortality!$AT$5)),84),0))</f>
        <v>3.3612643973500438E-2</v>
      </c>
      <c r="BG59" s="463">
        <f>BF59*(1-VLOOKUP($AR59,'MP-2017_Male'!$A$3:$CF$103,MIN((61+(Mortality!BG$5-Mortality!$AT$5)),84),0))</f>
        <v>3.3320213970930983E-2</v>
      </c>
      <c r="BH59" s="463">
        <f>BG59*(1-VLOOKUP($AR59,'MP-2017_Male'!$A$3:$CF$103,MIN((61+(Mortality!BH$5-Mortality!$AT$5)),84),0))</f>
        <v>3.303699215217807E-2</v>
      </c>
      <c r="BI59" s="463">
        <f>BH59*(1-VLOOKUP($AR59,'MP-2017_Male'!$A$3:$CF$103,MIN((61+(Mortality!BI$5-Mortality!$AT$5)),84),0))</f>
        <v>3.2759481418099777E-2</v>
      </c>
      <c r="BJ59" s="463">
        <f>BI59*(1-VLOOKUP($AR59,'MP-2017_Male'!$A$3:$CF$103,MIN((61+(Mortality!BJ$5-Mortality!$AT$5)),84),0))</f>
        <v>3.2484301774187742E-2</v>
      </c>
      <c r="BK59" s="463">
        <f>BJ59*(1-VLOOKUP($AR59,'MP-2017_Male'!$A$3:$CF$103,MIN((61+(Mortality!BK$5-Mortality!$AT$5)),84),0))</f>
        <v>3.2204936778929723E-2</v>
      </c>
      <c r="BL59" s="463">
        <f>BK59*(1-VLOOKUP($AR59,'MP-2017_Male'!$A$3:$CF$103,MIN((61+(Mortality!BL$5-Mortality!$AT$5)),84),0))</f>
        <v>3.1921533335275143E-2</v>
      </c>
      <c r="BM59" s="463">
        <f>BL59*(1-VLOOKUP($AR59,'MP-2017_Male'!$A$3:$CF$103,MIN((61+(Mortality!BM$5-Mortality!$AT$5)),84),0))</f>
        <v>3.1631047381924141E-2</v>
      </c>
      <c r="BN59" s="463">
        <f>BM59*(1-VLOOKUP($AR59,'MP-2017_Male'!$A$3:$CF$103,MIN((61+(Mortality!BN$5-Mortality!$AT$5)),84),0))</f>
        <v>3.1330552431795861E-2</v>
      </c>
      <c r="BO59" s="463">
        <f>BN59*(1-VLOOKUP($AR59,'MP-2017_Male'!$A$3:$CF$103,MIN((61+(Mortality!BO$5-Mortality!$AT$5)),84),0))</f>
        <v>3.1023513017964261E-2</v>
      </c>
      <c r="BP59" s="463">
        <f>BO59*(1-VLOOKUP($AR59,'MP-2017_Male'!$A$3:$CF$103,MIN((61+(Mortality!BP$5-Mortality!$AT$5)),84),0))</f>
        <v>3.0716380239086415E-2</v>
      </c>
      <c r="BQ59" s="463">
        <f>BP59*(1-VLOOKUP($AR59,'MP-2017_Male'!$A$3:$CF$103,MIN((61+(Mortality!BQ$5-Mortality!$AT$5)),84),0))</f>
        <v>3.0409216436695551E-2</v>
      </c>
      <c r="BR59" s="463">
        <f>BQ59*(1-VLOOKUP($AR59,'MP-2017_Male'!$A$3:$CF$103,MIN((61+(Mortality!BR$5-Mortality!$AT$5)),84),0))</f>
        <v>3.0105124272328594E-2</v>
      </c>
      <c r="BS59" s="463">
        <f>BR59*(1-VLOOKUP($AR59,'MP-2017_Male'!$A$3:$CF$103,MIN((61+(Mortality!BS$5-Mortality!$AT$5)),84),0))</f>
        <v>2.9804073029605308E-2</v>
      </c>
      <c r="BT59" s="463">
        <f>BS59*(1-VLOOKUP($AR59,'MP-2017_Male'!$A$3:$CF$103,MIN((61+(Mortality!BT$5-Mortality!$AT$5)),84),0))</f>
        <v>2.9506032299309256E-2</v>
      </c>
      <c r="BU59" s="463">
        <f>BT59*(1-VLOOKUP($AR59,'MP-2017_Male'!$A$3:$CF$103,MIN((61+(Mortality!BU$5-Mortality!$AT$5)),84),0))</f>
        <v>2.9210971976316162E-2</v>
      </c>
      <c r="BV59" s="463">
        <f>BU59*(1-VLOOKUP($AR59,'MP-2017_Male'!$A$3:$CF$103,MIN((61+(Mortality!BV$5-Mortality!$AT$5)),84),0))</f>
        <v>2.8918862256553001E-2</v>
      </c>
      <c r="BW59" s="463">
        <f>BV59*(1-VLOOKUP($AR59,'MP-2017_Male'!$A$3:$CF$103,MIN((61+(Mortality!BW$5-Mortality!$AT$5)),84),0))</f>
        <v>2.8629673633987471E-2</v>
      </c>
      <c r="BX59" s="463">
        <f>BW59*(1-VLOOKUP($AR59,'MP-2017_Male'!$A$3:$CF$103,MIN((61+(Mortality!BX$5-Mortality!$AT$5)),84),0))</f>
        <v>2.8343376897647595E-2</v>
      </c>
      <c r="BY59" s="463">
        <f>BX59*(1-VLOOKUP($AR59,'MP-2017_Male'!$A$3:$CF$103,MIN((61+(Mortality!BY$5-Mortality!$AT$5)),84),0))</f>
        <v>2.8059943128671119E-2</v>
      </c>
      <c r="BZ59" s="463">
        <f>BY59*(1-VLOOKUP($AR59,'MP-2017_Male'!$A$3:$CF$103,MIN((61+(Mortality!BZ$5-Mortality!$AT$5)),84),0))</f>
        <v>2.7779343697384409E-2</v>
      </c>
      <c r="CA59" s="463">
        <f>BZ59*(1-VLOOKUP($AR59,'MP-2017_Male'!$A$3:$CF$103,MIN((61+(Mortality!CA$5-Mortality!$AT$5)),84),0))</f>
        <v>2.7501550260410564E-2</v>
      </c>
      <c r="CB59" s="463">
        <f>CA59*(1-VLOOKUP($AR59,'MP-2017_Male'!$A$3:$CF$103,MIN((61+(Mortality!CB$5-Mortality!$AT$5)),84),0))</f>
        <v>2.7226534757806457E-2</v>
      </c>
      <c r="CC59" s="463">
        <f>CB59*(1-VLOOKUP($AR59,'MP-2017_Male'!$A$3:$CF$103,MIN((61+(Mortality!CC$5-Mortality!$AT$5)),84),0))</f>
        <v>2.6954269410228392E-2</v>
      </c>
      <c r="CD59" s="463">
        <f>CC59*(1-VLOOKUP($AR59,'MP-2017_Male'!$A$3:$CF$103,MIN((61+(Mortality!CD$5-Mortality!$AT$5)),84),0))</f>
        <v>2.6684726716126109E-2</v>
      </c>
      <c r="CE59" s="463">
        <f>CD59*(1-VLOOKUP($AR59,'MP-2017_Male'!$A$3:$CF$103,MIN((61+(Mortality!CE$5-Mortality!$AT$5)),84),0))</f>
        <v>2.6417879448964846E-2</v>
      </c>
      <c r="CF59" s="463">
        <f>CE59*(1-VLOOKUP($AR59,'MP-2017_Male'!$A$3:$CF$103,MIN((61+(Mortality!CF$5-Mortality!$AT$5)),84),0))</f>
        <v>2.6153700654475198E-2</v>
      </c>
      <c r="CG59" s="463">
        <f>CF59*(1-VLOOKUP($AR59,'MP-2017_Male'!$A$3:$CF$103,MIN((61+(Mortality!CG$5-Mortality!$AT$5)),84),0))</f>
        <v>2.5892163647930445E-2</v>
      </c>
      <c r="CH59" s="463">
        <f>CG59*(1-VLOOKUP($AR59,'MP-2017_Male'!$A$3:$CF$103,MIN((61+(Mortality!CH$5-Mortality!$AT$5)),84),0))</f>
        <v>2.5633242011451139E-2</v>
      </c>
      <c r="CI59" s="463">
        <f>CH59*(1-VLOOKUP($AR59,'MP-2017_Male'!$A$3:$CF$103,MIN((61+(Mortality!CI$5-Mortality!$AT$5)),84),0))</f>
        <v>2.5376909591336629E-2</v>
      </c>
      <c r="CJ59" s="463">
        <f>CI59*(1-VLOOKUP($AR59,'MP-2017_Male'!$A$3:$CF$103,MIN((61+(Mortality!CJ$5-Mortality!$AT$5)),84),0))</f>
        <v>2.5123140495423264E-2</v>
      </c>
      <c r="CK59" s="463">
        <f>CJ59*(1-VLOOKUP($AR59,'MP-2017_Male'!$A$3:$CF$103,MIN((61+(Mortality!CK$5-Mortality!$AT$5)),84),0))</f>
        <v>2.4871909090469029E-2</v>
      </c>
      <c r="CL59" s="463">
        <f>CK59*(1-VLOOKUP($AR59,'MP-2017_Male'!$A$3:$CF$103,MIN((61+(Mortality!CL$5-Mortality!$AT$5)),84),0))</f>
        <v>2.4623189999564338E-2</v>
      </c>
      <c r="CM59" s="463">
        <f>CL59*(1-VLOOKUP($AR59,'MP-2017_Male'!$A$3:$CF$103,MIN((61+(Mortality!CM$5-Mortality!$AT$5)),84),0))</f>
        <v>2.4376958099568694E-2</v>
      </c>
      <c r="CN59" s="463">
        <f>CM59*(1-VLOOKUP($AR59,'MP-2017_Male'!$A$3:$CF$103,MIN((61+(Mortality!CN$5-Mortality!$AT$5)),84),0))</f>
        <v>2.4133188518573007E-2</v>
      </c>
      <c r="CO59" s="463">
        <f>CN59*(1-VLOOKUP($AR59,'MP-2017_Male'!$A$3:$CF$103,MIN((61+(Mortality!CO$5-Mortality!$AT$5)),84),0))</f>
        <v>2.3891856633387276E-2</v>
      </c>
      <c r="CP59" s="463">
        <f>CO59*(1-VLOOKUP($AR59,'MP-2017_Male'!$A$3:$CF$103,MIN((61+(Mortality!CP$5-Mortality!$AT$5)),84),0))</f>
        <v>2.3652938067053403E-2</v>
      </c>
      <c r="CQ59" s="463">
        <f>CP59*(1-VLOOKUP($AR59,'MP-2017_Male'!$A$3:$CF$103,MIN((61+(Mortality!CQ$5-Mortality!$AT$5)),84),0))</f>
        <v>2.3416408686382867E-2</v>
      </c>
      <c r="CR59" s="463">
        <f>CQ59*(1-VLOOKUP($AR59,'MP-2017_Male'!$A$3:$CF$103,MIN((61+(Mortality!CR$5-Mortality!$AT$5)),84),0))</f>
        <v>2.318224459951904E-2</v>
      </c>
      <c r="CS59" s="463">
        <f>CR59*(1-VLOOKUP($AR59,'MP-2017_Male'!$A$3:$CF$103,MIN((61+(Mortality!CS$5-Mortality!$AT$5)),84),0))</f>
        <v>2.2950422153523848E-2</v>
      </c>
      <c r="CT59" s="463">
        <f>CS59*(1-VLOOKUP($AR59,'MP-2017_Male'!$A$3:$CF$103,MIN((61+(Mortality!CT$5-Mortality!$AT$5)),84),0))</f>
        <v>2.2720917931988608E-2</v>
      </c>
      <c r="CU59" s="463">
        <f>CT59*(1-VLOOKUP($AR59,'MP-2017_Male'!$A$3:$CF$103,MIN((61+(Mortality!CU$5-Mortality!$AT$5)),84),0))</f>
        <v>2.249370875266872E-2</v>
      </c>
      <c r="CV59" s="463">
        <f>CU59*(1-VLOOKUP($AR59,'MP-2017_Male'!$A$3:$CF$103,MIN((61+(Mortality!CV$5-Mortality!$AT$5)),84),0))</f>
        <v>2.2268771665142031E-2</v>
      </c>
      <c r="CW59" s="463">
        <f>CV59*(1-VLOOKUP($AR59,'MP-2017_Male'!$A$3:$CF$103,MIN((61+(Mortality!CW$5-Mortality!$AT$5)),84),0))</f>
        <v>2.204608394849061E-2</v>
      </c>
      <c r="CX59" s="463">
        <f>CW59*(1-VLOOKUP($AR59,'MP-2017_Male'!$A$3:$CF$103,MIN((61+(Mortality!CX$5-Mortality!$AT$5)),84),0))</f>
        <v>2.1825623109005703E-2</v>
      </c>
      <c r="CY59" s="463">
        <f>CX59*(1-VLOOKUP($AR59,'MP-2017_Male'!$A$3:$CF$103,MIN((61+(Mortality!CY$5-Mortality!$AT$5)),84),0))</f>
        <v>2.1607366877915646E-2</v>
      </c>
      <c r="CZ59" s="463">
        <f>CY59*(1-VLOOKUP($AR59,'MP-2017_Male'!$A$3:$CF$103,MIN((61+(Mortality!CZ$5-Mortality!$AT$5)),84),0))</f>
        <v>2.1391293209136488E-2</v>
      </c>
      <c r="DA59" s="463">
        <f>CZ59*(1-VLOOKUP($AR59,'MP-2017_Male'!$A$3:$CF$103,MIN((61+(Mortality!DA$5-Mortality!$AT$5)),84),0))</f>
        <v>2.1177380277045122E-2</v>
      </c>
      <c r="DB59" s="463">
        <f>DA59*(1-VLOOKUP($AR59,'MP-2017_Male'!$A$3:$CF$103,MIN((61+(Mortality!DB$5-Mortality!$AT$5)),84),0))</f>
        <v>2.0965606474274669E-2</v>
      </c>
      <c r="DC59" s="463">
        <f>DB59*(1-VLOOKUP($AR59,'MP-2017_Male'!$A$3:$CF$103,MIN((61+(Mortality!DC$5-Mortality!$AT$5)),84),0))</f>
        <v>2.0755950409531921E-2</v>
      </c>
      <c r="DD59" s="463">
        <f>DC59*(1-VLOOKUP($AR59,'MP-2017_Male'!$A$3:$CF$103,MIN((61+(Mortality!DD$5-Mortality!$AT$5)),84),0))</f>
        <v>2.05483909054366E-2</v>
      </c>
      <c r="DE59" s="463">
        <f>DD59*(1-VLOOKUP($AR59,'MP-2017_Male'!$A$3:$CF$103,MIN((61+(Mortality!DE$5-Mortality!$AT$5)),84),0))</f>
        <v>2.0342906996382235E-2</v>
      </c>
      <c r="DF59" s="463">
        <f>DE59*(1-VLOOKUP($AR59,'MP-2017_Male'!$A$3:$CF$103,MIN((61+(Mortality!DF$5-Mortality!$AT$5)),84),0))</f>
        <v>2.0139477926418414E-2</v>
      </c>
      <c r="DG59" s="463">
        <f>DF59*(1-VLOOKUP($AR59,'MP-2017_Male'!$A$3:$CF$103,MIN((61+(Mortality!DG$5-Mortality!$AT$5)),84),0))</f>
        <v>1.9938083147154229E-2</v>
      </c>
      <c r="DH59" s="463">
        <f>DG59*(1-VLOOKUP($AR59,'MP-2017_Male'!$A$3:$CF$103,MIN((61+(Mortality!DH$5-Mortality!$AT$5)),84),0))</f>
        <v>1.9738702315682685E-2</v>
      </c>
      <c r="DI59" s="463">
        <f>DH59*(1-VLOOKUP($AR59,'MP-2017_Male'!$A$3:$CF$103,MIN((61+(Mortality!DI$5-Mortality!$AT$5)),84),0))</f>
        <v>1.9541315292525858E-2</v>
      </c>
      <c r="DJ59" s="463">
        <f>DI59*(1-VLOOKUP($AR59,'MP-2017_Male'!$A$3:$CF$103,MIN((61+(Mortality!DJ$5-Mortality!$AT$5)),84),0))</f>
        <v>1.93459021396006E-2</v>
      </c>
      <c r="DK59" s="463">
        <f>DJ59*(1-VLOOKUP($AR59,'MP-2017_Male'!$A$3:$CF$103,MIN((61+(Mortality!DK$5-Mortality!$AT$5)),84),0))</f>
        <v>1.9152443118204594E-2</v>
      </c>
      <c r="DL59" s="463">
        <f>DK59*(1-VLOOKUP($AR59,'MP-2017_Male'!$A$3:$CF$103,MIN((61+(Mortality!DL$5-Mortality!$AT$5)),84),0))</f>
        <v>1.8960918687022547E-2</v>
      </c>
      <c r="DM59" s="463">
        <f>DL59*(1-VLOOKUP($AR59,'MP-2017_Male'!$A$3:$CF$103,MIN((61+(Mortality!DM$5-Mortality!$AT$5)),84),0))</f>
        <v>1.8771309500152322E-2</v>
      </c>
      <c r="DN59" s="463">
        <f>DM59*(1-VLOOKUP($AR59,'MP-2017_Male'!$A$3:$CF$103,MIN((61+(Mortality!DN$5-Mortality!$AT$5)),84),0))</f>
        <v>1.8583596405150799E-2</v>
      </c>
      <c r="DO59" s="463">
        <f>DN59*(1-VLOOKUP($AR59,'MP-2017_Male'!$A$3:$CF$103,MIN((61+(Mortality!DO$5-Mortality!$AT$5)),84),0))</f>
        <v>1.8397760441099292E-2</v>
      </c>
      <c r="DP59" s="463">
        <f>DO59*(1-VLOOKUP($AR59,'MP-2017_Male'!$A$3:$CF$103,MIN((61+(Mortality!DP$5-Mortality!$AT$5)),84),0))</f>
        <v>1.82137828366883E-2</v>
      </c>
      <c r="DQ59" s="463">
        <f>DP59*(1-VLOOKUP($AR59,'MP-2017_Male'!$A$3:$CF$103,MIN((61+(Mortality!DQ$5-Mortality!$AT$5)),84),0))</f>
        <v>1.8031645008321415E-2</v>
      </c>
      <c r="DR59" s="463">
        <f>DQ59*(1-VLOOKUP($AR59,'MP-2017_Male'!$A$3:$CF$103,MIN((61+(Mortality!DR$5-Mortality!$AT$5)),84),0))</f>
        <v>1.7851328558238202E-2</v>
      </c>
      <c r="DS59" s="463">
        <f>DR59*(1-VLOOKUP($AR59,'MP-2017_Male'!$A$3:$CF$103,MIN((61+(Mortality!DS$5-Mortality!$AT$5)),84),0))</f>
        <v>1.767281527265582E-2</v>
      </c>
      <c r="DT59" s="463">
        <f>DS59*(1-VLOOKUP($AR59,'MP-2017_Male'!$A$3:$CF$103,MIN((61+(Mortality!DT$5-Mortality!$AT$5)),84),0))</f>
        <v>1.7496087119929261E-2</v>
      </c>
      <c r="DU59" s="463">
        <f>DT59*(1-VLOOKUP($AR59,'MP-2017_Male'!$A$3:$CF$103,MIN((61+(Mortality!DU$5-Mortality!$AT$5)),84),0))</f>
        <v>1.732112624872997E-2</v>
      </c>
      <c r="DV59" s="463">
        <f>DU59*(1-VLOOKUP($AR59,'MP-2017_Male'!$A$3:$CF$103,MIN((61+(Mortality!DV$5-Mortality!$AT$5)),84),0))</f>
        <v>1.7147914986242671E-2</v>
      </c>
      <c r="DW59" s="463">
        <f>DV59*(1-VLOOKUP($AR59,'MP-2017_Male'!$A$3:$CF$103,MIN((61+(Mortality!DW$5-Mortality!$AT$5)),84),0))</f>
        <v>1.6976435836380244E-2</v>
      </c>
      <c r="DX59" s="463">
        <f>DW59*(1-VLOOKUP($AR59,'MP-2017_Male'!$A$3:$CF$103,MIN((61+(Mortality!DX$5-Mortality!$AT$5)),84),0))</f>
        <v>1.6806671478016441E-2</v>
      </c>
      <c r="DY59" s="463">
        <f>DX59*(1-VLOOKUP($AR59,'MP-2017_Male'!$A$3:$CF$103,MIN((61+(Mortality!DY$5-Mortality!$AT$5)),84),0))</f>
        <v>1.6638604763236278E-2</v>
      </c>
      <c r="DZ59" s="463">
        <f>DY59*(1-VLOOKUP($AR59,'MP-2017_Male'!$A$3:$CF$103,MIN((61+(Mortality!DZ$5-Mortality!$AT$5)),84),0))</f>
        <v>1.6472218715603913E-2</v>
      </c>
      <c r="EA59" s="463">
        <f>DZ59*(1-VLOOKUP($AR59,'MP-2017_Male'!$A$3:$CF$103,MIN((61+(Mortality!EA$5-Mortality!$AT$5)),84),0))</f>
        <v>1.6307496528447873E-2</v>
      </c>
      <c r="EB59" s="463">
        <f>EA59*(1-VLOOKUP($AR59,'MP-2017_Male'!$A$3:$CF$103,MIN((61+(Mortality!EB$5-Mortality!$AT$5)),84),0))</f>
        <v>1.6144421563163393E-2</v>
      </c>
      <c r="EC59" s="463">
        <f>EB59*(1-VLOOKUP($AR59,'MP-2017_Male'!$A$3:$CF$103,MIN((61+(Mortality!EC$5-Mortality!$AT$5)),84),0))</f>
        <v>1.5982977347531759E-2</v>
      </c>
      <c r="ED59" s="463">
        <f>EC59*(1-VLOOKUP($AR59,'MP-2017_Male'!$A$3:$CF$103,MIN((61+(Mortality!ED$5-Mortality!$AT$5)),84),0))</f>
        <v>1.582314757405644E-2</v>
      </c>
      <c r="EE59" s="463">
        <f>ED59*(1-VLOOKUP($AR59,'MP-2017_Male'!$A$3:$CF$103,MIN((61+(Mortality!EE$5-Mortality!$AT$5)),84),0))</f>
        <v>1.5664916098315877E-2</v>
      </c>
      <c r="EF59" s="463">
        <f>EE59*(1-VLOOKUP($AR59,'MP-2017_Male'!$A$3:$CF$103,MIN((61+(Mortality!EF$5-Mortality!$AT$5)),84),0))</f>
        <v>1.5508266937332718E-2</v>
      </c>
      <c r="EG59" s="463">
        <f>EF59*(1-VLOOKUP($AR59,'MP-2017_Male'!$A$3:$CF$103,MIN((61+(Mortality!EG$5-Mortality!$AT$5)),84),0))</f>
        <v>1.5353184267959391E-2</v>
      </c>
      <c r="EH59" s="463">
        <f>EG59*(1-VLOOKUP($AR59,'MP-2017_Male'!$A$3:$CF$103,MIN((61+(Mortality!EH$5-Mortality!$AT$5)),84),0))</f>
        <v>1.5199652425279797E-2</v>
      </c>
      <c r="EI59" s="463">
        <f>EH59*(1-VLOOKUP($AR59,'MP-2017_Male'!$A$3:$CF$103,MIN((61+(Mortality!EI$5-Mortality!$AT$5)),84),0))</f>
        <v>1.5047655901026998E-2</v>
      </c>
      <c r="EJ59" s="463">
        <f>EI59*(1-VLOOKUP($AR59,'MP-2017_Male'!$A$3:$CF$103,MIN((61+(Mortality!EJ$5-Mortality!$AT$5)),84),0))</f>
        <v>1.4897179342016727E-2</v>
      </c>
      <c r="EK59" s="463">
        <f>EJ59*(1-VLOOKUP($AR59,'MP-2017_Male'!$A$3:$CF$103,MIN((61+(Mortality!EK$5-Mortality!$AT$5)),84),0))</f>
        <v>1.474820754859656E-2</v>
      </c>
      <c r="EL59" s="463">
        <f>EK59*(1-VLOOKUP($AR59,'MP-2017_Male'!$A$3:$CF$103,MIN((61+(Mortality!EL$5-Mortality!$AT$5)),84),0))</f>
        <v>1.4600725473110594E-2</v>
      </c>
      <c r="EM59" s="463">
        <f>EL59*(1-VLOOKUP($AR59,'MP-2017_Male'!$A$3:$CF$103,MIN((61+(Mortality!EM$5-Mortality!$AT$5)),84),0))</f>
        <v>1.4454718218379488E-2</v>
      </c>
      <c r="EN59" s="463">
        <f>EM59*(1-VLOOKUP($AR59,'MP-2017_Male'!$A$3:$CF$103,MIN((61+(Mortality!EN$5-Mortality!$AT$5)),84),0))</f>
        <v>1.4310171036195694E-2</v>
      </c>
      <c r="EO59" s="463">
        <f>EN59*(1-VLOOKUP($AR59,'MP-2017_Male'!$A$3:$CF$103,MIN((61+(Mortality!EO$5-Mortality!$AT$5)),84),0))</f>
        <v>1.4167069325833738E-2</v>
      </c>
      <c r="EP59" s="463">
        <f>EO59*(1-VLOOKUP($AR59,'MP-2017_Male'!$A$3:$CF$103,MIN((61+(Mortality!EP$5-Mortality!$AT$5)),84),0))</f>
        <v>1.40253986325754E-2</v>
      </c>
      <c r="EQ59" s="463">
        <f>EP59*(1-VLOOKUP($AR59,'MP-2017_Male'!$A$3:$CF$103,MIN((61+(Mortality!EQ$5-Mortality!$AT$5)),84),0))</f>
        <v>1.3885144646249646E-2</v>
      </c>
      <c r="ER59" s="463">
        <f>EQ59*(1-VLOOKUP($AR59,'MP-2017_Male'!$A$3:$CF$103,MIN((61+(Mortality!ER$5-Mortality!$AT$5)),84),0))</f>
        <v>1.374629319978715E-2</v>
      </c>
      <c r="ES59" s="463">
        <f>ER59*(1-VLOOKUP($AR59,'MP-2017_Male'!$A$3:$CF$103,MIN((61+(Mortality!ES$5-Mortality!$AT$5)),84),0))</f>
        <v>1.3608830267789279E-2</v>
      </c>
      <c r="ET59" s="463">
        <f>ES59*(1-VLOOKUP($AR59,'MP-2017_Male'!$A$3:$CF$103,MIN((61+(Mortality!ET$5-Mortality!$AT$5)),84),0))</f>
        <v>1.3472741965111387E-2</v>
      </c>
      <c r="EU59" s="463">
        <f>ET59*(1-VLOOKUP($AR59,'MP-2017_Male'!$A$3:$CF$103,MIN((61+(Mortality!EU$5-Mortality!$AT$5)),84),0))</f>
        <v>1.3338014545460273E-2</v>
      </c>
      <c r="EV59" s="463">
        <f>EU59*(1-VLOOKUP($AR59,'MP-2017_Male'!$A$3:$CF$103,MIN((61+(Mortality!EV$5-Mortality!$AT$5)),84),0))</f>
        <v>1.3204634400005671E-2</v>
      </c>
      <c r="EW59" s="463">
        <f>EV59*(1-VLOOKUP($AR59,'MP-2017_Male'!$A$3:$CF$103,MIN((61+(Mortality!EW$5-Mortality!$AT$5)),84),0))</f>
        <v>1.3072588056005615E-2</v>
      </c>
      <c r="EX59" s="463">
        <f>EW59*(1-VLOOKUP($AR59,'MP-2017_Male'!$A$3:$CF$103,MIN((61+(Mortality!EX$5-Mortality!$AT$5)),84),0))</f>
        <v>1.2941862175445558E-2</v>
      </c>
      <c r="EY59" s="463">
        <f>EX59*(1-VLOOKUP($AR59,'MP-2017_Male'!$A$3:$CF$103,MIN((61+(Mortality!EY$5-Mortality!$AT$5)),84),0))</f>
        <v>1.2812443553691101E-2</v>
      </c>
      <c r="EZ59" s="463">
        <f>EY59*(1-VLOOKUP($AR59,'MP-2017_Male'!$A$3:$CF$103,MIN((61+(Mortality!EZ$5-Mortality!$AT$5)),84),0))</f>
        <v>1.2684319118154191E-2</v>
      </c>
      <c r="FA59" s="463">
        <f>EZ59*(1-VLOOKUP($AR59,'MP-2017_Male'!$A$3:$CF$103,MIN((61+(Mortality!FA$5-Mortality!$AT$5)),84),0))</f>
        <v>1.2557475926972648E-2</v>
      </c>
      <c r="FB59" s="463">
        <f>FA59*(1-VLOOKUP($AR59,'MP-2017_Male'!$A$3:$CF$103,MIN((61+(Mortality!FB$5-Mortality!$AT$5)),84),0))</f>
        <v>1.2431901167702921E-2</v>
      </c>
      <c r="FC59" s="463">
        <f>FB59*(1-VLOOKUP($AR59,'MP-2017_Male'!$A$3:$CF$103,MIN((61+(Mortality!FC$5-Mortality!$AT$5)),84),0))</f>
        <v>1.2307582156025893E-2</v>
      </c>
      <c r="FD59" s="463">
        <f>FC59*(1-VLOOKUP($AR59,'MP-2017_Male'!$A$3:$CF$103,MIN((61+(Mortality!FD$5-Mortality!$AT$5)),84),0))</f>
        <v>1.2184506334465633E-2</v>
      </c>
      <c r="FE59" s="463">
        <f>FD59*(1-VLOOKUP($AR59,'MP-2017_Male'!$A$3:$CF$103,MIN((61+(Mortality!FE$5-Mortality!$AT$5)),84),0))</f>
        <v>1.2062661271120977E-2</v>
      </c>
      <c r="FF59" s="463">
        <f>FE59*(1-VLOOKUP($AR59,'MP-2017_Male'!$A$3:$CF$103,MIN((61+(Mortality!FF$5-Mortality!$AT$5)),84),0))</f>
        <v>1.1942034658409767E-2</v>
      </c>
      <c r="FG59" s="463">
        <f>FF59*(1-VLOOKUP($AR59,'MP-2017_Male'!$A$3:$CF$103,MIN((61+(Mortality!FG$5-Mortality!$AT$5)),84),0))</f>
        <v>1.1822614311825668E-2</v>
      </c>
      <c r="FH59" s="463">
        <f>FG59*(1-VLOOKUP($AR59,'MP-2017_Male'!$A$3:$CF$103,MIN((61+(Mortality!FH$5-Mortality!$AT$5)),84),0))</f>
        <v>1.170438816870741E-2</v>
      </c>
      <c r="FI59" s="463">
        <f>FH59*(1-VLOOKUP($AR59,'MP-2017_Male'!$A$3:$CF$103,MIN((61+(Mortality!FI$5-Mortality!$AT$5)),84),0))</f>
        <v>1.1587344287020336E-2</v>
      </c>
    </row>
    <row r="60" spans="1:165">
      <c r="A60" s="205">
        <v>72</v>
      </c>
      <c r="B60" s="226">
        <f t="shared" si="8"/>
        <v>1.7023E-2</v>
      </c>
      <c r="C60" s="227">
        <f t="shared" si="9"/>
        <v>7.8130000000000005E-3</v>
      </c>
      <c r="D60" s="207">
        <f t="shared" si="5"/>
        <v>1.2418E-2</v>
      </c>
      <c r="E60" s="434">
        <f ca="1">IF($A60&lt;Main!$B$11,Mortality!$BD53,OFFSET($BD$6,$A60-$A$13-$J$31,$A60-$A$13-$J$31)*$J$30)</f>
        <v>7.363446092315813E-3</v>
      </c>
      <c r="F60" s="435">
        <f ca="1">IF($A60&lt;Main!$B$13,Mortality!$BD152,OFFSET($BD$105,$A60-$A$13,$A60-$A$13))</f>
        <v>7.1361540572794646E-3</v>
      </c>
      <c r="G60" s="472">
        <f t="shared" ca="1" si="85"/>
        <v>7.2498000747976393E-3</v>
      </c>
      <c r="I60" s="199"/>
      <c r="J60" s="199"/>
      <c r="K60" s="199"/>
      <c r="L60" s="199"/>
      <c r="M60" s="199"/>
      <c r="N60" s="199"/>
      <c r="O60" s="199"/>
      <c r="P60" s="199"/>
      <c r="Q60" s="396"/>
      <c r="R60" s="395"/>
      <c r="S60" s="395"/>
      <c r="T60" s="395"/>
      <c r="U60" s="395"/>
      <c r="V60" s="395"/>
      <c r="W60" s="395"/>
      <c r="X60" s="227"/>
      <c r="Y60" s="205">
        <v>72</v>
      </c>
      <c r="AA60" s="231">
        <v>1.7023E-2</v>
      </c>
      <c r="AB60" s="232">
        <v>2.0140999999999999E-2</v>
      </c>
      <c r="AC60" s="233">
        <v>4.5170000000000002E-2</v>
      </c>
      <c r="AD60" s="205"/>
      <c r="AE60" s="231">
        <v>7.8130000000000005E-3</v>
      </c>
      <c r="AF60" s="232">
        <v>1.5613999999999999E-2</v>
      </c>
      <c r="AG60" s="233">
        <v>3.2591000000000002E-2</v>
      </c>
      <c r="AH60" s="234"/>
      <c r="AQ60" s="234"/>
      <c r="AR60" s="205">
        <v>79</v>
      </c>
      <c r="AS60" s="235">
        <f t="shared" si="6"/>
        <v>3.7996389621337015E-2</v>
      </c>
      <c r="AT60" s="235">
        <f t="shared" ref="AT60:AW60" si="99">AU60</f>
        <v>4.0231999999999997E-2</v>
      </c>
      <c r="AU60" s="235">
        <f t="shared" si="99"/>
        <v>4.0231999999999997E-2</v>
      </c>
      <c r="AV60" s="235">
        <f t="shared" si="99"/>
        <v>4.0231999999999997E-2</v>
      </c>
      <c r="AW60" s="235">
        <f t="shared" si="99"/>
        <v>4.0231999999999997E-2</v>
      </c>
      <c r="AX60" s="406">
        <f t="shared" si="96"/>
        <v>4.0231999999999997E-2</v>
      </c>
      <c r="AY60" s="463">
        <f>AX60*(1-VLOOKUP($AR60,'MP-2017_Male'!$A$3:$CF$103,MIN((61+(Mortality!AY$5-Mortality!$AT$5)),84),0))</f>
        <v>3.9857842399999996E-2</v>
      </c>
      <c r="AZ60" s="463">
        <f>AY60*(1-VLOOKUP($AR60,'MP-2017_Male'!$A$3:$CF$103,MIN((61+(Mortality!AZ$5-Mortality!$AT$5)),84),0))</f>
        <v>3.9483178681439995E-2</v>
      </c>
      <c r="BA60" s="463">
        <f>AZ60*(1-VLOOKUP($AR60,'MP-2017_Male'!$A$3:$CF$103,MIN((61+(Mortality!BA$5-Mortality!$AT$5)),84),0))</f>
        <v>3.9108088483966318E-2</v>
      </c>
      <c r="BB60" s="463">
        <f>BA60*(1-VLOOKUP($AR60,'MP-2017_Male'!$A$3:$CF$103,MIN((61+(Mortality!BB$5-Mortality!$AT$5)),84),0))</f>
        <v>3.8732650834520238E-2</v>
      </c>
      <c r="BC60" s="463">
        <f>BB60*(1-VLOOKUP($AR60,'MP-2017_Male'!$A$3:$CF$103,MIN((61+(Mortality!BC$5-Mortality!$AT$5)),84),0))</f>
        <v>3.8360817386508844E-2</v>
      </c>
      <c r="BD60" s="429">
        <f>BC60*(1-VLOOKUP($AR60,'MP-2017_Male'!$A$3:$CF$103,MIN((61+(Mortality!BD$5-Mortality!$AT$5)),84),0))</f>
        <v>3.7996389621337015E-2</v>
      </c>
      <c r="BE60" s="463">
        <f>BD60*(1-VLOOKUP($AR60,'MP-2017_Male'!$A$3:$CF$103,MIN((61+(Mortality!BE$5-Mortality!$AT$5)),84),0))</f>
        <v>3.7639223558896449E-2</v>
      </c>
      <c r="BF60" s="463">
        <f>BE60*(1-VLOOKUP($AR60,'MP-2017_Male'!$A$3:$CF$103,MIN((61+(Mortality!BF$5-Mortality!$AT$5)),84),0))</f>
        <v>3.7289178779798711E-2</v>
      </c>
      <c r="BG60" s="463">
        <f>BF60*(1-VLOOKUP($AR60,'MP-2017_Male'!$A$3:$CF$103,MIN((61+(Mortality!BG$5-Mortality!$AT$5)),84),0))</f>
        <v>3.694984725290254E-2</v>
      </c>
      <c r="BH60" s="463">
        <f>BG60*(1-VLOOKUP($AR60,'MP-2017_Male'!$A$3:$CF$103,MIN((61+(Mortality!BH$5-Mortality!$AT$5)),84),0))</f>
        <v>3.6620993612351709E-2</v>
      </c>
      <c r="BI60" s="463">
        <f>BH60*(1-VLOOKUP($AR60,'MP-2017_Male'!$A$3:$CF$103,MIN((61+(Mortality!BI$5-Mortality!$AT$5)),84),0))</f>
        <v>3.6302390967924245E-2</v>
      </c>
      <c r="BJ60" s="463">
        <f>BI60*(1-VLOOKUP($AR60,'MP-2017_Male'!$A$3:$CF$103,MIN((61+(Mortality!BJ$5-Mortality!$AT$5)),84),0))</f>
        <v>3.5986560166503305E-2</v>
      </c>
      <c r="BK60" s="463">
        <f>BJ60*(1-VLOOKUP($AR60,'MP-2017_Male'!$A$3:$CF$103,MIN((61+(Mortality!BK$5-Mortality!$AT$5)),84),0))</f>
        <v>3.5669878437038074E-2</v>
      </c>
      <c r="BL60" s="463">
        <f>BK60*(1-VLOOKUP($AR60,'MP-2017_Male'!$A$3:$CF$103,MIN((61+(Mortality!BL$5-Mortality!$AT$5)),84),0))</f>
        <v>3.5348849531104731E-2</v>
      </c>
      <c r="BM60" s="463">
        <f>BL60*(1-VLOOKUP($AR60,'MP-2017_Male'!$A$3:$CF$103,MIN((61+(Mortality!BM$5-Mortality!$AT$5)),84),0))</f>
        <v>3.5023640115418565E-2</v>
      </c>
      <c r="BN60" s="463">
        <f>BM60*(1-VLOOKUP($AR60,'MP-2017_Male'!$A$3:$CF$103,MIN((61+(Mortality!BN$5-Mortality!$AT$5)),84),0))</f>
        <v>3.4690915534322089E-2</v>
      </c>
      <c r="BO60" s="463">
        <f>BN60*(1-VLOOKUP($AR60,'MP-2017_Male'!$A$3:$CF$103,MIN((61+(Mortality!BO$5-Mortality!$AT$5)),84),0))</f>
        <v>3.4350944562085733E-2</v>
      </c>
      <c r="BP60" s="463">
        <f>BO60*(1-VLOOKUP($AR60,'MP-2017_Male'!$A$3:$CF$103,MIN((61+(Mortality!BP$5-Mortality!$AT$5)),84),0))</f>
        <v>3.4010870210921085E-2</v>
      </c>
      <c r="BQ60" s="463">
        <f>BP60*(1-VLOOKUP($AR60,'MP-2017_Male'!$A$3:$CF$103,MIN((61+(Mortality!BQ$5-Mortality!$AT$5)),84),0))</f>
        <v>3.3670761508811875E-2</v>
      </c>
      <c r="BR60" s="463">
        <f>BQ60*(1-VLOOKUP($AR60,'MP-2017_Male'!$A$3:$CF$103,MIN((61+(Mortality!BR$5-Mortality!$AT$5)),84),0))</f>
        <v>3.3334053893723757E-2</v>
      </c>
      <c r="BS60" s="463">
        <f>BR60*(1-VLOOKUP($AR60,'MP-2017_Male'!$A$3:$CF$103,MIN((61+(Mortality!BS$5-Mortality!$AT$5)),84),0))</f>
        <v>3.3000713354786521E-2</v>
      </c>
      <c r="BT60" s="463">
        <f>BS60*(1-VLOOKUP($AR60,'MP-2017_Male'!$A$3:$CF$103,MIN((61+(Mortality!BT$5-Mortality!$AT$5)),84),0))</f>
        <v>3.2670706221238653E-2</v>
      </c>
      <c r="BU60" s="463">
        <f>BT60*(1-VLOOKUP($AR60,'MP-2017_Male'!$A$3:$CF$103,MIN((61+(Mortality!BU$5-Mortality!$AT$5)),84),0))</f>
        <v>3.234399915902627E-2</v>
      </c>
      <c r="BV60" s="463">
        <f>BU60*(1-VLOOKUP($AR60,'MP-2017_Male'!$A$3:$CF$103,MIN((61+(Mortality!BV$5-Mortality!$AT$5)),84),0))</f>
        <v>3.2020559167436007E-2</v>
      </c>
      <c r="BW60" s="463">
        <f>BV60*(1-VLOOKUP($AR60,'MP-2017_Male'!$A$3:$CF$103,MIN((61+(Mortality!BW$5-Mortality!$AT$5)),84),0))</f>
        <v>3.1700353575761647E-2</v>
      </c>
      <c r="BX60" s="463">
        <f>BW60*(1-VLOOKUP($AR60,'MP-2017_Male'!$A$3:$CF$103,MIN((61+(Mortality!BX$5-Mortality!$AT$5)),84),0))</f>
        <v>3.1383350040004032E-2</v>
      </c>
      <c r="BY60" s="463">
        <f>BX60*(1-VLOOKUP($AR60,'MP-2017_Male'!$A$3:$CF$103,MIN((61+(Mortality!BY$5-Mortality!$AT$5)),84),0))</f>
        <v>3.1069516539603992E-2</v>
      </c>
      <c r="BZ60" s="463">
        <f>BY60*(1-VLOOKUP($AR60,'MP-2017_Male'!$A$3:$CF$103,MIN((61+(Mortality!BZ$5-Mortality!$AT$5)),84),0))</f>
        <v>3.0758821374207952E-2</v>
      </c>
      <c r="CA60" s="463">
        <f>BZ60*(1-VLOOKUP($AR60,'MP-2017_Male'!$A$3:$CF$103,MIN((61+(Mortality!CA$5-Mortality!$AT$5)),84),0))</f>
        <v>3.0451233160465871E-2</v>
      </c>
      <c r="CB60" s="463">
        <f>CA60*(1-VLOOKUP($AR60,'MP-2017_Male'!$A$3:$CF$103,MIN((61+(Mortality!CB$5-Mortality!$AT$5)),84),0))</f>
        <v>3.0146720828861211E-2</v>
      </c>
      <c r="CC60" s="463">
        <f>CB60*(1-VLOOKUP($AR60,'MP-2017_Male'!$A$3:$CF$103,MIN((61+(Mortality!CC$5-Mortality!$AT$5)),84),0))</f>
        <v>2.9845253620572599E-2</v>
      </c>
      <c r="CD60" s="463">
        <f>CC60*(1-VLOOKUP($AR60,'MP-2017_Male'!$A$3:$CF$103,MIN((61+(Mortality!CD$5-Mortality!$AT$5)),84),0))</f>
        <v>2.9546801084366872E-2</v>
      </c>
      <c r="CE60" s="463">
        <f>CD60*(1-VLOOKUP($AR60,'MP-2017_Male'!$A$3:$CF$103,MIN((61+(Mortality!CE$5-Mortality!$AT$5)),84),0))</f>
        <v>2.9251333073523202E-2</v>
      </c>
      <c r="CF60" s="463">
        <f>CE60*(1-VLOOKUP($AR60,'MP-2017_Male'!$A$3:$CF$103,MIN((61+(Mortality!CF$5-Mortality!$AT$5)),84),0))</f>
        <v>2.895881974278797E-2</v>
      </c>
      <c r="CG60" s="463">
        <f>CF60*(1-VLOOKUP($AR60,'MP-2017_Male'!$A$3:$CF$103,MIN((61+(Mortality!CG$5-Mortality!$AT$5)),84),0))</f>
        <v>2.866923154536009E-2</v>
      </c>
      <c r="CH60" s="463">
        <f>CG60*(1-VLOOKUP($AR60,'MP-2017_Male'!$A$3:$CF$103,MIN((61+(Mortality!CH$5-Mortality!$AT$5)),84),0))</f>
        <v>2.8382539229906488E-2</v>
      </c>
      <c r="CI60" s="463">
        <f>CH60*(1-VLOOKUP($AR60,'MP-2017_Male'!$A$3:$CF$103,MIN((61+(Mortality!CI$5-Mortality!$AT$5)),84),0))</f>
        <v>2.8098713837607422E-2</v>
      </c>
      <c r="CJ60" s="463">
        <f>CI60*(1-VLOOKUP($AR60,'MP-2017_Male'!$A$3:$CF$103,MIN((61+(Mortality!CJ$5-Mortality!$AT$5)),84),0))</f>
        <v>2.7817726699231347E-2</v>
      </c>
      <c r="CK60" s="463">
        <f>CJ60*(1-VLOOKUP($AR60,'MP-2017_Male'!$A$3:$CF$103,MIN((61+(Mortality!CK$5-Mortality!$AT$5)),84),0))</f>
        <v>2.7539549432239033E-2</v>
      </c>
      <c r="CL60" s="463">
        <f>CK60*(1-VLOOKUP($AR60,'MP-2017_Male'!$A$3:$CF$103,MIN((61+(Mortality!CL$5-Mortality!$AT$5)),84),0))</f>
        <v>2.7264153937916643E-2</v>
      </c>
      <c r="CM60" s="463">
        <f>CL60*(1-VLOOKUP($AR60,'MP-2017_Male'!$A$3:$CF$103,MIN((61+(Mortality!CM$5-Mortality!$AT$5)),84),0))</f>
        <v>2.6991512398537476E-2</v>
      </c>
      <c r="CN60" s="463">
        <f>CM60*(1-VLOOKUP($AR60,'MP-2017_Male'!$A$3:$CF$103,MIN((61+(Mortality!CN$5-Mortality!$AT$5)),84),0))</f>
        <v>2.67215972745521E-2</v>
      </c>
      <c r="CO60" s="463">
        <f>CN60*(1-VLOOKUP($AR60,'MP-2017_Male'!$A$3:$CF$103,MIN((61+(Mortality!CO$5-Mortality!$AT$5)),84),0))</f>
        <v>2.6454381301806579E-2</v>
      </c>
      <c r="CP60" s="463">
        <f>CO60*(1-VLOOKUP($AR60,'MP-2017_Male'!$A$3:$CF$103,MIN((61+(Mortality!CP$5-Mortality!$AT$5)),84),0))</f>
        <v>2.6189837488788514E-2</v>
      </c>
      <c r="CQ60" s="463">
        <f>CP60*(1-VLOOKUP($AR60,'MP-2017_Male'!$A$3:$CF$103,MIN((61+(Mortality!CQ$5-Mortality!$AT$5)),84),0))</f>
        <v>2.5927939113900629E-2</v>
      </c>
      <c r="CR60" s="463">
        <f>CQ60*(1-VLOOKUP($AR60,'MP-2017_Male'!$A$3:$CF$103,MIN((61+(Mortality!CR$5-Mortality!$AT$5)),84),0))</f>
        <v>2.5668659722761621E-2</v>
      </c>
      <c r="CS60" s="463">
        <f>CR60*(1-VLOOKUP($AR60,'MP-2017_Male'!$A$3:$CF$103,MIN((61+(Mortality!CS$5-Mortality!$AT$5)),84),0))</f>
        <v>2.5411973125534004E-2</v>
      </c>
      <c r="CT60" s="463">
        <f>CS60*(1-VLOOKUP($AR60,'MP-2017_Male'!$A$3:$CF$103,MIN((61+(Mortality!CT$5-Mortality!$AT$5)),84),0))</f>
        <v>2.5157853394278663E-2</v>
      </c>
      <c r="CU60" s="463">
        <f>CT60*(1-VLOOKUP($AR60,'MP-2017_Male'!$A$3:$CF$103,MIN((61+(Mortality!CU$5-Mortality!$AT$5)),84),0))</f>
        <v>2.4906274860335875E-2</v>
      </c>
      <c r="CV60" s="463">
        <f>CU60*(1-VLOOKUP($AR60,'MP-2017_Male'!$A$3:$CF$103,MIN((61+(Mortality!CV$5-Mortality!$AT$5)),84),0))</f>
        <v>2.4657212111732517E-2</v>
      </c>
      <c r="CW60" s="463">
        <f>CV60*(1-VLOOKUP($AR60,'MP-2017_Male'!$A$3:$CF$103,MIN((61+(Mortality!CW$5-Mortality!$AT$5)),84),0))</f>
        <v>2.4410639990615192E-2</v>
      </c>
      <c r="CX60" s="463">
        <f>CW60*(1-VLOOKUP($AR60,'MP-2017_Male'!$A$3:$CF$103,MIN((61+(Mortality!CX$5-Mortality!$AT$5)),84),0))</f>
        <v>2.4166533590709041E-2</v>
      </c>
      <c r="CY60" s="463">
        <f>CX60*(1-VLOOKUP($AR60,'MP-2017_Male'!$A$3:$CF$103,MIN((61+(Mortality!CY$5-Mortality!$AT$5)),84),0))</f>
        <v>2.3924868254801949E-2</v>
      </c>
      <c r="CZ60" s="463">
        <f>CY60*(1-VLOOKUP($AR60,'MP-2017_Male'!$A$3:$CF$103,MIN((61+(Mortality!CZ$5-Mortality!$AT$5)),84),0))</f>
        <v>2.368561957225393E-2</v>
      </c>
      <c r="DA60" s="463">
        <f>CZ60*(1-VLOOKUP($AR60,'MP-2017_Male'!$A$3:$CF$103,MIN((61+(Mortality!DA$5-Mortality!$AT$5)),84),0))</f>
        <v>2.344876337653139E-2</v>
      </c>
      <c r="DB60" s="463">
        <f>DA60*(1-VLOOKUP($AR60,'MP-2017_Male'!$A$3:$CF$103,MIN((61+(Mortality!DB$5-Mortality!$AT$5)),84),0))</f>
        <v>2.3214275742766077E-2</v>
      </c>
      <c r="DC60" s="463">
        <f>DB60*(1-VLOOKUP($AR60,'MP-2017_Male'!$A$3:$CF$103,MIN((61+(Mortality!DC$5-Mortality!$AT$5)),84),0))</f>
        <v>2.2982132985338417E-2</v>
      </c>
      <c r="DD60" s="463">
        <f>DC60*(1-VLOOKUP($AR60,'MP-2017_Male'!$A$3:$CF$103,MIN((61+(Mortality!DD$5-Mortality!$AT$5)),84),0))</f>
        <v>2.2752311655485032E-2</v>
      </c>
      <c r="DE60" s="463">
        <f>DD60*(1-VLOOKUP($AR60,'MP-2017_Male'!$A$3:$CF$103,MIN((61+(Mortality!DE$5-Mortality!$AT$5)),84),0))</f>
        <v>2.2524788538930182E-2</v>
      </c>
      <c r="DF60" s="463">
        <f>DE60*(1-VLOOKUP($AR60,'MP-2017_Male'!$A$3:$CF$103,MIN((61+(Mortality!DF$5-Mortality!$AT$5)),84),0))</f>
        <v>2.2299540653540881E-2</v>
      </c>
      <c r="DG60" s="463">
        <f>DF60*(1-VLOOKUP($AR60,'MP-2017_Male'!$A$3:$CF$103,MIN((61+(Mortality!DG$5-Mortality!$AT$5)),84),0))</f>
        <v>2.2076545247005471E-2</v>
      </c>
      <c r="DH60" s="463">
        <f>DG60*(1-VLOOKUP($AR60,'MP-2017_Male'!$A$3:$CF$103,MIN((61+(Mortality!DH$5-Mortality!$AT$5)),84),0))</f>
        <v>2.1855779794535415E-2</v>
      </c>
      <c r="DI60" s="463">
        <f>DH60*(1-VLOOKUP($AR60,'MP-2017_Male'!$A$3:$CF$103,MIN((61+(Mortality!DI$5-Mortality!$AT$5)),84),0))</f>
        <v>2.1637221996590062E-2</v>
      </c>
      <c r="DJ60" s="463">
        <f>DI60*(1-VLOOKUP($AR60,'MP-2017_Male'!$A$3:$CF$103,MIN((61+(Mortality!DJ$5-Mortality!$AT$5)),84),0))</f>
        <v>2.142084977662416E-2</v>
      </c>
      <c r="DK60" s="463">
        <f>DJ60*(1-VLOOKUP($AR60,'MP-2017_Male'!$A$3:$CF$103,MIN((61+(Mortality!DK$5-Mortality!$AT$5)),84),0))</f>
        <v>2.1206641278857918E-2</v>
      </c>
      <c r="DL60" s="463">
        <f>DK60*(1-VLOOKUP($AR60,'MP-2017_Male'!$A$3:$CF$103,MIN((61+(Mortality!DL$5-Mortality!$AT$5)),84),0))</f>
        <v>2.099457486606934E-2</v>
      </c>
      <c r="DM60" s="463">
        <f>DL60*(1-VLOOKUP($AR60,'MP-2017_Male'!$A$3:$CF$103,MIN((61+(Mortality!DM$5-Mortality!$AT$5)),84),0))</f>
        <v>2.0784629117408648E-2</v>
      </c>
      <c r="DN60" s="463">
        <f>DM60*(1-VLOOKUP($AR60,'MP-2017_Male'!$A$3:$CF$103,MIN((61+(Mortality!DN$5-Mortality!$AT$5)),84),0))</f>
        <v>2.0576782826234562E-2</v>
      </c>
      <c r="DO60" s="463">
        <f>DN60*(1-VLOOKUP($AR60,'MP-2017_Male'!$A$3:$CF$103,MIN((61+(Mortality!DO$5-Mortality!$AT$5)),84),0))</f>
        <v>2.0371014997972215E-2</v>
      </c>
      <c r="DP60" s="463">
        <f>DO60*(1-VLOOKUP($AR60,'MP-2017_Male'!$A$3:$CF$103,MIN((61+(Mortality!DP$5-Mortality!$AT$5)),84),0))</f>
        <v>2.0167304847992493E-2</v>
      </c>
      <c r="DQ60" s="463">
        <f>DP60*(1-VLOOKUP($AR60,'MP-2017_Male'!$A$3:$CF$103,MIN((61+(Mortality!DQ$5-Mortality!$AT$5)),84),0))</f>
        <v>1.9965631799512568E-2</v>
      </c>
      <c r="DR60" s="463">
        <f>DQ60*(1-VLOOKUP($AR60,'MP-2017_Male'!$A$3:$CF$103,MIN((61+(Mortality!DR$5-Mortality!$AT$5)),84),0))</f>
        <v>1.9765975481517442E-2</v>
      </c>
      <c r="DS60" s="463">
        <f>DR60*(1-VLOOKUP($AR60,'MP-2017_Male'!$A$3:$CF$103,MIN((61+(Mortality!DS$5-Mortality!$AT$5)),84),0))</f>
        <v>1.9568315726702267E-2</v>
      </c>
      <c r="DT60" s="463">
        <f>DS60*(1-VLOOKUP($AR60,'MP-2017_Male'!$A$3:$CF$103,MIN((61+(Mortality!DT$5-Mortality!$AT$5)),84),0))</f>
        <v>1.9372632569435243E-2</v>
      </c>
      <c r="DU60" s="463">
        <f>DT60*(1-VLOOKUP($AR60,'MP-2017_Male'!$A$3:$CF$103,MIN((61+(Mortality!DU$5-Mortality!$AT$5)),84),0))</f>
        <v>1.9178906243740891E-2</v>
      </c>
      <c r="DV60" s="463">
        <f>DU60*(1-VLOOKUP($AR60,'MP-2017_Male'!$A$3:$CF$103,MIN((61+(Mortality!DV$5-Mortality!$AT$5)),84),0))</f>
        <v>1.898711718130348E-2</v>
      </c>
      <c r="DW60" s="463">
        <f>DV60*(1-VLOOKUP($AR60,'MP-2017_Male'!$A$3:$CF$103,MIN((61+(Mortality!DW$5-Mortality!$AT$5)),84),0))</f>
        <v>1.8797246009490447E-2</v>
      </c>
      <c r="DX60" s="463">
        <f>DW60*(1-VLOOKUP($AR60,'MP-2017_Male'!$A$3:$CF$103,MIN((61+(Mortality!DX$5-Mortality!$AT$5)),84),0))</f>
        <v>1.8609273549395542E-2</v>
      </c>
      <c r="DY60" s="463">
        <f>DX60*(1-VLOOKUP($AR60,'MP-2017_Male'!$A$3:$CF$103,MIN((61+(Mortality!DY$5-Mortality!$AT$5)),84),0))</f>
        <v>1.8423180813901586E-2</v>
      </c>
      <c r="DZ60" s="463">
        <f>DY60*(1-VLOOKUP($AR60,'MP-2017_Male'!$A$3:$CF$103,MIN((61+(Mortality!DZ$5-Mortality!$AT$5)),84),0))</f>
        <v>1.8238949005762568E-2</v>
      </c>
      <c r="EA60" s="463">
        <f>DZ60*(1-VLOOKUP($AR60,'MP-2017_Male'!$A$3:$CF$103,MIN((61+(Mortality!EA$5-Mortality!$AT$5)),84),0))</f>
        <v>1.8056559515704944E-2</v>
      </c>
      <c r="EB60" s="463">
        <f>EA60*(1-VLOOKUP($AR60,'MP-2017_Male'!$A$3:$CF$103,MIN((61+(Mortality!EB$5-Mortality!$AT$5)),84),0))</f>
        <v>1.7875993920547895E-2</v>
      </c>
      <c r="EC60" s="463">
        <f>EB60*(1-VLOOKUP($AR60,'MP-2017_Male'!$A$3:$CF$103,MIN((61+(Mortality!EC$5-Mortality!$AT$5)),84),0))</f>
        <v>1.7697233981342417E-2</v>
      </c>
      <c r="ED60" s="463">
        <f>EC60*(1-VLOOKUP($AR60,'MP-2017_Male'!$A$3:$CF$103,MIN((61+(Mortality!ED$5-Mortality!$AT$5)),84),0))</f>
        <v>1.7520261641528992E-2</v>
      </c>
      <c r="EE60" s="463">
        <f>ED60*(1-VLOOKUP($AR60,'MP-2017_Male'!$A$3:$CF$103,MIN((61+(Mortality!EE$5-Mortality!$AT$5)),84),0))</f>
        <v>1.7345059025113702E-2</v>
      </c>
      <c r="EF60" s="463">
        <f>EE60*(1-VLOOKUP($AR60,'MP-2017_Male'!$A$3:$CF$103,MIN((61+(Mortality!EF$5-Mortality!$AT$5)),84),0))</f>
        <v>1.7171608434862564E-2</v>
      </c>
      <c r="EG60" s="463">
        <f>EF60*(1-VLOOKUP($AR60,'MP-2017_Male'!$A$3:$CF$103,MIN((61+(Mortality!EG$5-Mortality!$AT$5)),84),0))</f>
        <v>1.699989235051394E-2</v>
      </c>
      <c r="EH60" s="463">
        <f>EG60*(1-VLOOKUP($AR60,'MP-2017_Male'!$A$3:$CF$103,MIN((61+(Mortality!EH$5-Mortality!$AT$5)),84),0))</f>
        <v>1.6829893427008802E-2</v>
      </c>
      <c r="EI60" s="463">
        <f>EH60*(1-VLOOKUP($AR60,'MP-2017_Male'!$A$3:$CF$103,MIN((61+(Mortality!EI$5-Mortality!$AT$5)),84),0))</f>
        <v>1.6661594492738713E-2</v>
      </c>
      <c r="EJ60" s="463">
        <f>EI60*(1-VLOOKUP($AR60,'MP-2017_Male'!$A$3:$CF$103,MIN((61+(Mortality!EJ$5-Mortality!$AT$5)),84),0))</f>
        <v>1.6494978547811324E-2</v>
      </c>
      <c r="EK60" s="463">
        <f>EJ60*(1-VLOOKUP($AR60,'MP-2017_Male'!$A$3:$CF$103,MIN((61+(Mortality!EK$5-Mortality!$AT$5)),84),0))</f>
        <v>1.633002876233321E-2</v>
      </c>
      <c r="EL60" s="463">
        <f>EK60*(1-VLOOKUP($AR60,'MP-2017_Male'!$A$3:$CF$103,MIN((61+(Mortality!EL$5-Mortality!$AT$5)),84),0))</f>
        <v>1.6166728474709877E-2</v>
      </c>
      <c r="EM60" s="463">
        <f>EL60*(1-VLOOKUP($AR60,'MP-2017_Male'!$A$3:$CF$103,MIN((61+(Mortality!EM$5-Mortality!$AT$5)),84),0))</f>
        <v>1.6005061189962779E-2</v>
      </c>
      <c r="EN60" s="463">
        <f>EM60*(1-VLOOKUP($AR60,'MP-2017_Male'!$A$3:$CF$103,MIN((61+(Mortality!EN$5-Mortality!$AT$5)),84),0))</f>
        <v>1.5845010578063153E-2</v>
      </c>
      <c r="EO60" s="463">
        <f>EN60*(1-VLOOKUP($AR60,'MP-2017_Male'!$A$3:$CF$103,MIN((61+(Mortality!EO$5-Mortality!$AT$5)),84),0))</f>
        <v>1.5686560472282521E-2</v>
      </c>
      <c r="EP60" s="463">
        <f>EO60*(1-VLOOKUP($AR60,'MP-2017_Male'!$A$3:$CF$103,MIN((61+(Mortality!EP$5-Mortality!$AT$5)),84),0))</f>
        <v>1.5529694867559696E-2</v>
      </c>
      <c r="EQ60" s="463">
        <f>EP60*(1-VLOOKUP($AR60,'MP-2017_Male'!$A$3:$CF$103,MIN((61+(Mortality!EQ$5-Mortality!$AT$5)),84),0))</f>
        <v>1.5374397918884099E-2</v>
      </c>
      <c r="ER60" s="463">
        <f>EQ60*(1-VLOOKUP($AR60,'MP-2017_Male'!$A$3:$CF$103,MIN((61+(Mortality!ER$5-Mortality!$AT$5)),84),0))</f>
        <v>1.5220653939695258E-2</v>
      </c>
      <c r="ES60" s="463">
        <f>ER60*(1-VLOOKUP($AR60,'MP-2017_Male'!$A$3:$CF$103,MIN((61+(Mortality!ES$5-Mortality!$AT$5)),84),0))</f>
        <v>1.5068447400298305E-2</v>
      </c>
      <c r="ET60" s="463">
        <f>ES60*(1-VLOOKUP($AR60,'MP-2017_Male'!$A$3:$CF$103,MIN((61+(Mortality!ET$5-Mortality!$AT$5)),84),0))</f>
        <v>1.4917762926295323E-2</v>
      </c>
      <c r="EU60" s="463">
        <f>ET60*(1-VLOOKUP($AR60,'MP-2017_Male'!$A$3:$CF$103,MIN((61+(Mortality!EU$5-Mortality!$AT$5)),84),0))</f>
        <v>1.476858529703237E-2</v>
      </c>
      <c r="EV60" s="463">
        <f>EU60*(1-VLOOKUP($AR60,'MP-2017_Male'!$A$3:$CF$103,MIN((61+(Mortality!EV$5-Mortality!$AT$5)),84),0))</f>
        <v>1.4620899444062046E-2</v>
      </c>
      <c r="EW60" s="463">
        <f>EV60*(1-VLOOKUP($AR60,'MP-2017_Male'!$A$3:$CF$103,MIN((61+(Mortality!EW$5-Mortality!$AT$5)),84),0))</f>
        <v>1.4474690449621425E-2</v>
      </c>
      <c r="EX60" s="463">
        <f>EW60*(1-VLOOKUP($AR60,'MP-2017_Male'!$A$3:$CF$103,MIN((61+(Mortality!EX$5-Mortality!$AT$5)),84),0))</f>
        <v>1.432994354512521E-2</v>
      </c>
      <c r="EY60" s="463">
        <f>EX60*(1-VLOOKUP($AR60,'MP-2017_Male'!$A$3:$CF$103,MIN((61+(Mortality!EY$5-Mortality!$AT$5)),84),0))</f>
        <v>1.4186644109673957E-2</v>
      </c>
      <c r="EZ60" s="463">
        <f>EY60*(1-VLOOKUP($AR60,'MP-2017_Male'!$A$3:$CF$103,MIN((61+(Mortality!EZ$5-Mortality!$AT$5)),84),0))</f>
        <v>1.4044777668577218E-2</v>
      </c>
      <c r="FA60" s="463">
        <f>EZ60*(1-VLOOKUP($AR60,'MP-2017_Male'!$A$3:$CF$103,MIN((61+(Mortality!FA$5-Mortality!$AT$5)),84),0))</f>
        <v>1.3904329891891444E-2</v>
      </c>
      <c r="FB60" s="463">
        <f>FA60*(1-VLOOKUP($AR60,'MP-2017_Male'!$A$3:$CF$103,MIN((61+(Mortality!FB$5-Mortality!$AT$5)),84),0))</f>
        <v>1.376528659297253E-2</v>
      </c>
      <c r="FC60" s="463">
        <f>FB60*(1-VLOOKUP($AR60,'MP-2017_Male'!$A$3:$CF$103,MIN((61+(Mortality!FC$5-Mortality!$AT$5)),84),0))</f>
        <v>1.3627633727042805E-2</v>
      </c>
      <c r="FD60" s="463">
        <f>FC60*(1-VLOOKUP($AR60,'MP-2017_Male'!$A$3:$CF$103,MIN((61+(Mortality!FD$5-Mortality!$AT$5)),84),0))</f>
        <v>1.3491357389772377E-2</v>
      </c>
      <c r="FE60" s="463">
        <f>FD60*(1-VLOOKUP($AR60,'MP-2017_Male'!$A$3:$CF$103,MIN((61+(Mortality!FE$5-Mortality!$AT$5)),84),0))</f>
        <v>1.3356443815874653E-2</v>
      </c>
      <c r="FF60" s="463">
        <f>FE60*(1-VLOOKUP($AR60,'MP-2017_Male'!$A$3:$CF$103,MIN((61+(Mortality!FF$5-Mortality!$AT$5)),84),0))</f>
        <v>1.3222879377715907E-2</v>
      </c>
      <c r="FG60" s="463">
        <f>FF60*(1-VLOOKUP($AR60,'MP-2017_Male'!$A$3:$CF$103,MIN((61+(Mortality!FG$5-Mortality!$AT$5)),84),0))</f>
        <v>1.3090650583938749E-2</v>
      </c>
      <c r="FH60" s="463">
        <f>FG60*(1-VLOOKUP($AR60,'MP-2017_Male'!$A$3:$CF$103,MIN((61+(Mortality!FH$5-Mortality!$AT$5)),84),0))</f>
        <v>1.2959744078099361E-2</v>
      </c>
      <c r="FI60" s="463">
        <f>FH60*(1-VLOOKUP($AR60,'MP-2017_Male'!$A$3:$CF$103,MIN((61+(Mortality!FI$5-Mortality!$AT$5)),84),0))</f>
        <v>1.2830146637318367E-2</v>
      </c>
    </row>
    <row r="61" spans="1:165">
      <c r="A61" s="205">
        <v>73</v>
      </c>
      <c r="B61" s="226">
        <f t="shared" si="8"/>
        <v>1.8870000000000001E-2</v>
      </c>
      <c r="C61" s="227">
        <f t="shared" si="9"/>
        <v>8.6949999999999996E-3</v>
      </c>
      <c r="D61" s="207">
        <f t="shared" si="5"/>
        <v>1.37825E-2</v>
      </c>
      <c r="E61" s="434">
        <f ca="1">IF($A61&lt;Main!$B$11,Mortality!$BD54,OFFSET($BD$6,$A61-$A$13-$J$31,$A61-$A$13-$J$31)*$J$30)</f>
        <v>9.1430993360010829E-3</v>
      </c>
      <c r="F61" s="435">
        <f ca="1">IF($A61&lt;Main!$B$13,Mortality!$BD153,OFFSET($BD$105,$A61-$A$13,$A61-$A$13))</f>
        <v>8.6420580585854744E-3</v>
      </c>
      <c r="G61" s="472">
        <f t="shared" ca="1" si="85"/>
        <v>8.8925786972932786E-3</v>
      </c>
      <c r="P61" s="266"/>
      <c r="Q61" s="396"/>
      <c r="R61" s="395"/>
      <c r="S61" s="395"/>
      <c r="T61" s="395"/>
      <c r="U61" s="395"/>
      <c r="V61" s="395"/>
      <c r="W61" s="395"/>
      <c r="X61" s="227"/>
      <c r="Y61" s="205">
        <v>73</v>
      </c>
      <c r="AA61" s="231">
        <v>1.8870000000000001E-2</v>
      </c>
      <c r="AB61" s="232">
        <v>2.2127000000000001E-2</v>
      </c>
      <c r="AC61" s="233">
        <v>4.7934999999999998E-2</v>
      </c>
      <c r="AD61" s="205"/>
      <c r="AE61" s="231">
        <v>8.6949999999999996E-3</v>
      </c>
      <c r="AF61" s="232">
        <v>1.721E-2</v>
      </c>
      <c r="AG61" s="233">
        <v>3.5147999999999999E-2</v>
      </c>
      <c r="AH61" s="234"/>
      <c r="AQ61" s="234"/>
      <c r="AR61" s="205">
        <v>80</v>
      </c>
      <c r="AS61" s="235">
        <f t="shared" si="6"/>
        <v>4.2271009936464266E-2</v>
      </c>
      <c r="AT61" s="235">
        <f t="shared" ref="AT61:AW61" si="100">AU61</f>
        <v>4.4721999999999998E-2</v>
      </c>
      <c r="AU61" s="235">
        <f t="shared" si="100"/>
        <v>4.4721999999999998E-2</v>
      </c>
      <c r="AV61" s="235">
        <f t="shared" si="100"/>
        <v>4.4721999999999998E-2</v>
      </c>
      <c r="AW61" s="235">
        <f t="shared" si="100"/>
        <v>4.4721999999999998E-2</v>
      </c>
      <c r="AX61" s="406">
        <f t="shared" si="96"/>
        <v>4.4721999999999998E-2</v>
      </c>
      <c r="AY61" s="463">
        <f>AX61*(1-VLOOKUP($AR61,'MP-2017_Male'!$A$3:$CF$103,MIN((61+(Mortality!AY$5-Mortality!$AT$5)),84),0))</f>
        <v>4.4319501999999997E-2</v>
      </c>
      <c r="AZ61" s="463">
        <f>AY61*(1-VLOOKUP($AR61,'MP-2017_Male'!$A$3:$CF$103,MIN((61+(Mortality!AZ$5-Mortality!$AT$5)),84),0))</f>
        <v>4.3911762581599997E-2</v>
      </c>
      <c r="BA61" s="463">
        <f>AZ61*(1-VLOOKUP($AR61,'MP-2017_Male'!$A$3:$CF$103,MIN((61+(Mortality!BA$5-Mortality!$AT$5)),84),0))</f>
        <v>4.350338318959112E-2</v>
      </c>
      <c r="BB61" s="463">
        <f>BA61*(1-VLOOKUP($AR61,'MP-2017_Male'!$A$3:$CF$103,MIN((61+(Mortality!BB$5-Mortality!$AT$5)),84),0))</f>
        <v>4.3090101049290008E-2</v>
      </c>
      <c r="BC61" s="463">
        <f>BB61*(1-VLOOKUP($AR61,'MP-2017_Male'!$A$3:$CF$103,MIN((61+(Mortality!BC$5-Mortality!$AT$5)),84),0))</f>
        <v>4.2680745089321757E-2</v>
      </c>
      <c r="BD61" s="429">
        <f>BC61*(1-VLOOKUP($AR61,'MP-2017_Male'!$A$3:$CF$103,MIN((61+(Mortality!BD$5-Mortality!$AT$5)),84),0))</f>
        <v>4.2271009936464266E-2</v>
      </c>
      <c r="BE61" s="463">
        <f>BD61*(1-VLOOKUP($AR61,'MP-2017_Male'!$A$3:$CF$103,MIN((61+(Mortality!BE$5-Mortality!$AT$5)),84),0))</f>
        <v>4.1869435342067857E-2</v>
      </c>
      <c r="BF61" s="463">
        <f>BE61*(1-VLOOKUP($AR61,'MP-2017_Male'!$A$3:$CF$103,MIN((61+(Mortality!BF$5-Mortality!$AT$5)),84),0))</f>
        <v>4.1471675706318212E-2</v>
      </c>
      <c r="BG61" s="463">
        <f>BF61*(1-VLOOKUP($AR61,'MP-2017_Male'!$A$3:$CF$103,MIN((61+(Mortality!BG$5-Mortality!$AT$5)),84),0))</f>
        <v>4.108598912224945E-2</v>
      </c>
      <c r="BH61" s="463">
        <f>BG61*(1-VLOOKUP($AR61,'MP-2017_Male'!$A$3:$CF$103,MIN((61+(Mortality!BH$5-Mortality!$AT$5)),84),0))</f>
        <v>4.0707998022324755E-2</v>
      </c>
      <c r="BI61" s="463">
        <f>BH61*(1-VLOOKUP($AR61,'MP-2017_Male'!$A$3:$CF$103,MIN((61+(Mortality!BI$5-Mortality!$AT$5)),84),0))</f>
        <v>4.0341626040123833E-2</v>
      </c>
      <c r="BJ61" s="463">
        <f>BI61*(1-VLOOKUP($AR61,'MP-2017_Male'!$A$3:$CF$103,MIN((61+(Mortality!BJ$5-Mortality!$AT$5)),84),0))</f>
        <v>3.9978551405762716E-2</v>
      </c>
      <c r="BK61" s="463">
        <f>BJ61*(1-VLOOKUP($AR61,'MP-2017_Male'!$A$3:$CF$103,MIN((61+(Mortality!BK$5-Mortality!$AT$5)),84),0))</f>
        <v>3.9618744443110851E-2</v>
      </c>
      <c r="BL61" s="463">
        <f>BK61*(1-VLOOKUP($AR61,'MP-2017_Male'!$A$3:$CF$103,MIN((61+(Mortality!BL$5-Mortality!$AT$5)),84),0))</f>
        <v>3.9258213868678539E-2</v>
      </c>
      <c r="BM61" s="463">
        <f>BL61*(1-VLOOKUP($AR61,'MP-2017_Male'!$A$3:$CF$103,MIN((61+(Mortality!BM$5-Mortality!$AT$5)),84),0))</f>
        <v>3.8893112479699829E-2</v>
      </c>
      <c r="BN61" s="463">
        <f>BM61*(1-VLOOKUP($AR61,'MP-2017_Male'!$A$3:$CF$103,MIN((61+(Mortality!BN$5-Mortality!$AT$5)),84),0))</f>
        <v>3.852362791114268E-2</v>
      </c>
      <c r="BO61" s="463">
        <f>BN61*(1-VLOOKUP($AR61,'MP-2017_Male'!$A$3:$CF$103,MIN((61+(Mortality!BO$5-Mortality!$AT$5)),84),0))</f>
        <v>3.8146096357613478E-2</v>
      </c>
      <c r="BP61" s="463">
        <f>BO61*(1-VLOOKUP($AR61,'MP-2017_Male'!$A$3:$CF$103,MIN((61+(Mortality!BP$5-Mortality!$AT$5)),84),0))</f>
        <v>3.7768450003673106E-2</v>
      </c>
      <c r="BQ61" s="463">
        <f>BP61*(1-VLOOKUP($AR61,'MP-2017_Male'!$A$3:$CF$103,MIN((61+(Mortality!BQ$5-Mortality!$AT$5)),84),0))</f>
        <v>3.7390765503636375E-2</v>
      </c>
      <c r="BR61" s="463">
        <f>BQ61*(1-VLOOKUP($AR61,'MP-2017_Male'!$A$3:$CF$103,MIN((61+(Mortality!BR$5-Mortality!$AT$5)),84),0))</f>
        <v>3.701685784860001E-2</v>
      </c>
      <c r="BS61" s="463">
        <f>BR61*(1-VLOOKUP($AR61,'MP-2017_Male'!$A$3:$CF$103,MIN((61+(Mortality!BS$5-Mortality!$AT$5)),84),0))</f>
        <v>3.6646689270114011E-2</v>
      </c>
      <c r="BT61" s="463">
        <f>BS61*(1-VLOOKUP($AR61,'MP-2017_Male'!$A$3:$CF$103,MIN((61+(Mortality!BT$5-Mortality!$AT$5)),84),0))</f>
        <v>3.6280222377412873E-2</v>
      </c>
      <c r="BU61" s="463">
        <f>BT61*(1-VLOOKUP($AR61,'MP-2017_Male'!$A$3:$CF$103,MIN((61+(Mortality!BU$5-Mortality!$AT$5)),84),0))</f>
        <v>3.5917420153638746E-2</v>
      </c>
      <c r="BV61" s="463">
        <f>BU61*(1-VLOOKUP($AR61,'MP-2017_Male'!$A$3:$CF$103,MIN((61+(Mortality!BV$5-Mortality!$AT$5)),84),0))</f>
        <v>3.5558245952102358E-2</v>
      </c>
      <c r="BW61" s="463">
        <f>BV61*(1-VLOOKUP($AR61,'MP-2017_Male'!$A$3:$CF$103,MIN((61+(Mortality!BW$5-Mortality!$AT$5)),84),0))</f>
        <v>3.5202663492581332E-2</v>
      </c>
      <c r="BX61" s="463">
        <f>BW61*(1-VLOOKUP($AR61,'MP-2017_Male'!$A$3:$CF$103,MIN((61+(Mortality!BX$5-Mortality!$AT$5)),84),0))</f>
        <v>3.485063685765552E-2</v>
      </c>
      <c r="BY61" s="463">
        <f>BX61*(1-VLOOKUP($AR61,'MP-2017_Male'!$A$3:$CF$103,MIN((61+(Mortality!BY$5-Mortality!$AT$5)),84),0))</f>
        <v>3.4502130489078964E-2</v>
      </c>
      <c r="BZ61" s="463">
        <f>BY61*(1-VLOOKUP($AR61,'MP-2017_Male'!$A$3:$CF$103,MIN((61+(Mortality!BZ$5-Mortality!$AT$5)),84),0))</f>
        <v>3.4157109184188177E-2</v>
      </c>
      <c r="CA61" s="463">
        <f>BZ61*(1-VLOOKUP($AR61,'MP-2017_Male'!$A$3:$CF$103,MIN((61+(Mortality!CA$5-Mortality!$AT$5)),84),0))</f>
        <v>3.3815538092346296E-2</v>
      </c>
      <c r="CB61" s="463">
        <f>CA61*(1-VLOOKUP($AR61,'MP-2017_Male'!$A$3:$CF$103,MIN((61+(Mortality!CB$5-Mortality!$AT$5)),84),0))</f>
        <v>3.347738271142283E-2</v>
      </c>
      <c r="CC61" s="463">
        <f>CB61*(1-VLOOKUP($AR61,'MP-2017_Male'!$A$3:$CF$103,MIN((61+(Mortality!CC$5-Mortality!$AT$5)),84),0))</f>
        <v>3.3142608884308603E-2</v>
      </c>
      <c r="CD61" s="463">
        <f>CC61*(1-VLOOKUP($AR61,'MP-2017_Male'!$A$3:$CF$103,MIN((61+(Mortality!CD$5-Mortality!$AT$5)),84),0))</f>
        <v>3.2811182795465514E-2</v>
      </c>
      <c r="CE61" s="463">
        <f>CD61*(1-VLOOKUP($AR61,'MP-2017_Male'!$A$3:$CF$103,MIN((61+(Mortality!CE$5-Mortality!$AT$5)),84),0))</f>
        <v>3.2483070967510859E-2</v>
      </c>
      <c r="CF61" s="463">
        <f>CE61*(1-VLOOKUP($AR61,'MP-2017_Male'!$A$3:$CF$103,MIN((61+(Mortality!CF$5-Mortality!$AT$5)),84),0))</f>
        <v>3.215824025783575E-2</v>
      </c>
      <c r="CG61" s="463">
        <f>CF61*(1-VLOOKUP($AR61,'MP-2017_Male'!$A$3:$CF$103,MIN((61+(Mortality!CG$5-Mortality!$AT$5)),84),0))</f>
        <v>3.183665785525739E-2</v>
      </c>
      <c r="CH61" s="463">
        <f>CG61*(1-VLOOKUP($AR61,'MP-2017_Male'!$A$3:$CF$103,MIN((61+(Mortality!CH$5-Mortality!$AT$5)),84),0))</f>
        <v>3.1518291276704816E-2</v>
      </c>
      <c r="CI61" s="463">
        <f>CH61*(1-VLOOKUP($AR61,'MP-2017_Male'!$A$3:$CF$103,MIN((61+(Mortality!CI$5-Mortality!$AT$5)),84),0))</f>
        <v>3.1203108363937766E-2</v>
      </c>
      <c r="CJ61" s="463">
        <f>CI61*(1-VLOOKUP($AR61,'MP-2017_Male'!$A$3:$CF$103,MIN((61+(Mortality!CJ$5-Mortality!$AT$5)),84),0))</f>
        <v>3.0891077280298388E-2</v>
      </c>
      <c r="CK61" s="463">
        <f>CJ61*(1-VLOOKUP($AR61,'MP-2017_Male'!$A$3:$CF$103,MIN((61+(Mortality!CK$5-Mortality!$AT$5)),84),0))</f>
        <v>3.0582166507495404E-2</v>
      </c>
      <c r="CL61" s="463">
        <f>CK61*(1-VLOOKUP($AR61,'MP-2017_Male'!$A$3:$CF$103,MIN((61+(Mortality!CL$5-Mortality!$AT$5)),84),0))</f>
        <v>3.027634484242045E-2</v>
      </c>
      <c r="CM61" s="463">
        <f>CL61*(1-VLOOKUP($AR61,'MP-2017_Male'!$A$3:$CF$103,MIN((61+(Mortality!CM$5-Mortality!$AT$5)),84),0))</f>
        <v>2.9973581393996244E-2</v>
      </c>
      <c r="CN61" s="463">
        <f>CM61*(1-VLOOKUP($AR61,'MP-2017_Male'!$A$3:$CF$103,MIN((61+(Mortality!CN$5-Mortality!$AT$5)),84),0))</f>
        <v>2.9673845580056282E-2</v>
      </c>
      <c r="CO61" s="463">
        <f>CN61*(1-VLOOKUP($AR61,'MP-2017_Male'!$A$3:$CF$103,MIN((61+(Mortality!CO$5-Mortality!$AT$5)),84),0))</f>
        <v>2.937710712425572E-2</v>
      </c>
      <c r="CP61" s="463">
        <f>CO61*(1-VLOOKUP($AR61,'MP-2017_Male'!$A$3:$CF$103,MIN((61+(Mortality!CP$5-Mortality!$AT$5)),84),0))</f>
        <v>2.9083336053013161E-2</v>
      </c>
      <c r="CQ61" s="463">
        <f>CP61*(1-VLOOKUP($AR61,'MP-2017_Male'!$A$3:$CF$103,MIN((61+(Mortality!CQ$5-Mortality!$AT$5)),84),0))</f>
        <v>2.879250269248303E-2</v>
      </c>
      <c r="CR61" s="463">
        <f>CQ61*(1-VLOOKUP($AR61,'MP-2017_Male'!$A$3:$CF$103,MIN((61+(Mortality!CR$5-Mortality!$AT$5)),84),0))</f>
        <v>2.8504577665558199E-2</v>
      </c>
      <c r="CS61" s="463">
        <f>CR61*(1-VLOOKUP($AR61,'MP-2017_Male'!$A$3:$CF$103,MIN((61+(Mortality!CS$5-Mortality!$AT$5)),84),0))</f>
        <v>2.8219531888902617E-2</v>
      </c>
      <c r="CT61" s="463">
        <f>CS61*(1-VLOOKUP($AR61,'MP-2017_Male'!$A$3:$CF$103,MIN((61+(Mortality!CT$5-Mortality!$AT$5)),84),0))</f>
        <v>2.7937336570013592E-2</v>
      </c>
      <c r="CU61" s="463">
        <f>CT61*(1-VLOOKUP($AR61,'MP-2017_Male'!$A$3:$CF$103,MIN((61+(Mortality!CU$5-Mortality!$AT$5)),84),0))</f>
        <v>2.7657963204313456E-2</v>
      </c>
      <c r="CV61" s="463">
        <f>CU61*(1-VLOOKUP($AR61,'MP-2017_Male'!$A$3:$CF$103,MIN((61+(Mortality!CV$5-Mortality!$AT$5)),84),0))</f>
        <v>2.738138357227032E-2</v>
      </c>
      <c r="CW61" s="463">
        <f>CV61*(1-VLOOKUP($AR61,'MP-2017_Male'!$A$3:$CF$103,MIN((61+(Mortality!CW$5-Mortality!$AT$5)),84),0))</f>
        <v>2.7107569736547616E-2</v>
      </c>
      <c r="CX61" s="463">
        <f>CW61*(1-VLOOKUP($AR61,'MP-2017_Male'!$A$3:$CF$103,MIN((61+(Mortality!CX$5-Mortality!$AT$5)),84),0))</f>
        <v>2.6836494039182139E-2</v>
      </c>
      <c r="CY61" s="463">
        <f>CX61*(1-VLOOKUP($AR61,'MP-2017_Male'!$A$3:$CF$103,MIN((61+(Mortality!CY$5-Mortality!$AT$5)),84),0))</f>
        <v>2.6568129098790319E-2</v>
      </c>
      <c r="CZ61" s="463">
        <f>CY61*(1-VLOOKUP($AR61,'MP-2017_Male'!$A$3:$CF$103,MIN((61+(Mortality!CZ$5-Mortality!$AT$5)),84),0))</f>
        <v>2.6302447807802415E-2</v>
      </c>
      <c r="DA61" s="463">
        <f>CZ61*(1-VLOOKUP($AR61,'MP-2017_Male'!$A$3:$CF$103,MIN((61+(Mortality!DA$5-Mortality!$AT$5)),84),0))</f>
        <v>2.6039423329724389E-2</v>
      </c>
      <c r="DB61" s="463">
        <f>DA61*(1-VLOOKUP($AR61,'MP-2017_Male'!$A$3:$CF$103,MIN((61+(Mortality!DB$5-Mortality!$AT$5)),84),0))</f>
        <v>2.5779029096427146E-2</v>
      </c>
      <c r="DC61" s="463">
        <f>DB61*(1-VLOOKUP($AR61,'MP-2017_Male'!$A$3:$CF$103,MIN((61+(Mortality!DC$5-Mortality!$AT$5)),84),0))</f>
        <v>2.5521238805462875E-2</v>
      </c>
      <c r="DD61" s="463">
        <f>DC61*(1-VLOOKUP($AR61,'MP-2017_Male'!$A$3:$CF$103,MIN((61+(Mortality!DD$5-Mortality!$AT$5)),84),0))</f>
        <v>2.5266026417408247E-2</v>
      </c>
      <c r="DE61" s="463">
        <f>DD61*(1-VLOOKUP($AR61,'MP-2017_Male'!$A$3:$CF$103,MIN((61+(Mortality!DE$5-Mortality!$AT$5)),84),0))</f>
        <v>2.5013366153234164E-2</v>
      </c>
      <c r="DF61" s="463">
        <f>DE61*(1-VLOOKUP($AR61,'MP-2017_Male'!$A$3:$CF$103,MIN((61+(Mortality!DF$5-Mortality!$AT$5)),84),0))</f>
        <v>2.4763232491701821E-2</v>
      </c>
      <c r="DG61" s="463">
        <f>DF61*(1-VLOOKUP($AR61,'MP-2017_Male'!$A$3:$CF$103,MIN((61+(Mortality!DG$5-Mortality!$AT$5)),84),0))</f>
        <v>2.4515600166784803E-2</v>
      </c>
      <c r="DH61" s="463">
        <f>DG61*(1-VLOOKUP($AR61,'MP-2017_Male'!$A$3:$CF$103,MIN((61+(Mortality!DH$5-Mortality!$AT$5)),84),0))</f>
        <v>2.4270444165116953E-2</v>
      </c>
      <c r="DI61" s="463">
        <f>DH61*(1-VLOOKUP($AR61,'MP-2017_Male'!$A$3:$CF$103,MIN((61+(Mortality!DI$5-Mortality!$AT$5)),84),0))</f>
        <v>2.4027739723465783E-2</v>
      </c>
      <c r="DJ61" s="463">
        <f>DI61*(1-VLOOKUP($AR61,'MP-2017_Male'!$A$3:$CF$103,MIN((61+(Mortality!DJ$5-Mortality!$AT$5)),84),0))</f>
        <v>2.3787462326231124E-2</v>
      </c>
      <c r="DK61" s="463">
        <f>DJ61*(1-VLOOKUP($AR61,'MP-2017_Male'!$A$3:$CF$103,MIN((61+(Mortality!DK$5-Mortality!$AT$5)),84),0))</f>
        <v>2.3549587702968812E-2</v>
      </c>
      <c r="DL61" s="463">
        <f>DK61*(1-VLOOKUP($AR61,'MP-2017_Male'!$A$3:$CF$103,MIN((61+(Mortality!DL$5-Mortality!$AT$5)),84),0))</f>
        <v>2.3314091825939125E-2</v>
      </c>
      <c r="DM61" s="463">
        <f>DL61*(1-VLOOKUP($AR61,'MP-2017_Male'!$A$3:$CF$103,MIN((61+(Mortality!DM$5-Mortality!$AT$5)),84),0))</f>
        <v>2.3080950907679733E-2</v>
      </c>
      <c r="DN61" s="463">
        <f>DM61*(1-VLOOKUP($AR61,'MP-2017_Male'!$A$3:$CF$103,MIN((61+(Mortality!DN$5-Mortality!$AT$5)),84),0))</f>
        <v>2.2850141398602936E-2</v>
      </c>
      <c r="DO61" s="463">
        <f>DN61*(1-VLOOKUP($AR61,'MP-2017_Male'!$A$3:$CF$103,MIN((61+(Mortality!DO$5-Mortality!$AT$5)),84),0))</f>
        <v>2.2621639984616908E-2</v>
      </c>
      <c r="DP61" s="463">
        <f>DO61*(1-VLOOKUP($AR61,'MP-2017_Male'!$A$3:$CF$103,MIN((61+(Mortality!DP$5-Mortality!$AT$5)),84),0))</f>
        <v>2.239542358477074E-2</v>
      </c>
      <c r="DQ61" s="463">
        <f>DP61*(1-VLOOKUP($AR61,'MP-2017_Male'!$A$3:$CF$103,MIN((61+(Mortality!DQ$5-Mortality!$AT$5)),84),0))</f>
        <v>2.2171469348923032E-2</v>
      </c>
      <c r="DR61" s="463">
        <f>DQ61*(1-VLOOKUP($AR61,'MP-2017_Male'!$A$3:$CF$103,MIN((61+(Mortality!DR$5-Mortality!$AT$5)),84),0))</f>
        <v>2.1949754655433803E-2</v>
      </c>
      <c r="DS61" s="463">
        <f>DR61*(1-VLOOKUP($AR61,'MP-2017_Male'!$A$3:$CF$103,MIN((61+(Mortality!DS$5-Mortality!$AT$5)),84),0))</f>
        <v>2.1730257108879464E-2</v>
      </c>
      <c r="DT61" s="463">
        <f>DS61*(1-VLOOKUP($AR61,'MP-2017_Male'!$A$3:$CF$103,MIN((61+(Mortality!DT$5-Mortality!$AT$5)),84),0))</f>
        <v>2.151295453779067E-2</v>
      </c>
      <c r="DU61" s="463">
        <f>DT61*(1-VLOOKUP($AR61,'MP-2017_Male'!$A$3:$CF$103,MIN((61+(Mortality!DU$5-Mortality!$AT$5)),84),0))</f>
        <v>2.1297824992412763E-2</v>
      </c>
      <c r="DV61" s="463">
        <f>DU61*(1-VLOOKUP($AR61,'MP-2017_Male'!$A$3:$CF$103,MIN((61+(Mortality!DV$5-Mortality!$AT$5)),84),0))</f>
        <v>2.1084846742488634E-2</v>
      </c>
      <c r="DW61" s="463">
        <f>DV61*(1-VLOOKUP($AR61,'MP-2017_Male'!$A$3:$CF$103,MIN((61+(Mortality!DW$5-Mortality!$AT$5)),84),0))</f>
        <v>2.0873998275063747E-2</v>
      </c>
      <c r="DX61" s="463">
        <f>DW61*(1-VLOOKUP($AR61,'MP-2017_Male'!$A$3:$CF$103,MIN((61+(Mortality!DX$5-Mortality!$AT$5)),84),0))</f>
        <v>2.066525829231311E-2</v>
      </c>
      <c r="DY61" s="463">
        <f>DX61*(1-VLOOKUP($AR61,'MP-2017_Male'!$A$3:$CF$103,MIN((61+(Mortality!DY$5-Mortality!$AT$5)),84),0))</f>
        <v>2.0458605709389979E-2</v>
      </c>
      <c r="DZ61" s="463">
        <f>DY61*(1-VLOOKUP($AR61,'MP-2017_Male'!$A$3:$CF$103,MIN((61+(Mortality!DZ$5-Mortality!$AT$5)),84),0))</f>
        <v>2.025401965229608E-2</v>
      </c>
      <c r="EA61" s="463">
        <f>DZ61*(1-VLOOKUP($AR61,'MP-2017_Male'!$A$3:$CF$103,MIN((61+(Mortality!EA$5-Mortality!$AT$5)),84),0))</f>
        <v>2.0051479455773118E-2</v>
      </c>
      <c r="EB61" s="463">
        <f>EA61*(1-VLOOKUP($AR61,'MP-2017_Male'!$A$3:$CF$103,MIN((61+(Mortality!EB$5-Mortality!$AT$5)),84),0))</f>
        <v>1.9850964661215387E-2</v>
      </c>
      <c r="EC61" s="463">
        <f>EB61*(1-VLOOKUP($AR61,'MP-2017_Male'!$A$3:$CF$103,MIN((61+(Mortality!EC$5-Mortality!$AT$5)),84),0))</f>
        <v>1.9652455014603231E-2</v>
      </c>
      <c r="ED61" s="463">
        <f>EC61*(1-VLOOKUP($AR61,'MP-2017_Male'!$A$3:$CF$103,MIN((61+(Mortality!ED$5-Mortality!$AT$5)),84),0))</f>
        <v>1.9455930464457198E-2</v>
      </c>
      <c r="EE61" s="463">
        <f>ED61*(1-VLOOKUP($AR61,'MP-2017_Male'!$A$3:$CF$103,MIN((61+(Mortality!EE$5-Mortality!$AT$5)),84),0))</f>
        <v>1.9261371159812624E-2</v>
      </c>
      <c r="EF61" s="463">
        <f>EE61*(1-VLOOKUP($AR61,'MP-2017_Male'!$A$3:$CF$103,MIN((61+(Mortality!EF$5-Mortality!$AT$5)),84),0))</f>
        <v>1.9068757448214499E-2</v>
      </c>
      <c r="EG61" s="463">
        <f>EF61*(1-VLOOKUP($AR61,'MP-2017_Male'!$A$3:$CF$103,MIN((61+(Mortality!EG$5-Mortality!$AT$5)),84),0))</f>
        <v>1.8878069873732355E-2</v>
      </c>
      <c r="EH61" s="463">
        <f>EG61*(1-VLOOKUP($AR61,'MP-2017_Male'!$A$3:$CF$103,MIN((61+(Mortality!EH$5-Mortality!$AT$5)),84),0))</f>
        <v>1.868928917499503E-2</v>
      </c>
      <c r="EI61" s="463">
        <f>EH61*(1-VLOOKUP($AR61,'MP-2017_Male'!$A$3:$CF$103,MIN((61+(Mortality!EI$5-Mortality!$AT$5)),84),0))</f>
        <v>1.8502396283245081E-2</v>
      </c>
      <c r="EJ61" s="463">
        <f>EI61*(1-VLOOKUP($AR61,'MP-2017_Male'!$A$3:$CF$103,MIN((61+(Mortality!EJ$5-Mortality!$AT$5)),84),0))</f>
        <v>1.8317372320412629E-2</v>
      </c>
      <c r="EK61" s="463">
        <f>EJ61*(1-VLOOKUP($AR61,'MP-2017_Male'!$A$3:$CF$103,MIN((61+(Mortality!EK$5-Mortality!$AT$5)),84),0))</f>
        <v>1.8134198597208502E-2</v>
      </c>
      <c r="EL61" s="463">
        <f>EK61*(1-VLOOKUP($AR61,'MP-2017_Male'!$A$3:$CF$103,MIN((61+(Mortality!EL$5-Mortality!$AT$5)),84),0))</f>
        <v>1.7952856611236415E-2</v>
      </c>
      <c r="EM61" s="463">
        <f>EL61*(1-VLOOKUP($AR61,'MP-2017_Male'!$A$3:$CF$103,MIN((61+(Mortality!EM$5-Mortality!$AT$5)),84),0))</f>
        <v>1.7773328045124052E-2</v>
      </c>
      <c r="EN61" s="463">
        <f>EM61*(1-VLOOKUP($AR61,'MP-2017_Male'!$A$3:$CF$103,MIN((61+(Mortality!EN$5-Mortality!$AT$5)),84),0))</f>
        <v>1.759559476467281E-2</v>
      </c>
      <c r="EO61" s="463">
        <f>EN61*(1-VLOOKUP($AR61,'MP-2017_Male'!$A$3:$CF$103,MIN((61+(Mortality!EO$5-Mortality!$AT$5)),84),0))</f>
        <v>1.7419638817026083E-2</v>
      </c>
      <c r="EP61" s="463">
        <f>EO61*(1-VLOOKUP($AR61,'MP-2017_Male'!$A$3:$CF$103,MIN((61+(Mortality!EP$5-Mortality!$AT$5)),84),0))</f>
        <v>1.7245442428855822E-2</v>
      </c>
      <c r="EQ61" s="463">
        <f>EP61*(1-VLOOKUP($AR61,'MP-2017_Male'!$A$3:$CF$103,MIN((61+(Mortality!EQ$5-Mortality!$AT$5)),84),0))</f>
        <v>1.7072988004567264E-2</v>
      </c>
      <c r="ER61" s="463">
        <f>EQ61*(1-VLOOKUP($AR61,'MP-2017_Male'!$A$3:$CF$103,MIN((61+(Mortality!ER$5-Mortality!$AT$5)),84),0))</f>
        <v>1.6902258124521591E-2</v>
      </c>
      <c r="ES61" s="463">
        <f>ER61*(1-VLOOKUP($AR61,'MP-2017_Male'!$A$3:$CF$103,MIN((61+(Mortality!ES$5-Mortality!$AT$5)),84),0))</f>
        <v>1.6733235543276374E-2</v>
      </c>
      <c r="ET61" s="463">
        <f>ES61*(1-VLOOKUP($AR61,'MP-2017_Male'!$A$3:$CF$103,MIN((61+(Mortality!ET$5-Mortality!$AT$5)),84),0))</f>
        <v>1.6565903187843612E-2</v>
      </c>
      <c r="EU61" s="463">
        <f>ET61*(1-VLOOKUP($AR61,'MP-2017_Male'!$A$3:$CF$103,MIN((61+(Mortality!EU$5-Mortality!$AT$5)),84),0))</f>
        <v>1.6400244155965176E-2</v>
      </c>
      <c r="EV61" s="463">
        <f>EU61*(1-VLOOKUP($AR61,'MP-2017_Male'!$A$3:$CF$103,MIN((61+(Mortality!EV$5-Mortality!$AT$5)),84),0))</f>
        <v>1.6236241714405523E-2</v>
      </c>
      <c r="EW61" s="463">
        <f>EV61*(1-VLOOKUP($AR61,'MP-2017_Male'!$A$3:$CF$103,MIN((61+(Mortality!EW$5-Mortality!$AT$5)),84),0))</f>
        <v>1.6073879297261468E-2</v>
      </c>
      <c r="EX61" s="463">
        <f>EW61*(1-VLOOKUP($AR61,'MP-2017_Male'!$A$3:$CF$103,MIN((61+(Mortality!EX$5-Mortality!$AT$5)),84),0))</f>
        <v>1.5913140504288853E-2</v>
      </c>
      <c r="EY61" s="463">
        <f>EX61*(1-VLOOKUP($AR61,'MP-2017_Male'!$A$3:$CF$103,MIN((61+(Mortality!EY$5-Mortality!$AT$5)),84),0))</f>
        <v>1.5754009099245965E-2</v>
      </c>
      <c r="EZ61" s="463">
        <f>EY61*(1-VLOOKUP($AR61,'MP-2017_Male'!$A$3:$CF$103,MIN((61+(Mortality!EZ$5-Mortality!$AT$5)),84),0))</f>
        <v>1.5596469008253505E-2</v>
      </c>
      <c r="FA61" s="463">
        <f>EZ61*(1-VLOOKUP($AR61,'MP-2017_Male'!$A$3:$CF$103,MIN((61+(Mortality!FA$5-Mortality!$AT$5)),84),0))</f>
        <v>1.5440504318170969E-2</v>
      </c>
      <c r="FB61" s="463">
        <f>FA61*(1-VLOOKUP($AR61,'MP-2017_Male'!$A$3:$CF$103,MIN((61+(Mortality!FB$5-Mortality!$AT$5)),84),0))</f>
        <v>1.528609927498926E-2</v>
      </c>
      <c r="FC61" s="463">
        <f>FB61*(1-VLOOKUP($AR61,'MP-2017_Male'!$A$3:$CF$103,MIN((61+(Mortality!FC$5-Mortality!$AT$5)),84),0))</f>
        <v>1.5133238282239368E-2</v>
      </c>
      <c r="FD61" s="463">
        <f>FC61*(1-VLOOKUP($AR61,'MP-2017_Male'!$A$3:$CF$103,MIN((61+(Mortality!FD$5-Mortality!$AT$5)),84),0))</f>
        <v>1.4981905899416973E-2</v>
      </c>
      <c r="FE61" s="463">
        <f>FD61*(1-VLOOKUP($AR61,'MP-2017_Male'!$A$3:$CF$103,MIN((61+(Mortality!FE$5-Mortality!$AT$5)),84),0))</f>
        <v>1.4832086840422804E-2</v>
      </c>
      <c r="FF61" s="463">
        <f>FE61*(1-VLOOKUP($AR61,'MP-2017_Male'!$A$3:$CF$103,MIN((61+(Mortality!FF$5-Mortality!$AT$5)),84),0))</f>
        <v>1.4683765972018576E-2</v>
      </c>
      <c r="FG61" s="463">
        <f>FF61*(1-VLOOKUP($AR61,'MP-2017_Male'!$A$3:$CF$103,MIN((61+(Mortality!FG$5-Mortality!$AT$5)),84),0))</f>
        <v>1.4536928312298391E-2</v>
      </c>
      <c r="FH61" s="463">
        <f>FG61*(1-VLOOKUP($AR61,'MP-2017_Male'!$A$3:$CF$103,MIN((61+(Mortality!FH$5-Mortality!$AT$5)),84),0))</f>
        <v>1.4391559029175407E-2</v>
      </c>
      <c r="FI61" s="463">
        <f>FH61*(1-VLOOKUP($AR61,'MP-2017_Male'!$A$3:$CF$103,MIN((61+(Mortality!FI$5-Mortality!$AT$5)),84),0))</f>
        <v>1.4247643438883652E-2</v>
      </c>
    </row>
    <row r="62" spans="1:165">
      <c r="A62" s="205">
        <v>74</v>
      </c>
      <c r="B62" s="226">
        <f t="shared" si="8"/>
        <v>2.0917999999999999E-2</v>
      </c>
      <c r="C62" s="227">
        <f t="shared" si="9"/>
        <v>9.6760000000000006E-3</v>
      </c>
      <c r="D62" s="207">
        <f t="shared" si="5"/>
        <v>1.5297E-2</v>
      </c>
      <c r="E62" s="434">
        <f ca="1">IF($A62&lt;Main!$B$11,Mortality!$BD55,OFFSET($BD$6,$A62-$A$13-$J$31,$A62-$A$13-$J$31)*$J$30)</f>
        <v>1.0867047835348392E-2</v>
      </c>
      <c r="F62" s="435">
        <f ca="1">IF($A62&lt;Main!$B$13,Mortality!$BD154,OFFSET($BD$105,$A62-$A$13,$A62-$A$13))</f>
        <v>1.0118205337098422E-2</v>
      </c>
      <c r="G62" s="472">
        <f t="shared" ca="1" si="85"/>
        <v>1.0492626586223408E-2</v>
      </c>
      <c r="P62" s="266"/>
      <c r="Q62" s="396"/>
      <c r="R62" s="395"/>
      <c r="S62" s="395"/>
      <c r="T62" s="395"/>
      <c r="U62" s="395"/>
      <c r="V62" s="395"/>
      <c r="W62" s="395"/>
      <c r="X62" s="227"/>
      <c r="Y62" s="205">
        <v>74</v>
      </c>
      <c r="AA62" s="231">
        <v>2.0917999999999999E-2</v>
      </c>
      <c r="AB62" s="232">
        <v>2.4344999999999999E-2</v>
      </c>
      <c r="AC62" s="233">
        <v>5.0965000000000003E-2</v>
      </c>
      <c r="AD62" s="205"/>
      <c r="AE62" s="231">
        <v>9.6760000000000006E-3</v>
      </c>
      <c r="AF62" s="232">
        <v>1.8977000000000001E-2</v>
      </c>
      <c r="AG62" s="233">
        <v>3.7962000000000003E-2</v>
      </c>
      <c r="AH62" s="234"/>
      <c r="AQ62" s="234"/>
      <c r="AR62" s="205">
        <v>81</v>
      </c>
      <c r="AS62" s="235">
        <f t="shared" si="6"/>
        <v>4.711350579014334E-2</v>
      </c>
      <c r="AT62" s="235">
        <f>AU62</f>
        <v>4.9794999999999999E-2</v>
      </c>
      <c r="AU62" s="235">
        <f>AV62</f>
        <v>4.9794999999999999E-2</v>
      </c>
      <c r="AV62" s="235">
        <f>AW62</f>
        <v>4.9794999999999999E-2</v>
      </c>
      <c r="AW62" s="235">
        <f>AX62</f>
        <v>4.9794999999999999E-2</v>
      </c>
      <c r="AX62" s="406">
        <f>AB69</f>
        <v>4.9794999999999999E-2</v>
      </c>
      <c r="AY62" s="463">
        <f>AX62*(1-VLOOKUP($AR62,'MP-2017_Male'!$A$3:$CF$103,MIN((61+(Mortality!AY$5-Mortality!$AT$5)),84),0))</f>
        <v>4.9361783499999999E-2</v>
      </c>
      <c r="AZ62" s="463">
        <f>AY62*(1-VLOOKUP($AR62,'MP-2017_Male'!$A$3:$CF$103,MIN((61+(Mortality!AZ$5-Mortality!$AT$5)),84),0))</f>
        <v>4.8922463626849995E-2</v>
      </c>
      <c r="BA62" s="463">
        <f>AZ62*(1-VLOOKUP($AR62,'MP-2017_Male'!$A$3:$CF$103,MIN((61+(Mortality!BA$5-Mortality!$AT$5)),84),0))</f>
        <v>4.8477269207845661E-2</v>
      </c>
      <c r="BB62" s="463">
        <f>BA62*(1-VLOOKUP($AR62,'MP-2017_Male'!$A$3:$CF$103,MIN((61+(Mortality!BB$5-Mortality!$AT$5)),84),0))</f>
        <v>4.8026430604212696E-2</v>
      </c>
      <c r="BC62" s="463">
        <f>BB62*(1-VLOOKUP($AR62,'MP-2017_Male'!$A$3:$CF$103,MIN((61+(Mortality!BC$5-Mortality!$AT$5)),84),0))</f>
        <v>4.7570179513472678E-2</v>
      </c>
      <c r="BD62" s="429">
        <f>BC62*(1-VLOOKUP($AR62,'MP-2017_Male'!$A$3:$CF$103,MIN((61+(Mortality!BD$5-Mortality!$AT$5)),84),0))</f>
        <v>4.711350579014334E-2</v>
      </c>
      <c r="BE62" s="463">
        <f>BD62*(1-VLOOKUP($AR62,'MP-2017_Male'!$A$3:$CF$103,MIN((61+(Mortality!BE$5-Mortality!$AT$5)),84),0))</f>
        <v>4.666121613455796E-2</v>
      </c>
      <c r="BF62" s="463">
        <f>BE62*(1-VLOOKUP($AR62,'MP-2017_Male'!$A$3:$CF$103,MIN((61+(Mortality!BF$5-Mortality!$AT$5)),84),0))</f>
        <v>4.6213268459666203E-2</v>
      </c>
      <c r="BG62" s="463">
        <f>BF62*(1-VLOOKUP($AR62,'MP-2017_Male'!$A$3:$CF$103,MIN((61+(Mortality!BG$5-Mortality!$AT$5)),84),0))</f>
        <v>4.5774242409299379E-2</v>
      </c>
      <c r="BH62" s="463">
        <f>BG62*(1-VLOOKUP($AR62,'MP-2017_Male'!$A$3:$CF$103,MIN((61+(Mortality!BH$5-Mortality!$AT$5)),84),0))</f>
        <v>4.5343964530651967E-2</v>
      </c>
      <c r="BI62" s="463">
        <f>BH62*(1-VLOOKUP($AR62,'MP-2017_Male'!$A$3:$CF$103,MIN((61+(Mortality!BI$5-Mortality!$AT$5)),84),0))</f>
        <v>4.4926800056969973E-2</v>
      </c>
      <c r="BJ62" s="463">
        <f>BI62*(1-VLOOKUP($AR62,'MP-2017_Male'!$A$3:$CF$103,MIN((61+(Mortality!BJ$5-Mortality!$AT$5)),84),0))</f>
        <v>4.4513473496445848E-2</v>
      </c>
      <c r="BK62" s="463">
        <f>BJ62*(1-VLOOKUP($AR62,'MP-2017_Male'!$A$3:$CF$103,MIN((61+(Mortality!BK$5-Mortality!$AT$5)),84),0))</f>
        <v>4.4103949540278548E-2</v>
      </c>
      <c r="BL62" s="463">
        <f>BK62*(1-VLOOKUP($AR62,'MP-2017_Male'!$A$3:$CF$103,MIN((61+(Mortality!BL$5-Mortality!$AT$5)),84),0))</f>
        <v>4.3693782809553959E-2</v>
      </c>
      <c r="BM62" s="463">
        <f>BL62*(1-VLOOKUP($AR62,'MP-2017_Male'!$A$3:$CF$103,MIN((61+(Mortality!BM$5-Mortality!$AT$5)),84),0))</f>
        <v>4.3283061251144152E-2</v>
      </c>
      <c r="BN62" s="463">
        <f>BM62*(1-VLOOKUP($AR62,'MP-2017_Male'!$A$3:$CF$103,MIN((61+(Mortality!BN$5-Mortality!$AT$5)),84),0))</f>
        <v>4.2867543863133163E-2</v>
      </c>
      <c r="BO62" s="463">
        <f>BN62*(1-VLOOKUP($AR62,'MP-2017_Male'!$A$3:$CF$103,MIN((61+(Mortality!BO$5-Mortality!$AT$5)),84),0))</f>
        <v>4.244744193327446E-2</v>
      </c>
      <c r="BP62" s="463">
        <f>BO62*(1-VLOOKUP($AR62,'MP-2017_Male'!$A$3:$CF$103,MIN((61+(Mortality!BP$5-Mortality!$AT$5)),84),0))</f>
        <v>4.2027212258135042E-2</v>
      </c>
      <c r="BQ62" s="463">
        <f>BP62*(1-VLOOKUP($AR62,'MP-2017_Male'!$A$3:$CF$103,MIN((61+(Mortality!BQ$5-Mortality!$AT$5)),84),0))</f>
        <v>4.1606940135553688E-2</v>
      </c>
      <c r="BR62" s="463">
        <f>BQ62*(1-VLOOKUP($AR62,'MP-2017_Male'!$A$3:$CF$103,MIN((61+(Mortality!BR$5-Mortality!$AT$5)),84),0))</f>
        <v>4.1190870734198151E-2</v>
      </c>
      <c r="BS62" s="463">
        <f>BR62*(1-VLOOKUP($AR62,'MP-2017_Male'!$A$3:$CF$103,MIN((61+(Mortality!BS$5-Mortality!$AT$5)),84),0))</f>
        <v>4.0778962026856172E-2</v>
      </c>
      <c r="BT62" s="463">
        <f>BS62*(1-VLOOKUP($AR62,'MP-2017_Male'!$A$3:$CF$103,MIN((61+(Mortality!BT$5-Mortality!$AT$5)),84),0))</f>
        <v>4.0371172406587608E-2</v>
      </c>
      <c r="BU62" s="463">
        <f>BT62*(1-VLOOKUP($AR62,'MP-2017_Male'!$A$3:$CF$103,MIN((61+(Mortality!BU$5-Mortality!$AT$5)),84),0))</f>
        <v>3.996746068252173E-2</v>
      </c>
      <c r="BV62" s="463">
        <f>BU62*(1-VLOOKUP($AR62,'MP-2017_Male'!$A$3:$CF$103,MIN((61+(Mortality!BV$5-Mortality!$AT$5)),84),0))</f>
        <v>3.9567786075696512E-2</v>
      </c>
      <c r="BW62" s="463">
        <f>BV62*(1-VLOOKUP($AR62,'MP-2017_Male'!$A$3:$CF$103,MIN((61+(Mortality!BW$5-Mortality!$AT$5)),84),0))</f>
        <v>3.9172108214939549E-2</v>
      </c>
      <c r="BX62" s="463">
        <f>BW62*(1-VLOOKUP($AR62,'MP-2017_Male'!$A$3:$CF$103,MIN((61+(Mortality!BX$5-Mortality!$AT$5)),84),0))</f>
        <v>3.8780387132790153E-2</v>
      </c>
      <c r="BY62" s="463">
        <f>BX62*(1-VLOOKUP($AR62,'MP-2017_Male'!$A$3:$CF$103,MIN((61+(Mortality!BY$5-Mortality!$AT$5)),84),0))</f>
        <v>3.8392583261462249E-2</v>
      </c>
      <c r="BZ62" s="463">
        <f>BY62*(1-VLOOKUP($AR62,'MP-2017_Male'!$A$3:$CF$103,MIN((61+(Mortality!BZ$5-Mortality!$AT$5)),84),0))</f>
        <v>3.8008657428847625E-2</v>
      </c>
      <c r="CA62" s="463">
        <f>BZ62*(1-VLOOKUP($AR62,'MP-2017_Male'!$A$3:$CF$103,MIN((61+(Mortality!CA$5-Mortality!$AT$5)),84),0))</f>
        <v>3.7628570854559146E-2</v>
      </c>
      <c r="CB62" s="463">
        <f>CA62*(1-VLOOKUP($AR62,'MP-2017_Male'!$A$3:$CF$103,MIN((61+(Mortality!CB$5-Mortality!$AT$5)),84),0))</f>
        <v>3.7252285146013552E-2</v>
      </c>
      <c r="CC62" s="463">
        <f>CB62*(1-VLOOKUP($AR62,'MP-2017_Male'!$A$3:$CF$103,MIN((61+(Mortality!CC$5-Mortality!$AT$5)),84),0))</f>
        <v>3.6879762294553413E-2</v>
      </c>
      <c r="CD62" s="463">
        <f>CC62*(1-VLOOKUP($AR62,'MP-2017_Male'!$A$3:$CF$103,MIN((61+(Mortality!CD$5-Mortality!$AT$5)),84),0))</f>
        <v>3.651096467160788E-2</v>
      </c>
      <c r="CE62" s="463">
        <f>CD62*(1-VLOOKUP($AR62,'MP-2017_Male'!$A$3:$CF$103,MIN((61+(Mortality!CE$5-Mortality!$AT$5)),84),0))</f>
        <v>3.6145855024891801E-2</v>
      </c>
      <c r="CF62" s="463">
        <f>CE62*(1-VLOOKUP($AR62,'MP-2017_Male'!$A$3:$CF$103,MIN((61+(Mortality!CF$5-Mortality!$AT$5)),84),0))</f>
        <v>3.5784396474642884E-2</v>
      </c>
      <c r="CG62" s="463">
        <f>CF62*(1-VLOOKUP($AR62,'MP-2017_Male'!$A$3:$CF$103,MIN((61+(Mortality!CG$5-Mortality!$AT$5)),84),0))</f>
        <v>3.5426552509896451E-2</v>
      </c>
      <c r="CH62" s="463">
        <f>CG62*(1-VLOOKUP($AR62,'MP-2017_Male'!$A$3:$CF$103,MIN((61+(Mortality!CH$5-Mortality!$AT$5)),84),0))</f>
        <v>3.5072286984797488E-2</v>
      </c>
      <c r="CI62" s="463">
        <f>CH62*(1-VLOOKUP($AR62,'MP-2017_Male'!$A$3:$CF$103,MIN((61+(Mortality!CI$5-Mortality!$AT$5)),84),0))</f>
        <v>3.4721564114949512E-2</v>
      </c>
      <c r="CJ62" s="463">
        <f>CI62*(1-VLOOKUP($AR62,'MP-2017_Male'!$A$3:$CF$103,MIN((61+(Mortality!CJ$5-Mortality!$AT$5)),84),0))</f>
        <v>3.4374348473800019E-2</v>
      </c>
      <c r="CK62" s="463">
        <f>CJ62*(1-VLOOKUP($AR62,'MP-2017_Male'!$A$3:$CF$103,MIN((61+(Mortality!CK$5-Mortality!$AT$5)),84),0))</f>
        <v>3.4030604989062019E-2</v>
      </c>
      <c r="CL62" s="463">
        <f>CK62*(1-VLOOKUP($AR62,'MP-2017_Male'!$A$3:$CF$103,MIN((61+(Mortality!CL$5-Mortality!$AT$5)),84),0))</f>
        <v>3.3690298939171401E-2</v>
      </c>
      <c r="CM62" s="463">
        <f>CL62*(1-VLOOKUP($AR62,'MP-2017_Male'!$A$3:$CF$103,MIN((61+(Mortality!CM$5-Mortality!$AT$5)),84),0))</f>
        <v>3.3353395949779686E-2</v>
      </c>
      <c r="CN62" s="463">
        <f>CM62*(1-VLOOKUP($AR62,'MP-2017_Male'!$A$3:$CF$103,MIN((61+(Mortality!CN$5-Mortality!$AT$5)),84),0))</f>
        <v>3.3019861990281889E-2</v>
      </c>
      <c r="CO62" s="463">
        <f>CN62*(1-VLOOKUP($AR62,'MP-2017_Male'!$A$3:$CF$103,MIN((61+(Mortality!CO$5-Mortality!$AT$5)),84),0))</f>
        <v>3.2689663370379068E-2</v>
      </c>
      <c r="CP62" s="463">
        <f>CO62*(1-VLOOKUP($AR62,'MP-2017_Male'!$A$3:$CF$103,MIN((61+(Mortality!CP$5-Mortality!$AT$5)),84),0))</f>
        <v>3.2362766736675277E-2</v>
      </c>
      <c r="CQ62" s="463">
        <f>CP62*(1-VLOOKUP($AR62,'MP-2017_Male'!$A$3:$CF$103,MIN((61+(Mortality!CQ$5-Mortality!$AT$5)),84),0))</f>
        <v>3.2039139069308525E-2</v>
      </c>
      <c r="CR62" s="463">
        <f>CQ62*(1-VLOOKUP($AR62,'MP-2017_Male'!$A$3:$CF$103,MIN((61+(Mortality!CR$5-Mortality!$AT$5)),84),0))</f>
        <v>3.171874767861544E-2</v>
      </c>
      <c r="CS62" s="463">
        <f>CR62*(1-VLOOKUP($AR62,'MP-2017_Male'!$A$3:$CF$103,MIN((61+(Mortality!CS$5-Mortality!$AT$5)),84),0))</f>
        <v>3.1401560201829284E-2</v>
      </c>
      <c r="CT62" s="463">
        <f>CS62*(1-VLOOKUP($AR62,'MP-2017_Male'!$A$3:$CF$103,MIN((61+(Mortality!CT$5-Mortality!$AT$5)),84),0))</f>
        <v>3.1087544599810991E-2</v>
      </c>
      <c r="CU62" s="463">
        <f>CT62*(1-VLOOKUP($AR62,'MP-2017_Male'!$A$3:$CF$103,MIN((61+(Mortality!CU$5-Mortality!$AT$5)),84),0))</f>
        <v>3.0776669153812882E-2</v>
      </c>
      <c r="CV62" s="463">
        <f>CU62*(1-VLOOKUP($AR62,'MP-2017_Male'!$A$3:$CF$103,MIN((61+(Mortality!CV$5-Mortality!$AT$5)),84),0))</f>
        <v>3.0468902462274752E-2</v>
      </c>
      <c r="CW62" s="463">
        <f>CV62*(1-VLOOKUP($AR62,'MP-2017_Male'!$A$3:$CF$103,MIN((61+(Mortality!CW$5-Mortality!$AT$5)),84),0))</f>
        <v>3.0164213437652004E-2</v>
      </c>
      <c r="CX62" s="463">
        <f>CW62*(1-VLOOKUP($AR62,'MP-2017_Male'!$A$3:$CF$103,MIN((61+(Mortality!CX$5-Mortality!$AT$5)),84),0))</f>
        <v>2.9862571303275482E-2</v>
      </c>
      <c r="CY62" s="463">
        <f>CX62*(1-VLOOKUP($AR62,'MP-2017_Male'!$A$3:$CF$103,MIN((61+(Mortality!CY$5-Mortality!$AT$5)),84),0))</f>
        <v>2.9563945590242727E-2</v>
      </c>
      <c r="CZ62" s="463">
        <f>CY62*(1-VLOOKUP($AR62,'MP-2017_Male'!$A$3:$CF$103,MIN((61+(Mortality!CZ$5-Mortality!$AT$5)),84),0))</f>
        <v>2.92683061343403E-2</v>
      </c>
      <c r="DA62" s="463">
        <f>CZ62*(1-VLOOKUP($AR62,'MP-2017_Male'!$A$3:$CF$103,MIN((61+(Mortality!DA$5-Mortality!$AT$5)),84),0))</f>
        <v>2.8975623072996896E-2</v>
      </c>
      <c r="DB62" s="463">
        <f>DA62*(1-VLOOKUP($AR62,'MP-2017_Male'!$A$3:$CF$103,MIN((61+(Mortality!DB$5-Mortality!$AT$5)),84),0))</f>
        <v>2.8685866842266927E-2</v>
      </c>
      <c r="DC62" s="463">
        <f>DB62*(1-VLOOKUP($AR62,'MP-2017_Male'!$A$3:$CF$103,MIN((61+(Mortality!DC$5-Mortality!$AT$5)),84),0))</f>
        <v>2.8399008173844258E-2</v>
      </c>
      <c r="DD62" s="463">
        <f>DC62*(1-VLOOKUP($AR62,'MP-2017_Male'!$A$3:$CF$103,MIN((61+(Mortality!DD$5-Mortality!$AT$5)),84),0))</f>
        <v>2.8115018092105815E-2</v>
      </c>
      <c r="DE62" s="463">
        <f>DD62*(1-VLOOKUP($AR62,'MP-2017_Male'!$A$3:$CF$103,MIN((61+(Mortality!DE$5-Mortality!$AT$5)),84),0))</f>
        <v>2.7833867911184758E-2</v>
      </c>
      <c r="DF62" s="463">
        <f>DE62*(1-VLOOKUP($AR62,'MP-2017_Male'!$A$3:$CF$103,MIN((61+(Mortality!DF$5-Mortality!$AT$5)),84),0))</f>
        <v>2.7555529232072912E-2</v>
      </c>
      <c r="DG62" s="463">
        <f>DF62*(1-VLOOKUP($AR62,'MP-2017_Male'!$A$3:$CF$103,MIN((61+(Mortality!DG$5-Mortality!$AT$5)),84),0))</f>
        <v>2.7279973939752181E-2</v>
      </c>
      <c r="DH62" s="463">
        <f>DG62*(1-VLOOKUP($AR62,'MP-2017_Male'!$A$3:$CF$103,MIN((61+(Mortality!DH$5-Mortality!$AT$5)),84),0))</f>
        <v>2.7007174200354658E-2</v>
      </c>
      <c r="DI62" s="463">
        <f>DH62*(1-VLOOKUP($AR62,'MP-2017_Male'!$A$3:$CF$103,MIN((61+(Mortality!DI$5-Mortality!$AT$5)),84),0))</f>
        <v>2.6737102458351113E-2</v>
      </c>
      <c r="DJ62" s="463">
        <f>DI62*(1-VLOOKUP($AR62,'MP-2017_Male'!$A$3:$CF$103,MIN((61+(Mortality!DJ$5-Mortality!$AT$5)),84),0))</f>
        <v>2.6469731433767602E-2</v>
      </c>
      <c r="DK62" s="463">
        <f>DJ62*(1-VLOOKUP($AR62,'MP-2017_Male'!$A$3:$CF$103,MIN((61+(Mortality!DK$5-Mortality!$AT$5)),84),0))</f>
        <v>2.6205034119429926E-2</v>
      </c>
      <c r="DL62" s="463">
        <f>DK62*(1-VLOOKUP($AR62,'MP-2017_Male'!$A$3:$CF$103,MIN((61+(Mortality!DL$5-Mortality!$AT$5)),84),0))</f>
        <v>2.5942983778235628E-2</v>
      </c>
      <c r="DM62" s="463">
        <f>DL62*(1-VLOOKUP($AR62,'MP-2017_Male'!$A$3:$CF$103,MIN((61+(Mortality!DM$5-Mortality!$AT$5)),84),0))</f>
        <v>2.5683553940453272E-2</v>
      </c>
      <c r="DN62" s="463">
        <f>DM62*(1-VLOOKUP($AR62,'MP-2017_Male'!$A$3:$CF$103,MIN((61+(Mortality!DN$5-Mortality!$AT$5)),84),0))</f>
        <v>2.542671840104874E-2</v>
      </c>
      <c r="DO62" s="463">
        <f>DN62*(1-VLOOKUP($AR62,'MP-2017_Male'!$A$3:$CF$103,MIN((61+(Mortality!DO$5-Mortality!$AT$5)),84),0))</f>
        <v>2.5172451217038254E-2</v>
      </c>
      <c r="DP62" s="463">
        <f>DO62*(1-VLOOKUP($AR62,'MP-2017_Male'!$A$3:$CF$103,MIN((61+(Mortality!DP$5-Mortality!$AT$5)),84),0))</f>
        <v>2.492072670486787E-2</v>
      </c>
      <c r="DQ62" s="463">
        <f>DP62*(1-VLOOKUP($AR62,'MP-2017_Male'!$A$3:$CF$103,MIN((61+(Mortality!DQ$5-Mortality!$AT$5)),84),0))</f>
        <v>2.467151943781919E-2</v>
      </c>
      <c r="DR62" s="463">
        <f>DQ62*(1-VLOOKUP($AR62,'MP-2017_Male'!$A$3:$CF$103,MIN((61+(Mortality!DR$5-Mortality!$AT$5)),84),0))</f>
        <v>2.4424804243440998E-2</v>
      </c>
      <c r="DS62" s="463">
        <f>DR62*(1-VLOOKUP($AR62,'MP-2017_Male'!$A$3:$CF$103,MIN((61+(Mortality!DS$5-Mortality!$AT$5)),84),0))</f>
        <v>2.4180556201006589E-2</v>
      </c>
      <c r="DT62" s="463">
        <f>DS62*(1-VLOOKUP($AR62,'MP-2017_Male'!$A$3:$CF$103,MIN((61+(Mortality!DT$5-Mortality!$AT$5)),84),0))</f>
        <v>2.3938750638996524E-2</v>
      </c>
      <c r="DU62" s="463">
        <f>DT62*(1-VLOOKUP($AR62,'MP-2017_Male'!$A$3:$CF$103,MIN((61+(Mortality!DU$5-Mortality!$AT$5)),84),0))</f>
        <v>2.3699363132606559E-2</v>
      </c>
      <c r="DV62" s="463">
        <f>DU62*(1-VLOOKUP($AR62,'MP-2017_Male'!$A$3:$CF$103,MIN((61+(Mortality!DV$5-Mortality!$AT$5)),84),0))</f>
        <v>2.3462369501280493E-2</v>
      </c>
      <c r="DW62" s="463">
        <f>DV62*(1-VLOOKUP($AR62,'MP-2017_Male'!$A$3:$CF$103,MIN((61+(Mortality!DW$5-Mortality!$AT$5)),84),0))</f>
        <v>2.3227745806267689E-2</v>
      </c>
      <c r="DX62" s="463">
        <f>DW62*(1-VLOOKUP($AR62,'MP-2017_Male'!$A$3:$CF$103,MIN((61+(Mortality!DX$5-Mortality!$AT$5)),84),0))</f>
        <v>2.2995468348205012E-2</v>
      </c>
      <c r="DY62" s="463">
        <f>DX62*(1-VLOOKUP($AR62,'MP-2017_Male'!$A$3:$CF$103,MIN((61+(Mortality!DY$5-Mortality!$AT$5)),84),0))</f>
        <v>2.2765513664722962E-2</v>
      </c>
      <c r="DZ62" s="463">
        <f>DY62*(1-VLOOKUP($AR62,'MP-2017_Male'!$A$3:$CF$103,MIN((61+(Mortality!DZ$5-Mortality!$AT$5)),84),0))</f>
        <v>2.2537858528075733E-2</v>
      </c>
      <c r="EA62" s="463">
        <f>DZ62*(1-VLOOKUP($AR62,'MP-2017_Male'!$A$3:$CF$103,MIN((61+(Mortality!EA$5-Mortality!$AT$5)),84),0))</f>
        <v>2.2312479942794977E-2</v>
      </c>
      <c r="EB62" s="463">
        <f>EA62*(1-VLOOKUP($AR62,'MP-2017_Male'!$A$3:$CF$103,MIN((61+(Mortality!EB$5-Mortality!$AT$5)),84),0))</f>
        <v>2.2089355143367028E-2</v>
      </c>
      <c r="EC62" s="463">
        <f>EB62*(1-VLOOKUP($AR62,'MP-2017_Male'!$A$3:$CF$103,MIN((61+(Mortality!EC$5-Mortality!$AT$5)),84),0))</f>
        <v>2.1868461591933359E-2</v>
      </c>
      <c r="ED62" s="463">
        <f>EC62*(1-VLOOKUP($AR62,'MP-2017_Male'!$A$3:$CF$103,MIN((61+(Mortality!ED$5-Mortality!$AT$5)),84),0))</f>
        <v>2.1649776976014026E-2</v>
      </c>
      <c r="EE62" s="463">
        <f>ED62*(1-VLOOKUP($AR62,'MP-2017_Male'!$A$3:$CF$103,MIN((61+(Mortality!EE$5-Mortality!$AT$5)),84),0))</f>
        <v>2.1433279206253885E-2</v>
      </c>
      <c r="EF62" s="463">
        <f>EE62*(1-VLOOKUP($AR62,'MP-2017_Male'!$A$3:$CF$103,MIN((61+(Mortality!EF$5-Mortality!$AT$5)),84),0))</f>
        <v>2.1218946414191347E-2</v>
      </c>
      <c r="EG62" s="463">
        <f>EF62*(1-VLOOKUP($AR62,'MP-2017_Male'!$A$3:$CF$103,MIN((61+(Mortality!EG$5-Mortality!$AT$5)),84),0))</f>
        <v>2.1006756950049433E-2</v>
      </c>
      <c r="EH62" s="463">
        <f>EG62*(1-VLOOKUP($AR62,'MP-2017_Male'!$A$3:$CF$103,MIN((61+(Mortality!EH$5-Mortality!$AT$5)),84),0))</f>
        <v>2.079668938054894E-2</v>
      </c>
      <c r="EI62" s="463">
        <f>EH62*(1-VLOOKUP($AR62,'MP-2017_Male'!$A$3:$CF$103,MIN((61+(Mortality!EI$5-Mortality!$AT$5)),84),0))</f>
        <v>2.0588722486743451E-2</v>
      </c>
      <c r="EJ62" s="463">
        <f>EI62*(1-VLOOKUP($AR62,'MP-2017_Male'!$A$3:$CF$103,MIN((61+(Mortality!EJ$5-Mortality!$AT$5)),84),0))</f>
        <v>2.0382835261876016E-2</v>
      </c>
      <c r="EK62" s="463">
        <f>EJ62*(1-VLOOKUP($AR62,'MP-2017_Male'!$A$3:$CF$103,MIN((61+(Mortality!EK$5-Mortality!$AT$5)),84),0))</f>
        <v>2.0179006909257256E-2</v>
      </c>
      <c r="EL62" s="463">
        <f>EK62*(1-VLOOKUP($AR62,'MP-2017_Male'!$A$3:$CF$103,MIN((61+(Mortality!EL$5-Mortality!$AT$5)),84),0))</f>
        <v>1.9977216840164683E-2</v>
      </c>
      <c r="EM62" s="463">
        <f>EL62*(1-VLOOKUP($AR62,'MP-2017_Male'!$A$3:$CF$103,MIN((61+(Mortality!EM$5-Mortality!$AT$5)),84),0))</f>
        <v>1.9777444671763036E-2</v>
      </c>
      <c r="EN62" s="463">
        <f>EM62*(1-VLOOKUP($AR62,'MP-2017_Male'!$A$3:$CF$103,MIN((61+(Mortality!EN$5-Mortality!$AT$5)),84),0))</f>
        <v>1.9579670225045406E-2</v>
      </c>
      <c r="EO62" s="463">
        <f>EN62*(1-VLOOKUP($AR62,'MP-2017_Male'!$A$3:$CF$103,MIN((61+(Mortality!EO$5-Mortality!$AT$5)),84),0))</f>
        <v>1.9383873522794953E-2</v>
      </c>
      <c r="EP62" s="463">
        <f>EO62*(1-VLOOKUP($AR62,'MP-2017_Male'!$A$3:$CF$103,MIN((61+(Mortality!EP$5-Mortality!$AT$5)),84),0))</f>
        <v>1.9190034787567003E-2</v>
      </c>
      <c r="EQ62" s="463">
        <f>EP62*(1-VLOOKUP($AR62,'MP-2017_Male'!$A$3:$CF$103,MIN((61+(Mortality!EQ$5-Mortality!$AT$5)),84),0))</f>
        <v>1.8998134439691332E-2</v>
      </c>
      <c r="ER62" s="463">
        <f>EQ62*(1-VLOOKUP($AR62,'MP-2017_Male'!$A$3:$CF$103,MIN((61+(Mortality!ER$5-Mortality!$AT$5)),84),0))</f>
        <v>1.8808153095294419E-2</v>
      </c>
      <c r="ES62" s="463">
        <f>ER62*(1-VLOOKUP($AR62,'MP-2017_Male'!$A$3:$CF$103,MIN((61+(Mortality!ES$5-Mortality!$AT$5)),84),0))</f>
        <v>1.8620071564341475E-2</v>
      </c>
      <c r="ET62" s="463">
        <f>ES62*(1-VLOOKUP($AR62,'MP-2017_Male'!$A$3:$CF$103,MIN((61+(Mortality!ET$5-Mortality!$AT$5)),84),0))</f>
        <v>1.8433870848698061E-2</v>
      </c>
      <c r="EU62" s="463">
        <f>ET62*(1-VLOOKUP($AR62,'MP-2017_Male'!$A$3:$CF$103,MIN((61+(Mortality!EU$5-Mortality!$AT$5)),84),0))</f>
        <v>1.8249532140211081E-2</v>
      </c>
      <c r="EV62" s="463">
        <f>EU62*(1-VLOOKUP($AR62,'MP-2017_Male'!$A$3:$CF$103,MIN((61+(Mortality!EV$5-Mortality!$AT$5)),84),0))</f>
        <v>1.806703681880897E-2</v>
      </c>
      <c r="EW62" s="463">
        <f>EV62*(1-VLOOKUP($AR62,'MP-2017_Male'!$A$3:$CF$103,MIN((61+(Mortality!EW$5-Mortality!$AT$5)),84),0))</f>
        <v>1.7886366450620882E-2</v>
      </c>
      <c r="EX62" s="463">
        <f>EW62*(1-VLOOKUP($AR62,'MP-2017_Male'!$A$3:$CF$103,MIN((61+(Mortality!EX$5-Mortality!$AT$5)),84),0))</f>
        <v>1.7707502786114673E-2</v>
      </c>
      <c r="EY62" s="463">
        <f>EX62*(1-VLOOKUP($AR62,'MP-2017_Male'!$A$3:$CF$103,MIN((61+(Mortality!EY$5-Mortality!$AT$5)),84),0))</f>
        <v>1.7530427758253527E-2</v>
      </c>
      <c r="EZ62" s="463">
        <f>EY62*(1-VLOOKUP($AR62,'MP-2017_Male'!$A$3:$CF$103,MIN((61+(Mortality!EZ$5-Mortality!$AT$5)),84),0))</f>
        <v>1.7355123480670993E-2</v>
      </c>
      <c r="FA62" s="463">
        <f>EZ62*(1-VLOOKUP($AR62,'MP-2017_Male'!$A$3:$CF$103,MIN((61+(Mortality!FA$5-Mortality!$AT$5)),84),0))</f>
        <v>1.7181572245864283E-2</v>
      </c>
      <c r="FB62" s="463">
        <f>FA62*(1-VLOOKUP($AR62,'MP-2017_Male'!$A$3:$CF$103,MIN((61+(Mortality!FB$5-Mortality!$AT$5)),84),0))</f>
        <v>1.7009756523405639E-2</v>
      </c>
      <c r="FC62" s="463">
        <f>FB62*(1-VLOOKUP($AR62,'MP-2017_Male'!$A$3:$CF$103,MIN((61+(Mortality!FC$5-Mortality!$AT$5)),84),0))</f>
        <v>1.6839658958171584E-2</v>
      </c>
      <c r="FD62" s="463">
        <f>FC62*(1-VLOOKUP($AR62,'MP-2017_Male'!$A$3:$CF$103,MIN((61+(Mortality!FD$5-Mortality!$AT$5)),84),0))</f>
        <v>1.667126236858987E-2</v>
      </c>
      <c r="FE62" s="463">
        <f>FD62*(1-VLOOKUP($AR62,'MP-2017_Male'!$A$3:$CF$103,MIN((61+(Mortality!FE$5-Mortality!$AT$5)),84),0))</f>
        <v>1.6504549744903972E-2</v>
      </c>
      <c r="FF62" s="463">
        <f>FE62*(1-VLOOKUP($AR62,'MP-2017_Male'!$A$3:$CF$103,MIN((61+(Mortality!FF$5-Mortality!$AT$5)),84),0))</f>
        <v>1.6339504247454933E-2</v>
      </c>
      <c r="FG62" s="463">
        <f>FF62*(1-VLOOKUP($AR62,'MP-2017_Male'!$A$3:$CF$103,MIN((61+(Mortality!FG$5-Mortality!$AT$5)),84),0))</f>
        <v>1.6176109204980384E-2</v>
      </c>
      <c r="FH62" s="463">
        <f>FG62*(1-VLOOKUP($AR62,'MP-2017_Male'!$A$3:$CF$103,MIN((61+(Mortality!FH$5-Mortality!$AT$5)),84),0))</f>
        <v>1.6014348112930579E-2</v>
      </c>
      <c r="FI62" s="463">
        <f>FH62*(1-VLOOKUP($AR62,'MP-2017_Male'!$A$3:$CF$103,MIN((61+(Mortality!FI$5-Mortality!$AT$5)),84),0))</f>
        <v>1.5854204631801275E-2</v>
      </c>
    </row>
    <row r="63" spans="1:165">
      <c r="A63" s="205">
        <v>75</v>
      </c>
      <c r="B63" s="226">
        <f t="shared" si="8"/>
        <v>2.3188E-2</v>
      </c>
      <c r="C63" s="227">
        <f t="shared" si="9"/>
        <v>1.0768E-2</v>
      </c>
      <c r="D63" s="207">
        <f t="shared" si="5"/>
        <v>1.6978E-2</v>
      </c>
      <c r="E63" s="434">
        <f ca="1">IF($A63&lt;Main!$B$11,Mortality!$BD56,OFFSET($BD$6,$A63-$A$13-$J$31,$A63-$A$13-$J$31)*$J$30)</f>
        <v>1.2544682950702069E-2</v>
      </c>
      <c r="F63" s="435">
        <f ca="1">IF($A63&lt;Main!$B$13,Mortality!$BD155,OFFSET($BD$105,$A63-$A$13,$A63-$A$13))</f>
        <v>1.1578346971324725E-2</v>
      </c>
      <c r="G63" s="472">
        <f t="shared" ca="1" si="85"/>
        <v>1.2061514961013396E-2</v>
      </c>
      <c r="P63" s="266"/>
      <c r="Q63" s="396"/>
      <c r="R63" s="395"/>
      <c r="S63" s="395"/>
      <c r="T63" s="395"/>
      <c r="U63" s="395"/>
      <c r="V63" s="395"/>
      <c r="W63" s="395"/>
      <c r="X63" s="227"/>
      <c r="Y63" s="205">
        <v>75</v>
      </c>
      <c r="AA63" s="231">
        <v>2.3188E-2</v>
      </c>
      <c r="AB63" s="232">
        <v>2.6825999999999999E-2</v>
      </c>
      <c r="AC63" s="233">
        <v>5.4287000000000002E-2</v>
      </c>
      <c r="AD63" s="205"/>
      <c r="AE63" s="231">
        <v>1.0768E-2</v>
      </c>
      <c r="AF63" s="232">
        <v>2.0937999999999998E-2</v>
      </c>
      <c r="AG63" s="233">
        <v>4.1044999999999998E-2</v>
      </c>
      <c r="AH63" s="234"/>
      <c r="AQ63" s="234"/>
      <c r="AR63" s="205">
        <v>82</v>
      </c>
      <c r="AS63" s="235">
        <f t="shared" si="6"/>
        <v>5.2594237222008858E-2</v>
      </c>
      <c r="AT63" s="235">
        <f t="shared" ref="AT63:AW63" si="101">AU63</f>
        <v>5.5525999999999999E-2</v>
      </c>
      <c r="AU63" s="235">
        <f t="shared" si="101"/>
        <v>5.5525999999999999E-2</v>
      </c>
      <c r="AV63" s="235">
        <f t="shared" si="101"/>
        <v>5.5525999999999999E-2</v>
      </c>
      <c r="AW63" s="235">
        <f t="shared" si="101"/>
        <v>5.5525999999999999E-2</v>
      </c>
      <c r="AX63" s="406">
        <f t="shared" ref="AX63:AX101" si="102">AB70</f>
        <v>5.5525999999999999E-2</v>
      </c>
      <c r="AY63" s="463">
        <f>AX63*(1-VLOOKUP($AR63,'MP-2017_Male'!$A$3:$CF$103,MIN((61+(Mortality!AY$5-Mortality!$AT$5)),84),0))</f>
        <v>5.5054029000000004E-2</v>
      </c>
      <c r="AZ63" s="463">
        <f>AY63*(1-VLOOKUP($AR63,'MP-2017_Male'!$A$3:$CF$103,MIN((61+(Mortality!AZ$5-Mortality!$AT$5)),84),0))</f>
        <v>5.4575058947700004E-2</v>
      </c>
      <c r="BA63" s="463">
        <f>AZ63*(1-VLOOKUP($AR63,'MP-2017_Male'!$A$3:$CF$103,MIN((61+(Mortality!BA$5-Mortality!$AT$5)),84),0))</f>
        <v>5.4089340923065471E-2</v>
      </c>
      <c r="BB63" s="463">
        <f>BA63*(1-VLOOKUP($AR63,'MP-2017_Male'!$A$3:$CF$103,MIN((61+(Mortality!BB$5-Mortality!$AT$5)),84),0))</f>
        <v>5.3597127920665573E-2</v>
      </c>
      <c r="BC63" s="463">
        <f>BB63*(1-VLOOKUP($AR63,'MP-2017_Male'!$A$3:$CF$103,MIN((61+(Mortality!BC$5-Mortality!$AT$5)),84),0))</f>
        <v>5.3098674631003387E-2</v>
      </c>
      <c r="BD63" s="429">
        <f>BC63*(1-VLOOKUP($AR63,'MP-2017_Male'!$A$3:$CF$103,MIN((61+(Mortality!BD$5-Mortality!$AT$5)),84),0))</f>
        <v>5.2594237222008858E-2</v>
      </c>
      <c r="BE63" s="463">
        <f>BD63*(1-VLOOKUP($AR63,'MP-2017_Male'!$A$3:$CF$103,MIN((61+(Mortality!BE$5-Mortality!$AT$5)),84),0))</f>
        <v>5.2089332544677569E-2</v>
      </c>
      <c r="BF63" s="463">
        <f>BE63*(1-VLOOKUP($AR63,'MP-2017_Male'!$A$3:$CF$103,MIN((61+(Mortality!BF$5-Mortality!$AT$5)),84),0))</f>
        <v>5.1589274952248659E-2</v>
      </c>
      <c r="BG63" s="463">
        <f>BF63*(1-VLOOKUP($AR63,'MP-2017_Male'!$A$3:$CF$103,MIN((61+(Mortality!BG$5-Mortality!$AT$5)),84),0))</f>
        <v>5.1094017912707068E-2</v>
      </c>
      <c r="BH63" s="463">
        <f>BG63*(1-VLOOKUP($AR63,'MP-2017_Male'!$A$3:$CF$103,MIN((61+(Mortality!BH$5-Mortality!$AT$5)),84),0))</f>
        <v>5.0608624742536357E-2</v>
      </c>
      <c r="BI63" s="463">
        <f>BH63*(1-VLOOKUP($AR63,'MP-2017_Male'!$A$3:$CF$103,MIN((61+(Mortality!BI$5-Mortality!$AT$5)),84),0))</f>
        <v>5.0132903669956513E-2</v>
      </c>
      <c r="BJ63" s="463">
        <f>BI63*(1-VLOOKUP($AR63,'MP-2017_Male'!$A$3:$CF$103,MIN((61+(Mortality!BJ$5-Mortality!$AT$5)),84),0))</f>
        <v>4.966666766582592E-2</v>
      </c>
      <c r="BK63" s="463">
        <f>BJ63*(1-VLOOKUP($AR63,'MP-2017_Male'!$A$3:$CF$103,MIN((61+(Mortality!BK$5-Mortality!$AT$5)),84),0))</f>
        <v>4.9204767656533741E-2</v>
      </c>
      <c r="BL63" s="463">
        <f>BK63*(1-VLOOKUP($AR63,'MP-2017_Male'!$A$3:$CF$103,MIN((61+(Mortality!BL$5-Mortality!$AT$5)),84),0))</f>
        <v>4.8742242840562326E-2</v>
      </c>
      <c r="BM63" s="463">
        <f>BL63*(1-VLOOKUP($AR63,'MP-2017_Male'!$A$3:$CF$103,MIN((61+(Mortality!BM$5-Mortality!$AT$5)),84),0))</f>
        <v>4.8279191533576987E-2</v>
      </c>
      <c r="BN63" s="463">
        <f>BM63*(1-VLOOKUP($AR63,'MP-2017_Male'!$A$3:$CF$103,MIN((61+(Mortality!BN$5-Mortality!$AT$5)),84),0))</f>
        <v>4.7810883375701288E-2</v>
      </c>
      <c r="BO63" s="463">
        <f>BN63*(1-VLOOKUP($AR63,'MP-2017_Male'!$A$3:$CF$103,MIN((61+(Mortality!BO$5-Mortality!$AT$5)),84),0))</f>
        <v>4.7342336718619413E-2</v>
      </c>
      <c r="BP63" s="463">
        <f>BO63*(1-VLOOKUP($AR63,'MP-2017_Male'!$A$3:$CF$103,MIN((61+(Mortality!BP$5-Mortality!$AT$5)),84),0))</f>
        <v>4.687364758510508E-2</v>
      </c>
      <c r="BQ63" s="463">
        <f>BP63*(1-VLOOKUP($AR63,'MP-2017_Male'!$A$3:$CF$103,MIN((61+(Mortality!BQ$5-Mortality!$AT$5)),84),0))</f>
        <v>4.640491110925403E-2</v>
      </c>
      <c r="BR63" s="463">
        <f>BQ63*(1-VLOOKUP($AR63,'MP-2017_Male'!$A$3:$CF$103,MIN((61+(Mortality!BR$5-Mortality!$AT$5)),84),0))</f>
        <v>4.594086199816149E-2</v>
      </c>
      <c r="BS63" s="463">
        <f>BR63*(1-VLOOKUP($AR63,'MP-2017_Male'!$A$3:$CF$103,MIN((61+(Mortality!BS$5-Mortality!$AT$5)),84),0))</f>
        <v>4.5481453378179874E-2</v>
      </c>
      <c r="BT63" s="463">
        <f>BS63*(1-VLOOKUP($AR63,'MP-2017_Male'!$A$3:$CF$103,MIN((61+(Mortality!BT$5-Mortality!$AT$5)),84),0))</f>
        <v>4.5026638844398073E-2</v>
      </c>
      <c r="BU63" s="463">
        <f>BT63*(1-VLOOKUP($AR63,'MP-2017_Male'!$A$3:$CF$103,MIN((61+(Mortality!BU$5-Mortality!$AT$5)),84),0))</f>
        <v>4.457637245595409E-2</v>
      </c>
      <c r="BV63" s="463">
        <f>BU63*(1-VLOOKUP($AR63,'MP-2017_Male'!$A$3:$CF$103,MIN((61+(Mortality!BV$5-Mortality!$AT$5)),84),0))</f>
        <v>4.4130608731394551E-2</v>
      </c>
      <c r="BW63" s="463">
        <f>BV63*(1-VLOOKUP($AR63,'MP-2017_Male'!$A$3:$CF$103,MIN((61+(Mortality!BW$5-Mortality!$AT$5)),84),0))</f>
        <v>4.3689302644080608E-2</v>
      </c>
      <c r="BX63" s="463">
        <f>BW63*(1-VLOOKUP($AR63,'MP-2017_Male'!$A$3:$CF$103,MIN((61+(Mortality!BX$5-Mortality!$AT$5)),84),0))</f>
        <v>4.3252409617639799E-2</v>
      </c>
      <c r="BY63" s="463">
        <f>BX63*(1-VLOOKUP($AR63,'MP-2017_Male'!$A$3:$CF$103,MIN((61+(Mortality!BY$5-Mortality!$AT$5)),84),0))</f>
        <v>4.2819885521463402E-2</v>
      </c>
      <c r="BZ63" s="463">
        <f>BY63*(1-VLOOKUP($AR63,'MP-2017_Male'!$A$3:$CF$103,MIN((61+(Mortality!BZ$5-Mortality!$AT$5)),84),0))</f>
        <v>4.2391686666248769E-2</v>
      </c>
      <c r="CA63" s="463">
        <f>BZ63*(1-VLOOKUP($AR63,'MP-2017_Male'!$A$3:$CF$103,MIN((61+(Mortality!CA$5-Mortality!$AT$5)),84),0))</f>
        <v>4.1967769799586281E-2</v>
      </c>
      <c r="CB63" s="463">
        <f>CA63*(1-VLOOKUP($AR63,'MP-2017_Male'!$A$3:$CF$103,MIN((61+(Mortality!CB$5-Mortality!$AT$5)),84),0))</f>
        <v>4.1548092101590418E-2</v>
      </c>
      <c r="CC63" s="463">
        <f>CB63*(1-VLOOKUP($AR63,'MP-2017_Male'!$A$3:$CF$103,MIN((61+(Mortality!CC$5-Mortality!$AT$5)),84),0))</f>
        <v>4.1132611180574513E-2</v>
      </c>
      <c r="CD63" s="463">
        <f>CC63*(1-VLOOKUP($AR63,'MP-2017_Male'!$A$3:$CF$103,MIN((61+(Mortality!CD$5-Mortality!$AT$5)),84),0))</f>
        <v>4.0721285068768764E-2</v>
      </c>
      <c r="CE63" s="463">
        <f>CD63*(1-VLOOKUP($AR63,'MP-2017_Male'!$A$3:$CF$103,MIN((61+(Mortality!CE$5-Mortality!$AT$5)),84),0))</f>
        <v>4.0314072218081073E-2</v>
      </c>
      <c r="CF63" s="463">
        <f>CE63*(1-VLOOKUP($AR63,'MP-2017_Male'!$A$3:$CF$103,MIN((61+(Mortality!CF$5-Mortality!$AT$5)),84),0))</f>
        <v>3.9910931495900262E-2</v>
      </c>
      <c r="CG63" s="463">
        <f>CF63*(1-VLOOKUP($AR63,'MP-2017_Male'!$A$3:$CF$103,MIN((61+(Mortality!CG$5-Mortality!$AT$5)),84),0))</f>
        <v>3.9511822180941257E-2</v>
      </c>
      <c r="CH63" s="463">
        <f>CG63*(1-VLOOKUP($AR63,'MP-2017_Male'!$A$3:$CF$103,MIN((61+(Mortality!CH$5-Mortality!$AT$5)),84),0))</f>
        <v>3.9116703959131846E-2</v>
      </c>
      <c r="CI63" s="463">
        <f>CH63*(1-VLOOKUP($AR63,'MP-2017_Male'!$A$3:$CF$103,MIN((61+(Mortality!CI$5-Mortality!$AT$5)),84),0))</f>
        <v>3.8725536919540525E-2</v>
      </c>
      <c r="CJ63" s="463">
        <f>CI63*(1-VLOOKUP($AR63,'MP-2017_Male'!$A$3:$CF$103,MIN((61+(Mortality!CJ$5-Mortality!$AT$5)),84),0))</f>
        <v>3.8338281550345119E-2</v>
      </c>
      <c r="CK63" s="463">
        <f>CJ63*(1-VLOOKUP($AR63,'MP-2017_Male'!$A$3:$CF$103,MIN((61+(Mortality!CK$5-Mortality!$AT$5)),84),0))</f>
        <v>3.7954898734841667E-2</v>
      </c>
      <c r="CL63" s="463">
        <f>CK63*(1-VLOOKUP($AR63,'MP-2017_Male'!$A$3:$CF$103,MIN((61+(Mortality!CL$5-Mortality!$AT$5)),84),0))</f>
        <v>3.7575349747493249E-2</v>
      </c>
      <c r="CM63" s="463">
        <f>CL63*(1-VLOOKUP($AR63,'MP-2017_Male'!$A$3:$CF$103,MIN((61+(Mortality!CM$5-Mortality!$AT$5)),84),0))</f>
        <v>3.7199596250018313E-2</v>
      </c>
      <c r="CN63" s="463">
        <f>CM63*(1-VLOOKUP($AR63,'MP-2017_Male'!$A$3:$CF$103,MIN((61+(Mortality!CN$5-Mortality!$AT$5)),84),0))</f>
        <v>3.6827600287518129E-2</v>
      </c>
      <c r="CO63" s="463">
        <f>CN63*(1-VLOOKUP($AR63,'MP-2017_Male'!$A$3:$CF$103,MIN((61+(Mortality!CO$5-Mortality!$AT$5)),84),0))</f>
        <v>3.6459324284642949E-2</v>
      </c>
      <c r="CP63" s="463">
        <f>CO63*(1-VLOOKUP($AR63,'MP-2017_Male'!$A$3:$CF$103,MIN((61+(Mortality!CP$5-Mortality!$AT$5)),84),0))</f>
        <v>3.6094731041796523E-2</v>
      </c>
      <c r="CQ63" s="463">
        <f>CP63*(1-VLOOKUP($AR63,'MP-2017_Male'!$A$3:$CF$103,MIN((61+(Mortality!CQ$5-Mortality!$AT$5)),84),0))</f>
        <v>3.573378373137856E-2</v>
      </c>
      <c r="CR63" s="463">
        <f>CQ63*(1-VLOOKUP($AR63,'MP-2017_Male'!$A$3:$CF$103,MIN((61+(Mortality!CR$5-Mortality!$AT$5)),84),0))</f>
        <v>3.5376445894064773E-2</v>
      </c>
      <c r="CS63" s="463">
        <f>CR63*(1-VLOOKUP($AR63,'MP-2017_Male'!$A$3:$CF$103,MIN((61+(Mortality!CS$5-Mortality!$AT$5)),84),0))</f>
        <v>3.5022681435124124E-2</v>
      </c>
      <c r="CT63" s="463">
        <f>CS63*(1-VLOOKUP($AR63,'MP-2017_Male'!$A$3:$CF$103,MIN((61+(Mortality!CT$5-Mortality!$AT$5)),84),0))</f>
        <v>3.4672454620772883E-2</v>
      </c>
      <c r="CU63" s="463">
        <f>CT63*(1-VLOOKUP($AR63,'MP-2017_Male'!$A$3:$CF$103,MIN((61+(Mortality!CU$5-Mortality!$AT$5)),84),0))</f>
        <v>3.4325730074565151E-2</v>
      </c>
      <c r="CV63" s="463">
        <f>CU63*(1-VLOOKUP($AR63,'MP-2017_Male'!$A$3:$CF$103,MIN((61+(Mortality!CV$5-Mortality!$AT$5)),84),0))</f>
        <v>3.3982472773819501E-2</v>
      </c>
      <c r="CW63" s="463">
        <f>CV63*(1-VLOOKUP($AR63,'MP-2017_Male'!$A$3:$CF$103,MIN((61+(Mortality!CW$5-Mortality!$AT$5)),84),0))</f>
        <v>3.3642648046081303E-2</v>
      </c>
      <c r="CX63" s="463">
        <f>CW63*(1-VLOOKUP($AR63,'MP-2017_Male'!$A$3:$CF$103,MIN((61+(Mortality!CX$5-Mortality!$AT$5)),84),0))</f>
        <v>3.3306221565620492E-2</v>
      </c>
      <c r="CY63" s="463">
        <f>CX63*(1-VLOOKUP($AR63,'MP-2017_Male'!$A$3:$CF$103,MIN((61+(Mortality!CY$5-Mortality!$AT$5)),84),0))</f>
        <v>3.2973159349964289E-2</v>
      </c>
      <c r="CZ63" s="463">
        <f>CY63*(1-VLOOKUP($AR63,'MP-2017_Male'!$A$3:$CF$103,MIN((61+(Mortality!CZ$5-Mortality!$AT$5)),84),0))</f>
        <v>3.2643427756464644E-2</v>
      </c>
      <c r="DA63" s="463">
        <f>CZ63*(1-VLOOKUP($AR63,'MP-2017_Male'!$A$3:$CF$103,MIN((61+(Mortality!DA$5-Mortality!$AT$5)),84),0))</f>
        <v>3.2316993478899998E-2</v>
      </c>
      <c r="DB63" s="463">
        <f>DA63*(1-VLOOKUP($AR63,'MP-2017_Male'!$A$3:$CF$103,MIN((61+(Mortality!DB$5-Mortality!$AT$5)),84),0))</f>
        <v>3.1993823544110997E-2</v>
      </c>
      <c r="DC63" s="463">
        <f>DB63*(1-VLOOKUP($AR63,'MP-2017_Male'!$A$3:$CF$103,MIN((61+(Mortality!DC$5-Mortality!$AT$5)),84),0))</f>
        <v>3.1673885308669887E-2</v>
      </c>
      <c r="DD63" s="463">
        <f>DC63*(1-VLOOKUP($AR63,'MP-2017_Male'!$A$3:$CF$103,MIN((61+(Mortality!DD$5-Mortality!$AT$5)),84),0))</f>
        <v>3.1357146455583185E-2</v>
      </c>
      <c r="DE63" s="463">
        <f>DD63*(1-VLOOKUP($AR63,'MP-2017_Male'!$A$3:$CF$103,MIN((61+(Mortality!DE$5-Mortality!$AT$5)),84),0))</f>
        <v>3.1043574991027351E-2</v>
      </c>
      <c r="DF63" s="463">
        <f>DE63*(1-VLOOKUP($AR63,'MP-2017_Male'!$A$3:$CF$103,MIN((61+(Mortality!DF$5-Mortality!$AT$5)),84),0))</f>
        <v>3.0733139241117077E-2</v>
      </c>
      <c r="DG63" s="463">
        <f>DF63*(1-VLOOKUP($AR63,'MP-2017_Male'!$A$3:$CF$103,MIN((61+(Mortality!DG$5-Mortality!$AT$5)),84),0))</f>
        <v>3.0425807848705907E-2</v>
      </c>
      <c r="DH63" s="463">
        <f>DG63*(1-VLOOKUP($AR63,'MP-2017_Male'!$A$3:$CF$103,MIN((61+(Mortality!DH$5-Mortality!$AT$5)),84),0))</f>
        <v>3.0121549770218848E-2</v>
      </c>
      <c r="DI63" s="463">
        <f>DH63*(1-VLOOKUP($AR63,'MP-2017_Male'!$A$3:$CF$103,MIN((61+(Mortality!DI$5-Mortality!$AT$5)),84),0))</f>
        <v>2.9820334272516659E-2</v>
      </c>
      <c r="DJ63" s="463">
        <f>DI63*(1-VLOOKUP($AR63,'MP-2017_Male'!$A$3:$CF$103,MIN((61+(Mortality!DJ$5-Mortality!$AT$5)),84),0))</f>
        <v>2.9522130929791491E-2</v>
      </c>
      <c r="DK63" s="463">
        <f>DJ63*(1-VLOOKUP($AR63,'MP-2017_Male'!$A$3:$CF$103,MIN((61+(Mortality!DK$5-Mortality!$AT$5)),84),0))</f>
        <v>2.9226909620493575E-2</v>
      </c>
      <c r="DL63" s="463">
        <f>DK63*(1-VLOOKUP($AR63,'MP-2017_Male'!$A$3:$CF$103,MIN((61+(Mortality!DL$5-Mortality!$AT$5)),84),0))</f>
        <v>2.8934640524288638E-2</v>
      </c>
      <c r="DM63" s="463">
        <f>DL63*(1-VLOOKUP($AR63,'MP-2017_Male'!$A$3:$CF$103,MIN((61+(Mortality!DM$5-Mortality!$AT$5)),84),0))</f>
        <v>2.8645294119045751E-2</v>
      </c>
      <c r="DN63" s="463">
        <f>DM63*(1-VLOOKUP($AR63,'MP-2017_Male'!$A$3:$CF$103,MIN((61+(Mortality!DN$5-Mortality!$AT$5)),84),0))</f>
        <v>2.8358841177855292E-2</v>
      </c>
      <c r="DO63" s="463">
        <f>DN63*(1-VLOOKUP($AR63,'MP-2017_Male'!$A$3:$CF$103,MIN((61+(Mortality!DO$5-Mortality!$AT$5)),84),0))</f>
        <v>2.8075252766076739E-2</v>
      </c>
      <c r="DP63" s="463">
        <f>DO63*(1-VLOOKUP($AR63,'MP-2017_Male'!$A$3:$CF$103,MIN((61+(Mortality!DP$5-Mortality!$AT$5)),84),0))</f>
        <v>2.7794500238415971E-2</v>
      </c>
      <c r="DQ63" s="463">
        <f>DP63*(1-VLOOKUP($AR63,'MP-2017_Male'!$A$3:$CF$103,MIN((61+(Mortality!DQ$5-Mortality!$AT$5)),84),0))</f>
        <v>2.751655523603181E-2</v>
      </c>
      <c r="DR63" s="463">
        <f>DQ63*(1-VLOOKUP($AR63,'MP-2017_Male'!$A$3:$CF$103,MIN((61+(Mortality!DR$5-Mortality!$AT$5)),84),0))</f>
        <v>2.7241389683671492E-2</v>
      </c>
      <c r="DS63" s="463">
        <f>DR63*(1-VLOOKUP($AR63,'MP-2017_Male'!$A$3:$CF$103,MIN((61+(Mortality!DS$5-Mortality!$AT$5)),84),0))</f>
        <v>2.6968975786834777E-2</v>
      </c>
      <c r="DT63" s="463">
        <f>DS63*(1-VLOOKUP($AR63,'MP-2017_Male'!$A$3:$CF$103,MIN((61+(Mortality!DT$5-Mortality!$AT$5)),84),0))</f>
        <v>2.6699286028966429E-2</v>
      </c>
      <c r="DU63" s="463">
        <f>DT63*(1-VLOOKUP($AR63,'MP-2017_Male'!$A$3:$CF$103,MIN((61+(Mortality!DU$5-Mortality!$AT$5)),84),0))</f>
        <v>2.6432293168676766E-2</v>
      </c>
      <c r="DV63" s="463">
        <f>DU63*(1-VLOOKUP($AR63,'MP-2017_Male'!$A$3:$CF$103,MIN((61+(Mortality!DV$5-Mortality!$AT$5)),84),0))</f>
        <v>2.6167970236989999E-2</v>
      </c>
      <c r="DW63" s="463">
        <f>DV63*(1-VLOOKUP($AR63,'MP-2017_Male'!$A$3:$CF$103,MIN((61+(Mortality!DW$5-Mortality!$AT$5)),84),0))</f>
        <v>2.59062905346201E-2</v>
      </c>
      <c r="DX63" s="463">
        <f>DW63*(1-VLOOKUP($AR63,'MP-2017_Male'!$A$3:$CF$103,MIN((61+(Mortality!DX$5-Mortality!$AT$5)),84),0))</f>
        <v>2.5647227629273898E-2</v>
      </c>
      <c r="DY63" s="463">
        <f>DX63*(1-VLOOKUP($AR63,'MP-2017_Male'!$A$3:$CF$103,MIN((61+(Mortality!DY$5-Mortality!$AT$5)),84),0))</f>
        <v>2.5390755352981159E-2</v>
      </c>
      <c r="DZ63" s="463">
        <f>DY63*(1-VLOOKUP($AR63,'MP-2017_Male'!$A$3:$CF$103,MIN((61+(Mortality!DZ$5-Mortality!$AT$5)),84),0))</f>
        <v>2.5136847799451346E-2</v>
      </c>
      <c r="EA63" s="463">
        <f>DZ63*(1-VLOOKUP($AR63,'MP-2017_Male'!$A$3:$CF$103,MIN((61+(Mortality!EA$5-Mortality!$AT$5)),84),0))</f>
        <v>2.4885479321456832E-2</v>
      </c>
      <c r="EB63" s="463">
        <f>EA63*(1-VLOOKUP($AR63,'MP-2017_Male'!$A$3:$CF$103,MIN((61+(Mortality!EB$5-Mortality!$AT$5)),84),0))</f>
        <v>2.4636624528242262E-2</v>
      </c>
      <c r="EC63" s="463">
        <f>EB63*(1-VLOOKUP($AR63,'MP-2017_Male'!$A$3:$CF$103,MIN((61+(Mortality!EC$5-Mortality!$AT$5)),84),0))</f>
        <v>2.4390258282959838E-2</v>
      </c>
      <c r="ED63" s="463">
        <f>EC63*(1-VLOOKUP($AR63,'MP-2017_Male'!$A$3:$CF$103,MIN((61+(Mortality!ED$5-Mortality!$AT$5)),84),0))</f>
        <v>2.414635570013024E-2</v>
      </c>
      <c r="EE63" s="463">
        <f>ED63*(1-VLOOKUP($AR63,'MP-2017_Male'!$A$3:$CF$103,MIN((61+(Mortality!EE$5-Mortality!$AT$5)),84),0))</f>
        <v>2.3904892143128936E-2</v>
      </c>
      <c r="EF63" s="463">
        <f>EE63*(1-VLOOKUP($AR63,'MP-2017_Male'!$A$3:$CF$103,MIN((61+(Mortality!EF$5-Mortality!$AT$5)),84),0))</f>
        <v>2.3665843221697645E-2</v>
      </c>
      <c r="EG63" s="463">
        <f>EF63*(1-VLOOKUP($AR63,'MP-2017_Male'!$A$3:$CF$103,MIN((61+(Mortality!EG$5-Mortality!$AT$5)),84),0))</f>
        <v>2.3429184789480667E-2</v>
      </c>
      <c r="EH63" s="463">
        <f>EG63*(1-VLOOKUP($AR63,'MP-2017_Male'!$A$3:$CF$103,MIN((61+(Mortality!EH$5-Mortality!$AT$5)),84),0))</f>
        <v>2.319489294158586E-2</v>
      </c>
      <c r="EI63" s="463">
        <f>EH63*(1-VLOOKUP($AR63,'MP-2017_Male'!$A$3:$CF$103,MIN((61+(Mortality!EI$5-Mortality!$AT$5)),84),0))</f>
        <v>2.296294401217E-2</v>
      </c>
      <c r="EJ63" s="463">
        <f>EI63*(1-VLOOKUP($AR63,'MP-2017_Male'!$A$3:$CF$103,MIN((61+(Mortality!EJ$5-Mortality!$AT$5)),84),0))</f>
        <v>2.2733314572048299E-2</v>
      </c>
      <c r="EK63" s="463">
        <f>EJ63*(1-VLOOKUP($AR63,'MP-2017_Male'!$A$3:$CF$103,MIN((61+(Mortality!EK$5-Mortality!$AT$5)),84),0))</f>
        <v>2.2505981426327815E-2</v>
      </c>
      <c r="EL63" s="463">
        <f>EK63*(1-VLOOKUP($AR63,'MP-2017_Male'!$A$3:$CF$103,MIN((61+(Mortality!EL$5-Mortality!$AT$5)),84),0))</f>
        <v>2.2280921612064537E-2</v>
      </c>
      <c r="EM63" s="463">
        <f>EL63*(1-VLOOKUP($AR63,'MP-2017_Male'!$A$3:$CF$103,MIN((61+(Mortality!EM$5-Mortality!$AT$5)),84),0))</f>
        <v>2.205811239594389E-2</v>
      </c>
      <c r="EN63" s="463">
        <f>EM63*(1-VLOOKUP($AR63,'MP-2017_Male'!$A$3:$CF$103,MIN((61+(Mortality!EN$5-Mortality!$AT$5)),84),0))</f>
        <v>2.1837531271984453E-2</v>
      </c>
      <c r="EO63" s="463">
        <f>EN63*(1-VLOOKUP($AR63,'MP-2017_Male'!$A$3:$CF$103,MIN((61+(Mortality!EO$5-Mortality!$AT$5)),84),0))</f>
        <v>2.1619155959264606E-2</v>
      </c>
      <c r="EP63" s="463">
        <f>EO63*(1-VLOOKUP($AR63,'MP-2017_Male'!$A$3:$CF$103,MIN((61+(Mortality!EP$5-Mortality!$AT$5)),84),0))</f>
        <v>2.1402964399671959E-2</v>
      </c>
      <c r="EQ63" s="463">
        <f>EP63*(1-VLOOKUP($AR63,'MP-2017_Male'!$A$3:$CF$103,MIN((61+(Mortality!EQ$5-Mortality!$AT$5)),84),0))</f>
        <v>2.1188934755675241E-2</v>
      </c>
      <c r="ER63" s="463">
        <f>EQ63*(1-VLOOKUP($AR63,'MP-2017_Male'!$A$3:$CF$103,MIN((61+(Mortality!ER$5-Mortality!$AT$5)),84),0))</f>
        <v>2.0977045408118487E-2</v>
      </c>
      <c r="ES63" s="463">
        <f>ER63*(1-VLOOKUP($AR63,'MP-2017_Male'!$A$3:$CF$103,MIN((61+(Mortality!ES$5-Mortality!$AT$5)),84),0))</f>
        <v>2.0767274954037303E-2</v>
      </c>
      <c r="ET63" s="463">
        <f>ES63*(1-VLOOKUP($AR63,'MP-2017_Male'!$A$3:$CF$103,MIN((61+(Mortality!ET$5-Mortality!$AT$5)),84),0))</f>
        <v>2.055960220449693E-2</v>
      </c>
      <c r="EU63" s="463">
        <f>ET63*(1-VLOOKUP($AR63,'MP-2017_Male'!$A$3:$CF$103,MIN((61+(Mortality!EU$5-Mortality!$AT$5)),84),0))</f>
        <v>2.0354006182451961E-2</v>
      </c>
      <c r="EV63" s="463">
        <f>EU63*(1-VLOOKUP($AR63,'MP-2017_Male'!$A$3:$CF$103,MIN((61+(Mortality!EV$5-Mortality!$AT$5)),84),0))</f>
        <v>2.0150466120627441E-2</v>
      </c>
      <c r="EW63" s="463">
        <f>EV63*(1-VLOOKUP($AR63,'MP-2017_Male'!$A$3:$CF$103,MIN((61+(Mortality!EW$5-Mortality!$AT$5)),84),0))</f>
        <v>1.9948961459421165E-2</v>
      </c>
      <c r="EX63" s="463">
        <f>EW63*(1-VLOOKUP($AR63,'MP-2017_Male'!$A$3:$CF$103,MIN((61+(Mortality!EX$5-Mortality!$AT$5)),84),0))</f>
        <v>1.9749471844826953E-2</v>
      </c>
      <c r="EY63" s="463">
        <f>EX63*(1-VLOOKUP($AR63,'MP-2017_Male'!$A$3:$CF$103,MIN((61+(Mortality!EY$5-Mortality!$AT$5)),84),0))</f>
        <v>1.9551977126378683E-2</v>
      </c>
      <c r="EZ63" s="463">
        <f>EY63*(1-VLOOKUP($AR63,'MP-2017_Male'!$A$3:$CF$103,MIN((61+(Mortality!EZ$5-Mortality!$AT$5)),84),0))</f>
        <v>1.9356457355114896E-2</v>
      </c>
      <c r="FA63" s="463">
        <f>EZ63*(1-VLOOKUP($AR63,'MP-2017_Male'!$A$3:$CF$103,MIN((61+(Mortality!FA$5-Mortality!$AT$5)),84),0))</f>
        <v>1.9162892781563749E-2</v>
      </c>
      <c r="FB63" s="463">
        <f>FA63*(1-VLOOKUP($AR63,'MP-2017_Male'!$A$3:$CF$103,MIN((61+(Mortality!FB$5-Mortality!$AT$5)),84),0))</f>
        <v>1.8971263853748112E-2</v>
      </c>
      <c r="FC63" s="463">
        <f>FB63*(1-VLOOKUP($AR63,'MP-2017_Male'!$A$3:$CF$103,MIN((61+(Mortality!FC$5-Mortality!$AT$5)),84),0))</f>
        <v>1.8781551215210631E-2</v>
      </c>
      <c r="FD63" s="463">
        <f>FC63*(1-VLOOKUP($AR63,'MP-2017_Male'!$A$3:$CF$103,MIN((61+(Mortality!FD$5-Mortality!$AT$5)),84),0))</f>
        <v>1.8593735703058525E-2</v>
      </c>
      <c r="FE63" s="463">
        <f>FD63*(1-VLOOKUP($AR63,'MP-2017_Male'!$A$3:$CF$103,MIN((61+(Mortality!FE$5-Mortality!$AT$5)),84),0))</f>
        <v>1.8407798346027938E-2</v>
      </c>
      <c r="FF63" s="463">
        <f>FE63*(1-VLOOKUP($AR63,'MP-2017_Male'!$A$3:$CF$103,MIN((61+(Mortality!FF$5-Mortality!$AT$5)),84),0))</f>
        <v>1.8223720362567659E-2</v>
      </c>
      <c r="FG63" s="463">
        <f>FF63*(1-VLOOKUP($AR63,'MP-2017_Male'!$A$3:$CF$103,MIN((61+(Mortality!FG$5-Mortality!$AT$5)),84),0))</f>
        <v>1.8041483158941982E-2</v>
      </c>
      <c r="FH63" s="463">
        <f>FG63*(1-VLOOKUP($AR63,'MP-2017_Male'!$A$3:$CF$103,MIN((61+(Mortality!FH$5-Mortality!$AT$5)),84),0))</f>
        <v>1.7861068327352563E-2</v>
      </c>
      <c r="FI63" s="463">
        <f>FH63*(1-VLOOKUP($AR63,'MP-2017_Male'!$A$3:$CF$103,MIN((61+(Mortality!FI$5-Mortality!$AT$5)),84),0))</f>
        <v>1.7682457644079035E-2</v>
      </c>
    </row>
    <row r="64" spans="1:165">
      <c r="A64" s="205">
        <v>76</v>
      </c>
      <c r="B64" s="226">
        <f t="shared" si="8"/>
        <v>2.5704000000000001E-2</v>
      </c>
      <c r="C64" s="227">
        <f t="shared" si="9"/>
        <v>1.1983000000000001E-2</v>
      </c>
      <c r="D64" s="207">
        <f t="shared" si="5"/>
        <v>1.8843499999999999E-2</v>
      </c>
      <c r="E64" s="434">
        <f ca="1">IF($A64&lt;Main!$B$11,Mortality!$BD57,OFFSET($BD$6,$A64-$A$13-$J$31,$A64-$A$13-$J$31)*$J$30)</f>
        <v>1.4183473696560376E-2</v>
      </c>
      <c r="F64" s="435">
        <f ca="1">IF($A64&lt;Main!$B$13,Mortality!$BD156,OFFSET($BD$105,$A64-$A$13,$A64-$A$13))</f>
        <v>1.331828639426744E-2</v>
      </c>
      <c r="G64" s="472">
        <f t="shared" ca="1" si="85"/>
        <v>1.3750880045413909E-2</v>
      </c>
      <c r="Q64" s="396"/>
      <c r="R64" s="395"/>
      <c r="S64" s="395"/>
      <c r="T64" s="395"/>
      <c r="U64" s="395"/>
      <c r="V64" s="395"/>
      <c r="W64" s="395"/>
      <c r="X64" s="260"/>
      <c r="Y64" s="205">
        <v>76</v>
      </c>
      <c r="AA64" s="231">
        <v>2.5704000000000001E-2</v>
      </c>
      <c r="AB64" s="232">
        <v>2.9607999999999999E-2</v>
      </c>
      <c r="AC64" s="233">
        <v>5.7933999999999999E-2</v>
      </c>
      <c r="AD64" s="205"/>
      <c r="AE64" s="231">
        <v>1.1983000000000001E-2</v>
      </c>
      <c r="AF64" s="232">
        <v>2.3118E-2</v>
      </c>
      <c r="AG64" s="233">
        <v>4.4413000000000001E-2</v>
      </c>
      <c r="AH64" s="234"/>
      <c r="AQ64" s="234"/>
      <c r="AR64" s="205">
        <v>83</v>
      </c>
      <c r="AS64" s="235">
        <f t="shared" ref="AS64:AS85" si="103">$BD64</f>
        <v>5.8799688591554371E-2</v>
      </c>
      <c r="AT64" s="235">
        <f t="shared" ref="AT64:AW64" si="104">AU64</f>
        <v>6.1996000000000002E-2</v>
      </c>
      <c r="AU64" s="235">
        <f t="shared" si="104"/>
        <v>6.1996000000000002E-2</v>
      </c>
      <c r="AV64" s="235">
        <f t="shared" si="104"/>
        <v>6.1996000000000002E-2</v>
      </c>
      <c r="AW64" s="235">
        <f t="shared" si="104"/>
        <v>6.1996000000000002E-2</v>
      </c>
      <c r="AX64" s="406">
        <f t="shared" si="102"/>
        <v>6.1996000000000002E-2</v>
      </c>
      <c r="AY64" s="463">
        <f>AX64*(1-VLOOKUP($AR64,'MP-2017_Male'!$A$3:$CF$103,MIN((61+(Mortality!AY$5-Mortality!$AT$5)),84),0))</f>
        <v>6.1487632800000004E-2</v>
      </c>
      <c r="AZ64" s="463">
        <f>AY64*(1-VLOOKUP($AR64,'MP-2017_Male'!$A$3:$CF$103,MIN((61+(Mortality!AZ$5-Mortality!$AT$5)),84),0))</f>
        <v>6.097113668448001E-2</v>
      </c>
      <c r="BA64" s="463">
        <f>AZ64*(1-VLOOKUP($AR64,'MP-2017_Male'!$A$3:$CF$103,MIN((61+(Mortality!BA$5-Mortality!$AT$5)),84),0))</f>
        <v>6.0440687795325028E-2</v>
      </c>
      <c r="BB64" s="463">
        <f>BA64*(1-VLOOKUP($AR64,'MP-2017_Male'!$A$3:$CF$103,MIN((61+(Mortality!BB$5-Mortality!$AT$5)),84),0))</f>
        <v>5.9902765673946631E-2</v>
      </c>
      <c r="BC64" s="463">
        <f>BB64*(1-VLOOKUP($AR64,'MP-2017_Male'!$A$3:$CF$103,MIN((61+(Mortality!BC$5-Mortality!$AT$5)),84),0))</f>
        <v>5.9357650506313718E-2</v>
      </c>
      <c r="BD64" s="429">
        <f>BC64*(1-VLOOKUP($AR64,'MP-2017_Male'!$A$3:$CF$103,MIN((61+(Mortality!BD$5-Mortality!$AT$5)),84),0))</f>
        <v>5.8799688591554371E-2</v>
      </c>
      <c r="BE64" s="463">
        <f>BD64*(1-VLOOKUP($AR64,'MP-2017_Male'!$A$3:$CF$103,MIN((61+(Mortality!BE$5-Mortality!$AT$5)),84),0))</f>
        <v>5.8241091549934607E-2</v>
      </c>
      <c r="BF64" s="463">
        <f>BE64*(1-VLOOKUP($AR64,'MP-2017_Male'!$A$3:$CF$103,MIN((61+(Mortality!BF$5-Mortality!$AT$5)),84),0))</f>
        <v>5.7681977071055233E-2</v>
      </c>
      <c r="BG64" s="463">
        <f>BF64*(1-VLOOKUP($AR64,'MP-2017_Male'!$A$3:$CF$103,MIN((61+(Mortality!BG$5-Mortality!$AT$5)),84),0))</f>
        <v>5.7128230091173099E-2</v>
      </c>
      <c r="BH64" s="463">
        <f>BG64*(1-VLOOKUP($AR64,'MP-2017_Male'!$A$3:$CF$103,MIN((61+(Mortality!BH$5-Mortality!$AT$5)),84),0))</f>
        <v>5.6579799082297835E-2</v>
      </c>
      <c r="BI64" s="463">
        <f>BH64*(1-VLOOKUP($AR64,'MP-2017_Male'!$A$3:$CF$103,MIN((61+(Mortality!BI$5-Mortality!$AT$5)),84),0))</f>
        <v>5.6042290991016007E-2</v>
      </c>
      <c r="BJ64" s="463">
        <f>BI64*(1-VLOOKUP($AR64,'MP-2017_Male'!$A$3:$CF$103,MIN((61+(Mortality!BJ$5-Mortality!$AT$5)),84),0))</f>
        <v>5.5515493455700456E-2</v>
      </c>
      <c r="BK64" s="463">
        <f>BJ64*(1-VLOOKUP($AR64,'MP-2017_Male'!$A$3:$CF$103,MIN((61+(Mortality!BK$5-Mortality!$AT$5)),84),0))</f>
        <v>5.499364781721687E-2</v>
      </c>
      <c r="BL64" s="463">
        <f>BK64*(1-VLOOKUP($AR64,'MP-2017_Male'!$A$3:$CF$103,MIN((61+(Mortality!BL$5-Mortality!$AT$5)),84),0))</f>
        <v>5.4476707527735035E-2</v>
      </c>
      <c r="BM64" s="463">
        <f>BL64*(1-VLOOKUP($AR64,'MP-2017_Male'!$A$3:$CF$103,MIN((61+(Mortality!BM$5-Mortality!$AT$5)),84),0))</f>
        <v>5.3959178806221558E-2</v>
      </c>
      <c r="BN64" s="463">
        <f>BM64*(1-VLOOKUP($AR64,'MP-2017_Male'!$A$3:$CF$103,MIN((61+(Mortality!BN$5-Mortality!$AT$5)),84),0))</f>
        <v>5.3435774771801205E-2</v>
      </c>
      <c r="BO64" s="463">
        <f>BN64*(1-VLOOKUP($AR64,'MP-2017_Male'!$A$3:$CF$103,MIN((61+(Mortality!BO$5-Mortality!$AT$5)),84),0))</f>
        <v>5.291210417903755E-2</v>
      </c>
      <c r="BP64" s="463">
        <f>BO64*(1-VLOOKUP($AR64,'MP-2017_Male'!$A$3:$CF$103,MIN((61+(Mortality!BP$5-Mortality!$AT$5)),84),0))</f>
        <v>5.2382983137247173E-2</v>
      </c>
      <c r="BQ64" s="463">
        <f>BP64*(1-VLOOKUP($AR64,'MP-2017_Male'!$A$3:$CF$103,MIN((61+(Mortality!BQ$5-Mortality!$AT$5)),84),0))</f>
        <v>5.1859153305874699E-2</v>
      </c>
      <c r="BR64" s="463">
        <f>BQ64*(1-VLOOKUP($AR64,'MP-2017_Male'!$A$3:$CF$103,MIN((61+(Mortality!BR$5-Mortality!$AT$5)),84),0))</f>
        <v>5.134056177281595E-2</v>
      </c>
      <c r="BS64" s="463">
        <f>BR64*(1-VLOOKUP($AR64,'MP-2017_Male'!$A$3:$CF$103,MIN((61+(Mortality!BS$5-Mortality!$AT$5)),84),0))</f>
        <v>5.0827156155087788E-2</v>
      </c>
      <c r="BT64" s="463">
        <f>BS64*(1-VLOOKUP($AR64,'MP-2017_Male'!$A$3:$CF$103,MIN((61+(Mortality!BT$5-Mortality!$AT$5)),84),0))</f>
        <v>5.0318884593536908E-2</v>
      </c>
      <c r="BU64" s="463">
        <f>BT64*(1-VLOOKUP($AR64,'MP-2017_Male'!$A$3:$CF$103,MIN((61+(Mortality!BU$5-Mortality!$AT$5)),84),0))</f>
        <v>4.9815695747601536E-2</v>
      </c>
      <c r="BV64" s="463">
        <f>BU64*(1-VLOOKUP($AR64,'MP-2017_Male'!$A$3:$CF$103,MIN((61+(Mortality!BV$5-Mortality!$AT$5)),84),0))</f>
        <v>4.9317538790125522E-2</v>
      </c>
      <c r="BW64" s="463">
        <f>BV64*(1-VLOOKUP($AR64,'MP-2017_Male'!$A$3:$CF$103,MIN((61+(Mortality!BW$5-Mortality!$AT$5)),84),0))</f>
        <v>4.8824363402224263E-2</v>
      </c>
      <c r="BX64" s="463">
        <f>BW64*(1-VLOOKUP($AR64,'MP-2017_Male'!$A$3:$CF$103,MIN((61+(Mortality!BX$5-Mortality!$AT$5)),84),0))</f>
        <v>4.833611976820202E-2</v>
      </c>
      <c r="BY64" s="463">
        <f>BX64*(1-VLOOKUP($AR64,'MP-2017_Male'!$A$3:$CF$103,MIN((61+(Mortality!BY$5-Mortality!$AT$5)),84),0))</f>
        <v>4.7852758570520001E-2</v>
      </c>
      <c r="BZ64" s="463">
        <f>BY64*(1-VLOOKUP($AR64,'MP-2017_Male'!$A$3:$CF$103,MIN((61+(Mortality!BZ$5-Mortality!$AT$5)),84),0))</f>
        <v>4.7374230984814802E-2</v>
      </c>
      <c r="CA64" s="463">
        <f>BZ64*(1-VLOOKUP($AR64,'MP-2017_Male'!$A$3:$CF$103,MIN((61+(Mortality!CA$5-Mortality!$AT$5)),84),0))</f>
        <v>4.6900488674966656E-2</v>
      </c>
      <c r="CB64" s="463">
        <f>CA64*(1-VLOOKUP($AR64,'MP-2017_Male'!$A$3:$CF$103,MIN((61+(Mortality!CB$5-Mortality!$AT$5)),84),0))</f>
        <v>4.6431483788216987E-2</v>
      </c>
      <c r="CC64" s="463">
        <f>CB64*(1-VLOOKUP($AR64,'MP-2017_Male'!$A$3:$CF$103,MIN((61+(Mortality!CC$5-Mortality!$AT$5)),84),0))</f>
        <v>4.596716895033482E-2</v>
      </c>
      <c r="CD64" s="463">
        <f>CC64*(1-VLOOKUP($AR64,'MP-2017_Male'!$A$3:$CF$103,MIN((61+(Mortality!CD$5-Mortality!$AT$5)),84),0))</f>
        <v>4.5507497260831468E-2</v>
      </c>
      <c r="CE64" s="463">
        <f>CD64*(1-VLOOKUP($AR64,'MP-2017_Male'!$A$3:$CF$103,MIN((61+(Mortality!CE$5-Mortality!$AT$5)),84),0))</f>
        <v>4.5052422288223155E-2</v>
      </c>
      <c r="CF64" s="463">
        <f>CE64*(1-VLOOKUP($AR64,'MP-2017_Male'!$A$3:$CF$103,MIN((61+(Mortality!CF$5-Mortality!$AT$5)),84),0))</f>
        <v>4.4601898065340921E-2</v>
      </c>
      <c r="CG64" s="463">
        <f>CF64*(1-VLOOKUP($AR64,'MP-2017_Male'!$A$3:$CF$103,MIN((61+(Mortality!CG$5-Mortality!$AT$5)),84),0))</f>
        <v>4.4155879084687509E-2</v>
      </c>
      <c r="CH64" s="463">
        <f>CG64*(1-VLOOKUP($AR64,'MP-2017_Male'!$A$3:$CF$103,MIN((61+(Mortality!CH$5-Mortality!$AT$5)),84),0))</f>
        <v>4.3714320293840633E-2</v>
      </c>
      <c r="CI64" s="463">
        <f>CH64*(1-VLOOKUP($AR64,'MP-2017_Male'!$A$3:$CF$103,MIN((61+(Mortality!CI$5-Mortality!$AT$5)),84),0))</f>
        <v>4.3277177090902223E-2</v>
      </c>
      <c r="CJ64" s="463">
        <f>CI64*(1-VLOOKUP($AR64,'MP-2017_Male'!$A$3:$CF$103,MIN((61+(Mortality!CJ$5-Mortality!$AT$5)),84),0))</f>
        <v>4.2844405319993201E-2</v>
      </c>
      <c r="CK64" s="463">
        <f>CJ64*(1-VLOOKUP($AR64,'MP-2017_Male'!$A$3:$CF$103,MIN((61+(Mortality!CK$5-Mortality!$AT$5)),84),0))</f>
        <v>4.241596126679327E-2</v>
      </c>
      <c r="CL64" s="463">
        <f>CK64*(1-VLOOKUP($AR64,'MP-2017_Male'!$A$3:$CF$103,MIN((61+(Mortality!CL$5-Mortality!$AT$5)),84),0))</f>
        <v>4.1991801654125339E-2</v>
      </c>
      <c r="CM64" s="463">
        <f>CL64*(1-VLOOKUP($AR64,'MP-2017_Male'!$A$3:$CF$103,MIN((61+(Mortality!CM$5-Mortality!$AT$5)),84),0))</f>
        <v>4.1571883637584087E-2</v>
      </c>
      <c r="CN64" s="463">
        <f>CM64*(1-VLOOKUP($AR64,'MP-2017_Male'!$A$3:$CF$103,MIN((61+(Mortality!CN$5-Mortality!$AT$5)),84),0))</f>
        <v>4.1156164801208248E-2</v>
      </c>
      <c r="CO64" s="463">
        <f>CN64*(1-VLOOKUP($AR64,'MP-2017_Male'!$A$3:$CF$103,MIN((61+(Mortality!CO$5-Mortality!$AT$5)),84),0))</f>
        <v>4.0744603153196161E-2</v>
      </c>
      <c r="CP64" s="463">
        <f>CO64*(1-VLOOKUP($AR64,'MP-2017_Male'!$A$3:$CF$103,MIN((61+(Mortality!CP$5-Mortality!$AT$5)),84),0))</f>
        <v>4.0337157121664198E-2</v>
      </c>
      <c r="CQ64" s="463">
        <f>CP64*(1-VLOOKUP($AR64,'MP-2017_Male'!$A$3:$CF$103,MIN((61+(Mortality!CQ$5-Mortality!$AT$5)),84),0))</f>
        <v>3.9933785550447555E-2</v>
      </c>
      <c r="CR64" s="463">
        <f>CQ64*(1-VLOOKUP($AR64,'MP-2017_Male'!$A$3:$CF$103,MIN((61+(Mortality!CR$5-Mortality!$AT$5)),84),0))</f>
        <v>3.9534447694943076E-2</v>
      </c>
      <c r="CS64" s="463">
        <f>CR64*(1-VLOOKUP($AR64,'MP-2017_Male'!$A$3:$CF$103,MIN((61+(Mortality!CS$5-Mortality!$AT$5)),84),0))</f>
        <v>3.9139103217993645E-2</v>
      </c>
      <c r="CT64" s="463">
        <f>CS64*(1-VLOOKUP($AR64,'MP-2017_Male'!$A$3:$CF$103,MIN((61+(Mortality!CT$5-Mortality!$AT$5)),84),0))</f>
        <v>3.8747712185813708E-2</v>
      </c>
      <c r="CU64" s="463">
        <f>CT64*(1-VLOOKUP($AR64,'MP-2017_Male'!$A$3:$CF$103,MIN((61+(Mortality!CU$5-Mortality!$AT$5)),84),0))</f>
        <v>3.8360235063955569E-2</v>
      </c>
      <c r="CV64" s="463">
        <f>CU64*(1-VLOOKUP($AR64,'MP-2017_Male'!$A$3:$CF$103,MIN((61+(Mortality!CV$5-Mortality!$AT$5)),84),0))</f>
        <v>3.7976632713316014E-2</v>
      </c>
      <c r="CW64" s="463">
        <f>CV64*(1-VLOOKUP($AR64,'MP-2017_Male'!$A$3:$CF$103,MIN((61+(Mortality!CW$5-Mortality!$AT$5)),84),0))</f>
        <v>3.7596866386182856E-2</v>
      </c>
      <c r="CX64" s="463">
        <f>CW64*(1-VLOOKUP($AR64,'MP-2017_Male'!$A$3:$CF$103,MIN((61+(Mortality!CX$5-Mortality!$AT$5)),84),0))</f>
        <v>3.7220897722321025E-2</v>
      </c>
      <c r="CY64" s="463">
        <f>CX64*(1-VLOOKUP($AR64,'MP-2017_Male'!$A$3:$CF$103,MIN((61+(Mortality!CY$5-Mortality!$AT$5)),84),0))</f>
        <v>3.6848688745097814E-2</v>
      </c>
      <c r="CZ64" s="463">
        <f>CY64*(1-VLOOKUP($AR64,'MP-2017_Male'!$A$3:$CF$103,MIN((61+(Mortality!CZ$5-Mortality!$AT$5)),84),0))</f>
        <v>3.6480201857646839E-2</v>
      </c>
      <c r="DA64" s="463">
        <f>CZ64*(1-VLOOKUP($AR64,'MP-2017_Male'!$A$3:$CF$103,MIN((61+(Mortality!DA$5-Mortality!$AT$5)),84),0))</f>
        <v>3.6115399839070368E-2</v>
      </c>
      <c r="DB64" s="463">
        <f>DA64*(1-VLOOKUP($AR64,'MP-2017_Male'!$A$3:$CF$103,MIN((61+(Mortality!DB$5-Mortality!$AT$5)),84),0))</f>
        <v>3.5754245840679662E-2</v>
      </c>
      <c r="DC64" s="463">
        <f>DB64*(1-VLOOKUP($AR64,'MP-2017_Male'!$A$3:$CF$103,MIN((61+(Mortality!DC$5-Mortality!$AT$5)),84),0))</f>
        <v>3.5396703382272868E-2</v>
      </c>
      <c r="DD64" s="463">
        <f>DC64*(1-VLOOKUP($AR64,'MP-2017_Male'!$A$3:$CF$103,MIN((61+(Mortality!DD$5-Mortality!$AT$5)),84),0))</f>
        <v>3.5042736348450142E-2</v>
      </c>
      <c r="DE64" s="463">
        <f>DD64*(1-VLOOKUP($AR64,'MP-2017_Male'!$A$3:$CF$103,MIN((61+(Mortality!DE$5-Mortality!$AT$5)),84),0))</f>
        <v>3.4692308984965642E-2</v>
      </c>
      <c r="DF64" s="463">
        <f>DE64*(1-VLOOKUP($AR64,'MP-2017_Male'!$A$3:$CF$103,MIN((61+(Mortality!DF$5-Mortality!$AT$5)),84),0))</f>
        <v>3.4345385895115987E-2</v>
      </c>
      <c r="DG64" s="463">
        <f>DF64*(1-VLOOKUP($AR64,'MP-2017_Male'!$A$3:$CF$103,MIN((61+(Mortality!DG$5-Mortality!$AT$5)),84),0))</f>
        <v>3.4001932036164827E-2</v>
      </c>
      <c r="DH64" s="463">
        <f>DG64*(1-VLOOKUP($AR64,'MP-2017_Male'!$A$3:$CF$103,MIN((61+(Mortality!DH$5-Mortality!$AT$5)),84),0))</f>
        <v>3.3661912715803176E-2</v>
      </c>
      <c r="DI64" s="463">
        <f>DH64*(1-VLOOKUP($AR64,'MP-2017_Male'!$A$3:$CF$103,MIN((61+(Mortality!DI$5-Mortality!$AT$5)),84),0))</f>
        <v>3.3325293588645145E-2</v>
      </c>
      <c r="DJ64" s="463">
        <f>DI64*(1-VLOOKUP($AR64,'MP-2017_Male'!$A$3:$CF$103,MIN((61+(Mortality!DJ$5-Mortality!$AT$5)),84),0))</f>
        <v>3.2992040652758695E-2</v>
      </c>
      <c r="DK64" s="463">
        <f>DJ64*(1-VLOOKUP($AR64,'MP-2017_Male'!$A$3:$CF$103,MIN((61+(Mortality!DK$5-Mortality!$AT$5)),84),0))</f>
        <v>3.2662120246231108E-2</v>
      </c>
      <c r="DL64" s="463">
        <f>DK64*(1-VLOOKUP($AR64,'MP-2017_Male'!$A$3:$CF$103,MIN((61+(Mortality!DL$5-Mortality!$AT$5)),84),0))</f>
        <v>3.2335499043768798E-2</v>
      </c>
      <c r="DM64" s="463">
        <f>DL64*(1-VLOOKUP($AR64,'MP-2017_Male'!$A$3:$CF$103,MIN((61+(Mortality!DM$5-Mortality!$AT$5)),84),0))</f>
        <v>3.201214405333111E-2</v>
      </c>
      <c r="DN64" s="463">
        <f>DM64*(1-VLOOKUP($AR64,'MP-2017_Male'!$A$3:$CF$103,MIN((61+(Mortality!DN$5-Mortality!$AT$5)),84),0))</f>
        <v>3.1692022612797799E-2</v>
      </c>
      <c r="DO64" s="463">
        <f>DN64*(1-VLOOKUP($AR64,'MP-2017_Male'!$A$3:$CF$103,MIN((61+(Mortality!DO$5-Mortality!$AT$5)),84),0))</f>
        <v>3.1375102386669823E-2</v>
      </c>
      <c r="DP64" s="463">
        <f>DO64*(1-VLOOKUP($AR64,'MP-2017_Male'!$A$3:$CF$103,MIN((61+(Mortality!DP$5-Mortality!$AT$5)),84),0))</f>
        <v>3.1061351362803125E-2</v>
      </c>
      <c r="DQ64" s="463">
        <f>DP64*(1-VLOOKUP($AR64,'MP-2017_Male'!$A$3:$CF$103,MIN((61+(Mortality!DQ$5-Mortality!$AT$5)),84),0))</f>
        <v>3.0750737849175095E-2</v>
      </c>
      <c r="DR64" s="463">
        <f>DQ64*(1-VLOOKUP($AR64,'MP-2017_Male'!$A$3:$CF$103,MIN((61+(Mortality!DR$5-Mortality!$AT$5)),84),0))</f>
        <v>3.0443230470683345E-2</v>
      </c>
      <c r="DS64" s="463">
        <f>DR64*(1-VLOOKUP($AR64,'MP-2017_Male'!$A$3:$CF$103,MIN((61+(Mortality!DS$5-Mortality!$AT$5)),84),0))</f>
        <v>3.0138798165976512E-2</v>
      </c>
      <c r="DT64" s="463">
        <f>DS64*(1-VLOOKUP($AR64,'MP-2017_Male'!$A$3:$CF$103,MIN((61+(Mortality!DT$5-Mortality!$AT$5)),84),0))</f>
        <v>2.9837410184316748E-2</v>
      </c>
      <c r="DU64" s="463">
        <f>DT64*(1-VLOOKUP($AR64,'MP-2017_Male'!$A$3:$CF$103,MIN((61+(Mortality!DU$5-Mortality!$AT$5)),84),0))</f>
        <v>2.9539036082473581E-2</v>
      </c>
      <c r="DV64" s="463">
        <f>DU64*(1-VLOOKUP($AR64,'MP-2017_Male'!$A$3:$CF$103,MIN((61+(Mortality!DV$5-Mortality!$AT$5)),84),0))</f>
        <v>2.9243645721648844E-2</v>
      </c>
      <c r="DW64" s="463">
        <f>DV64*(1-VLOOKUP($AR64,'MP-2017_Male'!$A$3:$CF$103,MIN((61+(Mortality!DW$5-Mortality!$AT$5)),84),0))</f>
        <v>2.8951209264432357E-2</v>
      </c>
      <c r="DX64" s="463">
        <f>DW64*(1-VLOOKUP($AR64,'MP-2017_Male'!$A$3:$CF$103,MIN((61+(Mortality!DX$5-Mortality!$AT$5)),84),0))</f>
        <v>2.8661697171788032E-2</v>
      </c>
      <c r="DY64" s="463">
        <f>DX64*(1-VLOOKUP($AR64,'MP-2017_Male'!$A$3:$CF$103,MIN((61+(Mortality!DY$5-Mortality!$AT$5)),84),0))</f>
        <v>2.8375080200070152E-2</v>
      </c>
      <c r="DZ64" s="463">
        <f>DY64*(1-VLOOKUP($AR64,'MP-2017_Male'!$A$3:$CF$103,MIN((61+(Mortality!DZ$5-Mortality!$AT$5)),84),0))</f>
        <v>2.8091329398069451E-2</v>
      </c>
      <c r="EA64" s="463">
        <f>DZ64*(1-VLOOKUP($AR64,'MP-2017_Male'!$A$3:$CF$103,MIN((61+(Mortality!EA$5-Mortality!$AT$5)),84),0))</f>
        <v>2.7810416104088756E-2</v>
      </c>
      <c r="EB64" s="463">
        <f>EA64*(1-VLOOKUP($AR64,'MP-2017_Male'!$A$3:$CF$103,MIN((61+(Mortality!EB$5-Mortality!$AT$5)),84),0))</f>
        <v>2.7532311943047869E-2</v>
      </c>
      <c r="EC64" s="463">
        <f>EB64*(1-VLOOKUP($AR64,'MP-2017_Male'!$A$3:$CF$103,MIN((61+(Mortality!EC$5-Mortality!$AT$5)),84),0))</f>
        <v>2.7256988823617389E-2</v>
      </c>
      <c r="ED64" s="463">
        <f>EC64*(1-VLOOKUP($AR64,'MP-2017_Male'!$A$3:$CF$103,MIN((61+(Mortality!ED$5-Mortality!$AT$5)),84),0))</f>
        <v>2.6984418935381217E-2</v>
      </c>
      <c r="EE64" s="463">
        <f>ED64*(1-VLOOKUP($AR64,'MP-2017_Male'!$A$3:$CF$103,MIN((61+(Mortality!EE$5-Mortality!$AT$5)),84),0))</f>
        <v>2.6714574746027404E-2</v>
      </c>
      <c r="EF64" s="463">
        <f>EE64*(1-VLOOKUP($AR64,'MP-2017_Male'!$A$3:$CF$103,MIN((61+(Mortality!EF$5-Mortality!$AT$5)),84),0))</f>
        <v>2.644742899856713E-2</v>
      </c>
      <c r="EG64" s="463">
        <f>EF64*(1-VLOOKUP($AR64,'MP-2017_Male'!$A$3:$CF$103,MIN((61+(Mortality!EG$5-Mortality!$AT$5)),84),0))</f>
        <v>2.6182954708581459E-2</v>
      </c>
      <c r="EH64" s="463">
        <f>EG64*(1-VLOOKUP($AR64,'MP-2017_Male'!$A$3:$CF$103,MIN((61+(Mortality!EH$5-Mortality!$AT$5)),84),0))</f>
        <v>2.5921125161495643E-2</v>
      </c>
      <c r="EI64" s="463">
        <f>EH64*(1-VLOOKUP($AR64,'MP-2017_Male'!$A$3:$CF$103,MIN((61+(Mortality!EI$5-Mortality!$AT$5)),84),0))</f>
        <v>2.5661913909880686E-2</v>
      </c>
      <c r="EJ64" s="463">
        <f>EI64*(1-VLOOKUP($AR64,'MP-2017_Male'!$A$3:$CF$103,MIN((61+(Mortality!EJ$5-Mortality!$AT$5)),84),0))</f>
        <v>2.5405294770781878E-2</v>
      </c>
      <c r="EK64" s="463">
        <f>EJ64*(1-VLOOKUP($AR64,'MP-2017_Male'!$A$3:$CF$103,MIN((61+(Mortality!EK$5-Mortality!$AT$5)),84),0))</f>
        <v>2.5151241823074058E-2</v>
      </c>
      <c r="EL64" s="463">
        <f>EK64*(1-VLOOKUP($AR64,'MP-2017_Male'!$A$3:$CF$103,MIN((61+(Mortality!EL$5-Mortality!$AT$5)),84),0))</f>
        <v>2.4899729404843318E-2</v>
      </c>
      <c r="EM64" s="463">
        <f>EL64*(1-VLOOKUP($AR64,'MP-2017_Male'!$A$3:$CF$103,MIN((61+(Mortality!EM$5-Mortality!$AT$5)),84),0))</f>
        <v>2.4650732110794885E-2</v>
      </c>
      <c r="EN64" s="463">
        <f>EM64*(1-VLOOKUP($AR64,'MP-2017_Male'!$A$3:$CF$103,MIN((61+(Mortality!EN$5-Mortality!$AT$5)),84),0))</f>
        <v>2.4404224789686936E-2</v>
      </c>
      <c r="EO64" s="463">
        <f>EN64*(1-VLOOKUP($AR64,'MP-2017_Male'!$A$3:$CF$103,MIN((61+(Mortality!EO$5-Mortality!$AT$5)),84),0))</f>
        <v>2.4160182541790066E-2</v>
      </c>
      <c r="EP64" s="463">
        <f>EO64*(1-VLOOKUP($AR64,'MP-2017_Male'!$A$3:$CF$103,MIN((61+(Mortality!EP$5-Mortality!$AT$5)),84),0))</f>
        <v>2.3918580716372165E-2</v>
      </c>
      <c r="EQ64" s="463">
        <f>EP64*(1-VLOOKUP($AR64,'MP-2017_Male'!$A$3:$CF$103,MIN((61+(Mortality!EQ$5-Mortality!$AT$5)),84),0))</f>
        <v>2.3679394909208444E-2</v>
      </c>
      <c r="ER64" s="463">
        <f>EQ64*(1-VLOOKUP($AR64,'MP-2017_Male'!$A$3:$CF$103,MIN((61+(Mortality!ER$5-Mortality!$AT$5)),84),0))</f>
        <v>2.3442600960116359E-2</v>
      </c>
      <c r="ES64" s="463">
        <f>ER64*(1-VLOOKUP($AR64,'MP-2017_Male'!$A$3:$CF$103,MIN((61+(Mortality!ES$5-Mortality!$AT$5)),84),0))</f>
        <v>2.3208174950515196E-2</v>
      </c>
      <c r="ET64" s="463">
        <f>ES64*(1-VLOOKUP($AR64,'MP-2017_Male'!$A$3:$CF$103,MIN((61+(Mortality!ET$5-Mortality!$AT$5)),84),0))</f>
        <v>2.2976093201010045E-2</v>
      </c>
      <c r="EU64" s="463">
        <f>ET64*(1-VLOOKUP($AR64,'MP-2017_Male'!$A$3:$CF$103,MIN((61+(Mortality!EU$5-Mortality!$AT$5)),84),0))</f>
        <v>2.2746332268999945E-2</v>
      </c>
      <c r="EV64" s="463">
        <f>EU64*(1-VLOOKUP($AR64,'MP-2017_Male'!$A$3:$CF$103,MIN((61+(Mortality!EV$5-Mortality!$AT$5)),84),0))</f>
        <v>2.2518868946309945E-2</v>
      </c>
      <c r="EW64" s="463">
        <f>EV64*(1-VLOOKUP($AR64,'MP-2017_Male'!$A$3:$CF$103,MIN((61+(Mortality!EW$5-Mortality!$AT$5)),84),0))</f>
        <v>2.2293680256846846E-2</v>
      </c>
      <c r="EX64" s="463">
        <f>EW64*(1-VLOOKUP($AR64,'MP-2017_Male'!$A$3:$CF$103,MIN((61+(Mortality!EX$5-Mortality!$AT$5)),84),0))</f>
        <v>2.2070743454278376E-2</v>
      </c>
      <c r="EY64" s="463">
        <f>EX64*(1-VLOOKUP($AR64,'MP-2017_Male'!$A$3:$CF$103,MIN((61+(Mortality!EY$5-Mortality!$AT$5)),84),0))</f>
        <v>2.1850036019735591E-2</v>
      </c>
      <c r="EZ64" s="463">
        <f>EY64*(1-VLOOKUP($AR64,'MP-2017_Male'!$A$3:$CF$103,MIN((61+(Mortality!EZ$5-Mortality!$AT$5)),84),0))</f>
        <v>2.1631535659538237E-2</v>
      </c>
      <c r="FA64" s="463">
        <f>EZ64*(1-VLOOKUP($AR64,'MP-2017_Male'!$A$3:$CF$103,MIN((61+(Mortality!FA$5-Mortality!$AT$5)),84),0))</f>
        <v>2.1415220302942854E-2</v>
      </c>
      <c r="FB64" s="463">
        <f>FA64*(1-VLOOKUP($AR64,'MP-2017_Male'!$A$3:$CF$103,MIN((61+(Mortality!FB$5-Mortality!$AT$5)),84),0))</f>
        <v>2.1201068099913425E-2</v>
      </c>
      <c r="FC64" s="463">
        <f>FB64*(1-VLOOKUP($AR64,'MP-2017_Male'!$A$3:$CF$103,MIN((61+(Mortality!FC$5-Mortality!$AT$5)),84),0))</f>
        <v>2.0989057418914291E-2</v>
      </c>
      <c r="FD64" s="463">
        <f>FC64*(1-VLOOKUP($AR64,'MP-2017_Male'!$A$3:$CF$103,MIN((61+(Mortality!FD$5-Mortality!$AT$5)),84),0))</f>
        <v>2.0779166844725149E-2</v>
      </c>
      <c r="FE64" s="463">
        <f>FD64*(1-VLOOKUP($AR64,'MP-2017_Male'!$A$3:$CF$103,MIN((61+(Mortality!FE$5-Mortality!$AT$5)),84),0))</f>
        <v>2.0571375176277898E-2</v>
      </c>
      <c r="FF64" s="463">
        <f>FE64*(1-VLOOKUP($AR64,'MP-2017_Male'!$A$3:$CF$103,MIN((61+(Mortality!FF$5-Mortality!$AT$5)),84),0))</f>
        <v>2.0365661424515118E-2</v>
      </c>
      <c r="FG64" s="463">
        <f>FF64*(1-VLOOKUP($AR64,'MP-2017_Male'!$A$3:$CF$103,MIN((61+(Mortality!FG$5-Mortality!$AT$5)),84),0))</f>
        <v>2.0162004810269966E-2</v>
      </c>
      <c r="FH64" s="463">
        <f>FG64*(1-VLOOKUP($AR64,'MP-2017_Male'!$A$3:$CF$103,MIN((61+(Mortality!FH$5-Mortality!$AT$5)),84),0))</f>
        <v>1.9960384762167268E-2</v>
      </c>
      <c r="FI64" s="463">
        <f>FH64*(1-VLOOKUP($AR64,'MP-2017_Male'!$A$3:$CF$103,MIN((61+(Mortality!FI$5-Mortality!$AT$5)),84),0))</f>
        <v>1.9760780914545594E-2</v>
      </c>
    </row>
    <row r="65" spans="1:165">
      <c r="A65" s="205">
        <v>77</v>
      </c>
      <c r="B65" s="226">
        <f t="shared" si="8"/>
        <v>2.8493000000000001E-2</v>
      </c>
      <c r="C65" s="227">
        <f t="shared" si="9"/>
        <v>1.3336000000000001E-2</v>
      </c>
      <c r="D65" s="207">
        <f t="shared" si="5"/>
        <v>2.0914500000000003E-2</v>
      </c>
      <c r="E65" s="434">
        <f ca="1">IF($A65&lt;Main!$B$11,Mortality!$BD58,OFFSET($BD$6,$A65-$A$13-$J$31,$A65-$A$13-$J$31)*$J$30)</f>
        <v>1.6204318383225072E-2</v>
      </c>
      <c r="F65" s="435">
        <f ca="1">IF($A65&lt;Main!$B$13,Mortality!$BD157,OFFSET($BD$105,$A65-$A$13,$A65-$A$13))</f>
        <v>1.4524569188207475E-2</v>
      </c>
      <c r="G65" s="472">
        <f t="shared" ca="1" si="85"/>
        <v>1.5364443785716273E-2</v>
      </c>
      <c r="Q65" s="396"/>
      <c r="R65" s="395"/>
      <c r="S65" s="395"/>
      <c r="T65" s="395"/>
      <c r="U65" s="395"/>
      <c r="V65" s="395"/>
      <c r="W65" s="395"/>
      <c r="X65" s="227"/>
      <c r="Y65" s="205">
        <v>77</v>
      </c>
      <c r="AA65" s="231">
        <v>2.8493000000000001E-2</v>
      </c>
      <c r="AB65" s="232">
        <v>3.2735E-2</v>
      </c>
      <c r="AC65" s="233">
        <v>6.1945E-2</v>
      </c>
      <c r="AD65" s="205"/>
      <c r="AE65" s="231">
        <v>1.3336000000000001E-2</v>
      </c>
      <c r="AF65" s="232">
        <v>2.5554E-2</v>
      </c>
      <c r="AG65" s="233">
        <v>4.8078000000000003E-2</v>
      </c>
      <c r="AH65" s="234"/>
      <c r="AQ65" s="234"/>
      <c r="AR65" s="205">
        <v>84</v>
      </c>
      <c r="AS65" s="235">
        <f t="shared" si="103"/>
        <v>6.5810498106674498E-2</v>
      </c>
      <c r="AT65" s="235">
        <f t="shared" ref="AT65:AW65" si="105">AU65</f>
        <v>6.9290000000000004E-2</v>
      </c>
      <c r="AU65" s="235">
        <f t="shared" si="105"/>
        <v>6.9290000000000004E-2</v>
      </c>
      <c r="AV65" s="235">
        <f t="shared" si="105"/>
        <v>6.9290000000000004E-2</v>
      </c>
      <c r="AW65" s="235">
        <f t="shared" si="105"/>
        <v>6.9290000000000004E-2</v>
      </c>
      <c r="AX65" s="406">
        <f t="shared" si="102"/>
        <v>6.9290000000000004E-2</v>
      </c>
      <c r="AY65" s="463">
        <f>AX65*(1-VLOOKUP($AR65,'MP-2017_Male'!$A$3:$CF$103,MIN((61+(Mortality!AY$5-Mortality!$AT$5)),84),0))</f>
        <v>6.8742608999999996E-2</v>
      </c>
      <c r="AZ65" s="463">
        <f>AY65*(1-VLOOKUP($AR65,'MP-2017_Male'!$A$3:$CF$103,MIN((61+(Mortality!AZ$5-Mortality!$AT$5)),84),0))</f>
        <v>6.8185793867099997E-2</v>
      </c>
      <c r="BA65" s="463">
        <f>AZ65*(1-VLOOKUP($AR65,'MP-2017_Male'!$A$3:$CF$103,MIN((61+(Mortality!BA$5-Mortality!$AT$5)),84),0))</f>
        <v>6.7613033198616362E-2</v>
      </c>
      <c r="BB65" s="463">
        <f>BA65*(1-VLOOKUP($AR65,'MP-2017_Male'!$A$3:$CF$103,MIN((61+(Mortality!BB$5-Mortality!$AT$5)),84),0))</f>
        <v>6.7024799809788399E-2</v>
      </c>
      <c r="BC65" s="463">
        <f>BB65*(1-VLOOKUP($AR65,'MP-2017_Male'!$A$3:$CF$103,MIN((61+(Mortality!BC$5-Mortality!$AT$5)),84),0))</f>
        <v>6.6421576611500305E-2</v>
      </c>
      <c r="BD65" s="429">
        <f>BC65*(1-VLOOKUP($AR65,'MP-2017_Male'!$A$3:$CF$103,MIN((61+(Mortality!BD$5-Mortality!$AT$5)),84),0))</f>
        <v>6.5810498106674498E-2</v>
      </c>
      <c r="BE65" s="463">
        <f>BD65*(1-VLOOKUP($AR65,'MP-2017_Male'!$A$3:$CF$103,MIN((61+(Mortality!BE$5-Mortality!$AT$5)),84),0))</f>
        <v>6.5191879424471758E-2</v>
      </c>
      <c r="BF65" s="463">
        <f>BE65*(1-VLOOKUP($AR65,'MP-2017_Male'!$A$3:$CF$103,MIN((61+(Mortality!BF$5-Mortality!$AT$5)),84),0))</f>
        <v>6.456603738199683E-2</v>
      </c>
      <c r="BG65" s="463">
        <f>BF65*(1-VLOOKUP($AR65,'MP-2017_Male'!$A$3:$CF$103,MIN((61+(Mortality!BG$5-Mortality!$AT$5)),84),0))</f>
        <v>6.3946203423129663E-2</v>
      </c>
      <c r="BH65" s="463">
        <f>BG65*(1-VLOOKUP($AR65,'MP-2017_Male'!$A$3:$CF$103,MIN((61+(Mortality!BH$5-Mortality!$AT$5)),84),0))</f>
        <v>6.333231987026762E-2</v>
      </c>
      <c r="BI65" s="463">
        <f>BH65*(1-VLOOKUP($AR65,'MP-2017_Male'!$A$3:$CF$103,MIN((61+(Mortality!BI$5-Mortality!$AT$5)),84),0))</f>
        <v>6.2730662831500084E-2</v>
      </c>
      <c r="BJ65" s="463">
        <f>BI65*(1-VLOOKUP($AR65,'MP-2017_Male'!$A$3:$CF$103,MIN((61+(Mortality!BJ$5-Mortality!$AT$5)),84),0))</f>
        <v>6.2134721534600833E-2</v>
      </c>
      <c r="BK65" s="463">
        <f>BJ65*(1-VLOOKUP($AR65,'MP-2017_Male'!$A$3:$CF$103,MIN((61+(Mortality!BK$5-Mortality!$AT$5)),84),0))</f>
        <v>6.1544441680022127E-2</v>
      </c>
      <c r="BL65" s="463">
        <f>BK65*(1-VLOOKUP($AR65,'MP-2017_Male'!$A$3:$CF$103,MIN((61+(Mortality!BL$5-Mortality!$AT$5)),84),0))</f>
        <v>6.0959769484061919E-2</v>
      </c>
      <c r="BM65" s="463">
        <f>BL65*(1-VLOOKUP($AR65,'MP-2017_Male'!$A$3:$CF$103,MIN((61+(Mortality!BM$5-Mortality!$AT$5)),84),0))</f>
        <v>6.0374555697014921E-2</v>
      </c>
      <c r="BN65" s="463">
        <f>BM65*(1-VLOOKUP($AR65,'MP-2017_Male'!$A$3:$CF$103,MIN((61+(Mortality!BN$5-Mortality!$AT$5)),84),0))</f>
        <v>5.9788922506753876E-2</v>
      </c>
      <c r="BO65" s="463">
        <f>BN65*(1-VLOOKUP($AR65,'MP-2017_Male'!$A$3:$CF$103,MIN((61+(Mortality!BO$5-Mortality!$AT$5)),84),0))</f>
        <v>5.9202991066187684E-2</v>
      </c>
      <c r="BP65" s="463">
        <f>BO65*(1-VLOOKUP($AR65,'MP-2017_Male'!$A$3:$CF$103,MIN((61+(Mortality!BP$5-Mortality!$AT$5)),84),0))</f>
        <v>5.8610961155525804E-2</v>
      </c>
      <c r="BQ65" s="463">
        <f>BP65*(1-VLOOKUP($AR65,'MP-2017_Male'!$A$3:$CF$103,MIN((61+(Mortality!BQ$5-Mortality!$AT$5)),84),0))</f>
        <v>5.8024851543970545E-2</v>
      </c>
      <c r="BR65" s="463">
        <f>BQ65*(1-VLOOKUP($AR65,'MP-2017_Male'!$A$3:$CF$103,MIN((61+(Mortality!BR$5-Mortality!$AT$5)),84),0))</f>
        <v>5.7444603028530841E-2</v>
      </c>
      <c r="BS65" s="463">
        <f>BR65*(1-VLOOKUP($AR65,'MP-2017_Male'!$A$3:$CF$103,MIN((61+(Mortality!BS$5-Mortality!$AT$5)),84),0))</f>
        <v>5.6870156998245533E-2</v>
      </c>
      <c r="BT65" s="463">
        <f>BS65*(1-VLOOKUP($AR65,'MP-2017_Male'!$A$3:$CF$103,MIN((61+(Mortality!BT$5-Mortality!$AT$5)),84),0))</f>
        <v>5.6301455428263078E-2</v>
      </c>
      <c r="BU65" s="463">
        <f>BT65*(1-VLOOKUP($AR65,'MP-2017_Male'!$A$3:$CF$103,MIN((61+(Mortality!BU$5-Mortality!$AT$5)),84),0))</f>
        <v>5.5738440873980444E-2</v>
      </c>
      <c r="BV65" s="463">
        <f>BU65*(1-VLOOKUP($AR65,'MP-2017_Male'!$A$3:$CF$103,MIN((61+(Mortality!BV$5-Mortality!$AT$5)),84),0))</f>
        <v>5.5181056465240637E-2</v>
      </c>
      <c r="BW65" s="463">
        <f>BV65*(1-VLOOKUP($AR65,'MP-2017_Male'!$A$3:$CF$103,MIN((61+(Mortality!BW$5-Mortality!$AT$5)),84),0))</f>
        <v>5.4629245900588229E-2</v>
      </c>
      <c r="BX65" s="463">
        <f>BW65*(1-VLOOKUP($AR65,'MP-2017_Male'!$A$3:$CF$103,MIN((61+(Mortality!BX$5-Mortality!$AT$5)),84),0))</f>
        <v>5.4082953441582343E-2</v>
      </c>
      <c r="BY65" s="463">
        <f>BX65*(1-VLOOKUP($AR65,'MP-2017_Male'!$A$3:$CF$103,MIN((61+(Mortality!BY$5-Mortality!$AT$5)),84),0))</f>
        <v>5.3542123907166519E-2</v>
      </c>
      <c r="BZ65" s="463">
        <f>BY65*(1-VLOOKUP($AR65,'MP-2017_Male'!$A$3:$CF$103,MIN((61+(Mortality!BZ$5-Mortality!$AT$5)),84),0))</f>
        <v>5.3006702668094853E-2</v>
      </c>
      <c r="CA65" s="463">
        <f>BZ65*(1-VLOOKUP($AR65,'MP-2017_Male'!$A$3:$CF$103,MIN((61+(Mortality!CA$5-Mortality!$AT$5)),84),0))</f>
        <v>5.2476635641413902E-2</v>
      </c>
      <c r="CB65" s="463">
        <f>CA65*(1-VLOOKUP($AR65,'MP-2017_Male'!$A$3:$CF$103,MIN((61+(Mortality!CB$5-Mortality!$AT$5)),84),0))</f>
        <v>5.1951869284999765E-2</v>
      </c>
      <c r="CC65" s="463">
        <f>CB65*(1-VLOOKUP($AR65,'MP-2017_Male'!$A$3:$CF$103,MIN((61+(Mortality!CC$5-Mortality!$AT$5)),84),0))</f>
        <v>5.1432350592149768E-2</v>
      </c>
      <c r="CD65" s="463">
        <f>CC65*(1-VLOOKUP($AR65,'MP-2017_Male'!$A$3:$CF$103,MIN((61+(Mortality!CD$5-Mortality!$AT$5)),84),0))</f>
        <v>5.0918027086228272E-2</v>
      </c>
      <c r="CE65" s="463">
        <f>CD65*(1-VLOOKUP($AR65,'MP-2017_Male'!$A$3:$CF$103,MIN((61+(Mortality!CE$5-Mortality!$AT$5)),84),0))</f>
        <v>5.040884681536599E-2</v>
      </c>
      <c r="CF65" s="463">
        <f>CE65*(1-VLOOKUP($AR65,'MP-2017_Male'!$A$3:$CF$103,MIN((61+(Mortality!CF$5-Mortality!$AT$5)),84),0))</f>
        <v>4.9904758347212329E-2</v>
      </c>
      <c r="CG65" s="463">
        <f>CF65*(1-VLOOKUP($AR65,'MP-2017_Male'!$A$3:$CF$103,MIN((61+(Mortality!CG$5-Mortality!$AT$5)),84),0))</f>
        <v>4.9405710763740208E-2</v>
      </c>
      <c r="CH65" s="463">
        <f>CG65*(1-VLOOKUP($AR65,'MP-2017_Male'!$A$3:$CF$103,MIN((61+(Mortality!CH$5-Mortality!$AT$5)),84),0))</f>
        <v>4.8911653656102803E-2</v>
      </c>
      <c r="CI65" s="463">
        <f>CH65*(1-VLOOKUP($AR65,'MP-2017_Male'!$A$3:$CF$103,MIN((61+(Mortality!CI$5-Mortality!$AT$5)),84),0))</f>
        <v>4.8422537119541774E-2</v>
      </c>
      <c r="CJ65" s="463">
        <f>CI65*(1-VLOOKUP($AR65,'MP-2017_Male'!$A$3:$CF$103,MIN((61+(Mortality!CJ$5-Mortality!$AT$5)),84),0))</f>
        <v>4.7938311748346354E-2</v>
      </c>
      <c r="CK65" s="463">
        <f>CJ65*(1-VLOOKUP($AR65,'MP-2017_Male'!$A$3:$CF$103,MIN((61+(Mortality!CK$5-Mortality!$AT$5)),84),0))</f>
        <v>4.7458928630862887E-2</v>
      </c>
      <c r="CL65" s="463">
        <f>CK65*(1-VLOOKUP($AR65,'MP-2017_Male'!$A$3:$CF$103,MIN((61+(Mortality!CL$5-Mortality!$AT$5)),84),0))</f>
        <v>4.698433934455426E-2</v>
      </c>
      <c r="CM65" s="463">
        <f>CL65*(1-VLOOKUP($AR65,'MP-2017_Male'!$A$3:$CF$103,MIN((61+(Mortality!CM$5-Mortality!$AT$5)),84),0))</f>
        <v>4.6514495951108716E-2</v>
      </c>
      <c r="CN65" s="463">
        <f>CM65*(1-VLOOKUP($AR65,'MP-2017_Male'!$A$3:$CF$103,MIN((61+(Mortality!CN$5-Mortality!$AT$5)),84),0))</f>
        <v>4.6049350991597626E-2</v>
      </c>
      <c r="CO65" s="463">
        <f>CN65*(1-VLOOKUP($AR65,'MP-2017_Male'!$A$3:$CF$103,MIN((61+(Mortality!CO$5-Mortality!$AT$5)),84),0))</f>
        <v>4.5588857481681649E-2</v>
      </c>
      <c r="CP65" s="463">
        <f>CO65*(1-VLOOKUP($AR65,'MP-2017_Male'!$A$3:$CF$103,MIN((61+(Mortality!CP$5-Mortality!$AT$5)),84),0))</f>
        <v>4.5132968906864836E-2</v>
      </c>
      <c r="CQ65" s="463">
        <f>CP65*(1-VLOOKUP($AR65,'MP-2017_Male'!$A$3:$CF$103,MIN((61+(Mortality!CQ$5-Mortality!$AT$5)),84),0))</f>
        <v>4.4681639217796186E-2</v>
      </c>
      <c r="CR65" s="463">
        <f>CQ65*(1-VLOOKUP($AR65,'MP-2017_Male'!$A$3:$CF$103,MIN((61+(Mortality!CR$5-Mortality!$AT$5)),84),0))</f>
        <v>4.4234822825618227E-2</v>
      </c>
      <c r="CS65" s="463">
        <f>CR65*(1-VLOOKUP($AR65,'MP-2017_Male'!$A$3:$CF$103,MIN((61+(Mortality!CS$5-Mortality!$AT$5)),84),0))</f>
        <v>4.3792474597362047E-2</v>
      </c>
      <c r="CT65" s="463">
        <f>CS65*(1-VLOOKUP($AR65,'MP-2017_Male'!$A$3:$CF$103,MIN((61+(Mortality!CT$5-Mortality!$AT$5)),84),0))</f>
        <v>4.3354549851388424E-2</v>
      </c>
      <c r="CU65" s="463">
        <f>CT65*(1-VLOOKUP($AR65,'MP-2017_Male'!$A$3:$CF$103,MIN((61+(Mortality!CU$5-Mortality!$AT$5)),84),0))</f>
        <v>4.2921004352874541E-2</v>
      </c>
      <c r="CV65" s="463">
        <f>CU65*(1-VLOOKUP($AR65,'MP-2017_Male'!$A$3:$CF$103,MIN((61+(Mortality!CV$5-Mortality!$AT$5)),84),0))</f>
        <v>4.2491794309345798E-2</v>
      </c>
      <c r="CW65" s="463">
        <f>CV65*(1-VLOOKUP($AR65,'MP-2017_Male'!$A$3:$CF$103,MIN((61+(Mortality!CW$5-Mortality!$AT$5)),84),0))</f>
        <v>4.2066876366252337E-2</v>
      </c>
      <c r="CX65" s="463">
        <f>CW65*(1-VLOOKUP($AR65,'MP-2017_Male'!$A$3:$CF$103,MIN((61+(Mortality!CX$5-Mortality!$AT$5)),84),0))</f>
        <v>4.1646207602589816E-2</v>
      </c>
      <c r="CY65" s="463">
        <f>CX65*(1-VLOOKUP($AR65,'MP-2017_Male'!$A$3:$CF$103,MIN((61+(Mortality!CY$5-Mortality!$AT$5)),84),0))</f>
        <v>4.1229745526563916E-2</v>
      </c>
      <c r="CZ65" s="463">
        <f>CY65*(1-VLOOKUP($AR65,'MP-2017_Male'!$A$3:$CF$103,MIN((61+(Mortality!CZ$5-Mortality!$AT$5)),84),0))</f>
        <v>4.0817448071298279E-2</v>
      </c>
      <c r="DA65" s="463">
        <f>CZ65*(1-VLOOKUP($AR65,'MP-2017_Male'!$A$3:$CF$103,MIN((61+(Mortality!DA$5-Mortality!$AT$5)),84),0))</f>
        <v>4.0409273590585298E-2</v>
      </c>
      <c r="DB65" s="463">
        <f>DA65*(1-VLOOKUP($AR65,'MP-2017_Male'!$A$3:$CF$103,MIN((61+(Mortality!DB$5-Mortality!$AT$5)),84),0))</f>
        <v>4.0005180854679447E-2</v>
      </c>
      <c r="DC65" s="463">
        <f>DB65*(1-VLOOKUP($AR65,'MP-2017_Male'!$A$3:$CF$103,MIN((61+(Mortality!DC$5-Mortality!$AT$5)),84),0))</f>
        <v>3.9605129046132649E-2</v>
      </c>
      <c r="DD65" s="463">
        <f>DC65*(1-VLOOKUP($AR65,'MP-2017_Male'!$A$3:$CF$103,MIN((61+(Mortality!DD$5-Mortality!$AT$5)),84),0))</f>
        <v>3.9209077755671319E-2</v>
      </c>
      <c r="DE65" s="463">
        <f>DD65*(1-VLOOKUP($AR65,'MP-2017_Male'!$A$3:$CF$103,MIN((61+(Mortality!DE$5-Mortality!$AT$5)),84),0))</f>
        <v>3.8816986978114608E-2</v>
      </c>
      <c r="DF65" s="463">
        <f>DE65*(1-VLOOKUP($AR65,'MP-2017_Male'!$A$3:$CF$103,MIN((61+(Mortality!DF$5-Mortality!$AT$5)),84),0))</f>
        <v>3.8428817108333464E-2</v>
      </c>
      <c r="DG65" s="463">
        <f>DF65*(1-VLOOKUP($AR65,'MP-2017_Male'!$A$3:$CF$103,MIN((61+(Mortality!DG$5-Mortality!$AT$5)),84),0))</f>
        <v>3.8044528937250133E-2</v>
      </c>
      <c r="DH65" s="463">
        <f>DG65*(1-VLOOKUP($AR65,'MP-2017_Male'!$A$3:$CF$103,MIN((61+(Mortality!DH$5-Mortality!$AT$5)),84),0))</f>
        <v>3.7664083647877634E-2</v>
      </c>
      <c r="DI65" s="463">
        <f>DH65*(1-VLOOKUP($AR65,'MP-2017_Male'!$A$3:$CF$103,MIN((61+(Mortality!DI$5-Mortality!$AT$5)),84),0))</f>
        <v>3.7287442811398855E-2</v>
      </c>
      <c r="DJ65" s="463">
        <f>DI65*(1-VLOOKUP($AR65,'MP-2017_Male'!$A$3:$CF$103,MIN((61+(Mortality!DJ$5-Mortality!$AT$5)),84),0))</f>
        <v>3.6914568383284864E-2</v>
      </c>
      <c r="DK65" s="463">
        <f>DJ65*(1-VLOOKUP($AR65,'MP-2017_Male'!$A$3:$CF$103,MIN((61+(Mortality!DK$5-Mortality!$AT$5)),84),0))</f>
        <v>3.6545422699452018E-2</v>
      </c>
      <c r="DL65" s="463">
        <f>DK65*(1-VLOOKUP($AR65,'MP-2017_Male'!$A$3:$CF$103,MIN((61+(Mortality!DL$5-Mortality!$AT$5)),84),0))</f>
        <v>3.6179968472457497E-2</v>
      </c>
      <c r="DM65" s="463">
        <f>DL65*(1-VLOOKUP($AR65,'MP-2017_Male'!$A$3:$CF$103,MIN((61+(Mortality!DM$5-Mortality!$AT$5)),84),0))</f>
        <v>3.5818168787732918E-2</v>
      </c>
      <c r="DN65" s="463">
        <f>DM65*(1-VLOOKUP($AR65,'MP-2017_Male'!$A$3:$CF$103,MIN((61+(Mortality!DN$5-Mortality!$AT$5)),84),0))</f>
        <v>3.5459987099855587E-2</v>
      </c>
      <c r="DO65" s="463">
        <f>DN65*(1-VLOOKUP($AR65,'MP-2017_Male'!$A$3:$CF$103,MIN((61+(Mortality!DO$5-Mortality!$AT$5)),84),0))</f>
        <v>3.5105387228857032E-2</v>
      </c>
      <c r="DP65" s="463">
        <f>DO65*(1-VLOOKUP($AR65,'MP-2017_Male'!$A$3:$CF$103,MIN((61+(Mortality!DP$5-Mortality!$AT$5)),84),0))</f>
        <v>3.4754333356568461E-2</v>
      </c>
      <c r="DQ65" s="463">
        <f>DP65*(1-VLOOKUP($AR65,'MP-2017_Male'!$A$3:$CF$103,MIN((61+(Mortality!DQ$5-Mortality!$AT$5)),84),0))</f>
        <v>3.4406790023002773E-2</v>
      </c>
      <c r="DR65" s="463">
        <f>DQ65*(1-VLOOKUP($AR65,'MP-2017_Male'!$A$3:$CF$103,MIN((61+(Mortality!DR$5-Mortality!$AT$5)),84),0))</f>
        <v>3.4062722122772747E-2</v>
      </c>
      <c r="DS65" s="463">
        <f>DR65*(1-VLOOKUP($AR65,'MP-2017_Male'!$A$3:$CF$103,MIN((61+(Mortality!DS$5-Mortality!$AT$5)),84),0))</f>
        <v>3.372209490154502E-2</v>
      </c>
      <c r="DT65" s="463">
        <f>DS65*(1-VLOOKUP($AR65,'MP-2017_Male'!$A$3:$CF$103,MIN((61+(Mortality!DT$5-Mortality!$AT$5)),84),0))</f>
        <v>3.3384873952529572E-2</v>
      </c>
      <c r="DU65" s="463">
        <f>DT65*(1-VLOOKUP($AR65,'MP-2017_Male'!$A$3:$CF$103,MIN((61+(Mortality!DU$5-Mortality!$AT$5)),84),0))</f>
        <v>3.3051025213004279E-2</v>
      </c>
      <c r="DV65" s="463">
        <f>DU65*(1-VLOOKUP($AR65,'MP-2017_Male'!$A$3:$CF$103,MIN((61+(Mortality!DV$5-Mortality!$AT$5)),84),0))</f>
        <v>3.2720514960874234E-2</v>
      </c>
      <c r="DW65" s="463">
        <f>DV65*(1-VLOOKUP($AR65,'MP-2017_Male'!$A$3:$CF$103,MIN((61+(Mortality!DW$5-Mortality!$AT$5)),84),0))</f>
        <v>3.2393309811265487E-2</v>
      </c>
      <c r="DX65" s="463">
        <f>DW65*(1-VLOOKUP($AR65,'MP-2017_Male'!$A$3:$CF$103,MIN((61+(Mortality!DX$5-Mortality!$AT$5)),84),0))</f>
        <v>3.2069376713152832E-2</v>
      </c>
      <c r="DY65" s="463">
        <f>DX65*(1-VLOOKUP($AR65,'MP-2017_Male'!$A$3:$CF$103,MIN((61+(Mortality!DY$5-Mortality!$AT$5)),84),0))</f>
        <v>3.1748682946021303E-2</v>
      </c>
      <c r="DZ65" s="463">
        <f>DY65*(1-VLOOKUP($AR65,'MP-2017_Male'!$A$3:$CF$103,MIN((61+(Mortality!DZ$5-Mortality!$AT$5)),84),0))</f>
        <v>3.1431196116561089E-2</v>
      </c>
      <c r="EA65" s="463">
        <f>DZ65*(1-VLOOKUP($AR65,'MP-2017_Male'!$A$3:$CF$103,MIN((61+(Mortality!EA$5-Mortality!$AT$5)),84),0))</f>
        <v>3.1116884155395479E-2</v>
      </c>
      <c r="EB65" s="463">
        <f>EA65*(1-VLOOKUP($AR65,'MP-2017_Male'!$A$3:$CF$103,MIN((61+(Mortality!EB$5-Mortality!$AT$5)),84),0))</f>
        <v>3.0805715313841523E-2</v>
      </c>
      <c r="EC65" s="463">
        <f>EB65*(1-VLOOKUP($AR65,'MP-2017_Male'!$A$3:$CF$103,MIN((61+(Mortality!EC$5-Mortality!$AT$5)),84),0))</f>
        <v>3.0497658160703107E-2</v>
      </c>
      <c r="ED65" s="463">
        <f>EC65*(1-VLOOKUP($AR65,'MP-2017_Male'!$A$3:$CF$103,MIN((61+(Mortality!ED$5-Mortality!$AT$5)),84),0))</f>
        <v>3.0192681579096076E-2</v>
      </c>
      <c r="EE65" s="463">
        <f>ED65*(1-VLOOKUP($AR65,'MP-2017_Male'!$A$3:$CF$103,MIN((61+(Mortality!EE$5-Mortality!$AT$5)),84),0))</f>
        <v>2.9890754763305116E-2</v>
      </c>
      <c r="EF65" s="463">
        <f>EE65*(1-VLOOKUP($AR65,'MP-2017_Male'!$A$3:$CF$103,MIN((61+(Mortality!EF$5-Mortality!$AT$5)),84),0))</f>
        <v>2.9591847215672065E-2</v>
      </c>
      <c r="EG65" s="463">
        <f>EF65*(1-VLOOKUP($AR65,'MP-2017_Male'!$A$3:$CF$103,MIN((61+(Mortality!EG$5-Mortality!$AT$5)),84),0))</f>
        <v>2.9295928743515342E-2</v>
      </c>
      <c r="EH65" s="463">
        <f>EG65*(1-VLOOKUP($AR65,'MP-2017_Male'!$A$3:$CF$103,MIN((61+(Mortality!EH$5-Mortality!$AT$5)),84),0))</f>
        <v>2.9002969456080187E-2</v>
      </c>
      <c r="EI65" s="463">
        <f>EH65*(1-VLOOKUP($AR65,'MP-2017_Male'!$A$3:$CF$103,MIN((61+(Mortality!EI$5-Mortality!$AT$5)),84),0))</f>
        <v>2.8712939761519386E-2</v>
      </c>
      <c r="EJ65" s="463">
        <f>EI65*(1-VLOOKUP($AR65,'MP-2017_Male'!$A$3:$CF$103,MIN((61+(Mortality!EJ$5-Mortality!$AT$5)),84),0))</f>
        <v>2.8425810363904191E-2</v>
      </c>
      <c r="EK65" s="463">
        <f>EJ65*(1-VLOOKUP($AR65,'MP-2017_Male'!$A$3:$CF$103,MIN((61+(Mortality!EK$5-Mortality!$AT$5)),84),0))</f>
        <v>2.814155226026515E-2</v>
      </c>
      <c r="EL65" s="463">
        <f>EK65*(1-VLOOKUP($AR65,'MP-2017_Male'!$A$3:$CF$103,MIN((61+(Mortality!EL$5-Mortality!$AT$5)),84),0))</f>
        <v>2.7860136737662498E-2</v>
      </c>
      <c r="EM65" s="463">
        <f>EL65*(1-VLOOKUP($AR65,'MP-2017_Male'!$A$3:$CF$103,MIN((61+(Mortality!EM$5-Mortality!$AT$5)),84),0))</f>
        <v>2.7581535370285872E-2</v>
      </c>
      <c r="EN65" s="463">
        <f>EM65*(1-VLOOKUP($AR65,'MP-2017_Male'!$A$3:$CF$103,MIN((61+(Mortality!EN$5-Mortality!$AT$5)),84),0))</f>
        <v>2.7305720016583015E-2</v>
      </c>
      <c r="EO65" s="463">
        <f>EN65*(1-VLOOKUP($AR65,'MP-2017_Male'!$A$3:$CF$103,MIN((61+(Mortality!EO$5-Mortality!$AT$5)),84),0))</f>
        <v>2.7032662816417183E-2</v>
      </c>
      <c r="EP65" s="463">
        <f>EO65*(1-VLOOKUP($AR65,'MP-2017_Male'!$A$3:$CF$103,MIN((61+(Mortality!EP$5-Mortality!$AT$5)),84),0))</f>
        <v>2.6762336188253012E-2</v>
      </c>
      <c r="EQ65" s="463">
        <f>EP65*(1-VLOOKUP($AR65,'MP-2017_Male'!$A$3:$CF$103,MIN((61+(Mortality!EQ$5-Mortality!$AT$5)),84),0))</f>
        <v>2.6494712826370483E-2</v>
      </c>
      <c r="ER65" s="463">
        <f>EQ65*(1-VLOOKUP($AR65,'MP-2017_Male'!$A$3:$CF$103,MIN((61+(Mortality!ER$5-Mortality!$AT$5)),84),0))</f>
        <v>2.6229765698106776E-2</v>
      </c>
      <c r="ES65" s="463">
        <f>ER65*(1-VLOOKUP($AR65,'MP-2017_Male'!$A$3:$CF$103,MIN((61+(Mortality!ES$5-Mortality!$AT$5)),84),0))</f>
        <v>2.5967468041125708E-2</v>
      </c>
      <c r="ET65" s="463">
        <f>ES65*(1-VLOOKUP($AR65,'MP-2017_Male'!$A$3:$CF$103,MIN((61+(Mortality!ET$5-Mortality!$AT$5)),84),0))</f>
        <v>2.5707793360714451E-2</v>
      </c>
      <c r="EU65" s="463">
        <f>ET65*(1-VLOOKUP($AR65,'MP-2017_Male'!$A$3:$CF$103,MIN((61+(Mortality!EU$5-Mortality!$AT$5)),84),0))</f>
        <v>2.5450715427107307E-2</v>
      </c>
      <c r="EV65" s="463">
        <f>EU65*(1-VLOOKUP($AR65,'MP-2017_Male'!$A$3:$CF$103,MIN((61+(Mortality!EV$5-Mortality!$AT$5)),84),0))</f>
        <v>2.5196208272836234E-2</v>
      </c>
      <c r="EW65" s="463">
        <f>EV65*(1-VLOOKUP($AR65,'MP-2017_Male'!$A$3:$CF$103,MIN((61+(Mortality!EW$5-Mortality!$AT$5)),84),0))</f>
        <v>2.494424619010787E-2</v>
      </c>
      <c r="EX65" s="463">
        <f>EW65*(1-VLOOKUP($AR65,'MP-2017_Male'!$A$3:$CF$103,MIN((61+(Mortality!EX$5-Mortality!$AT$5)),84),0))</f>
        <v>2.4694803728206791E-2</v>
      </c>
      <c r="EY65" s="463">
        <f>EX65*(1-VLOOKUP($AR65,'MP-2017_Male'!$A$3:$CF$103,MIN((61+(Mortality!EY$5-Mortality!$AT$5)),84),0))</f>
        <v>2.4447855690924725E-2</v>
      </c>
      <c r="EZ65" s="463">
        <f>EY65*(1-VLOOKUP($AR65,'MP-2017_Male'!$A$3:$CF$103,MIN((61+(Mortality!EZ$5-Mortality!$AT$5)),84),0))</f>
        <v>2.4203377134015477E-2</v>
      </c>
      <c r="FA65" s="463">
        <f>EZ65*(1-VLOOKUP($AR65,'MP-2017_Male'!$A$3:$CF$103,MIN((61+(Mortality!FA$5-Mortality!$AT$5)),84),0))</f>
        <v>2.3961343362675323E-2</v>
      </c>
      <c r="FB65" s="463">
        <f>FA65*(1-VLOOKUP($AR65,'MP-2017_Male'!$A$3:$CF$103,MIN((61+(Mortality!FB$5-Mortality!$AT$5)),84),0))</f>
        <v>2.3721729929048571E-2</v>
      </c>
      <c r="FC65" s="463">
        <f>FB65*(1-VLOOKUP($AR65,'MP-2017_Male'!$A$3:$CF$103,MIN((61+(Mortality!FC$5-Mortality!$AT$5)),84),0))</f>
        <v>2.3484512629758085E-2</v>
      </c>
      <c r="FD65" s="463">
        <f>FC65*(1-VLOOKUP($AR65,'MP-2017_Male'!$A$3:$CF$103,MIN((61+(Mortality!FD$5-Mortality!$AT$5)),84),0))</f>
        <v>2.3249667503460504E-2</v>
      </c>
      <c r="FE65" s="463">
        <f>FD65*(1-VLOOKUP($AR65,'MP-2017_Male'!$A$3:$CF$103,MIN((61+(Mortality!FE$5-Mortality!$AT$5)),84),0))</f>
        <v>2.3017170828425897E-2</v>
      </c>
      <c r="FF65" s="463">
        <f>FE65*(1-VLOOKUP($AR65,'MP-2017_Male'!$A$3:$CF$103,MIN((61+(Mortality!FF$5-Mortality!$AT$5)),84),0))</f>
        <v>2.2786999120141638E-2</v>
      </c>
      <c r="FG65" s="463">
        <f>FF65*(1-VLOOKUP($AR65,'MP-2017_Male'!$A$3:$CF$103,MIN((61+(Mortality!FG$5-Mortality!$AT$5)),84),0))</f>
        <v>2.255912912894022E-2</v>
      </c>
      <c r="FH65" s="463">
        <f>FG65*(1-VLOOKUP($AR65,'MP-2017_Male'!$A$3:$CF$103,MIN((61+(Mortality!FH$5-Mortality!$AT$5)),84),0))</f>
        <v>2.2333537837650817E-2</v>
      </c>
      <c r="FI65" s="463">
        <f>FH65*(1-VLOOKUP($AR65,'MP-2017_Male'!$A$3:$CF$103,MIN((61+(Mortality!FI$5-Mortality!$AT$5)),84),0))</f>
        <v>2.2110202459274308E-2</v>
      </c>
    </row>
    <row r="66" spans="1:165">
      <c r="A66" s="205">
        <v>78</v>
      </c>
      <c r="B66" s="226">
        <f t="shared" si="8"/>
        <v>3.1585000000000002E-2</v>
      </c>
      <c r="C66" s="227">
        <f t="shared" si="9"/>
        <v>1.4841E-2</v>
      </c>
      <c r="D66" s="207">
        <f t="shared" si="5"/>
        <v>2.3213000000000001E-2</v>
      </c>
      <c r="E66" s="434">
        <f ca="1">IF($A66&lt;Main!$B$11,Mortality!$BD59,OFFSET($BD$6,$A66-$A$13-$J$31,$A66-$A$13-$J$31)*$J$30)</f>
        <v>1.7675850503137407E-2</v>
      </c>
      <c r="F66" s="435">
        <f ca="1">IF($A66&lt;Main!$B$13,Mortality!$BD158,OFFSET($BD$105,$A66-$A$13,$A66-$A$13))</f>
        <v>1.5871260221569334E-2</v>
      </c>
      <c r="G66" s="472">
        <f t="shared" ca="1" si="85"/>
        <v>1.6773555362353372E-2</v>
      </c>
      <c r="Q66" s="396"/>
      <c r="R66" s="395"/>
      <c r="S66" s="395"/>
      <c r="T66" s="395"/>
      <c r="U66" s="395"/>
      <c r="V66" s="395"/>
      <c r="W66" s="395"/>
      <c r="X66" s="227"/>
      <c r="Y66" s="205">
        <v>78</v>
      </c>
      <c r="AA66" s="231">
        <v>3.1585000000000002E-2</v>
      </c>
      <c r="AB66" s="232">
        <v>3.6257999999999999E-2</v>
      </c>
      <c r="AC66" s="233">
        <v>6.6363000000000005E-2</v>
      </c>
      <c r="AD66" s="205"/>
      <c r="AE66" s="231">
        <v>1.4841E-2</v>
      </c>
      <c r="AF66" s="232">
        <v>2.8288000000000001E-2</v>
      </c>
      <c r="AG66" s="233">
        <v>5.2059000000000001E-2</v>
      </c>
      <c r="AH66" s="234"/>
      <c r="AR66" s="205">
        <v>85</v>
      </c>
      <c r="AS66" s="235">
        <f t="shared" si="103"/>
        <v>7.37093598449204E-2</v>
      </c>
      <c r="AT66" s="235">
        <f t="shared" ref="AT66:AW66" si="106">AU66</f>
        <v>7.7496999999999996E-2</v>
      </c>
      <c r="AU66" s="235">
        <f t="shared" si="106"/>
        <v>7.7496999999999996E-2</v>
      </c>
      <c r="AV66" s="235">
        <f t="shared" si="106"/>
        <v>7.7496999999999996E-2</v>
      </c>
      <c r="AW66" s="235">
        <f t="shared" si="106"/>
        <v>7.7496999999999996E-2</v>
      </c>
      <c r="AX66" s="406">
        <f t="shared" si="102"/>
        <v>7.7496999999999996E-2</v>
      </c>
      <c r="AY66" s="463">
        <f>AX66*(1-VLOOKUP($AR66,'MP-2017_Male'!$A$3:$CF$103,MIN((61+(Mortality!AY$5-Mortality!$AT$5)),84),0))</f>
        <v>7.6908022799999989E-2</v>
      </c>
      <c r="AZ66" s="463">
        <f>AY66*(1-VLOOKUP($AR66,'MP-2017_Male'!$A$3:$CF$103,MIN((61+(Mortality!AZ$5-Mortality!$AT$5)),84),0))</f>
        <v>7.6308140222159981E-2</v>
      </c>
      <c r="BA66" s="463">
        <f>AZ66*(1-VLOOKUP($AR66,'MP-2017_Male'!$A$3:$CF$103,MIN((61+(Mortality!BA$5-Mortality!$AT$5)),84),0))</f>
        <v>7.568241347233827E-2</v>
      </c>
      <c r="BB66" s="463">
        <f>BA66*(1-VLOOKUP($AR66,'MP-2017_Male'!$A$3:$CF$103,MIN((61+(Mortality!BB$5-Mortality!$AT$5)),84),0))</f>
        <v>7.5039112957823395E-2</v>
      </c>
      <c r="BC66" s="463">
        <f>BB66*(1-VLOOKUP($AR66,'MP-2017_Male'!$A$3:$CF$103,MIN((61+(Mortality!BC$5-Mortality!$AT$5)),84),0))</f>
        <v>7.4378768763794553E-2</v>
      </c>
      <c r="BD66" s="429">
        <f>BC66*(1-VLOOKUP($AR66,'MP-2017_Male'!$A$3:$CF$103,MIN((61+(Mortality!BD$5-Mortality!$AT$5)),84),0))</f>
        <v>7.37093598449204E-2</v>
      </c>
      <c r="BE66" s="463">
        <f>BD66*(1-VLOOKUP($AR66,'MP-2017_Male'!$A$3:$CF$103,MIN((61+(Mortality!BE$5-Mortality!$AT$5)),84),0))</f>
        <v>7.3023862798362635E-2</v>
      </c>
      <c r="BF66" s="463">
        <f>BE66*(1-VLOOKUP($AR66,'MP-2017_Male'!$A$3:$CF$103,MIN((61+(Mortality!BF$5-Mortality!$AT$5)),84),0))</f>
        <v>7.2330136101778186E-2</v>
      </c>
      <c r="BG66" s="463">
        <f>BF66*(1-VLOOKUP($AR66,'MP-2017_Male'!$A$3:$CF$103,MIN((61+(Mortality!BG$5-Mortality!$AT$5)),84),0))</f>
        <v>7.1635766795201117E-2</v>
      </c>
      <c r="BH66" s="463">
        <f>BG66*(1-VLOOKUP($AR66,'MP-2017_Male'!$A$3:$CF$103,MIN((61+(Mortality!BH$5-Mortality!$AT$5)),84),0))</f>
        <v>7.0948063433967187E-2</v>
      </c>
      <c r="BI66" s="463">
        <f>BH66*(1-VLOOKUP($AR66,'MP-2017_Male'!$A$3:$CF$103,MIN((61+(Mortality!BI$5-Mortality!$AT$5)),84),0))</f>
        <v>7.0266962025001101E-2</v>
      </c>
      <c r="BJ66" s="463">
        <f>BI66*(1-VLOOKUP($AR66,'MP-2017_Male'!$A$3:$CF$103,MIN((61+(Mortality!BJ$5-Mortality!$AT$5)),84),0))</f>
        <v>6.9599425885763594E-2</v>
      </c>
      <c r="BK66" s="463">
        <f>BJ66*(1-VLOOKUP($AR66,'MP-2017_Male'!$A$3:$CF$103,MIN((61+(Mortality!BK$5-Mortality!$AT$5)),84),0))</f>
        <v>6.8938231339848846E-2</v>
      </c>
      <c r="BL66" s="463">
        <f>BK66*(1-VLOOKUP($AR66,'MP-2017_Male'!$A$3:$CF$103,MIN((61+(Mortality!BL$5-Mortality!$AT$5)),84),0))</f>
        <v>6.8283318142120283E-2</v>
      </c>
      <c r="BM66" s="463">
        <f>BL66*(1-VLOOKUP($AR66,'MP-2017_Male'!$A$3:$CF$103,MIN((61+(Mortality!BM$5-Mortality!$AT$5)),84),0))</f>
        <v>6.7627798287955926E-2</v>
      </c>
      <c r="BN66" s="463">
        <f>BM66*(1-VLOOKUP($AR66,'MP-2017_Male'!$A$3:$CF$103,MIN((61+(Mortality!BN$5-Mortality!$AT$5)),84),0))</f>
        <v>6.697857142439155E-2</v>
      </c>
      <c r="BO66" s="463">
        <f>BN66*(1-VLOOKUP($AR66,'MP-2017_Male'!$A$3:$CF$103,MIN((61+(Mortality!BO$5-Mortality!$AT$5)),84),0))</f>
        <v>6.6322181424432511E-2</v>
      </c>
      <c r="BP66" s="463">
        <f>BO66*(1-VLOOKUP($AR66,'MP-2017_Male'!$A$3:$CF$103,MIN((61+(Mortality!BP$5-Mortality!$AT$5)),84),0))</f>
        <v>6.5665591828330622E-2</v>
      </c>
      <c r="BQ66" s="463">
        <f>BP66*(1-VLOOKUP($AR66,'MP-2017_Male'!$A$3:$CF$103,MIN((61+(Mortality!BQ$5-Mortality!$AT$5)),84),0))</f>
        <v>6.5008935910047319E-2</v>
      </c>
      <c r="BR66" s="463">
        <f>BQ66*(1-VLOOKUP($AR66,'MP-2017_Male'!$A$3:$CF$103,MIN((61+(Mortality!BR$5-Mortality!$AT$5)),84),0))</f>
        <v>6.4358846550946841E-2</v>
      </c>
      <c r="BS66" s="463">
        <f>BR66*(1-VLOOKUP($AR66,'MP-2017_Male'!$A$3:$CF$103,MIN((61+(Mortality!BS$5-Mortality!$AT$5)),84),0))</f>
        <v>6.3715258085437376E-2</v>
      </c>
      <c r="BT66" s="463">
        <f>BS66*(1-VLOOKUP($AR66,'MP-2017_Male'!$A$3:$CF$103,MIN((61+(Mortality!BT$5-Mortality!$AT$5)),84),0))</f>
        <v>6.3078105504582996E-2</v>
      </c>
      <c r="BU66" s="463">
        <f>BT66*(1-VLOOKUP($AR66,'MP-2017_Male'!$A$3:$CF$103,MIN((61+(Mortality!BU$5-Mortality!$AT$5)),84),0))</f>
        <v>6.2447324449537163E-2</v>
      </c>
      <c r="BV66" s="463">
        <f>BU66*(1-VLOOKUP($AR66,'MP-2017_Male'!$A$3:$CF$103,MIN((61+(Mortality!BV$5-Mortality!$AT$5)),84),0))</f>
        <v>6.1822851205041794E-2</v>
      </c>
      <c r="BW66" s="463">
        <f>BV66*(1-VLOOKUP($AR66,'MP-2017_Male'!$A$3:$CF$103,MIN((61+(Mortality!BW$5-Mortality!$AT$5)),84),0))</f>
        <v>6.1204622692991373E-2</v>
      </c>
      <c r="BX66" s="463">
        <f>BW66*(1-VLOOKUP($AR66,'MP-2017_Male'!$A$3:$CF$103,MIN((61+(Mortality!BX$5-Mortality!$AT$5)),84),0))</f>
        <v>6.0592576466061455E-2</v>
      </c>
      <c r="BY66" s="463">
        <f>BX66*(1-VLOOKUP($AR66,'MP-2017_Male'!$A$3:$CF$103,MIN((61+(Mortality!BY$5-Mortality!$AT$5)),84),0))</f>
        <v>5.9986650701400843E-2</v>
      </c>
      <c r="BZ66" s="463">
        <f>BY66*(1-VLOOKUP($AR66,'MP-2017_Male'!$A$3:$CF$103,MIN((61+(Mortality!BZ$5-Mortality!$AT$5)),84),0))</f>
        <v>5.9386784194386831E-2</v>
      </c>
      <c r="CA66" s="463">
        <f>BZ66*(1-VLOOKUP($AR66,'MP-2017_Male'!$A$3:$CF$103,MIN((61+(Mortality!CA$5-Mortality!$AT$5)),84),0))</f>
        <v>5.8792916352442964E-2</v>
      </c>
      <c r="CB66" s="463">
        <f>CA66*(1-VLOOKUP($AR66,'MP-2017_Male'!$A$3:$CF$103,MIN((61+(Mortality!CB$5-Mortality!$AT$5)),84),0))</f>
        <v>5.8204987188918533E-2</v>
      </c>
      <c r="CC66" s="463">
        <f>CB66*(1-VLOOKUP($AR66,'MP-2017_Male'!$A$3:$CF$103,MIN((61+(Mortality!CC$5-Mortality!$AT$5)),84),0))</f>
        <v>5.7622937317029346E-2</v>
      </c>
      <c r="CD66" s="463">
        <f>CC66*(1-VLOOKUP($AR66,'MP-2017_Male'!$A$3:$CF$103,MIN((61+(Mortality!CD$5-Mortality!$AT$5)),84),0))</f>
        <v>5.7046707943859055E-2</v>
      </c>
      <c r="CE66" s="463">
        <f>CD66*(1-VLOOKUP($AR66,'MP-2017_Male'!$A$3:$CF$103,MIN((61+(Mortality!CE$5-Mortality!$AT$5)),84),0))</f>
        <v>5.6476240864420463E-2</v>
      </c>
      <c r="CF66" s="463">
        <f>CE66*(1-VLOOKUP($AR66,'MP-2017_Male'!$A$3:$CF$103,MIN((61+(Mortality!CF$5-Mortality!$AT$5)),84),0))</f>
        <v>5.5911478455776258E-2</v>
      </c>
      <c r="CG66" s="463">
        <f>CF66*(1-VLOOKUP($AR66,'MP-2017_Male'!$A$3:$CF$103,MIN((61+(Mortality!CG$5-Mortality!$AT$5)),84),0))</f>
        <v>5.5352363671218492E-2</v>
      </c>
      <c r="CH66" s="463">
        <f>CG66*(1-VLOOKUP($AR66,'MP-2017_Male'!$A$3:$CF$103,MIN((61+(Mortality!CH$5-Mortality!$AT$5)),84),0))</f>
        <v>5.4798840034506309E-2</v>
      </c>
      <c r="CI66" s="463">
        <f>CH66*(1-VLOOKUP($AR66,'MP-2017_Male'!$A$3:$CF$103,MIN((61+(Mortality!CI$5-Mortality!$AT$5)),84),0))</f>
        <v>5.4250851634161247E-2</v>
      </c>
      <c r="CJ66" s="463">
        <f>CI66*(1-VLOOKUP($AR66,'MP-2017_Male'!$A$3:$CF$103,MIN((61+(Mortality!CJ$5-Mortality!$AT$5)),84),0))</f>
        <v>5.3708343117819635E-2</v>
      </c>
      <c r="CK66" s="463">
        <f>CJ66*(1-VLOOKUP($AR66,'MP-2017_Male'!$A$3:$CF$103,MIN((61+(Mortality!CK$5-Mortality!$AT$5)),84),0))</f>
        <v>5.3171259686641437E-2</v>
      </c>
      <c r="CL66" s="463">
        <f>CK66*(1-VLOOKUP($AR66,'MP-2017_Male'!$A$3:$CF$103,MIN((61+(Mortality!CL$5-Mortality!$AT$5)),84),0))</f>
        <v>5.2639547089775023E-2</v>
      </c>
      <c r="CM66" s="463">
        <f>CL66*(1-VLOOKUP($AR66,'MP-2017_Male'!$A$3:$CF$103,MIN((61+(Mortality!CM$5-Mortality!$AT$5)),84),0))</f>
        <v>5.2113151618877272E-2</v>
      </c>
      <c r="CN66" s="463">
        <f>CM66*(1-VLOOKUP($AR66,'MP-2017_Male'!$A$3:$CF$103,MIN((61+(Mortality!CN$5-Mortality!$AT$5)),84),0))</f>
        <v>5.1592020102688499E-2</v>
      </c>
      <c r="CO66" s="463">
        <f>CN66*(1-VLOOKUP($AR66,'MP-2017_Male'!$A$3:$CF$103,MIN((61+(Mortality!CO$5-Mortality!$AT$5)),84),0))</f>
        <v>5.1076099901661613E-2</v>
      </c>
      <c r="CP66" s="463">
        <f>CO66*(1-VLOOKUP($AR66,'MP-2017_Male'!$A$3:$CF$103,MIN((61+(Mortality!CP$5-Mortality!$AT$5)),84),0))</f>
        <v>5.0565338902644995E-2</v>
      </c>
      <c r="CQ66" s="463">
        <f>CP66*(1-VLOOKUP($AR66,'MP-2017_Male'!$A$3:$CF$103,MIN((61+(Mortality!CQ$5-Mortality!$AT$5)),84),0))</f>
        <v>5.0059685513618543E-2</v>
      </c>
      <c r="CR66" s="463">
        <f>CQ66*(1-VLOOKUP($AR66,'MP-2017_Male'!$A$3:$CF$103,MIN((61+(Mortality!CR$5-Mortality!$AT$5)),84),0))</f>
        <v>4.955908865848236E-2</v>
      </c>
      <c r="CS66" s="463">
        <f>CR66*(1-VLOOKUP($AR66,'MP-2017_Male'!$A$3:$CF$103,MIN((61+(Mortality!CS$5-Mortality!$AT$5)),84),0))</f>
        <v>4.9063497771897537E-2</v>
      </c>
      <c r="CT66" s="463">
        <f>CS66*(1-VLOOKUP($AR66,'MP-2017_Male'!$A$3:$CF$103,MIN((61+(Mortality!CT$5-Mortality!$AT$5)),84),0))</f>
        <v>4.8572862794178558E-2</v>
      </c>
      <c r="CU66" s="463">
        <f>CT66*(1-VLOOKUP($AR66,'MP-2017_Male'!$A$3:$CF$103,MIN((61+(Mortality!CU$5-Mortality!$AT$5)),84),0))</f>
        <v>4.8087134166236771E-2</v>
      </c>
      <c r="CV66" s="463">
        <f>CU66*(1-VLOOKUP($AR66,'MP-2017_Male'!$A$3:$CF$103,MIN((61+(Mortality!CV$5-Mortality!$AT$5)),84),0))</f>
        <v>4.7606262824574405E-2</v>
      </c>
      <c r="CW66" s="463">
        <f>CV66*(1-VLOOKUP($AR66,'MP-2017_Male'!$A$3:$CF$103,MIN((61+(Mortality!CW$5-Mortality!$AT$5)),84),0))</f>
        <v>4.7130200196328659E-2</v>
      </c>
      <c r="CX66" s="463">
        <f>CW66*(1-VLOOKUP($AR66,'MP-2017_Male'!$A$3:$CF$103,MIN((61+(Mortality!CX$5-Mortality!$AT$5)),84),0))</f>
        <v>4.6658898194365368E-2</v>
      </c>
      <c r="CY66" s="463">
        <f>CX66*(1-VLOOKUP($AR66,'MP-2017_Male'!$A$3:$CF$103,MIN((61+(Mortality!CY$5-Mortality!$AT$5)),84),0))</f>
        <v>4.6192309212421713E-2</v>
      </c>
      <c r="CZ66" s="463">
        <f>CY66*(1-VLOOKUP($AR66,'MP-2017_Male'!$A$3:$CF$103,MIN((61+(Mortality!CZ$5-Mortality!$AT$5)),84),0))</f>
        <v>4.5730386120297492E-2</v>
      </c>
      <c r="DA66" s="463">
        <f>CZ66*(1-VLOOKUP($AR66,'MP-2017_Male'!$A$3:$CF$103,MIN((61+(Mortality!DA$5-Mortality!$AT$5)),84),0))</f>
        <v>4.5273082259094516E-2</v>
      </c>
      <c r="DB66" s="463">
        <f>DA66*(1-VLOOKUP($AR66,'MP-2017_Male'!$A$3:$CF$103,MIN((61+(Mortality!DB$5-Mortality!$AT$5)),84),0))</f>
        <v>4.4820351436503571E-2</v>
      </c>
      <c r="DC66" s="463">
        <f>DB66*(1-VLOOKUP($AR66,'MP-2017_Male'!$A$3:$CF$103,MIN((61+(Mortality!DC$5-Mortality!$AT$5)),84),0))</f>
        <v>4.4372147922138533E-2</v>
      </c>
      <c r="DD66" s="463">
        <f>DC66*(1-VLOOKUP($AR66,'MP-2017_Male'!$A$3:$CF$103,MIN((61+(Mortality!DD$5-Mortality!$AT$5)),84),0))</f>
        <v>4.3928426442917147E-2</v>
      </c>
      <c r="DE66" s="463">
        <f>DD66*(1-VLOOKUP($AR66,'MP-2017_Male'!$A$3:$CF$103,MIN((61+(Mortality!DE$5-Mortality!$AT$5)),84),0))</f>
        <v>4.3489142178487976E-2</v>
      </c>
      <c r="DF66" s="463">
        <f>DE66*(1-VLOOKUP($AR66,'MP-2017_Male'!$A$3:$CF$103,MIN((61+(Mortality!DF$5-Mortality!$AT$5)),84),0))</f>
        <v>4.3054250756703098E-2</v>
      </c>
      <c r="DG66" s="463">
        <f>DF66*(1-VLOOKUP($AR66,'MP-2017_Male'!$A$3:$CF$103,MIN((61+(Mortality!DG$5-Mortality!$AT$5)),84),0))</f>
        <v>4.2623708249136069E-2</v>
      </c>
      <c r="DH66" s="463">
        <f>DG66*(1-VLOOKUP($AR66,'MP-2017_Male'!$A$3:$CF$103,MIN((61+(Mortality!DH$5-Mortality!$AT$5)),84),0))</f>
        <v>4.2197471166644705E-2</v>
      </c>
      <c r="DI66" s="463">
        <f>DH66*(1-VLOOKUP($AR66,'MP-2017_Male'!$A$3:$CF$103,MIN((61+(Mortality!DI$5-Mortality!$AT$5)),84),0))</f>
        <v>4.1775496454978259E-2</v>
      </c>
      <c r="DJ66" s="463">
        <f>DI66*(1-VLOOKUP($AR66,'MP-2017_Male'!$A$3:$CF$103,MIN((61+(Mortality!DJ$5-Mortality!$AT$5)),84),0))</f>
        <v>4.1357741490428479E-2</v>
      </c>
      <c r="DK66" s="463">
        <f>DJ66*(1-VLOOKUP($AR66,'MP-2017_Male'!$A$3:$CF$103,MIN((61+(Mortality!DK$5-Mortality!$AT$5)),84),0))</f>
        <v>4.0944164075524196E-2</v>
      </c>
      <c r="DL66" s="463">
        <f>DK66*(1-VLOOKUP($AR66,'MP-2017_Male'!$A$3:$CF$103,MIN((61+(Mortality!DL$5-Mortality!$AT$5)),84),0))</f>
        <v>4.0534722434768952E-2</v>
      </c>
      <c r="DM66" s="463">
        <f>DL66*(1-VLOOKUP($AR66,'MP-2017_Male'!$A$3:$CF$103,MIN((61+(Mortality!DM$5-Mortality!$AT$5)),84),0))</f>
        <v>4.0129375210421266E-2</v>
      </c>
      <c r="DN66" s="463">
        <f>DM66*(1-VLOOKUP($AR66,'MP-2017_Male'!$A$3:$CF$103,MIN((61+(Mortality!DN$5-Mortality!$AT$5)),84),0))</f>
        <v>3.9728081458317049E-2</v>
      </c>
      <c r="DO66" s="463">
        <f>DN66*(1-VLOOKUP($AR66,'MP-2017_Male'!$A$3:$CF$103,MIN((61+(Mortality!DO$5-Mortality!$AT$5)),84),0))</f>
        <v>3.9330800643733878E-2</v>
      </c>
      <c r="DP66" s="463">
        <f>DO66*(1-VLOOKUP($AR66,'MP-2017_Male'!$A$3:$CF$103,MIN((61+(Mortality!DP$5-Mortality!$AT$5)),84),0))</f>
        <v>3.8937492637296539E-2</v>
      </c>
      <c r="DQ66" s="463">
        <f>DP66*(1-VLOOKUP($AR66,'MP-2017_Male'!$A$3:$CF$103,MIN((61+(Mortality!DQ$5-Mortality!$AT$5)),84),0))</f>
        <v>3.8548117710923577E-2</v>
      </c>
      <c r="DR66" s="463">
        <f>DQ66*(1-VLOOKUP($AR66,'MP-2017_Male'!$A$3:$CF$103,MIN((61+(Mortality!DR$5-Mortality!$AT$5)),84),0))</f>
        <v>3.816263653381434E-2</v>
      </c>
      <c r="DS66" s="463">
        <f>DR66*(1-VLOOKUP($AR66,'MP-2017_Male'!$A$3:$CF$103,MIN((61+(Mortality!DS$5-Mortality!$AT$5)),84),0))</f>
        <v>3.7781010168476195E-2</v>
      </c>
      <c r="DT66" s="463">
        <f>DS66*(1-VLOOKUP($AR66,'MP-2017_Male'!$A$3:$CF$103,MIN((61+(Mortality!DT$5-Mortality!$AT$5)),84),0))</f>
        <v>3.7403200066791431E-2</v>
      </c>
      <c r="DU66" s="463">
        <f>DT66*(1-VLOOKUP($AR66,'MP-2017_Male'!$A$3:$CF$103,MIN((61+(Mortality!DU$5-Mortality!$AT$5)),84),0))</f>
        <v>3.7029168066123518E-2</v>
      </c>
      <c r="DV66" s="463">
        <f>DU66*(1-VLOOKUP($AR66,'MP-2017_Male'!$A$3:$CF$103,MIN((61+(Mortality!DV$5-Mortality!$AT$5)),84),0))</f>
        <v>3.665887638546228E-2</v>
      </c>
      <c r="DW66" s="463">
        <f>DV66*(1-VLOOKUP($AR66,'MP-2017_Male'!$A$3:$CF$103,MIN((61+(Mortality!DW$5-Mortality!$AT$5)),84),0))</f>
        <v>3.6292287621607654E-2</v>
      </c>
      <c r="DX66" s="463">
        <f>DW66*(1-VLOOKUP($AR66,'MP-2017_Male'!$A$3:$CF$103,MIN((61+(Mortality!DX$5-Mortality!$AT$5)),84),0))</f>
        <v>3.592936474539158E-2</v>
      </c>
      <c r="DY66" s="463">
        <f>DX66*(1-VLOOKUP($AR66,'MP-2017_Male'!$A$3:$CF$103,MIN((61+(Mortality!DY$5-Mortality!$AT$5)),84),0))</f>
        <v>3.5570071097937667E-2</v>
      </c>
      <c r="DZ66" s="463">
        <f>DY66*(1-VLOOKUP($AR66,'MP-2017_Male'!$A$3:$CF$103,MIN((61+(Mortality!DZ$5-Mortality!$AT$5)),84),0))</f>
        <v>3.5214370386958287E-2</v>
      </c>
      <c r="EA66" s="463">
        <f>DZ66*(1-VLOOKUP($AR66,'MP-2017_Male'!$A$3:$CF$103,MIN((61+(Mortality!EA$5-Mortality!$AT$5)),84),0))</f>
        <v>3.4862226683088707E-2</v>
      </c>
      <c r="EB66" s="463">
        <f>EA66*(1-VLOOKUP($AR66,'MP-2017_Male'!$A$3:$CF$103,MIN((61+(Mortality!EB$5-Mortality!$AT$5)),84),0))</f>
        <v>3.4513604416257816E-2</v>
      </c>
      <c r="EC66" s="463">
        <f>EB66*(1-VLOOKUP($AR66,'MP-2017_Male'!$A$3:$CF$103,MIN((61+(Mortality!EC$5-Mortality!$AT$5)),84),0))</f>
        <v>3.4168468372095237E-2</v>
      </c>
      <c r="ED66" s="463">
        <f>EC66*(1-VLOOKUP($AR66,'MP-2017_Male'!$A$3:$CF$103,MIN((61+(Mortality!ED$5-Mortality!$AT$5)),84),0))</f>
        <v>3.3826783688374287E-2</v>
      </c>
      <c r="EE66" s="463">
        <f>ED66*(1-VLOOKUP($AR66,'MP-2017_Male'!$A$3:$CF$103,MIN((61+(Mortality!EE$5-Mortality!$AT$5)),84),0))</f>
        <v>3.3488515851490541E-2</v>
      </c>
      <c r="EF66" s="463">
        <f>EE66*(1-VLOOKUP($AR66,'MP-2017_Male'!$A$3:$CF$103,MIN((61+(Mortality!EF$5-Mortality!$AT$5)),84),0))</f>
        <v>3.3153630692975639E-2</v>
      </c>
      <c r="EG66" s="463">
        <f>EF66*(1-VLOOKUP($AR66,'MP-2017_Male'!$A$3:$CF$103,MIN((61+(Mortality!EG$5-Mortality!$AT$5)),84),0))</f>
        <v>3.2822094386045879E-2</v>
      </c>
      <c r="EH66" s="463">
        <f>EG66*(1-VLOOKUP($AR66,'MP-2017_Male'!$A$3:$CF$103,MIN((61+(Mortality!EH$5-Mortality!$AT$5)),84),0))</f>
        <v>3.249387344218542E-2</v>
      </c>
      <c r="EI66" s="463">
        <f>EH66*(1-VLOOKUP($AR66,'MP-2017_Male'!$A$3:$CF$103,MIN((61+(Mortality!EI$5-Mortality!$AT$5)),84),0))</f>
        <v>3.2168934707763566E-2</v>
      </c>
      <c r="EJ66" s="463">
        <f>EI66*(1-VLOOKUP($AR66,'MP-2017_Male'!$A$3:$CF$103,MIN((61+(Mortality!EJ$5-Mortality!$AT$5)),84),0))</f>
        <v>3.1847245360685929E-2</v>
      </c>
      <c r="EK66" s="463">
        <f>EJ66*(1-VLOOKUP($AR66,'MP-2017_Male'!$A$3:$CF$103,MIN((61+(Mortality!EK$5-Mortality!$AT$5)),84),0))</f>
        <v>3.1528772907079068E-2</v>
      </c>
      <c r="EL66" s="463">
        <f>EK66*(1-VLOOKUP($AR66,'MP-2017_Male'!$A$3:$CF$103,MIN((61+(Mortality!EL$5-Mortality!$AT$5)),84),0))</f>
        <v>3.1213485178008277E-2</v>
      </c>
      <c r="EM66" s="463">
        <f>EL66*(1-VLOOKUP($AR66,'MP-2017_Male'!$A$3:$CF$103,MIN((61+(Mortality!EM$5-Mortality!$AT$5)),84),0))</f>
        <v>3.0901350326228195E-2</v>
      </c>
      <c r="EN66" s="463">
        <f>EM66*(1-VLOOKUP($AR66,'MP-2017_Male'!$A$3:$CF$103,MIN((61+(Mortality!EN$5-Mortality!$AT$5)),84),0))</f>
        <v>3.0592336822965912E-2</v>
      </c>
      <c r="EO66" s="463">
        <f>EN66*(1-VLOOKUP($AR66,'MP-2017_Male'!$A$3:$CF$103,MIN((61+(Mortality!EO$5-Mortality!$AT$5)),84),0))</f>
        <v>3.0286413454736254E-2</v>
      </c>
      <c r="EP66" s="463">
        <f>EO66*(1-VLOOKUP($AR66,'MP-2017_Male'!$A$3:$CF$103,MIN((61+(Mortality!EP$5-Mortality!$AT$5)),84),0))</f>
        <v>2.9983549320188891E-2</v>
      </c>
      <c r="EQ66" s="463">
        <f>EP66*(1-VLOOKUP($AR66,'MP-2017_Male'!$A$3:$CF$103,MIN((61+(Mortality!EQ$5-Mortality!$AT$5)),84),0))</f>
        <v>2.9683713826987E-2</v>
      </c>
      <c r="ER66" s="463">
        <f>EQ66*(1-VLOOKUP($AR66,'MP-2017_Male'!$A$3:$CF$103,MIN((61+(Mortality!ER$5-Mortality!$AT$5)),84),0))</f>
        <v>2.9386876688717131E-2</v>
      </c>
      <c r="ES66" s="463">
        <f>ER66*(1-VLOOKUP($AR66,'MP-2017_Male'!$A$3:$CF$103,MIN((61+(Mortality!ES$5-Mortality!$AT$5)),84),0))</f>
        <v>2.909300792182996E-2</v>
      </c>
      <c r="ET66" s="463">
        <f>ES66*(1-VLOOKUP($AR66,'MP-2017_Male'!$A$3:$CF$103,MIN((61+(Mortality!ET$5-Mortality!$AT$5)),84),0))</f>
        <v>2.880207784261166E-2</v>
      </c>
      <c r="EU66" s="463">
        <f>ET66*(1-VLOOKUP($AR66,'MP-2017_Male'!$A$3:$CF$103,MIN((61+(Mortality!EU$5-Mortality!$AT$5)),84),0))</f>
        <v>2.8514057064185545E-2</v>
      </c>
      <c r="EV66" s="463">
        <f>EU66*(1-VLOOKUP($AR66,'MP-2017_Male'!$A$3:$CF$103,MIN((61+(Mortality!EV$5-Mortality!$AT$5)),84),0))</f>
        <v>2.8228916493543688E-2</v>
      </c>
      <c r="EW66" s="463">
        <f>EV66*(1-VLOOKUP($AR66,'MP-2017_Male'!$A$3:$CF$103,MIN((61+(Mortality!EW$5-Mortality!$AT$5)),84),0))</f>
        <v>2.794662732860825E-2</v>
      </c>
      <c r="EX66" s="463">
        <f>EW66*(1-VLOOKUP($AR66,'MP-2017_Male'!$A$3:$CF$103,MIN((61+(Mortality!EX$5-Mortality!$AT$5)),84),0))</f>
        <v>2.7667161055322166E-2</v>
      </c>
      <c r="EY66" s="463">
        <f>EX66*(1-VLOOKUP($AR66,'MP-2017_Male'!$A$3:$CF$103,MIN((61+(Mortality!EY$5-Mortality!$AT$5)),84),0))</f>
        <v>2.7390489444768944E-2</v>
      </c>
      <c r="EZ66" s="463">
        <f>EY66*(1-VLOOKUP($AR66,'MP-2017_Male'!$A$3:$CF$103,MIN((61+(Mortality!EZ$5-Mortality!$AT$5)),84),0))</f>
        <v>2.7116584550321253E-2</v>
      </c>
      <c r="FA66" s="463">
        <f>EZ66*(1-VLOOKUP($AR66,'MP-2017_Male'!$A$3:$CF$103,MIN((61+(Mortality!FA$5-Mortality!$AT$5)),84),0))</f>
        <v>2.684541870481804E-2</v>
      </c>
      <c r="FB66" s="463">
        <f>FA66*(1-VLOOKUP($AR66,'MP-2017_Male'!$A$3:$CF$103,MIN((61+(Mortality!FB$5-Mortality!$AT$5)),84),0))</f>
        <v>2.657696451776986E-2</v>
      </c>
      <c r="FC66" s="463">
        <f>FB66*(1-VLOOKUP($AR66,'MP-2017_Male'!$A$3:$CF$103,MIN((61+(Mortality!FC$5-Mortality!$AT$5)),84),0))</f>
        <v>2.6311194872592161E-2</v>
      </c>
      <c r="FD66" s="463">
        <f>FC66*(1-VLOOKUP($AR66,'MP-2017_Male'!$A$3:$CF$103,MIN((61+(Mortality!FD$5-Mortality!$AT$5)),84),0))</f>
        <v>2.6048082923866241E-2</v>
      </c>
      <c r="FE66" s="463">
        <f>FD66*(1-VLOOKUP($AR66,'MP-2017_Male'!$A$3:$CF$103,MIN((61+(Mortality!FE$5-Mortality!$AT$5)),84),0))</f>
        <v>2.5787602094627576E-2</v>
      </c>
      <c r="FF66" s="463">
        <f>FE66*(1-VLOOKUP($AR66,'MP-2017_Male'!$A$3:$CF$103,MIN((61+(Mortality!FF$5-Mortality!$AT$5)),84),0))</f>
        <v>2.55297260736813E-2</v>
      </c>
      <c r="FG66" s="463">
        <f>FF66*(1-VLOOKUP($AR66,'MP-2017_Male'!$A$3:$CF$103,MIN((61+(Mortality!FG$5-Mortality!$AT$5)),84),0))</f>
        <v>2.5274428812944488E-2</v>
      </c>
      <c r="FH66" s="463">
        <f>FG66*(1-VLOOKUP($AR66,'MP-2017_Male'!$A$3:$CF$103,MIN((61+(Mortality!FH$5-Mortality!$AT$5)),84),0))</f>
        <v>2.5021684524815041E-2</v>
      </c>
      <c r="FI66" s="463">
        <f>FH66*(1-VLOOKUP($AR66,'MP-2017_Male'!$A$3:$CF$103,MIN((61+(Mortality!FI$5-Mortality!$AT$5)),84),0))</f>
        <v>2.4771467679566891E-2</v>
      </c>
    </row>
    <row r="67" spans="1:165">
      <c r="A67" s="205">
        <v>79</v>
      </c>
      <c r="B67" s="226">
        <f t="shared" si="8"/>
        <v>3.5012000000000001E-2</v>
      </c>
      <c r="C67" s="227">
        <f t="shared" si="9"/>
        <v>1.6515999999999999E-2</v>
      </c>
      <c r="D67" s="207">
        <f t="shared" si="5"/>
        <v>2.5764000000000002E-2</v>
      </c>
      <c r="E67" s="434">
        <f ca="1">IF($A67&lt;Main!$B$11,Mortality!$BD60,OFFSET($BD$6,$A67-$A$13-$J$31,$A67-$A$13-$J$31)*$J$30)</f>
        <v>1.9325761646563123E-2</v>
      </c>
      <c r="F67" s="435">
        <f ca="1">IF($A67&lt;Main!$B$13,Mortality!$BD159,OFFSET($BD$105,$A67-$A$13,$A67-$A$13))</f>
        <v>1.7385349774780352E-2</v>
      </c>
      <c r="G67" s="472">
        <f t="shared" ca="1" si="85"/>
        <v>1.8355555710671739E-2</v>
      </c>
      <c r="Q67" s="396"/>
      <c r="R67" s="395"/>
      <c r="S67" s="395"/>
      <c r="T67" s="395"/>
      <c r="U67" s="395"/>
      <c r="V67" s="395"/>
      <c r="W67" s="395"/>
      <c r="X67" s="227"/>
      <c r="Y67" s="205">
        <v>79</v>
      </c>
      <c r="AA67" s="231">
        <v>3.5012000000000001E-2</v>
      </c>
      <c r="AB67" s="232">
        <v>4.0231999999999997E-2</v>
      </c>
      <c r="AC67" s="233">
        <v>7.1235000000000007E-2</v>
      </c>
      <c r="AD67" s="205"/>
      <c r="AE67" s="231">
        <v>1.6515999999999999E-2</v>
      </c>
      <c r="AF67" s="232">
        <v>3.1365999999999998E-2</v>
      </c>
      <c r="AG67" s="233">
        <v>5.6371999999999998E-2</v>
      </c>
      <c r="AH67" s="234"/>
      <c r="AR67" s="205">
        <v>86</v>
      </c>
      <c r="AS67" s="235">
        <f t="shared" si="103"/>
        <v>8.260713236301187E-2</v>
      </c>
      <c r="AT67" s="235">
        <f t="shared" ref="AT67:AW67" si="107">AU67</f>
        <v>8.6711999999999997E-2</v>
      </c>
      <c r="AU67" s="235">
        <f t="shared" si="107"/>
        <v>8.6711999999999997E-2</v>
      </c>
      <c r="AV67" s="235">
        <f t="shared" si="107"/>
        <v>8.6711999999999997E-2</v>
      </c>
      <c r="AW67" s="235">
        <f t="shared" si="107"/>
        <v>8.6711999999999997E-2</v>
      </c>
      <c r="AX67" s="406">
        <f t="shared" si="102"/>
        <v>8.6711999999999997E-2</v>
      </c>
      <c r="AY67" s="463">
        <f>AX67*(1-VLOOKUP($AR67,'MP-2017_Male'!$A$3:$CF$103,MIN((61+(Mortality!AY$5-Mortality!$AT$5)),84),0))</f>
        <v>8.6079002399999993E-2</v>
      </c>
      <c r="AZ67" s="463">
        <f>AY67*(1-VLOOKUP($AR67,'MP-2017_Male'!$A$3:$CF$103,MIN((61+(Mortality!AZ$5-Mortality!$AT$5)),84),0))</f>
        <v>8.5424801981759987E-2</v>
      </c>
      <c r="BA67" s="463">
        <f>AZ67*(1-VLOOKUP($AR67,'MP-2017_Male'!$A$3:$CF$103,MIN((61+(Mortality!BA$5-Mortality!$AT$5)),84),0))</f>
        <v>8.4749946046104085E-2</v>
      </c>
      <c r="BB67" s="463">
        <f>BA67*(1-VLOOKUP($AR67,'MP-2017_Male'!$A$3:$CF$103,MIN((61+(Mortality!BB$5-Mortality!$AT$5)),84),0))</f>
        <v>8.4054996488526032E-2</v>
      </c>
      <c r="BC67" s="463">
        <f>BB67*(1-VLOOKUP($AR67,'MP-2017_Male'!$A$3:$CF$103,MIN((61+(Mortality!BC$5-Mortality!$AT$5)),84),0))</f>
        <v>8.3340529018373563E-2</v>
      </c>
      <c r="BD67" s="429">
        <f>BC67*(1-VLOOKUP($AR67,'MP-2017_Male'!$A$3:$CF$103,MIN((61+(Mortality!BD$5-Mortality!$AT$5)),84),0))</f>
        <v>8.260713236301187E-2</v>
      </c>
      <c r="BE67" s="463">
        <f>BD67*(1-VLOOKUP($AR67,'MP-2017_Male'!$A$3:$CF$103,MIN((61+(Mortality!BE$5-Mortality!$AT$5)),84),0))</f>
        <v>8.1863668171744758E-2</v>
      </c>
      <c r="BF67" s="463">
        <f>BE67*(1-VLOOKUP($AR67,'MP-2017_Male'!$A$3:$CF$103,MIN((61+(Mortality!BF$5-Mortality!$AT$5)),84),0))</f>
        <v>8.1110522424564707E-2</v>
      </c>
      <c r="BG67" s="463">
        <f>BF67*(1-VLOOKUP($AR67,'MP-2017_Male'!$A$3:$CF$103,MIN((61+(Mortality!BG$5-Mortality!$AT$5)),84),0))</f>
        <v>8.0348083513773802E-2</v>
      </c>
      <c r="BH67" s="463">
        <f>BG67*(1-VLOOKUP($AR67,'MP-2017_Male'!$A$3:$CF$103,MIN((61+(Mortality!BH$5-Mortality!$AT$5)),84),0))</f>
        <v>7.9592811528744326E-2</v>
      </c>
      <c r="BI67" s="463">
        <f>BH67*(1-VLOOKUP($AR67,'MP-2017_Male'!$A$3:$CF$103,MIN((61+(Mortality!BI$5-Mortality!$AT$5)),84),0))</f>
        <v>7.8844639100374134E-2</v>
      </c>
      <c r="BJ67" s="463">
        <f>BI67*(1-VLOOKUP($AR67,'MP-2017_Male'!$A$3:$CF$103,MIN((61+(Mortality!BJ$5-Mortality!$AT$5)),84),0))</f>
        <v>7.8103499492830616E-2</v>
      </c>
      <c r="BK67" s="463">
        <f>BJ67*(1-VLOOKUP($AR67,'MP-2017_Male'!$A$3:$CF$103,MIN((61+(Mortality!BK$5-Mortality!$AT$5)),84),0))</f>
        <v>7.7369326597598015E-2</v>
      </c>
      <c r="BL67" s="463">
        <f>BK67*(1-VLOOKUP($AR67,'MP-2017_Male'!$A$3:$CF$103,MIN((61+(Mortality!BL$5-Mortality!$AT$5)),84),0))</f>
        <v>7.6634317994920834E-2</v>
      </c>
      <c r="BM67" s="463">
        <f>BL67*(1-VLOOKUP($AR67,'MP-2017_Male'!$A$3:$CF$103,MIN((61+(Mortality!BM$5-Mortality!$AT$5)),84),0))</f>
        <v>7.5906291973969087E-2</v>
      </c>
      <c r="BN67" s="463">
        <f>BM67*(1-VLOOKUP($AR67,'MP-2017_Male'!$A$3:$CF$103,MIN((61+(Mortality!BN$5-Mortality!$AT$5)),84),0))</f>
        <v>7.5185182200216388E-2</v>
      </c>
      <c r="BO67" s="463">
        <f>BN67*(1-VLOOKUP($AR67,'MP-2017_Male'!$A$3:$CF$103,MIN((61+(Mortality!BO$5-Mortality!$AT$5)),84),0))</f>
        <v>7.4463404451094312E-2</v>
      </c>
      <c r="BP67" s="463">
        <f>BO67*(1-VLOOKUP($AR67,'MP-2017_Male'!$A$3:$CF$103,MIN((61+(Mortality!BP$5-Mortality!$AT$5)),84),0))</f>
        <v>7.3733663087473589E-2</v>
      </c>
      <c r="BQ67" s="463">
        <f>BP67*(1-VLOOKUP($AR67,'MP-2017_Male'!$A$3:$CF$103,MIN((61+(Mortality!BQ$5-Mortality!$AT$5)),84),0))</f>
        <v>7.3003699822907595E-2</v>
      </c>
      <c r="BR67" s="463">
        <f>BQ67*(1-VLOOKUP($AR67,'MP-2017_Male'!$A$3:$CF$103,MIN((61+(Mortality!BR$5-Mortality!$AT$5)),84),0))</f>
        <v>7.2280963194660805E-2</v>
      </c>
      <c r="BS67" s="463">
        <f>BR67*(1-VLOOKUP($AR67,'MP-2017_Male'!$A$3:$CF$103,MIN((61+(Mortality!BS$5-Mortality!$AT$5)),84),0))</f>
        <v>7.1565381659033658E-2</v>
      </c>
      <c r="BT67" s="463">
        <f>BS67*(1-VLOOKUP($AR67,'MP-2017_Male'!$A$3:$CF$103,MIN((61+(Mortality!BT$5-Mortality!$AT$5)),84),0))</f>
        <v>7.085688438060922E-2</v>
      </c>
      <c r="BU67" s="463">
        <f>BT67*(1-VLOOKUP($AR67,'MP-2017_Male'!$A$3:$CF$103,MIN((61+(Mortality!BU$5-Mortality!$AT$5)),84),0))</f>
        <v>7.0155401225241193E-2</v>
      </c>
      <c r="BV67" s="463">
        <f>BU67*(1-VLOOKUP($AR67,'MP-2017_Male'!$A$3:$CF$103,MIN((61+(Mortality!BV$5-Mortality!$AT$5)),84),0))</f>
        <v>6.9460862753111308E-2</v>
      </c>
      <c r="BW67" s="463">
        <f>BV67*(1-VLOOKUP($AR67,'MP-2017_Male'!$A$3:$CF$103,MIN((61+(Mortality!BW$5-Mortality!$AT$5)),84),0))</f>
        <v>6.8773200211855498E-2</v>
      </c>
      <c r="BX67" s="463">
        <f>BW67*(1-VLOOKUP($AR67,'MP-2017_Male'!$A$3:$CF$103,MIN((61+(Mortality!BX$5-Mortality!$AT$5)),84),0))</f>
        <v>6.8092345529758125E-2</v>
      </c>
      <c r="BY67" s="463">
        <f>BX67*(1-VLOOKUP($AR67,'MP-2017_Male'!$A$3:$CF$103,MIN((61+(Mortality!BY$5-Mortality!$AT$5)),84),0))</f>
        <v>6.7418231309013518E-2</v>
      </c>
      <c r="BZ67" s="463">
        <f>BY67*(1-VLOOKUP($AR67,'MP-2017_Male'!$A$3:$CF$103,MIN((61+(Mortality!BZ$5-Mortality!$AT$5)),84),0))</f>
        <v>6.6750790819054287E-2</v>
      </c>
      <c r="CA67" s="463">
        <f>BZ67*(1-VLOOKUP($AR67,'MP-2017_Male'!$A$3:$CF$103,MIN((61+(Mortality!CA$5-Mortality!$AT$5)),84),0))</f>
        <v>6.6089957989945644E-2</v>
      </c>
      <c r="CB67" s="463">
        <f>CA67*(1-VLOOKUP($AR67,'MP-2017_Male'!$A$3:$CF$103,MIN((61+(Mortality!CB$5-Mortality!$AT$5)),84),0))</f>
        <v>6.543566740584518E-2</v>
      </c>
      <c r="CC67" s="463">
        <f>CB67*(1-VLOOKUP($AR67,'MP-2017_Male'!$A$3:$CF$103,MIN((61+(Mortality!CC$5-Mortality!$AT$5)),84),0))</f>
        <v>6.4787854298527306E-2</v>
      </c>
      <c r="CD67" s="463">
        <f>CC67*(1-VLOOKUP($AR67,'MP-2017_Male'!$A$3:$CF$103,MIN((61+(Mortality!CD$5-Mortality!$AT$5)),84),0))</f>
        <v>6.4146454540971884E-2</v>
      </c>
      <c r="CE67" s="463">
        <f>CD67*(1-VLOOKUP($AR67,'MP-2017_Male'!$A$3:$CF$103,MIN((61+(Mortality!CE$5-Mortality!$AT$5)),84),0))</f>
        <v>6.3511404641016261E-2</v>
      </c>
      <c r="CF67" s="463">
        <f>CE67*(1-VLOOKUP($AR67,'MP-2017_Male'!$A$3:$CF$103,MIN((61+(Mortality!CF$5-Mortality!$AT$5)),84),0))</f>
        <v>6.2882641735070202E-2</v>
      </c>
      <c r="CG67" s="463">
        <f>CF67*(1-VLOOKUP($AR67,'MP-2017_Male'!$A$3:$CF$103,MIN((61+(Mortality!CG$5-Mortality!$AT$5)),84),0))</f>
        <v>6.2260103581893003E-2</v>
      </c>
      <c r="CH67" s="463">
        <f>CG67*(1-VLOOKUP($AR67,'MP-2017_Male'!$A$3:$CF$103,MIN((61+(Mortality!CH$5-Mortality!$AT$5)),84),0))</f>
        <v>6.1643728556432263E-2</v>
      </c>
      <c r="CI67" s="463">
        <f>CH67*(1-VLOOKUP($AR67,'MP-2017_Male'!$A$3:$CF$103,MIN((61+(Mortality!CI$5-Mortality!$AT$5)),84),0))</f>
        <v>6.1033455643723582E-2</v>
      </c>
      <c r="CJ67" s="463">
        <f>CI67*(1-VLOOKUP($AR67,'MP-2017_Male'!$A$3:$CF$103,MIN((61+(Mortality!CJ$5-Mortality!$AT$5)),84),0))</f>
        <v>6.0429224432850717E-2</v>
      </c>
      <c r="CK67" s="463">
        <f>CJ67*(1-VLOOKUP($AR67,'MP-2017_Male'!$A$3:$CF$103,MIN((61+(Mortality!CK$5-Mortality!$AT$5)),84),0))</f>
        <v>5.9830975110965495E-2</v>
      </c>
      <c r="CL67" s="463">
        <f>CK67*(1-VLOOKUP($AR67,'MP-2017_Male'!$A$3:$CF$103,MIN((61+(Mortality!CL$5-Mortality!$AT$5)),84),0))</f>
        <v>5.9238648457366934E-2</v>
      </c>
      <c r="CM67" s="463">
        <f>CL67*(1-VLOOKUP($AR67,'MP-2017_Male'!$A$3:$CF$103,MIN((61+(Mortality!CM$5-Mortality!$AT$5)),84),0))</f>
        <v>5.8652185837639002E-2</v>
      </c>
      <c r="CN67" s="463">
        <f>CM67*(1-VLOOKUP($AR67,'MP-2017_Male'!$A$3:$CF$103,MIN((61+(Mortality!CN$5-Mortality!$AT$5)),84),0))</f>
        <v>5.8071529197846375E-2</v>
      </c>
      <c r="CO67" s="463">
        <f>CN67*(1-VLOOKUP($AR67,'MP-2017_Male'!$A$3:$CF$103,MIN((61+(Mortality!CO$5-Mortality!$AT$5)),84),0))</f>
        <v>5.7496621058787695E-2</v>
      </c>
      <c r="CP67" s="463">
        <f>CO67*(1-VLOOKUP($AR67,'MP-2017_Male'!$A$3:$CF$103,MIN((61+(Mortality!CP$5-Mortality!$AT$5)),84),0))</f>
        <v>5.6927404510305694E-2</v>
      </c>
      <c r="CQ67" s="463">
        <f>CP67*(1-VLOOKUP($AR67,'MP-2017_Male'!$A$3:$CF$103,MIN((61+(Mortality!CQ$5-Mortality!$AT$5)),84),0))</f>
        <v>5.6363823205653668E-2</v>
      </c>
      <c r="CR67" s="463">
        <f>CQ67*(1-VLOOKUP($AR67,'MP-2017_Male'!$A$3:$CF$103,MIN((61+(Mortality!CR$5-Mortality!$AT$5)),84),0))</f>
        <v>5.5805821355917697E-2</v>
      </c>
      <c r="CS67" s="463">
        <f>CR67*(1-VLOOKUP($AR67,'MP-2017_Male'!$A$3:$CF$103,MIN((61+(Mortality!CS$5-Mortality!$AT$5)),84),0))</f>
        <v>5.5253343724494107E-2</v>
      </c>
      <c r="CT67" s="463">
        <f>CS67*(1-VLOOKUP($AR67,'MP-2017_Male'!$A$3:$CF$103,MIN((61+(Mortality!CT$5-Mortality!$AT$5)),84),0))</f>
        <v>5.4706335621621617E-2</v>
      </c>
      <c r="CU67" s="463">
        <f>CT67*(1-VLOOKUP($AR67,'MP-2017_Male'!$A$3:$CF$103,MIN((61+(Mortality!CU$5-Mortality!$AT$5)),84),0))</f>
        <v>5.4164742898967562E-2</v>
      </c>
      <c r="CV67" s="463">
        <f>CU67*(1-VLOOKUP($AR67,'MP-2017_Male'!$A$3:$CF$103,MIN((61+(Mortality!CV$5-Mortality!$AT$5)),84),0))</f>
        <v>5.3628511944267779E-2</v>
      </c>
      <c r="CW67" s="463">
        <f>CV67*(1-VLOOKUP($AR67,'MP-2017_Male'!$A$3:$CF$103,MIN((61+(Mortality!CW$5-Mortality!$AT$5)),84),0))</f>
        <v>5.3097589676019526E-2</v>
      </c>
      <c r="CX67" s="463">
        <f>CW67*(1-VLOOKUP($AR67,'MP-2017_Male'!$A$3:$CF$103,MIN((61+(Mortality!CX$5-Mortality!$AT$5)),84),0))</f>
        <v>5.2571923538226928E-2</v>
      </c>
      <c r="CY67" s="463">
        <f>CX67*(1-VLOOKUP($AR67,'MP-2017_Male'!$A$3:$CF$103,MIN((61+(Mortality!CY$5-Mortality!$AT$5)),84),0))</f>
        <v>5.205146149519848E-2</v>
      </c>
      <c r="CZ67" s="463">
        <f>CY67*(1-VLOOKUP($AR67,'MP-2017_Male'!$A$3:$CF$103,MIN((61+(Mortality!CZ$5-Mortality!$AT$5)),84),0))</f>
        <v>5.1536152026396012E-2</v>
      </c>
      <c r="DA67" s="463">
        <f>CZ67*(1-VLOOKUP($AR67,'MP-2017_Male'!$A$3:$CF$103,MIN((61+(Mortality!DA$5-Mortality!$AT$5)),84),0))</f>
        <v>5.1025944121334689E-2</v>
      </c>
      <c r="DB67" s="463">
        <f>DA67*(1-VLOOKUP($AR67,'MP-2017_Male'!$A$3:$CF$103,MIN((61+(Mortality!DB$5-Mortality!$AT$5)),84),0))</f>
        <v>5.0520787274533477E-2</v>
      </c>
      <c r="DC67" s="463">
        <f>DB67*(1-VLOOKUP($AR67,'MP-2017_Male'!$A$3:$CF$103,MIN((61+(Mortality!DC$5-Mortality!$AT$5)),84),0))</f>
        <v>5.0020631480515595E-2</v>
      </c>
      <c r="DD67" s="463">
        <f>DC67*(1-VLOOKUP($AR67,'MP-2017_Male'!$A$3:$CF$103,MIN((61+(Mortality!DD$5-Mortality!$AT$5)),84),0))</f>
        <v>4.9525427228858492E-2</v>
      </c>
      <c r="DE67" s="463">
        <f>DD67*(1-VLOOKUP($AR67,'MP-2017_Male'!$A$3:$CF$103,MIN((61+(Mortality!DE$5-Mortality!$AT$5)),84),0))</f>
        <v>4.9035125499292793E-2</v>
      </c>
      <c r="DF67" s="463">
        <f>DE67*(1-VLOOKUP($AR67,'MP-2017_Male'!$A$3:$CF$103,MIN((61+(Mortality!DF$5-Mortality!$AT$5)),84),0))</f>
        <v>4.8549677756849791E-2</v>
      </c>
      <c r="DG67" s="463">
        <f>DF67*(1-VLOOKUP($AR67,'MP-2017_Male'!$A$3:$CF$103,MIN((61+(Mortality!DG$5-Mortality!$AT$5)),84),0))</f>
        <v>4.8069035947056978E-2</v>
      </c>
      <c r="DH67" s="463">
        <f>DG67*(1-VLOOKUP($AR67,'MP-2017_Male'!$A$3:$CF$103,MIN((61+(Mortality!DH$5-Mortality!$AT$5)),84),0))</f>
        <v>4.7593152491181109E-2</v>
      </c>
      <c r="DI67" s="463">
        <f>DH67*(1-VLOOKUP($AR67,'MP-2017_Male'!$A$3:$CF$103,MIN((61+(Mortality!DI$5-Mortality!$AT$5)),84),0))</f>
        <v>4.7121980281518414E-2</v>
      </c>
      <c r="DJ67" s="463">
        <f>DI67*(1-VLOOKUP($AR67,'MP-2017_Male'!$A$3:$CF$103,MIN((61+(Mortality!DJ$5-Mortality!$AT$5)),84),0))</f>
        <v>4.6655472676731383E-2</v>
      </c>
      <c r="DK67" s="463">
        <f>DJ67*(1-VLOOKUP($AR67,'MP-2017_Male'!$A$3:$CF$103,MIN((61+(Mortality!DK$5-Mortality!$AT$5)),84),0))</f>
        <v>4.6193583497231738E-2</v>
      </c>
      <c r="DL67" s="463">
        <f>DK67*(1-VLOOKUP($AR67,'MP-2017_Male'!$A$3:$CF$103,MIN((61+(Mortality!DL$5-Mortality!$AT$5)),84),0))</f>
        <v>4.5736267020609143E-2</v>
      </c>
      <c r="DM67" s="463">
        <f>DL67*(1-VLOOKUP($AR67,'MP-2017_Male'!$A$3:$CF$103,MIN((61+(Mortality!DM$5-Mortality!$AT$5)),84),0))</f>
        <v>4.5283477977105115E-2</v>
      </c>
      <c r="DN67" s="463">
        <f>DM67*(1-VLOOKUP($AR67,'MP-2017_Male'!$A$3:$CF$103,MIN((61+(Mortality!DN$5-Mortality!$AT$5)),84),0))</f>
        <v>4.4835171545131773E-2</v>
      </c>
      <c r="DO67" s="463">
        <f>DN67*(1-VLOOKUP($AR67,'MP-2017_Male'!$A$3:$CF$103,MIN((61+(Mortality!DO$5-Mortality!$AT$5)),84),0))</f>
        <v>4.439130334683497E-2</v>
      </c>
      <c r="DP67" s="463">
        <f>DO67*(1-VLOOKUP($AR67,'MP-2017_Male'!$A$3:$CF$103,MIN((61+(Mortality!DP$5-Mortality!$AT$5)),84),0))</f>
        <v>4.3951829443701303E-2</v>
      </c>
      <c r="DQ67" s="463">
        <f>DP67*(1-VLOOKUP($AR67,'MP-2017_Male'!$A$3:$CF$103,MIN((61+(Mortality!DQ$5-Mortality!$AT$5)),84),0))</f>
        <v>4.3516706332208659E-2</v>
      </c>
      <c r="DR67" s="463">
        <f>DQ67*(1-VLOOKUP($AR67,'MP-2017_Male'!$A$3:$CF$103,MIN((61+(Mortality!DR$5-Mortality!$AT$5)),84),0))</f>
        <v>4.308589093951979E-2</v>
      </c>
      <c r="DS67" s="463">
        <f>DR67*(1-VLOOKUP($AR67,'MP-2017_Male'!$A$3:$CF$103,MIN((61+(Mortality!DS$5-Mortality!$AT$5)),84),0))</f>
        <v>4.2659340619218541E-2</v>
      </c>
      <c r="DT67" s="463">
        <f>DS67*(1-VLOOKUP($AR67,'MP-2017_Male'!$A$3:$CF$103,MIN((61+(Mortality!DT$5-Mortality!$AT$5)),84),0))</f>
        <v>4.2237013147088276E-2</v>
      </c>
      <c r="DU67" s="463">
        <f>DT67*(1-VLOOKUP($AR67,'MP-2017_Male'!$A$3:$CF$103,MIN((61+(Mortality!DU$5-Mortality!$AT$5)),84),0))</f>
        <v>4.18188667169321E-2</v>
      </c>
      <c r="DV67" s="463">
        <f>DU67*(1-VLOOKUP($AR67,'MP-2017_Male'!$A$3:$CF$103,MIN((61+(Mortality!DV$5-Mortality!$AT$5)),84),0))</f>
        <v>4.1404859936434474E-2</v>
      </c>
      <c r="DW67" s="463">
        <f>DV67*(1-VLOOKUP($AR67,'MP-2017_Male'!$A$3:$CF$103,MIN((61+(Mortality!DW$5-Mortality!$AT$5)),84),0))</f>
        <v>4.0994951823063772E-2</v>
      </c>
      <c r="DX67" s="463">
        <f>DW67*(1-VLOOKUP($AR67,'MP-2017_Male'!$A$3:$CF$103,MIN((61+(Mortality!DX$5-Mortality!$AT$5)),84),0))</f>
        <v>4.0589101800015438E-2</v>
      </c>
      <c r="DY67" s="463">
        <f>DX67*(1-VLOOKUP($AR67,'MP-2017_Male'!$A$3:$CF$103,MIN((61+(Mortality!DY$5-Mortality!$AT$5)),84),0))</f>
        <v>4.0187269692195285E-2</v>
      </c>
      <c r="DZ67" s="463">
        <f>DY67*(1-VLOOKUP($AR67,'MP-2017_Male'!$A$3:$CF$103,MIN((61+(Mortality!DZ$5-Mortality!$AT$5)),84),0))</f>
        <v>3.9789415722242552E-2</v>
      </c>
      <c r="EA67" s="463">
        <f>DZ67*(1-VLOOKUP($AR67,'MP-2017_Male'!$A$3:$CF$103,MIN((61+(Mortality!EA$5-Mortality!$AT$5)),84),0))</f>
        <v>3.9395500506592351E-2</v>
      </c>
      <c r="EB67" s="463">
        <f>EA67*(1-VLOOKUP($AR67,'MP-2017_Male'!$A$3:$CF$103,MIN((61+(Mortality!EB$5-Mortality!$AT$5)),84),0))</f>
        <v>3.9005485051577089E-2</v>
      </c>
      <c r="EC67" s="463">
        <f>EB67*(1-VLOOKUP($AR67,'MP-2017_Male'!$A$3:$CF$103,MIN((61+(Mortality!EC$5-Mortality!$AT$5)),84),0))</f>
        <v>3.8619330749566479E-2</v>
      </c>
      <c r="ED67" s="463">
        <f>EC67*(1-VLOOKUP($AR67,'MP-2017_Male'!$A$3:$CF$103,MIN((61+(Mortality!ED$5-Mortality!$AT$5)),84),0))</f>
        <v>3.8236999375145769E-2</v>
      </c>
      <c r="EE67" s="463">
        <f>ED67*(1-VLOOKUP($AR67,'MP-2017_Male'!$A$3:$CF$103,MIN((61+(Mortality!EE$5-Mortality!$AT$5)),84),0))</f>
        <v>3.7858453081331823E-2</v>
      </c>
      <c r="EF67" s="463">
        <f>EE67*(1-VLOOKUP($AR67,'MP-2017_Male'!$A$3:$CF$103,MIN((61+(Mortality!EF$5-Mortality!$AT$5)),84),0))</f>
        <v>3.748365439582664E-2</v>
      </c>
      <c r="EG67" s="463">
        <f>EF67*(1-VLOOKUP($AR67,'MP-2017_Male'!$A$3:$CF$103,MIN((61+(Mortality!EG$5-Mortality!$AT$5)),84),0))</f>
        <v>3.7112566217307956E-2</v>
      </c>
      <c r="EH67" s="463">
        <f>EG67*(1-VLOOKUP($AR67,'MP-2017_Male'!$A$3:$CF$103,MIN((61+(Mortality!EH$5-Mortality!$AT$5)),84),0))</f>
        <v>3.6745151811756603E-2</v>
      </c>
      <c r="EI67" s="463">
        <f>EH67*(1-VLOOKUP($AR67,'MP-2017_Male'!$A$3:$CF$103,MIN((61+(Mortality!EI$5-Mortality!$AT$5)),84),0))</f>
        <v>3.6381374808820213E-2</v>
      </c>
      <c r="EJ67" s="463">
        <f>EI67*(1-VLOOKUP($AR67,'MP-2017_Male'!$A$3:$CF$103,MIN((61+(Mortality!EJ$5-Mortality!$AT$5)),84),0))</f>
        <v>3.6021199198212894E-2</v>
      </c>
      <c r="EK67" s="463">
        <f>EJ67*(1-VLOOKUP($AR67,'MP-2017_Male'!$A$3:$CF$103,MIN((61+(Mortality!EK$5-Mortality!$AT$5)),84),0))</f>
        <v>3.5664589326150589E-2</v>
      </c>
      <c r="EL67" s="463">
        <f>EK67*(1-VLOOKUP($AR67,'MP-2017_Male'!$A$3:$CF$103,MIN((61+(Mortality!EL$5-Mortality!$AT$5)),84),0))</f>
        <v>3.5311509891821698E-2</v>
      </c>
      <c r="EM67" s="463">
        <f>EL67*(1-VLOOKUP($AR67,'MP-2017_Male'!$A$3:$CF$103,MIN((61+(Mortality!EM$5-Mortality!$AT$5)),84),0))</f>
        <v>3.4961925943892663E-2</v>
      </c>
      <c r="EN67" s="463">
        <f>EM67*(1-VLOOKUP($AR67,'MP-2017_Male'!$A$3:$CF$103,MIN((61+(Mortality!EN$5-Mortality!$AT$5)),84),0))</f>
        <v>3.4615802877048123E-2</v>
      </c>
      <c r="EO67" s="463">
        <f>EN67*(1-VLOOKUP($AR67,'MP-2017_Male'!$A$3:$CF$103,MIN((61+(Mortality!EO$5-Mortality!$AT$5)),84),0))</f>
        <v>3.4273106428565348E-2</v>
      </c>
      <c r="EP67" s="463">
        <f>EO67*(1-VLOOKUP($AR67,'MP-2017_Male'!$A$3:$CF$103,MIN((61+(Mortality!EP$5-Mortality!$AT$5)),84),0))</f>
        <v>3.3933802674922547E-2</v>
      </c>
      <c r="EQ67" s="463">
        <f>EP67*(1-VLOOKUP($AR67,'MP-2017_Male'!$A$3:$CF$103,MIN((61+(Mortality!EQ$5-Mortality!$AT$5)),84),0))</f>
        <v>3.3597858028440813E-2</v>
      </c>
      <c r="ER67" s="463">
        <f>EQ67*(1-VLOOKUP($AR67,'MP-2017_Male'!$A$3:$CF$103,MIN((61+(Mortality!ER$5-Mortality!$AT$5)),84),0))</f>
        <v>3.326523923395925E-2</v>
      </c>
      <c r="ES67" s="463">
        <f>ER67*(1-VLOOKUP($AR67,'MP-2017_Male'!$A$3:$CF$103,MIN((61+(Mortality!ES$5-Mortality!$AT$5)),84),0))</f>
        <v>3.2935913365543051E-2</v>
      </c>
      <c r="ET67" s="463">
        <f>ES67*(1-VLOOKUP($AR67,'MP-2017_Male'!$A$3:$CF$103,MIN((61+(Mortality!ET$5-Mortality!$AT$5)),84),0))</f>
        <v>3.2609847823224174E-2</v>
      </c>
      <c r="EU67" s="463">
        <f>ET67*(1-VLOOKUP($AR67,'MP-2017_Male'!$A$3:$CF$103,MIN((61+(Mortality!EU$5-Mortality!$AT$5)),84),0))</f>
        <v>3.2287010329774254E-2</v>
      </c>
      <c r="EV67" s="463">
        <f>EU67*(1-VLOOKUP($AR67,'MP-2017_Male'!$A$3:$CF$103,MIN((61+(Mortality!EV$5-Mortality!$AT$5)),84),0))</f>
        <v>3.1967368927509489E-2</v>
      </c>
      <c r="EW67" s="463">
        <f>EV67*(1-VLOOKUP($AR67,'MP-2017_Male'!$A$3:$CF$103,MIN((61+(Mortality!EW$5-Mortality!$AT$5)),84),0))</f>
        <v>3.1650891975127146E-2</v>
      </c>
      <c r="EX67" s="463">
        <f>EW67*(1-VLOOKUP($AR67,'MP-2017_Male'!$A$3:$CF$103,MIN((61+(Mortality!EX$5-Mortality!$AT$5)),84),0))</f>
        <v>3.1337548144573388E-2</v>
      </c>
      <c r="EY67" s="463">
        <f>EX67*(1-VLOOKUP($AR67,'MP-2017_Male'!$A$3:$CF$103,MIN((61+(Mortality!EY$5-Mortality!$AT$5)),84),0))</f>
        <v>3.1027306417942109E-2</v>
      </c>
      <c r="EZ67" s="463">
        <f>EY67*(1-VLOOKUP($AR67,'MP-2017_Male'!$A$3:$CF$103,MIN((61+(Mortality!EZ$5-Mortality!$AT$5)),84),0))</f>
        <v>3.0720136084404482E-2</v>
      </c>
      <c r="FA67" s="463">
        <f>EZ67*(1-VLOOKUP($AR67,'MP-2017_Male'!$A$3:$CF$103,MIN((61+(Mortality!FA$5-Mortality!$AT$5)),84),0))</f>
        <v>3.0416006737168877E-2</v>
      </c>
      <c r="FB67" s="463">
        <f>FA67*(1-VLOOKUP($AR67,'MP-2017_Male'!$A$3:$CF$103,MIN((61+(Mortality!FB$5-Mortality!$AT$5)),84),0))</f>
        <v>3.0114888270470905E-2</v>
      </c>
      <c r="FC67" s="463">
        <f>FB67*(1-VLOOKUP($AR67,'MP-2017_Male'!$A$3:$CF$103,MIN((61+(Mortality!FC$5-Mortality!$AT$5)),84),0))</f>
        <v>2.9816750876593242E-2</v>
      </c>
      <c r="FD67" s="463">
        <f>FC67*(1-VLOOKUP($AR67,'MP-2017_Male'!$A$3:$CF$103,MIN((61+(Mortality!FD$5-Mortality!$AT$5)),84),0))</f>
        <v>2.952156504291497E-2</v>
      </c>
      <c r="FE67" s="463">
        <f>FD67*(1-VLOOKUP($AR67,'MP-2017_Male'!$A$3:$CF$103,MIN((61+(Mortality!FE$5-Mortality!$AT$5)),84),0))</f>
        <v>2.922930154899011E-2</v>
      </c>
      <c r="FF67" s="463">
        <f>FE67*(1-VLOOKUP($AR67,'MP-2017_Male'!$A$3:$CF$103,MIN((61+(Mortality!FF$5-Mortality!$AT$5)),84),0))</f>
        <v>2.8939931463655106E-2</v>
      </c>
      <c r="FG67" s="463">
        <f>FF67*(1-VLOOKUP($AR67,'MP-2017_Male'!$A$3:$CF$103,MIN((61+(Mortality!FG$5-Mortality!$AT$5)),84),0))</f>
        <v>2.8653426142164921E-2</v>
      </c>
      <c r="FH67" s="463">
        <f>FG67*(1-VLOOKUP($AR67,'MP-2017_Male'!$A$3:$CF$103,MIN((61+(Mortality!FH$5-Mortality!$AT$5)),84),0))</f>
        <v>2.8369757223357488E-2</v>
      </c>
      <c r="FI67" s="463">
        <f>FH67*(1-VLOOKUP($AR67,'MP-2017_Male'!$A$3:$CF$103,MIN((61+(Mortality!FI$5-Mortality!$AT$5)),84),0))</f>
        <v>2.8088896626846247E-2</v>
      </c>
    </row>
    <row r="68" spans="1:165">
      <c r="A68" s="205">
        <v>80</v>
      </c>
      <c r="B68" s="226">
        <f t="shared" si="8"/>
        <v>3.8810999999999998E-2</v>
      </c>
      <c r="C68" s="227">
        <f t="shared" si="9"/>
        <v>1.8380000000000001E-2</v>
      </c>
      <c r="D68" s="207">
        <f t="shared" ref="D68:D108" si="108">AVERAGE(B68:C68)</f>
        <v>2.8595499999999999E-2</v>
      </c>
      <c r="E68" s="434">
        <f ca="1">IF($A68&lt;Main!$B$11,Mortality!$BD61,OFFSET($BD$6,$A68-$A$13-$J$31,$A68-$A$13-$J$31)*$J$30)</f>
        <v>2.1184563620863836E-2</v>
      </c>
      <c r="F68" s="435">
        <f ca="1">IF($A68&lt;Main!$B$13,Mortality!$BD160,OFFSET($BD$105,$A68-$A$13,$A68-$A$13))</f>
        <v>1.9100701493928049E-2</v>
      </c>
      <c r="G68" s="472">
        <f t="shared" ca="1" si="85"/>
        <v>2.0142632557395942E-2</v>
      </c>
      <c r="Q68" s="396"/>
      <c r="R68" s="395"/>
      <c r="S68" s="395"/>
      <c r="T68" s="395"/>
      <c r="U68" s="395"/>
      <c r="V68" s="395"/>
      <c r="W68" s="395"/>
      <c r="X68" s="227"/>
      <c r="Y68" s="205">
        <v>80</v>
      </c>
      <c r="AA68" s="231">
        <v>3.8810999999999998E-2</v>
      </c>
      <c r="AB68" s="232">
        <v>4.4721999999999998E-2</v>
      </c>
      <c r="AC68" s="233">
        <v>7.6616000000000004E-2</v>
      </c>
      <c r="AD68" s="205"/>
      <c r="AE68" s="231">
        <v>1.8380000000000001E-2</v>
      </c>
      <c r="AF68" s="232">
        <v>3.4844E-2</v>
      </c>
      <c r="AG68" s="233">
        <v>6.1036E-2</v>
      </c>
      <c r="AH68" s="234"/>
      <c r="AR68" s="205">
        <v>87</v>
      </c>
      <c r="AS68" s="235">
        <f t="shared" si="103"/>
        <v>9.2574851712511175E-2</v>
      </c>
      <c r="AT68" s="235">
        <f t="shared" ref="AT68:AW68" si="109">AU68</f>
        <v>9.7037999999999999E-2</v>
      </c>
      <c r="AU68" s="235">
        <f t="shared" si="109"/>
        <v>9.7037999999999999E-2</v>
      </c>
      <c r="AV68" s="235">
        <f t="shared" si="109"/>
        <v>9.7037999999999999E-2</v>
      </c>
      <c r="AW68" s="235">
        <f t="shared" si="109"/>
        <v>9.7037999999999999E-2</v>
      </c>
      <c r="AX68" s="406">
        <f t="shared" si="102"/>
        <v>9.7037999999999999E-2</v>
      </c>
      <c r="AY68" s="463">
        <f>AX68*(1-VLOOKUP($AR68,'MP-2017_Male'!$A$3:$CF$103,MIN((61+(Mortality!AY$5-Mortality!$AT$5)),84),0))</f>
        <v>9.6349030200000005E-2</v>
      </c>
      <c r="AZ68" s="463">
        <f>AY68*(1-VLOOKUP($AR68,'MP-2017_Male'!$A$3:$CF$103,MIN((61+(Mortality!AZ$5-Mortality!$AT$5)),84),0))</f>
        <v>9.5645682279540012E-2</v>
      </c>
      <c r="BA68" s="463">
        <f>AZ68*(1-VLOOKUP($AR68,'MP-2017_Male'!$A$3:$CF$103,MIN((61+(Mortality!BA$5-Mortality!$AT$5)),84),0))</f>
        <v>9.4918775094215507E-2</v>
      </c>
      <c r="BB68" s="463">
        <f>BA68*(1-VLOOKUP($AR68,'MP-2017_Male'!$A$3:$CF$103,MIN((61+(Mortality!BB$5-Mortality!$AT$5)),84),0))</f>
        <v>9.4159424893461782E-2</v>
      </c>
      <c r="BC68" s="463">
        <f>BB68*(1-VLOOKUP($AR68,'MP-2017_Male'!$A$3:$CF$103,MIN((61+(Mortality!BC$5-Mortality!$AT$5)),84),0))</f>
        <v>9.337790166684605E-2</v>
      </c>
      <c r="BD68" s="429">
        <f>BC68*(1-VLOOKUP($AR68,'MP-2017_Male'!$A$3:$CF$103,MIN((61+(Mortality!BD$5-Mortality!$AT$5)),84),0))</f>
        <v>9.2574851712511175E-2</v>
      </c>
      <c r="BE68" s="463">
        <f>BD68*(1-VLOOKUP($AR68,'MP-2017_Male'!$A$3:$CF$103,MIN((61+(Mortality!BE$5-Mortality!$AT$5)),84),0))</f>
        <v>9.176019301744108E-2</v>
      </c>
      <c r="BF68" s="463">
        <f>BE68*(1-VLOOKUP($AR68,'MP-2017_Male'!$A$3:$CF$103,MIN((61+(Mortality!BF$5-Mortality!$AT$5)),84),0))</f>
        <v>9.0934351280284112E-2</v>
      </c>
      <c r="BG68" s="463">
        <f>BF68*(1-VLOOKUP($AR68,'MP-2017_Male'!$A$3:$CF$103,MIN((61+(Mortality!BG$5-Mortality!$AT$5)),84),0))</f>
        <v>9.0106848683633528E-2</v>
      </c>
      <c r="BH68" s="463">
        <f>BG68*(1-VLOOKUP($AR68,'MP-2017_Male'!$A$3:$CF$103,MIN((61+(Mortality!BH$5-Mortality!$AT$5)),84),0))</f>
        <v>8.9277865675744097E-2</v>
      </c>
      <c r="BI68" s="463">
        <f>BH68*(1-VLOOKUP($AR68,'MP-2017_Male'!$A$3:$CF$103,MIN((61+(Mortality!BI$5-Mortality!$AT$5)),84),0))</f>
        <v>8.8447581524959684E-2</v>
      </c>
      <c r="BJ68" s="463">
        <f>BI68*(1-VLOOKUP($AR68,'MP-2017_Male'!$A$3:$CF$103,MIN((61+(Mortality!BJ$5-Mortality!$AT$5)),84),0))</f>
        <v>8.7625019016777564E-2</v>
      </c>
      <c r="BK68" s="463">
        <f>BJ68*(1-VLOOKUP($AR68,'MP-2017_Male'!$A$3:$CF$103,MIN((61+(Mortality!BK$5-Mortality!$AT$5)),84),0))</f>
        <v>8.6810106339921533E-2</v>
      </c>
      <c r="BL68" s="463">
        <f>BK68*(1-VLOOKUP($AR68,'MP-2017_Male'!$A$3:$CF$103,MIN((61+(Mortality!BL$5-Mortality!$AT$5)),84),0))</f>
        <v>8.5994091340326276E-2</v>
      </c>
      <c r="BM68" s="463">
        <f>BL68*(1-VLOOKUP($AR68,'MP-2017_Male'!$A$3:$CF$103,MIN((61+(Mortality!BM$5-Mortality!$AT$5)),84),0))</f>
        <v>8.5185746881727212E-2</v>
      </c>
      <c r="BN68" s="463">
        <f>BM68*(1-VLOOKUP($AR68,'MP-2017_Male'!$A$3:$CF$103,MIN((61+(Mortality!BN$5-Mortality!$AT$5)),84),0))</f>
        <v>8.4385000861038978E-2</v>
      </c>
      <c r="BO68" s="463">
        <f>BN68*(1-VLOOKUP($AR68,'MP-2017_Male'!$A$3:$CF$103,MIN((61+(Mortality!BO$5-Mortality!$AT$5)),84),0))</f>
        <v>8.3583343352859107E-2</v>
      </c>
      <c r="BP68" s="463">
        <f>BO68*(1-VLOOKUP($AR68,'MP-2017_Male'!$A$3:$CF$103,MIN((61+(Mortality!BP$5-Mortality!$AT$5)),84),0))</f>
        <v>8.2780943256671652E-2</v>
      </c>
      <c r="BQ68" s="463">
        <f>BP68*(1-VLOOKUP($AR68,'MP-2017_Male'!$A$3:$CF$103,MIN((61+(Mortality!BQ$5-Mortality!$AT$5)),84),0))</f>
        <v>8.1977968107081939E-2</v>
      </c>
      <c r="BR68" s="463">
        <f>BQ68*(1-VLOOKUP($AR68,'MP-2017_Male'!$A$3:$CF$103,MIN((61+(Mortality!BR$5-Mortality!$AT$5)),84),0))</f>
        <v>8.1182781816443242E-2</v>
      </c>
      <c r="BS68" s="463">
        <f>BR68*(1-VLOOKUP($AR68,'MP-2017_Male'!$A$3:$CF$103,MIN((61+(Mortality!BS$5-Mortality!$AT$5)),84),0))</f>
        <v>8.0395308832823739E-2</v>
      </c>
      <c r="BT68" s="463">
        <f>BS68*(1-VLOOKUP($AR68,'MP-2017_Male'!$A$3:$CF$103,MIN((61+(Mortality!BT$5-Mortality!$AT$5)),84),0))</f>
        <v>7.9615474337145345E-2</v>
      </c>
      <c r="BU68" s="463">
        <f>BT68*(1-VLOOKUP($AR68,'MP-2017_Male'!$A$3:$CF$103,MIN((61+(Mortality!BU$5-Mortality!$AT$5)),84),0))</f>
        <v>7.8843204236075035E-2</v>
      </c>
      <c r="BV68" s="463">
        <f>BU68*(1-VLOOKUP($AR68,'MP-2017_Male'!$A$3:$CF$103,MIN((61+(Mortality!BV$5-Mortality!$AT$5)),84),0))</f>
        <v>7.8078425154985101E-2</v>
      </c>
      <c r="BW68" s="463">
        <f>BV68*(1-VLOOKUP($AR68,'MP-2017_Male'!$A$3:$CF$103,MIN((61+(Mortality!BW$5-Mortality!$AT$5)),84),0))</f>
        <v>7.7321064430981745E-2</v>
      </c>
      <c r="BX68" s="463">
        <f>BW68*(1-VLOOKUP($AR68,'MP-2017_Male'!$A$3:$CF$103,MIN((61+(Mortality!BX$5-Mortality!$AT$5)),84),0))</f>
        <v>7.6571050106001223E-2</v>
      </c>
      <c r="BY68" s="463">
        <f>BX68*(1-VLOOKUP($AR68,'MP-2017_Male'!$A$3:$CF$103,MIN((61+(Mortality!BY$5-Mortality!$AT$5)),84),0))</f>
        <v>7.582831091997301E-2</v>
      </c>
      <c r="BZ68" s="463">
        <f>BY68*(1-VLOOKUP($AR68,'MP-2017_Male'!$A$3:$CF$103,MIN((61+(Mortality!BZ$5-Mortality!$AT$5)),84),0))</f>
        <v>7.5092776304049272E-2</v>
      </c>
      <c r="CA68" s="463">
        <f>BZ68*(1-VLOOKUP($AR68,'MP-2017_Male'!$A$3:$CF$103,MIN((61+(Mortality!CA$5-Mortality!$AT$5)),84),0))</f>
        <v>7.436437637389999E-2</v>
      </c>
      <c r="CB68" s="463">
        <f>CA68*(1-VLOOKUP($AR68,'MP-2017_Male'!$A$3:$CF$103,MIN((61+(Mortality!CB$5-Mortality!$AT$5)),84),0))</f>
        <v>7.3643041923073152E-2</v>
      </c>
      <c r="CC68" s="463">
        <f>CB68*(1-VLOOKUP($AR68,'MP-2017_Male'!$A$3:$CF$103,MIN((61+(Mortality!CC$5-Mortality!$AT$5)),84),0))</f>
        <v>7.292870441641934E-2</v>
      </c>
      <c r="CD68" s="463">
        <f>CC68*(1-VLOOKUP($AR68,'MP-2017_Male'!$A$3:$CF$103,MIN((61+(Mortality!CD$5-Mortality!$AT$5)),84),0))</f>
        <v>7.2221295983580069E-2</v>
      </c>
      <c r="CE68" s="463">
        <f>CD68*(1-VLOOKUP($AR68,'MP-2017_Male'!$A$3:$CF$103,MIN((61+(Mortality!CE$5-Mortality!$AT$5)),84),0))</f>
        <v>7.1520749412539344E-2</v>
      </c>
      <c r="CF68" s="463">
        <f>CE68*(1-VLOOKUP($AR68,'MP-2017_Male'!$A$3:$CF$103,MIN((61+(Mortality!CF$5-Mortality!$AT$5)),84),0))</f>
        <v>7.0826998143237715E-2</v>
      </c>
      <c r="CG68" s="463">
        <f>CF68*(1-VLOOKUP($AR68,'MP-2017_Male'!$A$3:$CF$103,MIN((61+(Mortality!CG$5-Mortality!$AT$5)),84),0))</f>
        <v>7.0139976261248307E-2</v>
      </c>
      <c r="CH68" s="463">
        <f>CG68*(1-VLOOKUP($AR68,'MP-2017_Male'!$A$3:$CF$103,MIN((61+(Mortality!CH$5-Mortality!$AT$5)),84),0))</f>
        <v>6.9459618491514191E-2</v>
      </c>
      <c r="CI68" s="463">
        <f>CH68*(1-VLOOKUP($AR68,'MP-2017_Male'!$A$3:$CF$103,MIN((61+(Mortality!CI$5-Mortality!$AT$5)),84),0))</f>
        <v>6.8785860192146497E-2</v>
      </c>
      <c r="CJ68" s="463">
        <f>CI68*(1-VLOOKUP($AR68,'MP-2017_Male'!$A$3:$CF$103,MIN((61+(Mortality!CJ$5-Mortality!$AT$5)),84),0))</f>
        <v>6.8118637348282676E-2</v>
      </c>
      <c r="CK68" s="463">
        <f>CJ68*(1-VLOOKUP($AR68,'MP-2017_Male'!$A$3:$CF$103,MIN((61+(Mortality!CK$5-Mortality!$AT$5)),84),0))</f>
        <v>6.7457886566004335E-2</v>
      </c>
      <c r="CL68" s="463">
        <f>CK68*(1-VLOOKUP($AR68,'MP-2017_Male'!$A$3:$CF$103,MIN((61+(Mortality!CL$5-Mortality!$AT$5)),84),0))</f>
        <v>6.6803545066314085E-2</v>
      </c>
      <c r="CM68" s="463">
        <f>CL68*(1-VLOOKUP($AR68,'MP-2017_Male'!$A$3:$CF$103,MIN((61+(Mortality!CM$5-Mortality!$AT$5)),84),0))</f>
        <v>6.6155550679170838E-2</v>
      </c>
      <c r="CN68" s="463">
        <f>CM68*(1-VLOOKUP($AR68,'MP-2017_Male'!$A$3:$CF$103,MIN((61+(Mortality!CN$5-Mortality!$AT$5)),84),0))</f>
        <v>6.5513841837582881E-2</v>
      </c>
      <c r="CO68" s="463">
        <f>CN68*(1-VLOOKUP($AR68,'MP-2017_Male'!$A$3:$CF$103,MIN((61+(Mortality!CO$5-Mortality!$AT$5)),84),0))</f>
        <v>6.4878357571758319E-2</v>
      </c>
      <c r="CP68" s="463">
        <f>CO68*(1-VLOOKUP($AR68,'MP-2017_Male'!$A$3:$CF$103,MIN((61+(Mortality!CP$5-Mortality!$AT$5)),84),0))</f>
        <v>6.4249037503312262E-2</v>
      </c>
      <c r="CQ68" s="463">
        <f>CP68*(1-VLOOKUP($AR68,'MP-2017_Male'!$A$3:$CF$103,MIN((61+(Mortality!CQ$5-Mortality!$AT$5)),84),0))</f>
        <v>6.3625821839530125E-2</v>
      </c>
      <c r="CR68" s="463">
        <f>CQ68*(1-VLOOKUP($AR68,'MP-2017_Male'!$A$3:$CF$103,MIN((61+(Mortality!CR$5-Mortality!$AT$5)),84),0))</f>
        <v>6.3008651367686686E-2</v>
      </c>
      <c r="CS68" s="463">
        <f>CR68*(1-VLOOKUP($AR68,'MP-2017_Male'!$A$3:$CF$103,MIN((61+(Mortality!CS$5-Mortality!$AT$5)),84),0))</f>
        <v>6.2397467449420124E-2</v>
      </c>
      <c r="CT68" s="463">
        <f>CS68*(1-VLOOKUP($AR68,'MP-2017_Male'!$A$3:$CF$103,MIN((61+(Mortality!CT$5-Mortality!$AT$5)),84),0))</f>
        <v>6.1792212015160747E-2</v>
      </c>
      <c r="CU68" s="463">
        <f>CT68*(1-VLOOKUP($AR68,'MP-2017_Male'!$A$3:$CF$103,MIN((61+(Mortality!CU$5-Mortality!$AT$5)),84),0))</f>
        <v>6.1192827558613688E-2</v>
      </c>
      <c r="CV68" s="463">
        <f>CU68*(1-VLOOKUP($AR68,'MP-2017_Male'!$A$3:$CF$103,MIN((61+(Mortality!CV$5-Mortality!$AT$5)),84),0))</f>
        <v>6.0599257131295131E-2</v>
      </c>
      <c r="CW68" s="463">
        <f>CV68*(1-VLOOKUP($AR68,'MP-2017_Male'!$A$3:$CF$103,MIN((61+(Mortality!CW$5-Mortality!$AT$5)),84),0))</f>
        <v>6.0011444337121564E-2</v>
      </c>
      <c r="CX68" s="463">
        <f>CW68*(1-VLOOKUP($AR68,'MP-2017_Male'!$A$3:$CF$103,MIN((61+(Mortality!CX$5-Mortality!$AT$5)),84),0))</f>
        <v>5.9429333327051484E-2</v>
      </c>
      <c r="CY68" s="463">
        <f>CX68*(1-VLOOKUP($AR68,'MP-2017_Male'!$A$3:$CF$103,MIN((61+(Mortality!CY$5-Mortality!$AT$5)),84),0))</f>
        <v>5.885286879377908E-2</v>
      </c>
      <c r="CZ68" s="463">
        <f>CY68*(1-VLOOKUP($AR68,'MP-2017_Male'!$A$3:$CF$103,MIN((61+(Mortality!CZ$5-Mortality!$AT$5)),84),0))</f>
        <v>5.828199596647942E-2</v>
      </c>
      <c r="DA68" s="463">
        <f>CZ68*(1-VLOOKUP($AR68,'MP-2017_Male'!$A$3:$CF$103,MIN((61+(Mortality!DA$5-Mortality!$AT$5)),84),0))</f>
        <v>5.7716660605604569E-2</v>
      </c>
      <c r="DB68" s="463">
        <f>DA68*(1-VLOOKUP($AR68,'MP-2017_Male'!$A$3:$CF$103,MIN((61+(Mortality!DB$5-Mortality!$AT$5)),84),0))</f>
        <v>5.71568089977302E-2</v>
      </c>
      <c r="DC68" s="463">
        <f>DB68*(1-VLOOKUP($AR68,'MP-2017_Male'!$A$3:$CF$103,MIN((61+(Mortality!DC$5-Mortality!$AT$5)),84),0))</f>
        <v>5.6602387950452214E-2</v>
      </c>
      <c r="DD68" s="463">
        <f>DC68*(1-VLOOKUP($AR68,'MP-2017_Male'!$A$3:$CF$103,MIN((61+(Mortality!DD$5-Mortality!$AT$5)),84),0))</f>
        <v>5.6053344787332822E-2</v>
      </c>
      <c r="DE68" s="463">
        <f>DD68*(1-VLOOKUP($AR68,'MP-2017_Male'!$A$3:$CF$103,MIN((61+(Mortality!DE$5-Mortality!$AT$5)),84),0))</f>
        <v>5.550962734289569E-2</v>
      </c>
      <c r="DF68" s="463">
        <f>DE68*(1-VLOOKUP($AR68,'MP-2017_Male'!$A$3:$CF$103,MIN((61+(Mortality!DF$5-Mortality!$AT$5)),84),0))</f>
        <v>5.4971183957669596E-2</v>
      </c>
      <c r="DG68" s="463">
        <f>DF68*(1-VLOOKUP($AR68,'MP-2017_Male'!$A$3:$CF$103,MIN((61+(Mortality!DG$5-Mortality!$AT$5)),84),0))</f>
        <v>5.4437963473280199E-2</v>
      </c>
      <c r="DH68" s="463">
        <f>DG68*(1-VLOOKUP($AR68,'MP-2017_Male'!$A$3:$CF$103,MIN((61+(Mortality!DH$5-Mortality!$AT$5)),84),0))</f>
        <v>5.3909915227589381E-2</v>
      </c>
      <c r="DI68" s="463">
        <f>DH68*(1-VLOOKUP($AR68,'MP-2017_Male'!$A$3:$CF$103,MIN((61+(Mortality!DI$5-Mortality!$AT$5)),84),0))</f>
        <v>5.3386989049881761E-2</v>
      </c>
      <c r="DJ68" s="463">
        <f>DI68*(1-VLOOKUP($AR68,'MP-2017_Male'!$A$3:$CF$103,MIN((61+(Mortality!DJ$5-Mortality!$AT$5)),84),0))</f>
        <v>5.2869135256097904E-2</v>
      </c>
      <c r="DK68" s="463">
        <f>DJ68*(1-VLOOKUP($AR68,'MP-2017_Male'!$A$3:$CF$103,MIN((61+(Mortality!DK$5-Mortality!$AT$5)),84),0))</f>
        <v>5.2356304644113755E-2</v>
      </c>
      <c r="DL68" s="463">
        <f>DK68*(1-VLOOKUP($AR68,'MP-2017_Male'!$A$3:$CF$103,MIN((61+(Mortality!DL$5-Mortality!$AT$5)),84),0))</f>
        <v>5.1848448489065849E-2</v>
      </c>
      <c r="DM68" s="463">
        <f>DL68*(1-VLOOKUP($AR68,'MP-2017_Male'!$A$3:$CF$103,MIN((61+(Mortality!DM$5-Mortality!$AT$5)),84),0))</f>
        <v>5.1345518538721907E-2</v>
      </c>
      <c r="DN68" s="463">
        <f>DM68*(1-VLOOKUP($AR68,'MP-2017_Male'!$A$3:$CF$103,MIN((61+(Mortality!DN$5-Mortality!$AT$5)),84),0))</f>
        <v>5.0847467008896301E-2</v>
      </c>
      <c r="DO68" s="463">
        <f>DN68*(1-VLOOKUP($AR68,'MP-2017_Male'!$A$3:$CF$103,MIN((61+(Mortality!DO$5-Mortality!$AT$5)),84),0))</f>
        <v>5.0354246578910002E-2</v>
      </c>
      <c r="DP68" s="463">
        <f>DO68*(1-VLOOKUP($AR68,'MP-2017_Male'!$A$3:$CF$103,MIN((61+(Mortality!DP$5-Mortality!$AT$5)),84),0))</f>
        <v>4.9865810387094575E-2</v>
      </c>
      <c r="DQ68" s="463">
        <f>DP68*(1-VLOOKUP($AR68,'MP-2017_Male'!$A$3:$CF$103,MIN((61+(Mortality!DQ$5-Mortality!$AT$5)),84),0))</f>
        <v>4.9382112026339756E-2</v>
      </c>
      <c r="DR68" s="463">
        <f>DQ68*(1-VLOOKUP($AR68,'MP-2017_Male'!$A$3:$CF$103,MIN((61+(Mortality!DR$5-Mortality!$AT$5)),84),0))</f>
        <v>4.8903105539684258E-2</v>
      </c>
      <c r="DS68" s="463">
        <f>DR68*(1-VLOOKUP($AR68,'MP-2017_Male'!$A$3:$CF$103,MIN((61+(Mortality!DS$5-Mortality!$AT$5)),84),0))</f>
        <v>4.8428745415949319E-2</v>
      </c>
      <c r="DT68" s="463">
        <f>DS68*(1-VLOOKUP($AR68,'MP-2017_Male'!$A$3:$CF$103,MIN((61+(Mortality!DT$5-Mortality!$AT$5)),84),0))</f>
        <v>4.7958986585414608E-2</v>
      </c>
      <c r="DU68" s="463">
        <f>DT68*(1-VLOOKUP($AR68,'MP-2017_Male'!$A$3:$CF$103,MIN((61+(Mortality!DU$5-Mortality!$AT$5)),84),0))</f>
        <v>4.7493784415536082E-2</v>
      </c>
      <c r="DV68" s="463">
        <f>DU68*(1-VLOOKUP($AR68,'MP-2017_Male'!$A$3:$CF$103,MIN((61+(Mortality!DV$5-Mortality!$AT$5)),84),0))</f>
        <v>4.7033094706705379E-2</v>
      </c>
      <c r="DW68" s="463">
        <f>DV68*(1-VLOOKUP($AR68,'MP-2017_Male'!$A$3:$CF$103,MIN((61+(Mortality!DW$5-Mortality!$AT$5)),84),0))</f>
        <v>4.6576873688050337E-2</v>
      </c>
      <c r="DX68" s="463">
        <f>DW68*(1-VLOOKUP($AR68,'MP-2017_Male'!$A$3:$CF$103,MIN((61+(Mortality!DX$5-Mortality!$AT$5)),84),0))</f>
        <v>4.6125078013276248E-2</v>
      </c>
      <c r="DY68" s="463">
        <f>DX68*(1-VLOOKUP($AR68,'MP-2017_Male'!$A$3:$CF$103,MIN((61+(Mortality!DY$5-Mortality!$AT$5)),84),0))</f>
        <v>4.5677664756547463E-2</v>
      </c>
      <c r="DZ68" s="463">
        <f>DY68*(1-VLOOKUP($AR68,'MP-2017_Male'!$A$3:$CF$103,MIN((61+(Mortality!DZ$5-Mortality!$AT$5)),84),0))</f>
        <v>4.523459140840895E-2</v>
      </c>
      <c r="EA68" s="463">
        <f>DZ68*(1-VLOOKUP($AR68,'MP-2017_Male'!$A$3:$CF$103,MIN((61+(Mortality!EA$5-Mortality!$AT$5)),84),0))</f>
        <v>4.4795815871747378E-2</v>
      </c>
      <c r="EB68" s="463">
        <f>EA68*(1-VLOOKUP($AR68,'MP-2017_Male'!$A$3:$CF$103,MIN((61+(Mortality!EB$5-Mortality!$AT$5)),84),0))</f>
        <v>4.4361296457791424E-2</v>
      </c>
      <c r="EC68" s="463">
        <f>EB68*(1-VLOOKUP($AR68,'MP-2017_Male'!$A$3:$CF$103,MIN((61+(Mortality!EC$5-Mortality!$AT$5)),84),0))</f>
        <v>4.3930991882150848E-2</v>
      </c>
      <c r="ED68" s="463">
        <f>EC68*(1-VLOOKUP($AR68,'MP-2017_Male'!$A$3:$CF$103,MIN((61+(Mortality!ED$5-Mortality!$AT$5)),84),0))</f>
        <v>4.3504861260893986E-2</v>
      </c>
      <c r="EE68" s="463">
        <f>ED68*(1-VLOOKUP($AR68,'MP-2017_Male'!$A$3:$CF$103,MIN((61+(Mortality!EE$5-Mortality!$AT$5)),84),0))</f>
        <v>4.3082864106663316E-2</v>
      </c>
      <c r="EF68" s="463">
        <f>EE68*(1-VLOOKUP($AR68,'MP-2017_Male'!$A$3:$CF$103,MIN((61+(Mortality!EF$5-Mortality!$AT$5)),84),0))</f>
        <v>4.266496032482868E-2</v>
      </c>
      <c r="EG68" s="463">
        <f>EF68*(1-VLOOKUP($AR68,'MP-2017_Male'!$A$3:$CF$103,MIN((61+(Mortality!EG$5-Mortality!$AT$5)),84),0))</f>
        <v>4.2251110209677839E-2</v>
      </c>
      <c r="EH68" s="463">
        <f>EG68*(1-VLOOKUP($AR68,'MP-2017_Male'!$A$3:$CF$103,MIN((61+(Mortality!EH$5-Mortality!$AT$5)),84),0))</f>
        <v>4.1841274440643964E-2</v>
      </c>
      <c r="EI68" s="463">
        <f>EH68*(1-VLOOKUP($AR68,'MP-2017_Male'!$A$3:$CF$103,MIN((61+(Mortality!EI$5-Mortality!$AT$5)),84),0))</f>
        <v>4.1435414078569717E-2</v>
      </c>
      <c r="EJ68" s="463">
        <f>EI68*(1-VLOOKUP($AR68,'MP-2017_Male'!$A$3:$CF$103,MIN((61+(Mortality!EJ$5-Mortality!$AT$5)),84),0))</f>
        <v>4.1033490562007592E-2</v>
      </c>
      <c r="EK68" s="463">
        <f>EJ68*(1-VLOOKUP($AR68,'MP-2017_Male'!$A$3:$CF$103,MIN((61+(Mortality!EK$5-Mortality!$AT$5)),84),0))</f>
        <v>4.0635465703556119E-2</v>
      </c>
      <c r="EL68" s="463">
        <f>EK68*(1-VLOOKUP($AR68,'MP-2017_Male'!$A$3:$CF$103,MIN((61+(Mortality!EL$5-Mortality!$AT$5)),84),0))</f>
        <v>4.024130168623162E-2</v>
      </c>
      <c r="EM68" s="463">
        <f>EL68*(1-VLOOKUP($AR68,'MP-2017_Male'!$A$3:$CF$103,MIN((61+(Mortality!EM$5-Mortality!$AT$5)),84),0))</f>
        <v>3.9850961059875172E-2</v>
      </c>
      <c r="EN68" s="463">
        <f>EM68*(1-VLOOKUP($AR68,'MP-2017_Male'!$A$3:$CF$103,MIN((61+(Mortality!EN$5-Mortality!$AT$5)),84),0))</f>
        <v>3.9464406737594382E-2</v>
      </c>
      <c r="EO68" s="463">
        <f>EN68*(1-VLOOKUP($AR68,'MP-2017_Male'!$A$3:$CF$103,MIN((61+(Mortality!EO$5-Mortality!$AT$5)),84),0))</f>
        <v>3.9081601992239715E-2</v>
      </c>
      <c r="EP68" s="463">
        <f>EO68*(1-VLOOKUP($AR68,'MP-2017_Male'!$A$3:$CF$103,MIN((61+(Mortality!EP$5-Mortality!$AT$5)),84),0))</f>
        <v>3.8702510452914986E-2</v>
      </c>
      <c r="EQ68" s="463">
        <f>EP68*(1-VLOOKUP($AR68,'MP-2017_Male'!$A$3:$CF$103,MIN((61+(Mortality!EQ$5-Mortality!$AT$5)),84),0))</f>
        <v>3.8327096101521706E-2</v>
      </c>
      <c r="ER68" s="463">
        <f>EQ68*(1-VLOOKUP($AR68,'MP-2017_Male'!$A$3:$CF$103,MIN((61+(Mortality!ER$5-Mortality!$AT$5)),84),0))</f>
        <v>3.7955323269336941E-2</v>
      </c>
      <c r="ES68" s="463">
        <f>ER68*(1-VLOOKUP($AR68,'MP-2017_Male'!$A$3:$CF$103,MIN((61+(Mortality!ES$5-Mortality!$AT$5)),84),0))</f>
        <v>3.7587156633624372E-2</v>
      </c>
      <c r="ET68" s="463">
        <f>ES68*(1-VLOOKUP($AR68,'MP-2017_Male'!$A$3:$CF$103,MIN((61+(Mortality!ET$5-Mortality!$AT$5)),84),0))</f>
        <v>3.7222561214278214E-2</v>
      </c>
      <c r="EU68" s="463">
        <f>ET68*(1-VLOOKUP($AR68,'MP-2017_Male'!$A$3:$CF$103,MIN((61+(Mortality!EU$5-Mortality!$AT$5)),84),0))</f>
        <v>3.6861502370499712E-2</v>
      </c>
      <c r="EV68" s="463">
        <f>EU68*(1-VLOOKUP($AR68,'MP-2017_Male'!$A$3:$CF$103,MIN((61+(Mortality!EV$5-Mortality!$AT$5)),84),0))</f>
        <v>3.6503945797505863E-2</v>
      </c>
      <c r="EW68" s="463">
        <f>EV68*(1-VLOOKUP($AR68,'MP-2017_Male'!$A$3:$CF$103,MIN((61+(Mortality!EW$5-Mortality!$AT$5)),84),0))</f>
        <v>3.6149857523270053E-2</v>
      </c>
      <c r="EX68" s="463">
        <f>EW68*(1-VLOOKUP($AR68,'MP-2017_Male'!$A$3:$CF$103,MIN((61+(Mortality!EX$5-Mortality!$AT$5)),84),0))</f>
        <v>3.5799203905294334E-2</v>
      </c>
      <c r="EY68" s="463">
        <f>EX68*(1-VLOOKUP($AR68,'MP-2017_Male'!$A$3:$CF$103,MIN((61+(Mortality!EY$5-Mortality!$AT$5)),84),0))</f>
        <v>3.5451951627412978E-2</v>
      </c>
      <c r="EZ68" s="463">
        <f>EY68*(1-VLOOKUP($AR68,'MP-2017_Male'!$A$3:$CF$103,MIN((61+(Mortality!EZ$5-Mortality!$AT$5)),84),0))</f>
        <v>3.5108067696627068E-2</v>
      </c>
      <c r="FA68" s="463">
        <f>EZ68*(1-VLOOKUP($AR68,'MP-2017_Male'!$A$3:$CF$103,MIN((61+(Mortality!FA$5-Mortality!$AT$5)),84),0))</f>
        <v>3.4767519439969786E-2</v>
      </c>
      <c r="FB68" s="463">
        <f>FA68*(1-VLOOKUP($AR68,'MP-2017_Male'!$A$3:$CF$103,MIN((61+(Mortality!FB$5-Mortality!$AT$5)),84),0))</f>
        <v>3.4430274501402076E-2</v>
      </c>
      <c r="FC68" s="463">
        <f>FB68*(1-VLOOKUP($AR68,'MP-2017_Male'!$A$3:$CF$103,MIN((61+(Mortality!FC$5-Mortality!$AT$5)),84),0))</f>
        <v>3.4096300838738478E-2</v>
      </c>
      <c r="FD68" s="463">
        <f>FC68*(1-VLOOKUP($AR68,'MP-2017_Male'!$A$3:$CF$103,MIN((61+(Mortality!FD$5-Mortality!$AT$5)),84),0))</f>
        <v>3.3765566720602713E-2</v>
      </c>
      <c r="FE68" s="463">
        <f>FD68*(1-VLOOKUP($AR68,'MP-2017_Male'!$A$3:$CF$103,MIN((61+(Mortality!FE$5-Mortality!$AT$5)),84),0))</f>
        <v>3.3438040723412867E-2</v>
      </c>
      <c r="FF68" s="463">
        <f>FE68*(1-VLOOKUP($AR68,'MP-2017_Male'!$A$3:$CF$103,MIN((61+(Mortality!FF$5-Mortality!$AT$5)),84),0))</f>
        <v>3.3113691728395761E-2</v>
      </c>
      <c r="FG68" s="463">
        <f>FF68*(1-VLOOKUP($AR68,'MP-2017_Male'!$A$3:$CF$103,MIN((61+(Mortality!FG$5-Mortality!$AT$5)),84),0))</f>
        <v>3.2792488918630319E-2</v>
      </c>
      <c r="FH68" s="463">
        <f>FG68*(1-VLOOKUP($AR68,'MP-2017_Male'!$A$3:$CF$103,MIN((61+(Mortality!FH$5-Mortality!$AT$5)),84),0))</f>
        <v>3.2474401776119606E-2</v>
      </c>
      <c r="FI68" s="463">
        <f>FH68*(1-VLOOKUP($AR68,'MP-2017_Male'!$A$3:$CF$103,MIN((61+(Mortality!FI$5-Mortality!$AT$5)),84),0))</f>
        <v>3.2159400078891245E-2</v>
      </c>
    </row>
    <row r="69" spans="1:165">
      <c r="A69" s="205">
        <v>81</v>
      </c>
      <c r="B69" s="226">
        <f t="shared" si="8"/>
        <v>4.9794999999999999E-2</v>
      </c>
      <c r="C69" s="227">
        <f t="shared" si="9"/>
        <v>3.8782999999999998E-2</v>
      </c>
      <c r="D69" s="207">
        <f t="shared" si="108"/>
        <v>4.4288999999999995E-2</v>
      </c>
      <c r="E69" s="434">
        <f ca="1">IF($A69&lt;Main!$B$11,Mortality!$BD62,OFFSET($BD$6,$A69-$A$13-$J$31,$A69-$A$13-$J$31)*$J$30)</f>
        <v>2.3289820158445561E-2</v>
      </c>
      <c r="F69" s="435">
        <f ca="1">IF($A69&lt;Main!$B$13,Mortality!$BD161,OFFSET($BD$105,$A69-$A$13,$A69-$A$13))</f>
        <v>2.1034626709757098E-2</v>
      </c>
      <c r="G69" s="472">
        <f t="shared" ca="1" si="85"/>
        <v>2.216222343410133E-2</v>
      </c>
      <c r="Q69" s="199"/>
      <c r="R69" s="199"/>
      <c r="S69" s="199"/>
      <c r="T69" s="199"/>
      <c r="U69" s="199"/>
      <c r="V69" s="199"/>
      <c r="W69" s="199"/>
      <c r="X69" s="260"/>
      <c r="Y69" s="205">
        <v>81</v>
      </c>
      <c r="AA69" s="231"/>
      <c r="AB69" s="232">
        <v>4.9794999999999999E-2</v>
      </c>
      <c r="AC69" s="233">
        <v>8.2561999999999997E-2</v>
      </c>
      <c r="AD69" s="205"/>
      <c r="AE69" s="231"/>
      <c r="AF69" s="232">
        <v>3.8782999999999998E-2</v>
      </c>
      <c r="AG69" s="233">
        <v>6.6073999999999994E-2</v>
      </c>
      <c r="AH69" s="234"/>
      <c r="AR69" s="205">
        <v>88</v>
      </c>
      <c r="AS69" s="235">
        <f t="shared" si="103"/>
        <v>0.10375321729933071</v>
      </c>
      <c r="AT69" s="235">
        <f t="shared" ref="AT69:AW69" si="110">AU69</f>
        <v>0.10859099999999999</v>
      </c>
      <c r="AU69" s="235">
        <f t="shared" si="110"/>
        <v>0.10859099999999999</v>
      </c>
      <c r="AV69" s="235">
        <f t="shared" si="110"/>
        <v>0.10859099999999999</v>
      </c>
      <c r="AW69" s="235">
        <f t="shared" si="110"/>
        <v>0.10859099999999999</v>
      </c>
      <c r="AX69" s="406">
        <f t="shared" si="102"/>
        <v>0.10859099999999999</v>
      </c>
      <c r="AY69" s="463">
        <f>AX69*(1-VLOOKUP($AR69,'MP-2017_Male'!$A$3:$CF$103,MIN((61+(Mortality!AY$5-Mortality!$AT$5)),84),0))</f>
        <v>0.1078417221</v>
      </c>
      <c r="AZ69" s="463">
        <f>AY69*(1-VLOOKUP($AR69,'MP-2017_Male'!$A$3:$CF$103,MIN((61+(Mortality!AZ$5-Mortality!$AT$5)),84),0))</f>
        <v>0.10707604587309</v>
      </c>
      <c r="BA69" s="463">
        <f>AZ69*(1-VLOOKUP($AR69,'MP-2017_Male'!$A$3:$CF$103,MIN((61+(Mortality!BA$5-Mortality!$AT$5)),84),0))</f>
        <v>0.10628368313362914</v>
      </c>
      <c r="BB69" s="463">
        <f>BA69*(1-VLOOKUP($AR69,'MP-2017_Male'!$A$3:$CF$103,MIN((61+(Mortality!BB$5-Mortality!$AT$5)),84),0))</f>
        <v>0.10546529877350019</v>
      </c>
      <c r="BC69" s="463">
        <f>BB69*(1-VLOOKUP($AR69,'MP-2017_Male'!$A$3:$CF$103,MIN((61+(Mortality!BC$5-Mortality!$AT$5)),84),0))</f>
        <v>0.1046215763833122</v>
      </c>
      <c r="BD69" s="429">
        <f>BC69*(1-VLOOKUP($AR69,'MP-2017_Male'!$A$3:$CF$103,MIN((61+(Mortality!BD$5-Mortality!$AT$5)),84),0))</f>
        <v>0.10375321729933071</v>
      </c>
      <c r="BE69" s="463">
        <f>BD69*(1-VLOOKUP($AR69,'MP-2017_Male'!$A$3:$CF$103,MIN((61+(Mortality!BE$5-Mortality!$AT$5)),84),0))</f>
        <v>0.10286093963055645</v>
      </c>
      <c r="BF69" s="463">
        <f>BE69*(1-VLOOKUP($AR69,'MP-2017_Male'!$A$3:$CF$103,MIN((61+(Mortality!BF$5-Mortality!$AT$5)),84),0))</f>
        <v>0.10195576336180755</v>
      </c>
      <c r="BG69" s="463">
        <f>BF69*(1-VLOOKUP($AR69,'MP-2017_Male'!$A$3:$CF$103,MIN((61+(Mortality!BG$5-Mortality!$AT$5)),84),0))</f>
        <v>0.10104835706788746</v>
      </c>
      <c r="BH69" s="463">
        <f>BG69*(1-VLOOKUP($AR69,'MP-2017_Male'!$A$3:$CF$103,MIN((61+(Mortality!BH$5-Mortality!$AT$5)),84),0))</f>
        <v>0.10013892185427647</v>
      </c>
      <c r="BI69" s="463">
        <f>BH69*(1-VLOOKUP($AR69,'MP-2017_Male'!$A$3:$CF$103,MIN((61+(Mortality!BI$5-Mortality!$AT$5)),84),0))</f>
        <v>9.9227657665402563E-2</v>
      </c>
      <c r="BJ69" s="463">
        <f>BI69*(1-VLOOKUP($AR69,'MP-2017_Male'!$A$3:$CF$103,MIN((61+(Mortality!BJ$5-Mortality!$AT$5)),84),0))</f>
        <v>9.8314763214880863E-2</v>
      </c>
      <c r="BK69" s="463">
        <f>BJ69*(1-VLOOKUP($AR69,'MP-2017_Male'!$A$3:$CF$103,MIN((61+(Mortality!BK$5-Mortality!$AT$5)),84),0))</f>
        <v>9.7410267393303954E-2</v>
      </c>
      <c r="BL69" s="463">
        <f>BK69*(1-VLOOKUP($AR69,'MP-2017_Male'!$A$3:$CF$103,MIN((61+(Mortality!BL$5-Mortality!$AT$5)),84),0))</f>
        <v>9.6514092933285556E-2</v>
      </c>
      <c r="BM69" s="463">
        <f>BL69*(1-VLOOKUP($AR69,'MP-2017_Male'!$A$3:$CF$103,MIN((61+(Mortality!BM$5-Mortality!$AT$5)),84),0))</f>
        <v>9.5616511869006007E-2</v>
      </c>
      <c r="BN69" s="463">
        <f>BM69*(1-VLOOKUP($AR69,'MP-2017_Male'!$A$3:$CF$103,MIN((61+(Mortality!BN$5-Mortality!$AT$5)),84),0))</f>
        <v>9.4727278308624249E-2</v>
      </c>
      <c r="BO69" s="463">
        <f>BN69*(1-VLOOKUP($AR69,'MP-2017_Male'!$A$3:$CF$103,MIN((61+(Mortality!BO$5-Mortality!$AT$5)),84),0))</f>
        <v>9.3836841892523185E-2</v>
      </c>
      <c r="BP69" s="463">
        <f>BO69*(1-VLOOKUP($AR69,'MP-2017_Male'!$A$3:$CF$103,MIN((61+(Mortality!BP$5-Mortality!$AT$5)),84),0))</f>
        <v>9.2945391894544219E-2</v>
      </c>
      <c r="BQ69" s="463">
        <f>BP69*(1-VLOOKUP($AR69,'MP-2017_Male'!$A$3:$CF$103,MIN((61+(Mortality!BQ$5-Mortality!$AT$5)),84),0))</f>
        <v>9.2053116132356588E-2</v>
      </c>
      <c r="BR69" s="463">
        <f>BQ69*(1-VLOOKUP($AR69,'MP-2017_Male'!$A$3:$CF$103,MIN((61+(Mortality!BR$5-Mortality!$AT$5)),84),0))</f>
        <v>9.1169406217485954E-2</v>
      </c>
      <c r="BS69" s="463">
        <f>BR69*(1-VLOOKUP($AR69,'MP-2017_Male'!$A$3:$CF$103,MIN((61+(Mortality!BS$5-Mortality!$AT$5)),84),0))</f>
        <v>9.029417991779809E-2</v>
      </c>
      <c r="BT69" s="463">
        <f>BS69*(1-VLOOKUP($AR69,'MP-2017_Male'!$A$3:$CF$103,MIN((61+(Mortality!BT$5-Mortality!$AT$5)),84),0))</f>
        <v>8.9427355790587221E-2</v>
      </c>
      <c r="BU69" s="463">
        <f>BT69*(1-VLOOKUP($AR69,'MP-2017_Male'!$A$3:$CF$103,MIN((61+(Mortality!BU$5-Mortality!$AT$5)),84),0))</f>
        <v>8.8568853174997575E-2</v>
      </c>
      <c r="BV69" s="463">
        <f>BU69*(1-VLOOKUP($AR69,'MP-2017_Male'!$A$3:$CF$103,MIN((61+(Mortality!BV$5-Mortality!$AT$5)),84),0))</f>
        <v>8.7718592184517594E-2</v>
      </c>
      <c r="BW69" s="463">
        <f>BV69*(1-VLOOKUP($AR69,'MP-2017_Male'!$A$3:$CF$103,MIN((61+(Mortality!BW$5-Mortality!$AT$5)),84),0))</f>
        <v>8.6876493699546226E-2</v>
      </c>
      <c r="BX69" s="463">
        <f>BW69*(1-VLOOKUP($AR69,'MP-2017_Male'!$A$3:$CF$103,MIN((61+(Mortality!BX$5-Mortality!$AT$5)),84),0))</f>
        <v>8.604247936003058E-2</v>
      </c>
      <c r="BY69" s="463">
        <f>BX69*(1-VLOOKUP($AR69,'MP-2017_Male'!$A$3:$CF$103,MIN((61+(Mortality!BY$5-Mortality!$AT$5)),84),0))</f>
        <v>8.5216471558174287E-2</v>
      </c>
      <c r="BZ69" s="463">
        <f>BY69*(1-VLOOKUP($AR69,'MP-2017_Male'!$A$3:$CF$103,MIN((61+(Mortality!BZ$5-Mortality!$AT$5)),84),0))</f>
        <v>8.4398393431215815E-2</v>
      </c>
      <c r="CA69" s="463">
        <f>BZ69*(1-VLOOKUP($AR69,'MP-2017_Male'!$A$3:$CF$103,MIN((61+(Mortality!CA$5-Mortality!$AT$5)),84),0))</f>
        <v>8.358816885427614E-2</v>
      </c>
      <c r="CB69" s="463">
        <f>CA69*(1-VLOOKUP($AR69,'MP-2017_Male'!$A$3:$CF$103,MIN((61+(Mortality!CB$5-Mortality!$AT$5)),84),0))</f>
        <v>8.2785722433275089E-2</v>
      </c>
      <c r="CC69" s="463">
        <f>CB69*(1-VLOOKUP($AR69,'MP-2017_Male'!$A$3:$CF$103,MIN((61+(Mortality!CC$5-Mortality!$AT$5)),84),0))</f>
        <v>8.1990979497915645E-2</v>
      </c>
      <c r="CD69" s="463">
        <f>CC69*(1-VLOOKUP($AR69,'MP-2017_Male'!$A$3:$CF$103,MIN((61+(Mortality!CD$5-Mortality!$AT$5)),84),0))</f>
        <v>8.1203866094735649E-2</v>
      </c>
      <c r="CE69" s="463">
        <f>CD69*(1-VLOOKUP($AR69,'MP-2017_Male'!$A$3:$CF$103,MIN((61+(Mortality!CE$5-Mortality!$AT$5)),84),0))</f>
        <v>8.0424308980226178E-2</v>
      </c>
      <c r="CF69" s="463">
        <f>CE69*(1-VLOOKUP($AR69,'MP-2017_Male'!$A$3:$CF$103,MIN((61+(Mortality!CF$5-Mortality!$AT$5)),84),0))</f>
        <v>7.9652235614016006E-2</v>
      </c>
      <c r="CG69" s="463">
        <f>CF69*(1-VLOOKUP($AR69,'MP-2017_Male'!$A$3:$CF$103,MIN((61+(Mortality!CG$5-Mortality!$AT$5)),84),0))</f>
        <v>7.8887574152121442E-2</v>
      </c>
      <c r="CH69" s="463">
        <f>CG69*(1-VLOOKUP($AR69,'MP-2017_Male'!$A$3:$CF$103,MIN((61+(Mortality!CH$5-Mortality!$AT$5)),84),0))</f>
        <v>7.8130253440261074E-2</v>
      </c>
      <c r="CI69" s="463">
        <f>CH69*(1-VLOOKUP($AR69,'MP-2017_Male'!$A$3:$CF$103,MIN((61+(Mortality!CI$5-Mortality!$AT$5)),84),0))</f>
        <v>7.7380203007234569E-2</v>
      </c>
      <c r="CJ69" s="463">
        <f>CI69*(1-VLOOKUP($AR69,'MP-2017_Male'!$A$3:$CF$103,MIN((61+(Mortality!CJ$5-Mortality!$AT$5)),84),0))</f>
        <v>7.663735305836511E-2</v>
      </c>
      <c r="CK69" s="463">
        <f>CJ69*(1-VLOOKUP($AR69,'MP-2017_Male'!$A$3:$CF$103,MIN((61+(Mortality!CK$5-Mortality!$AT$5)),84),0))</f>
        <v>7.5901634469004803E-2</v>
      </c>
      <c r="CL69" s="463">
        <f>CK69*(1-VLOOKUP($AR69,'MP-2017_Male'!$A$3:$CF$103,MIN((61+(Mortality!CL$5-Mortality!$AT$5)),84),0))</f>
        <v>7.5172978778102348E-2</v>
      </c>
      <c r="CM69" s="463">
        <f>CL69*(1-VLOOKUP($AR69,'MP-2017_Male'!$A$3:$CF$103,MIN((61+(Mortality!CM$5-Mortality!$AT$5)),84),0))</f>
        <v>7.4451318181832565E-2</v>
      </c>
      <c r="CN69" s="463">
        <f>CM69*(1-VLOOKUP($AR69,'MP-2017_Male'!$A$3:$CF$103,MIN((61+(Mortality!CN$5-Mortality!$AT$5)),84),0))</f>
        <v>7.3736585527286971E-2</v>
      </c>
      <c r="CO69" s="463">
        <f>CN69*(1-VLOOKUP($AR69,'MP-2017_Male'!$A$3:$CF$103,MIN((61+(Mortality!CO$5-Mortality!$AT$5)),84),0))</f>
        <v>7.3028714306225012E-2</v>
      </c>
      <c r="CP69" s="463">
        <f>CO69*(1-VLOOKUP($AR69,'MP-2017_Male'!$A$3:$CF$103,MIN((61+(Mortality!CP$5-Mortality!$AT$5)),84),0))</f>
        <v>7.2327638648885251E-2</v>
      </c>
      <c r="CQ69" s="463">
        <f>CP69*(1-VLOOKUP($AR69,'MP-2017_Male'!$A$3:$CF$103,MIN((61+(Mortality!CQ$5-Mortality!$AT$5)),84),0))</f>
        <v>7.1633293317855951E-2</v>
      </c>
      <c r="CR69" s="463">
        <f>CQ69*(1-VLOOKUP($AR69,'MP-2017_Male'!$A$3:$CF$103,MIN((61+(Mortality!CR$5-Mortality!$AT$5)),84),0))</f>
        <v>7.0945613702004529E-2</v>
      </c>
      <c r="CS69" s="463">
        <f>CR69*(1-VLOOKUP($AR69,'MP-2017_Male'!$A$3:$CF$103,MIN((61+(Mortality!CS$5-Mortality!$AT$5)),84),0))</f>
        <v>7.0264535810465281E-2</v>
      </c>
      <c r="CT69" s="463">
        <f>CS69*(1-VLOOKUP($AR69,'MP-2017_Male'!$A$3:$CF$103,MIN((61+(Mortality!CT$5-Mortality!$AT$5)),84),0))</f>
        <v>6.9589996266684814E-2</v>
      </c>
      <c r="CU69" s="463">
        <f>CT69*(1-VLOOKUP($AR69,'MP-2017_Male'!$A$3:$CF$103,MIN((61+(Mortality!CU$5-Mortality!$AT$5)),84),0))</f>
        <v>6.8921932302524636E-2</v>
      </c>
      <c r="CV69" s="463">
        <f>CU69*(1-VLOOKUP($AR69,'MP-2017_Male'!$A$3:$CF$103,MIN((61+(Mortality!CV$5-Mortality!$AT$5)),84),0))</f>
        <v>6.8260281752420396E-2</v>
      </c>
      <c r="CW69" s="463">
        <f>CV69*(1-VLOOKUP($AR69,'MP-2017_Male'!$A$3:$CF$103,MIN((61+(Mortality!CW$5-Mortality!$AT$5)),84),0))</f>
        <v>6.7604983047597156E-2</v>
      </c>
      <c r="CX69" s="463">
        <f>CW69*(1-VLOOKUP($AR69,'MP-2017_Male'!$A$3:$CF$103,MIN((61+(Mortality!CX$5-Mortality!$AT$5)),84),0))</f>
        <v>6.6955975210340218E-2</v>
      </c>
      <c r="CY69" s="463">
        <f>CX69*(1-VLOOKUP($AR69,'MP-2017_Male'!$A$3:$CF$103,MIN((61+(Mortality!CY$5-Mortality!$AT$5)),84),0))</f>
        <v>6.6313197848320946E-2</v>
      </c>
      <c r="CZ69" s="463">
        <f>CY69*(1-VLOOKUP($AR69,'MP-2017_Male'!$A$3:$CF$103,MIN((61+(Mortality!CZ$5-Mortality!$AT$5)),84),0))</f>
        <v>6.5676591148977059E-2</v>
      </c>
      <c r="DA69" s="463">
        <f>CZ69*(1-VLOOKUP($AR69,'MP-2017_Male'!$A$3:$CF$103,MIN((61+(Mortality!DA$5-Mortality!$AT$5)),84),0))</f>
        <v>6.5046095873946871E-2</v>
      </c>
      <c r="DB69" s="463">
        <f>DA69*(1-VLOOKUP($AR69,'MP-2017_Male'!$A$3:$CF$103,MIN((61+(Mortality!DB$5-Mortality!$AT$5)),84),0))</f>
        <v>6.4421653353556985E-2</v>
      </c>
      <c r="DC69" s="463">
        <f>DB69*(1-VLOOKUP($AR69,'MP-2017_Male'!$A$3:$CF$103,MIN((61+(Mortality!DC$5-Mortality!$AT$5)),84),0))</f>
        <v>6.380320548136284E-2</v>
      </c>
      <c r="DD69" s="463">
        <f>DC69*(1-VLOOKUP($AR69,'MP-2017_Male'!$A$3:$CF$103,MIN((61+(Mortality!DD$5-Mortality!$AT$5)),84),0))</f>
        <v>6.3190694708741751E-2</v>
      </c>
      <c r="DE69" s="463">
        <f>DD69*(1-VLOOKUP($AR69,'MP-2017_Male'!$A$3:$CF$103,MIN((61+(Mortality!DE$5-Mortality!$AT$5)),84),0))</f>
        <v>6.2584064039537826E-2</v>
      </c>
      <c r="DF69" s="463">
        <f>DE69*(1-VLOOKUP($AR69,'MP-2017_Male'!$A$3:$CF$103,MIN((61+(Mortality!DF$5-Mortality!$AT$5)),84),0))</f>
        <v>6.1983257024758258E-2</v>
      </c>
      <c r="DG69" s="463">
        <f>DF69*(1-VLOOKUP($AR69,'MP-2017_Male'!$A$3:$CF$103,MIN((61+(Mortality!DG$5-Mortality!$AT$5)),84),0))</f>
        <v>6.1388217757320576E-2</v>
      </c>
      <c r="DH69" s="463">
        <f>DG69*(1-VLOOKUP($AR69,'MP-2017_Male'!$A$3:$CF$103,MIN((61+(Mortality!DH$5-Mortality!$AT$5)),84),0))</f>
        <v>6.0798890866850294E-2</v>
      </c>
      <c r="DI69" s="463">
        <f>DH69*(1-VLOOKUP($AR69,'MP-2017_Male'!$A$3:$CF$103,MIN((61+(Mortality!DI$5-Mortality!$AT$5)),84),0))</f>
        <v>6.021522151452853E-2</v>
      </c>
      <c r="DJ69" s="463">
        <f>DI69*(1-VLOOKUP($AR69,'MP-2017_Male'!$A$3:$CF$103,MIN((61+(Mortality!DJ$5-Mortality!$AT$5)),84),0))</f>
        <v>5.9637155387989055E-2</v>
      </c>
      <c r="DK69" s="463">
        <f>DJ69*(1-VLOOKUP($AR69,'MP-2017_Male'!$A$3:$CF$103,MIN((61+(Mortality!DK$5-Mortality!$AT$5)),84),0))</f>
        <v>5.9064638696264354E-2</v>
      </c>
      <c r="DL69" s="463">
        <f>DK69*(1-VLOOKUP($AR69,'MP-2017_Male'!$A$3:$CF$103,MIN((61+(Mortality!DL$5-Mortality!$AT$5)),84),0))</f>
        <v>5.8497618164780212E-2</v>
      </c>
      <c r="DM69" s="463">
        <f>DL69*(1-VLOOKUP($AR69,'MP-2017_Male'!$A$3:$CF$103,MIN((61+(Mortality!DM$5-Mortality!$AT$5)),84),0))</f>
        <v>5.7936041030398316E-2</v>
      </c>
      <c r="DN69" s="463">
        <f>DM69*(1-VLOOKUP($AR69,'MP-2017_Male'!$A$3:$CF$103,MIN((61+(Mortality!DN$5-Mortality!$AT$5)),84),0))</f>
        <v>5.7379855036506493E-2</v>
      </c>
      <c r="DO69" s="463">
        <f>DN69*(1-VLOOKUP($AR69,'MP-2017_Male'!$A$3:$CF$103,MIN((61+(Mortality!DO$5-Mortality!$AT$5)),84),0))</f>
        <v>5.6829008428156025E-2</v>
      </c>
      <c r="DP69" s="463">
        <f>DO69*(1-VLOOKUP($AR69,'MP-2017_Male'!$A$3:$CF$103,MIN((61+(Mortality!DP$5-Mortality!$AT$5)),84),0))</f>
        <v>5.6283449947245726E-2</v>
      </c>
      <c r="DQ69" s="463">
        <f>DP69*(1-VLOOKUP($AR69,'MP-2017_Male'!$A$3:$CF$103,MIN((61+(Mortality!DQ$5-Mortality!$AT$5)),84),0))</f>
        <v>5.5743128827752161E-2</v>
      </c>
      <c r="DR69" s="463">
        <f>DQ69*(1-VLOOKUP($AR69,'MP-2017_Male'!$A$3:$CF$103,MIN((61+(Mortality!DR$5-Mortality!$AT$5)),84),0))</f>
        <v>5.5207994791005736E-2</v>
      </c>
      <c r="DS69" s="463">
        <f>DR69*(1-VLOOKUP($AR69,'MP-2017_Male'!$A$3:$CF$103,MIN((61+(Mortality!DS$5-Mortality!$AT$5)),84),0))</f>
        <v>5.4677998041012081E-2</v>
      </c>
      <c r="DT69" s="463">
        <f>DS69*(1-VLOOKUP($AR69,'MP-2017_Male'!$A$3:$CF$103,MIN((61+(Mortality!DT$5-Mortality!$AT$5)),84),0))</f>
        <v>5.4153089259818363E-2</v>
      </c>
      <c r="DU69" s="463">
        <f>DT69*(1-VLOOKUP($AR69,'MP-2017_Male'!$A$3:$CF$103,MIN((61+(Mortality!DU$5-Mortality!$AT$5)),84),0))</f>
        <v>5.3633219602924102E-2</v>
      </c>
      <c r="DV69" s="463">
        <f>DU69*(1-VLOOKUP($AR69,'MP-2017_Male'!$A$3:$CF$103,MIN((61+(Mortality!DV$5-Mortality!$AT$5)),84),0))</f>
        <v>5.3118340694736026E-2</v>
      </c>
      <c r="DW69" s="463">
        <f>DV69*(1-VLOOKUP($AR69,'MP-2017_Male'!$A$3:$CF$103,MIN((61+(Mortality!DW$5-Mortality!$AT$5)),84),0))</f>
        <v>5.260840462406656E-2</v>
      </c>
      <c r="DX69" s="463">
        <f>DW69*(1-VLOOKUP($AR69,'MP-2017_Male'!$A$3:$CF$103,MIN((61+(Mortality!DX$5-Mortality!$AT$5)),84),0))</f>
        <v>5.2103363939675518E-2</v>
      </c>
      <c r="DY69" s="463">
        <f>DX69*(1-VLOOKUP($AR69,'MP-2017_Male'!$A$3:$CF$103,MIN((61+(Mortality!DY$5-Mortality!$AT$5)),84),0))</f>
        <v>5.160317164585463E-2</v>
      </c>
      <c r="DZ69" s="463">
        <f>DY69*(1-VLOOKUP($AR69,'MP-2017_Male'!$A$3:$CF$103,MIN((61+(Mortality!DZ$5-Mortality!$AT$5)),84),0))</f>
        <v>5.1107781198054425E-2</v>
      </c>
      <c r="EA69" s="463">
        <f>DZ69*(1-VLOOKUP($AR69,'MP-2017_Male'!$A$3:$CF$103,MIN((61+(Mortality!EA$5-Mortality!$AT$5)),84),0))</f>
        <v>5.0617146498553096E-2</v>
      </c>
      <c r="EB69" s="463">
        <f>EA69*(1-VLOOKUP($AR69,'MP-2017_Male'!$A$3:$CF$103,MIN((61+(Mortality!EB$5-Mortality!$AT$5)),84),0))</f>
        <v>5.0131221892166983E-2</v>
      </c>
      <c r="EC69" s="463">
        <f>EB69*(1-VLOOKUP($AR69,'MP-2017_Male'!$A$3:$CF$103,MIN((61+(Mortality!EC$5-Mortality!$AT$5)),84),0))</f>
        <v>4.9649962162002174E-2</v>
      </c>
      <c r="ED69" s="463">
        <f>EC69*(1-VLOOKUP($AR69,'MP-2017_Male'!$A$3:$CF$103,MIN((61+(Mortality!ED$5-Mortality!$AT$5)),84),0))</f>
        <v>4.9173322525246949E-2</v>
      </c>
      <c r="EE69" s="463">
        <f>ED69*(1-VLOOKUP($AR69,'MP-2017_Male'!$A$3:$CF$103,MIN((61+(Mortality!EE$5-Mortality!$AT$5)),84),0))</f>
        <v>4.8701258629004575E-2</v>
      </c>
      <c r="EF69" s="463">
        <f>EE69*(1-VLOOKUP($AR69,'MP-2017_Male'!$A$3:$CF$103,MIN((61+(Mortality!EF$5-Mortality!$AT$5)),84),0))</f>
        <v>4.8233726546166131E-2</v>
      </c>
      <c r="EG69" s="463">
        <f>EF69*(1-VLOOKUP($AR69,'MP-2017_Male'!$A$3:$CF$103,MIN((61+(Mortality!EG$5-Mortality!$AT$5)),84),0))</f>
        <v>4.7770682771322931E-2</v>
      </c>
      <c r="EH69" s="463">
        <f>EG69*(1-VLOOKUP($AR69,'MP-2017_Male'!$A$3:$CF$103,MIN((61+(Mortality!EH$5-Mortality!$AT$5)),84),0))</f>
        <v>4.7312084216718231E-2</v>
      </c>
      <c r="EI69" s="463">
        <f>EH69*(1-VLOOKUP($AR69,'MP-2017_Male'!$A$3:$CF$103,MIN((61+(Mortality!EI$5-Mortality!$AT$5)),84),0))</f>
        <v>4.6857888208237733E-2</v>
      </c>
      <c r="EJ69" s="463">
        <f>EI69*(1-VLOOKUP($AR69,'MP-2017_Male'!$A$3:$CF$103,MIN((61+(Mortality!EJ$5-Mortality!$AT$5)),84),0))</f>
        <v>4.6408052481438651E-2</v>
      </c>
      <c r="EK69" s="463">
        <f>EJ69*(1-VLOOKUP($AR69,'MP-2017_Male'!$A$3:$CF$103,MIN((61+(Mortality!EK$5-Mortality!$AT$5)),84),0))</f>
        <v>4.5962535177616837E-2</v>
      </c>
      <c r="EL69" s="463">
        <f>EK69*(1-VLOOKUP($AR69,'MP-2017_Male'!$A$3:$CF$103,MIN((61+(Mortality!EL$5-Mortality!$AT$5)),84),0))</f>
        <v>4.5521294839911713E-2</v>
      </c>
      <c r="EM69" s="463">
        <f>EL69*(1-VLOOKUP($AR69,'MP-2017_Male'!$A$3:$CF$103,MIN((61+(Mortality!EM$5-Mortality!$AT$5)),84),0))</f>
        <v>4.5084290409448557E-2</v>
      </c>
      <c r="EN69" s="463">
        <f>EM69*(1-VLOOKUP($AR69,'MP-2017_Male'!$A$3:$CF$103,MIN((61+(Mortality!EN$5-Mortality!$AT$5)),84),0))</f>
        <v>4.4651481221517846E-2</v>
      </c>
      <c r="EO69" s="463">
        <f>EN69*(1-VLOOKUP($AR69,'MP-2017_Male'!$A$3:$CF$103,MIN((61+(Mortality!EO$5-Mortality!$AT$5)),84),0))</f>
        <v>4.4222827001791275E-2</v>
      </c>
      <c r="EP69" s="463">
        <f>EO69*(1-VLOOKUP($AR69,'MP-2017_Male'!$A$3:$CF$103,MIN((61+(Mortality!EP$5-Mortality!$AT$5)),84),0))</f>
        <v>4.3798287862574073E-2</v>
      </c>
      <c r="EQ69" s="463">
        <f>EP69*(1-VLOOKUP($AR69,'MP-2017_Male'!$A$3:$CF$103,MIN((61+(Mortality!EQ$5-Mortality!$AT$5)),84),0))</f>
        <v>4.3377824299093357E-2</v>
      </c>
      <c r="ER69" s="463">
        <f>EQ69*(1-VLOOKUP($AR69,'MP-2017_Male'!$A$3:$CF$103,MIN((61+(Mortality!ER$5-Mortality!$AT$5)),84),0))</f>
        <v>4.2961397185822058E-2</v>
      </c>
      <c r="ES69" s="463">
        <f>ER69*(1-VLOOKUP($AR69,'MP-2017_Male'!$A$3:$CF$103,MIN((61+(Mortality!ES$5-Mortality!$AT$5)),84),0))</f>
        <v>4.2548967772838162E-2</v>
      </c>
      <c r="ET69" s="463">
        <f>ES69*(1-VLOOKUP($AR69,'MP-2017_Male'!$A$3:$CF$103,MIN((61+(Mortality!ET$5-Mortality!$AT$5)),84),0))</f>
        <v>4.2140497682218912E-2</v>
      </c>
      <c r="EU69" s="463">
        <f>ET69*(1-VLOOKUP($AR69,'MP-2017_Male'!$A$3:$CF$103,MIN((61+(Mortality!EU$5-Mortality!$AT$5)),84),0))</f>
        <v>4.1735948904469605E-2</v>
      </c>
      <c r="EV69" s="463">
        <f>EU69*(1-VLOOKUP($AR69,'MP-2017_Male'!$A$3:$CF$103,MIN((61+(Mortality!EV$5-Mortality!$AT$5)),84),0))</f>
        <v>4.1335283794986695E-2</v>
      </c>
      <c r="EW69" s="463">
        <f>EV69*(1-VLOOKUP($AR69,'MP-2017_Male'!$A$3:$CF$103,MIN((61+(Mortality!EW$5-Mortality!$AT$5)),84),0))</f>
        <v>4.0938465070554819E-2</v>
      </c>
      <c r="EX69" s="463">
        <f>EW69*(1-VLOOKUP($AR69,'MP-2017_Male'!$A$3:$CF$103,MIN((61+(Mortality!EX$5-Mortality!$AT$5)),84),0))</f>
        <v>4.0545455805877491E-2</v>
      </c>
      <c r="EY69" s="463">
        <f>EX69*(1-VLOOKUP($AR69,'MP-2017_Male'!$A$3:$CF$103,MIN((61+(Mortality!EY$5-Mortality!$AT$5)),84),0))</f>
        <v>4.0156219430141062E-2</v>
      </c>
      <c r="EZ69" s="463">
        <f>EY69*(1-VLOOKUP($AR69,'MP-2017_Male'!$A$3:$CF$103,MIN((61+(Mortality!EZ$5-Mortality!$AT$5)),84),0))</f>
        <v>3.9770719723611708E-2</v>
      </c>
      <c r="FA69" s="463">
        <f>EZ69*(1-VLOOKUP($AR69,'MP-2017_Male'!$A$3:$CF$103,MIN((61+(Mortality!FA$5-Mortality!$AT$5)),84),0))</f>
        <v>3.9388920814265031E-2</v>
      </c>
      <c r="FB69" s="463">
        <f>FA69*(1-VLOOKUP($AR69,'MP-2017_Male'!$A$3:$CF$103,MIN((61+(Mortality!FB$5-Mortality!$AT$5)),84),0))</f>
        <v>3.9010787174448086E-2</v>
      </c>
      <c r="FC69" s="463">
        <f>FB69*(1-VLOOKUP($AR69,'MP-2017_Male'!$A$3:$CF$103,MIN((61+(Mortality!FC$5-Mortality!$AT$5)),84),0))</f>
        <v>3.8636283617573382E-2</v>
      </c>
      <c r="FD69" s="463">
        <f>FC69*(1-VLOOKUP($AR69,'MP-2017_Male'!$A$3:$CF$103,MIN((61+(Mortality!FD$5-Mortality!$AT$5)),84),0))</f>
        <v>3.8265375294844674E-2</v>
      </c>
      <c r="FE69" s="463">
        <f>FD69*(1-VLOOKUP($AR69,'MP-2017_Male'!$A$3:$CF$103,MIN((61+(Mortality!FE$5-Mortality!$AT$5)),84),0))</f>
        <v>3.7898027692014162E-2</v>
      </c>
      <c r="FF69" s="463">
        <f>FE69*(1-VLOOKUP($AR69,'MP-2017_Male'!$A$3:$CF$103,MIN((61+(Mortality!FF$5-Mortality!$AT$5)),84),0))</f>
        <v>3.7534206626170824E-2</v>
      </c>
      <c r="FG69" s="463">
        <f>FF69*(1-VLOOKUP($AR69,'MP-2017_Male'!$A$3:$CF$103,MIN((61+(Mortality!FG$5-Mortality!$AT$5)),84),0))</f>
        <v>3.7173878242559584E-2</v>
      </c>
      <c r="FH69" s="463">
        <f>FG69*(1-VLOOKUP($AR69,'MP-2017_Male'!$A$3:$CF$103,MIN((61+(Mortality!FH$5-Mortality!$AT$5)),84),0))</f>
        <v>3.6817009011431007E-2</v>
      </c>
      <c r="FI69" s="463">
        <f>FH69*(1-VLOOKUP($AR69,'MP-2017_Male'!$A$3:$CF$103,MIN((61+(Mortality!FI$5-Mortality!$AT$5)),84),0))</f>
        <v>3.6463565724921265E-2</v>
      </c>
    </row>
    <row r="70" spans="1:165">
      <c r="A70" s="205">
        <v>82</v>
      </c>
      <c r="B70" s="226">
        <f t="shared" si="8"/>
        <v>5.5525999999999999E-2</v>
      </c>
      <c r="C70" s="227">
        <f t="shared" si="9"/>
        <v>4.3246E-2</v>
      </c>
      <c r="D70" s="207">
        <f t="shared" si="108"/>
        <v>4.9385999999999999E-2</v>
      </c>
      <c r="E70" s="434">
        <f ca="1">IF($A70&lt;Main!$B$11,Mortality!$BD63,OFFSET($BD$6,$A70-$A$13-$J$31,$A70-$A$13-$J$31)*$J$30)</f>
        <v>2.5656815490336923E-2</v>
      </c>
      <c r="F70" s="435">
        <f ca="1">IF($A70&lt;Main!$B$13,Mortality!$BD162,OFFSET($BD$105,$A70-$A$13,$A70-$A$13))</f>
        <v>2.3225339047459846E-2</v>
      </c>
      <c r="G70" s="472">
        <f t="shared" ca="1" si="85"/>
        <v>2.4441077268898385E-2</v>
      </c>
      <c r="Q70" s="199"/>
      <c r="R70" s="405"/>
      <c r="S70" s="199"/>
      <c r="T70" s="199"/>
      <c r="U70" s="199"/>
      <c r="V70" s="199"/>
      <c r="W70" s="199"/>
      <c r="X70" s="227"/>
      <c r="Y70" s="205">
        <v>82</v>
      </c>
      <c r="AA70" s="231"/>
      <c r="AB70" s="232">
        <v>5.5525999999999999E-2</v>
      </c>
      <c r="AC70" s="233">
        <v>8.9136000000000007E-2</v>
      </c>
      <c r="AD70" s="205"/>
      <c r="AE70" s="231"/>
      <c r="AF70" s="232">
        <v>4.3246E-2</v>
      </c>
      <c r="AG70" s="233">
        <v>7.1506E-2</v>
      </c>
      <c r="AH70" s="234"/>
      <c r="AR70" s="205">
        <v>89</v>
      </c>
      <c r="AS70" s="235">
        <f t="shared" si="103"/>
        <v>0.11619148789934428</v>
      </c>
      <c r="AT70" s="235">
        <f t="shared" ref="AT70:AW70" si="111">AU70</f>
        <v>0.121499</v>
      </c>
      <c r="AU70" s="235">
        <f t="shared" si="111"/>
        <v>0.121499</v>
      </c>
      <c r="AV70" s="235">
        <f t="shared" si="111"/>
        <v>0.121499</v>
      </c>
      <c r="AW70" s="235">
        <f t="shared" si="111"/>
        <v>0.121499</v>
      </c>
      <c r="AX70" s="406">
        <f t="shared" si="102"/>
        <v>0.121499</v>
      </c>
      <c r="AY70" s="463">
        <f>AX70*(1-VLOOKUP($AR70,'MP-2017_Male'!$A$3:$CF$103,MIN((61+(Mortality!AY$5-Mortality!$AT$5)),84),0))</f>
        <v>0.12067280679999999</v>
      </c>
      <c r="AZ70" s="463">
        <f>AY70*(1-VLOOKUP($AR70,'MP-2017_Male'!$A$3:$CF$103,MIN((61+(Mortality!AZ$5-Mortality!$AT$5)),84),0))</f>
        <v>0.11982809715239999</v>
      </c>
      <c r="BA70" s="463">
        <f>AZ70*(1-VLOOKUP($AR70,'MP-2017_Male'!$A$3:$CF$103,MIN((61+(Mortality!BA$5-Mortality!$AT$5)),84),0))</f>
        <v>0.11895335204318748</v>
      </c>
      <c r="BB70" s="463">
        <f>BA70*(1-VLOOKUP($AR70,'MP-2017_Male'!$A$3:$CF$103,MIN((61+(Mortality!BB$5-Mortality!$AT$5)),84),0))</f>
        <v>0.11806120190286358</v>
      </c>
      <c r="BC70" s="463">
        <f>BB70*(1-VLOOKUP($AR70,'MP-2017_Male'!$A$3:$CF$103,MIN((61+(Mortality!BC$5-Mortality!$AT$5)),84),0))</f>
        <v>0.11714032452802124</v>
      </c>
      <c r="BD70" s="429">
        <f>BC70*(1-VLOOKUP($AR70,'MP-2017_Male'!$A$3:$CF$103,MIN((61+(Mortality!BD$5-Mortality!$AT$5)),84),0))</f>
        <v>0.11619148789934428</v>
      </c>
      <c r="BE70" s="463">
        <f>BD70*(1-VLOOKUP($AR70,'MP-2017_Male'!$A$3:$CF$103,MIN((61+(Mortality!BE$5-Mortality!$AT$5)),84),0))</f>
        <v>0.11522709854977972</v>
      </c>
      <c r="BF70" s="463">
        <f>BE70*(1-VLOOKUP($AR70,'MP-2017_Male'!$A$3:$CF$103,MIN((61+(Mortality!BF$5-Mortality!$AT$5)),84),0))</f>
        <v>0.11424766821210659</v>
      </c>
      <c r="BG70" s="463">
        <f>BF70*(1-VLOOKUP($AR70,'MP-2017_Male'!$A$3:$CF$103,MIN((61+(Mortality!BG$5-Mortality!$AT$5)),84),0))</f>
        <v>0.11326513826548247</v>
      </c>
      <c r="BH70" s="463">
        <f>BG70*(1-VLOOKUP($AR70,'MP-2017_Male'!$A$3:$CF$103,MIN((61+(Mortality!BH$5-Mortality!$AT$5)),84),0))</f>
        <v>0.11227973156257277</v>
      </c>
      <c r="BI70" s="463">
        <f>BH70*(1-VLOOKUP($AR70,'MP-2017_Male'!$A$3:$CF$103,MIN((61+(Mortality!BI$5-Mortality!$AT$5)),84),0))</f>
        <v>0.11129166992482213</v>
      </c>
      <c r="BJ70" s="463">
        <f>BI70*(1-VLOOKUP($AR70,'MP-2017_Male'!$A$3:$CF$103,MIN((61+(Mortality!BJ$5-Mortality!$AT$5)),84),0))</f>
        <v>0.11029004489549873</v>
      </c>
      <c r="BK70" s="463">
        <f>BJ70*(1-VLOOKUP($AR70,'MP-2017_Male'!$A$3:$CF$103,MIN((61+(Mortality!BK$5-Mortality!$AT$5)),84),0))</f>
        <v>0.10928640548694969</v>
      </c>
      <c r="BL70" s="463">
        <f>BK70*(1-VLOOKUP($AR70,'MP-2017_Male'!$A$3:$CF$103,MIN((61+(Mortality!BL$5-Mortality!$AT$5)),84),0))</f>
        <v>0.10829189919701845</v>
      </c>
      <c r="BM70" s="463">
        <f>BL70*(1-VLOOKUP($AR70,'MP-2017_Male'!$A$3:$CF$103,MIN((61+(Mortality!BM$5-Mortality!$AT$5)),84),0))</f>
        <v>0.10730644291432559</v>
      </c>
      <c r="BN70" s="463">
        <f>BM70*(1-VLOOKUP($AR70,'MP-2017_Male'!$A$3:$CF$103,MIN((61+(Mortality!BN$5-Mortality!$AT$5)),84),0))</f>
        <v>0.10631922363951379</v>
      </c>
      <c r="BO70" s="463">
        <f>BN70*(1-VLOOKUP($AR70,'MP-2017_Male'!$A$3:$CF$103,MIN((61+(Mortality!BO$5-Mortality!$AT$5)),84),0))</f>
        <v>0.10534108678203027</v>
      </c>
      <c r="BP70" s="463">
        <f>BO70*(1-VLOOKUP($AR70,'MP-2017_Male'!$A$3:$CF$103,MIN((61+(Mortality!BP$5-Mortality!$AT$5)),84),0))</f>
        <v>0.1043614146749574</v>
      </c>
      <c r="BQ70" s="463">
        <f>BP70*(1-VLOOKUP($AR70,'MP-2017_Male'!$A$3:$CF$103,MIN((61+(Mortality!BQ$5-Mortality!$AT$5)),84),0))</f>
        <v>0.1033804173770128</v>
      </c>
      <c r="BR70" s="463">
        <f>BQ70*(1-VLOOKUP($AR70,'MP-2017_Male'!$A$3:$CF$103,MIN((61+(Mortality!BR$5-Mortality!$AT$5)),84),0))</f>
        <v>0.10240864145366887</v>
      </c>
      <c r="BS70" s="463">
        <f>BR70*(1-VLOOKUP($AR70,'MP-2017_Male'!$A$3:$CF$103,MIN((61+(Mortality!BS$5-Mortality!$AT$5)),84),0))</f>
        <v>0.10144600022400439</v>
      </c>
      <c r="BT70" s="463">
        <f>BS70*(1-VLOOKUP($AR70,'MP-2017_Male'!$A$3:$CF$103,MIN((61+(Mortality!BT$5-Mortality!$AT$5)),84),0))</f>
        <v>0.10049240782189875</v>
      </c>
      <c r="BU70" s="463">
        <f>BT70*(1-VLOOKUP($AR70,'MP-2017_Male'!$A$3:$CF$103,MIN((61+(Mortality!BU$5-Mortality!$AT$5)),84),0))</f>
        <v>9.9547779188372904E-2</v>
      </c>
      <c r="BV70" s="463">
        <f>BU70*(1-VLOOKUP($AR70,'MP-2017_Male'!$A$3:$CF$103,MIN((61+(Mortality!BV$5-Mortality!$AT$5)),84),0))</f>
        <v>9.8612030064002196E-2</v>
      </c>
      <c r="BW70" s="463">
        <f>BV70*(1-VLOOKUP($AR70,'MP-2017_Male'!$A$3:$CF$103,MIN((61+(Mortality!BW$5-Mortality!$AT$5)),84),0))</f>
        <v>9.7685076981400581E-2</v>
      </c>
      <c r="BX70" s="463">
        <f>BW70*(1-VLOOKUP($AR70,'MP-2017_Male'!$A$3:$CF$103,MIN((61+(Mortality!BX$5-Mortality!$AT$5)),84),0))</f>
        <v>9.676683725777542E-2</v>
      </c>
      <c r="BY70" s="463">
        <f>BX70*(1-VLOOKUP($AR70,'MP-2017_Male'!$A$3:$CF$103,MIN((61+(Mortality!BY$5-Mortality!$AT$5)),84),0))</f>
        <v>9.5857228987552334E-2</v>
      </c>
      <c r="BZ70" s="463">
        <f>BY70*(1-VLOOKUP($AR70,'MP-2017_Male'!$A$3:$CF$103,MIN((61+(Mortality!BZ$5-Mortality!$AT$5)),84),0))</f>
        <v>9.4956171035069342E-2</v>
      </c>
      <c r="CA70" s="463">
        <f>BZ70*(1-VLOOKUP($AR70,'MP-2017_Male'!$A$3:$CF$103,MIN((61+(Mortality!CA$5-Mortality!$AT$5)),84),0))</f>
        <v>9.4063583027339692E-2</v>
      </c>
      <c r="CB70" s="463">
        <f>CA70*(1-VLOOKUP($AR70,'MP-2017_Male'!$A$3:$CF$103,MIN((61+(Mortality!CB$5-Mortality!$AT$5)),84),0))</f>
        <v>9.3179385346882707E-2</v>
      </c>
      <c r="CC70" s="463">
        <f>CB70*(1-VLOOKUP($AR70,'MP-2017_Male'!$A$3:$CF$103,MIN((61+(Mortality!CC$5-Mortality!$AT$5)),84),0))</f>
        <v>9.2303499124622018E-2</v>
      </c>
      <c r="CD70" s="463">
        <f>CC70*(1-VLOOKUP($AR70,'MP-2017_Male'!$A$3:$CF$103,MIN((61+(Mortality!CD$5-Mortality!$AT$5)),84),0))</f>
        <v>9.1435846232850573E-2</v>
      </c>
      <c r="CE70" s="463">
        <f>CD70*(1-VLOOKUP($AR70,'MP-2017_Male'!$A$3:$CF$103,MIN((61+(Mortality!CE$5-Mortality!$AT$5)),84),0))</f>
        <v>9.0576349278261775E-2</v>
      </c>
      <c r="CF70" s="463">
        <f>CE70*(1-VLOOKUP($AR70,'MP-2017_Male'!$A$3:$CF$103,MIN((61+(Mortality!CF$5-Mortality!$AT$5)),84),0))</f>
        <v>8.9724931595046117E-2</v>
      </c>
      <c r="CG70" s="463">
        <f>CF70*(1-VLOOKUP($AR70,'MP-2017_Male'!$A$3:$CF$103,MIN((61+(Mortality!CG$5-Mortality!$AT$5)),84),0))</f>
        <v>8.8881517238052682E-2</v>
      </c>
      <c r="CH70" s="463">
        <f>CG70*(1-VLOOKUP($AR70,'MP-2017_Male'!$A$3:$CF$103,MIN((61+(Mortality!CH$5-Mortality!$AT$5)),84),0))</f>
        <v>8.8046030976014988E-2</v>
      </c>
      <c r="CI70" s="463">
        <f>CH70*(1-VLOOKUP($AR70,'MP-2017_Male'!$A$3:$CF$103,MIN((61+(Mortality!CI$5-Mortality!$AT$5)),84),0))</f>
        <v>8.7218398284840445E-2</v>
      </c>
      <c r="CJ70" s="463">
        <f>CI70*(1-VLOOKUP($AR70,'MP-2017_Male'!$A$3:$CF$103,MIN((61+(Mortality!CJ$5-Mortality!$AT$5)),84),0))</f>
        <v>8.6398545340962946E-2</v>
      </c>
      <c r="CK70" s="463">
        <f>CJ70*(1-VLOOKUP($AR70,'MP-2017_Male'!$A$3:$CF$103,MIN((61+(Mortality!CK$5-Mortality!$AT$5)),84),0))</f>
        <v>8.5586399014757897E-2</v>
      </c>
      <c r="CL70" s="463">
        <f>CK70*(1-VLOOKUP($AR70,'MP-2017_Male'!$A$3:$CF$103,MIN((61+(Mortality!CL$5-Mortality!$AT$5)),84),0))</f>
        <v>8.4781886864019176E-2</v>
      </c>
      <c r="CM70" s="463">
        <f>CL70*(1-VLOOKUP($AR70,'MP-2017_Male'!$A$3:$CF$103,MIN((61+(Mortality!CM$5-Mortality!$AT$5)),84),0))</f>
        <v>8.3984937127497397E-2</v>
      </c>
      <c r="CN70" s="463">
        <f>CM70*(1-VLOOKUP($AR70,'MP-2017_Male'!$A$3:$CF$103,MIN((61+(Mortality!CN$5-Mortality!$AT$5)),84),0))</f>
        <v>8.319547871849893E-2</v>
      </c>
      <c r="CO70" s="463">
        <f>CN70*(1-VLOOKUP($AR70,'MP-2017_Male'!$A$3:$CF$103,MIN((61+(Mortality!CO$5-Mortality!$AT$5)),84),0))</f>
        <v>8.2413441218545047E-2</v>
      </c>
      <c r="CP70" s="463">
        <f>CO70*(1-VLOOKUP($AR70,'MP-2017_Male'!$A$3:$CF$103,MIN((61+(Mortality!CP$5-Mortality!$AT$5)),84),0))</f>
        <v>8.1638754871090721E-2</v>
      </c>
      <c r="CQ70" s="463">
        <f>CP70*(1-VLOOKUP($AR70,'MP-2017_Male'!$A$3:$CF$103,MIN((61+(Mortality!CQ$5-Mortality!$AT$5)),84),0))</f>
        <v>8.0871350575302467E-2</v>
      </c>
      <c r="CR70" s="463">
        <f>CQ70*(1-VLOOKUP($AR70,'MP-2017_Male'!$A$3:$CF$103,MIN((61+(Mortality!CR$5-Mortality!$AT$5)),84),0))</f>
        <v>8.0111159879894631E-2</v>
      </c>
      <c r="CS70" s="463">
        <f>CR70*(1-VLOOKUP($AR70,'MP-2017_Male'!$A$3:$CF$103,MIN((61+(Mortality!CS$5-Mortality!$AT$5)),84),0))</f>
        <v>7.9358114977023622E-2</v>
      </c>
      <c r="CT70" s="463">
        <f>CS70*(1-VLOOKUP($AR70,'MP-2017_Male'!$A$3:$CF$103,MIN((61+(Mortality!CT$5-Mortality!$AT$5)),84),0))</f>
        <v>7.86121486962396E-2</v>
      </c>
      <c r="CU70" s="463">
        <f>CT70*(1-VLOOKUP($AR70,'MP-2017_Male'!$A$3:$CF$103,MIN((61+(Mortality!CU$5-Mortality!$AT$5)),84),0))</f>
        <v>7.7873194498494946E-2</v>
      </c>
      <c r="CV70" s="463">
        <f>CU70*(1-VLOOKUP($AR70,'MP-2017_Male'!$A$3:$CF$103,MIN((61+(Mortality!CV$5-Mortality!$AT$5)),84),0))</f>
        <v>7.7141186470209094E-2</v>
      </c>
      <c r="CW70" s="463">
        <f>CV70*(1-VLOOKUP($AR70,'MP-2017_Male'!$A$3:$CF$103,MIN((61+(Mortality!CW$5-Mortality!$AT$5)),84),0))</f>
        <v>7.6416059317389137E-2</v>
      </c>
      <c r="CX70" s="463">
        <f>CW70*(1-VLOOKUP($AR70,'MP-2017_Male'!$A$3:$CF$103,MIN((61+(Mortality!CX$5-Mortality!$AT$5)),84),0))</f>
        <v>7.5697748359805681E-2</v>
      </c>
      <c r="CY70" s="463">
        <f>CX70*(1-VLOOKUP($AR70,'MP-2017_Male'!$A$3:$CF$103,MIN((61+(Mortality!CY$5-Mortality!$AT$5)),84),0))</f>
        <v>7.4986189525223512E-2</v>
      </c>
      <c r="CZ70" s="463">
        <f>CY70*(1-VLOOKUP($AR70,'MP-2017_Male'!$A$3:$CF$103,MIN((61+(Mortality!CZ$5-Mortality!$AT$5)),84),0))</f>
        <v>7.4281319343686411E-2</v>
      </c>
      <c r="DA70" s="463">
        <f>CZ70*(1-VLOOKUP($AR70,'MP-2017_Male'!$A$3:$CF$103,MIN((61+(Mortality!DA$5-Mortality!$AT$5)),84),0))</f>
        <v>7.3583074941855758E-2</v>
      </c>
      <c r="DB70" s="463">
        <f>DA70*(1-VLOOKUP($AR70,'MP-2017_Male'!$A$3:$CF$103,MIN((61+(Mortality!DB$5-Mortality!$AT$5)),84),0))</f>
        <v>7.2891394037402316E-2</v>
      </c>
      <c r="DC70" s="463">
        <f>DB70*(1-VLOOKUP($AR70,'MP-2017_Male'!$A$3:$CF$103,MIN((61+(Mortality!DC$5-Mortality!$AT$5)),84),0))</f>
        <v>7.2206214933450738E-2</v>
      </c>
      <c r="DD70" s="463">
        <f>DC70*(1-VLOOKUP($AR70,'MP-2017_Male'!$A$3:$CF$103,MIN((61+(Mortality!DD$5-Mortality!$AT$5)),84),0))</f>
        <v>7.152747651307631E-2</v>
      </c>
      <c r="DE70" s="463">
        <f>DD70*(1-VLOOKUP($AR70,'MP-2017_Male'!$A$3:$CF$103,MIN((61+(Mortality!DE$5-Mortality!$AT$5)),84),0))</f>
        <v>7.085511823385339E-2</v>
      </c>
      <c r="DF70" s="463">
        <f>DE70*(1-VLOOKUP($AR70,'MP-2017_Male'!$A$3:$CF$103,MIN((61+(Mortality!DF$5-Mortality!$AT$5)),84),0))</f>
        <v>7.0189080122455172E-2</v>
      </c>
      <c r="DG70" s="463">
        <f>DF70*(1-VLOOKUP($AR70,'MP-2017_Male'!$A$3:$CF$103,MIN((61+(Mortality!DG$5-Mortality!$AT$5)),84),0))</f>
        <v>6.9529302769304094E-2</v>
      </c>
      <c r="DH70" s="463">
        <f>DG70*(1-VLOOKUP($AR70,'MP-2017_Male'!$A$3:$CF$103,MIN((61+(Mortality!DH$5-Mortality!$AT$5)),84),0))</f>
        <v>6.8875727323272642E-2</v>
      </c>
      <c r="DI70" s="463">
        <f>DH70*(1-VLOOKUP($AR70,'MP-2017_Male'!$A$3:$CF$103,MIN((61+(Mortality!DI$5-Mortality!$AT$5)),84),0))</f>
        <v>6.8228295486433888E-2</v>
      </c>
      <c r="DJ70" s="463">
        <f>DI70*(1-VLOOKUP($AR70,'MP-2017_Male'!$A$3:$CF$103,MIN((61+(Mortality!DJ$5-Mortality!$AT$5)),84),0))</f>
        <v>6.7586949508861405E-2</v>
      </c>
      <c r="DK70" s="463">
        <f>DJ70*(1-VLOOKUP($AR70,'MP-2017_Male'!$A$3:$CF$103,MIN((61+(Mortality!DK$5-Mortality!$AT$5)),84),0))</f>
        <v>6.6951632183478105E-2</v>
      </c>
      <c r="DL70" s="463">
        <f>DK70*(1-VLOOKUP($AR70,'MP-2017_Male'!$A$3:$CF$103,MIN((61+(Mortality!DL$5-Mortality!$AT$5)),84),0))</f>
        <v>6.6322286840953412E-2</v>
      </c>
      <c r="DM70" s="463">
        <f>DL70*(1-VLOOKUP($AR70,'MP-2017_Male'!$A$3:$CF$103,MIN((61+(Mortality!DM$5-Mortality!$AT$5)),84),0))</f>
        <v>6.5698857344648448E-2</v>
      </c>
      <c r="DN70" s="463">
        <f>DM70*(1-VLOOKUP($AR70,'MP-2017_Male'!$A$3:$CF$103,MIN((61+(Mortality!DN$5-Mortality!$AT$5)),84),0))</f>
        <v>6.5081288085608757E-2</v>
      </c>
      <c r="DO70" s="463">
        <f>DN70*(1-VLOOKUP($AR70,'MP-2017_Male'!$A$3:$CF$103,MIN((61+(Mortality!DO$5-Mortality!$AT$5)),84),0))</f>
        <v>6.446952397760404E-2</v>
      </c>
      <c r="DP70" s="463">
        <f>DO70*(1-VLOOKUP($AR70,'MP-2017_Male'!$A$3:$CF$103,MIN((61+(Mortality!DP$5-Mortality!$AT$5)),84),0))</f>
        <v>6.386351045221457E-2</v>
      </c>
      <c r="DQ70" s="463">
        <f>DP70*(1-VLOOKUP($AR70,'MP-2017_Male'!$A$3:$CF$103,MIN((61+(Mortality!DQ$5-Mortality!$AT$5)),84),0))</f>
        <v>6.3263193453963751E-2</v>
      </c>
      <c r="DR70" s="463">
        <f>DQ70*(1-VLOOKUP($AR70,'MP-2017_Male'!$A$3:$CF$103,MIN((61+(Mortality!DR$5-Mortality!$AT$5)),84),0))</f>
        <v>6.2668519435496492E-2</v>
      </c>
      <c r="DS70" s="463">
        <f>DR70*(1-VLOOKUP($AR70,'MP-2017_Male'!$A$3:$CF$103,MIN((61+(Mortality!DS$5-Mortality!$AT$5)),84),0))</f>
        <v>6.2079435352802824E-2</v>
      </c>
      <c r="DT70" s="463">
        <f>DS70*(1-VLOOKUP($AR70,'MP-2017_Male'!$A$3:$CF$103,MIN((61+(Mortality!DT$5-Mortality!$AT$5)),84),0))</f>
        <v>6.1495888660486477E-2</v>
      </c>
      <c r="DU70" s="463">
        <f>DT70*(1-VLOOKUP($AR70,'MP-2017_Male'!$A$3:$CF$103,MIN((61+(Mortality!DU$5-Mortality!$AT$5)),84),0))</f>
        <v>6.0917827307077906E-2</v>
      </c>
      <c r="DV70" s="463">
        <f>DU70*(1-VLOOKUP($AR70,'MP-2017_Male'!$A$3:$CF$103,MIN((61+(Mortality!DV$5-Mortality!$AT$5)),84),0))</f>
        <v>6.0345199730391375E-2</v>
      </c>
      <c r="DW70" s="463">
        <f>DV70*(1-VLOOKUP($AR70,'MP-2017_Male'!$A$3:$CF$103,MIN((61+(Mortality!DW$5-Mortality!$AT$5)),84),0))</f>
        <v>5.9777954852925697E-2</v>
      </c>
      <c r="DX70" s="463">
        <f>DW70*(1-VLOOKUP($AR70,'MP-2017_Male'!$A$3:$CF$103,MIN((61+(Mortality!DX$5-Mortality!$AT$5)),84),0))</f>
        <v>5.9216042077308198E-2</v>
      </c>
      <c r="DY70" s="463">
        <f>DX70*(1-VLOOKUP($AR70,'MP-2017_Male'!$A$3:$CF$103,MIN((61+(Mortality!DY$5-Mortality!$AT$5)),84),0))</f>
        <v>5.8659411281781502E-2</v>
      </c>
      <c r="DZ70" s="463">
        <f>DY70*(1-VLOOKUP($AR70,'MP-2017_Male'!$A$3:$CF$103,MIN((61+(Mortality!DZ$5-Mortality!$AT$5)),84),0))</f>
        <v>5.810801281573276E-2</v>
      </c>
      <c r="EA70" s="463">
        <f>DZ70*(1-VLOOKUP($AR70,'MP-2017_Male'!$A$3:$CF$103,MIN((61+(Mortality!EA$5-Mortality!$AT$5)),84),0))</f>
        <v>5.7561797495264876E-2</v>
      </c>
      <c r="EB70" s="463">
        <f>EA70*(1-VLOOKUP($AR70,'MP-2017_Male'!$A$3:$CF$103,MIN((61+(Mortality!EB$5-Mortality!$AT$5)),84),0))</f>
        <v>5.702071659880939E-2</v>
      </c>
      <c r="EC70" s="463">
        <f>EB70*(1-VLOOKUP($AR70,'MP-2017_Male'!$A$3:$CF$103,MIN((61+(Mortality!EC$5-Mortality!$AT$5)),84),0))</f>
        <v>5.6484721862780585E-2</v>
      </c>
      <c r="ED70" s="463">
        <f>EC70*(1-VLOOKUP($AR70,'MP-2017_Male'!$A$3:$CF$103,MIN((61+(Mortality!ED$5-Mortality!$AT$5)),84),0))</f>
        <v>5.5953765477270448E-2</v>
      </c>
      <c r="EE70" s="463">
        <f>ED70*(1-VLOOKUP($AR70,'MP-2017_Male'!$A$3:$CF$103,MIN((61+(Mortality!EE$5-Mortality!$AT$5)),84),0))</f>
        <v>5.5427800081784107E-2</v>
      </c>
      <c r="EF70" s="463">
        <f>EE70*(1-VLOOKUP($AR70,'MP-2017_Male'!$A$3:$CF$103,MIN((61+(Mortality!EF$5-Mortality!$AT$5)),84),0))</f>
        <v>5.4906778761015337E-2</v>
      </c>
      <c r="EG70" s="463">
        <f>EF70*(1-VLOOKUP($AR70,'MP-2017_Male'!$A$3:$CF$103,MIN((61+(Mortality!EG$5-Mortality!$AT$5)),84),0))</f>
        <v>5.4390655040661796E-2</v>
      </c>
      <c r="EH70" s="463">
        <f>EG70*(1-VLOOKUP($AR70,'MP-2017_Male'!$A$3:$CF$103,MIN((61+(Mortality!EH$5-Mortality!$AT$5)),84),0))</f>
        <v>5.3879382883279578E-2</v>
      </c>
      <c r="EI70" s="463">
        <f>EH70*(1-VLOOKUP($AR70,'MP-2017_Male'!$A$3:$CF$103,MIN((61+(Mortality!EI$5-Mortality!$AT$5)),84),0))</f>
        <v>5.3372916684176749E-2</v>
      </c>
      <c r="EJ70" s="463">
        <f>EI70*(1-VLOOKUP($AR70,'MP-2017_Male'!$A$3:$CF$103,MIN((61+(Mortality!EJ$5-Mortality!$AT$5)),84),0))</f>
        <v>5.2871211267345487E-2</v>
      </c>
      <c r="EK70" s="463">
        <f>EJ70*(1-VLOOKUP($AR70,'MP-2017_Male'!$A$3:$CF$103,MIN((61+(Mortality!EK$5-Mortality!$AT$5)),84),0))</f>
        <v>5.237422188143244E-2</v>
      </c>
      <c r="EL70" s="463">
        <f>EK70*(1-VLOOKUP($AR70,'MP-2017_Male'!$A$3:$CF$103,MIN((61+(Mortality!EL$5-Mortality!$AT$5)),84),0))</f>
        <v>5.1881904195746974E-2</v>
      </c>
      <c r="EM70" s="463">
        <f>EL70*(1-VLOOKUP($AR70,'MP-2017_Male'!$A$3:$CF$103,MIN((61+(Mortality!EM$5-Mortality!$AT$5)),84),0))</f>
        <v>5.1394214296306952E-2</v>
      </c>
      <c r="EN70" s="463">
        <f>EM70*(1-VLOOKUP($AR70,'MP-2017_Male'!$A$3:$CF$103,MIN((61+(Mortality!EN$5-Mortality!$AT$5)),84),0))</f>
        <v>5.0911108681921668E-2</v>
      </c>
      <c r="EO70" s="463">
        <f>EN70*(1-VLOOKUP($AR70,'MP-2017_Male'!$A$3:$CF$103,MIN((61+(Mortality!EO$5-Mortality!$AT$5)),84),0))</f>
        <v>5.0432544260311608E-2</v>
      </c>
      <c r="EP70" s="463">
        <f>EO70*(1-VLOOKUP($AR70,'MP-2017_Male'!$A$3:$CF$103,MIN((61+(Mortality!EP$5-Mortality!$AT$5)),84),0))</f>
        <v>4.995847834426468E-2</v>
      </c>
      <c r="EQ70" s="463">
        <f>EP70*(1-VLOOKUP($AR70,'MP-2017_Male'!$A$3:$CF$103,MIN((61+(Mortality!EQ$5-Mortality!$AT$5)),84),0))</f>
        <v>4.9488868647828595E-2</v>
      </c>
      <c r="ER70" s="463">
        <f>EQ70*(1-VLOOKUP($AR70,'MP-2017_Male'!$A$3:$CF$103,MIN((61+(Mortality!ER$5-Mortality!$AT$5)),84),0))</f>
        <v>4.902367328253901E-2</v>
      </c>
      <c r="ES70" s="463">
        <f>ER70*(1-VLOOKUP($AR70,'MP-2017_Male'!$A$3:$CF$103,MIN((61+(Mortality!ES$5-Mortality!$AT$5)),84),0))</f>
        <v>4.8562850753683148E-2</v>
      </c>
      <c r="ET70" s="463">
        <f>ES70*(1-VLOOKUP($AR70,'MP-2017_Male'!$A$3:$CF$103,MIN((61+(Mortality!ET$5-Mortality!$AT$5)),84),0))</f>
        <v>4.8106359956598531E-2</v>
      </c>
      <c r="EU70" s="463">
        <f>ET70*(1-VLOOKUP($AR70,'MP-2017_Male'!$A$3:$CF$103,MIN((61+(Mortality!EU$5-Mortality!$AT$5)),84),0))</f>
        <v>4.7654160173006506E-2</v>
      </c>
      <c r="EV70" s="463">
        <f>EU70*(1-VLOOKUP($AR70,'MP-2017_Male'!$A$3:$CF$103,MIN((61+(Mortality!EV$5-Mortality!$AT$5)),84),0))</f>
        <v>4.7206211067380245E-2</v>
      </c>
      <c r="EW70" s="463">
        <f>EV70*(1-VLOOKUP($AR70,'MP-2017_Male'!$A$3:$CF$103,MIN((61+(Mortality!EW$5-Mortality!$AT$5)),84),0))</f>
        <v>4.6762472683346872E-2</v>
      </c>
      <c r="EX70" s="463">
        <f>EW70*(1-VLOOKUP($AR70,'MP-2017_Male'!$A$3:$CF$103,MIN((61+(Mortality!EX$5-Mortality!$AT$5)),84),0))</f>
        <v>4.6322905440123414E-2</v>
      </c>
      <c r="EY70" s="463">
        <f>EX70*(1-VLOOKUP($AR70,'MP-2017_Male'!$A$3:$CF$103,MIN((61+(Mortality!EY$5-Mortality!$AT$5)),84),0))</f>
        <v>4.5887470128986259E-2</v>
      </c>
      <c r="EZ70" s="463">
        <f>EY70*(1-VLOOKUP($AR70,'MP-2017_Male'!$A$3:$CF$103,MIN((61+(Mortality!EZ$5-Mortality!$AT$5)),84),0))</f>
        <v>4.545612790977379E-2</v>
      </c>
      <c r="FA70" s="463">
        <f>EZ70*(1-VLOOKUP($AR70,'MP-2017_Male'!$A$3:$CF$103,MIN((61+(Mortality!FA$5-Mortality!$AT$5)),84),0))</f>
        <v>4.5028840307421915E-2</v>
      </c>
      <c r="FB70" s="463">
        <f>FA70*(1-VLOOKUP($AR70,'MP-2017_Male'!$A$3:$CF$103,MIN((61+(Mortality!FB$5-Mortality!$AT$5)),84),0))</f>
        <v>4.4605569208532148E-2</v>
      </c>
      <c r="FC70" s="463">
        <f>FB70*(1-VLOOKUP($AR70,'MP-2017_Male'!$A$3:$CF$103,MIN((61+(Mortality!FC$5-Mortality!$AT$5)),84),0))</f>
        <v>4.4186276857971947E-2</v>
      </c>
      <c r="FD70" s="463">
        <f>FC70*(1-VLOOKUP($AR70,'MP-2017_Male'!$A$3:$CF$103,MIN((61+(Mortality!FD$5-Mortality!$AT$5)),84),0))</f>
        <v>4.3770925855507015E-2</v>
      </c>
      <c r="FE70" s="463">
        <f>FD70*(1-VLOOKUP($AR70,'MP-2017_Male'!$A$3:$CF$103,MIN((61+(Mortality!FE$5-Mortality!$AT$5)),84),0))</f>
        <v>4.3359479152465248E-2</v>
      </c>
      <c r="FF70" s="463">
        <f>FE70*(1-VLOOKUP($AR70,'MP-2017_Male'!$A$3:$CF$103,MIN((61+(Mortality!FF$5-Mortality!$AT$5)),84),0))</f>
        <v>4.2951900048432079E-2</v>
      </c>
      <c r="FG70" s="463">
        <f>FF70*(1-VLOOKUP($AR70,'MP-2017_Male'!$A$3:$CF$103,MIN((61+(Mortality!FG$5-Mortality!$AT$5)),84),0))</f>
        <v>4.254815218797682E-2</v>
      </c>
      <c r="FH70" s="463">
        <f>FG70*(1-VLOOKUP($AR70,'MP-2017_Male'!$A$3:$CF$103,MIN((61+(Mortality!FH$5-Mortality!$AT$5)),84),0))</f>
        <v>4.2148199557409838E-2</v>
      </c>
      <c r="FI70" s="463">
        <f>FH70*(1-VLOOKUP($AR70,'MP-2017_Male'!$A$3:$CF$103,MIN((61+(Mortality!FI$5-Mortality!$AT$5)),84),0))</f>
        <v>4.1752006481570188E-2</v>
      </c>
    </row>
    <row r="71" spans="1:165">
      <c r="A71" s="205">
        <v>83</v>
      </c>
      <c r="B71" s="226">
        <f t="shared" ref="B71:B108" si="112">IF($AA71="",$AB71,$AA71)</f>
        <v>6.1996000000000002E-2</v>
      </c>
      <c r="C71" s="227">
        <f t="shared" ref="C71:C108" si="113">IF($AE71="",$AF71,$AE71)</f>
        <v>4.8305000000000001E-2</v>
      </c>
      <c r="D71" s="207">
        <f t="shared" si="108"/>
        <v>5.5150500000000005E-2</v>
      </c>
      <c r="E71" s="434">
        <f ca="1">IF($A71&lt;Main!$B$11,Mortality!$BD64,OFFSET($BD$6,$A71-$A$13-$J$31,$A71-$A$13-$J$31)*$J$30)</f>
        <v>2.8329317558890826E-2</v>
      </c>
      <c r="F71" s="435">
        <f ca="1">IF($A71&lt;Main!$B$13,Mortality!$BD163,OFFSET($BD$105,$A71-$A$13,$A71-$A$13))</f>
        <v>2.5706183039736586E-2</v>
      </c>
      <c r="G71" s="472">
        <f t="shared" ca="1" si="85"/>
        <v>2.7017750299313706E-2</v>
      </c>
      <c r="Q71" s="199"/>
      <c r="R71" s="199"/>
      <c r="S71" s="199"/>
      <c r="T71" s="199"/>
      <c r="U71" s="199"/>
      <c r="V71" s="199"/>
      <c r="W71" s="199"/>
      <c r="X71" s="227"/>
      <c r="Y71" s="205">
        <v>83</v>
      </c>
      <c r="AA71" s="231"/>
      <c r="AB71" s="232">
        <v>6.1996000000000002E-2</v>
      </c>
      <c r="AC71" s="233">
        <v>9.6405000000000005E-2</v>
      </c>
      <c r="AD71" s="205"/>
      <c r="AE71" s="231"/>
      <c r="AF71" s="232">
        <v>4.8305000000000001E-2</v>
      </c>
      <c r="AG71" s="233">
        <v>7.7356999999999995E-2</v>
      </c>
      <c r="AH71" s="234"/>
      <c r="AR71" s="205">
        <v>90</v>
      </c>
      <c r="AS71" s="235">
        <f t="shared" si="103"/>
        <v>0.13007585854711556</v>
      </c>
      <c r="AT71" s="235">
        <f t="shared" ref="AT71:AW71" si="114">AU71</f>
        <v>0.135908</v>
      </c>
      <c r="AU71" s="235">
        <f t="shared" si="114"/>
        <v>0.135908</v>
      </c>
      <c r="AV71" s="235">
        <f t="shared" si="114"/>
        <v>0.135908</v>
      </c>
      <c r="AW71" s="235">
        <f t="shared" si="114"/>
        <v>0.135908</v>
      </c>
      <c r="AX71" s="406">
        <f t="shared" si="102"/>
        <v>0.135908</v>
      </c>
      <c r="AY71" s="463">
        <f>AX71*(1-VLOOKUP($AR71,'MP-2017_Male'!$A$3:$CF$103,MIN((61+(Mortality!AY$5-Mortality!$AT$5)),84),0))</f>
        <v>0.1349838256</v>
      </c>
      <c r="AZ71" s="463">
        <f>AY71*(1-VLOOKUP($AR71,'MP-2017_Male'!$A$3:$CF$103,MIN((61+(Mortality!AZ$5-Mortality!$AT$5)),84),0))</f>
        <v>0.13405243720335999</v>
      </c>
      <c r="BA71" s="463">
        <f>AZ71*(1-VLOOKUP($AR71,'MP-2017_Male'!$A$3:$CF$103,MIN((61+(Mortality!BA$5-Mortality!$AT$5)),84),0))</f>
        <v>0.13310066489921613</v>
      </c>
      <c r="BB71" s="463">
        <f>BA71*(1-VLOOKUP($AR71,'MP-2017_Male'!$A$3:$CF$103,MIN((61+(Mortality!BB$5-Mortality!$AT$5)),84),0))</f>
        <v>0.13211571997896193</v>
      </c>
      <c r="BC71" s="463">
        <f>BB71*(1-VLOOKUP($AR71,'MP-2017_Male'!$A$3:$CF$103,MIN((61+(Mortality!BC$5-Mortality!$AT$5)),84),0))</f>
        <v>0.13111164050712182</v>
      </c>
      <c r="BD71" s="429">
        <f>BC71*(1-VLOOKUP($AR71,'MP-2017_Male'!$A$3:$CF$103,MIN((61+(Mortality!BD$5-Mortality!$AT$5)),84),0))</f>
        <v>0.13007585854711556</v>
      </c>
      <c r="BE71" s="463">
        <f>BD71*(1-VLOOKUP($AR71,'MP-2017_Male'!$A$3:$CF$103,MIN((61+(Mortality!BE$5-Mortality!$AT$5)),84),0))</f>
        <v>0.12902224409288393</v>
      </c>
      <c r="BF71" s="463">
        <f>BE71*(1-VLOOKUP($AR71,'MP-2017_Male'!$A$3:$CF$103,MIN((61+(Mortality!BF$5-Mortality!$AT$5)),84),0))</f>
        <v>0.12795135946691299</v>
      </c>
      <c r="BG71" s="463">
        <f>BF71*(1-VLOOKUP($AR71,'MP-2017_Male'!$A$3:$CF$103,MIN((61+(Mortality!BG$5-Mortality!$AT$5)),84),0))</f>
        <v>0.12687656804739092</v>
      </c>
      <c r="BH71" s="463">
        <f>BG71*(1-VLOOKUP($AR71,'MP-2017_Male'!$A$3:$CF$103,MIN((61+(Mortality!BH$5-Mortality!$AT$5)),84),0))</f>
        <v>0.12579811721898809</v>
      </c>
      <c r="BI71" s="463">
        <f>BH71*(1-VLOOKUP($AR71,'MP-2017_Male'!$A$3:$CF$103,MIN((61+(Mortality!BI$5-Mortality!$AT$5)),84),0))</f>
        <v>0.12471625341090478</v>
      </c>
      <c r="BJ71" s="463">
        <f>BI71*(1-VLOOKUP($AR71,'MP-2017_Male'!$A$3:$CF$103,MIN((61+(Mortality!BJ$5-Mortality!$AT$5)),84),0))</f>
        <v>0.1236312220062299</v>
      </c>
      <c r="BK71" s="463">
        <f>BJ71*(1-VLOOKUP($AR71,'MP-2017_Male'!$A$3:$CF$103,MIN((61+(Mortality!BK$5-Mortality!$AT$5)),84),0))</f>
        <v>0.12254326725257508</v>
      </c>
      <c r="BL71" s="463">
        <f>BK71*(1-VLOOKUP($AR71,'MP-2017_Male'!$A$3:$CF$103,MIN((61+(Mortality!BL$5-Mortality!$AT$5)),84),0))</f>
        <v>0.12144037784730191</v>
      </c>
      <c r="BM71" s="463">
        <f>BL71*(1-VLOOKUP($AR71,'MP-2017_Male'!$A$3:$CF$103,MIN((61+(Mortality!BM$5-Mortality!$AT$5)),84),0))</f>
        <v>0.1203474144466762</v>
      </c>
      <c r="BN71" s="463">
        <f>BM71*(1-VLOOKUP($AR71,'MP-2017_Male'!$A$3:$CF$103,MIN((61+(Mortality!BN$5-Mortality!$AT$5)),84),0))</f>
        <v>0.11925225297521144</v>
      </c>
      <c r="BO71" s="463">
        <f>BN71*(1-VLOOKUP($AR71,'MP-2017_Male'!$A$3:$CF$103,MIN((61+(Mortality!BO$5-Mortality!$AT$5)),84),0))</f>
        <v>0.11816705747313702</v>
      </c>
      <c r="BP71" s="463">
        <f>BO71*(1-VLOOKUP($AR71,'MP-2017_Male'!$A$3:$CF$103,MIN((61+(Mortality!BP$5-Mortality!$AT$5)),84),0))</f>
        <v>0.11707992054438417</v>
      </c>
      <c r="BQ71" s="463">
        <f>BP71*(1-VLOOKUP($AR71,'MP-2017_Male'!$A$3:$CF$103,MIN((61+(Mortality!BQ$5-Mortality!$AT$5)),84),0))</f>
        <v>0.11599107728332139</v>
      </c>
      <c r="BR71" s="463">
        <f>BQ71*(1-VLOOKUP($AR71,'MP-2017_Male'!$A$3:$CF$103,MIN((61+(Mortality!BR$5-Mortality!$AT$5)),84),0))</f>
        <v>0.11491236026458651</v>
      </c>
      <c r="BS71" s="463">
        <f>BR71*(1-VLOOKUP($AR71,'MP-2017_Male'!$A$3:$CF$103,MIN((61+(Mortality!BS$5-Mortality!$AT$5)),84),0))</f>
        <v>0.11384367531412586</v>
      </c>
      <c r="BT71" s="463">
        <f>BS71*(1-VLOOKUP($AR71,'MP-2017_Male'!$A$3:$CF$103,MIN((61+(Mortality!BT$5-Mortality!$AT$5)),84),0))</f>
        <v>0.11278492913370448</v>
      </c>
      <c r="BU71" s="463">
        <f>BT71*(1-VLOOKUP($AR71,'MP-2017_Male'!$A$3:$CF$103,MIN((61+(Mortality!BU$5-Mortality!$AT$5)),84),0))</f>
        <v>0.11173602929276104</v>
      </c>
      <c r="BV71" s="463">
        <f>BU71*(1-VLOOKUP($AR71,'MP-2017_Male'!$A$3:$CF$103,MIN((61+(Mortality!BV$5-Mortality!$AT$5)),84),0))</f>
        <v>0.11069688422033837</v>
      </c>
      <c r="BW71" s="463">
        <f>BV71*(1-VLOOKUP($AR71,'MP-2017_Male'!$A$3:$CF$103,MIN((61+(Mortality!BW$5-Mortality!$AT$5)),84),0))</f>
        <v>0.10966740319708923</v>
      </c>
      <c r="BX71" s="463">
        <f>BW71*(1-VLOOKUP($AR71,'MP-2017_Male'!$A$3:$CF$103,MIN((61+(Mortality!BX$5-Mortality!$AT$5)),84),0))</f>
        <v>0.10864749634735631</v>
      </c>
      <c r="BY71" s="463">
        <f>BX71*(1-VLOOKUP($AR71,'MP-2017_Male'!$A$3:$CF$103,MIN((61+(Mortality!BY$5-Mortality!$AT$5)),84),0))</f>
        <v>0.10763707463132589</v>
      </c>
      <c r="BZ71" s="463">
        <f>BY71*(1-VLOOKUP($AR71,'MP-2017_Male'!$A$3:$CF$103,MIN((61+(Mortality!BZ$5-Mortality!$AT$5)),84),0))</f>
        <v>0.10663604983725457</v>
      </c>
      <c r="CA71" s="463">
        <f>BZ71*(1-VLOOKUP($AR71,'MP-2017_Male'!$A$3:$CF$103,MIN((61+(Mortality!CA$5-Mortality!$AT$5)),84),0))</f>
        <v>0.10564433457376811</v>
      </c>
      <c r="CB71" s="463">
        <f>CA71*(1-VLOOKUP($AR71,'MP-2017_Male'!$A$3:$CF$103,MIN((61+(Mortality!CB$5-Mortality!$AT$5)),84),0))</f>
        <v>0.10466184226223207</v>
      </c>
      <c r="CC71" s="463">
        <f>CB71*(1-VLOOKUP($AR71,'MP-2017_Male'!$A$3:$CF$103,MIN((61+(Mortality!CC$5-Mortality!$AT$5)),84),0))</f>
        <v>0.10368848712919332</v>
      </c>
      <c r="CD71" s="463">
        <f>CC71*(1-VLOOKUP($AR71,'MP-2017_Male'!$A$3:$CF$103,MIN((61+(Mortality!CD$5-Mortality!$AT$5)),84),0))</f>
        <v>0.10272418419889183</v>
      </c>
      <c r="CE71" s="463">
        <f>CD71*(1-VLOOKUP($AR71,'MP-2017_Male'!$A$3:$CF$103,MIN((61+(Mortality!CE$5-Mortality!$AT$5)),84),0))</f>
        <v>0.10176884928584214</v>
      </c>
      <c r="CF71" s="463">
        <f>CE71*(1-VLOOKUP($AR71,'MP-2017_Male'!$A$3:$CF$103,MIN((61+(Mortality!CF$5-Mortality!$AT$5)),84),0))</f>
        <v>0.10082239898748381</v>
      </c>
      <c r="CG71" s="463">
        <f>CF71*(1-VLOOKUP($AR71,'MP-2017_Male'!$A$3:$CF$103,MIN((61+(Mortality!CG$5-Mortality!$AT$5)),84),0))</f>
        <v>9.9884750676900211E-2</v>
      </c>
      <c r="CH71" s="463">
        <f>CG71*(1-VLOOKUP($AR71,'MP-2017_Male'!$A$3:$CF$103,MIN((61+(Mortality!CH$5-Mortality!$AT$5)),84),0))</f>
        <v>9.8955822495605042E-2</v>
      </c>
      <c r="CI71" s="463">
        <f>CH71*(1-VLOOKUP($AR71,'MP-2017_Male'!$A$3:$CF$103,MIN((61+(Mortality!CI$5-Mortality!$AT$5)),84),0))</f>
        <v>9.803553334639592E-2</v>
      </c>
      <c r="CJ71" s="463">
        <f>CI71*(1-VLOOKUP($AR71,'MP-2017_Male'!$A$3:$CF$103,MIN((61+(Mortality!CJ$5-Mortality!$AT$5)),84),0))</f>
        <v>9.7123802886274438E-2</v>
      </c>
      <c r="CK71" s="463">
        <f>CJ71*(1-VLOOKUP($AR71,'MP-2017_Male'!$A$3:$CF$103,MIN((61+(Mortality!CK$5-Mortality!$AT$5)),84),0))</f>
        <v>9.6220551519432082E-2</v>
      </c>
      <c r="CL71" s="463">
        <f>CK71*(1-VLOOKUP($AR71,'MP-2017_Male'!$A$3:$CF$103,MIN((61+(Mortality!CL$5-Mortality!$AT$5)),84),0))</f>
        <v>9.532570039030136E-2</v>
      </c>
      <c r="CM71" s="463">
        <f>CL71*(1-VLOOKUP($AR71,'MP-2017_Male'!$A$3:$CF$103,MIN((61+(Mortality!CM$5-Mortality!$AT$5)),84),0))</f>
        <v>9.4439171376671557E-2</v>
      </c>
      <c r="CN71" s="463">
        <f>CM71*(1-VLOOKUP($AR71,'MP-2017_Male'!$A$3:$CF$103,MIN((61+(Mortality!CN$5-Mortality!$AT$5)),84),0))</f>
        <v>9.3560887082868513E-2</v>
      </c>
      <c r="CO71" s="463">
        <f>CN71*(1-VLOOKUP($AR71,'MP-2017_Male'!$A$3:$CF$103,MIN((61+(Mortality!CO$5-Mortality!$AT$5)),84),0))</f>
        <v>9.2690770832997843E-2</v>
      </c>
      <c r="CP71" s="463">
        <f>CO71*(1-VLOOKUP($AR71,'MP-2017_Male'!$A$3:$CF$103,MIN((61+(Mortality!CP$5-Mortality!$AT$5)),84),0))</f>
        <v>9.1828746664250963E-2</v>
      </c>
      <c r="CQ71" s="463">
        <f>CP71*(1-VLOOKUP($AR71,'MP-2017_Male'!$A$3:$CF$103,MIN((61+(Mortality!CQ$5-Mortality!$AT$5)),84),0))</f>
        <v>9.0974739320273432E-2</v>
      </c>
      <c r="CR71" s="463">
        <f>CQ71*(1-VLOOKUP($AR71,'MP-2017_Male'!$A$3:$CF$103,MIN((61+(Mortality!CR$5-Mortality!$AT$5)),84),0))</f>
        <v>9.0128674244594892E-2</v>
      </c>
      <c r="CS71" s="463">
        <f>CR71*(1-VLOOKUP($AR71,'MP-2017_Male'!$A$3:$CF$103,MIN((61+(Mortality!CS$5-Mortality!$AT$5)),84),0))</f>
        <v>8.9290477574120161E-2</v>
      </c>
      <c r="CT71" s="463">
        <f>CS71*(1-VLOOKUP($AR71,'MP-2017_Male'!$A$3:$CF$103,MIN((61+(Mortality!CT$5-Mortality!$AT$5)),84),0))</f>
        <v>8.8460076132680851E-2</v>
      </c>
      <c r="CU71" s="463">
        <f>CT71*(1-VLOOKUP($AR71,'MP-2017_Male'!$A$3:$CF$103,MIN((61+(Mortality!CU$5-Mortality!$AT$5)),84),0))</f>
        <v>8.7637397424646921E-2</v>
      </c>
      <c r="CV71" s="463">
        <f>CU71*(1-VLOOKUP($AR71,'MP-2017_Male'!$A$3:$CF$103,MIN((61+(Mortality!CV$5-Mortality!$AT$5)),84),0))</f>
        <v>8.6822369628597712E-2</v>
      </c>
      <c r="CW71" s="463">
        <f>CV71*(1-VLOOKUP($AR71,'MP-2017_Male'!$A$3:$CF$103,MIN((61+(Mortality!CW$5-Mortality!$AT$5)),84),0))</f>
        <v>8.6014921591051757E-2</v>
      </c>
      <c r="CX71" s="463">
        <f>CW71*(1-VLOOKUP($AR71,'MP-2017_Male'!$A$3:$CF$103,MIN((61+(Mortality!CX$5-Mortality!$AT$5)),84),0))</f>
        <v>8.5214982820254984E-2</v>
      </c>
      <c r="CY71" s="463">
        <f>CX71*(1-VLOOKUP($AR71,'MP-2017_Male'!$A$3:$CF$103,MIN((61+(Mortality!CY$5-Mortality!$AT$5)),84),0))</f>
        <v>8.4422483480026608E-2</v>
      </c>
      <c r="CZ71" s="463">
        <f>CY71*(1-VLOOKUP($AR71,'MP-2017_Male'!$A$3:$CF$103,MIN((61+(Mortality!CZ$5-Mortality!$AT$5)),84),0))</f>
        <v>8.3637354383662363E-2</v>
      </c>
      <c r="DA71" s="463">
        <f>CZ71*(1-VLOOKUP($AR71,'MP-2017_Male'!$A$3:$CF$103,MIN((61+(Mortality!DA$5-Mortality!$AT$5)),84),0))</f>
        <v>8.2859526987894311E-2</v>
      </c>
      <c r="DB71" s="463">
        <f>DA71*(1-VLOOKUP($AR71,'MP-2017_Male'!$A$3:$CF$103,MIN((61+(Mortality!DB$5-Mortality!$AT$5)),84),0))</f>
        <v>8.2088933386906898E-2</v>
      </c>
      <c r="DC71" s="463">
        <f>DB71*(1-VLOOKUP($AR71,'MP-2017_Male'!$A$3:$CF$103,MIN((61+(Mortality!DC$5-Mortality!$AT$5)),84),0))</f>
        <v>8.1325506306408668E-2</v>
      </c>
      <c r="DD71" s="463">
        <f>DC71*(1-VLOOKUP($AR71,'MP-2017_Male'!$A$3:$CF$103,MIN((61+(Mortality!DD$5-Mortality!$AT$5)),84),0))</f>
        <v>8.0569179097759069E-2</v>
      </c>
      <c r="DE71" s="463">
        <f>DD71*(1-VLOOKUP($AR71,'MP-2017_Male'!$A$3:$CF$103,MIN((61+(Mortality!DE$5-Mortality!$AT$5)),84),0))</f>
        <v>7.9819885732149917E-2</v>
      </c>
      <c r="DF71" s="463">
        <f>DE71*(1-VLOOKUP($AR71,'MP-2017_Male'!$A$3:$CF$103,MIN((61+(Mortality!DF$5-Mortality!$AT$5)),84),0))</f>
        <v>7.907756079484092E-2</v>
      </c>
      <c r="DG71" s="463">
        <f>DF71*(1-VLOOKUP($AR71,'MP-2017_Male'!$A$3:$CF$103,MIN((61+(Mortality!DG$5-Mortality!$AT$5)),84),0))</f>
        <v>7.8342139479448902E-2</v>
      </c>
      <c r="DH71" s="463">
        <f>DG71*(1-VLOOKUP($AR71,'MP-2017_Male'!$A$3:$CF$103,MIN((61+(Mortality!DH$5-Mortality!$AT$5)),84),0))</f>
        <v>7.7613557582290035E-2</v>
      </c>
      <c r="DI71" s="463">
        <f>DH71*(1-VLOOKUP($AR71,'MP-2017_Male'!$A$3:$CF$103,MIN((61+(Mortality!DI$5-Mortality!$AT$5)),84),0))</f>
        <v>7.6891751496774741E-2</v>
      </c>
      <c r="DJ71" s="463">
        <f>DI71*(1-VLOOKUP($AR71,'MP-2017_Male'!$A$3:$CF$103,MIN((61+(Mortality!DJ$5-Mortality!$AT$5)),84),0))</f>
        <v>7.6176658207854742E-2</v>
      </c>
      <c r="DK71" s="463">
        <f>DJ71*(1-VLOOKUP($AR71,'MP-2017_Male'!$A$3:$CF$103,MIN((61+(Mortality!DK$5-Mortality!$AT$5)),84),0))</f>
        <v>7.54682152865217E-2</v>
      </c>
      <c r="DL71" s="463">
        <f>DK71*(1-VLOOKUP($AR71,'MP-2017_Male'!$A$3:$CF$103,MIN((61+(Mortality!DL$5-Mortality!$AT$5)),84),0))</f>
        <v>7.476636088435705E-2</v>
      </c>
      <c r="DM71" s="463">
        <f>DL71*(1-VLOOKUP($AR71,'MP-2017_Male'!$A$3:$CF$103,MIN((61+(Mortality!DM$5-Mortality!$AT$5)),84),0))</f>
        <v>7.4071033728132535E-2</v>
      </c>
      <c r="DN71" s="463">
        <f>DM71*(1-VLOOKUP($AR71,'MP-2017_Male'!$A$3:$CF$103,MIN((61+(Mortality!DN$5-Mortality!$AT$5)),84),0))</f>
        <v>7.3382173114460908E-2</v>
      </c>
      <c r="DO71" s="463">
        <f>DN71*(1-VLOOKUP($AR71,'MP-2017_Male'!$A$3:$CF$103,MIN((61+(Mortality!DO$5-Mortality!$AT$5)),84),0))</f>
        <v>7.2699718904496419E-2</v>
      </c>
      <c r="DP71" s="463">
        <f>DO71*(1-VLOOKUP($AR71,'MP-2017_Male'!$A$3:$CF$103,MIN((61+(Mortality!DP$5-Mortality!$AT$5)),84),0))</f>
        <v>7.202361151868461E-2</v>
      </c>
      <c r="DQ71" s="463">
        <f>DP71*(1-VLOOKUP($AR71,'MP-2017_Male'!$A$3:$CF$103,MIN((61+(Mortality!DQ$5-Mortality!$AT$5)),84),0))</f>
        <v>7.1353791931560842E-2</v>
      </c>
      <c r="DR71" s="463">
        <f>DQ71*(1-VLOOKUP($AR71,'MP-2017_Male'!$A$3:$CF$103,MIN((61+(Mortality!DR$5-Mortality!$AT$5)),84),0))</f>
        <v>7.0690201666597327E-2</v>
      </c>
      <c r="DS71" s="463">
        <f>DR71*(1-VLOOKUP($AR71,'MP-2017_Male'!$A$3:$CF$103,MIN((61+(Mortality!DS$5-Mortality!$AT$5)),84),0))</f>
        <v>7.0032782791097981E-2</v>
      </c>
      <c r="DT71" s="463">
        <f>DS71*(1-VLOOKUP($AR71,'MP-2017_Male'!$A$3:$CF$103,MIN((61+(Mortality!DT$5-Mortality!$AT$5)),84),0))</f>
        <v>6.9381477911140771E-2</v>
      </c>
      <c r="DU71" s="463">
        <f>DT71*(1-VLOOKUP($AR71,'MP-2017_Male'!$A$3:$CF$103,MIN((61+(Mortality!DU$5-Mortality!$AT$5)),84),0))</f>
        <v>6.8736230166567158E-2</v>
      </c>
      <c r="DV71" s="463">
        <f>DU71*(1-VLOOKUP($AR71,'MP-2017_Male'!$A$3:$CF$103,MIN((61+(Mortality!DV$5-Mortality!$AT$5)),84),0))</f>
        <v>6.8096983226018079E-2</v>
      </c>
      <c r="DW71" s="463">
        <f>DV71*(1-VLOOKUP($AR71,'MP-2017_Male'!$A$3:$CF$103,MIN((61+(Mortality!DW$5-Mortality!$AT$5)),84),0))</f>
        <v>6.7463681282016116E-2</v>
      </c>
      <c r="DX71" s="463">
        <f>DW71*(1-VLOOKUP($AR71,'MP-2017_Male'!$A$3:$CF$103,MIN((61+(Mortality!DX$5-Mortality!$AT$5)),84),0))</f>
        <v>6.6836269046093369E-2</v>
      </c>
      <c r="DY71" s="463">
        <f>DX71*(1-VLOOKUP($AR71,'MP-2017_Male'!$A$3:$CF$103,MIN((61+(Mortality!DY$5-Mortality!$AT$5)),84),0))</f>
        <v>6.6214691743964701E-2</v>
      </c>
      <c r="DZ71" s="463">
        <f>DY71*(1-VLOOKUP($AR71,'MP-2017_Male'!$A$3:$CF$103,MIN((61+(Mortality!DZ$5-Mortality!$AT$5)),84),0))</f>
        <v>6.5598895110745833E-2</v>
      </c>
      <c r="EA71" s="463">
        <f>DZ71*(1-VLOOKUP($AR71,'MP-2017_Male'!$A$3:$CF$103,MIN((61+(Mortality!EA$5-Mortality!$AT$5)),84),0))</f>
        <v>6.4988825386215893E-2</v>
      </c>
      <c r="EB71" s="463">
        <f>EA71*(1-VLOOKUP($AR71,'MP-2017_Male'!$A$3:$CF$103,MIN((61+(Mortality!EB$5-Mortality!$AT$5)),84),0))</f>
        <v>6.4384429310124086E-2</v>
      </c>
      <c r="EC71" s="463">
        <f>EB71*(1-VLOOKUP($AR71,'MP-2017_Male'!$A$3:$CF$103,MIN((61+(Mortality!EC$5-Mortality!$AT$5)),84),0))</f>
        <v>6.3785654117539933E-2</v>
      </c>
      <c r="ED71" s="463">
        <f>EC71*(1-VLOOKUP($AR71,'MP-2017_Male'!$A$3:$CF$103,MIN((61+(Mortality!ED$5-Mortality!$AT$5)),84),0))</f>
        <v>6.3192447534246812E-2</v>
      </c>
      <c r="EE71" s="463">
        <f>ED71*(1-VLOOKUP($AR71,'MP-2017_Male'!$A$3:$CF$103,MIN((61+(Mortality!EE$5-Mortality!$AT$5)),84),0))</f>
        <v>6.2604757772178318E-2</v>
      </c>
      <c r="EF71" s="463">
        <f>EE71*(1-VLOOKUP($AR71,'MP-2017_Male'!$A$3:$CF$103,MIN((61+(Mortality!EF$5-Mortality!$AT$5)),84),0))</f>
        <v>6.2022533524897061E-2</v>
      </c>
      <c r="EG71" s="463">
        <f>EF71*(1-VLOOKUP($AR71,'MP-2017_Male'!$A$3:$CF$103,MIN((61+(Mortality!EG$5-Mortality!$AT$5)),84),0))</f>
        <v>6.1445723963115519E-2</v>
      </c>
      <c r="EH71" s="463">
        <f>EG71*(1-VLOOKUP($AR71,'MP-2017_Male'!$A$3:$CF$103,MIN((61+(Mortality!EH$5-Mortality!$AT$5)),84),0))</f>
        <v>6.0874278730258545E-2</v>
      </c>
      <c r="EI71" s="463">
        <f>EH71*(1-VLOOKUP($AR71,'MP-2017_Male'!$A$3:$CF$103,MIN((61+(Mortality!EI$5-Mortality!$AT$5)),84),0))</f>
        <v>6.0308147938067144E-2</v>
      </c>
      <c r="EJ71" s="463">
        <f>EI71*(1-VLOOKUP($AR71,'MP-2017_Male'!$A$3:$CF$103,MIN((61+(Mortality!EJ$5-Mortality!$AT$5)),84),0))</f>
        <v>5.974728216224312E-2</v>
      </c>
      <c r="EK71" s="463">
        <f>EJ71*(1-VLOOKUP($AR71,'MP-2017_Male'!$A$3:$CF$103,MIN((61+(Mortality!EK$5-Mortality!$AT$5)),84),0))</f>
        <v>5.9191632438134259E-2</v>
      </c>
      <c r="EL71" s="463">
        <f>EK71*(1-VLOOKUP($AR71,'MP-2017_Male'!$A$3:$CF$103,MIN((61+(Mortality!EL$5-Mortality!$AT$5)),84),0))</f>
        <v>5.8641150256459613E-2</v>
      </c>
      <c r="EM71" s="463">
        <f>EL71*(1-VLOOKUP($AR71,'MP-2017_Male'!$A$3:$CF$103,MIN((61+(Mortality!EM$5-Mortality!$AT$5)),84),0))</f>
        <v>5.809578755907454E-2</v>
      </c>
      <c r="EN71" s="463">
        <f>EM71*(1-VLOOKUP($AR71,'MP-2017_Male'!$A$3:$CF$103,MIN((61+(Mortality!EN$5-Mortality!$AT$5)),84),0))</f>
        <v>5.7555496734775148E-2</v>
      </c>
      <c r="EO71" s="463">
        <f>EN71*(1-VLOOKUP($AR71,'MP-2017_Male'!$A$3:$CF$103,MIN((61+(Mortality!EO$5-Mortality!$AT$5)),84),0))</f>
        <v>5.7020230615141741E-2</v>
      </c>
      <c r="EP71" s="463">
        <f>EO71*(1-VLOOKUP($AR71,'MP-2017_Male'!$A$3:$CF$103,MIN((61+(Mortality!EP$5-Mortality!$AT$5)),84),0))</f>
        <v>5.6489942470420926E-2</v>
      </c>
      <c r="EQ71" s="463">
        <f>EP71*(1-VLOOKUP($AR71,'MP-2017_Male'!$A$3:$CF$103,MIN((61+(Mortality!EQ$5-Mortality!$AT$5)),84),0))</f>
        <v>5.5964586005446015E-2</v>
      </c>
      <c r="ER71" s="463">
        <f>EQ71*(1-VLOOKUP($AR71,'MP-2017_Male'!$A$3:$CF$103,MIN((61+(Mortality!ER$5-Mortality!$AT$5)),84),0))</f>
        <v>5.5444115355595368E-2</v>
      </c>
      <c r="ES71" s="463">
        <f>ER71*(1-VLOOKUP($AR71,'MP-2017_Male'!$A$3:$CF$103,MIN((61+(Mortality!ES$5-Mortality!$AT$5)),84),0))</f>
        <v>5.4928485082788331E-2</v>
      </c>
      <c r="ET71" s="463">
        <f>ES71*(1-VLOOKUP($AR71,'MP-2017_Male'!$A$3:$CF$103,MIN((61+(Mortality!ET$5-Mortality!$AT$5)),84),0))</f>
        <v>5.4417650171518402E-2</v>
      </c>
      <c r="EU71" s="463">
        <f>ET71*(1-VLOOKUP($AR71,'MP-2017_Male'!$A$3:$CF$103,MIN((61+(Mortality!EU$5-Mortality!$AT$5)),84),0))</f>
        <v>5.391156602492328E-2</v>
      </c>
      <c r="EV71" s="463">
        <f>EU71*(1-VLOOKUP($AR71,'MP-2017_Male'!$A$3:$CF$103,MIN((61+(Mortality!EV$5-Mortality!$AT$5)),84),0))</f>
        <v>5.3410188460891496E-2</v>
      </c>
      <c r="EW71" s="463">
        <f>EV71*(1-VLOOKUP($AR71,'MP-2017_Male'!$A$3:$CF$103,MIN((61+(Mortality!EW$5-Mortality!$AT$5)),84),0))</f>
        <v>5.2913473708205205E-2</v>
      </c>
      <c r="EX71" s="463">
        <f>EW71*(1-VLOOKUP($AR71,'MP-2017_Male'!$A$3:$CF$103,MIN((61+(Mortality!EX$5-Mortality!$AT$5)),84),0))</f>
        <v>5.2421378402718898E-2</v>
      </c>
      <c r="EY71" s="463">
        <f>EX71*(1-VLOOKUP($AR71,'MP-2017_Male'!$A$3:$CF$103,MIN((61+(Mortality!EY$5-Mortality!$AT$5)),84),0))</f>
        <v>5.1933859583573612E-2</v>
      </c>
      <c r="EZ71" s="463">
        <f>EY71*(1-VLOOKUP($AR71,'MP-2017_Male'!$A$3:$CF$103,MIN((61+(Mortality!EZ$5-Mortality!$AT$5)),84),0))</f>
        <v>5.1450874689446376E-2</v>
      </c>
      <c r="FA71" s="463">
        <f>EZ71*(1-VLOOKUP($AR71,'MP-2017_Male'!$A$3:$CF$103,MIN((61+(Mortality!FA$5-Mortality!$AT$5)),84),0))</f>
        <v>5.0972381554834523E-2</v>
      </c>
      <c r="FB71" s="463">
        <f>FA71*(1-VLOOKUP($AR71,'MP-2017_Male'!$A$3:$CF$103,MIN((61+(Mortality!FB$5-Mortality!$AT$5)),84),0))</f>
        <v>5.0498338406374563E-2</v>
      </c>
      <c r="FC71" s="463">
        <f>FB71*(1-VLOOKUP($AR71,'MP-2017_Male'!$A$3:$CF$103,MIN((61+(Mortality!FC$5-Mortality!$AT$5)),84),0))</f>
        <v>5.0028703859195278E-2</v>
      </c>
      <c r="FD71" s="463">
        <f>FC71*(1-VLOOKUP($AR71,'MP-2017_Male'!$A$3:$CF$103,MIN((61+(Mortality!FD$5-Mortality!$AT$5)),84),0))</f>
        <v>4.9563436913304761E-2</v>
      </c>
      <c r="FE71" s="463">
        <f>FD71*(1-VLOOKUP($AR71,'MP-2017_Male'!$A$3:$CF$103,MIN((61+(Mortality!FE$5-Mortality!$AT$5)),84),0))</f>
        <v>4.9102496950011031E-2</v>
      </c>
      <c r="FF71" s="463">
        <f>FE71*(1-VLOOKUP($AR71,'MP-2017_Male'!$A$3:$CF$103,MIN((61+(Mortality!FF$5-Mortality!$AT$5)),84),0))</f>
        <v>4.864584372837593E-2</v>
      </c>
      <c r="FG71" s="463">
        <f>FF71*(1-VLOOKUP($AR71,'MP-2017_Male'!$A$3:$CF$103,MIN((61+(Mortality!FG$5-Mortality!$AT$5)),84),0))</f>
        <v>4.8193437381702037E-2</v>
      </c>
      <c r="FH71" s="463">
        <f>FG71*(1-VLOOKUP($AR71,'MP-2017_Male'!$A$3:$CF$103,MIN((61+(Mortality!FH$5-Mortality!$AT$5)),84),0))</f>
        <v>4.7745238414052212E-2</v>
      </c>
      <c r="FI71" s="463">
        <f>FH71*(1-VLOOKUP($AR71,'MP-2017_Male'!$A$3:$CF$103,MIN((61+(Mortality!FI$5-Mortality!$AT$5)),84),0))</f>
        <v>4.7301207696801524E-2</v>
      </c>
    </row>
    <row r="72" spans="1:165">
      <c r="A72" s="205">
        <v>84</v>
      </c>
      <c r="B72" s="226">
        <f t="shared" si="112"/>
        <v>6.9290000000000004E-2</v>
      </c>
      <c r="C72" s="227">
        <f t="shared" si="113"/>
        <v>5.4031999999999997E-2</v>
      </c>
      <c r="D72" s="207">
        <f t="shared" si="108"/>
        <v>6.1661000000000001E-2</v>
      </c>
      <c r="E72" s="434">
        <f ca="1">IF($A72&lt;Main!$B$11,Mortality!$BD65,OFFSET($BD$6,$A72-$A$13-$J$31,$A72-$A$13-$J$31)*$J$30)</f>
        <v>3.1342438620120761E-2</v>
      </c>
      <c r="F72" s="435">
        <f ca="1">IF($A72&lt;Main!$B$13,Mortality!$BD164,OFFSET($BD$105,$A72-$A$13,$A72-$A$13))</f>
        <v>2.8497940240969709E-2</v>
      </c>
      <c r="G72" s="472">
        <f t="shared" ca="1" si="85"/>
        <v>2.9920189430545235E-2</v>
      </c>
      <c r="X72" s="227"/>
      <c r="Y72" s="205">
        <v>84</v>
      </c>
      <c r="AA72" s="231"/>
      <c r="AB72" s="232">
        <v>6.9290000000000004E-2</v>
      </c>
      <c r="AC72" s="233">
        <v>0.104436</v>
      </c>
      <c r="AD72" s="205"/>
      <c r="AE72" s="231"/>
      <c r="AF72" s="232">
        <v>5.4031999999999997E-2</v>
      </c>
      <c r="AG72" s="233">
        <v>8.3652000000000004E-2</v>
      </c>
      <c r="AH72" s="234"/>
      <c r="AR72" s="205">
        <v>91</v>
      </c>
      <c r="AS72" s="235">
        <f t="shared" si="103"/>
        <v>0.14485761897201035</v>
      </c>
      <c r="AT72" s="235">
        <f t="shared" ref="AT72:AW72" si="115">AU72</f>
        <v>0.15132200000000001</v>
      </c>
      <c r="AU72" s="235">
        <f t="shared" si="115"/>
        <v>0.15132200000000001</v>
      </c>
      <c r="AV72" s="235">
        <f t="shared" si="115"/>
        <v>0.15132200000000001</v>
      </c>
      <c r="AW72" s="235">
        <f t="shared" si="115"/>
        <v>0.15132200000000001</v>
      </c>
      <c r="AX72" s="406">
        <f t="shared" si="102"/>
        <v>0.15132200000000001</v>
      </c>
      <c r="AY72" s="463">
        <f>AX72*(1-VLOOKUP($AR72,'MP-2017_Male'!$A$3:$CF$103,MIN((61+(Mortality!AY$5-Mortality!$AT$5)),84),0))</f>
        <v>0.15027787820000002</v>
      </c>
      <c r="AZ72" s="463">
        <f>AY72*(1-VLOOKUP($AR72,'MP-2017_Male'!$A$3:$CF$103,MIN((61+(Mortality!AZ$5-Mortality!$AT$5)),84),0))</f>
        <v>0.14922593305260001</v>
      </c>
      <c r="BA72" s="463">
        <f>AZ72*(1-VLOOKUP($AR72,'MP-2017_Male'!$A$3:$CF$103,MIN((61+(Mortality!BA$5-Mortality!$AT$5)),84),0))</f>
        <v>0.14816642892792656</v>
      </c>
      <c r="BB72" s="463">
        <f>BA72*(1-VLOOKUP($AR72,'MP-2017_Male'!$A$3:$CF$103,MIN((61+(Mortality!BB$5-Mortality!$AT$5)),84),0))</f>
        <v>0.14708481399675269</v>
      </c>
      <c r="BC72" s="463">
        <f>BB72*(1-VLOOKUP($AR72,'MP-2017_Male'!$A$3:$CF$103,MIN((61+(Mortality!BC$5-Mortality!$AT$5)),84),0))</f>
        <v>0.14598167789177705</v>
      </c>
      <c r="BD72" s="429">
        <f>BC72*(1-VLOOKUP($AR72,'MP-2017_Male'!$A$3:$CF$103,MIN((61+(Mortality!BD$5-Mortality!$AT$5)),84),0))</f>
        <v>0.14485761897201035</v>
      </c>
      <c r="BE72" s="463">
        <f>BD72*(1-VLOOKUP($AR72,'MP-2017_Male'!$A$3:$CF$103,MIN((61+(Mortality!BE$5-Mortality!$AT$5)),84),0))</f>
        <v>0.14371324378213146</v>
      </c>
      <c r="BF72" s="463">
        <f>BE72*(1-VLOOKUP($AR72,'MP-2017_Male'!$A$3:$CF$103,MIN((61+(Mortality!BF$5-Mortality!$AT$5)),84),0))</f>
        <v>0.14256353783187442</v>
      </c>
      <c r="BG72" s="463">
        <f>BF72*(1-VLOOKUP($AR72,'MP-2017_Male'!$A$3:$CF$103,MIN((61+(Mortality!BG$5-Mortality!$AT$5)),84),0))</f>
        <v>0.14140877317543624</v>
      </c>
      <c r="BH72" s="463">
        <f>BG72*(1-VLOOKUP($AR72,'MP-2017_Male'!$A$3:$CF$103,MIN((61+(Mortality!BH$5-Mortality!$AT$5)),84),0))</f>
        <v>0.14024922123539765</v>
      </c>
      <c r="BI72" s="463">
        <f>BH72*(1-VLOOKUP($AR72,'MP-2017_Male'!$A$3:$CF$103,MIN((61+(Mortality!BI$5-Mortality!$AT$5)),84),0))</f>
        <v>0.13908515269914384</v>
      </c>
      <c r="BJ72" s="463">
        <f>BI72*(1-VLOOKUP($AR72,'MP-2017_Male'!$A$3:$CF$103,MIN((61+(Mortality!BJ$5-Mortality!$AT$5)),84),0))</f>
        <v>0.13791683741647104</v>
      </c>
      <c r="BK72" s="463">
        <f>BJ72*(1-VLOOKUP($AR72,'MP-2017_Male'!$A$3:$CF$103,MIN((61+(Mortality!BK$5-Mortality!$AT$5)),84),0))</f>
        <v>0.13673075261468939</v>
      </c>
      <c r="BL72" s="463">
        <f>BK72*(1-VLOOKUP($AR72,'MP-2017_Male'!$A$3:$CF$103,MIN((61+(Mortality!BL$5-Mortality!$AT$5)),84),0))</f>
        <v>0.13554119506694159</v>
      </c>
      <c r="BM72" s="463">
        <f>BL72*(1-VLOOKUP($AR72,'MP-2017_Male'!$A$3:$CF$103,MIN((61+(Mortality!BM$5-Mortality!$AT$5)),84),0))</f>
        <v>0.13433487843084582</v>
      </c>
      <c r="BN72" s="463">
        <f>BM72*(1-VLOOKUP($AR72,'MP-2017_Male'!$A$3:$CF$103,MIN((61+(Mortality!BN$5-Mortality!$AT$5)),84),0))</f>
        <v>0.1331392980128113</v>
      </c>
      <c r="BO72" s="463">
        <f>BN72*(1-VLOOKUP($AR72,'MP-2017_Male'!$A$3:$CF$103,MIN((61+(Mortality!BO$5-Mortality!$AT$5)),84),0))</f>
        <v>0.13194104433069601</v>
      </c>
      <c r="BP72" s="463">
        <f>BO72*(1-VLOOKUP($AR72,'MP-2017_Male'!$A$3:$CF$103,MIN((61+(Mortality!BP$5-Mortality!$AT$5)),84),0))</f>
        <v>0.13075357493171974</v>
      </c>
      <c r="BQ72" s="463">
        <f>BP72*(1-VLOOKUP($AR72,'MP-2017_Male'!$A$3:$CF$103,MIN((61+(Mortality!BQ$5-Mortality!$AT$5)),84),0))</f>
        <v>0.1295637173998411</v>
      </c>
      <c r="BR72" s="463">
        <f>BQ72*(1-VLOOKUP($AR72,'MP-2017_Male'!$A$3:$CF$103,MIN((61+(Mortality!BR$5-Mortality!$AT$5)),84),0))</f>
        <v>0.12838468757150254</v>
      </c>
      <c r="BS72" s="463">
        <f>BR72*(1-VLOOKUP($AR72,'MP-2017_Male'!$A$3:$CF$103,MIN((61+(Mortality!BS$5-Mortality!$AT$5)),84),0))</f>
        <v>0.12721638691460185</v>
      </c>
      <c r="BT72" s="463">
        <f>BS72*(1-VLOOKUP($AR72,'MP-2017_Male'!$A$3:$CF$103,MIN((61+(Mortality!BT$5-Mortality!$AT$5)),84),0))</f>
        <v>0.12605871779367897</v>
      </c>
      <c r="BU72" s="463">
        <f>BT72*(1-VLOOKUP($AR72,'MP-2017_Male'!$A$3:$CF$103,MIN((61+(Mortality!BU$5-Mortality!$AT$5)),84),0))</f>
        <v>0.12491158346175649</v>
      </c>
      <c r="BV72" s="463">
        <f>BU72*(1-VLOOKUP($AR72,'MP-2017_Male'!$A$3:$CF$103,MIN((61+(Mortality!BV$5-Mortality!$AT$5)),84),0))</f>
        <v>0.12377488805225451</v>
      </c>
      <c r="BW72" s="463">
        <f>BV72*(1-VLOOKUP($AR72,'MP-2017_Male'!$A$3:$CF$103,MIN((61+(Mortality!BW$5-Mortality!$AT$5)),84),0))</f>
        <v>0.12264853657097899</v>
      </c>
      <c r="BX72" s="463">
        <f>BW72*(1-VLOOKUP($AR72,'MP-2017_Male'!$A$3:$CF$103,MIN((61+(Mortality!BX$5-Mortality!$AT$5)),84),0))</f>
        <v>0.12153243488818308</v>
      </c>
      <c r="BY72" s="463">
        <f>BX72*(1-VLOOKUP($AR72,'MP-2017_Male'!$A$3:$CF$103,MIN((61+(Mortality!BY$5-Mortality!$AT$5)),84),0))</f>
        <v>0.12042648973070061</v>
      </c>
      <c r="BZ72" s="463">
        <f>BY72*(1-VLOOKUP($AR72,'MP-2017_Male'!$A$3:$CF$103,MIN((61+(Mortality!BZ$5-Mortality!$AT$5)),84),0))</f>
        <v>0.11933060867415124</v>
      </c>
      <c r="CA72" s="463">
        <f>BZ72*(1-VLOOKUP($AR72,'MP-2017_Male'!$A$3:$CF$103,MIN((61+(Mortality!CA$5-Mortality!$AT$5)),84),0))</f>
        <v>0.11824470013521646</v>
      </c>
      <c r="CB72" s="463">
        <f>CA72*(1-VLOOKUP($AR72,'MP-2017_Male'!$A$3:$CF$103,MIN((61+(Mortality!CB$5-Mortality!$AT$5)),84),0))</f>
        <v>0.11716867336398598</v>
      </c>
      <c r="CC72" s="463">
        <f>CB72*(1-VLOOKUP($AR72,'MP-2017_Male'!$A$3:$CF$103,MIN((61+(Mortality!CC$5-Mortality!$AT$5)),84),0))</f>
        <v>0.1161024384363737</v>
      </c>
      <c r="CD72" s="463">
        <f>CC72*(1-VLOOKUP($AR72,'MP-2017_Male'!$A$3:$CF$103,MIN((61+(Mortality!CD$5-Mortality!$AT$5)),84),0))</f>
        <v>0.1150459062466027</v>
      </c>
      <c r="CE72" s="463">
        <f>CD72*(1-VLOOKUP($AR72,'MP-2017_Male'!$A$3:$CF$103,MIN((61+(Mortality!CE$5-Mortality!$AT$5)),84),0))</f>
        <v>0.11399898849975862</v>
      </c>
      <c r="CF72" s="463">
        <f>CE72*(1-VLOOKUP($AR72,'MP-2017_Male'!$A$3:$CF$103,MIN((61+(Mortality!CF$5-Mortality!$AT$5)),84),0))</f>
        <v>0.11296159770441082</v>
      </c>
      <c r="CG72" s="463">
        <f>CF72*(1-VLOOKUP($AR72,'MP-2017_Male'!$A$3:$CF$103,MIN((61+(Mortality!CG$5-Mortality!$AT$5)),84),0))</f>
        <v>0.11193364716530069</v>
      </c>
      <c r="CH72" s="463">
        <f>CG72*(1-VLOOKUP($AR72,'MP-2017_Male'!$A$3:$CF$103,MIN((61+(Mortality!CH$5-Mortality!$AT$5)),84),0))</f>
        <v>0.11091505097609645</v>
      </c>
      <c r="CI72" s="463">
        <f>CH72*(1-VLOOKUP($AR72,'MP-2017_Male'!$A$3:$CF$103,MIN((61+(Mortality!CI$5-Mortality!$AT$5)),84),0))</f>
        <v>0.10990572401221398</v>
      </c>
      <c r="CJ72" s="463">
        <f>CI72*(1-VLOOKUP($AR72,'MP-2017_Male'!$A$3:$CF$103,MIN((61+(Mortality!CJ$5-Mortality!$AT$5)),84),0))</f>
        <v>0.10890558192370282</v>
      </c>
      <c r="CK72" s="463">
        <f>CJ72*(1-VLOOKUP($AR72,'MP-2017_Male'!$A$3:$CF$103,MIN((61+(Mortality!CK$5-Mortality!$AT$5)),84),0))</f>
        <v>0.10791454112819712</v>
      </c>
      <c r="CL72" s="463">
        <f>CK72*(1-VLOOKUP($AR72,'MP-2017_Male'!$A$3:$CF$103,MIN((61+(Mortality!CL$5-Mortality!$AT$5)),84),0))</f>
        <v>0.10693251880393052</v>
      </c>
      <c r="CM72" s="463">
        <f>CL72*(1-VLOOKUP($AR72,'MP-2017_Male'!$A$3:$CF$103,MIN((61+(Mortality!CM$5-Mortality!$AT$5)),84),0))</f>
        <v>0.10595943288281476</v>
      </c>
      <c r="CN72" s="463">
        <f>CM72*(1-VLOOKUP($AR72,'MP-2017_Male'!$A$3:$CF$103,MIN((61+(Mortality!CN$5-Mortality!$AT$5)),84),0))</f>
        <v>0.10499520204358115</v>
      </c>
      <c r="CO72" s="463">
        <f>CN72*(1-VLOOKUP($AR72,'MP-2017_Male'!$A$3:$CF$103,MIN((61+(Mortality!CO$5-Mortality!$AT$5)),84),0))</f>
        <v>0.10403974570498456</v>
      </c>
      <c r="CP72" s="463">
        <f>CO72*(1-VLOOKUP($AR72,'MP-2017_Male'!$A$3:$CF$103,MIN((61+(Mortality!CP$5-Mortality!$AT$5)),84),0))</f>
        <v>0.1030929840190692</v>
      </c>
      <c r="CQ72" s="463">
        <f>CP72*(1-VLOOKUP($AR72,'MP-2017_Male'!$A$3:$CF$103,MIN((61+(Mortality!CQ$5-Mortality!$AT$5)),84),0))</f>
        <v>0.10215483786449567</v>
      </c>
      <c r="CR72" s="463">
        <f>CQ72*(1-VLOOKUP($AR72,'MP-2017_Male'!$A$3:$CF$103,MIN((61+(Mortality!CR$5-Mortality!$AT$5)),84),0))</f>
        <v>0.10122522883992875</v>
      </c>
      <c r="CS72" s="463">
        <f>CR72*(1-VLOOKUP($AR72,'MP-2017_Male'!$A$3:$CF$103,MIN((61+(Mortality!CS$5-Mortality!$AT$5)),84),0))</f>
        <v>0.1003040792574854</v>
      </c>
      <c r="CT72" s="463">
        <f>CS72*(1-VLOOKUP($AR72,'MP-2017_Male'!$A$3:$CF$103,MIN((61+(Mortality!CT$5-Mortality!$AT$5)),84),0))</f>
        <v>9.9391312136242277E-2</v>
      </c>
      <c r="CU72" s="463">
        <f>CT72*(1-VLOOKUP($AR72,'MP-2017_Male'!$A$3:$CF$103,MIN((61+(Mortality!CU$5-Mortality!$AT$5)),84),0))</f>
        <v>9.8486851195802472E-2</v>
      </c>
      <c r="CV72" s="463">
        <f>CU72*(1-VLOOKUP($AR72,'MP-2017_Male'!$A$3:$CF$103,MIN((61+(Mortality!CV$5-Mortality!$AT$5)),84),0))</f>
        <v>9.7590620849920665E-2</v>
      </c>
      <c r="CW72" s="463">
        <f>CV72*(1-VLOOKUP($AR72,'MP-2017_Male'!$A$3:$CF$103,MIN((61+(Mortality!CW$5-Mortality!$AT$5)),84),0))</f>
        <v>9.6702546200186382E-2</v>
      </c>
      <c r="CX72" s="463">
        <f>CW72*(1-VLOOKUP($AR72,'MP-2017_Male'!$A$3:$CF$103,MIN((61+(Mortality!CX$5-Mortality!$AT$5)),84),0))</f>
        <v>9.5822553029764682E-2</v>
      </c>
      <c r="CY72" s="463">
        <f>CX72*(1-VLOOKUP($AR72,'MP-2017_Male'!$A$3:$CF$103,MIN((61+(Mortality!CY$5-Mortality!$AT$5)),84),0))</f>
        <v>9.4950567797193824E-2</v>
      </c>
      <c r="CZ72" s="463">
        <f>CY72*(1-VLOOKUP($AR72,'MP-2017_Male'!$A$3:$CF$103,MIN((61+(Mortality!CZ$5-Mortality!$AT$5)),84),0))</f>
        <v>9.4086517630239355E-2</v>
      </c>
      <c r="DA72" s="463">
        <f>CZ72*(1-VLOOKUP($AR72,'MP-2017_Male'!$A$3:$CF$103,MIN((61+(Mortality!DA$5-Mortality!$AT$5)),84),0))</f>
        <v>9.3230330319804183E-2</v>
      </c>
      <c r="DB72" s="463">
        <f>DA72*(1-VLOOKUP($AR72,'MP-2017_Male'!$A$3:$CF$103,MIN((61+(Mortality!DB$5-Mortality!$AT$5)),84),0))</f>
        <v>9.2381934313893965E-2</v>
      </c>
      <c r="DC72" s="463">
        <f>DB72*(1-VLOOKUP($AR72,'MP-2017_Male'!$A$3:$CF$103,MIN((61+(Mortality!DC$5-Mortality!$AT$5)),84),0))</f>
        <v>9.1541258711637527E-2</v>
      </c>
      <c r="DD72" s="463">
        <f>DC72*(1-VLOOKUP($AR72,'MP-2017_Male'!$A$3:$CF$103,MIN((61+(Mortality!DD$5-Mortality!$AT$5)),84),0))</f>
        <v>9.0708233257361631E-2</v>
      </c>
      <c r="DE72" s="463">
        <f>DD72*(1-VLOOKUP($AR72,'MP-2017_Male'!$A$3:$CF$103,MIN((61+(Mortality!DE$5-Mortality!$AT$5)),84),0))</f>
        <v>8.9882788334719646E-2</v>
      </c>
      <c r="DF72" s="463">
        <f>DE72*(1-VLOOKUP($AR72,'MP-2017_Male'!$A$3:$CF$103,MIN((61+(Mortality!DF$5-Mortality!$AT$5)),84),0))</f>
        <v>8.9064854960873699E-2</v>
      </c>
      <c r="DG72" s="463">
        <f>DF72*(1-VLOOKUP($AR72,'MP-2017_Male'!$A$3:$CF$103,MIN((61+(Mortality!DG$5-Mortality!$AT$5)),84),0))</f>
        <v>8.8254364780729747E-2</v>
      </c>
      <c r="DH72" s="463">
        <f>DG72*(1-VLOOKUP($AR72,'MP-2017_Male'!$A$3:$CF$103,MIN((61+(Mortality!DH$5-Mortality!$AT$5)),84),0))</f>
        <v>8.7451250061225103E-2</v>
      </c>
      <c r="DI72" s="463">
        <f>DH72*(1-VLOOKUP($AR72,'MP-2017_Male'!$A$3:$CF$103,MIN((61+(Mortality!DI$5-Mortality!$AT$5)),84),0))</f>
        <v>8.6655443685667952E-2</v>
      </c>
      <c r="DJ72" s="463">
        <f>DI72*(1-VLOOKUP($AR72,'MP-2017_Male'!$A$3:$CF$103,MIN((61+(Mortality!DJ$5-Mortality!$AT$5)),84),0))</f>
        <v>8.5866879148128378E-2</v>
      </c>
      <c r="DK72" s="463">
        <f>DJ72*(1-VLOOKUP($AR72,'MP-2017_Male'!$A$3:$CF$103,MIN((61+(Mortality!DK$5-Mortality!$AT$5)),84),0))</f>
        <v>8.5085490547880407E-2</v>
      </c>
      <c r="DL72" s="463">
        <f>DK72*(1-VLOOKUP($AR72,'MP-2017_Male'!$A$3:$CF$103,MIN((61+(Mortality!DL$5-Mortality!$AT$5)),84),0))</f>
        <v>8.4311212583894693E-2</v>
      </c>
      <c r="DM72" s="463">
        <f>DL72*(1-VLOOKUP($AR72,'MP-2017_Male'!$A$3:$CF$103,MIN((61+(Mortality!DM$5-Mortality!$AT$5)),84),0))</f>
        <v>8.3543980549381253E-2</v>
      </c>
      <c r="DN72" s="463">
        <f>DM72*(1-VLOOKUP($AR72,'MP-2017_Male'!$A$3:$CF$103,MIN((61+(Mortality!DN$5-Mortality!$AT$5)),84),0))</f>
        <v>8.278373032638188E-2</v>
      </c>
      <c r="DO72" s="463">
        <f>DN72*(1-VLOOKUP($AR72,'MP-2017_Male'!$A$3:$CF$103,MIN((61+(Mortality!DO$5-Mortality!$AT$5)),84),0))</f>
        <v>8.2030398380411804E-2</v>
      </c>
      <c r="DP72" s="463">
        <f>DO72*(1-VLOOKUP($AR72,'MP-2017_Male'!$A$3:$CF$103,MIN((61+(Mortality!DP$5-Mortality!$AT$5)),84),0))</f>
        <v>8.1283921755150063E-2</v>
      </c>
      <c r="DQ72" s="463">
        <f>DP72*(1-VLOOKUP($AR72,'MP-2017_Male'!$A$3:$CF$103,MIN((61+(Mortality!DQ$5-Mortality!$AT$5)),84),0))</f>
        <v>8.0544238067178198E-2</v>
      </c>
      <c r="DR72" s="463">
        <f>DQ72*(1-VLOOKUP($AR72,'MP-2017_Male'!$A$3:$CF$103,MIN((61+(Mortality!DR$5-Mortality!$AT$5)),84),0))</f>
        <v>7.9811285500766882E-2</v>
      </c>
      <c r="DS72" s="463">
        <f>DR72*(1-VLOOKUP($AR72,'MP-2017_Male'!$A$3:$CF$103,MIN((61+(Mortality!DS$5-Mortality!$AT$5)),84),0))</f>
        <v>7.90850028027099E-2</v>
      </c>
      <c r="DT72" s="463">
        <f>DS72*(1-VLOOKUP($AR72,'MP-2017_Male'!$A$3:$CF$103,MIN((61+(Mortality!DT$5-Mortality!$AT$5)),84),0))</f>
        <v>7.8365329277205242E-2</v>
      </c>
      <c r="DU72" s="463">
        <f>DT72*(1-VLOOKUP($AR72,'MP-2017_Male'!$A$3:$CF$103,MIN((61+(Mortality!DU$5-Mortality!$AT$5)),84),0))</f>
        <v>7.7652204780782677E-2</v>
      </c>
      <c r="DV72" s="463">
        <f>DU72*(1-VLOOKUP($AR72,'MP-2017_Male'!$A$3:$CF$103,MIN((61+(Mortality!DV$5-Mortality!$AT$5)),84),0))</f>
        <v>7.6945569717277548E-2</v>
      </c>
      <c r="DW72" s="463">
        <f>DV72*(1-VLOOKUP($AR72,'MP-2017_Male'!$A$3:$CF$103,MIN((61+(Mortality!DW$5-Mortality!$AT$5)),84),0))</f>
        <v>7.6245365032850329E-2</v>
      </c>
      <c r="DX72" s="463">
        <f>DW72*(1-VLOOKUP($AR72,'MP-2017_Male'!$A$3:$CF$103,MIN((61+(Mortality!DX$5-Mortality!$AT$5)),84),0))</f>
        <v>7.5551532211051389E-2</v>
      </c>
      <c r="DY72" s="463">
        <f>DX72*(1-VLOOKUP($AR72,'MP-2017_Male'!$A$3:$CF$103,MIN((61+(Mortality!DY$5-Mortality!$AT$5)),84),0))</f>
        <v>7.4864013267930823E-2</v>
      </c>
      <c r="DZ72" s="463">
        <f>DY72*(1-VLOOKUP($AR72,'MP-2017_Male'!$A$3:$CF$103,MIN((61+(Mortality!DZ$5-Mortality!$AT$5)),84),0))</f>
        <v>7.4182750747192647E-2</v>
      </c>
      <c r="EA72" s="463">
        <f>DZ72*(1-VLOOKUP($AR72,'MP-2017_Male'!$A$3:$CF$103,MIN((61+(Mortality!EA$5-Mortality!$AT$5)),84),0))</f>
        <v>7.3507687715393191E-2</v>
      </c>
      <c r="EB72" s="463">
        <f>EA72*(1-VLOOKUP($AR72,'MP-2017_Male'!$A$3:$CF$103,MIN((61+(Mortality!EB$5-Mortality!$AT$5)),84),0))</f>
        <v>7.2838767757183107E-2</v>
      </c>
      <c r="EC72" s="463">
        <f>EB72*(1-VLOOKUP($AR72,'MP-2017_Male'!$A$3:$CF$103,MIN((61+(Mortality!EC$5-Mortality!$AT$5)),84),0))</f>
        <v>7.2175934970592742E-2</v>
      </c>
      <c r="ED72" s="463">
        <f>EC72*(1-VLOOKUP($AR72,'MP-2017_Male'!$A$3:$CF$103,MIN((61+(Mortality!ED$5-Mortality!$AT$5)),84),0))</f>
        <v>7.1519133962360343E-2</v>
      </c>
      <c r="EE72" s="463">
        <f>ED72*(1-VLOOKUP($AR72,'MP-2017_Male'!$A$3:$CF$103,MIN((61+(Mortality!EE$5-Mortality!$AT$5)),84),0))</f>
        <v>7.0868309843302862E-2</v>
      </c>
      <c r="EF72" s="463">
        <f>EE72*(1-VLOOKUP($AR72,'MP-2017_Male'!$A$3:$CF$103,MIN((61+(Mortality!EF$5-Mortality!$AT$5)),84),0))</f>
        <v>7.02234082237288E-2</v>
      </c>
      <c r="EG72" s="463">
        <f>EF72*(1-VLOOKUP($AR72,'MP-2017_Male'!$A$3:$CF$103,MIN((61+(Mortality!EG$5-Mortality!$AT$5)),84),0))</f>
        <v>6.9584375208892865E-2</v>
      </c>
      <c r="EH72" s="463">
        <f>EG72*(1-VLOOKUP($AR72,'MP-2017_Male'!$A$3:$CF$103,MIN((61+(Mortality!EH$5-Mortality!$AT$5)),84),0))</f>
        <v>6.8951157394491938E-2</v>
      </c>
      <c r="EI72" s="463">
        <f>EH72*(1-VLOOKUP($AR72,'MP-2017_Male'!$A$3:$CF$103,MIN((61+(Mortality!EI$5-Mortality!$AT$5)),84),0))</f>
        <v>6.832370186220206E-2</v>
      </c>
      <c r="EJ72" s="463">
        <f>EI72*(1-VLOOKUP($AR72,'MP-2017_Male'!$A$3:$CF$103,MIN((61+(Mortality!EJ$5-Mortality!$AT$5)),84),0))</f>
        <v>6.7701956175256026E-2</v>
      </c>
      <c r="EK72" s="463">
        <f>EJ72*(1-VLOOKUP($AR72,'MP-2017_Male'!$A$3:$CF$103,MIN((61+(Mortality!EK$5-Mortality!$AT$5)),84),0))</f>
        <v>6.7085868374061192E-2</v>
      </c>
      <c r="EL72" s="463">
        <f>EK72*(1-VLOOKUP($AR72,'MP-2017_Male'!$A$3:$CF$103,MIN((61+(Mortality!EL$5-Mortality!$AT$5)),84),0))</f>
        <v>6.6475386971857231E-2</v>
      </c>
      <c r="EM72" s="463">
        <f>EL72*(1-VLOOKUP($AR72,'MP-2017_Male'!$A$3:$CF$103,MIN((61+(Mortality!EM$5-Mortality!$AT$5)),84),0))</f>
        <v>6.5870460950413337E-2</v>
      </c>
      <c r="EN72" s="463">
        <f>EM72*(1-VLOOKUP($AR72,'MP-2017_Male'!$A$3:$CF$103,MIN((61+(Mortality!EN$5-Mortality!$AT$5)),84),0))</f>
        <v>6.5271039755764579E-2</v>
      </c>
      <c r="EO72" s="463">
        <f>EN72*(1-VLOOKUP($AR72,'MP-2017_Male'!$A$3:$CF$103,MIN((61+(Mortality!EO$5-Mortality!$AT$5)),84),0))</f>
        <v>6.4677073293987128E-2</v>
      </c>
      <c r="EP72" s="463">
        <f>EO72*(1-VLOOKUP($AR72,'MP-2017_Male'!$A$3:$CF$103,MIN((61+(Mortality!EP$5-Mortality!$AT$5)),84),0))</f>
        <v>6.4088511927011843E-2</v>
      </c>
      <c r="EQ72" s="463">
        <f>EP72*(1-VLOOKUP($AR72,'MP-2017_Male'!$A$3:$CF$103,MIN((61+(Mortality!EQ$5-Mortality!$AT$5)),84),0))</f>
        <v>6.3505306468476033E-2</v>
      </c>
      <c r="ER72" s="463">
        <f>EQ72*(1-VLOOKUP($AR72,'MP-2017_Male'!$A$3:$CF$103,MIN((61+(Mortality!ER$5-Mortality!$AT$5)),84),0))</f>
        <v>6.2927408179612898E-2</v>
      </c>
      <c r="ES72" s="463">
        <f>ER72*(1-VLOOKUP($AR72,'MP-2017_Male'!$A$3:$CF$103,MIN((61+(Mortality!ES$5-Mortality!$AT$5)),84),0))</f>
        <v>6.2354768765178419E-2</v>
      </c>
      <c r="ET72" s="463">
        <f>ES72*(1-VLOOKUP($AR72,'MP-2017_Male'!$A$3:$CF$103,MIN((61+(Mortality!ET$5-Mortality!$AT$5)),84),0))</f>
        <v>6.1787340369415293E-2</v>
      </c>
      <c r="EU72" s="463">
        <f>ET72*(1-VLOOKUP($AR72,'MP-2017_Male'!$A$3:$CF$103,MIN((61+(Mortality!EU$5-Mortality!$AT$5)),84),0))</f>
        <v>6.1225075572053617E-2</v>
      </c>
      <c r="EV72" s="463">
        <f>EU72*(1-VLOOKUP($AR72,'MP-2017_Male'!$A$3:$CF$103,MIN((61+(Mortality!EV$5-Mortality!$AT$5)),84),0))</f>
        <v>6.0667927384347932E-2</v>
      </c>
      <c r="EW72" s="463">
        <f>EV72*(1-VLOOKUP($AR72,'MP-2017_Male'!$A$3:$CF$103,MIN((61+(Mortality!EW$5-Mortality!$AT$5)),84),0))</f>
        <v>6.0115849245150364E-2</v>
      </c>
      <c r="EX72" s="463">
        <f>EW72*(1-VLOOKUP($AR72,'MP-2017_Male'!$A$3:$CF$103,MIN((61+(Mortality!EX$5-Mortality!$AT$5)),84),0))</f>
        <v>5.9568795017019498E-2</v>
      </c>
      <c r="EY72" s="463">
        <f>EX72*(1-VLOOKUP($AR72,'MP-2017_Male'!$A$3:$CF$103,MIN((61+(Mortality!EY$5-Mortality!$AT$5)),84),0))</f>
        <v>5.9026718982364619E-2</v>
      </c>
      <c r="EZ72" s="463">
        <f>EY72*(1-VLOOKUP($AR72,'MP-2017_Male'!$A$3:$CF$103,MIN((61+(Mortality!EZ$5-Mortality!$AT$5)),84),0))</f>
        <v>5.8489575839625101E-2</v>
      </c>
      <c r="FA72" s="463">
        <f>EZ72*(1-VLOOKUP($AR72,'MP-2017_Male'!$A$3:$CF$103,MIN((61+(Mortality!FA$5-Mortality!$AT$5)),84),0))</f>
        <v>5.7957320699484512E-2</v>
      </c>
      <c r="FB72" s="463">
        <f>FA72*(1-VLOOKUP($AR72,'MP-2017_Male'!$A$3:$CF$103,MIN((61+(Mortality!FB$5-Mortality!$AT$5)),84),0))</f>
        <v>5.7429909081119203E-2</v>
      </c>
      <c r="FC72" s="463">
        <f>FB72*(1-VLOOKUP($AR72,'MP-2017_Male'!$A$3:$CF$103,MIN((61+(Mortality!FC$5-Mortality!$AT$5)),84),0))</f>
        <v>5.6907296908481016E-2</v>
      </c>
      <c r="FD72" s="463">
        <f>FC72*(1-VLOOKUP($AR72,'MP-2017_Male'!$A$3:$CF$103,MIN((61+(Mortality!FD$5-Mortality!$AT$5)),84),0))</f>
        <v>5.638944050661384E-2</v>
      </c>
      <c r="FE72" s="463">
        <f>FD72*(1-VLOOKUP($AR72,'MP-2017_Male'!$A$3:$CF$103,MIN((61+(Mortality!FE$5-Mortality!$AT$5)),84),0))</f>
        <v>5.5876296598003652E-2</v>
      </c>
      <c r="FF72" s="463">
        <f>FE72*(1-VLOOKUP($AR72,'MP-2017_Male'!$A$3:$CF$103,MIN((61+(Mortality!FF$5-Mortality!$AT$5)),84),0))</f>
        <v>5.5367822298961818E-2</v>
      </c>
      <c r="FG72" s="463">
        <f>FF72*(1-VLOOKUP($AR72,'MP-2017_Male'!$A$3:$CF$103,MIN((61+(Mortality!FG$5-Mortality!$AT$5)),84),0))</f>
        <v>5.4863975116041262E-2</v>
      </c>
      <c r="FH72" s="463">
        <f>FG72*(1-VLOOKUP($AR72,'MP-2017_Male'!$A$3:$CF$103,MIN((61+(Mortality!FH$5-Mortality!$AT$5)),84),0))</f>
        <v>5.4364712942485287E-2</v>
      </c>
      <c r="FI72" s="463">
        <f>FH72*(1-VLOOKUP($AR72,'MP-2017_Male'!$A$3:$CF$103,MIN((61+(Mortality!FI$5-Mortality!$AT$5)),84),0))</f>
        <v>5.3869994054708673E-2</v>
      </c>
    </row>
    <row r="73" spans="1:165">
      <c r="A73" s="205">
        <v>85</v>
      </c>
      <c r="B73" s="226">
        <f t="shared" si="112"/>
        <v>7.7496999999999996E-2</v>
      </c>
      <c r="C73" s="227">
        <f t="shared" si="113"/>
        <v>6.0504000000000002E-2</v>
      </c>
      <c r="D73" s="207">
        <f t="shared" si="108"/>
        <v>6.9000499999999992E-2</v>
      </c>
      <c r="E73" s="434">
        <f ca="1">IF($A73&lt;Main!$B$11,Mortality!$BD66,OFFSET($BD$6,$A73-$A$13-$J$31,$A73-$A$13-$J$31)*$J$30)</f>
        <v>3.4718151564479417E-2</v>
      </c>
      <c r="F73" s="435">
        <f ca="1">IF($A73&lt;Main!$B$13,Mortality!$BD165,OFFSET($BD$105,$A73-$A$13,$A73-$A$13))</f>
        <v>3.1646552075477265E-2</v>
      </c>
      <c r="G73" s="472">
        <f t="shared" ca="1" si="85"/>
        <v>3.3182351819978341E-2</v>
      </c>
      <c r="X73" s="227"/>
      <c r="Y73" s="205">
        <v>85</v>
      </c>
      <c r="AA73" s="231"/>
      <c r="AB73" s="232">
        <v>7.7496999999999996E-2</v>
      </c>
      <c r="AC73" s="233">
        <v>0.113303</v>
      </c>
      <c r="AD73" s="205"/>
      <c r="AE73" s="231"/>
      <c r="AF73" s="232">
        <v>6.0504000000000002E-2</v>
      </c>
      <c r="AG73" s="233">
        <v>9.042E-2</v>
      </c>
      <c r="AH73" s="234"/>
      <c r="AR73" s="205">
        <v>92</v>
      </c>
      <c r="AS73" s="235">
        <f t="shared" si="103"/>
        <v>0.16030215602102235</v>
      </c>
      <c r="AT73" s="235">
        <f t="shared" ref="AT73:AW73" si="116">AU73</f>
        <v>0.16742199999999999</v>
      </c>
      <c r="AU73" s="235">
        <f t="shared" si="116"/>
        <v>0.16742199999999999</v>
      </c>
      <c r="AV73" s="235">
        <f t="shared" si="116"/>
        <v>0.16742199999999999</v>
      </c>
      <c r="AW73" s="235">
        <f t="shared" si="116"/>
        <v>0.16742199999999999</v>
      </c>
      <c r="AX73" s="406">
        <f t="shared" si="102"/>
        <v>0.16742199999999999</v>
      </c>
      <c r="AY73" s="463">
        <f>AX73*(1-VLOOKUP($AR73,'MP-2017_Male'!$A$3:$CF$103,MIN((61+(Mortality!AY$5-Mortality!$AT$5)),84),0))</f>
        <v>0.16623330379999998</v>
      </c>
      <c r="AZ73" s="463">
        <f>AY73*(1-VLOOKUP($AR73,'MP-2017_Male'!$A$3:$CF$103,MIN((61+(Mortality!AZ$5-Mortality!$AT$5)),84),0))</f>
        <v>0.16505304734301998</v>
      </c>
      <c r="BA73" s="463">
        <f>AZ73*(1-VLOOKUP($AR73,'MP-2017_Male'!$A$3:$CF$103,MIN((61+(Mortality!BA$5-Mortality!$AT$5)),84),0))</f>
        <v>0.16388117070688454</v>
      </c>
      <c r="BB73" s="463">
        <f>BA73*(1-VLOOKUP($AR73,'MP-2017_Male'!$A$3:$CF$103,MIN((61+(Mortality!BB$5-Mortality!$AT$5)),84),0))</f>
        <v>0.16270122627779499</v>
      </c>
      <c r="BC73" s="463">
        <f>BB73*(1-VLOOKUP($AR73,'MP-2017_Male'!$A$3:$CF$103,MIN((61+(Mortality!BC$5-Mortality!$AT$5)),84),0))</f>
        <v>0.16151350732596709</v>
      </c>
      <c r="BD73" s="429">
        <f>BC73*(1-VLOOKUP($AR73,'MP-2017_Male'!$A$3:$CF$103,MIN((61+(Mortality!BD$5-Mortality!$AT$5)),84),0))</f>
        <v>0.16030215602102235</v>
      </c>
      <c r="BE73" s="463">
        <f>BD73*(1-VLOOKUP($AR73,'MP-2017_Male'!$A$3:$CF$103,MIN((61+(Mortality!BE$5-Mortality!$AT$5)),84),0))</f>
        <v>0.15908385963526259</v>
      </c>
      <c r="BF73" s="463">
        <f>BE73*(1-VLOOKUP($AR73,'MP-2017_Male'!$A$3:$CF$103,MIN((61+(Mortality!BF$5-Mortality!$AT$5)),84),0))</f>
        <v>0.15784300553010752</v>
      </c>
      <c r="BG73" s="463">
        <f>BF73*(1-VLOOKUP($AR73,'MP-2017_Male'!$A$3:$CF$103,MIN((61+(Mortality!BG$5-Mortality!$AT$5)),84),0))</f>
        <v>0.15659604578641967</v>
      </c>
      <c r="BH73" s="463">
        <f>BG73*(1-VLOOKUP($AR73,'MP-2017_Male'!$A$3:$CF$103,MIN((61+(Mortality!BH$5-Mortality!$AT$5)),84),0))</f>
        <v>0.15534327742012832</v>
      </c>
      <c r="BI73" s="463">
        <f>BH73*(1-VLOOKUP($AR73,'MP-2017_Male'!$A$3:$CF$103,MIN((61+(Mortality!BI$5-Mortality!$AT$5)),84),0))</f>
        <v>0.15408499687302529</v>
      </c>
      <c r="BJ73" s="463">
        <f>BI73*(1-VLOOKUP($AR73,'MP-2017_Male'!$A$3:$CF$103,MIN((61+(Mortality!BJ$5-Mortality!$AT$5)),84),0))</f>
        <v>0.15282149989866647</v>
      </c>
      <c r="BK73" s="463">
        <f>BJ73*(1-VLOOKUP($AR73,'MP-2017_Male'!$A$3:$CF$103,MIN((61+(Mortality!BK$5-Mortality!$AT$5)),84),0))</f>
        <v>0.15155308144950755</v>
      </c>
      <c r="BL73" s="463">
        <f>BK73*(1-VLOOKUP($AR73,'MP-2017_Male'!$A$3:$CF$103,MIN((61+(Mortality!BL$5-Mortality!$AT$5)),84),0))</f>
        <v>0.1502800355653317</v>
      </c>
      <c r="BM73" s="463">
        <f>BL73*(1-VLOOKUP($AR73,'MP-2017_Male'!$A$3:$CF$103,MIN((61+(Mortality!BM$5-Mortality!$AT$5)),84),0))</f>
        <v>0.14898762725946985</v>
      </c>
      <c r="BN73" s="463">
        <f>BM73*(1-VLOOKUP($AR73,'MP-2017_Male'!$A$3:$CF$103,MIN((61+(Mortality!BN$5-Mortality!$AT$5)),84),0))</f>
        <v>0.14767653613958651</v>
      </c>
      <c r="BO73" s="463">
        <f>BN73*(1-VLOOKUP($AR73,'MP-2017_Male'!$A$3:$CF$103,MIN((61+(Mortality!BO$5-Mortality!$AT$5)),84),0))</f>
        <v>0.14637698262155813</v>
      </c>
      <c r="BP73" s="463">
        <f>BO73*(1-VLOOKUP($AR73,'MP-2017_Male'!$A$3:$CF$103,MIN((61+(Mortality!BP$5-Mortality!$AT$5)),84),0))</f>
        <v>0.14507422747622625</v>
      </c>
      <c r="BQ73" s="463">
        <f>BP73*(1-VLOOKUP($AR73,'MP-2017_Male'!$A$3:$CF$103,MIN((61+(Mortality!BQ$5-Mortality!$AT$5)),84),0))</f>
        <v>0.14376855942894021</v>
      </c>
      <c r="BR73" s="463">
        <f>BQ73*(1-VLOOKUP($AR73,'MP-2017_Male'!$A$3:$CF$103,MIN((61+(Mortality!BR$5-Mortality!$AT$5)),84),0))</f>
        <v>0.14247464239407975</v>
      </c>
      <c r="BS73" s="463">
        <f>BR73*(1-VLOOKUP($AR73,'MP-2017_Male'!$A$3:$CF$103,MIN((61+(Mortality!BS$5-Mortality!$AT$5)),84),0))</f>
        <v>0.14119237061253304</v>
      </c>
      <c r="BT73" s="463">
        <f>BS73*(1-VLOOKUP($AR73,'MP-2017_Male'!$A$3:$CF$103,MIN((61+(Mortality!BT$5-Mortality!$AT$5)),84),0))</f>
        <v>0.13992163927702023</v>
      </c>
      <c r="BU73" s="463">
        <f>BT73*(1-VLOOKUP($AR73,'MP-2017_Male'!$A$3:$CF$103,MIN((61+(Mortality!BU$5-Mortality!$AT$5)),84),0))</f>
        <v>0.13866234452352705</v>
      </c>
      <c r="BV73" s="463">
        <f>BU73*(1-VLOOKUP($AR73,'MP-2017_Male'!$A$3:$CF$103,MIN((61+(Mortality!BV$5-Mortality!$AT$5)),84),0))</f>
        <v>0.13741438342281531</v>
      </c>
      <c r="BW73" s="463">
        <f>BV73*(1-VLOOKUP($AR73,'MP-2017_Male'!$A$3:$CF$103,MIN((61+(Mortality!BW$5-Mortality!$AT$5)),84),0))</f>
        <v>0.13617765397200998</v>
      </c>
      <c r="BX73" s="463">
        <f>BW73*(1-VLOOKUP($AR73,'MP-2017_Male'!$A$3:$CF$103,MIN((61+(Mortality!BX$5-Mortality!$AT$5)),84),0))</f>
        <v>0.1349520550862619</v>
      </c>
      <c r="BY73" s="463">
        <f>BX73*(1-VLOOKUP($AR73,'MP-2017_Male'!$A$3:$CF$103,MIN((61+(Mortality!BY$5-Mortality!$AT$5)),84),0))</f>
        <v>0.13373748659048554</v>
      </c>
      <c r="BZ73" s="463">
        <f>BY73*(1-VLOOKUP($AR73,'MP-2017_Male'!$A$3:$CF$103,MIN((61+(Mortality!BZ$5-Mortality!$AT$5)),84),0))</f>
        <v>0.13253384921117117</v>
      </c>
      <c r="CA73" s="463">
        <f>BZ73*(1-VLOOKUP($AR73,'MP-2017_Male'!$A$3:$CF$103,MIN((61+(Mortality!CA$5-Mortality!$AT$5)),84),0))</f>
        <v>0.13134104456827064</v>
      </c>
      <c r="CB73" s="463">
        <f>CA73*(1-VLOOKUP($AR73,'MP-2017_Male'!$A$3:$CF$103,MIN((61+(Mortality!CB$5-Mortality!$AT$5)),84),0))</f>
        <v>0.13015897516715622</v>
      </c>
      <c r="CC73" s="463">
        <f>CB73*(1-VLOOKUP($AR73,'MP-2017_Male'!$A$3:$CF$103,MIN((61+(Mortality!CC$5-Mortality!$AT$5)),84),0))</f>
        <v>0.1289875443906518</v>
      </c>
      <c r="CD73" s="463">
        <f>CC73*(1-VLOOKUP($AR73,'MP-2017_Male'!$A$3:$CF$103,MIN((61+(Mortality!CD$5-Mortality!$AT$5)),84),0))</f>
        <v>0.12782665649113592</v>
      </c>
      <c r="CE73" s="463">
        <f>CD73*(1-VLOOKUP($AR73,'MP-2017_Male'!$A$3:$CF$103,MIN((61+(Mortality!CE$5-Mortality!$AT$5)),84),0))</f>
        <v>0.12667621658271569</v>
      </c>
      <c r="CF73" s="463">
        <f>CE73*(1-VLOOKUP($AR73,'MP-2017_Male'!$A$3:$CF$103,MIN((61+(Mortality!CF$5-Mortality!$AT$5)),84),0))</f>
        <v>0.12553613063347124</v>
      </c>
      <c r="CG73" s="463">
        <f>CF73*(1-VLOOKUP($AR73,'MP-2017_Male'!$A$3:$CF$103,MIN((61+(Mortality!CG$5-Mortality!$AT$5)),84),0))</f>
        <v>0.12440630545777</v>
      </c>
      <c r="CH73" s="463">
        <f>CG73*(1-VLOOKUP($AR73,'MP-2017_Male'!$A$3:$CF$103,MIN((61+(Mortality!CH$5-Mortality!$AT$5)),84),0))</f>
        <v>0.12328664870865007</v>
      </c>
      <c r="CI73" s="463">
        <f>CH73*(1-VLOOKUP($AR73,'MP-2017_Male'!$A$3:$CF$103,MIN((61+(Mortality!CI$5-Mortality!$AT$5)),84),0))</f>
        <v>0.12217706887027222</v>
      </c>
      <c r="CJ73" s="463">
        <f>CI73*(1-VLOOKUP($AR73,'MP-2017_Male'!$A$3:$CF$103,MIN((61+(Mortality!CJ$5-Mortality!$AT$5)),84),0))</f>
        <v>0.12107747525043977</v>
      </c>
      <c r="CK73" s="463">
        <f>CJ73*(1-VLOOKUP($AR73,'MP-2017_Male'!$A$3:$CF$103,MIN((61+(Mortality!CK$5-Mortality!$AT$5)),84),0))</f>
        <v>0.11998777797318581</v>
      </c>
      <c r="CL73" s="463">
        <f>CK73*(1-VLOOKUP($AR73,'MP-2017_Male'!$A$3:$CF$103,MIN((61+(Mortality!CL$5-Mortality!$AT$5)),84),0))</f>
        <v>0.11890788797142714</v>
      </c>
      <c r="CM73" s="463">
        <f>CL73*(1-VLOOKUP($AR73,'MP-2017_Male'!$A$3:$CF$103,MIN((61+(Mortality!CM$5-Mortality!$AT$5)),84),0))</f>
        <v>0.11783771697968429</v>
      </c>
      <c r="CN73" s="463">
        <f>CM73*(1-VLOOKUP($AR73,'MP-2017_Male'!$A$3:$CF$103,MIN((61+(Mortality!CN$5-Mortality!$AT$5)),84),0))</f>
        <v>0.11677717752686713</v>
      </c>
      <c r="CO73" s="463">
        <f>CN73*(1-VLOOKUP($AR73,'MP-2017_Male'!$A$3:$CF$103,MIN((61+(Mortality!CO$5-Mortality!$AT$5)),84),0))</f>
        <v>0.11572618292912533</v>
      </c>
      <c r="CP73" s="463">
        <f>CO73*(1-VLOOKUP($AR73,'MP-2017_Male'!$A$3:$CF$103,MIN((61+(Mortality!CP$5-Mortality!$AT$5)),84),0))</f>
        <v>0.1146846472827632</v>
      </c>
      <c r="CQ73" s="463">
        <f>CP73*(1-VLOOKUP($AR73,'MP-2017_Male'!$A$3:$CF$103,MIN((61+(Mortality!CQ$5-Mortality!$AT$5)),84),0))</f>
        <v>0.11365248545721833</v>
      </c>
      <c r="CR73" s="463">
        <f>CQ73*(1-VLOOKUP($AR73,'MP-2017_Male'!$A$3:$CF$103,MIN((61+(Mortality!CR$5-Mortality!$AT$5)),84),0))</f>
        <v>0.11262961308810336</v>
      </c>
      <c r="CS73" s="463">
        <f>CR73*(1-VLOOKUP($AR73,'MP-2017_Male'!$A$3:$CF$103,MIN((61+(Mortality!CS$5-Mortality!$AT$5)),84),0))</f>
        <v>0.11161594657031043</v>
      </c>
      <c r="CT73" s="463">
        <f>CS73*(1-VLOOKUP($AR73,'MP-2017_Male'!$A$3:$CF$103,MIN((61+(Mortality!CT$5-Mortality!$AT$5)),84),0))</f>
        <v>0.11061140305117764</v>
      </c>
      <c r="CU73" s="463">
        <f>CT73*(1-VLOOKUP($AR73,'MP-2017_Male'!$A$3:$CF$103,MIN((61+(Mortality!CU$5-Mortality!$AT$5)),84),0))</f>
        <v>0.10961590042371704</v>
      </c>
      <c r="CV73" s="463">
        <f>CU73*(1-VLOOKUP($AR73,'MP-2017_Male'!$A$3:$CF$103,MIN((61+(Mortality!CV$5-Mortality!$AT$5)),84),0))</f>
        <v>0.10862935731990359</v>
      </c>
      <c r="CW73" s="463">
        <f>CV73*(1-VLOOKUP($AR73,'MP-2017_Male'!$A$3:$CF$103,MIN((61+(Mortality!CW$5-Mortality!$AT$5)),84),0))</f>
        <v>0.10765169310402445</v>
      </c>
      <c r="CX73" s="463">
        <f>CW73*(1-VLOOKUP($AR73,'MP-2017_Male'!$A$3:$CF$103,MIN((61+(Mortality!CX$5-Mortality!$AT$5)),84),0))</f>
        <v>0.10668282786608822</v>
      </c>
      <c r="CY73" s="463">
        <f>CX73*(1-VLOOKUP($AR73,'MP-2017_Male'!$A$3:$CF$103,MIN((61+(Mortality!CY$5-Mortality!$AT$5)),84),0))</f>
        <v>0.10572268241529342</v>
      </c>
      <c r="CZ73" s="463">
        <f>CY73*(1-VLOOKUP($AR73,'MP-2017_Male'!$A$3:$CF$103,MIN((61+(Mortality!CZ$5-Mortality!$AT$5)),84),0))</f>
        <v>0.10477117827355578</v>
      </c>
      <c r="DA73" s="463">
        <f>CZ73*(1-VLOOKUP($AR73,'MP-2017_Male'!$A$3:$CF$103,MIN((61+(Mortality!DA$5-Mortality!$AT$5)),84),0))</f>
        <v>0.10382823766909378</v>
      </c>
      <c r="DB73" s="463">
        <f>DA73*(1-VLOOKUP($AR73,'MP-2017_Male'!$A$3:$CF$103,MIN((61+(Mortality!DB$5-Mortality!$AT$5)),84),0))</f>
        <v>0.10289378353007193</v>
      </c>
      <c r="DC73" s="463">
        <f>DB73*(1-VLOOKUP($AR73,'MP-2017_Male'!$A$3:$CF$103,MIN((61+(Mortality!DC$5-Mortality!$AT$5)),84),0))</f>
        <v>0.10196773947830129</v>
      </c>
      <c r="DD73" s="463">
        <f>DC73*(1-VLOOKUP($AR73,'MP-2017_Male'!$A$3:$CF$103,MIN((61+(Mortality!DD$5-Mortality!$AT$5)),84),0))</f>
        <v>0.10105002982299657</v>
      </c>
      <c r="DE73" s="463">
        <f>DD73*(1-VLOOKUP($AR73,'MP-2017_Male'!$A$3:$CF$103,MIN((61+(Mortality!DE$5-Mortality!$AT$5)),84),0))</f>
        <v>0.1001405795545896</v>
      </c>
      <c r="DF73" s="463">
        <f>DE73*(1-VLOOKUP($AR73,'MP-2017_Male'!$A$3:$CF$103,MIN((61+(Mortality!DF$5-Mortality!$AT$5)),84),0))</f>
        <v>9.9239314338598297E-2</v>
      </c>
      <c r="DG73" s="463">
        <f>DF73*(1-VLOOKUP($AR73,'MP-2017_Male'!$A$3:$CF$103,MIN((61+(Mortality!DG$5-Mortality!$AT$5)),84),0))</f>
        <v>9.8346160509550917E-2</v>
      </c>
      <c r="DH73" s="463">
        <f>DG73*(1-VLOOKUP($AR73,'MP-2017_Male'!$A$3:$CF$103,MIN((61+(Mortality!DH$5-Mortality!$AT$5)),84),0))</f>
        <v>9.746104506496496E-2</v>
      </c>
      <c r="DI73" s="463">
        <f>DH73*(1-VLOOKUP($AR73,'MP-2017_Male'!$A$3:$CF$103,MIN((61+(Mortality!DI$5-Mortality!$AT$5)),84),0))</f>
        <v>9.6583895659380276E-2</v>
      </c>
      <c r="DJ73" s="463">
        <f>DI73*(1-VLOOKUP($AR73,'MP-2017_Male'!$A$3:$CF$103,MIN((61+(Mortality!DJ$5-Mortality!$AT$5)),84),0))</f>
        <v>9.5714640598445852E-2</v>
      </c>
      <c r="DK73" s="463">
        <f>DJ73*(1-VLOOKUP($AR73,'MP-2017_Male'!$A$3:$CF$103,MIN((61+(Mortality!DK$5-Mortality!$AT$5)),84),0))</f>
        <v>9.4853208833059838E-2</v>
      </c>
      <c r="DL73" s="463">
        <f>DK73*(1-VLOOKUP($AR73,'MP-2017_Male'!$A$3:$CF$103,MIN((61+(Mortality!DL$5-Mortality!$AT$5)),84),0))</f>
        <v>9.3999529953562297E-2</v>
      </c>
      <c r="DM73" s="463">
        <f>DL73*(1-VLOOKUP($AR73,'MP-2017_Male'!$A$3:$CF$103,MIN((61+(Mortality!DM$5-Mortality!$AT$5)),84),0))</f>
        <v>9.315353418398023E-2</v>
      </c>
      <c r="DN73" s="463">
        <f>DM73*(1-VLOOKUP($AR73,'MP-2017_Male'!$A$3:$CF$103,MIN((61+(Mortality!DN$5-Mortality!$AT$5)),84),0))</f>
        <v>9.2315152376324414E-2</v>
      </c>
      <c r="DO73" s="463">
        <f>DN73*(1-VLOOKUP($AR73,'MP-2017_Male'!$A$3:$CF$103,MIN((61+(Mortality!DO$5-Mortality!$AT$5)),84),0))</f>
        <v>9.1484316004937491E-2</v>
      </c>
      <c r="DP73" s="463">
        <f>DO73*(1-VLOOKUP($AR73,'MP-2017_Male'!$A$3:$CF$103,MIN((61+(Mortality!DP$5-Mortality!$AT$5)),84),0))</f>
        <v>9.0660957160893049E-2</v>
      </c>
      <c r="DQ73" s="463">
        <f>DP73*(1-VLOOKUP($AR73,'MP-2017_Male'!$A$3:$CF$103,MIN((61+(Mortality!DQ$5-Mortality!$AT$5)),84),0))</f>
        <v>8.9845008546445004E-2</v>
      </c>
      <c r="DR73" s="463">
        <f>DQ73*(1-VLOOKUP($AR73,'MP-2017_Male'!$A$3:$CF$103,MIN((61+(Mortality!DR$5-Mortality!$AT$5)),84),0))</f>
        <v>8.9036403469527001E-2</v>
      </c>
      <c r="DS73" s="463">
        <f>DR73*(1-VLOOKUP($AR73,'MP-2017_Male'!$A$3:$CF$103,MIN((61+(Mortality!DS$5-Mortality!$AT$5)),84),0))</f>
        <v>8.8235075838301258E-2</v>
      </c>
      <c r="DT73" s="463">
        <f>DS73*(1-VLOOKUP($AR73,'MP-2017_Male'!$A$3:$CF$103,MIN((61+(Mortality!DT$5-Mortality!$AT$5)),84),0))</f>
        <v>8.7440960155756545E-2</v>
      </c>
      <c r="DU73" s="463">
        <f>DT73*(1-VLOOKUP($AR73,'MP-2017_Male'!$A$3:$CF$103,MIN((61+(Mortality!DU$5-Mortality!$AT$5)),84),0))</f>
        <v>8.6653991514354739E-2</v>
      </c>
      <c r="DV73" s="463">
        <f>DU73*(1-VLOOKUP($AR73,'MP-2017_Male'!$A$3:$CF$103,MIN((61+(Mortality!DV$5-Mortality!$AT$5)),84),0))</f>
        <v>8.5874105590725544E-2</v>
      </c>
      <c r="DW73" s="463">
        <f>DV73*(1-VLOOKUP($AR73,'MP-2017_Male'!$A$3:$CF$103,MIN((61+(Mortality!DW$5-Mortality!$AT$5)),84),0))</f>
        <v>8.5101238640409013E-2</v>
      </c>
      <c r="DX73" s="463">
        <f>DW73*(1-VLOOKUP($AR73,'MP-2017_Male'!$A$3:$CF$103,MIN((61+(Mortality!DX$5-Mortality!$AT$5)),84),0))</f>
        <v>8.4335327492645329E-2</v>
      </c>
      <c r="DY73" s="463">
        <f>DX73*(1-VLOOKUP($AR73,'MP-2017_Male'!$A$3:$CF$103,MIN((61+(Mortality!DY$5-Mortality!$AT$5)),84),0))</f>
        <v>8.3576309545211516E-2</v>
      </c>
      <c r="DZ73" s="463">
        <f>DY73*(1-VLOOKUP($AR73,'MP-2017_Male'!$A$3:$CF$103,MIN((61+(Mortality!DZ$5-Mortality!$AT$5)),84),0))</f>
        <v>8.2824122759304605E-2</v>
      </c>
      <c r="EA73" s="463">
        <f>DZ73*(1-VLOOKUP($AR73,'MP-2017_Male'!$A$3:$CF$103,MIN((61+(Mortality!EA$5-Mortality!$AT$5)),84),0))</f>
        <v>8.2078705654470868E-2</v>
      </c>
      <c r="EB73" s="463">
        <f>EA73*(1-VLOOKUP($AR73,'MP-2017_Male'!$A$3:$CF$103,MIN((61+(Mortality!EB$5-Mortality!$AT$5)),84),0))</f>
        <v>8.133999730358063E-2</v>
      </c>
      <c r="EC73" s="463">
        <f>EB73*(1-VLOOKUP($AR73,'MP-2017_Male'!$A$3:$CF$103,MIN((61+(Mortality!EC$5-Mortality!$AT$5)),84),0))</f>
        <v>8.0607937327848406E-2</v>
      </c>
      <c r="ED73" s="463">
        <f>EC73*(1-VLOOKUP($AR73,'MP-2017_Male'!$A$3:$CF$103,MIN((61+(Mortality!ED$5-Mortality!$AT$5)),84),0))</f>
        <v>7.9882465891897764E-2</v>
      </c>
      <c r="EE73" s="463">
        <f>ED73*(1-VLOOKUP($AR73,'MP-2017_Male'!$A$3:$CF$103,MIN((61+(Mortality!EE$5-Mortality!$AT$5)),84),0))</f>
        <v>7.9163523698870683E-2</v>
      </c>
      <c r="EF73" s="463">
        <f>EE73*(1-VLOOKUP($AR73,'MP-2017_Male'!$A$3:$CF$103,MIN((61+(Mortality!EF$5-Mortality!$AT$5)),84),0))</f>
        <v>7.8451051985580847E-2</v>
      </c>
      <c r="EG73" s="463">
        <f>EF73*(1-VLOOKUP($AR73,'MP-2017_Male'!$A$3:$CF$103,MIN((61+(Mortality!EG$5-Mortality!$AT$5)),84),0))</f>
        <v>7.7744992517710623E-2</v>
      </c>
      <c r="EH73" s="463">
        <f>EG73*(1-VLOOKUP($AR73,'MP-2017_Male'!$A$3:$CF$103,MIN((61+(Mortality!EH$5-Mortality!$AT$5)),84),0))</f>
        <v>7.7045287585051234E-2</v>
      </c>
      <c r="EI73" s="463">
        <f>EH73*(1-VLOOKUP($AR73,'MP-2017_Male'!$A$3:$CF$103,MIN((61+(Mortality!EI$5-Mortality!$AT$5)),84),0))</f>
        <v>7.6351879996785776E-2</v>
      </c>
      <c r="EJ73" s="463">
        <f>EI73*(1-VLOOKUP($AR73,'MP-2017_Male'!$A$3:$CF$103,MIN((61+(Mortality!EJ$5-Mortality!$AT$5)),84),0))</f>
        <v>7.5664713076814702E-2</v>
      </c>
      <c r="EK73" s="463">
        <f>EJ73*(1-VLOOKUP($AR73,'MP-2017_Male'!$A$3:$CF$103,MIN((61+(Mortality!EK$5-Mortality!$AT$5)),84),0))</f>
        <v>7.4983730659123365E-2</v>
      </c>
      <c r="EL73" s="463">
        <f>EK73*(1-VLOOKUP($AR73,'MP-2017_Male'!$A$3:$CF$103,MIN((61+(Mortality!EL$5-Mortality!$AT$5)),84),0))</f>
        <v>7.4308877083191255E-2</v>
      </c>
      <c r="EM73" s="463">
        <f>EL73*(1-VLOOKUP($AR73,'MP-2017_Male'!$A$3:$CF$103,MIN((61+(Mortality!EM$5-Mortality!$AT$5)),84),0))</f>
        <v>7.3640097189442533E-2</v>
      </c>
      <c r="EN73" s="463">
        <f>EM73*(1-VLOOKUP($AR73,'MP-2017_Male'!$A$3:$CF$103,MIN((61+(Mortality!EN$5-Mortality!$AT$5)),84),0))</f>
        <v>7.2977336314737545E-2</v>
      </c>
      <c r="EO73" s="463">
        <f>EN73*(1-VLOOKUP($AR73,'MP-2017_Male'!$A$3:$CF$103,MIN((61+(Mortality!EO$5-Mortality!$AT$5)),84),0))</f>
        <v>7.2320540287904911E-2</v>
      </c>
      <c r="EP73" s="463">
        <f>EO73*(1-VLOOKUP($AR73,'MP-2017_Male'!$A$3:$CF$103,MIN((61+(Mortality!EP$5-Mortality!$AT$5)),84),0))</f>
        <v>7.1669655425313769E-2</v>
      </c>
      <c r="EQ73" s="463">
        <f>EP73*(1-VLOOKUP($AR73,'MP-2017_Male'!$A$3:$CF$103,MIN((61+(Mortality!EQ$5-Mortality!$AT$5)),84),0))</f>
        <v>7.1024628526485944E-2</v>
      </c>
      <c r="ER73" s="463">
        <f>EQ73*(1-VLOOKUP($AR73,'MP-2017_Male'!$A$3:$CF$103,MIN((61+(Mortality!ER$5-Mortality!$AT$5)),84),0))</f>
        <v>7.0385406869747577E-2</v>
      </c>
      <c r="ES73" s="463">
        <f>ER73*(1-VLOOKUP($AR73,'MP-2017_Male'!$A$3:$CF$103,MIN((61+(Mortality!ES$5-Mortality!$AT$5)),84),0))</f>
        <v>6.9751938207919847E-2</v>
      </c>
      <c r="ET73" s="463">
        <f>ES73*(1-VLOOKUP($AR73,'MP-2017_Male'!$A$3:$CF$103,MIN((61+(Mortality!ET$5-Mortality!$AT$5)),84),0))</f>
        <v>6.9124170764048573E-2</v>
      </c>
      <c r="EU73" s="463">
        <f>ET73*(1-VLOOKUP($AR73,'MP-2017_Male'!$A$3:$CF$103,MIN((61+(Mortality!EU$5-Mortality!$AT$5)),84),0))</f>
        <v>6.8502053227172136E-2</v>
      </c>
      <c r="EV73" s="463">
        <f>EU73*(1-VLOOKUP($AR73,'MP-2017_Male'!$A$3:$CF$103,MIN((61+(Mortality!EV$5-Mortality!$AT$5)),84),0))</f>
        <v>6.7885534748127585E-2</v>
      </c>
      <c r="EW73" s="463">
        <f>EV73*(1-VLOOKUP($AR73,'MP-2017_Male'!$A$3:$CF$103,MIN((61+(Mortality!EW$5-Mortality!$AT$5)),84),0))</f>
        <v>6.7274564935394437E-2</v>
      </c>
      <c r="EX73" s="463">
        <f>EW73*(1-VLOOKUP($AR73,'MP-2017_Male'!$A$3:$CF$103,MIN((61+(Mortality!EX$5-Mortality!$AT$5)),84),0))</f>
        <v>6.6669093850975886E-2</v>
      </c>
      <c r="EY73" s="463">
        <f>EX73*(1-VLOOKUP($AR73,'MP-2017_Male'!$A$3:$CF$103,MIN((61+(Mortality!EY$5-Mortality!$AT$5)),84),0))</f>
        <v>6.6069072006317106E-2</v>
      </c>
      <c r="EZ73" s="463">
        <f>EY73*(1-VLOOKUP($AR73,'MP-2017_Male'!$A$3:$CF$103,MIN((61+(Mortality!EZ$5-Mortality!$AT$5)),84),0))</f>
        <v>6.5474450358260258E-2</v>
      </c>
      <c r="FA73" s="463">
        <f>EZ73*(1-VLOOKUP($AR73,'MP-2017_Male'!$A$3:$CF$103,MIN((61+(Mortality!FA$5-Mortality!$AT$5)),84),0))</f>
        <v>6.4885180305035914E-2</v>
      </c>
      <c r="FB73" s="463">
        <f>FA73*(1-VLOOKUP($AR73,'MP-2017_Male'!$A$3:$CF$103,MIN((61+(Mortality!FB$5-Mortality!$AT$5)),84),0))</f>
        <v>6.4301213682290595E-2</v>
      </c>
      <c r="FC73" s="463">
        <f>FB73*(1-VLOOKUP($AR73,'MP-2017_Male'!$A$3:$CF$103,MIN((61+(Mortality!FC$5-Mortality!$AT$5)),84),0))</f>
        <v>6.3722502759149979E-2</v>
      </c>
      <c r="FD73" s="463">
        <f>FC73*(1-VLOOKUP($AR73,'MP-2017_Male'!$A$3:$CF$103,MIN((61+(Mortality!FD$5-Mortality!$AT$5)),84),0))</f>
        <v>6.3149000234317632E-2</v>
      </c>
      <c r="FE73" s="463">
        <f>FD73*(1-VLOOKUP($AR73,'MP-2017_Male'!$A$3:$CF$103,MIN((61+(Mortality!FE$5-Mortality!$AT$5)),84),0))</f>
        <v>6.2580659232208777E-2</v>
      </c>
      <c r="FF73" s="463">
        <f>FE73*(1-VLOOKUP($AR73,'MP-2017_Male'!$A$3:$CF$103,MIN((61+(Mortality!FF$5-Mortality!$AT$5)),84),0))</f>
        <v>6.20174332991189E-2</v>
      </c>
      <c r="FG73" s="463">
        <f>FF73*(1-VLOOKUP($AR73,'MP-2017_Male'!$A$3:$CF$103,MIN((61+(Mortality!FG$5-Mortality!$AT$5)),84),0))</f>
        <v>6.1459276399426832E-2</v>
      </c>
      <c r="FH73" s="463">
        <f>FG73*(1-VLOOKUP($AR73,'MP-2017_Male'!$A$3:$CF$103,MIN((61+(Mortality!FH$5-Mortality!$AT$5)),84),0))</f>
        <v>6.0906142911831988E-2</v>
      </c>
      <c r="FI73" s="463">
        <f>FH73*(1-VLOOKUP($AR73,'MP-2017_Male'!$A$3:$CF$103,MIN((61+(Mortality!FI$5-Mortality!$AT$5)),84),0))</f>
        <v>6.0357987625625498E-2</v>
      </c>
    </row>
    <row r="74" spans="1:165">
      <c r="A74" s="205">
        <v>86</v>
      </c>
      <c r="B74" s="226">
        <f t="shared" si="112"/>
        <v>8.6711999999999997E-2</v>
      </c>
      <c r="C74" s="227">
        <f t="shared" si="113"/>
        <v>6.7801E-2</v>
      </c>
      <c r="D74" s="207">
        <f t="shared" si="108"/>
        <v>7.7256500000000006E-2</v>
      </c>
      <c r="E74" s="434">
        <f ca="1">IF($A74&lt;Main!$B$11,Mortality!$BD67,OFFSET($BD$6,$A74-$A$13-$J$31,$A74-$A$13-$J$31)*$J$30)</f>
        <v>3.8507986313030505E-2</v>
      </c>
      <c r="F74" s="435">
        <f ca="1">IF($A74&lt;Main!$B$13,Mortality!$BD166,OFFSET($BD$105,$A74-$A$13,$A74-$A$13))</f>
        <v>3.5407614751426619E-2</v>
      </c>
      <c r="G74" s="472">
        <f t="shared" ca="1" si="85"/>
        <v>3.6957800532228566E-2</v>
      </c>
      <c r="X74" s="227"/>
      <c r="Y74" s="205">
        <v>86</v>
      </c>
      <c r="AA74" s="231"/>
      <c r="AB74" s="232">
        <v>8.6711999999999997E-2</v>
      </c>
      <c r="AC74" s="233">
        <v>0.123081</v>
      </c>
      <c r="AD74" s="205"/>
      <c r="AE74" s="231"/>
      <c r="AF74" s="232">
        <v>6.7801E-2</v>
      </c>
      <c r="AG74" s="233">
        <v>9.7694000000000003E-2</v>
      </c>
      <c r="AH74" s="234"/>
      <c r="AR74" s="205">
        <v>93</v>
      </c>
      <c r="AS74" s="235">
        <f t="shared" si="103"/>
        <v>0.17613290561965969</v>
      </c>
      <c r="AT74" s="235">
        <f t="shared" ref="AT74:AW74" si="117">AU74</f>
        <v>0.18403</v>
      </c>
      <c r="AU74" s="235">
        <f t="shared" si="117"/>
        <v>0.18403</v>
      </c>
      <c r="AV74" s="235">
        <f t="shared" si="117"/>
        <v>0.18403</v>
      </c>
      <c r="AW74" s="235">
        <f t="shared" si="117"/>
        <v>0.18403</v>
      </c>
      <c r="AX74" s="406">
        <f t="shared" si="102"/>
        <v>0.18403</v>
      </c>
      <c r="AY74" s="463">
        <f>AX74*(1-VLOOKUP($AR74,'MP-2017_Male'!$A$3:$CF$103,MIN((61+(Mortality!AY$5-Mortality!$AT$5)),84),0))</f>
        <v>0.18266817800000001</v>
      </c>
      <c r="AZ74" s="463">
        <f>AY74*(1-VLOOKUP($AR74,'MP-2017_Male'!$A$3:$CF$103,MIN((61+(Mortality!AZ$5-Mortality!$AT$5)),84),0))</f>
        <v>0.18133470030060003</v>
      </c>
      <c r="BA74" s="463">
        <f>AZ74*(1-VLOOKUP($AR74,'MP-2017_Male'!$A$3:$CF$103,MIN((61+(Mortality!BA$5-Mortality!$AT$5)),84),0))</f>
        <v>0.18002909045843571</v>
      </c>
      <c r="BB74" s="463">
        <f>BA74*(1-VLOOKUP($AR74,'MP-2017_Male'!$A$3:$CF$103,MIN((61+(Mortality!BB$5-Mortality!$AT$5)),84),0))</f>
        <v>0.17873288100713497</v>
      </c>
      <c r="BC74" s="463">
        <f>BB74*(1-VLOOKUP($AR74,'MP-2017_Male'!$A$3:$CF$103,MIN((61+(Mortality!BC$5-Mortality!$AT$5)),84),0))</f>
        <v>0.17742813097578289</v>
      </c>
      <c r="BD74" s="429">
        <f>BC74*(1-VLOOKUP($AR74,'MP-2017_Male'!$A$3:$CF$103,MIN((61+(Mortality!BD$5-Mortality!$AT$5)),84),0))</f>
        <v>0.17613290561965969</v>
      </c>
      <c r="BE74" s="463">
        <f>BD74*(1-VLOOKUP($AR74,'MP-2017_Male'!$A$3:$CF$103,MIN((61+(Mortality!BE$5-Mortality!$AT$5)),84),0))</f>
        <v>0.1748295221180742</v>
      </c>
      <c r="BF74" s="463">
        <f>BE74*(1-VLOOKUP($AR74,'MP-2017_Male'!$A$3:$CF$103,MIN((61+(Mortality!BF$5-Mortality!$AT$5)),84),0))</f>
        <v>0.17351830070218865</v>
      </c>
      <c r="BG74" s="463">
        <f>BF74*(1-VLOOKUP($AR74,'MP-2017_Male'!$A$3:$CF$103,MIN((61+(Mortality!BG$5-Mortality!$AT$5)),84),0))</f>
        <v>0.17219956161685201</v>
      </c>
      <c r="BH74" s="463">
        <f>BG74*(1-VLOOKUP($AR74,'MP-2017_Male'!$A$3:$CF$103,MIN((61+(Mortality!BH$5-Mortality!$AT$5)),84),0))</f>
        <v>0.17087362499240225</v>
      </c>
      <c r="BI74" s="463">
        <f>BH74*(1-VLOOKUP($AR74,'MP-2017_Male'!$A$3:$CF$103,MIN((61+(Mortality!BI$5-Mortality!$AT$5)),84),0))</f>
        <v>0.16954081071746149</v>
      </c>
      <c r="BJ74" s="463">
        <f>BI74*(1-VLOOKUP($AR74,'MP-2017_Male'!$A$3:$CF$103,MIN((61+(Mortality!BJ$5-Mortality!$AT$5)),84),0))</f>
        <v>0.16820143831279355</v>
      </c>
      <c r="BK74" s="463">
        <f>BJ74*(1-VLOOKUP($AR74,'MP-2017_Male'!$A$3:$CF$103,MIN((61+(Mortality!BK$5-Mortality!$AT$5)),84),0))</f>
        <v>0.16685582680629121</v>
      </c>
      <c r="BL74" s="463">
        <f>BK74*(1-VLOOKUP($AR74,'MP-2017_Male'!$A$3:$CF$103,MIN((61+(Mortality!BL$5-Mortality!$AT$5)),84),0))</f>
        <v>0.16548760902647963</v>
      </c>
      <c r="BM74" s="463">
        <f>BL74*(1-VLOOKUP($AR74,'MP-2017_Male'!$A$3:$CF$103,MIN((61+(Mortality!BM$5-Mortality!$AT$5)),84),0))</f>
        <v>0.16411406187155986</v>
      </c>
      <c r="BN74" s="463">
        <f>BM74*(1-VLOOKUP($AR74,'MP-2017_Male'!$A$3:$CF$103,MIN((61+(Mortality!BN$5-Mortality!$AT$5)),84),0))</f>
        <v>0.1627190923456516</v>
      </c>
      <c r="BO74" s="463">
        <f>BN74*(1-VLOOKUP($AR74,'MP-2017_Male'!$A$3:$CF$103,MIN((61+(Mortality!BO$5-Mortality!$AT$5)),84),0))</f>
        <v>0.16130343624224441</v>
      </c>
      <c r="BP74" s="463">
        <f>BO74*(1-VLOOKUP($AR74,'MP-2017_Male'!$A$3:$CF$103,MIN((61+(Mortality!BP$5-Mortality!$AT$5)),84),0))</f>
        <v>0.15990009634693689</v>
      </c>
      <c r="BQ74" s="463">
        <f>BP74*(1-VLOOKUP($AR74,'MP-2017_Male'!$A$3:$CF$103,MIN((61+(Mortality!BQ$5-Mortality!$AT$5)),84),0))</f>
        <v>0.15849297549908384</v>
      </c>
      <c r="BR74" s="463">
        <f>BQ74*(1-VLOOKUP($AR74,'MP-2017_Male'!$A$3:$CF$103,MIN((61+(Mortality!BR$5-Mortality!$AT$5)),84),0))</f>
        <v>0.15709823731469189</v>
      </c>
      <c r="BS74" s="463">
        <f>BR74*(1-VLOOKUP($AR74,'MP-2017_Male'!$A$3:$CF$103,MIN((61+(Mortality!BS$5-Mortality!$AT$5)),84),0))</f>
        <v>0.1557157728263226</v>
      </c>
      <c r="BT74" s="463">
        <f>BS74*(1-VLOOKUP($AR74,'MP-2017_Male'!$A$3:$CF$103,MIN((61+(Mortality!BT$5-Mortality!$AT$5)),84),0))</f>
        <v>0.15434547402545096</v>
      </c>
      <c r="BU74" s="463">
        <f>BT74*(1-VLOOKUP($AR74,'MP-2017_Male'!$A$3:$CF$103,MIN((61+(Mortality!BU$5-Mortality!$AT$5)),84),0))</f>
        <v>0.15298723385402699</v>
      </c>
      <c r="BV74" s="463">
        <f>BU74*(1-VLOOKUP($AR74,'MP-2017_Male'!$A$3:$CF$103,MIN((61+(Mortality!BV$5-Mortality!$AT$5)),84),0))</f>
        <v>0.15164094619611154</v>
      </c>
      <c r="BW74" s="463">
        <f>BV74*(1-VLOOKUP($AR74,'MP-2017_Male'!$A$3:$CF$103,MIN((61+(Mortality!BW$5-Mortality!$AT$5)),84),0))</f>
        <v>0.15030650586958574</v>
      </c>
      <c r="BX74" s="463">
        <f>BW74*(1-VLOOKUP($AR74,'MP-2017_Male'!$A$3:$CF$103,MIN((61+(Mortality!BX$5-Mortality!$AT$5)),84),0))</f>
        <v>0.14898380861793339</v>
      </c>
      <c r="BY74" s="463">
        <f>BX74*(1-VLOOKUP($AR74,'MP-2017_Male'!$A$3:$CF$103,MIN((61+(Mortality!BY$5-Mortality!$AT$5)),84),0))</f>
        <v>0.14767275110209557</v>
      </c>
      <c r="BZ74" s="463">
        <f>BY74*(1-VLOOKUP($AR74,'MP-2017_Male'!$A$3:$CF$103,MIN((61+(Mortality!BZ$5-Mortality!$AT$5)),84),0))</f>
        <v>0.14637323089239712</v>
      </c>
      <c r="CA74" s="463">
        <f>BZ74*(1-VLOOKUP($AR74,'MP-2017_Male'!$A$3:$CF$103,MIN((61+(Mortality!CA$5-Mortality!$AT$5)),84),0))</f>
        <v>0.14508514646054402</v>
      </c>
      <c r="CB74" s="463">
        <f>CA74*(1-VLOOKUP($AR74,'MP-2017_Male'!$A$3:$CF$103,MIN((61+(Mortality!CB$5-Mortality!$AT$5)),84),0))</f>
        <v>0.14380839717169122</v>
      </c>
      <c r="CC74" s="463">
        <f>CB74*(1-VLOOKUP($AR74,'MP-2017_Male'!$A$3:$CF$103,MIN((61+(Mortality!CC$5-Mortality!$AT$5)),84),0))</f>
        <v>0.14254288327658032</v>
      </c>
      <c r="CD74" s="463">
        <f>CC74*(1-VLOOKUP($AR74,'MP-2017_Male'!$A$3:$CF$103,MIN((61+(Mortality!CD$5-Mortality!$AT$5)),84),0))</f>
        <v>0.14128850590374642</v>
      </c>
      <c r="CE74" s="463">
        <f>CD74*(1-VLOOKUP($AR74,'MP-2017_Male'!$A$3:$CF$103,MIN((61+(Mortality!CE$5-Mortality!$AT$5)),84),0))</f>
        <v>0.14004516705179346</v>
      </c>
      <c r="CF74" s="463">
        <f>CE74*(1-VLOOKUP($AR74,'MP-2017_Male'!$A$3:$CF$103,MIN((61+(Mortality!CF$5-Mortality!$AT$5)),84),0))</f>
        <v>0.13881276958173766</v>
      </c>
      <c r="CG74" s="463">
        <f>CF74*(1-VLOOKUP($AR74,'MP-2017_Male'!$A$3:$CF$103,MIN((61+(Mortality!CG$5-Mortality!$AT$5)),84),0))</f>
        <v>0.13759121720941836</v>
      </c>
      <c r="CH74" s="463">
        <f>CG74*(1-VLOOKUP($AR74,'MP-2017_Male'!$A$3:$CF$103,MIN((61+(Mortality!CH$5-Mortality!$AT$5)),84),0))</f>
        <v>0.13638041449797547</v>
      </c>
      <c r="CI74" s="463">
        <f>CH74*(1-VLOOKUP($AR74,'MP-2017_Male'!$A$3:$CF$103,MIN((61+(Mortality!CI$5-Mortality!$AT$5)),84),0))</f>
        <v>0.13518026685039328</v>
      </c>
      <c r="CJ74" s="463">
        <f>CI74*(1-VLOOKUP($AR74,'MP-2017_Male'!$A$3:$CF$103,MIN((61+(Mortality!CJ$5-Mortality!$AT$5)),84),0))</f>
        <v>0.1339906805021098</v>
      </c>
      <c r="CK74" s="463">
        <f>CJ74*(1-VLOOKUP($AR74,'MP-2017_Male'!$A$3:$CF$103,MIN((61+(Mortality!CK$5-Mortality!$AT$5)),84),0))</f>
        <v>0.13281156251369122</v>
      </c>
      <c r="CL74" s="463">
        <f>CK74*(1-VLOOKUP($AR74,'MP-2017_Male'!$A$3:$CF$103,MIN((61+(Mortality!CL$5-Mortality!$AT$5)),84),0))</f>
        <v>0.13164282076357073</v>
      </c>
      <c r="CM74" s="463">
        <f>CL74*(1-VLOOKUP($AR74,'MP-2017_Male'!$A$3:$CF$103,MIN((61+(Mortality!CM$5-Mortality!$AT$5)),84),0))</f>
        <v>0.13048436394085131</v>
      </c>
      <c r="CN74" s="463">
        <f>CM74*(1-VLOOKUP($AR74,'MP-2017_Male'!$A$3:$CF$103,MIN((61+(Mortality!CN$5-Mortality!$AT$5)),84),0))</f>
        <v>0.12933610153817182</v>
      </c>
      <c r="CO74" s="463">
        <f>CN74*(1-VLOOKUP($AR74,'MP-2017_Male'!$A$3:$CF$103,MIN((61+(Mortality!CO$5-Mortality!$AT$5)),84),0))</f>
        <v>0.1281979438446359</v>
      </c>
      <c r="CP74" s="463">
        <f>CO74*(1-VLOOKUP($AR74,'MP-2017_Male'!$A$3:$CF$103,MIN((61+(Mortality!CP$5-Mortality!$AT$5)),84),0))</f>
        <v>0.1270698019388031</v>
      </c>
      <c r="CQ74" s="463">
        <f>CP74*(1-VLOOKUP($AR74,'MP-2017_Male'!$A$3:$CF$103,MIN((61+(Mortality!CQ$5-Mortality!$AT$5)),84),0))</f>
        <v>0.12595158768174164</v>
      </c>
      <c r="CR74" s="463">
        <f>CQ74*(1-VLOOKUP($AR74,'MP-2017_Male'!$A$3:$CF$103,MIN((61+(Mortality!CR$5-Mortality!$AT$5)),84),0))</f>
        <v>0.12484321371014231</v>
      </c>
      <c r="CS74" s="463">
        <f>CR74*(1-VLOOKUP($AR74,'MP-2017_Male'!$A$3:$CF$103,MIN((61+(Mortality!CS$5-Mortality!$AT$5)),84),0))</f>
        <v>0.12374459342949305</v>
      </c>
      <c r="CT74" s="463">
        <f>CS74*(1-VLOOKUP($AR74,'MP-2017_Male'!$A$3:$CF$103,MIN((61+(Mortality!CT$5-Mortality!$AT$5)),84),0))</f>
        <v>0.12265564100731351</v>
      </c>
      <c r="CU74" s="463">
        <f>CT74*(1-VLOOKUP($AR74,'MP-2017_Male'!$A$3:$CF$103,MIN((61+(Mortality!CU$5-Mortality!$AT$5)),84),0))</f>
        <v>0.12157627136644915</v>
      </c>
      <c r="CV74" s="463">
        <f>CU74*(1-VLOOKUP($AR74,'MP-2017_Male'!$A$3:$CF$103,MIN((61+(Mortality!CV$5-Mortality!$AT$5)),84),0))</f>
        <v>0.12050640017842439</v>
      </c>
      <c r="CW74" s="463">
        <f>CV74*(1-VLOOKUP($AR74,'MP-2017_Male'!$A$3:$CF$103,MIN((61+(Mortality!CW$5-Mortality!$AT$5)),84),0))</f>
        <v>0.11944594385685425</v>
      </c>
      <c r="CX74" s="463">
        <f>CW74*(1-VLOOKUP($AR74,'MP-2017_Male'!$A$3:$CF$103,MIN((61+(Mortality!CX$5-Mortality!$AT$5)),84),0))</f>
        <v>0.11839481955091394</v>
      </c>
      <c r="CY74" s="463">
        <f>CX74*(1-VLOOKUP($AR74,'MP-2017_Male'!$A$3:$CF$103,MIN((61+(Mortality!CY$5-Mortality!$AT$5)),84),0))</f>
        <v>0.11735294513886589</v>
      </c>
      <c r="CZ74" s="463">
        <f>CY74*(1-VLOOKUP($AR74,'MP-2017_Male'!$A$3:$CF$103,MIN((61+(Mortality!CZ$5-Mortality!$AT$5)),84),0))</f>
        <v>0.11632023922164386</v>
      </c>
      <c r="DA74" s="463">
        <f>CZ74*(1-VLOOKUP($AR74,'MP-2017_Male'!$A$3:$CF$103,MIN((61+(Mortality!DA$5-Mortality!$AT$5)),84),0))</f>
        <v>0.11529662111649339</v>
      </c>
      <c r="DB74" s="463">
        <f>DA74*(1-VLOOKUP($AR74,'MP-2017_Male'!$A$3:$CF$103,MIN((61+(Mortality!DB$5-Mortality!$AT$5)),84),0))</f>
        <v>0.11428201085066825</v>
      </c>
      <c r="DC74" s="463">
        <f>DB74*(1-VLOOKUP($AR74,'MP-2017_Male'!$A$3:$CF$103,MIN((61+(Mortality!DC$5-Mortality!$AT$5)),84),0))</f>
        <v>0.11327632915518236</v>
      </c>
      <c r="DD74" s="463">
        <f>DC74*(1-VLOOKUP($AR74,'MP-2017_Male'!$A$3:$CF$103,MIN((61+(Mortality!DD$5-Mortality!$AT$5)),84),0))</f>
        <v>0.11227949745861675</v>
      </c>
      <c r="DE74" s="463">
        <f>DD74*(1-VLOOKUP($AR74,'MP-2017_Male'!$A$3:$CF$103,MIN((61+(Mortality!DE$5-Mortality!$AT$5)),84),0))</f>
        <v>0.11129143788098092</v>
      </c>
      <c r="DF74" s="463">
        <f>DE74*(1-VLOOKUP($AR74,'MP-2017_Male'!$A$3:$CF$103,MIN((61+(Mortality!DF$5-Mortality!$AT$5)),84),0))</f>
        <v>0.11031207322762829</v>
      </c>
      <c r="DG74" s="463">
        <f>DF74*(1-VLOOKUP($AR74,'MP-2017_Male'!$A$3:$CF$103,MIN((61+(Mortality!DG$5-Mortality!$AT$5)),84),0))</f>
        <v>0.10934132698322516</v>
      </c>
      <c r="DH74" s="463">
        <f>DG74*(1-VLOOKUP($AR74,'MP-2017_Male'!$A$3:$CF$103,MIN((61+(Mortality!DH$5-Mortality!$AT$5)),84),0))</f>
        <v>0.10837912330577278</v>
      </c>
      <c r="DI74" s="463">
        <f>DH74*(1-VLOOKUP($AR74,'MP-2017_Male'!$A$3:$CF$103,MIN((61+(Mortality!DI$5-Mortality!$AT$5)),84),0))</f>
        <v>0.10742538702068197</v>
      </c>
      <c r="DJ74" s="463">
        <f>DI74*(1-VLOOKUP($AR74,'MP-2017_Male'!$A$3:$CF$103,MIN((61+(Mortality!DJ$5-Mortality!$AT$5)),84),0))</f>
        <v>0.10648004361489996</v>
      </c>
      <c r="DK74" s="463">
        <f>DJ74*(1-VLOOKUP($AR74,'MP-2017_Male'!$A$3:$CF$103,MIN((61+(Mortality!DK$5-Mortality!$AT$5)),84),0))</f>
        <v>0.10554301923108884</v>
      </c>
      <c r="DL74" s="463">
        <f>DK74*(1-VLOOKUP($AR74,'MP-2017_Male'!$A$3:$CF$103,MIN((61+(Mortality!DL$5-Mortality!$AT$5)),84),0))</f>
        <v>0.10461424066185526</v>
      </c>
      <c r="DM74" s="463">
        <f>DL74*(1-VLOOKUP($AR74,'MP-2017_Male'!$A$3:$CF$103,MIN((61+(Mortality!DM$5-Mortality!$AT$5)),84),0))</f>
        <v>0.10369363534403093</v>
      </c>
      <c r="DN74" s="463">
        <f>DM74*(1-VLOOKUP($AR74,'MP-2017_Male'!$A$3:$CF$103,MIN((61+(Mortality!DN$5-Mortality!$AT$5)),84),0))</f>
        <v>0.10278113135300346</v>
      </c>
      <c r="DO74" s="463">
        <f>DN74*(1-VLOOKUP($AR74,'MP-2017_Male'!$A$3:$CF$103,MIN((61+(Mortality!DO$5-Mortality!$AT$5)),84),0))</f>
        <v>0.10187665739709702</v>
      </c>
      <c r="DP74" s="463">
        <f>DO74*(1-VLOOKUP($AR74,'MP-2017_Male'!$A$3:$CF$103,MIN((61+(Mortality!DP$5-Mortality!$AT$5)),84),0))</f>
        <v>0.10098014281200256</v>
      </c>
      <c r="DQ74" s="463">
        <f>DP74*(1-VLOOKUP($AR74,'MP-2017_Male'!$A$3:$CF$103,MIN((61+(Mortality!DQ$5-Mortality!$AT$5)),84),0))</f>
        <v>0.10009151755525693</v>
      </c>
      <c r="DR74" s="463">
        <f>DQ74*(1-VLOOKUP($AR74,'MP-2017_Male'!$A$3:$CF$103,MIN((61+(Mortality!DR$5-Mortality!$AT$5)),84),0))</f>
        <v>9.921071220077067E-2</v>
      </c>
      <c r="DS74" s="463">
        <f>DR74*(1-VLOOKUP($AR74,'MP-2017_Male'!$A$3:$CF$103,MIN((61+(Mortality!DS$5-Mortality!$AT$5)),84),0))</f>
        <v>9.8337657933403891E-2</v>
      </c>
      <c r="DT74" s="463">
        <f>DS74*(1-VLOOKUP($AR74,'MP-2017_Male'!$A$3:$CF$103,MIN((61+(Mortality!DT$5-Mortality!$AT$5)),84),0))</f>
        <v>9.7472286543589928E-2</v>
      </c>
      <c r="DU74" s="463">
        <f>DT74*(1-VLOOKUP($AR74,'MP-2017_Male'!$A$3:$CF$103,MIN((61+(Mortality!DU$5-Mortality!$AT$5)),84),0))</f>
        <v>9.6614530422006337E-2</v>
      </c>
      <c r="DV74" s="463">
        <f>DU74*(1-VLOOKUP($AR74,'MP-2017_Male'!$A$3:$CF$103,MIN((61+(Mortality!DV$5-Mortality!$AT$5)),84),0))</f>
        <v>9.576432255429268E-2</v>
      </c>
      <c r="DW74" s="463">
        <f>DV74*(1-VLOOKUP($AR74,'MP-2017_Male'!$A$3:$CF$103,MIN((61+(Mortality!DW$5-Mortality!$AT$5)),84),0))</f>
        <v>9.4921596515814902E-2</v>
      </c>
      <c r="DX74" s="463">
        <f>DW74*(1-VLOOKUP($AR74,'MP-2017_Male'!$A$3:$CF$103,MIN((61+(Mortality!DX$5-Mortality!$AT$5)),84),0))</f>
        <v>9.4086286466475724E-2</v>
      </c>
      <c r="DY74" s="463">
        <f>DX74*(1-VLOOKUP($AR74,'MP-2017_Male'!$A$3:$CF$103,MIN((61+(Mortality!DY$5-Mortality!$AT$5)),84),0))</f>
        <v>9.3258327145570738E-2</v>
      </c>
      <c r="DZ74" s="463">
        <f>DY74*(1-VLOOKUP($AR74,'MP-2017_Male'!$A$3:$CF$103,MIN((61+(Mortality!DZ$5-Mortality!$AT$5)),84),0))</f>
        <v>9.2437653866689715E-2</v>
      </c>
      <c r="EA74" s="463">
        <f>DZ74*(1-VLOOKUP($AR74,'MP-2017_Male'!$A$3:$CF$103,MIN((61+(Mortality!EA$5-Mortality!$AT$5)),84),0))</f>
        <v>9.1624202512662845E-2</v>
      </c>
      <c r="EB74" s="463">
        <f>EA74*(1-VLOOKUP($AR74,'MP-2017_Male'!$A$3:$CF$103,MIN((61+(Mortality!EB$5-Mortality!$AT$5)),84),0))</f>
        <v>9.0817909530551411E-2</v>
      </c>
      <c r="EC74" s="463">
        <f>EB74*(1-VLOOKUP($AR74,'MP-2017_Male'!$A$3:$CF$103,MIN((61+(Mortality!EC$5-Mortality!$AT$5)),84),0))</f>
        <v>9.0018711926682551E-2</v>
      </c>
      <c r="ED74" s="463">
        <f>EC74*(1-VLOOKUP($AR74,'MP-2017_Male'!$A$3:$CF$103,MIN((61+(Mortality!ED$5-Mortality!$AT$5)),84),0))</f>
        <v>8.922654726172774E-2</v>
      </c>
      <c r="EE74" s="463">
        <f>ED74*(1-VLOOKUP($AR74,'MP-2017_Male'!$A$3:$CF$103,MIN((61+(Mortality!EE$5-Mortality!$AT$5)),84),0))</f>
        <v>8.8441353645824533E-2</v>
      </c>
      <c r="EF74" s="463">
        <f>EE74*(1-VLOOKUP($AR74,'MP-2017_Male'!$A$3:$CF$103,MIN((61+(Mortality!EF$5-Mortality!$AT$5)),84),0))</f>
        <v>8.7663069733741272E-2</v>
      </c>
      <c r="EG74" s="463">
        <f>EF74*(1-VLOOKUP($AR74,'MP-2017_Male'!$A$3:$CF$103,MIN((61+(Mortality!EG$5-Mortality!$AT$5)),84),0))</f>
        <v>8.6891634720084349E-2</v>
      </c>
      <c r="EH74" s="463">
        <f>EG74*(1-VLOOKUP($AR74,'MP-2017_Male'!$A$3:$CF$103,MIN((61+(Mortality!EH$5-Mortality!$AT$5)),84),0))</f>
        <v>8.61269883345476E-2</v>
      </c>
      <c r="EI74" s="463">
        <f>EH74*(1-VLOOKUP($AR74,'MP-2017_Male'!$A$3:$CF$103,MIN((61+(Mortality!EI$5-Mortality!$AT$5)),84),0))</f>
        <v>8.5369070837203576E-2</v>
      </c>
      <c r="EJ74" s="463">
        <f>EI74*(1-VLOOKUP($AR74,'MP-2017_Male'!$A$3:$CF$103,MIN((61+(Mortality!EJ$5-Mortality!$AT$5)),84),0))</f>
        <v>8.4617823013836177E-2</v>
      </c>
      <c r="EK74" s="463">
        <f>EJ74*(1-VLOOKUP($AR74,'MP-2017_Male'!$A$3:$CF$103,MIN((61+(Mortality!EK$5-Mortality!$AT$5)),84),0))</f>
        <v>8.3873186171314409E-2</v>
      </c>
      <c r="EL74" s="463">
        <f>EK74*(1-VLOOKUP($AR74,'MP-2017_Male'!$A$3:$CF$103,MIN((61+(Mortality!EL$5-Mortality!$AT$5)),84),0))</f>
        <v>8.3135102133006844E-2</v>
      </c>
      <c r="EM74" s="463">
        <f>EL74*(1-VLOOKUP($AR74,'MP-2017_Male'!$A$3:$CF$103,MIN((61+(Mortality!EM$5-Mortality!$AT$5)),84),0))</f>
        <v>8.2403513234236378E-2</v>
      </c>
      <c r="EN74" s="463">
        <f>EM74*(1-VLOOKUP($AR74,'MP-2017_Male'!$A$3:$CF$103,MIN((61+(Mortality!EN$5-Mortality!$AT$5)),84),0))</f>
        <v>8.1678362317775102E-2</v>
      </c>
      <c r="EO74" s="463">
        <f>EN74*(1-VLOOKUP($AR74,'MP-2017_Male'!$A$3:$CF$103,MIN((61+(Mortality!EO$5-Mortality!$AT$5)),84),0))</f>
        <v>8.0959592729378679E-2</v>
      </c>
      <c r="EP74" s="463">
        <f>EO74*(1-VLOOKUP($AR74,'MP-2017_Male'!$A$3:$CF$103,MIN((61+(Mortality!EP$5-Mortality!$AT$5)),84),0))</f>
        <v>8.0247148313360148E-2</v>
      </c>
      <c r="EQ74" s="463">
        <f>EP74*(1-VLOOKUP($AR74,'MP-2017_Male'!$A$3:$CF$103,MIN((61+(Mortality!EQ$5-Mortality!$AT$5)),84),0))</f>
        <v>7.954097340820257E-2</v>
      </c>
      <c r="ER74" s="463">
        <f>EQ74*(1-VLOOKUP($AR74,'MP-2017_Male'!$A$3:$CF$103,MIN((61+(Mortality!ER$5-Mortality!$AT$5)),84),0))</f>
        <v>7.8841012842210387E-2</v>
      </c>
      <c r="ES74" s="463">
        <f>ER74*(1-VLOOKUP($AR74,'MP-2017_Male'!$A$3:$CF$103,MIN((61+(Mortality!ES$5-Mortality!$AT$5)),84),0))</f>
        <v>7.8147211929198934E-2</v>
      </c>
      <c r="ET74" s="463">
        <f>ES74*(1-VLOOKUP($AR74,'MP-2017_Male'!$A$3:$CF$103,MIN((61+(Mortality!ET$5-Mortality!$AT$5)),84),0))</f>
        <v>7.7459516464221986E-2</v>
      </c>
      <c r="EU74" s="463">
        <f>ET74*(1-VLOOKUP($AR74,'MP-2017_Male'!$A$3:$CF$103,MIN((61+(Mortality!EU$5-Mortality!$AT$5)),84),0))</f>
        <v>7.6777872719336837E-2</v>
      </c>
      <c r="EV74" s="463">
        <f>EU74*(1-VLOOKUP($AR74,'MP-2017_Male'!$A$3:$CF$103,MIN((61+(Mortality!EV$5-Mortality!$AT$5)),84),0))</f>
        <v>7.6102227439406672E-2</v>
      </c>
      <c r="EW74" s="463">
        <f>EV74*(1-VLOOKUP($AR74,'MP-2017_Male'!$A$3:$CF$103,MIN((61+(Mortality!EW$5-Mortality!$AT$5)),84),0))</f>
        <v>7.5432527837939897E-2</v>
      </c>
      <c r="EX74" s="463">
        <f>EW74*(1-VLOOKUP($AR74,'MP-2017_Male'!$A$3:$CF$103,MIN((61+(Mortality!EX$5-Mortality!$AT$5)),84),0))</f>
        <v>7.476872159296602E-2</v>
      </c>
      <c r="EY74" s="463">
        <f>EX74*(1-VLOOKUP($AR74,'MP-2017_Male'!$A$3:$CF$103,MIN((61+(Mortality!EY$5-Mortality!$AT$5)),84),0))</f>
        <v>7.411075684294792E-2</v>
      </c>
      <c r="EZ74" s="463">
        <f>EY74*(1-VLOOKUP($AR74,'MP-2017_Male'!$A$3:$CF$103,MIN((61+(Mortality!EZ$5-Mortality!$AT$5)),84),0))</f>
        <v>7.3458582182729978E-2</v>
      </c>
      <c r="FA74" s="463">
        <f>EZ74*(1-VLOOKUP($AR74,'MP-2017_Male'!$A$3:$CF$103,MIN((61+(Mortality!FA$5-Mortality!$AT$5)),84),0))</f>
        <v>7.2812146659521959E-2</v>
      </c>
      <c r="FB74" s="463">
        <f>FA74*(1-VLOOKUP($AR74,'MP-2017_Male'!$A$3:$CF$103,MIN((61+(Mortality!FB$5-Mortality!$AT$5)),84),0))</f>
        <v>7.2171399768918162E-2</v>
      </c>
      <c r="FC74" s="463">
        <f>FB74*(1-VLOOKUP($AR74,'MP-2017_Male'!$A$3:$CF$103,MIN((61+(Mortality!FC$5-Mortality!$AT$5)),84),0))</f>
        <v>7.1536291450951681E-2</v>
      </c>
      <c r="FD74" s="463">
        <f>FC74*(1-VLOOKUP($AR74,'MP-2017_Male'!$A$3:$CF$103,MIN((61+(Mortality!FD$5-Mortality!$AT$5)),84),0))</f>
        <v>7.0906772086183303E-2</v>
      </c>
      <c r="FE74" s="463">
        <f>FD74*(1-VLOOKUP($AR74,'MP-2017_Male'!$A$3:$CF$103,MIN((61+(Mortality!FE$5-Mortality!$AT$5)),84),0))</f>
        <v>7.0282792491824883E-2</v>
      </c>
      <c r="FF74" s="463">
        <f>FE74*(1-VLOOKUP($AR74,'MP-2017_Male'!$A$3:$CF$103,MIN((61+(Mortality!FF$5-Mortality!$AT$5)),84),0))</f>
        <v>6.9664303917896825E-2</v>
      </c>
      <c r="FG74" s="463">
        <f>FF74*(1-VLOOKUP($AR74,'MP-2017_Male'!$A$3:$CF$103,MIN((61+(Mortality!FG$5-Mortality!$AT$5)),84),0))</f>
        <v>6.9051258043419328E-2</v>
      </c>
      <c r="FH74" s="463">
        <f>FG74*(1-VLOOKUP($AR74,'MP-2017_Male'!$A$3:$CF$103,MIN((61+(Mortality!FH$5-Mortality!$AT$5)),84),0))</f>
        <v>6.8443606972637239E-2</v>
      </c>
      <c r="FI74" s="463">
        <f>FH74*(1-VLOOKUP($AR74,'MP-2017_Male'!$A$3:$CF$103,MIN((61+(Mortality!FI$5-Mortality!$AT$5)),84),0))</f>
        <v>6.784130323127803E-2</v>
      </c>
    </row>
    <row r="75" spans="1:165">
      <c r="A75" s="205">
        <v>87</v>
      </c>
      <c r="B75" s="226">
        <f t="shared" si="112"/>
        <v>9.7037999999999999E-2</v>
      </c>
      <c r="C75" s="227">
        <f t="shared" si="113"/>
        <v>7.6011999999999996E-2</v>
      </c>
      <c r="D75" s="207">
        <f t="shared" si="108"/>
        <v>8.6524999999999991E-2</v>
      </c>
      <c r="E75" s="434">
        <f ca="1">IF($A75&lt;Main!$B$11,Mortality!$BD68,OFFSET($BD$6,$A75-$A$13-$J$31,$A75-$A$13-$J$31)*$J$30)</f>
        <v>4.3019304078249859E-2</v>
      </c>
      <c r="F75" s="435">
        <f ca="1">IF($A75&lt;Main!$B$13,Mortality!$BD167,OFFSET($BD$105,$A75-$A$13,$A75-$A$13))</f>
        <v>3.9829939428679753E-2</v>
      </c>
      <c r="G75" s="472">
        <f t="shared" ca="1" si="85"/>
        <v>4.1424621753464806E-2</v>
      </c>
      <c r="X75" s="227"/>
      <c r="Y75" s="205">
        <v>87</v>
      </c>
      <c r="AA75" s="231"/>
      <c r="AB75" s="232">
        <v>9.7037999999999999E-2</v>
      </c>
      <c r="AC75" s="233">
        <v>0.13385</v>
      </c>
      <c r="AD75" s="205"/>
      <c r="AE75" s="231"/>
      <c r="AF75" s="232">
        <v>7.6011999999999996E-2</v>
      </c>
      <c r="AG75" s="233">
        <v>0.10551000000000001</v>
      </c>
      <c r="AH75" s="234"/>
      <c r="AR75" s="205">
        <v>94</v>
      </c>
      <c r="AS75" s="235">
        <f t="shared" si="103"/>
        <v>0.19227107410692149</v>
      </c>
      <c r="AT75" s="235">
        <f t="shared" ref="AT75:AW75" si="118">AU75</f>
        <v>0.201074</v>
      </c>
      <c r="AU75" s="235">
        <f t="shared" si="118"/>
        <v>0.201074</v>
      </c>
      <c r="AV75" s="235">
        <f t="shared" si="118"/>
        <v>0.201074</v>
      </c>
      <c r="AW75" s="235">
        <f t="shared" si="118"/>
        <v>0.201074</v>
      </c>
      <c r="AX75" s="406">
        <f t="shared" si="102"/>
        <v>0.201074</v>
      </c>
      <c r="AY75" s="463">
        <f>AX75*(1-VLOOKUP($AR75,'MP-2017_Male'!$A$3:$CF$103,MIN((61+(Mortality!AY$5-Mortality!$AT$5)),84),0))</f>
        <v>0.19948551540000001</v>
      </c>
      <c r="AZ75" s="463">
        <f>AY75*(1-VLOOKUP($AR75,'MP-2017_Male'!$A$3:$CF$103,MIN((61+(Mortality!AZ$5-Mortality!$AT$5)),84),0))</f>
        <v>0.19796942548296001</v>
      </c>
      <c r="BA75" s="463">
        <f>AZ75*(1-VLOOKUP($AR75,'MP-2017_Male'!$A$3:$CF$103,MIN((61+(Mortality!BA$5-Mortality!$AT$5)),84),0))</f>
        <v>0.1965044517343861</v>
      </c>
      <c r="BB75" s="463">
        <f>BA75*(1-VLOOKUP($AR75,'MP-2017_Male'!$A$3:$CF$103,MIN((61+(Mortality!BB$5-Mortality!$AT$5)),84),0))</f>
        <v>0.19506996923672509</v>
      </c>
      <c r="BC75" s="463">
        <f>BB75*(1-VLOOKUP($AR75,'MP-2017_Male'!$A$3:$CF$103,MIN((61+(Mortality!BC$5-Mortality!$AT$5)),84),0))</f>
        <v>0.19366546545822066</v>
      </c>
      <c r="BD75" s="429">
        <f>BC75*(1-VLOOKUP($AR75,'MP-2017_Male'!$A$3:$CF$103,MIN((61+(Mortality!BD$5-Mortality!$AT$5)),84),0))</f>
        <v>0.19227107410692149</v>
      </c>
      <c r="BE75" s="463">
        <f>BD75*(1-VLOOKUP($AR75,'MP-2017_Male'!$A$3:$CF$103,MIN((61+(Mortality!BE$5-Mortality!$AT$5)),84),0))</f>
        <v>0.19088672237335166</v>
      </c>
      <c r="BF75" s="463">
        <f>BE75*(1-VLOOKUP($AR75,'MP-2017_Male'!$A$3:$CF$103,MIN((61+(Mortality!BF$5-Mortality!$AT$5)),84),0))</f>
        <v>0.1894932493000262</v>
      </c>
      <c r="BG75" s="463">
        <f>BF75*(1-VLOOKUP($AR75,'MP-2017_Male'!$A$3:$CF$103,MIN((61+(Mortality!BG$5-Mortality!$AT$5)),84),0))</f>
        <v>0.188090999255206</v>
      </c>
      <c r="BH75" s="463">
        <f>BG75*(1-VLOOKUP($AR75,'MP-2017_Male'!$A$3:$CF$103,MIN((61+(Mortality!BH$5-Mortality!$AT$5)),84),0))</f>
        <v>0.18669912586071749</v>
      </c>
      <c r="BI75" s="463">
        <f>BH75*(1-VLOOKUP($AR75,'MP-2017_Male'!$A$3:$CF$103,MIN((61+(Mortality!BI$5-Mortality!$AT$5)),84),0))</f>
        <v>0.18529888241676212</v>
      </c>
      <c r="BJ75" s="463">
        <f>BI75*(1-VLOOKUP($AR75,'MP-2017_Male'!$A$3:$CF$103,MIN((61+(Mortality!BJ$5-Mortality!$AT$5)),84),0))</f>
        <v>0.18389061091039471</v>
      </c>
      <c r="BK75" s="463">
        <f>BJ75*(1-VLOOKUP($AR75,'MP-2017_Male'!$A$3:$CF$103,MIN((61+(Mortality!BK$5-Mortality!$AT$5)),84),0))</f>
        <v>0.18245626414529362</v>
      </c>
      <c r="BL75" s="463">
        <f>BK75*(1-VLOOKUP($AR75,'MP-2017_Male'!$A$3:$CF$103,MIN((61+(Mortality!BL$5-Mortality!$AT$5)),84),0))</f>
        <v>0.1810148596585458</v>
      </c>
      <c r="BM75" s="463">
        <f>BL75*(1-VLOOKUP($AR75,'MP-2017_Male'!$A$3:$CF$103,MIN((61+(Mortality!BM$5-Mortality!$AT$5)),84),0))</f>
        <v>0.17956674078127743</v>
      </c>
      <c r="BN75" s="463">
        <f>BM75*(1-VLOOKUP($AR75,'MP-2017_Male'!$A$3:$CF$103,MIN((61+(Mortality!BN$5-Mortality!$AT$5)),84),0))</f>
        <v>0.17809429350687095</v>
      </c>
      <c r="BO75" s="463">
        <f>BN75*(1-VLOOKUP($AR75,'MP-2017_Male'!$A$3:$CF$103,MIN((61+(Mortality!BO$5-Mortality!$AT$5)),84),0))</f>
        <v>0.17659830144141325</v>
      </c>
      <c r="BP75" s="463">
        <f>BO75*(1-VLOOKUP($AR75,'MP-2017_Male'!$A$3:$CF$103,MIN((61+(Mortality!BP$5-Mortality!$AT$5)),84),0))</f>
        <v>0.17507955604901709</v>
      </c>
      <c r="BQ75" s="463">
        <f>BP75*(1-VLOOKUP($AR75,'MP-2017_Male'!$A$3:$CF$103,MIN((61+(Mortality!BQ$5-Mortality!$AT$5)),84),0))</f>
        <v>0.17355636391139065</v>
      </c>
      <c r="BR75" s="463">
        <f>BQ75*(1-VLOOKUP($AR75,'MP-2017_Male'!$A$3:$CF$103,MIN((61+(Mortality!BR$5-Mortality!$AT$5)),84),0))</f>
        <v>0.17204642354536154</v>
      </c>
      <c r="BS75" s="463">
        <f>BR75*(1-VLOOKUP($AR75,'MP-2017_Male'!$A$3:$CF$103,MIN((61+(Mortality!BS$5-Mortality!$AT$5)),84),0))</f>
        <v>0.17054961966051688</v>
      </c>
      <c r="BT75" s="463">
        <f>BS75*(1-VLOOKUP($AR75,'MP-2017_Male'!$A$3:$CF$103,MIN((61+(Mortality!BT$5-Mortality!$AT$5)),84),0))</f>
        <v>0.16906583796947036</v>
      </c>
      <c r="BU75" s="463">
        <f>BT75*(1-VLOOKUP($AR75,'MP-2017_Male'!$A$3:$CF$103,MIN((61+(Mortality!BU$5-Mortality!$AT$5)),84),0))</f>
        <v>0.16759496517913597</v>
      </c>
      <c r="BV75" s="463">
        <f>BU75*(1-VLOOKUP($AR75,'MP-2017_Male'!$A$3:$CF$103,MIN((61+(Mortality!BV$5-Mortality!$AT$5)),84),0))</f>
        <v>0.16613688898207749</v>
      </c>
      <c r="BW75" s="463">
        <f>BV75*(1-VLOOKUP($AR75,'MP-2017_Male'!$A$3:$CF$103,MIN((61+(Mortality!BW$5-Mortality!$AT$5)),84),0))</f>
        <v>0.1646914980479334</v>
      </c>
      <c r="BX75" s="463">
        <f>BW75*(1-VLOOKUP($AR75,'MP-2017_Male'!$A$3:$CF$103,MIN((61+(Mortality!BX$5-Mortality!$AT$5)),84),0))</f>
        <v>0.16325868201491636</v>
      </c>
      <c r="BY75" s="463">
        <f>BX75*(1-VLOOKUP($AR75,'MP-2017_Male'!$A$3:$CF$103,MIN((61+(Mortality!BY$5-Mortality!$AT$5)),84),0))</f>
        <v>0.16183833148138657</v>
      </c>
      <c r="BZ75" s="463">
        <f>BY75*(1-VLOOKUP($AR75,'MP-2017_Male'!$A$3:$CF$103,MIN((61+(Mortality!BZ$5-Mortality!$AT$5)),84),0))</f>
        <v>0.16043033799749851</v>
      </c>
      <c r="CA75" s="463">
        <f>BZ75*(1-VLOOKUP($AR75,'MP-2017_Male'!$A$3:$CF$103,MIN((61+(Mortality!CA$5-Mortality!$AT$5)),84),0))</f>
        <v>0.15903459405692028</v>
      </c>
      <c r="CB75" s="463">
        <f>CA75*(1-VLOOKUP($AR75,'MP-2017_Male'!$A$3:$CF$103,MIN((61+(Mortality!CB$5-Mortality!$AT$5)),84),0))</f>
        <v>0.15765099308862507</v>
      </c>
      <c r="CC75" s="463">
        <f>CB75*(1-VLOOKUP($AR75,'MP-2017_Male'!$A$3:$CF$103,MIN((61+(Mortality!CC$5-Mortality!$AT$5)),84),0))</f>
        <v>0.15627942944875403</v>
      </c>
      <c r="CD75" s="463">
        <f>CC75*(1-VLOOKUP($AR75,'MP-2017_Male'!$A$3:$CF$103,MIN((61+(Mortality!CD$5-Mortality!$AT$5)),84),0))</f>
        <v>0.15491979841254985</v>
      </c>
      <c r="CE75" s="463">
        <f>CD75*(1-VLOOKUP($AR75,'MP-2017_Male'!$A$3:$CF$103,MIN((61+(Mortality!CE$5-Mortality!$AT$5)),84),0))</f>
        <v>0.15357199616636066</v>
      </c>
      <c r="CF75" s="463">
        <f>CE75*(1-VLOOKUP($AR75,'MP-2017_Male'!$A$3:$CF$103,MIN((61+(Mortality!CF$5-Mortality!$AT$5)),84),0))</f>
        <v>0.15223591979971332</v>
      </c>
      <c r="CG75" s="463">
        <f>CF75*(1-VLOOKUP($AR75,'MP-2017_Male'!$A$3:$CF$103,MIN((61+(Mortality!CG$5-Mortality!$AT$5)),84),0))</f>
        <v>0.1509114672974558</v>
      </c>
      <c r="CH75" s="463">
        <f>CG75*(1-VLOOKUP($AR75,'MP-2017_Male'!$A$3:$CF$103,MIN((61+(Mortality!CH$5-Mortality!$AT$5)),84),0))</f>
        <v>0.14959853753196795</v>
      </c>
      <c r="CI75" s="463">
        <f>CH75*(1-VLOOKUP($AR75,'MP-2017_Male'!$A$3:$CF$103,MIN((61+(Mortality!CI$5-Mortality!$AT$5)),84),0))</f>
        <v>0.1482970302554398</v>
      </c>
      <c r="CJ75" s="463">
        <f>CI75*(1-VLOOKUP($AR75,'MP-2017_Male'!$A$3:$CF$103,MIN((61+(Mortality!CJ$5-Mortality!$AT$5)),84),0))</f>
        <v>0.14700684609221748</v>
      </c>
      <c r="CK75" s="463">
        <f>CJ75*(1-VLOOKUP($AR75,'MP-2017_Male'!$A$3:$CF$103,MIN((61+(Mortality!CK$5-Mortality!$AT$5)),84),0))</f>
        <v>0.14572788653121518</v>
      </c>
      <c r="CL75" s="463">
        <f>CK75*(1-VLOOKUP($AR75,'MP-2017_Male'!$A$3:$CF$103,MIN((61+(Mortality!CL$5-Mortality!$AT$5)),84),0))</f>
        <v>0.14446005391839362</v>
      </c>
      <c r="CM75" s="463">
        <f>CL75*(1-VLOOKUP($AR75,'MP-2017_Male'!$A$3:$CF$103,MIN((61+(Mortality!CM$5-Mortality!$AT$5)),84),0))</f>
        <v>0.1432032514493036</v>
      </c>
      <c r="CN75" s="463">
        <f>CM75*(1-VLOOKUP($AR75,'MP-2017_Male'!$A$3:$CF$103,MIN((61+(Mortality!CN$5-Mortality!$AT$5)),84),0))</f>
        <v>0.14195738316169465</v>
      </c>
      <c r="CO75" s="463">
        <f>CN75*(1-VLOOKUP($AR75,'MP-2017_Male'!$A$3:$CF$103,MIN((61+(Mortality!CO$5-Mortality!$AT$5)),84),0))</f>
        <v>0.14072235392818791</v>
      </c>
      <c r="CP75" s="463">
        <f>CO75*(1-VLOOKUP($AR75,'MP-2017_Male'!$A$3:$CF$103,MIN((61+(Mortality!CP$5-Mortality!$AT$5)),84),0))</f>
        <v>0.13949806944901266</v>
      </c>
      <c r="CQ75" s="463">
        <f>CP75*(1-VLOOKUP($AR75,'MP-2017_Male'!$A$3:$CF$103,MIN((61+(Mortality!CQ$5-Mortality!$AT$5)),84),0))</f>
        <v>0.13828443624480624</v>
      </c>
      <c r="CR75" s="463">
        <f>CQ75*(1-VLOOKUP($AR75,'MP-2017_Male'!$A$3:$CF$103,MIN((61+(Mortality!CR$5-Mortality!$AT$5)),84),0))</f>
        <v>0.13708136164947643</v>
      </c>
      <c r="CS75" s="463">
        <f>CR75*(1-VLOOKUP($AR75,'MP-2017_Male'!$A$3:$CF$103,MIN((61+(Mortality!CS$5-Mortality!$AT$5)),84),0))</f>
        <v>0.13588875380312598</v>
      </c>
      <c r="CT75" s="463">
        <f>CS75*(1-VLOOKUP($AR75,'MP-2017_Male'!$A$3:$CF$103,MIN((61+(Mortality!CT$5-Mortality!$AT$5)),84),0))</f>
        <v>0.13470652164503877</v>
      </c>
      <c r="CU75" s="463">
        <f>CT75*(1-VLOOKUP($AR75,'MP-2017_Male'!$A$3:$CF$103,MIN((61+(Mortality!CU$5-Mortality!$AT$5)),84),0))</f>
        <v>0.13353457490672693</v>
      </c>
      <c r="CV75" s="463">
        <f>CU75*(1-VLOOKUP($AR75,'MP-2017_Male'!$A$3:$CF$103,MIN((61+(Mortality!CV$5-Mortality!$AT$5)),84),0))</f>
        <v>0.13237282410503839</v>
      </c>
      <c r="CW75" s="463">
        <f>CV75*(1-VLOOKUP($AR75,'MP-2017_Male'!$A$3:$CF$103,MIN((61+(Mortality!CW$5-Mortality!$AT$5)),84),0))</f>
        <v>0.13122118053532456</v>
      </c>
      <c r="CX75" s="463">
        <f>CW75*(1-VLOOKUP($AR75,'MP-2017_Male'!$A$3:$CF$103,MIN((61+(Mortality!CX$5-Mortality!$AT$5)),84),0))</f>
        <v>0.13007955626466722</v>
      </c>
      <c r="CY75" s="463">
        <f>CX75*(1-VLOOKUP($AR75,'MP-2017_Male'!$A$3:$CF$103,MIN((61+(Mortality!CY$5-Mortality!$AT$5)),84),0))</f>
        <v>0.1289478641251646</v>
      </c>
      <c r="CZ75" s="463">
        <f>CY75*(1-VLOOKUP($AR75,'MP-2017_Male'!$A$3:$CF$103,MIN((61+(Mortality!CZ$5-Mortality!$AT$5)),84),0))</f>
        <v>0.12782601770727567</v>
      </c>
      <c r="DA75" s="463">
        <f>CZ75*(1-VLOOKUP($AR75,'MP-2017_Male'!$A$3:$CF$103,MIN((61+(Mortality!DA$5-Mortality!$AT$5)),84),0))</f>
        <v>0.12671393135322237</v>
      </c>
      <c r="DB75" s="463">
        <f>DA75*(1-VLOOKUP($AR75,'MP-2017_Male'!$A$3:$CF$103,MIN((61+(Mortality!DB$5-Mortality!$AT$5)),84),0))</f>
        <v>0.12561152015044932</v>
      </c>
      <c r="DC75" s="463">
        <f>DB75*(1-VLOOKUP($AR75,'MP-2017_Male'!$A$3:$CF$103,MIN((61+(Mortality!DC$5-Mortality!$AT$5)),84),0))</f>
        <v>0.12451869992514041</v>
      </c>
      <c r="DD75" s="463">
        <f>DC75*(1-VLOOKUP($AR75,'MP-2017_Male'!$A$3:$CF$103,MIN((61+(Mortality!DD$5-Mortality!$AT$5)),84),0))</f>
        <v>0.12343538723579169</v>
      </c>
      <c r="DE75" s="463">
        <f>DD75*(1-VLOOKUP($AR75,'MP-2017_Male'!$A$3:$CF$103,MIN((61+(Mortality!DE$5-Mortality!$AT$5)),84),0))</f>
        <v>0.12236149936684029</v>
      </c>
      <c r="DF75" s="463">
        <f>DE75*(1-VLOOKUP($AR75,'MP-2017_Male'!$A$3:$CF$103,MIN((61+(Mortality!DF$5-Mortality!$AT$5)),84),0))</f>
        <v>0.12129695432234877</v>
      </c>
      <c r="DG75" s="463">
        <f>DF75*(1-VLOOKUP($AR75,'MP-2017_Male'!$A$3:$CF$103,MIN((61+(Mortality!DG$5-Mortality!$AT$5)),84),0))</f>
        <v>0.12024167081974434</v>
      </c>
      <c r="DH75" s="463">
        <f>DG75*(1-VLOOKUP($AR75,'MP-2017_Male'!$A$3:$CF$103,MIN((61+(Mortality!DH$5-Mortality!$AT$5)),84),0))</f>
        <v>0.11919556828361255</v>
      </c>
      <c r="DI75" s="463">
        <f>DH75*(1-VLOOKUP($AR75,'MP-2017_Male'!$A$3:$CF$103,MIN((61+(Mortality!DI$5-Mortality!$AT$5)),84),0))</f>
        <v>0.11815856683954512</v>
      </c>
      <c r="DJ75" s="463">
        <f>DI75*(1-VLOOKUP($AR75,'MP-2017_Male'!$A$3:$CF$103,MIN((61+(Mortality!DJ$5-Mortality!$AT$5)),84),0))</f>
        <v>0.11713058730804107</v>
      </c>
      <c r="DK75" s="463">
        <f>DJ75*(1-VLOOKUP($AR75,'MP-2017_Male'!$A$3:$CF$103,MIN((61+(Mortality!DK$5-Mortality!$AT$5)),84),0))</f>
        <v>0.11611155119846112</v>
      </c>
      <c r="DL75" s="463">
        <f>DK75*(1-VLOOKUP($AR75,'MP-2017_Male'!$A$3:$CF$103,MIN((61+(Mortality!DL$5-Mortality!$AT$5)),84),0))</f>
        <v>0.11510138070303449</v>
      </c>
      <c r="DM75" s="463">
        <f>DL75*(1-VLOOKUP($AR75,'MP-2017_Male'!$A$3:$CF$103,MIN((61+(Mortality!DM$5-Mortality!$AT$5)),84),0))</f>
        <v>0.11409999869091809</v>
      </c>
      <c r="DN75" s="463">
        <f>DM75*(1-VLOOKUP($AR75,'MP-2017_Male'!$A$3:$CF$103,MIN((61+(Mortality!DN$5-Mortality!$AT$5)),84),0))</f>
        <v>0.11310732870230711</v>
      </c>
      <c r="DO75" s="463">
        <f>DN75*(1-VLOOKUP($AR75,'MP-2017_Male'!$A$3:$CF$103,MIN((61+(Mortality!DO$5-Mortality!$AT$5)),84),0))</f>
        <v>0.11212329494259703</v>
      </c>
      <c r="DP75" s="463">
        <f>DO75*(1-VLOOKUP($AR75,'MP-2017_Male'!$A$3:$CF$103,MIN((61+(Mortality!DP$5-Mortality!$AT$5)),84),0))</f>
        <v>0.11114782227659643</v>
      </c>
      <c r="DQ75" s="463">
        <f>DP75*(1-VLOOKUP($AR75,'MP-2017_Male'!$A$3:$CF$103,MIN((61+(Mortality!DQ$5-Mortality!$AT$5)),84),0))</f>
        <v>0.11018083622279004</v>
      </c>
      <c r="DR75" s="463">
        <f>DQ75*(1-VLOOKUP($AR75,'MP-2017_Male'!$A$3:$CF$103,MIN((61+(Mortality!DR$5-Mortality!$AT$5)),84),0))</f>
        <v>0.10922226294765176</v>
      </c>
      <c r="DS75" s="463">
        <f>DR75*(1-VLOOKUP($AR75,'MP-2017_Male'!$A$3:$CF$103,MIN((61+(Mortality!DS$5-Mortality!$AT$5)),84),0))</f>
        <v>0.10827202926000719</v>
      </c>
      <c r="DT75" s="463">
        <f>DS75*(1-VLOOKUP($AR75,'MP-2017_Male'!$A$3:$CF$103,MIN((61+(Mortality!DT$5-Mortality!$AT$5)),84),0))</f>
        <v>0.10733006260544511</v>
      </c>
      <c r="DU75" s="463">
        <f>DT75*(1-VLOOKUP($AR75,'MP-2017_Male'!$A$3:$CF$103,MIN((61+(Mortality!DU$5-Mortality!$AT$5)),84),0))</f>
        <v>0.10639629106077773</v>
      </c>
      <c r="DV75" s="463">
        <f>DU75*(1-VLOOKUP($AR75,'MP-2017_Male'!$A$3:$CF$103,MIN((61+(Mortality!DV$5-Mortality!$AT$5)),84),0))</f>
        <v>0.10547064332854897</v>
      </c>
      <c r="DW75" s="463">
        <f>DV75*(1-VLOOKUP($AR75,'MP-2017_Male'!$A$3:$CF$103,MIN((61+(Mortality!DW$5-Mortality!$AT$5)),84),0))</f>
        <v>0.10455304873159059</v>
      </c>
      <c r="DX75" s="463">
        <f>DW75*(1-VLOOKUP($AR75,'MP-2017_Male'!$A$3:$CF$103,MIN((61+(Mortality!DX$5-Mortality!$AT$5)),84),0))</f>
        <v>0.10364343720762574</v>
      </c>
      <c r="DY75" s="463">
        <f>DX75*(1-VLOOKUP($AR75,'MP-2017_Male'!$A$3:$CF$103,MIN((61+(Mortality!DY$5-Mortality!$AT$5)),84),0))</f>
        <v>0.10274173930391939</v>
      </c>
      <c r="DZ75" s="463">
        <f>DY75*(1-VLOOKUP($AR75,'MP-2017_Male'!$A$3:$CF$103,MIN((61+(Mortality!DZ$5-Mortality!$AT$5)),84),0))</f>
        <v>0.10184788617197528</v>
      </c>
      <c r="EA75" s="463">
        <f>DZ75*(1-VLOOKUP($AR75,'MP-2017_Male'!$A$3:$CF$103,MIN((61+(Mortality!EA$5-Mortality!$AT$5)),84),0))</f>
        <v>0.10096180956227908</v>
      </c>
      <c r="EB75" s="463">
        <f>EA75*(1-VLOOKUP($AR75,'MP-2017_Male'!$A$3:$CF$103,MIN((61+(Mortality!EB$5-Mortality!$AT$5)),84),0))</f>
        <v>0.10008344181908725</v>
      </c>
      <c r="EC75" s="463">
        <f>EB75*(1-VLOOKUP($AR75,'MP-2017_Male'!$A$3:$CF$103,MIN((61+(Mortality!EC$5-Mortality!$AT$5)),84),0))</f>
        <v>9.921271587526119E-2</v>
      </c>
      <c r="ED75" s="463">
        <f>EC75*(1-VLOOKUP($AR75,'MP-2017_Male'!$A$3:$CF$103,MIN((61+(Mortality!ED$5-Mortality!$AT$5)),84),0))</f>
        <v>9.8349565247146414E-2</v>
      </c>
      <c r="EE75" s="463">
        <f>ED75*(1-VLOOKUP($AR75,'MP-2017_Male'!$A$3:$CF$103,MIN((61+(Mortality!EE$5-Mortality!$AT$5)),84),0))</f>
        <v>9.7493924029496234E-2</v>
      </c>
      <c r="EF75" s="463">
        <f>EE75*(1-VLOOKUP($AR75,'MP-2017_Male'!$A$3:$CF$103,MIN((61+(Mortality!EF$5-Mortality!$AT$5)),84),0))</f>
        <v>9.6645726890439612E-2</v>
      </c>
      <c r="EG75" s="463">
        <f>EF75*(1-VLOOKUP($AR75,'MP-2017_Male'!$A$3:$CF$103,MIN((61+(Mortality!EG$5-Mortality!$AT$5)),84),0))</f>
        <v>9.5804909066492777E-2</v>
      </c>
      <c r="EH75" s="463">
        <f>EG75*(1-VLOOKUP($AR75,'MP-2017_Male'!$A$3:$CF$103,MIN((61+(Mortality!EH$5-Mortality!$AT$5)),84),0))</f>
        <v>9.497140635761428E-2</v>
      </c>
      <c r="EI75" s="463">
        <f>EH75*(1-VLOOKUP($AR75,'MP-2017_Male'!$A$3:$CF$103,MIN((61+(Mortality!EI$5-Mortality!$AT$5)),84),0))</f>
        <v>9.4145155122303037E-2</v>
      </c>
      <c r="EJ75" s="463">
        <f>EI75*(1-VLOOKUP($AR75,'MP-2017_Male'!$A$3:$CF$103,MIN((61+(Mortality!EJ$5-Mortality!$AT$5)),84),0))</f>
        <v>9.3326092272738997E-2</v>
      </c>
      <c r="EK75" s="463">
        <f>EJ75*(1-VLOOKUP($AR75,'MP-2017_Male'!$A$3:$CF$103,MIN((61+(Mortality!EK$5-Mortality!$AT$5)),84),0))</f>
        <v>9.2514155269966161E-2</v>
      </c>
      <c r="EL75" s="463">
        <f>EK75*(1-VLOOKUP($AR75,'MP-2017_Male'!$A$3:$CF$103,MIN((61+(Mortality!EL$5-Mortality!$AT$5)),84),0))</f>
        <v>9.1709282119117455E-2</v>
      </c>
      <c r="EM75" s="463">
        <f>EL75*(1-VLOOKUP($AR75,'MP-2017_Male'!$A$3:$CF$103,MIN((61+(Mortality!EM$5-Mortality!$AT$5)),84),0))</f>
        <v>9.091141136468113E-2</v>
      </c>
      <c r="EN75" s="463">
        <f>EM75*(1-VLOOKUP($AR75,'MP-2017_Male'!$A$3:$CF$103,MIN((61+(Mortality!EN$5-Mortality!$AT$5)),84),0))</f>
        <v>9.0120482085808404E-2</v>
      </c>
      <c r="EO75" s="463">
        <f>EN75*(1-VLOOKUP($AR75,'MP-2017_Male'!$A$3:$CF$103,MIN((61+(Mortality!EO$5-Mortality!$AT$5)),84),0))</f>
        <v>8.9336433891661862E-2</v>
      </c>
      <c r="EP75" s="463">
        <f>EO75*(1-VLOOKUP($AR75,'MP-2017_Male'!$A$3:$CF$103,MIN((61+(Mortality!EP$5-Mortality!$AT$5)),84),0))</f>
        <v>8.8559206916804398E-2</v>
      </c>
      <c r="EQ75" s="463">
        <f>EP75*(1-VLOOKUP($AR75,'MP-2017_Male'!$A$3:$CF$103,MIN((61+(Mortality!EQ$5-Mortality!$AT$5)),84),0))</f>
        <v>8.7788741816628199E-2</v>
      </c>
      <c r="ER75" s="463">
        <f>EQ75*(1-VLOOKUP($AR75,'MP-2017_Male'!$A$3:$CF$103,MIN((61+(Mortality!ER$5-Mortality!$AT$5)),84),0))</f>
        <v>8.7024979762823529E-2</v>
      </c>
      <c r="ES75" s="463">
        <f>ER75*(1-VLOOKUP($AR75,'MP-2017_Male'!$A$3:$CF$103,MIN((61+(Mortality!ES$5-Mortality!$AT$5)),84),0))</f>
        <v>8.6267862438886955E-2</v>
      </c>
      <c r="ET75" s="463">
        <f>ES75*(1-VLOOKUP($AR75,'MP-2017_Male'!$A$3:$CF$103,MIN((61+(Mortality!ET$5-Mortality!$AT$5)),84),0))</f>
        <v>8.5517332035668636E-2</v>
      </c>
      <c r="EU75" s="463">
        <f>ET75*(1-VLOOKUP($AR75,'MP-2017_Male'!$A$3:$CF$103,MIN((61+(Mortality!EU$5-Mortality!$AT$5)),84),0))</f>
        <v>8.4773331246958322E-2</v>
      </c>
      <c r="EV75" s="463">
        <f>EU75*(1-VLOOKUP($AR75,'MP-2017_Male'!$A$3:$CF$103,MIN((61+(Mortality!EV$5-Mortality!$AT$5)),84),0))</f>
        <v>8.4035803265109787E-2</v>
      </c>
      <c r="EW75" s="463">
        <f>EV75*(1-VLOOKUP($AR75,'MP-2017_Male'!$A$3:$CF$103,MIN((61+(Mortality!EW$5-Mortality!$AT$5)),84),0))</f>
        <v>8.3304691776703327E-2</v>
      </c>
      <c r="EX75" s="463">
        <f>EW75*(1-VLOOKUP($AR75,'MP-2017_Male'!$A$3:$CF$103,MIN((61+(Mortality!EX$5-Mortality!$AT$5)),84),0))</f>
        <v>8.2579940958246001E-2</v>
      </c>
      <c r="EY75" s="463">
        <f>EX75*(1-VLOOKUP($AR75,'MP-2017_Male'!$A$3:$CF$103,MIN((61+(Mortality!EY$5-Mortality!$AT$5)),84),0))</f>
        <v>8.1861495471909254E-2</v>
      </c>
      <c r="EZ75" s="463">
        <f>EY75*(1-VLOOKUP($AR75,'MP-2017_Male'!$A$3:$CF$103,MIN((61+(Mortality!EZ$5-Mortality!$AT$5)),84),0))</f>
        <v>8.1149300461303642E-2</v>
      </c>
      <c r="FA75" s="463">
        <f>EZ75*(1-VLOOKUP($AR75,'MP-2017_Male'!$A$3:$CF$103,MIN((61+(Mortality!FA$5-Mortality!$AT$5)),84),0))</f>
        <v>8.0443301547290291E-2</v>
      </c>
      <c r="FB75" s="463">
        <f>FA75*(1-VLOOKUP($AR75,'MP-2017_Male'!$A$3:$CF$103,MIN((61+(Mortality!FB$5-Mortality!$AT$5)),84),0))</f>
        <v>7.9743444823828863E-2</v>
      </c>
      <c r="FC75" s="463">
        <f>FB75*(1-VLOOKUP($AR75,'MP-2017_Male'!$A$3:$CF$103,MIN((61+(Mortality!FC$5-Mortality!$AT$5)),84),0))</f>
        <v>7.904967685386155E-2</v>
      </c>
      <c r="FD75" s="463">
        <f>FC75*(1-VLOOKUP($AR75,'MP-2017_Male'!$A$3:$CF$103,MIN((61+(Mortality!FD$5-Mortality!$AT$5)),84),0))</f>
        <v>7.8361944665232955E-2</v>
      </c>
      <c r="FE75" s="463">
        <f>FD75*(1-VLOOKUP($AR75,'MP-2017_Male'!$A$3:$CF$103,MIN((61+(Mortality!FE$5-Mortality!$AT$5)),84),0))</f>
        <v>7.768019574664542E-2</v>
      </c>
      <c r="FF75" s="463">
        <f>FE75*(1-VLOOKUP($AR75,'MP-2017_Male'!$A$3:$CF$103,MIN((61+(Mortality!FF$5-Mortality!$AT$5)),84),0))</f>
        <v>7.7004378043649596E-2</v>
      </c>
      <c r="FG75" s="463">
        <f>FF75*(1-VLOOKUP($AR75,'MP-2017_Male'!$A$3:$CF$103,MIN((61+(Mortality!FG$5-Mortality!$AT$5)),84),0))</f>
        <v>7.6334439954669847E-2</v>
      </c>
      <c r="FH75" s="463">
        <f>FG75*(1-VLOOKUP($AR75,'MP-2017_Male'!$A$3:$CF$103,MIN((61+(Mortality!FH$5-Mortality!$AT$5)),84),0))</f>
        <v>7.5670330327064217E-2</v>
      </c>
      <c r="FI75" s="463">
        <f>FH75*(1-VLOOKUP($AR75,'MP-2017_Male'!$A$3:$CF$103,MIN((61+(Mortality!FI$5-Mortality!$AT$5)),84),0))</f>
        <v>7.5011998453218751E-2</v>
      </c>
    </row>
    <row r="76" spans="1:165">
      <c r="A76" s="205">
        <v>88</v>
      </c>
      <c r="B76" s="226">
        <f t="shared" si="112"/>
        <v>0.10859099999999999</v>
      </c>
      <c r="C76" s="227">
        <f t="shared" si="113"/>
        <v>8.523E-2</v>
      </c>
      <c r="D76" s="207">
        <f t="shared" si="108"/>
        <v>9.6910499999999997E-2</v>
      </c>
      <c r="E76" s="434">
        <f ca="1">IF($A76&lt;Main!$B$11,Mortality!$BD69,OFFSET($BD$6,$A76-$A$13-$J$31,$A76-$A$13-$J$31)*$J$30)</f>
        <v>4.8305093658451481E-2</v>
      </c>
      <c r="F76" s="435">
        <f ca="1">IF($A76&lt;Main!$B$13,Mortality!$BD168,OFFSET($BD$105,$A76-$A$13,$A76-$A$13))</f>
        <v>4.4603479002235311E-2</v>
      </c>
      <c r="G76" s="472">
        <f t="shared" ca="1" si="85"/>
        <v>4.6454286330343396E-2</v>
      </c>
      <c r="X76" s="227"/>
      <c r="Y76" s="205">
        <v>88</v>
      </c>
      <c r="AA76" s="231"/>
      <c r="AB76" s="232">
        <v>0.10859099999999999</v>
      </c>
      <c r="AC76" s="233">
        <v>0.14569699999999999</v>
      </c>
      <c r="AD76" s="205"/>
      <c r="AE76" s="231"/>
      <c r="AF76" s="232">
        <v>8.523E-2</v>
      </c>
      <c r="AG76" s="233">
        <v>0.113909</v>
      </c>
      <c r="AH76" s="234"/>
      <c r="AR76" s="205">
        <v>95</v>
      </c>
      <c r="AS76" s="235">
        <f t="shared" si="103"/>
        <v>0.20865384898526229</v>
      </c>
      <c r="AT76" s="235">
        <f t="shared" ref="AT76:AW76" si="119">AU76</f>
        <v>0.218559</v>
      </c>
      <c r="AU76" s="235">
        <f t="shared" si="119"/>
        <v>0.218559</v>
      </c>
      <c r="AV76" s="235">
        <f t="shared" si="119"/>
        <v>0.218559</v>
      </c>
      <c r="AW76" s="235">
        <f t="shared" si="119"/>
        <v>0.218559</v>
      </c>
      <c r="AX76" s="406">
        <f t="shared" si="102"/>
        <v>0.218559</v>
      </c>
      <c r="AY76" s="463">
        <f>AX76*(1-VLOOKUP($AR76,'MP-2017_Male'!$A$3:$CF$103,MIN((61+(Mortality!AY$5-Mortality!$AT$5)),84),0))</f>
        <v>0.21672310440000001</v>
      </c>
      <c r="AZ76" s="463">
        <f>AY76*(1-VLOOKUP($AR76,'MP-2017_Male'!$A$3:$CF$103,MIN((61+(Mortality!AZ$5-Mortality!$AT$5)),84),0))</f>
        <v>0.21496764725436002</v>
      </c>
      <c r="BA76" s="463">
        <f>AZ76*(1-VLOOKUP($AR76,'MP-2017_Male'!$A$3:$CF$103,MIN((61+(Mortality!BA$5-Mortality!$AT$5)),84),0))</f>
        <v>0.21331239637050142</v>
      </c>
      <c r="BB76" s="463">
        <f>BA76*(1-VLOOKUP($AR76,'MP-2017_Male'!$A$3:$CF$103,MIN((61+(Mortality!BB$5-Mortality!$AT$5)),84),0))</f>
        <v>0.21171255339772269</v>
      </c>
      <c r="BC76" s="463">
        <f>BB76*(1-VLOOKUP($AR76,'MP-2017_Male'!$A$3:$CF$103,MIN((61+(Mortality!BC$5-Mortality!$AT$5)),84),0))</f>
        <v>0.2101670517579193</v>
      </c>
      <c r="BD76" s="429">
        <f>BC76*(1-VLOOKUP($AR76,'MP-2017_Male'!$A$3:$CF$103,MIN((61+(Mortality!BD$5-Mortality!$AT$5)),84),0))</f>
        <v>0.20865384898526229</v>
      </c>
      <c r="BE76" s="463">
        <f>BD76*(1-VLOOKUP($AR76,'MP-2017_Male'!$A$3:$CF$103,MIN((61+(Mortality!BE$5-Mortality!$AT$5)),84),0))</f>
        <v>0.20717240665746692</v>
      </c>
      <c r="BF76" s="463">
        <f>BE76*(1-VLOOKUP($AR76,'MP-2017_Male'!$A$3:$CF$103,MIN((61+(Mortality!BF$5-Mortality!$AT$5)),84),0))</f>
        <v>0.20570148257019891</v>
      </c>
      <c r="BG76" s="463">
        <f>BF76*(1-VLOOKUP($AR76,'MP-2017_Male'!$A$3:$CF$103,MIN((61+(Mortality!BG$5-Mortality!$AT$5)),84),0))</f>
        <v>0.20424100204395049</v>
      </c>
      <c r="BH76" s="463">
        <f>BG76*(1-VLOOKUP($AR76,'MP-2017_Male'!$A$3:$CF$103,MIN((61+(Mortality!BH$5-Mortality!$AT$5)),84),0))</f>
        <v>0.20277046682923405</v>
      </c>
      <c r="BI76" s="463">
        <f>BH76*(1-VLOOKUP($AR76,'MP-2017_Male'!$A$3:$CF$103,MIN((61+(Mortality!BI$5-Mortality!$AT$5)),84),0))</f>
        <v>0.20129024242138066</v>
      </c>
      <c r="BJ76" s="463">
        <f>BI76*(1-VLOOKUP($AR76,'MP-2017_Male'!$A$3:$CF$103,MIN((61+(Mortality!BJ$5-Mortality!$AT$5)),84),0))</f>
        <v>0.19980069462746244</v>
      </c>
      <c r="BK76" s="463">
        <f>BJ76*(1-VLOOKUP($AR76,'MP-2017_Male'!$A$3:$CF$103,MIN((61+(Mortality!BK$5-Mortality!$AT$5)),84),0))</f>
        <v>0.19830218941775649</v>
      </c>
      <c r="BL76" s="463">
        <f>BK76*(1-VLOOKUP($AR76,'MP-2017_Male'!$A$3:$CF$103,MIN((61+(Mortality!BL$5-Mortality!$AT$5)),84),0))</f>
        <v>0.19679509277818152</v>
      </c>
      <c r="BM76" s="463">
        <f>BL76*(1-VLOOKUP($AR76,'MP-2017_Male'!$A$3:$CF$103,MIN((61+(Mortality!BM$5-Mortality!$AT$5)),84),0))</f>
        <v>0.1952600910545117</v>
      </c>
      <c r="BN76" s="463">
        <f>BM76*(1-VLOOKUP($AR76,'MP-2017_Male'!$A$3:$CF$103,MIN((61+(Mortality!BN$5-Mortality!$AT$5)),84),0))</f>
        <v>0.19371753633518105</v>
      </c>
      <c r="BO76" s="463">
        <f>BN76*(1-VLOOKUP($AR76,'MP-2017_Male'!$A$3:$CF$103,MIN((61+(Mortality!BO$5-Mortality!$AT$5)),84),0))</f>
        <v>0.19214842429086609</v>
      </c>
      <c r="BP76" s="463">
        <f>BO76*(1-VLOOKUP($AR76,'MP-2017_Male'!$A$3:$CF$103,MIN((61+(Mortality!BP$5-Mortality!$AT$5)),84),0))</f>
        <v>0.1905535923692519</v>
      </c>
      <c r="BQ76" s="463">
        <f>BP76*(1-VLOOKUP($AR76,'MP-2017_Male'!$A$3:$CF$103,MIN((61+(Mortality!BQ$5-Mortality!$AT$5)),84),0))</f>
        <v>0.18893388683411327</v>
      </c>
      <c r="BR76" s="463">
        <f>BQ76*(1-VLOOKUP($AR76,'MP-2017_Male'!$A$3:$CF$103,MIN((61+(Mortality!BR$5-Mortality!$AT$5)),84),0))</f>
        <v>0.18732794879602332</v>
      </c>
      <c r="BS76" s="463">
        <f>BR76*(1-VLOOKUP($AR76,'MP-2017_Male'!$A$3:$CF$103,MIN((61+(Mortality!BS$5-Mortality!$AT$5)),84),0))</f>
        <v>0.18573566123125715</v>
      </c>
      <c r="BT76" s="463">
        <f>BS76*(1-VLOOKUP($AR76,'MP-2017_Male'!$A$3:$CF$103,MIN((61+(Mortality!BT$5-Mortality!$AT$5)),84),0))</f>
        <v>0.18415690811079147</v>
      </c>
      <c r="BU76" s="463">
        <f>BT76*(1-VLOOKUP($AR76,'MP-2017_Male'!$A$3:$CF$103,MIN((61+(Mortality!BU$5-Mortality!$AT$5)),84),0))</f>
        <v>0.18259157439184975</v>
      </c>
      <c r="BV76" s="463">
        <f>BU76*(1-VLOOKUP($AR76,'MP-2017_Male'!$A$3:$CF$103,MIN((61+(Mortality!BV$5-Mortality!$AT$5)),84),0))</f>
        <v>0.18103954600951905</v>
      </c>
      <c r="BW76" s="463">
        <f>BV76*(1-VLOOKUP($AR76,'MP-2017_Male'!$A$3:$CF$103,MIN((61+(Mortality!BW$5-Mortality!$AT$5)),84),0))</f>
        <v>0.17950070986843814</v>
      </c>
      <c r="BX76" s="463">
        <f>BW76*(1-VLOOKUP($AR76,'MP-2017_Male'!$A$3:$CF$103,MIN((61+(Mortality!BX$5-Mortality!$AT$5)),84),0))</f>
        <v>0.17797495383455642</v>
      </c>
      <c r="BY76" s="463">
        <f>BX76*(1-VLOOKUP($AR76,'MP-2017_Male'!$A$3:$CF$103,MIN((61+(Mortality!BY$5-Mortality!$AT$5)),84),0))</f>
        <v>0.17646216672696269</v>
      </c>
      <c r="BZ76" s="463">
        <f>BY76*(1-VLOOKUP($AR76,'MP-2017_Male'!$A$3:$CF$103,MIN((61+(Mortality!BZ$5-Mortality!$AT$5)),84),0))</f>
        <v>0.17496223830978352</v>
      </c>
      <c r="CA76" s="463">
        <f>BZ76*(1-VLOOKUP($AR76,'MP-2017_Male'!$A$3:$CF$103,MIN((61+(Mortality!CA$5-Mortality!$AT$5)),84),0))</f>
        <v>0.17347505928415038</v>
      </c>
      <c r="CB76" s="463">
        <f>CA76*(1-VLOOKUP($AR76,'MP-2017_Male'!$A$3:$CF$103,MIN((61+(Mortality!CB$5-Mortality!$AT$5)),84),0))</f>
        <v>0.1720005212802351</v>
      </c>
      <c r="CC76" s="463">
        <f>CB76*(1-VLOOKUP($AR76,'MP-2017_Male'!$A$3:$CF$103,MIN((61+(Mortality!CC$5-Mortality!$AT$5)),84),0))</f>
        <v>0.17053851684935312</v>
      </c>
      <c r="CD76" s="463">
        <f>CC76*(1-VLOOKUP($AR76,'MP-2017_Male'!$A$3:$CF$103,MIN((61+(Mortality!CD$5-Mortality!$AT$5)),84),0))</f>
        <v>0.16908893945613362</v>
      </c>
      <c r="CE76" s="463">
        <f>CD76*(1-VLOOKUP($AR76,'MP-2017_Male'!$A$3:$CF$103,MIN((61+(Mortality!CE$5-Mortality!$AT$5)),84),0))</f>
        <v>0.16765168347075649</v>
      </c>
      <c r="CF76" s="463">
        <f>CE76*(1-VLOOKUP($AR76,'MP-2017_Male'!$A$3:$CF$103,MIN((61+(Mortality!CF$5-Mortality!$AT$5)),84),0))</f>
        <v>0.16622664416125507</v>
      </c>
      <c r="CG76" s="463">
        <f>CF76*(1-VLOOKUP($AR76,'MP-2017_Male'!$A$3:$CF$103,MIN((61+(Mortality!CG$5-Mortality!$AT$5)),84),0))</f>
        <v>0.1648137176858844</v>
      </c>
      <c r="CH76" s="463">
        <f>CG76*(1-VLOOKUP($AR76,'MP-2017_Male'!$A$3:$CF$103,MIN((61+(Mortality!CH$5-Mortality!$AT$5)),84),0))</f>
        <v>0.16341280108555439</v>
      </c>
      <c r="CI76" s="463">
        <f>CH76*(1-VLOOKUP($AR76,'MP-2017_Male'!$A$3:$CF$103,MIN((61+(Mortality!CI$5-Mortality!$AT$5)),84),0))</f>
        <v>0.16202379227632718</v>
      </c>
      <c r="CJ76" s="463">
        <f>CI76*(1-VLOOKUP($AR76,'MP-2017_Male'!$A$3:$CF$103,MIN((61+(Mortality!CJ$5-Mortality!$AT$5)),84),0))</f>
        <v>0.1606465900419784</v>
      </c>
      <c r="CK76" s="463">
        <f>CJ76*(1-VLOOKUP($AR76,'MP-2017_Male'!$A$3:$CF$103,MIN((61+(Mortality!CK$5-Mortality!$AT$5)),84),0))</f>
        <v>0.15928109402662158</v>
      </c>
      <c r="CL76" s="463">
        <f>CK76*(1-VLOOKUP($AR76,'MP-2017_Male'!$A$3:$CF$103,MIN((61+(Mortality!CL$5-Mortality!$AT$5)),84),0))</f>
        <v>0.1579272047273953</v>
      </c>
      <c r="CM76" s="463">
        <f>CL76*(1-VLOOKUP($AR76,'MP-2017_Male'!$A$3:$CF$103,MIN((61+(Mortality!CM$5-Mortality!$AT$5)),84),0))</f>
        <v>0.15658482348721245</v>
      </c>
      <c r="CN76" s="463">
        <f>CM76*(1-VLOOKUP($AR76,'MP-2017_Male'!$A$3:$CF$103,MIN((61+(Mortality!CN$5-Mortality!$AT$5)),84),0))</f>
        <v>0.15525385248757115</v>
      </c>
      <c r="CO76" s="463">
        <f>CN76*(1-VLOOKUP($AR76,'MP-2017_Male'!$A$3:$CF$103,MIN((61+(Mortality!CO$5-Mortality!$AT$5)),84),0))</f>
        <v>0.15393419474142681</v>
      </c>
      <c r="CP76" s="463">
        <f>CO76*(1-VLOOKUP($AR76,'MP-2017_Male'!$A$3:$CF$103,MIN((61+(Mortality!CP$5-Mortality!$AT$5)),84),0))</f>
        <v>0.15262575408612469</v>
      </c>
      <c r="CQ76" s="463">
        <f>CP76*(1-VLOOKUP($AR76,'MP-2017_Male'!$A$3:$CF$103,MIN((61+(Mortality!CQ$5-Mortality!$AT$5)),84),0))</f>
        <v>0.15132843517639263</v>
      </c>
      <c r="CR76" s="463">
        <f>CQ76*(1-VLOOKUP($AR76,'MP-2017_Male'!$A$3:$CF$103,MIN((61+(Mortality!CR$5-Mortality!$AT$5)),84),0))</f>
        <v>0.15004214347739331</v>
      </c>
      <c r="CS76" s="463">
        <f>CR76*(1-VLOOKUP($AR76,'MP-2017_Male'!$A$3:$CF$103,MIN((61+(Mortality!CS$5-Mortality!$AT$5)),84),0))</f>
        <v>0.14876678525783546</v>
      </c>
      <c r="CT76" s="463">
        <f>CS76*(1-VLOOKUP($AR76,'MP-2017_Male'!$A$3:$CF$103,MIN((61+(Mortality!CT$5-Mortality!$AT$5)),84),0))</f>
        <v>0.14750226758314386</v>
      </c>
      <c r="CU76" s="463">
        <f>CT76*(1-VLOOKUP($AR76,'MP-2017_Male'!$A$3:$CF$103,MIN((61+(Mortality!CU$5-Mortality!$AT$5)),84),0))</f>
        <v>0.14624849830868714</v>
      </c>
      <c r="CV76" s="463">
        <f>CU76*(1-VLOOKUP($AR76,'MP-2017_Male'!$A$3:$CF$103,MIN((61+(Mortality!CV$5-Mortality!$AT$5)),84),0))</f>
        <v>0.14500538607306329</v>
      </c>
      <c r="CW76" s="463">
        <f>CV76*(1-VLOOKUP($AR76,'MP-2017_Male'!$A$3:$CF$103,MIN((61+(Mortality!CW$5-Mortality!$AT$5)),84),0))</f>
        <v>0.14377284029144227</v>
      </c>
      <c r="CX76" s="463">
        <f>CW76*(1-VLOOKUP($AR76,'MP-2017_Male'!$A$3:$CF$103,MIN((61+(Mortality!CX$5-Mortality!$AT$5)),84),0))</f>
        <v>0.14255077114896503</v>
      </c>
      <c r="CY76" s="463">
        <f>CX76*(1-VLOOKUP($AR76,'MP-2017_Male'!$A$3:$CF$103,MIN((61+(Mortality!CY$5-Mortality!$AT$5)),84),0))</f>
        <v>0.14133908959419883</v>
      </c>
      <c r="CZ76" s="463">
        <f>CY76*(1-VLOOKUP($AR76,'MP-2017_Male'!$A$3:$CF$103,MIN((61+(Mortality!CZ$5-Mortality!$AT$5)),84),0))</f>
        <v>0.14013770733264816</v>
      </c>
      <c r="DA76" s="463">
        <f>CZ76*(1-VLOOKUP($AR76,'MP-2017_Male'!$A$3:$CF$103,MIN((61+(Mortality!DA$5-Mortality!$AT$5)),84),0))</f>
        <v>0.13894653682032065</v>
      </c>
      <c r="DB76" s="463">
        <f>DA76*(1-VLOOKUP($AR76,'MP-2017_Male'!$A$3:$CF$103,MIN((61+(Mortality!DB$5-Mortality!$AT$5)),84),0))</f>
        <v>0.13776549125734794</v>
      </c>
      <c r="DC76" s="463">
        <f>DB76*(1-VLOOKUP($AR76,'MP-2017_Male'!$A$3:$CF$103,MIN((61+(Mortality!DC$5-Mortality!$AT$5)),84),0))</f>
        <v>0.13659448458166049</v>
      </c>
      <c r="DD76" s="463">
        <f>DC76*(1-VLOOKUP($AR76,'MP-2017_Male'!$A$3:$CF$103,MIN((61+(Mortality!DD$5-Mortality!$AT$5)),84),0))</f>
        <v>0.13543343146271639</v>
      </c>
      <c r="DE76" s="463">
        <f>DD76*(1-VLOOKUP($AR76,'MP-2017_Male'!$A$3:$CF$103,MIN((61+(Mortality!DE$5-Mortality!$AT$5)),84),0))</f>
        <v>0.13428224729528329</v>
      </c>
      <c r="DF76" s="463">
        <f>DE76*(1-VLOOKUP($AR76,'MP-2017_Male'!$A$3:$CF$103,MIN((61+(Mortality!DF$5-Mortality!$AT$5)),84),0))</f>
        <v>0.1331408481932734</v>
      </c>
      <c r="DG76" s="463">
        <f>DF76*(1-VLOOKUP($AR76,'MP-2017_Male'!$A$3:$CF$103,MIN((61+(Mortality!DG$5-Mortality!$AT$5)),84),0))</f>
        <v>0.13200915098363059</v>
      </c>
      <c r="DH76" s="463">
        <f>DG76*(1-VLOOKUP($AR76,'MP-2017_Male'!$A$3:$CF$103,MIN((61+(Mortality!DH$5-Mortality!$AT$5)),84),0))</f>
        <v>0.13088707320026974</v>
      </c>
      <c r="DI76" s="463">
        <f>DH76*(1-VLOOKUP($AR76,'MP-2017_Male'!$A$3:$CF$103,MIN((61+(Mortality!DI$5-Mortality!$AT$5)),84),0))</f>
        <v>0.12977453307806744</v>
      </c>
      <c r="DJ76" s="463">
        <f>DI76*(1-VLOOKUP($AR76,'MP-2017_Male'!$A$3:$CF$103,MIN((61+(Mortality!DJ$5-Mortality!$AT$5)),84),0))</f>
        <v>0.12867144954690388</v>
      </c>
      <c r="DK76" s="463">
        <f>DJ76*(1-VLOOKUP($AR76,'MP-2017_Male'!$A$3:$CF$103,MIN((61+(Mortality!DK$5-Mortality!$AT$5)),84),0))</f>
        <v>0.12757774222575519</v>
      </c>
      <c r="DL76" s="463">
        <f>DK76*(1-VLOOKUP($AR76,'MP-2017_Male'!$A$3:$CF$103,MIN((61+(Mortality!DL$5-Mortality!$AT$5)),84),0))</f>
        <v>0.12649333141683627</v>
      </c>
      <c r="DM76" s="463">
        <f>DL76*(1-VLOOKUP($AR76,'MP-2017_Male'!$A$3:$CF$103,MIN((61+(Mortality!DM$5-Mortality!$AT$5)),84),0))</f>
        <v>0.12541813809979316</v>
      </c>
      <c r="DN76" s="463">
        <f>DM76*(1-VLOOKUP($AR76,'MP-2017_Male'!$A$3:$CF$103,MIN((61+(Mortality!DN$5-Mortality!$AT$5)),84),0))</f>
        <v>0.12435208392594492</v>
      </c>
      <c r="DO76" s="463">
        <f>DN76*(1-VLOOKUP($AR76,'MP-2017_Male'!$A$3:$CF$103,MIN((61+(Mortality!DO$5-Mortality!$AT$5)),84),0))</f>
        <v>0.1232950912125744</v>
      </c>
      <c r="DP76" s="463">
        <f>DO76*(1-VLOOKUP($AR76,'MP-2017_Male'!$A$3:$CF$103,MIN((61+(Mortality!DP$5-Mortality!$AT$5)),84),0))</f>
        <v>0.12224708293726752</v>
      </c>
      <c r="DQ76" s="463">
        <f>DP76*(1-VLOOKUP($AR76,'MP-2017_Male'!$A$3:$CF$103,MIN((61+(Mortality!DQ$5-Mortality!$AT$5)),84),0))</f>
        <v>0.12120798273230075</v>
      </c>
      <c r="DR76" s="463">
        <f>DQ76*(1-VLOOKUP($AR76,'MP-2017_Male'!$A$3:$CF$103,MIN((61+(Mortality!DR$5-Mortality!$AT$5)),84),0))</f>
        <v>0.12017771487907621</v>
      </c>
      <c r="DS76" s="463">
        <f>DR76*(1-VLOOKUP($AR76,'MP-2017_Male'!$A$3:$CF$103,MIN((61+(Mortality!DS$5-Mortality!$AT$5)),84),0))</f>
        <v>0.11915620430260407</v>
      </c>
      <c r="DT76" s="463">
        <f>DS76*(1-VLOOKUP($AR76,'MP-2017_Male'!$A$3:$CF$103,MIN((61+(Mortality!DT$5-Mortality!$AT$5)),84),0))</f>
        <v>0.11814337656603194</v>
      </c>
      <c r="DU76" s="463">
        <f>DT76*(1-VLOOKUP($AR76,'MP-2017_Male'!$A$3:$CF$103,MIN((61+(Mortality!DU$5-Mortality!$AT$5)),84),0))</f>
        <v>0.11713915786522067</v>
      </c>
      <c r="DV76" s="463">
        <f>DU76*(1-VLOOKUP($AR76,'MP-2017_Male'!$A$3:$CF$103,MIN((61+(Mortality!DV$5-Mortality!$AT$5)),84),0))</f>
        <v>0.11614347502336629</v>
      </c>
      <c r="DW76" s="463">
        <f>DV76*(1-VLOOKUP($AR76,'MP-2017_Male'!$A$3:$CF$103,MIN((61+(Mortality!DW$5-Mortality!$AT$5)),84),0))</f>
        <v>0.11515625548566769</v>
      </c>
      <c r="DX76" s="463">
        <f>DW76*(1-VLOOKUP($AR76,'MP-2017_Male'!$A$3:$CF$103,MIN((61+(Mortality!DX$5-Mortality!$AT$5)),84),0))</f>
        <v>0.11417742731403951</v>
      </c>
      <c r="DY76" s="463">
        <f>DX76*(1-VLOOKUP($AR76,'MP-2017_Male'!$A$3:$CF$103,MIN((61+(Mortality!DY$5-Mortality!$AT$5)),84),0))</f>
        <v>0.11320691918187019</v>
      </c>
      <c r="DZ76" s="463">
        <f>DY76*(1-VLOOKUP($AR76,'MP-2017_Male'!$A$3:$CF$103,MIN((61+(Mortality!DZ$5-Mortality!$AT$5)),84),0))</f>
        <v>0.1122446603688243</v>
      </c>
      <c r="EA76" s="463">
        <f>DZ76*(1-VLOOKUP($AR76,'MP-2017_Male'!$A$3:$CF$103,MIN((61+(Mortality!EA$5-Mortality!$AT$5)),84),0))</f>
        <v>0.1112905807556893</v>
      </c>
      <c r="EB76" s="463">
        <f>EA76*(1-VLOOKUP($AR76,'MP-2017_Male'!$A$3:$CF$103,MIN((61+(Mortality!EB$5-Mortality!$AT$5)),84),0))</f>
        <v>0.11034461081926594</v>
      </c>
      <c r="EC76" s="463">
        <f>EB76*(1-VLOOKUP($AR76,'MP-2017_Male'!$A$3:$CF$103,MIN((61+(Mortality!EC$5-Mortality!$AT$5)),84),0))</f>
        <v>0.10940668162730219</v>
      </c>
      <c r="ED76" s="463">
        <f>EC76*(1-VLOOKUP($AR76,'MP-2017_Male'!$A$3:$CF$103,MIN((61+(Mortality!ED$5-Mortality!$AT$5)),84),0))</f>
        <v>0.10847672483347012</v>
      </c>
      <c r="EE76" s="463">
        <f>ED76*(1-VLOOKUP($AR76,'MP-2017_Male'!$A$3:$CF$103,MIN((61+(Mortality!EE$5-Mortality!$AT$5)),84),0))</f>
        <v>0.10755467267238564</v>
      </c>
      <c r="EF76" s="463">
        <f>EE76*(1-VLOOKUP($AR76,'MP-2017_Male'!$A$3:$CF$103,MIN((61+(Mortality!EF$5-Mortality!$AT$5)),84),0))</f>
        <v>0.10664045795467036</v>
      </c>
      <c r="EG76" s="463">
        <f>EF76*(1-VLOOKUP($AR76,'MP-2017_Male'!$A$3:$CF$103,MIN((61+(Mortality!EG$5-Mortality!$AT$5)),84),0))</f>
        <v>0.10573401406205567</v>
      </c>
      <c r="EH76" s="463">
        <f>EG76*(1-VLOOKUP($AR76,'MP-2017_Male'!$A$3:$CF$103,MIN((61+(Mortality!EH$5-Mortality!$AT$5)),84),0))</f>
        <v>0.1048352749425282</v>
      </c>
      <c r="EI76" s="463">
        <f>EH76*(1-VLOOKUP($AR76,'MP-2017_Male'!$A$3:$CF$103,MIN((61+(Mortality!EI$5-Mortality!$AT$5)),84),0))</f>
        <v>0.10394417510551672</v>
      </c>
      <c r="EJ76" s="463">
        <f>EI76*(1-VLOOKUP($AR76,'MP-2017_Male'!$A$3:$CF$103,MIN((61+(Mortality!EJ$5-Mortality!$AT$5)),84),0))</f>
        <v>0.10306064961711983</v>
      </c>
      <c r="EK76" s="463">
        <f>EJ76*(1-VLOOKUP($AR76,'MP-2017_Male'!$A$3:$CF$103,MIN((61+(Mortality!EK$5-Mortality!$AT$5)),84),0))</f>
        <v>0.10218463409537432</v>
      </c>
      <c r="EL76" s="463">
        <f>EK76*(1-VLOOKUP($AR76,'MP-2017_Male'!$A$3:$CF$103,MIN((61+(Mortality!EL$5-Mortality!$AT$5)),84),0))</f>
        <v>0.10131606470556363</v>
      </c>
      <c r="EM76" s="463">
        <f>EL76*(1-VLOOKUP($AR76,'MP-2017_Male'!$A$3:$CF$103,MIN((61+(Mortality!EM$5-Mortality!$AT$5)),84),0))</f>
        <v>0.10045487815556635</v>
      </c>
      <c r="EN76" s="463">
        <f>EM76*(1-VLOOKUP($AR76,'MP-2017_Male'!$A$3:$CF$103,MIN((61+(Mortality!EN$5-Mortality!$AT$5)),84),0))</f>
        <v>9.9601011691244037E-2</v>
      </c>
      <c r="EO76" s="463">
        <f>EN76*(1-VLOOKUP($AR76,'MP-2017_Male'!$A$3:$CF$103,MIN((61+(Mortality!EO$5-Mortality!$AT$5)),84),0))</f>
        <v>9.8754403091868462E-2</v>
      </c>
      <c r="EP76" s="463">
        <f>EO76*(1-VLOOKUP($AR76,'MP-2017_Male'!$A$3:$CF$103,MIN((61+(Mortality!EP$5-Mortality!$AT$5)),84),0))</f>
        <v>9.7914990665587578E-2</v>
      </c>
      <c r="EQ76" s="463">
        <f>EP76*(1-VLOOKUP($AR76,'MP-2017_Male'!$A$3:$CF$103,MIN((61+(Mortality!EQ$5-Mortality!$AT$5)),84),0))</f>
        <v>9.7082713244930091E-2</v>
      </c>
      <c r="ER76" s="463">
        <f>EQ76*(1-VLOOKUP($AR76,'MP-2017_Male'!$A$3:$CF$103,MIN((61+(Mortality!ER$5-Mortality!$AT$5)),84),0))</f>
        <v>9.6257510182348197E-2</v>
      </c>
      <c r="ES76" s="463">
        <f>ER76*(1-VLOOKUP($AR76,'MP-2017_Male'!$A$3:$CF$103,MIN((61+(Mortality!ES$5-Mortality!$AT$5)),84),0))</f>
        <v>9.5439321345798245E-2</v>
      </c>
      <c r="ET76" s="463">
        <f>ES76*(1-VLOOKUP($AR76,'MP-2017_Male'!$A$3:$CF$103,MIN((61+(Mortality!ET$5-Mortality!$AT$5)),84),0))</f>
        <v>9.4628087114358966E-2</v>
      </c>
      <c r="EU76" s="463">
        <f>ET76*(1-VLOOKUP($AR76,'MP-2017_Male'!$A$3:$CF$103,MIN((61+(Mortality!EU$5-Mortality!$AT$5)),84),0))</f>
        <v>9.382374837388692E-2</v>
      </c>
      <c r="EV76" s="463">
        <f>EU76*(1-VLOOKUP($AR76,'MP-2017_Male'!$A$3:$CF$103,MIN((61+(Mortality!EV$5-Mortality!$AT$5)),84),0))</f>
        <v>9.3026246512708882E-2</v>
      </c>
      <c r="EW76" s="463">
        <f>EV76*(1-VLOOKUP($AR76,'MP-2017_Male'!$A$3:$CF$103,MIN((61+(Mortality!EW$5-Mortality!$AT$5)),84),0))</f>
        <v>9.2235523417350862E-2</v>
      </c>
      <c r="EX76" s="463">
        <f>EW76*(1-VLOOKUP($AR76,'MP-2017_Male'!$A$3:$CF$103,MIN((61+(Mortality!EX$5-Mortality!$AT$5)),84),0))</f>
        <v>9.145152146830339E-2</v>
      </c>
      <c r="EY76" s="463">
        <f>EX76*(1-VLOOKUP($AR76,'MP-2017_Male'!$A$3:$CF$103,MIN((61+(Mortality!EY$5-Mortality!$AT$5)),84),0))</f>
        <v>9.0674183535822822E-2</v>
      </c>
      <c r="EZ76" s="463">
        <f>EY76*(1-VLOOKUP($AR76,'MP-2017_Male'!$A$3:$CF$103,MIN((61+(Mortality!EZ$5-Mortality!$AT$5)),84),0))</f>
        <v>8.9903452975768336E-2</v>
      </c>
      <c r="FA76" s="463">
        <f>EZ76*(1-VLOOKUP($AR76,'MP-2017_Male'!$A$3:$CF$103,MIN((61+(Mortality!FA$5-Mortality!$AT$5)),84),0))</f>
        <v>8.9139273625474316E-2</v>
      </c>
      <c r="FB76" s="463">
        <f>FA76*(1-VLOOKUP($AR76,'MP-2017_Male'!$A$3:$CF$103,MIN((61+(Mortality!FB$5-Mortality!$AT$5)),84),0))</f>
        <v>8.8381589799657795E-2</v>
      </c>
      <c r="FC76" s="463">
        <f>FB76*(1-VLOOKUP($AR76,'MP-2017_Male'!$A$3:$CF$103,MIN((61+(Mortality!FC$5-Mortality!$AT$5)),84),0))</f>
        <v>8.7630346286360711E-2</v>
      </c>
      <c r="FD76" s="463">
        <f>FC76*(1-VLOOKUP($AR76,'MP-2017_Male'!$A$3:$CF$103,MIN((61+(Mortality!FD$5-Mortality!$AT$5)),84),0))</f>
        <v>8.6885488342926642E-2</v>
      </c>
      <c r="FE76" s="463">
        <f>FD76*(1-VLOOKUP($AR76,'MP-2017_Male'!$A$3:$CF$103,MIN((61+(Mortality!FE$5-Mortality!$AT$5)),84),0))</f>
        <v>8.6146961692011775E-2</v>
      </c>
      <c r="FF76" s="463">
        <f>FE76*(1-VLOOKUP($AR76,'MP-2017_Male'!$A$3:$CF$103,MIN((61+(Mortality!FF$5-Mortality!$AT$5)),84),0))</f>
        <v>8.5414712517629679E-2</v>
      </c>
      <c r="FG76" s="463">
        <f>FF76*(1-VLOOKUP($AR76,'MP-2017_Male'!$A$3:$CF$103,MIN((61+(Mortality!FG$5-Mortality!$AT$5)),84),0))</f>
        <v>8.4688687461229831E-2</v>
      </c>
      <c r="FH76" s="463">
        <f>FG76*(1-VLOOKUP($AR76,'MP-2017_Male'!$A$3:$CF$103,MIN((61+(Mortality!FH$5-Mortality!$AT$5)),84),0))</f>
        <v>8.396883361780938E-2</v>
      </c>
      <c r="FI76" s="463">
        <f>FH76*(1-VLOOKUP($AR76,'MP-2017_Male'!$A$3:$CF$103,MIN((61+(Mortality!FI$5-Mortality!$AT$5)),84),0))</f>
        <v>8.3255098532058008E-2</v>
      </c>
    </row>
    <row r="77" spans="1:165">
      <c r="A77" s="205">
        <v>89</v>
      </c>
      <c r="B77" s="226">
        <f t="shared" si="112"/>
        <v>0.121499</v>
      </c>
      <c r="C77" s="227">
        <f t="shared" si="113"/>
        <v>9.5562999999999995E-2</v>
      </c>
      <c r="D77" s="207">
        <f t="shared" si="108"/>
        <v>0.10853099999999999</v>
      </c>
      <c r="E77" s="434">
        <f ca="1">IF($A77&lt;Main!$B$11,Mortality!$BD70,OFFSET($BD$6,$A77-$A$13-$J$31,$A77-$A$13-$J$31)*$J$30)</f>
        <v>5.3987558006748218E-2</v>
      </c>
      <c r="F77" s="435">
        <f ca="1">IF($A77&lt;Main!$B$13,Mortality!$BD169,OFFSET($BD$105,$A77-$A$13,$A77-$A$13))</f>
        <v>5.0230772675865502E-2</v>
      </c>
      <c r="G77" s="472">
        <f t="shared" ca="1" si="85"/>
        <v>5.2109165341306857E-2</v>
      </c>
      <c r="X77" s="227"/>
      <c r="Y77" s="205">
        <v>89</v>
      </c>
      <c r="AA77" s="231"/>
      <c r="AB77" s="232">
        <v>0.121499</v>
      </c>
      <c r="AC77" s="233">
        <v>0.15871399999999999</v>
      </c>
      <c r="AD77" s="205"/>
      <c r="AE77" s="231"/>
      <c r="AF77" s="232">
        <v>9.5562999999999995E-2</v>
      </c>
      <c r="AG77" s="233">
        <v>0.12293900000000001</v>
      </c>
      <c r="AH77" s="234"/>
      <c r="AR77" s="205">
        <v>96</v>
      </c>
      <c r="AS77" s="235">
        <f t="shared" si="103"/>
        <v>0.22633908197504327</v>
      </c>
      <c r="AT77" s="235">
        <f t="shared" ref="AT77:AW77" si="120">AU77</f>
        <v>0.236535</v>
      </c>
      <c r="AU77" s="235">
        <f t="shared" si="120"/>
        <v>0.236535</v>
      </c>
      <c r="AV77" s="235">
        <f t="shared" si="120"/>
        <v>0.236535</v>
      </c>
      <c r="AW77" s="235">
        <f t="shared" si="120"/>
        <v>0.236535</v>
      </c>
      <c r="AX77" s="406">
        <f t="shared" si="102"/>
        <v>0.236535</v>
      </c>
      <c r="AY77" s="463">
        <f>AX77*(1-VLOOKUP($AR77,'MP-2017_Male'!$A$3:$CF$103,MIN((61+(Mortality!AY$5-Mortality!$AT$5)),84),0))</f>
        <v>0.23464272</v>
      </c>
      <c r="AZ77" s="463">
        <f>AY77*(1-VLOOKUP($AR77,'MP-2017_Male'!$A$3:$CF$103,MIN((61+(Mortality!AZ$5-Mortality!$AT$5)),84),0))</f>
        <v>0.23283597105599999</v>
      </c>
      <c r="BA77" s="463">
        <f>AZ77*(1-VLOOKUP($AR77,'MP-2017_Male'!$A$3:$CF$103,MIN((61+(Mortality!BA$5-Mortality!$AT$5)),84),0))</f>
        <v>0.23111298487018558</v>
      </c>
      <c r="BB77" s="463">
        <f>BA77*(1-VLOOKUP($AR77,'MP-2017_Male'!$A$3:$CF$103,MIN((61+(Mortality!BB$5-Mortality!$AT$5)),84),0))</f>
        <v>0.22947208267760727</v>
      </c>
      <c r="BC77" s="463">
        <f>BB77*(1-VLOOKUP($AR77,'MP-2017_Male'!$A$3:$CF$103,MIN((61+(Mortality!BC$5-Mortality!$AT$5)),84),0))</f>
        <v>0.22788872530713178</v>
      </c>
      <c r="BD77" s="429">
        <f>BC77*(1-VLOOKUP($AR77,'MP-2017_Male'!$A$3:$CF$103,MIN((61+(Mortality!BD$5-Mortality!$AT$5)),84),0))</f>
        <v>0.22633908197504327</v>
      </c>
      <c r="BE77" s="463">
        <f>BD77*(1-VLOOKUP($AR77,'MP-2017_Male'!$A$3:$CF$103,MIN((61+(Mortality!BE$5-Mortality!$AT$5)),84),0))</f>
        <v>0.22482261012581048</v>
      </c>
      <c r="BF77" s="463">
        <f>BE77*(1-VLOOKUP($AR77,'MP-2017_Male'!$A$3:$CF$103,MIN((61+(Mortality!BF$5-Mortality!$AT$5)),84),0))</f>
        <v>0.22331629863796754</v>
      </c>
      <c r="BG77" s="463">
        <f>BF77*(1-VLOOKUP($AR77,'MP-2017_Male'!$A$3:$CF$103,MIN((61+(Mortality!BG$5-Mortality!$AT$5)),84),0))</f>
        <v>0.22182007943709314</v>
      </c>
      <c r="BH77" s="463">
        <f>BG77*(1-VLOOKUP($AR77,'MP-2017_Male'!$A$3:$CF$103,MIN((61+(Mortality!BH$5-Mortality!$AT$5)),84),0))</f>
        <v>0.2203117028969209</v>
      </c>
      <c r="BI77" s="463">
        <f>BH77*(1-VLOOKUP($AR77,'MP-2017_Male'!$A$3:$CF$103,MIN((61+(Mortality!BI$5-Mortality!$AT$5)),84),0))</f>
        <v>0.21879155214693213</v>
      </c>
      <c r="BJ77" s="463">
        <f>BI77*(1-VLOOKUP($AR77,'MP-2017_Male'!$A$3:$CF$103,MIN((61+(Mortality!BJ$5-Mortality!$AT$5)),84),0))</f>
        <v>0.21726001128190361</v>
      </c>
      <c r="BK77" s="463">
        <f>BJ77*(1-VLOOKUP($AR77,'MP-2017_Male'!$A$3:$CF$103,MIN((61+(Mortality!BK$5-Mortality!$AT$5)),84),0))</f>
        <v>0.2157174652018021</v>
      </c>
      <c r="BL77" s="463">
        <f>BK77*(1-VLOOKUP($AR77,'MP-2017_Male'!$A$3:$CF$103,MIN((61+(Mortality!BL$5-Mortality!$AT$5)),84),0))</f>
        <v>0.21416429945234913</v>
      </c>
      <c r="BM77" s="463">
        <f>BL77*(1-VLOOKUP($AR77,'MP-2017_Male'!$A$3:$CF$103,MIN((61+(Mortality!BM$5-Mortality!$AT$5)),84),0))</f>
        <v>0.21257948363640175</v>
      </c>
      <c r="BN77" s="463">
        <f>BM77*(1-VLOOKUP($AR77,'MP-2017_Male'!$A$3:$CF$103,MIN((61+(Mortality!BN$5-Mortality!$AT$5)),84),0))</f>
        <v>0.21098513750912876</v>
      </c>
      <c r="BO77" s="463">
        <f>BN77*(1-VLOOKUP($AR77,'MP-2017_Male'!$A$3:$CF$103,MIN((61+(Mortality!BO$5-Mortality!$AT$5)),84),0))</f>
        <v>0.20936055195030845</v>
      </c>
      <c r="BP77" s="463">
        <f>BO77*(1-VLOOKUP($AR77,'MP-2017_Male'!$A$3:$CF$103,MIN((61+(Mortality!BP$5-Mortality!$AT$5)),84),0))</f>
        <v>0.20770660358990101</v>
      </c>
      <c r="BQ77" s="463">
        <f>BP77*(1-VLOOKUP($AR77,'MP-2017_Male'!$A$3:$CF$103,MIN((61+(Mortality!BQ$5-Mortality!$AT$5)),84),0))</f>
        <v>0.2060241801008228</v>
      </c>
      <c r="BR77" s="463">
        <f>BQ77*(1-VLOOKUP($AR77,'MP-2017_Male'!$A$3:$CF$103,MIN((61+(Mortality!BR$5-Mortality!$AT$5)),84),0))</f>
        <v>0.20435538424200614</v>
      </c>
      <c r="BS77" s="463">
        <f>BR77*(1-VLOOKUP($AR77,'MP-2017_Male'!$A$3:$CF$103,MIN((61+(Mortality!BS$5-Mortality!$AT$5)),84),0))</f>
        <v>0.20270010562964588</v>
      </c>
      <c r="BT77" s="463">
        <f>BS77*(1-VLOOKUP($AR77,'MP-2017_Male'!$A$3:$CF$103,MIN((61+(Mortality!BT$5-Mortality!$AT$5)),84),0))</f>
        <v>0.20105823477404575</v>
      </c>
      <c r="BU77" s="463">
        <f>BT77*(1-VLOOKUP($AR77,'MP-2017_Male'!$A$3:$CF$103,MIN((61+(Mortality!BU$5-Mortality!$AT$5)),84),0))</f>
        <v>0.19942966307237597</v>
      </c>
      <c r="BV77" s="463">
        <f>BU77*(1-VLOOKUP($AR77,'MP-2017_Male'!$A$3:$CF$103,MIN((61+(Mortality!BV$5-Mortality!$AT$5)),84),0))</f>
        <v>0.19781428280148972</v>
      </c>
      <c r="BW77" s="463">
        <f>BV77*(1-VLOOKUP($AR77,'MP-2017_Male'!$A$3:$CF$103,MIN((61+(Mortality!BW$5-Mortality!$AT$5)),84),0))</f>
        <v>0.19621198711079765</v>
      </c>
      <c r="BX77" s="463">
        <f>BW77*(1-VLOOKUP($AR77,'MP-2017_Male'!$A$3:$CF$103,MIN((61+(Mortality!BX$5-Mortality!$AT$5)),84),0))</f>
        <v>0.1946226700152002</v>
      </c>
      <c r="BY77" s="463">
        <f>BX77*(1-VLOOKUP($AR77,'MP-2017_Male'!$A$3:$CF$103,MIN((61+(Mortality!BY$5-Mortality!$AT$5)),84),0))</f>
        <v>0.19304622638807709</v>
      </c>
      <c r="BZ77" s="463">
        <f>BY77*(1-VLOOKUP($AR77,'MP-2017_Male'!$A$3:$CF$103,MIN((61+(Mortality!BZ$5-Mortality!$AT$5)),84),0))</f>
        <v>0.19148255195433367</v>
      </c>
      <c r="CA77" s="463">
        <f>BZ77*(1-VLOOKUP($AR77,'MP-2017_Male'!$A$3:$CF$103,MIN((61+(Mortality!CA$5-Mortality!$AT$5)),84),0))</f>
        <v>0.18993154328350356</v>
      </c>
      <c r="CB77" s="463">
        <f>CA77*(1-VLOOKUP($AR77,'MP-2017_Male'!$A$3:$CF$103,MIN((61+(Mortality!CB$5-Mortality!$AT$5)),84),0))</f>
        <v>0.18839309778290719</v>
      </c>
      <c r="CC77" s="463">
        <f>CB77*(1-VLOOKUP($AR77,'MP-2017_Male'!$A$3:$CF$103,MIN((61+(Mortality!CC$5-Mortality!$AT$5)),84),0))</f>
        <v>0.18686711369086564</v>
      </c>
      <c r="CD77" s="463">
        <f>CC77*(1-VLOOKUP($AR77,'MP-2017_Male'!$A$3:$CF$103,MIN((61+(Mortality!CD$5-Mortality!$AT$5)),84),0))</f>
        <v>0.18535349006996962</v>
      </c>
      <c r="CE77" s="463">
        <f>CD77*(1-VLOOKUP($AR77,'MP-2017_Male'!$A$3:$CF$103,MIN((61+(Mortality!CE$5-Mortality!$AT$5)),84),0))</f>
        <v>0.18385212680040286</v>
      </c>
      <c r="CF77" s="463">
        <f>CE77*(1-VLOOKUP($AR77,'MP-2017_Male'!$A$3:$CF$103,MIN((61+(Mortality!CF$5-Mortality!$AT$5)),84),0))</f>
        <v>0.1823629245733196</v>
      </c>
      <c r="CG77" s="463">
        <f>CF77*(1-VLOOKUP($AR77,'MP-2017_Male'!$A$3:$CF$103,MIN((61+(Mortality!CG$5-Mortality!$AT$5)),84),0))</f>
        <v>0.1808857848842757</v>
      </c>
      <c r="CH77" s="463">
        <f>CG77*(1-VLOOKUP($AR77,'MP-2017_Male'!$A$3:$CF$103,MIN((61+(Mortality!CH$5-Mortality!$AT$5)),84),0))</f>
        <v>0.17942061002671306</v>
      </c>
      <c r="CI77" s="463">
        <f>CH77*(1-VLOOKUP($AR77,'MP-2017_Male'!$A$3:$CF$103,MIN((61+(Mortality!CI$5-Mortality!$AT$5)),84),0))</f>
        <v>0.17796730308549669</v>
      </c>
      <c r="CJ77" s="463">
        <f>CI77*(1-VLOOKUP($AR77,'MP-2017_Male'!$A$3:$CF$103,MIN((61+(Mortality!CJ$5-Mortality!$AT$5)),84),0))</f>
        <v>0.17652576793050417</v>
      </c>
      <c r="CK77" s="463">
        <f>CJ77*(1-VLOOKUP($AR77,'MP-2017_Male'!$A$3:$CF$103,MIN((61+(Mortality!CK$5-Mortality!$AT$5)),84),0))</f>
        <v>0.1750959092102671</v>
      </c>
      <c r="CL77" s="463">
        <f>CK77*(1-VLOOKUP($AR77,'MP-2017_Male'!$A$3:$CF$103,MIN((61+(Mortality!CL$5-Mortality!$AT$5)),84),0))</f>
        <v>0.17367763234566394</v>
      </c>
      <c r="CM77" s="463">
        <f>CL77*(1-VLOOKUP($AR77,'MP-2017_Male'!$A$3:$CF$103,MIN((61+(Mortality!CM$5-Mortality!$AT$5)),84),0))</f>
        <v>0.17227084352366406</v>
      </c>
      <c r="CN77" s="463">
        <f>CM77*(1-VLOOKUP($AR77,'MP-2017_Male'!$A$3:$CF$103,MIN((61+(Mortality!CN$5-Mortality!$AT$5)),84),0))</f>
        <v>0.17087544969112239</v>
      </c>
      <c r="CO77" s="463">
        <f>CN77*(1-VLOOKUP($AR77,'MP-2017_Male'!$A$3:$CF$103,MIN((61+(Mortality!CO$5-Mortality!$AT$5)),84),0))</f>
        <v>0.16949135854862429</v>
      </c>
      <c r="CP77" s="463">
        <f>CO77*(1-VLOOKUP($AR77,'MP-2017_Male'!$A$3:$CF$103,MIN((61+(Mortality!CP$5-Mortality!$AT$5)),84),0))</f>
        <v>0.16811847854438045</v>
      </c>
      <c r="CQ77" s="463">
        <f>CP77*(1-VLOOKUP($AR77,'MP-2017_Male'!$A$3:$CF$103,MIN((61+(Mortality!CQ$5-Mortality!$AT$5)),84),0))</f>
        <v>0.16675671886817098</v>
      </c>
      <c r="CR77" s="463">
        <f>CQ77*(1-VLOOKUP($AR77,'MP-2017_Male'!$A$3:$CF$103,MIN((61+(Mortality!CR$5-Mortality!$AT$5)),84),0))</f>
        <v>0.1654059894453388</v>
      </c>
      <c r="CS77" s="463">
        <f>CR77*(1-VLOOKUP($AR77,'MP-2017_Male'!$A$3:$CF$103,MIN((61+(Mortality!CS$5-Mortality!$AT$5)),84),0))</f>
        <v>0.16406620093083155</v>
      </c>
      <c r="CT77" s="463">
        <f>CS77*(1-VLOOKUP($AR77,'MP-2017_Male'!$A$3:$CF$103,MIN((61+(Mortality!CT$5-Mortality!$AT$5)),84),0))</f>
        <v>0.16273726470329181</v>
      </c>
      <c r="CU77" s="463">
        <f>CT77*(1-VLOOKUP($AR77,'MP-2017_Male'!$A$3:$CF$103,MIN((61+(Mortality!CU$5-Mortality!$AT$5)),84),0))</f>
        <v>0.16141909285919515</v>
      </c>
      <c r="CV77" s="463">
        <f>CU77*(1-VLOOKUP($AR77,'MP-2017_Male'!$A$3:$CF$103,MIN((61+(Mortality!CV$5-Mortality!$AT$5)),84),0))</f>
        <v>0.16011159820703566</v>
      </c>
      <c r="CW77" s="463">
        <f>CV77*(1-VLOOKUP($AR77,'MP-2017_Male'!$A$3:$CF$103,MIN((61+(Mortality!CW$5-Mortality!$AT$5)),84),0))</f>
        <v>0.15881469426155867</v>
      </c>
      <c r="CX77" s="463">
        <f>CW77*(1-VLOOKUP($AR77,'MP-2017_Male'!$A$3:$CF$103,MIN((61+(Mortality!CX$5-Mortality!$AT$5)),84),0))</f>
        <v>0.15752829523804004</v>
      </c>
      <c r="CY77" s="463">
        <f>CX77*(1-VLOOKUP($AR77,'MP-2017_Male'!$A$3:$CF$103,MIN((61+(Mortality!CY$5-Mortality!$AT$5)),84),0))</f>
        <v>0.15625231604661191</v>
      </c>
      <c r="CZ77" s="463">
        <f>CY77*(1-VLOOKUP($AR77,'MP-2017_Male'!$A$3:$CF$103,MIN((61+(Mortality!CZ$5-Mortality!$AT$5)),84),0))</f>
        <v>0.15498667228663435</v>
      </c>
      <c r="DA77" s="463">
        <f>CZ77*(1-VLOOKUP($AR77,'MP-2017_Male'!$A$3:$CF$103,MIN((61+(Mortality!DA$5-Mortality!$AT$5)),84),0))</f>
        <v>0.1537312802411126</v>
      </c>
      <c r="DB77" s="463">
        <f>DA77*(1-VLOOKUP($AR77,'MP-2017_Male'!$A$3:$CF$103,MIN((61+(Mortality!DB$5-Mortality!$AT$5)),84),0))</f>
        <v>0.1524860568711596</v>
      </c>
      <c r="DC77" s="463">
        <f>DB77*(1-VLOOKUP($AR77,'MP-2017_Male'!$A$3:$CF$103,MIN((61+(Mortality!DC$5-Mortality!$AT$5)),84),0))</f>
        <v>0.1512509198105032</v>
      </c>
      <c r="DD77" s="463">
        <f>DC77*(1-VLOOKUP($AR77,'MP-2017_Male'!$A$3:$CF$103,MIN((61+(Mortality!DD$5-Mortality!$AT$5)),84),0))</f>
        <v>0.15002578736003813</v>
      </c>
      <c r="DE77" s="463">
        <f>DD77*(1-VLOOKUP($AR77,'MP-2017_Male'!$A$3:$CF$103,MIN((61+(Mortality!DE$5-Mortality!$AT$5)),84),0))</f>
        <v>0.14881057848242182</v>
      </c>
      <c r="DF77" s="463">
        <f>DE77*(1-VLOOKUP($AR77,'MP-2017_Male'!$A$3:$CF$103,MIN((61+(Mortality!DF$5-Mortality!$AT$5)),84),0))</f>
        <v>0.14760521279671421</v>
      </c>
      <c r="DG77" s="463">
        <f>DF77*(1-VLOOKUP($AR77,'MP-2017_Male'!$A$3:$CF$103,MIN((61+(Mortality!DG$5-Mortality!$AT$5)),84),0))</f>
        <v>0.14640961057306082</v>
      </c>
      <c r="DH77" s="463">
        <f>DG77*(1-VLOOKUP($AR77,'MP-2017_Male'!$A$3:$CF$103,MIN((61+(Mortality!DH$5-Mortality!$AT$5)),84),0))</f>
        <v>0.14522369272741903</v>
      </c>
      <c r="DI77" s="463">
        <f>DH77*(1-VLOOKUP($AR77,'MP-2017_Male'!$A$3:$CF$103,MIN((61+(Mortality!DI$5-Mortality!$AT$5)),84),0))</f>
        <v>0.14404738081632693</v>
      </c>
      <c r="DJ77" s="463">
        <f>DI77*(1-VLOOKUP($AR77,'MP-2017_Male'!$A$3:$CF$103,MIN((61+(Mortality!DJ$5-Mortality!$AT$5)),84),0))</f>
        <v>0.14288059703171468</v>
      </c>
      <c r="DK77" s="463">
        <f>DJ77*(1-VLOOKUP($AR77,'MP-2017_Male'!$A$3:$CF$103,MIN((61+(Mortality!DK$5-Mortality!$AT$5)),84),0))</f>
        <v>0.14172326419575779</v>
      </c>
      <c r="DL77" s="463">
        <f>DK77*(1-VLOOKUP($AR77,'MP-2017_Male'!$A$3:$CF$103,MIN((61+(Mortality!DL$5-Mortality!$AT$5)),84),0))</f>
        <v>0.14057530575577215</v>
      </c>
      <c r="DM77" s="463">
        <f>DL77*(1-VLOOKUP($AR77,'MP-2017_Male'!$A$3:$CF$103,MIN((61+(Mortality!DM$5-Mortality!$AT$5)),84),0))</f>
        <v>0.13943664577915041</v>
      </c>
      <c r="DN77" s="463">
        <f>DM77*(1-VLOOKUP($AR77,'MP-2017_Male'!$A$3:$CF$103,MIN((61+(Mortality!DN$5-Mortality!$AT$5)),84),0))</f>
        <v>0.13830720894833928</v>
      </c>
      <c r="DO77" s="463">
        <f>DN77*(1-VLOOKUP($AR77,'MP-2017_Male'!$A$3:$CF$103,MIN((61+(Mortality!DO$5-Mortality!$AT$5)),84),0))</f>
        <v>0.13718692055585774</v>
      </c>
      <c r="DP77" s="463">
        <f>DO77*(1-VLOOKUP($AR77,'MP-2017_Male'!$A$3:$CF$103,MIN((61+(Mortality!DP$5-Mortality!$AT$5)),84),0))</f>
        <v>0.1360757064993553</v>
      </c>
      <c r="DQ77" s="463">
        <f>DP77*(1-VLOOKUP($AR77,'MP-2017_Male'!$A$3:$CF$103,MIN((61+(Mortality!DQ$5-Mortality!$AT$5)),84),0))</f>
        <v>0.13497349327671052</v>
      </c>
      <c r="DR77" s="463">
        <f>DQ77*(1-VLOOKUP($AR77,'MP-2017_Male'!$A$3:$CF$103,MIN((61+(Mortality!DR$5-Mortality!$AT$5)),84),0))</f>
        <v>0.13388020798116917</v>
      </c>
      <c r="DS77" s="463">
        <f>DR77*(1-VLOOKUP($AR77,'MP-2017_Male'!$A$3:$CF$103,MIN((61+(Mortality!DS$5-Mortality!$AT$5)),84),0))</f>
        <v>0.1327957782965217</v>
      </c>
      <c r="DT77" s="463">
        <f>DS77*(1-VLOOKUP($AR77,'MP-2017_Male'!$A$3:$CF$103,MIN((61+(Mortality!DT$5-Mortality!$AT$5)),84),0))</f>
        <v>0.13172013249231987</v>
      </c>
      <c r="DU77" s="463">
        <f>DT77*(1-VLOOKUP($AR77,'MP-2017_Male'!$A$3:$CF$103,MIN((61+(Mortality!DU$5-Mortality!$AT$5)),84),0))</f>
        <v>0.13065319941913209</v>
      </c>
      <c r="DV77" s="463">
        <f>DU77*(1-VLOOKUP($AR77,'MP-2017_Male'!$A$3:$CF$103,MIN((61+(Mortality!DV$5-Mortality!$AT$5)),84),0))</f>
        <v>0.12959490850383712</v>
      </c>
      <c r="DW77" s="463">
        <f>DV77*(1-VLOOKUP($AR77,'MP-2017_Male'!$A$3:$CF$103,MIN((61+(Mortality!DW$5-Mortality!$AT$5)),84),0))</f>
        <v>0.12854518974495605</v>
      </c>
      <c r="DX77" s="463">
        <f>DW77*(1-VLOOKUP($AR77,'MP-2017_Male'!$A$3:$CF$103,MIN((61+(Mortality!DX$5-Mortality!$AT$5)),84),0))</f>
        <v>0.12750397370802191</v>
      </c>
      <c r="DY77" s="463">
        <f>DX77*(1-VLOOKUP($AR77,'MP-2017_Male'!$A$3:$CF$103,MIN((61+(Mortality!DY$5-Mortality!$AT$5)),84),0))</f>
        <v>0.12647119152098693</v>
      </c>
      <c r="DZ77" s="463">
        <f>DY77*(1-VLOOKUP($AR77,'MP-2017_Male'!$A$3:$CF$103,MIN((61+(Mortality!DZ$5-Mortality!$AT$5)),84),0))</f>
        <v>0.12544677486966693</v>
      </c>
      <c r="EA77" s="463">
        <f>DZ77*(1-VLOOKUP($AR77,'MP-2017_Male'!$A$3:$CF$103,MIN((61+(Mortality!EA$5-Mortality!$AT$5)),84),0))</f>
        <v>0.12443065599322263</v>
      </c>
      <c r="EB77" s="463">
        <f>EA77*(1-VLOOKUP($AR77,'MP-2017_Male'!$A$3:$CF$103,MIN((61+(Mortality!EB$5-Mortality!$AT$5)),84),0))</f>
        <v>0.12342276767967753</v>
      </c>
      <c r="EC77" s="463">
        <f>EB77*(1-VLOOKUP($AR77,'MP-2017_Male'!$A$3:$CF$103,MIN((61+(Mortality!EC$5-Mortality!$AT$5)),84),0))</f>
        <v>0.12242304326147213</v>
      </c>
      <c r="ED77" s="463">
        <f>EC77*(1-VLOOKUP($AR77,'MP-2017_Male'!$A$3:$CF$103,MIN((61+(Mortality!ED$5-Mortality!$AT$5)),84),0))</f>
        <v>0.12143141661105421</v>
      </c>
      <c r="EE77" s="463">
        <f>ED77*(1-VLOOKUP($AR77,'MP-2017_Male'!$A$3:$CF$103,MIN((61+(Mortality!EE$5-Mortality!$AT$5)),84),0))</f>
        <v>0.12044782213650466</v>
      </c>
      <c r="EF77" s="463">
        <f>EE77*(1-VLOOKUP($AR77,'MP-2017_Male'!$A$3:$CF$103,MIN((61+(Mortality!EF$5-Mortality!$AT$5)),84),0))</f>
        <v>0.11947219477719898</v>
      </c>
      <c r="EG77" s="463">
        <f>EF77*(1-VLOOKUP($AR77,'MP-2017_Male'!$A$3:$CF$103,MIN((61+(Mortality!EG$5-Mortality!$AT$5)),84),0))</f>
        <v>0.11850446999950366</v>
      </c>
      <c r="EH77" s="463">
        <f>EG77*(1-VLOOKUP($AR77,'MP-2017_Male'!$A$3:$CF$103,MIN((61+(Mortality!EH$5-Mortality!$AT$5)),84),0))</f>
        <v>0.11754458379250768</v>
      </c>
      <c r="EI77" s="463">
        <f>EH77*(1-VLOOKUP($AR77,'MP-2017_Male'!$A$3:$CF$103,MIN((61+(Mortality!EI$5-Mortality!$AT$5)),84),0))</f>
        <v>0.11659247266378836</v>
      </c>
      <c r="EJ77" s="463">
        <f>EI77*(1-VLOOKUP($AR77,'MP-2017_Male'!$A$3:$CF$103,MIN((61+(Mortality!EJ$5-Mortality!$AT$5)),84),0))</f>
        <v>0.11564807363521168</v>
      </c>
      <c r="EK77" s="463">
        <f>EJ77*(1-VLOOKUP($AR77,'MP-2017_Male'!$A$3:$CF$103,MIN((61+(Mortality!EK$5-Mortality!$AT$5)),84),0))</f>
        <v>0.11471132423876647</v>
      </c>
      <c r="EL77" s="463">
        <f>EK77*(1-VLOOKUP($AR77,'MP-2017_Male'!$A$3:$CF$103,MIN((61+(Mortality!EL$5-Mortality!$AT$5)),84),0))</f>
        <v>0.11378216251243246</v>
      </c>
      <c r="EM77" s="463">
        <f>EL77*(1-VLOOKUP($AR77,'MP-2017_Male'!$A$3:$CF$103,MIN((61+(Mortality!EM$5-Mortality!$AT$5)),84),0))</f>
        <v>0.11286052699608176</v>
      </c>
      <c r="EN77" s="463">
        <f>EM77*(1-VLOOKUP($AR77,'MP-2017_Male'!$A$3:$CF$103,MIN((61+(Mortality!EN$5-Mortality!$AT$5)),84),0))</f>
        <v>0.1119463567274135</v>
      </c>
      <c r="EO77" s="463">
        <f>EN77*(1-VLOOKUP($AR77,'MP-2017_Male'!$A$3:$CF$103,MIN((61+(Mortality!EO$5-Mortality!$AT$5)),84),0))</f>
        <v>0.11103959123792145</v>
      </c>
      <c r="EP77" s="463">
        <f>EO77*(1-VLOOKUP($AR77,'MP-2017_Male'!$A$3:$CF$103,MIN((61+(Mortality!EP$5-Mortality!$AT$5)),84),0))</f>
        <v>0.11014017054889429</v>
      </c>
      <c r="EQ77" s="463">
        <f>EP77*(1-VLOOKUP($AR77,'MP-2017_Male'!$A$3:$CF$103,MIN((61+(Mortality!EQ$5-Mortality!$AT$5)),84),0))</f>
        <v>0.10924803516744824</v>
      </c>
      <c r="ER77" s="463">
        <f>EQ77*(1-VLOOKUP($AR77,'MP-2017_Male'!$A$3:$CF$103,MIN((61+(Mortality!ER$5-Mortality!$AT$5)),84),0))</f>
        <v>0.10836312608259191</v>
      </c>
      <c r="ES77" s="463">
        <f>ER77*(1-VLOOKUP($AR77,'MP-2017_Male'!$A$3:$CF$103,MIN((61+(Mortality!ES$5-Mortality!$AT$5)),84),0))</f>
        <v>0.10748538476132291</v>
      </c>
      <c r="ET77" s="463">
        <f>ES77*(1-VLOOKUP($AR77,'MP-2017_Male'!$A$3:$CF$103,MIN((61+(Mortality!ET$5-Mortality!$AT$5)),84),0))</f>
        <v>0.1066147531447562</v>
      </c>
      <c r="EU77" s="463">
        <f>ET77*(1-VLOOKUP($AR77,'MP-2017_Male'!$A$3:$CF$103,MIN((61+(Mortality!EU$5-Mortality!$AT$5)),84),0))</f>
        <v>0.10575117364428367</v>
      </c>
      <c r="EV77" s="463">
        <f>EU77*(1-VLOOKUP($AR77,'MP-2017_Male'!$A$3:$CF$103,MIN((61+(Mortality!EV$5-Mortality!$AT$5)),84),0))</f>
        <v>0.10489458913776498</v>
      </c>
      <c r="EW77" s="463">
        <f>EV77*(1-VLOOKUP($AR77,'MP-2017_Male'!$A$3:$CF$103,MIN((61+(Mortality!EW$5-Mortality!$AT$5)),84),0))</f>
        <v>0.10404494296574908</v>
      </c>
      <c r="EX77" s="463">
        <f>EW77*(1-VLOOKUP($AR77,'MP-2017_Male'!$A$3:$CF$103,MIN((61+(Mortality!EX$5-Mortality!$AT$5)),84),0))</f>
        <v>0.10320217892772651</v>
      </c>
      <c r="EY77" s="463">
        <f>EX77*(1-VLOOKUP($AR77,'MP-2017_Male'!$A$3:$CF$103,MIN((61+(Mortality!EY$5-Mortality!$AT$5)),84),0))</f>
        <v>0.10236624127841193</v>
      </c>
      <c r="EZ77" s="463">
        <f>EY77*(1-VLOOKUP($AR77,'MP-2017_Male'!$A$3:$CF$103,MIN((61+(Mortality!EZ$5-Mortality!$AT$5)),84),0))</f>
        <v>0.10153707472405679</v>
      </c>
      <c r="FA77" s="463">
        <f>EZ77*(1-VLOOKUP($AR77,'MP-2017_Male'!$A$3:$CF$103,MIN((61+(Mortality!FA$5-Mortality!$AT$5)),84),0))</f>
        <v>0.10071462441879193</v>
      </c>
      <c r="FB77" s="463">
        <f>FA77*(1-VLOOKUP($AR77,'MP-2017_Male'!$A$3:$CF$103,MIN((61+(Mortality!FB$5-Mortality!$AT$5)),84),0))</f>
        <v>9.9898835960999716E-2</v>
      </c>
      <c r="FC77" s="463">
        <f>FB77*(1-VLOOKUP($AR77,'MP-2017_Male'!$A$3:$CF$103,MIN((61+(Mortality!FC$5-Mortality!$AT$5)),84),0))</f>
        <v>9.908965538971562E-2</v>
      </c>
      <c r="FD77" s="463">
        <f>FC77*(1-VLOOKUP($AR77,'MP-2017_Male'!$A$3:$CF$103,MIN((61+(Mortality!FD$5-Mortality!$AT$5)),84),0))</f>
        <v>9.828702918105893E-2</v>
      </c>
      <c r="FE77" s="463">
        <f>FD77*(1-VLOOKUP($AR77,'MP-2017_Male'!$A$3:$CF$103,MIN((61+(Mortality!FE$5-Mortality!$AT$5)),84),0))</f>
        <v>9.7490904244692353E-2</v>
      </c>
      <c r="FF77" s="463">
        <f>FE77*(1-VLOOKUP($AR77,'MP-2017_Male'!$A$3:$CF$103,MIN((61+(Mortality!FF$5-Mortality!$AT$5)),84),0))</f>
        <v>9.6701227920310343E-2</v>
      </c>
      <c r="FG77" s="463">
        <f>FF77*(1-VLOOKUP($AR77,'MP-2017_Male'!$A$3:$CF$103,MIN((61+(Mortality!FG$5-Mortality!$AT$5)),84),0))</f>
        <v>9.5917947974155829E-2</v>
      </c>
      <c r="FH77" s="463">
        <f>FG77*(1-VLOOKUP($AR77,'MP-2017_Male'!$A$3:$CF$103,MIN((61+(Mortality!FH$5-Mortality!$AT$5)),84),0))</f>
        <v>9.5141012595565164E-2</v>
      </c>
      <c r="FI77" s="463">
        <f>FH77*(1-VLOOKUP($AR77,'MP-2017_Male'!$A$3:$CF$103,MIN((61+(Mortality!FI$5-Mortality!$AT$5)),84),0))</f>
        <v>9.4370370393541084E-2</v>
      </c>
    </row>
    <row r="78" spans="1:165">
      <c r="A78" s="205">
        <v>90</v>
      </c>
      <c r="B78" s="226">
        <f t="shared" si="112"/>
        <v>0.135908</v>
      </c>
      <c r="C78" s="227">
        <f t="shared" si="113"/>
        <v>0.107126</v>
      </c>
      <c r="D78" s="207">
        <f t="shared" si="108"/>
        <v>0.121517</v>
      </c>
      <c r="E78" s="434">
        <f ca="1">IF($A78&lt;Main!$B$11,Mortality!$BD71,OFFSET($BD$6,$A78-$A$13-$J$31,$A78-$A$13-$J$31)*$J$30)</f>
        <v>6.0670334929603838E-2</v>
      </c>
      <c r="F78" s="435">
        <f ca="1">IF($A78&lt;Main!$B$13,Mortality!$BD170,OFFSET($BD$105,$A78-$A$13,$A78-$A$13))</f>
        <v>5.6242798911472276E-2</v>
      </c>
      <c r="G78" s="472">
        <f t="shared" ca="1" si="85"/>
        <v>5.8456566920538057E-2</v>
      </c>
      <c r="X78" s="227"/>
      <c r="Y78" s="205">
        <v>90</v>
      </c>
      <c r="AA78" s="231"/>
      <c r="AB78" s="232">
        <v>0.135908</v>
      </c>
      <c r="AC78" s="233">
        <v>0.17300499999999999</v>
      </c>
      <c r="AD78" s="205"/>
      <c r="AE78" s="231"/>
      <c r="AF78" s="232">
        <v>0.107126</v>
      </c>
      <c r="AG78" s="233">
        <v>0.13265199999999999</v>
      </c>
      <c r="AH78" s="234"/>
      <c r="AR78" s="205">
        <v>97</v>
      </c>
      <c r="AS78" s="235">
        <f t="shared" si="103"/>
        <v>0.24463064059602652</v>
      </c>
      <c r="AT78" s="235">
        <f t="shared" ref="AT78:AW78" si="121">AU78</f>
        <v>0.25505899999999998</v>
      </c>
      <c r="AU78" s="235">
        <f t="shared" si="121"/>
        <v>0.25505899999999998</v>
      </c>
      <c r="AV78" s="235">
        <f t="shared" si="121"/>
        <v>0.25505899999999998</v>
      </c>
      <c r="AW78" s="235">
        <f t="shared" si="121"/>
        <v>0.25505899999999998</v>
      </c>
      <c r="AX78" s="406">
        <f t="shared" si="102"/>
        <v>0.25505899999999998</v>
      </c>
      <c r="AY78" s="463">
        <f>AX78*(1-VLOOKUP($AR78,'MP-2017_Male'!$A$3:$CF$103,MIN((61+(Mortality!AY$5-Mortality!$AT$5)),84),0))</f>
        <v>0.25312055159999997</v>
      </c>
      <c r="AZ78" s="463">
        <f>AY78*(1-VLOOKUP($AR78,'MP-2017_Male'!$A$3:$CF$103,MIN((61+(Mortality!AZ$5-Mortality!$AT$5)),84),0))</f>
        <v>0.25127277157331995</v>
      </c>
      <c r="BA78" s="463">
        <f>AZ78*(1-VLOOKUP($AR78,'MP-2017_Male'!$A$3:$CF$103,MIN((61+(Mortality!BA$5-Mortality!$AT$5)),84),0))</f>
        <v>0.2495138621723067</v>
      </c>
      <c r="BB78" s="463">
        <f>BA78*(1-VLOOKUP($AR78,'MP-2017_Male'!$A$3:$CF$103,MIN((61+(Mortality!BB$5-Mortality!$AT$5)),84),0))</f>
        <v>0.24784211929575223</v>
      </c>
      <c r="BC78" s="463">
        <f>BB78*(1-VLOOKUP($AR78,'MP-2017_Male'!$A$3:$CF$103,MIN((61+(Mortality!BC$5-Mortality!$AT$5)),84),0))</f>
        <v>0.24620636130840026</v>
      </c>
      <c r="BD78" s="429">
        <f>BC78*(1-VLOOKUP($AR78,'MP-2017_Male'!$A$3:$CF$103,MIN((61+(Mortality!BD$5-Mortality!$AT$5)),84),0))</f>
        <v>0.24463064059602652</v>
      </c>
      <c r="BE78" s="463">
        <f>BD78*(1-VLOOKUP($AR78,'MP-2017_Male'!$A$3:$CF$103,MIN((61+(Mortality!BE$5-Mortality!$AT$5)),84),0))</f>
        <v>0.24306500449621196</v>
      </c>
      <c r="BF78" s="463">
        <f>BE78*(1-VLOOKUP($AR78,'MP-2017_Male'!$A$3:$CF$103,MIN((61+(Mortality!BF$5-Mortality!$AT$5)),84),0))</f>
        <v>0.24150938846743622</v>
      </c>
      <c r="BG78" s="463">
        <f>BF78*(1-VLOOKUP($AR78,'MP-2017_Male'!$A$3:$CF$103,MIN((61+(Mortality!BG$5-Mortality!$AT$5)),84),0))</f>
        <v>0.23996372838124463</v>
      </c>
      <c r="BH78" s="463">
        <f>BG78*(1-VLOOKUP($AR78,'MP-2017_Male'!$A$3:$CF$103,MIN((61+(Mortality!BH$5-Mortality!$AT$5)),84),0))</f>
        <v>0.23840396414676657</v>
      </c>
      <c r="BI78" s="463">
        <f>BH78*(1-VLOOKUP($AR78,'MP-2017_Male'!$A$3:$CF$103,MIN((61+(Mortality!BI$5-Mortality!$AT$5)),84),0))</f>
        <v>0.2368543383798126</v>
      </c>
      <c r="BJ78" s="463">
        <f>BI78*(1-VLOOKUP($AR78,'MP-2017_Male'!$A$3:$CF$103,MIN((61+(Mortality!BJ$5-Mortality!$AT$5)),84),0))</f>
        <v>0.23529109974650583</v>
      </c>
      <c r="BK78" s="463">
        <f>BJ78*(1-VLOOKUP($AR78,'MP-2017_Male'!$A$3:$CF$103,MIN((61+(Mortality!BK$5-Mortality!$AT$5)),84),0))</f>
        <v>0.23371464937820424</v>
      </c>
      <c r="BL78" s="463">
        <f>BK78*(1-VLOOKUP($AR78,'MP-2017_Male'!$A$3:$CF$103,MIN((61+(Mortality!BL$5-Mortality!$AT$5)),84),0))</f>
        <v>0.23210201829749463</v>
      </c>
      <c r="BM78" s="463">
        <f>BL78*(1-VLOOKUP($AR78,'MP-2017_Male'!$A$3:$CF$103,MIN((61+(Mortality!BM$5-Mortality!$AT$5)),84),0))</f>
        <v>0.23047730416941217</v>
      </c>
      <c r="BN78" s="463">
        <f>BM78*(1-VLOOKUP($AR78,'MP-2017_Male'!$A$3:$CF$103,MIN((61+(Mortality!BN$5-Mortality!$AT$5)),84),0))</f>
        <v>0.22884091530980935</v>
      </c>
      <c r="BO78" s="463">
        <f>BN78*(1-VLOOKUP($AR78,'MP-2017_Male'!$A$3:$CF$103,MIN((61+(Mortality!BO$5-Mortality!$AT$5)),84),0))</f>
        <v>0.22717037662804776</v>
      </c>
      <c r="BP78" s="463">
        <f>BO78*(1-VLOOKUP($AR78,'MP-2017_Male'!$A$3:$CF$103,MIN((61+(Mortality!BP$5-Mortality!$AT$5)),84),0))</f>
        <v>0.22546659880333741</v>
      </c>
      <c r="BQ78" s="463">
        <f>BP78*(1-VLOOKUP($AR78,'MP-2017_Male'!$A$3:$CF$103,MIN((61+(Mortality!BQ$5-Mortality!$AT$5)),84),0))</f>
        <v>0.2237305059925517</v>
      </c>
      <c r="BR78" s="463">
        <f>BQ78*(1-VLOOKUP($AR78,'MP-2017_Male'!$A$3:$CF$103,MIN((61+(Mortality!BR$5-Mortality!$AT$5)),84),0))</f>
        <v>0.22200778109640903</v>
      </c>
      <c r="BS78" s="463">
        <f>BR78*(1-VLOOKUP($AR78,'MP-2017_Male'!$A$3:$CF$103,MIN((61+(Mortality!BS$5-Mortality!$AT$5)),84),0))</f>
        <v>0.22029832118196668</v>
      </c>
      <c r="BT78" s="463">
        <f>BS78*(1-VLOOKUP($AR78,'MP-2017_Male'!$A$3:$CF$103,MIN((61+(Mortality!BT$5-Mortality!$AT$5)),84),0))</f>
        <v>0.21860202410886553</v>
      </c>
      <c r="BU78" s="463">
        <f>BT78*(1-VLOOKUP($AR78,'MP-2017_Male'!$A$3:$CF$103,MIN((61+(Mortality!BU$5-Mortality!$AT$5)),84),0))</f>
        <v>0.21691878852322727</v>
      </c>
      <c r="BV78" s="463">
        <f>BU78*(1-VLOOKUP($AR78,'MP-2017_Male'!$A$3:$CF$103,MIN((61+(Mortality!BV$5-Mortality!$AT$5)),84),0))</f>
        <v>0.21524851385159841</v>
      </c>
      <c r="BW78" s="463">
        <f>BV78*(1-VLOOKUP($AR78,'MP-2017_Male'!$A$3:$CF$103,MIN((61+(Mortality!BW$5-Mortality!$AT$5)),84),0))</f>
        <v>0.21359110029494108</v>
      </c>
      <c r="BX78" s="463">
        <f>BW78*(1-VLOOKUP($AR78,'MP-2017_Male'!$A$3:$CF$103,MIN((61+(Mortality!BX$5-Mortality!$AT$5)),84),0))</f>
        <v>0.21194644882267002</v>
      </c>
      <c r="BY78" s="463">
        <f>BX78*(1-VLOOKUP($AR78,'MP-2017_Male'!$A$3:$CF$103,MIN((61+(Mortality!BY$5-Mortality!$AT$5)),84),0))</f>
        <v>0.21031446116673547</v>
      </c>
      <c r="BZ78" s="463">
        <f>BY78*(1-VLOOKUP($AR78,'MP-2017_Male'!$A$3:$CF$103,MIN((61+(Mortality!BZ$5-Mortality!$AT$5)),84),0))</f>
        <v>0.2086950398157516</v>
      </c>
      <c r="CA78" s="463">
        <f>BZ78*(1-VLOOKUP($AR78,'MP-2017_Male'!$A$3:$CF$103,MIN((61+(Mortality!CA$5-Mortality!$AT$5)),84),0))</f>
        <v>0.20708808800917031</v>
      </c>
      <c r="CB78" s="463">
        <f>CA78*(1-VLOOKUP($AR78,'MP-2017_Male'!$A$3:$CF$103,MIN((61+(Mortality!CB$5-Mortality!$AT$5)),84),0))</f>
        <v>0.20549350973149969</v>
      </c>
      <c r="CC78" s="463">
        <f>CB78*(1-VLOOKUP($AR78,'MP-2017_Male'!$A$3:$CF$103,MIN((61+(Mortality!CC$5-Mortality!$AT$5)),84),0))</f>
        <v>0.20391120970656712</v>
      </c>
      <c r="CD78" s="463">
        <f>CC78*(1-VLOOKUP($AR78,'MP-2017_Male'!$A$3:$CF$103,MIN((61+(Mortality!CD$5-Mortality!$AT$5)),84),0))</f>
        <v>0.20234109339182654</v>
      </c>
      <c r="CE78" s="463">
        <f>CD78*(1-VLOOKUP($AR78,'MP-2017_Male'!$A$3:$CF$103,MIN((61+(Mortality!CE$5-Mortality!$AT$5)),84),0))</f>
        <v>0.20078306697270948</v>
      </c>
      <c r="CF78" s="463">
        <f>CE78*(1-VLOOKUP($AR78,'MP-2017_Male'!$A$3:$CF$103,MIN((61+(Mortality!CF$5-Mortality!$AT$5)),84),0))</f>
        <v>0.19923703735701961</v>
      </c>
      <c r="CG78" s="463">
        <f>CF78*(1-VLOOKUP($AR78,'MP-2017_Male'!$A$3:$CF$103,MIN((61+(Mortality!CG$5-Mortality!$AT$5)),84),0))</f>
        <v>0.19770291216937055</v>
      </c>
      <c r="CH78" s="463">
        <f>CG78*(1-VLOOKUP($AR78,'MP-2017_Male'!$A$3:$CF$103,MIN((61+(Mortality!CH$5-Mortality!$AT$5)),84),0))</f>
        <v>0.1961805997456664</v>
      </c>
      <c r="CI78" s="463">
        <f>CH78*(1-VLOOKUP($AR78,'MP-2017_Male'!$A$3:$CF$103,MIN((61+(Mortality!CI$5-Mortality!$AT$5)),84),0))</f>
        <v>0.19467000912762475</v>
      </c>
      <c r="CJ78" s="463">
        <f>CI78*(1-VLOOKUP($AR78,'MP-2017_Male'!$A$3:$CF$103,MIN((61+(Mortality!CJ$5-Mortality!$AT$5)),84),0))</f>
        <v>0.19317105005734203</v>
      </c>
      <c r="CK78" s="463">
        <f>CJ78*(1-VLOOKUP($AR78,'MP-2017_Male'!$A$3:$CF$103,MIN((61+(Mortality!CK$5-Mortality!$AT$5)),84),0))</f>
        <v>0.1916836329719005</v>
      </c>
      <c r="CL78" s="463">
        <f>CK78*(1-VLOOKUP($AR78,'MP-2017_Male'!$A$3:$CF$103,MIN((61+(Mortality!CL$5-Mortality!$AT$5)),84),0))</f>
        <v>0.19020766899801686</v>
      </c>
      <c r="CM78" s="463">
        <f>CL78*(1-VLOOKUP($AR78,'MP-2017_Male'!$A$3:$CF$103,MIN((61+(Mortality!CM$5-Mortality!$AT$5)),84),0))</f>
        <v>0.18874306994673212</v>
      </c>
      <c r="CN78" s="463">
        <f>CM78*(1-VLOOKUP($AR78,'MP-2017_Male'!$A$3:$CF$103,MIN((61+(Mortality!CN$5-Mortality!$AT$5)),84),0))</f>
        <v>0.18728974830814227</v>
      </c>
      <c r="CO78" s="463">
        <f>CN78*(1-VLOOKUP($AR78,'MP-2017_Male'!$A$3:$CF$103,MIN((61+(Mortality!CO$5-Mortality!$AT$5)),84),0))</f>
        <v>0.18584761724616958</v>
      </c>
      <c r="CP78" s="463">
        <f>CO78*(1-VLOOKUP($AR78,'MP-2017_Male'!$A$3:$CF$103,MIN((61+(Mortality!CP$5-Mortality!$AT$5)),84),0))</f>
        <v>0.18441659059337406</v>
      </c>
      <c r="CQ78" s="463">
        <f>CP78*(1-VLOOKUP($AR78,'MP-2017_Male'!$A$3:$CF$103,MIN((61+(Mortality!CQ$5-Mortality!$AT$5)),84),0))</f>
        <v>0.18299658284580508</v>
      </c>
      <c r="CR78" s="463">
        <f>CQ78*(1-VLOOKUP($AR78,'MP-2017_Male'!$A$3:$CF$103,MIN((61+(Mortality!CR$5-Mortality!$AT$5)),84),0))</f>
        <v>0.18158750915789237</v>
      </c>
      <c r="CS78" s="463">
        <f>CR78*(1-VLOOKUP($AR78,'MP-2017_Male'!$A$3:$CF$103,MIN((61+(Mortality!CS$5-Mortality!$AT$5)),84),0))</f>
        <v>0.1801892853373766</v>
      </c>
      <c r="CT78" s="463">
        <f>CS78*(1-VLOOKUP($AR78,'MP-2017_Male'!$A$3:$CF$103,MIN((61+(Mortality!CT$5-Mortality!$AT$5)),84),0))</f>
        <v>0.17880182784027879</v>
      </c>
      <c r="CU78" s="463">
        <f>CT78*(1-VLOOKUP($AR78,'MP-2017_Male'!$A$3:$CF$103,MIN((61+(Mortality!CU$5-Mortality!$AT$5)),84),0))</f>
        <v>0.17742505376590864</v>
      </c>
      <c r="CV78" s="463">
        <f>CU78*(1-VLOOKUP($AR78,'MP-2017_Male'!$A$3:$CF$103,MIN((61+(Mortality!CV$5-Mortality!$AT$5)),84),0))</f>
        <v>0.17605888085191113</v>
      </c>
      <c r="CW78" s="463">
        <f>CV78*(1-VLOOKUP($AR78,'MP-2017_Male'!$A$3:$CF$103,MIN((61+(Mortality!CW$5-Mortality!$AT$5)),84),0))</f>
        <v>0.17470322746935141</v>
      </c>
      <c r="CX78" s="463">
        <f>CW78*(1-VLOOKUP($AR78,'MP-2017_Male'!$A$3:$CF$103,MIN((61+(Mortality!CX$5-Mortality!$AT$5)),84),0))</f>
        <v>0.1733580126178374</v>
      </c>
      <c r="CY78" s="463">
        <f>CX78*(1-VLOOKUP($AR78,'MP-2017_Male'!$A$3:$CF$103,MIN((61+(Mortality!CY$5-Mortality!$AT$5)),84),0))</f>
        <v>0.17202315592068004</v>
      </c>
      <c r="CZ78" s="463">
        <f>CY78*(1-VLOOKUP($AR78,'MP-2017_Male'!$A$3:$CF$103,MIN((61+(Mortality!CZ$5-Mortality!$AT$5)),84),0))</f>
        <v>0.1706985776200908</v>
      </c>
      <c r="DA78" s="463">
        <f>CZ78*(1-VLOOKUP($AR78,'MP-2017_Male'!$A$3:$CF$103,MIN((61+(Mortality!DA$5-Mortality!$AT$5)),84),0))</f>
        <v>0.1693841985724161</v>
      </c>
      <c r="DB78" s="463">
        <f>DA78*(1-VLOOKUP($AR78,'MP-2017_Male'!$A$3:$CF$103,MIN((61+(Mortality!DB$5-Mortality!$AT$5)),84),0))</f>
        <v>0.1680799402434085</v>
      </c>
      <c r="DC78" s="463">
        <f>DB78*(1-VLOOKUP($AR78,'MP-2017_Male'!$A$3:$CF$103,MIN((61+(Mortality!DC$5-Mortality!$AT$5)),84),0))</f>
        <v>0.16678572470353425</v>
      </c>
      <c r="DD78" s="463">
        <f>DC78*(1-VLOOKUP($AR78,'MP-2017_Male'!$A$3:$CF$103,MIN((61+(Mortality!DD$5-Mortality!$AT$5)),84),0))</f>
        <v>0.16550147462331705</v>
      </c>
      <c r="DE78" s="463">
        <f>DD78*(1-VLOOKUP($AR78,'MP-2017_Male'!$A$3:$CF$103,MIN((61+(Mortality!DE$5-Mortality!$AT$5)),84),0))</f>
        <v>0.1642271132687175</v>
      </c>
      <c r="DF78" s="463">
        <f>DE78*(1-VLOOKUP($AR78,'MP-2017_Male'!$A$3:$CF$103,MIN((61+(Mortality!DF$5-Mortality!$AT$5)),84),0))</f>
        <v>0.16296256449654836</v>
      </c>
      <c r="DG78" s="463">
        <f>DF78*(1-VLOOKUP($AR78,'MP-2017_Male'!$A$3:$CF$103,MIN((61+(Mortality!DG$5-Mortality!$AT$5)),84),0))</f>
        <v>0.16170775274992494</v>
      </c>
      <c r="DH78" s="463">
        <f>DG78*(1-VLOOKUP($AR78,'MP-2017_Male'!$A$3:$CF$103,MIN((61+(Mortality!DH$5-Mortality!$AT$5)),84),0))</f>
        <v>0.16046260305375051</v>
      </c>
      <c r="DI78" s="463">
        <f>DH78*(1-VLOOKUP($AR78,'MP-2017_Male'!$A$3:$CF$103,MIN((61+(Mortality!DI$5-Mortality!$AT$5)),84),0))</f>
        <v>0.15922704101023663</v>
      </c>
      <c r="DJ78" s="463">
        <f>DI78*(1-VLOOKUP($AR78,'MP-2017_Male'!$A$3:$CF$103,MIN((61+(Mortality!DJ$5-Mortality!$AT$5)),84),0))</f>
        <v>0.15800099279445781</v>
      </c>
      <c r="DK78" s="463">
        <f>DJ78*(1-VLOOKUP($AR78,'MP-2017_Male'!$A$3:$CF$103,MIN((61+(Mortality!DK$5-Mortality!$AT$5)),84),0))</f>
        <v>0.15678438514994048</v>
      </c>
      <c r="DL78" s="463">
        <f>DK78*(1-VLOOKUP($AR78,'MP-2017_Male'!$A$3:$CF$103,MIN((61+(Mortality!DL$5-Mortality!$AT$5)),84),0))</f>
        <v>0.15557714538428594</v>
      </c>
      <c r="DM78" s="463">
        <f>DL78*(1-VLOOKUP($AR78,'MP-2017_Male'!$A$3:$CF$103,MIN((61+(Mortality!DM$5-Mortality!$AT$5)),84),0))</f>
        <v>0.15437920136482694</v>
      </c>
      <c r="DN78" s="463">
        <f>DM78*(1-VLOOKUP($AR78,'MP-2017_Male'!$A$3:$CF$103,MIN((61+(Mortality!DN$5-Mortality!$AT$5)),84),0))</f>
        <v>0.15319048151431777</v>
      </c>
      <c r="DO78" s="463">
        <f>DN78*(1-VLOOKUP($AR78,'MP-2017_Male'!$A$3:$CF$103,MIN((61+(Mortality!DO$5-Mortality!$AT$5)),84),0))</f>
        <v>0.15201091480665752</v>
      </c>
      <c r="DP78" s="463">
        <f>DO78*(1-VLOOKUP($AR78,'MP-2017_Male'!$A$3:$CF$103,MIN((61+(Mortality!DP$5-Mortality!$AT$5)),84),0))</f>
        <v>0.15084043076264625</v>
      </c>
      <c r="DQ78" s="463">
        <f>DP78*(1-VLOOKUP($AR78,'MP-2017_Male'!$A$3:$CF$103,MIN((61+(Mortality!DQ$5-Mortality!$AT$5)),84),0))</f>
        <v>0.14967895944577386</v>
      </c>
      <c r="DR78" s="463">
        <f>DQ78*(1-VLOOKUP($AR78,'MP-2017_Male'!$A$3:$CF$103,MIN((61+(Mortality!DR$5-Mortality!$AT$5)),84),0))</f>
        <v>0.1485264314580414</v>
      </c>
      <c r="DS78" s="463">
        <f>DR78*(1-VLOOKUP($AR78,'MP-2017_Male'!$A$3:$CF$103,MIN((61+(Mortality!DS$5-Mortality!$AT$5)),84),0))</f>
        <v>0.14738277793581447</v>
      </c>
      <c r="DT78" s="463">
        <f>DS78*(1-VLOOKUP($AR78,'MP-2017_Male'!$A$3:$CF$103,MIN((61+(Mortality!DT$5-Mortality!$AT$5)),84),0))</f>
        <v>0.1462479305457087</v>
      </c>
      <c r="DU78" s="463">
        <f>DT78*(1-VLOOKUP($AR78,'MP-2017_Male'!$A$3:$CF$103,MIN((61+(Mortality!DU$5-Mortality!$AT$5)),84),0))</f>
        <v>0.14512182148050673</v>
      </c>
      <c r="DV78" s="463">
        <f>DU78*(1-VLOOKUP($AR78,'MP-2017_Male'!$A$3:$CF$103,MIN((61+(Mortality!DV$5-Mortality!$AT$5)),84),0))</f>
        <v>0.14400438345510683</v>
      </c>
      <c r="DW78" s="463">
        <f>DV78*(1-VLOOKUP($AR78,'MP-2017_Male'!$A$3:$CF$103,MIN((61+(Mortality!DW$5-Mortality!$AT$5)),84),0))</f>
        <v>0.14289554970250251</v>
      </c>
      <c r="DX78" s="463">
        <f>DW78*(1-VLOOKUP($AR78,'MP-2017_Male'!$A$3:$CF$103,MIN((61+(Mortality!DX$5-Mortality!$AT$5)),84),0))</f>
        <v>0.14179525396979323</v>
      </c>
      <c r="DY78" s="463">
        <f>DX78*(1-VLOOKUP($AR78,'MP-2017_Male'!$A$3:$CF$103,MIN((61+(Mortality!DY$5-Mortality!$AT$5)),84),0))</f>
        <v>0.14070343051422582</v>
      </c>
      <c r="DZ78" s="463">
        <f>DY78*(1-VLOOKUP($AR78,'MP-2017_Male'!$A$3:$CF$103,MIN((61+(Mortality!DZ$5-Mortality!$AT$5)),84),0))</f>
        <v>0.13962001409926628</v>
      </c>
      <c r="EA78" s="463">
        <f>DZ78*(1-VLOOKUP($AR78,'MP-2017_Male'!$A$3:$CF$103,MIN((61+(Mortality!EA$5-Mortality!$AT$5)),84),0))</f>
        <v>0.13854493999070192</v>
      </c>
      <c r="EB78" s="463">
        <f>EA78*(1-VLOOKUP($AR78,'MP-2017_Male'!$A$3:$CF$103,MIN((61+(Mortality!EB$5-Mortality!$AT$5)),84),0))</f>
        <v>0.1374781439527735</v>
      </c>
      <c r="EC78" s="463">
        <f>EB78*(1-VLOOKUP($AR78,'MP-2017_Male'!$A$3:$CF$103,MIN((61+(Mortality!EC$5-Mortality!$AT$5)),84),0))</f>
        <v>0.13641956224433713</v>
      </c>
      <c r="ED78" s="463">
        <f>EC78*(1-VLOOKUP($AR78,'MP-2017_Male'!$A$3:$CF$103,MIN((61+(Mortality!ED$5-Mortality!$AT$5)),84),0))</f>
        <v>0.13536913161505573</v>
      </c>
      <c r="EE78" s="463">
        <f>ED78*(1-VLOOKUP($AR78,'MP-2017_Male'!$A$3:$CF$103,MIN((61+(Mortality!EE$5-Mortality!$AT$5)),84),0))</f>
        <v>0.13432678930161979</v>
      </c>
      <c r="EF78" s="463">
        <f>EE78*(1-VLOOKUP($AR78,'MP-2017_Male'!$A$3:$CF$103,MIN((61+(Mortality!EF$5-Mortality!$AT$5)),84),0))</f>
        <v>0.1332924730239973</v>
      </c>
      <c r="EG78" s="463">
        <f>EF78*(1-VLOOKUP($AR78,'MP-2017_Male'!$A$3:$CF$103,MIN((61+(Mortality!EG$5-Mortality!$AT$5)),84),0))</f>
        <v>0.1322661209817125</v>
      </c>
      <c r="EH78" s="463">
        <f>EG78*(1-VLOOKUP($AR78,'MP-2017_Male'!$A$3:$CF$103,MIN((61+(Mortality!EH$5-Mortality!$AT$5)),84),0))</f>
        <v>0.13124767185015332</v>
      </c>
      <c r="EI78" s="463">
        <f>EH78*(1-VLOOKUP($AR78,'MP-2017_Male'!$A$3:$CF$103,MIN((61+(Mortality!EI$5-Mortality!$AT$5)),84),0))</f>
        <v>0.13023706477690714</v>
      </c>
      <c r="EJ78" s="463">
        <f>EI78*(1-VLOOKUP($AR78,'MP-2017_Male'!$A$3:$CF$103,MIN((61+(Mortality!EJ$5-Mortality!$AT$5)),84),0))</f>
        <v>0.12923423937812495</v>
      </c>
      <c r="EK78" s="463">
        <f>EJ78*(1-VLOOKUP($AR78,'MP-2017_Male'!$A$3:$CF$103,MIN((61+(Mortality!EK$5-Mortality!$AT$5)),84),0))</f>
        <v>0.12823913573491338</v>
      </c>
      <c r="EL78" s="463">
        <f>EK78*(1-VLOOKUP($AR78,'MP-2017_Male'!$A$3:$CF$103,MIN((61+(Mortality!EL$5-Mortality!$AT$5)),84),0))</f>
        <v>0.12725169438975453</v>
      </c>
      <c r="EM78" s="463">
        <f>EL78*(1-VLOOKUP($AR78,'MP-2017_Male'!$A$3:$CF$103,MIN((61+(Mortality!EM$5-Mortality!$AT$5)),84),0))</f>
        <v>0.12627185634295343</v>
      </c>
      <c r="EN78" s="463">
        <f>EM78*(1-VLOOKUP($AR78,'MP-2017_Male'!$A$3:$CF$103,MIN((61+(Mortality!EN$5-Mortality!$AT$5)),84),0))</f>
        <v>0.12529956304911269</v>
      </c>
      <c r="EO78" s="463">
        <f>EN78*(1-VLOOKUP($AR78,'MP-2017_Male'!$A$3:$CF$103,MIN((61+(Mortality!EO$5-Mortality!$AT$5)),84),0))</f>
        <v>0.12433475641363452</v>
      </c>
      <c r="EP78" s="463">
        <f>EO78*(1-VLOOKUP($AR78,'MP-2017_Male'!$A$3:$CF$103,MIN((61+(Mortality!EP$5-Mortality!$AT$5)),84),0))</f>
        <v>0.12337737878924952</v>
      </c>
      <c r="EQ78" s="463">
        <f>EP78*(1-VLOOKUP($AR78,'MP-2017_Male'!$A$3:$CF$103,MIN((61+(Mortality!EQ$5-Mortality!$AT$5)),84),0))</f>
        <v>0.12242737297257229</v>
      </c>
      <c r="ER78" s="463">
        <f>EQ78*(1-VLOOKUP($AR78,'MP-2017_Male'!$A$3:$CF$103,MIN((61+(Mortality!ER$5-Mortality!$AT$5)),84),0))</f>
        <v>0.12148468220068348</v>
      </c>
      <c r="ES78" s="463">
        <f>ER78*(1-VLOOKUP($AR78,'MP-2017_Male'!$A$3:$CF$103,MIN((61+(Mortality!ES$5-Mortality!$AT$5)),84),0))</f>
        <v>0.12054925014773821</v>
      </c>
      <c r="ET78" s="463">
        <f>ES78*(1-VLOOKUP($AR78,'MP-2017_Male'!$A$3:$CF$103,MIN((61+(Mortality!ET$5-Mortality!$AT$5)),84),0))</f>
        <v>0.11962102092160062</v>
      </c>
      <c r="EU78" s="463">
        <f>ET78*(1-VLOOKUP($AR78,'MP-2017_Male'!$A$3:$CF$103,MIN((61+(Mortality!EU$5-Mortality!$AT$5)),84),0))</f>
        <v>0.1186999390605043</v>
      </c>
      <c r="EV78" s="463">
        <f>EU78*(1-VLOOKUP($AR78,'MP-2017_Male'!$A$3:$CF$103,MIN((61+(Mortality!EV$5-Mortality!$AT$5)),84),0))</f>
        <v>0.11778594952973841</v>
      </c>
      <c r="EW78" s="463">
        <f>EV78*(1-VLOOKUP($AR78,'MP-2017_Male'!$A$3:$CF$103,MIN((61+(Mortality!EW$5-Mortality!$AT$5)),84),0))</f>
        <v>0.11687899771835941</v>
      </c>
      <c r="EX78" s="463">
        <f>EW78*(1-VLOOKUP($AR78,'MP-2017_Male'!$A$3:$CF$103,MIN((61+(Mortality!EX$5-Mortality!$AT$5)),84),0))</f>
        <v>0.11597902943592804</v>
      </c>
      <c r="EY78" s="463">
        <f>EX78*(1-VLOOKUP($AR78,'MP-2017_Male'!$A$3:$CF$103,MIN((61+(Mortality!EY$5-Mortality!$AT$5)),84),0))</f>
        <v>0.11508599090927139</v>
      </c>
      <c r="EZ78" s="463">
        <f>EY78*(1-VLOOKUP($AR78,'MP-2017_Male'!$A$3:$CF$103,MIN((61+(Mortality!EZ$5-Mortality!$AT$5)),84),0))</f>
        <v>0.11419982877927</v>
      </c>
      <c r="FA78" s="463">
        <f>EZ78*(1-VLOOKUP($AR78,'MP-2017_Male'!$A$3:$CF$103,MIN((61+(Mortality!FA$5-Mortality!$AT$5)),84),0))</f>
        <v>0.11332049009766962</v>
      </c>
      <c r="FB78" s="463">
        <f>FA78*(1-VLOOKUP($AR78,'MP-2017_Male'!$A$3:$CF$103,MIN((61+(Mortality!FB$5-Mortality!$AT$5)),84),0))</f>
        <v>0.11244792232391755</v>
      </c>
      <c r="FC78" s="463">
        <f>FB78*(1-VLOOKUP($AR78,'MP-2017_Male'!$A$3:$CF$103,MIN((61+(Mortality!FC$5-Mortality!$AT$5)),84),0))</f>
        <v>0.11158207332202338</v>
      </c>
      <c r="FD78" s="463">
        <f>FC78*(1-VLOOKUP($AR78,'MP-2017_Male'!$A$3:$CF$103,MIN((61+(Mortality!FD$5-Mortality!$AT$5)),84),0))</f>
        <v>0.1107228913574438</v>
      </c>
      <c r="FE78" s="463">
        <f>FD78*(1-VLOOKUP($AR78,'MP-2017_Male'!$A$3:$CF$103,MIN((61+(Mortality!FE$5-Mortality!$AT$5)),84),0))</f>
        <v>0.10987032509399147</v>
      </c>
      <c r="FF78" s="463">
        <f>FE78*(1-VLOOKUP($AR78,'MP-2017_Male'!$A$3:$CF$103,MIN((61+(Mortality!FF$5-Mortality!$AT$5)),84),0))</f>
        <v>0.10902432359076773</v>
      </c>
      <c r="FG78" s="463">
        <f>FF78*(1-VLOOKUP($AR78,'MP-2017_Male'!$A$3:$CF$103,MIN((61+(Mortality!FG$5-Mortality!$AT$5)),84),0))</f>
        <v>0.10818483629911882</v>
      </c>
      <c r="FH78" s="463">
        <f>FG78*(1-VLOOKUP($AR78,'MP-2017_Male'!$A$3:$CF$103,MIN((61+(Mortality!FH$5-Mortality!$AT$5)),84),0))</f>
        <v>0.10735181305961559</v>
      </c>
      <c r="FI78" s="463">
        <f>FH78*(1-VLOOKUP($AR78,'MP-2017_Male'!$A$3:$CF$103,MIN((61+(Mortality!FI$5-Mortality!$AT$5)),84),0))</f>
        <v>0.10652520409905655</v>
      </c>
    </row>
    <row r="79" spans="1:165">
      <c r="A79" s="205">
        <v>91</v>
      </c>
      <c r="B79" s="226">
        <f t="shared" si="112"/>
        <v>0.15132200000000001</v>
      </c>
      <c r="C79" s="227">
        <f t="shared" si="113"/>
        <v>0.119744</v>
      </c>
      <c r="D79" s="207">
        <f t="shared" si="108"/>
        <v>0.13553300000000001</v>
      </c>
      <c r="E79" s="434">
        <f ca="1">IF($A79&lt;Main!$B$11,Mortality!$BD72,OFFSET($BD$6,$A79-$A$13-$J$31,$A79-$A$13-$J$31)*$J$30)</f>
        <v>6.7786102334982792E-2</v>
      </c>
      <c r="F79" s="435">
        <f ca="1">IF($A79&lt;Main!$B$13,Mortality!$BD171,OFFSET($BD$105,$A79-$A$13,$A79-$A$13))</f>
        <v>6.3156200493013778E-2</v>
      </c>
      <c r="G79" s="472">
        <f t="shared" ca="1" si="85"/>
        <v>6.5471151413998285E-2</v>
      </c>
      <c r="X79" s="227"/>
      <c r="Y79" s="205">
        <v>91</v>
      </c>
      <c r="AA79" s="231"/>
      <c r="AB79" s="232">
        <v>0.15132200000000001</v>
      </c>
      <c r="AC79" s="233">
        <v>0.18746399999999999</v>
      </c>
      <c r="AD79" s="205"/>
      <c r="AE79" s="231"/>
      <c r="AF79" s="232">
        <v>0.119744</v>
      </c>
      <c r="AG79" s="233">
        <v>0.14341999999999999</v>
      </c>
      <c r="AH79" s="234"/>
      <c r="AR79" s="205">
        <v>98</v>
      </c>
      <c r="AS79" s="235">
        <f t="shared" si="103"/>
        <v>0.26354337537253109</v>
      </c>
      <c r="AT79" s="235">
        <f t="shared" ref="AT79:AW79" si="122">AU79</f>
        <v>0.27417000000000002</v>
      </c>
      <c r="AU79" s="235">
        <f t="shared" si="122"/>
        <v>0.27417000000000002</v>
      </c>
      <c r="AV79" s="235">
        <f t="shared" si="122"/>
        <v>0.27417000000000002</v>
      </c>
      <c r="AW79" s="235">
        <f t="shared" si="122"/>
        <v>0.27417000000000002</v>
      </c>
      <c r="AX79" s="406">
        <f t="shared" si="102"/>
        <v>0.27417000000000002</v>
      </c>
      <c r="AY79" s="463">
        <f>AX79*(1-VLOOKUP($AR79,'MP-2017_Male'!$A$3:$CF$103,MIN((61+(Mortality!AY$5-Mortality!$AT$5)),84),0))</f>
        <v>0.27219597600000001</v>
      </c>
      <c r="AZ79" s="463">
        <f>AY79*(1-VLOOKUP($AR79,'MP-2017_Male'!$A$3:$CF$103,MIN((61+(Mortality!AZ$5-Mortality!$AT$5)),84),0))</f>
        <v>0.27031782376559998</v>
      </c>
      <c r="BA79" s="463">
        <f>AZ79*(1-VLOOKUP($AR79,'MP-2017_Male'!$A$3:$CF$103,MIN((61+(Mortality!BA$5-Mortality!$AT$5)),84),0))</f>
        <v>0.26853372612874699</v>
      </c>
      <c r="BB79" s="463">
        <f>BA79*(1-VLOOKUP($AR79,'MP-2017_Male'!$A$3:$CF$103,MIN((61+(Mortality!BB$5-Mortality!$AT$5)),84),0))</f>
        <v>0.26681511028152299</v>
      </c>
      <c r="BC79" s="463">
        <f>BB79*(1-VLOOKUP($AR79,'MP-2017_Male'!$A$3:$CF$103,MIN((61+(Mortality!BC$5-Mortality!$AT$5)),84),0))</f>
        <v>0.26516085659777755</v>
      </c>
      <c r="BD79" s="429">
        <f>BC79*(1-VLOOKUP($AR79,'MP-2017_Male'!$A$3:$CF$103,MIN((61+(Mortality!BD$5-Mortality!$AT$5)),84),0))</f>
        <v>0.26354337537253109</v>
      </c>
      <c r="BE79" s="463">
        <f>BD79*(1-VLOOKUP($AR79,'MP-2017_Male'!$A$3:$CF$103,MIN((61+(Mortality!BE$5-Mortality!$AT$5)),84),0))</f>
        <v>0.26196211512029588</v>
      </c>
      <c r="BF79" s="463">
        <f>BE79*(1-VLOOKUP($AR79,'MP-2017_Male'!$A$3:$CF$103,MIN((61+(Mortality!BF$5-Mortality!$AT$5)),84),0))</f>
        <v>0.2603903424295741</v>
      </c>
      <c r="BG79" s="463">
        <f>BF79*(1-VLOOKUP($AR79,'MP-2017_Male'!$A$3:$CF$103,MIN((61+(Mortality!BG$5-Mortality!$AT$5)),84),0))</f>
        <v>0.25882800037499665</v>
      </c>
      <c r="BH79" s="463">
        <f>BG79*(1-VLOOKUP($AR79,'MP-2017_Male'!$A$3:$CF$103,MIN((61+(Mortality!BH$5-Mortality!$AT$5)),84),0))</f>
        <v>0.25724914957270917</v>
      </c>
      <c r="BI79" s="463">
        <f>BH79*(1-VLOOKUP($AR79,'MP-2017_Male'!$A$3:$CF$103,MIN((61+(Mortality!BI$5-Mortality!$AT$5)),84),0))</f>
        <v>0.25565420484535839</v>
      </c>
      <c r="BJ79" s="463">
        <f>BI79*(1-VLOOKUP($AR79,'MP-2017_Male'!$A$3:$CF$103,MIN((61+(Mortality!BJ$5-Mortality!$AT$5)),84),0))</f>
        <v>0.25404358335483262</v>
      </c>
      <c r="BK79" s="463">
        <f>BJ79*(1-VLOOKUP($AR79,'MP-2017_Male'!$A$3:$CF$103,MIN((61+(Mortality!BK$5-Mortality!$AT$5)),84),0))</f>
        <v>0.25241770442136169</v>
      </c>
      <c r="BL79" s="463">
        <f>BK79*(1-VLOOKUP($AR79,'MP-2017_Male'!$A$3:$CF$103,MIN((61+(Mortality!BL$5-Mortality!$AT$5)),84),0))</f>
        <v>0.25077698934262282</v>
      </c>
      <c r="BM79" s="463">
        <f>BL79*(1-VLOOKUP($AR79,'MP-2017_Male'!$A$3:$CF$103,MIN((61+(Mortality!BM$5-Mortality!$AT$5)),84),0))</f>
        <v>0.24912186121296151</v>
      </c>
      <c r="BN79" s="463">
        <f>BM79*(1-VLOOKUP($AR79,'MP-2017_Male'!$A$3:$CF$103,MIN((61+(Mortality!BN$5-Mortality!$AT$5)),84),0))</f>
        <v>0.24745274474283466</v>
      </c>
      <c r="BO79" s="463">
        <f>BN79*(1-VLOOKUP($AR79,'MP-2017_Male'!$A$3:$CF$103,MIN((61+(Mortality!BO$5-Mortality!$AT$5)),84),0))</f>
        <v>0.2457453208041091</v>
      </c>
      <c r="BP79" s="463">
        <f>BO79*(1-VLOOKUP($AR79,'MP-2017_Male'!$A$3:$CF$103,MIN((61+(Mortality!BP$5-Mortality!$AT$5)),84),0))</f>
        <v>0.24402510355848034</v>
      </c>
      <c r="BQ79" s="463">
        <f>BP79*(1-VLOOKUP($AR79,'MP-2017_Male'!$A$3:$CF$103,MIN((61+(Mortality!BQ$5-Mortality!$AT$5)),84),0))</f>
        <v>0.24226812281285928</v>
      </c>
      <c r="BR79" s="463">
        <f>BQ79*(1-VLOOKUP($AR79,'MP-2017_Male'!$A$3:$CF$103,MIN((61+(Mortality!BR$5-Mortality!$AT$5)),84),0))</f>
        <v>0.24052379232860671</v>
      </c>
      <c r="BS79" s="463">
        <f>BR79*(1-VLOOKUP($AR79,'MP-2017_Male'!$A$3:$CF$103,MIN((61+(Mortality!BS$5-Mortality!$AT$5)),84),0))</f>
        <v>0.23879202102384076</v>
      </c>
      <c r="BT79" s="463">
        <f>BS79*(1-VLOOKUP($AR79,'MP-2017_Male'!$A$3:$CF$103,MIN((61+(Mortality!BT$5-Mortality!$AT$5)),84),0))</f>
        <v>0.23707271847246911</v>
      </c>
      <c r="BU79" s="463">
        <f>BT79*(1-VLOOKUP($AR79,'MP-2017_Male'!$A$3:$CF$103,MIN((61+(Mortality!BU$5-Mortality!$AT$5)),84),0))</f>
        <v>0.23536579489946732</v>
      </c>
      <c r="BV79" s="463">
        <f>BU79*(1-VLOOKUP($AR79,'MP-2017_Male'!$A$3:$CF$103,MIN((61+(Mortality!BV$5-Mortality!$AT$5)),84),0))</f>
        <v>0.23367116117619116</v>
      </c>
      <c r="BW79" s="463">
        <f>BV79*(1-VLOOKUP($AR79,'MP-2017_Male'!$A$3:$CF$103,MIN((61+(Mortality!BW$5-Mortality!$AT$5)),84),0))</f>
        <v>0.23198872881572258</v>
      </c>
      <c r="BX79" s="463">
        <f>BW79*(1-VLOOKUP($AR79,'MP-2017_Male'!$A$3:$CF$103,MIN((61+(Mortality!BX$5-Mortality!$AT$5)),84),0))</f>
        <v>0.23031840996824937</v>
      </c>
      <c r="BY79" s="463">
        <f>BX79*(1-VLOOKUP($AR79,'MP-2017_Male'!$A$3:$CF$103,MIN((61+(Mortality!BY$5-Mortality!$AT$5)),84),0))</f>
        <v>0.22866011741647799</v>
      </c>
      <c r="BZ79" s="463">
        <f>BY79*(1-VLOOKUP($AR79,'MP-2017_Male'!$A$3:$CF$103,MIN((61+(Mortality!BZ$5-Mortality!$AT$5)),84),0))</f>
        <v>0.22701376457107936</v>
      </c>
      <c r="CA79" s="463">
        <f>BZ79*(1-VLOOKUP($AR79,'MP-2017_Male'!$A$3:$CF$103,MIN((61+(Mortality!CA$5-Mortality!$AT$5)),84),0))</f>
        <v>0.2253792654661676</v>
      </c>
      <c r="CB79" s="463">
        <f>CA79*(1-VLOOKUP($AR79,'MP-2017_Male'!$A$3:$CF$103,MIN((61+(Mortality!CB$5-Mortality!$AT$5)),84),0))</f>
        <v>0.22375653475481119</v>
      </c>
      <c r="CC79" s="463">
        <f>CB79*(1-VLOOKUP($AR79,'MP-2017_Male'!$A$3:$CF$103,MIN((61+(Mortality!CC$5-Mortality!$AT$5)),84),0))</f>
        <v>0.22214548770457657</v>
      </c>
      <c r="CD79" s="463">
        <f>CC79*(1-VLOOKUP($AR79,'MP-2017_Male'!$A$3:$CF$103,MIN((61+(Mortality!CD$5-Mortality!$AT$5)),84),0))</f>
        <v>0.22054604019310362</v>
      </c>
      <c r="CE79" s="463">
        <f>CD79*(1-VLOOKUP($AR79,'MP-2017_Male'!$A$3:$CF$103,MIN((61+(Mortality!CE$5-Mortality!$AT$5)),84),0))</f>
        <v>0.21895810870371327</v>
      </c>
      <c r="CF79" s="463">
        <f>CE79*(1-VLOOKUP($AR79,'MP-2017_Male'!$A$3:$CF$103,MIN((61+(Mortality!CF$5-Mortality!$AT$5)),84),0))</f>
        <v>0.21738161032104653</v>
      </c>
      <c r="CG79" s="463">
        <f>CF79*(1-VLOOKUP($AR79,'MP-2017_Male'!$A$3:$CF$103,MIN((61+(Mortality!CG$5-Mortality!$AT$5)),84),0))</f>
        <v>0.21581646272673499</v>
      </c>
      <c r="CH79" s="463">
        <f>CG79*(1-VLOOKUP($AR79,'MP-2017_Male'!$A$3:$CF$103,MIN((61+(Mortality!CH$5-Mortality!$AT$5)),84),0))</f>
        <v>0.2142625841951025</v>
      </c>
      <c r="CI79" s="463">
        <f>CH79*(1-VLOOKUP($AR79,'MP-2017_Male'!$A$3:$CF$103,MIN((61+(Mortality!CI$5-Mortality!$AT$5)),84),0))</f>
        <v>0.21271989358889776</v>
      </c>
      <c r="CJ79" s="463">
        <f>CI79*(1-VLOOKUP($AR79,'MP-2017_Male'!$A$3:$CF$103,MIN((61+(Mortality!CJ$5-Mortality!$AT$5)),84),0))</f>
        <v>0.2111883103550577</v>
      </c>
      <c r="CK79" s="463">
        <f>CJ79*(1-VLOOKUP($AR79,'MP-2017_Male'!$A$3:$CF$103,MIN((61+(Mortality!CK$5-Mortality!$AT$5)),84),0))</f>
        <v>0.20966775452050129</v>
      </c>
      <c r="CL79" s="463">
        <f>CK79*(1-VLOOKUP($AR79,'MP-2017_Male'!$A$3:$CF$103,MIN((61+(Mortality!CL$5-Mortality!$AT$5)),84),0))</f>
        <v>0.20815814668795368</v>
      </c>
      <c r="CM79" s="463">
        <f>CL79*(1-VLOOKUP($AR79,'MP-2017_Male'!$A$3:$CF$103,MIN((61+(Mortality!CM$5-Mortality!$AT$5)),84),0))</f>
        <v>0.20665940803180041</v>
      </c>
      <c r="CN79" s="463">
        <f>CM79*(1-VLOOKUP($AR79,'MP-2017_Male'!$A$3:$CF$103,MIN((61+(Mortality!CN$5-Mortality!$AT$5)),84),0))</f>
        <v>0.20517146029397146</v>
      </c>
      <c r="CO79" s="463">
        <f>CN79*(1-VLOOKUP($AR79,'MP-2017_Male'!$A$3:$CF$103,MIN((61+(Mortality!CO$5-Mortality!$AT$5)),84),0))</f>
        <v>0.20369422577985485</v>
      </c>
      <c r="CP79" s="463">
        <f>CO79*(1-VLOOKUP($AR79,'MP-2017_Male'!$A$3:$CF$103,MIN((61+(Mortality!CP$5-Mortality!$AT$5)),84),0))</f>
        <v>0.20222762735423991</v>
      </c>
      <c r="CQ79" s="463">
        <f>CP79*(1-VLOOKUP($AR79,'MP-2017_Male'!$A$3:$CF$103,MIN((61+(Mortality!CQ$5-Mortality!$AT$5)),84),0))</f>
        <v>0.20077158843728937</v>
      </c>
      <c r="CR79" s="463">
        <f>CQ79*(1-VLOOKUP($AR79,'MP-2017_Male'!$A$3:$CF$103,MIN((61+(Mortality!CR$5-Mortality!$AT$5)),84),0))</f>
        <v>0.19932603300054089</v>
      </c>
      <c r="CS79" s="463">
        <f>CR79*(1-VLOOKUP($AR79,'MP-2017_Male'!$A$3:$CF$103,MIN((61+(Mortality!CS$5-Mortality!$AT$5)),84),0))</f>
        <v>0.19789088556293699</v>
      </c>
      <c r="CT79" s="463">
        <f>CS79*(1-VLOOKUP($AR79,'MP-2017_Male'!$A$3:$CF$103,MIN((61+(Mortality!CT$5-Mortality!$AT$5)),84),0))</f>
        <v>0.19646607118688386</v>
      </c>
      <c r="CU79" s="463">
        <f>CT79*(1-VLOOKUP($AR79,'MP-2017_Male'!$A$3:$CF$103,MIN((61+(Mortality!CU$5-Mortality!$AT$5)),84),0))</f>
        <v>0.1950515154743383</v>
      </c>
      <c r="CV79" s="463">
        <f>CU79*(1-VLOOKUP($AR79,'MP-2017_Male'!$A$3:$CF$103,MIN((61+(Mortality!CV$5-Mortality!$AT$5)),84),0))</f>
        <v>0.19364714456292306</v>
      </c>
      <c r="CW79" s="463">
        <f>CV79*(1-VLOOKUP($AR79,'MP-2017_Male'!$A$3:$CF$103,MIN((61+(Mortality!CW$5-Mortality!$AT$5)),84),0))</f>
        <v>0.19225288512207003</v>
      </c>
      <c r="CX79" s="463">
        <f>CW79*(1-VLOOKUP($AR79,'MP-2017_Male'!$A$3:$CF$103,MIN((61+(Mortality!CX$5-Mortality!$AT$5)),84),0))</f>
        <v>0.19086866434919114</v>
      </c>
      <c r="CY79" s="463">
        <f>CX79*(1-VLOOKUP($AR79,'MP-2017_Male'!$A$3:$CF$103,MIN((61+(Mortality!CY$5-Mortality!$AT$5)),84),0))</f>
        <v>0.18949440996587696</v>
      </c>
      <c r="CZ79" s="463">
        <f>CY79*(1-VLOOKUP($AR79,'MP-2017_Male'!$A$3:$CF$103,MIN((61+(Mortality!CZ$5-Mortality!$AT$5)),84),0))</f>
        <v>0.18813005021412266</v>
      </c>
      <c r="DA79" s="463">
        <f>CZ79*(1-VLOOKUP($AR79,'MP-2017_Male'!$A$3:$CF$103,MIN((61+(Mortality!DA$5-Mortality!$AT$5)),84),0))</f>
        <v>0.18677551385258098</v>
      </c>
      <c r="DB79" s="463">
        <f>DA79*(1-VLOOKUP($AR79,'MP-2017_Male'!$A$3:$CF$103,MIN((61+(Mortality!DB$5-Mortality!$AT$5)),84),0))</f>
        <v>0.18543073015284239</v>
      </c>
      <c r="DC79" s="463">
        <f>DB79*(1-VLOOKUP($AR79,'MP-2017_Male'!$A$3:$CF$103,MIN((61+(Mortality!DC$5-Mortality!$AT$5)),84),0))</f>
        <v>0.18409562889574194</v>
      </c>
      <c r="DD79" s="463">
        <f>DC79*(1-VLOOKUP($AR79,'MP-2017_Male'!$A$3:$CF$103,MIN((61+(Mortality!DD$5-Mortality!$AT$5)),84),0))</f>
        <v>0.1827701403676926</v>
      </c>
      <c r="DE79" s="463">
        <f>DD79*(1-VLOOKUP($AR79,'MP-2017_Male'!$A$3:$CF$103,MIN((61+(Mortality!DE$5-Mortality!$AT$5)),84),0))</f>
        <v>0.18145419535704521</v>
      </c>
      <c r="DF79" s="463">
        <f>DE79*(1-VLOOKUP($AR79,'MP-2017_Male'!$A$3:$CF$103,MIN((61+(Mortality!DF$5-Mortality!$AT$5)),84),0))</f>
        <v>0.1801477251504745</v>
      </c>
      <c r="DG79" s="463">
        <f>DF79*(1-VLOOKUP($AR79,'MP-2017_Male'!$A$3:$CF$103,MIN((61+(Mortality!DG$5-Mortality!$AT$5)),84),0))</f>
        <v>0.17885066152939108</v>
      </c>
      <c r="DH79" s="463">
        <f>DG79*(1-VLOOKUP($AR79,'MP-2017_Male'!$A$3:$CF$103,MIN((61+(Mortality!DH$5-Mortality!$AT$5)),84),0))</f>
        <v>0.17756293676637946</v>
      </c>
      <c r="DI79" s="463">
        <f>DH79*(1-VLOOKUP($AR79,'MP-2017_Male'!$A$3:$CF$103,MIN((61+(Mortality!DI$5-Mortality!$AT$5)),84),0))</f>
        <v>0.17628448362166155</v>
      </c>
      <c r="DJ79" s="463">
        <f>DI79*(1-VLOOKUP($AR79,'MP-2017_Male'!$A$3:$CF$103,MIN((61+(Mortality!DJ$5-Mortality!$AT$5)),84),0))</f>
        <v>0.1750152353395856</v>
      </c>
      <c r="DK79" s="463">
        <f>DJ79*(1-VLOOKUP($AR79,'MP-2017_Male'!$A$3:$CF$103,MIN((61+(Mortality!DK$5-Mortality!$AT$5)),84),0))</f>
        <v>0.17375512564514059</v>
      </c>
      <c r="DL79" s="463">
        <f>DK79*(1-VLOOKUP($AR79,'MP-2017_Male'!$A$3:$CF$103,MIN((61+(Mortality!DL$5-Mortality!$AT$5)),84),0))</f>
        <v>0.17250408874049558</v>
      </c>
      <c r="DM79" s="463">
        <f>DL79*(1-VLOOKUP($AR79,'MP-2017_Male'!$A$3:$CF$103,MIN((61+(Mortality!DM$5-Mortality!$AT$5)),84),0))</f>
        <v>0.17126205930156402</v>
      </c>
      <c r="DN79" s="463">
        <f>DM79*(1-VLOOKUP($AR79,'MP-2017_Male'!$A$3:$CF$103,MIN((61+(Mortality!DN$5-Mortality!$AT$5)),84),0))</f>
        <v>0.17002897247459275</v>
      </c>
      <c r="DO79" s="463">
        <f>DN79*(1-VLOOKUP($AR79,'MP-2017_Male'!$A$3:$CF$103,MIN((61+(Mortality!DO$5-Mortality!$AT$5)),84),0))</f>
        <v>0.16880476387277568</v>
      </c>
      <c r="DP79" s="463">
        <f>DO79*(1-VLOOKUP($AR79,'MP-2017_Male'!$A$3:$CF$103,MIN((61+(Mortality!DP$5-Mortality!$AT$5)),84),0))</f>
        <v>0.16758936957289169</v>
      </c>
      <c r="DQ79" s="463">
        <f>DP79*(1-VLOOKUP($AR79,'MP-2017_Male'!$A$3:$CF$103,MIN((61+(Mortality!DQ$5-Mortality!$AT$5)),84),0))</f>
        <v>0.16638272611196689</v>
      </c>
      <c r="DR79" s="463">
        <f>DQ79*(1-VLOOKUP($AR79,'MP-2017_Male'!$A$3:$CF$103,MIN((61+(Mortality!DR$5-Mortality!$AT$5)),84),0))</f>
        <v>0.16518477048396074</v>
      </c>
      <c r="DS79" s="463">
        <f>DR79*(1-VLOOKUP($AR79,'MP-2017_Male'!$A$3:$CF$103,MIN((61+(Mortality!DS$5-Mortality!$AT$5)),84),0))</f>
        <v>0.16399544013647624</v>
      </c>
      <c r="DT79" s="463">
        <f>DS79*(1-VLOOKUP($AR79,'MP-2017_Male'!$A$3:$CF$103,MIN((61+(Mortality!DT$5-Mortality!$AT$5)),84),0))</f>
        <v>0.16281467296749361</v>
      </c>
      <c r="DU79" s="463">
        <f>DT79*(1-VLOOKUP($AR79,'MP-2017_Male'!$A$3:$CF$103,MIN((61+(Mortality!DU$5-Mortality!$AT$5)),84),0))</f>
        <v>0.16164240732212765</v>
      </c>
      <c r="DV79" s="463">
        <f>DU79*(1-VLOOKUP($AR79,'MP-2017_Male'!$A$3:$CF$103,MIN((61+(Mortality!DV$5-Mortality!$AT$5)),84),0))</f>
        <v>0.16047858198940834</v>
      </c>
      <c r="DW79" s="463">
        <f>DV79*(1-VLOOKUP($AR79,'MP-2017_Male'!$A$3:$CF$103,MIN((61+(Mortality!DW$5-Mortality!$AT$5)),84),0))</f>
        <v>0.15932313619908461</v>
      </c>
      <c r="DX79" s="463">
        <f>DW79*(1-VLOOKUP($AR79,'MP-2017_Male'!$A$3:$CF$103,MIN((61+(Mortality!DX$5-Mortality!$AT$5)),84),0))</f>
        <v>0.15817600961845121</v>
      </c>
      <c r="DY79" s="463">
        <f>DX79*(1-VLOOKUP($AR79,'MP-2017_Male'!$A$3:$CF$103,MIN((61+(Mortality!DY$5-Mortality!$AT$5)),84),0))</f>
        <v>0.15703714234919836</v>
      </c>
      <c r="DZ79" s="463">
        <f>DY79*(1-VLOOKUP($AR79,'MP-2017_Male'!$A$3:$CF$103,MIN((61+(Mortality!DZ$5-Mortality!$AT$5)),84),0))</f>
        <v>0.15590647492428414</v>
      </c>
      <c r="EA79" s="463">
        <f>DZ79*(1-VLOOKUP($AR79,'MP-2017_Male'!$A$3:$CF$103,MIN((61+(Mortality!EA$5-Mortality!$AT$5)),84),0))</f>
        <v>0.15478394830482931</v>
      </c>
      <c r="EB79" s="463">
        <f>EA79*(1-VLOOKUP($AR79,'MP-2017_Male'!$A$3:$CF$103,MIN((61+(Mortality!EB$5-Mortality!$AT$5)),84),0))</f>
        <v>0.15366950387703454</v>
      </c>
      <c r="EC79" s="463">
        <f>EB79*(1-VLOOKUP($AR79,'MP-2017_Male'!$A$3:$CF$103,MIN((61+(Mortality!EC$5-Mortality!$AT$5)),84),0))</f>
        <v>0.1525630834491199</v>
      </c>
      <c r="ED79" s="463">
        <f>EC79*(1-VLOOKUP($AR79,'MP-2017_Male'!$A$3:$CF$103,MIN((61+(Mortality!ED$5-Mortality!$AT$5)),84),0))</f>
        <v>0.15146462924828624</v>
      </c>
      <c r="EE79" s="463">
        <f>ED79*(1-VLOOKUP($AR79,'MP-2017_Male'!$A$3:$CF$103,MIN((61+(Mortality!EE$5-Mortality!$AT$5)),84),0))</f>
        <v>0.15037408391769858</v>
      </c>
      <c r="EF79" s="463">
        <f>EE79*(1-VLOOKUP($AR79,'MP-2017_Male'!$A$3:$CF$103,MIN((61+(Mortality!EF$5-Mortality!$AT$5)),84),0))</f>
        <v>0.14929139051349113</v>
      </c>
      <c r="EG79" s="463">
        <f>EF79*(1-VLOOKUP($AR79,'MP-2017_Male'!$A$3:$CF$103,MIN((61+(Mortality!EG$5-Mortality!$AT$5)),84),0))</f>
        <v>0.148216492501794</v>
      </c>
      <c r="EH79" s="463">
        <f>EG79*(1-VLOOKUP($AR79,'MP-2017_Male'!$A$3:$CF$103,MIN((61+(Mortality!EH$5-Mortality!$AT$5)),84),0))</f>
        <v>0.1471493337557811</v>
      </c>
      <c r="EI79" s="463">
        <f>EH79*(1-VLOOKUP($AR79,'MP-2017_Male'!$A$3:$CF$103,MIN((61+(Mortality!EI$5-Mortality!$AT$5)),84),0))</f>
        <v>0.14608985855273948</v>
      </c>
      <c r="EJ79" s="463">
        <f>EI79*(1-VLOOKUP($AR79,'MP-2017_Male'!$A$3:$CF$103,MIN((61+(Mortality!EJ$5-Mortality!$AT$5)),84),0))</f>
        <v>0.14503801157115975</v>
      </c>
      <c r="EK79" s="463">
        <f>EJ79*(1-VLOOKUP($AR79,'MP-2017_Male'!$A$3:$CF$103,MIN((61+(Mortality!EK$5-Mortality!$AT$5)),84),0))</f>
        <v>0.14399373788784742</v>
      </c>
      <c r="EL79" s="463">
        <f>EK79*(1-VLOOKUP($AR79,'MP-2017_Male'!$A$3:$CF$103,MIN((61+(Mortality!EL$5-Mortality!$AT$5)),84),0))</f>
        <v>0.14295698297505491</v>
      </c>
      <c r="EM79" s="463">
        <f>EL79*(1-VLOOKUP($AR79,'MP-2017_Male'!$A$3:$CF$103,MIN((61+(Mortality!EM$5-Mortality!$AT$5)),84),0))</f>
        <v>0.14192769269763453</v>
      </c>
      <c r="EN79" s="463">
        <f>EM79*(1-VLOOKUP($AR79,'MP-2017_Male'!$A$3:$CF$103,MIN((61+(Mortality!EN$5-Mortality!$AT$5)),84),0))</f>
        <v>0.14090581331021157</v>
      </c>
      <c r="EO79" s="463">
        <f>EN79*(1-VLOOKUP($AR79,'MP-2017_Male'!$A$3:$CF$103,MIN((61+(Mortality!EO$5-Mortality!$AT$5)),84),0))</f>
        <v>0.13989129145437804</v>
      </c>
      <c r="EP79" s="463">
        <f>EO79*(1-VLOOKUP($AR79,'MP-2017_Male'!$A$3:$CF$103,MIN((61+(Mortality!EP$5-Mortality!$AT$5)),84),0))</f>
        <v>0.13888407415590651</v>
      </c>
      <c r="EQ79" s="463">
        <f>EP79*(1-VLOOKUP($AR79,'MP-2017_Male'!$A$3:$CF$103,MIN((61+(Mortality!EQ$5-Mortality!$AT$5)),84),0))</f>
        <v>0.13788410882198399</v>
      </c>
      <c r="ER79" s="463">
        <f>EQ79*(1-VLOOKUP($AR79,'MP-2017_Male'!$A$3:$CF$103,MIN((61+(Mortality!ER$5-Mortality!$AT$5)),84),0))</f>
        <v>0.13689134323846569</v>
      </c>
      <c r="ES79" s="463">
        <f>ER79*(1-VLOOKUP($AR79,'MP-2017_Male'!$A$3:$CF$103,MIN((61+(Mortality!ES$5-Mortality!$AT$5)),84),0))</f>
        <v>0.13590572556714875</v>
      </c>
      <c r="ET79" s="463">
        <f>ES79*(1-VLOOKUP($AR79,'MP-2017_Male'!$A$3:$CF$103,MIN((61+(Mortality!ET$5-Mortality!$AT$5)),84),0))</f>
        <v>0.13492720434306529</v>
      </c>
      <c r="EU79" s="463">
        <f>ET79*(1-VLOOKUP($AR79,'MP-2017_Male'!$A$3:$CF$103,MIN((61+(Mortality!EU$5-Mortality!$AT$5)),84),0))</f>
        <v>0.13395572847179524</v>
      </c>
      <c r="EV79" s="463">
        <f>EU79*(1-VLOOKUP($AR79,'MP-2017_Male'!$A$3:$CF$103,MIN((61+(Mortality!EV$5-Mortality!$AT$5)),84),0))</f>
        <v>0.13299124722679831</v>
      </c>
      <c r="EW79" s="463">
        <f>EV79*(1-VLOOKUP($AR79,'MP-2017_Male'!$A$3:$CF$103,MIN((61+(Mortality!EW$5-Mortality!$AT$5)),84),0))</f>
        <v>0.13203371024676536</v>
      </c>
      <c r="EX79" s="463">
        <f>EW79*(1-VLOOKUP($AR79,'MP-2017_Male'!$A$3:$CF$103,MIN((61+(Mortality!EX$5-Mortality!$AT$5)),84),0))</f>
        <v>0.13108306753298865</v>
      </c>
      <c r="EY79" s="463">
        <f>EX79*(1-VLOOKUP($AR79,'MP-2017_Male'!$A$3:$CF$103,MIN((61+(Mortality!EY$5-Mortality!$AT$5)),84),0))</f>
        <v>0.13013926944675114</v>
      </c>
      <c r="EZ79" s="463">
        <f>EY79*(1-VLOOKUP($AR79,'MP-2017_Male'!$A$3:$CF$103,MIN((61+(Mortality!EZ$5-Mortality!$AT$5)),84),0))</f>
        <v>0.12920226670673454</v>
      </c>
      <c r="FA79" s="463">
        <f>EZ79*(1-VLOOKUP($AR79,'MP-2017_Male'!$A$3:$CF$103,MIN((61+(Mortality!FA$5-Mortality!$AT$5)),84),0))</f>
        <v>0.12827201038644606</v>
      </c>
      <c r="FB79" s="463">
        <f>FA79*(1-VLOOKUP($AR79,'MP-2017_Male'!$A$3:$CF$103,MIN((61+(Mortality!FB$5-Mortality!$AT$5)),84),0))</f>
        <v>0.12734845191166366</v>
      </c>
      <c r="FC79" s="463">
        <f>FB79*(1-VLOOKUP($AR79,'MP-2017_Male'!$A$3:$CF$103,MIN((61+(Mortality!FC$5-Mortality!$AT$5)),84),0))</f>
        <v>0.12643154305789969</v>
      </c>
      <c r="FD79" s="463">
        <f>FC79*(1-VLOOKUP($AR79,'MP-2017_Male'!$A$3:$CF$103,MIN((61+(Mortality!FD$5-Mortality!$AT$5)),84),0))</f>
        <v>0.12552123594788281</v>
      </c>
      <c r="FE79" s="463">
        <f>FD79*(1-VLOOKUP($AR79,'MP-2017_Male'!$A$3:$CF$103,MIN((61+(Mortality!FE$5-Mortality!$AT$5)),84),0))</f>
        <v>0.12461748304905805</v>
      </c>
      <c r="FF79" s="463">
        <f>FE79*(1-VLOOKUP($AR79,'MP-2017_Male'!$A$3:$CF$103,MIN((61+(Mortality!FF$5-Mortality!$AT$5)),84),0))</f>
        <v>0.12372023717110484</v>
      </c>
      <c r="FG79" s="463">
        <f>FF79*(1-VLOOKUP($AR79,'MP-2017_Male'!$A$3:$CF$103,MIN((61+(Mortality!FG$5-Mortality!$AT$5)),84),0))</f>
        <v>0.12282945146347288</v>
      </c>
      <c r="FH79" s="463">
        <f>FG79*(1-VLOOKUP($AR79,'MP-2017_Male'!$A$3:$CF$103,MIN((61+(Mortality!FH$5-Mortality!$AT$5)),84),0))</f>
        <v>0.12194507941293588</v>
      </c>
      <c r="FI79" s="463">
        <f>FH79*(1-VLOOKUP($AR79,'MP-2017_Male'!$A$3:$CF$103,MIN((61+(Mortality!FI$5-Mortality!$AT$5)),84),0))</f>
        <v>0.12106707484116275</v>
      </c>
    </row>
    <row r="80" spans="1:165">
      <c r="A80" s="205">
        <v>92</v>
      </c>
      <c r="B80" s="226">
        <f t="shared" si="112"/>
        <v>0.16742199999999999</v>
      </c>
      <c r="C80" s="227">
        <f t="shared" si="113"/>
        <v>0.133299</v>
      </c>
      <c r="D80" s="207">
        <f t="shared" si="108"/>
        <v>0.15036050000000001</v>
      </c>
      <c r="E80" s="434">
        <f ca="1">IF($A80&lt;Main!$B$11,Mortality!$BD73,OFFSET($BD$6,$A80-$A$13-$J$31,$A80-$A$13-$J$31)*$J$30)</f>
        <v>7.5820721225728541E-2</v>
      </c>
      <c r="F80" s="435">
        <f ca="1">IF($A80&lt;Main!$B$13,Mortality!$BD172,OFFSET($BD$105,$A80-$A$13,$A80-$A$13))</f>
        <v>7.0251504426955352E-2</v>
      </c>
      <c r="G80" s="472">
        <f t="shared" ca="1" si="85"/>
        <v>7.3036112826341953E-2</v>
      </c>
      <c r="X80" s="227"/>
      <c r="Y80" s="205">
        <v>92</v>
      </c>
      <c r="AA80" s="231"/>
      <c r="AB80" s="232">
        <v>0.16742199999999999</v>
      </c>
      <c r="AC80" s="233">
        <v>0.2021</v>
      </c>
      <c r="AD80" s="205"/>
      <c r="AE80" s="231"/>
      <c r="AF80" s="232">
        <v>0.133299</v>
      </c>
      <c r="AG80" s="233">
        <v>0.15518599999999999</v>
      </c>
      <c r="AH80" s="234"/>
      <c r="AR80" s="205">
        <v>99</v>
      </c>
      <c r="AS80" s="235">
        <f t="shared" si="103"/>
        <v>0.28314173992328728</v>
      </c>
      <c r="AT80" s="235">
        <f t="shared" ref="AT80:AW80" si="123">AU80</f>
        <v>0.293848</v>
      </c>
      <c r="AU80" s="235">
        <f t="shared" si="123"/>
        <v>0.293848</v>
      </c>
      <c r="AV80" s="235">
        <f t="shared" si="123"/>
        <v>0.293848</v>
      </c>
      <c r="AW80" s="235">
        <f t="shared" si="123"/>
        <v>0.293848</v>
      </c>
      <c r="AX80" s="406">
        <f t="shared" si="102"/>
        <v>0.293848</v>
      </c>
      <c r="AY80" s="463">
        <f>AX80*(1-VLOOKUP($AR80,'MP-2017_Male'!$A$3:$CF$103,MIN((61+(Mortality!AY$5-Mortality!$AT$5)),84),0))</f>
        <v>0.2918498336</v>
      </c>
      <c r="AZ80" s="463">
        <f>AY80*(1-VLOOKUP($AR80,'MP-2017_Male'!$A$3:$CF$103,MIN((61+(Mortality!AZ$5-Mortality!$AT$5)),84),0))</f>
        <v>0.28995280968160003</v>
      </c>
      <c r="BA80" s="463">
        <f>AZ80*(1-VLOOKUP($AR80,'MP-2017_Male'!$A$3:$CF$103,MIN((61+(Mortality!BA$5-Mortality!$AT$5)),84),0))</f>
        <v>0.28815510226157409</v>
      </c>
      <c r="BB80" s="463">
        <f>BA80*(1-VLOOKUP($AR80,'MP-2017_Male'!$A$3:$CF$103,MIN((61+(Mortality!BB$5-Mortality!$AT$5)),84),0))</f>
        <v>0.28642617164800466</v>
      </c>
      <c r="BC80" s="463">
        <f>BB80*(1-VLOOKUP($AR80,'MP-2017_Male'!$A$3:$CF$103,MIN((61+(Mortality!BC$5-Mortality!$AT$5)),84),0))</f>
        <v>0.28476489985244624</v>
      </c>
      <c r="BD80" s="429">
        <f>BC80*(1-VLOOKUP($AR80,'MP-2017_Male'!$A$3:$CF$103,MIN((61+(Mortality!BD$5-Mortality!$AT$5)),84),0))</f>
        <v>0.28314173992328728</v>
      </c>
      <c r="BE80" s="463">
        <f>BD80*(1-VLOOKUP($AR80,'MP-2017_Male'!$A$3:$CF$103,MIN((61+(Mortality!BE$5-Mortality!$AT$5)),84),0))</f>
        <v>0.28152783200572451</v>
      </c>
      <c r="BF80" s="463">
        <f>BE80*(1-VLOOKUP($AR80,'MP-2017_Male'!$A$3:$CF$103,MIN((61+(Mortality!BF$5-Mortality!$AT$5)),84),0))</f>
        <v>0.27992312336329189</v>
      </c>
      <c r="BG80" s="463">
        <f>BF80*(1-VLOOKUP($AR80,'MP-2017_Male'!$A$3:$CF$103,MIN((61+(Mortality!BG$5-Mortality!$AT$5)),84),0))</f>
        <v>0.27832756156012112</v>
      </c>
      <c r="BH80" s="463">
        <f>BG80*(1-VLOOKUP($AR80,'MP-2017_Male'!$A$3:$CF$103,MIN((61+(Mortality!BH$5-Mortality!$AT$5)),84),0))</f>
        <v>0.2767410944592284</v>
      </c>
      <c r="BI80" s="463">
        <f>BH80*(1-VLOOKUP($AR80,'MP-2017_Male'!$A$3:$CF$103,MIN((61+(Mortality!BI$5-Mortality!$AT$5)),84),0))</f>
        <v>0.27513599611136486</v>
      </c>
      <c r="BJ80" s="463">
        <f>BI80*(1-VLOOKUP($AR80,'MP-2017_Male'!$A$3:$CF$103,MIN((61+(Mortality!BJ$5-Mortality!$AT$5)),84),0))</f>
        <v>0.27351269373430781</v>
      </c>
      <c r="BK80" s="463">
        <f>BJ80*(1-VLOOKUP($AR80,'MP-2017_Male'!$A$3:$CF$103,MIN((61+(Mortality!BK$5-Mortality!$AT$5)),84),0))</f>
        <v>0.27187161757190198</v>
      </c>
      <c r="BL80" s="463">
        <f>BK80*(1-VLOOKUP($AR80,'MP-2017_Male'!$A$3:$CF$103,MIN((61+(Mortality!BL$5-Mortality!$AT$5)),84),0))</f>
        <v>0.27021320070471339</v>
      </c>
      <c r="BM80" s="463">
        <f>BL80*(1-VLOOKUP($AR80,'MP-2017_Male'!$A$3:$CF$103,MIN((61+(Mortality!BM$5-Mortality!$AT$5)),84),0))</f>
        <v>0.26853787886034419</v>
      </c>
      <c r="BN80" s="463">
        <f>BM80*(1-VLOOKUP($AR80,'MP-2017_Male'!$A$3:$CF$103,MIN((61+(Mortality!BN$5-Mortality!$AT$5)),84),0))</f>
        <v>0.26684609022352401</v>
      </c>
      <c r="BO80" s="463">
        <f>BN80*(1-VLOOKUP($AR80,'MP-2017_Male'!$A$3:$CF$103,MIN((61+(Mortality!BO$5-Mortality!$AT$5)),84),0))</f>
        <v>0.26511159063707113</v>
      </c>
      <c r="BP80" s="463">
        <f>BO80*(1-VLOOKUP($AR80,'MP-2017_Male'!$A$3:$CF$103,MIN((61+(Mortality!BP$5-Mortality!$AT$5)),84),0))</f>
        <v>0.26336185413886642</v>
      </c>
      <c r="BQ80" s="463">
        <f>BP80*(1-VLOOKUP($AR80,'MP-2017_Male'!$A$3:$CF$103,MIN((61+(Mortality!BQ$5-Mortality!$AT$5)),84),0))</f>
        <v>0.26157099353072211</v>
      </c>
      <c r="BR80" s="463">
        <f>BQ80*(1-VLOOKUP($AR80,'MP-2017_Male'!$A$3:$CF$103,MIN((61+(Mortality!BR$5-Mortality!$AT$5)),84),0))</f>
        <v>0.25979231077471321</v>
      </c>
      <c r="BS80" s="463">
        <f>BR80*(1-VLOOKUP($AR80,'MP-2017_Male'!$A$3:$CF$103,MIN((61+(Mortality!BS$5-Mortality!$AT$5)),84),0))</f>
        <v>0.25802572306144517</v>
      </c>
      <c r="BT80" s="463">
        <f>BS80*(1-VLOOKUP($AR80,'MP-2017_Male'!$A$3:$CF$103,MIN((61+(Mortality!BT$5-Mortality!$AT$5)),84),0))</f>
        <v>0.25627114814462731</v>
      </c>
      <c r="BU80" s="463">
        <f>BT80*(1-VLOOKUP($AR80,'MP-2017_Male'!$A$3:$CF$103,MIN((61+(Mortality!BU$5-Mortality!$AT$5)),84),0))</f>
        <v>0.25452850433724383</v>
      </c>
      <c r="BV80" s="463">
        <f>BU80*(1-VLOOKUP($AR80,'MP-2017_Male'!$A$3:$CF$103,MIN((61+(Mortality!BV$5-Mortality!$AT$5)),84),0))</f>
        <v>0.25279771050775057</v>
      </c>
      <c r="BW80" s="463">
        <f>BV80*(1-VLOOKUP($AR80,'MP-2017_Male'!$A$3:$CF$103,MIN((61+(Mortality!BW$5-Mortality!$AT$5)),84),0))</f>
        <v>0.25107868607629785</v>
      </c>
      <c r="BX80" s="463">
        <f>BW80*(1-VLOOKUP($AR80,'MP-2017_Male'!$A$3:$CF$103,MIN((61+(Mortality!BX$5-Mortality!$AT$5)),84),0))</f>
        <v>0.24937135101097901</v>
      </c>
      <c r="BY80" s="463">
        <f>BX80*(1-VLOOKUP($AR80,'MP-2017_Male'!$A$3:$CF$103,MIN((61+(Mortality!BY$5-Mortality!$AT$5)),84),0))</f>
        <v>0.24767562582410435</v>
      </c>
      <c r="BZ80" s="463">
        <f>BY80*(1-VLOOKUP($AR80,'MP-2017_Male'!$A$3:$CF$103,MIN((61+(Mortality!BZ$5-Mortality!$AT$5)),84),0))</f>
        <v>0.24599143156850042</v>
      </c>
      <c r="CA80" s="463">
        <f>BZ80*(1-VLOOKUP($AR80,'MP-2017_Male'!$A$3:$CF$103,MIN((61+(Mortality!CA$5-Mortality!$AT$5)),84),0))</f>
        <v>0.24431868983383462</v>
      </c>
      <c r="CB80" s="463">
        <f>CA80*(1-VLOOKUP($AR80,'MP-2017_Male'!$A$3:$CF$103,MIN((61+(Mortality!CB$5-Mortality!$AT$5)),84),0))</f>
        <v>0.24265732274296453</v>
      </c>
      <c r="CC80" s="463">
        <f>CB80*(1-VLOOKUP($AR80,'MP-2017_Male'!$A$3:$CF$103,MIN((61+(Mortality!CC$5-Mortality!$AT$5)),84),0))</f>
        <v>0.24100725294831238</v>
      </c>
      <c r="CD80" s="463">
        <f>CC80*(1-VLOOKUP($AR80,'MP-2017_Male'!$A$3:$CF$103,MIN((61+(Mortality!CD$5-Mortality!$AT$5)),84),0))</f>
        <v>0.23936840362826384</v>
      </c>
      <c r="CE80" s="463">
        <f>CD80*(1-VLOOKUP($AR80,'MP-2017_Male'!$A$3:$CF$103,MIN((61+(Mortality!CE$5-Mortality!$AT$5)),84),0))</f>
        <v>0.23774069848359164</v>
      </c>
      <c r="CF80" s="463">
        <f>CE80*(1-VLOOKUP($AR80,'MP-2017_Male'!$A$3:$CF$103,MIN((61+(Mortality!CF$5-Mortality!$AT$5)),84),0))</f>
        <v>0.23612406173390321</v>
      </c>
      <c r="CG80" s="463">
        <f>CF80*(1-VLOOKUP($AR80,'MP-2017_Male'!$A$3:$CF$103,MIN((61+(Mortality!CG$5-Mortality!$AT$5)),84),0))</f>
        <v>0.23451841811411267</v>
      </c>
      <c r="CH80" s="463">
        <f>CG80*(1-VLOOKUP($AR80,'MP-2017_Male'!$A$3:$CF$103,MIN((61+(Mortality!CH$5-Mortality!$AT$5)),84),0))</f>
        <v>0.2329236928709367</v>
      </c>
      <c r="CI80" s="463">
        <f>CH80*(1-VLOOKUP($AR80,'MP-2017_Male'!$A$3:$CF$103,MIN((61+(Mortality!CI$5-Mortality!$AT$5)),84),0))</f>
        <v>0.23133981175941432</v>
      </c>
      <c r="CJ80" s="463">
        <f>CI80*(1-VLOOKUP($AR80,'MP-2017_Male'!$A$3:$CF$103,MIN((61+(Mortality!CJ$5-Mortality!$AT$5)),84),0))</f>
        <v>0.22976670103945029</v>
      </c>
      <c r="CK80" s="463">
        <f>CJ80*(1-VLOOKUP($AR80,'MP-2017_Male'!$A$3:$CF$103,MIN((61+(Mortality!CK$5-Mortality!$AT$5)),84),0))</f>
        <v>0.22820428747238203</v>
      </c>
      <c r="CL80" s="463">
        <f>CK80*(1-VLOOKUP($AR80,'MP-2017_Male'!$A$3:$CF$103,MIN((61+(Mortality!CL$5-Mortality!$AT$5)),84),0))</f>
        <v>0.22665249831756981</v>
      </c>
      <c r="CM80" s="463">
        <f>CL80*(1-VLOOKUP($AR80,'MP-2017_Male'!$A$3:$CF$103,MIN((61+(Mortality!CM$5-Mortality!$AT$5)),84),0))</f>
        <v>0.22511126132901033</v>
      </c>
      <c r="CN80" s="463">
        <f>CM80*(1-VLOOKUP($AR80,'MP-2017_Male'!$A$3:$CF$103,MIN((61+(Mortality!CN$5-Mortality!$AT$5)),84),0))</f>
        <v>0.22358050475197305</v>
      </c>
      <c r="CO80" s="463">
        <f>CN80*(1-VLOOKUP($AR80,'MP-2017_Male'!$A$3:$CF$103,MIN((61+(Mortality!CO$5-Mortality!$AT$5)),84),0))</f>
        <v>0.22206015731965964</v>
      </c>
      <c r="CP80" s="463">
        <f>CO80*(1-VLOOKUP($AR80,'MP-2017_Male'!$A$3:$CF$103,MIN((61+(Mortality!CP$5-Mortality!$AT$5)),84),0))</f>
        <v>0.22055014824988595</v>
      </c>
      <c r="CQ80" s="463">
        <f>CP80*(1-VLOOKUP($AR80,'MP-2017_Male'!$A$3:$CF$103,MIN((61+(Mortality!CQ$5-Mortality!$AT$5)),84),0))</f>
        <v>0.2190504072417867</v>
      </c>
      <c r="CR80" s="463">
        <f>CQ80*(1-VLOOKUP($AR80,'MP-2017_Male'!$A$3:$CF$103,MIN((61+(Mortality!CR$5-Mortality!$AT$5)),84),0))</f>
        <v>0.21756086447254255</v>
      </c>
      <c r="CS80" s="463">
        <f>CR80*(1-VLOOKUP($AR80,'MP-2017_Male'!$A$3:$CF$103,MIN((61+(Mortality!CS$5-Mortality!$AT$5)),84),0))</f>
        <v>0.21608145059412925</v>
      </c>
      <c r="CT80" s="463">
        <f>CS80*(1-VLOOKUP($AR80,'MP-2017_Male'!$A$3:$CF$103,MIN((61+(Mortality!CT$5-Mortality!$AT$5)),84),0))</f>
        <v>0.21461209673008916</v>
      </c>
      <c r="CU80" s="463">
        <f>CT80*(1-VLOOKUP($AR80,'MP-2017_Male'!$A$3:$CF$103,MIN((61+(Mortality!CU$5-Mortality!$AT$5)),84),0))</f>
        <v>0.21315273447232455</v>
      </c>
      <c r="CV80" s="463">
        <f>CU80*(1-VLOOKUP($AR80,'MP-2017_Male'!$A$3:$CF$103,MIN((61+(Mortality!CV$5-Mortality!$AT$5)),84),0))</f>
        <v>0.21170329587791273</v>
      </c>
      <c r="CW80" s="463">
        <f>CV80*(1-VLOOKUP($AR80,'MP-2017_Male'!$A$3:$CF$103,MIN((61+(Mortality!CW$5-Mortality!$AT$5)),84),0))</f>
        <v>0.21026371346594291</v>
      </c>
      <c r="CX80" s="463">
        <f>CW80*(1-VLOOKUP($AR80,'MP-2017_Male'!$A$3:$CF$103,MIN((61+(Mortality!CX$5-Mortality!$AT$5)),84),0))</f>
        <v>0.2088339202143745</v>
      </c>
      <c r="CY80" s="463">
        <f>CX80*(1-VLOOKUP($AR80,'MP-2017_Male'!$A$3:$CF$103,MIN((61+(Mortality!CY$5-Mortality!$AT$5)),84),0))</f>
        <v>0.20741384955691675</v>
      </c>
      <c r="CZ80" s="463">
        <f>CY80*(1-VLOOKUP($AR80,'MP-2017_Male'!$A$3:$CF$103,MIN((61+(Mortality!CZ$5-Mortality!$AT$5)),84),0))</f>
        <v>0.20600343537992971</v>
      </c>
      <c r="DA80" s="463">
        <f>CZ80*(1-VLOOKUP($AR80,'MP-2017_Male'!$A$3:$CF$103,MIN((61+(Mortality!DA$5-Mortality!$AT$5)),84),0))</f>
        <v>0.20460261201934618</v>
      </c>
      <c r="DB80" s="463">
        <f>DA80*(1-VLOOKUP($AR80,'MP-2017_Male'!$A$3:$CF$103,MIN((61+(Mortality!DB$5-Mortality!$AT$5)),84),0))</f>
        <v>0.20321131425761463</v>
      </c>
      <c r="DC80" s="463">
        <f>DB80*(1-VLOOKUP($AR80,'MP-2017_Male'!$A$3:$CF$103,MIN((61+(Mortality!DC$5-Mortality!$AT$5)),84),0))</f>
        <v>0.20182947732066284</v>
      </c>
      <c r="DD80" s="463">
        <f>DC80*(1-VLOOKUP($AR80,'MP-2017_Male'!$A$3:$CF$103,MIN((61+(Mortality!DD$5-Mortality!$AT$5)),84),0))</f>
        <v>0.20045703687488231</v>
      </c>
      <c r="DE80" s="463">
        <f>DD80*(1-VLOOKUP($AR80,'MP-2017_Male'!$A$3:$CF$103,MIN((61+(Mortality!DE$5-Mortality!$AT$5)),84),0))</f>
        <v>0.19909392902413311</v>
      </c>
      <c r="DF80" s="463">
        <f>DE80*(1-VLOOKUP($AR80,'MP-2017_Male'!$A$3:$CF$103,MIN((61+(Mortality!DF$5-Mortality!$AT$5)),84),0))</f>
        <v>0.19774009030676901</v>
      </c>
      <c r="DG80" s="463">
        <f>DF80*(1-VLOOKUP($AR80,'MP-2017_Male'!$A$3:$CF$103,MIN((61+(Mortality!DG$5-Mortality!$AT$5)),84),0))</f>
        <v>0.19639545769268296</v>
      </c>
      <c r="DH80" s="463">
        <f>DG80*(1-VLOOKUP($AR80,'MP-2017_Male'!$A$3:$CF$103,MIN((61+(Mortality!DH$5-Mortality!$AT$5)),84),0))</f>
        <v>0.19505996858037272</v>
      </c>
      <c r="DI80" s="463">
        <f>DH80*(1-VLOOKUP($AR80,'MP-2017_Male'!$A$3:$CF$103,MIN((61+(Mortality!DI$5-Mortality!$AT$5)),84),0))</f>
        <v>0.19373356079402618</v>
      </c>
      <c r="DJ80" s="463">
        <f>DI80*(1-VLOOKUP($AR80,'MP-2017_Male'!$A$3:$CF$103,MIN((61+(Mortality!DJ$5-Mortality!$AT$5)),84),0))</f>
        <v>0.19241617258062679</v>
      </c>
      <c r="DK80" s="463">
        <f>DJ80*(1-VLOOKUP($AR80,'MP-2017_Male'!$A$3:$CF$103,MIN((61+(Mortality!DK$5-Mortality!$AT$5)),84),0))</f>
        <v>0.19110774260707852</v>
      </c>
      <c r="DL80" s="463">
        <f>DK80*(1-VLOOKUP($AR80,'MP-2017_Male'!$A$3:$CF$103,MIN((61+(Mortality!DL$5-Mortality!$AT$5)),84),0))</f>
        <v>0.18980820995735037</v>
      </c>
      <c r="DM80" s="463">
        <f>DL80*(1-VLOOKUP($AR80,'MP-2017_Male'!$A$3:$CF$103,MIN((61+(Mortality!DM$5-Mortality!$AT$5)),84),0))</f>
        <v>0.18851751412964038</v>
      </c>
      <c r="DN80" s="463">
        <f>DM80*(1-VLOOKUP($AR80,'MP-2017_Male'!$A$3:$CF$103,MIN((61+(Mortality!DN$5-Mortality!$AT$5)),84),0))</f>
        <v>0.18723559503355883</v>
      </c>
      <c r="DO80" s="463">
        <f>DN80*(1-VLOOKUP($AR80,'MP-2017_Male'!$A$3:$CF$103,MIN((61+(Mortality!DO$5-Mortality!$AT$5)),84),0))</f>
        <v>0.18596239298733061</v>
      </c>
      <c r="DP80" s="463">
        <f>DO80*(1-VLOOKUP($AR80,'MP-2017_Male'!$A$3:$CF$103,MIN((61+(Mortality!DP$5-Mortality!$AT$5)),84),0))</f>
        <v>0.18469784871501677</v>
      </c>
      <c r="DQ80" s="463">
        <f>DP80*(1-VLOOKUP($AR80,'MP-2017_Male'!$A$3:$CF$103,MIN((61+(Mortality!DQ$5-Mortality!$AT$5)),84),0))</f>
        <v>0.18344190334375465</v>
      </c>
      <c r="DR80" s="463">
        <f>DQ80*(1-VLOOKUP($AR80,'MP-2017_Male'!$A$3:$CF$103,MIN((61+(Mortality!DR$5-Mortality!$AT$5)),84),0))</f>
        <v>0.18219449840101712</v>
      </c>
      <c r="DS80" s="463">
        <f>DR80*(1-VLOOKUP($AR80,'MP-2017_Male'!$A$3:$CF$103,MIN((61+(Mortality!DS$5-Mortality!$AT$5)),84),0))</f>
        <v>0.1809555758118902</v>
      </c>
      <c r="DT80" s="463">
        <f>DS80*(1-VLOOKUP($AR80,'MP-2017_Male'!$A$3:$CF$103,MIN((61+(Mortality!DT$5-Mortality!$AT$5)),84),0))</f>
        <v>0.17972507789636935</v>
      </c>
      <c r="DU80" s="463">
        <f>DT80*(1-VLOOKUP($AR80,'MP-2017_Male'!$A$3:$CF$103,MIN((61+(Mortality!DU$5-Mortality!$AT$5)),84),0))</f>
        <v>0.17850294736667405</v>
      </c>
      <c r="DV80" s="463">
        <f>DU80*(1-VLOOKUP($AR80,'MP-2017_Male'!$A$3:$CF$103,MIN((61+(Mortality!DV$5-Mortality!$AT$5)),84),0))</f>
        <v>0.17728912732458066</v>
      </c>
      <c r="DW80" s="463">
        <f>DV80*(1-VLOOKUP($AR80,'MP-2017_Male'!$A$3:$CF$103,MIN((61+(Mortality!DW$5-Mortality!$AT$5)),84),0))</f>
        <v>0.1760835612587735</v>
      </c>
      <c r="DX80" s="463">
        <f>DW80*(1-VLOOKUP($AR80,'MP-2017_Male'!$A$3:$CF$103,MIN((61+(Mortality!DX$5-Mortality!$AT$5)),84),0))</f>
        <v>0.17488619304221384</v>
      </c>
      <c r="DY80" s="463">
        <f>DX80*(1-VLOOKUP($AR80,'MP-2017_Male'!$A$3:$CF$103,MIN((61+(Mortality!DY$5-Mortality!$AT$5)),84),0))</f>
        <v>0.17369696692952677</v>
      </c>
      <c r="DZ80" s="463">
        <f>DY80*(1-VLOOKUP($AR80,'MP-2017_Male'!$A$3:$CF$103,MIN((61+(Mortality!DZ$5-Mortality!$AT$5)),84),0))</f>
        <v>0.17251582755440598</v>
      </c>
      <c r="EA80" s="463">
        <f>DZ80*(1-VLOOKUP($AR80,'MP-2017_Male'!$A$3:$CF$103,MIN((61+(Mortality!EA$5-Mortality!$AT$5)),84),0))</f>
        <v>0.17134271992703601</v>
      </c>
      <c r="EB80" s="463">
        <f>EA80*(1-VLOOKUP($AR80,'MP-2017_Male'!$A$3:$CF$103,MIN((61+(Mortality!EB$5-Mortality!$AT$5)),84),0))</f>
        <v>0.17017758943153216</v>
      </c>
      <c r="EC80" s="463">
        <f>EB80*(1-VLOOKUP($AR80,'MP-2017_Male'!$A$3:$CF$103,MIN((61+(Mortality!EC$5-Mortality!$AT$5)),84),0))</f>
        <v>0.16902038182339774</v>
      </c>
      <c r="ED80" s="463">
        <f>EC80*(1-VLOOKUP($AR80,'MP-2017_Male'!$A$3:$CF$103,MIN((61+(Mortality!ED$5-Mortality!$AT$5)),84),0))</f>
        <v>0.16787104322699864</v>
      </c>
      <c r="EE80" s="463">
        <f>ED80*(1-VLOOKUP($AR80,'MP-2017_Male'!$A$3:$CF$103,MIN((61+(Mortality!EE$5-Mortality!$AT$5)),84),0))</f>
        <v>0.16672952013305503</v>
      </c>
      <c r="EF80" s="463">
        <f>EE80*(1-VLOOKUP($AR80,'MP-2017_Male'!$A$3:$CF$103,MIN((61+(Mortality!EF$5-Mortality!$AT$5)),84),0))</f>
        <v>0.16559575939615026</v>
      </c>
      <c r="EG80" s="463">
        <f>EF80*(1-VLOOKUP($AR80,'MP-2017_Male'!$A$3:$CF$103,MIN((61+(Mortality!EG$5-Mortality!$AT$5)),84),0))</f>
        <v>0.16446970823225643</v>
      </c>
      <c r="EH80" s="463">
        <f>EG80*(1-VLOOKUP($AR80,'MP-2017_Male'!$A$3:$CF$103,MIN((61+(Mortality!EH$5-Mortality!$AT$5)),84),0))</f>
        <v>0.16335131421627708</v>
      </c>
      <c r="EI80" s="463">
        <f>EH80*(1-VLOOKUP($AR80,'MP-2017_Male'!$A$3:$CF$103,MIN((61+(Mortality!EI$5-Mortality!$AT$5)),84),0))</f>
        <v>0.16224052527960639</v>
      </c>
      <c r="EJ80" s="463">
        <f>EI80*(1-VLOOKUP($AR80,'MP-2017_Male'!$A$3:$CF$103,MIN((61+(Mortality!EJ$5-Mortality!$AT$5)),84),0))</f>
        <v>0.16113728970770505</v>
      </c>
      <c r="EK80" s="463">
        <f>EJ80*(1-VLOOKUP($AR80,'MP-2017_Male'!$A$3:$CF$103,MIN((61+(Mortality!EK$5-Mortality!$AT$5)),84),0))</f>
        <v>0.16004155613769266</v>
      </c>
      <c r="EL80" s="463">
        <f>EK80*(1-VLOOKUP($AR80,'MP-2017_Male'!$A$3:$CF$103,MIN((61+(Mortality!EL$5-Mortality!$AT$5)),84),0))</f>
        <v>0.15895327355595634</v>
      </c>
      <c r="EM80" s="463">
        <f>EL80*(1-VLOOKUP($AR80,'MP-2017_Male'!$A$3:$CF$103,MIN((61+(Mortality!EM$5-Mortality!$AT$5)),84),0))</f>
        <v>0.15787239129577582</v>
      </c>
      <c r="EN80" s="463">
        <f>EM80*(1-VLOOKUP($AR80,'MP-2017_Male'!$A$3:$CF$103,MIN((61+(Mortality!EN$5-Mortality!$AT$5)),84),0))</f>
        <v>0.15679885903496454</v>
      </c>
      <c r="EO80" s="463">
        <f>EN80*(1-VLOOKUP($AR80,'MP-2017_Male'!$A$3:$CF$103,MIN((61+(Mortality!EO$5-Mortality!$AT$5)),84),0))</f>
        <v>0.15573262679352678</v>
      </c>
      <c r="EP80" s="463">
        <f>EO80*(1-VLOOKUP($AR80,'MP-2017_Male'!$A$3:$CF$103,MIN((61+(Mortality!EP$5-Mortality!$AT$5)),84),0))</f>
        <v>0.15467364493133079</v>
      </c>
      <c r="EQ80" s="463">
        <f>EP80*(1-VLOOKUP($AR80,'MP-2017_Male'!$A$3:$CF$103,MIN((61+(Mortality!EQ$5-Mortality!$AT$5)),84),0))</f>
        <v>0.15362186414579773</v>
      </c>
      <c r="ER80" s="463">
        <f>EQ80*(1-VLOOKUP($AR80,'MP-2017_Male'!$A$3:$CF$103,MIN((61+(Mortality!ER$5-Mortality!$AT$5)),84),0))</f>
        <v>0.1525772354696063</v>
      </c>
      <c r="ES80" s="463">
        <f>ER80*(1-VLOOKUP($AR80,'MP-2017_Male'!$A$3:$CF$103,MIN((61+(Mortality!ES$5-Mortality!$AT$5)),84),0))</f>
        <v>0.15153971026841298</v>
      </c>
      <c r="ET80" s="463">
        <f>ES80*(1-VLOOKUP($AR80,'MP-2017_Male'!$A$3:$CF$103,MIN((61+(Mortality!ET$5-Mortality!$AT$5)),84),0))</f>
        <v>0.15050924023858778</v>
      </c>
      <c r="EU80" s="463">
        <f>ET80*(1-VLOOKUP($AR80,'MP-2017_Male'!$A$3:$CF$103,MIN((61+(Mortality!EU$5-Mortality!$AT$5)),84),0))</f>
        <v>0.14948577740496538</v>
      </c>
      <c r="EV80" s="463">
        <f>EU80*(1-VLOOKUP($AR80,'MP-2017_Male'!$A$3:$CF$103,MIN((61+(Mortality!EV$5-Mortality!$AT$5)),84),0))</f>
        <v>0.1484692741186116</v>
      </c>
      <c r="EW80" s="463">
        <f>EV80*(1-VLOOKUP($AR80,'MP-2017_Male'!$A$3:$CF$103,MIN((61+(Mortality!EW$5-Mortality!$AT$5)),84),0))</f>
        <v>0.14745968305460505</v>
      </c>
      <c r="EX80" s="463">
        <f>EW80*(1-VLOOKUP($AR80,'MP-2017_Male'!$A$3:$CF$103,MIN((61+(Mortality!EX$5-Mortality!$AT$5)),84),0))</f>
        <v>0.14645695720983373</v>
      </c>
      <c r="EY80" s="463">
        <f>EX80*(1-VLOOKUP($AR80,'MP-2017_Male'!$A$3:$CF$103,MIN((61+(Mortality!EY$5-Mortality!$AT$5)),84),0))</f>
        <v>0.14546104990080685</v>
      </c>
      <c r="EZ80" s="463">
        <f>EY80*(1-VLOOKUP($AR80,'MP-2017_Male'!$A$3:$CF$103,MIN((61+(Mortality!EZ$5-Mortality!$AT$5)),84),0))</f>
        <v>0.14447191476148136</v>
      </c>
      <c r="FA80" s="463">
        <f>EZ80*(1-VLOOKUP($AR80,'MP-2017_Male'!$A$3:$CF$103,MIN((61+(Mortality!FA$5-Mortality!$AT$5)),84),0))</f>
        <v>0.14348950574110328</v>
      </c>
      <c r="FB80" s="463">
        <f>FA80*(1-VLOOKUP($AR80,'MP-2017_Male'!$A$3:$CF$103,MIN((61+(Mortality!FB$5-Mortality!$AT$5)),84),0))</f>
        <v>0.14251377710206378</v>
      </c>
      <c r="FC80" s="463">
        <f>FB80*(1-VLOOKUP($AR80,'MP-2017_Male'!$A$3:$CF$103,MIN((61+(Mortality!FC$5-Mortality!$AT$5)),84),0))</f>
        <v>0.14154468341776974</v>
      </c>
      <c r="FD80" s="463">
        <f>FC80*(1-VLOOKUP($AR80,'MP-2017_Male'!$A$3:$CF$103,MIN((61+(Mortality!FD$5-Mortality!$AT$5)),84),0))</f>
        <v>0.1405821795705289</v>
      </c>
      <c r="FE80" s="463">
        <f>FD80*(1-VLOOKUP($AR80,'MP-2017_Male'!$A$3:$CF$103,MIN((61+(Mortality!FE$5-Mortality!$AT$5)),84),0))</f>
        <v>0.1396262207494493</v>
      </c>
      <c r="FF80" s="463">
        <f>FE80*(1-VLOOKUP($AR80,'MP-2017_Male'!$A$3:$CF$103,MIN((61+(Mortality!FF$5-Mortality!$AT$5)),84),0))</f>
        <v>0.13867676244835306</v>
      </c>
      <c r="FG80" s="463">
        <f>FF80*(1-VLOOKUP($AR80,'MP-2017_Male'!$A$3:$CF$103,MIN((61+(Mortality!FG$5-Mortality!$AT$5)),84),0))</f>
        <v>0.13773376046370425</v>
      </c>
      <c r="FH80" s="463">
        <f>FG80*(1-VLOOKUP($AR80,'MP-2017_Male'!$A$3:$CF$103,MIN((61+(Mortality!FH$5-Mortality!$AT$5)),84),0))</f>
        <v>0.13679717089255106</v>
      </c>
      <c r="FI80" s="463">
        <f>FH80*(1-VLOOKUP($AR80,'MP-2017_Male'!$A$3:$CF$103,MIN((61+(Mortality!FI$5-Mortality!$AT$5)),84),0))</f>
        <v>0.1358669501304817</v>
      </c>
    </row>
    <row r="81" spans="1:165">
      <c r="A81" s="205">
        <v>93</v>
      </c>
      <c r="B81" s="226">
        <f t="shared" si="112"/>
        <v>0.18403</v>
      </c>
      <c r="C81" s="227">
        <f t="shared" si="113"/>
        <v>0.14771999999999999</v>
      </c>
      <c r="D81" s="207">
        <f t="shared" si="108"/>
        <v>0.16587499999999999</v>
      </c>
      <c r="E81" s="434">
        <f ca="1">IF($A81&lt;Main!$B$11,Mortality!$BD74,OFFSET($BD$6,$A81-$A$13-$J$31,$A81-$A$13-$J$31)*$J$30)</f>
        <v>8.3823322046386192E-2</v>
      </c>
      <c r="F81" s="435">
        <f ca="1">IF($A81&lt;Main!$B$13,Mortality!$BD173,OFFSET($BD$105,$A81-$A$13,$A81-$A$13))</f>
        <v>7.8240537783073966E-2</v>
      </c>
      <c r="G81" s="472">
        <f t="shared" ca="1" si="85"/>
        <v>8.1031929914730072E-2</v>
      </c>
      <c r="X81" s="227"/>
      <c r="Y81" s="205">
        <v>93</v>
      </c>
      <c r="AA81" s="231"/>
      <c r="AB81" s="232">
        <v>0.18403</v>
      </c>
      <c r="AC81" s="233">
        <v>0.21692400000000001</v>
      </c>
      <c r="AD81" s="205"/>
      <c r="AE81" s="231"/>
      <c r="AF81" s="232">
        <v>0.14771999999999999</v>
      </c>
      <c r="AG81" s="233">
        <v>0.16789000000000001</v>
      </c>
      <c r="AH81" s="234"/>
      <c r="AR81" s="205">
        <v>100</v>
      </c>
      <c r="AS81" s="235">
        <f t="shared" si="103"/>
        <v>0.30324883962928845</v>
      </c>
      <c r="AT81" s="235">
        <f t="shared" ref="AT81:AW81" si="124">AU81</f>
        <v>0.31398799999999999</v>
      </c>
      <c r="AU81" s="235">
        <f t="shared" si="124"/>
        <v>0.31398799999999999</v>
      </c>
      <c r="AV81" s="235">
        <f t="shared" si="124"/>
        <v>0.31398799999999999</v>
      </c>
      <c r="AW81" s="235">
        <f t="shared" si="124"/>
        <v>0.31398799999999999</v>
      </c>
      <c r="AX81" s="406">
        <f t="shared" si="102"/>
        <v>0.31398799999999999</v>
      </c>
      <c r="AY81" s="463">
        <f>AX81*(1-VLOOKUP($AR81,'MP-2017_Male'!$A$3:$CF$103,MIN((61+(Mortality!AY$5-Mortality!$AT$5)),84),0))</f>
        <v>0.31200987559999999</v>
      </c>
      <c r="AZ81" s="463">
        <f>AY81*(1-VLOOKUP($AR81,'MP-2017_Male'!$A$3:$CF$103,MIN((61+(Mortality!AZ$5-Mortality!$AT$5)),84),0))</f>
        <v>0.31010661535883999</v>
      </c>
      <c r="BA81" s="463">
        <f>AZ81*(1-VLOOKUP($AR81,'MP-2017_Male'!$A$3:$CF$103,MIN((61+(Mortality!BA$5-Mortality!$AT$5)),84),0))</f>
        <v>0.30830799698975869</v>
      </c>
      <c r="BB81" s="463">
        <f>BA81*(1-VLOOKUP($AR81,'MP-2017_Male'!$A$3:$CF$103,MIN((61+(Mortality!BB$5-Mortality!$AT$5)),84),0))</f>
        <v>0.30658147220661602</v>
      </c>
      <c r="BC81" s="463">
        <f>BB81*(1-VLOOKUP($AR81,'MP-2017_Male'!$A$3:$CF$103,MIN((61+(Mortality!BC$5-Mortality!$AT$5)),84),0))</f>
        <v>0.30489527410947964</v>
      </c>
      <c r="BD81" s="429">
        <f>BC81*(1-VLOOKUP($AR81,'MP-2017_Male'!$A$3:$CF$103,MIN((61+(Mortality!BD$5-Mortality!$AT$5)),84),0))</f>
        <v>0.30324883962928845</v>
      </c>
      <c r="BE81" s="463">
        <f>BD81*(1-VLOOKUP($AR81,'MP-2017_Male'!$A$3:$CF$103,MIN((61+(Mortality!BE$5-Mortality!$AT$5)),84),0))</f>
        <v>0.30164162077925322</v>
      </c>
      <c r="BF81" s="463">
        <f>BE81*(1-VLOOKUP($AR81,'MP-2017_Male'!$A$3:$CF$103,MIN((61+(Mortality!BF$5-Mortality!$AT$5)),84),0))</f>
        <v>0.30004292018912321</v>
      </c>
      <c r="BG81" s="463">
        <f>BF81*(1-VLOOKUP($AR81,'MP-2017_Male'!$A$3:$CF$103,MIN((61+(Mortality!BG$5-Mortality!$AT$5)),84),0))</f>
        <v>0.29845269271212088</v>
      </c>
      <c r="BH81" s="463">
        <f>BG81*(1-VLOOKUP($AR81,'MP-2017_Male'!$A$3:$CF$103,MIN((61+(Mortality!BH$5-Mortality!$AT$5)),84),0))</f>
        <v>0.29684104817147544</v>
      </c>
      <c r="BI81" s="463">
        <f>BH81*(1-VLOOKUP($AR81,'MP-2017_Male'!$A$3:$CF$103,MIN((61+(Mortality!BI$5-Mortality!$AT$5)),84),0))</f>
        <v>0.29520842240653233</v>
      </c>
      <c r="BJ81" s="463">
        <f>BI81*(1-VLOOKUP($AR81,'MP-2017_Male'!$A$3:$CF$103,MIN((61+(Mortality!BJ$5-Mortality!$AT$5)),84),0))</f>
        <v>0.29358477608329642</v>
      </c>
      <c r="BK81" s="463">
        <f>BJ81*(1-VLOOKUP($AR81,'MP-2017_Male'!$A$3:$CF$103,MIN((61+(Mortality!BK$5-Mortality!$AT$5)),84),0))</f>
        <v>0.29194070133722994</v>
      </c>
      <c r="BL81" s="463">
        <f>BK81*(1-VLOOKUP($AR81,'MP-2017_Male'!$A$3:$CF$103,MIN((61+(Mortality!BL$5-Mortality!$AT$5)),84),0))</f>
        <v>0.29027663933960773</v>
      </c>
      <c r="BM81" s="463">
        <f>BL81*(1-VLOOKUP($AR81,'MP-2017_Male'!$A$3:$CF$103,MIN((61+(Mortality!BM$5-Mortality!$AT$5)),84),0))</f>
        <v>0.288593034831438</v>
      </c>
      <c r="BN81" s="463">
        <f>BM81*(1-VLOOKUP($AR81,'MP-2017_Male'!$A$3:$CF$103,MIN((61+(Mortality!BN$5-Mortality!$AT$5)),84),0))</f>
        <v>0.28689033592593249</v>
      </c>
      <c r="BO81" s="463">
        <f>BN81*(1-VLOOKUP($AR81,'MP-2017_Male'!$A$3:$CF$103,MIN((61+(Mortality!BO$5-Mortality!$AT$5)),84),0))</f>
        <v>0.28514030487678432</v>
      </c>
      <c r="BP81" s="463">
        <f>BO81*(1-VLOOKUP($AR81,'MP-2017_Male'!$A$3:$CF$103,MIN((61+(Mortality!BP$5-Mortality!$AT$5)),84),0))</f>
        <v>0.28337243498654824</v>
      </c>
      <c r="BQ81" s="463">
        <f>BP81*(1-VLOOKUP($AR81,'MP-2017_Male'!$A$3:$CF$103,MIN((61+(Mortality!BQ$5-Mortality!$AT$5)),84),0))</f>
        <v>0.28155885140263431</v>
      </c>
      <c r="BR81" s="463">
        <f>BQ81*(1-VLOOKUP($AR81,'MP-2017_Male'!$A$3:$CF$103,MIN((61+(Mortality!BR$5-Mortality!$AT$5)),84),0))</f>
        <v>0.27975687475365746</v>
      </c>
      <c r="BS81" s="463">
        <f>BR81*(1-VLOOKUP($AR81,'MP-2017_Male'!$A$3:$CF$103,MIN((61+(Mortality!BS$5-Mortality!$AT$5)),84),0))</f>
        <v>0.27796643075523408</v>
      </c>
      <c r="BT81" s="463">
        <f>BS81*(1-VLOOKUP($AR81,'MP-2017_Male'!$A$3:$CF$103,MIN((61+(Mortality!BT$5-Mortality!$AT$5)),84),0))</f>
        <v>0.27618744559840058</v>
      </c>
      <c r="BU81" s="463">
        <f>BT81*(1-VLOOKUP($AR81,'MP-2017_Male'!$A$3:$CF$103,MIN((61+(Mortality!BU$5-Mortality!$AT$5)),84),0))</f>
        <v>0.27441984594657082</v>
      </c>
      <c r="BV81" s="463">
        <f>BU81*(1-VLOOKUP($AR81,'MP-2017_Male'!$A$3:$CF$103,MIN((61+(Mortality!BV$5-Mortality!$AT$5)),84),0))</f>
        <v>0.27266355893251276</v>
      </c>
      <c r="BW81" s="463">
        <f>BV81*(1-VLOOKUP($AR81,'MP-2017_Male'!$A$3:$CF$103,MIN((61+(Mortality!BW$5-Mortality!$AT$5)),84),0))</f>
        <v>0.27091851215534468</v>
      </c>
      <c r="BX81" s="463">
        <f>BW81*(1-VLOOKUP($AR81,'MP-2017_Male'!$A$3:$CF$103,MIN((61+(Mortality!BX$5-Mortality!$AT$5)),84),0))</f>
        <v>0.26918463367755047</v>
      </c>
      <c r="BY81" s="463">
        <f>BX81*(1-VLOOKUP($AR81,'MP-2017_Male'!$A$3:$CF$103,MIN((61+(Mortality!BY$5-Mortality!$AT$5)),84),0))</f>
        <v>0.26746185202201417</v>
      </c>
      <c r="BZ81" s="463">
        <f>BY81*(1-VLOOKUP($AR81,'MP-2017_Male'!$A$3:$CF$103,MIN((61+(Mortality!BZ$5-Mortality!$AT$5)),84),0))</f>
        <v>0.2657500961690733</v>
      </c>
      <c r="CA81" s="463">
        <f>BZ81*(1-VLOOKUP($AR81,'MP-2017_Male'!$A$3:$CF$103,MIN((61+(Mortality!CA$5-Mortality!$AT$5)),84),0))</f>
        <v>0.26404929555359125</v>
      </c>
      <c r="CB81" s="463">
        <f>CA81*(1-VLOOKUP($AR81,'MP-2017_Male'!$A$3:$CF$103,MIN((61+(Mortality!CB$5-Mortality!$AT$5)),84),0))</f>
        <v>0.26235938006204829</v>
      </c>
      <c r="CC81" s="463">
        <f>CB81*(1-VLOOKUP($AR81,'MP-2017_Male'!$A$3:$CF$103,MIN((61+(Mortality!CC$5-Mortality!$AT$5)),84),0))</f>
        <v>0.26068028002965121</v>
      </c>
      <c r="CD81" s="463">
        <f>CC81*(1-VLOOKUP($AR81,'MP-2017_Male'!$A$3:$CF$103,MIN((61+(Mortality!CD$5-Mortality!$AT$5)),84),0))</f>
        <v>0.25901192623746144</v>
      </c>
      <c r="CE81" s="463">
        <f>CD81*(1-VLOOKUP($AR81,'MP-2017_Male'!$A$3:$CF$103,MIN((61+(Mortality!CE$5-Mortality!$AT$5)),84),0))</f>
        <v>0.2573542499095417</v>
      </c>
      <c r="CF81" s="463">
        <f>CE81*(1-VLOOKUP($AR81,'MP-2017_Male'!$A$3:$CF$103,MIN((61+(Mortality!CF$5-Mortality!$AT$5)),84),0))</f>
        <v>0.25570718271012066</v>
      </c>
      <c r="CG81" s="463">
        <f>CF81*(1-VLOOKUP($AR81,'MP-2017_Male'!$A$3:$CF$103,MIN((61+(Mortality!CG$5-Mortality!$AT$5)),84),0))</f>
        <v>0.25407065674077589</v>
      </c>
      <c r="CH81" s="463">
        <f>CG81*(1-VLOOKUP($AR81,'MP-2017_Male'!$A$3:$CF$103,MIN((61+(Mortality!CH$5-Mortality!$AT$5)),84),0))</f>
        <v>0.25244460453763495</v>
      </c>
      <c r="CI81" s="463">
        <f>CH81*(1-VLOOKUP($AR81,'MP-2017_Male'!$A$3:$CF$103,MIN((61+(Mortality!CI$5-Mortality!$AT$5)),84),0))</f>
        <v>0.25082895906859409</v>
      </c>
      <c r="CJ81" s="463">
        <f>CI81*(1-VLOOKUP($AR81,'MP-2017_Male'!$A$3:$CF$103,MIN((61+(Mortality!CJ$5-Mortality!$AT$5)),84),0))</f>
        <v>0.24922365373055511</v>
      </c>
      <c r="CK81" s="463">
        <f>CJ81*(1-VLOOKUP($AR81,'MP-2017_Male'!$A$3:$CF$103,MIN((61+(Mortality!CK$5-Mortality!$AT$5)),84),0))</f>
        <v>0.24762862234667957</v>
      </c>
      <c r="CL81" s="463">
        <f>CK81*(1-VLOOKUP($AR81,'MP-2017_Male'!$A$3:$CF$103,MIN((61+(Mortality!CL$5-Mortality!$AT$5)),84),0))</f>
        <v>0.24604379916366081</v>
      </c>
      <c r="CM81" s="463">
        <f>CL81*(1-VLOOKUP($AR81,'MP-2017_Male'!$A$3:$CF$103,MIN((61+(Mortality!CM$5-Mortality!$AT$5)),84),0))</f>
        <v>0.2444691188490134</v>
      </c>
      <c r="CN81" s="463">
        <f>CM81*(1-VLOOKUP($AR81,'MP-2017_Male'!$A$3:$CF$103,MIN((61+(Mortality!CN$5-Mortality!$AT$5)),84),0))</f>
        <v>0.24290451648837971</v>
      </c>
      <c r="CO81" s="463">
        <f>CN81*(1-VLOOKUP($AR81,'MP-2017_Male'!$A$3:$CF$103,MIN((61+(Mortality!CO$5-Mortality!$AT$5)),84),0))</f>
        <v>0.24134992758285409</v>
      </c>
      <c r="CP81" s="463">
        <f>CO81*(1-VLOOKUP($AR81,'MP-2017_Male'!$A$3:$CF$103,MIN((61+(Mortality!CP$5-Mortality!$AT$5)),84),0))</f>
        <v>0.23980528804632384</v>
      </c>
      <c r="CQ81" s="463">
        <f>CP81*(1-VLOOKUP($AR81,'MP-2017_Male'!$A$3:$CF$103,MIN((61+(Mortality!CQ$5-Mortality!$AT$5)),84),0))</f>
        <v>0.23827053420282737</v>
      </c>
      <c r="CR81" s="463">
        <f>CQ81*(1-VLOOKUP($AR81,'MP-2017_Male'!$A$3:$CF$103,MIN((61+(Mortality!CR$5-Mortality!$AT$5)),84),0))</f>
        <v>0.23674560278392928</v>
      </c>
      <c r="CS81" s="463">
        <f>CR81*(1-VLOOKUP($AR81,'MP-2017_Male'!$A$3:$CF$103,MIN((61+(Mortality!CS$5-Mortality!$AT$5)),84),0))</f>
        <v>0.23523043092611215</v>
      </c>
      <c r="CT81" s="463">
        <f>CS81*(1-VLOOKUP($AR81,'MP-2017_Male'!$A$3:$CF$103,MIN((61+(Mortality!CT$5-Mortality!$AT$5)),84),0))</f>
        <v>0.23372495616818503</v>
      </c>
      <c r="CU81" s="463">
        <f>CT81*(1-VLOOKUP($AR81,'MP-2017_Male'!$A$3:$CF$103,MIN((61+(Mortality!CU$5-Mortality!$AT$5)),84),0))</f>
        <v>0.23222911644870867</v>
      </c>
      <c r="CV81" s="463">
        <f>CU81*(1-VLOOKUP($AR81,'MP-2017_Male'!$A$3:$CF$103,MIN((61+(Mortality!CV$5-Mortality!$AT$5)),84),0))</f>
        <v>0.23074285010343695</v>
      </c>
      <c r="CW81" s="463">
        <f>CV81*(1-VLOOKUP($AR81,'MP-2017_Male'!$A$3:$CF$103,MIN((61+(Mortality!CW$5-Mortality!$AT$5)),84),0))</f>
        <v>0.22926609586277497</v>
      </c>
      <c r="CX81" s="463">
        <f>CW81*(1-VLOOKUP($AR81,'MP-2017_Male'!$A$3:$CF$103,MIN((61+(Mortality!CX$5-Mortality!$AT$5)),84),0))</f>
        <v>0.22779879284925322</v>
      </c>
      <c r="CY81" s="463">
        <f>CX81*(1-VLOOKUP($AR81,'MP-2017_Male'!$A$3:$CF$103,MIN((61+(Mortality!CY$5-Mortality!$AT$5)),84),0))</f>
        <v>0.226340880575018</v>
      </c>
      <c r="CZ81" s="463">
        <f>CY81*(1-VLOOKUP($AR81,'MP-2017_Male'!$A$3:$CF$103,MIN((61+(Mortality!CZ$5-Mortality!$AT$5)),84),0))</f>
        <v>0.2248922989393379</v>
      </c>
      <c r="DA81" s="463">
        <f>CZ81*(1-VLOOKUP($AR81,'MP-2017_Male'!$A$3:$CF$103,MIN((61+(Mortality!DA$5-Mortality!$AT$5)),84),0))</f>
        <v>0.22345298822612614</v>
      </c>
      <c r="DB81" s="463">
        <f>DA81*(1-VLOOKUP($AR81,'MP-2017_Male'!$A$3:$CF$103,MIN((61+(Mortality!DB$5-Mortality!$AT$5)),84),0))</f>
        <v>0.22202288910147894</v>
      </c>
      <c r="DC81" s="463">
        <f>DB81*(1-VLOOKUP($AR81,'MP-2017_Male'!$A$3:$CF$103,MIN((61+(Mortality!DC$5-Mortality!$AT$5)),84),0))</f>
        <v>0.22060194261122948</v>
      </c>
      <c r="DD81" s="463">
        <f>DC81*(1-VLOOKUP($AR81,'MP-2017_Male'!$A$3:$CF$103,MIN((61+(Mortality!DD$5-Mortality!$AT$5)),84),0))</f>
        <v>0.21919009017851762</v>
      </c>
      <c r="DE81" s="463">
        <f>DD81*(1-VLOOKUP($AR81,'MP-2017_Male'!$A$3:$CF$103,MIN((61+(Mortality!DE$5-Mortality!$AT$5)),84),0))</f>
        <v>0.21778727360137512</v>
      </c>
      <c r="DF81" s="463">
        <f>DE81*(1-VLOOKUP($AR81,'MP-2017_Male'!$A$3:$CF$103,MIN((61+(Mortality!DF$5-Mortality!$AT$5)),84),0))</f>
        <v>0.21639343505032632</v>
      </c>
      <c r="DG81" s="463">
        <f>DF81*(1-VLOOKUP($AR81,'MP-2017_Male'!$A$3:$CF$103,MIN((61+(Mortality!DG$5-Mortality!$AT$5)),84),0))</f>
        <v>0.21500851706600424</v>
      </c>
      <c r="DH81" s="463">
        <f>DG81*(1-VLOOKUP($AR81,'MP-2017_Male'!$A$3:$CF$103,MIN((61+(Mortality!DH$5-Mortality!$AT$5)),84),0))</f>
        <v>0.21363246255678181</v>
      </c>
      <c r="DI81" s="463">
        <f>DH81*(1-VLOOKUP($AR81,'MP-2017_Male'!$A$3:$CF$103,MIN((61+(Mortality!DI$5-Mortality!$AT$5)),84),0))</f>
        <v>0.21226521479641841</v>
      </c>
      <c r="DJ81" s="463">
        <f>DI81*(1-VLOOKUP($AR81,'MP-2017_Male'!$A$3:$CF$103,MIN((61+(Mortality!DJ$5-Mortality!$AT$5)),84),0))</f>
        <v>0.21090671742172135</v>
      </c>
      <c r="DK81" s="463">
        <f>DJ81*(1-VLOOKUP($AR81,'MP-2017_Male'!$A$3:$CF$103,MIN((61+(Mortality!DK$5-Mortality!$AT$5)),84),0))</f>
        <v>0.20955691443022234</v>
      </c>
      <c r="DL81" s="463">
        <f>DK81*(1-VLOOKUP($AR81,'MP-2017_Male'!$A$3:$CF$103,MIN((61+(Mortality!DL$5-Mortality!$AT$5)),84),0))</f>
        <v>0.20821575017786892</v>
      </c>
      <c r="DM81" s="463">
        <f>DL81*(1-VLOOKUP($AR81,'MP-2017_Male'!$A$3:$CF$103,MIN((61+(Mortality!DM$5-Mortality!$AT$5)),84),0))</f>
        <v>0.20688316937673057</v>
      </c>
      <c r="DN81" s="463">
        <f>DM81*(1-VLOOKUP($AR81,'MP-2017_Male'!$A$3:$CF$103,MIN((61+(Mortality!DN$5-Mortality!$AT$5)),84),0))</f>
        <v>0.20555911709271951</v>
      </c>
      <c r="DO81" s="463">
        <f>DN81*(1-VLOOKUP($AR81,'MP-2017_Male'!$A$3:$CF$103,MIN((61+(Mortality!DO$5-Mortality!$AT$5)),84),0))</f>
        <v>0.20424353874332613</v>
      </c>
      <c r="DP81" s="463">
        <f>DO81*(1-VLOOKUP($AR81,'MP-2017_Male'!$A$3:$CF$103,MIN((61+(Mortality!DP$5-Mortality!$AT$5)),84),0))</f>
        <v>0.20293638009536885</v>
      </c>
      <c r="DQ81" s="463">
        <f>DP81*(1-VLOOKUP($AR81,'MP-2017_Male'!$A$3:$CF$103,MIN((61+(Mortality!DQ$5-Mortality!$AT$5)),84),0))</f>
        <v>0.20163758726275849</v>
      </c>
      <c r="DR81" s="463">
        <f>DQ81*(1-VLOOKUP($AR81,'MP-2017_Male'!$A$3:$CF$103,MIN((61+(Mortality!DR$5-Mortality!$AT$5)),84),0))</f>
        <v>0.20034710670427683</v>
      </c>
      <c r="DS81" s="463">
        <f>DR81*(1-VLOOKUP($AR81,'MP-2017_Male'!$A$3:$CF$103,MIN((61+(Mortality!DS$5-Mortality!$AT$5)),84),0))</f>
        <v>0.19906488522136948</v>
      </c>
      <c r="DT81" s="463">
        <f>DS81*(1-VLOOKUP($AR81,'MP-2017_Male'!$A$3:$CF$103,MIN((61+(Mortality!DT$5-Mortality!$AT$5)),84),0))</f>
        <v>0.19779086995595271</v>
      </c>
      <c r="DU81" s="463">
        <f>DT81*(1-VLOOKUP($AR81,'MP-2017_Male'!$A$3:$CF$103,MIN((61+(Mortality!DU$5-Mortality!$AT$5)),84),0))</f>
        <v>0.19652500838823461</v>
      </c>
      <c r="DV81" s="463">
        <f>DU81*(1-VLOOKUP($AR81,'MP-2017_Male'!$A$3:$CF$103,MIN((61+(Mortality!DV$5-Mortality!$AT$5)),84),0))</f>
        <v>0.19526724833454992</v>
      </c>
      <c r="DW81" s="463">
        <f>DV81*(1-VLOOKUP($AR81,'MP-2017_Male'!$A$3:$CF$103,MIN((61+(Mortality!DW$5-Mortality!$AT$5)),84),0))</f>
        <v>0.19401753794520882</v>
      </c>
      <c r="DX81" s="463">
        <f>DW81*(1-VLOOKUP($AR81,'MP-2017_Male'!$A$3:$CF$103,MIN((61+(Mortality!DX$5-Mortality!$AT$5)),84),0))</f>
        <v>0.19277582570235949</v>
      </c>
      <c r="DY81" s="463">
        <f>DX81*(1-VLOOKUP($AR81,'MP-2017_Male'!$A$3:$CF$103,MIN((61+(Mortality!DY$5-Mortality!$AT$5)),84),0))</f>
        <v>0.1915420604178644</v>
      </c>
      <c r="DZ81" s="463">
        <f>DY81*(1-VLOOKUP($AR81,'MP-2017_Male'!$A$3:$CF$103,MIN((61+(Mortality!DZ$5-Mortality!$AT$5)),84),0))</f>
        <v>0.19031619123119006</v>
      </c>
      <c r="EA81" s="463">
        <f>DZ81*(1-VLOOKUP($AR81,'MP-2017_Male'!$A$3:$CF$103,MIN((61+(Mortality!EA$5-Mortality!$AT$5)),84),0))</f>
        <v>0.18909816760731046</v>
      </c>
      <c r="EB81" s="463">
        <f>EA81*(1-VLOOKUP($AR81,'MP-2017_Male'!$A$3:$CF$103,MIN((61+(Mortality!EB$5-Mortality!$AT$5)),84),0))</f>
        <v>0.18788793933462369</v>
      </c>
      <c r="EC81" s="463">
        <f>EB81*(1-VLOOKUP($AR81,'MP-2017_Male'!$A$3:$CF$103,MIN((61+(Mortality!EC$5-Mortality!$AT$5)),84),0))</f>
        <v>0.1866854565228821</v>
      </c>
      <c r="ED81" s="463">
        <f>EC81*(1-VLOOKUP($AR81,'MP-2017_Male'!$A$3:$CF$103,MIN((61+(Mortality!ED$5-Mortality!$AT$5)),84),0))</f>
        <v>0.18549066960113567</v>
      </c>
      <c r="EE81" s="463">
        <f>ED81*(1-VLOOKUP($AR81,'MP-2017_Male'!$A$3:$CF$103,MIN((61+(Mortality!EE$5-Mortality!$AT$5)),84),0))</f>
        <v>0.18430352931568841</v>
      </c>
      <c r="EF81" s="463">
        <f>EE81*(1-VLOOKUP($AR81,'MP-2017_Male'!$A$3:$CF$103,MIN((61+(Mortality!EF$5-Mortality!$AT$5)),84),0))</f>
        <v>0.18312398672806801</v>
      </c>
      <c r="EG81" s="463">
        <f>EF81*(1-VLOOKUP($AR81,'MP-2017_Male'!$A$3:$CF$103,MIN((61+(Mortality!EG$5-Mortality!$AT$5)),84),0))</f>
        <v>0.1819519932130084</v>
      </c>
      <c r="EH81" s="463">
        <f>EG81*(1-VLOOKUP($AR81,'MP-2017_Male'!$A$3:$CF$103,MIN((61+(Mortality!EH$5-Mortality!$AT$5)),84),0))</f>
        <v>0.18078750045644515</v>
      </c>
      <c r="EI81" s="463">
        <f>EH81*(1-VLOOKUP($AR81,'MP-2017_Male'!$A$3:$CF$103,MIN((61+(Mortality!EI$5-Mortality!$AT$5)),84),0))</f>
        <v>0.1796304604535239</v>
      </c>
      <c r="EJ81" s="463">
        <f>EI81*(1-VLOOKUP($AR81,'MP-2017_Male'!$A$3:$CF$103,MIN((61+(Mortality!EJ$5-Mortality!$AT$5)),84),0))</f>
        <v>0.17848082550662137</v>
      </c>
      <c r="EK81" s="463">
        <f>EJ81*(1-VLOOKUP($AR81,'MP-2017_Male'!$A$3:$CF$103,MIN((61+(Mortality!EK$5-Mortality!$AT$5)),84),0))</f>
        <v>0.17733854822337899</v>
      </c>
      <c r="EL81" s="463">
        <f>EK81*(1-VLOOKUP($AR81,'MP-2017_Male'!$A$3:$CF$103,MIN((61+(Mortality!EL$5-Mortality!$AT$5)),84),0))</f>
        <v>0.17620358151474938</v>
      </c>
      <c r="EM81" s="463">
        <f>EL81*(1-VLOOKUP($AR81,'MP-2017_Male'!$A$3:$CF$103,MIN((61+(Mortality!EM$5-Mortality!$AT$5)),84),0))</f>
        <v>0.17507587859305498</v>
      </c>
      <c r="EN81" s="463">
        <f>EM81*(1-VLOOKUP($AR81,'MP-2017_Male'!$A$3:$CF$103,MIN((61+(Mortality!EN$5-Mortality!$AT$5)),84),0))</f>
        <v>0.17395539297005944</v>
      </c>
      <c r="EO81" s="463">
        <f>EN81*(1-VLOOKUP($AR81,'MP-2017_Male'!$A$3:$CF$103,MIN((61+(Mortality!EO$5-Mortality!$AT$5)),84),0))</f>
        <v>0.17284207845505106</v>
      </c>
      <c r="EP81" s="463">
        <f>EO81*(1-VLOOKUP($AR81,'MP-2017_Male'!$A$3:$CF$103,MIN((61+(Mortality!EP$5-Mortality!$AT$5)),84),0))</f>
        <v>0.17173588915293875</v>
      </c>
      <c r="EQ81" s="463">
        <f>EP81*(1-VLOOKUP($AR81,'MP-2017_Male'!$A$3:$CF$103,MIN((61+(Mortality!EQ$5-Mortality!$AT$5)),84),0))</f>
        <v>0.17063677946235994</v>
      </c>
      <c r="ER81" s="463">
        <f>EQ81*(1-VLOOKUP($AR81,'MP-2017_Male'!$A$3:$CF$103,MIN((61+(Mortality!ER$5-Mortality!$AT$5)),84),0))</f>
        <v>0.16954470407380084</v>
      </c>
      <c r="ES81" s="463">
        <f>ER81*(1-VLOOKUP($AR81,'MP-2017_Male'!$A$3:$CF$103,MIN((61+(Mortality!ES$5-Mortality!$AT$5)),84),0))</f>
        <v>0.16845961796772851</v>
      </c>
      <c r="ET81" s="463">
        <f>ES81*(1-VLOOKUP($AR81,'MP-2017_Male'!$A$3:$CF$103,MIN((61+(Mortality!ET$5-Mortality!$AT$5)),84),0))</f>
        <v>0.16738147641273507</v>
      </c>
      <c r="EU81" s="463">
        <f>ET81*(1-VLOOKUP($AR81,'MP-2017_Male'!$A$3:$CF$103,MIN((61+(Mortality!EU$5-Mortality!$AT$5)),84),0))</f>
        <v>0.16631023496369357</v>
      </c>
      <c r="EV81" s="463">
        <f>EU81*(1-VLOOKUP($AR81,'MP-2017_Male'!$A$3:$CF$103,MIN((61+(Mortality!EV$5-Mortality!$AT$5)),84),0))</f>
        <v>0.16524584945992593</v>
      </c>
      <c r="EW81" s="463">
        <f>EV81*(1-VLOOKUP($AR81,'MP-2017_Male'!$A$3:$CF$103,MIN((61+(Mortality!EW$5-Mortality!$AT$5)),84),0))</f>
        <v>0.1641882760233824</v>
      </c>
      <c r="EX81" s="463">
        <f>EW81*(1-VLOOKUP($AR81,'MP-2017_Male'!$A$3:$CF$103,MIN((61+(Mortality!EX$5-Mortality!$AT$5)),84),0))</f>
        <v>0.16313747105683277</v>
      </c>
      <c r="EY81" s="463">
        <f>EX81*(1-VLOOKUP($AR81,'MP-2017_Male'!$A$3:$CF$103,MIN((61+(Mortality!EY$5-Mortality!$AT$5)),84),0))</f>
        <v>0.16209339124206903</v>
      </c>
      <c r="EZ81" s="463">
        <f>EY81*(1-VLOOKUP($AR81,'MP-2017_Male'!$A$3:$CF$103,MIN((61+(Mortality!EZ$5-Mortality!$AT$5)),84),0))</f>
        <v>0.16105599353811981</v>
      </c>
      <c r="FA81" s="463">
        <f>EZ81*(1-VLOOKUP($AR81,'MP-2017_Male'!$A$3:$CF$103,MIN((61+(Mortality!FA$5-Mortality!$AT$5)),84),0))</f>
        <v>0.16002523517947584</v>
      </c>
      <c r="FB81" s="463">
        <f>FA81*(1-VLOOKUP($AR81,'MP-2017_Male'!$A$3:$CF$103,MIN((61+(Mortality!FB$5-Mortality!$AT$5)),84),0))</f>
        <v>0.1590010736743272</v>
      </c>
      <c r="FC81" s="463">
        <f>FB81*(1-VLOOKUP($AR81,'MP-2017_Male'!$A$3:$CF$103,MIN((61+(Mortality!FC$5-Mortality!$AT$5)),84),0))</f>
        <v>0.1579834668028115</v>
      </c>
      <c r="FD81" s="463">
        <f>FC81*(1-VLOOKUP($AR81,'MP-2017_Male'!$A$3:$CF$103,MIN((61+(Mortality!FD$5-Mortality!$AT$5)),84),0))</f>
        <v>0.15697237261527353</v>
      </c>
      <c r="FE81" s="463">
        <f>FD81*(1-VLOOKUP($AR81,'MP-2017_Male'!$A$3:$CF$103,MIN((61+(Mortality!FE$5-Mortality!$AT$5)),84),0))</f>
        <v>0.15596774943053579</v>
      </c>
      <c r="FF81" s="463">
        <f>FE81*(1-VLOOKUP($AR81,'MP-2017_Male'!$A$3:$CF$103,MIN((61+(Mortality!FF$5-Mortality!$AT$5)),84),0))</f>
        <v>0.15496955583418037</v>
      </c>
      <c r="FG81" s="463">
        <f>FF81*(1-VLOOKUP($AR81,'MP-2017_Male'!$A$3:$CF$103,MIN((61+(Mortality!FG$5-Mortality!$AT$5)),84),0))</f>
        <v>0.15397775067684163</v>
      </c>
      <c r="FH81" s="463">
        <f>FG81*(1-VLOOKUP($AR81,'MP-2017_Male'!$A$3:$CF$103,MIN((61+(Mortality!FH$5-Mortality!$AT$5)),84),0))</f>
        <v>0.15299229307250986</v>
      </c>
      <c r="FI81" s="463">
        <f>FH81*(1-VLOOKUP($AR81,'MP-2017_Male'!$A$3:$CF$103,MIN((61+(Mortality!FI$5-Mortality!$AT$5)),84),0))</f>
        <v>0.1520131423968458</v>
      </c>
    </row>
    <row r="82" spans="1:165">
      <c r="A82" s="205">
        <v>94</v>
      </c>
      <c r="B82" s="226">
        <f t="shared" si="112"/>
        <v>0.201074</v>
      </c>
      <c r="C82" s="227">
        <f t="shared" si="113"/>
        <v>0.162971</v>
      </c>
      <c r="D82" s="207">
        <f t="shared" si="108"/>
        <v>0.1820225</v>
      </c>
      <c r="E82" s="434">
        <f ca="1">IF($A82&lt;Main!$B$11,Mortality!$BD75,OFFSET($BD$6,$A82-$A$13-$J$31,$A82-$A$13-$J$31)*$J$30)</f>
        <v>9.2598672216410424E-2</v>
      </c>
      <c r="F82" s="435">
        <f ca="1">IF($A82&lt;Main!$B$13,Mortality!$BD174,OFFSET($BD$105,$A82-$A$13,$A82-$A$13))</f>
        <v>8.6234470644966629E-2</v>
      </c>
      <c r="G82" s="472">
        <f t="shared" ca="1" si="85"/>
        <v>8.9416571430688527E-2</v>
      </c>
      <c r="X82" s="227"/>
      <c r="Y82" s="205">
        <v>94</v>
      </c>
      <c r="AA82" s="231"/>
      <c r="AB82" s="232">
        <v>0.201074</v>
      </c>
      <c r="AC82" s="233">
        <v>0.23194400000000001</v>
      </c>
      <c r="AD82" s="205"/>
      <c r="AE82" s="231"/>
      <c r="AF82" s="232">
        <v>0.162971</v>
      </c>
      <c r="AG82" s="233">
        <v>0.181474</v>
      </c>
      <c r="AH82" s="234"/>
      <c r="AR82" s="205">
        <v>101</v>
      </c>
      <c r="AS82" s="235">
        <f t="shared" si="103"/>
        <v>0.32374177495498674</v>
      </c>
      <c r="AT82" s="235">
        <f t="shared" ref="AT82:AW82" si="125">AU82</f>
        <v>0.33436500000000002</v>
      </c>
      <c r="AU82" s="235">
        <f t="shared" si="125"/>
        <v>0.33436500000000002</v>
      </c>
      <c r="AV82" s="235">
        <f t="shared" si="125"/>
        <v>0.33436500000000002</v>
      </c>
      <c r="AW82" s="235">
        <f t="shared" si="125"/>
        <v>0.33436500000000002</v>
      </c>
      <c r="AX82" s="406">
        <f t="shared" si="102"/>
        <v>0.33436500000000002</v>
      </c>
      <c r="AY82" s="463">
        <f>AX82*(1-VLOOKUP($AR82,'MP-2017_Male'!$A$3:$CF$103,MIN((61+(Mortality!AY$5-Mortality!$AT$5)),84),0))</f>
        <v>0.33239224650000004</v>
      </c>
      <c r="AZ82" s="463">
        <f>AY82*(1-VLOOKUP($AR82,'MP-2017_Male'!$A$3:$CF$103,MIN((61+(Mortality!AZ$5-Mortality!$AT$5)),84),0))</f>
        <v>0.33053084991960002</v>
      </c>
      <c r="BA82" s="463">
        <f>AZ82*(1-VLOOKUP($AR82,'MP-2017_Male'!$A$3:$CF$103,MIN((61+(Mortality!BA$5-Mortality!$AT$5)),84),0))</f>
        <v>0.32874598333003419</v>
      </c>
      <c r="BB82" s="463">
        <f>BA82*(1-VLOOKUP($AR82,'MP-2017_Male'!$A$3:$CF$103,MIN((61+(Mortality!BB$5-Mortality!$AT$5)),84),0))</f>
        <v>0.32703650421671804</v>
      </c>
      <c r="BC82" s="463">
        <f>BB82*(1-VLOOKUP($AR82,'MP-2017_Male'!$A$3:$CF$103,MIN((61+(Mortality!BC$5-Mortality!$AT$5)),84),0))</f>
        <v>0.32536861804521278</v>
      </c>
      <c r="BD82" s="429">
        <f>BC82*(1-VLOOKUP($AR82,'MP-2017_Male'!$A$3:$CF$103,MIN((61+(Mortality!BD$5-Mortality!$AT$5)),84),0))</f>
        <v>0.32374177495498674</v>
      </c>
      <c r="BE82" s="463">
        <f>BD82*(1-VLOOKUP($AR82,'MP-2017_Male'!$A$3:$CF$103,MIN((61+(Mortality!BE$5-Mortality!$AT$5)),84),0))</f>
        <v>0.3221230660802118</v>
      </c>
      <c r="BF82" s="463">
        <f>BE82*(1-VLOOKUP($AR82,'MP-2017_Male'!$A$3:$CF$103,MIN((61+(Mortality!BF$5-Mortality!$AT$5)),84),0))</f>
        <v>0.32054466305641877</v>
      </c>
      <c r="BG82" s="463">
        <f>BF82*(1-VLOOKUP($AR82,'MP-2017_Male'!$A$3:$CF$103,MIN((61+(Mortality!BG$5-Mortality!$AT$5)),84),0))</f>
        <v>0.31894193974113666</v>
      </c>
      <c r="BH82" s="463">
        <f>BG82*(1-VLOOKUP($AR82,'MP-2017_Male'!$A$3:$CF$103,MIN((61+(Mortality!BH$5-Mortality!$AT$5)),84),0))</f>
        <v>0.31734723004243098</v>
      </c>
      <c r="BI82" s="463">
        <f>BH82*(1-VLOOKUP($AR82,'MP-2017_Male'!$A$3:$CF$103,MIN((61+(Mortality!BI$5-Mortality!$AT$5)),84),0))</f>
        <v>0.31572875916921461</v>
      </c>
      <c r="BJ82" s="463">
        <f>BI82*(1-VLOOKUP($AR82,'MP-2017_Male'!$A$3:$CF$103,MIN((61+(Mortality!BJ$5-Mortality!$AT$5)),84),0))</f>
        <v>0.31408696962153471</v>
      </c>
      <c r="BK82" s="463">
        <f>BJ82*(1-VLOOKUP($AR82,'MP-2017_Male'!$A$3:$CF$103,MIN((61+(Mortality!BK$5-Mortality!$AT$5)),84),0))</f>
        <v>0.31245371737950273</v>
      </c>
      <c r="BL82" s="463">
        <f>BK82*(1-VLOOKUP($AR82,'MP-2017_Male'!$A$3:$CF$103,MIN((61+(Mortality!BL$5-Mortality!$AT$5)),84),0))</f>
        <v>0.31079771267739137</v>
      </c>
      <c r="BM82" s="463">
        <f>BL82*(1-VLOOKUP($AR82,'MP-2017_Male'!$A$3:$CF$103,MIN((61+(Mortality!BM$5-Mortality!$AT$5)),84),0))</f>
        <v>0.30911940502893348</v>
      </c>
      <c r="BN82" s="463">
        <f>BM82*(1-VLOOKUP($AR82,'MP-2017_Male'!$A$3:$CF$103,MIN((61+(Mortality!BN$5-Mortality!$AT$5)),84),0))</f>
        <v>0.30741924830127437</v>
      </c>
      <c r="BO82" s="463">
        <f>BN82*(1-VLOOKUP($AR82,'MP-2017_Male'!$A$3:$CF$103,MIN((61+(Mortality!BO$5-Mortality!$AT$5)),84),0))</f>
        <v>0.3056669585859571</v>
      </c>
      <c r="BP82" s="463">
        <f>BO82*(1-VLOOKUP($AR82,'MP-2017_Male'!$A$3:$CF$103,MIN((61+(Mortality!BP$5-Mortality!$AT$5)),84),0))</f>
        <v>0.30389409022615854</v>
      </c>
      <c r="BQ82" s="463">
        <f>BP82*(1-VLOOKUP($AR82,'MP-2017_Male'!$A$3:$CF$103,MIN((61+(Mortality!BQ$5-Mortality!$AT$5)),84),0))</f>
        <v>0.30207072568480159</v>
      </c>
      <c r="BR82" s="463">
        <f>BQ82*(1-VLOOKUP($AR82,'MP-2017_Male'!$A$3:$CF$103,MIN((61+(Mortality!BR$5-Mortality!$AT$5)),84),0))</f>
        <v>0.30025830133069276</v>
      </c>
      <c r="BS82" s="463">
        <f>BR82*(1-VLOOKUP($AR82,'MP-2017_Male'!$A$3:$CF$103,MIN((61+(Mortality!BS$5-Mortality!$AT$5)),84),0))</f>
        <v>0.29845675152270862</v>
      </c>
      <c r="BT82" s="463">
        <f>BS82*(1-VLOOKUP($AR82,'MP-2017_Male'!$A$3:$CF$103,MIN((61+(Mortality!BT$5-Mortality!$AT$5)),84),0))</f>
        <v>0.29666601101357237</v>
      </c>
      <c r="BU82" s="463">
        <f>BT82*(1-VLOOKUP($AR82,'MP-2017_Male'!$A$3:$CF$103,MIN((61+(Mortality!BU$5-Mortality!$AT$5)),84),0))</f>
        <v>0.29488601494749095</v>
      </c>
      <c r="BV82" s="463">
        <f>BU82*(1-VLOOKUP($AR82,'MP-2017_Male'!$A$3:$CF$103,MIN((61+(Mortality!BV$5-Mortality!$AT$5)),84),0))</f>
        <v>0.293116698857806</v>
      </c>
      <c r="BW82" s="463">
        <f>BV82*(1-VLOOKUP($AR82,'MP-2017_Male'!$A$3:$CF$103,MIN((61+(Mortality!BW$5-Mortality!$AT$5)),84),0))</f>
        <v>0.29135799866465917</v>
      </c>
      <c r="BX82" s="463">
        <f>BW82*(1-VLOOKUP($AR82,'MP-2017_Male'!$A$3:$CF$103,MIN((61+(Mortality!BX$5-Mortality!$AT$5)),84),0))</f>
        <v>0.2896098506726712</v>
      </c>
      <c r="BY82" s="463">
        <f>BX82*(1-VLOOKUP($AR82,'MP-2017_Male'!$A$3:$CF$103,MIN((61+(Mortality!BY$5-Mortality!$AT$5)),84),0))</f>
        <v>0.28787219156863519</v>
      </c>
      <c r="BZ82" s="463">
        <f>BY82*(1-VLOOKUP($AR82,'MP-2017_Male'!$A$3:$CF$103,MIN((61+(Mortality!BZ$5-Mortality!$AT$5)),84),0))</f>
        <v>0.28614495841922338</v>
      </c>
      <c r="CA82" s="463">
        <f>BZ82*(1-VLOOKUP($AR82,'MP-2017_Male'!$A$3:$CF$103,MIN((61+(Mortality!CA$5-Mortality!$AT$5)),84),0))</f>
        <v>0.28442808866870806</v>
      </c>
      <c r="CB82" s="463">
        <f>CA82*(1-VLOOKUP($AR82,'MP-2017_Male'!$A$3:$CF$103,MIN((61+(Mortality!CB$5-Mortality!$AT$5)),84),0))</f>
        <v>0.28272152013669583</v>
      </c>
      <c r="CC82" s="463">
        <f>CB82*(1-VLOOKUP($AR82,'MP-2017_Male'!$A$3:$CF$103,MIN((61+(Mortality!CC$5-Mortality!$AT$5)),84),0))</f>
        <v>0.28102519101587564</v>
      </c>
      <c r="CD82" s="463">
        <f>CC82*(1-VLOOKUP($AR82,'MP-2017_Male'!$A$3:$CF$103,MIN((61+(Mortality!CD$5-Mortality!$AT$5)),84),0))</f>
        <v>0.27933903986978037</v>
      </c>
      <c r="CE82" s="463">
        <f>CD82*(1-VLOOKUP($AR82,'MP-2017_Male'!$A$3:$CF$103,MIN((61+(Mortality!CE$5-Mortality!$AT$5)),84),0))</f>
        <v>0.27766300563056168</v>
      </c>
      <c r="CF82" s="463">
        <f>CE82*(1-VLOOKUP($AR82,'MP-2017_Male'!$A$3:$CF$103,MIN((61+(Mortality!CF$5-Mortality!$AT$5)),84),0))</f>
        <v>0.2759970275967783</v>
      </c>
      <c r="CG82" s="463">
        <f>CF82*(1-VLOOKUP($AR82,'MP-2017_Male'!$A$3:$CF$103,MIN((61+(Mortality!CG$5-Mortality!$AT$5)),84),0))</f>
        <v>0.27434104543119764</v>
      </c>
      <c r="CH82" s="463">
        <f>CG82*(1-VLOOKUP($AR82,'MP-2017_Male'!$A$3:$CF$103,MIN((61+(Mortality!CH$5-Mortality!$AT$5)),84),0))</f>
        <v>0.27269499915861045</v>
      </c>
      <c r="CI82" s="463">
        <f>CH82*(1-VLOOKUP($AR82,'MP-2017_Male'!$A$3:$CF$103,MIN((61+(Mortality!CI$5-Mortality!$AT$5)),84),0))</f>
        <v>0.27105882916365881</v>
      </c>
      <c r="CJ82" s="463">
        <f>CI82*(1-VLOOKUP($AR82,'MP-2017_Male'!$A$3:$CF$103,MIN((61+(Mortality!CJ$5-Mortality!$AT$5)),84),0))</f>
        <v>0.26943247618867683</v>
      </c>
      <c r="CK82" s="463">
        <f>CJ82*(1-VLOOKUP($AR82,'MP-2017_Male'!$A$3:$CF$103,MIN((61+(Mortality!CK$5-Mortality!$AT$5)),84),0))</f>
        <v>0.26781588133154477</v>
      </c>
      <c r="CL82" s="463">
        <f>CK82*(1-VLOOKUP($AR82,'MP-2017_Male'!$A$3:$CF$103,MIN((61+(Mortality!CL$5-Mortality!$AT$5)),84),0))</f>
        <v>0.26620898604355547</v>
      </c>
      <c r="CM82" s="463">
        <f>CL82*(1-VLOOKUP($AR82,'MP-2017_Male'!$A$3:$CF$103,MIN((61+(Mortality!CM$5-Mortality!$AT$5)),84),0))</f>
        <v>0.26461173212729416</v>
      </c>
      <c r="CN82" s="463">
        <f>CM82*(1-VLOOKUP($AR82,'MP-2017_Male'!$A$3:$CF$103,MIN((61+(Mortality!CN$5-Mortality!$AT$5)),84),0))</f>
        <v>0.26302406173453041</v>
      </c>
      <c r="CO82" s="463">
        <f>CN82*(1-VLOOKUP($AR82,'MP-2017_Male'!$A$3:$CF$103,MIN((61+(Mortality!CO$5-Mortality!$AT$5)),84),0))</f>
        <v>0.2614459173641232</v>
      </c>
      <c r="CP82" s="463">
        <f>CO82*(1-VLOOKUP($AR82,'MP-2017_Male'!$A$3:$CF$103,MIN((61+(Mortality!CP$5-Mortality!$AT$5)),84),0))</f>
        <v>0.25987724185993849</v>
      </c>
      <c r="CQ82" s="463">
        <f>CP82*(1-VLOOKUP($AR82,'MP-2017_Male'!$A$3:$CF$103,MIN((61+(Mortality!CQ$5-Mortality!$AT$5)),84),0))</f>
        <v>0.25831797840877885</v>
      </c>
      <c r="CR82" s="463">
        <f>CQ82*(1-VLOOKUP($AR82,'MP-2017_Male'!$A$3:$CF$103,MIN((61+(Mortality!CR$5-Mortality!$AT$5)),84),0))</f>
        <v>0.25676807053832618</v>
      </c>
      <c r="CS82" s="463">
        <f>CR82*(1-VLOOKUP($AR82,'MP-2017_Male'!$A$3:$CF$103,MIN((61+(Mortality!CS$5-Mortality!$AT$5)),84),0))</f>
        <v>0.25522746211509623</v>
      </c>
      <c r="CT82" s="463">
        <f>CS82*(1-VLOOKUP($AR82,'MP-2017_Male'!$A$3:$CF$103,MIN((61+(Mortality!CT$5-Mortality!$AT$5)),84),0))</f>
        <v>0.25369609734240567</v>
      </c>
      <c r="CU82" s="463">
        <f>CT82*(1-VLOOKUP($AR82,'MP-2017_Male'!$A$3:$CF$103,MIN((61+(Mortality!CU$5-Mortality!$AT$5)),84),0))</f>
        <v>0.25217392075835121</v>
      </c>
      <c r="CV82" s="463">
        <f>CU82*(1-VLOOKUP($AR82,'MP-2017_Male'!$A$3:$CF$103,MIN((61+(Mortality!CV$5-Mortality!$AT$5)),84),0))</f>
        <v>0.25066087723380109</v>
      </c>
      <c r="CW82" s="463">
        <f>CV82*(1-VLOOKUP($AR82,'MP-2017_Male'!$A$3:$CF$103,MIN((61+(Mortality!CW$5-Mortality!$AT$5)),84),0))</f>
        <v>0.2491569119703983</v>
      </c>
      <c r="CX82" s="463">
        <f>CW82*(1-VLOOKUP($AR82,'MP-2017_Male'!$A$3:$CF$103,MIN((61+(Mortality!CX$5-Mortality!$AT$5)),84),0))</f>
        <v>0.24766197049857591</v>
      </c>
      <c r="CY82" s="463">
        <f>CX82*(1-VLOOKUP($AR82,'MP-2017_Male'!$A$3:$CF$103,MIN((61+(Mortality!CY$5-Mortality!$AT$5)),84),0))</f>
        <v>0.24617599867558446</v>
      </c>
      <c r="CZ82" s="463">
        <f>CY82*(1-VLOOKUP($AR82,'MP-2017_Male'!$A$3:$CF$103,MIN((61+(Mortality!CZ$5-Mortality!$AT$5)),84),0))</f>
        <v>0.24469894268353096</v>
      </c>
      <c r="DA82" s="463">
        <f>CZ82*(1-VLOOKUP($AR82,'MP-2017_Male'!$A$3:$CF$103,MIN((61+(Mortality!DA$5-Mortality!$AT$5)),84),0))</f>
        <v>0.24323074902742978</v>
      </c>
      <c r="DB82" s="463">
        <f>DA82*(1-VLOOKUP($AR82,'MP-2017_Male'!$A$3:$CF$103,MIN((61+(Mortality!DB$5-Mortality!$AT$5)),84),0))</f>
        <v>0.2417713645332652</v>
      </c>
      <c r="DC82" s="463">
        <f>DB82*(1-VLOOKUP($AR82,'MP-2017_Male'!$A$3:$CF$103,MIN((61+(Mortality!DC$5-Mortality!$AT$5)),84),0))</f>
        <v>0.2403207363460656</v>
      </c>
      <c r="DD82" s="463">
        <f>DC82*(1-VLOOKUP($AR82,'MP-2017_Male'!$A$3:$CF$103,MIN((61+(Mortality!DD$5-Mortality!$AT$5)),84),0))</f>
        <v>0.23887881192798921</v>
      </c>
      <c r="DE82" s="463">
        <f>DD82*(1-VLOOKUP($AR82,'MP-2017_Male'!$A$3:$CF$103,MIN((61+(Mortality!DE$5-Mortality!$AT$5)),84),0))</f>
        <v>0.23744553905642127</v>
      </c>
      <c r="DF82" s="463">
        <f>DE82*(1-VLOOKUP($AR82,'MP-2017_Male'!$A$3:$CF$103,MIN((61+(Mortality!DF$5-Mortality!$AT$5)),84),0))</f>
        <v>0.23602086582208273</v>
      </c>
      <c r="DG82" s="463">
        <f>DF82*(1-VLOOKUP($AR82,'MP-2017_Male'!$A$3:$CF$103,MIN((61+(Mortality!DG$5-Mortality!$AT$5)),84),0))</f>
        <v>0.23460474062715023</v>
      </c>
      <c r="DH82" s="463">
        <f>DG82*(1-VLOOKUP($AR82,'MP-2017_Male'!$A$3:$CF$103,MIN((61+(Mortality!DH$5-Mortality!$AT$5)),84),0))</f>
        <v>0.23319711218338732</v>
      </c>
      <c r="DI82" s="463">
        <f>DH82*(1-VLOOKUP($AR82,'MP-2017_Male'!$A$3:$CF$103,MIN((61+(Mortality!DI$5-Mortality!$AT$5)),84),0))</f>
        <v>0.23179792951028699</v>
      </c>
      <c r="DJ82" s="463">
        <f>DI82*(1-VLOOKUP($AR82,'MP-2017_Male'!$A$3:$CF$103,MIN((61+(Mortality!DJ$5-Mortality!$AT$5)),84),0))</f>
        <v>0.23040714193322526</v>
      </c>
      <c r="DK82" s="463">
        <f>DJ82*(1-VLOOKUP($AR82,'MP-2017_Male'!$A$3:$CF$103,MIN((61+(Mortality!DK$5-Mortality!$AT$5)),84),0))</f>
        <v>0.2290246990816259</v>
      </c>
      <c r="DL82" s="463">
        <f>DK82*(1-VLOOKUP($AR82,'MP-2017_Male'!$A$3:$CF$103,MIN((61+(Mortality!DL$5-Mortality!$AT$5)),84),0))</f>
        <v>0.22765055088713615</v>
      </c>
      <c r="DM82" s="463">
        <f>DL82*(1-VLOOKUP($AR82,'MP-2017_Male'!$A$3:$CF$103,MIN((61+(Mortality!DM$5-Mortality!$AT$5)),84),0))</f>
        <v>0.22628464758181333</v>
      </c>
      <c r="DN82" s="463">
        <f>DM82*(1-VLOOKUP($AR82,'MP-2017_Male'!$A$3:$CF$103,MIN((61+(Mortality!DN$5-Mortality!$AT$5)),84),0))</f>
        <v>0.22492693969632244</v>
      </c>
      <c r="DO82" s="463">
        <f>DN82*(1-VLOOKUP($AR82,'MP-2017_Male'!$A$3:$CF$103,MIN((61+(Mortality!DO$5-Mortality!$AT$5)),84),0))</f>
        <v>0.22357737805814451</v>
      </c>
      <c r="DP82" s="463">
        <f>DO82*(1-VLOOKUP($AR82,'MP-2017_Male'!$A$3:$CF$103,MIN((61+(Mortality!DP$5-Mortality!$AT$5)),84),0))</f>
        <v>0.22223591378979565</v>
      </c>
      <c r="DQ82" s="463">
        <f>DP82*(1-VLOOKUP($AR82,'MP-2017_Male'!$A$3:$CF$103,MIN((61+(Mortality!DQ$5-Mortality!$AT$5)),84),0))</f>
        <v>0.22090249830705688</v>
      </c>
      <c r="DR82" s="463">
        <f>DQ82*(1-VLOOKUP($AR82,'MP-2017_Male'!$A$3:$CF$103,MIN((61+(Mortality!DR$5-Mortality!$AT$5)),84),0))</f>
        <v>0.21957708331721454</v>
      </c>
      <c r="DS82" s="463">
        <f>DR82*(1-VLOOKUP($AR82,'MP-2017_Male'!$A$3:$CF$103,MIN((61+(Mortality!DS$5-Mortality!$AT$5)),84),0))</f>
        <v>0.21825962081731126</v>
      </c>
      <c r="DT82" s="463">
        <f>DS82*(1-VLOOKUP($AR82,'MP-2017_Male'!$A$3:$CF$103,MIN((61+(Mortality!DT$5-Mortality!$AT$5)),84),0))</f>
        <v>0.21695006309240739</v>
      </c>
      <c r="DU82" s="463">
        <f>DT82*(1-VLOOKUP($AR82,'MP-2017_Male'!$A$3:$CF$103,MIN((61+(Mortality!DU$5-Mortality!$AT$5)),84),0))</f>
        <v>0.21564836271385293</v>
      </c>
      <c r="DV82" s="463">
        <f>DU82*(1-VLOOKUP($AR82,'MP-2017_Male'!$A$3:$CF$103,MIN((61+(Mortality!DV$5-Mortality!$AT$5)),84),0))</f>
        <v>0.21435447253756981</v>
      </c>
      <c r="DW82" s="463">
        <f>DV82*(1-VLOOKUP($AR82,'MP-2017_Male'!$A$3:$CF$103,MIN((61+(Mortality!DW$5-Mortality!$AT$5)),84),0))</f>
        <v>0.2130683457023444</v>
      </c>
      <c r="DX82" s="463">
        <f>DW82*(1-VLOOKUP($AR82,'MP-2017_Male'!$A$3:$CF$103,MIN((61+(Mortality!DX$5-Mortality!$AT$5)),84),0))</f>
        <v>0.21178993562813034</v>
      </c>
      <c r="DY82" s="463">
        <f>DX82*(1-VLOOKUP($AR82,'MP-2017_Male'!$A$3:$CF$103,MIN((61+(Mortality!DY$5-Mortality!$AT$5)),84),0))</f>
        <v>0.21051919601436156</v>
      </c>
      <c r="DZ82" s="463">
        <f>DY82*(1-VLOOKUP($AR82,'MP-2017_Male'!$A$3:$CF$103,MIN((61+(Mortality!DZ$5-Mortality!$AT$5)),84),0))</f>
        <v>0.20925608083827538</v>
      </c>
      <c r="EA82" s="463">
        <f>DZ82*(1-VLOOKUP($AR82,'MP-2017_Male'!$A$3:$CF$103,MIN((61+(Mortality!EA$5-Mortality!$AT$5)),84),0))</f>
        <v>0.20800054435324572</v>
      </c>
      <c r="EB82" s="463">
        <f>EA82*(1-VLOOKUP($AR82,'MP-2017_Male'!$A$3:$CF$103,MIN((61+(Mortality!EB$5-Mortality!$AT$5)),84),0))</f>
        <v>0.20675254108712623</v>
      </c>
      <c r="EC82" s="463">
        <f>EB82*(1-VLOOKUP($AR82,'MP-2017_Male'!$A$3:$CF$103,MIN((61+(Mortality!EC$5-Mortality!$AT$5)),84),0))</f>
        <v>0.20551202584060346</v>
      </c>
      <c r="ED82" s="463">
        <f>EC82*(1-VLOOKUP($AR82,'MP-2017_Male'!$A$3:$CF$103,MIN((61+(Mortality!ED$5-Mortality!$AT$5)),84),0))</f>
        <v>0.20427895368555984</v>
      </c>
      <c r="EE82" s="463">
        <f>ED82*(1-VLOOKUP($AR82,'MP-2017_Male'!$A$3:$CF$103,MIN((61+(Mortality!EE$5-Mortality!$AT$5)),84),0))</f>
        <v>0.20305327996344649</v>
      </c>
      <c r="EF82" s="463">
        <f>EE82*(1-VLOOKUP($AR82,'MP-2017_Male'!$A$3:$CF$103,MIN((61+(Mortality!EF$5-Mortality!$AT$5)),84),0))</f>
        <v>0.20183496028366582</v>
      </c>
      <c r="EG82" s="463">
        <f>EF82*(1-VLOOKUP($AR82,'MP-2017_Male'!$A$3:$CF$103,MIN((61+(Mortality!EG$5-Mortality!$AT$5)),84),0))</f>
        <v>0.20062395052196383</v>
      </c>
      <c r="EH82" s="463">
        <f>EG82*(1-VLOOKUP($AR82,'MP-2017_Male'!$A$3:$CF$103,MIN((61+(Mortality!EH$5-Mortality!$AT$5)),84),0))</f>
        <v>0.19942020681883205</v>
      </c>
      <c r="EI82" s="463">
        <f>EH82*(1-VLOOKUP($AR82,'MP-2017_Male'!$A$3:$CF$103,MIN((61+(Mortality!EI$5-Mortality!$AT$5)),84),0))</f>
        <v>0.19822368557791906</v>
      </c>
      <c r="EJ82" s="463">
        <f>EI82*(1-VLOOKUP($AR82,'MP-2017_Male'!$A$3:$CF$103,MIN((61+(Mortality!EJ$5-Mortality!$AT$5)),84),0))</f>
        <v>0.19703434346445153</v>
      </c>
      <c r="EK82" s="463">
        <f>EJ82*(1-VLOOKUP($AR82,'MP-2017_Male'!$A$3:$CF$103,MIN((61+(Mortality!EK$5-Mortality!$AT$5)),84),0))</f>
        <v>0.19585213740366483</v>
      </c>
      <c r="EL82" s="463">
        <f>EK82*(1-VLOOKUP($AR82,'MP-2017_Male'!$A$3:$CF$103,MIN((61+(Mortality!EL$5-Mortality!$AT$5)),84),0))</f>
        <v>0.19467702457924285</v>
      </c>
      <c r="EM82" s="463">
        <f>EL82*(1-VLOOKUP($AR82,'MP-2017_Male'!$A$3:$CF$103,MIN((61+(Mortality!EM$5-Mortality!$AT$5)),84),0))</f>
        <v>0.19350896243176741</v>
      </c>
      <c r="EN82" s="463">
        <f>EM82*(1-VLOOKUP($AR82,'MP-2017_Male'!$A$3:$CF$103,MIN((61+(Mortality!EN$5-Mortality!$AT$5)),84),0))</f>
        <v>0.1923479086571768</v>
      </c>
      <c r="EO82" s="463">
        <f>EN82*(1-VLOOKUP($AR82,'MP-2017_Male'!$A$3:$CF$103,MIN((61+(Mortality!EO$5-Mortality!$AT$5)),84),0))</f>
        <v>0.19119382120523373</v>
      </c>
      <c r="EP82" s="463">
        <f>EO82*(1-VLOOKUP($AR82,'MP-2017_Male'!$A$3:$CF$103,MIN((61+(Mortality!EP$5-Mortality!$AT$5)),84),0))</f>
        <v>0.19004665827800232</v>
      </c>
      <c r="EQ82" s="463">
        <f>EP82*(1-VLOOKUP($AR82,'MP-2017_Male'!$A$3:$CF$103,MIN((61+(Mortality!EQ$5-Mortality!$AT$5)),84),0))</f>
        <v>0.18890637832833432</v>
      </c>
      <c r="ER82" s="463">
        <f>EQ82*(1-VLOOKUP($AR82,'MP-2017_Male'!$A$3:$CF$103,MIN((61+(Mortality!ER$5-Mortality!$AT$5)),84),0))</f>
        <v>0.18777294005836431</v>
      </c>
      <c r="ES82" s="463">
        <f>ER82*(1-VLOOKUP($AR82,'MP-2017_Male'!$A$3:$CF$103,MIN((61+(Mortality!ES$5-Mortality!$AT$5)),84),0))</f>
        <v>0.18664630241801414</v>
      </c>
      <c r="ET82" s="463">
        <f>ES82*(1-VLOOKUP($AR82,'MP-2017_Male'!$A$3:$CF$103,MIN((61+(Mortality!ET$5-Mortality!$AT$5)),84),0))</f>
        <v>0.18552642460350605</v>
      </c>
      <c r="EU82" s="463">
        <f>ET82*(1-VLOOKUP($AR82,'MP-2017_Male'!$A$3:$CF$103,MIN((61+(Mortality!EU$5-Mortality!$AT$5)),84),0))</f>
        <v>0.18441326605588501</v>
      </c>
      <c r="EV82" s="463">
        <f>EU82*(1-VLOOKUP($AR82,'MP-2017_Male'!$A$3:$CF$103,MIN((61+(Mortality!EV$5-Mortality!$AT$5)),84),0))</f>
        <v>0.1833067864595497</v>
      </c>
      <c r="EW82" s="463">
        <f>EV82*(1-VLOOKUP($AR82,'MP-2017_Male'!$A$3:$CF$103,MIN((61+(Mortality!EW$5-Mortality!$AT$5)),84),0))</f>
        <v>0.18220694574079241</v>
      </c>
      <c r="EX82" s="463">
        <f>EW82*(1-VLOOKUP($AR82,'MP-2017_Male'!$A$3:$CF$103,MIN((61+(Mortality!EX$5-Mortality!$AT$5)),84),0))</f>
        <v>0.18111370406634766</v>
      </c>
      <c r="EY82" s="463">
        <f>EX82*(1-VLOOKUP($AR82,'MP-2017_Male'!$A$3:$CF$103,MIN((61+(Mortality!EY$5-Mortality!$AT$5)),84),0))</f>
        <v>0.18002702184194957</v>
      </c>
      <c r="EZ82" s="463">
        <f>EY82*(1-VLOOKUP($AR82,'MP-2017_Male'!$A$3:$CF$103,MIN((61+(Mortality!EZ$5-Mortality!$AT$5)),84),0))</f>
        <v>0.17894685971089788</v>
      </c>
      <c r="FA82" s="463">
        <f>EZ82*(1-VLOOKUP($AR82,'MP-2017_Male'!$A$3:$CF$103,MIN((61+(Mortality!FA$5-Mortality!$AT$5)),84),0))</f>
        <v>0.17787317855263249</v>
      </c>
      <c r="FB82" s="463">
        <f>FA82*(1-VLOOKUP($AR82,'MP-2017_Male'!$A$3:$CF$103,MIN((61+(Mortality!FB$5-Mortality!$AT$5)),84),0))</f>
        <v>0.1768059394813167</v>
      </c>
      <c r="FC82" s="463">
        <f>FB82*(1-VLOOKUP($AR82,'MP-2017_Male'!$A$3:$CF$103,MIN((61+(Mortality!FC$5-Mortality!$AT$5)),84),0))</f>
        <v>0.17574510384442879</v>
      </c>
      <c r="FD82" s="463">
        <f>FC82*(1-VLOOKUP($AR82,'MP-2017_Male'!$A$3:$CF$103,MIN((61+(Mortality!FD$5-Mortality!$AT$5)),84),0))</f>
        <v>0.17469063322136222</v>
      </c>
      <c r="FE82" s="463">
        <f>FD82*(1-VLOOKUP($AR82,'MP-2017_Male'!$A$3:$CF$103,MIN((61+(Mortality!FE$5-Mortality!$AT$5)),84),0))</f>
        <v>0.17364248942203406</v>
      </c>
      <c r="FF82" s="463">
        <f>FE82*(1-VLOOKUP($AR82,'MP-2017_Male'!$A$3:$CF$103,MIN((61+(Mortality!FF$5-Mortality!$AT$5)),84),0))</f>
        <v>0.17260063448550186</v>
      </c>
      <c r="FG82" s="463">
        <f>FF82*(1-VLOOKUP($AR82,'MP-2017_Male'!$A$3:$CF$103,MIN((61+(Mortality!FG$5-Mortality!$AT$5)),84),0))</f>
        <v>0.17156503067858886</v>
      </c>
      <c r="FH82" s="463">
        <f>FG82*(1-VLOOKUP($AR82,'MP-2017_Male'!$A$3:$CF$103,MIN((61+(Mortality!FH$5-Mortality!$AT$5)),84),0))</f>
        <v>0.17053564049451733</v>
      </c>
      <c r="FI82" s="463">
        <f>FH82*(1-VLOOKUP($AR82,'MP-2017_Male'!$A$3:$CF$103,MIN((61+(Mortality!FI$5-Mortality!$AT$5)),84),0))</f>
        <v>0.16951242665155022</v>
      </c>
    </row>
    <row r="83" spans="1:165">
      <c r="A83" s="205">
        <v>95</v>
      </c>
      <c r="B83" s="226">
        <f t="shared" si="112"/>
        <v>0.218559</v>
      </c>
      <c r="C83" s="227">
        <f t="shared" si="113"/>
        <v>0.179034</v>
      </c>
      <c r="D83" s="207">
        <f t="shared" si="108"/>
        <v>0.19879649999999999</v>
      </c>
      <c r="E83" s="434">
        <f ca="1">IF($A83&lt;Main!$B$11,Mortality!$BD76,OFFSET($BD$6,$A83-$A$13-$J$31,$A83-$A$13-$J$31)*$J$30)</f>
        <v>0.10107647650773885</v>
      </c>
      <c r="F83" s="435">
        <f ca="1">IF($A83&lt;Main!$B$13,Mortality!$BD175,OFFSET($BD$105,$A83-$A$13,$A83-$A$13))</f>
        <v>9.5139668955903769E-2</v>
      </c>
      <c r="G83" s="472">
        <f t="shared" ca="1" si="85"/>
        <v>9.8108072731821316E-2</v>
      </c>
      <c r="X83" s="227"/>
      <c r="Y83" s="205">
        <v>95</v>
      </c>
      <c r="AA83" s="231"/>
      <c r="AB83" s="232">
        <v>0.218559</v>
      </c>
      <c r="AC83" s="233">
        <v>0.247169</v>
      </c>
      <c r="AD83" s="205"/>
      <c r="AE83" s="231"/>
      <c r="AF83" s="232">
        <v>0.179034</v>
      </c>
      <c r="AG83" s="233">
        <v>0.19588</v>
      </c>
      <c r="AH83" s="234"/>
      <c r="AR83" s="205">
        <v>102</v>
      </c>
      <c r="AS83" s="235">
        <f t="shared" si="103"/>
        <v>0.34412760981295648</v>
      </c>
      <c r="AT83" s="235">
        <f t="shared" ref="AT83:AW83" si="126">AU83</f>
        <v>0.354599</v>
      </c>
      <c r="AU83" s="235">
        <f t="shared" si="126"/>
        <v>0.354599</v>
      </c>
      <c r="AV83" s="235">
        <f t="shared" si="126"/>
        <v>0.354599</v>
      </c>
      <c r="AW83" s="235">
        <f t="shared" si="126"/>
        <v>0.354599</v>
      </c>
      <c r="AX83" s="406">
        <f t="shared" si="102"/>
        <v>0.354599</v>
      </c>
      <c r="AY83" s="463">
        <f>AX83*(1-VLOOKUP($AR83,'MP-2017_Male'!$A$3:$CF$103,MIN((61+(Mortality!AY$5-Mortality!$AT$5)),84),0))</f>
        <v>0.35264870549999999</v>
      </c>
      <c r="AZ83" s="463">
        <f>AY83*(1-VLOOKUP($AR83,'MP-2017_Male'!$A$3:$CF$103,MIN((61+(Mortality!AZ$5-Mortality!$AT$5)),84),0))</f>
        <v>0.35081493223139998</v>
      </c>
      <c r="BA83" s="463">
        <f>AZ83*(1-VLOOKUP($AR83,'MP-2017_Male'!$A$3:$CF$103,MIN((61+(Mortality!BA$5-Mortality!$AT$5)),84),0))</f>
        <v>0.34906085757024297</v>
      </c>
      <c r="BB83" s="463">
        <f>BA83*(1-VLOOKUP($AR83,'MP-2017_Male'!$A$3:$CF$103,MIN((61+(Mortality!BB$5-Mortality!$AT$5)),84),0))</f>
        <v>0.34735045936814879</v>
      </c>
      <c r="BC83" s="463">
        <f>BB83*(1-VLOOKUP($AR83,'MP-2017_Male'!$A$3:$CF$103,MIN((61+(Mortality!BC$5-Mortality!$AT$5)),84),0))</f>
        <v>0.34571791220911846</v>
      </c>
      <c r="BD83" s="429">
        <f>BC83*(1-VLOOKUP($AR83,'MP-2017_Male'!$A$3:$CF$103,MIN((61+(Mortality!BD$5-Mortality!$AT$5)),84),0))</f>
        <v>0.34412760981295648</v>
      </c>
      <c r="BE83" s="463">
        <f>BD83*(1-VLOOKUP($AR83,'MP-2017_Male'!$A$3:$CF$103,MIN((61+(Mortality!BE$5-Mortality!$AT$5)),84),0))</f>
        <v>0.34254462280781689</v>
      </c>
      <c r="BF83" s="463">
        <f>BE83*(1-VLOOKUP($AR83,'MP-2017_Male'!$A$3:$CF$103,MIN((61+(Mortality!BF$5-Mortality!$AT$5)),84),0))</f>
        <v>0.34096891754290093</v>
      </c>
      <c r="BG83" s="463">
        <f>BF83*(1-VLOOKUP($AR83,'MP-2017_Male'!$A$3:$CF$103,MIN((61+(Mortality!BG$5-Mortality!$AT$5)),84),0))</f>
        <v>0.33940046052220357</v>
      </c>
      <c r="BH83" s="463">
        <f>BG83*(1-VLOOKUP($AR83,'MP-2017_Male'!$A$3:$CF$103,MIN((61+(Mortality!BH$5-Mortality!$AT$5)),84),0))</f>
        <v>0.33780527835774921</v>
      </c>
      <c r="BI83" s="463">
        <f>BH83*(1-VLOOKUP($AR83,'MP-2017_Male'!$A$3:$CF$103,MIN((61+(Mortality!BI$5-Mortality!$AT$5)),84),0))</f>
        <v>0.33621759354946779</v>
      </c>
      <c r="BJ83" s="463">
        <f>BI83*(1-VLOOKUP($AR83,'MP-2017_Male'!$A$3:$CF$103,MIN((61+(Mortality!BJ$5-Mortality!$AT$5)),84),0))</f>
        <v>0.33460374910043034</v>
      </c>
      <c r="BK83" s="463">
        <f>BJ83*(1-VLOOKUP($AR83,'MP-2017_Male'!$A$3:$CF$103,MIN((61+(Mortality!BK$5-Mortality!$AT$5)),84),0))</f>
        <v>0.33296419072983824</v>
      </c>
      <c r="BL83" s="463">
        <f>BK83*(1-VLOOKUP($AR83,'MP-2017_Male'!$A$3:$CF$103,MIN((61+(Mortality!BL$5-Mortality!$AT$5)),84),0))</f>
        <v>0.33129936977618907</v>
      </c>
      <c r="BM83" s="463">
        <f>BL83*(1-VLOOKUP($AR83,'MP-2017_Male'!$A$3:$CF$103,MIN((61+(Mortality!BM$5-Mortality!$AT$5)),84),0))</f>
        <v>0.32964287292730809</v>
      </c>
      <c r="BN83" s="463">
        <f>BM83*(1-VLOOKUP($AR83,'MP-2017_Male'!$A$3:$CF$103,MIN((61+(Mortality!BN$5-Mortality!$AT$5)),84),0))</f>
        <v>0.32792872998808609</v>
      </c>
      <c r="BO83" s="463">
        <f>BN83*(1-VLOOKUP($AR83,'MP-2017_Male'!$A$3:$CF$103,MIN((61+(Mortality!BO$5-Mortality!$AT$5)),84),0))</f>
        <v>0.32619070771914926</v>
      </c>
      <c r="BP83" s="463">
        <f>BO83*(1-VLOOKUP($AR83,'MP-2017_Male'!$A$3:$CF$103,MIN((61+(Mortality!BP$5-Mortality!$AT$5)),84),0))</f>
        <v>0.3244292778974659</v>
      </c>
      <c r="BQ83" s="463">
        <f>BP83*(1-VLOOKUP($AR83,'MP-2017_Male'!$A$3:$CF$103,MIN((61+(Mortality!BQ$5-Mortality!$AT$5)),84),0))</f>
        <v>0.32264491686902985</v>
      </c>
      <c r="BR83" s="463">
        <f>BQ83*(1-VLOOKUP($AR83,'MP-2017_Male'!$A$3:$CF$103,MIN((61+(Mortality!BR$5-Mortality!$AT$5)),84),0))</f>
        <v>0.32087036982625022</v>
      </c>
      <c r="BS83" s="463">
        <f>BR83*(1-VLOOKUP($AR83,'MP-2017_Male'!$A$3:$CF$103,MIN((61+(Mortality!BS$5-Mortality!$AT$5)),84),0))</f>
        <v>0.31910558279220586</v>
      </c>
      <c r="BT83" s="463">
        <f>BS83*(1-VLOOKUP($AR83,'MP-2017_Male'!$A$3:$CF$103,MIN((61+(Mortality!BT$5-Mortality!$AT$5)),84),0))</f>
        <v>0.31735050208684873</v>
      </c>
      <c r="BU83" s="463">
        <f>BT83*(1-VLOOKUP($AR83,'MP-2017_Male'!$A$3:$CF$103,MIN((61+(Mortality!BU$5-Mortality!$AT$5)),84),0))</f>
        <v>0.3156050743253711</v>
      </c>
      <c r="BV83" s="463">
        <f>BU83*(1-VLOOKUP($AR83,'MP-2017_Male'!$A$3:$CF$103,MIN((61+(Mortality!BV$5-Mortality!$AT$5)),84),0))</f>
        <v>0.31386924641658159</v>
      </c>
      <c r="BW83" s="463">
        <f>BV83*(1-VLOOKUP($AR83,'MP-2017_Male'!$A$3:$CF$103,MIN((61+(Mortality!BW$5-Mortality!$AT$5)),84),0))</f>
        <v>0.3121429655612904</v>
      </c>
      <c r="BX83" s="463">
        <f>BW83*(1-VLOOKUP($AR83,'MP-2017_Male'!$A$3:$CF$103,MIN((61+(Mortality!BX$5-Mortality!$AT$5)),84),0))</f>
        <v>0.31042617925070332</v>
      </c>
      <c r="BY83" s="463">
        <f>BX83*(1-VLOOKUP($AR83,'MP-2017_Male'!$A$3:$CF$103,MIN((61+(Mortality!BY$5-Mortality!$AT$5)),84),0))</f>
        <v>0.30871883526482446</v>
      </c>
      <c r="BZ83" s="463">
        <f>BY83*(1-VLOOKUP($AR83,'MP-2017_Male'!$A$3:$CF$103,MIN((61+(Mortality!BZ$5-Mortality!$AT$5)),84),0))</f>
        <v>0.30702088167086794</v>
      </c>
      <c r="CA83" s="463">
        <f>BZ83*(1-VLOOKUP($AR83,'MP-2017_Male'!$A$3:$CF$103,MIN((61+(Mortality!CA$5-Mortality!$AT$5)),84),0))</f>
        <v>0.30533226682167819</v>
      </c>
      <c r="CB83" s="463">
        <f>CA83*(1-VLOOKUP($AR83,'MP-2017_Male'!$A$3:$CF$103,MIN((61+(Mortality!CB$5-Mortality!$AT$5)),84),0))</f>
        <v>0.30365293935415899</v>
      </c>
      <c r="CC83" s="463">
        <f>CB83*(1-VLOOKUP($AR83,'MP-2017_Male'!$A$3:$CF$103,MIN((61+(Mortality!CC$5-Mortality!$AT$5)),84),0))</f>
        <v>0.30198284818771115</v>
      </c>
      <c r="CD83" s="463">
        <f>CC83*(1-VLOOKUP($AR83,'MP-2017_Male'!$A$3:$CF$103,MIN((61+(Mortality!CD$5-Mortality!$AT$5)),84),0))</f>
        <v>0.30032194252267874</v>
      </c>
      <c r="CE83" s="463">
        <f>CD83*(1-VLOOKUP($AR83,'MP-2017_Male'!$A$3:$CF$103,MIN((61+(Mortality!CE$5-Mortality!$AT$5)),84),0))</f>
        <v>0.29867017183880401</v>
      </c>
      <c r="CF83" s="463">
        <f>CE83*(1-VLOOKUP($AR83,'MP-2017_Male'!$A$3:$CF$103,MIN((61+(Mortality!CF$5-Mortality!$AT$5)),84),0))</f>
        <v>0.2970274858936906</v>
      </c>
      <c r="CG83" s="463">
        <f>CF83*(1-VLOOKUP($AR83,'MP-2017_Male'!$A$3:$CF$103,MIN((61+(Mortality!CG$5-Mortality!$AT$5)),84),0))</f>
        <v>0.29539383472127534</v>
      </c>
      <c r="CH83" s="463">
        <f>CG83*(1-VLOOKUP($AR83,'MP-2017_Male'!$A$3:$CF$103,MIN((61+(Mortality!CH$5-Mortality!$AT$5)),84),0))</f>
        <v>0.29376916863030833</v>
      </c>
      <c r="CI83" s="463">
        <f>CH83*(1-VLOOKUP($AR83,'MP-2017_Male'!$A$3:$CF$103,MIN((61+(Mortality!CI$5-Mortality!$AT$5)),84),0))</f>
        <v>0.29215343820284168</v>
      </c>
      <c r="CJ83" s="463">
        <f>CI83*(1-VLOOKUP($AR83,'MP-2017_Male'!$A$3:$CF$103,MIN((61+(Mortality!CJ$5-Mortality!$AT$5)),84),0))</f>
        <v>0.29054659429272606</v>
      </c>
      <c r="CK83" s="463">
        <f>CJ83*(1-VLOOKUP($AR83,'MP-2017_Male'!$A$3:$CF$103,MIN((61+(Mortality!CK$5-Mortality!$AT$5)),84),0))</f>
        <v>0.2889485880241161</v>
      </c>
      <c r="CL83" s="463">
        <f>CK83*(1-VLOOKUP($AR83,'MP-2017_Male'!$A$3:$CF$103,MIN((61+(Mortality!CL$5-Mortality!$AT$5)),84),0))</f>
        <v>0.28735937078998347</v>
      </c>
      <c r="CM83" s="463">
        <f>CL83*(1-VLOOKUP($AR83,'MP-2017_Male'!$A$3:$CF$103,MIN((61+(Mortality!CM$5-Mortality!$AT$5)),84),0))</f>
        <v>0.28577889425063857</v>
      </c>
      <c r="CN83" s="463">
        <f>CM83*(1-VLOOKUP($AR83,'MP-2017_Male'!$A$3:$CF$103,MIN((61+(Mortality!CN$5-Mortality!$AT$5)),84),0))</f>
        <v>0.28420711033226009</v>
      </c>
      <c r="CO83" s="463">
        <f>CN83*(1-VLOOKUP($AR83,'MP-2017_Male'!$A$3:$CF$103,MIN((61+(Mortality!CO$5-Mortality!$AT$5)),84),0))</f>
        <v>0.28264397122543267</v>
      </c>
      <c r="CP83" s="463">
        <f>CO83*(1-VLOOKUP($AR83,'MP-2017_Male'!$A$3:$CF$103,MIN((61+(Mortality!CP$5-Mortality!$AT$5)),84),0))</f>
        <v>0.2810894293836928</v>
      </c>
      <c r="CQ83" s="463">
        <f>CP83*(1-VLOOKUP($AR83,'MP-2017_Male'!$A$3:$CF$103,MIN((61+(Mortality!CQ$5-Mortality!$AT$5)),84),0))</f>
        <v>0.27954343752208249</v>
      </c>
      <c r="CR83" s="463">
        <f>CQ83*(1-VLOOKUP($AR83,'MP-2017_Male'!$A$3:$CF$103,MIN((61+(Mortality!CR$5-Mortality!$AT$5)),84),0))</f>
        <v>0.27800594861571104</v>
      </c>
      <c r="CS83" s="463">
        <f>CR83*(1-VLOOKUP($AR83,'MP-2017_Male'!$A$3:$CF$103,MIN((61+(Mortality!CS$5-Mortality!$AT$5)),84),0))</f>
        <v>0.27647691589832463</v>
      </c>
      <c r="CT83" s="463">
        <f>CS83*(1-VLOOKUP($AR83,'MP-2017_Male'!$A$3:$CF$103,MIN((61+(Mortality!CT$5-Mortality!$AT$5)),84),0))</f>
        <v>0.27495629286088386</v>
      </c>
      <c r="CU83" s="463">
        <f>CT83*(1-VLOOKUP($AR83,'MP-2017_Male'!$A$3:$CF$103,MIN((61+(Mortality!CU$5-Mortality!$AT$5)),84),0))</f>
        <v>0.27344403325014899</v>
      </c>
      <c r="CV83" s="463">
        <f>CU83*(1-VLOOKUP($AR83,'MP-2017_Male'!$A$3:$CF$103,MIN((61+(Mortality!CV$5-Mortality!$AT$5)),84),0))</f>
        <v>0.27194009106727318</v>
      </c>
      <c r="CW83" s="463">
        <f>CV83*(1-VLOOKUP($AR83,'MP-2017_Male'!$A$3:$CF$103,MIN((61+(Mortality!CW$5-Mortality!$AT$5)),84),0))</f>
        <v>0.27044442056640322</v>
      </c>
      <c r="CX83" s="463">
        <f>CW83*(1-VLOOKUP($AR83,'MP-2017_Male'!$A$3:$CF$103,MIN((61+(Mortality!CX$5-Mortality!$AT$5)),84),0))</f>
        <v>0.26895697625328802</v>
      </c>
      <c r="CY83" s="463">
        <f>CX83*(1-VLOOKUP($AR83,'MP-2017_Male'!$A$3:$CF$103,MIN((61+(Mortality!CY$5-Mortality!$AT$5)),84),0))</f>
        <v>0.26747771288389494</v>
      </c>
      <c r="CZ83" s="463">
        <f>CY83*(1-VLOOKUP($AR83,'MP-2017_Male'!$A$3:$CF$103,MIN((61+(Mortality!CZ$5-Mortality!$AT$5)),84),0))</f>
        <v>0.26600658546303352</v>
      </c>
      <c r="DA83" s="463">
        <f>CZ83*(1-VLOOKUP($AR83,'MP-2017_Male'!$A$3:$CF$103,MIN((61+(Mortality!DA$5-Mortality!$AT$5)),84),0))</f>
        <v>0.26454354924298684</v>
      </c>
      <c r="DB83" s="463">
        <f>DA83*(1-VLOOKUP($AR83,'MP-2017_Male'!$A$3:$CF$103,MIN((61+(Mortality!DB$5-Mortality!$AT$5)),84),0))</f>
        <v>0.26308855972215045</v>
      </c>
      <c r="DC83" s="463">
        <f>DB83*(1-VLOOKUP($AR83,'MP-2017_Male'!$A$3:$CF$103,MIN((61+(Mortality!DC$5-Mortality!$AT$5)),84),0))</f>
        <v>0.26164157264367865</v>
      </c>
      <c r="DD83" s="463">
        <f>DC83*(1-VLOOKUP($AR83,'MP-2017_Male'!$A$3:$CF$103,MIN((61+(Mortality!DD$5-Mortality!$AT$5)),84),0))</f>
        <v>0.26020254399413845</v>
      </c>
      <c r="DE83" s="463">
        <f>DD83*(1-VLOOKUP($AR83,'MP-2017_Male'!$A$3:$CF$103,MIN((61+(Mortality!DE$5-Mortality!$AT$5)),84),0))</f>
        <v>0.25877143000217068</v>
      </c>
      <c r="DF83" s="463">
        <f>DE83*(1-VLOOKUP($AR83,'MP-2017_Male'!$A$3:$CF$103,MIN((61+(Mortality!DF$5-Mortality!$AT$5)),84),0))</f>
        <v>0.25734818713715873</v>
      </c>
      <c r="DG83" s="463">
        <f>DF83*(1-VLOOKUP($AR83,'MP-2017_Male'!$A$3:$CF$103,MIN((61+(Mortality!DG$5-Mortality!$AT$5)),84),0))</f>
        <v>0.25593277210790438</v>
      </c>
      <c r="DH83" s="463">
        <f>DG83*(1-VLOOKUP($AR83,'MP-2017_Male'!$A$3:$CF$103,MIN((61+(Mortality!DH$5-Mortality!$AT$5)),84),0))</f>
        <v>0.25452514186131092</v>
      </c>
      <c r="DI83" s="463">
        <f>DH83*(1-VLOOKUP($AR83,'MP-2017_Male'!$A$3:$CF$103,MIN((61+(Mortality!DI$5-Mortality!$AT$5)),84),0))</f>
        <v>0.25312525358107374</v>
      </c>
      <c r="DJ83" s="463">
        <f>DI83*(1-VLOOKUP($AR83,'MP-2017_Male'!$A$3:$CF$103,MIN((61+(Mortality!DJ$5-Mortality!$AT$5)),84),0))</f>
        <v>0.25173306468637785</v>
      </c>
      <c r="DK83" s="463">
        <f>DJ83*(1-VLOOKUP($AR83,'MP-2017_Male'!$A$3:$CF$103,MIN((61+(Mortality!DK$5-Mortality!$AT$5)),84),0))</f>
        <v>0.25034853283060277</v>
      </c>
      <c r="DL83" s="463">
        <f>DK83*(1-VLOOKUP($AR83,'MP-2017_Male'!$A$3:$CF$103,MIN((61+(Mortality!DL$5-Mortality!$AT$5)),84),0))</f>
        <v>0.24897161590003447</v>
      </c>
      <c r="DM83" s="463">
        <f>DL83*(1-VLOOKUP($AR83,'MP-2017_Male'!$A$3:$CF$103,MIN((61+(Mortality!DM$5-Mortality!$AT$5)),84),0))</f>
        <v>0.24760227201258431</v>
      </c>
      <c r="DN83" s="463">
        <f>DM83*(1-VLOOKUP($AR83,'MP-2017_Male'!$A$3:$CF$103,MIN((61+(Mortality!DN$5-Mortality!$AT$5)),84),0))</f>
        <v>0.2462404595165151</v>
      </c>
      <c r="DO83" s="463">
        <f>DN83*(1-VLOOKUP($AR83,'MP-2017_Male'!$A$3:$CF$103,MIN((61+(Mortality!DO$5-Mortality!$AT$5)),84),0))</f>
        <v>0.24488613698917427</v>
      </c>
      <c r="DP83" s="463">
        <f>DO83*(1-VLOOKUP($AR83,'MP-2017_Male'!$A$3:$CF$103,MIN((61+(Mortality!DP$5-Mortality!$AT$5)),84),0))</f>
        <v>0.24353926323573383</v>
      </c>
      <c r="DQ83" s="463">
        <f>DP83*(1-VLOOKUP($AR83,'MP-2017_Male'!$A$3:$CF$103,MIN((61+(Mortality!DQ$5-Mortality!$AT$5)),84),0))</f>
        <v>0.24219979728793731</v>
      </c>
      <c r="DR83" s="463">
        <f>DQ83*(1-VLOOKUP($AR83,'MP-2017_Male'!$A$3:$CF$103,MIN((61+(Mortality!DR$5-Mortality!$AT$5)),84),0))</f>
        <v>0.24086769840285366</v>
      </c>
      <c r="DS83" s="463">
        <f>DR83*(1-VLOOKUP($AR83,'MP-2017_Male'!$A$3:$CF$103,MIN((61+(Mortality!DS$5-Mortality!$AT$5)),84),0))</f>
        <v>0.23954292606163796</v>
      </c>
      <c r="DT83" s="463">
        <f>DS83*(1-VLOOKUP($AR83,'MP-2017_Male'!$A$3:$CF$103,MIN((61+(Mortality!DT$5-Mortality!$AT$5)),84),0))</f>
        <v>0.23822543996829895</v>
      </c>
      <c r="DU83" s="463">
        <f>DT83*(1-VLOOKUP($AR83,'MP-2017_Male'!$A$3:$CF$103,MIN((61+(Mortality!DU$5-Mortality!$AT$5)),84),0))</f>
        <v>0.23691520004847333</v>
      </c>
      <c r="DV83" s="463">
        <f>DU83*(1-VLOOKUP($AR83,'MP-2017_Male'!$A$3:$CF$103,MIN((61+(Mortality!DV$5-Mortality!$AT$5)),84),0))</f>
        <v>0.23561216644820673</v>
      </c>
      <c r="DW83" s="463">
        <f>DV83*(1-VLOOKUP($AR83,'MP-2017_Male'!$A$3:$CF$103,MIN((61+(Mortality!DW$5-Mortality!$AT$5)),84),0))</f>
        <v>0.23431629953274161</v>
      </c>
      <c r="DX83" s="463">
        <f>DW83*(1-VLOOKUP($AR83,'MP-2017_Male'!$A$3:$CF$103,MIN((61+(Mortality!DX$5-Mortality!$AT$5)),84),0))</f>
        <v>0.23302755988531154</v>
      </c>
      <c r="DY83" s="463">
        <f>DX83*(1-VLOOKUP($AR83,'MP-2017_Male'!$A$3:$CF$103,MIN((61+(Mortality!DY$5-Mortality!$AT$5)),84),0))</f>
        <v>0.23174590830594233</v>
      </c>
      <c r="DZ83" s="463">
        <f>DY83*(1-VLOOKUP($AR83,'MP-2017_Male'!$A$3:$CF$103,MIN((61+(Mortality!DZ$5-Mortality!$AT$5)),84),0))</f>
        <v>0.23047130581025965</v>
      </c>
      <c r="EA83" s="463">
        <f>DZ83*(1-VLOOKUP($AR83,'MP-2017_Male'!$A$3:$CF$103,MIN((61+(Mortality!EA$5-Mortality!$AT$5)),84),0))</f>
        <v>0.22920371362830325</v>
      </c>
      <c r="EB83" s="463">
        <f>EA83*(1-VLOOKUP($AR83,'MP-2017_Male'!$A$3:$CF$103,MIN((61+(Mortality!EB$5-Mortality!$AT$5)),84),0))</f>
        <v>0.2279430932033476</v>
      </c>
      <c r="EC83" s="463">
        <f>EB83*(1-VLOOKUP($AR83,'MP-2017_Male'!$A$3:$CF$103,MIN((61+(Mortality!EC$5-Mortality!$AT$5)),84),0))</f>
        <v>0.22668940619072919</v>
      </c>
      <c r="ED83" s="463">
        <f>EC83*(1-VLOOKUP($AR83,'MP-2017_Male'!$A$3:$CF$103,MIN((61+(Mortality!ED$5-Mortality!$AT$5)),84),0))</f>
        <v>0.22544261445668021</v>
      </c>
      <c r="EE83" s="463">
        <f>ED83*(1-VLOOKUP($AR83,'MP-2017_Male'!$A$3:$CF$103,MIN((61+(Mortality!EE$5-Mortality!$AT$5)),84),0))</f>
        <v>0.22420268007716848</v>
      </c>
      <c r="EF83" s="463">
        <f>EE83*(1-VLOOKUP($AR83,'MP-2017_Male'!$A$3:$CF$103,MIN((61+(Mortality!EF$5-Mortality!$AT$5)),84),0))</f>
        <v>0.22296956533674406</v>
      </c>
      <c r="EG83" s="463">
        <f>EF83*(1-VLOOKUP($AR83,'MP-2017_Male'!$A$3:$CF$103,MIN((61+(Mortality!EG$5-Mortality!$AT$5)),84),0))</f>
        <v>0.22174323272739196</v>
      </c>
      <c r="EH83" s="463">
        <f>EG83*(1-VLOOKUP($AR83,'MP-2017_Male'!$A$3:$CF$103,MIN((61+(Mortality!EH$5-Mortality!$AT$5)),84),0))</f>
        <v>0.22052364494739132</v>
      </c>
      <c r="EI83" s="463">
        <f>EH83*(1-VLOOKUP($AR83,'MP-2017_Male'!$A$3:$CF$103,MIN((61+(Mortality!EI$5-Mortality!$AT$5)),84),0))</f>
        <v>0.21931076490018067</v>
      </c>
      <c r="EJ83" s="463">
        <f>EI83*(1-VLOOKUP($AR83,'MP-2017_Male'!$A$3:$CF$103,MIN((61+(Mortality!EJ$5-Mortality!$AT$5)),84),0))</f>
        <v>0.2181045556932297</v>
      </c>
      <c r="EK83" s="463">
        <f>EJ83*(1-VLOOKUP($AR83,'MP-2017_Male'!$A$3:$CF$103,MIN((61+(Mortality!EK$5-Mortality!$AT$5)),84),0))</f>
        <v>0.21690498063691696</v>
      </c>
      <c r="EL83" s="463">
        <f>EK83*(1-VLOOKUP($AR83,'MP-2017_Male'!$A$3:$CF$103,MIN((61+(Mortality!EL$5-Mortality!$AT$5)),84),0))</f>
        <v>0.21571200324341394</v>
      </c>
      <c r="EM83" s="463">
        <f>EL83*(1-VLOOKUP($AR83,'MP-2017_Male'!$A$3:$CF$103,MIN((61+(Mortality!EM$5-Mortality!$AT$5)),84),0))</f>
        <v>0.21452558722557519</v>
      </c>
      <c r="EN83" s="463">
        <f>EM83*(1-VLOOKUP($AR83,'MP-2017_Male'!$A$3:$CF$103,MIN((61+(Mortality!EN$5-Mortality!$AT$5)),84),0))</f>
        <v>0.21334569649583454</v>
      </c>
      <c r="EO83" s="463">
        <f>EN83*(1-VLOOKUP($AR83,'MP-2017_Male'!$A$3:$CF$103,MIN((61+(Mortality!EO$5-Mortality!$AT$5)),84),0))</f>
        <v>0.21217229516510747</v>
      </c>
      <c r="EP83" s="463">
        <f>EO83*(1-VLOOKUP($AR83,'MP-2017_Male'!$A$3:$CF$103,MIN((61+(Mortality!EP$5-Mortality!$AT$5)),84),0))</f>
        <v>0.21100534754169939</v>
      </c>
      <c r="EQ83" s="463">
        <f>EP83*(1-VLOOKUP($AR83,'MP-2017_Male'!$A$3:$CF$103,MIN((61+(Mortality!EQ$5-Mortality!$AT$5)),84),0))</f>
        <v>0.20984481813022005</v>
      </c>
      <c r="ER83" s="463">
        <f>EQ83*(1-VLOOKUP($AR83,'MP-2017_Male'!$A$3:$CF$103,MIN((61+(Mortality!ER$5-Mortality!$AT$5)),84),0))</f>
        <v>0.20869067163050384</v>
      </c>
      <c r="ES83" s="463">
        <f>ER83*(1-VLOOKUP($AR83,'MP-2017_Male'!$A$3:$CF$103,MIN((61+(Mortality!ES$5-Mortality!$AT$5)),84),0))</f>
        <v>0.20754287293653609</v>
      </c>
      <c r="ET83" s="463">
        <f>ES83*(1-VLOOKUP($AR83,'MP-2017_Male'!$A$3:$CF$103,MIN((61+(Mortality!ET$5-Mortality!$AT$5)),84),0))</f>
        <v>0.20640138713538514</v>
      </c>
      <c r="EU83" s="463">
        <f>ET83*(1-VLOOKUP($AR83,'MP-2017_Male'!$A$3:$CF$103,MIN((61+(Mortality!EU$5-Mortality!$AT$5)),84),0))</f>
        <v>0.20526617950614054</v>
      </c>
      <c r="EV83" s="463">
        <f>EU83*(1-VLOOKUP($AR83,'MP-2017_Male'!$A$3:$CF$103,MIN((61+(Mortality!EV$5-Mortality!$AT$5)),84),0))</f>
        <v>0.20413721551885677</v>
      </c>
      <c r="EW83" s="463">
        <f>EV83*(1-VLOOKUP($AR83,'MP-2017_Male'!$A$3:$CF$103,MIN((61+(Mortality!EW$5-Mortality!$AT$5)),84),0))</f>
        <v>0.20301446083350308</v>
      </c>
      <c r="EX83" s="463">
        <f>EW83*(1-VLOOKUP($AR83,'MP-2017_Male'!$A$3:$CF$103,MIN((61+(Mortality!EX$5-Mortality!$AT$5)),84),0))</f>
        <v>0.20189788129891884</v>
      </c>
      <c r="EY83" s="463">
        <f>EX83*(1-VLOOKUP($AR83,'MP-2017_Male'!$A$3:$CF$103,MIN((61+(Mortality!EY$5-Mortality!$AT$5)),84),0))</f>
        <v>0.20078744295177478</v>
      </c>
      <c r="EZ83" s="463">
        <f>EY83*(1-VLOOKUP($AR83,'MP-2017_Male'!$A$3:$CF$103,MIN((61+(Mortality!EZ$5-Mortality!$AT$5)),84),0))</f>
        <v>0.19968311201554004</v>
      </c>
      <c r="FA83" s="463">
        <f>EZ83*(1-VLOOKUP($AR83,'MP-2017_Male'!$A$3:$CF$103,MIN((61+(Mortality!FA$5-Mortality!$AT$5)),84),0))</f>
        <v>0.19858485489945457</v>
      </c>
      <c r="FB83" s="463">
        <f>FA83*(1-VLOOKUP($AR83,'MP-2017_Male'!$A$3:$CF$103,MIN((61+(Mortality!FB$5-Mortality!$AT$5)),84),0))</f>
        <v>0.19749263819750759</v>
      </c>
      <c r="FC83" s="463">
        <f>FB83*(1-VLOOKUP($AR83,'MP-2017_Male'!$A$3:$CF$103,MIN((61+(Mortality!FC$5-Mortality!$AT$5)),84),0))</f>
        <v>0.19640642868742131</v>
      </c>
      <c r="FD83" s="463">
        <f>FC83*(1-VLOOKUP($AR83,'MP-2017_Male'!$A$3:$CF$103,MIN((61+(Mortality!FD$5-Mortality!$AT$5)),84),0))</f>
        <v>0.19532619332964049</v>
      </c>
      <c r="FE83" s="463">
        <f>FD83*(1-VLOOKUP($AR83,'MP-2017_Male'!$A$3:$CF$103,MIN((61+(Mortality!FE$5-Mortality!$AT$5)),84),0))</f>
        <v>0.19425189926632747</v>
      </c>
      <c r="FF83" s="463">
        <f>FE83*(1-VLOOKUP($AR83,'MP-2017_Male'!$A$3:$CF$103,MIN((61+(Mortality!FF$5-Mortality!$AT$5)),84),0))</f>
        <v>0.19318351382036267</v>
      </c>
      <c r="FG83" s="463">
        <f>FF83*(1-VLOOKUP($AR83,'MP-2017_Male'!$A$3:$CF$103,MIN((61+(Mortality!FG$5-Mortality!$AT$5)),84),0))</f>
        <v>0.19212100449435068</v>
      </c>
      <c r="FH83" s="463">
        <f>FG83*(1-VLOOKUP($AR83,'MP-2017_Male'!$A$3:$CF$103,MIN((61+(Mortality!FH$5-Mortality!$AT$5)),84),0))</f>
        <v>0.19106433896963176</v>
      </c>
      <c r="FI83" s="463">
        <f>FH83*(1-VLOOKUP($AR83,'MP-2017_Male'!$A$3:$CF$103,MIN((61+(Mortality!FI$5-Mortality!$AT$5)),84),0))</f>
        <v>0.19001348510529881</v>
      </c>
    </row>
    <row r="84" spans="1:165">
      <c r="A84" s="205">
        <v>96</v>
      </c>
      <c r="B84" s="226">
        <f t="shared" si="112"/>
        <v>0.236535</v>
      </c>
      <c r="C84" s="227">
        <f t="shared" si="113"/>
        <v>0.19590299999999999</v>
      </c>
      <c r="D84" s="207">
        <f t="shared" si="108"/>
        <v>0.21621899999999999</v>
      </c>
      <c r="E84" s="434">
        <f ca="1">IF($A84&lt;Main!$B$11,Mortality!$BD77,OFFSET($BD$6,$A84-$A$13-$J$31,$A84-$A$13-$J$31)*$J$30)</f>
        <v>0.11033630127219797</v>
      </c>
      <c r="F84" s="435">
        <f ca="1">IF($A84&lt;Main!$B$13,Mortality!$BD176,OFFSET($BD$105,$A84-$A$13,$A84-$A$13))</f>
        <v>0.10646368743148418</v>
      </c>
      <c r="G84" s="472">
        <f t="shared" ca="1" si="85"/>
        <v>0.10839999435184108</v>
      </c>
      <c r="X84" s="227"/>
      <c r="Y84" s="205">
        <v>96</v>
      </c>
      <c r="AA84" s="231"/>
      <c r="AB84" s="232">
        <v>0.236535</v>
      </c>
      <c r="AC84" s="233">
        <v>0.26261000000000001</v>
      </c>
      <c r="AD84" s="205"/>
      <c r="AE84" s="231"/>
      <c r="AF84" s="232">
        <v>0.19590299999999999</v>
      </c>
      <c r="AG84" s="233">
        <v>0.21104899999999999</v>
      </c>
      <c r="AH84" s="234"/>
      <c r="AR84" s="205">
        <v>103</v>
      </c>
      <c r="AS84" s="235">
        <f t="shared" si="103"/>
        <v>0.36426860883473439</v>
      </c>
      <c r="AT84" s="235">
        <f t="shared" ref="AT84:AW84" si="127">AU84</f>
        <v>0.37452400000000002</v>
      </c>
      <c r="AU84" s="235">
        <f t="shared" si="127"/>
        <v>0.37452400000000002</v>
      </c>
      <c r="AV84" s="235">
        <f t="shared" si="127"/>
        <v>0.37452400000000002</v>
      </c>
      <c r="AW84" s="235">
        <f t="shared" si="127"/>
        <v>0.37452400000000002</v>
      </c>
      <c r="AX84" s="406">
        <f t="shared" si="102"/>
        <v>0.37452400000000002</v>
      </c>
      <c r="AY84" s="463">
        <f>AX84*(1-VLOOKUP($AR84,'MP-2017_Male'!$A$3:$CF$103,MIN((61+(Mortality!AY$5-Mortality!$AT$5)),84),0))</f>
        <v>0.37261392760000001</v>
      </c>
      <c r="AZ84" s="463">
        <f>AY84*(1-VLOOKUP($AR84,'MP-2017_Male'!$A$3:$CF$103,MIN((61+(Mortality!AZ$5-Mortality!$AT$5)),84),0))</f>
        <v>0.37082538074751997</v>
      </c>
      <c r="BA84" s="463">
        <f>AZ84*(1-VLOOKUP($AR84,'MP-2017_Male'!$A$3:$CF$103,MIN((61+(Mortality!BA$5-Mortality!$AT$5)),84),0))</f>
        <v>0.36911958399608136</v>
      </c>
      <c r="BB84" s="463">
        <f>BA84*(1-VLOOKUP($AR84,'MP-2017_Male'!$A$3:$CF$103,MIN((61+(Mortality!BB$5-Mortality!$AT$5)),84),0))</f>
        <v>0.36745854586809901</v>
      </c>
      <c r="BC84" s="463">
        <f>BB84*(1-VLOOKUP($AR84,'MP-2017_Male'!$A$3:$CF$103,MIN((61+(Mortality!BC$5-Mortality!$AT$5)),84),0))</f>
        <v>0.36584172826627936</v>
      </c>
      <c r="BD84" s="429">
        <f>BC84*(1-VLOOKUP($AR84,'MP-2017_Male'!$A$3:$CF$103,MIN((61+(Mortality!BD$5-Mortality!$AT$5)),84),0))</f>
        <v>0.36426860883473439</v>
      </c>
      <c r="BE84" s="463">
        <f>BD84*(1-VLOOKUP($AR84,'MP-2017_Male'!$A$3:$CF$103,MIN((61+(Mortality!BE$5-Mortality!$AT$5)),84),0))</f>
        <v>0.36273868067762849</v>
      </c>
      <c r="BF84" s="463">
        <f>BE84*(1-VLOOKUP($AR84,'MP-2017_Male'!$A$3:$CF$103,MIN((61+(Mortality!BF$5-Mortality!$AT$5)),84),0))</f>
        <v>0.36121517821878246</v>
      </c>
      <c r="BG84" s="463">
        <f>BF84*(1-VLOOKUP($AR84,'MP-2017_Male'!$A$3:$CF$103,MIN((61+(Mortality!BG$5-Mortality!$AT$5)),84),0))</f>
        <v>0.35966195295244169</v>
      </c>
      <c r="BH84" s="463">
        <f>BG84*(1-VLOOKUP($AR84,'MP-2017_Male'!$A$3:$CF$103,MIN((61+(Mortality!BH$5-Mortality!$AT$5)),84),0))</f>
        <v>0.35811540655474622</v>
      </c>
      <c r="BI84" s="463">
        <f>BH84*(1-VLOOKUP($AR84,'MP-2017_Male'!$A$3:$CF$103,MIN((61+(Mortality!BI$5-Mortality!$AT$5)),84),0))</f>
        <v>0.35653969876590536</v>
      </c>
      <c r="BJ84" s="463">
        <f>BI84*(1-VLOOKUP($AR84,'MP-2017_Male'!$A$3:$CF$103,MIN((61+(Mortality!BJ$5-Mortality!$AT$5)),84),0))</f>
        <v>0.3549709240913354</v>
      </c>
      <c r="BK84" s="463">
        <f>BJ84*(1-VLOOKUP($AR84,'MP-2017_Male'!$A$3:$CF$103,MIN((61+(Mortality!BK$5-Mortality!$AT$5)),84),0))</f>
        <v>0.35337355493292444</v>
      </c>
      <c r="BL84" s="463">
        <f>BK84*(1-VLOOKUP($AR84,'MP-2017_Male'!$A$3:$CF$103,MIN((61+(Mortality!BL$5-Mortality!$AT$5)),84),0))</f>
        <v>0.35174803658023296</v>
      </c>
      <c r="BM84" s="463">
        <f>BL84*(1-VLOOKUP($AR84,'MP-2017_Male'!$A$3:$CF$103,MIN((61+(Mortality!BM$5-Mortality!$AT$5)),84),0))</f>
        <v>0.35009482080830584</v>
      </c>
      <c r="BN84" s="463">
        <f>BM84*(1-VLOOKUP($AR84,'MP-2017_Male'!$A$3:$CF$103,MIN((61+(Mortality!BN$5-Mortality!$AT$5)),84),0))</f>
        <v>0.34841436566842598</v>
      </c>
      <c r="BO84" s="463">
        <f>BN84*(1-VLOOKUP($AR84,'MP-2017_Male'!$A$3:$CF$103,MIN((61+(Mortality!BO$5-Mortality!$AT$5)),84),0))</f>
        <v>0.3467071352766507</v>
      </c>
      <c r="BP84" s="463">
        <f>BO84*(1-VLOOKUP($AR84,'MP-2017_Male'!$A$3:$CF$103,MIN((61+(Mortality!BP$5-Mortality!$AT$5)),84),0))</f>
        <v>0.34497359960026747</v>
      </c>
      <c r="BQ84" s="463">
        <f>BP84*(1-VLOOKUP($AR84,'MP-2017_Male'!$A$3:$CF$103,MIN((61+(Mortality!BQ$5-Mortality!$AT$5)),84),0))</f>
        <v>0.34321423424230613</v>
      </c>
      <c r="BR84" s="463">
        <f>BQ84*(1-VLOOKUP($AR84,'MP-2017_Male'!$A$3:$CF$103,MIN((61+(Mortality!BR$5-Mortality!$AT$5)),84),0))</f>
        <v>0.34146384164767035</v>
      </c>
      <c r="BS84" s="463">
        <f>BR84*(1-VLOOKUP($AR84,'MP-2017_Male'!$A$3:$CF$103,MIN((61+(Mortality!BS$5-Mortality!$AT$5)),84),0))</f>
        <v>0.33972237605526723</v>
      </c>
      <c r="BT84" s="463">
        <f>BS84*(1-VLOOKUP($AR84,'MP-2017_Male'!$A$3:$CF$103,MIN((61+(Mortality!BT$5-Mortality!$AT$5)),84),0))</f>
        <v>0.33798979193738538</v>
      </c>
      <c r="BU84" s="463">
        <f>BT84*(1-VLOOKUP($AR84,'MP-2017_Male'!$A$3:$CF$103,MIN((61+(Mortality!BU$5-Mortality!$AT$5)),84),0))</f>
        <v>0.33626604399850474</v>
      </c>
      <c r="BV84" s="463">
        <f>BU84*(1-VLOOKUP($AR84,'MP-2017_Male'!$A$3:$CF$103,MIN((61+(Mortality!BV$5-Mortality!$AT$5)),84),0))</f>
        <v>0.33455108717411236</v>
      </c>
      <c r="BW84" s="463">
        <f>BV84*(1-VLOOKUP($AR84,'MP-2017_Male'!$A$3:$CF$103,MIN((61+(Mortality!BW$5-Mortality!$AT$5)),84),0))</f>
        <v>0.33284487662952439</v>
      </c>
      <c r="BX84" s="463">
        <f>BW84*(1-VLOOKUP($AR84,'MP-2017_Male'!$A$3:$CF$103,MIN((61+(Mortality!BX$5-Mortality!$AT$5)),84),0))</f>
        <v>0.33114736775871384</v>
      </c>
      <c r="BY84" s="463">
        <f>BX84*(1-VLOOKUP($AR84,'MP-2017_Male'!$A$3:$CF$103,MIN((61+(Mortality!BY$5-Mortality!$AT$5)),84),0))</f>
        <v>0.32945851618314442</v>
      </c>
      <c r="BZ84" s="463">
        <f>BY84*(1-VLOOKUP($AR84,'MP-2017_Male'!$A$3:$CF$103,MIN((61+(Mortality!BZ$5-Mortality!$AT$5)),84),0))</f>
        <v>0.32777827775061041</v>
      </c>
      <c r="CA84" s="463">
        <f>BZ84*(1-VLOOKUP($AR84,'MP-2017_Male'!$A$3:$CF$103,MIN((61+(Mortality!CA$5-Mortality!$AT$5)),84),0))</f>
        <v>0.3261066085340823</v>
      </c>
      <c r="CB84" s="463">
        <f>CA84*(1-VLOOKUP($AR84,'MP-2017_Male'!$A$3:$CF$103,MIN((61+(Mortality!CB$5-Mortality!$AT$5)),84),0))</f>
        <v>0.32444346483055847</v>
      </c>
      <c r="CC84" s="463">
        <f>CB84*(1-VLOOKUP($AR84,'MP-2017_Male'!$A$3:$CF$103,MIN((61+(Mortality!CC$5-Mortality!$AT$5)),84),0))</f>
        <v>0.32278880315992264</v>
      </c>
      <c r="CD84" s="463">
        <f>CC84*(1-VLOOKUP($AR84,'MP-2017_Male'!$A$3:$CF$103,MIN((61+(Mortality!CD$5-Mortality!$AT$5)),84),0))</f>
        <v>0.32114258026380704</v>
      </c>
      <c r="CE84" s="463">
        <f>CD84*(1-VLOOKUP($AR84,'MP-2017_Male'!$A$3:$CF$103,MIN((61+(Mortality!CE$5-Mortality!$AT$5)),84),0))</f>
        <v>0.31950475310446164</v>
      </c>
      <c r="CF84" s="463">
        <f>CE84*(1-VLOOKUP($AR84,'MP-2017_Male'!$A$3:$CF$103,MIN((61+(Mortality!CF$5-Mortality!$AT$5)),84),0))</f>
        <v>0.31787527886362887</v>
      </c>
      <c r="CG84" s="463">
        <f>CF84*(1-VLOOKUP($AR84,'MP-2017_Male'!$A$3:$CF$103,MIN((61+(Mortality!CG$5-Mortality!$AT$5)),84),0))</f>
        <v>0.31625411494142436</v>
      </c>
      <c r="CH84" s="463">
        <f>CG84*(1-VLOOKUP($AR84,'MP-2017_Male'!$A$3:$CF$103,MIN((61+(Mortality!CH$5-Mortality!$AT$5)),84),0))</f>
        <v>0.31464121895522312</v>
      </c>
      <c r="CI84" s="463">
        <f>CH84*(1-VLOOKUP($AR84,'MP-2017_Male'!$A$3:$CF$103,MIN((61+(Mortality!CI$5-Mortality!$AT$5)),84),0))</f>
        <v>0.31303654873855147</v>
      </c>
      <c r="CJ84" s="463">
        <f>CI84*(1-VLOOKUP($AR84,'MP-2017_Male'!$A$3:$CF$103,MIN((61+(Mortality!CJ$5-Mortality!$AT$5)),84),0))</f>
        <v>0.31144006233998484</v>
      </c>
      <c r="CK84" s="463">
        <f>CJ84*(1-VLOOKUP($AR84,'MP-2017_Male'!$A$3:$CF$103,MIN((61+(Mortality!CK$5-Mortality!$AT$5)),84),0))</f>
        <v>0.30985171802205091</v>
      </c>
      <c r="CL84" s="463">
        <f>CK84*(1-VLOOKUP($AR84,'MP-2017_Male'!$A$3:$CF$103,MIN((61+(Mortality!CL$5-Mortality!$AT$5)),84),0))</f>
        <v>0.30827147426013846</v>
      </c>
      <c r="CM84" s="463">
        <f>CL84*(1-VLOOKUP($AR84,'MP-2017_Male'!$A$3:$CF$103,MIN((61+(Mortality!CM$5-Mortality!$AT$5)),84),0))</f>
        <v>0.30669928974141175</v>
      </c>
      <c r="CN84" s="463">
        <f>CM84*(1-VLOOKUP($AR84,'MP-2017_Male'!$A$3:$CF$103,MIN((61+(Mortality!CN$5-Mortality!$AT$5)),84),0))</f>
        <v>0.30513512336373055</v>
      </c>
      <c r="CO84" s="463">
        <f>CN84*(1-VLOOKUP($AR84,'MP-2017_Male'!$A$3:$CF$103,MIN((61+(Mortality!CO$5-Mortality!$AT$5)),84),0))</f>
        <v>0.30357893423457555</v>
      </c>
      <c r="CP84" s="463">
        <f>CO84*(1-VLOOKUP($AR84,'MP-2017_Male'!$A$3:$CF$103,MIN((61+(Mortality!CP$5-Mortality!$AT$5)),84),0))</f>
        <v>0.30203068166997921</v>
      </c>
      <c r="CQ84" s="463">
        <f>CP84*(1-VLOOKUP($AR84,'MP-2017_Male'!$A$3:$CF$103,MIN((61+(Mortality!CQ$5-Mortality!$AT$5)),84),0))</f>
        <v>0.3004903251934623</v>
      </c>
      <c r="CR84" s="463">
        <f>CQ84*(1-VLOOKUP($AR84,'MP-2017_Male'!$A$3:$CF$103,MIN((61+(Mortality!CR$5-Mortality!$AT$5)),84),0))</f>
        <v>0.29895782453497566</v>
      </c>
      <c r="CS84" s="463">
        <f>CR84*(1-VLOOKUP($AR84,'MP-2017_Male'!$A$3:$CF$103,MIN((61+(Mortality!CS$5-Mortality!$AT$5)),84),0))</f>
        <v>0.2974331396298473</v>
      </c>
      <c r="CT84" s="463">
        <f>CS84*(1-VLOOKUP($AR84,'MP-2017_Male'!$A$3:$CF$103,MIN((61+(Mortality!CT$5-Mortality!$AT$5)),84),0))</f>
        <v>0.29591623061773509</v>
      </c>
      <c r="CU84" s="463">
        <f>CT84*(1-VLOOKUP($AR84,'MP-2017_Male'!$A$3:$CF$103,MIN((61+(Mortality!CU$5-Mortality!$AT$5)),84),0))</f>
        <v>0.29440705784158466</v>
      </c>
      <c r="CV84" s="463">
        <f>CU84*(1-VLOOKUP($AR84,'MP-2017_Male'!$A$3:$CF$103,MIN((61+(Mortality!CV$5-Mortality!$AT$5)),84),0))</f>
        <v>0.2929055818465926</v>
      </c>
      <c r="CW84" s="463">
        <f>CV84*(1-VLOOKUP($AR84,'MP-2017_Male'!$A$3:$CF$103,MIN((61+(Mortality!CW$5-Mortality!$AT$5)),84),0))</f>
        <v>0.29141176337917496</v>
      </c>
      <c r="CX84" s="463">
        <f>CW84*(1-VLOOKUP($AR84,'MP-2017_Male'!$A$3:$CF$103,MIN((61+(Mortality!CX$5-Mortality!$AT$5)),84),0))</f>
        <v>0.28992556338594117</v>
      </c>
      <c r="CY84" s="463">
        <f>CX84*(1-VLOOKUP($AR84,'MP-2017_Male'!$A$3:$CF$103,MIN((61+(Mortality!CY$5-Mortality!$AT$5)),84),0))</f>
        <v>0.28844694301267287</v>
      </c>
      <c r="CZ84" s="463">
        <f>CY84*(1-VLOOKUP($AR84,'MP-2017_Male'!$A$3:$CF$103,MIN((61+(Mortality!CZ$5-Mortality!$AT$5)),84),0))</f>
        <v>0.28697586360330823</v>
      </c>
      <c r="DA84" s="463">
        <f>CZ84*(1-VLOOKUP($AR84,'MP-2017_Male'!$A$3:$CF$103,MIN((61+(Mortality!DA$5-Mortality!$AT$5)),84),0))</f>
        <v>0.28551228669893136</v>
      </c>
      <c r="DB84" s="463">
        <f>DA84*(1-VLOOKUP($AR84,'MP-2017_Male'!$A$3:$CF$103,MIN((61+(Mortality!DB$5-Mortality!$AT$5)),84),0))</f>
        <v>0.28405617403676681</v>
      </c>
      <c r="DC84" s="463">
        <f>DB84*(1-VLOOKUP($AR84,'MP-2017_Male'!$A$3:$CF$103,MIN((61+(Mortality!DC$5-Mortality!$AT$5)),84),0))</f>
        <v>0.2826074875491793</v>
      </c>
      <c r="DD84" s="463">
        <f>DC84*(1-VLOOKUP($AR84,'MP-2017_Male'!$A$3:$CF$103,MIN((61+(Mortality!DD$5-Mortality!$AT$5)),84),0))</f>
        <v>0.28116618936267851</v>
      </c>
      <c r="DE84" s="463">
        <f>DD84*(1-VLOOKUP($AR84,'MP-2017_Male'!$A$3:$CF$103,MIN((61+(Mortality!DE$5-Mortality!$AT$5)),84),0))</f>
        <v>0.27973224179692885</v>
      </c>
      <c r="DF84" s="463">
        <f>DE84*(1-VLOOKUP($AR84,'MP-2017_Male'!$A$3:$CF$103,MIN((61+(Mortality!DF$5-Mortality!$AT$5)),84),0))</f>
        <v>0.27830560736376453</v>
      </c>
      <c r="DG84" s="463">
        <f>DF84*(1-VLOOKUP($AR84,'MP-2017_Male'!$A$3:$CF$103,MIN((61+(Mortality!DG$5-Mortality!$AT$5)),84),0))</f>
        <v>0.27688624876620932</v>
      </c>
      <c r="DH84" s="463">
        <f>DG84*(1-VLOOKUP($AR84,'MP-2017_Male'!$A$3:$CF$103,MIN((61+(Mortality!DH$5-Mortality!$AT$5)),84),0))</f>
        <v>0.27547412889750167</v>
      </c>
      <c r="DI84" s="463">
        <f>DH84*(1-VLOOKUP($AR84,'MP-2017_Male'!$A$3:$CF$103,MIN((61+(Mortality!DI$5-Mortality!$AT$5)),84),0))</f>
        <v>0.27406921084012442</v>
      </c>
      <c r="DJ84" s="463">
        <f>DI84*(1-VLOOKUP($AR84,'MP-2017_Male'!$A$3:$CF$103,MIN((61+(Mortality!DJ$5-Mortality!$AT$5)),84),0))</f>
        <v>0.27267145786483982</v>
      </c>
      <c r="DK84" s="463">
        <f>DJ84*(1-VLOOKUP($AR84,'MP-2017_Male'!$A$3:$CF$103,MIN((61+(Mortality!DK$5-Mortality!$AT$5)),84),0))</f>
        <v>0.27128083342972914</v>
      </c>
      <c r="DL84" s="463">
        <f>DK84*(1-VLOOKUP($AR84,'MP-2017_Male'!$A$3:$CF$103,MIN((61+(Mortality!DL$5-Mortality!$AT$5)),84),0))</f>
        <v>0.26989730117923755</v>
      </c>
      <c r="DM84" s="463">
        <f>DL84*(1-VLOOKUP($AR84,'MP-2017_Male'!$A$3:$CF$103,MIN((61+(Mortality!DM$5-Mortality!$AT$5)),84),0))</f>
        <v>0.26852082494322344</v>
      </c>
      <c r="DN84" s="463">
        <f>DM84*(1-VLOOKUP($AR84,'MP-2017_Male'!$A$3:$CF$103,MIN((61+(Mortality!DN$5-Mortality!$AT$5)),84),0))</f>
        <v>0.26715136873601297</v>
      </c>
      <c r="DO84" s="463">
        <f>DN84*(1-VLOOKUP($AR84,'MP-2017_Male'!$A$3:$CF$103,MIN((61+(Mortality!DO$5-Mortality!$AT$5)),84),0))</f>
        <v>0.2657888967554593</v>
      </c>
      <c r="DP84" s="463">
        <f>DO84*(1-VLOOKUP($AR84,'MP-2017_Male'!$A$3:$CF$103,MIN((61+(Mortality!DP$5-Mortality!$AT$5)),84),0))</f>
        <v>0.26443337338200645</v>
      </c>
      <c r="DQ84" s="463">
        <f>DP84*(1-VLOOKUP($AR84,'MP-2017_Male'!$A$3:$CF$103,MIN((61+(Mortality!DQ$5-Mortality!$AT$5)),84),0))</f>
        <v>0.2630847631777582</v>
      </c>
      <c r="DR84" s="463">
        <f>DQ84*(1-VLOOKUP($AR84,'MP-2017_Male'!$A$3:$CF$103,MIN((61+(Mortality!DR$5-Mortality!$AT$5)),84),0))</f>
        <v>0.26174303088555162</v>
      </c>
      <c r="DS84" s="463">
        <f>DR84*(1-VLOOKUP($AR84,'MP-2017_Male'!$A$3:$CF$103,MIN((61+(Mortality!DS$5-Mortality!$AT$5)),84),0))</f>
        <v>0.26040814142803531</v>
      </c>
      <c r="DT84" s="463">
        <f>DS84*(1-VLOOKUP($AR84,'MP-2017_Male'!$A$3:$CF$103,MIN((61+(Mortality!DT$5-Mortality!$AT$5)),84),0))</f>
        <v>0.25908005990675231</v>
      </c>
      <c r="DU84" s="463">
        <f>DT84*(1-VLOOKUP($AR84,'MP-2017_Male'!$A$3:$CF$103,MIN((61+(Mortality!DU$5-Mortality!$AT$5)),84),0))</f>
        <v>0.25775875160122785</v>
      </c>
      <c r="DV84" s="463">
        <f>DU84*(1-VLOOKUP($AR84,'MP-2017_Male'!$A$3:$CF$103,MIN((61+(Mortality!DV$5-Mortality!$AT$5)),84),0))</f>
        <v>0.25644418196806157</v>
      </c>
      <c r="DW84" s="463">
        <f>DV84*(1-VLOOKUP($AR84,'MP-2017_Male'!$A$3:$CF$103,MIN((61+(Mortality!DW$5-Mortality!$AT$5)),84),0))</f>
        <v>0.25513631664002445</v>
      </c>
      <c r="DX84" s="463">
        <f>DW84*(1-VLOOKUP($AR84,'MP-2017_Male'!$A$3:$CF$103,MIN((61+(Mortality!DX$5-Mortality!$AT$5)),84),0))</f>
        <v>0.25383512142516035</v>
      </c>
      <c r="DY84" s="463">
        <f>DX84*(1-VLOOKUP($AR84,'MP-2017_Male'!$A$3:$CF$103,MIN((61+(Mortality!DY$5-Mortality!$AT$5)),84),0))</f>
        <v>0.25254056230589206</v>
      </c>
      <c r="DZ84" s="463">
        <f>DY84*(1-VLOOKUP($AR84,'MP-2017_Male'!$A$3:$CF$103,MIN((61+(Mortality!DZ$5-Mortality!$AT$5)),84),0))</f>
        <v>0.25125260543813199</v>
      </c>
      <c r="EA84" s="463">
        <f>DZ84*(1-VLOOKUP($AR84,'MP-2017_Male'!$A$3:$CF$103,MIN((61+(Mortality!EA$5-Mortality!$AT$5)),84),0))</f>
        <v>0.24997121715039752</v>
      </c>
      <c r="EB84" s="463">
        <f>EA84*(1-VLOOKUP($AR84,'MP-2017_Male'!$A$3:$CF$103,MIN((61+(Mortality!EB$5-Mortality!$AT$5)),84),0))</f>
        <v>0.24869636394293049</v>
      </c>
      <c r="EC84" s="463">
        <f>EB84*(1-VLOOKUP($AR84,'MP-2017_Male'!$A$3:$CF$103,MIN((61+(Mortality!EC$5-Mortality!$AT$5)),84),0))</f>
        <v>0.24742801248682153</v>
      </c>
      <c r="ED84" s="463">
        <f>EC84*(1-VLOOKUP($AR84,'MP-2017_Male'!$A$3:$CF$103,MIN((61+(Mortality!ED$5-Mortality!$AT$5)),84),0))</f>
        <v>0.24616612962313875</v>
      </c>
      <c r="EE84" s="463">
        <f>ED84*(1-VLOOKUP($AR84,'MP-2017_Male'!$A$3:$CF$103,MIN((61+(Mortality!EE$5-Mortality!$AT$5)),84),0))</f>
        <v>0.24491068236206073</v>
      </c>
      <c r="EF84" s="463">
        <f>EE84*(1-VLOOKUP($AR84,'MP-2017_Male'!$A$3:$CF$103,MIN((61+(Mortality!EF$5-Mortality!$AT$5)),84),0))</f>
        <v>0.24366163788201423</v>
      </c>
      <c r="EG84" s="463">
        <f>EF84*(1-VLOOKUP($AR84,'MP-2017_Male'!$A$3:$CF$103,MIN((61+(Mortality!EG$5-Mortality!$AT$5)),84),0))</f>
        <v>0.24241896352881595</v>
      </c>
      <c r="EH84" s="463">
        <f>EG84*(1-VLOOKUP($AR84,'MP-2017_Male'!$A$3:$CF$103,MIN((61+(Mortality!EH$5-Mortality!$AT$5)),84),0))</f>
        <v>0.241182626814819</v>
      </c>
      <c r="EI84" s="463">
        <f>EH84*(1-VLOOKUP($AR84,'MP-2017_Male'!$A$3:$CF$103,MIN((61+(Mortality!EI$5-Mortality!$AT$5)),84),0))</f>
        <v>0.23995259541806344</v>
      </c>
      <c r="EJ84" s="463">
        <f>EI84*(1-VLOOKUP($AR84,'MP-2017_Male'!$A$3:$CF$103,MIN((61+(Mortality!EJ$5-Mortality!$AT$5)),84),0))</f>
        <v>0.23872883718143131</v>
      </c>
      <c r="EK84" s="463">
        <f>EJ84*(1-VLOOKUP($AR84,'MP-2017_Male'!$A$3:$CF$103,MIN((61+(Mortality!EK$5-Mortality!$AT$5)),84),0))</f>
        <v>0.23751132011180601</v>
      </c>
      <c r="EL84" s="463">
        <f>EK84*(1-VLOOKUP($AR84,'MP-2017_Male'!$A$3:$CF$103,MIN((61+(Mortality!EL$5-Mortality!$AT$5)),84),0))</f>
        <v>0.23630001237923579</v>
      </c>
      <c r="EM84" s="463">
        <f>EL84*(1-VLOOKUP($AR84,'MP-2017_Male'!$A$3:$CF$103,MIN((61+(Mortality!EM$5-Mortality!$AT$5)),84),0))</f>
        <v>0.23509488231610168</v>
      </c>
      <c r="EN84" s="463">
        <f>EM84*(1-VLOOKUP($AR84,'MP-2017_Male'!$A$3:$CF$103,MIN((61+(Mortality!EN$5-Mortality!$AT$5)),84),0))</f>
        <v>0.23389589841628955</v>
      </c>
      <c r="EO84" s="463">
        <f>EN84*(1-VLOOKUP($AR84,'MP-2017_Male'!$A$3:$CF$103,MIN((61+(Mortality!EO$5-Mortality!$AT$5)),84),0))</f>
        <v>0.23270302933436648</v>
      </c>
      <c r="EP84" s="463">
        <f>EO84*(1-VLOOKUP($AR84,'MP-2017_Male'!$A$3:$CF$103,MIN((61+(Mortality!EP$5-Mortality!$AT$5)),84),0))</f>
        <v>0.23151624388476122</v>
      </c>
      <c r="EQ84" s="463">
        <f>EP84*(1-VLOOKUP($AR84,'MP-2017_Male'!$A$3:$CF$103,MIN((61+(Mortality!EQ$5-Mortality!$AT$5)),84),0))</f>
        <v>0.23033551104094893</v>
      </c>
      <c r="ER84" s="463">
        <f>EQ84*(1-VLOOKUP($AR84,'MP-2017_Male'!$A$3:$CF$103,MIN((61+(Mortality!ER$5-Mortality!$AT$5)),84),0))</f>
        <v>0.22916079993464009</v>
      </c>
      <c r="ES84" s="463">
        <f>ER84*(1-VLOOKUP($AR84,'MP-2017_Male'!$A$3:$CF$103,MIN((61+(Mortality!ES$5-Mortality!$AT$5)),84),0))</f>
        <v>0.22799207985497341</v>
      </c>
      <c r="ET84" s="463">
        <f>ES84*(1-VLOOKUP($AR84,'MP-2017_Male'!$A$3:$CF$103,MIN((61+(Mortality!ET$5-Mortality!$AT$5)),84),0))</f>
        <v>0.22682932024771305</v>
      </c>
      <c r="EU84" s="463">
        <f>ET84*(1-VLOOKUP($AR84,'MP-2017_Male'!$A$3:$CF$103,MIN((61+(Mortality!EU$5-Mortality!$AT$5)),84),0))</f>
        <v>0.2256724907144497</v>
      </c>
      <c r="EV84" s="463">
        <f>EU84*(1-VLOOKUP($AR84,'MP-2017_Male'!$A$3:$CF$103,MIN((61+(Mortality!EV$5-Mortality!$AT$5)),84),0))</f>
        <v>0.22452156101180601</v>
      </c>
      <c r="EW84" s="463">
        <f>EV84*(1-VLOOKUP($AR84,'MP-2017_Male'!$A$3:$CF$103,MIN((61+(Mortality!EW$5-Mortality!$AT$5)),84),0))</f>
        <v>0.2233765010506458</v>
      </c>
      <c r="EX84" s="463">
        <f>EW84*(1-VLOOKUP($AR84,'MP-2017_Male'!$A$3:$CF$103,MIN((61+(Mortality!EX$5-Mortality!$AT$5)),84),0))</f>
        <v>0.22223728089528749</v>
      </c>
      <c r="EY84" s="463">
        <f>EX84*(1-VLOOKUP($AR84,'MP-2017_Male'!$A$3:$CF$103,MIN((61+(Mortality!EY$5-Mortality!$AT$5)),84),0))</f>
        <v>0.22110387076272153</v>
      </c>
      <c r="EZ84" s="463">
        <f>EY84*(1-VLOOKUP($AR84,'MP-2017_Male'!$A$3:$CF$103,MIN((61+(Mortality!EZ$5-Mortality!$AT$5)),84),0))</f>
        <v>0.21997624102183166</v>
      </c>
      <c r="FA84" s="463">
        <f>EZ84*(1-VLOOKUP($AR84,'MP-2017_Male'!$A$3:$CF$103,MIN((61+(Mortality!FA$5-Mortality!$AT$5)),84),0))</f>
        <v>0.21885436219262033</v>
      </c>
      <c r="FB84" s="463">
        <f>FA84*(1-VLOOKUP($AR84,'MP-2017_Male'!$A$3:$CF$103,MIN((61+(Mortality!FB$5-Mortality!$AT$5)),84),0))</f>
        <v>0.21773820494543797</v>
      </c>
      <c r="FC84" s="463">
        <f>FB84*(1-VLOOKUP($AR84,'MP-2017_Male'!$A$3:$CF$103,MIN((61+(Mortality!FC$5-Mortality!$AT$5)),84),0))</f>
        <v>0.21662774010021624</v>
      </c>
      <c r="FD84" s="463">
        <f>FC84*(1-VLOOKUP($AR84,'MP-2017_Male'!$A$3:$CF$103,MIN((61+(Mortality!FD$5-Mortality!$AT$5)),84),0))</f>
        <v>0.21552293862570512</v>
      </c>
      <c r="FE84" s="463">
        <f>FD84*(1-VLOOKUP($AR84,'MP-2017_Male'!$A$3:$CF$103,MIN((61+(Mortality!FE$5-Mortality!$AT$5)),84),0))</f>
        <v>0.21442377163871404</v>
      </c>
      <c r="FF84" s="463">
        <f>FE84*(1-VLOOKUP($AR84,'MP-2017_Male'!$A$3:$CF$103,MIN((61+(Mortality!FF$5-Mortality!$AT$5)),84),0))</f>
        <v>0.21333021040335659</v>
      </c>
      <c r="FG84" s="463">
        <f>FF84*(1-VLOOKUP($AR84,'MP-2017_Male'!$A$3:$CF$103,MIN((61+(Mortality!FG$5-Mortality!$AT$5)),84),0))</f>
        <v>0.21224222633029946</v>
      </c>
      <c r="FH84" s="463">
        <f>FG84*(1-VLOOKUP($AR84,'MP-2017_Male'!$A$3:$CF$103,MIN((61+(Mortality!FH$5-Mortality!$AT$5)),84),0))</f>
        <v>0.21115979097601492</v>
      </c>
      <c r="FI84" s="463">
        <f>FH84*(1-VLOOKUP($AR84,'MP-2017_Male'!$A$3:$CF$103,MIN((61+(Mortality!FI$5-Mortality!$AT$5)),84),0))</f>
        <v>0.21008287604203724</v>
      </c>
    </row>
    <row r="85" spans="1:165">
      <c r="A85" s="205">
        <v>97</v>
      </c>
      <c r="B85" s="226">
        <f t="shared" si="112"/>
        <v>0.25505899999999998</v>
      </c>
      <c r="C85" s="227">
        <f t="shared" si="113"/>
        <v>0.213565</v>
      </c>
      <c r="D85" s="207">
        <f t="shared" si="108"/>
        <v>0.23431199999999999</v>
      </c>
      <c r="E85" s="434">
        <f ca="1">IF($A85&lt;Main!$B$11,Mortality!$BD78,OFFSET($BD$6,$A85-$A$13-$J$31,$A85-$A$13-$J$31)*$J$30)</f>
        <v>0.12211793025770824</v>
      </c>
      <c r="F85" s="435">
        <f ca="1">IF($A85&lt;Main!$B$13,Mortality!$BD177,OFFSET($BD$105,$A85-$A$13,$A85-$A$13))</f>
        <v>0.11872744507764438</v>
      </c>
      <c r="G85" s="472">
        <f t="shared" ca="1" si="85"/>
        <v>0.1204226876676763</v>
      </c>
      <c r="X85" s="227"/>
      <c r="Y85" s="205">
        <v>97</v>
      </c>
      <c r="AA85" s="231"/>
      <c r="AB85" s="232">
        <v>0.25505899999999998</v>
      </c>
      <c r="AC85" s="233">
        <v>0.27827600000000002</v>
      </c>
      <c r="AD85" s="205"/>
      <c r="AE85" s="231"/>
      <c r="AF85" s="232">
        <v>0.213565</v>
      </c>
      <c r="AG85" s="233">
        <v>0.22692300000000001</v>
      </c>
      <c r="AH85" s="234"/>
      <c r="AR85" s="205">
        <v>104</v>
      </c>
      <c r="AS85" s="235">
        <f t="shared" si="103"/>
        <v>0.38411867567090963</v>
      </c>
      <c r="AT85" s="235">
        <f t="shared" ref="AT85:AW85" si="128">AU85</f>
        <v>0.393982</v>
      </c>
      <c r="AU85" s="235">
        <f t="shared" si="128"/>
        <v>0.393982</v>
      </c>
      <c r="AV85" s="235">
        <f t="shared" si="128"/>
        <v>0.393982</v>
      </c>
      <c r="AW85" s="235">
        <f t="shared" si="128"/>
        <v>0.393982</v>
      </c>
      <c r="AX85" s="406">
        <f t="shared" si="102"/>
        <v>0.393982</v>
      </c>
      <c r="AY85" s="463">
        <f>AX85*(1-VLOOKUP($AR85,'MP-2017_Male'!$A$3:$CF$103,MIN((61+(Mortality!AY$5-Mortality!$AT$5)),84),0))</f>
        <v>0.39216968279999997</v>
      </c>
      <c r="AZ85" s="463">
        <f>AY85*(1-VLOOKUP($AR85,'MP-2017_Male'!$A$3:$CF$103,MIN((61+(Mortality!AZ$5-Mortality!$AT$5)),84),0))</f>
        <v>0.39044413619567997</v>
      </c>
      <c r="BA85" s="463">
        <f>AZ85*(1-VLOOKUP($AR85,'MP-2017_Male'!$A$3:$CF$103,MIN((61+(Mortality!BA$5-Mortality!$AT$5)),84),0))</f>
        <v>0.38876522641003858</v>
      </c>
      <c r="BB85" s="463">
        <f>BA85*(1-VLOOKUP($AR85,'MP-2017_Male'!$A$3:$CF$103,MIN((61+(Mortality!BB$5-Mortality!$AT$5)),84),0))</f>
        <v>0.3871712889817574</v>
      </c>
      <c r="BC85" s="463">
        <f>BB85*(1-VLOOKUP($AR85,'MP-2017_Male'!$A$3:$CF$103,MIN((61+(Mortality!BC$5-Mortality!$AT$5)),84),0))</f>
        <v>0.38562260382583036</v>
      </c>
      <c r="BD85" s="429">
        <f>BC85*(1-VLOOKUP($AR85,'MP-2017_Male'!$A$3:$CF$103,MIN((61+(Mortality!BD$5-Mortality!$AT$5)),84),0))</f>
        <v>0.38411867567090963</v>
      </c>
      <c r="BE85" s="463">
        <f>BD85*(1-VLOOKUP($AR85,'MP-2017_Male'!$A$3:$CF$103,MIN((61+(Mortality!BE$5-Mortality!$AT$5)),84),0))</f>
        <v>0.38262061283579307</v>
      </c>
      <c r="BF85" s="463">
        <f>BE85*(1-VLOOKUP($AR85,'MP-2017_Male'!$A$3:$CF$103,MIN((61+(Mortality!BF$5-Mortality!$AT$5)),84),0))</f>
        <v>0.38112839244573349</v>
      </c>
      <c r="BG85" s="463">
        <f>BF85*(1-VLOOKUP($AR85,'MP-2017_Male'!$A$3:$CF$103,MIN((61+(Mortality!BG$5-Mortality!$AT$5)),84),0))</f>
        <v>0.37964199171519514</v>
      </c>
      <c r="BH85" s="463">
        <f>BG85*(1-VLOOKUP($AR85,'MP-2017_Male'!$A$3:$CF$103,MIN((61+(Mortality!BH$5-Mortality!$AT$5)),84),0))</f>
        <v>0.37816138794750587</v>
      </c>
      <c r="BI85" s="463">
        <f>BH85*(1-VLOOKUP($AR85,'MP-2017_Male'!$A$3:$CF$103,MIN((61+(Mortality!BI$5-Mortality!$AT$5)),84),0))</f>
        <v>0.37664874239571583</v>
      </c>
      <c r="BJ85" s="463">
        <f>BI85*(1-VLOOKUP($AR85,'MP-2017_Male'!$A$3:$CF$103,MIN((61+(Mortality!BJ$5-Mortality!$AT$5)),84),0))</f>
        <v>0.37510448255189338</v>
      </c>
      <c r="BK85" s="463">
        <f>BJ85*(1-VLOOKUP($AR85,'MP-2017_Male'!$A$3:$CF$103,MIN((61+(Mortality!BK$5-Mortality!$AT$5)),84),0))</f>
        <v>0.3735665541734306</v>
      </c>
      <c r="BL85" s="463">
        <f>BK85*(1-VLOOKUP($AR85,'MP-2017_Male'!$A$3:$CF$103,MIN((61+(Mortality!BL$5-Mortality!$AT$5)),84),0))</f>
        <v>0.37199757464590222</v>
      </c>
      <c r="BM85" s="463">
        <f>BL85*(1-VLOOKUP($AR85,'MP-2017_Male'!$A$3:$CF$103,MIN((61+(Mortality!BM$5-Mortality!$AT$5)),84),0))</f>
        <v>0.37039798507492483</v>
      </c>
      <c r="BN85" s="463">
        <f>BM85*(1-VLOOKUP($AR85,'MP-2017_Male'!$A$3:$CF$103,MIN((61+(Mortality!BN$5-Mortality!$AT$5)),84),0))</f>
        <v>0.36876823394059516</v>
      </c>
      <c r="BO85" s="463">
        <f>BN85*(1-VLOOKUP($AR85,'MP-2017_Male'!$A$3:$CF$103,MIN((61+(Mortality!BO$5-Mortality!$AT$5)),84),0))</f>
        <v>0.36710877688786248</v>
      </c>
      <c r="BP85" s="463">
        <f>BO85*(1-VLOOKUP($AR85,'MP-2017_Male'!$A$3:$CF$103,MIN((61+(Mortality!BP$5-Mortality!$AT$5)),84),0))</f>
        <v>0.36542007651417829</v>
      </c>
      <c r="BQ85" s="463">
        <f>BP85*(1-VLOOKUP($AR85,'MP-2017_Male'!$A$3:$CF$103,MIN((61+(Mortality!BQ$5-Mortality!$AT$5)),84),0))</f>
        <v>0.36370260215456163</v>
      </c>
      <c r="BR85" s="463">
        <f>BQ85*(1-VLOOKUP($AR85,'MP-2017_Male'!$A$3:$CF$103,MIN((61+(Mortality!BR$5-Mortality!$AT$5)),84),0))</f>
        <v>0.36199319992443518</v>
      </c>
      <c r="BS85" s="463">
        <f>BR85*(1-VLOOKUP($AR85,'MP-2017_Male'!$A$3:$CF$103,MIN((61+(Mortality!BS$5-Mortality!$AT$5)),84),0))</f>
        <v>0.3602918318847903</v>
      </c>
      <c r="BT85" s="463">
        <f>BS85*(1-VLOOKUP($AR85,'MP-2017_Male'!$A$3:$CF$103,MIN((61+(Mortality!BT$5-Mortality!$AT$5)),84),0))</f>
        <v>0.35859846027493175</v>
      </c>
      <c r="BU85" s="463">
        <f>BT85*(1-VLOOKUP($AR85,'MP-2017_Male'!$A$3:$CF$103,MIN((61+(Mortality!BU$5-Mortality!$AT$5)),84),0))</f>
        <v>0.35691304751163955</v>
      </c>
      <c r="BV85" s="463">
        <f>BU85*(1-VLOOKUP($AR85,'MP-2017_Male'!$A$3:$CF$103,MIN((61+(Mortality!BV$5-Mortality!$AT$5)),84),0))</f>
        <v>0.35523555618833486</v>
      </c>
      <c r="BW85" s="463">
        <f>BV85*(1-VLOOKUP($AR85,'MP-2017_Male'!$A$3:$CF$103,MIN((61+(Mortality!BW$5-Mortality!$AT$5)),84),0))</f>
        <v>0.35356594907424965</v>
      </c>
      <c r="BX85" s="463">
        <f>BW85*(1-VLOOKUP($AR85,'MP-2017_Male'!$A$3:$CF$103,MIN((61+(Mortality!BX$5-Mortality!$AT$5)),84),0))</f>
        <v>0.35190418911360066</v>
      </c>
      <c r="BY85" s="463">
        <f>BX85*(1-VLOOKUP($AR85,'MP-2017_Male'!$A$3:$CF$103,MIN((61+(Mortality!BY$5-Mortality!$AT$5)),84),0))</f>
        <v>0.35025023942476674</v>
      </c>
      <c r="BZ85" s="463">
        <f>BY85*(1-VLOOKUP($AR85,'MP-2017_Male'!$A$3:$CF$103,MIN((61+(Mortality!BZ$5-Mortality!$AT$5)),84),0))</f>
        <v>0.3486040632994703</v>
      </c>
      <c r="CA85" s="463">
        <f>BZ85*(1-VLOOKUP($AR85,'MP-2017_Male'!$A$3:$CF$103,MIN((61+(Mortality!CA$5-Mortality!$AT$5)),84),0))</f>
        <v>0.34696562420196275</v>
      </c>
      <c r="CB85" s="463">
        <f>CA85*(1-VLOOKUP($AR85,'MP-2017_Male'!$A$3:$CF$103,MIN((61+(Mortality!CB$5-Mortality!$AT$5)),84),0))</f>
        <v>0.34533488576821353</v>
      </c>
      <c r="CC85" s="463">
        <f>CB85*(1-VLOOKUP($AR85,'MP-2017_Male'!$A$3:$CF$103,MIN((61+(Mortality!CC$5-Mortality!$AT$5)),84),0))</f>
        <v>0.34371181180510291</v>
      </c>
      <c r="CD85" s="463">
        <f>CC85*(1-VLOOKUP($AR85,'MP-2017_Male'!$A$3:$CF$103,MIN((61+(Mortality!CD$5-Mortality!$AT$5)),84),0))</f>
        <v>0.34209636628961893</v>
      </c>
      <c r="CE85" s="463">
        <f>CD85*(1-VLOOKUP($AR85,'MP-2017_Male'!$A$3:$CF$103,MIN((61+(Mortality!CE$5-Mortality!$AT$5)),84),0))</f>
        <v>0.34048851336805769</v>
      </c>
      <c r="CF85" s="463">
        <f>CE85*(1-VLOOKUP($AR85,'MP-2017_Male'!$A$3:$CF$103,MIN((61+(Mortality!CF$5-Mortality!$AT$5)),84),0))</f>
        <v>0.33888821735522778</v>
      </c>
      <c r="CG85" s="463">
        <f>CF85*(1-VLOOKUP($AR85,'MP-2017_Male'!$A$3:$CF$103,MIN((61+(Mortality!CG$5-Mortality!$AT$5)),84),0))</f>
        <v>0.33729544273365819</v>
      </c>
      <c r="CH85" s="463">
        <f>CG85*(1-VLOOKUP($AR85,'MP-2017_Male'!$A$3:$CF$103,MIN((61+(Mortality!CH$5-Mortality!$AT$5)),84),0))</f>
        <v>0.33571015415280997</v>
      </c>
      <c r="CI85" s="463">
        <f>CH85*(1-VLOOKUP($AR85,'MP-2017_Male'!$A$3:$CF$103,MIN((61+(Mortality!CI$5-Mortality!$AT$5)),84),0))</f>
        <v>0.33413231642829178</v>
      </c>
      <c r="CJ85" s="463">
        <f>CI85*(1-VLOOKUP($AR85,'MP-2017_Male'!$A$3:$CF$103,MIN((61+(Mortality!CJ$5-Mortality!$AT$5)),84),0))</f>
        <v>0.33256189454107882</v>
      </c>
      <c r="CK85" s="463">
        <f>CJ85*(1-VLOOKUP($AR85,'MP-2017_Male'!$A$3:$CF$103,MIN((61+(Mortality!CK$5-Mortality!$AT$5)),84),0))</f>
        <v>0.33099885363673576</v>
      </c>
      <c r="CL85" s="463">
        <f>CK85*(1-VLOOKUP($AR85,'MP-2017_Male'!$A$3:$CF$103,MIN((61+(Mortality!CL$5-Mortality!$AT$5)),84),0))</f>
        <v>0.32944315902464311</v>
      </c>
      <c r="CM85" s="463">
        <f>CL85*(1-VLOOKUP($AR85,'MP-2017_Male'!$A$3:$CF$103,MIN((61+(Mortality!CM$5-Mortality!$AT$5)),84),0))</f>
        <v>0.32789477617722729</v>
      </c>
      <c r="CN85" s="463">
        <f>CM85*(1-VLOOKUP($AR85,'MP-2017_Male'!$A$3:$CF$103,MIN((61+(Mortality!CN$5-Mortality!$AT$5)),84),0))</f>
        <v>0.3263536707291943</v>
      </c>
      <c r="CO85" s="463">
        <f>CN85*(1-VLOOKUP($AR85,'MP-2017_Male'!$A$3:$CF$103,MIN((61+(Mortality!CO$5-Mortality!$AT$5)),84),0))</f>
        <v>0.32481980847676706</v>
      </c>
      <c r="CP85" s="463">
        <f>CO85*(1-VLOOKUP($AR85,'MP-2017_Male'!$A$3:$CF$103,MIN((61+(Mortality!CP$5-Mortality!$AT$5)),84),0))</f>
        <v>0.32329315537692627</v>
      </c>
      <c r="CQ85" s="463">
        <f>CP85*(1-VLOOKUP($AR85,'MP-2017_Male'!$A$3:$CF$103,MIN((61+(Mortality!CQ$5-Mortality!$AT$5)),84),0))</f>
        <v>0.3217736775466547</v>
      </c>
      <c r="CR85" s="463">
        <f>CQ85*(1-VLOOKUP($AR85,'MP-2017_Male'!$A$3:$CF$103,MIN((61+(Mortality!CR$5-Mortality!$AT$5)),84),0))</f>
        <v>0.32026134126218542</v>
      </c>
      <c r="CS85" s="463">
        <f>CR85*(1-VLOOKUP($AR85,'MP-2017_Male'!$A$3:$CF$103,MIN((61+(Mortality!CS$5-Mortality!$AT$5)),84),0))</f>
        <v>0.31875611295825312</v>
      </c>
      <c r="CT85" s="463">
        <f>CS85*(1-VLOOKUP($AR85,'MP-2017_Male'!$A$3:$CF$103,MIN((61+(Mortality!CT$5-Mortality!$AT$5)),84),0))</f>
        <v>0.31725795922734934</v>
      </c>
      <c r="CU85" s="463">
        <f>CT85*(1-VLOOKUP($AR85,'MP-2017_Male'!$A$3:$CF$103,MIN((61+(Mortality!CU$5-Mortality!$AT$5)),84),0))</f>
        <v>0.31576684681898076</v>
      </c>
      <c r="CV85" s="463">
        <f>CU85*(1-VLOOKUP($AR85,'MP-2017_Male'!$A$3:$CF$103,MIN((61+(Mortality!CV$5-Mortality!$AT$5)),84),0))</f>
        <v>0.31428274263893152</v>
      </c>
      <c r="CW85" s="463">
        <f>CV85*(1-VLOOKUP($AR85,'MP-2017_Male'!$A$3:$CF$103,MIN((61+(Mortality!CW$5-Mortality!$AT$5)),84),0))</f>
        <v>0.31280561374852855</v>
      </c>
      <c r="CX85" s="463">
        <f>CW85*(1-VLOOKUP($AR85,'MP-2017_Male'!$A$3:$CF$103,MIN((61+(Mortality!CX$5-Mortality!$AT$5)),84),0))</f>
        <v>0.31133542736391046</v>
      </c>
      <c r="CY85" s="463">
        <f>CX85*(1-VLOOKUP($AR85,'MP-2017_Male'!$A$3:$CF$103,MIN((61+(Mortality!CY$5-Mortality!$AT$5)),84),0))</f>
        <v>0.30987215085530007</v>
      </c>
      <c r="CZ85" s="463">
        <f>CY85*(1-VLOOKUP($AR85,'MP-2017_Male'!$A$3:$CF$103,MIN((61+(Mortality!CZ$5-Mortality!$AT$5)),84),0))</f>
        <v>0.30841575174628016</v>
      </c>
      <c r="DA85" s="463">
        <f>CZ85*(1-VLOOKUP($AR85,'MP-2017_Male'!$A$3:$CF$103,MIN((61+(Mortality!DA$5-Mortality!$AT$5)),84),0))</f>
        <v>0.30696619771307265</v>
      </c>
      <c r="DB85" s="463">
        <f>DA85*(1-VLOOKUP($AR85,'MP-2017_Male'!$A$3:$CF$103,MIN((61+(Mortality!DB$5-Mortality!$AT$5)),84),0))</f>
        <v>0.30552345658382118</v>
      </c>
      <c r="DC85" s="463">
        <f>DB85*(1-VLOOKUP($AR85,'MP-2017_Male'!$A$3:$CF$103,MIN((61+(Mortality!DC$5-Mortality!$AT$5)),84),0))</f>
        <v>0.30408749633787724</v>
      </c>
      <c r="DD85" s="463">
        <f>DC85*(1-VLOOKUP($AR85,'MP-2017_Male'!$A$3:$CF$103,MIN((61+(Mortality!DD$5-Mortality!$AT$5)),84),0))</f>
        <v>0.30265828510508919</v>
      </c>
      <c r="DE85" s="463">
        <f>DD85*(1-VLOOKUP($AR85,'MP-2017_Male'!$A$3:$CF$103,MIN((61+(Mortality!DE$5-Mortality!$AT$5)),84),0))</f>
        <v>0.30123579116509525</v>
      </c>
      <c r="DF85" s="463">
        <f>DE85*(1-VLOOKUP($AR85,'MP-2017_Male'!$A$3:$CF$103,MIN((61+(Mortality!DF$5-Mortality!$AT$5)),84),0))</f>
        <v>0.29981998294661927</v>
      </c>
      <c r="DG85" s="463">
        <f>DF85*(1-VLOOKUP($AR85,'MP-2017_Male'!$A$3:$CF$103,MIN((61+(Mortality!DG$5-Mortality!$AT$5)),84),0))</f>
        <v>0.29841082902677013</v>
      </c>
      <c r="DH85" s="463">
        <f>DG85*(1-VLOOKUP($AR85,'MP-2017_Male'!$A$3:$CF$103,MIN((61+(Mortality!DH$5-Mortality!$AT$5)),84),0))</f>
        <v>0.29700829813034429</v>
      </c>
      <c r="DI85" s="463">
        <f>DH85*(1-VLOOKUP($AR85,'MP-2017_Male'!$A$3:$CF$103,MIN((61+(Mortality!DI$5-Mortality!$AT$5)),84),0))</f>
        <v>0.29561235912913164</v>
      </c>
      <c r="DJ85" s="463">
        <f>DI85*(1-VLOOKUP($AR85,'MP-2017_Male'!$A$3:$CF$103,MIN((61+(Mortality!DJ$5-Mortality!$AT$5)),84),0))</f>
        <v>0.29422298104122468</v>
      </c>
      <c r="DK85" s="463">
        <f>DJ85*(1-VLOOKUP($AR85,'MP-2017_Male'!$A$3:$CF$103,MIN((61+(Mortality!DK$5-Mortality!$AT$5)),84),0))</f>
        <v>0.29284013303033091</v>
      </c>
      <c r="DL85" s="463">
        <f>DK85*(1-VLOOKUP($AR85,'MP-2017_Male'!$A$3:$CF$103,MIN((61+(Mortality!DL$5-Mortality!$AT$5)),84),0))</f>
        <v>0.29146378440508836</v>
      </c>
      <c r="DM85" s="463">
        <f>DL85*(1-VLOOKUP($AR85,'MP-2017_Male'!$A$3:$CF$103,MIN((61+(Mortality!DM$5-Mortality!$AT$5)),84),0))</f>
        <v>0.29009390461838441</v>
      </c>
      <c r="DN85" s="463">
        <f>DM85*(1-VLOOKUP($AR85,'MP-2017_Male'!$A$3:$CF$103,MIN((61+(Mortality!DN$5-Mortality!$AT$5)),84),0))</f>
        <v>0.28873046326667801</v>
      </c>
      <c r="DO85" s="463">
        <f>DN85*(1-VLOOKUP($AR85,'MP-2017_Male'!$A$3:$CF$103,MIN((61+(Mortality!DO$5-Mortality!$AT$5)),84),0))</f>
        <v>0.28737343008932459</v>
      </c>
      <c r="DP85" s="463">
        <f>DO85*(1-VLOOKUP($AR85,'MP-2017_Male'!$A$3:$CF$103,MIN((61+(Mortality!DP$5-Mortality!$AT$5)),84),0))</f>
        <v>0.28602277496790474</v>
      </c>
      <c r="DQ85" s="463">
        <f>DP85*(1-VLOOKUP($AR85,'MP-2017_Male'!$A$3:$CF$103,MIN((61+(Mortality!DQ$5-Mortality!$AT$5)),84),0))</f>
        <v>0.28467846792555557</v>
      </c>
      <c r="DR85" s="463">
        <f>DQ85*(1-VLOOKUP($AR85,'MP-2017_Male'!$A$3:$CF$103,MIN((61+(Mortality!DR$5-Mortality!$AT$5)),84),0))</f>
        <v>0.28334047912630544</v>
      </c>
      <c r="DS85" s="463">
        <f>DR85*(1-VLOOKUP($AR85,'MP-2017_Male'!$A$3:$CF$103,MIN((61+(Mortality!DS$5-Mortality!$AT$5)),84),0))</f>
        <v>0.28200877887441178</v>
      </c>
      <c r="DT85" s="463">
        <f>DS85*(1-VLOOKUP($AR85,'MP-2017_Male'!$A$3:$CF$103,MIN((61+(Mortality!DT$5-Mortality!$AT$5)),84),0))</f>
        <v>0.28068333761370201</v>
      </c>
      <c r="DU85" s="463">
        <f>DT85*(1-VLOOKUP($AR85,'MP-2017_Male'!$A$3:$CF$103,MIN((61+(Mortality!DU$5-Mortality!$AT$5)),84),0))</f>
        <v>0.27936412592691762</v>
      </c>
      <c r="DV85" s="463">
        <f>DU85*(1-VLOOKUP($AR85,'MP-2017_Male'!$A$3:$CF$103,MIN((61+(Mortality!DV$5-Mortality!$AT$5)),84),0))</f>
        <v>0.27805111453506109</v>
      </c>
      <c r="DW85" s="463">
        <f>DV85*(1-VLOOKUP($AR85,'MP-2017_Male'!$A$3:$CF$103,MIN((61+(Mortality!DW$5-Mortality!$AT$5)),84),0))</f>
        <v>0.27674427429674631</v>
      </c>
      <c r="DX85" s="463">
        <f>DW85*(1-VLOOKUP($AR85,'MP-2017_Male'!$A$3:$CF$103,MIN((61+(Mortality!DX$5-Mortality!$AT$5)),84),0))</f>
        <v>0.27544357620755161</v>
      </c>
      <c r="DY85" s="463">
        <f>DX85*(1-VLOOKUP($AR85,'MP-2017_Male'!$A$3:$CF$103,MIN((61+(Mortality!DY$5-Mortality!$AT$5)),84),0))</f>
        <v>0.2741489913993761</v>
      </c>
      <c r="DZ85" s="463">
        <f>DY85*(1-VLOOKUP($AR85,'MP-2017_Male'!$A$3:$CF$103,MIN((61+(Mortality!DZ$5-Mortality!$AT$5)),84),0))</f>
        <v>0.27286049113979904</v>
      </c>
      <c r="EA85" s="463">
        <f>DZ85*(1-VLOOKUP($AR85,'MP-2017_Male'!$A$3:$CF$103,MIN((61+(Mortality!EA$5-Mortality!$AT$5)),84),0))</f>
        <v>0.27157804683144199</v>
      </c>
      <c r="EB85" s="463">
        <f>EA85*(1-VLOOKUP($AR85,'MP-2017_Male'!$A$3:$CF$103,MIN((61+(Mortality!EB$5-Mortality!$AT$5)),84),0))</f>
        <v>0.27030163001133423</v>
      </c>
      <c r="EC85" s="463">
        <f>EB85*(1-VLOOKUP($AR85,'MP-2017_Male'!$A$3:$CF$103,MIN((61+(Mortality!EC$5-Mortality!$AT$5)),84),0))</f>
        <v>0.26903121235028093</v>
      </c>
      <c r="ED85" s="463">
        <f>EC85*(1-VLOOKUP($AR85,'MP-2017_Male'!$A$3:$CF$103,MIN((61+(Mortality!ED$5-Mortality!$AT$5)),84),0))</f>
        <v>0.26776676565223462</v>
      </c>
      <c r="EE85" s="463">
        <f>ED85*(1-VLOOKUP($AR85,'MP-2017_Male'!$A$3:$CF$103,MIN((61+(Mortality!EE$5-Mortality!$AT$5)),84),0))</f>
        <v>0.2665082618536691</v>
      </c>
      <c r="EF85" s="463">
        <f>EE85*(1-VLOOKUP($AR85,'MP-2017_Male'!$A$3:$CF$103,MIN((61+(Mortality!EF$5-Mortality!$AT$5)),84),0))</f>
        <v>0.26525567302295683</v>
      </c>
      <c r="EG85" s="463">
        <f>EF85*(1-VLOOKUP($AR85,'MP-2017_Male'!$A$3:$CF$103,MIN((61+(Mortality!EG$5-Mortality!$AT$5)),84),0))</f>
        <v>0.26400897135974893</v>
      </c>
      <c r="EH85" s="463">
        <f>EG85*(1-VLOOKUP($AR85,'MP-2017_Male'!$A$3:$CF$103,MIN((61+(Mortality!EH$5-Mortality!$AT$5)),84),0))</f>
        <v>0.2627681291943581</v>
      </c>
      <c r="EI85" s="463">
        <f>EH85*(1-VLOOKUP($AR85,'MP-2017_Male'!$A$3:$CF$103,MIN((61+(Mortality!EI$5-Mortality!$AT$5)),84),0))</f>
        <v>0.2615331189871446</v>
      </c>
      <c r="EJ85" s="463">
        <f>EI85*(1-VLOOKUP($AR85,'MP-2017_Male'!$A$3:$CF$103,MIN((61+(Mortality!EJ$5-Mortality!$AT$5)),84),0))</f>
        <v>0.26030391332790503</v>
      </c>
      <c r="EK85" s="463">
        <f>EJ85*(1-VLOOKUP($AR85,'MP-2017_Male'!$A$3:$CF$103,MIN((61+(Mortality!EK$5-Mortality!$AT$5)),84),0))</f>
        <v>0.25908048493526387</v>
      </c>
      <c r="EL85" s="463">
        <f>EK85*(1-VLOOKUP($AR85,'MP-2017_Male'!$A$3:$CF$103,MIN((61+(Mortality!EL$5-Mortality!$AT$5)),84),0))</f>
        <v>0.25786280665606809</v>
      </c>
      <c r="EM85" s="463">
        <f>EL85*(1-VLOOKUP($AR85,'MP-2017_Male'!$A$3:$CF$103,MIN((61+(Mortality!EM$5-Mortality!$AT$5)),84),0))</f>
        <v>0.25665085146478456</v>
      </c>
      <c r="EN85" s="463">
        <f>EM85*(1-VLOOKUP($AR85,'MP-2017_Male'!$A$3:$CF$103,MIN((61+(Mortality!EN$5-Mortality!$AT$5)),84),0))</f>
        <v>0.25544459246290008</v>
      </c>
      <c r="EO85" s="463">
        <f>EN85*(1-VLOOKUP($AR85,'MP-2017_Male'!$A$3:$CF$103,MIN((61+(Mortality!EO$5-Mortality!$AT$5)),84),0))</f>
        <v>0.25424400287832444</v>
      </c>
      <c r="EP85" s="463">
        <f>EO85*(1-VLOOKUP($AR85,'MP-2017_Male'!$A$3:$CF$103,MIN((61+(Mortality!EP$5-Mortality!$AT$5)),84),0))</f>
        <v>0.25304905606479633</v>
      </c>
      <c r="EQ85" s="463">
        <f>EP85*(1-VLOOKUP($AR85,'MP-2017_Male'!$A$3:$CF$103,MIN((61+(Mortality!EQ$5-Mortality!$AT$5)),84),0))</f>
        <v>0.25185972550129176</v>
      </c>
      <c r="ER85" s="463">
        <f>EQ85*(1-VLOOKUP($AR85,'MP-2017_Male'!$A$3:$CF$103,MIN((61+(Mortality!ER$5-Mortality!$AT$5)),84),0))</f>
        <v>0.25067598479143566</v>
      </c>
      <c r="ES85" s="463">
        <f>ER85*(1-VLOOKUP($AR85,'MP-2017_Male'!$A$3:$CF$103,MIN((61+(Mortality!ES$5-Mortality!$AT$5)),84),0))</f>
        <v>0.2494978076629159</v>
      </c>
      <c r="ET85" s="463">
        <f>ES85*(1-VLOOKUP($AR85,'MP-2017_Male'!$A$3:$CF$103,MIN((61+(Mortality!ET$5-Mortality!$AT$5)),84),0))</f>
        <v>0.24832516796690018</v>
      </c>
      <c r="EU85" s="463">
        <f>ET85*(1-VLOOKUP($AR85,'MP-2017_Male'!$A$3:$CF$103,MIN((61+(Mortality!EU$5-Mortality!$AT$5)),84),0))</f>
        <v>0.24715803967745575</v>
      </c>
      <c r="EV85" s="463">
        <f>EU85*(1-VLOOKUP($AR85,'MP-2017_Male'!$A$3:$CF$103,MIN((61+(Mortality!EV$5-Mortality!$AT$5)),84),0))</f>
        <v>0.24599639689097169</v>
      </c>
      <c r="EW85" s="463">
        <f>EV85*(1-VLOOKUP($AR85,'MP-2017_Male'!$A$3:$CF$103,MIN((61+(Mortality!EW$5-Mortality!$AT$5)),84),0))</f>
        <v>0.2448402138255841</v>
      </c>
      <c r="EX85" s="463">
        <f>EW85*(1-VLOOKUP($AR85,'MP-2017_Male'!$A$3:$CF$103,MIN((61+(Mortality!EX$5-Mortality!$AT$5)),84),0))</f>
        <v>0.24368946482060386</v>
      </c>
      <c r="EY85" s="463">
        <f>EX85*(1-VLOOKUP($AR85,'MP-2017_Male'!$A$3:$CF$103,MIN((61+(Mortality!EY$5-Mortality!$AT$5)),84),0))</f>
        <v>0.24254412433594702</v>
      </c>
      <c r="EZ85" s="463">
        <f>EY85*(1-VLOOKUP($AR85,'MP-2017_Male'!$A$3:$CF$103,MIN((61+(Mortality!EZ$5-Mortality!$AT$5)),84),0))</f>
        <v>0.24140416695156805</v>
      </c>
      <c r="FA85" s="463">
        <f>EZ85*(1-VLOOKUP($AR85,'MP-2017_Male'!$A$3:$CF$103,MIN((61+(Mortality!FA$5-Mortality!$AT$5)),84),0))</f>
        <v>0.24026956736689567</v>
      </c>
      <c r="FB85" s="463">
        <f>FA85*(1-VLOOKUP($AR85,'MP-2017_Male'!$A$3:$CF$103,MIN((61+(Mortality!FB$5-Mortality!$AT$5)),84),0))</f>
        <v>0.23914030040027126</v>
      </c>
      <c r="FC85" s="463">
        <f>FB85*(1-VLOOKUP($AR85,'MP-2017_Male'!$A$3:$CF$103,MIN((61+(Mortality!FC$5-Mortality!$AT$5)),84),0))</f>
        <v>0.23801634098838997</v>
      </c>
      <c r="FD85" s="463">
        <f>FC85*(1-VLOOKUP($AR85,'MP-2017_Male'!$A$3:$CF$103,MIN((61+(Mortality!FD$5-Mortality!$AT$5)),84),0))</f>
        <v>0.23689766418574454</v>
      </c>
      <c r="FE85" s="463">
        <f>FD85*(1-VLOOKUP($AR85,'MP-2017_Male'!$A$3:$CF$103,MIN((61+(Mortality!FE$5-Mortality!$AT$5)),84),0))</f>
        <v>0.23578424516407154</v>
      </c>
      <c r="FF85" s="463">
        <f>FE85*(1-VLOOKUP($AR85,'MP-2017_Male'!$A$3:$CF$103,MIN((61+(Mortality!FF$5-Mortality!$AT$5)),84),0))</f>
        <v>0.2346760592118004</v>
      </c>
      <c r="FG85" s="463">
        <f>FF85*(1-VLOOKUP($AR85,'MP-2017_Male'!$A$3:$CF$103,MIN((61+(Mortality!FG$5-Mortality!$AT$5)),84),0))</f>
        <v>0.23357308173350494</v>
      </c>
      <c r="FH85" s="463">
        <f>FG85*(1-VLOOKUP($AR85,'MP-2017_Male'!$A$3:$CF$103,MIN((61+(Mortality!FH$5-Mortality!$AT$5)),84),0))</f>
        <v>0.23247528824935745</v>
      </c>
      <c r="FI85" s="463">
        <f>FH85*(1-VLOOKUP($AR85,'MP-2017_Male'!$A$3:$CF$103,MIN((61+(Mortality!FI$5-Mortality!$AT$5)),84),0))</f>
        <v>0.23138265439458547</v>
      </c>
    </row>
    <row r="86" spans="1:165">
      <c r="A86" s="205">
        <v>98</v>
      </c>
      <c r="B86" s="226">
        <f t="shared" si="112"/>
        <v>0.27417000000000002</v>
      </c>
      <c r="C86" s="227">
        <f t="shared" si="113"/>
        <v>0.231991</v>
      </c>
      <c r="D86" s="207">
        <f t="shared" si="108"/>
        <v>0.25308050000000004</v>
      </c>
      <c r="E86" s="434">
        <f ca="1">IF($A86&lt;Main!$B$11,Mortality!$BD79,OFFSET($BD$6,$A86-$A$13-$J$31,$A86-$A$13-$J$31)*$J$30)</f>
        <v>0.13470549127130357</v>
      </c>
      <c r="F86" s="435">
        <f ca="1">IF($A86&lt;Main!$B$13,Mortality!$BD178,OFFSET($BD$105,$A86-$A$13,$A86-$A$13))</f>
        <v>0.13287815476066989</v>
      </c>
      <c r="G86" s="472">
        <f t="shared" ca="1" si="85"/>
        <v>0.13379182301598674</v>
      </c>
      <c r="X86" s="227"/>
      <c r="Y86" s="205">
        <v>98</v>
      </c>
      <c r="AA86" s="231"/>
      <c r="AB86" s="232">
        <v>0.27417000000000002</v>
      </c>
      <c r="AC86" s="233">
        <v>0.29417599999999999</v>
      </c>
      <c r="AD86" s="205"/>
      <c r="AE86" s="231"/>
      <c r="AF86" s="232">
        <v>0.231991</v>
      </c>
      <c r="AG86" s="233">
        <v>0.24344299999999999</v>
      </c>
      <c r="AH86" s="234"/>
      <c r="AR86" s="205">
        <v>105</v>
      </c>
      <c r="AS86" s="235">
        <f t="shared" ref="AS86:AS101" si="129">$BD86</f>
        <v>0.40342635845422881</v>
      </c>
      <c r="AT86" s="235">
        <f t="shared" ref="AT86:AW86" si="130">AU86</f>
        <v>0.412831</v>
      </c>
      <c r="AU86" s="235">
        <f t="shared" si="130"/>
        <v>0.412831</v>
      </c>
      <c r="AV86" s="235">
        <f t="shared" si="130"/>
        <v>0.412831</v>
      </c>
      <c r="AW86" s="235">
        <f t="shared" si="130"/>
        <v>0.412831</v>
      </c>
      <c r="AX86" s="406">
        <f t="shared" si="102"/>
        <v>0.412831</v>
      </c>
      <c r="AY86" s="463">
        <f>AX86*(1-VLOOKUP($AR86,'MP-2017_Male'!$A$3:$CF$103,MIN((61+(Mortality!AY$5-Mortality!$AT$5)),84),0))</f>
        <v>0.41109710980000003</v>
      </c>
      <c r="AZ86" s="463">
        <f>AY86*(1-VLOOKUP($AR86,'MP-2017_Male'!$A$3:$CF$103,MIN((61+(Mortality!AZ$5-Mortality!$AT$5)),84),0))</f>
        <v>0.40945272136080002</v>
      </c>
      <c r="BA86" s="463">
        <f>AZ86*(1-VLOOKUP($AR86,'MP-2017_Male'!$A$3:$CF$103,MIN((61+(Mortality!BA$5-Mortality!$AT$5)),84),0))</f>
        <v>0.40785585574749289</v>
      </c>
      <c r="BB86" s="463">
        <f>BA86*(1-VLOOKUP($AR86,'MP-2017_Male'!$A$3:$CF$103,MIN((61+(Mortality!BB$5-Mortality!$AT$5)),84),0))</f>
        <v>0.40634678908122718</v>
      </c>
      <c r="BC86" s="463">
        <f>BB86*(1-VLOOKUP($AR86,'MP-2017_Male'!$A$3:$CF$103,MIN((61+(Mortality!BC$5-Mortality!$AT$5)),84),0))</f>
        <v>0.40488394064053473</v>
      </c>
      <c r="BD86" s="429">
        <f>BC86*(1-VLOOKUP($AR86,'MP-2017_Male'!$A$3:$CF$103,MIN((61+(Mortality!BD$5-Mortality!$AT$5)),84),0))</f>
        <v>0.40342635845422881</v>
      </c>
      <c r="BE86" s="463">
        <f>BD86*(1-VLOOKUP($AR86,'MP-2017_Male'!$A$3:$CF$103,MIN((61+(Mortality!BE$5-Mortality!$AT$5)),84),0))</f>
        <v>0.40201436619963904</v>
      </c>
      <c r="BF86" s="463">
        <f>BE86*(1-VLOOKUP($AR86,'MP-2017_Male'!$A$3:$CF$103,MIN((61+(Mortality!BF$5-Mortality!$AT$5)),84),0))</f>
        <v>0.4006073159179403</v>
      </c>
      <c r="BG86" s="463">
        <f>BF86*(1-VLOOKUP($AR86,'MP-2017_Male'!$A$3:$CF$103,MIN((61+(Mortality!BG$5-Mortality!$AT$5)),84),0))</f>
        <v>0.39916512958063571</v>
      </c>
      <c r="BH86" s="463">
        <f>BG86*(1-VLOOKUP($AR86,'MP-2017_Male'!$A$3:$CF$103,MIN((61+(Mortality!BH$5-Mortality!$AT$5)),84),0))</f>
        <v>0.3977281351141454</v>
      </c>
      <c r="BI86" s="463">
        <f>BH86*(1-VLOOKUP($AR86,'MP-2017_Male'!$A$3:$CF$103,MIN((61+(Mortality!BI$5-Mortality!$AT$5)),84),0))</f>
        <v>0.39629631382773445</v>
      </c>
      <c r="BJ86" s="463">
        <f>BI86*(1-VLOOKUP($AR86,'MP-2017_Male'!$A$3:$CF$103,MIN((61+(Mortality!BJ$5-Mortality!$AT$5)),84),0))</f>
        <v>0.39483001746657181</v>
      </c>
      <c r="BK86" s="463">
        <f>BJ86*(1-VLOOKUP($AR86,'MP-2017_Male'!$A$3:$CF$103,MIN((61+(Mortality!BK$5-Mortality!$AT$5)),84),0))</f>
        <v>0.39336914640194548</v>
      </c>
      <c r="BL86" s="463">
        <f>BK86*(1-VLOOKUP($AR86,'MP-2017_Male'!$A$3:$CF$103,MIN((61+(Mortality!BL$5-Mortality!$AT$5)),84),0))</f>
        <v>0.39187434364561807</v>
      </c>
      <c r="BM86" s="463">
        <f>BL86*(1-VLOOKUP($AR86,'MP-2017_Male'!$A$3:$CF$103,MIN((61+(Mortality!BM$5-Mortality!$AT$5)),84),0))</f>
        <v>0.39034603370540016</v>
      </c>
      <c r="BN86" s="463">
        <f>BM86*(1-VLOOKUP($AR86,'MP-2017_Male'!$A$3:$CF$103,MIN((61+(Mortality!BN$5-Mortality!$AT$5)),84),0))</f>
        <v>0.38878464957057857</v>
      </c>
      <c r="BO86" s="463">
        <f>BN86*(1-VLOOKUP($AR86,'MP-2017_Male'!$A$3:$CF$103,MIN((61+(Mortality!BO$5-Mortality!$AT$5)),84),0))</f>
        <v>0.38719063250733921</v>
      </c>
      <c r="BP86" s="463">
        <f>BO86*(1-VLOOKUP($AR86,'MP-2017_Male'!$A$3:$CF$103,MIN((61+(Mortality!BP$5-Mortality!$AT$5)),84),0))</f>
        <v>0.38560315091405911</v>
      </c>
      <c r="BQ86" s="463">
        <f>BP86*(1-VLOOKUP($AR86,'MP-2017_Male'!$A$3:$CF$103,MIN((61+(Mortality!BQ$5-Mortality!$AT$5)),84),0))</f>
        <v>0.38394505736512868</v>
      </c>
      <c r="BR86" s="463">
        <f>BQ86*(1-VLOOKUP($AR86,'MP-2017_Male'!$A$3:$CF$103,MIN((61+(Mortality!BR$5-Mortality!$AT$5)),84),0))</f>
        <v>0.38229409361845862</v>
      </c>
      <c r="BS86" s="463">
        <f>BR86*(1-VLOOKUP($AR86,'MP-2017_Male'!$A$3:$CF$103,MIN((61+(Mortality!BS$5-Mortality!$AT$5)),84),0))</f>
        <v>0.38065022901589923</v>
      </c>
      <c r="BT86" s="463">
        <f>BS86*(1-VLOOKUP($AR86,'MP-2017_Male'!$A$3:$CF$103,MIN((61+(Mortality!BT$5-Mortality!$AT$5)),84),0))</f>
        <v>0.37901343303113089</v>
      </c>
      <c r="BU86" s="463">
        <f>BT86*(1-VLOOKUP($AR86,'MP-2017_Male'!$A$3:$CF$103,MIN((61+(Mortality!BU$5-Mortality!$AT$5)),84),0))</f>
        <v>0.37738367526909705</v>
      </c>
      <c r="BV86" s="463">
        <f>BU86*(1-VLOOKUP($AR86,'MP-2017_Male'!$A$3:$CF$103,MIN((61+(Mortality!BV$5-Mortality!$AT$5)),84),0))</f>
        <v>0.37576092546543993</v>
      </c>
      <c r="BW86" s="463">
        <f>BV86*(1-VLOOKUP($AR86,'MP-2017_Male'!$A$3:$CF$103,MIN((61+(Mortality!BW$5-Mortality!$AT$5)),84),0))</f>
        <v>0.37414515348593858</v>
      </c>
      <c r="BX86" s="463">
        <f>BW86*(1-VLOOKUP($AR86,'MP-2017_Male'!$A$3:$CF$103,MIN((61+(Mortality!BX$5-Mortality!$AT$5)),84),0))</f>
        <v>0.37253632932594904</v>
      </c>
      <c r="BY86" s="463">
        <f>BX86*(1-VLOOKUP($AR86,'MP-2017_Male'!$A$3:$CF$103,MIN((61+(Mortality!BY$5-Mortality!$AT$5)),84),0))</f>
        <v>0.37093442310984748</v>
      </c>
      <c r="BZ86" s="463">
        <f>BY86*(1-VLOOKUP($AR86,'MP-2017_Male'!$A$3:$CF$103,MIN((61+(Mortality!BZ$5-Mortality!$AT$5)),84),0))</f>
        <v>0.36933940509047514</v>
      </c>
      <c r="CA86" s="463">
        <f>BZ86*(1-VLOOKUP($AR86,'MP-2017_Male'!$A$3:$CF$103,MIN((61+(Mortality!CA$5-Mortality!$AT$5)),84),0))</f>
        <v>0.36775124564858608</v>
      </c>
      <c r="CB86" s="463">
        <f>CA86*(1-VLOOKUP($AR86,'MP-2017_Male'!$A$3:$CF$103,MIN((61+(Mortality!CB$5-Mortality!$AT$5)),84),0))</f>
        <v>0.36616991529229714</v>
      </c>
      <c r="CC86" s="463">
        <f>CB86*(1-VLOOKUP($AR86,'MP-2017_Male'!$A$3:$CF$103,MIN((61+(Mortality!CC$5-Mortality!$AT$5)),84),0))</f>
        <v>0.36459538465654029</v>
      </c>
      <c r="CD86" s="463">
        <f>CC86*(1-VLOOKUP($AR86,'MP-2017_Male'!$A$3:$CF$103,MIN((61+(Mortality!CD$5-Mortality!$AT$5)),84),0))</f>
        <v>0.36302762450251719</v>
      </c>
      <c r="CE86" s="463">
        <f>CD86*(1-VLOOKUP($AR86,'MP-2017_Male'!$A$3:$CF$103,MIN((61+(Mortality!CE$5-Mortality!$AT$5)),84),0))</f>
        <v>0.36146660571715639</v>
      </c>
      <c r="CF86" s="463">
        <f>CE86*(1-VLOOKUP($AR86,'MP-2017_Male'!$A$3:$CF$103,MIN((61+(Mortality!CF$5-Mortality!$AT$5)),84),0))</f>
        <v>0.35991229931257263</v>
      </c>
      <c r="CG86" s="463">
        <f>CF86*(1-VLOOKUP($AR86,'MP-2017_Male'!$A$3:$CF$103,MIN((61+(Mortality!CG$5-Mortality!$AT$5)),84),0))</f>
        <v>0.35836467642552855</v>
      </c>
      <c r="CH86" s="463">
        <f>CG86*(1-VLOOKUP($AR86,'MP-2017_Male'!$A$3:$CF$103,MIN((61+(Mortality!CH$5-Mortality!$AT$5)),84),0))</f>
        <v>0.3568237083168988</v>
      </c>
      <c r="CI86" s="463">
        <f>CH86*(1-VLOOKUP($AR86,'MP-2017_Male'!$A$3:$CF$103,MIN((61+(Mortality!CI$5-Mortality!$AT$5)),84),0))</f>
        <v>0.35528936637113617</v>
      </c>
      <c r="CJ86" s="463">
        <f>CI86*(1-VLOOKUP($AR86,'MP-2017_Male'!$A$3:$CF$103,MIN((61+(Mortality!CJ$5-Mortality!$AT$5)),84),0))</f>
        <v>0.3537616220957403</v>
      </c>
      <c r="CK86" s="463">
        <f>CJ86*(1-VLOOKUP($AR86,'MP-2017_Male'!$A$3:$CF$103,MIN((61+(Mortality!CK$5-Mortality!$AT$5)),84),0))</f>
        <v>0.35224044712072861</v>
      </c>
      <c r="CL86" s="463">
        <f>CK86*(1-VLOOKUP($AR86,'MP-2017_Male'!$A$3:$CF$103,MIN((61+(Mortality!CL$5-Mortality!$AT$5)),84),0))</f>
        <v>0.35072581319810947</v>
      </c>
      <c r="CM86" s="463">
        <f>CL86*(1-VLOOKUP($AR86,'MP-2017_Male'!$A$3:$CF$103,MIN((61+(Mortality!CM$5-Mortality!$AT$5)),84),0))</f>
        <v>0.34921769220135762</v>
      </c>
      <c r="CN86" s="463">
        <f>CM86*(1-VLOOKUP($AR86,'MP-2017_Male'!$A$3:$CF$103,MIN((61+(Mortality!CN$5-Mortality!$AT$5)),84),0))</f>
        <v>0.34771605612489181</v>
      </c>
      <c r="CO86" s="463">
        <f>CN86*(1-VLOOKUP($AR86,'MP-2017_Male'!$A$3:$CF$103,MIN((61+(Mortality!CO$5-Mortality!$AT$5)),84),0))</f>
        <v>0.34622087708355481</v>
      </c>
      <c r="CP86" s="463">
        <f>CO86*(1-VLOOKUP($AR86,'MP-2017_Male'!$A$3:$CF$103,MIN((61+(Mortality!CP$5-Mortality!$AT$5)),84),0))</f>
        <v>0.34473212731209552</v>
      </c>
      <c r="CQ86" s="463">
        <f>CP86*(1-VLOOKUP($AR86,'MP-2017_Male'!$A$3:$CF$103,MIN((61+(Mortality!CQ$5-Mortality!$AT$5)),84),0))</f>
        <v>0.34324977916465349</v>
      </c>
      <c r="CR86" s="463">
        <f>CQ86*(1-VLOOKUP($AR86,'MP-2017_Male'!$A$3:$CF$103,MIN((61+(Mortality!CR$5-Mortality!$AT$5)),84),0))</f>
        <v>0.34177380511424549</v>
      </c>
      <c r="CS86" s="463">
        <f>CR86*(1-VLOOKUP($AR86,'MP-2017_Male'!$A$3:$CF$103,MIN((61+(Mortality!CS$5-Mortality!$AT$5)),84),0))</f>
        <v>0.34030417775225424</v>
      </c>
      <c r="CT86" s="463">
        <f>CS86*(1-VLOOKUP($AR86,'MP-2017_Male'!$A$3:$CF$103,MIN((61+(Mortality!CT$5-Mortality!$AT$5)),84),0))</f>
        <v>0.33884086978791955</v>
      </c>
      <c r="CU86" s="463">
        <f>CT86*(1-VLOOKUP($AR86,'MP-2017_Male'!$A$3:$CF$103,MIN((61+(Mortality!CU$5-Mortality!$AT$5)),84),0))</f>
        <v>0.3373838540478315</v>
      </c>
      <c r="CV86" s="463">
        <f>CU86*(1-VLOOKUP($AR86,'MP-2017_Male'!$A$3:$CF$103,MIN((61+(Mortality!CV$5-Mortality!$AT$5)),84),0))</f>
        <v>0.33593310347542582</v>
      </c>
      <c r="CW86" s="463">
        <f>CV86*(1-VLOOKUP($AR86,'MP-2017_Male'!$A$3:$CF$103,MIN((61+(Mortality!CW$5-Mortality!$AT$5)),84),0))</f>
        <v>0.33448859113048152</v>
      </c>
      <c r="CX86" s="463">
        <f>CW86*(1-VLOOKUP($AR86,'MP-2017_Male'!$A$3:$CF$103,MIN((61+(Mortality!CX$5-Mortality!$AT$5)),84),0))</f>
        <v>0.33305029018862048</v>
      </c>
      <c r="CY86" s="463">
        <f>CX86*(1-VLOOKUP($AR86,'MP-2017_Male'!$A$3:$CF$103,MIN((61+(Mortality!CY$5-Mortality!$AT$5)),84),0))</f>
        <v>0.33161817394080945</v>
      </c>
      <c r="CZ86" s="463">
        <f>CY86*(1-VLOOKUP($AR86,'MP-2017_Male'!$A$3:$CF$103,MIN((61+(Mortality!CZ$5-Mortality!$AT$5)),84),0))</f>
        <v>0.33019221579286395</v>
      </c>
      <c r="DA86" s="463">
        <f>CZ86*(1-VLOOKUP($AR86,'MP-2017_Male'!$A$3:$CF$103,MIN((61+(Mortality!DA$5-Mortality!$AT$5)),84),0))</f>
        <v>0.32877238926495467</v>
      </c>
      <c r="DB86" s="463">
        <f>DA86*(1-VLOOKUP($AR86,'MP-2017_Male'!$A$3:$CF$103,MIN((61+(Mortality!DB$5-Mortality!$AT$5)),84),0))</f>
        <v>0.32735866799111535</v>
      </c>
      <c r="DC86" s="463">
        <f>DB86*(1-VLOOKUP($AR86,'MP-2017_Male'!$A$3:$CF$103,MIN((61+(Mortality!DC$5-Mortality!$AT$5)),84),0))</f>
        <v>0.32595102571875356</v>
      </c>
      <c r="DD86" s="463">
        <f>DC86*(1-VLOOKUP($AR86,'MP-2017_Male'!$A$3:$CF$103,MIN((61+(Mortality!DD$5-Mortality!$AT$5)),84),0))</f>
        <v>0.32454943630816291</v>
      </c>
      <c r="DE86" s="463">
        <f>DD86*(1-VLOOKUP($AR86,'MP-2017_Male'!$A$3:$CF$103,MIN((61+(Mortality!DE$5-Mortality!$AT$5)),84),0))</f>
        <v>0.3231538737320378</v>
      </c>
      <c r="DF86" s="463">
        <f>DE86*(1-VLOOKUP($AR86,'MP-2017_Male'!$A$3:$CF$103,MIN((61+(Mortality!DF$5-Mortality!$AT$5)),84),0))</f>
        <v>0.32176431207499007</v>
      </c>
      <c r="DG86" s="463">
        <f>DF86*(1-VLOOKUP($AR86,'MP-2017_Male'!$A$3:$CF$103,MIN((61+(Mortality!DG$5-Mortality!$AT$5)),84),0))</f>
        <v>0.32038072553306762</v>
      </c>
      <c r="DH86" s="463">
        <f>DG86*(1-VLOOKUP($AR86,'MP-2017_Male'!$A$3:$CF$103,MIN((61+(Mortality!DH$5-Mortality!$AT$5)),84),0))</f>
        <v>0.31900308841327546</v>
      </c>
      <c r="DI86" s="463">
        <f>DH86*(1-VLOOKUP($AR86,'MP-2017_Male'!$A$3:$CF$103,MIN((61+(Mortality!DI$5-Mortality!$AT$5)),84),0))</f>
        <v>0.31763137513309836</v>
      </c>
      <c r="DJ86" s="463">
        <f>DI86*(1-VLOOKUP($AR86,'MP-2017_Male'!$A$3:$CF$103,MIN((61+(Mortality!DJ$5-Mortality!$AT$5)),84),0))</f>
        <v>0.31626556022002605</v>
      </c>
      <c r="DK86" s="463">
        <f>DJ86*(1-VLOOKUP($AR86,'MP-2017_Male'!$A$3:$CF$103,MIN((61+(Mortality!DK$5-Mortality!$AT$5)),84),0))</f>
        <v>0.31490561831107994</v>
      </c>
      <c r="DL86" s="463">
        <f>DK86*(1-VLOOKUP($AR86,'MP-2017_Male'!$A$3:$CF$103,MIN((61+(Mortality!DL$5-Mortality!$AT$5)),84),0))</f>
        <v>0.31355152415234228</v>
      </c>
      <c r="DM86" s="463">
        <f>DL86*(1-VLOOKUP($AR86,'MP-2017_Male'!$A$3:$CF$103,MIN((61+(Mortality!DM$5-Mortality!$AT$5)),84),0))</f>
        <v>0.31220325259848719</v>
      </c>
      <c r="DN86" s="463">
        <f>DM86*(1-VLOOKUP($AR86,'MP-2017_Male'!$A$3:$CF$103,MIN((61+(Mortality!DN$5-Mortality!$AT$5)),84),0))</f>
        <v>0.3108607786123137</v>
      </c>
      <c r="DO86" s="463">
        <f>DN86*(1-VLOOKUP($AR86,'MP-2017_Male'!$A$3:$CF$103,MIN((61+(Mortality!DO$5-Mortality!$AT$5)),84),0))</f>
        <v>0.30952407726428077</v>
      </c>
      <c r="DP86" s="463">
        <f>DO86*(1-VLOOKUP($AR86,'MP-2017_Male'!$A$3:$CF$103,MIN((61+(Mortality!DP$5-Mortality!$AT$5)),84),0))</f>
        <v>0.30819312373204438</v>
      </c>
      <c r="DQ86" s="463">
        <f>DP86*(1-VLOOKUP($AR86,'MP-2017_Male'!$A$3:$CF$103,MIN((61+(Mortality!DQ$5-Mortality!$AT$5)),84),0))</f>
        <v>0.30686789329999659</v>
      </c>
      <c r="DR86" s="463">
        <f>DQ86*(1-VLOOKUP($AR86,'MP-2017_Male'!$A$3:$CF$103,MIN((61+(Mortality!DR$5-Mortality!$AT$5)),84),0))</f>
        <v>0.30554836135880659</v>
      </c>
      <c r="DS86" s="463">
        <f>DR86*(1-VLOOKUP($AR86,'MP-2017_Male'!$A$3:$CF$103,MIN((61+(Mortality!DS$5-Mortality!$AT$5)),84),0))</f>
        <v>0.30423450340496372</v>
      </c>
      <c r="DT86" s="463">
        <f>DS86*(1-VLOOKUP($AR86,'MP-2017_Male'!$A$3:$CF$103,MIN((61+(Mortality!DT$5-Mortality!$AT$5)),84),0))</f>
        <v>0.30292629504032237</v>
      </c>
      <c r="DU86" s="463">
        <f>DT86*(1-VLOOKUP($AR86,'MP-2017_Male'!$A$3:$CF$103,MIN((61+(Mortality!DU$5-Mortality!$AT$5)),84),0))</f>
        <v>0.301623711971649</v>
      </c>
      <c r="DV86" s="463">
        <f>DU86*(1-VLOOKUP($AR86,'MP-2017_Male'!$A$3:$CF$103,MIN((61+(Mortality!DV$5-Mortality!$AT$5)),84),0))</f>
        <v>0.30032673001017091</v>
      </c>
      <c r="DW86" s="463">
        <f>DV86*(1-VLOOKUP($AR86,'MP-2017_Male'!$A$3:$CF$103,MIN((61+(Mortality!DW$5-Mortality!$AT$5)),84),0))</f>
        <v>0.29903532507112718</v>
      </c>
      <c r="DX86" s="463">
        <f>DW86*(1-VLOOKUP($AR86,'MP-2017_Male'!$A$3:$CF$103,MIN((61+(Mortality!DX$5-Mortality!$AT$5)),84),0))</f>
        <v>0.29774947317332134</v>
      </c>
      <c r="DY86" s="463">
        <f>DX86*(1-VLOOKUP($AR86,'MP-2017_Male'!$A$3:$CF$103,MIN((61+(Mortality!DY$5-Mortality!$AT$5)),84),0))</f>
        <v>0.29646915043867605</v>
      </c>
      <c r="DZ86" s="463">
        <f>DY86*(1-VLOOKUP($AR86,'MP-2017_Male'!$A$3:$CF$103,MIN((61+(Mortality!DZ$5-Mortality!$AT$5)),84),0))</f>
        <v>0.29519433309178977</v>
      </c>
      <c r="EA86" s="463">
        <f>DZ86*(1-VLOOKUP($AR86,'MP-2017_Male'!$A$3:$CF$103,MIN((61+(Mortality!EA$5-Mortality!$AT$5)),84),0))</f>
        <v>0.29392499745949507</v>
      </c>
      <c r="EB86" s="463">
        <f>EA86*(1-VLOOKUP($AR86,'MP-2017_Male'!$A$3:$CF$103,MIN((61+(Mortality!EB$5-Mortality!$AT$5)),84),0))</f>
        <v>0.29266111997041927</v>
      </c>
      <c r="EC86" s="463">
        <f>EB86*(1-VLOOKUP($AR86,'MP-2017_Male'!$A$3:$CF$103,MIN((61+(Mortality!EC$5-Mortality!$AT$5)),84),0))</f>
        <v>0.29140267715454649</v>
      </c>
      <c r="ED86" s="463">
        <f>EC86*(1-VLOOKUP($AR86,'MP-2017_Male'!$A$3:$CF$103,MIN((61+(Mortality!ED$5-Mortality!$AT$5)),84),0))</f>
        <v>0.29014964564278195</v>
      </c>
      <c r="EE86" s="463">
        <f>ED86*(1-VLOOKUP($AR86,'MP-2017_Male'!$A$3:$CF$103,MIN((61+(Mortality!EE$5-Mortality!$AT$5)),84),0))</f>
        <v>0.28890200216651801</v>
      </c>
      <c r="EF86" s="463">
        <f>EE86*(1-VLOOKUP($AR86,'MP-2017_Male'!$A$3:$CF$103,MIN((61+(Mortality!EF$5-Mortality!$AT$5)),84),0))</f>
        <v>0.28765972355720199</v>
      </c>
      <c r="EG86" s="463">
        <f>EF86*(1-VLOOKUP($AR86,'MP-2017_Male'!$A$3:$CF$103,MIN((61+(Mortality!EG$5-Mortality!$AT$5)),84),0))</f>
        <v>0.28642278674590604</v>
      </c>
      <c r="EH86" s="463">
        <f>EG86*(1-VLOOKUP($AR86,'MP-2017_Male'!$A$3:$CF$103,MIN((61+(Mortality!EH$5-Mortality!$AT$5)),84),0))</f>
        <v>0.28519116876289868</v>
      </c>
      <c r="EI86" s="463">
        <f>EH86*(1-VLOOKUP($AR86,'MP-2017_Male'!$A$3:$CF$103,MIN((61+(Mortality!EI$5-Mortality!$AT$5)),84),0))</f>
        <v>0.28396484673721822</v>
      </c>
      <c r="EJ86" s="463">
        <f>EI86*(1-VLOOKUP($AR86,'MP-2017_Male'!$A$3:$CF$103,MIN((61+(Mortality!EJ$5-Mortality!$AT$5)),84),0))</f>
        <v>0.28274379789624821</v>
      </c>
      <c r="EK86" s="463">
        <f>EJ86*(1-VLOOKUP($AR86,'MP-2017_Male'!$A$3:$CF$103,MIN((61+(Mortality!EK$5-Mortality!$AT$5)),84),0))</f>
        <v>0.28152799956529434</v>
      </c>
      <c r="EL86" s="463">
        <f>EK86*(1-VLOOKUP($AR86,'MP-2017_Male'!$A$3:$CF$103,MIN((61+(Mortality!EL$5-Mortality!$AT$5)),84),0))</f>
        <v>0.28031742916716357</v>
      </c>
      <c r="EM86" s="463">
        <f>EL86*(1-VLOOKUP($AR86,'MP-2017_Male'!$A$3:$CF$103,MIN((61+(Mortality!EM$5-Mortality!$AT$5)),84),0))</f>
        <v>0.27911206422174478</v>
      </c>
      <c r="EN86" s="463">
        <f>EM86*(1-VLOOKUP($AR86,'MP-2017_Male'!$A$3:$CF$103,MIN((61+(Mortality!EN$5-Mortality!$AT$5)),84),0))</f>
        <v>0.27791188234559128</v>
      </c>
      <c r="EO86" s="463">
        <f>EN86*(1-VLOOKUP($AR86,'MP-2017_Male'!$A$3:$CF$103,MIN((61+(Mortality!EO$5-Mortality!$AT$5)),84),0))</f>
        <v>0.27671686125150524</v>
      </c>
      <c r="EP86" s="463">
        <f>EO86*(1-VLOOKUP($AR86,'MP-2017_Male'!$A$3:$CF$103,MIN((61+(Mortality!EP$5-Mortality!$AT$5)),84),0))</f>
        <v>0.27552697874812376</v>
      </c>
      <c r="EQ86" s="463">
        <f>EP86*(1-VLOOKUP($AR86,'MP-2017_Male'!$A$3:$CF$103,MIN((61+(Mortality!EQ$5-Mortality!$AT$5)),84),0))</f>
        <v>0.27434221273950682</v>
      </c>
      <c r="ER86" s="463">
        <f>EQ86*(1-VLOOKUP($AR86,'MP-2017_Male'!$A$3:$CF$103,MIN((61+(Mortality!ER$5-Mortality!$AT$5)),84),0))</f>
        <v>0.27316254122472694</v>
      </c>
      <c r="ES86" s="463">
        <f>ER86*(1-VLOOKUP($AR86,'MP-2017_Male'!$A$3:$CF$103,MIN((61+(Mortality!ES$5-Mortality!$AT$5)),84),0))</f>
        <v>0.27198794229746065</v>
      </c>
      <c r="ET86" s="463">
        <f>ES86*(1-VLOOKUP($AR86,'MP-2017_Male'!$A$3:$CF$103,MIN((61+(Mortality!ET$5-Mortality!$AT$5)),84),0))</f>
        <v>0.27081839414558156</v>
      </c>
      <c r="EU86" s="463">
        <f>ET86*(1-VLOOKUP($AR86,'MP-2017_Male'!$A$3:$CF$103,MIN((61+(Mortality!EU$5-Mortality!$AT$5)),84),0))</f>
        <v>0.26965387505075555</v>
      </c>
      <c r="EV86" s="463">
        <f>EU86*(1-VLOOKUP($AR86,'MP-2017_Male'!$A$3:$CF$103,MIN((61+(Mortality!EV$5-Mortality!$AT$5)),84),0))</f>
        <v>0.26849436338803734</v>
      </c>
      <c r="EW86" s="463">
        <f>EV86*(1-VLOOKUP($AR86,'MP-2017_Male'!$A$3:$CF$103,MIN((61+(Mortality!EW$5-Mortality!$AT$5)),84),0))</f>
        <v>0.26733983762546881</v>
      </c>
      <c r="EX86" s="463">
        <f>EW86*(1-VLOOKUP($AR86,'MP-2017_Male'!$A$3:$CF$103,MIN((61+(Mortality!EX$5-Mortality!$AT$5)),84),0))</f>
        <v>0.26619027632367931</v>
      </c>
      <c r="EY86" s="463">
        <f>EX86*(1-VLOOKUP($AR86,'MP-2017_Male'!$A$3:$CF$103,MIN((61+(Mortality!EY$5-Mortality!$AT$5)),84),0))</f>
        <v>0.26504565813548747</v>
      </c>
      <c r="EZ86" s="463">
        <f>EY86*(1-VLOOKUP($AR86,'MP-2017_Male'!$A$3:$CF$103,MIN((61+(Mortality!EZ$5-Mortality!$AT$5)),84),0))</f>
        <v>0.26390596180550491</v>
      </c>
      <c r="FA86" s="463">
        <f>EZ86*(1-VLOOKUP($AR86,'MP-2017_Male'!$A$3:$CF$103,MIN((61+(Mortality!FA$5-Mortality!$AT$5)),84),0))</f>
        <v>0.26277116616974122</v>
      </c>
      <c r="FB86" s="463">
        <f>FA86*(1-VLOOKUP($AR86,'MP-2017_Male'!$A$3:$CF$103,MIN((61+(Mortality!FB$5-Mortality!$AT$5)),84),0))</f>
        <v>0.26164125015521134</v>
      </c>
      <c r="FC86" s="463">
        <f>FB86*(1-VLOOKUP($AR86,'MP-2017_Male'!$A$3:$CF$103,MIN((61+(Mortality!FC$5-Mortality!$AT$5)),84),0))</f>
        <v>0.26051619277954391</v>
      </c>
      <c r="FD86" s="463">
        <f>FC86*(1-VLOOKUP($AR86,'MP-2017_Male'!$A$3:$CF$103,MIN((61+(Mortality!FD$5-Mortality!$AT$5)),84),0))</f>
        <v>0.25939597315059187</v>
      </c>
      <c r="FE86" s="463">
        <f>FD86*(1-VLOOKUP($AR86,'MP-2017_Male'!$A$3:$CF$103,MIN((61+(Mortality!FE$5-Mortality!$AT$5)),84),0))</f>
        <v>0.25828057046604436</v>
      </c>
      <c r="FF86" s="463">
        <f>FE86*(1-VLOOKUP($AR86,'MP-2017_Male'!$A$3:$CF$103,MIN((61+(Mortality!FF$5-Mortality!$AT$5)),84),0))</f>
        <v>0.25716996401304038</v>
      </c>
      <c r="FG86" s="463">
        <f>FF86*(1-VLOOKUP($AR86,'MP-2017_Male'!$A$3:$CF$103,MIN((61+(Mortality!FG$5-Mortality!$AT$5)),84),0))</f>
        <v>0.25606413316778431</v>
      </c>
      <c r="FH86" s="463">
        <f>FG86*(1-VLOOKUP($AR86,'MP-2017_Male'!$A$3:$CF$103,MIN((61+(Mortality!FH$5-Mortality!$AT$5)),84),0))</f>
        <v>0.25496305739516284</v>
      </c>
      <c r="FI86" s="463">
        <f>FH86*(1-VLOOKUP($AR86,'MP-2017_Male'!$A$3:$CF$103,MIN((61+(Mortality!FI$5-Mortality!$AT$5)),84),0))</f>
        <v>0.25386671624836366</v>
      </c>
    </row>
    <row r="87" spans="1:165">
      <c r="A87" s="205">
        <v>99</v>
      </c>
      <c r="B87" s="226">
        <f t="shared" si="112"/>
        <v>0.293848</v>
      </c>
      <c r="C87" s="227">
        <f t="shared" si="113"/>
        <v>0.25112299999999999</v>
      </c>
      <c r="D87" s="207">
        <f t="shared" si="108"/>
        <v>0.27248549999999999</v>
      </c>
      <c r="E87" s="434">
        <f ca="1">IF($A87&lt;Main!$B$11,Mortality!$BD80,OFFSET($BD$6,$A87-$A$13-$J$31,$A87-$A$13-$J$31)*$J$30)</f>
        <v>0.14918528523173843</v>
      </c>
      <c r="F87" s="435">
        <f ca="1">IF($A87&lt;Main!$B$13,Mortality!$BD179,OFFSET($BD$105,$A87-$A$13,$A87-$A$13))</f>
        <v>0.14743231930435152</v>
      </c>
      <c r="G87" s="472">
        <f t="shared" ca="1" si="85"/>
        <v>0.14830880226804499</v>
      </c>
      <c r="X87" s="227"/>
      <c r="Y87" s="205">
        <v>99</v>
      </c>
      <c r="AA87" s="231"/>
      <c r="AB87" s="232">
        <v>0.293848</v>
      </c>
      <c r="AC87" s="233">
        <v>0.31031999999999998</v>
      </c>
      <c r="AD87" s="205"/>
      <c r="AE87" s="231"/>
      <c r="AF87" s="232">
        <v>0.25112299999999999</v>
      </c>
      <c r="AG87" s="233">
        <v>0.26055099999999998</v>
      </c>
      <c r="AH87" s="234"/>
      <c r="AR87" s="205">
        <v>106</v>
      </c>
      <c r="AS87" s="235">
        <f t="shared" si="129"/>
        <v>0.42205960066730425</v>
      </c>
      <c r="AT87" s="235">
        <f t="shared" ref="AT87:AW87" si="131">AU87</f>
        <v>0.430946</v>
      </c>
      <c r="AU87" s="235">
        <f t="shared" si="131"/>
        <v>0.430946</v>
      </c>
      <c r="AV87" s="235">
        <f t="shared" si="131"/>
        <v>0.430946</v>
      </c>
      <c r="AW87" s="235">
        <f t="shared" si="131"/>
        <v>0.430946</v>
      </c>
      <c r="AX87" s="406">
        <f t="shared" si="102"/>
        <v>0.430946</v>
      </c>
      <c r="AY87" s="463">
        <f>AX87*(1-VLOOKUP($AR87,'MP-2017_Male'!$A$3:$CF$103,MIN((61+(Mortality!AY$5-Mortality!$AT$5)),84),0))</f>
        <v>0.42930840519999997</v>
      </c>
      <c r="AZ87" s="463">
        <f>AY87*(1-VLOOKUP($AR87,'MP-2017_Male'!$A$3:$CF$103,MIN((61+(Mortality!AZ$5-Mortality!$AT$5)),84),0))</f>
        <v>0.42776289494127995</v>
      </c>
      <c r="BA87" s="463">
        <f>AZ87*(1-VLOOKUP($AR87,'MP-2017_Male'!$A$3:$CF$103,MIN((61+(Mortality!BA$5-Mortality!$AT$5)),84),0))</f>
        <v>0.4262657248089855</v>
      </c>
      <c r="BB87" s="463">
        <f>BA87*(1-VLOOKUP($AR87,'MP-2017_Male'!$A$3:$CF$103,MIN((61+(Mortality!BB$5-Mortality!$AT$5)),84),0))</f>
        <v>0.42481642134463499</v>
      </c>
      <c r="BC87" s="463">
        <f>BB87*(1-VLOOKUP($AR87,'MP-2017_Male'!$A$3:$CF$103,MIN((61+(Mortality!BC$5-Mortality!$AT$5)),84),0))</f>
        <v>0.4234145271541977</v>
      </c>
      <c r="BD87" s="429">
        <f>BC87*(1-VLOOKUP($AR87,'MP-2017_Male'!$A$3:$CF$103,MIN((61+(Mortality!BD$5-Mortality!$AT$5)),84),0))</f>
        <v>0.42205960066730425</v>
      </c>
      <c r="BE87" s="463">
        <f>BD87*(1-VLOOKUP($AR87,'MP-2017_Male'!$A$3:$CF$103,MIN((61+(Mortality!BE$5-Mortality!$AT$5)),84),0))</f>
        <v>0.42070900994516885</v>
      </c>
      <c r="BF87" s="463">
        <f>BE87*(1-VLOOKUP($AR87,'MP-2017_Male'!$A$3:$CF$103,MIN((61+(Mortality!BF$5-Mortality!$AT$5)),84),0))</f>
        <v>0.41936274111334432</v>
      </c>
      <c r="BG87" s="463">
        <f>BF87*(1-VLOOKUP($AR87,'MP-2017_Male'!$A$3:$CF$103,MIN((61+(Mortality!BG$5-Mortality!$AT$5)),84),0))</f>
        <v>0.41802078034178164</v>
      </c>
      <c r="BH87" s="463">
        <f>BG87*(1-VLOOKUP($AR87,'MP-2017_Male'!$A$3:$CF$103,MIN((61+(Mortality!BH$5-Mortality!$AT$5)),84),0))</f>
        <v>0.41668311384468792</v>
      </c>
      <c r="BI87" s="463">
        <f>BH87*(1-VLOOKUP($AR87,'MP-2017_Male'!$A$3:$CF$103,MIN((61+(Mortality!BI$5-Mortality!$AT$5)),84),0))</f>
        <v>0.41530805956900047</v>
      </c>
      <c r="BJ87" s="463">
        <f>BI87*(1-VLOOKUP($AR87,'MP-2017_Male'!$A$3:$CF$103,MIN((61+(Mortality!BJ$5-Mortality!$AT$5)),84),0))</f>
        <v>0.4139375429724228</v>
      </c>
      <c r="BK87" s="463">
        <f>BJ87*(1-VLOOKUP($AR87,'MP-2017_Male'!$A$3:$CF$103,MIN((61+(Mortality!BK$5-Mortality!$AT$5)),84),0))</f>
        <v>0.41253015532631659</v>
      </c>
      <c r="BL87" s="463">
        <f>BK87*(1-VLOOKUP($AR87,'MP-2017_Male'!$A$3:$CF$103,MIN((61+(Mortality!BL$5-Mortality!$AT$5)),84),0))</f>
        <v>0.41112755279820712</v>
      </c>
      <c r="BM87" s="463">
        <f>BL87*(1-VLOOKUP($AR87,'MP-2017_Male'!$A$3:$CF$103,MIN((61+(Mortality!BM$5-Mortality!$AT$5)),84),0))</f>
        <v>0.40968860636341342</v>
      </c>
      <c r="BN87" s="463">
        <f>BM87*(1-VLOOKUP($AR87,'MP-2017_Male'!$A$3:$CF$103,MIN((61+(Mortality!BN$5-Mortality!$AT$5)),84),0))</f>
        <v>0.4082137273805051</v>
      </c>
      <c r="BO87" s="463">
        <f>BN87*(1-VLOOKUP($AR87,'MP-2017_Male'!$A$3:$CF$103,MIN((61+(Mortality!BO$5-Mortality!$AT$5)),84),0))</f>
        <v>0.40674415796193525</v>
      </c>
      <c r="BP87" s="463">
        <f>BO87*(1-VLOOKUP($AR87,'MP-2017_Male'!$A$3:$CF$103,MIN((61+(Mortality!BP$5-Mortality!$AT$5)),84),0))</f>
        <v>0.40523920457747609</v>
      </c>
      <c r="BQ87" s="463">
        <f>BP87*(1-VLOOKUP($AR87,'MP-2017_Male'!$A$3:$CF$103,MIN((61+(Mortality!BQ$5-Mortality!$AT$5)),84),0))</f>
        <v>0.40369929560008166</v>
      </c>
      <c r="BR87" s="463">
        <f>BQ87*(1-VLOOKUP($AR87,'MP-2017_Male'!$A$3:$CF$103,MIN((61+(Mortality!BR$5-Mortality!$AT$5)),84),0))</f>
        <v>0.40216523827680134</v>
      </c>
      <c r="BS87" s="463">
        <f>BR87*(1-VLOOKUP($AR87,'MP-2017_Male'!$A$3:$CF$103,MIN((61+(Mortality!BS$5-Mortality!$AT$5)),84),0))</f>
        <v>0.40063701037134947</v>
      </c>
      <c r="BT87" s="463">
        <f>BS87*(1-VLOOKUP($AR87,'MP-2017_Male'!$A$3:$CF$103,MIN((61+(Mortality!BT$5-Mortality!$AT$5)),84),0))</f>
        <v>0.39911458973193831</v>
      </c>
      <c r="BU87" s="463">
        <f>BT87*(1-VLOOKUP($AR87,'MP-2017_Male'!$A$3:$CF$103,MIN((61+(Mortality!BU$5-Mortality!$AT$5)),84),0))</f>
        <v>0.39759795429095696</v>
      </c>
      <c r="BV87" s="463">
        <f>BU87*(1-VLOOKUP($AR87,'MP-2017_Male'!$A$3:$CF$103,MIN((61+(Mortality!BV$5-Mortality!$AT$5)),84),0))</f>
        <v>0.39608708206465132</v>
      </c>
      <c r="BW87" s="463">
        <f>BV87*(1-VLOOKUP($AR87,'MP-2017_Male'!$A$3:$CF$103,MIN((61+(Mortality!BW$5-Mortality!$AT$5)),84),0))</f>
        <v>0.39458195115280564</v>
      </c>
      <c r="BX87" s="463">
        <f>BW87*(1-VLOOKUP($AR87,'MP-2017_Male'!$A$3:$CF$103,MIN((61+(Mortality!BX$5-Mortality!$AT$5)),84),0))</f>
        <v>0.393082539738425</v>
      </c>
      <c r="BY87" s="463">
        <f>BX87*(1-VLOOKUP($AR87,'MP-2017_Male'!$A$3:$CF$103,MIN((61+(Mortality!BY$5-Mortality!$AT$5)),84),0))</f>
        <v>0.39158882608741896</v>
      </c>
      <c r="BZ87" s="463">
        <f>BY87*(1-VLOOKUP($AR87,'MP-2017_Male'!$A$3:$CF$103,MIN((61+(Mortality!BZ$5-Mortality!$AT$5)),84),0))</f>
        <v>0.39010078854828678</v>
      </c>
      <c r="CA87" s="463">
        <f>BZ87*(1-VLOOKUP($AR87,'MP-2017_Male'!$A$3:$CF$103,MIN((61+(Mortality!CA$5-Mortality!$AT$5)),84),0))</f>
        <v>0.38861840555180327</v>
      </c>
      <c r="CB87" s="463">
        <f>CA87*(1-VLOOKUP($AR87,'MP-2017_Male'!$A$3:$CF$103,MIN((61+(Mortality!CB$5-Mortality!$AT$5)),84),0))</f>
        <v>0.3871416556107064</v>
      </c>
      <c r="CC87" s="463">
        <f>CB87*(1-VLOOKUP($AR87,'MP-2017_Male'!$A$3:$CF$103,MIN((61+(Mortality!CC$5-Mortality!$AT$5)),84),0))</f>
        <v>0.38567051731938573</v>
      </c>
      <c r="CD87" s="463">
        <f>CC87*(1-VLOOKUP($AR87,'MP-2017_Male'!$A$3:$CF$103,MIN((61+(Mortality!CD$5-Mortality!$AT$5)),84),0))</f>
        <v>0.38420496935357207</v>
      </c>
      <c r="CE87" s="463">
        <f>CD87*(1-VLOOKUP($AR87,'MP-2017_Male'!$A$3:$CF$103,MIN((61+(Mortality!CE$5-Mortality!$AT$5)),84),0))</f>
        <v>0.38274499047002847</v>
      </c>
      <c r="CF87" s="463">
        <f>CE87*(1-VLOOKUP($AR87,'MP-2017_Male'!$A$3:$CF$103,MIN((61+(Mortality!CF$5-Mortality!$AT$5)),84),0))</f>
        <v>0.38129055950624235</v>
      </c>
      <c r="CG87" s="463">
        <f>CF87*(1-VLOOKUP($AR87,'MP-2017_Male'!$A$3:$CF$103,MIN((61+(Mortality!CG$5-Mortality!$AT$5)),84),0))</f>
        <v>0.3798416553801186</v>
      </c>
      <c r="CH87" s="463">
        <f>CG87*(1-VLOOKUP($AR87,'MP-2017_Male'!$A$3:$CF$103,MIN((61+(Mortality!CH$5-Mortality!$AT$5)),84),0))</f>
        <v>0.37839825708967412</v>
      </c>
      <c r="CI87" s="463">
        <f>CH87*(1-VLOOKUP($AR87,'MP-2017_Male'!$A$3:$CF$103,MIN((61+(Mortality!CI$5-Mortality!$AT$5)),84),0))</f>
        <v>0.37696034371273335</v>
      </c>
      <c r="CJ87" s="463">
        <f>CI87*(1-VLOOKUP($AR87,'MP-2017_Male'!$A$3:$CF$103,MIN((61+(Mortality!CJ$5-Mortality!$AT$5)),84),0))</f>
        <v>0.37552789440662493</v>
      </c>
      <c r="CK87" s="463">
        <f>CJ87*(1-VLOOKUP($AR87,'MP-2017_Male'!$A$3:$CF$103,MIN((61+(Mortality!CK$5-Mortality!$AT$5)),84),0))</f>
        <v>0.37410088840787975</v>
      </c>
      <c r="CL87" s="463">
        <f>CK87*(1-VLOOKUP($AR87,'MP-2017_Male'!$A$3:$CF$103,MIN((61+(Mortality!CL$5-Mortality!$AT$5)),84),0))</f>
        <v>0.37267930503192981</v>
      </c>
      <c r="CM87" s="463">
        <f>CL87*(1-VLOOKUP($AR87,'MP-2017_Male'!$A$3:$CF$103,MIN((61+(Mortality!CM$5-Mortality!$AT$5)),84),0))</f>
        <v>0.37126312367280845</v>
      </c>
      <c r="CN87" s="463">
        <f>CM87*(1-VLOOKUP($AR87,'MP-2017_Male'!$A$3:$CF$103,MIN((61+(Mortality!CN$5-Mortality!$AT$5)),84),0))</f>
        <v>0.36985232380285177</v>
      </c>
      <c r="CO87" s="463">
        <f>CN87*(1-VLOOKUP($AR87,'MP-2017_Male'!$A$3:$CF$103,MIN((61+(Mortality!CO$5-Mortality!$AT$5)),84),0))</f>
        <v>0.36844688497240091</v>
      </c>
      <c r="CP87" s="463">
        <f>CO87*(1-VLOOKUP($AR87,'MP-2017_Male'!$A$3:$CF$103,MIN((61+(Mortality!CP$5-Mortality!$AT$5)),84),0))</f>
        <v>0.36704678680950575</v>
      </c>
      <c r="CQ87" s="463">
        <f>CP87*(1-VLOOKUP($AR87,'MP-2017_Male'!$A$3:$CF$103,MIN((61+(Mortality!CQ$5-Mortality!$AT$5)),84),0))</f>
        <v>0.36565200901962963</v>
      </c>
      <c r="CR87" s="463">
        <f>CQ87*(1-VLOOKUP($AR87,'MP-2017_Male'!$A$3:$CF$103,MIN((61+(Mortality!CR$5-Mortality!$AT$5)),84),0))</f>
        <v>0.36426253138535503</v>
      </c>
      <c r="CS87" s="463">
        <f>CR87*(1-VLOOKUP($AR87,'MP-2017_Male'!$A$3:$CF$103,MIN((61+(Mortality!CS$5-Mortality!$AT$5)),84),0))</f>
        <v>0.36287833376609069</v>
      </c>
      <c r="CT87" s="463">
        <f>CS87*(1-VLOOKUP($AR87,'MP-2017_Male'!$A$3:$CF$103,MIN((61+(Mortality!CT$5-Mortality!$AT$5)),84),0))</f>
        <v>0.36149939609777954</v>
      </c>
      <c r="CU87" s="463">
        <f>CT87*(1-VLOOKUP($AR87,'MP-2017_Male'!$A$3:$CF$103,MIN((61+(Mortality!CU$5-Mortality!$AT$5)),84),0))</f>
        <v>0.36012569839260794</v>
      </c>
      <c r="CV87" s="463">
        <f>CU87*(1-VLOOKUP($AR87,'MP-2017_Male'!$A$3:$CF$103,MIN((61+(Mortality!CV$5-Mortality!$AT$5)),84),0))</f>
        <v>0.35875722073871602</v>
      </c>
      <c r="CW87" s="463">
        <f>CV87*(1-VLOOKUP($AR87,'MP-2017_Male'!$A$3:$CF$103,MIN((61+(Mortality!CW$5-Mortality!$AT$5)),84),0))</f>
        <v>0.35739394329990887</v>
      </c>
      <c r="CX87" s="463">
        <f>CW87*(1-VLOOKUP($AR87,'MP-2017_Male'!$A$3:$CF$103,MIN((61+(Mortality!CX$5-Mortality!$AT$5)),84),0))</f>
        <v>0.35603584631536922</v>
      </c>
      <c r="CY87" s="463">
        <f>CX87*(1-VLOOKUP($AR87,'MP-2017_Male'!$A$3:$CF$103,MIN((61+(Mortality!CY$5-Mortality!$AT$5)),84),0))</f>
        <v>0.35468291009937081</v>
      </c>
      <c r="CZ87" s="463">
        <f>CY87*(1-VLOOKUP($AR87,'MP-2017_Male'!$A$3:$CF$103,MIN((61+(Mortality!CZ$5-Mortality!$AT$5)),84),0))</f>
        <v>0.35333511504099319</v>
      </c>
      <c r="DA87" s="463">
        <f>CZ87*(1-VLOOKUP($AR87,'MP-2017_Male'!$A$3:$CF$103,MIN((61+(Mortality!DA$5-Mortality!$AT$5)),84),0))</f>
        <v>0.35199244160383741</v>
      </c>
      <c r="DB87" s="463">
        <f>DA87*(1-VLOOKUP($AR87,'MP-2017_Male'!$A$3:$CF$103,MIN((61+(Mortality!DB$5-Mortality!$AT$5)),84),0))</f>
        <v>0.35065487032574283</v>
      </c>
      <c r="DC87" s="463">
        <f>DB87*(1-VLOOKUP($AR87,'MP-2017_Male'!$A$3:$CF$103,MIN((61+(Mortality!DC$5-Mortality!$AT$5)),84),0))</f>
        <v>0.349322381818505</v>
      </c>
      <c r="DD87" s="463">
        <f>DC87*(1-VLOOKUP($AR87,'MP-2017_Male'!$A$3:$CF$103,MIN((61+(Mortality!DD$5-Mortality!$AT$5)),84),0))</f>
        <v>0.34799495676759468</v>
      </c>
      <c r="DE87" s="463">
        <f>DD87*(1-VLOOKUP($AR87,'MP-2017_Male'!$A$3:$CF$103,MIN((61+(Mortality!DE$5-Mortality!$AT$5)),84),0))</f>
        <v>0.34667257593187784</v>
      </c>
      <c r="DF87" s="463">
        <f>DE87*(1-VLOOKUP($AR87,'MP-2017_Male'!$A$3:$CF$103,MIN((61+(Mortality!DF$5-Mortality!$AT$5)),84),0))</f>
        <v>0.34535522014333669</v>
      </c>
      <c r="DG87" s="463">
        <f>DF87*(1-VLOOKUP($AR87,'MP-2017_Male'!$A$3:$CF$103,MIN((61+(Mortality!DG$5-Mortality!$AT$5)),84),0))</f>
        <v>0.34404287030679198</v>
      </c>
      <c r="DH87" s="463">
        <f>DG87*(1-VLOOKUP($AR87,'MP-2017_Male'!$A$3:$CF$103,MIN((61+(Mortality!DH$5-Mortality!$AT$5)),84),0))</f>
        <v>0.34273550739962616</v>
      </c>
      <c r="DI87" s="463">
        <f>DH87*(1-VLOOKUP($AR87,'MP-2017_Male'!$A$3:$CF$103,MIN((61+(Mortality!DI$5-Mortality!$AT$5)),84),0))</f>
        <v>0.34143311247150759</v>
      </c>
      <c r="DJ87" s="463">
        <f>DI87*(1-VLOOKUP($AR87,'MP-2017_Male'!$A$3:$CF$103,MIN((61+(Mortality!DJ$5-Mortality!$AT$5)),84),0))</f>
        <v>0.34013566664411587</v>
      </c>
      <c r="DK87" s="463">
        <f>DJ87*(1-VLOOKUP($AR87,'MP-2017_Male'!$A$3:$CF$103,MIN((61+(Mortality!DK$5-Mortality!$AT$5)),84),0))</f>
        <v>0.33884315111086821</v>
      </c>
      <c r="DL87" s="463">
        <f>DK87*(1-VLOOKUP($AR87,'MP-2017_Male'!$A$3:$CF$103,MIN((61+(Mortality!DL$5-Mortality!$AT$5)),84),0))</f>
        <v>0.33755554713664693</v>
      </c>
      <c r="DM87" s="463">
        <f>DL87*(1-VLOOKUP($AR87,'MP-2017_Male'!$A$3:$CF$103,MIN((61+(Mortality!DM$5-Mortality!$AT$5)),84),0))</f>
        <v>0.33627283605752767</v>
      </c>
      <c r="DN87" s="463">
        <f>DM87*(1-VLOOKUP($AR87,'MP-2017_Male'!$A$3:$CF$103,MIN((61+(Mortality!DN$5-Mortality!$AT$5)),84),0))</f>
        <v>0.33499499928050908</v>
      </c>
      <c r="DO87" s="463">
        <f>DN87*(1-VLOOKUP($AR87,'MP-2017_Male'!$A$3:$CF$103,MIN((61+(Mortality!DO$5-Mortality!$AT$5)),84),0))</f>
        <v>0.33372201828324316</v>
      </c>
      <c r="DP87" s="463">
        <f>DO87*(1-VLOOKUP($AR87,'MP-2017_Male'!$A$3:$CF$103,MIN((61+(Mortality!DP$5-Mortality!$AT$5)),84),0))</f>
        <v>0.33245387461376685</v>
      </c>
      <c r="DQ87" s="463">
        <f>DP87*(1-VLOOKUP($AR87,'MP-2017_Male'!$A$3:$CF$103,MIN((61+(Mortality!DQ$5-Mortality!$AT$5)),84),0))</f>
        <v>0.33119054989023455</v>
      </c>
      <c r="DR87" s="463">
        <f>DQ87*(1-VLOOKUP($AR87,'MP-2017_Male'!$A$3:$CF$103,MIN((61+(Mortality!DR$5-Mortality!$AT$5)),84),0))</f>
        <v>0.32993202580065167</v>
      </c>
      <c r="DS87" s="463">
        <f>DR87*(1-VLOOKUP($AR87,'MP-2017_Male'!$A$3:$CF$103,MIN((61+(Mortality!DS$5-Mortality!$AT$5)),84),0))</f>
        <v>0.32867828410260919</v>
      </c>
      <c r="DT87" s="463">
        <f>DS87*(1-VLOOKUP($AR87,'MP-2017_Male'!$A$3:$CF$103,MIN((61+(Mortality!DT$5-Mortality!$AT$5)),84),0))</f>
        <v>0.32742930662301928</v>
      </c>
      <c r="DU87" s="463">
        <f>DT87*(1-VLOOKUP($AR87,'MP-2017_Male'!$A$3:$CF$103,MIN((61+(Mortality!DU$5-Mortality!$AT$5)),84),0))</f>
        <v>0.32618507525785179</v>
      </c>
      <c r="DV87" s="463">
        <f>DU87*(1-VLOOKUP($AR87,'MP-2017_Male'!$A$3:$CF$103,MIN((61+(Mortality!DV$5-Mortality!$AT$5)),84),0))</f>
        <v>0.32494557197187196</v>
      </c>
      <c r="DW87" s="463">
        <f>DV87*(1-VLOOKUP($AR87,'MP-2017_Male'!$A$3:$CF$103,MIN((61+(Mortality!DW$5-Mortality!$AT$5)),84),0))</f>
        <v>0.32371077879837884</v>
      </c>
      <c r="DX87" s="463">
        <f>DW87*(1-VLOOKUP($AR87,'MP-2017_Male'!$A$3:$CF$103,MIN((61+(Mortality!DX$5-Mortality!$AT$5)),84),0))</f>
        <v>0.32248067783894502</v>
      </c>
      <c r="DY87" s="463">
        <f>DX87*(1-VLOOKUP($AR87,'MP-2017_Male'!$A$3:$CF$103,MIN((61+(Mortality!DY$5-Mortality!$AT$5)),84),0))</f>
        <v>0.32125525126315702</v>
      </c>
      <c r="DZ87" s="463">
        <f>DY87*(1-VLOOKUP($AR87,'MP-2017_Male'!$A$3:$CF$103,MIN((61+(Mortality!DZ$5-Mortality!$AT$5)),84),0))</f>
        <v>0.32003448130835699</v>
      </c>
      <c r="EA87" s="463">
        <f>DZ87*(1-VLOOKUP($AR87,'MP-2017_Male'!$A$3:$CF$103,MIN((61+(Mortality!EA$5-Mortality!$AT$5)),84),0))</f>
        <v>0.31881835027938521</v>
      </c>
      <c r="EB87" s="463">
        <f>EA87*(1-VLOOKUP($AR87,'MP-2017_Male'!$A$3:$CF$103,MIN((61+(Mortality!EB$5-Mortality!$AT$5)),84),0))</f>
        <v>0.31760684054832355</v>
      </c>
      <c r="EC87" s="463">
        <f>EB87*(1-VLOOKUP($AR87,'MP-2017_Male'!$A$3:$CF$103,MIN((61+(Mortality!EC$5-Mortality!$AT$5)),84),0))</f>
        <v>0.31639993455423993</v>
      </c>
      <c r="ED87" s="463">
        <f>EC87*(1-VLOOKUP($AR87,'MP-2017_Male'!$A$3:$CF$103,MIN((61+(Mortality!ED$5-Mortality!$AT$5)),84),0))</f>
        <v>0.31519761480293379</v>
      </c>
      <c r="EE87" s="463">
        <f>ED87*(1-VLOOKUP($AR87,'MP-2017_Male'!$A$3:$CF$103,MIN((61+(Mortality!EE$5-Mortality!$AT$5)),84),0))</f>
        <v>0.31399986386668266</v>
      </c>
      <c r="EF87" s="463">
        <f>EE87*(1-VLOOKUP($AR87,'MP-2017_Male'!$A$3:$CF$103,MIN((61+(Mortality!EF$5-Mortality!$AT$5)),84),0))</f>
        <v>0.31280666438398924</v>
      </c>
      <c r="EG87" s="463">
        <f>EF87*(1-VLOOKUP($AR87,'MP-2017_Male'!$A$3:$CF$103,MIN((61+(Mortality!EG$5-Mortality!$AT$5)),84),0))</f>
        <v>0.31161799905933008</v>
      </c>
      <c r="EH87" s="463">
        <f>EG87*(1-VLOOKUP($AR87,'MP-2017_Male'!$A$3:$CF$103,MIN((61+(Mortality!EH$5-Mortality!$AT$5)),84),0))</f>
        <v>0.31043385066290463</v>
      </c>
      <c r="EI87" s="463">
        <f>EH87*(1-VLOOKUP($AR87,'MP-2017_Male'!$A$3:$CF$103,MIN((61+(Mortality!EI$5-Mortality!$AT$5)),84),0))</f>
        <v>0.30925420203038556</v>
      </c>
      <c r="EJ87" s="463">
        <f>EI87*(1-VLOOKUP($AR87,'MP-2017_Male'!$A$3:$CF$103,MIN((61+(Mortality!EJ$5-Mortality!$AT$5)),84),0))</f>
        <v>0.30807903606267006</v>
      </c>
      <c r="EK87" s="463">
        <f>EJ87*(1-VLOOKUP($AR87,'MP-2017_Male'!$A$3:$CF$103,MIN((61+(Mortality!EK$5-Mortality!$AT$5)),84),0))</f>
        <v>0.30690833572563192</v>
      </c>
      <c r="EL87" s="463">
        <f>EK87*(1-VLOOKUP($AR87,'MP-2017_Male'!$A$3:$CF$103,MIN((61+(Mortality!EL$5-Mortality!$AT$5)),84),0))</f>
        <v>0.30574208404987452</v>
      </c>
      <c r="EM87" s="463">
        <f>EL87*(1-VLOOKUP($AR87,'MP-2017_Male'!$A$3:$CF$103,MIN((61+(Mortality!EM$5-Mortality!$AT$5)),84),0))</f>
        <v>0.304580264130485</v>
      </c>
      <c r="EN87" s="463">
        <f>EM87*(1-VLOOKUP($AR87,'MP-2017_Male'!$A$3:$CF$103,MIN((61+(Mortality!EN$5-Mortality!$AT$5)),84),0))</f>
        <v>0.30342285912678912</v>
      </c>
      <c r="EO87" s="463">
        <f>EN87*(1-VLOOKUP($AR87,'MP-2017_Male'!$A$3:$CF$103,MIN((61+(Mortality!EO$5-Mortality!$AT$5)),84),0))</f>
        <v>0.30226985226210734</v>
      </c>
      <c r="EP87" s="463">
        <f>EO87*(1-VLOOKUP($AR87,'MP-2017_Male'!$A$3:$CF$103,MIN((61+(Mortality!EP$5-Mortality!$AT$5)),84),0))</f>
        <v>0.30112122682351133</v>
      </c>
      <c r="EQ87" s="463">
        <f>EP87*(1-VLOOKUP($AR87,'MP-2017_Male'!$A$3:$CF$103,MIN((61+(Mortality!EQ$5-Mortality!$AT$5)),84),0))</f>
        <v>0.29997696616158198</v>
      </c>
      <c r="ER87" s="463">
        <f>EQ87*(1-VLOOKUP($AR87,'MP-2017_Male'!$A$3:$CF$103,MIN((61+(Mortality!ER$5-Mortality!$AT$5)),84),0))</f>
        <v>0.29883705369016794</v>
      </c>
      <c r="ES87" s="463">
        <f>ER87*(1-VLOOKUP($AR87,'MP-2017_Male'!$A$3:$CF$103,MIN((61+(Mortality!ES$5-Mortality!$AT$5)),84),0))</f>
        <v>0.29770147288614529</v>
      </c>
      <c r="ET87" s="463">
        <f>ES87*(1-VLOOKUP($AR87,'MP-2017_Male'!$A$3:$CF$103,MIN((61+(Mortality!ET$5-Mortality!$AT$5)),84),0))</f>
        <v>0.29657020728917793</v>
      </c>
      <c r="EU87" s="463">
        <f>ET87*(1-VLOOKUP($AR87,'MP-2017_Male'!$A$3:$CF$103,MIN((61+(Mortality!EU$5-Mortality!$AT$5)),84),0))</f>
        <v>0.29544324050147908</v>
      </c>
      <c r="EV87" s="463">
        <f>EU87*(1-VLOOKUP($AR87,'MP-2017_Male'!$A$3:$CF$103,MIN((61+(Mortality!EV$5-Mortality!$AT$5)),84),0))</f>
        <v>0.29432055618757347</v>
      </c>
      <c r="EW87" s="463">
        <f>EV87*(1-VLOOKUP($AR87,'MP-2017_Male'!$A$3:$CF$103,MIN((61+(Mortality!EW$5-Mortality!$AT$5)),84),0))</f>
        <v>0.2932021380740607</v>
      </c>
      <c r="EX87" s="463">
        <f>EW87*(1-VLOOKUP($AR87,'MP-2017_Male'!$A$3:$CF$103,MIN((61+(Mortality!EX$5-Mortality!$AT$5)),84),0))</f>
        <v>0.29208796994937924</v>
      </c>
      <c r="EY87" s="463">
        <f>EX87*(1-VLOOKUP($AR87,'MP-2017_Male'!$A$3:$CF$103,MIN((61+(Mortality!EY$5-Mortality!$AT$5)),84),0))</f>
        <v>0.29097803566357161</v>
      </c>
      <c r="EZ87" s="463">
        <f>EY87*(1-VLOOKUP($AR87,'MP-2017_Male'!$A$3:$CF$103,MIN((61+(Mortality!EZ$5-Mortality!$AT$5)),84),0))</f>
        <v>0.28987231912805</v>
      </c>
      <c r="FA87" s="463">
        <f>EZ87*(1-VLOOKUP($AR87,'MP-2017_Male'!$A$3:$CF$103,MIN((61+(Mortality!FA$5-Mortality!$AT$5)),84),0))</f>
        <v>0.28877080431536339</v>
      </c>
      <c r="FB87" s="463">
        <f>FA87*(1-VLOOKUP($AR87,'MP-2017_Male'!$A$3:$CF$103,MIN((61+(Mortality!FB$5-Mortality!$AT$5)),84),0))</f>
        <v>0.28767347525896503</v>
      </c>
      <c r="FC87" s="463">
        <f>FB87*(1-VLOOKUP($AR87,'MP-2017_Male'!$A$3:$CF$103,MIN((61+(Mortality!FC$5-Mortality!$AT$5)),84),0))</f>
        <v>0.28658031605298095</v>
      </c>
      <c r="FD87" s="463">
        <f>FC87*(1-VLOOKUP($AR87,'MP-2017_Male'!$A$3:$CF$103,MIN((61+(Mortality!FD$5-Mortality!$AT$5)),84),0))</f>
        <v>0.2854913108519796</v>
      </c>
      <c r="FE87" s="463">
        <f>FD87*(1-VLOOKUP($AR87,'MP-2017_Male'!$A$3:$CF$103,MIN((61+(Mortality!FE$5-Mortality!$AT$5)),84),0))</f>
        <v>0.28440644387074204</v>
      </c>
      <c r="FF87" s="463">
        <f>FE87*(1-VLOOKUP($AR87,'MP-2017_Male'!$A$3:$CF$103,MIN((61+(Mortality!FF$5-Mortality!$AT$5)),84),0))</f>
        <v>0.28332569938403324</v>
      </c>
      <c r="FG87" s="463">
        <f>FF87*(1-VLOOKUP($AR87,'MP-2017_Male'!$A$3:$CF$103,MIN((61+(Mortality!FG$5-Mortality!$AT$5)),84),0))</f>
        <v>0.28224906172637393</v>
      </c>
      <c r="FH87" s="463">
        <f>FG87*(1-VLOOKUP($AR87,'MP-2017_Male'!$A$3:$CF$103,MIN((61+(Mortality!FH$5-Mortality!$AT$5)),84),0))</f>
        <v>0.2811765152918137</v>
      </c>
      <c r="FI87" s="463">
        <f>FH87*(1-VLOOKUP($AR87,'MP-2017_Male'!$A$3:$CF$103,MIN((61+(Mortality!FI$5-Mortality!$AT$5)),84),0))</f>
        <v>0.2801080445337048</v>
      </c>
    </row>
    <row r="88" spans="1:165">
      <c r="A88" s="205">
        <v>100</v>
      </c>
      <c r="B88" s="226">
        <f t="shared" si="112"/>
        <v>0.31398799999999999</v>
      </c>
      <c r="C88" s="227">
        <f t="shared" si="113"/>
        <v>0.27085799999999999</v>
      </c>
      <c r="D88" s="207">
        <f t="shared" si="108"/>
        <v>0.29242299999999999</v>
      </c>
      <c r="E88" s="434">
        <f ca="1">IF($A88&lt;Main!$B$11,Mortality!$BD81,OFFSET($BD$6,$A88-$A$13-$J$31,$A88-$A$13-$J$31)*$J$30)</f>
        <v>0.16389003617668568</v>
      </c>
      <c r="F88" s="435">
        <f ca="1">IF($A88&lt;Main!$B$13,Mortality!$BD180,OFFSET($BD$105,$A88-$A$13,$A88-$A$13))</f>
        <v>0.16312327694619183</v>
      </c>
      <c r="G88" s="472">
        <f t="shared" ca="1" si="85"/>
        <v>0.16350665656143876</v>
      </c>
      <c r="X88" s="227"/>
      <c r="Y88" s="205">
        <v>100</v>
      </c>
      <c r="AA88" s="231"/>
      <c r="AB88" s="232">
        <v>0.31398799999999999</v>
      </c>
      <c r="AC88" s="233">
        <v>0.32671699999999998</v>
      </c>
      <c r="AD88" s="205"/>
      <c r="AE88" s="231"/>
      <c r="AF88" s="232">
        <v>0.27085799999999999</v>
      </c>
      <c r="AG88" s="233">
        <v>0.27818900000000002</v>
      </c>
      <c r="AH88" s="234"/>
      <c r="AR88" s="205">
        <v>107</v>
      </c>
      <c r="AS88" s="235">
        <f t="shared" si="129"/>
        <v>0.4399984156735664</v>
      </c>
      <c r="AT88" s="235">
        <f t="shared" ref="AT88:AW88" si="132">AU88</f>
        <v>0.44822699999999999</v>
      </c>
      <c r="AU88" s="235">
        <f t="shared" si="132"/>
        <v>0.44822699999999999</v>
      </c>
      <c r="AV88" s="235">
        <f t="shared" si="132"/>
        <v>0.44822699999999999</v>
      </c>
      <c r="AW88" s="235">
        <f t="shared" si="132"/>
        <v>0.44822699999999999</v>
      </c>
      <c r="AX88" s="406">
        <f t="shared" si="102"/>
        <v>0.44822699999999999</v>
      </c>
      <c r="AY88" s="463">
        <f>AX88*(1-VLOOKUP($AR88,'MP-2017_Male'!$A$3:$CF$103,MIN((61+(Mortality!AY$5-Mortality!$AT$5)),84),0))</f>
        <v>0.44670302820000002</v>
      </c>
      <c r="AZ88" s="463">
        <f>AY88*(1-VLOOKUP($AR88,'MP-2017_Male'!$A$3:$CF$103,MIN((61+(Mortality!AZ$5-Mortality!$AT$5)),84),0))</f>
        <v>0.44527357850976002</v>
      </c>
      <c r="BA88" s="463">
        <f>AZ88*(1-VLOOKUP($AR88,'MP-2017_Male'!$A$3:$CF$103,MIN((61+(Mortality!BA$5-Mortality!$AT$5)),84),0))</f>
        <v>0.44389323041637974</v>
      </c>
      <c r="BB88" s="463">
        <f>BA88*(1-VLOOKUP($AR88,'MP-2017_Male'!$A$3:$CF$103,MIN((61+(Mortality!BB$5-Mortality!$AT$5)),84),0))</f>
        <v>0.44256155072513059</v>
      </c>
      <c r="BC88" s="463">
        <f>BB88*(1-VLOOKUP($AR88,'MP-2017_Male'!$A$3:$CF$103,MIN((61+(Mortality!BC$5-Mortality!$AT$5)),84),0))</f>
        <v>0.4412781222280277</v>
      </c>
      <c r="BD88" s="429">
        <f>BC88*(1-VLOOKUP($AR88,'MP-2017_Male'!$A$3:$CF$103,MIN((61+(Mortality!BD$5-Mortality!$AT$5)),84),0))</f>
        <v>0.4399984156735664</v>
      </c>
      <c r="BE88" s="463">
        <f>BD88*(1-VLOOKUP($AR88,'MP-2017_Male'!$A$3:$CF$103,MIN((61+(Mortality!BE$5-Mortality!$AT$5)),84),0))</f>
        <v>0.43876642010968042</v>
      </c>
      <c r="BF88" s="463">
        <f>BE88*(1-VLOOKUP($AR88,'MP-2017_Male'!$A$3:$CF$103,MIN((61+(Mortality!BF$5-Mortality!$AT$5)),84),0))</f>
        <v>0.43753787413337331</v>
      </c>
      <c r="BG88" s="463">
        <f>BF88*(1-VLOOKUP($AR88,'MP-2017_Male'!$A$3:$CF$103,MIN((61+(Mortality!BG$5-Mortality!$AT$5)),84),0))</f>
        <v>0.43631276808579983</v>
      </c>
      <c r="BH88" s="463">
        <f>BG88*(1-VLOOKUP($AR88,'MP-2017_Male'!$A$3:$CF$103,MIN((61+(Mortality!BH$5-Mortality!$AT$5)),84),0))</f>
        <v>0.43504746105835101</v>
      </c>
      <c r="BI88" s="463">
        <f>BH88*(1-VLOOKUP($AR88,'MP-2017_Male'!$A$3:$CF$103,MIN((61+(Mortality!BI$5-Mortality!$AT$5)),84),0))</f>
        <v>0.4337858234212818</v>
      </c>
      <c r="BJ88" s="463">
        <f>BI88*(1-VLOOKUP($AR88,'MP-2017_Male'!$A$3:$CF$103,MIN((61+(Mortality!BJ$5-Mortality!$AT$5)),84),0))</f>
        <v>0.43252784453336007</v>
      </c>
      <c r="BK88" s="463">
        <f>BJ88*(1-VLOOKUP($AR88,'MP-2017_Male'!$A$3:$CF$103,MIN((61+(Mortality!BK$5-Mortality!$AT$5)),84),0))</f>
        <v>0.43123026099975997</v>
      </c>
      <c r="BL88" s="463">
        <f>BK88*(1-VLOOKUP($AR88,'MP-2017_Male'!$A$3:$CF$103,MIN((61+(Mortality!BL$5-Mortality!$AT$5)),84),0))</f>
        <v>0.42993657021676068</v>
      </c>
      <c r="BM88" s="463">
        <f>BL88*(1-VLOOKUP($AR88,'MP-2017_Male'!$A$3:$CF$103,MIN((61+(Mortality!BM$5-Mortality!$AT$5)),84),0))</f>
        <v>0.42860376684908874</v>
      </c>
      <c r="BN88" s="463">
        <f>BM88*(1-VLOOKUP($AR88,'MP-2017_Male'!$A$3:$CF$103,MIN((61+(Mortality!BN$5-Mortality!$AT$5)),84),0))</f>
        <v>0.42723223479517164</v>
      </c>
      <c r="BO88" s="463">
        <f>BN88*(1-VLOOKUP($AR88,'MP-2017_Male'!$A$3:$CF$103,MIN((61+(Mortality!BO$5-Mortality!$AT$5)),84),0))</f>
        <v>0.42586509164382708</v>
      </c>
      <c r="BP88" s="463">
        <f>BO88*(1-VLOOKUP($AR88,'MP-2017_Male'!$A$3:$CF$103,MIN((61+(Mortality!BP$5-Mortality!$AT$5)),84),0))</f>
        <v>0.42445973684140248</v>
      </c>
      <c r="BQ88" s="463">
        <f>BP88*(1-VLOOKUP($AR88,'MP-2017_Male'!$A$3:$CF$103,MIN((61+(Mortality!BQ$5-Mortality!$AT$5)),84),0))</f>
        <v>0.42301657373614171</v>
      </c>
      <c r="BR88" s="463">
        <f>BQ88*(1-VLOOKUP($AR88,'MP-2017_Male'!$A$3:$CF$103,MIN((61+(Mortality!BR$5-Mortality!$AT$5)),84),0))</f>
        <v>0.42157831738543883</v>
      </c>
      <c r="BS88" s="463">
        <f>BR88*(1-VLOOKUP($AR88,'MP-2017_Male'!$A$3:$CF$103,MIN((61+(Mortality!BS$5-Mortality!$AT$5)),84),0))</f>
        <v>0.42014495110632838</v>
      </c>
      <c r="BT88" s="463">
        <f>BS88*(1-VLOOKUP($AR88,'MP-2017_Male'!$A$3:$CF$103,MIN((61+(Mortality!BT$5-Mortality!$AT$5)),84),0))</f>
        <v>0.41871645827256687</v>
      </c>
      <c r="BU88" s="463">
        <f>BT88*(1-VLOOKUP($AR88,'MP-2017_Male'!$A$3:$CF$103,MIN((61+(Mortality!BU$5-Mortality!$AT$5)),84),0))</f>
        <v>0.41729282231444015</v>
      </c>
      <c r="BV88" s="463">
        <f>BU88*(1-VLOOKUP($AR88,'MP-2017_Male'!$A$3:$CF$103,MIN((61+(Mortality!BV$5-Mortality!$AT$5)),84),0))</f>
        <v>0.41587402671857104</v>
      </c>
      <c r="BW88" s="463">
        <f>BV88*(1-VLOOKUP($AR88,'MP-2017_Male'!$A$3:$CF$103,MIN((61+(Mortality!BW$5-Mortality!$AT$5)),84),0))</f>
        <v>0.41446005502772792</v>
      </c>
      <c r="BX88" s="463">
        <f>BW88*(1-VLOOKUP($AR88,'MP-2017_Male'!$A$3:$CF$103,MIN((61+(Mortality!BX$5-Mortality!$AT$5)),84),0))</f>
        <v>0.41305089084063368</v>
      </c>
      <c r="BY88" s="463">
        <f>BX88*(1-VLOOKUP($AR88,'MP-2017_Male'!$A$3:$CF$103,MIN((61+(Mortality!BY$5-Mortality!$AT$5)),84),0))</f>
        <v>0.41164651781177553</v>
      </c>
      <c r="BZ88" s="463">
        <f>BY88*(1-VLOOKUP($AR88,'MP-2017_Male'!$A$3:$CF$103,MIN((61+(Mortality!BZ$5-Mortality!$AT$5)),84),0))</f>
        <v>0.41024691965121551</v>
      </c>
      <c r="CA88" s="463">
        <f>BZ88*(1-VLOOKUP($AR88,'MP-2017_Male'!$A$3:$CF$103,MIN((61+(Mortality!CA$5-Mortality!$AT$5)),84),0))</f>
        <v>0.40885208012440138</v>
      </c>
      <c r="CB88" s="463">
        <f>CA88*(1-VLOOKUP($AR88,'MP-2017_Male'!$A$3:$CF$103,MIN((61+(Mortality!CB$5-Mortality!$AT$5)),84),0))</f>
        <v>0.40746198305197845</v>
      </c>
      <c r="CC88" s="463">
        <f>CB88*(1-VLOOKUP($AR88,'MP-2017_Male'!$A$3:$CF$103,MIN((61+(Mortality!CC$5-Mortality!$AT$5)),84),0))</f>
        <v>0.40607661230960174</v>
      </c>
      <c r="CD88" s="463">
        <f>CC88*(1-VLOOKUP($AR88,'MP-2017_Male'!$A$3:$CF$103,MIN((61+(Mortality!CD$5-Mortality!$AT$5)),84),0))</f>
        <v>0.40469595182774909</v>
      </c>
      <c r="CE88" s="463">
        <f>CD88*(1-VLOOKUP($AR88,'MP-2017_Male'!$A$3:$CF$103,MIN((61+(Mortality!CE$5-Mortality!$AT$5)),84),0))</f>
        <v>0.40331998559153476</v>
      </c>
      <c r="CF88" s="463">
        <f>CE88*(1-VLOOKUP($AR88,'MP-2017_Male'!$A$3:$CF$103,MIN((61+(Mortality!CF$5-Mortality!$AT$5)),84),0))</f>
        <v>0.40194869764052354</v>
      </c>
      <c r="CG88" s="463">
        <f>CF88*(1-VLOOKUP($AR88,'MP-2017_Male'!$A$3:$CF$103,MIN((61+(Mortality!CG$5-Mortality!$AT$5)),84),0))</f>
        <v>0.40058207206854579</v>
      </c>
      <c r="CH88" s="463">
        <f>CG88*(1-VLOOKUP($AR88,'MP-2017_Male'!$A$3:$CF$103,MIN((61+(Mortality!CH$5-Mortality!$AT$5)),84),0))</f>
        <v>0.39922009302351275</v>
      </c>
      <c r="CI88" s="463">
        <f>CH88*(1-VLOOKUP($AR88,'MP-2017_Male'!$A$3:$CF$103,MIN((61+(Mortality!CI$5-Mortality!$AT$5)),84),0))</f>
        <v>0.39786274470723282</v>
      </c>
      <c r="CJ88" s="463">
        <f>CI88*(1-VLOOKUP($AR88,'MP-2017_Male'!$A$3:$CF$103,MIN((61+(Mortality!CJ$5-Mortality!$AT$5)),84),0))</f>
        <v>0.39651001137522823</v>
      </c>
      <c r="CK88" s="463">
        <f>CJ88*(1-VLOOKUP($AR88,'MP-2017_Male'!$A$3:$CF$103,MIN((61+(Mortality!CK$5-Mortality!$AT$5)),84),0))</f>
        <v>0.39516187733655245</v>
      </c>
      <c r="CL88" s="463">
        <f>CK88*(1-VLOOKUP($AR88,'MP-2017_Male'!$A$3:$CF$103,MIN((61+(Mortality!CL$5-Mortality!$AT$5)),84),0))</f>
        <v>0.39381832695360819</v>
      </c>
      <c r="CM88" s="463">
        <f>CL88*(1-VLOOKUP($AR88,'MP-2017_Male'!$A$3:$CF$103,MIN((61+(Mortality!CM$5-Mortality!$AT$5)),84),0))</f>
        <v>0.39247934464196593</v>
      </c>
      <c r="CN88" s="463">
        <f>CM88*(1-VLOOKUP($AR88,'MP-2017_Male'!$A$3:$CF$103,MIN((61+(Mortality!CN$5-Mortality!$AT$5)),84),0))</f>
        <v>0.39114491487018327</v>
      </c>
      <c r="CO88" s="463">
        <f>CN88*(1-VLOOKUP($AR88,'MP-2017_Male'!$A$3:$CF$103,MIN((61+(Mortality!CO$5-Mortality!$AT$5)),84),0))</f>
        <v>0.38981502215962466</v>
      </c>
      <c r="CP88" s="463">
        <f>CO88*(1-VLOOKUP($AR88,'MP-2017_Male'!$A$3:$CF$103,MIN((61+(Mortality!CP$5-Mortality!$AT$5)),84),0))</f>
        <v>0.38848965108428196</v>
      </c>
      <c r="CQ88" s="463">
        <f>CP88*(1-VLOOKUP($AR88,'MP-2017_Male'!$A$3:$CF$103,MIN((61+(Mortality!CQ$5-Mortality!$AT$5)),84),0))</f>
        <v>0.38716878627059542</v>
      </c>
      <c r="CR88" s="463">
        <f>CQ88*(1-VLOOKUP($AR88,'MP-2017_Male'!$A$3:$CF$103,MIN((61+(Mortality!CR$5-Mortality!$AT$5)),84),0))</f>
        <v>0.38585241239727541</v>
      </c>
      <c r="CS88" s="463">
        <f>CR88*(1-VLOOKUP($AR88,'MP-2017_Male'!$A$3:$CF$103,MIN((61+(Mortality!CS$5-Mortality!$AT$5)),84),0))</f>
        <v>0.38454051419512469</v>
      </c>
      <c r="CT88" s="463">
        <f>CS88*(1-VLOOKUP($AR88,'MP-2017_Male'!$A$3:$CF$103,MIN((61+(Mortality!CT$5-Mortality!$AT$5)),84),0))</f>
        <v>0.38323307644686128</v>
      </c>
      <c r="CU88" s="463">
        <f>CT88*(1-VLOOKUP($AR88,'MP-2017_Male'!$A$3:$CF$103,MIN((61+(Mortality!CU$5-Mortality!$AT$5)),84),0))</f>
        <v>0.38193008398694195</v>
      </c>
      <c r="CV88" s="463">
        <f>CU88*(1-VLOOKUP($AR88,'MP-2017_Male'!$A$3:$CF$103,MIN((61+(Mortality!CV$5-Mortality!$AT$5)),84),0))</f>
        <v>0.38063152170138637</v>
      </c>
      <c r="CW88" s="463">
        <f>CV88*(1-VLOOKUP($AR88,'MP-2017_Male'!$A$3:$CF$103,MIN((61+(Mortality!CW$5-Mortality!$AT$5)),84),0))</f>
        <v>0.37933737452760169</v>
      </c>
      <c r="CX88" s="463">
        <f>CW88*(1-VLOOKUP($AR88,'MP-2017_Male'!$A$3:$CF$103,MIN((61+(Mortality!CX$5-Mortality!$AT$5)),84),0))</f>
        <v>0.37804762745420784</v>
      </c>
      <c r="CY88" s="463">
        <f>CX88*(1-VLOOKUP($AR88,'MP-2017_Male'!$A$3:$CF$103,MIN((61+(Mortality!CY$5-Mortality!$AT$5)),84),0))</f>
        <v>0.37676226552086356</v>
      </c>
      <c r="CZ88" s="463">
        <f>CY88*(1-VLOOKUP($AR88,'MP-2017_Male'!$A$3:$CF$103,MIN((61+(Mortality!CZ$5-Mortality!$AT$5)),84),0))</f>
        <v>0.37548127381809265</v>
      </c>
      <c r="DA88" s="463">
        <f>CZ88*(1-VLOOKUP($AR88,'MP-2017_Male'!$A$3:$CF$103,MIN((61+(Mortality!DA$5-Mortality!$AT$5)),84),0))</f>
        <v>0.37420463748711114</v>
      </c>
      <c r="DB88" s="463">
        <f>DA88*(1-VLOOKUP($AR88,'MP-2017_Male'!$A$3:$CF$103,MIN((61+(Mortality!DB$5-Mortality!$AT$5)),84),0))</f>
        <v>0.37293234171965495</v>
      </c>
      <c r="DC88" s="463">
        <f>DB88*(1-VLOOKUP($AR88,'MP-2017_Male'!$A$3:$CF$103,MIN((61+(Mortality!DC$5-Mortality!$AT$5)),84),0))</f>
        <v>0.37166437175780814</v>
      </c>
      <c r="DD88" s="463">
        <f>DC88*(1-VLOOKUP($AR88,'MP-2017_Male'!$A$3:$CF$103,MIN((61+(Mortality!DD$5-Mortality!$AT$5)),84),0))</f>
        <v>0.37040071289383159</v>
      </c>
      <c r="DE88" s="463">
        <f>DD88*(1-VLOOKUP($AR88,'MP-2017_Male'!$A$3:$CF$103,MIN((61+(Mortality!DE$5-Mortality!$AT$5)),84),0))</f>
        <v>0.36914135046999258</v>
      </c>
      <c r="DF88" s="463">
        <f>DE88*(1-VLOOKUP($AR88,'MP-2017_Male'!$A$3:$CF$103,MIN((61+(Mortality!DF$5-Mortality!$AT$5)),84),0))</f>
        <v>0.36788626987839462</v>
      </c>
      <c r="DG88" s="463">
        <f>DF88*(1-VLOOKUP($AR88,'MP-2017_Male'!$A$3:$CF$103,MIN((61+(Mortality!DG$5-Mortality!$AT$5)),84),0))</f>
        <v>0.36663545656080809</v>
      </c>
      <c r="DH88" s="463">
        <f>DG88*(1-VLOOKUP($AR88,'MP-2017_Male'!$A$3:$CF$103,MIN((61+(Mortality!DH$5-Mortality!$AT$5)),84),0))</f>
        <v>0.36538889600850138</v>
      </c>
      <c r="DI88" s="463">
        <f>DH88*(1-VLOOKUP($AR88,'MP-2017_Male'!$A$3:$CF$103,MIN((61+(Mortality!DI$5-Mortality!$AT$5)),84),0))</f>
        <v>0.36414657376207249</v>
      </c>
      <c r="DJ88" s="463">
        <f>DI88*(1-VLOOKUP($AR88,'MP-2017_Male'!$A$3:$CF$103,MIN((61+(Mortality!DJ$5-Mortality!$AT$5)),84),0))</f>
        <v>0.36290847541128146</v>
      </c>
      <c r="DK88" s="463">
        <f>DJ88*(1-VLOOKUP($AR88,'MP-2017_Male'!$A$3:$CF$103,MIN((61+(Mortality!DK$5-Mortality!$AT$5)),84),0))</f>
        <v>0.36167458659488311</v>
      </c>
      <c r="DL88" s="463">
        <f>DK88*(1-VLOOKUP($AR88,'MP-2017_Male'!$A$3:$CF$103,MIN((61+(Mortality!DL$5-Mortality!$AT$5)),84),0))</f>
        <v>0.36044489300046051</v>
      </c>
      <c r="DM88" s="463">
        <f>DL88*(1-VLOOKUP($AR88,'MP-2017_Male'!$A$3:$CF$103,MIN((61+(Mortality!DM$5-Mortality!$AT$5)),84),0))</f>
        <v>0.35921938036425893</v>
      </c>
      <c r="DN88" s="463">
        <f>DM88*(1-VLOOKUP($AR88,'MP-2017_Male'!$A$3:$CF$103,MIN((61+(Mortality!DN$5-Mortality!$AT$5)),84),0))</f>
        <v>0.35799803447102047</v>
      </c>
      <c r="DO88" s="463">
        <f>DN88*(1-VLOOKUP($AR88,'MP-2017_Male'!$A$3:$CF$103,MIN((61+(Mortality!DO$5-Mortality!$AT$5)),84),0))</f>
        <v>0.35678084115381903</v>
      </c>
      <c r="DP88" s="463">
        <f>DO88*(1-VLOOKUP($AR88,'MP-2017_Male'!$A$3:$CF$103,MIN((61+(Mortality!DP$5-Mortality!$AT$5)),84),0))</f>
        <v>0.35556778629389607</v>
      </c>
      <c r="DQ88" s="463">
        <f>DP88*(1-VLOOKUP($AR88,'MP-2017_Male'!$A$3:$CF$103,MIN((61+(Mortality!DQ$5-Mortality!$AT$5)),84),0))</f>
        <v>0.35435885582049687</v>
      </c>
      <c r="DR88" s="463">
        <f>DQ88*(1-VLOOKUP($AR88,'MP-2017_Male'!$A$3:$CF$103,MIN((61+(Mortality!DR$5-Mortality!$AT$5)),84),0))</f>
        <v>0.35315403571070719</v>
      </c>
      <c r="DS88" s="463">
        <f>DR88*(1-VLOOKUP($AR88,'MP-2017_Male'!$A$3:$CF$103,MIN((61+(Mortality!DS$5-Mortality!$AT$5)),84),0))</f>
        <v>0.35195331198929081</v>
      </c>
      <c r="DT88" s="463">
        <f>DS88*(1-VLOOKUP($AR88,'MP-2017_Male'!$A$3:$CF$103,MIN((61+(Mortality!DT$5-Mortality!$AT$5)),84),0))</f>
        <v>0.35075667072852723</v>
      </c>
      <c r="DU88" s="463">
        <f>DT88*(1-VLOOKUP($AR88,'MP-2017_Male'!$A$3:$CF$103,MIN((61+(Mortality!DU$5-Mortality!$AT$5)),84),0))</f>
        <v>0.34956409804805028</v>
      </c>
      <c r="DV88" s="463">
        <f>DU88*(1-VLOOKUP($AR88,'MP-2017_Male'!$A$3:$CF$103,MIN((61+(Mortality!DV$5-Mortality!$AT$5)),84),0))</f>
        <v>0.34837558011468694</v>
      </c>
      <c r="DW88" s="463">
        <f>DV88*(1-VLOOKUP($AR88,'MP-2017_Male'!$A$3:$CF$103,MIN((61+(Mortality!DW$5-Mortality!$AT$5)),84),0))</f>
        <v>0.34719110314229701</v>
      </c>
      <c r="DX88" s="463">
        <f>DW88*(1-VLOOKUP($AR88,'MP-2017_Male'!$A$3:$CF$103,MIN((61+(Mortality!DX$5-Mortality!$AT$5)),84),0))</f>
        <v>0.34601065339161319</v>
      </c>
      <c r="DY88" s="463">
        <f>DX88*(1-VLOOKUP($AR88,'MP-2017_Male'!$A$3:$CF$103,MIN((61+(Mortality!DY$5-Mortality!$AT$5)),84),0))</f>
        <v>0.34483421717008172</v>
      </c>
      <c r="DZ88" s="463">
        <f>DY88*(1-VLOOKUP($AR88,'MP-2017_Male'!$A$3:$CF$103,MIN((61+(Mortality!DZ$5-Mortality!$AT$5)),84),0))</f>
        <v>0.34366178083170346</v>
      </c>
      <c r="EA88" s="463">
        <f>DZ88*(1-VLOOKUP($AR88,'MP-2017_Male'!$A$3:$CF$103,MIN((61+(Mortality!EA$5-Mortality!$AT$5)),84),0))</f>
        <v>0.34249333077687566</v>
      </c>
      <c r="EB88" s="463">
        <f>EA88*(1-VLOOKUP($AR88,'MP-2017_Male'!$A$3:$CF$103,MIN((61+(Mortality!EB$5-Mortality!$AT$5)),84),0))</f>
        <v>0.34132885345223429</v>
      </c>
      <c r="EC88" s="463">
        <f>EB88*(1-VLOOKUP($AR88,'MP-2017_Male'!$A$3:$CF$103,MIN((61+(Mortality!EC$5-Mortality!$AT$5)),84),0))</f>
        <v>0.34016833535049673</v>
      </c>
      <c r="ED88" s="463">
        <f>EC88*(1-VLOOKUP($AR88,'MP-2017_Male'!$A$3:$CF$103,MIN((61+(Mortality!ED$5-Mortality!$AT$5)),84),0))</f>
        <v>0.33901176301030506</v>
      </c>
      <c r="EE88" s="463">
        <f>ED88*(1-VLOOKUP($AR88,'MP-2017_Male'!$A$3:$CF$103,MIN((61+(Mortality!EE$5-Mortality!$AT$5)),84),0))</f>
        <v>0.33785912301607002</v>
      </c>
      <c r="EF88" s="463">
        <f>EE88*(1-VLOOKUP($AR88,'MP-2017_Male'!$A$3:$CF$103,MIN((61+(Mortality!EF$5-Mortality!$AT$5)),84),0))</f>
        <v>0.33671040199781538</v>
      </c>
      <c r="EG88" s="463">
        <f>EF88*(1-VLOOKUP($AR88,'MP-2017_Male'!$A$3:$CF$103,MIN((61+(Mortality!EG$5-Mortality!$AT$5)),84),0))</f>
        <v>0.33556558663102282</v>
      </c>
      <c r="EH88" s="463">
        <f>EG88*(1-VLOOKUP($AR88,'MP-2017_Male'!$A$3:$CF$103,MIN((61+(Mortality!EH$5-Mortality!$AT$5)),84),0))</f>
        <v>0.33442466363647733</v>
      </c>
      <c r="EI88" s="463">
        <f>EH88*(1-VLOOKUP($AR88,'MP-2017_Male'!$A$3:$CF$103,MIN((61+(Mortality!EI$5-Mortality!$AT$5)),84),0))</f>
        <v>0.33328761978011334</v>
      </c>
      <c r="EJ88" s="463">
        <f>EI88*(1-VLOOKUP($AR88,'MP-2017_Male'!$A$3:$CF$103,MIN((61+(Mortality!EJ$5-Mortality!$AT$5)),84),0))</f>
        <v>0.33215444187286097</v>
      </c>
      <c r="EK88" s="463">
        <f>EJ88*(1-VLOOKUP($AR88,'MP-2017_Male'!$A$3:$CF$103,MIN((61+(Mortality!EK$5-Mortality!$AT$5)),84),0))</f>
        <v>0.33102511677049323</v>
      </c>
      <c r="EL88" s="463">
        <f>EK88*(1-VLOOKUP($AR88,'MP-2017_Male'!$A$3:$CF$103,MIN((61+(Mortality!EL$5-Mortality!$AT$5)),84),0))</f>
        <v>0.32989963137347356</v>
      </c>
      <c r="EM88" s="463">
        <f>EL88*(1-VLOOKUP($AR88,'MP-2017_Male'!$A$3:$CF$103,MIN((61+(Mortality!EM$5-Mortality!$AT$5)),84),0))</f>
        <v>0.32877797262680375</v>
      </c>
      <c r="EN88" s="463">
        <f>EM88*(1-VLOOKUP($AR88,'MP-2017_Male'!$A$3:$CF$103,MIN((61+(Mortality!EN$5-Mortality!$AT$5)),84),0))</f>
        <v>0.32766012751987261</v>
      </c>
      <c r="EO88" s="463">
        <f>EN88*(1-VLOOKUP($AR88,'MP-2017_Male'!$A$3:$CF$103,MIN((61+(Mortality!EO$5-Mortality!$AT$5)),84),0))</f>
        <v>0.32654608308630506</v>
      </c>
      <c r="EP88" s="463">
        <f>EO88*(1-VLOOKUP($AR88,'MP-2017_Male'!$A$3:$CF$103,MIN((61+(Mortality!EP$5-Mortality!$AT$5)),84),0))</f>
        <v>0.32543582640381163</v>
      </c>
      <c r="EQ88" s="463">
        <f>EP88*(1-VLOOKUP($AR88,'MP-2017_Male'!$A$3:$CF$103,MIN((61+(Mortality!EQ$5-Mortality!$AT$5)),84),0))</f>
        <v>0.32432934459403867</v>
      </c>
      <c r="ER88" s="463">
        <f>EQ88*(1-VLOOKUP($AR88,'MP-2017_Male'!$A$3:$CF$103,MIN((61+(Mortality!ER$5-Mortality!$AT$5)),84),0))</f>
        <v>0.32322662482241893</v>
      </c>
      <c r="ES88" s="463">
        <f>ER88*(1-VLOOKUP($AR88,'MP-2017_Male'!$A$3:$CF$103,MIN((61+(Mortality!ES$5-Mortality!$AT$5)),84),0))</f>
        <v>0.3221276542980227</v>
      </c>
      <c r="ET88" s="463">
        <f>ES88*(1-VLOOKUP($AR88,'MP-2017_Male'!$A$3:$CF$103,MIN((61+(Mortality!ET$5-Mortality!$AT$5)),84),0))</f>
        <v>0.32103242027340945</v>
      </c>
      <c r="EU88" s="463">
        <f>ET88*(1-VLOOKUP($AR88,'MP-2017_Male'!$A$3:$CF$103,MIN((61+(Mortality!EU$5-Mortality!$AT$5)),84),0))</f>
        <v>0.31994091004447989</v>
      </c>
      <c r="EV88" s="463">
        <f>EU88*(1-VLOOKUP($AR88,'MP-2017_Male'!$A$3:$CF$103,MIN((61+(Mortality!EV$5-Mortality!$AT$5)),84),0))</f>
        <v>0.31885311095032864</v>
      </c>
      <c r="EW88" s="463">
        <f>EV88*(1-VLOOKUP($AR88,'MP-2017_Male'!$A$3:$CF$103,MIN((61+(Mortality!EW$5-Mortality!$AT$5)),84),0))</f>
        <v>0.31776901037309752</v>
      </c>
      <c r="EX88" s="463">
        <f>EW88*(1-VLOOKUP($AR88,'MP-2017_Male'!$A$3:$CF$103,MIN((61+(Mortality!EX$5-Mortality!$AT$5)),84),0))</f>
        <v>0.31668859573782898</v>
      </c>
      <c r="EY88" s="463">
        <f>EX88*(1-VLOOKUP($AR88,'MP-2017_Male'!$A$3:$CF$103,MIN((61+(Mortality!EY$5-Mortality!$AT$5)),84),0))</f>
        <v>0.31561185451232038</v>
      </c>
      <c r="EZ88" s="463">
        <f>EY88*(1-VLOOKUP($AR88,'MP-2017_Male'!$A$3:$CF$103,MIN((61+(Mortality!EZ$5-Mortality!$AT$5)),84),0))</f>
        <v>0.31453877420697851</v>
      </c>
      <c r="FA88" s="463">
        <f>EZ88*(1-VLOOKUP($AR88,'MP-2017_Male'!$A$3:$CF$103,MIN((61+(Mortality!FA$5-Mortality!$AT$5)),84),0))</f>
        <v>0.31346934237467478</v>
      </c>
      <c r="FB88" s="463">
        <f>FA88*(1-VLOOKUP($AR88,'MP-2017_Male'!$A$3:$CF$103,MIN((61+(Mortality!FB$5-Mortality!$AT$5)),84),0))</f>
        <v>0.31240354661060088</v>
      </c>
      <c r="FC88" s="463">
        <f>FB88*(1-VLOOKUP($AR88,'MP-2017_Male'!$A$3:$CF$103,MIN((61+(Mortality!FC$5-Mortality!$AT$5)),84),0))</f>
        <v>0.31134137455212485</v>
      </c>
      <c r="FD88" s="463">
        <f>FC88*(1-VLOOKUP($AR88,'MP-2017_Male'!$A$3:$CF$103,MIN((61+(Mortality!FD$5-Mortality!$AT$5)),84),0))</f>
        <v>0.31028281387864765</v>
      </c>
      <c r="FE88" s="463">
        <f>FD88*(1-VLOOKUP($AR88,'MP-2017_Male'!$A$3:$CF$103,MIN((61+(Mortality!FE$5-Mortality!$AT$5)),84),0))</f>
        <v>0.30922785231146027</v>
      </c>
      <c r="FF88" s="463">
        <f>FE88*(1-VLOOKUP($AR88,'MP-2017_Male'!$A$3:$CF$103,MIN((61+(Mortality!FF$5-Mortality!$AT$5)),84),0))</f>
        <v>0.30817647761360134</v>
      </c>
      <c r="FG88" s="463">
        <f>FF88*(1-VLOOKUP($AR88,'MP-2017_Male'!$A$3:$CF$103,MIN((61+(Mortality!FG$5-Mortality!$AT$5)),84),0))</f>
        <v>0.30712867758971513</v>
      </c>
      <c r="FH88" s="463">
        <f>FG88*(1-VLOOKUP($AR88,'MP-2017_Male'!$A$3:$CF$103,MIN((61+(Mortality!FH$5-Mortality!$AT$5)),84),0))</f>
        <v>0.30608444008591013</v>
      </c>
      <c r="FI88" s="463">
        <f>FH88*(1-VLOOKUP($AR88,'MP-2017_Male'!$A$3:$CF$103,MIN((61+(Mortality!FI$5-Mortality!$AT$5)),84),0))</f>
        <v>0.30504375298961806</v>
      </c>
    </row>
    <row r="89" spans="1:165">
      <c r="A89" s="205">
        <v>101</v>
      </c>
      <c r="B89" s="226">
        <f t="shared" si="112"/>
        <v>0.33436500000000002</v>
      </c>
      <c r="C89" s="227">
        <f t="shared" si="113"/>
        <v>0.29104000000000002</v>
      </c>
      <c r="D89" s="207">
        <f t="shared" si="108"/>
        <v>0.31270249999999999</v>
      </c>
      <c r="E89" s="434">
        <f ca="1">IF($A89&lt;Main!$B$11,Mortality!$BD82,OFFSET($BD$6,$A89-$A$13-$J$31,$A89-$A$13-$J$31)*$J$30)</f>
        <v>0.17964325922694493</v>
      </c>
      <c r="F89" s="435">
        <f ca="1">IF($A89&lt;Main!$B$13,Mortality!$BD181,OFFSET($BD$105,$A89-$A$13,$A89-$A$13))</f>
        <v>0.17996279382709676</v>
      </c>
      <c r="G89" s="472">
        <f t="shared" ca="1" si="85"/>
        <v>0.17980302652702085</v>
      </c>
      <c r="X89" s="227"/>
      <c r="Y89" s="205">
        <v>101</v>
      </c>
      <c r="AA89" s="231"/>
      <c r="AB89" s="232">
        <v>0.33436500000000002</v>
      </c>
      <c r="AC89" s="233">
        <v>0.34337600000000001</v>
      </c>
      <c r="AD89" s="205"/>
      <c r="AE89" s="231"/>
      <c r="AF89" s="232">
        <v>0.29104000000000002</v>
      </c>
      <c r="AG89" s="233">
        <v>0.29629699999999998</v>
      </c>
      <c r="AH89" s="234"/>
      <c r="AR89" s="205">
        <v>108</v>
      </c>
      <c r="AS89" s="235">
        <f t="shared" si="129"/>
        <v>0.45716202422289909</v>
      </c>
      <c r="AT89" s="235">
        <f t="shared" ref="AT89:AW89" si="133">AU89</f>
        <v>0.464592</v>
      </c>
      <c r="AU89" s="235">
        <f t="shared" si="133"/>
        <v>0.464592</v>
      </c>
      <c r="AV89" s="235">
        <f t="shared" si="133"/>
        <v>0.464592</v>
      </c>
      <c r="AW89" s="235">
        <f t="shared" si="133"/>
        <v>0.464592</v>
      </c>
      <c r="AX89" s="406">
        <f t="shared" si="102"/>
        <v>0.464592</v>
      </c>
      <c r="AY89" s="463">
        <f>AX89*(1-VLOOKUP($AR89,'MP-2017_Male'!$A$3:$CF$103,MIN((61+(Mortality!AY$5-Mortality!$AT$5)),84),0))</f>
        <v>0.46319822399999999</v>
      </c>
      <c r="AZ89" s="463">
        <f>AY89*(1-VLOOKUP($AR89,'MP-2017_Male'!$A$3:$CF$103,MIN((61+(Mortality!AZ$5-Mortality!$AT$5)),84),0))</f>
        <v>0.46190126897279998</v>
      </c>
      <c r="BA89" s="463">
        <f>AZ89*(1-VLOOKUP($AR89,'MP-2017_Male'!$A$3:$CF$103,MIN((61+(Mortality!BA$5-Mortality!$AT$5)),84),0))</f>
        <v>0.46065413554657342</v>
      </c>
      <c r="BB89" s="463">
        <f>BA89*(1-VLOOKUP($AR89,'MP-2017_Male'!$A$3:$CF$103,MIN((61+(Mortality!BB$5-Mortality!$AT$5)),84),0))</f>
        <v>0.45945643479415232</v>
      </c>
      <c r="BC89" s="463">
        <f>BB89*(1-VLOOKUP($AR89,'MP-2017_Male'!$A$3:$CF$103,MIN((61+(Mortality!BC$5-Mortality!$AT$5)),84),0))</f>
        <v>0.45830779370716695</v>
      </c>
      <c r="BD89" s="429">
        <f>BC89*(1-VLOOKUP($AR89,'MP-2017_Male'!$A$3:$CF$103,MIN((61+(Mortality!BD$5-Mortality!$AT$5)),84),0))</f>
        <v>0.45716202422289909</v>
      </c>
      <c r="BE89" s="463">
        <f>BD89*(1-VLOOKUP($AR89,'MP-2017_Male'!$A$3:$CF$103,MIN((61+(Mortality!BE$5-Mortality!$AT$5)),84),0))</f>
        <v>0.45601911916234189</v>
      </c>
      <c r="BF89" s="463">
        <f>BE89*(1-VLOOKUP($AR89,'MP-2017_Male'!$A$3:$CF$103,MIN((61+(Mortality!BF$5-Mortality!$AT$5)),84),0))</f>
        <v>0.45487907136443606</v>
      </c>
      <c r="BG89" s="463">
        <f>BF89*(1-VLOOKUP($AR89,'MP-2017_Male'!$A$3:$CF$103,MIN((61+(Mortality!BG$5-Mortality!$AT$5)),84),0))</f>
        <v>0.45374187368602498</v>
      </c>
      <c r="BH89" s="463">
        <f>BG89*(1-VLOOKUP($AR89,'MP-2017_Male'!$A$3:$CF$103,MIN((61+(Mortality!BH$5-Mortality!$AT$5)),84),0))</f>
        <v>0.45260751900180995</v>
      </c>
      <c r="BI89" s="463">
        <f>BH89*(1-VLOOKUP($AR89,'MP-2017_Male'!$A$3:$CF$103,MIN((61+(Mortality!BI$5-Mortality!$AT$5)),84),0))</f>
        <v>0.45147600020430545</v>
      </c>
      <c r="BJ89" s="463">
        <f>BI89*(1-VLOOKUP($AR89,'MP-2017_Male'!$A$3:$CF$103,MIN((61+(Mortality!BJ$5-Mortality!$AT$5)),84),0))</f>
        <v>0.45030216260377426</v>
      </c>
      <c r="BK89" s="463">
        <f>BJ89*(1-VLOOKUP($AR89,'MP-2017_Male'!$A$3:$CF$103,MIN((61+(Mortality!BK$5-Mortality!$AT$5)),84),0))</f>
        <v>0.44913137698100442</v>
      </c>
      <c r="BL89" s="463">
        <f>BK89*(1-VLOOKUP($AR89,'MP-2017_Male'!$A$3:$CF$103,MIN((61+(Mortality!BL$5-Mortality!$AT$5)),84),0))</f>
        <v>0.44791872226315571</v>
      </c>
      <c r="BM89" s="463">
        <f>BL89*(1-VLOOKUP($AR89,'MP-2017_Male'!$A$3:$CF$103,MIN((61+(Mortality!BM$5-Mortality!$AT$5)),84),0))</f>
        <v>0.44670934171304516</v>
      </c>
      <c r="BN89" s="463">
        <f>BM89*(1-VLOOKUP($AR89,'MP-2017_Male'!$A$3:$CF$103,MIN((61+(Mortality!BN$5-Mortality!$AT$5)),84),0))</f>
        <v>0.44545855555624864</v>
      </c>
      <c r="BO89" s="463">
        <f>BN89*(1-VLOOKUP($AR89,'MP-2017_Male'!$A$3:$CF$103,MIN((61+(Mortality!BO$5-Mortality!$AT$5)),84),0))</f>
        <v>0.44421127160069113</v>
      </c>
      <c r="BP89" s="463">
        <f>BO89*(1-VLOOKUP($AR89,'MP-2017_Male'!$A$3:$CF$103,MIN((61+(Mortality!BP$5-Mortality!$AT$5)),84),0))</f>
        <v>0.44292305891304912</v>
      </c>
      <c r="BQ89" s="463">
        <f>BP89*(1-VLOOKUP($AR89,'MP-2017_Male'!$A$3:$CF$103,MIN((61+(Mortality!BQ$5-Mortality!$AT$5)),84),0))</f>
        <v>0.44159428973630999</v>
      </c>
      <c r="BR89" s="463">
        <f>BQ89*(1-VLOOKUP($AR89,'MP-2017_Male'!$A$3:$CF$103,MIN((61+(Mortality!BR$5-Mortality!$AT$5)),84),0))</f>
        <v>0.44026950686710103</v>
      </c>
      <c r="BS89" s="463">
        <f>BR89*(1-VLOOKUP($AR89,'MP-2017_Male'!$A$3:$CF$103,MIN((61+(Mortality!BS$5-Mortality!$AT$5)),84),0))</f>
        <v>0.43894869834649974</v>
      </c>
      <c r="BT89" s="463">
        <f>BS89*(1-VLOOKUP($AR89,'MP-2017_Male'!$A$3:$CF$103,MIN((61+(Mortality!BT$5-Mortality!$AT$5)),84),0))</f>
        <v>0.43763185225146023</v>
      </c>
      <c r="BU89" s="463">
        <f>BT89*(1-VLOOKUP($AR89,'MP-2017_Male'!$A$3:$CF$103,MIN((61+(Mortality!BU$5-Mortality!$AT$5)),84),0))</f>
        <v>0.43631895669470583</v>
      </c>
      <c r="BV89" s="463">
        <f>BU89*(1-VLOOKUP($AR89,'MP-2017_Male'!$A$3:$CF$103,MIN((61+(Mortality!BV$5-Mortality!$AT$5)),84),0))</f>
        <v>0.43500999982462168</v>
      </c>
      <c r="BW89" s="463">
        <f>BV89*(1-VLOOKUP($AR89,'MP-2017_Male'!$A$3:$CF$103,MIN((61+(Mortality!BW$5-Mortality!$AT$5)),84),0))</f>
        <v>0.43370496982514783</v>
      </c>
      <c r="BX89" s="463">
        <f>BW89*(1-VLOOKUP($AR89,'MP-2017_Male'!$A$3:$CF$103,MIN((61+(Mortality!BX$5-Mortality!$AT$5)),84),0))</f>
        <v>0.4324038549156724</v>
      </c>
      <c r="BY89" s="463">
        <f>BX89*(1-VLOOKUP($AR89,'MP-2017_Male'!$A$3:$CF$103,MIN((61+(Mortality!BY$5-Mortality!$AT$5)),84),0))</f>
        <v>0.43110664335092541</v>
      </c>
      <c r="BZ89" s="463">
        <f>BY89*(1-VLOOKUP($AR89,'MP-2017_Male'!$A$3:$CF$103,MIN((61+(Mortality!BZ$5-Mortality!$AT$5)),84),0))</f>
        <v>0.42981332342087264</v>
      </c>
      <c r="CA89" s="463">
        <f>BZ89*(1-VLOOKUP($AR89,'MP-2017_Male'!$A$3:$CF$103,MIN((61+(Mortality!CA$5-Mortality!$AT$5)),84),0))</f>
        <v>0.42852388345061004</v>
      </c>
      <c r="CB89" s="463">
        <f>CA89*(1-VLOOKUP($AR89,'MP-2017_Male'!$A$3:$CF$103,MIN((61+(Mortality!CB$5-Mortality!$AT$5)),84),0))</f>
        <v>0.42723831180025823</v>
      </c>
      <c r="CC89" s="463">
        <f>CB89*(1-VLOOKUP($AR89,'MP-2017_Male'!$A$3:$CF$103,MIN((61+(Mortality!CC$5-Mortality!$AT$5)),84),0))</f>
        <v>0.42595659686485743</v>
      </c>
      <c r="CD89" s="463">
        <f>CC89*(1-VLOOKUP($AR89,'MP-2017_Male'!$A$3:$CF$103,MIN((61+(Mortality!CD$5-Mortality!$AT$5)),84),0))</f>
        <v>0.42467872707426285</v>
      </c>
      <c r="CE89" s="463">
        <f>CD89*(1-VLOOKUP($AR89,'MP-2017_Male'!$A$3:$CF$103,MIN((61+(Mortality!CE$5-Mortality!$AT$5)),84),0))</f>
        <v>0.42340469089304006</v>
      </c>
      <c r="CF89" s="463">
        <f>CE89*(1-VLOOKUP($AR89,'MP-2017_Male'!$A$3:$CF$103,MIN((61+(Mortality!CF$5-Mortality!$AT$5)),84),0))</f>
        <v>0.42213447682036093</v>
      </c>
      <c r="CG89" s="463">
        <f>CF89*(1-VLOOKUP($AR89,'MP-2017_Male'!$A$3:$CF$103,MIN((61+(Mortality!CG$5-Mortality!$AT$5)),84),0))</f>
        <v>0.42086807338989984</v>
      </c>
      <c r="CH89" s="463">
        <f>CG89*(1-VLOOKUP($AR89,'MP-2017_Male'!$A$3:$CF$103,MIN((61+(Mortality!CH$5-Mortality!$AT$5)),84),0))</f>
        <v>0.41960546916973013</v>
      </c>
      <c r="CI89" s="463">
        <f>CH89*(1-VLOOKUP($AR89,'MP-2017_Male'!$A$3:$CF$103,MIN((61+(Mortality!CI$5-Mortality!$AT$5)),84),0))</f>
        <v>0.41834665276222094</v>
      </c>
      <c r="CJ89" s="463">
        <f>CI89*(1-VLOOKUP($AR89,'MP-2017_Male'!$A$3:$CF$103,MIN((61+(Mortality!CJ$5-Mortality!$AT$5)),84),0))</f>
        <v>0.41709161280393425</v>
      </c>
      <c r="CK89" s="463">
        <f>CJ89*(1-VLOOKUP($AR89,'MP-2017_Male'!$A$3:$CF$103,MIN((61+(Mortality!CK$5-Mortality!$AT$5)),84),0))</f>
        <v>0.41584033796552244</v>
      </c>
      <c r="CL89" s="463">
        <f>CK89*(1-VLOOKUP($AR89,'MP-2017_Male'!$A$3:$CF$103,MIN((61+(Mortality!CL$5-Mortality!$AT$5)),84),0))</f>
        <v>0.41459281695162586</v>
      </c>
      <c r="CM89" s="463">
        <f>CL89*(1-VLOOKUP($AR89,'MP-2017_Male'!$A$3:$CF$103,MIN((61+(Mortality!CM$5-Mortality!$AT$5)),84),0))</f>
        <v>0.41334903850077098</v>
      </c>
      <c r="CN89" s="463">
        <f>CM89*(1-VLOOKUP($AR89,'MP-2017_Male'!$A$3:$CF$103,MIN((61+(Mortality!CN$5-Mortality!$AT$5)),84),0))</f>
        <v>0.41210899138526869</v>
      </c>
      <c r="CO89" s="463">
        <f>CN89*(1-VLOOKUP($AR89,'MP-2017_Male'!$A$3:$CF$103,MIN((61+(Mortality!CO$5-Mortality!$AT$5)),84),0))</f>
        <v>0.41087266441111286</v>
      </c>
      <c r="CP89" s="463">
        <f>CO89*(1-VLOOKUP($AR89,'MP-2017_Male'!$A$3:$CF$103,MIN((61+(Mortality!CP$5-Mortality!$AT$5)),84),0))</f>
        <v>0.40964004641787954</v>
      </c>
      <c r="CQ89" s="463">
        <f>CP89*(1-VLOOKUP($AR89,'MP-2017_Male'!$A$3:$CF$103,MIN((61+(Mortality!CQ$5-Mortality!$AT$5)),84),0))</f>
        <v>0.40841112627862591</v>
      </c>
      <c r="CR89" s="463">
        <f>CQ89*(1-VLOOKUP($AR89,'MP-2017_Male'!$A$3:$CF$103,MIN((61+(Mortality!CR$5-Mortality!$AT$5)),84),0))</f>
        <v>0.40718589289979001</v>
      </c>
      <c r="CS89" s="463">
        <f>CR89*(1-VLOOKUP($AR89,'MP-2017_Male'!$A$3:$CF$103,MIN((61+(Mortality!CS$5-Mortality!$AT$5)),84),0))</f>
        <v>0.40596433522109066</v>
      </c>
      <c r="CT89" s="463">
        <f>CS89*(1-VLOOKUP($AR89,'MP-2017_Male'!$A$3:$CF$103,MIN((61+(Mortality!CT$5-Mortality!$AT$5)),84),0))</f>
        <v>0.40474644221542738</v>
      </c>
      <c r="CU89" s="463">
        <f>CT89*(1-VLOOKUP($AR89,'MP-2017_Male'!$A$3:$CF$103,MIN((61+(Mortality!CU$5-Mortality!$AT$5)),84),0))</f>
        <v>0.40353220288878111</v>
      </c>
      <c r="CV89" s="463">
        <f>CU89*(1-VLOOKUP($AR89,'MP-2017_Male'!$A$3:$CF$103,MIN((61+(Mortality!CV$5-Mortality!$AT$5)),84),0))</f>
        <v>0.40232160628011476</v>
      </c>
      <c r="CW89" s="463">
        <f>CV89*(1-VLOOKUP($AR89,'MP-2017_Male'!$A$3:$CF$103,MIN((61+(Mortality!CW$5-Mortality!$AT$5)),84),0))</f>
        <v>0.4011146414612744</v>
      </c>
      <c r="CX89" s="463">
        <f>CW89*(1-VLOOKUP($AR89,'MP-2017_Male'!$A$3:$CF$103,MIN((61+(Mortality!CX$5-Mortality!$AT$5)),84),0))</f>
        <v>0.39991129753689059</v>
      </c>
      <c r="CY89" s="463">
        <f>CX89*(1-VLOOKUP($AR89,'MP-2017_Male'!$A$3:$CF$103,MIN((61+(Mortality!CY$5-Mortality!$AT$5)),84),0))</f>
        <v>0.3987115636442799</v>
      </c>
      <c r="CZ89" s="463">
        <f>CY89*(1-VLOOKUP($AR89,'MP-2017_Male'!$A$3:$CF$103,MIN((61+(Mortality!CZ$5-Mortality!$AT$5)),84),0))</f>
        <v>0.39751542895334707</v>
      </c>
      <c r="DA89" s="463">
        <f>CZ89*(1-VLOOKUP($AR89,'MP-2017_Male'!$A$3:$CF$103,MIN((61+(Mortality!DA$5-Mortality!$AT$5)),84),0))</f>
        <v>0.39632288266648702</v>
      </c>
      <c r="DB89" s="463">
        <f>DA89*(1-VLOOKUP($AR89,'MP-2017_Male'!$A$3:$CF$103,MIN((61+(Mortality!DB$5-Mortality!$AT$5)),84),0))</f>
        <v>0.39513391401848758</v>
      </c>
      <c r="DC89" s="463">
        <f>DB89*(1-VLOOKUP($AR89,'MP-2017_Male'!$A$3:$CF$103,MIN((61+(Mortality!DC$5-Mortality!$AT$5)),84),0))</f>
        <v>0.39394851227643213</v>
      </c>
      <c r="DD89" s="463">
        <f>DC89*(1-VLOOKUP($AR89,'MP-2017_Male'!$A$3:$CF$103,MIN((61+(Mortality!DD$5-Mortality!$AT$5)),84),0))</f>
        <v>0.39276666673960281</v>
      </c>
      <c r="DE89" s="463">
        <f>DD89*(1-VLOOKUP($AR89,'MP-2017_Male'!$A$3:$CF$103,MIN((61+(Mortality!DE$5-Mortality!$AT$5)),84),0))</f>
        <v>0.39158836673938402</v>
      </c>
      <c r="DF89" s="463">
        <f>DE89*(1-VLOOKUP($AR89,'MP-2017_Male'!$A$3:$CF$103,MIN((61+(Mortality!DF$5-Mortality!$AT$5)),84),0))</f>
        <v>0.39041360163916589</v>
      </c>
      <c r="DG89" s="463">
        <f>DF89*(1-VLOOKUP($AR89,'MP-2017_Male'!$A$3:$CF$103,MIN((61+(Mortality!DG$5-Mortality!$AT$5)),84),0))</f>
        <v>0.3892423608342484</v>
      </c>
      <c r="DH89" s="463">
        <f>DG89*(1-VLOOKUP($AR89,'MP-2017_Male'!$A$3:$CF$103,MIN((61+(Mortality!DH$5-Mortality!$AT$5)),84),0))</f>
        <v>0.38807463375174567</v>
      </c>
      <c r="DI89" s="463">
        <f>DH89*(1-VLOOKUP($AR89,'MP-2017_Male'!$A$3:$CF$103,MIN((61+(Mortality!DI$5-Mortality!$AT$5)),84),0))</f>
        <v>0.38691040985049041</v>
      </c>
      <c r="DJ89" s="463">
        <f>DI89*(1-VLOOKUP($AR89,'MP-2017_Male'!$A$3:$CF$103,MIN((61+(Mortality!DJ$5-Mortality!$AT$5)),84),0))</f>
        <v>0.38574967862093895</v>
      </c>
      <c r="DK89" s="463">
        <f>DJ89*(1-VLOOKUP($AR89,'MP-2017_Male'!$A$3:$CF$103,MIN((61+(Mortality!DK$5-Mortality!$AT$5)),84),0))</f>
        <v>0.38459242958507611</v>
      </c>
      <c r="DL89" s="463">
        <f>DK89*(1-VLOOKUP($AR89,'MP-2017_Male'!$A$3:$CF$103,MIN((61+(Mortality!DL$5-Mortality!$AT$5)),84),0))</f>
        <v>0.3834386522963209</v>
      </c>
      <c r="DM89" s="463">
        <f>DL89*(1-VLOOKUP($AR89,'MP-2017_Male'!$A$3:$CF$103,MIN((61+(Mortality!DM$5-Mortality!$AT$5)),84),0))</f>
        <v>0.38228833633943193</v>
      </c>
      <c r="DN89" s="463">
        <f>DM89*(1-VLOOKUP($AR89,'MP-2017_Male'!$A$3:$CF$103,MIN((61+(Mortality!DN$5-Mortality!$AT$5)),84),0))</f>
        <v>0.38114147133041365</v>
      </c>
      <c r="DO89" s="463">
        <f>DN89*(1-VLOOKUP($AR89,'MP-2017_Male'!$A$3:$CF$103,MIN((61+(Mortality!DO$5-Mortality!$AT$5)),84),0))</f>
        <v>0.37999804691642242</v>
      </c>
      <c r="DP89" s="463">
        <f>DO89*(1-VLOOKUP($AR89,'MP-2017_Male'!$A$3:$CF$103,MIN((61+(Mortality!DP$5-Mortality!$AT$5)),84),0))</f>
        <v>0.37885805277567314</v>
      </c>
      <c r="DQ89" s="463">
        <f>DP89*(1-VLOOKUP($AR89,'MP-2017_Male'!$A$3:$CF$103,MIN((61+(Mortality!DQ$5-Mortality!$AT$5)),84),0))</f>
        <v>0.37772147861734612</v>
      </c>
      <c r="DR89" s="463">
        <f>DQ89*(1-VLOOKUP($AR89,'MP-2017_Male'!$A$3:$CF$103,MIN((61+(Mortality!DR$5-Mortality!$AT$5)),84),0))</f>
        <v>0.37658831418149408</v>
      </c>
      <c r="DS89" s="463">
        <f>DR89*(1-VLOOKUP($AR89,'MP-2017_Male'!$A$3:$CF$103,MIN((61+(Mortality!DS$5-Mortality!$AT$5)),84),0))</f>
        <v>0.37545854923894961</v>
      </c>
      <c r="DT89" s="463">
        <f>DS89*(1-VLOOKUP($AR89,'MP-2017_Male'!$A$3:$CF$103,MIN((61+(Mortality!DT$5-Mortality!$AT$5)),84),0))</f>
        <v>0.37433217359123278</v>
      </c>
      <c r="DU89" s="463">
        <f>DT89*(1-VLOOKUP($AR89,'MP-2017_Male'!$A$3:$CF$103,MIN((61+(Mortality!DU$5-Mortality!$AT$5)),84),0))</f>
        <v>0.37320917707045909</v>
      </c>
      <c r="DV89" s="463">
        <f>DU89*(1-VLOOKUP($AR89,'MP-2017_Male'!$A$3:$CF$103,MIN((61+(Mortality!DV$5-Mortality!$AT$5)),84),0))</f>
        <v>0.37208954953924772</v>
      </c>
      <c r="DW89" s="463">
        <f>DV89*(1-VLOOKUP($AR89,'MP-2017_Male'!$A$3:$CF$103,MIN((61+(Mortality!DW$5-Mortality!$AT$5)),84),0))</f>
        <v>0.37097328089062998</v>
      </c>
      <c r="DX89" s="463">
        <f>DW89*(1-VLOOKUP($AR89,'MP-2017_Male'!$A$3:$CF$103,MIN((61+(Mortality!DX$5-Mortality!$AT$5)),84),0))</f>
        <v>0.36986036104795811</v>
      </c>
      <c r="DY89" s="463">
        <f>DX89*(1-VLOOKUP($AR89,'MP-2017_Male'!$A$3:$CF$103,MIN((61+(Mortality!DY$5-Mortality!$AT$5)),84),0))</f>
        <v>0.36875077996481426</v>
      </c>
      <c r="DZ89" s="463">
        <f>DY89*(1-VLOOKUP($AR89,'MP-2017_Male'!$A$3:$CF$103,MIN((61+(Mortality!DZ$5-Mortality!$AT$5)),84),0))</f>
        <v>0.36764452762491984</v>
      </c>
      <c r="EA89" s="463">
        <f>DZ89*(1-VLOOKUP($AR89,'MP-2017_Male'!$A$3:$CF$103,MIN((61+(Mortality!EA$5-Mortality!$AT$5)),84),0))</f>
        <v>0.36654159404204506</v>
      </c>
      <c r="EB89" s="463">
        <f>EA89*(1-VLOOKUP($AR89,'MP-2017_Male'!$A$3:$CF$103,MIN((61+(Mortality!EB$5-Mortality!$AT$5)),84),0))</f>
        <v>0.3654419692599189</v>
      </c>
      <c r="EC89" s="463">
        <f>EB89*(1-VLOOKUP($AR89,'MP-2017_Male'!$A$3:$CF$103,MIN((61+(Mortality!EC$5-Mortality!$AT$5)),84),0))</f>
        <v>0.36434564335213915</v>
      </c>
      <c r="ED89" s="463">
        <f>EC89*(1-VLOOKUP($AR89,'MP-2017_Male'!$A$3:$CF$103,MIN((61+(Mortality!ED$5-Mortality!$AT$5)),84),0))</f>
        <v>0.36325260642208274</v>
      </c>
      <c r="EE89" s="463">
        <f>ED89*(1-VLOOKUP($AR89,'MP-2017_Male'!$A$3:$CF$103,MIN((61+(Mortality!EE$5-Mortality!$AT$5)),84),0))</f>
        <v>0.3621628486028165</v>
      </c>
      <c r="EF89" s="463">
        <f>EE89*(1-VLOOKUP($AR89,'MP-2017_Male'!$A$3:$CF$103,MIN((61+(Mortality!EF$5-Mortality!$AT$5)),84),0))</f>
        <v>0.36107636005700805</v>
      </c>
      <c r="EG89" s="463">
        <f>EF89*(1-VLOOKUP($AR89,'MP-2017_Male'!$A$3:$CF$103,MIN((61+(Mortality!EG$5-Mortality!$AT$5)),84),0))</f>
        <v>0.35999313097683705</v>
      </c>
      <c r="EH89" s="463">
        <f>EG89*(1-VLOOKUP($AR89,'MP-2017_Male'!$A$3:$CF$103,MIN((61+(Mortality!EH$5-Mortality!$AT$5)),84),0))</f>
        <v>0.35891315158390652</v>
      </c>
      <c r="EI89" s="463">
        <f>EH89*(1-VLOOKUP($AR89,'MP-2017_Male'!$A$3:$CF$103,MIN((61+(Mortality!EI$5-Mortality!$AT$5)),84),0))</f>
        <v>0.35783641212915479</v>
      </c>
      <c r="EJ89" s="463">
        <f>EI89*(1-VLOOKUP($AR89,'MP-2017_Male'!$A$3:$CF$103,MIN((61+(Mortality!EJ$5-Mortality!$AT$5)),84),0))</f>
        <v>0.35676290289276735</v>
      </c>
      <c r="EK89" s="463">
        <f>EJ89*(1-VLOOKUP($AR89,'MP-2017_Male'!$A$3:$CF$103,MIN((61+(Mortality!EK$5-Mortality!$AT$5)),84),0))</f>
        <v>0.35569261418408904</v>
      </c>
      <c r="EL89" s="463">
        <f>EK89*(1-VLOOKUP($AR89,'MP-2017_Male'!$A$3:$CF$103,MIN((61+(Mortality!EL$5-Mortality!$AT$5)),84),0))</f>
        <v>0.35462553634153676</v>
      </c>
      <c r="EM89" s="463">
        <f>EL89*(1-VLOOKUP($AR89,'MP-2017_Male'!$A$3:$CF$103,MIN((61+(Mortality!EM$5-Mortality!$AT$5)),84),0))</f>
        <v>0.35356165973251213</v>
      </c>
      <c r="EN89" s="463">
        <f>EM89*(1-VLOOKUP($AR89,'MP-2017_Male'!$A$3:$CF$103,MIN((61+(Mortality!EN$5-Mortality!$AT$5)),84),0))</f>
        <v>0.3525009747533146</v>
      </c>
      <c r="EO89" s="463">
        <f>EN89*(1-VLOOKUP($AR89,'MP-2017_Male'!$A$3:$CF$103,MIN((61+(Mortality!EO$5-Mortality!$AT$5)),84),0))</f>
        <v>0.35144347182905467</v>
      </c>
      <c r="EP89" s="463">
        <f>EO89*(1-VLOOKUP($AR89,'MP-2017_Male'!$A$3:$CF$103,MIN((61+(Mortality!EP$5-Mortality!$AT$5)),84),0))</f>
        <v>0.35038914141356747</v>
      </c>
      <c r="EQ89" s="463">
        <f>EP89*(1-VLOOKUP($AR89,'MP-2017_Male'!$A$3:$CF$103,MIN((61+(Mortality!EQ$5-Mortality!$AT$5)),84),0))</f>
        <v>0.34933797398932676</v>
      </c>
      <c r="ER89" s="463">
        <f>EQ89*(1-VLOOKUP($AR89,'MP-2017_Male'!$A$3:$CF$103,MIN((61+(Mortality!ER$5-Mortality!$AT$5)),84),0))</f>
        <v>0.34828996006735879</v>
      </c>
      <c r="ES89" s="463">
        <f>ER89*(1-VLOOKUP($AR89,'MP-2017_Male'!$A$3:$CF$103,MIN((61+(Mortality!ES$5-Mortality!$AT$5)),84),0))</f>
        <v>0.34724509018715671</v>
      </c>
      <c r="ET89" s="463">
        <f>ES89*(1-VLOOKUP($AR89,'MP-2017_Male'!$A$3:$CF$103,MIN((61+(Mortality!ET$5-Mortality!$AT$5)),84),0))</f>
        <v>0.34620335491659526</v>
      </c>
      <c r="EU89" s="463">
        <f>ET89*(1-VLOOKUP($AR89,'MP-2017_Male'!$A$3:$CF$103,MIN((61+(Mortality!EU$5-Mortality!$AT$5)),84),0))</f>
        <v>0.34516474485184545</v>
      </c>
      <c r="EV89" s="463">
        <f>EU89*(1-VLOOKUP($AR89,'MP-2017_Male'!$A$3:$CF$103,MIN((61+(Mortality!EV$5-Mortality!$AT$5)),84),0))</f>
        <v>0.34412925061728994</v>
      </c>
      <c r="EW89" s="463">
        <f>EV89*(1-VLOOKUP($AR89,'MP-2017_Male'!$A$3:$CF$103,MIN((61+(Mortality!EW$5-Mortality!$AT$5)),84),0))</f>
        <v>0.34309686286543806</v>
      </c>
      <c r="EX89" s="463">
        <f>EW89*(1-VLOOKUP($AR89,'MP-2017_Male'!$A$3:$CF$103,MIN((61+(Mortality!EX$5-Mortality!$AT$5)),84),0))</f>
        <v>0.34206757227684176</v>
      </c>
      <c r="EY89" s="463">
        <f>EX89*(1-VLOOKUP($AR89,'MP-2017_Male'!$A$3:$CF$103,MIN((61+(Mortality!EY$5-Mortality!$AT$5)),84),0))</f>
        <v>0.34104136956001124</v>
      </c>
      <c r="EZ89" s="463">
        <f>EY89*(1-VLOOKUP($AR89,'MP-2017_Male'!$A$3:$CF$103,MIN((61+(Mortality!EZ$5-Mortality!$AT$5)),84),0))</f>
        <v>0.34001824545133119</v>
      </c>
      <c r="FA89" s="463">
        <f>EZ89*(1-VLOOKUP($AR89,'MP-2017_Male'!$A$3:$CF$103,MIN((61+(Mortality!FA$5-Mortality!$AT$5)),84),0))</f>
        <v>0.33899819071497722</v>
      </c>
      <c r="FB89" s="463">
        <f>FA89*(1-VLOOKUP($AR89,'MP-2017_Male'!$A$3:$CF$103,MIN((61+(Mortality!FB$5-Mortality!$AT$5)),84),0))</f>
        <v>0.33798119614283229</v>
      </c>
      <c r="FC89" s="463">
        <f>FB89*(1-VLOOKUP($AR89,'MP-2017_Male'!$A$3:$CF$103,MIN((61+(Mortality!FC$5-Mortality!$AT$5)),84),0))</f>
        <v>0.3369672525544038</v>
      </c>
      <c r="FD89" s="463">
        <f>FC89*(1-VLOOKUP($AR89,'MP-2017_Male'!$A$3:$CF$103,MIN((61+(Mortality!FD$5-Mortality!$AT$5)),84),0))</f>
        <v>0.33595635079674058</v>
      </c>
      <c r="FE89" s="463">
        <f>FD89*(1-VLOOKUP($AR89,'MP-2017_Male'!$A$3:$CF$103,MIN((61+(Mortality!FE$5-Mortality!$AT$5)),84),0))</f>
        <v>0.33494848174435038</v>
      </c>
      <c r="FF89" s="463">
        <f>FE89*(1-VLOOKUP($AR89,'MP-2017_Male'!$A$3:$CF$103,MIN((61+(Mortality!FF$5-Mortality!$AT$5)),84),0))</f>
        <v>0.33394363629911733</v>
      </c>
      <c r="FG89" s="463">
        <f>FF89*(1-VLOOKUP($AR89,'MP-2017_Male'!$A$3:$CF$103,MIN((61+(Mortality!FG$5-Mortality!$AT$5)),84),0))</f>
        <v>0.33294180539022</v>
      </c>
      <c r="FH89" s="463">
        <f>FG89*(1-VLOOKUP($AR89,'MP-2017_Male'!$A$3:$CF$103,MIN((61+(Mortality!FH$5-Mortality!$AT$5)),84),0))</f>
        <v>0.33194297997404937</v>
      </c>
      <c r="FI89" s="463">
        <f>FH89*(1-VLOOKUP($AR89,'MP-2017_Male'!$A$3:$CF$103,MIN((61+(Mortality!FI$5-Mortality!$AT$5)),84),0))</f>
        <v>0.3309471510341272</v>
      </c>
    </row>
    <row r="90" spans="1:165">
      <c r="A90" s="205">
        <v>102</v>
      </c>
      <c r="B90" s="226">
        <f t="shared" si="112"/>
        <v>0.354599</v>
      </c>
      <c r="C90" s="227">
        <f t="shared" si="113"/>
        <v>0.311444</v>
      </c>
      <c r="D90" s="207">
        <f t="shared" si="108"/>
        <v>0.33302149999999997</v>
      </c>
      <c r="E90" s="434">
        <f ca="1">IF($A90&lt;Main!$B$11,Mortality!$BD83,OFFSET($BD$6,$A90-$A$13-$J$31,$A90-$A$13-$J$31)*$J$30)</f>
        <v>0.19641491403276992</v>
      </c>
      <c r="F90" s="435">
        <f ca="1">IF($A90&lt;Main!$B$13,Mortality!$BD182,OFFSET($BD$105,$A90-$A$13,$A90-$A$13))</f>
        <v>0.19910111258538643</v>
      </c>
      <c r="G90" s="472">
        <f t="shared" ca="1" si="85"/>
        <v>0.19775801330907816</v>
      </c>
      <c r="X90" s="227"/>
      <c r="Y90" s="205">
        <v>102</v>
      </c>
      <c r="AA90" s="231"/>
      <c r="AB90" s="232">
        <v>0.354599</v>
      </c>
      <c r="AC90" s="233">
        <v>0.36030800000000002</v>
      </c>
      <c r="AD90" s="205"/>
      <c r="AE90" s="231"/>
      <c r="AF90" s="232">
        <v>0.311444</v>
      </c>
      <c r="AG90" s="233">
        <v>0.31481900000000002</v>
      </c>
      <c r="AH90" s="234"/>
      <c r="AR90" s="205">
        <v>109</v>
      </c>
      <c r="AS90" s="235">
        <f t="shared" si="129"/>
        <v>0.47344857523625644</v>
      </c>
      <c r="AT90" s="235">
        <f t="shared" ref="AT90:AW90" si="134">AU90</f>
        <v>0.479987</v>
      </c>
      <c r="AU90" s="235">
        <f t="shared" si="134"/>
        <v>0.479987</v>
      </c>
      <c r="AV90" s="235">
        <f t="shared" si="134"/>
        <v>0.479987</v>
      </c>
      <c r="AW90" s="235">
        <f t="shared" si="134"/>
        <v>0.479987</v>
      </c>
      <c r="AX90" s="406">
        <f t="shared" si="102"/>
        <v>0.479987</v>
      </c>
      <c r="AY90" s="463">
        <f>AX90*(1-VLOOKUP($AR90,'MP-2017_Male'!$A$3:$CF$103,MIN((61+(Mortality!AY$5-Mortality!$AT$5)),84),0))</f>
        <v>0.47878703250000004</v>
      </c>
      <c r="AZ90" s="463">
        <f>AY90*(1-VLOOKUP($AR90,'MP-2017_Male'!$A$3:$CF$103,MIN((61+(Mortality!AZ$5-Mortality!$AT$5)),84),0))</f>
        <v>0.47763794362200007</v>
      </c>
      <c r="BA90" s="463">
        <f>AZ90*(1-VLOOKUP($AR90,'MP-2017_Male'!$A$3:$CF$103,MIN((61+(Mortality!BA$5-Mortality!$AT$5)),84),0))</f>
        <v>0.47653937635166949</v>
      </c>
      <c r="BB90" s="463">
        <f>BA90*(1-VLOOKUP($AR90,'MP-2017_Male'!$A$3:$CF$103,MIN((61+(Mortality!BB$5-Mortality!$AT$5)),84),0))</f>
        <v>0.4754909897236958</v>
      </c>
      <c r="BC90" s="463">
        <f>BB90*(1-VLOOKUP($AR90,'MP-2017_Male'!$A$3:$CF$103,MIN((61+(Mortality!BC$5-Mortality!$AT$5)),84),0))</f>
        <v>0.47444490954630369</v>
      </c>
      <c r="BD90" s="429">
        <f>BC90*(1-VLOOKUP($AR90,'MP-2017_Male'!$A$3:$CF$103,MIN((61+(Mortality!BD$5-Mortality!$AT$5)),84),0))</f>
        <v>0.47344857523625644</v>
      </c>
      <c r="BE90" s="463">
        <f>BD90*(1-VLOOKUP($AR90,'MP-2017_Male'!$A$3:$CF$103,MIN((61+(Mortality!BE$5-Mortality!$AT$5)),84),0))</f>
        <v>0.4724543332282603</v>
      </c>
      <c r="BF90" s="463">
        <f>BE90*(1-VLOOKUP($AR90,'MP-2017_Male'!$A$3:$CF$103,MIN((61+(Mortality!BF$5-Mortality!$AT$5)),84),0))</f>
        <v>0.47146217912848098</v>
      </c>
      <c r="BG90" s="463">
        <f>BF90*(1-VLOOKUP($AR90,'MP-2017_Male'!$A$3:$CF$103,MIN((61+(Mortality!BG$5-Mortality!$AT$5)),84),0))</f>
        <v>0.4704721085523112</v>
      </c>
      <c r="BH90" s="463">
        <f>BG90*(1-VLOOKUP($AR90,'MP-2017_Male'!$A$3:$CF$103,MIN((61+(Mortality!BH$5-Mortality!$AT$5)),84),0))</f>
        <v>0.4694370699134961</v>
      </c>
      <c r="BI90" s="463">
        <f>BH90*(1-VLOOKUP($AR90,'MP-2017_Male'!$A$3:$CF$103,MIN((61+(Mortality!BI$5-Mortality!$AT$5)),84),0))</f>
        <v>0.46840430835968644</v>
      </c>
      <c r="BJ90" s="463">
        <f>BI90*(1-VLOOKUP($AR90,'MP-2017_Male'!$A$3:$CF$103,MIN((61+(Mortality!BJ$5-Mortality!$AT$5)),84),0))</f>
        <v>0.46737381888129514</v>
      </c>
      <c r="BK90" s="463">
        <f>BJ90*(1-VLOOKUP($AR90,'MP-2017_Male'!$A$3:$CF$103,MIN((61+(Mortality!BK$5-Mortality!$AT$5)),84),0))</f>
        <v>0.46634559647975632</v>
      </c>
      <c r="BL90" s="463">
        <f>BK90*(1-VLOOKUP($AR90,'MP-2017_Male'!$A$3:$CF$103,MIN((61+(Mortality!BL$5-Mortality!$AT$5)),84),0))</f>
        <v>0.4652730016078529</v>
      </c>
      <c r="BM90" s="463">
        <f>BL90*(1-VLOOKUP($AR90,'MP-2017_Male'!$A$3:$CF$103,MIN((61+(Mortality!BM$5-Mortality!$AT$5)),84),0))</f>
        <v>0.46420287370415486</v>
      </c>
      <c r="BN90" s="463">
        <f>BM90*(1-VLOOKUP($AR90,'MP-2017_Male'!$A$3:$CF$103,MIN((61+(Mortality!BN$5-Mortality!$AT$5)),84),0))</f>
        <v>0.4630887868072649</v>
      </c>
      <c r="BO90" s="463">
        <f>BN90*(1-VLOOKUP($AR90,'MP-2017_Male'!$A$3:$CF$103,MIN((61+(Mortality!BO$5-Mortality!$AT$5)),84),0))</f>
        <v>0.4619773737189275</v>
      </c>
      <c r="BP90" s="463">
        <f>BO90*(1-VLOOKUP($AR90,'MP-2017_Male'!$A$3:$CF$103,MIN((61+(Mortality!BP$5-Mortality!$AT$5)),84),0))</f>
        <v>0.46082243028463021</v>
      </c>
      <c r="BQ90" s="463">
        <f>BP90*(1-VLOOKUP($AR90,'MP-2017_Male'!$A$3:$CF$103,MIN((61+(Mortality!BQ$5-Mortality!$AT$5)),84),0))</f>
        <v>0.45962429196589016</v>
      </c>
      <c r="BR90" s="463">
        <f>BQ90*(1-VLOOKUP($AR90,'MP-2017_Male'!$A$3:$CF$103,MIN((61+(Mortality!BR$5-Mortality!$AT$5)),84),0))</f>
        <v>0.45842926880677881</v>
      </c>
      <c r="BS90" s="463">
        <f>BR90*(1-VLOOKUP($AR90,'MP-2017_Male'!$A$3:$CF$103,MIN((61+(Mortality!BS$5-Mortality!$AT$5)),84),0))</f>
        <v>0.45723735270788118</v>
      </c>
      <c r="BT90" s="463">
        <f>BS90*(1-VLOOKUP($AR90,'MP-2017_Male'!$A$3:$CF$103,MIN((61+(Mortality!BT$5-Mortality!$AT$5)),84),0))</f>
        <v>0.45604853559084069</v>
      </c>
      <c r="BU90" s="463">
        <f>BT90*(1-VLOOKUP($AR90,'MP-2017_Male'!$A$3:$CF$103,MIN((61+(Mortality!BU$5-Mortality!$AT$5)),84),0))</f>
        <v>0.45486280939830448</v>
      </c>
      <c r="BV90" s="463">
        <f>BU90*(1-VLOOKUP($AR90,'MP-2017_Male'!$A$3:$CF$103,MIN((61+(Mortality!BV$5-Mortality!$AT$5)),84),0))</f>
        <v>0.45368016609386885</v>
      </c>
      <c r="BW90" s="463">
        <f>BV90*(1-VLOOKUP($AR90,'MP-2017_Male'!$A$3:$CF$103,MIN((61+(Mortality!BW$5-Mortality!$AT$5)),84),0))</f>
        <v>0.45250059766202477</v>
      </c>
      <c r="BX90" s="463">
        <f>BW90*(1-VLOOKUP($AR90,'MP-2017_Male'!$A$3:$CF$103,MIN((61+(Mortality!BX$5-Mortality!$AT$5)),84),0))</f>
        <v>0.45132409610810348</v>
      </c>
      <c r="BY90" s="463">
        <f>BX90*(1-VLOOKUP($AR90,'MP-2017_Male'!$A$3:$CF$103,MIN((61+(Mortality!BY$5-Mortality!$AT$5)),84),0))</f>
        <v>0.45015065345822242</v>
      </c>
      <c r="BZ90" s="463">
        <f>BY90*(1-VLOOKUP($AR90,'MP-2017_Male'!$A$3:$CF$103,MIN((61+(Mortality!BZ$5-Mortality!$AT$5)),84),0))</f>
        <v>0.448980261759231</v>
      </c>
      <c r="CA90" s="463">
        <f>BZ90*(1-VLOOKUP($AR90,'MP-2017_Male'!$A$3:$CF$103,MIN((61+(Mortality!CA$5-Mortality!$AT$5)),84),0))</f>
        <v>0.447812913078657</v>
      </c>
      <c r="CB90" s="463">
        <f>CA90*(1-VLOOKUP($AR90,'MP-2017_Male'!$A$3:$CF$103,MIN((61+(Mortality!CB$5-Mortality!$AT$5)),84),0))</f>
        <v>0.44664859950465247</v>
      </c>
      <c r="CC90" s="463">
        <f>CB90*(1-VLOOKUP($AR90,'MP-2017_Male'!$A$3:$CF$103,MIN((61+(Mortality!CC$5-Mortality!$AT$5)),84),0))</f>
        <v>0.44548731314594037</v>
      </c>
      <c r="CD90" s="463">
        <f>CC90*(1-VLOOKUP($AR90,'MP-2017_Male'!$A$3:$CF$103,MIN((61+(Mortality!CD$5-Mortality!$AT$5)),84),0))</f>
        <v>0.44432904613176089</v>
      </c>
      <c r="CE90" s="463">
        <f>CD90*(1-VLOOKUP($AR90,'MP-2017_Male'!$A$3:$CF$103,MIN((61+(Mortality!CE$5-Mortality!$AT$5)),84),0))</f>
        <v>0.44317379061181827</v>
      </c>
      <c r="CF90" s="463">
        <f>CE90*(1-VLOOKUP($AR90,'MP-2017_Male'!$A$3:$CF$103,MIN((61+(Mortality!CF$5-Mortality!$AT$5)),84),0))</f>
        <v>0.44202153875622752</v>
      </c>
      <c r="CG90" s="463">
        <f>CF90*(1-VLOOKUP($AR90,'MP-2017_Male'!$A$3:$CF$103,MIN((61+(Mortality!CG$5-Mortality!$AT$5)),84),0))</f>
        <v>0.44087228275546131</v>
      </c>
      <c r="CH90" s="463">
        <f>CG90*(1-VLOOKUP($AR90,'MP-2017_Male'!$A$3:$CF$103,MIN((61+(Mortality!CH$5-Mortality!$AT$5)),84),0))</f>
        <v>0.43972601482029711</v>
      </c>
      <c r="CI90" s="463">
        <f>CH90*(1-VLOOKUP($AR90,'MP-2017_Male'!$A$3:$CF$103,MIN((61+(Mortality!CI$5-Mortality!$AT$5)),84),0))</f>
        <v>0.43858272718176433</v>
      </c>
      <c r="CJ90" s="463">
        <f>CI90*(1-VLOOKUP($AR90,'MP-2017_Male'!$A$3:$CF$103,MIN((61+(Mortality!CJ$5-Mortality!$AT$5)),84),0))</f>
        <v>0.43744241209109175</v>
      </c>
      <c r="CK90" s="463">
        <f>CJ90*(1-VLOOKUP($AR90,'MP-2017_Male'!$A$3:$CF$103,MIN((61+(Mortality!CK$5-Mortality!$AT$5)),84),0))</f>
        <v>0.43630506181965489</v>
      </c>
      <c r="CL90" s="463">
        <f>CK90*(1-VLOOKUP($AR90,'MP-2017_Male'!$A$3:$CF$103,MIN((61+(Mortality!CL$5-Mortality!$AT$5)),84),0))</f>
        <v>0.43517066865892379</v>
      </c>
      <c r="CM90" s="463">
        <f>CL90*(1-VLOOKUP($AR90,'MP-2017_Male'!$A$3:$CF$103,MIN((61+(Mortality!CM$5-Mortality!$AT$5)),84),0))</f>
        <v>0.43403922492041058</v>
      </c>
      <c r="CN90" s="463">
        <f>CM90*(1-VLOOKUP($AR90,'MP-2017_Male'!$A$3:$CF$103,MIN((61+(Mortality!CN$5-Mortality!$AT$5)),84),0))</f>
        <v>0.4329107229356175</v>
      </c>
      <c r="CO90" s="463">
        <f>CN90*(1-VLOOKUP($AR90,'MP-2017_Male'!$A$3:$CF$103,MIN((61+(Mortality!CO$5-Mortality!$AT$5)),84),0))</f>
        <v>0.43178515505598486</v>
      </c>
      <c r="CP90" s="463">
        <f>CO90*(1-VLOOKUP($AR90,'MP-2017_Male'!$A$3:$CF$103,MIN((61+(Mortality!CP$5-Mortality!$AT$5)),84),0))</f>
        <v>0.43066251365283925</v>
      </c>
      <c r="CQ90" s="463">
        <f>CP90*(1-VLOOKUP($AR90,'MP-2017_Male'!$A$3:$CF$103,MIN((61+(Mortality!CQ$5-Mortality!$AT$5)),84),0))</f>
        <v>0.42954279111734184</v>
      </c>
      <c r="CR90" s="463">
        <f>CQ90*(1-VLOOKUP($AR90,'MP-2017_Male'!$A$3:$CF$103,MIN((61+(Mortality!CR$5-Mortality!$AT$5)),84),0))</f>
        <v>0.42842597986043673</v>
      </c>
      <c r="CS90" s="463">
        <f>CR90*(1-VLOOKUP($AR90,'MP-2017_Male'!$A$3:$CF$103,MIN((61+(Mortality!CS$5-Mortality!$AT$5)),84),0))</f>
        <v>0.42731207231279955</v>
      </c>
      <c r="CT90" s="463">
        <f>CS90*(1-VLOOKUP($AR90,'MP-2017_Male'!$A$3:$CF$103,MIN((61+(Mortality!CT$5-Mortality!$AT$5)),84),0))</f>
        <v>0.42620106092478627</v>
      </c>
      <c r="CU90" s="463">
        <f>CT90*(1-VLOOKUP($AR90,'MP-2017_Male'!$A$3:$CF$103,MIN((61+(Mortality!CU$5-Mortality!$AT$5)),84),0))</f>
        <v>0.42509293816638183</v>
      </c>
      <c r="CV90" s="463">
        <f>CU90*(1-VLOOKUP($AR90,'MP-2017_Male'!$A$3:$CF$103,MIN((61+(Mortality!CV$5-Mortality!$AT$5)),84),0))</f>
        <v>0.42398769652714924</v>
      </c>
      <c r="CW90" s="463">
        <f>CV90*(1-VLOOKUP($AR90,'MP-2017_Male'!$A$3:$CF$103,MIN((61+(Mortality!CW$5-Mortality!$AT$5)),84),0))</f>
        <v>0.4228853285161786</v>
      </c>
      <c r="CX90" s="463">
        <f>CW90*(1-VLOOKUP($AR90,'MP-2017_Male'!$A$3:$CF$103,MIN((61+(Mortality!CX$5-Mortality!$AT$5)),84),0))</f>
        <v>0.42178582666203651</v>
      </c>
      <c r="CY90" s="463">
        <f>CX90*(1-VLOOKUP($AR90,'MP-2017_Male'!$A$3:$CF$103,MIN((61+(Mortality!CY$5-Mortality!$AT$5)),84),0))</f>
        <v>0.42068918351271517</v>
      </c>
      <c r="CZ90" s="463">
        <f>CY90*(1-VLOOKUP($AR90,'MP-2017_Male'!$A$3:$CF$103,MIN((61+(Mortality!CZ$5-Mortality!$AT$5)),84),0))</f>
        <v>0.41959539163558207</v>
      </c>
      <c r="DA90" s="463">
        <f>CZ90*(1-VLOOKUP($AR90,'MP-2017_Male'!$A$3:$CF$103,MIN((61+(Mortality!DA$5-Mortality!$AT$5)),84),0))</f>
        <v>0.41850444361732952</v>
      </c>
      <c r="DB90" s="463">
        <f>DA90*(1-VLOOKUP($AR90,'MP-2017_Male'!$A$3:$CF$103,MIN((61+(Mortality!DB$5-Mortality!$AT$5)),84),0))</f>
        <v>0.41741633206392442</v>
      </c>
      <c r="DC90" s="463">
        <f>DB90*(1-VLOOKUP($AR90,'MP-2017_Male'!$A$3:$CF$103,MIN((61+(Mortality!DC$5-Mortality!$AT$5)),84),0))</f>
        <v>0.41633104960055822</v>
      </c>
      <c r="DD90" s="463">
        <f>DC90*(1-VLOOKUP($AR90,'MP-2017_Male'!$A$3:$CF$103,MIN((61+(Mortality!DD$5-Mortality!$AT$5)),84),0))</f>
        <v>0.41524858887159677</v>
      </c>
      <c r="DE90" s="463">
        <f>DD90*(1-VLOOKUP($AR90,'MP-2017_Male'!$A$3:$CF$103,MIN((61+(Mortality!DE$5-Mortality!$AT$5)),84),0))</f>
        <v>0.4141689425405306</v>
      </c>
      <c r="DF90" s="463">
        <f>DE90*(1-VLOOKUP($AR90,'MP-2017_Male'!$A$3:$CF$103,MIN((61+(Mortality!DF$5-Mortality!$AT$5)),84),0))</f>
        <v>0.41309210328992518</v>
      </c>
      <c r="DG90" s="463">
        <f>DF90*(1-VLOOKUP($AR90,'MP-2017_Male'!$A$3:$CF$103,MIN((61+(Mortality!DG$5-Mortality!$AT$5)),84),0))</f>
        <v>0.41201806382137135</v>
      </c>
      <c r="DH90" s="463">
        <f>DG90*(1-VLOOKUP($AR90,'MP-2017_Male'!$A$3:$CF$103,MIN((61+(Mortality!DH$5-Mortality!$AT$5)),84),0))</f>
        <v>0.41094681685543577</v>
      </c>
      <c r="DI90" s="463">
        <f>DH90*(1-VLOOKUP($AR90,'MP-2017_Male'!$A$3:$CF$103,MIN((61+(Mortality!DI$5-Mortality!$AT$5)),84),0))</f>
        <v>0.40987835513161164</v>
      </c>
      <c r="DJ90" s="463">
        <f>DI90*(1-VLOOKUP($AR90,'MP-2017_Male'!$A$3:$CF$103,MIN((61+(Mortality!DJ$5-Mortality!$AT$5)),84),0))</f>
        <v>0.40881267140826943</v>
      </c>
      <c r="DK90" s="463">
        <f>DJ90*(1-VLOOKUP($AR90,'MP-2017_Male'!$A$3:$CF$103,MIN((61+(Mortality!DK$5-Mortality!$AT$5)),84),0))</f>
        <v>0.40774975846260791</v>
      </c>
      <c r="DL90" s="463">
        <f>DK90*(1-VLOOKUP($AR90,'MP-2017_Male'!$A$3:$CF$103,MIN((61+(Mortality!DL$5-Mortality!$AT$5)),84),0))</f>
        <v>0.40668960909060514</v>
      </c>
      <c r="DM90" s="463">
        <f>DL90*(1-VLOOKUP($AR90,'MP-2017_Male'!$A$3:$CF$103,MIN((61+(Mortality!DM$5-Mortality!$AT$5)),84),0))</f>
        <v>0.40563221610696953</v>
      </c>
      <c r="DN90" s="463">
        <f>DM90*(1-VLOOKUP($AR90,'MP-2017_Male'!$A$3:$CF$103,MIN((61+(Mortality!DN$5-Mortality!$AT$5)),84),0))</f>
        <v>0.4045775723450914</v>
      </c>
      <c r="DO90" s="463">
        <f>DN90*(1-VLOOKUP($AR90,'MP-2017_Male'!$A$3:$CF$103,MIN((61+(Mortality!DO$5-Mortality!$AT$5)),84),0))</f>
        <v>0.40352567065699413</v>
      </c>
      <c r="DP90" s="463">
        <f>DO90*(1-VLOOKUP($AR90,'MP-2017_Male'!$A$3:$CF$103,MIN((61+(Mortality!DP$5-Mortality!$AT$5)),84),0))</f>
        <v>0.40247650391328593</v>
      </c>
      <c r="DQ90" s="463">
        <f>DP90*(1-VLOOKUP($AR90,'MP-2017_Male'!$A$3:$CF$103,MIN((61+(Mortality!DQ$5-Mortality!$AT$5)),84),0))</f>
        <v>0.40143006500311135</v>
      </c>
      <c r="DR90" s="463">
        <f>DQ90*(1-VLOOKUP($AR90,'MP-2017_Male'!$A$3:$CF$103,MIN((61+(Mortality!DR$5-Mortality!$AT$5)),84),0))</f>
        <v>0.40038634683410324</v>
      </c>
      <c r="DS90" s="463">
        <f>DR90*(1-VLOOKUP($AR90,'MP-2017_Male'!$A$3:$CF$103,MIN((61+(Mortality!DS$5-Mortality!$AT$5)),84),0))</f>
        <v>0.39934534233233454</v>
      </c>
      <c r="DT90" s="463">
        <f>DS90*(1-VLOOKUP($AR90,'MP-2017_Male'!$A$3:$CF$103,MIN((61+(Mortality!DT$5-Mortality!$AT$5)),84),0))</f>
        <v>0.39830704444227044</v>
      </c>
      <c r="DU90" s="463">
        <f>DT90*(1-VLOOKUP($AR90,'MP-2017_Male'!$A$3:$CF$103,MIN((61+(Mortality!DU$5-Mortality!$AT$5)),84),0))</f>
        <v>0.3972714461267205</v>
      </c>
      <c r="DV90" s="463">
        <f>DU90*(1-VLOOKUP($AR90,'MP-2017_Male'!$A$3:$CF$103,MIN((61+(Mortality!DV$5-Mortality!$AT$5)),84),0))</f>
        <v>0.39623854036679101</v>
      </c>
      <c r="DW90" s="463">
        <f>DV90*(1-VLOOKUP($AR90,'MP-2017_Male'!$A$3:$CF$103,MIN((61+(Mortality!DW$5-Mortality!$AT$5)),84),0))</f>
        <v>0.39520832016183732</v>
      </c>
      <c r="DX90" s="463">
        <f>DW90*(1-VLOOKUP($AR90,'MP-2017_Male'!$A$3:$CF$103,MIN((61+(Mortality!DX$5-Mortality!$AT$5)),84),0))</f>
        <v>0.39418077852941652</v>
      </c>
      <c r="DY90" s="463">
        <f>DX90*(1-VLOOKUP($AR90,'MP-2017_Male'!$A$3:$CF$103,MIN((61+(Mortality!DY$5-Mortality!$AT$5)),84),0))</f>
        <v>0.39315590850524001</v>
      </c>
      <c r="DZ90" s="463">
        <f>DY90*(1-VLOOKUP($AR90,'MP-2017_Male'!$A$3:$CF$103,MIN((61+(Mortality!DZ$5-Mortality!$AT$5)),84),0))</f>
        <v>0.3921337031431264</v>
      </c>
      <c r="EA90" s="463">
        <f>DZ90*(1-VLOOKUP($AR90,'MP-2017_Male'!$A$3:$CF$103,MIN((61+(Mortality!EA$5-Mortality!$AT$5)),84),0))</f>
        <v>0.39111415551495426</v>
      </c>
      <c r="EB90" s="463">
        <f>EA90*(1-VLOOKUP($AR90,'MP-2017_Male'!$A$3:$CF$103,MIN((61+(Mortality!EB$5-Mortality!$AT$5)),84),0))</f>
        <v>0.39009725871061535</v>
      </c>
      <c r="EC90" s="463">
        <f>EB90*(1-VLOOKUP($AR90,'MP-2017_Male'!$A$3:$CF$103,MIN((61+(Mortality!EC$5-Mortality!$AT$5)),84),0))</f>
        <v>0.38908300583796773</v>
      </c>
      <c r="ED90" s="463">
        <f>EC90*(1-VLOOKUP($AR90,'MP-2017_Male'!$A$3:$CF$103,MIN((61+(Mortality!ED$5-Mortality!$AT$5)),84),0))</f>
        <v>0.38807139002278901</v>
      </c>
      <c r="EE90" s="463">
        <f>ED90*(1-VLOOKUP($AR90,'MP-2017_Male'!$A$3:$CF$103,MIN((61+(Mortality!EE$5-Mortality!$AT$5)),84),0))</f>
        <v>0.38706240440872974</v>
      </c>
      <c r="EF90" s="463">
        <f>EE90*(1-VLOOKUP($AR90,'MP-2017_Male'!$A$3:$CF$103,MIN((61+(Mortality!EF$5-Mortality!$AT$5)),84),0))</f>
        <v>0.38605604215726702</v>
      </c>
      <c r="EG90" s="463">
        <f>EF90*(1-VLOOKUP($AR90,'MP-2017_Male'!$A$3:$CF$103,MIN((61+(Mortality!EG$5-Mortality!$AT$5)),84),0))</f>
        <v>0.38505229644765809</v>
      </c>
      <c r="EH90" s="463">
        <f>EG90*(1-VLOOKUP($AR90,'MP-2017_Male'!$A$3:$CF$103,MIN((61+(Mortality!EH$5-Mortality!$AT$5)),84),0))</f>
        <v>0.38405116047689414</v>
      </c>
      <c r="EI90" s="463">
        <f>EH90*(1-VLOOKUP($AR90,'MP-2017_Male'!$A$3:$CF$103,MIN((61+(Mortality!EI$5-Mortality!$AT$5)),84),0))</f>
        <v>0.38305262745965418</v>
      </c>
      <c r="EJ90" s="463">
        <f>EI90*(1-VLOOKUP($AR90,'MP-2017_Male'!$A$3:$CF$103,MIN((61+(Mortality!EJ$5-Mortality!$AT$5)),84),0))</f>
        <v>0.38205669062825909</v>
      </c>
      <c r="EK90" s="463">
        <f>EJ90*(1-VLOOKUP($AR90,'MP-2017_Male'!$A$3:$CF$103,MIN((61+(Mortality!EK$5-Mortality!$AT$5)),84),0))</f>
        <v>0.38106334323262558</v>
      </c>
      <c r="EL90" s="463">
        <f>EK90*(1-VLOOKUP($AR90,'MP-2017_Male'!$A$3:$CF$103,MIN((61+(Mortality!EL$5-Mortality!$AT$5)),84),0))</f>
        <v>0.38007257854022075</v>
      </c>
      <c r="EM90" s="463">
        <f>EL90*(1-VLOOKUP($AR90,'MP-2017_Male'!$A$3:$CF$103,MIN((61+(Mortality!EM$5-Mortality!$AT$5)),84),0))</f>
        <v>0.37908438983601617</v>
      </c>
      <c r="EN90" s="463">
        <f>EM90*(1-VLOOKUP($AR90,'MP-2017_Male'!$A$3:$CF$103,MIN((61+(Mortality!EN$5-Mortality!$AT$5)),84),0))</f>
        <v>0.3780987704224425</v>
      </c>
      <c r="EO90" s="463">
        <f>EN90*(1-VLOOKUP($AR90,'MP-2017_Male'!$A$3:$CF$103,MIN((61+(Mortality!EO$5-Mortality!$AT$5)),84),0))</f>
        <v>0.37711571361934415</v>
      </c>
      <c r="EP90" s="463">
        <f>EO90*(1-VLOOKUP($AR90,'MP-2017_Male'!$A$3:$CF$103,MIN((61+(Mortality!EP$5-Mortality!$AT$5)),84),0))</f>
        <v>0.37613521276393386</v>
      </c>
      <c r="EQ90" s="463">
        <f>EP90*(1-VLOOKUP($AR90,'MP-2017_Male'!$A$3:$CF$103,MIN((61+(Mortality!EQ$5-Mortality!$AT$5)),84),0))</f>
        <v>0.37515726121074761</v>
      </c>
      <c r="ER90" s="463">
        <f>EQ90*(1-VLOOKUP($AR90,'MP-2017_Male'!$A$3:$CF$103,MIN((61+(Mortality!ER$5-Mortality!$AT$5)),84),0))</f>
        <v>0.37418185233159962</v>
      </c>
      <c r="ES90" s="463">
        <f>ER90*(1-VLOOKUP($AR90,'MP-2017_Male'!$A$3:$CF$103,MIN((61+(Mortality!ES$5-Mortality!$AT$5)),84),0))</f>
        <v>0.37320897951553744</v>
      </c>
      <c r="ET90" s="463">
        <f>ES90*(1-VLOOKUP($AR90,'MP-2017_Male'!$A$3:$CF$103,MIN((61+(Mortality!ET$5-Mortality!$AT$5)),84),0))</f>
        <v>0.37223863616879704</v>
      </c>
      <c r="EU90" s="463">
        <f>ET90*(1-VLOOKUP($AR90,'MP-2017_Male'!$A$3:$CF$103,MIN((61+(Mortality!EU$5-Mortality!$AT$5)),84),0))</f>
        <v>0.37127081571475817</v>
      </c>
      <c r="EV90" s="463">
        <f>EU90*(1-VLOOKUP($AR90,'MP-2017_Male'!$A$3:$CF$103,MIN((61+(Mortality!EV$5-Mortality!$AT$5)),84),0))</f>
        <v>0.37030551159389979</v>
      </c>
      <c r="EW90" s="463">
        <f>EV90*(1-VLOOKUP($AR90,'MP-2017_Male'!$A$3:$CF$103,MIN((61+(Mortality!EW$5-Mortality!$AT$5)),84),0))</f>
        <v>0.36934271726375562</v>
      </c>
      <c r="EX90" s="463">
        <f>EW90*(1-VLOOKUP($AR90,'MP-2017_Male'!$A$3:$CF$103,MIN((61+(Mortality!EX$5-Mortality!$AT$5)),84),0))</f>
        <v>0.36838242619886985</v>
      </c>
      <c r="EY90" s="463">
        <f>EX90*(1-VLOOKUP($AR90,'MP-2017_Male'!$A$3:$CF$103,MIN((61+(Mortality!EY$5-Mortality!$AT$5)),84),0))</f>
        <v>0.36742463189075275</v>
      </c>
      <c r="EZ90" s="463">
        <f>EY90*(1-VLOOKUP($AR90,'MP-2017_Male'!$A$3:$CF$103,MIN((61+(Mortality!EZ$5-Mortality!$AT$5)),84),0))</f>
        <v>0.36646932784783676</v>
      </c>
      <c r="FA90" s="463">
        <f>EZ90*(1-VLOOKUP($AR90,'MP-2017_Male'!$A$3:$CF$103,MIN((61+(Mortality!FA$5-Mortality!$AT$5)),84),0))</f>
        <v>0.36551650759543236</v>
      </c>
      <c r="FB90" s="463">
        <f>FA90*(1-VLOOKUP($AR90,'MP-2017_Male'!$A$3:$CF$103,MIN((61+(Mortality!FB$5-Mortality!$AT$5)),84),0))</f>
        <v>0.3645661646756842</v>
      </c>
      <c r="FC90" s="463">
        <f>FB90*(1-VLOOKUP($AR90,'MP-2017_Male'!$A$3:$CF$103,MIN((61+(Mortality!FC$5-Mortality!$AT$5)),84),0))</f>
        <v>0.36361829264752743</v>
      </c>
      <c r="FD90" s="463">
        <f>FC90*(1-VLOOKUP($AR90,'MP-2017_Male'!$A$3:$CF$103,MIN((61+(Mortality!FD$5-Mortality!$AT$5)),84),0))</f>
        <v>0.36267288508664386</v>
      </c>
      <c r="FE90" s="463">
        <f>FD90*(1-VLOOKUP($AR90,'MP-2017_Male'!$A$3:$CF$103,MIN((61+(Mortality!FE$5-Mortality!$AT$5)),84),0))</f>
        <v>0.36172993558541855</v>
      </c>
      <c r="FF90" s="463">
        <f>FE90*(1-VLOOKUP($AR90,'MP-2017_Male'!$A$3:$CF$103,MIN((61+(Mortality!FF$5-Mortality!$AT$5)),84),0))</f>
        <v>0.36078943775289646</v>
      </c>
      <c r="FG90" s="463">
        <f>FF90*(1-VLOOKUP($AR90,'MP-2017_Male'!$A$3:$CF$103,MIN((61+(Mortality!FG$5-Mortality!$AT$5)),84),0))</f>
        <v>0.35985138521473892</v>
      </c>
      <c r="FH90" s="463">
        <f>FG90*(1-VLOOKUP($AR90,'MP-2017_Male'!$A$3:$CF$103,MIN((61+(Mortality!FH$5-Mortality!$AT$5)),84),0))</f>
        <v>0.35891577161318056</v>
      </c>
      <c r="FI90" s="463">
        <f>FH90*(1-VLOOKUP($AR90,'MP-2017_Male'!$A$3:$CF$103,MIN((61+(Mortality!FI$5-Mortality!$AT$5)),84),0))</f>
        <v>0.35798259060698628</v>
      </c>
    </row>
    <row r="91" spans="1:165">
      <c r="A91" s="205">
        <v>103</v>
      </c>
      <c r="B91" s="226">
        <f t="shared" si="112"/>
        <v>0.37452400000000002</v>
      </c>
      <c r="C91" s="227">
        <f t="shared" si="113"/>
        <v>0.33189999999999997</v>
      </c>
      <c r="D91" s="207">
        <f t="shared" si="108"/>
        <v>0.35321199999999997</v>
      </c>
      <c r="E91" s="434">
        <f ca="1">IF($A91&lt;Main!$B$11,Mortality!$BD84,OFFSET($BD$6,$A91-$A$13-$J$31,$A91-$A$13-$J$31)*$J$30)</f>
        <v>0.21535493588119273</v>
      </c>
      <c r="F91" s="435">
        <f ca="1">IF($A91&lt;Main!$B$13,Mortality!$BD183,OFFSET($BD$105,$A91-$A$13,$A91-$A$13))</f>
        <v>0.21815034129166544</v>
      </c>
      <c r="G91" s="472">
        <f t="shared" ca="1" si="85"/>
        <v>0.21675263858642907</v>
      </c>
      <c r="X91" s="227"/>
      <c r="Y91" s="205">
        <v>103</v>
      </c>
      <c r="AA91" s="231"/>
      <c r="AB91" s="232">
        <v>0.37452400000000002</v>
      </c>
      <c r="AC91" s="233">
        <v>0.37752200000000002</v>
      </c>
      <c r="AD91" s="205"/>
      <c r="AE91" s="231"/>
      <c r="AF91" s="232">
        <v>0.33189999999999997</v>
      </c>
      <c r="AG91" s="233">
        <v>0.33369399999999999</v>
      </c>
      <c r="AH91" s="234"/>
      <c r="AR91" s="205">
        <v>110</v>
      </c>
      <c r="AS91" s="235">
        <f t="shared" si="129"/>
        <v>0.48871783189596707</v>
      </c>
      <c r="AT91" s="235">
        <f t="shared" ref="AT91:AW91" si="135">AU91</f>
        <v>0.49437599999999998</v>
      </c>
      <c r="AU91" s="235">
        <f t="shared" si="135"/>
        <v>0.49437599999999998</v>
      </c>
      <c r="AV91" s="235">
        <f t="shared" si="135"/>
        <v>0.49437599999999998</v>
      </c>
      <c r="AW91" s="235">
        <f t="shared" si="135"/>
        <v>0.49437599999999998</v>
      </c>
      <c r="AX91" s="406">
        <f t="shared" si="102"/>
        <v>0.49437599999999998</v>
      </c>
      <c r="AY91" s="463">
        <f>AX91*(1-VLOOKUP($AR91,'MP-2017_Male'!$A$3:$CF$103,MIN((61+(Mortality!AY$5-Mortality!$AT$5)),84),0))</f>
        <v>0.49333781039999997</v>
      </c>
      <c r="AZ91" s="463">
        <f>AY91*(1-VLOOKUP($AR91,'MP-2017_Male'!$A$3:$CF$103,MIN((61+(Mortality!AZ$5-Mortality!$AT$5)),84),0))</f>
        <v>0.49235113477919995</v>
      </c>
      <c r="BA91" s="463">
        <f>AZ91*(1-VLOOKUP($AR91,'MP-2017_Male'!$A$3:$CF$103,MIN((61+(Mortality!BA$5-Mortality!$AT$5)),84),0))</f>
        <v>0.49141566762311945</v>
      </c>
      <c r="BB91" s="463">
        <f>BA91*(1-VLOOKUP($AR91,'MP-2017_Male'!$A$3:$CF$103,MIN((61+(Mortality!BB$5-Mortality!$AT$5)),84),0))</f>
        <v>0.49048197785463549</v>
      </c>
      <c r="BC91" s="463">
        <f>BB91*(1-VLOOKUP($AR91,'MP-2017_Male'!$A$3:$CF$103,MIN((61+(Mortality!BC$5-Mortality!$AT$5)),84),0))</f>
        <v>0.48959911029449715</v>
      </c>
      <c r="BD91" s="429">
        <f>BC91*(1-VLOOKUP($AR91,'MP-2017_Male'!$A$3:$CF$103,MIN((61+(Mortality!BD$5-Mortality!$AT$5)),84),0))</f>
        <v>0.48871783189596707</v>
      </c>
      <c r="BE91" s="463">
        <f>BD91*(1-VLOOKUP($AR91,'MP-2017_Male'!$A$3:$CF$103,MIN((61+(Mortality!BE$5-Mortality!$AT$5)),84),0))</f>
        <v>0.48783813979855434</v>
      </c>
      <c r="BF91" s="463">
        <f>BE91*(1-VLOOKUP($AR91,'MP-2017_Male'!$A$3:$CF$103,MIN((61+(Mortality!BF$5-Mortality!$AT$5)),84),0))</f>
        <v>0.48696003114691694</v>
      </c>
      <c r="BG91" s="463">
        <f>BF91*(1-VLOOKUP($AR91,'MP-2017_Male'!$A$3:$CF$103,MIN((61+(Mortality!BG$5-Mortality!$AT$5)),84),0))</f>
        <v>0.48608350309085246</v>
      </c>
      <c r="BH91" s="463">
        <f>BG91*(1-VLOOKUP($AR91,'MP-2017_Male'!$A$3:$CF$103,MIN((61+(Mortality!BH$5-Mortality!$AT$5)),84),0))</f>
        <v>0.4852085527852889</v>
      </c>
      <c r="BI91" s="463">
        <f>BH91*(1-VLOOKUP($AR91,'MP-2017_Male'!$A$3:$CF$103,MIN((61+(Mortality!BI$5-Mortality!$AT$5)),84),0))</f>
        <v>0.48433517739027537</v>
      </c>
      <c r="BJ91" s="463">
        <f>BI91*(1-VLOOKUP($AR91,'MP-2017_Male'!$A$3:$CF$103,MIN((61+(Mortality!BJ$5-Mortality!$AT$5)),84),0))</f>
        <v>0.48346337407097284</v>
      </c>
      <c r="BK91" s="463">
        <f>BJ91*(1-VLOOKUP($AR91,'MP-2017_Male'!$A$3:$CF$103,MIN((61+(Mortality!BK$5-Mortality!$AT$5)),84),0))</f>
        <v>0.482544793660238</v>
      </c>
      <c r="BL91" s="463">
        <f>BK91*(1-VLOOKUP($AR91,'MP-2017_Male'!$A$3:$CF$103,MIN((61+(Mortality!BL$5-Mortality!$AT$5)),84),0))</f>
        <v>0.48162795855228352</v>
      </c>
      <c r="BM91" s="463">
        <f>BL91*(1-VLOOKUP($AR91,'MP-2017_Male'!$A$3:$CF$103,MIN((61+(Mortality!BM$5-Mortality!$AT$5)),84),0))</f>
        <v>0.4807128654310342</v>
      </c>
      <c r="BN91" s="463">
        <f>BM91*(1-VLOOKUP($AR91,'MP-2017_Male'!$A$3:$CF$103,MIN((61+(Mortality!BN$5-Mortality!$AT$5)),84),0))</f>
        <v>0.47975143970017214</v>
      </c>
      <c r="BO91" s="463">
        <f>BN91*(1-VLOOKUP($AR91,'MP-2017_Male'!$A$3:$CF$103,MIN((61+(Mortality!BO$5-Mortality!$AT$5)),84),0))</f>
        <v>0.47879193682077181</v>
      </c>
      <c r="BP91" s="463">
        <f>BO91*(1-VLOOKUP($AR91,'MP-2017_Male'!$A$3:$CF$103,MIN((61+(Mortality!BP$5-Mortality!$AT$5)),84),0))</f>
        <v>0.47778647375344818</v>
      </c>
      <c r="BQ91" s="463">
        <f>BP91*(1-VLOOKUP($AR91,'MP-2017_Male'!$A$3:$CF$103,MIN((61+(Mortality!BQ$5-Mortality!$AT$5)),84),0))</f>
        <v>0.47678312215856594</v>
      </c>
      <c r="BR91" s="463">
        <f>BQ91*(1-VLOOKUP($AR91,'MP-2017_Male'!$A$3:$CF$103,MIN((61+(Mortality!BR$5-Mortality!$AT$5)),84),0))</f>
        <v>0.47578187760203294</v>
      </c>
      <c r="BS91" s="463">
        <f>BR91*(1-VLOOKUP($AR91,'MP-2017_Male'!$A$3:$CF$103,MIN((61+(Mortality!BS$5-Mortality!$AT$5)),84),0))</f>
        <v>0.4747827356590687</v>
      </c>
      <c r="BT91" s="463">
        <f>BS91*(1-VLOOKUP($AR91,'MP-2017_Male'!$A$3:$CF$103,MIN((61+(Mortality!BT$5-Mortality!$AT$5)),84),0))</f>
        <v>0.47378569191418468</v>
      </c>
      <c r="BU91" s="463">
        <f>BT91*(1-VLOOKUP($AR91,'MP-2017_Male'!$A$3:$CF$103,MIN((61+(Mortality!BU$5-Mortality!$AT$5)),84),0))</f>
        <v>0.47279074196116488</v>
      </c>
      <c r="BV91" s="463">
        <f>BU91*(1-VLOOKUP($AR91,'MP-2017_Male'!$A$3:$CF$103,MIN((61+(Mortality!BV$5-Mortality!$AT$5)),84),0))</f>
        <v>0.47179788140304646</v>
      </c>
      <c r="BW91" s="463">
        <f>BV91*(1-VLOOKUP($AR91,'MP-2017_Male'!$A$3:$CF$103,MIN((61+(Mortality!BW$5-Mortality!$AT$5)),84),0))</f>
        <v>0.47080710585210006</v>
      </c>
      <c r="BX91" s="463">
        <f>BW91*(1-VLOOKUP($AR91,'MP-2017_Male'!$A$3:$CF$103,MIN((61+(Mortality!BX$5-Mortality!$AT$5)),84),0))</f>
        <v>0.46981841092981064</v>
      </c>
      <c r="BY91" s="463">
        <f>BX91*(1-VLOOKUP($AR91,'MP-2017_Male'!$A$3:$CF$103,MIN((61+(Mortality!BY$5-Mortality!$AT$5)),84),0))</f>
        <v>0.46883179226685806</v>
      </c>
      <c r="BZ91" s="463">
        <f>BY91*(1-VLOOKUP($AR91,'MP-2017_Male'!$A$3:$CF$103,MIN((61+(Mortality!BZ$5-Mortality!$AT$5)),84),0))</f>
        <v>0.46784724550309764</v>
      </c>
      <c r="CA91" s="463">
        <f>BZ91*(1-VLOOKUP($AR91,'MP-2017_Male'!$A$3:$CF$103,MIN((61+(Mortality!CA$5-Mortality!$AT$5)),84),0))</f>
        <v>0.46686476628754114</v>
      </c>
      <c r="CB91" s="463">
        <f>CA91*(1-VLOOKUP($AR91,'MP-2017_Male'!$A$3:$CF$103,MIN((61+(Mortality!CB$5-Mortality!$AT$5)),84),0))</f>
        <v>0.4658843502783373</v>
      </c>
      <c r="CC91" s="463">
        <f>CB91*(1-VLOOKUP($AR91,'MP-2017_Male'!$A$3:$CF$103,MIN((61+(Mortality!CC$5-Mortality!$AT$5)),84),0))</f>
        <v>0.46490599314275277</v>
      </c>
      <c r="CD91" s="463">
        <f>CC91*(1-VLOOKUP($AR91,'MP-2017_Male'!$A$3:$CF$103,MIN((61+(Mortality!CD$5-Mortality!$AT$5)),84),0))</f>
        <v>0.463929690557153</v>
      </c>
      <c r="CE91" s="463">
        <f>CD91*(1-VLOOKUP($AR91,'MP-2017_Male'!$A$3:$CF$103,MIN((61+(Mortality!CE$5-Mortality!$AT$5)),84),0))</f>
        <v>0.46295543820698298</v>
      </c>
      <c r="CF91" s="463">
        <f>CE91*(1-VLOOKUP($AR91,'MP-2017_Male'!$A$3:$CF$103,MIN((61+(Mortality!CF$5-Mortality!$AT$5)),84),0))</f>
        <v>0.46198323178674833</v>
      </c>
      <c r="CG91" s="463">
        <f>CF91*(1-VLOOKUP($AR91,'MP-2017_Male'!$A$3:$CF$103,MIN((61+(Mortality!CG$5-Mortality!$AT$5)),84),0))</f>
        <v>0.46101306699999617</v>
      </c>
      <c r="CH91" s="463">
        <f>CG91*(1-VLOOKUP($AR91,'MP-2017_Male'!$A$3:$CF$103,MIN((61+(Mortality!CH$5-Mortality!$AT$5)),84),0))</f>
        <v>0.46004493955929621</v>
      </c>
      <c r="CI91" s="463">
        <f>CH91*(1-VLOOKUP($AR91,'MP-2017_Male'!$A$3:$CF$103,MIN((61+(Mortality!CI$5-Mortality!$AT$5)),84),0))</f>
        <v>0.45907884518622166</v>
      </c>
      <c r="CJ91" s="463">
        <f>CI91*(1-VLOOKUP($AR91,'MP-2017_Male'!$A$3:$CF$103,MIN((61+(Mortality!CJ$5-Mortality!$AT$5)),84),0))</f>
        <v>0.45811477961133062</v>
      </c>
      <c r="CK91" s="463">
        <f>CJ91*(1-VLOOKUP($AR91,'MP-2017_Male'!$A$3:$CF$103,MIN((61+(Mortality!CK$5-Mortality!$AT$5)),84),0))</f>
        <v>0.45715273857414684</v>
      </c>
      <c r="CL91" s="463">
        <f>CK91*(1-VLOOKUP($AR91,'MP-2017_Male'!$A$3:$CF$103,MIN((61+(Mortality!CL$5-Mortality!$AT$5)),84),0))</f>
        <v>0.45619271782314114</v>
      </c>
      <c r="CM91" s="463">
        <f>CL91*(1-VLOOKUP($AR91,'MP-2017_Male'!$A$3:$CF$103,MIN((61+(Mortality!CM$5-Mortality!$AT$5)),84),0))</f>
        <v>0.45523471311571256</v>
      </c>
      <c r="CN91" s="463">
        <f>CM91*(1-VLOOKUP($AR91,'MP-2017_Male'!$A$3:$CF$103,MIN((61+(Mortality!CN$5-Mortality!$AT$5)),84),0))</f>
        <v>0.45427872021816956</v>
      </c>
      <c r="CO91" s="463">
        <f>CN91*(1-VLOOKUP($AR91,'MP-2017_Male'!$A$3:$CF$103,MIN((61+(Mortality!CO$5-Mortality!$AT$5)),84),0))</f>
        <v>0.4533247349057114</v>
      </c>
      <c r="CP91" s="463">
        <f>CO91*(1-VLOOKUP($AR91,'MP-2017_Male'!$A$3:$CF$103,MIN((61+(Mortality!CP$5-Mortality!$AT$5)),84),0))</f>
        <v>0.45237275296240942</v>
      </c>
      <c r="CQ91" s="463">
        <f>CP91*(1-VLOOKUP($AR91,'MP-2017_Male'!$A$3:$CF$103,MIN((61+(Mortality!CQ$5-Mortality!$AT$5)),84),0))</f>
        <v>0.45142277018118837</v>
      </c>
      <c r="CR91" s="463">
        <f>CQ91*(1-VLOOKUP($AR91,'MP-2017_Male'!$A$3:$CF$103,MIN((61+(Mortality!CR$5-Mortality!$AT$5)),84),0))</f>
        <v>0.45047478236380789</v>
      </c>
      <c r="CS91" s="463">
        <f>CR91*(1-VLOOKUP($AR91,'MP-2017_Male'!$A$3:$CF$103,MIN((61+(Mortality!CS$5-Mortality!$AT$5)),84),0))</f>
        <v>0.44952878532084389</v>
      </c>
      <c r="CT91" s="463">
        <f>CS91*(1-VLOOKUP($AR91,'MP-2017_Male'!$A$3:$CF$103,MIN((61+(Mortality!CT$5-Mortality!$AT$5)),84),0))</f>
        <v>0.44858477487167014</v>
      </c>
      <c r="CU91" s="463">
        <f>CT91*(1-VLOOKUP($AR91,'MP-2017_Male'!$A$3:$CF$103,MIN((61+(Mortality!CU$5-Mortality!$AT$5)),84),0))</f>
        <v>0.44764274684443967</v>
      </c>
      <c r="CV91" s="463">
        <f>CU91*(1-VLOOKUP($AR91,'MP-2017_Male'!$A$3:$CF$103,MIN((61+(Mortality!CV$5-Mortality!$AT$5)),84),0))</f>
        <v>0.44670269707606636</v>
      </c>
      <c r="CW91" s="463">
        <f>CV91*(1-VLOOKUP($AR91,'MP-2017_Male'!$A$3:$CF$103,MIN((61+(Mortality!CW$5-Mortality!$AT$5)),84),0))</f>
        <v>0.44576462141220663</v>
      </c>
      <c r="CX91" s="463">
        <f>CW91*(1-VLOOKUP($AR91,'MP-2017_Male'!$A$3:$CF$103,MIN((61+(Mortality!CX$5-Mortality!$AT$5)),84),0))</f>
        <v>0.44482851570724102</v>
      </c>
      <c r="CY91" s="463">
        <f>CX91*(1-VLOOKUP($AR91,'MP-2017_Male'!$A$3:$CF$103,MIN((61+(Mortality!CY$5-Mortality!$AT$5)),84),0))</f>
        <v>0.44389437582425584</v>
      </c>
      <c r="CZ91" s="463">
        <f>CY91*(1-VLOOKUP($AR91,'MP-2017_Male'!$A$3:$CF$103,MIN((61+(Mortality!CZ$5-Mortality!$AT$5)),84),0))</f>
        <v>0.44296219763502492</v>
      </c>
      <c r="DA91" s="463">
        <f>CZ91*(1-VLOOKUP($AR91,'MP-2017_Male'!$A$3:$CF$103,MIN((61+(Mortality!DA$5-Mortality!$AT$5)),84),0))</f>
        <v>0.44203197701999136</v>
      </c>
      <c r="DB91" s="463">
        <f>DA91*(1-VLOOKUP($AR91,'MP-2017_Male'!$A$3:$CF$103,MIN((61+(Mortality!DB$5-Mortality!$AT$5)),84),0))</f>
        <v>0.44110370986824937</v>
      </c>
      <c r="DC91" s="463">
        <f>DB91*(1-VLOOKUP($AR91,'MP-2017_Male'!$A$3:$CF$103,MIN((61+(Mortality!DC$5-Mortality!$AT$5)),84),0))</f>
        <v>0.44017739207752604</v>
      </c>
      <c r="DD91" s="463">
        <f>DC91*(1-VLOOKUP($AR91,'MP-2017_Male'!$A$3:$CF$103,MIN((61+(Mortality!DD$5-Mortality!$AT$5)),84),0))</f>
        <v>0.43925301955416324</v>
      </c>
      <c r="DE91" s="463">
        <f>DD91*(1-VLOOKUP($AR91,'MP-2017_Male'!$A$3:$CF$103,MIN((61+(Mortality!DE$5-Mortality!$AT$5)),84),0))</f>
        <v>0.4383305882130995</v>
      </c>
      <c r="DF91" s="463">
        <f>DE91*(1-VLOOKUP($AR91,'MP-2017_Male'!$A$3:$CF$103,MIN((61+(Mortality!DF$5-Mortality!$AT$5)),84),0))</f>
        <v>0.43741009397785202</v>
      </c>
      <c r="DG91" s="463">
        <f>DF91*(1-VLOOKUP($AR91,'MP-2017_Male'!$A$3:$CF$103,MIN((61+(Mortality!DG$5-Mortality!$AT$5)),84),0))</f>
        <v>0.43649153278049851</v>
      </c>
      <c r="DH91" s="463">
        <f>DG91*(1-VLOOKUP($AR91,'MP-2017_Male'!$A$3:$CF$103,MIN((61+(Mortality!DH$5-Mortality!$AT$5)),84),0))</f>
        <v>0.43557490056165948</v>
      </c>
      <c r="DI91" s="463">
        <f>DH91*(1-VLOOKUP($AR91,'MP-2017_Male'!$A$3:$CF$103,MIN((61+(Mortality!DI$5-Mortality!$AT$5)),84),0))</f>
        <v>0.43466019327048</v>
      </c>
      <c r="DJ91" s="463">
        <f>DI91*(1-VLOOKUP($AR91,'MP-2017_Male'!$A$3:$CF$103,MIN((61+(Mortality!DJ$5-Mortality!$AT$5)),84),0))</f>
        <v>0.433747406864612</v>
      </c>
      <c r="DK91" s="463">
        <f>DJ91*(1-VLOOKUP($AR91,'MP-2017_Male'!$A$3:$CF$103,MIN((61+(Mortality!DK$5-Mortality!$AT$5)),84),0))</f>
        <v>0.43283653731019633</v>
      </c>
      <c r="DL91" s="463">
        <f>DK91*(1-VLOOKUP($AR91,'MP-2017_Male'!$A$3:$CF$103,MIN((61+(Mortality!DL$5-Mortality!$AT$5)),84),0))</f>
        <v>0.43192758058184494</v>
      </c>
      <c r="DM91" s="463">
        <f>DL91*(1-VLOOKUP($AR91,'MP-2017_Male'!$A$3:$CF$103,MIN((61+(Mortality!DM$5-Mortality!$AT$5)),84),0))</f>
        <v>0.43102053266262308</v>
      </c>
      <c r="DN91" s="463">
        <f>DM91*(1-VLOOKUP($AR91,'MP-2017_Male'!$A$3:$CF$103,MIN((61+(Mortality!DN$5-Mortality!$AT$5)),84),0))</f>
        <v>0.43011538954403156</v>
      </c>
      <c r="DO91" s="463">
        <f>DN91*(1-VLOOKUP($AR91,'MP-2017_Male'!$A$3:$CF$103,MIN((61+(Mortality!DO$5-Mortality!$AT$5)),84),0))</f>
        <v>0.4292121472259891</v>
      </c>
      <c r="DP91" s="463">
        <f>DO91*(1-VLOOKUP($AR91,'MP-2017_Male'!$A$3:$CF$103,MIN((61+(Mortality!DP$5-Mortality!$AT$5)),84),0))</f>
        <v>0.42831080171681452</v>
      </c>
      <c r="DQ91" s="463">
        <f>DP91*(1-VLOOKUP($AR91,'MP-2017_Male'!$A$3:$CF$103,MIN((61+(Mortality!DQ$5-Mortality!$AT$5)),84),0))</f>
        <v>0.42741134903320921</v>
      </c>
      <c r="DR91" s="463">
        <f>DQ91*(1-VLOOKUP($AR91,'MP-2017_Male'!$A$3:$CF$103,MIN((61+(Mortality!DR$5-Mortality!$AT$5)),84),0))</f>
        <v>0.42651378520023947</v>
      </c>
      <c r="DS91" s="463">
        <f>DR91*(1-VLOOKUP($AR91,'MP-2017_Male'!$A$3:$CF$103,MIN((61+(Mortality!DS$5-Mortality!$AT$5)),84),0))</f>
        <v>0.42561810625131896</v>
      </c>
      <c r="DT91" s="463">
        <f>DS91*(1-VLOOKUP($AR91,'MP-2017_Male'!$A$3:$CF$103,MIN((61+(Mortality!DT$5-Mortality!$AT$5)),84),0))</f>
        <v>0.42472430822819118</v>
      </c>
      <c r="DU91" s="463">
        <f>DT91*(1-VLOOKUP($AR91,'MP-2017_Male'!$A$3:$CF$103,MIN((61+(Mortality!DU$5-Mortality!$AT$5)),84),0))</f>
        <v>0.42383238718091198</v>
      </c>
      <c r="DV91" s="463">
        <f>DU91*(1-VLOOKUP($AR91,'MP-2017_Male'!$A$3:$CF$103,MIN((61+(Mortality!DV$5-Mortality!$AT$5)),84),0))</f>
        <v>0.42294233916783208</v>
      </c>
      <c r="DW91" s="463">
        <f>DV91*(1-VLOOKUP($AR91,'MP-2017_Male'!$A$3:$CF$103,MIN((61+(Mortality!DW$5-Mortality!$AT$5)),84),0))</f>
        <v>0.42205416025557962</v>
      </c>
      <c r="DX91" s="463">
        <f>DW91*(1-VLOOKUP($AR91,'MP-2017_Male'!$A$3:$CF$103,MIN((61+(Mortality!DX$5-Mortality!$AT$5)),84),0))</f>
        <v>0.42116784651904293</v>
      </c>
      <c r="DY91" s="463">
        <f>DX91*(1-VLOOKUP($AR91,'MP-2017_Male'!$A$3:$CF$103,MIN((61+(Mortality!DY$5-Mortality!$AT$5)),84),0))</f>
        <v>0.42028339404135295</v>
      </c>
      <c r="DZ91" s="463">
        <f>DY91*(1-VLOOKUP($AR91,'MP-2017_Male'!$A$3:$CF$103,MIN((61+(Mortality!DZ$5-Mortality!$AT$5)),84),0))</f>
        <v>0.41940079891386611</v>
      </c>
      <c r="EA91" s="463">
        <f>DZ91*(1-VLOOKUP($AR91,'MP-2017_Male'!$A$3:$CF$103,MIN((61+(Mortality!EA$5-Mortality!$AT$5)),84),0))</f>
        <v>0.41852005723614699</v>
      </c>
      <c r="EB91" s="463">
        <f>EA91*(1-VLOOKUP($AR91,'MP-2017_Male'!$A$3:$CF$103,MIN((61+(Mortality!EB$5-Mortality!$AT$5)),84),0))</f>
        <v>0.41764116511595106</v>
      </c>
      <c r="EC91" s="463">
        <f>EB91*(1-VLOOKUP($AR91,'MP-2017_Male'!$A$3:$CF$103,MIN((61+(Mortality!EC$5-Mortality!$AT$5)),84),0))</f>
        <v>0.41676411866920759</v>
      </c>
      <c r="ED91" s="463">
        <f>EC91*(1-VLOOKUP($AR91,'MP-2017_Male'!$A$3:$CF$103,MIN((61+(Mortality!ED$5-Mortality!$AT$5)),84),0))</f>
        <v>0.41588891402000228</v>
      </c>
      <c r="EE91" s="463">
        <f>ED91*(1-VLOOKUP($AR91,'MP-2017_Male'!$A$3:$CF$103,MIN((61+(Mortality!EE$5-Mortality!$AT$5)),84),0))</f>
        <v>0.41501554730056028</v>
      </c>
      <c r="EF91" s="463">
        <f>EE91*(1-VLOOKUP($AR91,'MP-2017_Male'!$A$3:$CF$103,MIN((61+(Mortality!EF$5-Mortality!$AT$5)),84),0))</f>
        <v>0.41414401465122913</v>
      </c>
      <c r="EG91" s="463">
        <f>EF91*(1-VLOOKUP($AR91,'MP-2017_Male'!$A$3:$CF$103,MIN((61+(Mortality!EG$5-Mortality!$AT$5)),84),0))</f>
        <v>0.41327431222046157</v>
      </c>
      <c r="EH91" s="463">
        <f>EG91*(1-VLOOKUP($AR91,'MP-2017_Male'!$A$3:$CF$103,MIN((61+(Mortality!EH$5-Mortality!$AT$5)),84),0))</f>
        <v>0.41240643616479861</v>
      </c>
      <c r="EI91" s="463">
        <f>EH91*(1-VLOOKUP($AR91,'MP-2017_Male'!$A$3:$CF$103,MIN((61+(Mortality!EI$5-Mortality!$AT$5)),84),0))</f>
        <v>0.41154038264885251</v>
      </c>
      <c r="EJ91" s="463">
        <f>EI91*(1-VLOOKUP($AR91,'MP-2017_Male'!$A$3:$CF$103,MIN((61+(Mortality!EJ$5-Mortality!$AT$5)),84),0))</f>
        <v>0.41067614784528994</v>
      </c>
      <c r="EK91" s="463">
        <f>EJ91*(1-VLOOKUP($AR91,'MP-2017_Male'!$A$3:$CF$103,MIN((61+(Mortality!EK$5-Mortality!$AT$5)),84),0))</f>
        <v>0.40981372793481485</v>
      </c>
      <c r="EL91" s="463">
        <f>EK91*(1-VLOOKUP($AR91,'MP-2017_Male'!$A$3:$CF$103,MIN((61+(Mortality!EL$5-Mortality!$AT$5)),84),0))</f>
        <v>0.40895311910615173</v>
      </c>
      <c r="EM91" s="463">
        <f>EL91*(1-VLOOKUP($AR91,'MP-2017_Male'!$A$3:$CF$103,MIN((61+(Mortality!EM$5-Mortality!$AT$5)),84),0))</f>
        <v>0.40809431755602882</v>
      </c>
      <c r="EN91" s="463">
        <f>EM91*(1-VLOOKUP($AR91,'MP-2017_Male'!$A$3:$CF$103,MIN((61+(Mortality!EN$5-Mortality!$AT$5)),84),0))</f>
        <v>0.40723731948916114</v>
      </c>
      <c r="EO91" s="463">
        <f>EN91*(1-VLOOKUP($AR91,'MP-2017_Male'!$A$3:$CF$103,MIN((61+(Mortality!EO$5-Mortality!$AT$5)),84),0))</f>
        <v>0.40638212111823391</v>
      </c>
      <c r="EP91" s="463">
        <f>EO91*(1-VLOOKUP($AR91,'MP-2017_Male'!$A$3:$CF$103,MIN((61+(Mortality!EP$5-Mortality!$AT$5)),84),0))</f>
        <v>0.40552871866388562</v>
      </c>
      <c r="EQ91" s="463">
        <f>EP91*(1-VLOOKUP($AR91,'MP-2017_Male'!$A$3:$CF$103,MIN((61+(Mortality!EQ$5-Mortality!$AT$5)),84),0))</f>
        <v>0.40467710835469145</v>
      </c>
      <c r="ER91" s="463">
        <f>EQ91*(1-VLOOKUP($AR91,'MP-2017_Male'!$A$3:$CF$103,MIN((61+(Mortality!ER$5-Mortality!$AT$5)),84),0))</f>
        <v>0.4038272864271466</v>
      </c>
      <c r="ES91" s="463">
        <f>ER91*(1-VLOOKUP($AR91,'MP-2017_Male'!$A$3:$CF$103,MIN((61+(Mortality!ES$5-Mortality!$AT$5)),84),0))</f>
        <v>0.40297924912564959</v>
      </c>
      <c r="ET91" s="463">
        <f>ES91*(1-VLOOKUP($AR91,'MP-2017_Male'!$A$3:$CF$103,MIN((61+(Mortality!ET$5-Mortality!$AT$5)),84),0))</f>
        <v>0.4021329927024857</v>
      </c>
      <c r="EU91" s="463">
        <f>ET91*(1-VLOOKUP($AR91,'MP-2017_Male'!$A$3:$CF$103,MIN((61+(Mortality!EU$5-Mortality!$AT$5)),84),0))</f>
        <v>0.40128851341781047</v>
      </c>
      <c r="EV91" s="463">
        <f>EU91*(1-VLOOKUP($AR91,'MP-2017_Male'!$A$3:$CF$103,MIN((61+(Mortality!EV$5-Mortality!$AT$5)),84),0))</f>
        <v>0.40044580753963305</v>
      </c>
      <c r="EW91" s="463">
        <f>EV91*(1-VLOOKUP($AR91,'MP-2017_Male'!$A$3:$CF$103,MIN((61+(Mortality!EW$5-Mortality!$AT$5)),84),0))</f>
        <v>0.39960487134379979</v>
      </c>
      <c r="EX91" s="463">
        <f>EW91*(1-VLOOKUP($AR91,'MP-2017_Male'!$A$3:$CF$103,MIN((61+(Mortality!EX$5-Mortality!$AT$5)),84),0))</f>
        <v>0.3987657011139778</v>
      </c>
      <c r="EY91" s="463">
        <f>EX91*(1-VLOOKUP($AR91,'MP-2017_Male'!$A$3:$CF$103,MIN((61+(Mortality!EY$5-Mortality!$AT$5)),84),0))</f>
        <v>0.39792829314163847</v>
      </c>
      <c r="EZ91" s="463">
        <f>EY91*(1-VLOOKUP($AR91,'MP-2017_Male'!$A$3:$CF$103,MIN((61+(Mortality!EZ$5-Mortality!$AT$5)),84),0))</f>
        <v>0.39709264372604103</v>
      </c>
      <c r="FA91" s="463">
        <f>EZ91*(1-VLOOKUP($AR91,'MP-2017_Male'!$A$3:$CF$103,MIN((61+(Mortality!FA$5-Mortality!$AT$5)),84),0))</f>
        <v>0.39625874917421633</v>
      </c>
      <c r="FB91" s="463">
        <f>FA91*(1-VLOOKUP($AR91,'MP-2017_Male'!$A$3:$CF$103,MIN((61+(Mortality!FB$5-Mortality!$AT$5)),84),0))</f>
        <v>0.39542660580095046</v>
      </c>
      <c r="FC91" s="463">
        <f>FB91*(1-VLOOKUP($AR91,'MP-2017_Male'!$A$3:$CF$103,MIN((61+(Mortality!FC$5-Mortality!$AT$5)),84),0))</f>
        <v>0.39459620992876848</v>
      </c>
      <c r="FD91" s="463">
        <f>FC91*(1-VLOOKUP($AR91,'MP-2017_Male'!$A$3:$CF$103,MIN((61+(Mortality!FD$5-Mortality!$AT$5)),84),0))</f>
        <v>0.39376755788791806</v>
      </c>
      <c r="FE91" s="463">
        <f>FD91*(1-VLOOKUP($AR91,'MP-2017_Male'!$A$3:$CF$103,MIN((61+(Mortality!FE$5-Mortality!$AT$5)),84),0))</f>
        <v>0.39294064601635342</v>
      </c>
      <c r="FF91" s="463">
        <f>FE91*(1-VLOOKUP($AR91,'MP-2017_Male'!$A$3:$CF$103,MIN((61+(Mortality!FF$5-Mortality!$AT$5)),84),0))</f>
        <v>0.39211547065971908</v>
      </c>
      <c r="FG91" s="463">
        <f>FF91*(1-VLOOKUP($AR91,'MP-2017_Male'!$A$3:$CF$103,MIN((61+(Mortality!FG$5-Mortality!$AT$5)),84),0))</f>
        <v>0.39129202817133368</v>
      </c>
      <c r="FH91" s="463">
        <f>FG91*(1-VLOOKUP($AR91,'MP-2017_Male'!$A$3:$CF$103,MIN((61+(Mortality!FH$5-Mortality!$AT$5)),84),0))</f>
        <v>0.39047031491217388</v>
      </c>
      <c r="FI91" s="463">
        <f>FH91*(1-VLOOKUP($AR91,'MP-2017_Male'!$A$3:$CF$103,MIN((61+(Mortality!FI$5-Mortality!$AT$5)),84),0))</f>
        <v>0.3896503272508583</v>
      </c>
    </row>
    <row r="92" spans="1:165">
      <c r="A92" s="205">
        <v>104</v>
      </c>
      <c r="B92" s="226">
        <f t="shared" si="112"/>
        <v>0.393982</v>
      </c>
      <c r="C92" s="227">
        <f t="shared" si="113"/>
        <v>0.35223199999999999</v>
      </c>
      <c r="D92" s="207">
        <f t="shared" si="108"/>
        <v>0.37310699999999997</v>
      </c>
      <c r="E92" s="434">
        <f ca="1">IF($A92&lt;Main!$B$11,Mortality!$BD85,OFFSET($BD$6,$A92-$A$13-$J$31,$A92-$A$13-$J$31)*$J$30)</f>
        <v>0.23385782314198181</v>
      </c>
      <c r="F92" s="435">
        <f ca="1">IF($A92&lt;Main!$B$13,Mortality!$BD184,OFFSET($BD$105,$A92-$A$13,$A92-$A$13))</f>
        <v>0.2382665657041225</v>
      </c>
      <c r="G92" s="472">
        <f t="shared" ca="1" si="85"/>
        <v>0.23606219442305215</v>
      </c>
      <c r="X92" s="227"/>
      <c r="Y92" s="205">
        <v>104</v>
      </c>
      <c r="AA92" s="231"/>
      <c r="AB92" s="232">
        <v>0.393982</v>
      </c>
      <c r="AC92" s="233">
        <v>0.39502599999999999</v>
      </c>
      <c r="AD92" s="205"/>
      <c r="AE92" s="231"/>
      <c r="AF92" s="232">
        <v>0.35223199999999999</v>
      </c>
      <c r="AG92" s="233">
        <v>0.35286499999999998</v>
      </c>
      <c r="AH92" s="234"/>
      <c r="AR92" s="205">
        <v>111</v>
      </c>
      <c r="AS92" s="235">
        <f t="shared" si="129"/>
        <v>0.49541758407224662</v>
      </c>
      <c r="AT92" s="235">
        <f t="shared" ref="AT92:AW92" si="136">AU92</f>
        <v>0.5</v>
      </c>
      <c r="AU92" s="235">
        <f t="shared" si="136"/>
        <v>0.5</v>
      </c>
      <c r="AV92" s="235">
        <f t="shared" si="136"/>
        <v>0.5</v>
      </c>
      <c r="AW92" s="235">
        <f t="shared" si="136"/>
        <v>0.5</v>
      </c>
      <c r="AX92" s="406">
        <f t="shared" si="102"/>
        <v>0.5</v>
      </c>
      <c r="AY92" s="463">
        <f>AX92*(1-VLOOKUP($AR92,'MP-2017_Male'!$A$3:$CF$103,MIN((61+(Mortality!AY$5-Mortality!$AT$5)),84),0))</f>
        <v>0.49914999999999998</v>
      </c>
      <c r="AZ92" s="463">
        <f>AY92*(1-VLOOKUP($AR92,'MP-2017_Male'!$A$3:$CF$103,MIN((61+(Mortality!AZ$5-Mortality!$AT$5)),84),0))</f>
        <v>0.49835135999999997</v>
      </c>
      <c r="BA92" s="463">
        <f>AZ92*(1-VLOOKUP($AR92,'MP-2017_Male'!$A$3:$CF$103,MIN((61+(Mortality!BA$5-Mortality!$AT$5)),84),0))</f>
        <v>0.49760383295999999</v>
      </c>
      <c r="BB92" s="463">
        <f>BA92*(1-VLOOKUP($AR92,'MP-2017_Male'!$A$3:$CF$103,MIN((61+(Mortality!BB$5-Mortality!$AT$5)),84),0))</f>
        <v>0.49685742721056003</v>
      </c>
      <c r="BC92" s="463">
        <f>BB92*(1-VLOOKUP($AR92,'MP-2017_Male'!$A$3:$CF$103,MIN((61+(Mortality!BC$5-Mortality!$AT$5)),84),0))</f>
        <v>0.49611214106974422</v>
      </c>
      <c r="BD92" s="429">
        <f>BC92*(1-VLOOKUP($AR92,'MP-2017_Male'!$A$3:$CF$103,MIN((61+(Mortality!BD$5-Mortality!$AT$5)),84),0))</f>
        <v>0.49541758407224662</v>
      </c>
      <c r="BE92" s="463">
        <f>BD92*(1-VLOOKUP($AR92,'MP-2017_Male'!$A$3:$CF$103,MIN((61+(Mortality!BE$5-Mortality!$AT$5)),84),0))</f>
        <v>0.49472399945454548</v>
      </c>
      <c r="BF92" s="463">
        <f>BE92*(1-VLOOKUP($AR92,'MP-2017_Male'!$A$3:$CF$103,MIN((61+(Mortality!BF$5-Mortality!$AT$5)),84),0))</f>
        <v>0.49403138585530915</v>
      </c>
      <c r="BG92" s="463">
        <f>BF92*(1-VLOOKUP($AR92,'MP-2017_Male'!$A$3:$CF$103,MIN((61+(Mortality!BG$5-Mortality!$AT$5)),84),0))</f>
        <v>0.49333974191511176</v>
      </c>
      <c r="BH92" s="463">
        <f>BG92*(1-VLOOKUP($AR92,'MP-2017_Male'!$A$3:$CF$103,MIN((61+(Mortality!BH$5-Mortality!$AT$5)),84),0))</f>
        <v>0.49264906627643062</v>
      </c>
      <c r="BI92" s="463">
        <f>BH92*(1-VLOOKUP($AR92,'MP-2017_Male'!$A$3:$CF$103,MIN((61+(Mortality!BI$5-Mortality!$AT$5)),84),0))</f>
        <v>0.49191009267701602</v>
      </c>
      <c r="BJ92" s="463">
        <f>BI92*(1-VLOOKUP($AR92,'MP-2017_Male'!$A$3:$CF$103,MIN((61+(Mortality!BJ$5-Mortality!$AT$5)),84),0))</f>
        <v>0.49117222753800055</v>
      </c>
      <c r="BK92" s="463">
        <f>BJ92*(1-VLOOKUP($AR92,'MP-2017_Male'!$A$3:$CF$103,MIN((61+(Mortality!BK$5-Mortality!$AT$5)),84),0))</f>
        <v>0.49043546919669356</v>
      </c>
      <c r="BL92" s="463">
        <f>BK92*(1-VLOOKUP($AR92,'MP-2017_Male'!$A$3:$CF$103,MIN((61+(Mortality!BL$5-Mortality!$AT$5)),84),0))</f>
        <v>0.48969981599289852</v>
      </c>
      <c r="BM92" s="463">
        <f>BL92*(1-VLOOKUP($AR92,'MP-2017_Male'!$A$3:$CF$103,MIN((61+(Mortality!BM$5-Mortality!$AT$5)),84),0))</f>
        <v>0.48891629628730987</v>
      </c>
      <c r="BN92" s="463">
        <f>BM92*(1-VLOOKUP($AR92,'MP-2017_Male'!$A$3:$CF$103,MIN((61+(Mortality!BN$5-Mortality!$AT$5)),84),0))</f>
        <v>0.48813403021325014</v>
      </c>
      <c r="BO92" s="463">
        <f>BN92*(1-VLOOKUP($AR92,'MP-2017_Male'!$A$3:$CF$103,MIN((61+(Mortality!BO$5-Mortality!$AT$5)),84),0))</f>
        <v>0.48735301576490891</v>
      </c>
      <c r="BP92" s="463">
        <f>BO92*(1-VLOOKUP($AR92,'MP-2017_Male'!$A$3:$CF$103,MIN((61+(Mortality!BP$5-Mortality!$AT$5)),84),0))</f>
        <v>0.48652451563810856</v>
      </c>
      <c r="BQ92" s="463">
        <f>BP92*(1-VLOOKUP($AR92,'MP-2017_Male'!$A$3:$CF$103,MIN((61+(Mortality!BQ$5-Mortality!$AT$5)),84),0))</f>
        <v>0.48569742396152377</v>
      </c>
      <c r="BR92" s="463">
        <f>BQ92*(1-VLOOKUP($AR92,'MP-2017_Male'!$A$3:$CF$103,MIN((61+(Mortality!BR$5-Mortality!$AT$5)),84),0))</f>
        <v>0.48487173834078917</v>
      </c>
      <c r="BS92" s="463">
        <f>BR92*(1-VLOOKUP($AR92,'MP-2017_Male'!$A$3:$CF$103,MIN((61+(Mortality!BS$5-Mortality!$AT$5)),84),0))</f>
        <v>0.48404745638560981</v>
      </c>
      <c r="BT92" s="463">
        <f>BS92*(1-VLOOKUP($AR92,'MP-2017_Male'!$A$3:$CF$103,MIN((61+(Mortality!BT$5-Mortality!$AT$5)),84),0))</f>
        <v>0.48322457570975424</v>
      </c>
      <c r="BU92" s="463">
        <f>BT92*(1-VLOOKUP($AR92,'MP-2017_Male'!$A$3:$CF$103,MIN((61+(Mortality!BU$5-Mortality!$AT$5)),84),0))</f>
        <v>0.48240309393104763</v>
      </c>
      <c r="BV92" s="463">
        <f>BU92*(1-VLOOKUP($AR92,'MP-2017_Male'!$A$3:$CF$103,MIN((61+(Mortality!BV$5-Mortality!$AT$5)),84),0))</f>
        <v>0.48158300867136483</v>
      </c>
      <c r="BW92" s="463">
        <f>BV92*(1-VLOOKUP($AR92,'MP-2017_Male'!$A$3:$CF$103,MIN((61+(Mortality!BW$5-Mortality!$AT$5)),84),0))</f>
        <v>0.48076431755662352</v>
      </c>
      <c r="BX92" s="463">
        <f>BW92*(1-VLOOKUP($AR92,'MP-2017_Male'!$A$3:$CF$103,MIN((61+(Mortality!BX$5-Mortality!$AT$5)),84),0))</f>
        <v>0.47994701821677727</v>
      </c>
      <c r="BY92" s="463">
        <f>BX92*(1-VLOOKUP($AR92,'MP-2017_Male'!$A$3:$CF$103,MIN((61+(Mortality!BY$5-Mortality!$AT$5)),84),0))</f>
        <v>0.47913110828580874</v>
      </c>
      <c r="BZ92" s="463">
        <f>BY92*(1-VLOOKUP($AR92,'MP-2017_Male'!$A$3:$CF$103,MIN((61+(Mortality!BZ$5-Mortality!$AT$5)),84),0))</f>
        <v>0.47831658540172284</v>
      </c>
      <c r="CA92" s="463">
        <f>BZ92*(1-VLOOKUP($AR92,'MP-2017_Male'!$A$3:$CF$103,MIN((61+(Mortality!CA$5-Mortality!$AT$5)),84),0))</f>
        <v>0.47750344720653987</v>
      </c>
      <c r="CB92" s="463">
        <f>CA92*(1-VLOOKUP($AR92,'MP-2017_Male'!$A$3:$CF$103,MIN((61+(Mortality!CB$5-Mortality!$AT$5)),84),0))</f>
        <v>0.47669169134628875</v>
      </c>
      <c r="CC92" s="463">
        <f>CB92*(1-VLOOKUP($AR92,'MP-2017_Male'!$A$3:$CF$103,MIN((61+(Mortality!CC$5-Mortality!$AT$5)),84),0))</f>
        <v>0.47588131547100004</v>
      </c>
      <c r="CD92" s="463">
        <f>CC92*(1-VLOOKUP($AR92,'MP-2017_Male'!$A$3:$CF$103,MIN((61+(Mortality!CD$5-Mortality!$AT$5)),84),0))</f>
        <v>0.47507231723469934</v>
      </c>
      <c r="CE92" s="463">
        <f>CD92*(1-VLOOKUP($AR92,'MP-2017_Male'!$A$3:$CF$103,MIN((61+(Mortality!CE$5-Mortality!$AT$5)),84),0))</f>
        <v>0.47426469429540036</v>
      </c>
      <c r="CF92" s="463">
        <f>CE92*(1-VLOOKUP($AR92,'MP-2017_Male'!$A$3:$CF$103,MIN((61+(Mortality!CF$5-Mortality!$AT$5)),84),0))</f>
        <v>0.47345844431509815</v>
      </c>
      <c r="CG92" s="463">
        <f>CF92*(1-VLOOKUP($AR92,'MP-2017_Male'!$A$3:$CF$103,MIN((61+(Mortality!CG$5-Mortality!$AT$5)),84),0))</f>
        <v>0.47265356495976246</v>
      </c>
      <c r="CH92" s="463">
        <f>CG92*(1-VLOOKUP($AR92,'MP-2017_Male'!$A$3:$CF$103,MIN((61+(Mortality!CH$5-Mortality!$AT$5)),84),0))</f>
        <v>0.47185005389933082</v>
      </c>
      <c r="CI92" s="463">
        <f>CH92*(1-VLOOKUP($AR92,'MP-2017_Male'!$A$3:$CF$103,MIN((61+(Mortality!CI$5-Mortality!$AT$5)),84),0))</f>
        <v>0.47104790880770192</v>
      </c>
      <c r="CJ92" s="463">
        <f>CI92*(1-VLOOKUP($AR92,'MP-2017_Male'!$A$3:$CF$103,MIN((61+(Mortality!CJ$5-Mortality!$AT$5)),84),0))</f>
        <v>0.47024712736272883</v>
      </c>
      <c r="CK92" s="463">
        <f>CJ92*(1-VLOOKUP($AR92,'MP-2017_Male'!$A$3:$CF$103,MIN((61+(Mortality!CK$5-Mortality!$AT$5)),84),0))</f>
        <v>0.46944770724621215</v>
      </c>
      <c r="CL92" s="463">
        <f>CK92*(1-VLOOKUP($AR92,'MP-2017_Male'!$A$3:$CF$103,MIN((61+(Mortality!CL$5-Mortality!$AT$5)),84),0))</f>
        <v>0.46864964614389359</v>
      </c>
      <c r="CM92" s="463">
        <f>CL92*(1-VLOOKUP($AR92,'MP-2017_Male'!$A$3:$CF$103,MIN((61+(Mortality!CM$5-Mortality!$AT$5)),84),0))</f>
        <v>0.46785294174544895</v>
      </c>
      <c r="CN92" s="463">
        <f>CM92*(1-VLOOKUP($AR92,'MP-2017_Male'!$A$3:$CF$103,MIN((61+(Mortality!CN$5-Mortality!$AT$5)),84),0))</f>
        <v>0.46705759174448169</v>
      </c>
      <c r="CO92" s="463">
        <f>CN92*(1-VLOOKUP($AR92,'MP-2017_Male'!$A$3:$CF$103,MIN((61+(Mortality!CO$5-Mortality!$AT$5)),84),0))</f>
        <v>0.46626359383851607</v>
      </c>
      <c r="CP92" s="463">
        <f>CO92*(1-VLOOKUP($AR92,'MP-2017_Male'!$A$3:$CF$103,MIN((61+(Mortality!CP$5-Mortality!$AT$5)),84),0))</f>
        <v>0.46547094572899056</v>
      </c>
      <c r="CQ92" s="463">
        <f>CP92*(1-VLOOKUP($AR92,'MP-2017_Male'!$A$3:$CF$103,MIN((61+(Mortality!CQ$5-Mortality!$AT$5)),84),0))</f>
        <v>0.46467964512125126</v>
      </c>
      <c r="CR92" s="463">
        <f>CQ92*(1-VLOOKUP($AR92,'MP-2017_Male'!$A$3:$CF$103,MIN((61+(Mortality!CR$5-Mortality!$AT$5)),84),0))</f>
        <v>0.46388968972454514</v>
      </c>
      <c r="CS92" s="463">
        <f>CR92*(1-VLOOKUP($AR92,'MP-2017_Male'!$A$3:$CF$103,MIN((61+(Mortality!CS$5-Mortality!$AT$5)),84),0))</f>
        <v>0.46310107725201338</v>
      </c>
      <c r="CT92" s="463">
        <f>CS92*(1-VLOOKUP($AR92,'MP-2017_Male'!$A$3:$CF$103,MIN((61+(Mortality!CT$5-Mortality!$AT$5)),84),0))</f>
        <v>0.46231380542068495</v>
      </c>
      <c r="CU92" s="463">
        <f>CT92*(1-VLOOKUP($AR92,'MP-2017_Male'!$A$3:$CF$103,MIN((61+(Mortality!CU$5-Mortality!$AT$5)),84),0))</f>
        <v>0.46152787195146977</v>
      </c>
      <c r="CV92" s="463">
        <f>CU92*(1-VLOOKUP($AR92,'MP-2017_Male'!$A$3:$CF$103,MIN((61+(Mortality!CV$5-Mortality!$AT$5)),84),0))</f>
        <v>0.46074327456915226</v>
      </c>
      <c r="CW92" s="463">
        <f>CV92*(1-VLOOKUP($AR92,'MP-2017_Male'!$A$3:$CF$103,MIN((61+(Mortality!CW$5-Mortality!$AT$5)),84),0))</f>
        <v>0.45996001100238471</v>
      </c>
      <c r="CX92" s="463">
        <f>CW92*(1-VLOOKUP($AR92,'MP-2017_Male'!$A$3:$CF$103,MIN((61+(Mortality!CX$5-Mortality!$AT$5)),84),0))</f>
        <v>0.45917807898368063</v>
      </c>
      <c r="CY92" s="463">
        <f>CX92*(1-VLOOKUP($AR92,'MP-2017_Male'!$A$3:$CF$103,MIN((61+(Mortality!CY$5-Mortality!$AT$5)),84),0))</f>
        <v>0.45839747624940835</v>
      </c>
      <c r="CZ92" s="463">
        <f>CY92*(1-VLOOKUP($AR92,'MP-2017_Male'!$A$3:$CF$103,MIN((61+(Mortality!CZ$5-Mortality!$AT$5)),84),0))</f>
        <v>0.45761820053978436</v>
      </c>
      <c r="DA92" s="463">
        <f>CZ92*(1-VLOOKUP($AR92,'MP-2017_Male'!$A$3:$CF$103,MIN((61+(Mortality!DA$5-Mortality!$AT$5)),84),0))</f>
        <v>0.45684024959886671</v>
      </c>
      <c r="DB92" s="463">
        <f>DA92*(1-VLOOKUP($AR92,'MP-2017_Male'!$A$3:$CF$103,MIN((61+(Mortality!DB$5-Mortality!$AT$5)),84),0))</f>
        <v>0.45606362117454863</v>
      </c>
      <c r="DC92" s="463">
        <f>DB92*(1-VLOOKUP($AR92,'MP-2017_Male'!$A$3:$CF$103,MIN((61+(Mortality!DC$5-Mortality!$AT$5)),84),0))</f>
        <v>0.45528831301855188</v>
      </c>
      <c r="DD92" s="463">
        <f>DC92*(1-VLOOKUP($AR92,'MP-2017_Male'!$A$3:$CF$103,MIN((61+(Mortality!DD$5-Mortality!$AT$5)),84),0))</f>
        <v>0.45451432288642035</v>
      </c>
      <c r="DE92" s="463">
        <f>DD92*(1-VLOOKUP($AR92,'MP-2017_Male'!$A$3:$CF$103,MIN((61+(Mortality!DE$5-Mortality!$AT$5)),84),0))</f>
        <v>0.45374164853751342</v>
      </c>
      <c r="DF92" s="463">
        <f>DE92*(1-VLOOKUP($AR92,'MP-2017_Male'!$A$3:$CF$103,MIN((61+(Mortality!DF$5-Mortality!$AT$5)),84),0))</f>
        <v>0.45297028773499964</v>
      </c>
      <c r="DG92" s="463">
        <f>DF92*(1-VLOOKUP($AR92,'MP-2017_Male'!$A$3:$CF$103,MIN((61+(Mortality!DG$5-Mortality!$AT$5)),84),0))</f>
        <v>0.45220023824585015</v>
      </c>
      <c r="DH92" s="463">
        <f>DG92*(1-VLOOKUP($AR92,'MP-2017_Male'!$A$3:$CF$103,MIN((61+(Mortality!DH$5-Mortality!$AT$5)),84),0))</f>
        <v>0.4514314978408322</v>
      </c>
      <c r="DI92" s="463">
        <f>DH92*(1-VLOOKUP($AR92,'MP-2017_Male'!$A$3:$CF$103,MIN((61+(Mortality!DI$5-Mortality!$AT$5)),84),0))</f>
        <v>0.45066406429450279</v>
      </c>
      <c r="DJ92" s="463">
        <f>DI92*(1-VLOOKUP($AR92,'MP-2017_Male'!$A$3:$CF$103,MIN((61+(Mortality!DJ$5-Mortality!$AT$5)),84),0))</f>
        <v>0.44989793538520212</v>
      </c>
      <c r="DK92" s="463">
        <f>DJ92*(1-VLOOKUP($AR92,'MP-2017_Male'!$A$3:$CF$103,MIN((61+(Mortality!DK$5-Mortality!$AT$5)),84),0))</f>
        <v>0.44913310889504726</v>
      </c>
      <c r="DL92" s="463">
        <f>DK92*(1-VLOOKUP($AR92,'MP-2017_Male'!$A$3:$CF$103,MIN((61+(Mortality!DL$5-Mortality!$AT$5)),84),0))</f>
        <v>0.44836958260992565</v>
      </c>
      <c r="DM92" s="463">
        <f>DL92*(1-VLOOKUP($AR92,'MP-2017_Male'!$A$3:$CF$103,MIN((61+(Mortality!DM$5-Mortality!$AT$5)),84),0))</f>
        <v>0.44760735431948878</v>
      </c>
      <c r="DN92" s="463">
        <f>DM92*(1-VLOOKUP($AR92,'MP-2017_Male'!$A$3:$CF$103,MIN((61+(Mortality!DN$5-Mortality!$AT$5)),84),0))</f>
        <v>0.44684642181714562</v>
      </c>
      <c r="DO92" s="463">
        <f>DN92*(1-VLOOKUP($AR92,'MP-2017_Male'!$A$3:$CF$103,MIN((61+(Mortality!DO$5-Mortality!$AT$5)),84),0))</f>
        <v>0.44608678290005643</v>
      </c>
      <c r="DP92" s="463">
        <f>DO92*(1-VLOOKUP($AR92,'MP-2017_Male'!$A$3:$CF$103,MIN((61+(Mortality!DP$5-Mortality!$AT$5)),84),0))</f>
        <v>0.44532843536912631</v>
      </c>
      <c r="DQ92" s="463">
        <f>DP92*(1-VLOOKUP($AR92,'MP-2017_Male'!$A$3:$CF$103,MIN((61+(Mortality!DQ$5-Mortality!$AT$5)),84),0))</f>
        <v>0.44457137702899879</v>
      </c>
      <c r="DR92" s="463">
        <f>DQ92*(1-VLOOKUP($AR92,'MP-2017_Male'!$A$3:$CF$103,MIN((61+(Mortality!DR$5-Mortality!$AT$5)),84),0))</f>
        <v>0.44381560568804945</v>
      </c>
      <c r="DS92" s="463">
        <f>DR92*(1-VLOOKUP($AR92,'MP-2017_Male'!$A$3:$CF$103,MIN((61+(Mortality!DS$5-Mortality!$AT$5)),84),0))</f>
        <v>0.44306111915837976</v>
      </c>
      <c r="DT92" s="463">
        <f>DS92*(1-VLOOKUP($AR92,'MP-2017_Male'!$A$3:$CF$103,MIN((61+(Mortality!DT$5-Mortality!$AT$5)),84),0))</f>
        <v>0.44230791525581048</v>
      </c>
      <c r="DU92" s="463">
        <f>DT92*(1-VLOOKUP($AR92,'MP-2017_Male'!$A$3:$CF$103,MIN((61+(Mortality!DU$5-Mortality!$AT$5)),84),0))</f>
        <v>0.44155599179987559</v>
      </c>
      <c r="DV92" s="463">
        <f>DU92*(1-VLOOKUP($AR92,'MP-2017_Male'!$A$3:$CF$103,MIN((61+(Mortality!DV$5-Mortality!$AT$5)),84),0))</f>
        <v>0.44080534661381576</v>
      </c>
      <c r="DW92" s="463">
        <f>DV92*(1-VLOOKUP($AR92,'MP-2017_Male'!$A$3:$CF$103,MIN((61+(Mortality!DW$5-Mortality!$AT$5)),84),0))</f>
        <v>0.44005597752457226</v>
      </c>
      <c r="DX92" s="463">
        <f>DW92*(1-VLOOKUP($AR92,'MP-2017_Male'!$A$3:$CF$103,MIN((61+(Mortality!DX$5-Mortality!$AT$5)),84),0))</f>
        <v>0.43930788236278046</v>
      </c>
      <c r="DY92" s="463">
        <f>DX92*(1-VLOOKUP($AR92,'MP-2017_Male'!$A$3:$CF$103,MIN((61+(Mortality!DY$5-Mortality!$AT$5)),84),0))</f>
        <v>0.43856105896276371</v>
      </c>
      <c r="DZ92" s="463">
        <f>DY92*(1-VLOOKUP($AR92,'MP-2017_Male'!$A$3:$CF$103,MIN((61+(Mortality!DZ$5-Mortality!$AT$5)),84),0))</f>
        <v>0.43781550516252699</v>
      </c>
      <c r="EA92" s="463">
        <f>DZ92*(1-VLOOKUP($AR92,'MP-2017_Male'!$A$3:$CF$103,MIN((61+(Mortality!EA$5-Mortality!$AT$5)),84),0))</f>
        <v>0.43707121880375066</v>
      </c>
      <c r="EB92" s="463">
        <f>EA92*(1-VLOOKUP($AR92,'MP-2017_Male'!$A$3:$CF$103,MIN((61+(Mortality!EB$5-Mortality!$AT$5)),84),0))</f>
        <v>0.43632819773178427</v>
      </c>
      <c r="EC92" s="463">
        <f>EB92*(1-VLOOKUP($AR92,'MP-2017_Male'!$A$3:$CF$103,MIN((61+(Mortality!EC$5-Mortality!$AT$5)),84),0))</f>
        <v>0.43558643979564021</v>
      </c>
      <c r="ED92" s="463">
        <f>EC92*(1-VLOOKUP($AR92,'MP-2017_Male'!$A$3:$CF$103,MIN((61+(Mortality!ED$5-Mortality!$AT$5)),84),0))</f>
        <v>0.43484594284798761</v>
      </c>
      <c r="EE92" s="463">
        <f>ED92*(1-VLOOKUP($AR92,'MP-2017_Male'!$A$3:$CF$103,MIN((61+(Mortality!EE$5-Mortality!$AT$5)),84),0))</f>
        <v>0.43410670474514601</v>
      </c>
      <c r="EF92" s="463">
        <f>EE92*(1-VLOOKUP($AR92,'MP-2017_Male'!$A$3:$CF$103,MIN((61+(Mortality!EF$5-Mortality!$AT$5)),84),0))</f>
        <v>0.43336872334707927</v>
      </c>
      <c r="EG92" s="463">
        <f>EF92*(1-VLOOKUP($AR92,'MP-2017_Male'!$A$3:$CF$103,MIN((61+(Mortality!EG$5-Mortality!$AT$5)),84),0))</f>
        <v>0.43263199651738921</v>
      </c>
      <c r="EH92" s="463">
        <f>EG92*(1-VLOOKUP($AR92,'MP-2017_Male'!$A$3:$CF$103,MIN((61+(Mortality!EH$5-Mortality!$AT$5)),84),0))</f>
        <v>0.43189652212330965</v>
      </c>
      <c r="EI92" s="463">
        <f>EH92*(1-VLOOKUP($AR92,'MP-2017_Male'!$A$3:$CF$103,MIN((61+(Mortality!EI$5-Mortality!$AT$5)),84),0))</f>
        <v>0.4311622980357</v>
      </c>
      <c r="EJ92" s="463">
        <f>EI92*(1-VLOOKUP($AR92,'MP-2017_Male'!$A$3:$CF$103,MIN((61+(Mortality!EJ$5-Mortality!$AT$5)),84),0))</f>
        <v>0.43042932212903928</v>
      </c>
      <c r="EK92" s="463">
        <f>EJ92*(1-VLOOKUP($AR92,'MP-2017_Male'!$A$3:$CF$103,MIN((61+(Mortality!EK$5-Mortality!$AT$5)),84),0))</f>
        <v>0.4296975922814199</v>
      </c>
      <c r="EL92" s="463">
        <f>EK92*(1-VLOOKUP($AR92,'MP-2017_Male'!$A$3:$CF$103,MIN((61+(Mortality!EL$5-Mortality!$AT$5)),84),0))</f>
        <v>0.4289671063745415</v>
      </c>
      <c r="EM92" s="463">
        <f>EL92*(1-VLOOKUP($AR92,'MP-2017_Male'!$A$3:$CF$103,MIN((61+(Mortality!EM$5-Mortality!$AT$5)),84),0))</f>
        <v>0.42823786229370475</v>
      </c>
      <c r="EN92" s="463">
        <f>EM92*(1-VLOOKUP($AR92,'MP-2017_Male'!$A$3:$CF$103,MIN((61+(Mortality!EN$5-Mortality!$AT$5)),84),0))</f>
        <v>0.42750985792780544</v>
      </c>
      <c r="EO92" s="463">
        <f>EN92*(1-VLOOKUP($AR92,'MP-2017_Male'!$A$3:$CF$103,MIN((61+(Mortality!EO$5-Mortality!$AT$5)),84),0))</f>
        <v>0.42678309116932817</v>
      </c>
      <c r="EP92" s="463">
        <f>EO92*(1-VLOOKUP($AR92,'MP-2017_Male'!$A$3:$CF$103,MIN((61+(Mortality!EP$5-Mortality!$AT$5)),84),0))</f>
        <v>0.4260575599143403</v>
      </c>
      <c r="EQ92" s="463">
        <f>EP92*(1-VLOOKUP($AR92,'MP-2017_Male'!$A$3:$CF$103,MIN((61+(Mortality!EQ$5-Mortality!$AT$5)),84),0))</f>
        <v>0.4253332620624859</v>
      </c>
      <c r="ER92" s="463">
        <f>EQ92*(1-VLOOKUP($AR92,'MP-2017_Male'!$A$3:$CF$103,MIN((61+(Mortality!ER$5-Mortality!$AT$5)),84),0))</f>
        <v>0.42461019551697965</v>
      </c>
      <c r="ES92" s="463">
        <f>ER92*(1-VLOOKUP($AR92,'MP-2017_Male'!$A$3:$CF$103,MIN((61+(Mortality!ES$5-Mortality!$AT$5)),84),0))</f>
        <v>0.42388835818460074</v>
      </c>
      <c r="ET92" s="463">
        <f>ES92*(1-VLOOKUP($AR92,'MP-2017_Male'!$A$3:$CF$103,MIN((61+(Mortality!ET$5-Mortality!$AT$5)),84),0))</f>
        <v>0.4231677479756869</v>
      </c>
      <c r="EU92" s="463">
        <f>ET92*(1-VLOOKUP($AR92,'MP-2017_Male'!$A$3:$CF$103,MIN((61+(Mortality!EU$5-Mortality!$AT$5)),84),0))</f>
        <v>0.42244836280412823</v>
      </c>
      <c r="EV92" s="463">
        <f>EU92*(1-VLOOKUP($AR92,'MP-2017_Male'!$A$3:$CF$103,MIN((61+(Mortality!EV$5-Mortality!$AT$5)),84),0))</f>
        <v>0.42173020058736121</v>
      </c>
      <c r="EW92" s="463">
        <f>EV92*(1-VLOOKUP($AR92,'MP-2017_Male'!$A$3:$CF$103,MIN((61+(Mortality!EW$5-Mortality!$AT$5)),84),0))</f>
        <v>0.42101325924636268</v>
      </c>
      <c r="EX92" s="463">
        <f>EW92*(1-VLOOKUP($AR92,'MP-2017_Male'!$A$3:$CF$103,MIN((61+(Mortality!EX$5-Mortality!$AT$5)),84),0))</f>
        <v>0.42029753670564385</v>
      </c>
      <c r="EY92" s="463">
        <f>EX92*(1-VLOOKUP($AR92,'MP-2017_Male'!$A$3:$CF$103,MIN((61+(Mortality!EY$5-Mortality!$AT$5)),84),0))</f>
        <v>0.41958303089324422</v>
      </c>
      <c r="EZ92" s="463">
        <f>EY92*(1-VLOOKUP($AR92,'MP-2017_Male'!$A$3:$CF$103,MIN((61+(Mortality!EZ$5-Mortality!$AT$5)),84),0))</f>
        <v>0.41886973974072572</v>
      </c>
      <c r="FA92" s="463">
        <f>EZ92*(1-VLOOKUP($AR92,'MP-2017_Male'!$A$3:$CF$103,MIN((61+(Mortality!FA$5-Mortality!$AT$5)),84),0))</f>
        <v>0.4181576611831665</v>
      </c>
      <c r="FB92" s="463">
        <f>FA92*(1-VLOOKUP($AR92,'MP-2017_Male'!$A$3:$CF$103,MIN((61+(Mortality!FB$5-Mortality!$AT$5)),84),0))</f>
        <v>0.41744679315915512</v>
      </c>
      <c r="FC92" s="463">
        <f>FB92*(1-VLOOKUP($AR92,'MP-2017_Male'!$A$3:$CF$103,MIN((61+(Mortality!FC$5-Mortality!$AT$5)),84),0))</f>
        <v>0.41673713361078452</v>
      </c>
      <c r="FD92" s="463">
        <f>FC92*(1-VLOOKUP($AR92,'MP-2017_Male'!$A$3:$CF$103,MIN((61+(Mortality!FD$5-Mortality!$AT$5)),84),0))</f>
        <v>0.41602868048364616</v>
      </c>
      <c r="FE92" s="463">
        <f>FD92*(1-VLOOKUP($AR92,'MP-2017_Male'!$A$3:$CF$103,MIN((61+(Mortality!FE$5-Mortality!$AT$5)),84),0))</f>
        <v>0.41532143172682395</v>
      </c>
      <c r="FF92" s="463">
        <f>FE92*(1-VLOOKUP($AR92,'MP-2017_Male'!$A$3:$CF$103,MIN((61+(Mortality!FF$5-Mortality!$AT$5)),84),0))</f>
        <v>0.41461538529288833</v>
      </c>
      <c r="FG92" s="463">
        <f>FF92*(1-VLOOKUP($AR92,'MP-2017_Male'!$A$3:$CF$103,MIN((61+(Mortality!FG$5-Mortality!$AT$5)),84),0))</f>
        <v>0.41391053913789039</v>
      </c>
      <c r="FH92" s="463">
        <f>FG92*(1-VLOOKUP($AR92,'MP-2017_Male'!$A$3:$CF$103,MIN((61+(Mortality!FH$5-Mortality!$AT$5)),84),0))</f>
        <v>0.41320689122135595</v>
      </c>
      <c r="FI92" s="463">
        <f>FH92*(1-VLOOKUP($AR92,'MP-2017_Male'!$A$3:$CF$103,MIN((61+(Mortality!FI$5-Mortality!$AT$5)),84),0))</f>
        <v>0.41250443950627963</v>
      </c>
    </row>
    <row r="93" spans="1:165">
      <c r="A93" s="205">
        <v>105</v>
      </c>
      <c r="B93" s="226">
        <f t="shared" si="112"/>
        <v>0.412831</v>
      </c>
      <c r="C93" s="227">
        <f t="shared" si="113"/>
        <v>0.37227300000000002</v>
      </c>
      <c r="D93" s="207">
        <f t="shared" si="108"/>
        <v>0.39255200000000001</v>
      </c>
      <c r="E93" s="434">
        <f ca="1">IF($A93&lt;Main!$B$11,Mortality!$BD86,OFFSET($BD$6,$A93-$A$13-$J$31,$A93-$A$13-$J$31)*$J$30)</f>
        <v>0.25318284876098562</v>
      </c>
      <c r="F93" s="435">
        <f ca="1">IF($A93&lt;Main!$B$13,Mortality!$BD185,OFFSET($BD$105,$A93-$A$13,$A93-$A$13))</f>
        <v>0.25939899927042853</v>
      </c>
      <c r="G93" s="472">
        <f t="shared" ca="1" si="85"/>
        <v>0.25629092401570708</v>
      </c>
      <c r="X93" s="227"/>
      <c r="Y93" s="205">
        <v>105</v>
      </c>
      <c r="AA93" s="231"/>
      <c r="AB93" s="232">
        <v>0.412831</v>
      </c>
      <c r="AC93" s="233">
        <v>0.412831</v>
      </c>
      <c r="AD93" s="205"/>
      <c r="AE93" s="231"/>
      <c r="AF93" s="232">
        <v>0.37227300000000002</v>
      </c>
      <c r="AG93" s="233">
        <v>0.37227300000000002</v>
      </c>
      <c r="AH93" s="234"/>
      <c r="AR93" s="205">
        <v>112</v>
      </c>
      <c r="AS93" s="235">
        <f t="shared" si="129"/>
        <v>0.49651018417282117</v>
      </c>
      <c r="AT93" s="235">
        <f t="shared" ref="AT93:AW93" si="137">AU93</f>
        <v>0.5</v>
      </c>
      <c r="AU93" s="235">
        <f t="shared" si="137"/>
        <v>0.5</v>
      </c>
      <c r="AV93" s="235">
        <f t="shared" si="137"/>
        <v>0.5</v>
      </c>
      <c r="AW93" s="235">
        <f t="shared" si="137"/>
        <v>0.5</v>
      </c>
      <c r="AX93" s="406">
        <f t="shared" si="102"/>
        <v>0.5</v>
      </c>
      <c r="AY93" s="463">
        <f>AX93*(1-VLOOKUP($AR93,'MP-2017_Male'!$A$3:$CF$103,MIN((61+(Mortality!AY$5-Mortality!$AT$5)),84),0))</f>
        <v>0.49935000000000002</v>
      </c>
      <c r="AZ93" s="463">
        <f>AY93*(1-VLOOKUP($AR93,'MP-2017_Male'!$A$3:$CF$103,MIN((61+(Mortality!AZ$5-Mortality!$AT$5)),84),0))</f>
        <v>0.49875078</v>
      </c>
      <c r="BA93" s="463">
        <f>AZ93*(1-VLOOKUP($AR93,'MP-2017_Male'!$A$3:$CF$103,MIN((61+(Mortality!BA$5-Mortality!$AT$5)),84),0))</f>
        <v>0.498152279064</v>
      </c>
      <c r="BB93" s="463">
        <f>BA93*(1-VLOOKUP($AR93,'MP-2017_Male'!$A$3:$CF$103,MIN((61+(Mortality!BB$5-Mortality!$AT$5)),84),0))</f>
        <v>0.49760431155702961</v>
      </c>
      <c r="BC93" s="463">
        <f>BB93*(1-VLOOKUP($AR93,'MP-2017_Male'!$A$3:$CF$103,MIN((61+(Mortality!BC$5-Mortality!$AT$5)),84),0))</f>
        <v>0.49705694681431689</v>
      </c>
      <c r="BD93" s="429">
        <f>BC93*(1-VLOOKUP($AR93,'MP-2017_Male'!$A$3:$CF$103,MIN((61+(Mortality!BD$5-Mortality!$AT$5)),84),0))</f>
        <v>0.49651018417282117</v>
      </c>
      <c r="BE93" s="463">
        <f>BD93*(1-VLOOKUP($AR93,'MP-2017_Male'!$A$3:$CF$103,MIN((61+(Mortality!BE$5-Mortality!$AT$5)),84),0))</f>
        <v>0.49596402297023107</v>
      </c>
      <c r="BF93" s="463">
        <f>BE93*(1-VLOOKUP($AR93,'MP-2017_Male'!$A$3:$CF$103,MIN((61+(Mortality!BF$5-Mortality!$AT$5)),84),0))</f>
        <v>0.4954184625449638</v>
      </c>
      <c r="BG93" s="463">
        <f>BF93*(1-VLOOKUP($AR93,'MP-2017_Male'!$A$3:$CF$103,MIN((61+(Mortality!BG$5-Mortality!$AT$5)),84),0))</f>
        <v>0.49487350223616433</v>
      </c>
      <c r="BH93" s="463">
        <f>BG93*(1-VLOOKUP($AR93,'MP-2017_Male'!$A$3:$CF$103,MIN((61+(Mortality!BH$5-Mortality!$AT$5)),84),0))</f>
        <v>0.49432914138370454</v>
      </c>
      <c r="BI93" s="463">
        <f>BH93*(1-VLOOKUP($AR93,'MP-2017_Male'!$A$3:$CF$103,MIN((61+(Mortality!BI$5-Mortality!$AT$5)),84),0))</f>
        <v>0.49378537932818245</v>
      </c>
      <c r="BJ93" s="463">
        <f>BI93*(1-VLOOKUP($AR93,'MP-2017_Male'!$A$3:$CF$103,MIN((61+(Mortality!BJ$5-Mortality!$AT$5)),84),0))</f>
        <v>0.49324221541092145</v>
      </c>
      <c r="BK93" s="463">
        <f>BJ93*(1-VLOOKUP($AR93,'MP-2017_Male'!$A$3:$CF$103,MIN((61+(Mortality!BK$5-Mortality!$AT$5)),84),0))</f>
        <v>0.49269964897396945</v>
      </c>
      <c r="BL93" s="463">
        <f>BK93*(1-VLOOKUP($AR93,'MP-2017_Male'!$A$3:$CF$103,MIN((61+(Mortality!BL$5-Mortality!$AT$5)),84),0))</f>
        <v>0.49215767936009808</v>
      </c>
      <c r="BM93" s="463">
        <f>BL93*(1-VLOOKUP($AR93,'MP-2017_Male'!$A$3:$CF$103,MIN((61+(Mortality!BM$5-Mortality!$AT$5)),84),0))</f>
        <v>0.49156709014486599</v>
      </c>
      <c r="BN93" s="463">
        <f>BM93*(1-VLOOKUP($AR93,'MP-2017_Male'!$A$3:$CF$103,MIN((61+(Mortality!BN$5-Mortality!$AT$5)),84),0))</f>
        <v>0.49097720963669217</v>
      </c>
      <c r="BO93" s="463">
        <f>BN93*(1-VLOOKUP($AR93,'MP-2017_Male'!$A$3:$CF$103,MIN((61+(Mortality!BO$5-Mortality!$AT$5)),84),0))</f>
        <v>0.49038803698512817</v>
      </c>
      <c r="BP93" s="463">
        <f>BO93*(1-VLOOKUP($AR93,'MP-2017_Male'!$A$3:$CF$103,MIN((61+(Mortality!BP$5-Mortality!$AT$5)),84),0))</f>
        <v>0.48979957134074603</v>
      </c>
      <c r="BQ93" s="463">
        <f>BP93*(1-VLOOKUP($AR93,'MP-2017_Male'!$A$3:$CF$103,MIN((61+(Mortality!BQ$5-Mortality!$AT$5)),84),0))</f>
        <v>0.48916283189800308</v>
      </c>
      <c r="BR93" s="463">
        <f>BQ93*(1-VLOOKUP($AR93,'MP-2017_Male'!$A$3:$CF$103,MIN((61+(Mortality!BR$5-Mortality!$AT$5)),84),0))</f>
        <v>0.48852692021653571</v>
      </c>
      <c r="BS93" s="463">
        <f>BR93*(1-VLOOKUP($AR93,'MP-2017_Male'!$A$3:$CF$103,MIN((61+(Mortality!BS$5-Mortality!$AT$5)),84),0))</f>
        <v>0.48789183522025426</v>
      </c>
      <c r="BT93" s="463">
        <f>BS93*(1-VLOOKUP($AR93,'MP-2017_Male'!$A$3:$CF$103,MIN((61+(Mortality!BT$5-Mortality!$AT$5)),84),0))</f>
        <v>0.48725757583446794</v>
      </c>
      <c r="BU93" s="463">
        <f>BT93*(1-VLOOKUP($AR93,'MP-2017_Male'!$A$3:$CF$103,MIN((61+(Mortality!BU$5-Mortality!$AT$5)),84),0))</f>
        <v>0.48662414098588314</v>
      </c>
      <c r="BV93" s="463">
        <f>BU93*(1-VLOOKUP($AR93,'MP-2017_Male'!$A$3:$CF$103,MIN((61+(Mortality!BV$5-Mortality!$AT$5)),84),0))</f>
        <v>0.4859915296026015</v>
      </c>
      <c r="BW93" s="463">
        <f>BV93*(1-VLOOKUP($AR93,'MP-2017_Male'!$A$3:$CF$103,MIN((61+(Mortality!BW$5-Mortality!$AT$5)),84),0))</f>
        <v>0.48535974061411813</v>
      </c>
      <c r="BX93" s="463">
        <f>BW93*(1-VLOOKUP($AR93,'MP-2017_Male'!$A$3:$CF$103,MIN((61+(Mortality!BX$5-Mortality!$AT$5)),84),0))</f>
        <v>0.48472877295131978</v>
      </c>
      <c r="BY93" s="463">
        <f>BX93*(1-VLOOKUP($AR93,'MP-2017_Male'!$A$3:$CF$103,MIN((61+(Mortality!BY$5-Mortality!$AT$5)),84),0))</f>
        <v>0.48409862554648309</v>
      </c>
      <c r="BZ93" s="463">
        <f>BY93*(1-VLOOKUP($AR93,'MP-2017_Male'!$A$3:$CF$103,MIN((61+(Mortality!BZ$5-Mortality!$AT$5)),84),0))</f>
        <v>0.48346929733327265</v>
      </c>
      <c r="CA93" s="463">
        <f>BZ93*(1-VLOOKUP($AR93,'MP-2017_Male'!$A$3:$CF$103,MIN((61+(Mortality!CA$5-Mortality!$AT$5)),84),0))</f>
        <v>0.4828407872467394</v>
      </c>
      <c r="CB93" s="463">
        <f>CA93*(1-VLOOKUP($AR93,'MP-2017_Male'!$A$3:$CF$103,MIN((61+(Mortality!CB$5-Mortality!$AT$5)),84),0))</f>
        <v>0.48221309422331865</v>
      </c>
      <c r="CC93" s="463">
        <f>CB93*(1-VLOOKUP($AR93,'MP-2017_Male'!$A$3:$CF$103,MIN((61+(Mortality!CC$5-Mortality!$AT$5)),84),0))</f>
        <v>0.48158621720082834</v>
      </c>
      <c r="CD93" s="463">
        <f>CC93*(1-VLOOKUP($AR93,'MP-2017_Male'!$A$3:$CF$103,MIN((61+(Mortality!CD$5-Mortality!$AT$5)),84),0))</f>
        <v>0.48096015511846729</v>
      </c>
      <c r="CE93" s="463">
        <f>CD93*(1-VLOOKUP($AR93,'MP-2017_Male'!$A$3:$CF$103,MIN((61+(Mortality!CE$5-Mortality!$AT$5)),84),0))</f>
        <v>0.4803349069168133</v>
      </c>
      <c r="CF93" s="463">
        <f>CE93*(1-VLOOKUP($AR93,'MP-2017_Male'!$A$3:$CF$103,MIN((61+(Mortality!CF$5-Mortality!$AT$5)),84),0))</f>
        <v>0.47971047153782148</v>
      </c>
      <c r="CG93" s="463">
        <f>CF93*(1-VLOOKUP($AR93,'MP-2017_Male'!$A$3:$CF$103,MIN((61+(Mortality!CG$5-Mortality!$AT$5)),84),0))</f>
        <v>0.47908684792482231</v>
      </c>
      <c r="CH93" s="463">
        <f>CG93*(1-VLOOKUP($AR93,'MP-2017_Male'!$A$3:$CF$103,MIN((61+(Mortality!CH$5-Mortality!$AT$5)),84),0))</f>
        <v>0.47846403502252005</v>
      </c>
      <c r="CI93" s="463">
        <f>CH93*(1-VLOOKUP($AR93,'MP-2017_Male'!$A$3:$CF$103,MIN((61+(Mortality!CI$5-Mortality!$AT$5)),84),0))</f>
        <v>0.47784203177699081</v>
      </c>
      <c r="CJ93" s="463">
        <f>CI93*(1-VLOOKUP($AR93,'MP-2017_Male'!$A$3:$CF$103,MIN((61+(Mortality!CJ$5-Mortality!$AT$5)),84),0))</f>
        <v>0.47722083713568075</v>
      </c>
      <c r="CK93" s="463">
        <f>CJ93*(1-VLOOKUP($AR93,'MP-2017_Male'!$A$3:$CF$103,MIN((61+(Mortality!CK$5-Mortality!$AT$5)),84),0))</f>
        <v>0.47660045004740437</v>
      </c>
      <c r="CL93" s="463">
        <f>CK93*(1-VLOOKUP($AR93,'MP-2017_Male'!$A$3:$CF$103,MIN((61+(Mortality!CL$5-Mortality!$AT$5)),84),0))</f>
        <v>0.47598086946234275</v>
      </c>
      <c r="CM93" s="463">
        <f>CL93*(1-VLOOKUP($AR93,'MP-2017_Male'!$A$3:$CF$103,MIN((61+(Mortality!CM$5-Mortality!$AT$5)),84),0))</f>
        <v>0.47536209433204174</v>
      </c>
      <c r="CN93" s="463">
        <f>CM93*(1-VLOOKUP($AR93,'MP-2017_Male'!$A$3:$CF$103,MIN((61+(Mortality!CN$5-Mortality!$AT$5)),84),0))</f>
        <v>0.4747441236094101</v>
      </c>
      <c r="CO93" s="463">
        <f>CN93*(1-VLOOKUP($AR93,'MP-2017_Male'!$A$3:$CF$103,MIN((61+(Mortality!CO$5-Mortality!$AT$5)),84),0))</f>
        <v>0.47412695624871787</v>
      </c>
      <c r="CP93" s="463">
        <f>CO93*(1-VLOOKUP($AR93,'MP-2017_Male'!$A$3:$CF$103,MIN((61+(Mortality!CP$5-Mortality!$AT$5)),84),0))</f>
        <v>0.47351059120559458</v>
      </c>
      <c r="CQ93" s="463">
        <f>CP93*(1-VLOOKUP($AR93,'MP-2017_Male'!$A$3:$CF$103,MIN((61+(Mortality!CQ$5-Mortality!$AT$5)),84),0))</f>
        <v>0.47289502743702733</v>
      </c>
      <c r="CR93" s="463">
        <f>CQ93*(1-VLOOKUP($AR93,'MP-2017_Male'!$A$3:$CF$103,MIN((61+(Mortality!CR$5-Mortality!$AT$5)),84),0))</f>
        <v>0.47228026390135919</v>
      </c>
      <c r="CS93" s="463">
        <f>CR93*(1-VLOOKUP($AR93,'MP-2017_Male'!$A$3:$CF$103,MIN((61+(Mortality!CS$5-Mortality!$AT$5)),84),0))</f>
        <v>0.47166629955828743</v>
      </c>
      <c r="CT93" s="463">
        <f>CS93*(1-VLOOKUP($AR93,'MP-2017_Male'!$A$3:$CF$103,MIN((61+(Mortality!CT$5-Mortality!$AT$5)),84),0))</f>
        <v>0.47105313336886168</v>
      </c>
      <c r="CU93" s="463">
        <f>CT93*(1-VLOOKUP($AR93,'MP-2017_Male'!$A$3:$CF$103,MIN((61+(Mortality!CU$5-Mortality!$AT$5)),84),0))</f>
        <v>0.47044076429548215</v>
      </c>
      <c r="CV93" s="463">
        <f>CU93*(1-VLOOKUP($AR93,'MP-2017_Male'!$A$3:$CF$103,MIN((61+(Mortality!CV$5-Mortality!$AT$5)),84),0))</f>
        <v>0.46982919130189804</v>
      </c>
      <c r="CW93" s="463">
        <f>CV93*(1-VLOOKUP($AR93,'MP-2017_Male'!$A$3:$CF$103,MIN((61+(Mortality!CW$5-Mortality!$AT$5)),84),0))</f>
        <v>0.46921841335320558</v>
      </c>
      <c r="CX93" s="463">
        <f>CW93*(1-VLOOKUP($AR93,'MP-2017_Male'!$A$3:$CF$103,MIN((61+(Mortality!CX$5-Mortality!$AT$5)),84),0))</f>
        <v>0.46860842941584641</v>
      </c>
      <c r="CY93" s="463">
        <f>CX93*(1-VLOOKUP($AR93,'MP-2017_Male'!$A$3:$CF$103,MIN((61+(Mortality!CY$5-Mortality!$AT$5)),84),0))</f>
        <v>0.46799923845760583</v>
      </c>
      <c r="CZ93" s="463">
        <f>CY93*(1-VLOOKUP($AR93,'MP-2017_Male'!$A$3:$CF$103,MIN((61+(Mortality!CZ$5-Mortality!$AT$5)),84),0))</f>
        <v>0.46739083944761095</v>
      </c>
      <c r="DA93" s="463">
        <f>CZ93*(1-VLOOKUP($AR93,'MP-2017_Male'!$A$3:$CF$103,MIN((61+(Mortality!DA$5-Mortality!$AT$5)),84),0))</f>
        <v>0.4667832313563291</v>
      </c>
      <c r="DB93" s="463">
        <f>DA93*(1-VLOOKUP($AR93,'MP-2017_Male'!$A$3:$CF$103,MIN((61+(Mortality!DB$5-Mortality!$AT$5)),84),0))</f>
        <v>0.46617641315556591</v>
      </c>
      <c r="DC93" s="463">
        <f>DB93*(1-VLOOKUP($AR93,'MP-2017_Male'!$A$3:$CF$103,MIN((61+(Mortality!DC$5-Mortality!$AT$5)),84),0))</f>
        <v>0.46557038381846366</v>
      </c>
      <c r="DD93" s="463">
        <f>DC93*(1-VLOOKUP($AR93,'MP-2017_Male'!$A$3:$CF$103,MIN((61+(Mortality!DD$5-Mortality!$AT$5)),84),0))</f>
        <v>0.46496514231949965</v>
      </c>
      <c r="DE93" s="463">
        <f>DD93*(1-VLOOKUP($AR93,'MP-2017_Male'!$A$3:$CF$103,MIN((61+(Mortality!DE$5-Mortality!$AT$5)),84),0))</f>
        <v>0.46436068763448429</v>
      </c>
      <c r="DF93" s="463">
        <f>DE93*(1-VLOOKUP($AR93,'MP-2017_Male'!$A$3:$CF$103,MIN((61+(Mortality!DF$5-Mortality!$AT$5)),84),0))</f>
        <v>0.46375701874055947</v>
      </c>
      <c r="DG93" s="463">
        <f>DF93*(1-VLOOKUP($AR93,'MP-2017_Male'!$A$3:$CF$103,MIN((61+(Mortality!DG$5-Mortality!$AT$5)),84),0))</f>
        <v>0.46315413461619676</v>
      </c>
      <c r="DH93" s="463">
        <f>DG93*(1-VLOOKUP($AR93,'MP-2017_Male'!$A$3:$CF$103,MIN((61+(Mortality!DH$5-Mortality!$AT$5)),84),0))</f>
        <v>0.46255203424119573</v>
      </c>
      <c r="DI93" s="463">
        <f>DH93*(1-VLOOKUP($AR93,'MP-2017_Male'!$A$3:$CF$103,MIN((61+(Mortality!DI$5-Mortality!$AT$5)),84),0))</f>
        <v>0.46195071659668219</v>
      </c>
      <c r="DJ93" s="463">
        <f>DI93*(1-VLOOKUP($AR93,'MP-2017_Male'!$A$3:$CF$103,MIN((61+(Mortality!DJ$5-Mortality!$AT$5)),84),0))</f>
        <v>0.46135018066510652</v>
      </c>
      <c r="DK93" s="463">
        <f>DJ93*(1-VLOOKUP($AR93,'MP-2017_Male'!$A$3:$CF$103,MIN((61+(Mortality!DK$5-Mortality!$AT$5)),84),0))</f>
        <v>0.46075042543024192</v>
      </c>
      <c r="DL93" s="463">
        <f>DK93*(1-VLOOKUP($AR93,'MP-2017_Male'!$A$3:$CF$103,MIN((61+(Mortality!DL$5-Mortality!$AT$5)),84),0))</f>
        <v>0.46015144987718259</v>
      </c>
      <c r="DM93" s="463">
        <f>DL93*(1-VLOOKUP($AR93,'MP-2017_Male'!$A$3:$CF$103,MIN((61+(Mortality!DM$5-Mortality!$AT$5)),84),0))</f>
        <v>0.45955325299234229</v>
      </c>
      <c r="DN93" s="463">
        <f>DM93*(1-VLOOKUP($AR93,'MP-2017_Male'!$A$3:$CF$103,MIN((61+(Mortality!DN$5-Mortality!$AT$5)),84),0))</f>
        <v>0.45895583376345228</v>
      </c>
      <c r="DO93" s="463">
        <f>DN93*(1-VLOOKUP($AR93,'MP-2017_Male'!$A$3:$CF$103,MIN((61+(Mortality!DO$5-Mortality!$AT$5)),84),0))</f>
        <v>0.45835919117955981</v>
      </c>
      <c r="DP93" s="463">
        <f>DO93*(1-VLOOKUP($AR93,'MP-2017_Male'!$A$3:$CF$103,MIN((61+(Mortality!DP$5-Mortality!$AT$5)),84),0))</f>
        <v>0.45776332423102639</v>
      </c>
      <c r="DQ93" s="463">
        <f>DP93*(1-VLOOKUP($AR93,'MP-2017_Male'!$A$3:$CF$103,MIN((61+(Mortality!DQ$5-Mortality!$AT$5)),84),0))</f>
        <v>0.45716823190952605</v>
      </c>
      <c r="DR93" s="463">
        <f>DQ93*(1-VLOOKUP($AR93,'MP-2017_Male'!$A$3:$CF$103,MIN((61+(Mortality!DR$5-Mortality!$AT$5)),84),0))</f>
        <v>0.45657391320804369</v>
      </c>
      <c r="DS93" s="463">
        <f>DR93*(1-VLOOKUP($AR93,'MP-2017_Male'!$A$3:$CF$103,MIN((61+(Mortality!DS$5-Mortality!$AT$5)),84),0))</f>
        <v>0.45598036712087325</v>
      </c>
      <c r="DT93" s="463">
        <f>DS93*(1-VLOOKUP($AR93,'MP-2017_Male'!$A$3:$CF$103,MIN((61+(Mortality!DT$5-Mortality!$AT$5)),84),0))</f>
        <v>0.45538759264361611</v>
      </c>
      <c r="DU93" s="463">
        <f>DT93*(1-VLOOKUP($AR93,'MP-2017_Male'!$A$3:$CF$103,MIN((61+(Mortality!DU$5-Mortality!$AT$5)),84),0))</f>
        <v>0.45479558877317944</v>
      </c>
      <c r="DV93" s="463">
        <f>DU93*(1-VLOOKUP($AR93,'MP-2017_Male'!$A$3:$CF$103,MIN((61+(Mortality!DV$5-Mortality!$AT$5)),84),0))</f>
        <v>0.4542043545077743</v>
      </c>
      <c r="DW93" s="463">
        <f>DV93*(1-VLOOKUP($AR93,'MP-2017_Male'!$A$3:$CF$103,MIN((61+(Mortality!DW$5-Mortality!$AT$5)),84),0))</f>
        <v>0.45361388884691423</v>
      </c>
      <c r="DX93" s="463">
        <f>DW93*(1-VLOOKUP($AR93,'MP-2017_Male'!$A$3:$CF$103,MIN((61+(Mortality!DX$5-Mortality!$AT$5)),84),0))</f>
        <v>0.45302419079141326</v>
      </c>
      <c r="DY93" s="463">
        <f>DX93*(1-VLOOKUP($AR93,'MP-2017_Male'!$A$3:$CF$103,MIN((61+(Mortality!DY$5-Mortality!$AT$5)),84),0))</f>
        <v>0.45243525934338447</v>
      </c>
      <c r="DZ93" s="463">
        <f>DY93*(1-VLOOKUP($AR93,'MP-2017_Male'!$A$3:$CF$103,MIN((61+(Mortality!DZ$5-Mortality!$AT$5)),84),0))</f>
        <v>0.45184709350623808</v>
      </c>
      <c r="EA93" s="463">
        <f>DZ93*(1-VLOOKUP($AR93,'MP-2017_Male'!$A$3:$CF$103,MIN((61+(Mortality!EA$5-Mortality!$AT$5)),84),0))</f>
        <v>0.45125969228467999</v>
      </c>
      <c r="EB93" s="463">
        <f>EA93*(1-VLOOKUP($AR93,'MP-2017_Male'!$A$3:$CF$103,MIN((61+(Mortality!EB$5-Mortality!$AT$5)),84),0))</f>
        <v>0.45067305468470992</v>
      </c>
      <c r="EC93" s="463">
        <f>EB93*(1-VLOOKUP($AR93,'MP-2017_Male'!$A$3:$CF$103,MIN((61+(Mortality!EC$5-Mortality!$AT$5)),84),0))</f>
        <v>0.45008717971361983</v>
      </c>
      <c r="ED93" s="463">
        <f>EC93*(1-VLOOKUP($AR93,'MP-2017_Male'!$A$3:$CF$103,MIN((61+(Mortality!ED$5-Mortality!$AT$5)),84),0))</f>
        <v>0.44950206637999213</v>
      </c>
      <c r="EE93" s="463">
        <f>ED93*(1-VLOOKUP($AR93,'MP-2017_Male'!$A$3:$CF$103,MIN((61+(Mortality!EE$5-Mortality!$AT$5)),84),0))</f>
        <v>0.44891771369369815</v>
      </c>
      <c r="EF93" s="463">
        <f>EE93*(1-VLOOKUP($AR93,'MP-2017_Male'!$A$3:$CF$103,MIN((61+(Mortality!EF$5-Mortality!$AT$5)),84),0))</f>
        <v>0.44833412066589634</v>
      </c>
      <c r="EG93" s="463">
        <f>EF93*(1-VLOOKUP($AR93,'MP-2017_Male'!$A$3:$CF$103,MIN((61+(Mortality!EG$5-Mortality!$AT$5)),84),0))</f>
        <v>0.44775128630903072</v>
      </c>
      <c r="EH93" s="463">
        <f>EG93*(1-VLOOKUP($AR93,'MP-2017_Male'!$A$3:$CF$103,MIN((61+(Mortality!EH$5-Mortality!$AT$5)),84),0))</f>
        <v>0.44716920963682899</v>
      </c>
      <c r="EI93" s="463">
        <f>EH93*(1-VLOOKUP($AR93,'MP-2017_Male'!$A$3:$CF$103,MIN((61+(Mortality!EI$5-Mortality!$AT$5)),84),0))</f>
        <v>0.44658788966430113</v>
      </c>
      <c r="EJ93" s="463">
        <f>EI93*(1-VLOOKUP($AR93,'MP-2017_Male'!$A$3:$CF$103,MIN((61+(Mortality!EJ$5-Mortality!$AT$5)),84),0))</f>
        <v>0.44600732540773758</v>
      </c>
      <c r="EK93" s="463">
        <f>EJ93*(1-VLOOKUP($AR93,'MP-2017_Male'!$A$3:$CF$103,MIN((61+(Mortality!EK$5-Mortality!$AT$5)),84),0))</f>
        <v>0.44542751588470753</v>
      </c>
      <c r="EL93" s="463">
        <f>EK93*(1-VLOOKUP($AR93,'MP-2017_Male'!$A$3:$CF$103,MIN((61+(Mortality!EL$5-Mortality!$AT$5)),84),0))</f>
        <v>0.44484846011405743</v>
      </c>
      <c r="EM93" s="463">
        <f>EL93*(1-VLOOKUP($AR93,'MP-2017_Male'!$A$3:$CF$103,MIN((61+(Mortality!EM$5-Mortality!$AT$5)),84),0))</f>
        <v>0.44427015711590917</v>
      </c>
      <c r="EN93" s="463">
        <f>EM93*(1-VLOOKUP($AR93,'MP-2017_Male'!$A$3:$CF$103,MIN((61+(Mortality!EN$5-Mortality!$AT$5)),84),0))</f>
        <v>0.44369260591165849</v>
      </c>
      <c r="EO93" s="463">
        <f>EN93*(1-VLOOKUP($AR93,'MP-2017_Male'!$A$3:$CF$103,MIN((61+(Mortality!EO$5-Mortality!$AT$5)),84),0))</f>
        <v>0.44311580552397334</v>
      </c>
      <c r="EP93" s="463">
        <f>EO93*(1-VLOOKUP($AR93,'MP-2017_Male'!$A$3:$CF$103,MIN((61+(Mortality!EP$5-Mortality!$AT$5)),84),0))</f>
        <v>0.44253975497679221</v>
      </c>
      <c r="EQ93" s="463">
        <f>EP93*(1-VLOOKUP($AR93,'MP-2017_Male'!$A$3:$CF$103,MIN((61+(Mortality!EQ$5-Mortality!$AT$5)),84),0))</f>
        <v>0.44196445329532241</v>
      </c>
      <c r="ER93" s="463">
        <f>EQ93*(1-VLOOKUP($AR93,'MP-2017_Male'!$A$3:$CF$103,MIN((61+(Mortality!ER$5-Mortality!$AT$5)),84),0))</f>
        <v>0.44138989950603852</v>
      </c>
      <c r="ES93" s="463">
        <f>ER93*(1-VLOOKUP($AR93,'MP-2017_Male'!$A$3:$CF$103,MIN((61+(Mortality!ES$5-Mortality!$AT$5)),84),0))</f>
        <v>0.4408160926366807</v>
      </c>
      <c r="ET93" s="463">
        <f>ES93*(1-VLOOKUP($AR93,'MP-2017_Male'!$A$3:$CF$103,MIN((61+(Mortality!ET$5-Mortality!$AT$5)),84),0))</f>
        <v>0.44024303171625301</v>
      </c>
      <c r="EU93" s="463">
        <f>ET93*(1-VLOOKUP($AR93,'MP-2017_Male'!$A$3:$CF$103,MIN((61+(Mortality!EU$5-Mortality!$AT$5)),84),0))</f>
        <v>0.43967071577502187</v>
      </c>
      <c r="EV93" s="463">
        <f>EU93*(1-VLOOKUP($AR93,'MP-2017_Male'!$A$3:$CF$103,MIN((61+(Mortality!EV$5-Mortality!$AT$5)),84),0))</f>
        <v>0.43909914384451437</v>
      </c>
      <c r="EW93" s="463">
        <f>EV93*(1-VLOOKUP($AR93,'MP-2017_Male'!$A$3:$CF$103,MIN((61+(Mortality!EW$5-Mortality!$AT$5)),84),0))</f>
        <v>0.43852831495751654</v>
      </c>
      <c r="EX93" s="463">
        <f>EW93*(1-VLOOKUP($AR93,'MP-2017_Male'!$A$3:$CF$103,MIN((61+(Mortality!EX$5-Mortality!$AT$5)),84),0))</f>
        <v>0.43795822814807178</v>
      </c>
      <c r="EY93" s="463">
        <f>EX93*(1-VLOOKUP($AR93,'MP-2017_Male'!$A$3:$CF$103,MIN((61+(Mortality!EY$5-Mortality!$AT$5)),84),0))</f>
        <v>0.43738888245147928</v>
      </c>
      <c r="EZ93" s="463">
        <f>EY93*(1-VLOOKUP($AR93,'MP-2017_Male'!$A$3:$CF$103,MIN((61+(Mortality!EZ$5-Mortality!$AT$5)),84),0))</f>
        <v>0.43682027690429237</v>
      </c>
      <c r="FA93" s="463">
        <f>EZ93*(1-VLOOKUP($AR93,'MP-2017_Male'!$A$3:$CF$103,MIN((61+(Mortality!FA$5-Mortality!$AT$5)),84),0))</f>
        <v>0.43625241054431679</v>
      </c>
      <c r="FB93" s="463">
        <f>FA93*(1-VLOOKUP($AR93,'MP-2017_Male'!$A$3:$CF$103,MIN((61+(Mortality!FB$5-Mortality!$AT$5)),84),0))</f>
        <v>0.43568528241060922</v>
      </c>
      <c r="FC93" s="463">
        <f>FB93*(1-VLOOKUP($AR93,'MP-2017_Male'!$A$3:$CF$103,MIN((61+(Mortality!FC$5-Mortality!$AT$5)),84),0))</f>
        <v>0.43511889154347544</v>
      </c>
      <c r="FD93" s="463">
        <f>FC93*(1-VLOOKUP($AR93,'MP-2017_Male'!$A$3:$CF$103,MIN((61+(Mortality!FD$5-Mortality!$AT$5)),84),0))</f>
        <v>0.43455323698446896</v>
      </c>
      <c r="FE93" s="463">
        <f>FD93*(1-VLOOKUP($AR93,'MP-2017_Male'!$A$3:$CF$103,MIN((61+(Mortality!FE$5-Mortality!$AT$5)),84),0))</f>
        <v>0.43398831777638919</v>
      </c>
      <c r="FF93" s="463">
        <f>FE93*(1-VLOOKUP($AR93,'MP-2017_Male'!$A$3:$CF$103,MIN((61+(Mortality!FF$5-Mortality!$AT$5)),84),0))</f>
        <v>0.43342413296327992</v>
      </c>
      <c r="FG93" s="463">
        <f>FF93*(1-VLOOKUP($AR93,'MP-2017_Male'!$A$3:$CF$103,MIN((61+(Mortality!FG$5-Mortality!$AT$5)),84),0))</f>
        <v>0.43286068159042768</v>
      </c>
      <c r="FH93" s="463">
        <f>FG93*(1-VLOOKUP($AR93,'MP-2017_Male'!$A$3:$CF$103,MIN((61+(Mortality!FH$5-Mortality!$AT$5)),84),0))</f>
        <v>0.43229796270436016</v>
      </c>
      <c r="FI93" s="463">
        <f>FH93*(1-VLOOKUP($AR93,'MP-2017_Male'!$A$3:$CF$103,MIN((61+(Mortality!FI$5-Mortality!$AT$5)),84),0))</f>
        <v>0.43173597535284453</v>
      </c>
    </row>
    <row r="94" spans="1:165">
      <c r="A94" s="205">
        <v>106</v>
      </c>
      <c r="B94" s="226">
        <f t="shared" si="112"/>
        <v>0.430946</v>
      </c>
      <c r="C94" s="227">
        <f t="shared" si="113"/>
        <v>0.39185999999999999</v>
      </c>
      <c r="D94" s="207">
        <f t="shared" si="108"/>
        <v>0.41140299999999996</v>
      </c>
      <c r="E94" s="434">
        <f ca="1">IF($A94&lt;Main!$B$11,Mortality!$BD87,OFFSET($BD$6,$A94-$A$13-$J$31,$A94-$A$13-$J$31)*$J$30)</f>
        <v>0.27327673737934188</v>
      </c>
      <c r="F94" s="435">
        <f ca="1">IF($A94&lt;Main!$B$13,Mortality!$BD186,OFFSET($BD$105,$A94-$A$13,$A94-$A$13))</f>
        <v>0.28335482661723055</v>
      </c>
      <c r="G94" s="472">
        <f t="shared" ca="1" si="85"/>
        <v>0.27831578199828622</v>
      </c>
      <c r="X94" s="227"/>
      <c r="Y94" s="205">
        <v>106</v>
      </c>
      <c r="AA94" s="231"/>
      <c r="AB94" s="232">
        <v>0.430946</v>
      </c>
      <c r="AC94" s="233">
        <v>0.430946</v>
      </c>
      <c r="AD94" s="205"/>
      <c r="AE94" s="231"/>
      <c r="AF94" s="232">
        <v>0.39185999999999999</v>
      </c>
      <c r="AG94" s="233">
        <v>0.39185999999999999</v>
      </c>
      <c r="AH94" s="234"/>
      <c r="AR94" s="205">
        <v>113</v>
      </c>
      <c r="AS94" s="235">
        <f t="shared" si="129"/>
        <v>0.4977542107948596</v>
      </c>
      <c r="AT94" s="235">
        <f t="shared" ref="AT94:AW94" si="138">AU94</f>
        <v>0.5</v>
      </c>
      <c r="AU94" s="235">
        <f t="shared" si="138"/>
        <v>0.5</v>
      </c>
      <c r="AV94" s="235">
        <f t="shared" si="138"/>
        <v>0.5</v>
      </c>
      <c r="AW94" s="235">
        <f t="shared" si="138"/>
        <v>0.5</v>
      </c>
      <c r="AX94" s="406">
        <f t="shared" si="102"/>
        <v>0.5</v>
      </c>
      <c r="AY94" s="463">
        <f>AX94*(1-VLOOKUP($AR94,'MP-2017_Male'!$A$3:$CF$103,MIN((61+(Mortality!AY$5-Mortality!$AT$5)),84),0))</f>
        <v>0.49959999999999999</v>
      </c>
      <c r="AZ94" s="463">
        <f>AY94*(1-VLOOKUP($AR94,'MP-2017_Male'!$A$3:$CF$103,MIN((61+(Mortality!AZ$5-Mortality!$AT$5)),84),0))</f>
        <v>0.49920031999999998</v>
      </c>
      <c r="BA94" s="463">
        <f>AZ94*(1-VLOOKUP($AR94,'MP-2017_Male'!$A$3:$CF$103,MIN((61+(Mortality!BA$5-Mortality!$AT$5)),84),0))</f>
        <v>0.49880095974399996</v>
      </c>
      <c r="BB94" s="463">
        <f>BA94*(1-VLOOKUP($AR94,'MP-2017_Male'!$A$3:$CF$103,MIN((61+(Mortality!BB$5-Mortality!$AT$5)),84),0))</f>
        <v>0.49845179907217912</v>
      </c>
      <c r="BC94" s="463">
        <f>BB94*(1-VLOOKUP($AR94,'MP-2017_Male'!$A$3:$CF$103,MIN((61+(Mortality!BC$5-Mortality!$AT$5)),84),0))</f>
        <v>0.49810288281282861</v>
      </c>
      <c r="BD94" s="429">
        <f>BC94*(1-VLOOKUP($AR94,'MP-2017_Male'!$A$3:$CF$103,MIN((61+(Mortality!BD$5-Mortality!$AT$5)),84),0))</f>
        <v>0.4977542107948596</v>
      </c>
      <c r="BE94" s="463">
        <f>BD94*(1-VLOOKUP($AR94,'MP-2017_Male'!$A$3:$CF$103,MIN((61+(Mortality!BE$5-Mortality!$AT$5)),84),0))</f>
        <v>0.49740578284730319</v>
      </c>
      <c r="BF94" s="463">
        <f>BE94*(1-VLOOKUP($AR94,'MP-2017_Male'!$A$3:$CF$103,MIN((61+(Mortality!BF$5-Mortality!$AT$5)),84),0))</f>
        <v>0.49705759879931005</v>
      </c>
      <c r="BG94" s="463">
        <f>BF94*(1-VLOOKUP($AR94,'MP-2017_Male'!$A$3:$CF$103,MIN((61+(Mortality!BG$5-Mortality!$AT$5)),84),0))</f>
        <v>0.49670965848015053</v>
      </c>
      <c r="BH94" s="463">
        <f>BG94*(1-VLOOKUP($AR94,'MP-2017_Male'!$A$3:$CF$103,MIN((61+(Mortality!BH$5-Mortality!$AT$5)),84),0))</f>
        <v>0.49636196171921443</v>
      </c>
      <c r="BI94" s="463">
        <f>BH94*(1-VLOOKUP($AR94,'MP-2017_Male'!$A$3:$CF$103,MIN((61+(Mortality!BI$5-Mortality!$AT$5)),84),0))</f>
        <v>0.49601450834601096</v>
      </c>
      <c r="BJ94" s="463">
        <f>BI94*(1-VLOOKUP($AR94,'MP-2017_Male'!$A$3:$CF$103,MIN((61+(Mortality!BJ$5-Mortality!$AT$5)),84),0))</f>
        <v>0.49566729819016875</v>
      </c>
      <c r="BK94" s="463">
        <f>BJ94*(1-VLOOKUP($AR94,'MP-2017_Male'!$A$3:$CF$103,MIN((61+(Mortality!BK$5-Mortality!$AT$5)),84),0))</f>
        <v>0.49532033108143564</v>
      </c>
      <c r="BL94" s="463">
        <f>BK94*(1-VLOOKUP($AR94,'MP-2017_Male'!$A$3:$CF$103,MIN((61+(Mortality!BL$5-Mortality!$AT$5)),84),0))</f>
        <v>0.49492407481657047</v>
      </c>
      <c r="BM94" s="463">
        <f>BL94*(1-VLOOKUP($AR94,'MP-2017_Male'!$A$3:$CF$103,MIN((61+(Mortality!BM$5-Mortality!$AT$5)),84),0))</f>
        <v>0.49452813555671721</v>
      </c>
      <c r="BN94" s="463">
        <f>BM94*(1-VLOOKUP($AR94,'MP-2017_Male'!$A$3:$CF$103,MIN((61+(Mortality!BN$5-Mortality!$AT$5)),84),0))</f>
        <v>0.49413251304827183</v>
      </c>
      <c r="BO94" s="463">
        <f>BN94*(1-VLOOKUP($AR94,'MP-2017_Male'!$A$3:$CF$103,MIN((61+(Mortality!BO$5-Mortality!$AT$5)),84),0))</f>
        <v>0.49373720703783319</v>
      </c>
      <c r="BP94" s="463">
        <f>BO94*(1-VLOOKUP($AR94,'MP-2017_Male'!$A$3:$CF$103,MIN((61+(Mortality!BP$5-Mortality!$AT$5)),84),0))</f>
        <v>0.4933422172722029</v>
      </c>
      <c r="BQ94" s="463">
        <f>BP94*(1-VLOOKUP($AR94,'MP-2017_Male'!$A$3:$CF$103,MIN((61+(Mortality!BQ$5-Mortality!$AT$5)),84),0))</f>
        <v>0.49289820927665789</v>
      </c>
      <c r="BR94" s="463">
        <f>BQ94*(1-VLOOKUP($AR94,'MP-2017_Male'!$A$3:$CF$103,MIN((61+(Mortality!BR$5-Mortality!$AT$5)),84),0))</f>
        <v>0.49245460088830889</v>
      </c>
      <c r="BS94" s="463">
        <f>BR94*(1-VLOOKUP($AR94,'MP-2017_Male'!$A$3:$CF$103,MIN((61+(Mortality!BS$5-Mortality!$AT$5)),84),0))</f>
        <v>0.49201139174750941</v>
      </c>
      <c r="BT94" s="463">
        <f>BS94*(1-VLOOKUP($AR94,'MP-2017_Male'!$A$3:$CF$103,MIN((61+(Mortality!BT$5-Mortality!$AT$5)),84),0))</f>
        <v>0.49156858149493665</v>
      </c>
      <c r="BU94" s="463">
        <f>BT94*(1-VLOOKUP($AR94,'MP-2017_Male'!$A$3:$CF$103,MIN((61+(Mortality!BU$5-Mortality!$AT$5)),84),0))</f>
        <v>0.49112616977159118</v>
      </c>
      <c r="BV94" s="463">
        <f>BU94*(1-VLOOKUP($AR94,'MP-2017_Male'!$A$3:$CF$103,MIN((61+(Mortality!BV$5-Mortality!$AT$5)),84),0))</f>
        <v>0.49068415621879674</v>
      </c>
      <c r="BW94" s="463">
        <f>BV94*(1-VLOOKUP($AR94,'MP-2017_Male'!$A$3:$CF$103,MIN((61+(Mortality!BW$5-Mortality!$AT$5)),84),0))</f>
        <v>0.49024254047819982</v>
      </c>
      <c r="BX94" s="463">
        <f>BW94*(1-VLOOKUP($AR94,'MP-2017_Male'!$A$3:$CF$103,MIN((61+(Mortality!BX$5-Mortality!$AT$5)),84),0))</f>
        <v>0.48980132219176942</v>
      </c>
      <c r="BY94" s="463">
        <f>BX94*(1-VLOOKUP($AR94,'MP-2017_Male'!$A$3:$CF$103,MIN((61+(Mortality!BY$5-Mortality!$AT$5)),84),0))</f>
        <v>0.48936050100179684</v>
      </c>
      <c r="BZ94" s="463">
        <f>BY94*(1-VLOOKUP($AR94,'MP-2017_Male'!$A$3:$CF$103,MIN((61+(Mortality!BZ$5-Mortality!$AT$5)),84),0))</f>
        <v>0.4889200765508952</v>
      </c>
      <c r="CA94" s="463">
        <f>BZ94*(1-VLOOKUP($AR94,'MP-2017_Male'!$A$3:$CF$103,MIN((61+(Mortality!CA$5-Mortality!$AT$5)),84),0))</f>
        <v>0.48848004848199938</v>
      </c>
      <c r="CB94" s="463">
        <f>CA94*(1-VLOOKUP($AR94,'MP-2017_Male'!$A$3:$CF$103,MIN((61+(Mortality!CB$5-Mortality!$AT$5)),84),0))</f>
        <v>0.4880404164383656</v>
      </c>
      <c r="CC94" s="463">
        <f>CB94*(1-VLOOKUP($AR94,'MP-2017_Male'!$A$3:$CF$103,MIN((61+(Mortality!CC$5-Mortality!$AT$5)),84),0))</f>
        <v>0.48760118006357106</v>
      </c>
      <c r="CD94" s="463">
        <f>CC94*(1-VLOOKUP($AR94,'MP-2017_Male'!$A$3:$CF$103,MIN((61+(Mortality!CD$5-Mortality!$AT$5)),84),0))</f>
        <v>0.48716233900151384</v>
      </c>
      <c r="CE94" s="463">
        <f>CD94*(1-VLOOKUP($AR94,'MP-2017_Male'!$A$3:$CF$103,MIN((61+(Mortality!CE$5-Mortality!$AT$5)),84),0))</f>
        <v>0.48672389289641249</v>
      </c>
      <c r="CF94" s="463">
        <f>CE94*(1-VLOOKUP($AR94,'MP-2017_Male'!$A$3:$CF$103,MIN((61+(Mortality!CF$5-Mortality!$AT$5)),84),0))</f>
        <v>0.48628584139280573</v>
      </c>
      <c r="CG94" s="463">
        <f>CF94*(1-VLOOKUP($AR94,'MP-2017_Male'!$A$3:$CF$103,MIN((61+(Mortality!CG$5-Mortality!$AT$5)),84),0))</f>
        <v>0.4858481841355522</v>
      </c>
      <c r="CH94" s="463">
        <f>CG94*(1-VLOOKUP($AR94,'MP-2017_Male'!$A$3:$CF$103,MIN((61+(Mortality!CH$5-Mortality!$AT$5)),84),0))</f>
        <v>0.48541092076983017</v>
      </c>
      <c r="CI94" s="463">
        <f>CH94*(1-VLOOKUP($AR94,'MP-2017_Male'!$A$3:$CF$103,MIN((61+(Mortality!CI$5-Mortality!$AT$5)),84),0))</f>
        <v>0.48497405094113732</v>
      </c>
      <c r="CJ94" s="463">
        <f>CI94*(1-VLOOKUP($AR94,'MP-2017_Male'!$A$3:$CF$103,MIN((61+(Mortality!CJ$5-Mortality!$AT$5)),84),0))</f>
        <v>0.48453757429529032</v>
      </c>
      <c r="CK94" s="463">
        <f>CJ94*(1-VLOOKUP($AR94,'MP-2017_Male'!$A$3:$CF$103,MIN((61+(Mortality!CK$5-Mortality!$AT$5)),84),0))</f>
        <v>0.48410149047842455</v>
      </c>
      <c r="CL94" s="463">
        <f>CK94*(1-VLOOKUP($AR94,'MP-2017_Male'!$A$3:$CF$103,MIN((61+(Mortality!CL$5-Mortality!$AT$5)),84),0))</f>
        <v>0.48366579913699398</v>
      </c>
      <c r="CM94" s="463">
        <f>CL94*(1-VLOOKUP($AR94,'MP-2017_Male'!$A$3:$CF$103,MIN((61+(Mortality!CM$5-Mortality!$AT$5)),84),0))</f>
        <v>0.48323049991777067</v>
      </c>
      <c r="CN94" s="463">
        <f>CM94*(1-VLOOKUP($AR94,'MP-2017_Male'!$A$3:$CF$103,MIN((61+(Mortality!CN$5-Mortality!$AT$5)),84),0))</f>
        <v>0.48279559246784465</v>
      </c>
      <c r="CO94" s="463">
        <f>CN94*(1-VLOOKUP($AR94,'MP-2017_Male'!$A$3:$CF$103,MIN((61+(Mortality!CO$5-Mortality!$AT$5)),84),0))</f>
        <v>0.48236107643462356</v>
      </c>
      <c r="CP94" s="463">
        <f>CO94*(1-VLOOKUP($AR94,'MP-2017_Male'!$A$3:$CF$103,MIN((61+(Mortality!CP$5-Mortality!$AT$5)),84),0))</f>
        <v>0.48192695146583236</v>
      </c>
      <c r="CQ94" s="463">
        <f>CP94*(1-VLOOKUP($AR94,'MP-2017_Male'!$A$3:$CF$103,MIN((61+(Mortality!CQ$5-Mortality!$AT$5)),84),0))</f>
        <v>0.4814932172095131</v>
      </c>
      <c r="CR94" s="463">
        <f>CQ94*(1-VLOOKUP($AR94,'MP-2017_Male'!$A$3:$CF$103,MIN((61+(Mortality!CR$5-Mortality!$AT$5)),84),0))</f>
        <v>0.48105987331402456</v>
      </c>
      <c r="CS94" s="463">
        <f>CR94*(1-VLOOKUP($AR94,'MP-2017_Male'!$A$3:$CF$103,MIN((61+(Mortality!CS$5-Mortality!$AT$5)),84),0))</f>
        <v>0.48062691942804192</v>
      </c>
      <c r="CT94" s="463">
        <f>CS94*(1-VLOOKUP($AR94,'MP-2017_Male'!$A$3:$CF$103,MIN((61+(Mortality!CT$5-Mortality!$AT$5)),84),0))</f>
        <v>0.4801943552005567</v>
      </c>
      <c r="CU94" s="463">
        <f>CT94*(1-VLOOKUP($AR94,'MP-2017_Male'!$A$3:$CF$103,MIN((61+(Mortality!CU$5-Mortality!$AT$5)),84),0))</f>
        <v>0.47976218028087619</v>
      </c>
      <c r="CV94" s="463">
        <f>CU94*(1-VLOOKUP($AR94,'MP-2017_Male'!$A$3:$CF$103,MIN((61+(Mortality!CV$5-Mortality!$AT$5)),84),0))</f>
        <v>0.4793303943186234</v>
      </c>
      <c r="CW94" s="463">
        <f>CV94*(1-VLOOKUP($AR94,'MP-2017_Male'!$A$3:$CF$103,MIN((61+(Mortality!CW$5-Mortality!$AT$5)),84),0))</f>
        <v>0.47889899696373661</v>
      </c>
      <c r="CX94" s="463">
        <f>CW94*(1-VLOOKUP($AR94,'MP-2017_Male'!$A$3:$CF$103,MIN((61+(Mortality!CX$5-Mortality!$AT$5)),84),0))</f>
        <v>0.47846798786646927</v>
      </c>
      <c r="CY94" s="463">
        <f>CX94*(1-VLOOKUP($AR94,'MP-2017_Male'!$A$3:$CF$103,MIN((61+(Mortality!CY$5-Mortality!$AT$5)),84),0))</f>
        <v>0.47803736667738944</v>
      </c>
      <c r="CZ94" s="463">
        <f>CY94*(1-VLOOKUP($AR94,'MP-2017_Male'!$A$3:$CF$103,MIN((61+(Mortality!CZ$5-Mortality!$AT$5)),84),0))</f>
        <v>0.47760713304737978</v>
      </c>
      <c r="DA94" s="463">
        <f>CZ94*(1-VLOOKUP($AR94,'MP-2017_Male'!$A$3:$CF$103,MIN((61+(Mortality!DA$5-Mortality!$AT$5)),84),0))</f>
        <v>0.47717728662763714</v>
      </c>
      <c r="DB94" s="463">
        <f>DA94*(1-VLOOKUP($AR94,'MP-2017_Male'!$A$3:$CF$103,MIN((61+(Mortality!DB$5-Mortality!$AT$5)),84),0))</f>
        <v>0.47674782706967228</v>
      </c>
      <c r="DC94" s="463">
        <f>DB94*(1-VLOOKUP($AR94,'MP-2017_Male'!$A$3:$CF$103,MIN((61+(Mortality!DC$5-Mortality!$AT$5)),84),0))</f>
        <v>0.47631875402530954</v>
      </c>
      <c r="DD94" s="463">
        <f>DC94*(1-VLOOKUP($AR94,'MP-2017_Male'!$A$3:$CF$103,MIN((61+(Mortality!DD$5-Mortality!$AT$5)),84),0))</f>
        <v>0.47589006714668675</v>
      </c>
      <c r="DE94" s="463">
        <f>DD94*(1-VLOOKUP($AR94,'MP-2017_Male'!$A$3:$CF$103,MIN((61+(Mortality!DE$5-Mortality!$AT$5)),84),0))</f>
        <v>0.47546176608625473</v>
      </c>
      <c r="DF94" s="463">
        <f>DE94*(1-VLOOKUP($AR94,'MP-2017_Male'!$A$3:$CF$103,MIN((61+(Mortality!DF$5-Mortality!$AT$5)),84),0))</f>
        <v>0.4750338504967771</v>
      </c>
      <c r="DG94" s="463">
        <f>DF94*(1-VLOOKUP($AR94,'MP-2017_Male'!$A$3:$CF$103,MIN((61+(Mortality!DG$5-Mortality!$AT$5)),84),0))</f>
        <v>0.47460632003133002</v>
      </c>
      <c r="DH94" s="463">
        <f>DG94*(1-VLOOKUP($AR94,'MP-2017_Male'!$A$3:$CF$103,MIN((61+(Mortality!DH$5-Mortality!$AT$5)),84),0))</f>
        <v>0.47417917434330181</v>
      </c>
      <c r="DI94" s="463">
        <f>DH94*(1-VLOOKUP($AR94,'MP-2017_Male'!$A$3:$CF$103,MIN((61+(Mortality!DI$5-Mortality!$AT$5)),84),0))</f>
        <v>0.47375241308639282</v>
      </c>
      <c r="DJ94" s="463">
        <f>DI94*(1-VLOOKUP($AR94,'MP-2017_Male'!$A$3:$CF$103,MIN((61+(Mortality!DJ$5-Mortality!$AT$5)),84),0))</f>
        <v>0.47332603591461508</v>
      </c>
      <c r="DK94" s="463">
        <f>DJ94*(1-VLOOKUP($AR94,'MP-2017_Male'!$A$3:$CF$103,MIN((61+(Mortality!DK$5-Mortality!$AT$5)),84),0))</f>
        <v>0.47290004248229195</v>
      </c>
      <c r="DL94" s="463">
        <f>DK94*(1-VLOOKUP($AR94,'MP-2017_Male'!$A$3:$CF$103,MIN((61+(Mortality!DL$5-Mortality!$AT$5)),84),0))</f>
        <v>0.4724744324440579</v>
      </c>
      <c r="DM94" s="463">
        <f>DL94*(1-VLOOKUP($AR94,'MP-2017_Male'!$A$3:$CF$103,MIN((61+(Mortality!DM$5-Mortality!$AT$5)),84),0))</f>
        <v>0.47204920545485823</v>
      </c>
      <c r="DN94" s="463">
        <f>DM94*(1-VLOOKUP($AR94,'MP-2017_Male'!$A$3:$CF$103,MIN((61+(Mortality!DN$5-Mortality!$AT$5)),84),0))</f>
        <v>0.47162436116994888</v>
      </c>
      <c r="DO94" s="463">
        <f>DN94*(1-VLOOKUP($AR94,'MP-2017_Male'!$A$3:$CF$103,MIN((61+(Mortality!DO$5-Mortality!$AT$5)),84),0))</f>
        <v>0.47119989924489591</v>
      </c>
      <c r="DP94" s="463">
        <f>DO94*(1-VLOOKUP($AR94,'MP-2017_Male'!$A$3:$CF$103,MIN((61+(Mortality!DP$5-Mortality!$AT$5)),84),0))</f>
        <v>0.4707758193355755</v>
      </c>
      <c r="DQ94" s="463">
        <f>DP94*(1-VLOOKUP($AR94,'MP-2017_Male'!$A$3:$CF$103,MIN((61+(Mortality!DQ$5-Mortality!$AT$5)),84),0))</f>
        <v>0.47035212109817348</v>
      </c>
      <c r="DR94" s="463">
        <f>DQ94*(1-VLOOKUP($AR94,'MP-2017_Male'!$A$3:$CF$103,MIN((61+(Mortality!DR$5-Mortality!$AT$5)),84),0))</f>
        <v>0.46992880418918515</v>
      </c>
      <c r="DS94" s="463">
        <f>DR94*(1-VLOOKUP($AR94,'MP-2017_Male'!$A$3:$CF$103,MIN((61+(Mortality!DS$5-Mortality!$AT$5)),84),0))</f>
        <v>0.46950586826541485</v>
      </c>
      <c r="DT94" s="463">
        <f>DS94*(1-VLOOKUP($AR94,'MP-2017_Male'!$A$3:$CF$103,MIN((61+(Mortality!DT$5-Mortality!$AT$5)),84),0))</f>
        <v>0.46908331298397599</v>
      </c>
      <c r="DU94" s="463">
        <f>DT94*(1-VLOOKUP($AR94,'MP-2017_Male'!$A$3:$CF$103,MIN((61+(Mortality!DU$5-Mortality!$AT$5)),84),0))</f>
        <v>0.46866113800229042</v>
      </c>
      <c r="DV94" s="463">
        <f>DU94*(1-VLOOKUP($AR94,'MP-2017_Male'!$A$3:$CF$103,MIN((61+(Mortality!DV$5-Mortality!$AT$5)),84),0))</f>
        <v>0.46823934297808834</v>
      </c>
      <c r="DW94" s="463">
        <f>DV94*(1-VLOOKUP($AR94,'MP-2017_Male'!$A$3:$CF$103,MIN((61+(Mortality!DW$5-Mortality!$AT$5)),84),0))</f>
        <v>0.46781792756940804</v>
      </c>
      <c r="DX94" s="463">
        <f>DW94*(1-VLOOKUP($AR94,'MP-2017_Male'!$A$3:$CF$103,MIN((61+(Mortality!DX$5-Mortality!$AT$5)),84),0))</f>
        <v>0.46739689143459556</v>
      </c>
      <c r="DY94" s="463">
        <f>DX94*(1-VLOOKUP($AR94,'MP-2017_Male'!$A$3:$CF$103,MIN((61+(Mortality!DY$5-Mortality!$AT$5)),84),0))</f>
        <v>0.46697623423230444</v>
      </c>
      <c r="DZ94" s="463">
        <f>DY94*(1-VLOOKUP($AR94,'MP-2017_Male'!$A$3:$CF$103,MIN((61+(Mortality!DZ$5-Mortality!$AT$5)),84),0))</f>
        <v>0.46655595562149538</v>
      </c>
      <c r="EA94" s="463">
        <f>DZ94*(1-VLOOKUP($AR94,'MP-2017_Male'!$A$3:$CF$103,MIN((61+(Mortality!EA$5-Mortality!$AT$5)),84),0))</f>
        <v>0.46613605526143603</v>
      </c>
      <c r="EB94" s="463">
        <f>EA94*(1-VLOOKUP($AR94,'MP-2017_Male'!$A$3:$CF$103,MIN((61+(Mortality!EB$5-Mortality!$AT$5)),84),0))</f>
        <v>0.46571653281170072</v>
      </c>
      <c r="EC94" s="463">
        <f>EB94*(1-VLOOKUP($AR94,'MP-2017_Male'!$A$3:$CF$103,MIN((61+(Mortality!EC$5-Mortality!$AT$5)),84),0))</f>
        <v>0.46529738793217018</v>
      </c>
      <c r="ED94" s="463">
        <f>EC94*(1-VLOOKUP($AR94,'MP-2017_Male'!$A$3:$CF$103,MIN((61+(Mortality!ED$5-Mortality!$AT$5)),84),0))</f>
        <v>0.46487862028303123</v>
      </c>
      <c r="EE94" s="463">
        <f>ED94*(1-VLOOKUP($AR94,'MP-2017_Male'!$A$3:$CF$103,MIN((61+(Mortality!EE$5-Mortality!$AT$5)),84),0))</f>
        <v>0.4644602295247765</v>
      </c>
      <c r="EF94" s="463">
        <f>EE94*(1-VLOOKUP($AR94,'MP-2017_Male'!$A$3:$CF$103,MIN((61+(Mortality!EF$5-Mortality!$AT$5)),84),0))</f>
        <v>0.46404221531820422</v>
      </c>
      <c r="EG94" s="463">
        <f>EF94*(1-VLOOKUP($AR94,'MP-2017_Male'!$A$3:$CF$103,MIN((61+(Mortality!EG$5-Mortality!$AT$5)),84),0))</f>
        <v>0.46362457732441781</v>
      </c>
      <c r="EH94" s="463">
        <f>EG94*(1-VLOOKUP($AR94,'MP-2017_Male'!$A$3:$CF$103,MIN((61+(Mortality!EH$5-Mortality!$AT$5)),84),0))</f>
        <v>0.46320731520482583</v>
      </c>
      <c r="EI94" s="463">
        <f>EH94*(1-VLOOKUP($AR94,'MP-2017_Male'!$A$3:$CF$103,MIN((61+(Mortality!EI$5-Mortality!$AT$5)),84),0))</f>
        <v>0.4627904286211415</v>
      </c>
      <c r="EJ94" s="463">
        <f>EI94*(1-VLOOKUP($AR94,'MP-2017_Male'!$A$3:$CF$103,MIN((61+(Mortality!EJ$5-Mortality!$AT$5)),84),0))</f>
        <v>0.46237391723538246</v>
      </c>
      <c r="EK94" s="463">
        <f>EJ94*(1-VLOOKUP($AR94,'MP-2017_Male'!$A$3:$CF$103,MIN((61+(Mortality!EK$5-Mortality!$AT$5)),84),0))</f>
        <v>0.46195778070987059</v>
      </c>
      <c r="EL94" s="463">
        <f>EK94*(1-VLOOKUP($AR94,'MP-2017_Male'!$A$3:$CF$103,MIN((61+(Mortality!EL$5-Mortality!$AT$5)),84),0))</f>
        <v>0.46154201870723172</v>
      </c>
      <c r="EM94" s="463">
        <f>EL94*(1-VLOOKUP($AR94,'MP-2017_Male'!$A$3:$CF$103,MIN((61+(Mortality!EM$5-Mortality!$AT$5)),84),0))</f>
        <v>0.46112663089039518</v>
      </c>
      <c r="EN94" s="463">
        <f>EM94*(1-VLOOKUP($AR94,'MP-2017_Male'!$A$3:$CF$103,MIN((61+(Mortality!EN$5-Mortality!$AT$5)),84),0))</f>
        <v>0.46071161692259383</v>
      </c>
      <c r="EO94" s="463">
        <f>EN94*(1-VLOOKUP($AR94,'MP-2017_Male'!$A$3:$CF$103,MIN((61+(Mortality!EO$5-Mortality!$AT$5)),84),0))</f>
        <v>0.46029697646736351</v>
      </c>
      <c r="EP94" s="463">
        <f>EO94*(1-VLOOKUP($AR94,'MP-2017_Male'!$A$3:$CF$103,MIN((61+(Mortality!EP$5-Mortality!$AT$5)),84),0))</f>
        <v>0.45988270918854285</v>
      </c>
      <c r="EQ94" s="463">
        <f>EP94*(1-VLOOKUP($AR94,'MP-2017_Male'!$A$3:$CF$103,MIN((61+(Mortality!EQ$5-Mortality!$AT$5)),84),0))</f>
        <v>0.45946881475027318</v>
      </c>
      <c r="ER94" s="463">
        <f>EQ94*(1-VLOOKUP($AR94,'MP-2017_Male'!$A$3:$CF$103,MIN((61+(Mortality!ER$5-Mortality!$AT$5)),84),0))</f>
        <v>0.45905529281699792</v>
      </c>
      <c r="ES94" s="463">
        <f>ER94*(1-VLOOKUP($AR94,'MP-2017_Male'!$A$3:$CF$103,MIN((61+(Mortality!ES$5-Mortality!$AT$5)),84),0))</f>
        <v>0.45864214305346263</v>
      </c>
      <c r="ET94" s="463">
        <f>ES94*(1-VLOOKUP($AR94,'MP-2017_Male'!$A$3:$CF$103,MIN((61+(Mortality!ET$5-Mortality!$AT$5)),84),0))</f>
        <v>0.45822936512471452</v>
      </c>
      <c r="EU94" s="463">
        <f>ET94*(1-VLOOKUP($AR94,'MP-2017_Male'!$A$3:$CF$103,MIN((61+(Mortality!EU$5-Mortality!$AT$5)),84),0))</f>
        <v>0.45781695869610228</v>
      </c>
      <c r="EV94" s="463">
        <f>EU94*(1-VLOOKUP($AR94,'MP-2017_Male'!$A$3:$CF$103,MIN((61+(Mortality!EV$5-Mortality!$AT$5)),84),0))</f>
        <v>0.45740492343327577</v>
      </c>
      <c r="EW94" s="463">
        <f>EV94*(1-VLOOKUP($AR94,'MP-2017_Male'!$A$3:$CF$103,MIN((61+(Mortality!EW$5-Mortality!$AT$5)),84),0))</f>
        <v>0.45699325900218579</v>
      </c>
      <c r="EX94" s="463">
        <f>EW94*(1-VLOOKUP($AR94,'MP-2017_Male'!$A$3:$CF$103,MIN((61+(Mortality!EX$5-Mortality!$AT$5)),84),0))</f>
        <v>0.45658196506908383</v>
      </c>
      <c r="EY94" s="463">
        <f>EX94*(1-VLOOKUP($AR94,'MP-2017_Male'!$A$3:$CF$103,MIN((61+(Mortality!EY$5-Mortality!$AT$5)),84),0))</f>
        <v>0.45617104130052166</v>
      </c>
      <c r="EZ94" s="463">
        <f>EY94*(1-VLOOKUP($AR94,'MP-2017_Male'!$A$3:$CF$103,MIN((61+(Mortality!EZ$5-Mortality!$AT$5)),84),0))</f>
        <v>0.45576048736335117</v>
      </c>
      <c r="FA94" s="463">
        <f>EZ94*(1-VLOOKUP($AR94,'MP-2017_Male'!$A$3:$CF$103,MIN((61+(Mortality!FA$5-Mortality!$AT$5)),84),0))</f>
        <v>0.45535030292472417</v>
      </c>
      <c r="FB94" s="463">
        <f>FA94*(1-VLOOKUP($AR94,'MP-2017_Male'!$A$3:$CF$103,MIN((61+(Mortality!FB$5-Mortality!$AT$5)),84),0))</f>
        <v>0.45494048765209194</v>
      </c>
      <c r="FC94" s="463">
        <f>FB94*(1-VLOOKUP($AR94,'MP-2017_Male'!$A$3:$CF$103,MIN((61+(Mortality!FC$5-Mortality!$AT$5)),84),0))</f>
        <v>0.45453104121320503</v>
      </c>
      <c r="FD94" s="463">
        <f>FC94*(1-VLOOKUP($AR94,'MP-2017_Male'!$A$3:$CF$103,MIN((61+(Mortality!FD$5-Mortality!$AT$5)),84),0))</f>
        <v>0.45412196327611315</v>
      </c>
      <c r="FE94" s="463">
        <f>FD94*(1-VLOOKUP($AR94,'MP-2017_Male'!$A$3:$CF$103,MIN((61+(Mortality!FE$5-Mortality!$AT$5)),84),0))</f>
        <v>0.45371325350916464</v>
      </c>
      <c r="FF94" s="463">
        <f>FE94*(1-VLOOKUP($AR94,'MP-2017_Male'!$A$3:$CF$103,MIN((61+(Mortality!FF$5-Mortality!$AT$5)),84),0))</f>
        <v>0.45330491158100639</v>
      </c>
      <c r="FG94" s="463">
        <f>FF94*(1-VLOOKUP($AR94,'MP-2017_Male'!$A$3:$CF$103,MIN((61+(Mortality!FG$5-Mortality!$AT$5)),84),0))</f>
        <v>0.45289693716058349</v>
      </c>
      <c r="FH94" s="463">
        <f>FG94*(1-VLOOKUP($AR94,'MP-2017_Male'!$A$3:$CF$103,MIN((61+(Mortality!FH$5-Mortality!$AT$5)),84),0))</f>
        <v>0.45248932991713897</v>
      </c>
      <c r="FI94" s="463">
        <f>FH94*(1-VLOOKUP($AR94,'MP-2017_Male'!$A$3:$CF$103,MIN((61+(Mortality!FI$5-Mortality!$AT$5)),84),0))</f>
        <v>0.45208208952021356</v>
      </c>
    </row>
    <row r="95" spans="1:165">
      <c r="A95" s="205">
        <v>107</v>
      </c>
      <c r="B95" s="226">
        <f t="shared" si="112"/>
        <v>0.44822699999999999</v>
      </c>
      <c r="C95" s="227">
        <f t="shared" si="113"/>
        <v>0.41084900000000002</v>
      </c>
      <c r="D95" s="207">
        <f t="shared" si="108"/>
        <v>0.42953799999999998</v>
      </c>
      <c r="E95" s="434">
        <f ca="1">IF($A95&lt;Main!$B$11,Mortality!$BD88,OFFSET($BD$6,$A95-$A$13-$J$31,$A95-$A$13-$J$31)*$J$30)</f>
        <v>0.29603709910636355</v>
      </c>
      <c r="F95" s="435">
        <f ca="1">IF($A95&lt;Main!$B$13,Mortality!$BD187,OFFSET($BD$105,$A95-$A$13,$A95-$A$13))</f>
        <v>0.30653672944821081</v>
      </c>
      <c r="G95" s="472">
        <f t="shared" ca="1" si="85"/>
        <v>0.30128691427728715</v>
      </c>
      <c r="X95" s="227"/>
      <c r="Y95" s="205">
        <v>107</v>
      </c>
      <c r="AA95" s="231"/>
      <c r="AB95" s="232">
        <v>0.44822699999999999</v>
      </c>
      <c r="AC95" s="233">
        <v>0.44822699999999999</v>
      </c>
      <c r="AD95" s="205"/>
      <c r="AE95" s="231"/>
      <c r="AF95" s="232">
        <v>0.41084900000000002</v>
      </c>
      <c r="AG95" s="233">
        <v>0.41084900000000002</v>
      </c>
      <c r="AH95" s="234"/>
      <c r="AR95" s="205">
        <v>114</v>
      </c>
      <c r="AS95" s="235">
        <f t="shared" si="129"/>
        <v>0.49880119936019218</v>
      </c>
      <c r="AT95" s="235">
        <f t="shared" ref="AT95:AW95" si="139">AU95</f>
        <v>0.5</v>
      </c>
      <c r="AU95" s="235">
        <f t="shared" si="139"/>
        <v>0.5</v>
      </c>
      <c r="AV95" s="235">
        <f t="shared" si="139"/>
        <v>0.5</v>
      </c>
      <c r="AW95" s="235">
        <f t="shared" si="139"/>
        <v>0.5</v>
      </c>
      <c r="AX95" s="406">
        <f t="shared" si="102"/>
        <v>0.5</v>
      </c>
      <c r="AY95" s="463">
        <f>AX95*(1-VLOOKUP($AR95,'MP-2017_Male'!$A$3:$CF$103,MIN((61+(Mortality!AY$5-Mortality!$AT$5)),84),0))</f>
        <v>0.49980000000000002</v>
      </c>
      <c r="AZ95" s="463">
        <f>AY95*(1-VLOOKUP($AR95,'MP-2017_Male'!$A$3:$CF$103,MIN((61+(Mortality!AZ$5-Mortality!$AT$5)),84),0))</f>
        <v>0.49960008000000006</v>
      </c>
      <c r="BA95" s="463">
        <f>AZ95*(1-VLOOKUP($AR95,'MP-2017_Male'!$A$3:$CF$103,MIN((61+(Mortality!BA$5-Mortality!$AT$5)),84),0))</f>
        <v>0.49940023996800009</v>
      </c>
      <c r="BB95" s="463">
        <f>BA95*(1-VLOOKUP($AR95,'MP-2017_Male'!$A$3:$CF$103,MIN((61+(Mortality!BB$5-Mortality!$AT$5)),84),0))</f>
        <v>0.49920047987201294</v>
      </c>
      <c r="BC95" s="463">
        <f>BB95*(1-VLOOKUP($AR95,'MP-2017_Male'!$A$3:$CF$103,MIN((61+(Mortality!BC$5-Mortality!$AT$5)),84),0))</f>
        <v>0.49900079968006417</v>
      </c>
      <c r="BD95" s="429">
        <f>BC95*(1-VLOOKUP($AR95,'MP-2017_Male'!$A$3:$CF$103,MIN((61+(Mortality!BD$5-Mortality!$AT$5)),84),0))</f>
        <v>0.49880119936019218</v>
      </c>
      <c r="BE95" s="463">
        <f>BD95*(1-VLOOKUP($AR95,'MP-2017_Male'!$A$3:$CF$103,MIN((61+(Mortality!BE$5-Mortality!$AT$5)),84),0))</f>
        <v>0.49860167888044815</v>
      </c>
      <c r="BF95" s="463">
        <f>BE95*(1-VLOOKUP($AR95,'MP-2017_Male'!$A$3:$CF$103,MIN((61+(Mortality!BF$5-Mortality!$AT$5)),84),0))</f>
        <v>0.49840223820889601</v>
      </c>
      <c r="BG95" s="463">
        <f>BF95*(1-VLOOKUP($AR95,'MP-2017_Male'!$A$3:$CF$103,MIN((61+(Mortality!BG$5-Mortality!$AT$5)),84),0))</f>
        <v>0.49820287731361246</v>
      </c>
      <c r="BH95" s="463">
        <f>BG95*(1-VLOOKUP($AR95,'MP-2017_Male'!$A$3:$CF$103,MIN((61+(Mortality!BH$5-Mortality!$AT$5)),84),0))</f>
        <v>0.49800359616268702</v>
      </c>
      <c r="BI95" s="463">
        <f>BH95*(1-VLOOKUP($AR95,'MP-2017_Male'!$A$3:$CF$103,MIN((61+(Mortality!BI$5-Mortality!$AT$5)),84),0))</f>
        <v>0.49780439472422194</v>
      </c>
      <c r="BJ95" s="463">
        <f>BI95*(1-VLOOKUP($AR95,'MP-2017_Male'!$A$3:$CF$103,MIN((61+(Mortality!BJ$5-Mortality!$AT$5)),84),0))</f>
        <v>0.49760527296633228</v>
      </c>
      <c r="BK95" s="463">
        <f>BJ95*(1-VLOOKUP($AR95,'MP-2017_Male'!$A$3:$CF$103,MIN((61+(Mortality!BK$5-Mortality!$AT$5)),84),0))</f>
        <v>0.49740623085714575</v>
      </c>
      <c r="BL95" s="463">
        <f>BK95*(1-VLOOKUP($AR95,'MP-2017_Male'!$A$3:$CF$103,MIN((61+(Mortality!BL$5-Mortality!$AT$5)),84),0))</f>
        <v>0.49720726836480289</v>
      </c>
      <c r="BM95" s="463">
        <f>BL95*(1-VLOOKUP($AR95,'MP-2017_Male'!$A$3:$CF$103,MIN((61+(Mortality!BM$5-Mortality!$AT$5)),84),0))</f>
        <v>0.49700838545745701</v>
      </c>
      <c r="BN95" s="463">
        <f>BM95*(1-VLOOKUP($AR95,'MP-2017_Male'!$A$3:$CF$103,MIN((61+(Mortality!BN$5-Mortality!$AT$5)),84),0))</f>
        <v>0.49680958210327403</v>
      </c>
      <c r="BO95" s="463">
        <f>BN95*(1-VLOOKUP($AR95,'MP-2017_Male'!$A$3:$CF$103,MIN((61+(Mortality!BO$5-Mortality!$AT$5)),84),0))</f>
        <v>0.49661085827043272</v>
      </c>
      <c r="BP95" s="463">
        <f>BO95*(1-VLOOKUP($AR95,'MP-2017_Male'!$A$3:$CF$103,MIN((61+(Mortality!BP$5-Mortality!$AT$5)),84),0))</f>
        <v>0.49641221392712459</v>
      </c>
      <c r="BQ95" s="463">
        <f>BP95*(1-VLOOKUP($AR95,'MP-2017_Male'!$A$3:$CF$103,MIN((61+(Mortality!BQ$5-Mortality!$AT$5)),84),0))</f>
        <v>0.49621364904155374</v>
      </c>
      <c r="BR95" s="463">
        <f>BQ95*(1-VLOOKUP($AR95,'MP-2017_Male'!$A$3:$CF$103,MIN((61+(Mortality!BR$5-Mortality!$AT$5)),84),0))</f>
        <v>0.49601516358193715</v>
      </c>
      <c r="BS95" s="463">
        <f>BR95*(1-VLOOKUP($AR95,'MP-2017_Male'!$A$3:$CF$103,MIN((61+(Mortality!BS$5-Mortality!$AT$5)),84),0))</f>
        <v>0.49581675751650439</v>
      </c>
      <c r="BT95" s="463">
        <f>BS95*(1-VLOOKUP($AR95,'MP-2017_Male'!$A$3:$CF$103,MIN((61+(Mortality!BT$5-Mortality!$AT$5)),84),0))</f>
        <v>0.49561843081349782</v>
      </c>
      <c r="BU95" s="463">
        <f>BT95*(1-VLOOKUP($AR95,'MP-2017_Male'!$A$3:$CF$103,MIN((61+(Mortality!BU$5-Mortality!$AT$5)),84),0))</f>
        <v>0.49542018344117245</v>
      </c>
      <c r="BV95" s="463">
        <f>BU95*(1-VLOOKUP($AR95,'MP-2017_Male'!$A$3:$CF$103,MIN((61+(Mortality!BV$5-Mortality!$AT$5)),84),0))</f>
        <v>0.49522201536779598</v>
      </c>
      <c r="BW95" s="463">
        <f>BV95*(1-VLOOKUP($AR95,'MP-2017_Male'!$A$3:$CF$103,MIN((61+(Mortality!BW$5-Mortality!$AT$5)),84),0))</f>
        <v>0.4950239265616489</v>
      </c>
      <c r="BX95" s="463">
        <f>BW95*(1-VLOOKUP($AR95,'MP-2017_Male'!$A$3:$CF$103,MIN((61+(Mortality!BX$5-Mortality!$AT$5)),84),0))</f>
        <v>0.49482591699102424</v>
      </c>
      <c r="BY95" s="463">
        <f>BX95*(1-VLOOKUP($AR95,'MP-2017_Male'!$A$3:$CF$103,MIN((61+(Mortality!BY$5-Mortality!$AT$5)),84),0))</f>
        <v>0.49462798662422786</v>
      </c>
      <c r="BZ95" s="463">
        <f>BY95*(1-VLOOKUP($AR95,'MP-2017_Male'!$A$3:$CF$103,MIN((61+(Mortality!BZ$5-Mortality!$AT$5)),84),0))</f>
        <v>0.4944301354295782</v>
      </c>
      <c r="CA95" s="463">
        <f>BZ95*(1-VLOOKUP($AR95,'MP-2017_Male'!$A$3:$CF$103,MIN((61+(Mortality!CA$5-Mortality!$AT$5)),84),0))</f>
        <v>0.49423236337540638</v>
      </c>
      <c r="CB95" s="463">
        <f>CA95*(1-VLOOKUP($AR95,'MP-2017_Male'!$A$3:$CF$103,MIN((61+(Mortality!CB$5-Mortality!$AT$5)),84),0))</f>
        <v>0.49403467043005622</v>
      </c>
      <c r="CC95" s="463">
        <f>CB95*(1-VLOOKUP($AR95,'MP-2017_Male'!$A$3:$CF$103,MIN((61+(Mortality!CC$5-Mortality!$AT$5)),84),0))</f>
        <v>0.4938370565618842</v>
      </c>
      <c r="CD95" s="463">
        <f>CC95*(1-VLOOKUP($AR95,'MP-2017_Male'!$A$3:$CF$103,MIN((61+(Mortality!CD$5-Mortality!$AT$5)),84),0))</f>
        <v>0.49363952173925946</v>
      </c>
      <c r="CE95" s="463">
        <f>CD95*(1-VLOOKUP($AR95,'MP-2017_Male'!$A$3:$CF$103,MIN((61+(Mortality!CE$5-Mortality!$AT$5)),84),0))</f>
        <v>0.49344206593056378</v>
      </c>
      <c r="CF95" s="463">
        <f>CE95*(1-VLOOKUP($AR95,'MP-2017_Male'!$A$3:$CF$103,MIN((61+(Mortality!CF$5-Mortality!$AT$5)),84),0))</f>
        <v>0.49324468910419156</v>
      </c>
      <c r="CG95" s="463">
        <f>CF95*(1-VLOOKUP($AR95,'MP-2017_Male'!$A$3:$CF$103,MIN((61+(Mortality!CG$5-Mortality!$AT$5)),84),0))</f>
        <v>0.4930473912285499</v>
      </c>
      <c r="CH95" s="463">
        <f>CG95*(1-VLOOKUP($AR95,'MP-2017_Male'!$A$3:$CF$103,MIN((61+(Mortality!CH$5-Mortality!$AT$5)),84),0))</f>
        <v>0.49285017227205852</v>
      </c>
      <c r="CI95" s="463">
        <f>CH95*(1-VLOOKUP($AR95,'MP-2017_Male'!$A$3:$CF$103,MIN((61+(Mortality!CI$5-Mortality!$AT$5)),84),0))</f>
        <v>0.49265303220314971</v>
      </c>
      <c r="CJ95" s="463">
        <f>CI95*(1-VLOOKUP($AR95,'MP-2017_Male'!$A$3:$CF$103,MIN((61+(Mortality!CJ$5-Mortality!$AT$5)),84),0))</f>
        <v>0.4924559709902685</v>
      </c>
      <c r="CK95" s="463">
        <f>CJ95*(1-VLOOKUP($AR95,'MP-2017_Male'!$A$3:$CF$103,MIN((61+(Mortality!CK$5-Mortality!$AT$5)),84),0))</f>
        <v>0.49225898860187239</v>
      </c>
      <c r="CL95" s="463">
        <f>CK95*(1-VLOOKUP($AR95,'MP-2017_Male'!$A$3:$CF$103,MIN((61+(Mortality!CL$5-Mortality!$AT$5)),84),0))</f>
        <v>0.49206208500643167</v>
      </c>
      <c r="CM95" s="463">
        <f>CL95*(1-VLOOKUP($AR95,'MP-2017_Male'!$A$3:$CF$103,MIN((61+(Mortality!CM$5-Mortality!$AT$5)),84),0))</f>
        <v>0.4918652601724291</v>
      </c>
      <c r="CN95" s="463">
        <f>CM95*(1-VLOOKUP($AR95,'MP-2017_Male'!$A$3:$CF$103,MIN((61+(Mortality!CN$5-Mortality!$AT$5)),84),0))</f>
        <v>0.49166851406836015</v>
      </c>
      <c r="CO95" s="463">
        <f>CN95*(1-VLOOKUP($AR95,'MP-2017_Male'!$A$3:$CF$103,MIN((61+(Mortality!CO$5-Mortality!$AT$5)),84),0))</f>
        <v>0.4914718466627328</v>
      </c>
      <c r="CP95" s="463">
        <f>CO95*(1-VLOOKUP($AR95,'MP-2017_Male'!$A$3:$CF$103,MIN((61+(Mortality!CP$5-Mortality!$AT$5)),84),0))</f>
        <v>0.49127525792406773</v>
      </c>
      <c r="CQ95" s="463">
        <f>CP95*(1-VLOOKUP($AR95,'MP-2017_Male'!$A$3:$CF$103,MIN((61+(Mortality!CQ$5-Mortality!$AT$5)),84),0))</f>
        <v>0.49107874782089811</v>
      </c>
      <c r="CR95" s="463">
        <f>CQ95*(1-VLOOKUP($AR95,'MP-2017_Male'!$A$3:$CF$103,MIN((61+(Mortality!CR$5-Mortality!$AT$5)),84),0))</f>
        <v>0.49088231632176976</v>
      </c>
      <c r="CS95" s="463">
        <f>CR95*(1-VLOOKUP($AR95,'MP-2017_Male'!$A$3:$CF$103,MIN((61+(Mortality!CS$5-Mortality!$AT$5)),84),0))</f>
        <v>0.49068596339524106</v>
      </c>
      <c r="CT95" s="463">
        <f>CS95*(1-VLOOKUP($AR95,'MP-2017_Male'!$A$3:$CF$103,MIN((61+(Mortality!CT$5-Mortality!$AT$5)),84),0))</f>
        <v>0.49048968900988299</v>
      </c>
      <c r="CU95" s="463">
        <f>CT95*(1-VLOOKUP($AR95,'MP-2017_Male'!$A$3:$CF$103,MIN((61+(Mortality!CU$5-Mortality!$AT$5)),84),0))</f>
        <v>0.49029349313427906</v>
      </c>
      <c r="CV95" s="463">
        <f>CU95*(1-VLOOKUP($AR95,'MP-2017_Male'!$A$3:$CF$103,MIN((61+(Mortality!CV$5-Mortality!$AT$5)),84),0))</f>
        <v>0.49009737573702539</v>
      </c>
      <c r="CW95" s="463">
        <f>CV95*(1-VLOOKUP($AR95,'MP-2017_Male'!$A$3:$CF$103,MIN((61+(Mortality!CW$5-Mortality!$AT$5)),84),0))</f>
        <v>0.48990133678673059</v>
      </c>
      <c r="CX95" s="463">
        <f>CW95*(1-VLOOKUP($AR95,'MP-2017_Male'!$A$3:$CF$103,MIN((61+(Mortality!CX$5-Mortality!$AT$5)),84),0))</f>
        <v>0.48970537625201593</v>
      </c>
      <c r="CY95" s="463">
        <f>CX95*(1-VLOOKUP($AR95,'MP-2017_Male'!$A$3:$CF$103,MIN((61+(Mortality!CY$5-Mortality!$AT$5)),84),0))</f>
        <v>0.48950949410151517</v>
      </c>
      <c r="CZ95" s="463">
        <f>CY95*(1-VLOOKUP($AR95,'MP-2017_Male'!$A$3:$CF$103,MIN((61+(Mortality!CZ$5-Mortality!$AT$5)),84),0))</f>
        <v>0.48931369030387462</v>
      </c>
      <c r="DA95" s="463">
        <f>CZ95*(1-VLOOKUP($AR95,'MP-2017_Male'!$A$3:$CF$103,MIN((61+(Mortality!DA$5-Mortality!$AT$5)),84),0))</f>
        <v>0.4891179648277531</v>
      </c>
      <c r="DB95" s="463">
        <f>DA95*(1-VLOOKUP($AR95,'MP-2017_Male'!$A$3:$CF$103,MIN((61+(Mortality!DB$5-Mortality!$AT$5)),84),0))</f>
        <v>0.48892231764182204</v>
      </c>
      <c r="DC95" s="463">
        <f>DB95*(1-VLOOKUP($AR95,'MP-2017_Male'!$A$3:$CF$103,MIN((61+(Mortality!DC$5-Mortality!$AT$5)),84),0))</f>
        <v>0.48872674871476535</v>
      </c>
      <c r="DD95" s="463">
        <f>DC95*(1-VLOOKUP($AR95,'MP-2017_Male'!$A$3:$CF$103,MIN((61+(Mortality!DD$5-Mortality!$AT$5)),84),0))</f>
        <v>0.48853125801527947</v>
      </c>
      <c r="DE95" s="463">
        <f>DD95*(1-VLOOKUP($AR95,'MP-2017_Male'!$A$3:$CF$103,MIN((61+(Mortality!DE$5-Mortality!$AT$5)),84),0))</f>
        <v>0.48833584551207337</v>
      </c>
      <c r="DF95" s="463">
        <f>DE95*(1-VLOOKUP($AR95,'MP-2017_Male'!$A$3:$CF$103,MIN((61+(Mortality!DF$5-Mortality!$AT$5)),84),0))</f>
        <v>0.48814051117386859</v>
      </c>
      <c r="DG95" s="463">
        <f>DF95*(1-VLOOKUP($AR95,'MP-2017_Male'!$A$3:$CF$103,MIN((61+(Mortality!DG$5-Mortality!$AT$5)),84),0))</f>
        <v>0.48794525496939906</v>
      </c>
      <c r="DH95" s="463">
        <f>DG95*(1-VLOOKUP($AR95,'MP-2017_Male'!$A$3:$CF$103,MIN((61+(Mortality!DH$5-Mortality!$AT$5)),84),0))</f>
        <v>0.48775007686741134</v>
      </c>
      <c r="DI95" s="463">
        <f>DH95*(1-VLOOKUP($AR95,'MP-2017_Male'!$A$3:$CF$103,MIN((61+(Mortality!DI$5-Mortality!$AT$5)),84),0))</f>
        <v>0.48755497683666438</v>
      </c>
      <c r="DJ95" s="463">
        <f>DI95*(1-VLOOKUP($AR95,'MP-2017_Male'!$A$3:$CF$103,MIN((61+(Mortality!DJ$5-Mortality!$AT$5)),84),0))</f>
        <v>0.48735995484592975</v>
      </c>
      <c r="DK95" s="463">
        <f>DJ95*(1-VLOOKUP($AR95,'MP-2017_Male'!$A$3:$CF$103,MIN((61+(Mortality!DK$5-Mortality!$AT$5)),84),0))</f>
        <v>0.48716501086399139</v>
      </c>
      <c r="DL95" s="463">
        <f>DK95*(1-VLOOKUP($AR95,'MP-2017_Male'!$A$3:$CF$103,MIN((61+(Mortality!DL$5-Mortality!$AT$5)),84),0))</f>
        <v>0.48697014485964579</v>
      </c>
      <c r="DM95" s="463">
        <f>DL95*(1-VLOOKUP($AR95,'MP-2017_Male'!$A$3:$CF$103,MIN((61+(Mortality!DM$5-Mortality!$AT$5)),84),0))</f>
        <v>0.48677535680170197</v>
      </c>
      <c r="DN95" s="463">
        <f>DM95*(1-VLOOKUP($AR95,'MP-2017_Male'!$A$3:$CF$103,MIN((61+(Mortality!DN$5-Mortality!$AT$5)),84),0))</f>
        <v>0.48658064665898132</v>
      </c>
      <c r="DO95" s="463">
        <f>DN95*(1-VLOOKUP($AR95,'MP-2017_Male'!$A$3:$CF$103,MIN((61+(Mortality!DO$5-Mortality!$AT$5)),84),0))</f>
        <v>0.48638601440031776</v>
      </c>
      <c r="DP95" s="463">
        <f>DO95*(1-VLOOKUP($AR95,'MP-2017_Male'!$A$3:$CF$103,MIN((61+(Mortality!DP$5-Mortality!$AT$5)),84),0))</f>
        <v>0.48619145999455765</v>
      </c>
      <c r="DQ95" s="463">
        <f>DP95*(1-VLOOKUP($AR95,'MP-2017_Male'!$A$3:$CF$103,MIN((61+(Mortality!DQ$5-Mortality!$AT$5)),84),0))</f>
        <v>0.48599698341055986</v>
      </c>
      <c r="DR95" s="463">
        <f>DQ95*(1-VLOOKUP($AR95,'MP-2017_Male'!$A$3:$CF$103,MIN((61+(Mortality!DR$5-Mortality!$AT$5)),84),0))</f>
        <v>0.48580258461719567</v>
      </c>
      <c r="DS95" s="463">
        <f>DR95*(1-VLOOKUP($AR95,'MP-2017_Male'!$A$3:$CF$103,MIN((61+(Mortality!DS$5-Mortality!$AT$5)),84),0))</f>
        <v>0.4856082635833488</v>
      </c>
      <c r="DT95" s="463">
        <f>DS95*(1-VLOOKUP($AR95,'MP-2017_Male'!$A$3:$CF$103,MIN((61+(Mortality!DT$5-Mortality!$AT$5)),84),0))</f>
        <v>0.48541402027791547</v>
      </c>
      <c r="DU95" s="463">
        <f>DT95*(1-VLOOKUP($AR95,'MP-2017_Male'!$A$3:$CF$103,MIN((61+(Mortality!DU$5-Mortality!$AT$5)),84),0))</f>
        <v>0.48521985466980433</v>
      </c>
      <c r="DV95" s="463">
        <f>DU95*(1-VLOOKUP($AR95,'MP-2017_Male'!$A$3:$CF$103,MIN((61+(Mortality!DV$5-Mortality!$AT$5)),84),0))</f>
        <v>0.4850257667279364</v>
      </c>
      <c r="DW95" s="463">
        <f>DV95*(1-VLOOKUP($AR95,'MP-2017_Male'!$A$3:$CF$103,MIN((61+(Mortality!DW$5-Mortality!$AT$5)),84),0))</f>
        <v>0.48483175642124526</v>
      </c>
      <c r="DX95" s="463">
        <f>DW95*(1-VLOOKUP($AR95,'MP-2017_Male'!$A$3:$CF$103,MIN((61+(Mortality!DX$5-Mortality!$AT$5)),84),0))</f>
        <v>0.48463782371867681</v>
      </c>
      <c r="DY95" s="463">
        <f>DX95*(1-VLOOKUP($AR95,'MP-2017_Male'!$A$3:$CF$103,MIN((61+(Mortality!DY$5-Mortality!$AT$5)),84),0))</f>
        <v>0.48444396858918937</v>
      </c>
      <c r="DZ95" s="463">
        <f>DY95*(1-VLOOKUP($AR95,'MP-2017_Male'!$A$3:$CF$103,MIN((61+(Mortality!DZ$5-Mortality!$AT$5)),84),0))</f>
        <v>0.4842501910017537</v>
      </c>
      <c r="EA95" s="463">
        <f>DZ95*(1-VLOOKUP($AR95,'MP-2017_Male'!$A$3:$CF$103,MIN((61+(Mortality!EA$5-Mortality!$AT$5)),84),0))</f>
        <v>0.48405649092535302</v>
      </c>
      <c r="EB95" s="463">
        <f>EA95*(1-VLOOKUP($AR95,'MP-2017_Male'!$A$3:$CF$103,MIN((61+(Mortality!EB$5-Mortality!$AT$5)),84),0))</f>
        <v>0.4838628683289829</v>
      </c>
      <c r="EC95" s="463">
        <f>EB95*(1-VLOOKUP($AR95,'MP-2017_Male'!$A$3:$CF$103,MIN((61+(Mortality!EC$5-Mortality!$AT$5)),84),0))</f>
        <v>0.48366932318165134</v>
      </c>
      <c r="ED95" s="463">
        <f>EC95*(1-VLOOKUP($AR95,'MP-2017_Male'!$A$3:$CF$103,MIN((61+(Mortality!ED$5-Mortality!$AT$5)),84),0))</f>
        <v>0.4834758554523787</v>
      </c>
      <c r="EE95" s="463">
        <f>ED95*(1-VLOOKUP($AR95,'MP-2017_Male'!$A$3:$CF$103,MIN((61+(Mortality!EE$5-Mortality!$AT$5)),84),0))</f>
        <v>0.48328246511019779</v>
      </c>
      <c r="EF95" s="463">
        <f>EE95*(1-VLOOKUP($AR95,'MP-2017_Male'!$A$3:$CF$103,MIN((61+(Mortality!EF$5-Mortality!$AT$5)),84),0))</f>
        <v>0.48308915212415371</v>
      </c>
      <c r="EG95" s="463">
        <f>EF95*(1-VLOOKUP($AR95,'MP-2017_Male'!$A$3:$CF$103,MIN((61+(Mortality!EG$5-Mortality!$AT$5)),84),0))</f>
        <v>0.48289591646330404</v>
      </c>
      <c r="EH95" s="463">
        <f>EG95*(1-VLOOKUP($AR95,'MP-2017_Male'!$A$3:$CF$103,MIN((61+(Mortality!EH$5-Mortality!$AT$5)),84),0))</f>
        <v>0.48270275809671875</v>
      </c>
      <c r="EI95" s="463">
        <f>EH95*(1-VLOOKUP($AR95,'MP-2017_Male'!$A$3:$CF$103,MIN((61+(Mortality!EI$5-Mortality!$AT$5)),84),0))</f>
        <v>0.48250967699348007</v>
      </c>
      <c r="EJ95" s="463">
        <f>EI95*(1-VLOOKUP($AR95,'MP-2017_Male'!$A$3:$CF$103,MIN((61+(Mortality!EJ$5-Mortality!$AT$5)),84),0))</f>
        <v>0.48231667312268273</v>
      </c>
      <c r="EK95" s="463">
        <f>EJ95*(1-VLOOKUP($AR95,'MP-2017_Male'!$A$3:$CF$103,MIN((61+(Mortality!EK$5-Mortality!$AT$5)),84),0))</f>
        <v>0.4821237464534337</v>
      </c>
      <c r="EL95" s="463">
        <f>EK95*(1-VLOOKUP($AR95,'MP-2017_Male'!$A$3:$CF$103,MIN((61+(Mortality!EL$5-Mortality!$AT$5)),84),0))</f>
        <v>0.48193089695485236</v>
      </c>
      <c r="EM95" s="463">
        <f>EL95*(1-VLOOKUP($AR95,'MP-2017_Male'!$A$3:$CF$103,MIN((61+(Mortality!EM$5-Mortality!$AT$5)),84),0))</f>
        <v>0.48173812459607046</v>
      </c>
      <c r="EN95" s="463">
        <f>EM95*(1-VLOOKUP($AR95,'MP-2017_Male'!$A$3:$CF$103,MIN((61+(Mortality!EN$5-Mortality!$AT$5)),84),0))</f>
        <v>0.48154542934623207</v>
      </c>
      <c r="EO95" s="463">
        <f>EN95*(1-VLOOKUP($AR95,'MP-2017_Male'!$A$3:$CF$103,MIN((61+(Mortality!EO$5-Mortality!$AT$5)),84),0))</f>
        <v>0.48135281117449358</v>
      </c>
      <c r="EP95" s="463">
        <f>EO95*(1-VLOOKUP($AR95,'MP-2017_Male'!$A$3:$CF$103,MIN((61+(Mortality!EP$5-Mortality!$AT$5)),84),0))</f>
        <v>0.48116027005002382</v>
      </c>
      <c r="EQ95" s="463">
        <f>EP95*(1-VLOOKUP($AR95,'MP-2017_Male'!$A$3:$CF$103,MIN((61+(Mortality!EQ$5-Mortality!$AT$5)),84),0))</f>
        <v>0.48096780594200383</v>
      </c>
      <c r="ER95" s="463">
        <f>EQ95*(1-VLOOKUP($AR95,'MP-2017_Male'!$A$3:$CF$103,MIN((61+(Mortality!ER$5-Mortality!$AT$5)),84),0))</f>
        <v>0.48077541881962704</v>
      </c>
      <c r="ES95" s="463">
        <f>ER95*(1-VLOOKUP($AR95,'MP-2017_Male'!$A$3:$CF$103,MIN((61+(Mortality!ES$5-Mortality!$AT$5)),84),0))</f>
        <v>0.48058310865209919</v>
      </c>
      <c r="ET95" s="463">
        <f>ES95*(1-VLOOKUP($AR95,'MP-2017_Male'!$A$3:$CF$103,MIN((61+(Mortality!ET$5-Mortality!$AT$5)),84),0))</f>
        <v>0.4803908754086384</v>
      </c>
      <c r="EU95" s="463">
        <f>ET95*(1-VLOOKUP($AR95,'MP-2017_Male'!$A$3:$CF$103,MIN((61+(Mortality!EU$5-Mortality!$AT$5)),84),0))</f>
        <v>0.48019871905847494</v>
      </c>
      <c r="EV95" s="463">
        <f>EU95*(1-VLOOKUP($AR95,'MP-2017_Male'!$A$3:$CF$103,MIN((61+(Mortality!EV$5-Mortality!$AT$5)),84),0))</f>
        <v>0.4800066395708516</v>
      </c>
      <c r="EW95" s="463">
        <f>EV95*(1-VLOOKUP($AR95,'MP-2017_Male'!$A$3:$CF$103,MIN((61+(Mortality!EW$5-Mortality!$AT$5)),84),0))</f>
        <v>0.4798146369150233</v>
      </c>
      <c r="EX95" s="463">
        <f>EW95*(1-VLOOKUP($AR95,'MP-2017_Male'!$A$3:$CF$103,MIN((61+(Mortality!EX$5-Mortality!$AT$5)),84),0))</f>
        <v>0.47962271106025733</v>
      </c>
      <c r="EY95" s="463">
        <f>EX95*(1-VLOOKUP($AR95,'MP-2017_Male'!$A$3:$CF$103,MIN((61+(Mortality!EY$5-Mortality!$AT$5)),84),0))</f>
        <v>0.47943086197583323</v>
      </c>
      <c r="EZ95" s="463">
        <f>EY95*(1-VLOOKUP($AR95,'MP-2017_Male'!$A$3:$CF$103,MIN((61+(Mortality!EZ$5-Mortality!$AT$5)),84),0))</f>
        <v>0.47923908963104295</v>
      </c>
      <c r="FA95" s="463">
        <f>EZ95*(1-VLOOKUP($AR95,'MP-2017_Male'!$A$3:$CF$103,MIN((61+(Mortality!FA$5-Mortality!$AT$5)),84),0))</f>
        <v>0.47904739399519053</v>
      </c>
      <c r="FB95" s="463">
        <f>FA95*(1-VLOOKUP($AR95,'MP-2017_Male'!$A$3:$CF$103,MIN((61+(Mortality!FB$5-Mortality!$AT$5)),84),0))</f>
        <v>0.47885577503759247</v>
      </c>
      <c r="FC95" s="463">
        <f>FB95*(1-VLOOKUP($AR95,'MP-2017_Male'!$A$3:$CF$103,MIN((61+(Mortality!FC$5-Mortality!$AT$5)),84),0))</f>
        <v>0.47866423272757747</v>
      </c>
      <c r="FD95" s="463">
        <f>FC95*(1-VLOOKUP($AR95,'MP-2017_Male'!$A$3:$CF$103,MIN((61+(Mortality!FD$5-Mortality!$AT$5)),84),0))</f>
        <v>0.47847276703448643</v>
      </c>
      <c r="FE95" s="463">
        <f>FD95*(1-VLOOKUP($AR95,'MP-2017_Male'!$A$3:$CF$103,MIN((61+(Mortality!FE$5-Mortality!$AT$5)),84),0))</f>
        <v>0.47828137792767267</v>
      </c>
      <c r="FF95" s="463">
        <f>FE95*(1-VLOOKUP($AR95,'MP-2017_Male'!$A$3:$CF$103,MIN((61+(Mortality!FF$5-Mortality!$AT$5)),84),0))</f>
        <v>0.47809006537650162</v>
      </c>
      <c r="FG95" s="463">
        <f>FF95*(1-VLOOKUP($AR95,'MP-2017_Male'!$A$3:$CF$103,MIN((61+(Mortality!FG$5-Mortality!$AT$5)),84),0))</f>
        <v>0.47789882935035105</v>
      </c>
      <c r="FH95" s="463">
        <f>FG95*(1-VLOOKUP($AR95,'MP-2017_Male'!$A$3:$CF$103,MIN((61+(Mortality!FH$5-Mortality!$AT$5)),84),0))</f>
        <v>0.47770766981861096</v>
      </c>
      <c r="FI95" s="463">
        <f>FH95*(1-VLOOKUP($AR95,'MP-2017_Male'!$A$3:$CF$103,MIN((61+(Mortality!FI$5-Mortality!$AT$5)),84),0))</f>
        <v>0.47751658675068354</v>
      </c>
    </row>
    <row r="96" spans="1:165">
      <c r="A96" s="205">
        <v>108</v>
      </c>
      <c r="B96" s="226">
        <f t="shared" si="112"/>
        <v>0.464592</v>
      </c>
      <c r="C96" s="227">
        <f t="shared" si="113"/>
        <v>0.42911199999999999</v>
      </c>
      <c r="D96" s="207">
        <f t="shared" si="108"/>
        <v>0.44685200000000003</v>
      </c>
      <c r="E96" s="434">
        <f ca="1">IF($A96&lt;Main!$B$11,Mortality!$BD89,OFFSET($BD$6,$A96-$A$13-$J$31,$A96-$A$13-$J$31)*$J$30)</f>
        <v>0.31770343045465343</v>
      </c>
      <c r="F96" s="435">
        <f ca="1">IF($A96&lt;Main!$B$13,Mortality!$BD188,OFFSET($BD$105,$A96-$A$13,$A96-$A$13))</f>
        <v>0.33050913162853779</v>
      </c>
      <c r="G96" s="472">
        <f t="shared" ca="1" si="85"/>
        <v>0.32410628104159561</v>
      </c>
      <c r="X96" s="227"/>
      <c r="Y96" s="205">
        <v>108</v>
      </c>
      <c r="AA96" s="231"/>
      <c r="AB96" s="232">
        <v>0.464592</v>
      </c>
      <c r="AC96" s="233">
        <v>0.464592</v>
      </c>
      <c r="AD96" s="205"/>
      <c r="AE96" s="231"/>
      <c r="AF96" s="232">
        <v>0.42911199999999999</v>
      </c>
      <c r="AG96" s="233">
        <v>0.42911199999999999</v>
      </c>
      <c r="AH96" s="234"/>
      <c r="AR96" s="205">
        <v>115</v>
      </c>
      <c r="AS96" s="235">
        <f t="shared" si="129"/>
        <v>0.5</v>
      </c>
      <c r="AT96" s="235">
        <f t="shared" ref="AT96:AW96" si="140">AU96</f>
        <v>0.5</v>
      </c>
      <c r="AU96" s="235">
        <f t="shared" si="140"/>
        <v>0.5</v>
      </c>
      <c r="AV96" s="235">
        <f t="shared" si="140"/>
        <v>0.5</v>
      </c>
      <c r="AW96" s="235">
        <f t="shared" si="140"/>
        <v>0.5</v>
      </c>
      <c r="AX96" s="406">
        <f t="shared" si="102"/>
        <v>0.5</v>
      </c>
      <c r="AY96" s="463">
        <f>AX96*(1-VLOOKUP($AR96,'MP-2017_Male'!$A$3:$CF$103,MIN((61+(Mortality!AY$5-Mortality!$AT$5)),84),0))</f>
        <v>0.5</v>
      </c>
      <c r="AZ96" s="463">
        <f>AY96*(1-VLOOKUP($AR96,'MP-2017_Male'!$A$3:$CF$103,MIN((61+(Mortality!AZ$5-Mortality!$AT$5)),84),0))</f>
        <v>0.5</v>
      </c>
      <c r="BA96" s="463">
        <f>AZ96*(1-VLOOKUP($AR96,'MP-2017_Male'!$A$3:$CF$103,MIN((61+(Mortality!BA$5-Mortality!$AT$5)),84),0))</f>
        <v>0.5</v>
      </c>
      <c r="BB96" s="463">
        <f>BA96*(1-VLOOKUP($AR96,'MP-2017_Male'!$A$3:$CF$103,MIN((61+(Mortality!BB$5-Mortality!$AT$5)),84),0))</f>
        <v>0.5</v>
      </c>
      <c r="BC96" s="463">
        <f>BB96*(1-VLOOKUP($AR96,'MP-2017_Male'!$A$3:$CF$103,MIN((61+(Mortality!BC$5-Mortality!$AT$5)),84),0))</f>
        <v>0.5</v>
      </c>
      <c r="BD96" s="429">
        <f>BC96*(1-VLOOKUP($AR96,'MP-2017_Male'!$A$3:$CF$103,MIN((61+(Mortality!BD$5-Mortality!$AT$5)),84),0))</f>
        <v>0.5</v>
      </c>
      <c r="BE96" s="463">
        <f>BD96*(1-VLOOKUP($AR96,'MP-2017_Male'!$A$3:$CF$103,MIN((61+(Mortality!BE$5-Mortality!$AT$5)),84),0))</f>
        <v>0.5</v>
      </c>
      <c r="BF96" s="463">
        <f>BE96*(1-VLOOKUP($AR96,'MP-2017_Male'!$A$3:$CF$103,MIN((61+(Mortality!BF$5-Mortality!$AT$5)),84),0))</f>
        <v>0.5</v>
      </c>
      <c r="BG96" s="463">
        <f>BF96*(1-VLOOKUP($AR96,'MP-2017_Male'!$A$3:$CF$103,MIN((61+(Mortality!BG$5-Mortality!$AT$5)),84),0))</f>
        <v>0.5</v>
      </c>
      <c r="BH96" s="463">
        <f>BG96*(1-VLOOKUP($AR96,'MP-2017_Male'!$A$3:$CF$103,MIN((61+(Mortality!BH$5-Mortality!$AT$5)),84),0))</f>
        <v>0.5</v>
      </c>
      <c r="BI96" s="463">
        <f>BH96*(1-VLOOKUP($AR96,'MP-2017_Male'!$A$3:$CF$103,MIN((61+(Mortality!BI$5-Mortality!$AT$5)),84),0))</f>
        <v>0.5</v>
      </c>
      <c r="BJ96" s="463">
        <f>BI96*(1-VLOOKUP($AR96,'MP-2017_Male'!$A$3:$CF$103,MIN((61+(Mortality!BJ$5-Mortality!$AT$5)),84),0))</f>
        <v>0.5</v>
      </c>
      <c r="BK96" s="463">
        <f>BJ96*(1-VLOOKUP($AR96,'MP-2017_Male'!$A$3:$CF$103,MIN((61+(Mortality!BK$5-Mortality!$AT$5)),84),0))</f>
        <v>0.5</v>
      </c>
      <c r="BL96" s="463">
        <f>BK96*(1-VLOOKUP($AR96,'MP-2017_Male'!$A$3:$CF$103,MIN((61+(Mortality!BL$5-Mortality!$AT$5)),84),0))</f>
        <v>0.5</v>
      </c>
      <c r="BM96" s="463">
        <f>BL96*(1-VLOOKUP($AR96,'MP-2017_Male'!$A$3:$CF$103,MIN((61+(Mortality!BM$5-Mortality!$AT$5)),84),0))</f>
        <v>0.5</v>
      </c>
      <c r="BN96" s="463">
        <f>BM96*(1-VLOOKUP($AR96,'MP-2017_Male'!$A$3:$CF$103,MIN((61+(Mortality!BN$5-Mortality!$AT$5)),84),0))</f>
        <v>0.5</v>
      </c>
      <c r="BO96" s="463">
        <f>BN96*(1-VLOOKUP($AR96,'MP-2017_Male'!$A$3:$CF$103,MIN((61+(Mortality!BO$5-Mortality!$AT$5)),84),0))</f>
        <v>0.5</v>
      </c>
      <c r="BP96" s="463">
        <f>BO96*(1-VLOOKUP($AR96,'MP-2017_Male'!$A$3:$CF$103,MIN((61+(Mortality!BP$5-Mortality!$AT$5)),84),0))</f>
        <v>0.5</v>
      </c>
      <c r="BQ96" s="463">
        <f>BP96*(1-VLOOKUP($AR96,'MP-2017_Male'!$A$3:$CF$103,MIN((61+(Mortality!BQ$5-Mortality!$AT$5)),84),0))</f>
        <v>0.5</v>
      </c>
      <c r="BR96" s="463">
        <f>BQ96*(1-VLOOKUP($AR96,'MP-2017_Male'!$A$3:$CF$103,MIN((61+(Mortality!BR$5-Mortality!$AT$5)),84),0))</f>
        <v>0.5</v>
      </c>
      <c r="BS96" s="463">
        <f>BR96*(1-VLOOKUP($AR96,'MP-2017_Male'!$A$3:$CF$103,MIN((61+(Mortality!BS$5-Mortality!$AT$5)),84),0))</f>
        <v>0.5</v>
      </c>
      <c r="BT96" s="463">
        <f>BS96*(1-VLOOKUP($AR96,'MP-2017_Male'!$A$3:$CF$103,MIN((61+(Mortality!BT$5-Mortality!$AT$5)),84),0))</f>
        <v>0.5</v>
      </c>
      <c r="BU96" s="463">
        <f>BT96*(1-VLOOKUP($AR96,'MP-2017_Male'!$A$3:$CF$103,MIN((61+(Mortality!BU$5-Mortality!$AT$5)),84),0))</f>
        <v>0.5</v>
      </c>
      <c r="BV96" s="463">
        <f>BU96*(1-VLOOKUP($AR96,'MP-2017_Male'!$A$3:$CF$103,MIN((61+(Mortality!BV$5-Mortality!$AT$5)),84),0))</f>
        <v>0.5</v>
      </c>
      <c r="BW96" s="463">
        <f>BV96*(1-VLOOKUP($AR96,'MP-2017_Male'!$A$3:$CF$103,MIN((61+(Mortality!BW$5-Mortality!$AT$5)),84),0))</f>
        <v>0.5</v>
      </c>
      <c r="BX96" s="463">
        <f>BW96*(1-VLOOKUP($AR96,'MP-2017_Male'!$A$3:$CF$103,MIN((61+(Mortality!BX$5-Mortality!$AT$5)),84),0))</f>
        <v>0.5</v>
      </c>
      <c r="BY96" s="463">
        <f>BX96*(1-VLOOKUP($AR96,'MP-2017_Male'!$A$3:$CF$103,MIN((61+(Mortality!BY$5-Mortality!$AT$5)),84),0))</f>
        <v>0.5</v>
      </c>
      <c r="BZ96" s="463">
        <f>BY96*(1-VLOOKUP($AR96,'MP-2017_Male'!$A$3:$CF$103,MIN((61+(Mortality!BZ$5-Mortality!$AT$5)),84),0))</f>
        <v>0.5</v>
      </c>
      <c r="CA96" s="463">
        <f>BZ96*(1-VLOOKUP($AR96,'MP-2017_Male'!$A$3:$CF$103,MIN((61+(Mortality!CA$5-Mortality!$AT$5)),84),0))</f>
        <v>0.5</v>
      </c>
      <c r="CB96" s="463">
        <f>CA96*(1-VLOOKUP($AR96,'MP-2017_Male'!$A$3:$CF$103,MIN((61+(Mortality!CB$5-Mortality!$AT$5)),84),0))</f>
        <v>0.5</v>
      </c>
      <c r="CC96" s="463">
        <f>CB96*(1-VLOOKUP($AR96,'MP-2017_Male'!$A$3:$CF$103,MIN((61+(Mortality!CC$5-Mortality!$AT$5)),84),0))</f>
        <v>0.5</v>
      </c>
      <c r="CD96" s="463">
        <f>CC96*(1-VLOOKUP($AR96,'MP-2017_Male'!$A$3:$CF$103,MIN((61+(Mortality!CD$5-Mortality!$AT$5)),84),0))</f>
        <v>0.5</v>
      </c>
      <c r="CE96" s="463">
        <f>CD96*(1-VLOOKUP($AR96,'MP-2017_Male'!$A$3:$CF$103,MIN((61+(Mortality!CE$5-Mortality!$AT$5)),84),0))</f>
        <v>0.5</v>
      </c>
      <c r="CF96" s="463">
        <f>CE96*(1-VLOOKUP($AR96,'MP-2017_Male'!$A$3:$CF$103,MIN((61+(Mortality!CF$5-Mortality!$AT$5)),84),0))</f>
        <v>0.5</v>
      </c>
      <c r="CG96" s="463">
        <f>CF96*(1-VLOOKUP($AR96,'MP-2017_Male'!$A$3:$CF$103,MIN((61+(Mortality!CG$5-Mortality!$AT$5)),84),0))</f>
        <v>0.5</v>
      </c>
      <c r="CH96" s="463">
        <f>CG96*(1-VLOOKUP($AR96,'MP-2017_Male'!$A$3:$CF$103,MIN((61+(Mortality!CH$5-Mortality!$AT$5)),84),0))</f>
        <v>0.5</v>
      </c>
      <c r="CI96" s="463">
        <f>CH96*(1-VLOOKUP($AR96,'MP-2017_Male'!$A$3:$CF$103,MIN((61+(Mortality!CI$5-Mortality!$AT$5)),84),0))</f>
        <v>0.5</v>
      </c>
      <c r="CJ96" s="463">
        <f>CI96*(1-VLOOKUP($AR96,'MP-2017_Male'!$A$3:$CF$103,MIN((61+(Mortality!CJ$5-Mortality!$AT$5)),84),0))</f>
        <v>0.5</v>
      </c>
      <c r="CK96" s="463">
        <f>CJ96*(1-VLOOKUP($AR96,'MP-2017_Male'!$A$3:$CF$103,MIN((61+(Mortality!CK$5-Mortality!$AT$5)),84),0))</f>
        <v>0.5</v>
      </c>
      <c r="CL96" s="463">
        <f>CK96*(1-VLOOKUP($AR96,'MP-2017_Male'!$A$3:$CF$103,MIN((61+(Mortality!CL$5-Mortality!$AT$5)),84),0))</f>
        <v>0.5</v>
      </c>
      <c r="CM96" s="463">
        <f>CL96*(1-VLOOKUP($AR96,'MP-2017_Male'!$A$3:$CF$103,MIN((61+(Mortality!CM$5-Mortality!$AT$5)),84),0))</f>
        <v>0.5</v>
      </c>
      <c r="CN96" s="463">
        <f>CM96*(1-VLOOKUP($AR96,'MP-2017_Male'!$A$3:$CF$103,MIN((61+(Mortality!CN$5-Mortality!$AT$5)),84),0))</f>
        <v>0.5</v>
      </c>
      <c r="CO96" s="463">
        <f>CN96*(1-VLOOKUP($AR96,'MP-2017_Male'!$A$3:$CF$103,MIN((61+(Mortality!CO$5-Mortality!$AT$5)),84),0))</f>
        <v>0.5</v>
      </c>
      <c r="CP96" s="463">
        <f>CO96*(1-VLOOKUP($AR96,'MP-2017_Male'!$A$3:$CF$103,MIN((61+(Mortality!CP$5-Mortality!$AT$5)),84),0))</f>
        <v>0.5</v>
      </c>
      <c r="CQ96" s="463">
        <f>CP96*(1-VLOOKUP($AR96,'MP-2017_Male'!$A$3:$CF$103,MIN((61+(Mortality!CQ$5-Mortality!$AT$5)),84),0))</f>
        <v>0.5</v>
      </c>
      <c r="CR96" s="463">
        <f>CQ96*(1-VLOOKUP($AR96,'MP-2017_Male'!$A$3:$CF$103,MIN((61+(Mortality!CR$5-Mortality!$AT$5)),84),0))</f>
        <v>0.5</v>
      </c>
      <c r="CS96" s="463">
        <f>CR96*(1-VLOOKUP($AR96,'MP-2017_Male'!$A$3:$CF$103,MIN((61+(Mortality!CS$5-Mortality!$AT$5)),84),0))</f>
        <v>0.5</v>
      </c>
      <c r="CT96" s="463">
        <f>CS96*(1-VLOOKUP($AR96,'MP-2017_Male'!$A$3:$CF$103,MIN((61+(Mortality!CT$5-Mortality!$AT$5)),84),0))</f>
        <v>0.5</v>
      </c>
      <c r="CU96" s="463">
        <f>CT96*(1-VLOOKUP($AR96,'MP-2017_Male'!$A$3:$CF$103,MIN((61+(Mortality!CU$5-Mortality!$AT$5)),84),0))</f>
        <v>0.5</v>
      </c>
      <c r="CV96" s="463">
        <f>CU96*(1-VLOOKUP($AR96,'MP-2017_Male'!$A$3:$CF$103,MIN((61+(Mortality!CV$5-Mortality!$AT$5)),84),0))</f>
        <v>0.5</v>
      </c>
      <c r="CW96" s="463">
        <f>CV96*(1-VLOOKUP($AR96,'MP-2017_Male'!$A$3:$CF$103,MIN((61+(Mortality!CW$5-Mortality!$AT$5)),84),0))</f>
        <v>0.5</v>
      </c>
      <c r="CX96" s="463">
        <f>CW96*(1-VLOOKUP($AR96,'MP-2017_Male'!$A$3:$CF$103,MIN((61+(Mortality!CX$5-Mortality!$AT$5)),84),0))</f>
        <v>0.5</v>
      </c>
      <c r="CY96" s="463">
        <f>CX96*(1-VLOOKUP($AR96,'MP-2017_Male'!$A$3:$CF$103,MIN((61+(Mortality!CY$5-Mortality!$AT$5)),84),0))</f>
        <v>0.5</v>
      </c>
      <c r="CZ96" s="463">
        <f>CY96*(1-VLOOKUP($AR96,'MP-2017_Male'!$A$3:$CF$103,MIN((61+(Mortality!CZ$5-Mortality!$AT$5)),84),0))</f>
        <v>0.5</v>
      </c>
      <c r="DA96" s="463">
        <f>CZ96*(1-VLOOKUP($AR96,'MP-2017_Male'!$A$3:$CF$103,MIN((61+(Mortality!DA$5-Mortality!$AT$5)),84),0))</f>
        <v>0.5</v>
      </c>
      <c r="DB96" s="463">
        <f>DA96*(1-VLOOKUP($AR96,'MP-2017_Male'!$A$3:$CF$103,MIN((61+(Mortality!DB$5-Mortality!$AT$5)),84),0))</f>
        <v>0.5</v>
      </c>
      <c r="DC96" s="463">
        <f>DB96*(1-VLOOKUP($AR96,'MP-2017_Male'!$A$3:$CF$103,MIN((61+(Mortality!DC$5-Mortality!$AT$5)),84),0))</f>
        <v>0.5</v>
      </c>
      <c r="DD96" s="463">
        <f>DC96*(1-VLOOKUP($AR96,'MP-2017_Male'!$A$3:$CF$103,MIN((61+(Mortality!DD$5-Mortality!$AT$5)),84),0))</f>
        <v>0.5</v>
      </c>
      <c r="DE96" s="463">
        <f>DD96*(1-VLOOKUP($AR96,'MP-2017_Male'!$A$3:$CF$103,MIN((61+(Mortality!DE$5-Mortality!$AT$5)),84),0))</f>
        <v>0.5</v>
      </c>
      <c r="DF96" s="463">
        <f>DE96*(1-VLOOKUP($AR96,'MP-2017_Male'!$A$3:$CF$103,MIN((61+(Mortality!DF$5-Mortality!$AT$5)),84),0))</f>
        <v>0.5</v>
      </c>
      <c r="DG96" s="463">
        <f>DF96*(1-VLOOKUP($AR96,'MP-2017_Male'!$A$3:$CF$103,MIN((61+(Mortality!DG$5-Mortality!$AT$5)),84),0))</f>
        <v>0.5</v>
      </c>
      <c r="DH96" s="463">
        <f>DG96*(1-VLOOKUP($AR96,'MP-2017_Male'!$A$3:$CF$103,MIN((61+(Mortality!DH$5-Mortality!$AT$5)),84),0))</f>
        <v>0.5</v>
      </c>
      <c r="DI96" s="463">
        <f>DH96*(1-VLOOKUP($AR96,'MP-2017_Male'!$A$3:$CF$103,MIN((61+(Mortality!DI$5-Mortality!$AT$5)),84),0))</f>
        <v>0.5</v>
      </c>
      <c r="DJ96" s="463">
        <f>DI96*(1-VLOOKUP($AR96,'MP-2017_Male'!$A$3:$CF$103,MIN((61+(Mortality!DJ$5-Mortality!$AT$5)),84),0))</f>
        <v>0.5</v>
      </c>
      <c r="DK96" s="463">
        <f>DJ96*(1-VLOOKUP($AR96,'MP-2017_Male'!$A$3:$CF$103,MIN((61+(Mortality!DK$5-Mortality!$AT$5)),84),0))</f>
        <v>0.5</v>
      </c>
      <c r="DL96" s="463">
        <f>DK96*(1-VLOOKUP($AR96,'MP-2017_Male'!$A$3:$CF$103,MIN((61+(Mortality!DL$5-Mortality!$AT$5)),84),0))</f>
        <v>0.5</v>
      </c>
      <c r="DM96" s="463">
        <f>DL96*(1-VLOOKUP($AR96,'MP-2017_Male'!$A$3:$CF$103,MIN((61+(Mortality!DM$5-Mortality!$AT$5)),84),0))</f>
        <v>0.5</v>
      </c>
      <c r="DN96" s="463">
        <f>DM96*(1-VLOOKUP($AR96,'MP-2017_Male'!$A$3:$CF$103,MIN((61+(Mortality!DN$5-Mortality!$AT$5)),84),0))</f>
        <v>0.5</v>
      </c>
      <c r="DO96" s="463">
        <f>DN96*(1-VLOOKUP($AR96,'MP-2017_Male'!$A$3:$CF$103,MIN((61+(Mortality!DO$5-Mortality!$AT$5)),84),0))</f>
        <v>0.5</v>
      </c>
      <c r="DP96" s="463">
        <f>DO96*(1-VLOOKUP($AR96,'MP-2017_Male'!$A$3:$CF$103,MIN((61+(Mortality!DP$5-Mortality!$AT$5)),84),0))</f>
        <v>0.5</v>
      </c>
      <c r="DQ96" s="463">
        <f>DP96*(1-VLOOKUP($AR96,'MP-2017_Male'!$A$3:$CF$103,MIN((61+(Mortality!DQ$5-Mortality!$AT$5)),84),0))</f>
        <v>0.5</v>
      </c>
      <c r="DR96" s="463">
        <f>DQ96*(1-VLOOKUP($AR96,'MP-2017_Male'!$A$3:$CF$103,MIN((61+(Mortality!DR$5-Mortality!$AT$5)),84),0))</f>
        <v>0.5</v>
      </c>
      <c r="DS96" s="463">
        <f>DR96*(1-VLOOKUP($AR96,'MP-2017_Male'!$A$3:$CF$103,MIN((61+(Mortality!DS$5-Mortality!$AT$5)),84),0))</f>
        <v>0.5</v>
      </c>
      <c r="DT96" s="463">
        <f>DS96*(1-VLOOKUP($AR96,'MP-2017_Male'!$A$3:$CF$103,MIN((61+(Mortality!DT$5-Mortality!$AT$5)),84),0))</f>
        <v>0.5</v>
      </c>
      <c r="DU96" s="463">
        <f>DT96*(1-VLOOKUP($AR96,'MP-2017_Male'!$A$3:$CF$103,MIN((61+(Mortality!DU$5-Mortality!$AT$5)),84),0))</f>
        <v>0.5</v>
      </c>
      <c r="DV96" s="463">
        <f>DU96*(1-VLOOKUP($AR96,'MP-2017_Male'!$A$3:$CF$103,MIN((61+(Mortality!DV$5-Mortality!$AT$5)),84),0))</f>
        <v>0.5</v>
      </c>
      <c r="DW96" s="463">
        <f>DV96*(1-VLOOKUP($AR96,'MP-2017_Male'!$A$3:$CF$103,MIN((61+(Mortality!DW$5-Mortality!$AT$5)),84),0))</f>
        <v>0.5</v>
      </c>
      <c r="DX96" s="463">
        <f>DW96*(1-VLOOKUP($AR96,'MP-2017_Male'!$A$3:$CF$103,MIN((61+(Mortality!DX$5-Mortality!$AT$5)),84),0))</f>
        <v>0.5</v>
      </c>
      <c r="DY96" s="463">
        <f>DX96*(1-VLOOKUP($AR96,'MP-2017_Male'!$A$3:$CF$103,MIN((61+(Mortality!DY$5-Mortality!$AT$5)),84),0))</f>
        <v>0.5</v>
      </c>
      <c r="DZ96" s="463">
        <f>DY96*(1-VLOOKUP($AR96,'MP-2017_Male'!$A$3:$CF$103,MIN((61+(Mortality!DZ$5-Mortality!$AT$5)),84),0))</f>
        <v>0.5</v>
      </c>
      <c r="EA96" s="463">
        <f>DZ96*(1-VLOOKUP($AR96,'MP-2017_Male'!$A$3:$CF$103,MIN((61+(Mortality!EA$5-Mortality!$AT$5)),84),0))</f>
        <v>0.5</v>
      </c>
      <c r="EB96" s="463">
        <f>EA96*(1-VLOOKUP($AR96,'MP-2017_Male'!$A$3:$CF$103,MIN((61+(Mortality!EB$5-Mortality!$AT$5)),84),0))</f>
        <v>0.5</v>
      </c>
      <c r="EC96" s="463">
        <f>EB96*(1-VLOOKUP($AR96,'MP-2017_Male'!$A$3:$CF$103,MIN((61+(Mortality!EC$5-Mortality!$AT$5)),84),0))</f>
        <v>0.5</v>
      </c>
      <c r="ED96" s="463">
        <f>EC96*(1-VLOOKUP($AR96,'MP-2017_Male'!$A$3:$CF$103,MIN((61+(Mortality!ED$5-Mortality!$AT$5)),84),0))</f>
        <v>0.5</v>
      </c>
      <c r="EE96" s="463">
        <f>ED96*(1-VLOOKUP($AR96,'MP-2017_Male'!$A$3:$CF$103,MIN((61+(Mortality!EE$5-Mortality!$AT$5)),84),0))</f>
        <v>0.5</v>
      </c>
      <c r="EF96" s="463">
        <f>EE96*(1-VLOOKUP($AR96,'MP-2017_Male'!$A$3:$CF$103,MIN((61+(Mortality!EF$5-Mortality!$AT$5)),84),0))</f>
        <v>0.5</v>
      </c>
      <c r="EG96" s="463">
        <f>EF96*(1-VLOOKUP($AR96,'MP-2017_Male'!$A$3:$CF$103,MIN((61+(Mortality!EG$5-Mortality!$AT$5)),84),0))</f>
        <v>0.5</v>
      </c>
      <c r="EH96" s="463">
        <f>EG96*(1-VLOOKUP($AR96,'MP-2017_Male'!$A$3:$CF$103,MIN((61+(Mortality!EH$5-Mortality!$AT$5)),84),0))</f>
        <v>0.5</v>
      </c>
      <c r="EI96" s="463">
        <f>EH96*(1-VLOOKUP($AR96,'MP-2017_Male'!$A$3:$CF$103,MIN((61+(Mortality!EI$5-Mortality!$AT$5)),84),0))</f>
        <v>0.5</v>
      </c>
      <c r="EJ96" s="463">
        <f>EI96*(1-VLOOKUP($AR96,'MP-2017_Male'!$A$3:$CF$103,MIN((61+(Mortality!EJ$5-Mortality!$AT$5)),84),0))</f>
        <v>0.5</v>
      </c>
      <c r="EK96" s="463">
        <f>EJ96*(1-VLOOKUP($AR96,'MP-2017_Male'!$A$3:$CF$103,MIN((61+(Mortality!EK$5-Mortality!$AT$5)),84),0))</f>
        <v>0.5</v>
      </c>
      <c r="EL96" s="463">
        <f>EK96*(1-VLOOKUP($AR96,'MP-2017_Male'!$A$3:$CF$103,MIN((61+(Mortality!EL$5-Mortality!$AT$5)),84),0))</f>
        <v>0.5</v>
      </c>
      <c r="EM96" s="463">
        <f>EL96*(1-VLOOKUP($AR96,'MP-2017_Male'!$A$3:$CF$103,MIN((61+(Mortality!EM$5-Mortality!$AT$5)),84),0))</f>
        <v>0.5</v>
      </c>
      <c r="EN96" s="463">
        <f>EM96*(1-VLOOKUP($AR96,'MP-2017_Male'!$A$3:$CF$103,MIN((61+(Mortality!EN$5-Mortality!$AT$5)),84),0))</f>
        <v>0.5</v>
      </c>
      <c r="EO96" s="463">
        <f>EN96*(1-VLOOKUP($AR96,'MP-2017_Male'!$A$3:$CF$103,MIN((61+(Mortality!EO$5-Mortality!$AT$5)),84),0))</f>
        <v>0.5</v>
      </c>
      <c r="EP96" s="463">
        <f>EO96*(1-VLOOKUP($AR96,'MP-2017_Male'!$A$3:$CF$103,MIN((61+(Mortality!EP$5-Mortality!$AT$5)),84),0))</f>
        <v>0.5</v>
      </c>
      <c r="EQ96" s="463">
        <f>EP96*(1-VLOOKUP($AR96,'MP-2017_Male'!$A$3:$CF$103,MIN((61+(Mortality!EQ$5-Mortality!$AT$5)),84),0))</f>
        <v>0.5</v>
      </c>
      <c r="ER96" s="463">
        <f>EQ96*(1-VLOOKUP($AR96,'MP-2017_Male'!$A$3:$CF$103,MIN((61+(Mortality!ER$5-Mortality!$AT$5)),84),0))</f>
        <v>0.5</v>
      </c>
      <c r="ES96" s="463">
        <f>ER96*(1-VLOOKUP($AR96,'MP-2017_Male'!$A$3:$CF$103,MIN((61+(Mortality!ES$5-Mortality!$AT$5)),84),0))</f>
        <v>0.5</v>
      </c>
      <c r="ET96" s="463">
        <f>ES96*(1-VLOOKUP($AR96,'MP-2017_Male'!$A$3:$CF$103,MIN((61+(Mortality!ET$5-Mortality!$AT$5)),84),0))</f>
        <v>0.5</v>
      </c>
      <c r="EU96" s="463">
        <f>ET96*(1-VLOOKUP($AR96,'MP-2017_Male'!$A$3:$CF$103,MIN((61+(Mortality!EU$5-Mortality!$AT$5)),84),0))</f>
        <v>0.5</v>
      </c>
      <c r="EV96" s="463">
        <f>EU96*(1-VLOOKUP($AR96,'MP-2017_Male'!$A$3:$CF$103,MIN((61+(Mortality!EV$5-Mortality!$AT$5)),84),0))</f>
        <v>0.5</v>
      </c>
      <c r="EW96" s="463">
        <f>EV96*(1-VLOOKUP($AR96,'MP-2017_Male'!$A$3:$CF$103,MIN((61+(Mortality!EW$5-Mortality!$AT$5)),84),0))</f>
        <v>0.5</v>
      </c>
      <c r="EX96" s="463">
        <f>EW96*(1-VLOOKUP($AR96,'MP-2017_Male'!$A$3:$CF$103,MIN((61+(Mortality!EX$5-Mortality!$AT$5)),84),0))</f>
        <v>0.5</v>
      </c>
      <c r="EY96" s="463">
        <f>EX96*(1-VLOOKUP($AR96,'MP-2017_Male'!$A$3:$CF$103,MIN((61+(Mortality!EY$5-Mortality!$AT$5)),84),0))</f>
        <v>0.5</v>
      </c>
      <c r="EZ96" s="463">
        <f>EY96*(1-VLOOKUP($AR96,'MP-2017_Male'!$A$3:$CF$103,MIN((61+(Mortality!EZ$5-Mortality!$AT$5)),84),0))</f>
        <v>0.5</v>
      </c>
      <c r="FA96" s="463">
        <f>EZ96*(1-VLOOKUP($AR96,'MP-2017_Male'!$A$3:$CF$103,MIN((61+(Mortality!FA$5-Mortality!$AT$5)),84),0))</f>
        <v>0.5</v>
      </c>
      <c r="FB96" s="463">
        <f>FA96*(1-VLOOKUP($AR96,'MP-2017_Male'!$A$3:$CF$103,MIN((61+(Mortality!FB$5-Mortality!$AT$5)),84),0))</f>
        <v>0.5</v>
      </c>
      <c r="FC96" s="463">
        <f>FB96*(1-VLOOKUP($AR96,'MP-2017_Male'!$A$3:$CF$103,MIN((61+(Mortality!FC$5-Mortality!$AT$5)),84),0))</f>
        <v>0.5</v>
      </c>
      <c r="FD96" s="463">
        <f>FC96*(1-VLOOKUP($AR96,'MP-2017_Male'!$A$3:$CF$103,MIN((61+(Mortality!FD$5-Mortality!$AT$5)),84),0))</f>
        <v>0.5</v>
      </c>
      <c r="FE96" s="463">
        <f>FD96*(1-VLOOKUP($AR96,'MP-2017_Male'!$A$3:$CF$103,MIN((61+(Mortality!FE$5-Mortality!$AT$5)),84),0))</f>
        <v>0.5</v>
      </c>
      <c r="FF96" s="463">
        <f>FE96*(1-VLOOKUP($AR96,'MP-2017_Male'!$A$3:$CF$103,MIN((61+(Mortality!FF$5-Mortality!$AT$5)),84),0))</f>
        <v>0.5</v>
      </c>
      <c r="FG96" s="463">
        <f>FF96*(1-VLOOKUP($AR96,'MP-2017_Male'!$A$3:$CF$103,MIN((61+(Mortality!FG$5-Mortality!$AT$5)),84),0))</f>
        <v>0.5</v>
      </c>
      <c r="FH96" s="463">
        <f>FG96*(1-VLOOKUP($AR96,'MP-2017_Male'!$A$3:$CF$103,MIN((61+(Mortality!FH$5-Mortality!$AT$5)),84),0))</f>
        <v>0.5</v>
      </c>
      <c r="FI96" s="463">
        <f>FH96*(1-VLOOKUP($AR96,'MP-2017_Male'!$A$3:$CF$103,MIN((61+(Mortality!FI$5-Mortality!$AT$5)),84),0))</f>
        <v>0.5</v>
      </c>
    </row>
    <row r="97" spans="1:165">
      <c r="A97" s="205">
        <v>109</v>
      </c>
      <c r="B97" s="226">
        <f t="shared" si="112"/>
        <v>0.479987</v>
      </c>
      <c r="C97" s="227">
        <f t="shared" si="113"/>
        <v>0.446544</v>
      </c>
      <c r="D97" s="207">
        <f t="shared" si="108"/>
        <v>0.4632655</v>
      </c>
      <c r="E97" s="434">
        <f ca="1">IF($A97&lt;Main!$B$11,Mortality!$BD90,OFFSET($BD$6,$A97-$A$13-$J$31,$A97-$A$13-$J$31)*$J$30)</f>
        <v>0.33994459152269701</v>
      </c>
      <c r="F97" s="435">
        <f ca="1">IF($A97&lt;Main!$B$13,Mortality!$BD189,OFFSET($BD$105,$A97-$A$13,$A97-$A$13))</f>
        <v>0.35543696570929062</v>
      </c>
      <c r="G97" s="472">
        <f t="shared" ca="1" si="85"/>
        <v>0.34769077861599385</v>
      </c>
      <c r="X97" s="227"/>
      <c r="Y97" s="205">
        <v>109</v>
      </c>
      <c r="AA97" s="231"/>
      <c r="AB97" s="232">
        <v>0.479987</v>
      </c>
      <c r="AC97" s="233">
        <v>0.479987</v>
      </c>
      <c r="AD97" s="205"/>
      <c r="AE97" s="231"/>
      <c r="AF97" s="232">
        <v>0.446544</v>
      </c>
      <c r="AG97" s="233">
        <v>0.446544</v>
      </c>
      <c r="AH97" s="234"/>
      <c r="AR97" s="205">
        <v>116</v>
      </c>
      <c r="AS97" s="235">
        <f t="shared" si="129"/>
        <v>0.5</v>
      </c>
      <c r="AT97" s="235">
        <f t="shared" ref="AT97:AW97" si="141">AU97</f>
        <v>0.5</v>
      </c>
      <c r="AU97" s="235">
        <f t="shared" si="141"/>
        <v>0.5</v>
      </c>
      <c r="AV97" s="235">
        <f t="shared" si="141"/>
        <v>0.5</v>
      </c>
      <c r="AW97" s="235">
        <f t="shared" si="141"/>
        <v>0.5</v>
      </c>
      <c r="AX97" s="406">
        <f t="shared" si="102"/>
        <v>0.5</v>
      </c>
      <c r="AY97" s="463">
        <f>AX97*(1-VLOOKUP($AR97,'MP-2017_Male'!$A$3:$CF$103,MIN((61+(Mortality!AY$5-Mortality!$AT$5)),84),0))</f>
        <v>0.5</v>
      </c>
      <c r="AZ97" s="463">
        <f>AY97*(1-VLOOKUP($AR97,'MP-2017_Male'!$A$3:$CF$103,MIN((61+(Mortality!AZ$5-Mortality!$AT$5)),84),0))</f>
        <v>0.5</v>
      </c>
      <c r="BA97" s="463">
        <f>AZ97*(1-VLOOKUP($AR97,'MP-2017_Male'!$A$3:$CF$103,MIN((61+(Mortality!BA$5-Mortality!$AT$5)),84),0))</f>
        <v>0.5</v>
      </c>
      <c r="BB97" s="463">
        <f>BA97*(1-VLOOKUP($AR97,'MP-2017_Male'!$A$3:$CF$103,MIN((61+(Mortality!BB$5-Mortality!$AT$5)),84),0))</f>
        <v>0.5</v>
      </c>
      <c r="BC97" s="463">
        <f>BB97*(1-VLOOKUP($AR97,'MP-2017_Male'!$A$3:$CF$103,MIN((61+(Mortality!BC$5-Mortality!$AT$5)),84),0))</f>
        <v>0.5</v>
      </c>
      <c r="BD97" s="429">
        <f>BC97*(1-VLOOKUP($AR97,'MP-2017_Male'!$A$3:$CF$103,MIN((61+(Mortality!BD$5-Mortality!$AT$5)),84),0))</f>
        <v>0.5</v>
      </c>
      <c r="BE97" s="463">
        <f>BD97*(1-VLOOKUP($AR97,'MP-2017_Male'!$A$3:$CF$103,MIN((61+(Mortality!BE$5-Mortality!$AT$5)),84),0))</f>
        <v>0.5</v>
      </c>
      <c r="BF97" s="463">
        <f>BE97*(1-VLOOKUP($AR97,'MP-2017_Male'!$A$3:$CF$103,MIN((61+(Mortality!BF$5-Mortality!$AT$5)),84),0))</f>
        <v>0.5</v>
      </c>
      <c r="BG97" s="463">
        <f>BF97*(1-VLOOKUP($AR97,'MP-2017_Male'!$A$3:$CF$103,MIN((61+(Mortality!BG$5-Mortality!$AT$5)),84),0))</f>
        <v>0.5</v>
      </c>
      <c r="BH97" s="463">
        <f>BG97*(1-VLOOKUP($AR97,'MP-2017_Male'!$A$3:$CF$103,MIN((61+(Mortality!BH$5-Mortality!$AT$5)),84),0))</f>
        <v>0.5</v>
      </c>
      <c r="BI97" s="463">
        <f>BH97*(1-VLOOKUP($AR97,'MP-2017_Male'!$A$3:$CF$103,MIN((61+(Mortality!BI$5-Mortality!$AT$5)),84),0))</f>
        <v>0.5</v>
      </c>
      <c r="BJ97" s="463">
        <f>BI97*(1-VLOOKUP($AR97,'MP-2017_Male'!$A$3:$CF$103,MIN((61+(Mortality!BJ$5-Mortality!$AT$5)),84),0))</f>
        <v>0.5</v>
      </c>
      <c r="BK97" s="463">
        <f>BJ97*(1-VLOOKUP($AR97,'MP-2017_Male'!$A$3:$CF$103,MIN((61+(Mortality!BK$5-Mortality!$AT$5)),84),0))</f>
        <v>0.5</v>
      </c>
      <c r="BL97" s="463">
        <f>BK97*(1-VLOOKUP($AR97,'MP-2017_Male'!$A$3:$CF$103,MIN((61+(Mortality!BL$5-Mortality!$AT$5)),84),0))</f>
        <v>0.5</v>
      </c>
      <c r="BM97" s="463">
        <f>BL97*(1-VLOOKUP($AR97,'MP-2017_Male'!$A$3:$CF$103,MIN((61+(Mortality!BM$5-Mortality!$AT$5)),84),0))</f>
        <v>0.5</v>
      </c>
      <c r="BN97" s="463">
        <f>BM97*(1-VLOOKUP($AR97,'MP-2017_Male'!$A$3:$CF$103,MIN((61+(Mortality!BN$5-Mortality!$AT$5)),84),0))</f>
        <v>0.5</v>
      </c>
      <c r="BO97" s="463">
        <f>BN97*(1-VLOOKUP($AR97,'MP-2017_Male'!$A$3:$CF$103,MIN((61+(Mortality!BO$5-Mortality!$AT$5)),84),0))</f>
        <v>0.5</v>
      </c>
      <c r="BP97" s="463">
        <f>BO97*(1-VLOOKUP($AR97,'MP-2017_Male'!$A$3:$CF$103,MIN((61+(Mortality!BP$5-Mortality!$AT$5)),84),0))</f>
        <v>0.5</v>
      </c>
      <c r="BQ97" s="463">
        <f>BP97*(1-VLOOKUP($AR97,'MP-2017_Male'!$A$3:$CF$103,MIN((61+(Mortality!BQ$5-Mortality!$AT$5)),84),0))</f>
        <v>0.5</v>
      </c>
      <c r="BR97" s="463">
        <f>BQ97*(1-VLOOKUP($AR97,'MP-2017_Male'!$A$3:$CF$103,MIN((61+(Mortality!BR$5-Mortality!$AT$5)),84),0))</f>
        <v>0.5</v>
      </c>
      <c r="BS97" s="463">
        <f>BR97*(1-VLOOKUP($AR97,'MP-2017_Male'!$A$3:$CF$103,MIN((61+(Mortality!BS$5-Mortality!$AT$5)),84),0))</f>
        <v>0.5</v>
      </c>
      <c r="BT97" s="463">
        <f>BS97*(1-VLOOKUP($AR97,'MP-2017_Male'!$A$3:$CF$103,MIN((61+(Mortality!BT$5-Mortality!$AT$5)),84),0))</f>
        <v>0.5</v>
      </c>
      <c r="BU97" s="463">
        <f>BT97*(1-VLOOKUP($AR97,'MP-2017_Male'!$A$3:$CF$103,MIN((61+(Mortality!BU$5-Mortality!$AT$5)),84),0))</f>
        <v>0.5</v>
      </c>
      <c r="BV97" s="463">
        <f>BU97*(1-VLOOKUP($AR97,'MP-2017_Male'!$A$3:$CF$103,MIN((61+(Mortality!BV$5-Mortality!$AT$5)),84),0))</f>
        <v>0.5</v>
      </c>
      <c r="BW97" s="463">
        <f>BV97*(1-VLOOKUP($AR97,'MP-2017_Male'!$A$3:$CF$103,MIN((61+(Mortality!BW$5-Mortality!$AT$5)),84),0))</f>
        <v>0.5</v>
      </c>
      <c r="BX97" s="463">
        <f>BW97*(1-VLOOKUP($AR97,'MP-2017_Male'!$A$3:$CF$103,MIN((61+(Mortality!BX$5-Mortality!$AT$5)),84),0))</f>
        <v>0.5</v>
      </c>
      <c r="BY97" s="463">
        <f>BX97*(1-VLOOKUP($AR97,'MP-2017_Male'!$A$3:$CF$103,MIN((61+(Mortality!BY$5-Mortality!$AT$5)),84),0))</f>
        <v>0.5</v>
      </c>
      <c r="BZ97" s="463">
        <f>BY97*(1-VLOOKUP($AR97,'MP-2017_Male'!$A$3:$CF$103,MIN((61+(Mortality!BZ$5-Mortality!$AT$5)),84),0))</f>
        <v>0.5</v>
      </c>
      <c r="CA97" s="463">
        <f>BZ97*(1-VLOOKUP($AR97,'MP-2017_Male'!$A$3:$CF$103,MIN((61+(Mortality!CA$5-Mortality!$AT$5)),84),0))</f>
        <v>0.5</v>
      </c>
      <c r="CB97" s="463">
        <f>CA97*(1-VLOOKUP($AR97,'MP-2017_Male'!$A$3:$CF$103,MIN((61+(Mortality!CB$5-Mortality!$AT$5)),84),0))</f>
        <v>0.5</v>
      </c>
      <c r="CC97" s="463">
        <f>CB97*(1-VLOOKUP($AR97,'MP-2017_Male'!$A$3:$CF$103,MIN((61+(Mortality!CC$5-Mortality!$AT$5)),84),0))</f>
        <v>0.5</v>
      </c>
      <c r="CD97" s="463">
        <f>CC97*(1-VLOOKUP($AR97,'MP-2017_Male'!$A$3:$CF$103,MIN((61+(Mortality!CD$5-Mortality!$AT$5)),84),0))</f>
        <v>0.5</v>
      </c>
      <c r="CE97" s="463">
        <f>CD97*(1-VLOOKUP($AR97,'MP-2017_Male'!$A$3:$CF$103,MIN((61+(Mortality!CE$5-Mortality!$AT$5)),84),0))</f>
        <v>0.5</v>
      </c>
      <c r="CF97" s="463">
        <f>CE97*(1-VLOOKUP($AR97,'MP-2017_Male'!$A$3:$CF$103,MIN((61+(Mortality!CF$5-Mortality!$AT$5)),84),0))</f>
        <v>0.5</v>
      </c>
      <c r="CG97" s="463">
        <f>CF97*(1-VLOOKUP($AR97,'MP-2017_Male'!$A$3:$CF$103,MIN((61+(Mortality!CG$5-Mortality!$AT$5)),84),0))</f>
        <v>0.5</v>
      </c>
      <c r="CH97" s="463">
        <f>CG97*(1-VLOOKUP($AR97,'MP-2017_Male'!$A$3:$CF$103,MIN((61+(Mortality!CH$5-Mortality!$AT$5)),84),0))</f>
        <v>0.5</v>
      </c>
      <c r="CI97" s="463">
        <f>CH97*(1-VLOOKUP($AR97,'MP-2017_Male'!$A$3:$CF$103,MIN((61+(Mortality!CI$5-Mortality!$AT$5)),84),0))</f>
        <v>0.5</v>
      </c>
      <c r="CJ97" s="463">
        <f>CI97*(1-VLOOKUP($AR97,'MP-2017_Male'!$A$3:$CF$103,MIN((61+(Mortality!CJ$5-Mortality!$AT$5)),84),0))</f>
        <v>0.5</v>
      </c>
      <c r="CK97" s="463">
        <f>CJ97*(1-VLOOKUP($AR97,'MP-2017_Male'!$A$3:$CF$103,MIN((61+(Mortality!CK$5-Mortality!$AT$5)),84),0))</f>
        <v>0.5</v>
      </c>
      <c r="CL97" s="463">
        <f>CK97*(1-VLOOKUP($AR97,'MP-2017_Male'!$A$3:$CF$103,MIN((61+(Mortality!CL$5-Mortality!$AT$5)),84),0))</f>
        <v>0.5</v>
      </c>
      <c r="CM97" s="463">
        <f>CL97*(1-VLOOKUP($AR97,'MP-2017_Male'!$A$3:$CF$103,MIN((61+(Mortality!CM$5-Mortality!$AT$5)),84),0))</f>
        <v>0.5</v>
      </c>
      <c r="CN97" s="463">
        <f>CM97*(1-VLOOKUP($AR97,'MP-2017_Male'!$A$3:$CF$103,MIN((61+(Mortality!CN$5-Mortality!$AT$5)),84),0))</f>
        <v>0.5</v>
      </c>
      <c r="CO97" s="463">
        <f>CN97*(1-VLOOKUP($AR97,'MP-2017_Male'!$A$3:$CF$103,MIN((61+(Mortality!CO$5-Mortality!$AT$5)),84),0))</f>
        <v>0.5</v>
      </c>
      <c r="CP97" s="463">
        <f>CO97*(1-VLOOKUP($AR97,'MP-2017_Male'!$A$3:$CF$103,MIN((61+(Mortality!CP$5-Mortality!$AT$5)),84),0))</f>
        <v>0.5</v>
      </c>
      <c r="CQ97" s="463">
        <f>CP97*(1-VLOOKUP($AR97,'MP-2017_Male'!$A$3:$CF$103,MIN((61+(Mortality!CQ$5-Mortality!$AT$5)),84),0))</f>
        <v>0.5</v>
      </c>
      <c r="CR97" s="463">
        <f>CQ97*(1-VLOOKUP($AR97,'MP-2017_Male'!$A$3:$CF$103,MIN((61+(Mortality!CR$5-Mortality!$AT$5)),84),0))</f>
        <v>0.5</v>
      </c>
      <c r="CS97" s="463">
        <f>CR97*(1-VLOOKUP($AR97,'MP-2017_Male'!$A$3:$CF$103,MIN((61+(Mortality!CS$5-Mortality!$AT$5)),84),0))</f>
        <v>0.5</v>
      </c>
      <c r="CT97" s="463">
        <f>CS97*(1-VLOOKUP($AR97,'MP-2017_Male'!$A$3:$CF$103,MIN((61+(Mortality!CT$5-Mortality!$AT$5)),84),0))</f>
        <v>0.5</v>
      </c>
      <c r="CU97" s="463">
        <f>CT97*(1-VLOOKUP($AR97,'MP-2017_Male'!$A$3:$CF$103,MIN((61+(Mortality!CU$5-Mortality!$AT$5)),84),0))</f>
        <v>0.5</v>
      </c>
      <c r="CV97" s="463">
        <f>CU97*(1-VLOOKUP($AR97,'MP-2017_Male'!$A$3:$CF$103,MIN((61+(Mortality!CV$5-Mortality!$AT$5)),84),0))</f>
        <v>0.5</v>
      </c>
      <c r="CW97" s="463">
        <f>CV97*(1-VLOOKUP($AR97,'MP-2017_Male'!$A$3:$CF$103,MIN((61+(Mortality!CW$5-Mortality!$AT$5)),84),0))</f>
        <v>0.5</v>
      </c>
      <c r="CX97" s="463">
        <f>CW97*(1-VLOOKUP($AR97,'MP-2017_Male'!$A$3:$CF$103,MIN((61+(Mortality!CX$5-Mortality!$AT$5)),84),0))</f>
        <v>0.5</v>
      </c>
      <c r="CY97" s="463">
        <f>CX97*(1-VLOOKUP($AR97,'MP-2017_Male'!$A$3:$CF$103,MIN((61+(Mortality!CY$5-Mortality!$AT$5)),84),0))</f>
        <v>0.5</v>
      </c>
      <c r="CZ97" s="463">
        <f>CY97*(1-VLOOKUP($AR97,'MP-2017_Male'!$A$3:$CF$103,MIN((61+(Mortality!CZ$5-Mortality!$AT$5)),84),0))</f>
        <v>0.5</v>
      </c>
      <c r="DA97" s="463">
        <f>CZ97*(1-VLOOKUP($AR97,'MP-2017_Male'!$A$3:$CF$103,MIN((61+(Mortality!DA$5-Mortality!$AT$5)),84),0))</f>
        <v>0.5</v>
      </c>
      <c r="DB97" s="463">
        <f>DA97*(1-VLOOKUP($AR97,'MP-2017_Male'!$A$3:$CF$103,MIN((61+(Mortality!DB$5-Mortality!$AT$5)),84),0))</f>
        <v>0.5</v>
      </c>
      <c r="DC97" s="463">
        <f>DB97*(1-VLOOKUP($AR97,'MP-2017_Male'!$A$3:$CF$103,MIN((61+(Mortality!DC$5-Mortality!$AT$5)),84),0))</f>
        <v>0.5</v>
      </c>
      <c r="DD97" s="463">
        <f>DC97*(1-VLOOKUP($AR97,'MP-2017_Male'!$A$3:$CF$103,MIN((61+(Mortality!DD$5-Mortality!$AT$5)),84),0))</f>
        <v>0.5</v>
      </c>
      <c r="DE97" s="463">
        <f>DD97*(1-VLOOKUP($AR97,'MP-2017_Male'!$A$3:$CF$103,MIN((61+(Mortality!DE$5-Mortality!$AT$5)),84),0))</f>
        <v>0.5</v>
      </c>
      <c r="DF97" s="463">
        <f>DE97*(1-VLOOKUP($AR97,'MP-2017_Male'!$A$3:$CF$103,MIN((61+(Mortality!DF$5-Mortality!$AT$5)),84),0))</f>
        <v>0.5</v>
      </c>
      <c r="DG97" s="463">
        <f>DF97*(1-VLOOKUP($AR97,'MP-2017_Male'!$A$3:$CF$103,MIN((61+(Mortality!DG$5-Mortality!$AT$5)),84),0))</f>
        <v>0.5</v>
      </c>
      <c r="DH97" s="463">
        <f>DG97*(1-VLOOKUP($AR97,'MP-2017_Male'!$A$3:$CF$103,MIN((61+(Mortality!DH$5-Mortality!$AT$5)),84),0))</f>
        <v>0.5</v>
      </c>
      <c r="DI97" s="463">
        <f>DH97*(1-VLOOKUP($AR97,'MP-2017_Male'!$A$3:$CF$103,MIN((61+(Mortality!DI$5-Mortality!$AT$5)),84),0))</f>
        <v>0.5</v>
      </c>
      <c r="DJ97" s="463">
        <f>DI97*(1-VLOOKUP($AR97,'MP-2017_Male'!$A$3:$CF$103,MIN((61+(Mortality!DJ$5-Mortality!$AT$5)),84),0))</f>
        <v>0.5</v>
      </c>
      <c r="DK97" s="463">
        <f>DJ97*(1-VLOOKUP($AR97,'MP-2017_Male'!$A$3:$CF$103,MIN((61+(Mortality!DK$5-Mortality!$AT$5)),84),0))</f>
        <v>0.5</v>
      </c>
      <c r="DL97" s="463">
        <f>DK97*(1-VLOOKUP($AR97,'MP-2017_Male'!$A$3:$CF$103,MIN((61+(Mortality!DL$5-Mortality!$AT$5)),84),0))</f>
        <v>0.5</v>
      </c>
      <c r="DM97" s="463">
        <f>DL97*(1-VLOOKUP($AR97,'MP-2017_Male'!$A$3:$CF$103,MIN((61+(Mortality!DM$5-Mortality!$AT$5)),84),0))</f>
        <v>0.5</v>
      </c>
      <c r="DN97" s="463">
        <f>DM97*(1-VLOOKUP($AR97,'MP-2017_Male'!$A$3:$CF$103,MIN((61+(Mortality!DN$5-Mortality!$AT$5)),84),0))</f>
        <v>0.5</v>
      </c>
      <c r="DO97" s="463">
        <f>DN97*(1-VLOOKUP($AR97,'MP-2017_Male'!$A$3:$CF$103,MIN((61+(Mortality!DO$5-Mortality!$AT$5)),84),0))</f>
        <v>0.5</v>
      </c>
      <c r="DP97" s="463">
        <f>DO97*(1-VLOOKUP($AR97,'MP-2017_Male'!$A$3:$CF$103,MIN((61+(Mortality!DP$5-Mortality!$AT$5)),84),0))</f>
        <v>0.5</v>
      </c>
      <c r="DQ97" s="463">
        <f>DP97*(1-VLOOKUP($AR97,'MP-2017_Male'!$A$3:$CF$103,MIN((61+(Mortality!DQ$5-Mortality!$AT$5)),84),0))</f>
        <v>0.5</v>
      </c>
      <c r="DR97" s="463">
        <f>DQ97*(1-VLOOKUP($AR97,'MP-2017_Male'!$A$3:$CF$103,MIN((61+(Mortality!DR$5-Mortality!$AT$5)),84),0))</f>
        <v>0.5</v>
      </c>
      <c r="DS97" s="463">
        <f>DR97*(1-VLOOKUP($AR97,'MP-2017_Male'!$A$3:$CF$103,MIN((61+(Mortality!DS$5-Mortality!$AT$5)),84),0))</f>
        <v>0.5</v>
      </c>
      <c r="DT97" s="463">
        <f>DS97*(1-VLOOKUP($AR97,'MP-2017_Male'!$A$3:$CF$103,MIN((61+(Mortality!DT$5-Mortality!$AT$5)),84),0))</f>
        <v>0.5</v>
      </c>
      <c r="DU97" s="463">
        <f>DT97*(1-VLOOKUP($AR97,'MP-2017_Male'!$A$3:$CF$103,MIN((61+(Mortality!DU$5-Mortality!$AT$5)),84),0))</f>
        <v>0.5</v>
      </c>
      <c r="DV97" s="463">
        <f>DU97*(1-VLOOKUP($AR97,'MP-2017_Male'!$A$3:$CF$103,MIN((61+(Mortality!DV$5-Mortality!$AT$5)),84),0))</f>
        <v>0.5</v>
      </c>
      <c r="DW97" s="463">
        <f>DV97*(1-VLOOKUP($AR97,'MP-2017_Male'!$A$3:$CF$103,MIN((61+(Mortality!DW$5-Mortality!$AT$5)),84),0))</f>
        <v>0.5</v>
      </c>
      <c r="DX97" s="463">
        <f>DW97*(1-VLOOKUP($AR97,'MP-2017_Male'!$A$3:$CF$103,MIN((61+(Mortality!DX$5-Mortality!$AT$5)),84),0))</f>
        <v>0.5</v>
      </c>
      <c r="DY97" s="463">
        <f>DX97*(1-VLOOKUP($AR97,'MP-2017_Male'!$A$3:$CF$103,MIN((61+(Mortality!DY$5-Mortality!$AT$5)),84),0))</f>
        <v>0.5</v>
      </c>
      <c r="DZ97" s="463">
        <f>DY97*(1-VLOOKUP($AR97,'MP-2017_Male'!$A$3:$CF$103,MIN((61+(Mortality!DZ$5-Mortality!$AT$5)),84),0))</f>
        <v>0.5</v>
      </c>
      <c r="EA97" s="463">
        <f>DZ97*(1-VLOOKUP($AR97,'MP-2017_Male'!$A$3:$CF$103,MIN((61+(Mortality!EA$5-Mortality!$AT$5)),84),0))</f>
        <v>0.5</v>
      </c>
      <c r="EB97" s="463">
        <f>EA97*(1-VLOOKUP($AR97,'MP-2017_Male'!$A$3:$CF$103,MIN((61+(Mortality!EB$5-Mortality!$AT$5)),84),0))</f>
        <v>0.5</v>
      </c>
      <c r="EC97" s="463">
        <f>EB97*(1-VLOOKUP($AR97,'MP-2017_Male'!$A$3:$CF$103,MIN((61+(Mortality!EC$5-Mortality!$AT$5)),84),0))</f>
        <v>0.5</v>
      </c>
      <c r="ED97" s="463">
        <f>EC97*(1-VLOOKUP($AR97,'MP-2017_Male'!$A$3:$CF$103,MIN((61+(Mortality!ED$5-Mortality!$AT$5)),84),0))</f>
        <v>0.5</v>
      </c>
      <c r="EE97" s="463">
        <f>ED97*(1-VLOOKUP($AR97,'MP-2017_Male'!$A$3:$CF$103,MIN((61+(Mortality!EE$5-Mortality!$AT$5)),84),0))</f>
        <v>0.5</v>
      </c>
      <c r="EF97" s="463">
        <f>EE97*(1-VLOOKUP($AR97,'MP-2017_Male'!$A$3:$CF$103,MIN((61+(Mortality!EF$5-Mortality!$AT$5)),84),0))</f>
        <v>0.5</v>
      </c>
      <c r="EG97" s="463">
        <f>EF97*(1-VLOOKUP($AR97,'MP-2017_Male'!$A$3:$CF$103,MIN((61+(Mortality!EG$5-Mortality!$AT$5)),84),0))</f>
        <v>0.5</v>
      </c>
      <c r="EH97" s="463">
        <f>EG97*(1-VLOOKUP($AR97,'MP-2017_Male'!$A$3:$CF$103,MIN((61+(Mortality!EH$5-Mortality!$AT$5)),84),0))</f>
        <v>0.5</v>
      </c>
      <c r="EI97" s="463">
        <f>EH97*(1-VLOOKUP($AR97,'MP-2017_Male'!$A$3:$CF$103,MIN((61+(Mortality!EI$5-Mortality!$AT$5)),84),0))</f>
        <v>0.5</v>
      </c>
      <c r="EJ97" s="463">
        <f>EI97*(1-VLOOKUP($AR97,'MP-2017_Male'!$A$3:$CF$103,MIN((61+(Mortality!EJ$5-Mortality!$AT$5)),84),0))</f>
        <v>0.5</v>
      </c>
      <c r="EK97" s="463">
        <f>EJ97*(1-VLOOKUP($AR97,'MP-2017_Male'!$A$3:$CF$103,MIN((61+(Mortality!EK$5-Mortality!$AT$5)),84),0))</f>
        <v>0.5</v>
      </c>
      <c r="EL97" s="463">
        <f>EK97*(1-VLOOKUP($AR97,'MP-2017_Male'!$A$3:$CF$103,MIN((61+(Mortality!EL$5-Mortality!$AT$5)),84),0))</f>
        <v>0.5</v>
      </c>
      <c r="EM97" s="463">
        <f>EL97*(1-VLOOKUP($AR97,'MP-2017_Male'!$A$3:$CF$103,MIN((61+(Mortality!EM$5-Mortality!$AT$5)),84),0))</f>
        <v>0.5</v>
      </c>
      <c r="EN97" s="463">
        <f>EM97*(1-VLOOKUP($AR97,'MP-2017_Male'!$A$3:$CF$103,MIN((61+(Mortality!EN$5-Mortality!$AT$5)),84),0))</f>
        <v>0.5</v>
      </c>
      <c r="EO97" s="463">
        <f>EN97*(1-VLOOKUP($AR97,'MP-2017_Male'!$A$3:$CF$103,MIN((61+(Mortality!EO$5-Mortality!$AT$5)),84),0))</f>
        <v>0.5</v>
      </c>
      <c r="EP97" s="463">
        <f>EO97*(1-VLOOKUP($AR97,'MP-2017_Male'!$A$3:$CF$103,MIN((61+(Mortality!EP$5-Mortality!$AT$5)),84),0))</f>
        <v>0.5</v>
      </c>
      <c r="EQ97" s="463">
        <f>EP97*(1-VLOOKUP($AR97,'MP-2017_Male'!$A$3:$CF$103,MIN((61+(Mortality!EQ$5-Mortality!$AT$5)),84),0))</f>
        <v>0.5</v>
      </c>
      <c r="ER97" s="463">
        <f>EQ97*(1-VLOOKUP($AR97,'MP-2017_Male'!$A$3:$CF$103,MIN((61+(Mortality!ER$5-Mortality!$AT$5)),84),0))</f>
        <v>0.5</v>
      </c>
      <c r="ES97" s="463">
        <f>ER97*(1-VLOOKUP($AR97,'MP-2017_Male'!$A$3:$CF$103,MIN((61+(Mortality!ES$5-Mortality!$AT$5)),84),0))</f>
        <v>0.5</v>
      </c>
      <c r="ET97" s="463">
        <f>ES97*(1-VLOOKUP($AR97,'MP-2017_Male'!$A$3:$CF$103,MIN((61+(Mortality!ET$5-Mortality!$AT$5)),84),0))</f>
        <v>0.5</v>
      </c>
      <c r="EU97" s="463">
        <f>ET97*(1-VLOOKUP($AR97,'MP-2017_Male'!$A$3:$CF$103,MIN((61+(Mortality!EU$5-Mortality!$AT$5)),84),0))</f>
        <v>0.5</v>
      </c>
      <c r="EV97" s="463">
        <f>EU97*(1-VLOOKUP($AR97,'MP-2017_Male'!$A$3:$CF$103,MIN((61+(Mortality!EV$5-Mortality!$AT$5)),84),0))</f>
        <v>0.5</v>
      </c>
      <c r="EW97" s="463">
        <f>EV97*(1-VLOOKUP($AR97,'MP-2017_Male'!$A$3:$CF$103,MIN((61+(Mortality!EW$5-Mortality!$AT$5)),84),0))</f>
        <v>0.5</v>
      </c>
      <c r="EX97" s="463">
        <f>EW97*(1-VLOOKUP($AR97,'MP-2017_Male'!$A$3:$CF$103,MIN((61+(Mortality!EX$5-Mortality!$AT$5)),84),0))</f>
        <v>0.5</v>
      </c>
      <c r="EY97" s="463">
        <f>EX97*(1-VLOOKUP($AR97,'MP-2017_Male'!$A$3:$CF$103,MIN((61+(Mortality!EY$5-Mortality!$AT$5)),84),0))</f>
        <v>0.5</v>
      </c>
      <c r="EZ97" s="463">
        <f>EY97*(1-VLOOKUP($AR97,'MP-2017_Male'!$A$3:$CF$103,MIN((61+(Mortality!EZ$5-Mortality!$AT$5)),84),0))</f>
        <v>0.5</v>
      </c>
      <c r="FA97" s="463">
        <f>EZ97*(1-VLOOKUP($AR97,'MP-2017_Male'!$A$3:$CF$103,MIN((61+(Mortality!FA$5-Mortality!$AT$5)),84),0))</f>
        <v>0.5</v>
      </c>
      <c r="FB97" s="463">
        <f>FA97*(1-VLOOKUP($AR97,'MP-2017_Male'!$A$3:$CF$103,MIN((61+(Mortality!FB$5-Mortality!$AT$5)),84),0))</f>
        <v>0.5</v>
      </c>
      <c r="FC97" s="463">
        <f>FB97*(1-VLOOKUP($AR97,'MP-2017_Male'!$A$3:$CF$103,MIN((61+(Mortality!FC$5-Mortality!$AT$5)),84),0))</f>
        <v>0.5</v>
      </c>
      <c r="FD97" s="463">
        <f>FC97*(1-VLOOKUP($AR97,'MP-2017_Male'!$A$3:$CF$103,MIN((61+(Mortality!FD$5-Mortality!$AT$5)),84),0))</f>
        <v>0.5</v>
      </c>
      <c r="FE97" s="463">
        <f>FD97*(1-VLOOKUP($AR97,'MP-2017_Male'!$A$3:$CF$103,MIN((61+(Mortality!FE$5-Mortality!$AT$5)),84),0))</f>
        <v>0.5</v>
      </c>
      <c r="FF97" s="463">
        <f>FE97*(1-VLOOKUP($AR97,'MP-2017_Male'!$A$3:$CF$103,MIN((61+(Mortality!FF$5-Mortality!$AT$5)),84),0))</f>
        <v>0.5</v>
      </c>
      <c r="FG97" s="463">
        <f>FF97*(1-VLOOKUP($AR97,'MP-2017_Male'!$A$3:$CF$103,MIN((61+(Mortality!FG$5-Mortality!$AT$5)),84),0))</f>
        <v>0.5</v>
      </c>
      <c r="FH97" s="463">
        <f>FG97*(1-VLOOKUP($AR97,'MP-2017_Male'!$A$3:$CF$103,MIN((61+(Mortality!FH$5-Mortality!$AT$5)),84),0))</f>
        <v>0.5</v>
      </c>
      <c r="FI97" s="463">
        <f>FH97*(1-VLOOKUP($AR97,'MP-2017_Male'!$A$3:$CF$103,MIN((61+(Mortality!FI$5-Mortality!$AT$5)),84),0))</f>
        <v>0.5</v>
      </c>
    </row>
    <row r="98" spans="1:165">
      <c r="A98" s="205">
        <v>110</v>
      </c>
      <c r="B98" s="226">
        <f t="shared" si="112"/>
        <v>0.49437599999999998</v>
      </c>
      <c r="C98" s="227">
        <f t="shared" si="113"/>
        <v>0.463061</v>
      </c>
      <c r="D98" s="207">
        <f t="shared" si="108"/>
        <v>0.47871849999999999</v>
      </c>
      <c r="E98" s="434">
        <f ca="1">IF($A98&lt;Main!$B$11,Mortality!$BD91,OFFSET($BD$6,$A98-$A$13-$J$31,$A98-$A$13-$J$31)*$J$30)</f>
        <v>0.36295385609684611</v>
      </c>
      <c r="F98" s="435">
        <f ca="1">IF($A98&lt;Main!$B$13,Mortality!$BD190,OFFSET($BD$105,$A98-$A$13,$A98-$A$13))</f>
        <v>0.38385511163815239</v>
      </c>
      <c r="G98" s="472">
        <f t="shared" ca="1" si="85"/>
        <v>0.37340448386749925</v>
      </c>
      <c r="X98" s="227"/>
      <c r="Y98" s="205">
        <v>110</v>
      </c>
      <c r="AA98" s="231"/>
      <c r="AB98" s="232">
        <v>0.49437599999999998</v>
      </c>
      <c r="AC98" s="233">
        <v>0.49437599999999998</v>
      </c>
      <c r="AD98" s="205"/>
      <c r="AE98" s="231"/>
      <c r="AF98" s="232">
        <v>0.463061</v>
      </c>
      <c r="AG98" s="233">
        <v>0.463061</v>
      </c>
      <c r="AH98" s="234"/>
      <c r="AR98" s="205">
        <v>117</v>
      </c>
      <c r="AS98" s="235">
        <f t="shared" si="129"/>
        <v>0.5</v>
      </c>
      <c r="AT98" s="235">
        <f t="shared" ref="AT98:AW98" si="142">AU98</f>
        <v>0.5</v>
      </c>
      <c r="AU98" s="235">
        <f t="shared" si="142"/>
        <v>0.5</v>
      </c>
      <c r="AV98" s="235">
        <f t="shared" si="142"/>
        <v>0.5</v>
      </c>
      <c r="AW98" s="235">
        <f t="shared" si="142"/>
        <v>0.5</v>
      </c>
      <c r="AX98" s="406">
        <f t="shared" si="102"/>
        <v>0.5</v>
      </c>
      <c r="AY98" s="463">
        <f>AX98*(1-VLOOKUP($AR98,'MP-2017_Male'!$A$3:$CF$103,MIN((61+(Mortality!AY$5-Mortality!$AT$5)),84),0))</f>
        <v>0.5</v>
      </c>
      <c r="AZ98" s="463">
        <f>AY98*(1-VLOOKUP($AR98,'MP-2017_Male'!$A$3:$CF$103,MIN((61+(Mortality!AZ$5-Mortality!$AT$5)),84),0))</f>
        <v>0.5</v>
      </c>
      <c r="BA98" s="463">
        <f>AZ98*(1-VLOOKUP($AR98,'MP-2017_Male'!$A$3:$CF$103,MIN((61+(Mortality!BA$5-Mortality!$AT$5)),84),0))</f>
        <v>0.5</v>
      </c>
      <c r="BB98" s="463">
        <f>BA98*(1-VLOOKUP($AR98,'MP-2017_Male'!$A$3:$CF$103,MIN((61+(Mortality!BB$5-Mortality!$AT$5)),84),0))</f>
        <v>0.5</v>
      </c>
      <c r="BC98" s="463">
        <f>BB98*(1-VLOOKUP($AR98,'MP-2017_Male'!$A$3:$CF$103,MIN((61+(Mortality!BC$5-Mortality!$AT$5)),84),0))</f>
        <v>0.5</v>
      </c>
      <c r="BD98" s="429">
        <f>BC98*(1-VLOOKUP($AR98,'MP-2017_Male'!$A$3:$CF$103,MIN((61+(Mortality!BD$5-Mortality!$AT$5)),84),0))</f>
        <v>0.5</v>
      </c>
      <c r="BE98" s="463">
        <f>BD98*(1-VLOOKUP($AR98,'MP-2017_Male'!$A$3:$CF$103,MIN((61+(Mortality!BE$5-Mortality!$AT$5)),84),0))</f>
        <v>0.5</v>
      </c>
      <c r="BF98" s="463">
        <f>BE98*(1-VLOOKUP($AR98,'MP-2017_Male'!$A$3:$CF$103,MIN((61+(Mortality!BF$5-Mortality!$AT$5)),84),0))</f>
        <v>0.5</v>
      </c>
      <c r="BG98" s="463">
        <f>BF98*(1-VLOOKUP($AR98,'MP-2017_Male'!$A$3:$CF$103,MIN((61+(Mortality!BG$5-Mortality!$AT$5)),84),0))</f>
        <v>0.5</v>
      </c>
      <c r="BH98" s="463">
        <f>BG98*(1-VLOOKUP($AR98,'MP-2017_Male'!$A$3:$CF$103,MIN((61+(Mortality!BH$5-Mortality!$AT$5)),84),0))</f>
        <v>0.5</v>
      </c>
      <c r="BI98" s="463">
        <f>BH98*(1-VLOOKUP($AR98,'MP-2017_Male'!$A$3:$CF$103,MIN((61+(Mortality!BI$5-Mortality!$AT$5)),84),0))</f>
        <v>0.5</v>
      </c>
      <c r="BJ98" s="463">
        <f>BI98*(1-VLOOKUP($AR98,'MP-2017_Male'!$A$3:$CF$103,MIN((61+(Mortality!BJ$5-Mortality!$AT$5)),84),0))</f>
        <v>0.5</v>
      </c>
      <c r="BK98" s="463">
        <f>BJ98*(1-VLOOKUP($AR98,'MP-2017_Male'!$A$3:$CF$103,MIN((61+(Mortality!BK$5-Mortality!$AT$5)),84),0))</f>
        <v>0.5</v>
      </c>
      <c r="BL98" s="463">
        <f>BK98*(1-VLOOKUP($AR98,'MP-2017_Male'!$A$3:$CF$103,MIN((61+(Mortality!BL$5-Mortality!$AT$5)),84),0))</f>
        <v>0.5</v>
      </c>
      <c r="BM98" s="463">
        <f>BL98*(1-VLOOKUP($AR98,'MP-2017_Male'!$A$3:$CF$103,MIN((61+(Mortality!BM$5-Mortality!$AT$5)),84),0))</f>
        <v>0.5</v>
      </c>
      <c r="BN98" s="463">
        <f>BM98*(1-VLOOKUP($AR98,'MP-2017_Male'!$A$3:$CF$103,MIN((61+(Mortality!BN$5-Mortality!$AT$5)),84),0))</f>
        <v>0.5</v>
      </c>
      <c r="BO98" s="463">
        <f>BN98*(1-VLOOKUP($AR98,'MP-2017_Male'!$A$3:$CF$103,MIN((61+(Mortality!BO$5-Mortality!$AT$5)),84),0))</f>
        <v>0.5</v>
      </c>
      <c r="BP98" s="463">
        <f>BO98*(1-VLOOKUP($AR98,'MP-2017_Male'!$A$3:$CF$103,MIN((61+(Mortality!BP$5-Mortality!$AT$5)),84),0))</f>
        <v>0.5</v>
      </c>
      <c r="BQ98" s="463">
        <f>BP98*(1-VLOOKUP($AR98,'MP-2017_Male'!$A$3:$CF$103,MIN((61+(Mortality!BQ$5-Mortality!$AT$5)),84),0))</f>
        <v>0.5</v>
      </c>
      <c r="BR98" s="463">
        <f>BQ98*(1-VLOOKUP($AR98,'MP-2017_Male'!$A$3:$CF$103,MIN((61+(Mortality!BR$5-Mortality!$AT$5)),84),0))</f>
        <v>0.5</v>
      </c>
      <c r="BS98" s="463">
        <f>BR98*(1-VLOOKUP($AR98,'MP-2017_Male'!$A$3:$CF$103,MIN((61+(Mortality!BS$5-Mortality!$AT$5)),84),0))</f>
        <v>0.5</v>
      </c>
      <c r="BT98" s="463">
        <f>BS98*(1-VLOOKUP($AR98,'MP-2017_Male'!$A$3:$CF$103,MIN((61+(Mortality!BT$5-Mortality!$AT$5)),84),0))</f>
        <v>0.5</v>
      </c>
      <c r="BU98" s="463">
        <f>BT98*(1-VLOOKUP($AR98,'MP-2017_Male'!$A$3:$CF$103,MIN((61+(Mortality!BU$5-Mortality!$AT$5)),84),0))</f>
        <v>0.5</v>
      </c>
      <c r="BV98" s="463">
        <f>BU98*(1-VLOOKUP($AR98,'MP-2017_Male'!$A$3:$CF$103,MIN((61+(Mortality!BV$5-Mortality!$AT$5)),84),0))</f>
        <v>0.5</v>
      </c>
      <c r="BW98" s="463">
        <f>BV98*(1-VLOOKUP($AR98,'MP-2017_Male'!$A$3:$CF$103,MIN((61+(Mortality!BW$5-Mortality!$AT$5)),84),0))</f>
        <v>0.5</v>
      </c>
      <c r="BX98" s="463">
        <f>BW98*(1-VLOOKUP($AR98,'MP-2017_Male'!$A$3:$CF$103,MIN((61+(Mortality!BX$5-Mortality!$AT$5)),84),0))</f>
        <v>0.5</v>
      </c>
      <c r="BY98" s="463">
        <f>BX98*(1-VLOOKUP($AR98,'MP-2017_Male'!$A$3:$CF$103,MIN((61+(Mortality!BY$5-Mortality!$AT$5)),84),0))</f>
        <v>0.5</v>
      </c>
      <c r="BZ98" s="463">
        <f>BY98*(1-VLOOKUP($AR98,'MP-2017_Male'!$A$3:$CF$103,MIN((61+(Mortality!BZ$5-Mortality!$AT$5)),84),0))</f>
        <v>0.5</v>
      </c>
      <c r="CA98" s="463">
        <f>BZ98*(1-VLOOKUP($AR98,'MP-2017_Male'!$A$3:$CF$103,MIN((61+(Mortality!CA$5-Mortality!$AT$5)),84),0))</f>
        <v>0.5</v>
      </c>
      <c r="CB98" s="463">
        <f>CA98*(1-VLOOKUP($AR98,'MP-2017_Male'!$A$3:$CF$103,MIN((61+(Mortality!CB$5-Mortality!$AT$5)),84),0))</f>
        <v>0.5</v>
      </c>
      <c r="CC98" s="463">
        <f>CB98*(1-VLOOKUP($AR98,'MP-2017_Male'!$A$3:$CF$103,MIN((61+(Mortality!CC$5-Mortality!$AT$5)),84),0))</f>
        <v>0.5</v>
      </c>
      <c r="CD98" s="463">
        <f>CC98*(1-VLOOKUP($AR98,'MP-2017_Male'!$A$3:$CF$103,MIN((61+(Mortality!CD$5-Mortality!$AT$5)),84),0))</f>
        <v>0.5</v>
      </c>
      <c r="CE98" s="463">
        <f>CD98*(1-VLOOKUP($AR98,'MP-2017_Male'!$A$3:$CF$103,MIN((61+(Mortality!CE$5-Mortality!$AT$5)),84),0))</f>
        <v>0.5</v>
      </c>
      <c r="CF98" s="463">
        <f>CE98*(1-VLOOKUP($AR98,'MP-2017_Male'!$A$3:$CF$103,MIN((61+(Mortality!CF$5-Mortality!$AT$5)),84),0))</f>
        <v>0.5</v>
      </c>
      <c r="CG98" s="463">
        <f>CF98*(1-VLOOKUP($AR98,'MP-2017_Male'!$A$3:$CF$103,MIN((61+(Mortality!CG$5-Mortality!$AT$5)),84),0))</f>
        <v>0.5</v>
      </c>
      <c r="CH98" s="463">
        <f>CG98*(1-VLOOKUP($AR98,'MP-2017_Male'!$A$3:$CF$103,MIN((61+(Mortality!CH$5-Mortality!$AT$5)),84),0))</f>
        <v>0.5</v>
      </c>
      <c r="CI98" s="463">
        <f>CH98*(1-VLOOKUP($AR98,'MP-2017_Male'!$A$3:$CF$103,MIN((61+(Mortality!CI$5-Mortality!$AT$5)),84),0))</f>
        <v>0.5</v>
      </c>
      <c r="CJ98" s="463">
        <f>CI98*(1-VLOOKUP($AR98,'MP-2017_Male'!$A$3:$CF$103,MIN((61+(Mortality!CJ$5-Mortality!$AT$5)),84),0))</f>
        <v>0.5</v>
      </c>
      <c r="CK98" s="463">
        <f>CJ98*(1-VLOOKUP($AR98,'MP-2017_Male'!$A$3:$CF$103,MIN((61+(Mortality!CK$5-Mortality!$AT$5)),84),0))</f>
        <v>0.5</v>
      </c>
      <c r="CL98" s="463">
        <f>CK98*(1-VLOOKUP($AR98,'MP-2017_Male'!$A$3:$CF$103,MIN((61+(Mortality!CL$5-Mortality!$AT$5)),84),0))</f>
        <v>0.5</v>
      </c>
      <c r="CM98" s="463">
        <f>CL98*(1-VLOOKUP($AR98,'MP-2017_Male'!$A$3:$CF$103,MIN((61+(Mortality!CM$5-Mortality!$AT$5)),84),0))</f>
        <v>0.5</v>
      </c>
      <c r="CN98" s="463">
        <f>CM98*(1-VLOOKUP($AR98,'MP-2017_Male'!$A$3:$CF$103,MIN((61+(Mortality!CN$5-Mortality!$AT$5)),84),0))</f>
        <v>0.5</v>
      </c>
      <c r="CO98" s="463">
        <f>CN98*(1-VLOOKUP($AR98,'MP-2017_Male'!$A$3:$CF$103,MIN((61+(Mortality!CO$5-Mortality!$AT$5)),84),0))</f>
        <v>0.5</v>
      </c>
      <c r="CP98" s="463">
        <f>CO98*(1-VLOOKUP($AR98,'MP-2017_Male'!$A$3:$CF$103,MIN((61+(Mortality!CP$5-Mortality!$AT$5)),84),0))</f>
        <v>0.5</v>
      </c>
      <c r="CQ98" s="463">
        <f>CP98*(1-VLOOKUP($AR98,'MP-2017_Male'!$A$3:$CF$103,MIN((61+(Mortality!CQ$5-Mortality!$AT$5)),84),0))</f>
        <v>0.5</v>
      </c>
      <c r="CR98" s="463">
        <f>CQ98*(1-VLOOKUP($AR98,'MP-2017_Male'!$A$3:$CF$103,MIN((61+(Mortality!CR$5-Mortality!$AT$5)),84),0))</f>
        <v>0.5</v>
      </c>
      <c r="CS98" s="463">
        <f>CR98*(1-VLOOKUP($AR98,'MP-2017_Male'!$A$3:$CF$103,MIN((61+(Mortality!CS$5-Mortality!$AT$5)),84),0))</f>
        <v>0.5</v>
      </c>
      <c r="CT98" s="463">
        <f>CS98*(1-VLOOKUP($AR98,'MP-2017_Male'!$A$3:$CF$103,MIN((61+(Mortality!CT$5-Mortality!$AT$5)),84),0))</f>
        <v>0.5</v>
      </c>
      <c r="CU98" s="463">
        <f>CT98*(1-VLOOKUP($AR98,'MP-2017_Male'!$A$3:$CF$103,MIN((61+(Mortality!CU$5-Mortality!$AT$5)),84),0))</f>
        <v>0.5</v>
      </c>
      <c r="CV98" s="463">
        <f>CU98*(1-VLOOKUP($AR98,'MP-2017_Male'!$A$3:$CF$103,MIN((61+(Mortality!CV$5-Mortality!$AT$5)),84),0))</f>
        <v>0.5</v>
      </c>
      <c r="CW98" s="463">
        <f>CV98*(1-VLOOKUP($AR98,'MP-2017_Male'!$A$3:$CF$103,MIN((61+(Mortality!CW$5-Mortality!$AT$5)),84),0))</f>
        <v>0.5</v>
      </c>
      <c r="CX98" s="463">
        <f>CW98*(1-VLOOKUP($AR98,'MP-2017_Male'!$A$3:$CF$103,MIN((61+(Mortality!CX$5-Mortality!$AT$5)),84),0))</f>
        <v>0.5</v>
      </c>
      <c r="CY98" s="463">
        <f>CX98*(1-VLOOKUP($AR98,'MP-2017_Male'!$A$3:$CF$103,MIN((61+(Mortality!CY$5-Mortality!$AT$5)),84),0))</f>
        <v>0.5</v>
      </c>
      <c r="CZ98" s="463">
        <f>CY98*(1-VLOOKUP($AR98,'MP-2017_Male'!$A$3:$CF$103,MIN((61+(Mortality!CZ$5-Mortality!$AT$5)),84),0))</f>
        <v>0.5</v>
      </c>
      <c r="DA98" s="463">
        <f>CZ98*(1-VLOOKUP($AR98,'MP-2017_Male'!$A$3:$CF$103,MIN((61+(Mortality!DA$5-Mortality!$AT$5)),84),0))</f>
        <v>0.5</v>
      </c>
      <c r="DB98" s="463">
        <f>DA98*(1-VLOOKUP($AR98,'MP-2017_Male'!$A$3:$CF$103,MIN((61+(Mortality!DB$5-Mortality!$AT$5)),84),0))</f>
        <v>0.5</v>
      </c>
      <c r="DC98" s="463">
        <f>DB98*(1-VLOOKUP($AR98,'MP-2017_Male'!$A$3:$CF$103,MIN((61+(Mortality!DC$5-Mortality!$AT$5)),84),0))</f>
        <v>0.5</v>
      </c>
      <c r="DD98" s="463">
        <f>DC98*(1-VLOOKUP($AR98,'MP-2017_Male'!$A$3:$CF$103,MIN((61+(Mortality!DD$5-Mortality!$AT$5)),84),0))</f>
        <v>0.5</v>
      </c>
      <c r="DE98" s="463">
        <f>DD98*(1-VLOOKUP($AR98,'MP-2017_Male'!$A$3:$CF$103,MIN((61+(Mortality!DE$5-Mortality!$AT$5)),84),0))</f>
        <v>0.5</v>
      </c>
      <c r="DF98" s="463">
        <f>DE98*(1-VLOOKUP($AR98,'MP-2017_Male'!$A$3:$CF$103,MIN((61+(Mortality!DF$5-Mortality!$AT$5)),84),0))</f>
        <v>0.5</v>
      </c>
      <c r="DG98" s="463">
        <f>DF98*(1-VLOOKUP($AR98,'MP-2017_Male'!$A$3:$CF$103,MIN((61+(Mortality!DG$5-Mortality!$AT$5)),84),0))</f>
        <v>0.5</v>
      </c>
      <c r="DH98" s="463">
        <f>DG98*(1-VLOOKUP($AR98,'MP-2017_Male'!$A$3:$CF$103,MIN((61+(Mortality!DH$5-Mortality!$AT$5)),84),0))</f>
        <v>0.5</v>
      </c>
      <c r="DI98" s="463">
        <f>DH98*(1-VLOOKUP($AR98,'MP-2017_Male'!$A$3:$CF$103,MIN((61+(Mortality!DI$5-Mortality!$AT$5)),84),0))</f>
        <v>0.5</v>
      </c>
      <c r="DJ98" s="463">
        <f>DI98*(1-VLOOKUP($AR98,'MP-2017_Male'!$A$3:$CF$103,MIN((61+(Mortality!DJ$5-Mortality!$AT$5)),84),0))</f>
        <v>0.5</v>
      </c>
      <c r="DK98" s="463">
        <f>DJ98*(1-VLOOKUP($AR98,'MP-2017_Male'!$A$3:$CF$103,MIN((61+(Mortality!DK$5-Mortality!$AT$5)),84),0))</f>
        <v>0.5</v>
      </c>
      <c r="DL98" s="463">
        <f>DK98*(1-VLOOKUP($AR98,'MP-2017_Male'!$A$3:$CF$103,MIN((61+(Mortality!DL$5-Mortality!$AT$5)),84),0))</f>
        <v>0.5</v>
      </c>
      <c r="DM98" s="463">
        <f>DL98*(1-VLOOKUP($AR98,'MP-2017_Male'!$A$3:$CF$103,MIN((61+(Mortality!DM$5-Mortality!$AT$5)),84),0))</f>
        <v>0.5</v>
      </c>
      <c r="DN98" s="463">
        <f>DM98*(1-VLOOKUP($AR98,'MP-2017_Male'!$A$3:$CF$103,MIN((61+(Mortality!DN$5-Mortality!$AT$5)),84),0))</f>
        <v>0.5</v>
      </c>
      <c r="DO98" s="463">
        <f>DN98*(1-VLOOKUP($AR98,'MP-2017_Male'!$A$3:$CF$103,MIN((61+(Mortality!DO$5-Mortality!$AT$5)),84),0))</f>
        <v>0.5</v>
      </c>
      <c r="DP98" s="463">
        <f>DO98*(1-VLOOKUP($AR98,'MP-2017_Male'!$A$3:$CF$103,MIN((61+(Mortality!DP$5-Mortality!$AT$5)),84),0))</f>
        <v>0.5</v>
      </c>
      <c r="DQ98" s="463">
        <f>DP98*(1-VLOOKUP($AR98,'MP-2017_Male'!$A$3:$CF$103,MIN((61+(Mortality!DQ$5-Mortality!$AT$5)),84),0))</f>
        <v>0.5</v>
      </c>
      <c r="DR98" s="463">
        <f>DQ98*(1-VLOOKUP($AR98,'MP-2017_Male'!$A$3:$CF$103,MIN((61+(Mortality!DR$5-Mortality!$AT$5)),84),0))</f>
        <v>0.5</v>
      </c>
      <c r="DS98" s="463">
        <f>DR98*(1-VLOOKUP($AR98,'MP-2017_Male'!$A$3:$CF$103,MIN((61+(Mortality!DS$5-Mortality!$AT$5)),84),0))</f>
        <v>0.5</v>
      </c>
      <c r="DT98" s="463">
        <f>DS98*(1-VLOOKUP($AR98,'MP-2017_Male'!$A$3:$CF$103,MIN((61+(Mortality!DT$5-Mortality!$AT$5)),84),0))</f>
        <v>0.5</v>
      </c>
      <c r="DU98" s="463">
        <f>DT98*(1-VLOOKUP($AR98,'MP-2017_Male'!$A$3:$CF$103,MIN((61+(Mortality!DU$5-Mortality!$AT$5)),84),0))</f>
        <v>0.5</v>
      </c>
      <c r="DV98" s="463">
        <f>DU98*(1-VLOOKUP($AR98,'MP-2017_Male'!$A$3:$CF$103,MIN((61+(Mortality!DV$5-Mortality!$AT$5)),84),0))</f>
        <v>0.5</v>
      </c>
      <c r="DW98" s="463">
        <f>DV98*(1-VLOOKUP($AR98,'MP-2017_Male'!$A$3:$CF$103,MIN((61+(Mortality!DW$5-Mortality!$AT$5)),84),0))</f>
        <v>0.5</v>
      </c>
      <c r="DX98" s="463">
        <f>DW98*(1-VLOOKUP($AR98,'MP-2017_Male'!$A$3:$CF$103,MIN((61+(Mortality!DX$5-Mortality!$AT$5)),84),0))</f>
        <v>0.5</v>
      </c>
      <c r="DY98" s="463">
        <f>DX98*(1-VLOOKUP($AR98,'MP-2017_Male'!$A$3:$CF$103,MIN((61+(Mortality!DY$5-Mortality!$AT$5)),84),0))</f>
        <v>0.5</v>
      </c>
      <c r="DZ98" s="463">
        <f>DY98*(1-VLOOKUP($AR98,'MP-2017_Male'!$A$3:$CF$103,MIN((61+(Mortality!DZ$5-Mortality!$AT$5)),84),0))</f>
        <v>0.5</v>
      </c>
      <c r="EA98" s="463">
        <f>DZ98*(1-VLOOKUP($AR98,'MP-2017_Male'!$A$3:$CF$103,MIN((61+(Mortality!EA$5-Mortality!$AT$5)),84),0))</f>
        <v>0.5</v>
      </c>
      <c r="EB98" s="463">
        <f>EA98*(1-VLOOKUP($AR98,'MP-2017_Male'!$A$3:$CF$103,MIN((61+(Mortality!EB$5-Mortality!$AT$5)),84),0))</f>
        <v>0.5</v>
      </c>
      <c r="EC98" s="463">
        <f>EB98*(1-VLOOKUP($AR98,'MP-2017_Male'!$A$3:$CF$103,MIN((61+(Mortality!EC$5-Mortality!$AT$5)),84),0))</f>
        <v>0.5</v>
      </c>
      <c r="ED98" s="463">
        <f>EC98*(1-VLOOKUP($AR98,'MP-2017_Male'!$A$3:$CF$103,MIN((61+(Mortality!ED$5-Mortality!$AT$5)),84),0))</f>
        <v>0.5</v>
      </c>
      <c r="EE98" s="463">
        <f>ED98*(1-VLOOKUP($AR98,'MP-2017_Male'!$A$3:$CF$103,MIN((61+(Mortality!EE$5-Mortality!$AT$5)),84),0))</f>
        <v>0.5</v>
      </c>
      <c r="EF98" s="463">
        <f>EE98*(1-VLOOKUP($AR98,'MP-2017_Male'!$A$3:$CF$103,MIN((61+(Mortality!EF$5-Mortality!$AT$5)),84),0))</f>
        <v>0.5</v>
      </c>
      <c r="EG98" s="463">
        <f>EF98*(1-VLOOKUP($AR98,'MP-2017_Male'!$A$3:$CF$103,MIN((61+(Mortality!EG$5-Mortality!$AT$5)),84),0))</f>
        <v>0.5</v>
      </c>
      <c r="EH98" s="463">
        <f>EG98*(1-VLOOKUP($AR98,'MP-2017_Male'!$A$3:$CF$103,MIN((61+(Mortality!EH$5-Mortality!$AT$5)),84),0))</f>
        <v>0.5</v>
      </c>
      <c r="EI98" s="463">
        <f>EH98*(1-VLOOKUP($AR98,'MP-2017_Male'!$A$3:$CF$103,MIN((61+(Mortality!EI$5-Mortality!$AT$5)),84),0))</f>
        <v>0.5</v>
      </c>
      <c r="EJ98" s="463">
        <f>EI98*(1-VLOOKUP($AR98,'MP-2017_Male'!$A$3:$CF$103,MIN((61+(Mortality!EJ$5-Mortality!$AT$5)),84),0))</f>
        <v>0.5</v>
      </c>
      <c r="EK98" s="463">
        <f>EJ98*(1-VLOOKUP($AR98,'MP-2017_Male'!$A$3:$CF$103,MIN((61+(Mortality!EK$5-Mortality!$AT$5)),84),0))</f>
        <v>0.5</v>
      </c>
      <c r="EL98" s="463">
        <f>EK98*(1-VLOOKUP($AR98,'MP-2017_Male'!$A$3:$CF$103,MIN((61+(Mortality!EL$5-Mortality!$AT$5)),84),0))</f>
        <v>0.5</v>
      </c>
      <c r="EM98" s="463">
        <f>EL98*(1-VLOOKUP($AR98,'MP-2017_Male'!$A$3:$CF$103,MIN((61+(Mortality!EM$5-Mortality!$AT$5)),84),0))</f>
        <v>0.5</v>
      </c>
      <c r="EN98" s="463">
        <f>EM98*(1-VLOOKUP($AR98,'MP-2017_Male'!$A$3:$CF$103,MIN((61+(Mortality!EN$5-Mortality!$AT$5)),84),0))</f>
        <v>0.5</v>
      </c>
      <c r="EO98" s="463">
        <f>EN98*(1-VLOOKUP($AR98,'MP-2017_Male'!$A$3:$CF$103,MIN((61+(Mortality!EO$5-Mortality!$AT$5)),84),0))</f>
        <v>0.5</v>
      </c>
      <c r="EP98" s="463">
        <f>EO98*(1-VLOOKUP($AR98,'MP-2017_Male'!$A$3:$CF$103,MIN((61+(Mortality!EP$5-Mortality!$AT$5)),84),0))</f>
        <v>0.5</v>
      </c>
      <c r="EQ98" s="463">
        <f>EP98*(1-VLOOKUP($AR98,'MP-2017_Male'!$A$3:$CF$103,MIN((61+(Mortality!EQ$5-Mortality!$AT$5)),84),0))</f>
        <v>0.5</v>
      </c>
      <c r="ER98" s="463">
        <f>EQ98*(1-VLOOKUP($AR98,'MP-2017_Male'!$A$3:$CF$103,MIN((61+(Mortality!ER$5-Mortality!$AT$5)),84),0))</f>
        <v>0.5</v>
      </c>
      <c r="ES98" s="463">
        <f>ER98*(1-VLOOKUP($AR98,'MP-2017_Male'!$A$3:$CF$103,MIN((61+(Mortality!ES$5-Mortality!$AT$5)),84),0))</f>
        <v>0.5</v>
      </c>
      <c r="ET98" s="463">
        <f>ES98*(1-VLOOKUP($AR98,'MP-2017_Male'!$A$3:$CF$103,MIN((61+(Mortality!ET$5-Mortality!$AT$5)),84),0))</f>
        <v>0.5</v>
      </c>
      <c r="EU98" s="463">
        <f>ET98*(1-VLOOKUP($AR98,'MP-2017_Male'!$A$3:$CF$103,MIN((61+(Mortality!EU$5-Mortality!$AT$5)),84),0))</f>
        <v>0.5</v>
      </c>
      <c r="EV98" s="463">
        <f>EU98*(1-VLOOKUP($AR98,'MP-2017_Male'!$A$3:$CF$103,MIN((61+(Mortality!EV$5-Mortality!$AT$5)),84),0))</f>
        <v>0.5</v>
      </c>
      <c r="EW98" s="463">
        <f>EV98*(1-VLOOKUP($AR98,'MP-2017_Male'!$A$3:$CF$103,MIN((61+(Mortality!EW$5-Mortality!$AT$5)),84),0))</f>
        <v>0.5</v>
      </c>
      <c r="EX98" s="463">
        <f>EW98*(1-VLOOKUP($AR98,'MP-2017_Male'!$A$3:$CF$103,MIN((61+(Mortality!EX$5-Mortality!$AT$5)),84),0))</f>
        <v>0.5</v>
      </c>
      <c r="EY98" s="463">
        <f>EX98*(1-VLOOKUP($AR98,'MP-2017_Male'!$A$3:$CF$103,MIN((61+(Mortality!EY$5-Mortality!$AT$5)),84),0))</f>
        <v>0.5</v>
      </c>
      <c r="EZ98" s="463">
        <f>EY98*(1-VLOOKUP($AR98,'MP-2017_Male'!$A$3:$CF$103,MIN((61+(Mortality!EZ$5-Mortality!$AT$5)),84),0))</f>
        <v>0.5</v>
      </c>
      <c r="FA98" s="463">
        <f>EZ98*(1-VLOOKUP($AR98,'MP-2017_Male'!$A$3:$CF$103,MIN((61+(Mortality!FA$5-Mortality!$AT$5)),84),0))</f>
        <v>0.5</v>
      </c>
      <c r="FB98" s="463">
        <f>FA98*(1-VLOOKUP($AR98,'MP-2017_Male'!$A$3:$CF$103,MIN((61+(Mortality!FB$5-Mortality!$AT$5)),84),0))</f>
        <v>0.5</v>
      </c>
      <c r="FC98" s="463">
        <f>FB98*(1-VLOOKUP($AR98,'MP-2017_Male'!$A$3:$CF$103,MIN((61+(Mortality!FC$5-Mortality!$AT$5)),84),0))</f>
        <v>0.5</v>
      </c>
      <c r="FD98" s="463">
        <f>FC98*(1-VLOOKUP($AR98,'MP-2017_Male'!$A$3:$CF$103,MIN((61+(Mortality!FD$5-Mortality!$AT$5)),84),0))</f>
        <v>0.5</v>
      </c>
      <c r="FE98" s="463">
        <f>FD98*(1-VLOOKUP($AR98,'MP-2017_Male'!$A$3:$CF$103,MIN((61+(Mortality!FE$5-Mortality!$AT$5)),84),0))</f>
        <v>0.5</v>
      </c>
      <c r="FF98" s="463">
        <f>FE98*(1-VLOOKUP($AR98,'MP-2017_Male'!$A$3:$CF$103,MIN((61+(Mortality!FF$5-Mortality!$AT$5)),84),0))</f>
        <v>0.5</v>
      </c>
      <c r="FG98" s="463">
        <f>FF98*(1-VLOOKUP($AR98,'MP-2017_Male'!$A$3:$CF$103,MIN((61+(Mortality!FG$5-Mortality!$AT$5)),84),0))</f>
        <v>0.5</v>
      </c>
      <c r="FH98" s="463">
        <f>FG98*(1-VLOOKUP($AR98,'MP-2017_Male'!$A$3:$CF$103,MIN((61+(Mortality!FH$5-Mortality!$AT$5)),84),0))</f>
        <v>0.5</v>
      </c>
      <c r="FI98" s="463">
        <f>FH98*(1-VLOOKUP($AR98,'MP-2017_Male'!$A$3:$CF$103,MIN((61+(Mortality!FI$5-Mortality!$AT$5)),84),0))</f>
        <v>0.5</v>
      </c>
    </row>
    <row r="99" spans="1:165">
      <c r="A99" s="205">
        <v>111</v>
      </c>
      <c r="B99" s="226">
        <f t="shared" si="112"/>
        <v>0.5</v>
      </c>
      <c r="C99" s="227">
        <f t="shared" si="113"/>
        <v>0.47860399999999997</v>
      </c>
      <c r="D99" s="207">
        <f t="shared" si="108"/>
        <v>0.48930200000000001</v>
      </c>
      <c r="E99" s="434">
        <f ca="1">IF($A99&lt;Main!$B$11,Mortality!$BD92,OFFSET($BD$6,$A99-$A$13-$J$31,$A99-$A$13-$J$31)*$J$30)</f>
        <v>0.38932304153807407</v>
      </c>
      <c r="F99" s="435">
        <f ca="1">IF($A99&lt;Main!$B$13,Mortality!$BD191,OFFSET($BD$105,$A99-$A$13,$A99-$A$13))</f>
        <v>0.4106107459585619</v>
      </c>
      <c r="G99" s="472">
        <f t="shared" ca="1" si="85"/>
        <v>0.39996689374831795</v>
      </c>
      <c r="X99" s="227"/>
      <c r="Y99" s="205">
        <v>111</v>
      </c>
      <c r="AA99" s="231"/>
      <c r="AB99" s="232">
        <v>0.5</v>
      </c>
      <c r="AC99" s="233">
        <v>0.5</v>
      </c>
      <c r="AD99" s="205"/>
      <c r="AE99" s="231"/>
      <c r="AF99" s="232">
        <v>0.47860399999999997</v>
      </c>
      <c r="AG99" s="233">
        <v>0.47860399999999997</v>
      </c>
      <c r="AH99" s="234"/>
      <c r="AR99" s="205">
        <v>118</v>
      </c>
      <c r="AS99" s="235">
        <f t="shared" si="129"/>
        <v>0.5</v>
      </c>
      <c r="AT99" s="235">
        <f t="shared" ref="AT99:AW99" si="143">AU99</f>
        <v>0.5</v>
      </c>
      <c r="AU99" s="235">
        <f t="shared" si="143"/>
        <v>0.5</v>
      </c>
      <c r="AV99" s="235">
        <f t="shared" si="143"/>
        <v>0.5</v>
      </c>
      <c r="AW99" s="235">
        <f t="shared" si="143"/>
        <v>0.5</v>
      </c>
      <c r="AX99" s="406">
        <f t="shared" si="102"/>
        <v>0.5</v>
      </c>
      <c r="AY99" s="463">
        <f>AX99*(1-VLOOKUP($AR99,'MP-2017_Male'!$A$3:$CF$103,MIN((61+(Mortality!AY$5-Mortality!$AT$5)),84),0))</f>
        <v>0.5</v>
      </c>
      <c r="AZ99" s="463">
        <f>AY99*(1-VLOOKUP($AR99,'MP-2017_Male'!$A$3:$CF$103,MIN((61+(Mortality!AZ$5-Mortality!$AT$5)),84),0))</f>
        <v>0.5</v>
      </c>
      <c r="BA99" s="463">
        <f>AZ99*(1-VLOOKUP($AR99,'MP-2017_Male'!$A$3:$CF$103,MIN((61+(Mortality!BA$5-Mortality!$AT$5)),84),0))</f>
        <v>0.5</v>
      </c>
      <c r="BB99" s="463">
        <f>BA99*(1-VLOOKUP($AR99,'MP-2017_Male'!$A$3:$CF$103,MIN((61+(Mortality!BB$5-Mortality!$AT$5)),84),0))</f>
        <v>0.5</v>
      </c>
      <c r="BC99" s="463">
        <f>BB99*(1-VLOOKUP($AR99,'MP-2017_Male'!$A$3:$CF$103,MIN((61+(Mortality!BC$5-Mortality!$AT$5)),84),0))</f>
        <v>0.5</v>
      </c>
      <c r="BD99" s="429">
        <f>BC99*(1-VLOOKUP($AR99,'MP-2017_Male'!$A$3:$CF$103,MIN((61+(Mortality!BD$5-Mortality!$AT$5)),84),0))</f>
        <v>0.5</v>
      </c>
      <c r="BE99" s="463">
        <f>BD99*(1-VLOOKUP($AR99,'MP-2017_Male'!$A$3:$CF$103,MIN((61+(Mortality!BE$5-Mortality!$AT$5)),84),0))</f>
        <v>0.5</v>
      </c>
      <c r="BF99" s="463">
        <f>BE99*(1-VLOOKUP($AR99,'MP-2017_Male'!$A$3:$CF$103,MIN((61+(Mortality!BF$5-Mortality!$AT$5)),84),0))</f>
        <v>0.5</v>
      </c>
      <c r="BG99" s="463">
        <f>BF99*(1-VLOOKUP($AR99,'MP-2017_Male'!$A$3:$CF$103,MIN((61+(Mortality!BG$5-Mortality!$AT$5)),84),0))</f>
        <v>0.5</v>
      </c>
      <c r="BH99" s="463">
        <f>BG99*(1-VLOOKUP($AR99,'MP-2017_Male'!$A$3:$CF$103,MIN((61+(Mortality!BH$5-Mortality!$AT$5)),84),0))</f>
        <v>0.5</v>
      </c>
      <c r="BI99" s="463">
        <f>BH99*(1-VLOOKUP($AR99,'MP-2017_Male'!$A$3:$CF$103,MIN((61+(Mortality!BI$5-Mortality!$AT$5)),84),0))</f>
        <v>0.5</v>
      </c>
      <c r="BJ99" s="463">
        <f>BI99*(1-VLOOKUP($AR99,'MP-2017_Male'!$A$3:$CF$103,MIN((61+(Mortality!BJ$5-Mortality!$AT$5)),84),0))</f>
        <v>0.5</v>
      </c>
      <c r="BK99" s="463">
        <f>BJ99*(1-VLOOKUP($AR99,'MP-2017_Male'!$A$3:$CF$103,MIN((61+(Mortality!BK$5-Mortality!$AT$5)),84),0))</f>
        <v>0.5</v>
      </c>
      <c r="BL99" s="463">
        <f>BK99*(1-VLOOKUP($AR99,'MP-2017_Male'!$A$3:$CF$103,MIN((61+(Mortality!BL$5-Mortality!$AT$5)),84),0))</f>
        <v>0.5</v>
      </c>
      <c r="BM99" s="463">
        <f>BL99*(1-VLOOKUP($AR99,'MP-2017_Male'!$A$3:$CF$103,MIN((61+(Mortality!BM$5-Mortality!$AT$5)),84),0))</f>
        <v>0.5</v>
      </c>
      <c r="BN99" s="463">
        <f>BM99*(1-VLOOKUP($AR99,'MP-2017_Male'!$A$3:$CF$103,MIN((61+(Mortality!BN$5-Mortality!$AT$5)),84),0))</f>
        <v>0.5</v>
      </c>
      <c r="BO99" s="463">
        <f>BN99*(1-VLOOKUP($AR99,'MP-2017_Male'!$A$3:$CF$103,MIN((61+(Mortality!BO$5-Mortality!$AT$5)),84),0))</f>
        <v>0.5</v>
      </c>
      <c r="BP99" s="463">
        <f>BO99*(1-VLOOKUP($AR99,'MP-2017_Male'!$A$3:$CF$103,MIN((61+(Mortality!BP$5-Mortality!$AT$5)),84),0))</f>
        <v>0.5</v>
      </c>
      <c r="BQ99" s="463">
        <f>BP99*(1-VLOOKUP($AR99,'MP-2017_Male'!$A$3:$CF$103,MIN((61+(Mortality!BQ$5-Mortality!$AT$5)),84),0))</f>
        <v>0.5</v>
      </c>
      <c r="BR99" s="463">
        <f>BQ99*(1-VLOOKUP($AR99,'MP-2017_Male'!$A$3:$CF$103,MIN((61+(Mortality!BR$5-Mortality!$AT$5)),84),0))</f>
        <v>0.5</v>
      </c>
      <c r="BS99" s="463">
        <f>BR99*(1-VLOOKUP($AR99,'MP-2017_Male'!$A$3:$CF$103,MIN((61+(Mortality!BS$5-Mortality!$AT$5)),84),0))</f>
        <v>0.5</v>
      </c>
      <c r="BT99" s="463">
        <f>BS99*(1-VLOOKUP($AR99,'MP-2017_Male'!$A$3:$CF$103,MIN((61+(Mortality!BT$5-Mortality!$AT$5)),84),0))</f>
        <v>0.5</v>
      </c>
      <c r="BU99" s="463">
        <f>BT99*(1-VLOOKUP($AR99,'MP-2017_Male'!$A$3:$CF$103,MIN((61+(Mortality!BU$5-Mortality!$AT$5)),84),0))</f>
        <v>0.5</v>
      </c>
      <c r="BV99" s="463">
        <f>BU99*(1-VLOOKUP($AR99,'MP-2017_Male'!$A$3:$CF$103,MIN((61+(Mortality!BV$5-Mortality!$AT$5)),84),0))</f>
        <v>0.5</v>
      </c>
      <c r="BW99" s="463">
        <f>BV99*(1-VLOOKUP($AR99,'MP-2017_Male'!$A$3:$CF$103,MIN((61+(Mortality!BW$5-Mortality!$AT$5)),84),0))</f>
        <v>0.5</v>
      </c>
      <c r="BX99" s="463">
        <f>BW99*(1-VLOOKUP($AR99,'MP-2017_Male'!$A$3:$CF$103,MIN((61+(Mortality!BX$5-Mortality!$AT$5)),84),0))</f>
        <v>0.5</v>
      </c>
      <c r="BY99" s="463">
        <f>BX99*(1-VLOOKUP($AR99,'MP-2017_Male'!$A$3:$CF$103,MIN((61+(Mortality!BY$5-Mortality!$AT$5)),84),0))</f>
        <v>0.5</v>
      </c>
      <c r="BZ99" s="463">
        <f>BY99*(1-VLOOKUP($AR99,'MP-2017_Male'!$A$3:$CF$103,MIN((61+(Mortality!BZ$5-Mortality!$AT$5)),84),0))</f>
        <v>0.5</v>
      </c>
      <c r="CA99" s="463">
        <f>BZ99*(1-VLOOKUP($AR99,'MP-2017_Male'!$A$3:$CF$103,MIN((61+(Mortality!CA$5-Mortality!$AT$5)),84),0))</f>
        <v>0.5</v>
      </c>
      <c r="CB99" s="463">
        <f>CA99*(1-VLOOKUP($AR99,'MP-2017_Male'!$A$3:$CF$103,MIN((61+(Mortality!CB$5-Mortality!$AT$5)),84),0))</f>
        <v>0.5</v>
      </c>
      <c r="CC99" s="463">
        <f>CB99*(1-VLOOKUP($AR99,'MP-2017_Male'!$A$3:$CF$103,MIN((61+(Mortality!CC$5-Mortality!$AT$5)),84),0))</f>
        <v>0.5</v>
      </c>
      <c r="CD99" s="463">
        <f>CC99*(1-VLOOKUP($AR99,'MP-2017_Male'!$A$3:$CF$103,MIN((61+(Mortality!CD$5-Mortality!$AT$5)),84),0))</f>
        <v>0.5</v>
      </c>
      <c r="CE99" s="463">
        <f>CD99*(1-VLOOKUP($AR99,'MP-2017_Male'!$A$3:$CF$103,MIN((61+(Mortality!CE$5-Mortality!$AT$5)),84),0))</f>
        <v>0.5</v>
      </c>
      <c r="CF99" s="463">
        <f>CE99*(1-VLOOKUP($AR99,'MP-2017_Male'!$A$3:$CF$103,MIN((61+(Mortality!CF$5-Mortality!$AT$5)),84),0))</f>
        <v>0.5</v>
      </c>
      <c r="CG99" s="463">
        <f>CF99*(1-VLOOKUP($AR99,'MP-2017_Male'!$A$3:$CF$103,MIN((61+(Mortality!CG$5-Mortality!$AT$5)),84),0))</f>
        <v>0.5</v>
      </c>
      <c r="CH99" s="463">
        <f>CG99*(1-VLOOKUP($AR99,'MP-2017_Male'!$A$3:$CF$103,MIN((61+(Mortality!CH$5-Mortality!$AT$5)),84),0))</f>
        <v>0.5</v>
      </c>
      <c r="CI99" s="463">
        <f>CH99*(1-VLOOKUP($AR99,'MP-2017_Male'!$A$3:$CF$103,MIN((61+(Mortality!CI$5-Mortality!$AT$5)),84),0))</f>
        <v>0.5</v>
      </c>
      <c r="CJ99" s="463">
        <f>CI99*(1-VLOOKUP($AR99,'MP-2017_Male'!$A$3:$CF$103,MIN((61+(Mortality!CJ$5-Mortality!$AT$5)),84),0))</f>
        <v>0.5</v>
      </c>
      <c r="CK99" s="463">
        <f>CJ99*(1-VLOOKUP($AR99,'MP-2017_Male'!$A$3:$CF$103,MIN((61+(Mortality!CK$5-Mortality!$AT$5)),84),0))</f>
        <v>0.5</v>
      </c>
      <c r="CL99" s="463">
        <f>CK99*(1-VLOOKUP($AR99,'MP-2017_Male'!$A$3:$CF$103,MIN((61+(Mortality!CL$5-Mortality!$AT$5)),84),0))</f>
        <v>0.5</v>
      </c>
      <c r="CM99" s="463">
        <f>CL99*(1-VLOOKUP($AR99,'MP-2017_Male'!$A$3:$CF$103,MIN((61+(Mortality!CM$5-Mortality!$AT$5)),84),0))</f>
        <v>0.5</v>
      </c>
      <c r="CN99" s="463">
        <f>CM99*(1-VLOOKUP($AR99,'MP-2017_Male'!$A$3:$CF$103,MIN((61+(Mortality!CN$5-Mortality!$AT$5)),84),0))</f>
        <v>0.5</v>
      </c>
      <c r="CO99" s="463">
        <f>CN99*(1-VLOOKUP($AR99,'MP-2017_Male'!$A$3:$CF$103,MIN((61+(Mortality!CO$5-Mortality!$AT$5)),84),0))</f>
        <v>0.5</v>
      </c>
      <c r="CP99" s="463">
        <f>CO99*(1-VLOOKUP($AR99,'MP-2017_Male'!$A$3:$CF$103,MIN((61+(Mortality!CP$5-Mortality!$AT$5)),84),0))</f>
        <v>0.5</v>
      </c>
      <c r="CQ99" s="463">
        <f>CP99*(1-VLOOKUP($AR99,'MP-2017_Male'!$A$3:$CF$103,MIN((61+(Mortality!CQ$5-Mortality!$AT$5)),84),0))</f>
        <v>0.5</v>
      </c>
      <c r="CR99" s="463">
        <f>CQ99*(1-VLOOKUP($AR99,'MP-2017_Male'!$A$3:$CF$103,MIN((61+(Mortality!CR$5-Mortality!$AT$5)),84),0))</f>
        <v>0.5</v>
      </c>
      <c r="CS99" s="463">
        <f>CR99*(1-VLOOKUP($AR99,'MP-2017_Male'!$A$3:$CF$103,MIN((61+(Mortality!CS$5-Mortality!$AT$5)),84),0))</f>
        <v>0.5</v>
      </c>
      <c r="CT99" s="463">
        <f>CS99*(1-VLOOKUP($AR99,'MP-2017_Male'!$A$3:$CF$103,MIN((61+(Mortality!CT$5-Mortality!$AT$5)),84),0))</f>
        <v>0.5</v>
      </c>
      <c r="CU99" s="463">
        <f>CT99*(1-VLOOKUP($AR99,'MP-2017_Male'!$A$3:$CF$103,MIN((61+(Mortality!CU$5-Mortality!$AT$5)),84),0))</f>
        <v>0.5</v>
      </c>
      <c r="CV99" s="463">
        <f>CU99*(1-VLOOKUP($AR99,'MP-2017_Male'!$A$3:$CF$103,MIN((61+(Mortality!CV$5-Mortality!$AT$5)),84),0))</f>
        <v>0.5</v>
      </c>
      <c r="CW99" s="463">
        <f>CV99*(1-VLOOKUP($AR99,'MP-2017_Male'!$A$3:$CF$103,MIN((61+(Mortality!CW$5-Mortality!$AT$5)),84),0))</f>
        <v>0.5</v>
      </c>
      <c r="CX99" s="463">
        <f>CW99*(1-VLOOKUP($AR99,'MP-2017_Male'!$A$3:$CF$103,MIN((61+(Mortality!CX$5-Mortality!$AT$5)),84),0))</f>
        <v>0.5</v>
      </c>
      <c r="CY99" s="463">
        <f>CX99*(1-VLOOKUP($AR99,'MP-2017_Male'!$A$3:$CF$103,MIN((61+(Mortality!CY$5-Mortality!$AT$5)),84),0))</f>
        <v>0.5</v>
      </c>
      <c r="CZ99" s="463">
        <f>CY99*(1-VLOOKUP($AR99,'MP-2017_Male'!$A$3:$CF$103,MIN((61+(Mortality!CZ$5-Mortality!$AT$5)),84),0))</f>
        <v>0.5</v>
      </c>
      <c r="DA99" s="463">
        <f>CZ99*(1-VLOOKUP($AR99,'MP-2017_Male'!$A$3:$CF$103,MIN((61+(Mortality!DA$5-Mortality!$AT$5)),84),0))</f>
        <v>0.5</v>
      </c>
      <c r="DB99" s="463">
        <f>DA99*(1-VLOOKUP($AR99,'MP-2017_Male'!$A$3:$CF$103,MIN((61+(Mortality!DB$5-Mortality!$AT$5)),84),0))</f>
        <v>0.5</v>
      </c>
      <c r="DC99" s="463">
        <f>DB99*(1-VLOOKUP($AR99,'MP-2017_Male'!$A$3:$CF$103,MIN((61+(Mortality!DC$5-Mortality!$AT$5)),84),0))</f>
        <v>0.5</v>
      </c>
      <c r="DD99" s="463">
        <f>DC99*(1-VLOOKUP($AR99,'MP-2017_Male'!$A$3:$CF$103,MIN((61+(Mortality!DD$5-Mortality!$AT$5)),84),0))</f>
        <v>0.5</v>
      </c>
      <c r="DE99" s="463">
        <f>DD99*(1-VLOOKUP($AR99,'MP-2017_Male'!$A$3:$CF$103,MIN((61+(Mortality!DE$5-Mortality!$AT$5)),84),0))</f>
        <v>0.5</v>
      </c>
      <c r="DF99" s="463">
        <f>DE99*(1-VLOOKUP($AR99,'MP-2017_Male'!$A$3:$CF$103,MIN((61+(Mortality!DF$5-Mortality!$AT$5)),84),0))</f>
        <v>0.5</v>
      </c>
      <c r="DG99" s="463">
        <f>DF99*(1-VLOOKUP($AR99,'MP-2017_Male'!$A$3:$CF$103,MIN((61+(Mortality!DG$5-Mortality!$AT$5)),84),0))</f>
        <v>0.5</v>
      </c>
      <c r="DH99" s="463">
        <f>DG99*(1-VLOOKUP($AR99,'MP-2017_Male'!$A$3:$CF$103,MIN((61+(Mortality!DH$5-Mortality!$AT$5)),84),0))</f>
        <v>0.5</v>
      </c>
      <c r="DI99" s="463">
        <f>DH99*(1-VLOOKUP($AR99,'MP-2017_Male'!$A$3:$CF$103,MIN((61+(Mortality!DI$5-Mortality!$AT$5)),84),0))</f>
        <v>0.5</v>
      </c>
      <c r="DJ99" s="463">
        <f>DI99*(1-VLOOKUP($AR99,'MP-2017_Male'!$A$3:$CF$103,MIN((61+(Mortality!DJ$5-Mortality!$AT$5)),84),0))</f>
        <v>0.5</v>
      </c>
      <c r="DK99" s="463">
        <f>DJ99*(1-VLOOKUP($AR99,'MP-2017_Male'!$A$3:$CF$103,MIN((61+(Mortality!DK$5-Mortality!$AT$5)),84),0))</f>
        <v>0.5</v>
      </c>
      <c r="DL99" s="463">
        <f>DK99*(1-VLOOKUP($AR99,'MP-2017_Male'!$A$3:$CF$103,MIN((61+(Mortality!DL$5-Mortality!$AT$5)),84),0))</f>
        <v>0.5</v>
      </c>
      <c r="DM99" s="463">
        <f>DL99*(1-VLOOKUP($AR99,'MP-2017_Male'!$A$3:$CF$103,MIN((61+(Mortality!DM$5-Mortality!$AT$5)),84),0))</f>
        <v>0.5</v>
      </c>
      <c r="DN99" s="463">
        <f>DM99*(1-VLOOKUP($AR99,'MP-2017_Male'!$A$3:$CF$103,MIN((61+(Mortality!DN$5-Mortality!$AT$5)),84),0))</f>
        <v>0.5</v>
      </c>
      <c r="DO99" s="463">
        <f>DN99*(1-VLOOKUP($AR99,'MP-2017_Male'!$A$3:$CF$103,MIN((61+(Mortality!DO$5-Mortality!$AT$5)),84),0))</f>
        <v>0.5</v>
      </c>
      <c r="DP99" s="463">
        <f>DO99*(1-VLOOKUP($AR99,'MP-2017_Male'!$A$3:$CF$103,MIN((61+(Mortality!DP$5-Mortality!$AT$5)),84),0))</f>
        <v>0.5</v>
      </c>
      <c r="DQ99" s="463">
        <f>DP99*(1-VLOOKUP($AR99,'MP-2017_Male'!$A$3:$CF$103,MIN((61+(Mortality!DQ$5-Mortality!$AT$5)),84),0))</f>
        <v>0.5</v>
      </c>
      <c r="DR99" s="463">
        <f>DQ99*(1-VLOOKUP($AR99,'MP-2017_Male'!$A$3:$CF$103,MIN((61+(Mortality!DR$5-Mortality!$AT$5)),84),0))</f>
        <v>0.5</v>
      </c>
      <c r="DS99" s="463">
        <f>DR99*(1-VLOOKUP($AR99,'MP-2017_Male'!$A$3:$CF$103,MIN((61+(Mortality!DS$5-Mortality!$AT$5)),84),0))</f>
        <v>0.5</v>
      </c>
      <c r="DT99" s="463">
        <f>DS99*(1-VLOOKUP($AR99,'MP-2017_Male'!$A$3:$CF$103,MIN((61+(Mortality!DT$5-Mortality!$AT$5)),84),0))</f>
        <v>0.5</v>
      </c>
      <c r="DU99" s="463">
        <f>DT99*(1-VLOOKUP($AR99,'MP-2017_Male'!$A$3:$CF$103,MIN((61+(Mortality!DU$5-Mortality!$AT$5)),84),0))</f>
        <v>0.5</v>
      </c>
      <c r="DV99" s="463">
        <f>DU99*(1-VLOOKUP($AR99,'MP-2017_Male'!$A$3:$CF$103,MIN((61+(Mortality!DV$5-Mortality!$AT$5)),84),0))</f>
        <v>0.5</v>
      </c>
      <c r="DW99" s="463">
        <f>DV99*(1-VLOOKUP($AR99,'MP-2017_Male'!$A$3:$CF$103,MIN((61+(Mortality!DW$5-Mortality!$AT$5)),84),0))</f>
        <v>0.5</v>
      </c>
      <c r="DX99" s="463">
        <f>DW99*(1-VLOOKUP($AR99,'MP-2017_Male'!$A$3:$CF$103,MIN((61+(Mortality!DX$5-Mortality!$AT$5)),84),0))</f>
        <v>0.5</v>
      </c>
      <c r="DY99" s="463">
        <f>DX99*(1-VLOOKUP($AR99,'MP-2017_Male'!$A$3:$CF$103,MIN((61+(Mortality!DY$5-Mortality!$AT$5)),84),0))</f>
        <v>0.5</v>
      </c>
      <c r="DZ99" s="463">
        <f>DY99*(1-VLOOKUP($AR99,'MP-2017_Male'!$A$3:$CF$103,MIN((61+(Mortality!DZ$5-Mortality!$AT$5)),84),0))</f>
        <v>0.5</v>
      </c>
      <c r="EA99" s="463">
        <f>DZ99*(1-VLOOKUP($AR99,'MP-2017_Male'!$A$3:$CF$103,MIN((61+(Mortality!EA$5-Mortality!$AT$5)),84),0))</f>
        <v>0.5</v>
      </c>
      <c r="EB99" s="463">
        <f>EA99*(1-VLOOKUP($AR99,'MP-2017_Male'!$A$3:$CF$103,MIN((61+(Mortality!EB$5-Mortality!$AT$5)),84),0))</f>
        <v>0.5</v>
      </c>
      <c r="EC99" s="463">
        <f>EB99*(1-VLOOKUP($AR99,'MP-2017_Male'!$A$3:$CF$103,MIN((61+(Mortality!EC$5-Mortality!$AT$5)),84),0))</f>
        <v>0.5</v>
      </c>
      <c r="ED99" s="463">
        <f>EC99*(1-VLOOKUP($AR99,'MP-2017_Male'!$A$3:$CF$103,MIN((61+(Mortality!ED$5-Mortality!$AT$5)),84),0))</f>
        <v>0.5</v>
      </c>
      <c r="EE99" s="463">
        <f>ED99*(1-VLOOKUP($AR99,'MP-2017_Male'!$A$3:$CF$103,MIN((61+(Mortality!EE$5-Mortality!$AT$5)),84),0))</f>
        <v>0.5</v>
      </c>
      <c r="EF99" s="463">
        <f>EE99*(1-VLOOKUP($AR99,'MP-2017_Male'!$A$3:$CF$103,MIN((61+(Mortality!EF$5-Mortality!$AT$5)),84),0))</f>
        <v>0.5</v>
      </c>
      <c r="EG99" s="463">
        <f>EF99*(1-VLOOKUP($AR99,'MP-2017_Male'!$A$3:$CF$103,MIN((61+(Mortality!EG$5-Mortality!$AT$5)),84),0))</f>
        <v>0.5</v>
      </c>
      <c r="EH99" s="463">
        <f>EG99*(1-VLOOKUP($AR99,'MP-2017_Male'!$A$3:$CF$103,MIN((61+(Mortality!EH$5-Mortality!$AT$5)),84),0))</f>
        <v>0.5</v>
      </c>
      <c r="EI99" s="463">
        <f>EH99*(1-VLOOKUP($AR99,'MP-2017_Male'!$A$3:$CF$103,MIN((61+(Mortality!EI$5-Mortality!$AT$5)),84),0))</f>
        <v>0.5</v>
      </c>
      <c r="EJ99" s="463">
        <f>EI99*(1-VLOOKUP($AR99,'MP-2017_Male'!$A$3:$CF$103,MIN((61+(Mortality!EJ$5-Mortality!$AT$5)),84),0))</f>
        <v>0.5</v>
      </c>
      <c r="EK99" s="463">
        <f>EJ99*(1-VLOOKUP($AR99,'MP-2017_Male'!$A$3:$CF$103,MIN((61+(Mortality!EK$5-Mortality!$AT$5)),84),0))</f>
        <v>0.5</v>
      </c>
      <c r="EL99" s="463">
        <f>EK99*(1-VLOOKUP($AR99,'MP-2017_Male'!$A$3:$CF$103,MIN((61+(Mortality!EL$5-Mortality!$AT$5)),84),0))</f>
        <v>0.5</v>
      </c>
      <c r="EM99" s="463">
        <f>EL99*(1-VLOOKUP($AR99,'MP-2017_Male'!$A$3:$CF$103,MIN((61+(Mortality!EM$5-Mortality!$AT$5)),84),0))</f>
        <v>0.5</v>
      </c>
      <c r="EN99" s="463">
        <f>EM99*(1-VLOOKUP($AR99,'MP-2017_Male'!$A$3:$CF$103,MIN((61+(Mortality!EN$5-Mortality!$AT$5)),84),0))</f>
        <v>0.5</v>
      </c>
      <c r="EO99" s="463">
        <f>EN99*(1-VLOOKUP($AR99,'MP-2017_Male'!$A$3:$CF$103,MIN((61+(Mortality!EO$5-Mortality!$AT$5)),84),0))</f>
        <v>0.5</v>
      </c>
      <c r="EP99" s="463">
        <f>EO99*(1-VLOOKUP($AR99,'MP-2017_Male'!$A$3:$CF$103,MIN((61+(Mortality!EP$5-Mortality!$AT$5)),84),0))</f>
        <v>0.5</v>
      </c>
      <c r="EQ99" s="463">
        <f>EP99*(1-VLOOKUP($AR99,'MP-2017_Male'!$A$3:$CF$103,MIN((61+(Mortality!EQ$5-Mortality!$AT$5)),84),0))</f>
        <v>0.5</v>
      </c>
      <c r="ER99" s="463">
        <f>EQ99*(1-VLOOKUP($AR99,'MP-2017_Male'!$A$3:$CF$103,MIN((61+(Mortality!ER$5-Mortality!$AT$5)),84),0))</f>
        <v>0.5</v>
      </c>
      <c r="ES99" s="463">
        <f>ER99*(1-VLOOKUP($AR99,'MP-2017_Male'!$A$3:$CF$103,MIN((61+(Mortality!ES$5-Mortality!$AT$5)),84),0))</f>
        <v>0.5</v>
      </c>
      <c r="ET99" s="463">
        <f>ES99*(1-VLOOKUP($AR99,'MP-2017_Male'!$A$3:$CF$103,MIN((61+(Mortality!ET$5-Mortality!$AT$5)),84),0))</f>
        <v>0.5</v>
      </c>
      <c r="EU99" s="463">
        <f>ET99*(1-VLOOKUP($AR99,'MP-2017_Male'!$A$3:$CF$103,MIN((61+(Mortality!EU$5-Mortality!$AT$5)),84),0))</f>
        <v>0.5</v>
      </c>
      <c r="EV99" s="463">
        <f>EU99*(1-VLOOKUP($AR99,'MP-2017_Male'!$A$3:$CF$103,MIN((61+(Mortality!EV$5-Mortality!$AT$5)),84),0))</f>
        <v>0.5</v>
      </c>
      <c r="EW99" s="463">
        <f>EV99*(1-VLOOKUP($AR99,'MP-2017_Male'!$A$3:$CF$103,MIN((61+(Mortality!EW$5-Mortality!$AT$5)),84),0))</f>
        <v>0.5</v>
      </c>
      <c r="EX99" s="463">
        <f>EW99*(1-VLOOKUP($AR99,'MP-2017_Male'!$A$3:$CF$103,MIN((61+(Mortality!EX$5-Mortality!$AT$5)),84),0))</f>
        <v>0.5</v>
      </c>
      <c r="EY99" s="463">
        <f>EX99*(1-VLOOKUP($AR99,'MP-2017_Male'!$A$3:$CF$103,MIN((61+(Mortality!EY$5-Mortality!$AT$5)),84),0))</f>
        <v>0.5</v>
      </c>
      <c r="EZ99" s="463">
        <f>EY99*(1-VLOOKUP($AR99,'MP-2017_Male'!$A$3:$CF$103,MIN((61+(Mortality!EZ$5-Mortality!$AT$5)),84),0))</f>
        <v>0.5</v>
      </c>
      <c r="FA99" s="463">
        <f>EZ99*(1-VLOOKUP($AR99,'MP-2017_Male'!$A$3:$CF$103,MIN((61+(Mortality!FA$5-Mortality!$AT$5)),84),0))</f>
        <v>0.5</v>
      </c>
      <c r="FB99" s="463">
        <f>FA99*(1-VLOOKUP($AR99,'MP-2017_Male'!$A$3:$CF$103,MIN((61+(Mortality!FB$5-Mortality!$AT$5)),84),0))</f>
        <v>0.5</v>
      </c>
      <c r="FC99" s="463">
        <f>FB99*(1-VLOOKUP($AR99,'MP-2017_Male'!$A$3:$CF$103,MIN((61+(Mortality!FC$5-Mortality!$AT$5)),84),0))</f>
        <v>0.5</v>
      </c>
      <c r="FD99" s="463">
        <f>FC99*(1-VLOOKUP($AR99,'MP-2017_Male'!$A$3:$CF$103,MIN((61+(Mortality!FD$5-Mortality!$AT$5)),84),0))</f>
        <v>0.5</v>
      </c>
      <c r="FE99" s="463">
        <f>FD99*(1-VLOOKUP($AR99,'MP-2017_Male'!$A$3:$CF$103,MIN((61+(Mortality!FE$5-Mortality!$AT$5)),84),0))</f>
        <v>0.5</v>
      </c>
      <c r="FF99" s="463">
        <f>FE99*(1-VLOOKUP($AR99,'MP-2017_Male'!$A$3:$CF$103,MIN((61+(Mortality!FF$5-Mortality!$AT$5)),84),0))</f>
        <v>0.5</v>
      </c>
      <c r="FG99" s="463">
        <f>FF99*(1-VLOOKUP($AR99,'MP-2017_Male'!$A$3:$CF$103,MIN((61+(Mortality!FG$5-Mortality!$AT$5)),84),0))</f>
        <v>0.5</v>
      </c>
      <c r="FH99" s="463">
        <f>FG99*(1-VLOOKUP($AR99,'MP-2017_Male'!$A$3:$CF$103,MIN((61+(Mortality!FH$5-Mortality!$AT$5)),84),0))</f>
        <v>0.5</v>
      </c>
      <c r="FI99" s="463">
        <f>FH99*(1-VLOOKUP($AR99,'MP-2017_Male'!$A$3:$CF$103,MIN((61+(Mortality!FI$5-Mortality!$AT$5)),84),0))</f>
        <v>0.5</v>
      </c>
    </row>
    <row r="100" spans="1:165">
      <c r="A100" s="205">
        <v>112</v>
      </c>
      <c r="B100" s="226">
        <f t="shared" si="112"/>
        <v>0.5</v>
      </c>
      <c r="C100" s="227">
        <f t="shared" si="113"/>
        <v>0.49313699999999999</v>
      </c>
      <c r="D100" s="207">
        <f t="shared" si="108"/>
        <v>0.49656849999999997</v>
      </c>
      <c r="E100" s="434">
        <f ca="1">IF($A100&lt;Main!$B$11,Mortality!$BD93,OFFSET($BD$6,$A100-$A$13-$J$31,$A100-$A$13-$J$31)*$J$30)</f>
        <v>0.40751875105581442</v>
      </c>
      <c r="F100" s="435">
        <f ca="1">IF($A100&lt;Main!$B$13,Mortality!$BD192,OFFSET($BD$105,$A100-$A$13,$A100-$A$13))</f>
        <v>0.43817210493933612</v>
      </c>
      <c r="G100" s="472">
        <f t="shared" ca="1" si="85"/>
        <v>0.4228454279975753</v>
      </c>
      <c r="X100" s="227"/>
      <c r="Y100" s="205">
        <v>112</v>
      </c>
      <c r="AA100" s="231"/>
      <c r="AB100" s="232">
        <v>0.5</v>
      </c>
      <c r="AC100" s="233">
        <v>0.5</v>
      </c>
      <c r="AD100" s="205"/>
      <c r="AE100" s="231"/>
      <c r="AF100" s="232">
        <v>0.49313699999999999</v>
      </c>
      <c r="AG100" s="233">
        <v>0.49313699999999999</v>
      </c>
      <c r="AH100" s="234"/>
      <c r="AR100" s="205">
        <v>119</v>
      </c>
      <c r="AS100" s="235">
        <f t="shared" si="129"/>
        <v>0.5</v>
      </c>
      <c r="AT100" s="235">
        <f t="shared" ref="AT100:AW100" si="144">AU100</f>
        <v>0.5</v>
      </c>
      <c r="AU100" s="235">
        <f t="shared" si="144"/>
        <v>0.5</v>
      </c>
      <c r="AV100" s="235">
        <f t="shared" si="144"/>
        <v>0.5</v>
      </c>
      <c r="AW100" s="235">
        <f t="shared" si="144"/>
        <v>0.5</v>
      </c>
      <c r="AX100" s="406">
        <f t="shared" si="102"/>
        <v>0.5</v>
      </c>
      <c r="AY100" s="463">
        <f>AX100*(1-VLOOKUP($AR100,'MP-2017_Male'!$A$3:$CF$103,MIN((61+(Mortality!AY$5-Mortality!$AT$5)),84),0))</f>
        <v>0.5</v>
      </c>
      <c r="AZ100" s="463">
        <f>AY100*(1-VLOOKUP($AR100,'MP-2017_Male'!$A$3:$CF$103,MIN((61+(Mortality!AZ$5-Mortality!$AT$5)),84),0))</f>
        <v>0.5</v>
      </c>
      <c r="BA100" s="463">
        <f>AZ100*(1-VLOOKUP($AR100,'MP-2017_Male'!$A$3:$CF$103,MIN((61+(Mortality!BA$5-Mortality!$AT$5)),84),0))</f>
        <v>0.5</v>
      </c>
      <c r="BB100" s="463">
        <f>BA100*(1-VLOOKUP($AR100,'MP-2017_Male'!$A$3:$CF$103,MIN((61+(Mortality!BB$5-Mortality!$AT$5)),84),0))</f>
        <v>0.5</v>
      </c>
      <c r="BC100" s="463">
        <f>BB100*(1-VLOOKUP($AR100,'MP-2017_Male'!$A$3:$CF$103,MIN((61+(Mortality!BC$5-Mortality!$AT$5)),84),0))</f>
        <v>0.5</v>
      </c>
      <c r="BD100" s="429">
        <f>BC100*(1-VLOOKUP($AR100,'MP-2017_Male'!$A$3:$CF$103,MIN((61+(Mortality!BD$5-Mortality!$AT$5)),84),0))</f>
        <v>0.5</v>
      </c>
      <c r="BE100" s="463">
        <f>BD100*(1-VLOOKUP($AR100,'MP-2017_Male'!$A$3:$CF$103,MIN((61+(Mortality!BE$5-Mortality!$AT$5)),84),0))</f>
        <v>0.5</v>
      </c>
      <c r="BF100" s="463">
        <f>BE100*(1-VLOOKUP($AR100,'MP-2017_Male'!$A$3:$CF$103,MIN((61+(Mortality!BF$5-Mortality!$AT$5)),84),0))</f>
        <v>0.5</v>
      </c>
      <c r="BG100" s="463">
        <f>BF100*(1-VLOOKUP($AR100,'MP-2017_Male'!$A$3:$CF$103,MIN((61+(Mortality!BG$5-Mortality!$AT$5)),84),0))</f>
        <v>0.5</v>
      </c>
      <c r="BH100" s="463">
        <f>BG100*(1-VLOOKUP($AR100,'MP-2017_Male'!$A$3:$CF$103,MIN((61+(Mortality!BH$5-Mortality!$AT$5)),84),0))</f>
        <v>0.5</v>
      </c>
      <c r="BI100" s="463">
        <f>BH100*(1-VLOOKUP($AR100,'MP-2017_Male'!$A$3:$CF$103,MIN((61+(Mortality!BI$5-Mortality!$AT$5)),84),0))</f>
        <v>0.5</v>
      </c>
      <c r="BJ100" s="463">
        <f>BI100*(1-VLOOKUP($AR100,'MP-2017_Male'!$A$3:$CF$103,MIN((61+(Mortality!BJ$5-Mortality!$AT$5)),84),0))</f>
        <v>0.5</v>
      </c>
      <c r="BK100" s="463">
        <f>BJ100*(1-VLOOKUP($AR100,'MP-2017_Male'!$A$3:$CF$103,MIN((61+(Mortality!BK$5-Mortality!$AT$5)),84),0))</f>
        <v>0.5</v>
      </c>
      <c r="BL100" s="463">
        <f>BK100*(1-VLOOKUP($AR100,'MP-2017_Male'!$A$3:$CF$103,MIN((61+(Mortality!BL$5-Mortality!$AT$5)),84),0))</f>
        <v>0.5</v>
      </c>
      <c r="BM100" s="463">
        <f>BL100*(1-VLOOKUP($AR100,'MP-2017_Male'!$A$3:$CF$103,MIN((61+(Mortality!BM$5-Mortality!$AT$5)),84),0))</f>
        <v>0.5</v>
      </c>
      <c r="BN100" s="463">
        <f>BM100*(1-VLOOKUP($AR100,'MP-2017_Male'!$A$3:$CF$103,MIN((61+(Mortality!BN$5-Mortality!$AT$5)),84),0))</f>
        <v>0.5</v>
      </c>
      <c r="BO100" s="463">
        <f>BN100*(1-VLOOKUP($AR100,'MP-2017_Male'!$A$3:$CF$103,MIN((61+(Mortality!BO$5-Mortality!$AT$5)),84),0))</f>
        <v>0.5</v>
      </c>
      <c r="BP100" s="463">
        <f>BO100*(1-VLOOKUP($AR100,'MP-2017_Male'!$A$3:$CF$103,MIN((61+(Mortality!BP$5-Mortality!$AT$5)),84),0))</f>
        <v>0.5</v>
      </c>
      <c r="BQ100" s="463">
        <f>BP100*(1-VLOOKUP($AR100,'MP-2017_Male'!$A$3:$CF$103,MIN((61+(Mortality!BQ$5-Mortality!$AT$5)),84),0))</f>
        <v>0.5</v>
      </c>
      <c r="BR100" s="463">
        <f>BQ100*(1-VLOOKUP($AR100,'MP-2017_Male'!$A$3:$CF$103,MIN((61+(Mortality!BR$5-Mortality!$AT$5)),84),0))</f>
        <v>0.5</v>
      </c>
      <c r="BS100" s="463">
        <f>BR100*(1-VLOOKUP($AR100,'MP-2017_Male'!$A$3:$CF$103,MIN((61+(Mortality!BS$5-Mortality!$AT$5)),84),0))</f>
        <v>0.5</v>
      </c>
      <c r="BT100" s="463">
        <f>BS100*(1-VLOOKUP($AR100,'MP-2017_Male'!$A$3:$CF$103,MIN((61+(Mortality!BT$5-Mortality!$AT$5)),84),0))</f>
        <v>0.5</v>
      </c>
      <c r="BU100" s="463">
        <f>BT100*(1-VLOOKUP($AR100,'MP-2017_Male'!$A$3:$CF$103,MIN((61+(Mortality!BU$5-Mortality!$AT$5)),84),0))</f>
        <v>0.5</v>
      </c>
      <c r="BV100" s="463">
        <f>BU100*(1-VLOOKUP($AR100,'MP-2017_Male'!$A$3:$CF$103,MIN((61+(Mortality!BV$5-Mortality!$AT$5)),84),0))</f>
        <v>0.5</v>
      </c>
      <c r="BW100" s="463">
        <f>BV100*(1-VLOOKUP($AR100,'MP-2017_Male'!$A$3:$CF$103,MIN((61+(Mortality!BW$5-Mortality!$AT$5)),84),0))</f>
        <v>0.5</v>
      </c>
      <c r="BX100" s="463">
        <f>BW100*(1-VLOOKUP($AR100,'MP-2017_Male'!$A$3:$CF$103,MIN((61+(Mortality!BX$5-Mortality!$AT$5)),84),0))</f>
        <v>0.5</v>
      </c>
      <c r="BY100" s="463">
        <f>BX100*(1-VLOOKUP($AR100,'MP-2017_Male'!$A$3:$CF$103,MIN((61+(Mortality!BY$5-Mortality!$AT$5)),84),0))</f>
        <v>0.5</v>
      </c>
      <c r="BZ100" s="463">
        <f>BY100*(1-VLOOKUP($AR100,'MP-2017_Male'!$A$3:$CF$103,MIN((61+(Mortality!BZ$5-Mortality!$AT$5)),84),0))</f>
        <v>0.5</v>
      </c>
      <c r="CA100" s="463">
        <f>BZ100*(1-VLOOKUP($AR100,'MP-2017_Male'!$A$3:$CF$103,MIN((61+(Mortality!CA$5-Mortality!$AT$5)),84),0))</f>
        <v>0.5</v>
      </c>
      <c r="CB100" s="463">
        <f>CA100*(1-VLOOKUP($AR100,'MP-2017_Male'!$A$3:$CF$103,MIN((61+(Mortality!CB$5-Mortality!$AT$5)),84),0))</f>
        <v>0.5</v>
      </c>
      <c r="CC100" s="463">
        <f>CB100*(1-VLOOKUP($AR100,'MP-2017_Male'!$A$3:$CF$103,MIN((61+(Mortality!CC$5-Mortality!$AT$5)),84),0))</f>
        <v>0.5</v>
      </c>
      <c r="CD100" s="463">
        <f>CC100*(1-VLOOKUP($AR100,'MP-2017_Male'!$A$3:$CF$103,MIN((61+(Mortality!CD$5-Mortality!$AT$5)),84),0))</f>
        <v>0.5</v>
      </c>
      <c r="CE100" s="463">
        <f>CD100*(1-VLOOKUP($AR100,'MP-2017_Male'!$A$3:$CF$103,MIN((61+(Mortality!CE$5-Mortality!$AT$5)),84),0))</f>
        <v>0.5</v>
      </c>
      <c r="CF100" s="463">
        <f>CE100*(1-VLOOKUP($AR100,'MP-2017_Male'!$A$3:$CF$103,MIN((61+(Mortality!CF$5-Mortality!$AT$5)),84),0))</f>
        <v>0.5</v>
      </c>
      <c r="CG100" s="463">
        <f>CF100*(1-VLOOKUP($AR100,'MP-2017_Male'!$A$3:$CF$103,MIN((61+(Mortality!CG$5-Mortality!$AT$5)),84),0))</f>
        <v>0.5</v>
      </c>
      <c r="CH100" s="463">
        <f>CG100*(1-VLOOKUP($AR100,'MP-2017_Male'!$A$3:$CF$103,MIN((61+(Mortality!CH$5-Mortality!$AT$5)),84),0))</f>
        <v>0.5</v>
      </c>
      <c r="CI100" s="463">
        <f>CH100*(1-VLOOKUP($AR100,'MP-2017_Male'!$A$3:$CF$103,MIN((61+(Mortality!CI$5-Mortality!$AT$5)),84),0))</f>
        <v>0.5</v>
      </c>
      <c r="CJ100" s="463">
        <f>CI100*(1-VLOOKUP($AR100,'MP-2017_Male'!$A$3:$CF$103,MIN((61+(Mortality!CJ$5-Mortality!$AT$5)),84),0))</f>
        <v>0.5</v>
      </c>
      <c r="CK100" s="463">
        <f>CJ100*(1-VLOOKUP($AR100,'MP-2017_Male'!$A$3:$CF$103,MIN((61+(Mortality!CK$5-Mortality!$AT$5)),84),0))</f>
        <v>0.5</v>
      </c>
      <c r="CL100" s="463">
        <f>CK100*(1-VLOOKUP($AR100,'MP-2017_Male'!$A$3:$CF$103,MIN((61+(Mortality!CL$5-Mortality!$AT$5)),84),0))</f>
        <v>0.5</v>
      </c>
      <c r="CM100" s="463">
        <f>CL100*(1-VLOOKUP($AR100,'MP-2017_Male'!$A$3:$CF$103,MIN((61+(Mortality!CM$5-Mortality!$AT$5)),84),0))</f>
        <v>0.5</v>
      </c>
      <c r="CN100" s="463">
        <f>CM100*(1-VLOOKUP($AR100,'MP-2017_Male'!$A$3:$CF$103,MIN((61+(Mortality!CN$5-Mortality!$AT$5)),84),0))</f>
        <v>0.5</v>
      </c>
      <c r="CO100" s="463">
        <f>CN100*(1-VLOOKUP($AR100,'MP-2017_Male'!$A$3:$CF$103,MIN((61+(Mortality!CO$5-Mortality!$AT$5)),84),0))</f>
        <v>0.5</v>
      </c>
      <c r="CP100" s="463">
        <f>CO100*(1-VLOOKUP($AR100,'MP-2017_Male'!$A$3:$CF$103,MIN((61+(Mortality!CP$5-Mortality!$AT$5)),84),0))</f>
        <v>0.5</v>
      </c>
      <c r="CQ100" s="463">
        <f>CP100*(1-VLOOKUP($AR100,'MP-2017_Male'!$A$3:$CF$103,MIN((61+(Mortality!CQ$5-Mortality!$AT$5)),84),0))</f>
        <v>0.5</v>
      </c>
      <c r="CR100" s="463">
        <f>CQ100*(1-VLOOKUP($AR100,'MP-2017_Male'!$A$3:$CF$103,MIN((61+(Mortality!CR$5-Mortality!$AT$5)),84),0))</f>
        <v>0.5</v>
      </c>
      <c r="CS100" s="463">
        <f>CR100*(1-VLOOKUP($AR100,'MP-2017_Male'!$A$3:$CF$103,MIN((61+(Mortality!CS$5-Mortality!$AT$5)),84),0))</f>
        <v>0.5</v>
      </c>
      <c r="CT100" s="463">
        <f>CS100*(1-VLOOKUP($AR100,'MP-2017_Male'!$A$3:$CF$103,MIN((61+(Mortality!CT$5-Mortality!$AT$5)),84),0))</f>
        <v>0.5</v>
      </c>
      <c r="CU100" s="463">
        <f>CT100*(1-VLOOKUP($AR100,'MP-2017_Male'!$A$3:$CF$103,MIN((61+(Mortality!CU$5-Mortality!$AT$5)),84),0))</f>
        <v>0.5</v>
      </c>
      <c r="CV100" s="463">
        <f>CU100*(1-VLOOKUP($AR100,'MP-2017_Male'!$A$3:$CF$103,MIN((61+(Mortality!CV$5-Mortality!$AT$5)),84),0))</f>
        <v>0.5</v>
      </c>
      <c r="CW100" s="463">
        <f>CV100*(1-VLOOKUP($AR100,'MP-2017_Male'!$A$3:$CF$103,MIN((61+(Mortality!CW$5-Mortality!$AT$5)),84),0))</f>
        <v>0.5</v>
      </c>
      <c r="CX100" s="463">
        <f>CW100*(1-VLOOKUP($AR100,'MP-2017_Male'!$A$3:$CF$103,MIN((61+(Mortality!CX$5-Mortality!$AT$5)),84),0))</f>
        <v>0.5</v>
      </c>
      <c r="CY100" s="463">
        <f>CX100*(1-VLOOKUP($AR100,'MP-2017_Male'!$A$3:$CF$103,MIN((61+(Mortality!CY$5-Mortality!$AT$5)),84),0))</f>
        <v>0.5</v>
      </c>
      <c r="CZ100" s="463">
        <f>CY100*(1-VLOOKUP($AR100,'MP-2017_Male'!$A$3:$CF$103,MIN((61+(Mortality!CZ$5-Mortality!$AT$5)),84),0))</f>
        <v>0.5</v>
      </c>
      <c r="DA100" s="463">
        <f>CZ100*(1-VLOOKUP($AR100,'MP-2017_Male'!$A$3:$CF$103,MIN((61+(Mortality!DA$5-Mortality!$AT$5)),84),0))</f>
        <v>0.5</v>
      </c>
      <c r="DB100" s="463">
        <f>DA100*(1-VLOOKUP($AR100,'MP-2017_Male'!$A$3:$CF$103,MIN((61+(Mortality!DB$5-Mortality!$AT$5)),84),0))</f>
        <v>0.5</v>
      </c>
      <c r="DC100" s="463">
        <f>DB100*(1-VLOOKUP($AR100,'MP-2017_Male'!$A$3:$CF$103,MIN((61+(Mortality!DC$5-Mortality!$AT$5)),84),0))</f>
        <v>0.5</v>
      </c>
      <c r="DD100" s="463">
        <f>DC100*(1-VLOOKUP($AR100,'MP-2017_Male'!$A$3:$CF$103,MIN((61+(Mortality!DD$5-Mortality!$AT$5)),84),0))</f>
        <v>0.5</v>
      </c>
      <c r="DE100" s="463">
        <f>DD100*(1-VLOOKUP($AR100,'MP-2017_Male'!$A$3:$CF$103,MIN((61+(Mortality!DE$5-Mortality!$AT$5)),84),0))</f>
        <v>0.5</v>
      </c>
      <c r="DF100" s="463">
        <f>DE100*(1-VLOOKUP($AR100,'MP-2017_Male'!$A$3:$CF$103,MIN((61+(Mortality!DF$5-Mortality!$AT$5)),84),0))</f>
        <v>0.5</v>
      </c>
      <c r="DG100" s="463">
        <f>DF100*(1-VLOOKUP($AR100,'MP-2017_Male'!$A$3:$CF$103,MIN((61+(Mortality!DG$5-Mortality!$AT$5)),84),0))</f>
        <v>0.5</v>
      </c>
      <c r="DH100" s="463">
        <f>DG100*(1-VLOOKUP($AR100,'MP-2017_Male'!$A$3:$CF$103,MIN((61+(Mortality!DH$5-Mortality!$AT$5)),84),0))</f>
        <v>0.5</v>
      </c>
      <c r="DI100" s="463">
        <f>DH100*(1-VLOOKUP($AR100,'MP-2017_Male'!$A$3:$CF$103,MIN((61+(Mortality!DI$5-Mortality!$AT$5)),84),0))</f>
        <v>0.5</v>
      </c>
      <c r="DJ100" s="463">
        <f>DI100*(1-VLOOKUP($AR100,'MP-2017_Male'!$A$3:$CF$103,MIN((61+(Mortality!DJ$5-Mortality!$AT$5)),84),0))</f>
        <v>0.5</v>
      </c>
      <c r="DK100" s="463">
        <f>DJ100*(1-VLOOKUP($AR100,'MP-2017_Male'!$A$3:$CF$103,MIN((61+(Mortality!DK$5-Mortality!$AT$5)),84),0))</f>
        <v>0.5</v>
      </c>
      <c r="DL100" s="463">
        <f>DK100*(1-VLOOKUP($AR100,'MP-2017_Male'!$A$3:$CF$103,MIN((61+(Mortality!DL$5-Mortality!$AT$5)),84),0))</f>
        <v>0.5</v>
      </c>
      <c r="DM100" s="463">
        <f>DL100*(1-VLOOKUP($AR100,'MP-2017_Male'!$A$3:$CF$103,MIN((61+(Mortality!DM$5-Mortality!$AT$5)),84),0))</f>
        <v>0.5</v>
      </c>
      <c r="DN100" s="463">
        <f>DM100*(1-VLOOKUP($AR100,'MP-2017_Male'!$A$3:$CF$103,MIN((61+(Mortality!DN$5-Mortality!$AT$5)),84),0))</f>
        <v>0.5</v>
      </c>
      <c r="DO100" s="463">
        <f>DN100*(1-VLOOKUP($AR100,'MP-2017_Male'!$A$3:$CF$103,MIN((61+(Mortality!DO$5-Mortality!$AT$5)),84),0))</f>
        <v>0.5</v>
      </c>
      <c r="DP100" s="463">
        <f>DO100*(1-VLOOKUP($AR100,'MP-2017_Male'!$A$3:$CF$103,MIN((61+(Mortality!DP$5-Mortality!$AT$5)),84),0))</f>
        <v>0.5</v>
      </c>
      <c r="DQ100" s="463">
        <f>DP100*(1-VLOOKUP($AR100,'MP-2017_Male'!$A$3:$CF$103,MIN((61+(Mortality!DQ$5-Mortality!$AT$5)),84),0))</f>
        <v>0.5</v>
      </c>
      <c r="DR100" s="463">
        <f>DQ100*(1-VLOOKUP($AR100,'MP-2017_Male'!$A$3:$CF$103,MIN((61+(Mortality!DR$5-Mortality!$AT$5)),84),0))</f>
        <v>0.5</v>
      </c>
      <c r="DS100" s="463">
        <f>DR100*(1-VLOOKUP($AR100,'MP-2017_Male'!$A$3:$CF$103,MIN((61+(Mortality!DS$5-Mortality!$AT$5)),84),0))</f>
        <v>0.5</v>
      </c>
      <c r="DT100" s="463">
        <f>DS100*(1-VLOOKUP($AR100,'MP-2017_Male'!$A$3:$CF$103,MIN((61+(Mortality!DT$5-Mortality!$AT$5)),84),0))</f>
        <v>0.5</v>
      </c>
      <c r="DU100" s="463">
        <f>DT100*(1-VLOOKUP($AR100,'MP-2017_Male'!$A$3:$CF$103,MIN((61+(Mortality!DU$5-Mortality!$AT$5)),84),0))</f>
        <v>0.5</v>
      </c>
      <c r="DV100" s="463">
        <f>DU100*(1-VLOOKUP($AR100,'MP-2017_Male'!$A$3:$CF$103,MIN((61+(Mortality!DV$5-Mortality!$AT$5)),84),0))</f>
        <v>0.5</v>
      </c>
      <c r="DW100" s="463">
        <f>DV100*(1-VLOOKUP($AR100,'MP-2017_Male'!$A$3:$CF$103,MIN((61+(Mortality!DW$5-Mortality!$AT$5)),84),0))</f>
        <v>0.5</v>
      </c>
      <c r="DX100" s="463">
        <f>DW100*(1-VLOOKUP($AR100,'MP-2017_Male'!$A$3:$CF$103,MIN((61+(Mortality!DX$5-Mortality!$AT$5)),84),0))</f>
        <v>0.5</v>
      </c>
      <c r="DY100" s="463">
        <f>DX100*(1-VLOOKUP($AR100,'MP-2017_Male'!$A$3:$CF$103,MIN((61+(Mortality!DY$5-Mortality!$AT$5)),84),0))</f>
        <v>0.5</v>
      </c>
      <c r="DZ100" s="463">
        <f>DY100*(1-VLOOKUP($AR100,'MP-2017_Male'!$A$3:$CF$103,MIN((61+(Mortality!DZ$5-Mortality!$AT$5)),84),0))</f>
        <v>0.5</v>
      </c>
      <c r="EA100" s="463">
        <f>DZ100*(1-VLOOKUP($AR100,'MP-2017_Male'!$A$3:$CF$103,MIN((61+(Mortality!EA$5-Mortality!$AT$5)),84),0))</f>
        <v>0.5</v>
      </c>
      <c r="EB100" s="463">
        <f>EA100*(1-VLOOKUP($AR100,'MP-2017_Male'!$A$3:$CF$103,MIN((61+(Mortality!EB$5-Mortality!$AT$5)),84),0))</f>
        <v>0.5</v>
      </c>
      <c r="EC100" s="463">
        <f>EB100*(1-VLOOKUP($AR100,'MP-2017_Male'!$A$3:$CF$103,MIN((61+(Mortality!EC$5-Mortality!$AT$5)),84),0))</f>
        <v>0.5</v>
      </c>
      <c r="ED100" s="463">
        <f>EC100*(1-VLOOKUP($AR100,'MP-2017_Male'!$A$3:$CF$103,MIN((61+(Mortality!ED$5-Mortality!$AT$5)),84),0))</f>
        <v>0.5</v>
      </c>
      <c r="EE100" s="463">
        <f>ED100*(1-VLOOKUP($AR100,'MP-2017_Male'!$A$3:$CF$103,MIN((61+(Mortality!EE$5-Mortality!$AT$5)),84),0))</f>
        <v>0.5</v>
      </c>
      <c r="EF100" s="463">
        <f>EE100*(1-VLOOKUP($AR100,'MP-2017_Male'!$A$3:$CF$103,MIN((61+(Mortality!EF$5-Mortality!$AT$5)),84),0))</f>
        <v>0.5</v>
      </c>
      <c r="EG100" s="463">
        <f>EF100*(1-VLOOKUP($AR100,'MP-2017_Male'!$A$3:$CF$103,MIN((61+(Mortality!EG$5-Mortality!$AT$5)),84),0))</f>
        <v>0.5</v>
      </c>
      <c r="EH100" s="463">
        <f>EG100*(1-VLOOKUP($AR100,'MP-2017_Male'!$A$3:$CF$103,MIN((61+(Mortality!EH$5-Mortality!$AT$5)),84),0))</f>
        <v>0.5</v>
      </c>
      <c r="EI100" s="463">
        <f>EH100*(1-VLOOKUP($AR100,'MP-2017_Male'!$A$3:$CF$103,MIN((61+(Mortality!EI$5-Mortality!$AT$5)),84),0))</f>
        <v>0.5</v>
      </c>
      <c r="EJ100" s="463">
        <f>EI100*(1-VLOOKUP($AR100,'MP-2017_Male'!$A$3:$CF$103,MIN((61+(Mortality!EJ$5-Mortality!$AT$5)),84),0))</f>
        <v>0.5</v>
      </c>
      <c r="EK100" s="463">
        <f>EJ100*(1-VLOOKUP($AR100,'MP-2017_Male'!$A$3:$CF$103,MIN((61+(Mortality!EK$5-Mortality!$AT$5)),84),0))</f>
        <v>0.5</v>
      </c>
      <c r="EL100" s="463">
        <f>EK100*(1-VLOOKUP($AR100,'MP-2017_Male'!$A$3:$CF$103,MIN((61+(Mortality!EL$5-Mortality!$AT$5)),84),0))</f>
        <v>0.5</v>
      </c>
      <c r="EM100" s="463">
        <f>EL100*(1-VLOOKUP($AR100,'MP-2017_Male'!$A$3:$CF$103,MIN((61+(Mortality!EM$5-Mortality!$AT$5)),84),0))</f>
        <v>0.5</v>
      </c>
      <c r="EN100" s="463">
        <f>EM100*(1-VLOOKUP($AR100,'MP-2017_Male'!$A$3:$CF$103,MIN((61+(Mortality!EN$5-Mortality!$AT$5)),84),0))</f>
        <v>0.5</v>
      </c>
      <c r="EO100" s="463">
        <f>EN100*(1-VLOOKUP($AR100,'MP-2017_Male'!$A$3:$CF$103,MIN((61+(Mortality!EO$5-Mortality!$AT$5)),84),0))</f>
        <v>0.5</v>
      </c>
      <c r="EP100" s="463">
        <f>EO100*(1-VLOOKUP($AR100,'MP-2017_Male'!$A$3:$CF$103,MIN((61+(Mortality!EP$5-Mortality!$AT$5)),84),0))</f>
        <v>0.5</v>
      </c>
      <c r="EQ100" s="463">
        <f>EP100*(1-VLOOKUP($AR100,'MP-2017_Male'!$A$3:$CF$103,MIN((61+(Mortality!EQ$5-Mortality!$AT$5)),84),0))</f>
        <v>0.5</v>
      </c>
      <c r="ER100" s="463">
        <f>EQ100*(1-VLOOKUP($AR100,'MP-2017_Male'!$A$3:$CF$103,MIN((61+(Mortality!ER$5-Mortality!$AT$5)),84),0))</f>
        <v>0.5</v>
      </c>
      <c r="ES100" s="463">
        <f>ER100*(1-VLOOKUP($AR100,'MP-2017_Male'!$A$3:$CF$103,MIN((61+(Mortality!ES$5-Mortality!$AT$5)),84),0))</f>
        <v>0.5</v>
      </c>
      <c r="ET100" s="463">
        <f>ES100*(1-VLOOKUP($AR100,'MP-2017_Male'!$A$3:$CF$103,MIN((61+(Mortality!ET$5-Mortality!$AT$5)),84),0))</f>
        <v>0.5</v>
      </c>
      <c r="EU100" s="463">
        <f>ET100*(1-VLOOKUP($AR100,'MP-2017_Male'!$A$3:$CF$103,MIN((61+(Mortality!EU$5-Mortality!$AT$5)),84),0))</f>
        <v>0.5</v>
      </c>
      <c r="EV100" s="463">
        <f>EU100*(1-VLOOKUP($AR100,'MP-2017_Male'!$A$3:$CF$103,MIN((61+(Mortality!EV$5-Mortality!$AT$5)),84),0))</f>
        <v>0.5</v>
      </c>
      <c r="EW100" s="463">
        <f>EV100*(1-VLOOKUP($AR100,'MP-2017_Male'!$A$3:$CF$103,MIN((61+(Mortality!EW$5-Mortality!$AT$5)),84),0))</f>
        <v>0.5</v>
      </c>
      <c r="EX100" s="463">
        <f>EW100*(1-VLOOKUP($AR100,'MP-2017_Male'!$A$3:$CF$103,MIN((61+(Mortality!EX$5-Mortality!$AT$5)),84),0))</f>
        <v>0.5</v>
      </c>
      <c r="EY100" s="463">
        <f>EX100*(1-VLOOKUP($AR100,'MP-2017_Male'!$A$3:$CF$103,MIN((61+(Mortality!EY$5-Mortality!$AT$5)),84),0))</f>
        <v>0.5</v>
      </c>
      <c r="EZ100" s="463">
        <f>EY100*(1-VLOOKUP($AR100,'MP-2017_Male'!$A$3:$CF$103,MIN((61+(Mortality!EZ$5-Mortality!$AT$5)),84),0))</f>
        <v>0.5</v>
      </c>
      <c r="FA100" s="463">
        <f>EZ100*(1-VLOOKUP($AR100,'MP-2017_Male'!$A$3:$CF$103,MIN((61+(Mortality!FA$5-Mortality!$AT$5)),84),0))</f>
        <v>0.5</v>
      </c>
      <c r="FB100" s="463">
        <f>FA100*(1-VLOOKUP($AR100,'MP-2017_Male'!$A$3:$CF$103,MIN((61+(Mortality!FB$5-Mortality!$AT$5)),84),0))</f>
        <v>0.5</v>
      </c>
      <c r="FC100" s="463">
        <f>FB100*(1-VLOOKUP($AR100,'MP-2017_Male'!$A$3:$CF$103,MIN((61+(Mortality!FC$5-Mortality!$AT$5)),84),0))</f>
        <v>0.5</v>
      </c>
      <c r="FD100" s="463">
        <f>FC100*(1-VLOOKUP($AR100,'MP-2017_Male'!$A$3:$CF$103,MIN((61+(Mortality!FD$5-Mortality!$AT$5)),84),0))</f>
        <v>0.5</v>
      </c>
      <c r="FE100" s="463">
        <f>FD100*(1-VLOOKUP($AR100,'MP-2017_Male'!$A$3:$CF$103,MIN((61+(Mortality!FE$5-Mortality!$AT$5)),84),0))</f>
        <v>0.5</v>
      </c>
      <c r="FF100" s="463">
        <f>FE100*(1-VLOOKUP($AR100,'MP-2017_Male'!$A$3:$CF$103,MIN((61+(Mortality!FF$5-Mortality!$AT$5)),84),0))</f>
        <v>0.5</v>
      </c>
      <c r="FG100" s="463">
        <f>FF100*(1-VLOOKUP($AR100,'MP-2017_Male'!$A$3:$CF$103,MIN((61+(Mortality!FG$5-Mortality!$AT$5)),84),0))</f>
        <v>0.5</v>
      </c>
      <c r="FH100" s="463">
        <f>FG100*(1-VLOOKUP($AR100,'MP-2017_Male'!$A$3:$CF$103,MIN((61+(Mortality!FH$5-Mortality!$AT$5)),84),0))</f>
        <v>0.5</v>
      </c>
      <c r="FI100" s="463">
        <f>FH100*(1-VLOOKUP($AR100,'MP-2017_Male'!$A$3:$CF$103,MIN((61+(Mortality!FI$5-Mortality!$AT$5)),84),0))</f>
        <v>0.5</v>
      </c>
    </row>
    <row r="101" spans="1:165">
      <c r="A101" s="205">
        <v>113</v>
      </c>
      <c r="B101" s="226">
        <f t="shared" si="112"/>
        <v>0.5</v>
      </c>
      <c r="C101" s="227">
        <f t="shared" si="113"/>
        <v>0.5</v>
      </c>
      <c r="D101" s="207">
        <f t="shared" si="108"/>
        <v>0.5</v>
      </c>
      <c r="E101" s="434">
        <f ca="1">IF($A101&lt;Main!$B$11,Mortality!$BD94,OFFSET($BD$6,$A101-$A$13-$J$31,$A101-$A$13-$J$31)*$J$30)</f>
        <v>0.42205664926011371</v>
      </c>
      <c r="F101" s="435">
        <f ca="1">IF($A101&lt;Main!$B$13,Mortality!$BD193,OFFSET($BD$105,$A101-$A$13,$A101-$A$13))</f>
        <v>0.46071161692259383</v>
      </c>
      <c r="G101" s="472">
        <f t="shared" ca="1" si="85"/>
        <v>0.44138413309135377</v>
      </c>
      <c r="X101" s="227"/>
      <c r="Y101" s="205">
        <v>113</v>
      </c>
      <c r="AA101" s="231"/>
      <c r="AB101" s="232">
        <v>0.5</v>
      </c>
      <c r="AC101" s="233">
        <v>0.5</v>
      </c>
      <c r="AD101" s="205"/>
      <c r="AE101" s="231"/>
      <c r="AF101" s="232">
        <v>0.5</v>
      </c>
      <c r="AG101" s="233">
        <v>0.5</v>
      </c>
      <c r="AH101" s="234"/>
      <c r="AR101" s="205">
        <v>120</v>
      </c>
      <c r="AS101" s="235">
        <f t="shared" si="129"/>
        <v>1</v>
      </c>
      <c r="AT101" s="235">
        <f t="shared" ref="AT101:AW101" si="145">AU101</f>
        <v>1</v>
      </c>
      <c r="AU101" s="235">
        <f t="shared" si="145"/>
        <v>1</v>
      </c>
      <c r="AV101" s="235">
        <f t="shared" si="145"/>
        <v>1</v>
      </c>
      <c r="AW101" s="235">
        <f t="shared" si="145"/>
        <v>1</v>
      </c>
      <c r="AX101" s="406">
        <f t="shared" si="102"/>
        <v>1</v>
      </c>
      <c r="AY101" s="463">
        <f>AX101*(1-VLOOKUP($AR101,'MP-2017_Male'!$A$3:$CF$103,MIN((61+(Mortality!AY$5-Mortality!$AT$5)),84),0))</f>
        <v>1</v>
      </c>
      <c r="AZ101" s="463">
        <f>AY101*(1-VLOOKUP($AR101,'MP-2017_Male'!$A$3:$CF$103,MIN((61+(Mortality!AZ$5-Mortality!$AT$5)),84),0))</f>
        <v>1</v>
      </c>
      <c r="BA101" s="463">
        <f>AZ101*(1-VLOOKUP($AR101,'MP-2017_Male'!$A$3:$CF$103,MIN((61+(Mortality!BA$5-Mortality!$AT$5)),84),0))</f>
        <v>1</v>
      </c>
      <c r="BB101" s="463">
        <f>BA101*(1-VLOOKUP($AR101,'MP-2017_Male'!$A$3:$CF$103,MIN((61+(Mortality!BB$5-Mortality!$AT$5)),84),0))</f>
        <v>1</v>
      </c>
      <c r="BC101" s="463">
        <f>BB101*(1-VLOOKUP($AR101,'MP-2017_Male'!$A$3:$CF$103,MIN((61+(Mortality!BC$5-Mortality!$AT$5)),84),0))</f>
        <v>1</v>
      </c>
      <c r="BD101" s="429">
        <f>BC101*(1-VLOOKUP($AR101,'MP-2017_Male'!$A$3:$CF$103,MIN((61+(Mortality!BD$5-Mortality!$AT$5)),84),0))</f>
        <v>1</v>
      </c>
      <c r="BE101" s="463">
        <f>BD101*(1-VLOOKUP($AR101,'MP-2017_Male'!$A$3:$CF$103,MIN((61+(Mortality!BE$5-Mortality!$AT$5)),84),0))</f>
        <v>1</v>
      </c>
      <c r="BF101" s="463">
        <f>BE101*(1-VLOOKUP($AR101,'MP-2017_Male'!$A$3:$CF$103,MIN((61+(Mortality!BF$5-Mortality!$AT$5)),84),0))</f>
        <v>1</v>
      </c>
      <c r="BG101" s="463">
        <f>BF101*(1-VLOOKUP($AR101,'MP-2017_Male'!$A$3:$CF$103,MIN((61+(Mortality!BG$5-Mortality!$AT$5)),84),0))</f>
        <v>1</v>
      </c>
      <c r="BH101" s="463">
        <f>BG101*(1-VLOOKUP($AR101,'MP-2017_Male'!$A$3:$CF$103,MIN((61+(Mortality!BH$5-Mortality!$AT$5)),84),0))</f>
        <v>1</v>
      </c>
      <c r="BI101" s="463">
        <f>BH101*(1-VLOOKUP($AR101,'MP-2017_Male'!$A$3:$CF$103,MIN((61+(Mortality!BI$5-Mortality!$AT$5)),84),0))</f>
        <v>1</v>
      </c>
      <c r="BJ101" s="463">
        <f>BI101*(1-VLOOKUP($AR101,'MP-2017_Male'!$A$3:$CF$103,MIN((61+(Mortality!BJ$5-Mortality!$AT$5)),84),0))</f>
        <v>1</v>
      </c>
      <c r="BK101" s="463">
        <f>BJ101*(1-VLOOKUP($AR101,'MP-2017_Male'!$A$3:$CF$103,MIN((61+(Mortality!BK$5-Mortality!$AT$5)),84),0))</f>
        <v>1</v>
      </c>
      <c r="BL101" s="463">
        <f>BK101*(1-VLOOKUP($AR101,'MP-2017_Male'!$A$3:$CF$103,MIN((61+(Mortality!BL$5-Mortality!$AT$5)),84),0))</f>
        <v>1</v>
      </c>
      <c r="BM101" s="463">
        <f>BL101*(1-VLOOKUP($AR101,'MP-2017_Male'!$A$3:$CF$103,MIN((61+(Mortality!BM$5-Mortality!$AT$5)),84),0))</f>
        <v>1</v>
      </c>
      <c r="BN101" s="463">
        <f>BM101*(1-VLOOKUP($AR101,'MP-2017_Male'!$A$3:$CF$103,MIN((61+(Mortality!BN$5-Mortality!$AT$5)),84),0))</f>
        <v>1</v>
      </c>
      <c r="BO101" s="463">
        <f>BN101*(1-VLOOKUP($AR101,'MP-2017_Male'!$A$3:$CF$103,MIN((61+(Mortality!BO$5-Mortality!$AT$5)),84),0))</f>
        <v>1</v>
      </c>
      <c r="BP101" s="463">
        <f>BO101*(1-VLOOKUP($AR101,'MP-2017_Male'!$A$3:$CF$103,MIN((61+(Mortality!BP$5-Mortality!$AT$5)),84),0))</f>
        <v>1</v>
      </c>
      <c r="BQ101" s="463">
        <f>BP101*(1-VLOOKUP($AR101,'MP-2017_Male'!$A$3:$CF$103,MIN((61+(Mortality!BQ$5-Mortality!$AT$5)),84),0))</f>
        <v>1</v>
      </c>
      <c r="BR101" s="463">
        <f>BQ101*(1-VLOOKUP($AR101,'MP-2017_Male'!$A$3:$CF$103,MIN((61+(Mortality!BR$5-Mortality!$AT$5)),84),0))</f>
        <v>1</v>
      </c>
      <c r="BS101" s="463">
        <f>BR101*(1-VLOOKUP($AR101,'MP-2017_Male'!$A$3:$CF$103,MIN((61+(Mortality!BS$5-Mortality!$AT$5)),84),0))</f>
        <v>1</v>
      </c>
      <c r="BT101" s="463">
        <f>BS101*(1-VLOOKUP($AR101,'MP-2017_Male'!$A$3:$CF$103,MIN((61+(Mortality!BT$5-Mortality!$AT$5)),84),0))</f>
        <v>1</v>
      </c>
      <c r="BU101" s="463">
        <f>BT101*(1-VLOOKUP($AR101,'MP-2017_Male'!$A$3:$CF$103,MIN((61+(Mortality!BU$5-Mortality!$AT$5)),84),0))</f>
        <v>1</v>
      </c>
      <c r="BV101" s="463">
        <f>BU101*(1-VLOOKUP($AR101,'MP-2017_Male'!$A$3:$CF$103,MIN((61+(Mortality!BV$5-Mortality!$AT$5)),84),0))</f>
        <v>1</v>
      </c>
      <c r="BW101" s="463">
        <f>BV101*(1-VLOOKUP($AR101,'MP-2017_Male'!$A$3:$CF$103,MIN((61+(Mortality!BW$5-Mortality!$AT$5)),84),0))</f>
        <v>1</v>
      </c>
      <c r="BX101" s="463">
        <f>BW101*(1-VLOOKUP($AR101,'MP-2017_Male'!$A$3:$CF$103,MIN((61+(Mortality!BX$5-Mortality!$AT$5)),84),0))</f>
        <v>1</v>
      </c>
      <c r="BY101" s="463">
        <f>BX101*(1-VLOOKUP($AR101,'MP-2017_Male'!$A$3:$CF$103,MIN((61+(Mortality!BY$5-Mortality!$AT$5)),84),0))</f>
        <v>1</v>
      </c>
      <c r="BZ101" s="463">
        <f>BY101*(1-VLOOKUP($AR101,'MP-2017_Male'!$A$3:$CF$103,MIN((61+(Mortality!BZ$5-Mortality!$AT$5)),84),0))</f>
        <v>1</v>
      </c>
      <c r="CA101" s="463">
        <f>BZ101*(1-VLOOKUP($AR101,'MP-2017_Male'!$A$3:$CF$103,MIN((61+(Mortality!CA$5-Mortality!$AT$5)),84),0))</f>
        <v>1</v>
      </c>
      <c r="CB101" s="463">
        <f>CA101*(1-VLOOKUP($AR101,'MP-2017_Male'!$A$3:$CF$103,MIN((61+(Mortality!CB$5-Mortality!$AT$5)),84),0))</f>
        <v>1</v>
      </c>
      <c r="CC101" s="463">
        <f>CB101*(1-VLOOKUP($AR101,'MP-2017_Male'!$A$3:$CF$103,MIN((61+(Mortality!CC$5-Mortality!$AT$5)),84),0))</f>
        <v>1</v>
      </c>
      <c r="CD101" s="463">
        <f>CC101*(1-VLOOKUP($AR101,'MP-2017_Male'!$A$3:$CF$103,MIN((61+(Mortality!CD$5-Mortality!$AT$5)),84),0))</f>
        <v>1</v>
      </c>
      <c r="CE101" s="463">
        <f>CD101*(1-VLOOKUP($AR101,'MP-2017_Male'!$A$3:$CF$103,MIN((61+(Mortality!CE$5-Mortality!$AT$5)),84),0))</f>
        <v>1</v>
      </c>
      <c r="CF101" s="463">
        <f>CE101*(1-VLOOKUP($AR101,'MP-2017_Male'!$A$3:$CF$103,MIN((61+(Mortality!CF$5-Mortality!$AT$5)),84),0))</f>
        <v>1</v>
      </c>
      <c r="CG101" s="463">
        <f>CF101*(1-VLOOKUP($AR101,'MP-2017_Male'!$A$3:$CF$103,MIN((61+(Mortality!CG$5-Mortality!$AT$5)),84),0))</f>
        <v>1</v>
      </c>
      <c r="CH101" s="463">
        <f>CG101*(1-VLOOKUP($AR101,'MP-2017_Male'!$A$3:$CF$103,MIN((61+(Mortality!CH$5-Mortality!$AT$5)),84),0))</f>
        <v>1</v>
      </c>
      <c r="CI101" s="463">
        <f>CH101*(1-VLOOKUP($AR101,'MP-2017_Male'!$A$3:$CF$103,MIN((61+(Mortality!CI$5-Mortality!$AT$5)),84),0))</f>
        <v>1</v>
      </c>
      <c r="CJ101" s="463">
        <f>CI101*(1-VLOOKUP($AR101,'MP-2017_Male'!$A$3:$CF$103,MIN((61+(Mortality!CJ$5-Mortality!$AT$5)),84),0))</f>
        <v>1</v>
      </c>
      <c r="CK101" s="463">
        <f>CJ101*(1-VLOOKUP($AR101,'MP-2017_Male'!$A$3:$CF$103,MIN((61+(Mortality!CK$5-Mortality!$AT$5)),84),0))</f>
        <v>1</v>
      </c>
      <c r="CL101" s="463">
        <f>CK101*(1-VLOOKUP($AR101,'MP-2017_Male'!$A$3:$CF$103,MIN((61+(Mortality!CL$5-Mortality!$AT$5)),84),0))</f>
        <v>1</v>
      </c>
      <c r="CM101" s="463">
        <f>CL101*(1-VLOOKUP($AR101,'MP-2017_Male'!$A$3:$CF$103,MIN((61+(Mortality!CM$5-Mortality!$AT$5)),84),0))</f>
        <v>1</v>
      </c>
      <c r="CN101" s="463">
        <f>CM101*(1-VLOOKUP($AR101,'MP-2017_Male'!$A$3:$CF$103,MIN((61+(Mortality!CN$5-Mortality!$AT$5)),84),0))</f>
        <v>1</v>
      </c>
      <c r="CO101" s="463">
        <f>CN101*(1-VLOOKUP($AR101,'MP-2017_Male'!$A$3:$CF$103,MIN((61+(Mortality!CO$5-Mortality!$AT$5)),84),0))</f>
        <v>1</v>
      </c>
      <c r="CP101" s="463">
        <f>CO101*(1-VLOOKUP($AR101,'MP-2017_Male'!$A$3:$CF$103,MIN((61+(Mortality!CP$5-Mortality!$AT$5)),84),0))</f>
        <v>1</v>
      </c>
      <c r="CQ101" s="463">
        <f>CP101*(1-VLOOKUP($AR101,'MP-2017_Male'!$A$3:$CF$103,MIN((61+(Mortality!CQ$5-Mortality!$AT$5)),84),0))</f>
        <v>1</v>
      </c>
      <c r="CR101" s="463">
        <f>CQ101*(1-VLOOKUP($AR101,'MP-2017_Male'!$A$3:$CF$103,MIN((61+(Mortality!CR$5-Mortality!$AT$5)),84),0))</f>
        <v>1</v>
      </c>
      <c r="CS101" s="463">
        <f>CR101*(1-VLOOKUP($AR101,'MP-2017_Male'!$A$3:$CF$103,MIN((61+(Mortality!CS$5-Mortality!$AT$5)),84),0))</f>
        <v>1</v>
      </c>
      <c r="CT101" s="463">
        <f>CS101*(1-VLOOKUP($AR101,'MP-2017_Male'!$A$3:$CF$103,MIN((61+(Mortality!CT$5-Mortality!$AT$5)),84),0))</f>
        <v>1</v>
      </c>
      <c r="CU101" s="463">
        <f>CT101*(1-VLOOKUP($AR101,'MP-2017_Male'!$A$3:$CF$103,MIN((61+(Mortality!CU$5-Mortality!$AT$5)),84),0))</f>
        <v>1</v>
      </c>
      <c r="CV101" s="463">
        <f>CU101*(1-VLOOKUP($AR101,'MP-2017_Male'!$A$3:$CF$103,MIN((61+(Mortality!CV$5-Mortality!$AT$5)),84),0))</f>
        <v>1</v>
      </c>
      <c r="CW101" s="463">
        <f>CV101*(1-VLOOKUP($AR101,'MP-2017_Male'!$A$3:$CF$103,MIN((61+(Mortality!CW$5-Mortality!$AT$5)),84),0))</f>
        <v>1</v>
      </c>
      <c r="CX101" s="463">
        <f>CW101*(1-VLOOKUP($AR101,'MP-2017_Male'!$A$3:$CF$103,MIN((61+(Mortality!CX$5-Mortality!$AT$5)),84),0))</f>
        <v>1</v>
      </c>
      <c r="CY101" s="463">
        <f>CX101*(1-VLOOKUP($AR101,'MP-2017_Male'!$A$3:$CF$103,MIN((61+(Mortality!CY$5-Mortality!$AT$5)),84),0))</f>
        <v>1</v>
      </c>
      <c r="CZ101" s="463">
        <f>CY101*(1-VLOOKUP($AR101,'MP-2017_Male'!$A$3:$CF$103,MIN((61+(Mortality!CZ$5-Mortality!$AT$5)),84),0))</f>
        <v>1</v>
      </c>
      <c r="DA101" s="463">
        <f>CZ101*(1-VLOOKUP($AR101,'MP-2017_Male'!$A$3:$CF$103,MIN((61+(Mortality!DA$5-Mortality!$AT$5)),84),0))</f>
        <v>1</v>
      </c>
      <c r="DB101" s="463">
        <f>DA101*(1-VLOOKUP($AR101,'MP-2017_Male'!$A$3:$CF$103,MIN((61+(Mortality!DB$5-Mortality!$AT$5)),84),0))</f>
        <v>1</v>
      </c>
      <c r="DC101" s="463">
        <f>DB101*(1-VLOOKUP($AR101,'MP-2017_Male'!$A$3:$CF$103,MIN((61+(Mortality!DC$5-Mortality!$AT$5)),84),0))</f>
        <v>1</v>
      </c>
      <c r="DD101" s="463">
        <f>DC101*(1-VLOOKUP($AR101,'MP-2017_Male'!$A$3:$CF$103,MIN((61+(Mortality!DD$5-Mortality!$AT$5)),84),0))</f>
        <v>1</v>
      </c>
      <c r="DE101" s="463">
        <f>DD101*(1-VLOOKUP($AR101,'MP-2017_Male'!$A$3:$CF$103,MIN((61+(Mortality!DE$5-Mortality!$AT$5)),84),0))</f>
        <v>1</v>
      </c>
      <c r="DF101" s="463">
        <f>DE101*(1-VLOOKUP($AR101,'MP-2017_Male'!$A$3:$CF$103,MIN((61+(Mortality!DF$5-Mortality!$AT$5)),84),0))</f>
        <v>1</v>
      </c>
      <c r="DG101" s="463">
        <f>DF101*(1-VLOOKUP($AR101,'MP-2017_Male'!$A$3:$CF$103,MIN((61+(Mortality!DG$5-Mortality!$AT$5)),84),0))</f>
        <v>1</v>
      </c>
      <c r="DH101" s="463">
        <f>DG101*(1-VLOOKUP($AR101,'MP-2017_Male'!$A$3:$CF$103,MIN((61+(Mortality!DH$5-Mortality!$AT$5)),84),0))</f>
        <v>1</v>
      </c>
      <c r="DI101" s="463">
        <f>DH101*(1-VLOOKUP($AR101,'MP-2017_Male'!$A$3:$CF$103,MIN((61+(Mortality!DI$5-Mortality!$AT$5)),84),0))</f>
        <v>1</v>
      </c>
      <c r="DJ101" s="463">
        <f>DI101*(1-VLOOKUP($AR101,'MP-2017_Male'!$A$3:$CF$103,MIN((61+(Mortality!DJ$5-Mortality!$AT$5)),84),0))</f>
        <v>1</v>
      </c>
      <c r="DK101" s="463">
        <f>DJ101*(1-VLOOKUP($AR101,'MP-2017_Male'!$A$3:$CF$103,MIN((61+(Mortality!DK$5-Mortality!$AT$5)),84),0))</f>
        <v>1</v>
      </c>
      <c r="DL101" s="463">
        <f>DK101*(1-VLOOKUP($AR101,'MP-2017_Male'!$A$3:$CF$103,MIN((61+(Mortality!DL$5-Mortality!$AT$5)),84),0))</f>
        <v>1</v>
      </c>
      <c r="DM101" s="463">
        <f>DL101*(1-VLOOKUP($AR101,'MP-2017_Male'!$A$3:$CF$103,MIN((61+(Mortality!DM$5-Mortality!$AT$5)),84),0))</f>
        <v>1</v>
      </c>
      <c r="DN101" s="463">
        <f>DM101*(1-VLOOKUP($AR101,'MP-2017_Male'!$A$3:$CF$103,MIN((61+(Mortality!DN$5-Mortality!$AT$5)),84),0))</f>
        <v>1</v>
      </c>
      <c r="DO101" s="463">
        <f>DN101*(1-VLOOKUP($AR101,'MP-2017_Male'!$A$3:$CF$103,MIN((61+(Mortality!DO$5-Mortality!$AT$5)),84),0))</f>
        <v>1</v>
      </c>
      <c r="DP101" s="463">
        <f>DO101*(1-VLOOKUP($AR101,'MP-2017_Male'!$A$3:$CF$103,MIN((61+(Mortality!DP$5-Mortality!$AT$5)),84),0))</f>
        <v>1</v>
      </c>
      <c r="DQ101" s="463">
        <f>DP101*(1-VLOOKUP($AR101,'MP-2017_Male'!$A$3:$CF$103,MIN((61+(Mortality!DQ$5-Mortality!$AT$5)),84),0))</f>
        <v>1</v>
      </c>
      <c r="DR101" s="463">
        <f>DQ101*(1-VLOOKUP($AR101,'MP-2017_Male'!$A$3:$CF$103,MIN((61+(Mortality!DR$5-Mortality!$AT$5)),84),0))</f>
        <v>1</v>
      </c>
      <c r="DS101" s="463">
        <f>DR101*(1-VLOOKUP($AR101,'MP-2017_Male'!$A$3:$CF$103,MIN((61+(Mortality!DS$5-Mortality!$AT$5)),84),0))</f>
        <v>1</v>
      </c>
      <c r="DT101" s="463">
        <f>DS101*(1-VLOOKUP($AR101,'MP-2017_Male'!$A$3:$CF$103,MIN((61+(Mortality!DT$5-Mortality!$AT$5)),84),0))</f>
        <v>1</v>
      </c>
      <c r="DU101" s="463">
        <f>DT101*(1-VLOOKUP($AR101,'MP-2017_Male'!$A$3:$CF$103,MIN((61+(Mortality!DU$5-Mortality!$AT$5)),84),0))</f>
        <v>1</v>
      </c>
      <c r="DV101" s="463">
        <f>DU101*(1-VLOOKUP($AR101,'MP-2017_Male'!$A$3:$CF$103,MIN((61+(Mortality!DV$5-Mortality!$AT$5)),84),0))</f>
        <v>1</v>
      </c>
      <c r="DW101" s="463">
        <f>DV101*(1-VLOOKUP($AR101,'MP-2017_Male'!$A$3:$CF$103,MIN((61+(Mortality!DW$5-Mortality!$AT$5)),84),0))</f>
        <v>1</v>
      </c>
      <c r="DX101" s="463">
        <f>DW101*(1-VLOOKUP($AR101,'MP-2017_Male'!$A$3:$CF$103,MIN((61+(Mortality!DX$5-Mortality!$AT$5)),84),0))</f>
        <v>1</v>
      </c>
      <c r="DY101" s="463">
        <f>DX101*(1-VLOOKUP($AR101,'MP-2017_Male'!$A$3:$CF$103,MIN((61+(Mortality!DY$5-Mortality!$AT$5)),84),0))</f>
        <v>1</v>
      </c>
      <c r="DZ101" s="463">
        <f>DY101*(1-VLOOKUP($AR101,'MP-2017_Male'!$A$3:$CF$103,MIN((61+(Mortality!DZ$5-Mortality!$AT$5)),84),0))</f>
        <v>1</v>
      </c>
      <c r="EA101" s="463">
        <f>DZ101*(1-VLOOKUP($AR101,'MP-2017_Male'!$A$3:$CF$103,MIN((61+(Mortality!EA$5-Mortality!$AT$5)),84),0))</f>
        <v>1</v>
      </c>
      <c r="EB101" s="463">
        <f>EA101*(1-VLOOKUP($AR101,'MP-2017_Male'!$A$3:$CF$103,MIN((61+(Mortality!EB$5-Mortality!$AT$5)),84),0))</f>
        <v>1</v>
      </c>
      <c r="EC101" s="463">
        <f>EB101*(1-VLOOKUP($AR101,'MP-2017_Male'!$A$3:$CF$103,MIN((61+(Mortality!EC$5-Mortality!$AT$5)),84),0))</f>
        <v>1</v>
      </c>
      <c r="ED101" s="463">
        <f>EC101*(1-VLOOKUP($AR101,'MP-2017_Male'!$A$3:$CF$103,MIN((61+(Mortality!ED$5-Mortality!$AT$5)),84),0))</f>
        <v>1</v>
      </c>
      <c r="EE101" s="463">
        <f>ED101*(1-VLOOKUP($AR101,'MP-2017_Male'!$A$3:$CF$103,MIN((61+(Mortality!EE$5-Mortality!$AT$5)),84),0))</f>
        <v>1</v>
      </c>
      <c r="EF101" s="463">
        <f>EE101*(1-VLOOKUP($AR101,'MP-2017_Male'!$A$3:$CF$103,MIN((61+(Mortality!EF$5-Mortality!$AT$5)),84),0))</f>
        <v>1</v>
      </c>
      <c r="EG101" s="463">
        <f>EF101*(1-VLOOKUP($AR101,'MP-2017_Male'!$A$3:$CF$103,MIN((61+(Mortality!EG$5-Mortality!$AT$5)),84),0))</f>
        <v>1</v>
      </c>
      <c r="EH101" s="463">
        <f>EG101*(1-VLOOKUP($AR101,'MP-2017_Male'!$A$3:$CF$103,MIN((61+(Mortality!EH$5-Mortality!$AT$5)),84),0))</f>
        <v>1</v>
      </c>
      <c r="EI101" s="463">
        <f>EH101*(1-VLOOKUP($AR101,'MP-2017_Male'!$A$3:$CF$103,MIN((61+(Mortality!EI$5-Mortality!$AT$5)),84),0))</f>
        <v>1</v>
      </c>
      <c r="EJ101" s="463">
        <f>EI101*(1-VLOOKUP($AR101,'MP-2017_Male'!$A$3:$CF$103,MIN((61+(Mortality!EJ$5-Mortality!$AT$5)),84),0))</f>
        <v>1</v>
      </c>
      <c r="EK101" s="463">
        <f>EJ101*(1-VLOOKUP($AR101,'MP-2017_Male'!$A$3:$CF$103,MIN((61+(Mortality!EK$5-Mortality!$AT$5)),84),0))</f>
        <v>1</v>
      </c>
      <c r="EL101" s="463">
        <f>EK101*(1-VLOOKUP($AR101,'MP-2017_Male'!$A$3:$CF$103,MIN((61+(Mortality!EL$5-Mortality!$AT$5)),84),0))</f>
        <v>1</v>
      </c>
      <c r="EM101" s="463">
        <f>EL101*(1-VLOOKUP($AR101,'MP-2017_Male'!$A$3:$CF$103,MIN((61+(Mortality!EM$5-Mortality!$AT$5)),84),0))</f>
        <v>1</v>
      </c>
      <c r="EN101" s="463">
        <f>EM101*(1-VLOOKUP($AR101,'MP-2017_Male'!$A$3:$CF$103,MIN((61+(Mortality!EN$5-Mortality!$AT$5)),84),0))</f>
        <v>1</v>
      </c>
      <c r="EO101" s="463">
        <f>EN101*(1-VLOOKUP($AR101,'MP-2017_Male'!$A$3:$CF$103,MIN((61+(Mortality!EO$5-Mortality!$AT$5)),84),0))</f>
        <v>1</v>
      </c>
      <c r="EP101" s="463">
        <f>EO101*(1-VLOOKUP($AR101,'MP-2017_Male'!$A$3:$CF$103,MIN((61+(Mortality!EP$5-Mortality!$AT$5)),84),0))</f>
        <v>1</v>
      </c>
      <c r="EQ101" s="463">
        <f>EP101*(1-VLOOKUP($AR101,'MP-2017_Male'!$A$3:$CF$103,MIN((61+(Mortality!EQ$5-Mortality!$AT$5)),84),0))</f>
        <v>1</v>
      </c>
      <c r="ER101" s="463">
        <f>EQ101*(1-VLOOKUP($AR101,'MP-2017_Male'!$A$3:$CF$103,MIN((61+(Mortality!ER$5-Mortality!$AT$5)),84),0))</f>
        <v>1</v>
      </c>
      <c r="ES101" s="463">
        <f>ER101*(1-VLOOKUP($AR101,'MP-2017_Male'!$A$3:$CF$103,MIN((61+(Mortality!ES$5-Mortality!$AT$5)),84),0))</f>
        <v>1</v>
      </c>
      <c r="ET101" s="463">
        <f>ES101*(1-VLOOKUP($AR101,'MP-2017_Male'!$A$3:$CF$103,MIN((61+(Mortality!ET$5-Mortality!$AT$5)),84),0))</f>
        <v>1</v>
      </c>
      <c r="EU101" s="463">
        <f>ET101*(1-VLOOKUP($AR101,'MP-2017_Male'!$A$3:$CF$103,MIN((61+(Mortality!EU$5-Mortality!$AT$5)),84),0))</f>
        <v>1</v>
      </c>
      <c r="EV101" s="463">
        <f>EU101*(1-VLOOKUP($AR101,'MP-2017_Male'!$A$3:$CF$103,MIN((61+(Mortality!EV$5-Mortality!$AT$5)),84),0))</f>
        <v>1</v>
      </c>
      <c r="EW101" s="463">
        <f>EV101*(1-VLOOKUP($AR101,'MP-2017_Male'!$A$3:$CF$103,MIN((61+(Mortality!EW$5-Mortality!$AT$5)),84),0))</f>
        <v>1</v>
      </c>
      <c r="EX101" s="463">
        <f>EW101*(1-VLOOKUP($AR101,'MP-2017_Male'!$A$3:$CF$103,MIN((61+(Mortality!EX$5-Mortality!$AT$5)),84),0))</f>
        <v>1</v>
      </c>
      <c r="EY101" s="463">
        <f>EX101*(1-VLOOKUP($AR101,'MP-2017_Male'!$A$3:$CF$103,MIN((61+(Mortality!EY$5-Mortality!$AT$5)),84),0))</f>
        <v>1</v>
      </c>
      <c r="EZ101" s="463">
        <f>EY101*(1-VLOOKUP($AR101,'MP-2017_Male'!$A$3:$CF$103,MIN((61+(Mortality!EZ$5-Mortality!$AT$5)),84),0))</f>
        <v>1</v>
      </c>
      <c r="FA101" s="463">
        <f>EZ101*(1-VLOOKUP($AR101,'MP-2017_Male'!$A$3:$CF$103,MIN((61+(Mortality!FA$5-Mortality!$AT$5)),84),0))</f>
        <v>1</v>
      </c>
      <c r="FB101" s="463">
        <f>FA101*(1-VLOOKUP($AR101,'MP-2017_Male'!$A$3:$CF$103,MIN((61+(Mortality!FB$5-Mortality!$AT$5)),84),0))</f>
        <v>1</v>
      </c>
      <c r="FC101" s="463">
        <f>FB101*(1-VLOOKUP($AR101,'MP-2017_Male'!$A$3:$CF$103,MIN((61+(Mortality!FC$5-Mortality!$AT$5)),84),0))</f>
        <v>1</v>
      </c>
      <c r="FD101" s="463">
        <f>FC101*(1-VLOOKUP($AR101,'MP-2017_Male'!$A$3:$CF$103,MIN((61+(Mortality!FD$5-Mortality!$AT$5)),84),0))</f>
        <v>1</v>
      </c>
      <c r="FE101" s="463">
        <f>FD101*(1-VLOOKUP($AR101,'MP-2017_Male'!$A$3:$CF$103,MIN((61+(Mortality!FE$5-Mortality!$AT$5)),84),0))</f>
        <v>1</v>
      </c>
      <c r="FF101" s="463">
        <f>FE101*(1-VLOOKUP($AR101,'MP-2017_Male'!$A$3:$CF$103,MIN((61+(Mortality!FF$5-Mortality!$AT$5)),84),0))</f>
        <v>1</v>
      </c>
      <c r="FG101" s="463">
        <f>FF101*(1-VLOOKUP($AR101,'MP-2017_Male'!$A$3:$CF$103,MIN((61+(Mortality!FG$5-Mortality!$AT$5)),84),0))</f>
        <v>1</v>
      </c>
      <c r="FH101" s="463">
        <f>FG101*(1-VLOOKUP($AR101,'MP-2017_Male'!$A$3:$CF$103,MIN((61+(Mortality!FH$5-Mortality!$AT$5)),84),0))</f>
        <v>1</v>
      </c>
      <c r="FI101" s="463">
        <f>FH101*(1-VLOOKUP($AR101,'MP-2017_Male'!$A$3:$CF$103,MIN((61+(Mortality!FI$5-Mortality!$AT$5)),84),0))</f>
        <v>1</v>
      </c>
    </row>
    <row r="102" spans="1:165">
      <c r="A102" s="205">
        <v>114</v>
      </c>
      <c r="B102" s="226">
        <f t="shared" si="112"/>
        <v>0.5</v>
      </c>
      <c r="C102" s="227">
        <f t="shared" si="113"/>
        <v>0.5</v>
      </c>
      <c r="D102" s="207">
        <f t="shared" si="108"/>
        <v>0.5</v>
      </c>
      <c r="E102" s="434">
        <f ca="1">IF($A102&lt;Main!$B$11,Mortality!$BD95,OFFSET($BD$6,$A102-$A$13-$J$31,$A102-$A$13-$J$31)*$J$30)</f>
        <v>0.4376760360764641</v>
      </c>
      <c r="F102" s="435">
        <f ca="1">IF($A102&lt;Main!$B$13,Mortality!$BD194,OFFSET($BD$105,$A102-$A$13,$A102-$A$13))</f>
        <v>0.48135281117449358</v>
      </c>
      <c r="G102" s="472">
        <f t="shared" ca="1" si="85"/>
        <v>0.45951442362547884</v>
      </c>
      <c r="X102" s="227"/>
      <c r="Y102" s="205">
        <v>114</v>
      </c>
      <c r="AA102" s="231"/>
      <c r="AB102" s="232">
        <v>0.5</v>
      </c>
      <c r="AC102" s="233">
        <v>0.5</v>
      </c>
      <c r="AD102" s="205"/>
      <c r="AE102" s="231"/>
      <c r="AF102" s="232">
        <v>0.5</v>
      </c>
      <c r="AG102" s="233">
        <v>0.5</v>
      </c>
      <c r="AH102" s="234"/>
      <c r="BL102" s="200"/>
    </row>
    <row r="103" spans="1:165">
      <c r="A103" s="205">
        <v>115</v>
      </c>
      <c r="B103" s="226">
        <f t="shared" si="112"/>
        <v>0.5</v>
      </c>
      <c r="C103" s="227">
        <f t="shared" si="113"/>
        <v>0.5</v>
      </c>
      <c r="D103" s="207">
        <f t="shared" si="108"/>
        <v>0.5</v>
      </c>
      <c r="E103" s="434">
        <f ca="1">IF($A103&lt;Main!$B$11,Mortality!$BD96,OFFSET($BD$6,$A103-$A$13-$J$31,$A103-$A$13-$J$31)*$J$30)</f>
        <v>0.4572851706157689</v>
      </c>
      <c r="F103" s="435">
        <f ca="1">IF($A103&lt;Main!$B$13,Mortality!$BD195,OFFSET($BD$105,$A103-$A$13,$A103-$A$13))</f>
        <v>0.5</v>
      </c>
      <c r="G103" s="472">
        <f t="shared" ca="1" si="85"/>
        <v>0.47864258530788445</v>
      </c>
      <c r="X103" s="227"/>
      <c r="Y103" s="205">
        <v>115</v>
      </c>
      <c r="AA103" s="231"/>
      <c r="AB103" s="232">
        <v>0.5</v>
      </c>
      <c r="AC103" s="233">
        <v>0.5</v>
      </c>
      <c r="AD103" s="205"/>
      <c r="AE103" s="231"/>
      <c r="AF103" s="232">
        <v>0.5</v>
      </c>
      <c r="AG103" s="233">
        <v>0.5</v>
      </c>
      <c r="AH103" s="234"/>
      <c r="AR103" s="214"/>
      <c r="AS103" s="214" t="s">
        <v>71</v>
      </c>
      <c r="AX103" s="214"/>
      <c r="BL103" s="216"/>
    </row>
    <row r="104" spans="1:165" ht="17" thickBot="1">
      <c r="A104" s="205">
        <v>116</v>
      </c>
      <c r="B104" s="226">
        <f t="shared" si="112"/>
        <v>0.5</v>
      </c>
      <c r="C104" s="227">
        <f t="shared" si="113"/>
        <v>0.5</v>
      </c>
      <c r="D104" s="207">
        <f t="shared" si="108"/>
        <v>0.5</v>
      </c>
      <c r="E104" s="434">
        <f ca="1">IF($A104&lt;Main!$B$11,Mortality!$BD97,OFFSET($BD$6,$A104-$A$13-$J$31,$A104-$A$13-$J$31)*$J$30)</f>
        <v>0.47499999999999998</v>
      </c>
      <c r="F104" s="435">
        <f ca="1">IF($A104&lt;Main!$B$13,Mortality!$BD196,OFFSET($BD$105,$A104-$A$13,$A104-$A$13))</f>
        <v>0.5</v>
      </c>
      <c r="G104" s="472">
        <f t="shared" ca="1" si="85"/>
        <v>0.48749999999999999</v>
      </c>
      <c r="X104" s="227"/>
      <c r="Y104" s="205">
        <v>116</v>
      </c>
      <c r="AA104" s="231"/>
      <c r="AB104" s="232">
        <v>0.5</v>
      </c>
      <c r="AC104" s="233">
        <v>0.5</v>
      </c>
      <c r="AD104" s="205"/>
      <c r="AE104" s="231"/>
      <c r="AF104" s="232">
        <v>0.5</v>
      </c>
      <c r="AG104" s="233">
        <v>0.5</v>
      </c>
      <c r="AH104" s="234"/>
      <c r="AR104" s="224" t="s">
        <v>0</v>
      </c>
      <c r="AS104" s="225">
        <v>2009</v>
      </c>
      <c r="AT104" s="225">
        <f>AS104+1</f>
        <v>2010</v>
      </c>
      <c r="AU104" s="225">
        <f t="shared" ref="AU104" si="146">AT104+1</f>
        <v>2011</v>
      </c>
      <c r="AV104" s="225">
        <f t="shared" ref="AV104" si="147">AU104+1</f>
        <v>2012</v>
      </c>
      <c r="AW104" s="225">
        <f t="shared" ref="AW104" si="148">AV104+1</f>
        <v>2013</v>
      </c>
      <c r="AX104" s="225">
        <v>2014</v>
      </c>
      <c r="AY104" s="225">
        <f>AX104+1</f>
        <v>2015</v>
      </c>
      <c r="AZ104" s="225">
        <f t="shared" ref="AZ104:DK104" si="149">AY104+1</f>
        <v>2016</v>
      </c>
      <c r="BA104" s="225">
        <f t="shared" si="149"/>
        <v>2017</v>
      </c>
      <c r="BB104" s="225">
        <f t="shared" si="149"/>
        <v>2018</v>
      </c>
      <c r="BC104" s="225">
        <f t="shared" si="149"/>
        <v>2019</v>
      </c>
      <c r="BD104" s="431">
        <f t="shared" si="149"/>
        <v>2020</v>
      </c>
      <c r="BE104" s="225">
        <f t="shared" si="149"/>
        <v>2021</v>
      </c>
      <c r="BF104" s="225">
        <f t="shared" si="149"/>
        <v>2022</v>
      </c>
      <c r="BG104" s="225">
        <f t="shared" si="149"/>
        <v>2023</v>
      </c>
      <c r="BH104" s="225">
        <f t="shared" si="149"/>
        <v>2024</v>
      </c>
      <c r="BI104" s="225">
        <f t="shared" si="149"/>
        <v>2025</v>
      </c>
      <c r="BJ104" s="225">
        <f t="shared" si="149"/>
        <v>2026</v>
      </c>
      <c r="BK104" s="225">
        <f t="shared" si="149"/>
        <v>2027</v>
      </c>
      <c r="BL104" s="225">
        <f t="shared" si="149"/>
        <v>2028</v>
      </c>
      <c r="BM104" s="225">
        <f t="shared" si="149"/>
        <v>2029</v>
      </c>
      <c r="BN104" s="225">
        <f t="shared" si="149"/>
        <v>2030</v>
      </c>
      <c r="BO104" s="225">
        <f t="shared" si="149"/>
        <v>2031</v>
      </c>
      <c r="BP104" s="225">
        <f t="shared" si="149"/>
        <v>2032</v>
      </c>
      <c r="BQ104" s="225">
        <f t="shared" si="149"/>
        <v>2033</v>
      </c>
      <c r="BR104" s="225">
        <f t="shared" si="149"/>
        <v>2034</v>
      </c>
      <c r="BS104" s="225">
        <f t="shared" si="149"/>
        <v>2035</v>
      </c>
      <c r="BT104" s="225">
        <f t="shared" si="149"/>
        <v>2036</v>
      </c>
      <c r="BU104" s="225">
        <f t="shared" si="149"/>
        <v>2037</v>
      </c>
      <c r="BV104" s="225">
        <f t="shared" si="149"/>
        <v>2038</v>
      </c>
      <c r="BW104" s="225">
        <f t="shared" si="149"/>
        <v>2039</v>
      </c>
      <c r="BX104" s="225">
        <f t="shared" si="149"/>
        <v>2040</v>
      </c>
      <c r="BY104" s="225">
        <f t="shared" si="149"/>
        <v>2041</v>
      </c>
      <c r="BZ104" s="225">
        <f t="shared" si="149"/>
        <v>2042</v>
      </c>
      <c r="CA104" s="225">
        <f t="shared" si="149"/>
        <v>2043</v>
      </c>
      <c r="CB104" s="225">
        <f t="shared" si="149"/>
        <v>2044</v>
      </c>
      <c r="CC104" s="225">
        <f t="shared" si="149"/>
        <v>2045</v>
      </c>
      <c r="CD104" s="225">
        <f t="shared" si="149"/>
        <v>2046</v>
      </c>
      <c r="CE104" s="225">
        <f t="shared" si="149"/>
        <v>2047</v>
      </c>
      <c r="CF104" s="225">
        <f t="shared" si="149"/>
        <v>2048</v>
      </c>
      <c r="CG104" s="225">
        <f t="shared" si="149"/>
        <v>2049</v>
      </c>
      <c r="CH104" s="225">
        <f t="shared" si="149"/>
        <v>2050</v>
      </c>
      <c r="CI104" s="225">
        <f t="shared" si="149"/>
        <v>2051</v>
      </c>
      <c r="CJ104" s="225">
        <f t="shared" si="149"/>
        <v>2052</v>
      </c>
      <c r="CK104" s="225">
        <f t="shared" si="149"/>
        <v>2053</v>
      </c>
      <c r="CL104" s="225">
        <f t="shared" si="149"/>
        <v>2054</v>
      </c>
      <c r="CM104" s="225">
        <f t="shared" si="149"/>
        <v>2055</v>
      </c>
      <c r="CN104" s="225">
        <f t="shared" si="149"/>
        <v>2056</v>
      </c>
      <c r="CO104" s="225">
        <f t="shared" si="149"/>
        <v>2057</v>
      </c>
      <c r="CP104" s="225">
        <f t="shared" si="149"/>
        <v>2058</v>
      </c>
      <c r="CQ104" s="225">
        <f t="shared" si="149"/>
        <v>2059</v>
      </c>
      <c r="CR104" s="225">
        <f t="shared" si="149"/>
        <v>2060</v>
      </c>
      <c r="CS104" s="225">
        <f t="shared" si="149"/>
        <v>2061</v>
      </c>
      <c r="CT104" s="225">
        <f t="shared" si="149"/>
        <v>2062</v>
      </c>
      <c r="CU104" s="225">
        <f t="shared" si="149"/>
        <v>2063</v>
      </c>
      <c r="CV104" s="225">
        <f t="shared" si="149"/>
        <v>2064</v>
      </c>
      <c r="CW104" s="225">
        <f t="shared" si="149"/>
        <v>2065</v>
      </c>
      <c r="CX104" s="225">
        <f t="shared" si="149"/>
        <v>2066</v>
      </c>
      <c r="CY104" s="225">
        <f t="shared" si="149"/>
        <v>2067</v>
      </c>
      <c r="CZ104" s="225">
        <f t="shared" si="149"/>
        <v>2068</v>
      </c>
      <c r="DA104" s="225">
        <f t="shared" si="149"/>
        <v>2069</v>
      </c>
      <c r="DB104" s="225">
        <f t="shared" si="149"/>
        <v>2070</v>
      </c>
      <c r="DC104" s="225">
        <f t="shared" si="149"/>
        <v>2071</v>
      </c>
      <c r="DD104" s="225">
        <f t="shared" si="149"/>
        <v>2072</v>
      </c>
      <c r="DE104" s="225">
        <f t="shared" si="149"/>
        <v>2073</v>
      </c>
      <c r="DF104" s="225">
        <f t="shared" si="149"/>
        <v>2074</v>
      </c>
      <c r="DG104" s="225">
        <f t="shared" si="149"/>
        <v>2075</v>
      </c>
      <c r="DH104" s="225">
        <f t="shared" si="149"/>
        <v>2076</v>
      </c>
      <c r="DI104" s="225">
        <f t="shared" si="149"/>
        <v>2077</v>
      </c>
      <c r="DJ104" s="225">
        <f t="shared" si="149"/>
        <v>2078</v>
      </c>
      <c r="DK104" s="225">
        <f t="shared" si="149"/>
        <v>2079</v>
      </c>
      <c r="DL104" s="225">
        <f t="shared" ref="DL104:FI104" si="150">DK104+1</f>
        <v>2080</v>
      </c>
      <c r="DM104" s="225">
        <f t="shared" si="150"/>
        <v>2081</v>
      </c>
      <c r="DN104" s="225">
        <f t="shared" si="150"/>
        <v>2082</v>
      </c>
      <c r="DO104" s="225">
        <f t="shared" si="150"/>
        <v>2083</v>
      </c>
      <c r="DP104" s="225">
        <f t="shared" si="150"/>
        <v>2084</v>
      </c>
      <c r="DQ104" s="225">
        <f t="shared" si="150"/>
        <v>2085</v>
      </c>
      <c r="DR104" s="225">
        <f t="shared" si="150"/>
        <v>2086</v>
      </c>
      <c r="DS104" s="225">
        <f t="shared" si="150"/>
        <v>2087</v>
      </c>
      <c r="DT104" s="225">
        <f t="shared" si="150"/>
        <v>2088</v>
      </c>
      <c r="DU104" s="225">
        <f t="shared" si="150"/>
        <v>2089</v>
      </c>
      <c r="DV104" s="225">
        <f t="shared" si="150"/>
        <v>2090</v>
      </c>
      <c r="DW104" s="225">
        <f t="shared" si="150"/>
        <v>2091</v>
      </c>
      <c r="DX104" s="225">
        <f t="shared" si="150"/>
        <v>2092</v>
      </c>
      <c r="DY104" s="225">
        <f t="shared" si="150"/>
        <v>2093</v>
      </c>
      <c r="DZ104" s="225">
        <f t="shared" si="150"/>
        <v>2094</v>
      </c>
      <c r="EA104" s="225">
        <f t="shared" si="150"/>
        <v>2095</v>
      </c>
      <c r="EB104" s="225">
        <f t="shared" si="150"/>
        <v>2096</v>
      </c>
      <c r="EC104" s="225">
        <f t="shared" si="150"/>
        <v>2097</v>
      </c>
      <c r="ED104" s="225">
        <f t="shared" si="150"/>
        <v>2098</v>
      </c>
      <c r="EE104" s="225">
        <f t="shared" si="150"/>
        <v>2099</v>
      </c>
      <c r="EF104" s="225">
        <f t="shared" si="150"/>
        <v>2100</v>
      </c>
      <c r="EG104" s="225">
        <f t="shared" si="150"/>
        <v>2101</v>
      </c>
      <c r="EH104" s="225">
        <f t="shared" si="150"/>
        <v>2102</v>
      </c>
      <c r="EI104" s="225">
        <f t="shared" si="150"/>
        <v>2103</v>
      </c>
      <c r="EJ104" s="225">
        <f t="shared" si="150"/>
        <v>2104</v>
      </c>
      <c r="EK104" s="225">
        <f t="shared" si="150"/>
        <v>2105</v>
      </c>
      <c r="EL104" s="225">
        <f t="shared" si="150"/>
        <v>2106</v>
      </c>
      <c r="EM104" s="225">
        <f t="shared" si="150"/>
        <v>2107</v>
      </c>
      <c r="EN104" s="225">
        <f t="shared" si="150"/>
        <v>2108</v>
      </c>
      <c r="EO104" s="225">
        <f t="shared" si="150"/>
        <v>2109</v>
      </c>
      <c r="EP104" s="225">
        <f t="shared" si="150"/>
        <v>2110</v>
      </c>
      <c r="EQ104" s="225">
        <f t="shared" si="150"/>
        <v>2111</v>
      </c>
      <c r="ER104" s="225">
        <f t="shared" si="150"/>
        <v>2112</v>
      </c>
      <c r="ES104" s="225">
        <f t="shared" si="150"/>
        <v>2113</v>
      </c>
      <c r="ET104" s="225">
        <f t="shared" si="150"/>
        <v>2114</v>
      </c>
      <c r="EU104" s="225">
        <f t="shared" si="150"/>
        <v>2115</v>
      </c>
      <c r="EV104" s="225">
        <f t="shared" si="150"/>
        <v>2116</v>
      </c>
      <c r="EW104" s="225">
        <f t="shared" si="150"/>
        <v>2117</v>
      </c>
      <c r="EX104" s="225">
        <f t="shared" si="150"/>
        <v>2118</v>
      </c>
      <c r="EY104" s="225">
        <f t="shared" si="150"/>
        <v>2119</v>
      </c>
      <c r="EZ104" s="225">
        <f t="shared" si="150"/>
        <v>2120</v>
      </c>
      <c r="FA104" s="225">
        <f t="shared" si="150"/>
        <v>2121</v>
      </c>
      <c r="FB104" s="225">
        <f t="shared" si="150"/>
        <v>2122</v>
      </c>
      <c r="FC104" s="225">
        <f t="shared" si="150"/>
        <v>2123</v>
      </c>
      <c r="FD104" s="225">
        <f t="shared" si="150"/>
        <v>2124</v>
      </c>
      <c r="FE104" s="225">
        <f t="shared" si="150"/>
        <v>2125</v>
      </c>
      <c r="FF104" s="225">
        <f t="shared" si="150"/>
        <v>2126</v>
      </c>
      <c r="FG104" s="225">
        <f t="shared" si="150"/>
        <v>2127</v>
      </c>
      <c r="FH104" s="225">
        <f t="shared" si="150"/>
        <v>2128</v>
      </c>
      <c r="FI104" s="225">
        <f t="shared" si="150"/>
        <v>2129</v>
      </c>
    </row>
    <row r="105" spans="1:165">
      <c r="A105" s="205">
        <v>117</v>
      </c>
      <c r="B105" s="226">
        <f t="shared" si="112"/>
        <v>0.5</v>
      </c>
      <c r="C105" s="227">
        <f t="shared" si="113"/>
        <v>0.5</v>
      </c>
      <c r="D105" s="207">
        <f t="shared" si="108"/>
        <v>0.5</v>
      </c>
      <c r="E105" s="434">
        <f ca="1">IF($A105&lt;Main!$B$11,Mortality!$BD98,OFFSET($BD$6,$A105-$A$13-$J$31,$A105-$A$13-$J$31)*$J$30)</f>
        <v>0.47499999999999998</v>
      </c>
      <c r="F105" s="435">
        <f ca="1">IF($A105&lt;Main!$B$13,Mortality!$BD197,OFFSET($BD$105,$A105-$A$13,$A105-$A$13))</f>
        <v>0.5</v>
      </c>
      <c r="G105" s="472">
        <f t="shared" ca="1" si="85"/>
        <v>0.48749999999999999</v>
      </c>
      <c r="X105" s="227"/>
      <c r="Y105" s="205">
        <v>117</v>
      </c>
      <c r="AA105" s="231"/>
      <c r="AB105" s="232">
        <v>0.5</v>
      </c>
      <c r="AC105" s="233">
        <v>0.5</v>
      </c>
      <c r="AD105" s="205"/>
      <c r="AE105" s="231"/>
      <c r="AF105" s="232">
        <v>0.5</v>
      </c>
      <c r="AG105" s="233">
        <v>0.5</v>
      </c>
      <c r="AH105" s="234"/>
      <c r="AR105" s="257">
        <v>25</v>
      </c>
      <c r="AS105" s="235">
        <f t="shared" ref="AS105:AS117" si="151">$BB105</f>
        <v>1.0573356751809689E-4</v>
      </c>
      <c r="AT105" s="406">
        <f t="shared" ref="AT105:AT136" si="152">W8</f>
        <v>1.0399999999999999E-4</v>
      </c>
      <c r="AU105" s="414">
        <f>AT105*(1-VLOOKUP($AR6,'MP-2017_Female'!$A$3:$CF$103,MIN((61+(Mortality!AU$5-Mortality!$AT$5)),84),0))</f>
        <v>1.03844E-4</v>
      </c>
      <c r="AV105" s="414">
        <f>AU105*(1-VLOOKUP($AR6,'MP-2017_Female'!$A$3:$CF$103,MIN((61+(Mortality!AV$5-Mortality!$AT$5)),84),0))</f>
        <v>1.0410361E-4</v>
      </c>
      <c r="AW105" s="414">
        <f>AV105*(1-VLOOKUP($AR6,'MP-2017_Female'!$A$3:$CF$103,MIN((61+(Mortality!AW$5-Mortality!$AT$5)),84),0))</f>
        <v>1.0490520779700001E-4</v>
      </c>
      <c r="AX105" s="414">
        <f>AW105*(1-VLOOKUP($AR6,'MP-2017_Female'!$A$3:$CF$103,MIN((61+(Mortality!AX$5-Mortality!$AT$5)),84),0))</f>
        <v>1.0555562008534141E-4</v>
      </c>
      <c r="AY105" s="414">
        <f>AX105*(1-VLOOKUP($AR6,'MP-2017_Female'!$A$3:$CF$103,MIN((61+(Mortality!AY$5-Mortality!$AT$5)),84),0))</f>
        <v>1.059883981276913E-4</v>
      </c>
      <c r="AZ105" s="414">
        <f>AY105*(1-VLOOKUP($AR6,'MP-2017_Female'!$A$3:$CF$103,MIN((61+(Mortality!AZ$5-Mortality!$AT$5)),84),0))</f>
        <v>1.0616857840450838E-4</v>
      </c>
      <c r="BA105" s="414">
        <f>AZ105*(1-VLOOKUP($AR6,'MP-2017_Female'!$A$3:$CF$103,MIN((61+(Mortality!BA$5-Mortality!$AT$5)),84),0))</f>
        <v>1.0608364354178477E-4</v>
      </c>
      <c r="BB105" s="414">
        <f>BA105*(1-VLOOKUP($AR6,'MP-2017_Female'!$A$3:$CF$103,MIN((61+(Mortality!BB$5-Mortality!$AT$5)),84),0))</f>
        <v>1.0573356751809689E-4</v>
      </c>
      <c r="BC105" s="414">
        <f>BB105*(1-VLOOKUP($AR6,'MP-2017_Female'!$A$3:$CF$103,MIN((61+(Mortality!BC$5-Mortality!$AT$5)),84),0))</f>
        <v>1.0522604639401002E-4</v>
      </c>
      <c r="BD105" s="414">
        <f>BC105*(1-VLOOKUP($AR6,'MP-2017_Female'!$A$3:$CF$103,MIN((61+(Mortality!BD$5-Mortality!$AT$5)),84),0))</f>
        <v>1.0458416751100656E-4</v>
      </c>
      <c r="BE105" s="414">
        <f>BD105*(1-VLOOKUP($AR6,'MP-2017_Female'!$A$3:$CF$103,MIN((61+(Mortality!BE$5-Mortality!$AT$5)),84),0))</f>
        <v>1.0382070308817621E-4</v>
      </c>
      <c r="BF105" s="414">
        <f>BE105*(1-VLOOKUP($AR6,'MP-2017_Female'!$A$3:$CF$103,MIN((61+(Mortality!BF$5-Mortality!$AT$5)),84),0))</f>
        <v>1.0296937332285316E-4</v>
      </c>
      <c r="BG105" s="414">
        <f>BF105*(1-VLOOKUP($AR6,'MP-2017_Female'!$A$3:$CF$103,MIN((61+(Mortality!BG$5-Mortality!$AT$5)),84),0))</f>
        <v>1.0208383671227662E-4</v>
      </c>
      <c r="BH105" s="414">
        <f>BG105*(1-VLOOKUP($AR6,'MP-2017_Female'!$A$3:$CF$103,MIN((61+(Mortality!BH$5-Mortality!$AT$5)),84),0))</f>
        <v>1.0118549894920858E-4</v>
      </c>
      <c r="BI105" s="414">
        <f>BH105*(1-VLOOKUP($AR6,'MP-2017_Female'!$A$3:$CF$103,MIN((61+(Mortality!BI$5-Mortality!$AT$5)),84),0))</f>
        <v>1.002748294586657E-4</v>
      </c>
      <c r="BJ105" s="414">
        <f>BI105*(1-VLOOKUP($AR6,'MP-2017_Female'!$A$3:$CF$103,MIN((61+(Mortality!BJ$5-Mortality!$AT$5)),84),0))</f>
        <v>9.9352301027645973E-5</v>
      </c>
      <c r="BK105" s="414">
        <f>BJ105*(1-VLOOKUP($AR6,'MP-2017_Female'!$A$3:$CF$103,MIN((61+(Mortality!BK$5-Mortality!$AT$5)),84),0))</f>
        <v>9.8418389397986111E-5</v>
      </c>
      <c r="BL105" s="414">
        <f>BK105*(1-VLOOKUP($AR6,'MP-2017_Female'!$A$3:$CF$103,MIN((61+(Mortality!BL$5-Mortality!$AT$5)),84),0))</f>
        <v>9.7473572859765436E-5</v>
      </c>
      <c r="BM105" s="414">
        <f>BL105*(1-VLOOKUP($AR6,'MP-2017_Female'!$A$3:$CF$103,MIN((61+(Mortality!BM$5-Mortality!$AT$5)),84),0))</f>
        <v>9.6528079203025711E-5</v>
      </c>
      <c r="BN105" s="414">
        <f>BM105*(1-VLOOKUP($AR6,'MP-2017_Female'!$A$3:$CF$103,MIN((61+(Mortality!BN$5-Mortality!$AT$5)),84),0))</f>
        <v>9.5582104026836062E-5</v>
      </c>
      <c r="BO105" s="414">
        <f>BN105*(1-VLOOKUP($AR6,'MP-2017_Female'!$A$3:$CF$103,MIN((61+(Mortality!BO$5-Mortality!$AT$5)),84),0))</f>
        <v>9.4635841196970388E-5</v>
      </c>
      <c r="BP105" s="414">
        <f>BO105*(1-VLOOKUP($AR6,'MP-2017_Female'!$A$3:$CF$103,MIN((61+(Mortality!BP$5-Mortality!$AT$5)),84),0))</f>
        <v>9.3689482785000688E-5</v>
      </c>
      <c r="BQ105" s="414">
        <f>BP105*(1-VLOOKUP($AR6,'MP-2017_Female'!$A$3:$CF$103,MIN((61+(Mortality!BQ$5-Mortality!$AT$5)),84),0))</f>
        <v>9.2752587957150681E-5</v>
      </c>
      <c r="BR105" s="414">
        <f>BQ105*(1-VLOOKUP($AR6,'MP-2017_Female'!$A$3:$CF$103,MIN((61+(Mortality!BR$5-Mortality!$AT$5)),84),0))</f>
        <v>9.182506207757917E-5</v>
      </c>
      <c r="BS105" s="414">
        <f>BR105*(1-VLOOKUP($AR6,'MP-2017_Female'!$A$3:$CF$103,MIN((61+(Mortality!BS$5-Mortality!$AT$5)),84),0))</f>
        <v>9.0906811456803376E-5</v>
      </c>
      <c r="BT105" s="414">
        <f>BS105*(1-VLOOKUP($AR6,'MP-2017_Female'!$A$3:$CF$103,MIN((61+(Mortality!BT$5-Mortality!$AT$5)),84),0))</f>
        <v>8.9997743342235339E-5</v>
      </c>
      <c r="BU105" s="414">
        <f>BT105*(1-VLOOKUP($AR6,'MP-2017_Female'!$A$3:$CF$103,MIN((61+(Mortality!BU$5-Mortality!$AT$5)),84),0))</f>
        <v>8.9097765908812979E-5</v>
      </c>
      <c r="BV105" s="414">
        <f>BU105*(1-VLOOKUP($AR6,'MP-2017_Female'!$A$3:$CF$103,MIN((61+(Mortality!BV$5-Mortality!$AT$5)),84),0))</f>
        <v>8.8206788249724853E-5</v>
      </c>
      <c r="BW105" s="414">
        <f>BV105*(1-VLOOKUP($AR6,'MP-2017_Female'!$A$3:$CF$103,MIN((61+(Mortality!BW$5-Mortality!$AT$5)),84),0))</f>
        <v>8.7324720367227599E-5</v>
      </c>
      <c r="BX105" s="414">
        <f>BW105*(1-VLOOKUP($AR6,'MP-2017_Female'!$A$3:$CF$103,MIN((61+(Mortality!BX$5-Mortality!$AT$5)),84),0))</f>
        <v>8.6451473163555323E-5</v>
      </c>
      <c r="BY105" s="414">
        <f>BX105*(1-VLOOKUP($AR6,'MP-2017_Female'!$A$3:$CF$103,MIN((61+(Mortality!BY$5-Mortality!$AT$5)),84),0))</f>
        <v>8.558695843191977E-5</v>
      </c>
      <c r="BZ105" s="414">
        <f>BY105*(1-VLOOKUP($AR6,'MP-2017_Female'!$A$3:$CF$103,MIN((61+(Mortality!BZ$5-Mortality!$AT$5)),84),0))</f>
        <v>8.4731088847600568E-5</v>
      </c>
      <c r="CA105" s="414">
        <f>BZ105*(1-VLOOKUP($AR6,'MP-2017_Female'!$A$3:$CF$103,MIN((61+(Mortality!CA$5-Mortality!$AT$5)),84),0))</f>
        <v>8.3883777959124566E-5</v>
      </c>
      <c r="CB105" s="414">
        <f>CA105*(1-VLOOKUP($AR6,'MP-2017_Female'!$A$3:$CF$103,MIN((61+(Mortality!CB$5-Mortality!$AT$5)),84),0))</f>
        <v>8.304494017953332E-5</v>
      </c>
      <c r="CC105" s="414">
        <f>CB105*(1-VLOOKUP($AR6,'MP-2017_Female'!$A$3:$CF$103,MIN((61+(Mortality!CC$5-Mortality!$AT$5)),84),0))</f>
        <v>8.2214490777737984E-5</v>
      </c>
      <c r="CD105" s="414">
        <f>CC105*(1-VLOOKUP($AR6,'MP-2017_Female'!$A$3:$CF$103,MIN((61+(Mortality!CD$5-Mortality!$AT$5)),84),0))</f>
        <v>8.1392345869960597E-5</v>
      </c>
      <c r="CE105" s="414">
        <f>CD105*(1-VLOOKUP($AR6,'MP-2017_Female'!$A$3:$CF$103,MIN((61+(Mortality!CE$5-Mortality!$AT$5)),84),0))</f>
        <v>8.0578422411260985E-5</v>
      </c>
      <c r="CF105" s="414">
        <f>CE105*(1-VLOOKUP($AR6,'MP-2017_Female'!$A$3:$CF$103,MIN((61+(Mortality!CF$5-Mortality!$AT$5)),84),0))</f>
        <v>7.9772638187148372E-5</v>
      </c>
      <c r="CG105" s="414">
        <f>CF105*(1-VLOOKUP($AR6,'MP-2017_Female'!$A$3:$CF$103,MIN((61+(Mortality!CG$5-Mortality!$AT$5)),84),0))</f>
        <v>7.8974911805276891E-5</v>
      </c>
      <c r="CH105" s="414">
        <f>CG105*(1-VLOOKUP($AR6,'MP-2017_Female'!$A$3:$CF$103,MIN((61+(Mortality!CH$5-Mortality!$AT$5)),84),0))</f>
        <v>7.8185162687224123E-5</v>
      </c>
      <c r="CI105" s="414">
        <f>CH105*(1-VLOOKUP($AR6,'MP-2017_Female'!$A$3:$CF$103,MIN((61+(Mortality!CI$5-Mortality!$AT$5)),84),0))</f>
        <v>7.7403311060351878E-5</v>
      </c>
      <c r="CJ105" s="414">
        <f>CI105*(1-VLOOKUP($AR6,'MP-2017_Female'!$A$3:$CF$103,MIN((61+(Mortality!CJ$5-Mortality!$AT$5)),84),0))</f>
        <v>7.6629277949748356E-5</v>
      </c>
      <c r="CK105" s="414">
        <f>CJ105*(1-VLOOKUP($AR6,'MP-2017_Female'!$A$3:$CF$103,MIN((61+(Mortality!CK$5-Mortality!$AT$5)),84),0))</f>
        <v>7.5862985170250865E-5</v>
      </c>
      <c r="CL105" s="414">
        <f>CK105*(1-VLOOKUP($AR6,'MP-2017_Female'!$A$3:$CF$103,MIN((61+(Mortality!CL$5-Mortality!$AT$5)),84),0))</f>
        <v>7.5104355318548352E-5</v>
      </c>
      <c r="CM105" s="414">
        <f>CL105*(1-VLOOKUP($AR6,'MP-2017_Female'!$A$3:$CF$103,MIN((61+(Mortality!CM$5-Mortality!$AT$5)),84),0))</f>
        <v>7.4353311765362873E-5</v>
      </c>
      <c r="CN105" s="414">
        <f>CM105*(1-VLOOKUP($AR6,'MP-2017_Female'!$A$3:$CF$103,MIN((61+(Mortality!CN$5-Mortality!$AT$5)),84),0))</f>
        <v>7.360977864770925E-5</v>
      </c>
      <c r="CO105" s="414">
        <f>CN105*(1-VLOOKUP($AR6,'MP-2017_Female'!$A$3:$CF$103,MIN((61+(Mortality!CO$5-Mortality!$AT$5)),84),0))</f>
        <v>7.2873680861232159E-5</v>
      </c>
      <c r="CP105" s="414">
        <f>CO105*(1-VLOOKUP($AR6,'MP-2017_Female'!$A$3:$CF$103,MIN((61+(Mortality!CP$5-Mortality!$AT$5)),84),0))</f>
        <v>7.2144944052619843E-5</v>
      </c>
      <c r="CQ105" s="414">
        <f>CP105*(1-VLOOKUP($AR6,'MP-2017_Female'!$A$3:$CF$103,MIN((61+(Mortality!CQ$5-Mortality!$AT$5)),84),0))</f>
        <v>7.1423494612093643E-5</v>
      </c>
      <c r="CR105" s="414">
        <f>CQ105*(1-VLOOKUP($AR6,'MP-2017_Female'!$A$3:$CF$103,MIN((61+(Mortality!CR$5-Mortality!$AT$5)),84),0))</f>
        <v>7.0709259665972701E-5</v>
      </c>
      <c r="CS105" s="414">
        <f>CR105*(1-VLOOKUP($AR6,'MP-2017_Female'!$A$3:$CF$103,MIN((61+(Mortality!CS$5-Mortality!$AT$5)),84),0))</f>
        <v>7.0002167069312972E-5</v>
      </c>
      <c r="CT105" s="414">
        <f>CS105*(1-VLOOKUP($AR6,'MP-2017_Female'!$A$3:$CF$103,MIN((61+(Mortality!CT$5-Mortality!$AT$5)),84),0))</f>
        <v>6.9302145398619842E-5</v>
      </c>
      <c r="CU105" s="414">
        <f>CT105*(1-VLOOKUP($AR6,'MP-2017_Female'!$A$3:$CF$103,MIN((61+(Mortality!CU$5-Mortality!$AT$5)),84),0))</f>
        <v>6.8609123944633643E-5</v>
      </c>
      <c r="CV105" s="414">
        <f>CU105*(1-VLOOKUP($AR6,'MP-2017_Female'!$A$3:$CF$103,MIN((61+(Mortality!CV$5-Mortality!$AT$5)),84),0))</f>
        <v>6.7923032705187306E-5</v>
      </c>
      <c r="CW105" s="414">
        <f>CV105*(1-VLOOKUP($AR6,'MP-2017_Female'!$A$3:$CF$103,MIN((61+(Mortality!CW$5-Mortality!$AT$5)),84),0))</f>
        <v>6.724380237813543E-5</v>
      </c>
      <c r="CX105" s="414">
        <f>CW105*(1-VLOOKUP($AR6,'MP-2017_Female'!$A$3:$CF$103,MIN((61+(Mortality!CX$5-Mortality!$AT$5)),84),0))</f>
        <v>6.6571364354354071E-5</v>
      </c>
      <c r="CY105" s="414">
        <f>CX105*(1-VLOOKUP($AR6,'MP-2017_Female'!$A$3:$CF$103,MIN((61+(Mortality!CY$5-Mortality!$AT$5)),84),0))</f>
        <v>6.5905650710810525E-5</v>
      </c>
      <c r="CZ105" s="414">
        <f>CY105*(1-VLOOKUP($AR6,'MP-2017_Female'!$A$3:$CF$103,MIN((61+(Mortality!CZ$5-Mortality!$AT$5)),84),0))</f>
        <v>6.5246594203702415E-5</v>
      </c>
      <c r="DA105" s="414">
        <f>CZ105*(1-VLOOKUP($AR6,'MP-2017_Female'!$A$3:$CF$103,MIN((61+(Mortality!DA$5-Mortality!$AT$5)),84),0))</f>
        <v>6.4594128261665393E-5</v>
      </c>
      <c r="DB105" s="414">
        <f>DA105*(1-VLOOKUP($AR6,'MP-2017_Female'!$A$3:$CF$103,MIN((61+(Mortality!DB$5-Mortality!$AT$5)),84),0))</f>
        <v>6.3948186979048745E-5</v>
      </c>
      <c r="DC105" s="414">
        <f>DB105*(1-VLOOKUP($AR6,'MP-2017_Female'!$A$3:$CF$103,MIN((61+(Mortality!DC$5-Mortality!$AT$5)),84),0))</f>
        <v>6.3308705109258251E-5</v>
      </c>
      <c r="DD105" s="414">
        <f>DC105*(1-VLOOKUP($AR6,'MP-2017_Female'!$A$3:$CF$103,MIN((61+(Mortality!DD$5-Mortality!$AT$5)),84),0))</f>
        <v>6.2675618058165674E-5</v>
      </c>
      <c r="DE105" s="414">
        <f>DD105*(1-VLOOKUP($AR6,'MP-2017_Female'!$A$3:$CF$103,MIN((61+(Mortality!DE$5-Mortality!$AT$5)),84),0))</f>
        <v>6.2048861877584018E-5</v>
      </c>
      <c r="DF105" s="414">
        <f>DE105*(1-VLOOKUP($AR6,'MP-2017_Female'!$A$3:$CF$103,MIN((61+(Mortality!DF$5-Mortality!$AT$5)),84),0))</f>
        <v>6.1428373258808175E-5</v>
      </c>
      <c r="DG105" s="414">
        <f>DF105*(1-VLOOKUP($AR6,'MP-2017_Female'!$A$3:$CF$103,MIN((61+(Mortality!DG$5-Mortality!$AT$5)),84),0))</f>
        <v>6.0814089526220094E-5</v>
      </c>
      <c r="DH105" s="414">
        <f>DG105*(1-VLOOKUP($AR6,'MP-2017_Female'!$A$3:$CF$103,MIN((61+(Mortality!DH$5-Mortality!$AT$5)),84),0))</f>
        <v>6.0205948630957895E-5</v>
      </c>
      <c r="DI105" s="414">
        <f>DH105*(1-VLOOKUP($AR6,'MP-2017_Female'!$A$3:$CF$103,MIN((61+(Mortality!DI$5-Mortality!$AT$5)),84),0))</f>
        <v>5.9603889144648315E-5</v>
      </c>
      <c r="DJ105" s="414">
        <f>DI105*(1-VLOOKUP($AR6,'MP-2017_Female'!$A$3:$CF$103,MIN((61+(Mortality!DJ$5-Mortality!$AT$5)),84),0))</f>
        <v>5.9007850253201829E-5</v>
      </c>
      <c r="DK105" s="414">
        <f>DJ105*(1-VLOOKUP($AR6,'MP-2017_Female'!$A$3:$CF$103,MIN((61+(Mortality!DK$5-Mortality!$AT$5)),84),0))</f>
        <v>5.8417771750669813E-5</v>
      </c>
      <c r="DL105" s="414">
        <f>DK105*(1-VLOOKUP($AR6,'MP-2017_Female'!$A$3:$CF$103,MIN((61+(Mortality!DL$5-Mortality!$AT$5)),84),0))</f>
        <v>5.7833594033163114E-5</v>
      </c>
      <c r="DM105" s="414">
        <f>DL105*(1-VLOOKUP($AR6,'MP-2017_Female'!$A$3:$CF$103,MIN((61+(Mortality!DM$5-Mortality!$AT$5)),84),0))</f>
        <v>5.7255258092831483E-5</v>
      </c>
      <c r="DN105" s="414">
        <f>DM105*(1-VLOOKUP($AR6,'MP-2017_Female'!$A$3:$CF$103,MIN((61+(Mortality!DN$5-Mortality!$AT$5)),84),0))</f>
        <v>5.6682705511903168E-5</v>
      </c>
      <c r="DO105" s="414">
        <f>DN105*(1-VLOOKUP($AR6,'MP-2017_Female'!$A$3:$CF$103,MIN((61+(Mortality!DO$5-Mortality!$AT$5)),84),0))</f>
        <v>5.6115878456784135E-5</v>
      </c>
      <c r="DP105" s="414">
        <f>DO105*(1-VLOOKUP($AR6,'MP-2017_Female'!$A$3:$CF$103,MIN((61+(Mortality!DP$5-Mortality!$AT$5)),84),0))</f>
        <v>5.5554719672216295E-5</v>
      </c>
      <c r="DQ105" s="414">
        <f>DP105*(1-VLOOKUP($AR6,'MP-2017_Female'!$A$3:$CF$103,MIN((61+(Mortality!DQ$5-Mortality!$AT$5)),84),0))</f>
        <v>5.4999172475494132E-5</v>
      </c>
      <c r="DR105" s="414">
        <f>DQ105*(1-VLOOKUP($AR6,'MP-2017_Female'!$A$3:$CF$103,MIN((61+(Mortality!DR$5-Mortality!$AT$5)),84),0))</f>
        <v>5.4449180750739191E-5</v>
      </c>
      <c r="DS105" s="414">
        <f>DR105*(1-VLOOKUP($AR6,'MP-2017_Female'!$A$3:$CF$103,MIN((61+(Mortality!DS$5-Mortality!$AT$5)),84),0))</f>
        <v>5.39046889432318E-5</v>
      </c>
      <c r="DT105" s="414">
        <f>DS105*(1-VLOOKUP($AR6,'MP-2017_Female'!$A$3:$CF$103,MIN((61+(Mortality!DT$5-Mortality!$AT$5)),84),0))</f>
        <v>5.3365642053799478E-5</v>
      </c>
      <c r="DU105" s="414">
        <f>DT105*(1-VLOOKUP($AR6,'MP-2017_Female'!$A$3:$CF$103,MIN((61+(Mortality!DU$5-Mortality!$AT$5)),84),0))</f>
        <v>5.283198563326148E-5</v>
      </c>
      <c r="DV105" s="414">
        <f>DU105*(1-VLOOKUP($AR6,'MP-2017_Female'!$A$3:$CF$103,MIN((61+(Mortality!DV$5-Mortality!$AT$5)),84),0))</f>
        <v>5.2303665776928865E-5</v>
      </c>
      <c r="DW105" s="414">
        <f>DV105*(1-VLOOKUP($AR6,'MP-2017_Female'!$A$3:$CF$103,MIN((61+(Mortality!DW$5-Mortality!$AT$5)),84),0))</f>
        <v>5.1780629119159575E-5</v>
      </c>
      <c r="DX105" s="414">
        <f>DW105*(1-VLOOKUP($AR6,'MP-2017_Female'!$A$3:$CF$103,MIN((61+(Mortality!DX$5-Mortality!$AT$5)),84),0))</f>
        <v>5.1262822827967977E-5</v>
      </c>
      <c r="DY105" s="414">
        <f>DX105*(1-VLOOKUP($AR6,'MP-2017_Female'!$A$3:$CF$103,MIN((61+(Mortality!DY$5-Mortality!$AT$5)),84),0))</f>
        <v>5.0750194599688299E-5</v>
      </c>
      <c r="DZ105" s="414">
        <f>DY105*(1-VLOOKUP($AR6,'MP-2017_Female'!$A$3:$CF$103,MIN((61+(Mortality!DZ$5-Mortality!$AT$5)),84),0))</f>
        <v>5.0242692653691413E-5</v>
      </c>
      <c r="EA105" s="414">
        <f>DZ105*(1-VLOOKUP($AR6,'MP-2017_Female'!$A$3:$CF$103,MIN((61+(Mortality!EA$5-Mortality!$AT$5)),84),0))</f>
        <v>4.9740265727154502E-5</v>
      </c>
      <c r="EB105" s="414">
        <f>EA105*(1-VLOOKUP($AR6,'MP-2017_Female'!$A$3:$CF$103,MIN((61+(Mortality!EB$5-Mortality!$AT$5)),84),0))</f>
        <v>4.9242863069882957E-5</v>
      </c>
      <c r="EC105" s="414">
        <f>EB105*(1-VLOOKUP($AR6,'MP-2017_Female'!$A$3:$CF$103,MIN((61+(Mortality!EC$5-Mortality!$AT$5)),84),0))</f>
        <v>4.875043443918413E-5</v>
      </c>
      <c r="ED105" s="414">
        <f>EC105*(1-VLOOKUP($AR6,'MP-2017_Female'!$A$3:$CF$103,MIN((61+(Mortality!ED$5-Mortality!$AT$5)),84),0))</f>
        <v>4.8262930094792288E-5</v>
      </c>
      <c r="EE105" s="414">
        <f>ED105*(1-VLOOKUP($AR6,'MP-2017_Female'!$A$3:$CF$103,MIN((61+(Mortality!EE$5-Mortality!$AT$5)),84),0))</f>
        <v>4.7780300793844361E-5</v>
      </c>
      <c r="EF105" s="414">
        <f>EE105*(1-VLOOKUP($AR6,'MP-2017_Female'!$A$3:$CF$103,MIN((61+(Mortality!EF$5-Mortality!$AT$5)),84),0))</f>
        <v>4.7302497785905915E-5</v>
      </c>
      <c r="EG105" s="414">
        <f>EF105*(1-VLOOKUP($AR6,'MP-2017_Female'!$A$3:$CF$103,MIN((61+(Mortality!EG$5-Mortality!$AT$5)),84),0))</f>
        <v>4.6829472808046853E-5</v>
      </c>
      <c r="EH105" s="414">
        <f>EG105*(1-VLOOKUP($AR6,'MP-2017_Female'!$A$3:$CF$103,MIN((61+(Mortality!EH$5-Mortality!$AT$5)),84),0))</f>
        <v>4.6361178079966381E-5</v>
      </c>
      <c r="EI105" s="414">
        <f>EH105*(1-VLOOKUP($AR6,'MP-2017_Female'!$A$3:$CF$103,MIN((61+(Mortality!EI$5-Mortality!$AT$5)),84),0))</f>
        <v>4.5897566299166717E-5</v>
      </c>
      <c r="EJ105" s="414">
        <f>EI105*(1-VLOOKUP($AR6,'MP-2017_Female'!$A$3:$CF$103,MIN((61+(Mortality!EJ$5-Mortality!$AT$5)),84),0))</f>
        <v>4.5438590636175047E-5</v>
      </c>
      <c r="EK105" s="414">
        <f>EJ105*(1-VLOOKUP($AR6,'MP-2017_Female'!$A$3:$CF$103,MIN((61+(Mortality!EK$5-Mortality!$AT$5)),84),0))</f>
        <v>4.4984204729813297E-5</v>
      </c>
      <c r="EL105" s="414">
        <f>EK105*(1-VLOOKUP($AR6,'MP-2017_Female'!$A$3:$CF$103,MIN((61+(Mortality!EL$5-Mortality!$AT$5)),84),0))</f>
        <v>4.4534362682515162E-5</v>
      </c>
      <c r="EM105" s="414">
        <f>EL105*(1-VLOOKUP($AR6,'MP-2017_Female'!$A$3:$CF$103,MIN((61+(Mortality!EM$5-Mortality!$AT$5)),84),0))</f>
        <v>4.4089019055690007E-5</v>
      </c>
      <c r="EN105" s="414">
        <f>EM105*(1-VLOOKUP($AR6,'MP-2017_Female'!$A$3:$CF$103,MIN((61+(Mortality!EN$5-Mortality!$AT$5)),84),0))</f>
        <v>4.3648128865133109E-5</v>
      </c>
      <c r="EO105" s="414">
        <f>EN105*(1-VLOOKUP($AR6,'MP-2017_Female'!$A$3:$CF$103,MIN((61+(Mortality!EO$5-Mortality!$AT$5)),84),0))</f>
        <v>4.3211647576481781E-5</v>
      </c>
      <c r="EP105" s="414">
        <f>EO105*(1-VLOOKUP($AR6,'MP-2017_Female'!$A$3:$CF$103,MIN((61+(Mortality!EP$5-Mortality!$AT$5)),84),0))</f>
        <v>4.2779531100716965E-5</v>
      </c>
      <c r="EQ105" s="414">
        <f>EP105*(1-VLOOKUP($AR6,'MP-2017_Female'!$A$3:$CF$103,MIN((61+(Mortality!EQ$5-Mortality!$AT$5)),84),0))</f>
        <v>4.2351735789709795E-5</v>
      </c>
      <c r="ER105" s="414">
        <f>EQ105*(1-VLOOKUP($AR6,'MP-2017_Female'!$A$3:$CF$103,MIN((61+(Mortality!ER$5-Mortality!$AT$5)),84),0))</f>
        <v>4.1928218431812699E-5</v>
      </c>
      <c r="ES105" s="414">
        <f>ER105*(1-VLOOKUP($AR6,'MP-2017_Female'!$A$3:$CF$103,MIN((61+(Mortality!ES$5-Mortality!$AT$5)),84),0))</f>
        <v>4.1508936247494574E-5</v>
      </c>
      <c r="ET105" s="414">
        <f>ES105*(1-VLOOKUP($AR6,'MP-2017_Female'!$A$3:$CF$103,MIN((61+(Mortality!ET$5-Mortality!$AT$5)),84),0))</f>
        <v>4.1093846885019626E-5</v>
      </c>
      <c r="EU105" s="414">
        <f>ET105*(1-VLOOKUP($AR6,'MP-2017_Female'!$A$3:$CF$103,MIN((61+(Mortality!EU$5-Mortality!$AT$5)),84),0))</f>
        <v>4.068290841616943E-5</v>
      </c>
      <c r="EV105" s="414">
        <f>EU105*(1-VLOOKUP($AR6,'MP-2017_Female'!$A$3:$CF$103,MIN((61+(Mortality!EV$5-Mortality!$AT$5)),84),0))</f>
        <v>4.0276079332007738E-5</v>
      </c>
      <c r="EW105" s="414">
        <f>EV105*(1-VLOOKUP($AR6,'MP-2017_Female'!$A$3:$CF$103,MIN((61+(Mortality!EW$5-Mortality!$AT$5)),84),0))</f>
        <v>3.9873318538687658E-5</v>
      </c>
      <c r="EX105" s="414">
        <f>EW105*(1-VLOOKUP($AR6,'MP-2017_Female'!$A$3:$CF$103,MIN((61+(Mortality!EX$5-Mortality!$AT$5)),84),0))</f>
        <v>3.9474585353300778E-5</v>
      </c>
      <c r="EY105" s="414">
        <f>EX105*(1-VLOOKUP($AR6,'MP-2017_Female'!$A$3:$CF$103,MIN((61+(Mortality!EY$5-Mortality!$AT$5)),84),0))</f>
        <v>3.9079839499767774E-5</v>
      </c>
      <c r="EZ105" s="414">
        <f>EY105*(1-VLOOKUP($AR6,'MP-2017_Female'!$A$3:$CF$103,MIN((61+(Mortality!EZ$5-Mortality!$AT$5)),84),0))</f>
        <v>3.8689041104770095E-5</v>
      </c>
      <c r="FA105" s="414">
        <f>EZ105*(1-VLOOKUP($AR6,'MP-2017_Female'!$A$3:$CF$103,MIN((61+(Mortality!FA$5-Mortality!$AT$5)),84),0))</f>
        <v>3.8302150693722393E-5</v>
      </c>
      <c r="FB105" s="414">
        <f>FA105*(1-VLOOKUP($AR6,'MP-2017_Female'!$A$3:$CF$103,MIN((61+(Mortality!FB$5-Mortality!$AT$5)),84),0))</f>
        <v>3.7919129186785171E-5</v>
      </c>
      <c r="FC105" s="414">
        <f>FB105*(1-VLOOKUP($AR6,'MP-2017_Female'!$A$3:$CF$103,MIN((61+(Mortality!FC$5-Mortality!$AT$5)),84),0))</f>
        <v>3.7539937894917316E-5</v>
      </c>
      <c r="FD105" s="414">
        <f>FC105*(1-VLOOKUP($AR6,'MP-2017_Female'!$A$3:$CF$103,MIN((61+(Mortality!FD$5-Mortality!$AT$5)),84),0))</f>
        <v>3.7164538515968145E-5</v>
      </c>
      <c r="FE105" s="414">
        <f>FD105*(1-VLOOKUP($AR6,'MP-2017_Female'!$A$3:$CF$103,MIN((61+(Mortality!FE$5-Mortality!$AT$5)),84),0))</f>
        <v>3.6792893130808462E-5</v>
      </c>
      <c r="FF105" s="414">
        <f>FE105*(1-VLOOKUP($AR6,'MP-2017_Female'!$A$3:$CF$103,MIN((61+(Mortality!FF$5-Mortality!$AT$5)),84),0))</f>
        <v>3.6424964199500375E-5</v>
      </c>
      <c r="FG105" s="414">
        <f>FF105*(1-VLOOKUP($AR6,'MP-2017_Female'!$A$3:$CF$103,MIN((61+(Mortality!FG$5-Mortality!$AT$5)),84),0))</f>
        <v>3.6060714557505373E-5</v>
      </c>
      <c r="FH105" s="414">
        <f>FG105*(1-VLOOKUP($AR6,'MP-2017_Female'!$A$3:$CF$103,MIN((61+(Mortality!FH$5-Mortality!$AT$5)),84),0))</f>
        <v>3.5700107411930316E-5</v>
      </c>
      <c r="FI105" s="414">
        <f>FH105*(1-VLOOKUP($AR6,'MP-2017_Female'!$A$3:$CF$103,MIN((61+(Mortality!FI$5-Mortality!$AT$5)),84),0))</f>
        <v>3.534310633781101E-5</v>
      </c>
    </row>
    <row r="106" spans="1:165">
      <c r="A106" s="205">
        <v>118</v>
      </c>
      <c r="B106" s="226">
        <f t="shared" si="112"/>
        <v>0.5</v>
      </c>
      <c r="C106" s="227">
        <f t="shared" si="113"/>
        <v>0.5</v>
      </c>
      <c r="D106" s="207">
        <f t="shared" si="108"/>
        <v>0.5</v>
      </c>
      <c r="E106" s="434">
        <f ca="1">IF($A106&lt;Main!$B$11,Mortality!$BD99,OFFSET($BD$6,$A106-$A$13-$J$31,$A106-$A$13-$J$31)*$J$30)</f>
        <v>0.47499999999999998</v>
      </c>
      <c r="F106" s="435">
        <f ca="1">IF($A106&lt;Main!$B$13,Mortality!$BD198,OFFSET($BD$105,$A106-$A$13,$A106-$A$13))</f>
        <v>0.5</v>
      </c>
      <c r="G106" s="472">
        <f t="shared" ca="1" si="85"/>
        <v>0.48749999999999999</v>
      </c>
      <c r="X106" s="227"/>
      <c r="Y106" s="205">
        <v>118</v>
      </c>
      <c r="AA106" s="231"/>
      <c r="AB106" s="232">
        <v>0.5</v>
      </c>
      <c r="AC106" s="233">
        <v>0.5</v>
      </c>
      <c r="AD106" s="205"/>
      <c r="AE106" s="231"/>
      <c r="AF106" s="232">
        <v>0.5</v>
      </c>
      <c r="AG106" s="233">
        <v>0.5</v>
      </c>
      <c r="AH106" s="234"/>
      <c r="AR106" s="205">
        <v>26</v>
      </c>
      <c r="AS106" s="235">
        <f t="shared" si="151"/>
        <v>1.2450220602814034E-4</v>
      </c>
      <c r="AT106" s="406">
        <f t="shared" si="152"/>
        <v>1.2019999999999999E-4</v>
      </c>
      <c r="AU106" s="414">
        <f>AT106*(1-VLOOKUP($AR7,'MP-2017_Female'!$A$3:$CF$103,MIN((61+(Mortality!AU$5-Mortality!$AT$5)),84),0))</f>
        <v>1.203803E-4</v>
      </c>
      <c r="AV106" s="414">
        <f>AU106*(1-VLOOKUP($AR7,'MP-2017_Female'!$A$3:$CF$103,MIN((61+(Mortality!AV$5-Mortality!$AT$5)),84),0))</f>
        <v>1.2101831559000001E-4</v>
      </c>
      <c r="AW106" s="414">
        <f>AV106*(1-VLOOKUP($AR7,'MP-2017_Female'!$A$3:$CF$103,MIN((61+(Mortality!AW$5-Mortality!$AT$5)),84),0))</f>
        <v>1.2225270240901802E-4</v>
      </c>
      <c r="AX106" s="414">
        <f>AW106*(1-VLOOKUP($AR7,'MP-2017_Female'!$A$3:$CF$103,MIN((61+(Mortality!AX$5-Mortality!$AT$5)),84),0))</f>
        <v>1.2330407564973555E-4</v>
      </c>
      <c r="AY106" s="414">
        <f>AX106*(1-VLOOKUP($AR7,'MP-2017_Female'!$A$3:$CF$103,MIN((61+(Mortality!AY$5-Mortality!$AT$5)),84),0))</f>
        <v>1.2409322173389387E-4</v>
      </c>
      <c r="AZ106" s="414">
        <f>AY106*(1-VLOOKUP($AR7,'MP-2017_Female'!$A$3:$CF$103,MIN((61+(Mortality!AZ$5-Mortality!$AT$5)),84),0))</f>
        <v>1.2457718529865604E-4</v>
      </c>
      <c r="BA106" s="414">
        <f>AZ106*(1-VLOOKUP($AR7,'MP-2017_Female'!$A$3:$CF$103,MIN((61+(Mortality!BA$5-Mortality!$AT$5)),84),0))</f>
        <v>1.2471422020248458E-4</v>
      </c>
      <c r="BB106" s="414">
        <f>BA106*(1-VLOOKUP($AR7,'MP-2017_Female'!$A$3:$CF$103,MIN((61+(Mortality!BB$5-Mortality!$AT$5)),84),0))</f>
        <v>1.2450220602814034E-4</v>
      </c>
      <c r="BC106" s="414">
        <f>BB106*(1-VLOOKUP($AR7,'MP-2017_Female'!$A$3:$CF$103,MIN((61+(Mortality!BC$5-Mortality!$AT$5)),84),0))</f>
        <v>1.2396684654221934E-4</v>
      </c>
      <c r="BD106" s="414">
        <f>BC106*(1-VLOOKUP($AR7,'MP-2017_Female'!$A$3:$CF$103,MIN((61+(Mortality!BD$5-Mortality!$AT$5)),84),0))</f>
        <v>1.2323544214762024E-4</v>
      </c>
      <c r="BE106" s="414">
        <f>BD106*(1-VLOOKUP($AR7,'MP-2017_Female'!$A$3:$CF$103,MIN((61+(Mortality!BE$5-Mortality!$AT$5)),84),0))</f>
        <v>1.2234814696415738E-4</v>
      </c>
      <c r="BF106" s="414">
        <f>BE106*(1-VLOOKUP($AR7,'MP-2017_Female'!$A$3:$CF$103,MIN((61+(Mortality!BF$5-Mortality!$AT$5)),84),0))</f>
        <v>1.213448921590513E-4</v>
      </c>
      <c r="BG106" s="414">
        <f>BF106*(1-VLOOKUP($AR7,'MP-2017_Female'!$A$3:$CF$103,MIN((61+(Mortality!BG$5-Mortality!$AT$5)),84),0))</f>
        <v>1.2030132608648346E-4</v>
      </c>
      <c r="BH106" s="414">
        <f>BG106*(1-VLOOKUP($AR7,'MP-2017_Female'!$A$3:$CF$103,MIN((61+(Mortality!BH$5-Mortality!$AT$5)),84),0))</f>
        <v>1.1924267441692239E-4</v>
      </c>
      <c r="BI106" s="414">
        <f>BH106*(1-VLOOKUP($AR7,'MP-2017_Female'!$A$3:$CF$103,MIN((61+(Mortality!BI$5-Mortality!$AT$5)),84),0))</f>
        <v>1.1816949034717009E-4</v>
      </c>
      <c r="BJ106" s="414">
        <f>BI106*(1-VLOOKUP($AR7,'MP-2017_Female'!$A$3:$CF$103,MIN((61+(Mortality!BJ$5-Mortality!$AT$5)),84),0))</f>
        <v>1.1708233103597613E-4</v>
      </c>
      <c r="BK106" s="414">
        <f>BJ106*(1-VLOOKUP($AR7,'MP-2017_Female'!$A$3:$CF$103,MIN((61+(Mortality!BK$5-Mortality!$AT$5)),84),0))</f>
        <v>1.1598175712423795E-4</v>
      </c>
      <c r="BL106" s="414">
        <f>BK106*(1-VLOOKUP($AR7,'MP-2017_Female'!$A$3:$CF$103,MIN((61+(Mortality!BL$5-Mortality!$AT$5)),84),0))</f>
        <v>1.1486833225584526E-4</v>
      </c>
      <c r="BM106" s="414">
        <f>BL106*(1-VLOOKUP($AR7,'MP-2017_Female'!$A$3:$CF$103,MIN((61+(Mortality!BM$5-Mortality!$AT$5)),84),0))</f>
        <v>1.1375410943296355E-4</v>
      </c>
      <c r="BN106" s="414">
        <f>BM106*(1-VLOOKUP($AR7,'MP-2017_Female'!$A$3:$CF$103,MIN((61+(Mortality!BN$5-Mortality!$AT$5)),84),0))</f>
        <v>1.1263931916052051E-4</v>
      </c>
      <c r="BO106" s="414">
        <f>BN106*(1-VLOOKUP($AR7,'MP-2017_Female'!$A$3:$CF$103,MIN((61+(Mortality!BO$5-Mortality!$AT$5)),84),0))</f>
        <v>1.1152418990083136E-4</v>
      </c>
      <c r="BP106" s="414">
        <f>BO106*(1-VLOOKUP($AR7,'MP-2017_Female'!$A$3:$CF$103,MIN((61+(Mortality!BP$5-Mortality!$AT$5)),84),0))</f>
        <v>1.1040894800182304E-4</v>
      </c>
      <c r="BQ106" s="414">
        <f>BP106*(1-VLOOKUP($AR7,'MP-2017_Female'!$A$3:$CF$103,MIN((61+(Mortality!BQ$5-Mortality!$AT$5)),84),0))</f>
        <v>1.0930485852180482E-4</v>
      </c>
      <c r="BR106" s="414">
        <f>BQ106*(1-VLOOKUP($AR7,'MP-2017_Female'!$A$3:$CF$103,MIN((61+(Mortality!BR$5-Mortality!$AT$5)),84),0))</f>
        <v>1.0821180993658676E-4</v>
      </c>
      <c r="BS106" s="414">
        <f>BR106*(1-VLOOKUP($AR7,'MP-2017_Female'!$A$3:$CF$103,MIN((61+(Mortality!BS$5-Mortality!$AT$5)),84),0))</f>
        <v>1.0712969183722089E-4</v>
      </c>
      <c r="BT106" s="414">
        <f>BS106*(1-VLOOKUP($AR7,'MP-2017_Female'!$A$3:$CF$103,MIN((61+(Mortality!BT$5-Mortality!$AT$5)),84),0))</f>
        <v>1.0605839491884869E-4</v>
      </c>
      <c r="BU106" s="414">
        <f>BT106*(1-VLOOKUP($AR7,'MP-2017_Female'!$A$3:$CF$103,MIN((61+(Mortality!BU$5-Mortality!$AT$5)),84),0))</f>
        <v>1.049978109696602E-4</v>
      </c>
      <c r="BV106" s="414">
        <f>BU106*(1-VLOOKUP($AR7,'MP-2017_Female'!$A$3:$CF$103,MIN((61+(Mortality!BV$5-Mortality!$AT$5)),84),0))</f>
        <v>1.039478328599636E-4</v>
      </c>
      <c r="BW106" s="414">
        <f>BV106*(1-VLOOKUP($AR7,'MP-2017_Female'!$A$3:$CF$103,MIN((61+(Mortality!BW$5-Mortality!$AT$5)),84),0))</f>
        <v>1.0290835453136397E-4</v>
      </c>
      <c r="BX106" s="414">
        <f>BW106*(1-VLOOKUP($AR7,'MP-2017_Female'!$A$3:$CF$103,MIN((61+(Mortality!BX$5-Mortality!$AT$5)),84),0))</f>
        <v>1.0187927098605032E-4</v>
      </c>
      <c r="BY106" s="414">
        <f>BX106*(1-VLOOKUP($AR7,'MP-2017_Female'!$A$3:$CF$103,MIN((61+(Mortality!BY$5-Mortality!$AT$5)),84),0))</f>
        <v>1.0086047827618982E-4</v>
      </c>
      <c r="BZ106" s="414">
        <f>BY106*(1-VLOOKUP($AR7,'MP-2017_Female'!$A$3:$CF$103,MIN((61+(Mortality!BZ$5-Mortality!$AT$5)),84),0))</f>
        <v>9.9851873493427915E-5</v>
      </c>
      <c r="CA106" s="414">
        <f>BZ106*(1-VLOOKUP($AR7,'MP-2017_Female'!$A$3:$CF$103,MIN((61+(Mortality!CA$5-Mortality!$AT$5)),84),0))</f>
        <v>9.8853354758493629E-5</v>
      </c>
      <c r="CB106" s="414">
        <f>CA106*(1-VLOOKUP($AR7,'MP-2017_Female'!$A$3:$CF$103,MIN((61+(Mortality!CB$5-Mortality!$AT$5)),84),0))</f>
        <v>9.7864821210908693E-5</v>
      </c>
      <c r="CC106" s="414">
        <f>CB106*(1-VLOOKUP($AR7,'MP-2017_Female'!$A$3:$CF$103,MIN((61+(Mortality!CC$5-Mortality!$AT$5)),84),0))</f>
        <v>9.6886172998799606E-5</v>
      </c>
      <c r="CD106" s="414">
        <f>CC106*(1-VLOOKUP($AR7,'MP-2017_Female'!$A$3:$CF$103,MIN((61+(Mortality!CD$5-Mortality!$AT$5)),84),0))</f>
        <v>9.5917311268811612E-5</v>
      </c>
      <c r="CE106" s="414">
        <f>CD106*(1-VLOOKUP($AR7,'MP-2017_Female'!$A$3:$CF$103,MIN((61+(Mortality!CE$5-Mortality!$AT$5)),84),0))</f>
        <v>9.4958138156123499E-5</v>
      </c>
      <c r="CF106" s="414">
        <f>CE106*(1-VLOOKUP($AR7,'MP-2017_Female'!$A$3:$CF$103,MIN((61+(Mortality!CF$5-Mortality!$AT$5)),84),0))</f>
        <v>9.4008556774562258E-5</v>
      </c>
      <c r="CG106" s="414">
        <f>CF106*(1-VLOOKUP($AR7,'MP-2017_Female'!$A$3:$CF$103,MIN((61+(Mortality!CG$5-Mortality!$AT$5)),84),0))</f>
        <v>9.3068471206816632E-5</v>
      </c>
      <c r="CH106" s="414">
        <f>CG106*(1-VLOOKUP($AR7,'MP-2017_Female'!$A$3:$CF$103,MIN((61+(Mortality!CH$5-Mortality!$AT$5)),84),0))</f>
        <v>9.2137786494748467E-5</v>
      </c>
      <c r="CI106" s="414">
        <f>CH106*(1-VLOOKUP($AR7,'MP-2017_Female'!$A$3:$CF$103,MIN((61+(Mortality!CI$5-Mortality!$AT$5)),84),0))</f>
        <v>9.1216408629800978E-5</v>
      </c>
      <c r="CJ106" s="414">
        <f>CI106*(1-VLOOKUP($AR7,'MP-2017_Female'!$A$3:$CF$103,MIN((61+(Mortality!CJ$5-Mortality!$AT$5)),84),0))</f>
        <v>9.0304244543502969E-5</v>
      </c>
      <c r="CK106" s="414">
        <f>CJ106*(1-VLOOKUP($AR7,'MP-2017_Female'!$A$3:$CF$103,MIN((61+(Mortality!CK$5-Mortality!$AT$5)),84),0))</f>
        <v>8.9401202098067942E-5</v>
      </c>
      <c r="CL106" s="414">
        <f>CK106*(1-VLOOKUP($AR7,'MP-2017_Female'!$A$3:$CF$103,MIN((61+(Mortality!CL$5-Mortality!$AT$5)),84),0))</f>
        <v>8.850719007708726E-5</v>
      </c>
      <c r="CM106" s="414">
        <f>CL106*(1-VLOOKUP($AR7,'MP-2017_Female'!$A$3:$CF$103,MIN((61+(Mortality!CM$5-Mortality!$AT$5)),84),0))</f>
        <v>8.7622118176316384E-5</v>
      </c>
      <c r="CN106" s="414">
        <f>CM106*(1-VLOOKUP($AR7,'MP-2017_Female'!$A$3:$CF$103,MIN((61+(Mortality!CN$5-Mortality!$AT$5)),84),0))</f>
        <v>8.6745896994553216E-5</v>
      </c>
      <c r="CO106" s="414">
        <f>CN106*(1-VLOOKUP($AR7,'MP-2017_Female'!$A$3:$CF$103,MIN((61+(Mortality!CO$5-Mortality!$AT$5)),84),0))</f>
        <v>8.5878438024607681E-5</v>
      </c>
      <c r="CP106" s="414">
        <f>CO106*(1-VLOOKUP($AR7,'MP-2017_Female'!$A$3:$CF$103,MIN((61+(Mortality!CP$5-Mortality!$AT$5)),84),0))</f>
        <v>8.5019653644361599E-5</v>
      </c>
      <c r="CQ106" s="414">
        <f>CP106*(1-VLOOKUP($AR7,'MP-2017_Female'!$A$3:$CF$103,MIN((61+(Mortality!CQ$5-Mortality!$AT$5)),84),0))</f>
        <v>8.4169457107917978E-5</v>
      </c>
      <c r="CR106" s="414">
        <f>CQ106*(1-VLOOKUP($AR7,'MP-2017_Female'!$A$3:$CF$103,MIN((61+(Mortality!CR$5-Mortality!$AT$5)),84),0))</f>
        <v>8.332776253683879E-5</v>
      </c>
      <c r="CS106" s="414">
        <f>CR106*(1-VLOOKUP($AR7,'MP-2017_Female'!$A$3:$CF$103,MIN((61+(Mortality!CS$5-Mortality!$AT$5)),84),0))</f>
        <v>8.2494484911470407E-5</v>
      </c>
      <c r="CT106" s="414">
        <f>CS106*(1-VLOOKUP($AR7,'MP-2017_Female'!$A$3:$CF$103,MIN((61+(Mortality!CT$5-Mortality!$AT$5)),84),0))</f>
        <v>8.1669540062355697E-5</v>
      </c>
      <c r="CU106" s="414">
        <f>CT106*(1-VLOOKUP($AR7,'MP-2017_Female'!$A$3:$CF$103,MIN((61+(Mortality!CU$5-Mortality!$AT$5)),84),0))</f>
        <v>8.0852844661732137E-5</v>
      </c>
      <c r="CV106" s="414">
        <f>CU106*(1-VLOOKUP($AR7,'MP-2017_Female'!$A$3:$CF$103,MIN((61+(Mortality!CV$5-Mortality!$AT$5)),84),0))</f>
        <v>8.0044316215114811E-5</v>
      </c>
      <c r="CW106" s="414">
        <f>CV106*(1-VLOOKUP($AR7,'MP-2017_Female'!$A$3:$CF$103,MIN((61+(Mortality!CW$5-Mortality!$AT$5)),84),0))</f>
        <v>7.9243873052963664E-5</v>
      </c>
      <c r="CX106" s="414">
        <f>CW106*(1-VLOOKUP($AR7,'MP-2017_Female'!$A$3:$CF$103,MIN((61+(Mortality!CX$5-Mortality!$AT$5)),84),0))</f>
        <v>7.8451434322434027E-5</v>
      </c>
      <c r="CY106" s="414">
        <f>CX106*(1-VLOOKUP($AR7,'MP-2017_Female'!$A$3:$CF$103,MIN((61+(Mortality!CY$5-Mortality!$AT$5)),84),0))</f>
        <v>7.7666919979209686E-5</v>
      </c>
      <c r="CZ106" s="414">
        <f>CY106*(1-VLOOKUP($AR7,'MP-2017_Female'!$A$3:$CF$103,MIN((61+(Mortality!CZ$5-Mortality!$AT$5)),84),0))</f>
        <v>7.6890250779417595E-5</v>
      </c>
      <c r="DA106" s="414">
        <f>CZ106*(1-VLOOKUP($AR7,'MP-2017_Female'!$A$3:$CF$103,MIN((61+(Mortality!DA$5-Mortality!$AT$5)),84),0))</f>
        <v>7.6121348271623412E-5</v>
      </c>
      <c r="DB106" s="414">
        <f>DA106*(1-VLOOKUP($AR7,'MP-2017_Female'!$A$3:$CF$103,MIN((61+(Mortality!DB$5-Mortality!$AT$5)),84),0))</f>
        <v>7.5360134788907178E-5</v>
      </c>
      <c r="DC106" s="414">
        <f>DB106*(1-VLOOKUP($AR7,'MP-2017_Female'!$A$3:$CF$103,MIN((61+(Mortality!DC$5-Mortality!$AT$5)),84),0))</f>
        <v>7.4606533441018107E-5</v>
      </c>
      <c r="DD106" s="414">
        <f>DC106*(1-VLOOKUP($AR7,'MP-2017_Female'!$A$3:$CF$103,MIN((61+(Mortality!DD$5-Mortality!$AT$5)),84),0))</f>
        <v>7.386046810660792E-5</v>
      </c>
      <c r="DE106" s="414">
        <f>DD106*(1-VLOOKUP($AR7,'MP-2017_Female'!$A$3:$CF$103,MIN((61+(Mortality!DE$5-Mortality!$AT$5)),84),0))</f>
        <v>7.3121863425541845E-5</v>
      </c>
      <c r="DF106" s="414">
        <f>DE106*(1-VLOOKUP($AR7,'MP-2017_Female'!$A$3:$CF$103,MIN((61+(Mortality!DF$5-Mortality!$AT$5)),84),0))</f>
        <v>7.2390644791286421E-5</v>
      </c>
      <c r="DG106" s="414">
        <f>DF106*(1-VLOOKUP($AR7,'MP-2017_Female'!$A$3:$CF$103,MIN((61+(Mortality!DG$5-Mortality!$AT$5)),84),0))</f>
        <v>7.1666738343373557E-5</v>
      </c>
      <c r="DH106" s="414">
        <f>DG106*(1-VLOOKUP($AR7,'MP-2017_Female'!$A$3:$CF$103,MIN((61+(Mortality!DH$5-Mortality!$AT$5)),84),0))</f>
        <v>7.0950070959939818E-5</v>
      </c>
      <c r="DI106" s="414">
        <f>DH106*(1-VLOOKUP($AR7,'MP-2017_Female'!$A$3:$CF$103,MIN((61+(Mortality!DI$5-Mortality!$AT$5)),84),0))</f>
        <v>7.0240570250340416E-5</v>
      </c>
      <c r="DJ106" s="414">
        <f>DI106*(1-VLOOKUP($AR7,'MP-2017_Female'!$A$3:$CF$103,MIN((61+(Mortality!DJ$5-Mortality!$AT$5)),84),0))</f>
        <v>6.953816454783701E-5</v>
      </c>
      <c r="DK106" s="414">
        <f>DJ106*(1-VLOOKUP($AR7,'MP-2017_Female'!$A$3:$CF$103,MIN((61+(Mortality!DK$5-Mortality!$AT$5)),84),0))</f>
        <v>6.8842782902358641E-5</v>
      </c>
      <c r="DL106" s="414">
        <f>DK106*(1-VLOOKUP($AR7,'MP-2017_Female'!$A$3:$CF$103,MIN((61+(Mortality!DL$5-Mortality!$AT$5)),84),0))</f>
        <v>6.8154355073335058E-5</v>
      </c>
      <c r="DM106" s="414">
        <f>DL106*(1-VLOOKUP($AR7,'MP-2017_Female'!$A$3:$CF$103,MIN((61+(Mortality!DM$5-Mortality!$AT$5)),84),0))</f>
        <v>6.7472811522601702E-5</v>
      </c>
      <c r="DN106" s="414">
        <f>DM106*(1-VLOOKUP($AR7,'MP-2017_Female'!$A$3:$CF$103,MIN((61+(Mortality!DN$5-Mortality!$AT$5)),84),0))</f>
        <v>6.6798083407375685E-5</v>
      </c>
      <c r="DO106" s="414">
        <f>DN106*(1-VLOOKUP($AR7,'MP-2017_Female'!$A$3:$CF$103,MIN((61+(Mortality!DO$5-Mortality!$AT$5)),84),0))</f>
        <v>6.6130102573301922E-5</v>
      </c>
      <c r="DP106" s="414">
        <f>DO106*(1-VLOOKUP($AR7,'MP-2017_Female'!$A$3:$CF$103,MIN((61+(Mortality!DP$5-Mortality!$AT$5)),84),0))</f>
        <v>6.5468801547568896E-5</v>
      </c>
      <c r="DQ106" s="414">
        <f>DP106*(1-VLOOKUP($AR7,'MP-2017_Female'!$A$3:$CF$103,MIN((61+(Mortality!DQ$5-Mortality!$AT$5)),84),0))</f>
        <v>6.4814113532093211E-5</v>
      </c>
      <c r="DR106" s="414">
        <f>DQ106*(1-VLOOKUP($AR7,'MP-2017_Female'!$A$3:$CF$103,MIN((61+(Mortality!DR$5-Mortality!$AT$5)),84),0))</f>
        <v>6.4165972396772281E-5</v>
      </c>
      <c r="DS106" s="414">
        <f>DR106*(1-VLOOKUP($AR7,'MP-2017_Female'!$A$3:$CF$103,MIN((61+(Mortality!DS$5-Mortality!$AT$5)),84),0))</f>
        <v>6.3524312672804555E-5</v>
      </c>
      <c r="DT106" s="414">
        <f>DS106*(1-VLOOKUP($AR7,'MP-2017_Female'!$A$3:$CF$103,MIN((61+(Mortality!DT$5-Mortality!$AT$5)),84),0))</f>
        <v>6.2889069546076513E-5</v>
      </c>
      <c r="DU106" s="414">
        <f>DT106*(1-VLOOKUP($AR7,'MP-2017_Female'!$A$3:$CF$103,MIN((61+(Mortality!DU$5-Mortality!$AT$5)),84),0))</f>
        <v>6.2260178850615745E-5</v>
      </c>
      <c r="DV106" s="414">
        <f>DU106*(1-VLOOKUP($AR7,'MP-2017_Female'!$A$3:$CF$103,MIN((61+(Mortality!DV$5-Mortality!$AT$5)),84),0))</f>
        <v>6.1637577062109583E-5</v>
      </c>
      <c r="DW106" s="414">
        <f>DV106*(1-VLOOKUP($AR7,'MP-2017_Female'!$A$3:$CF$103,MIN((61+(Mortality!DW$5-Mortality!$AT$5)),84),0))</f>
        <v>6.1021201291488486E-5</v>
      </c>
      <c r="DX106" s="414">
        <f>DW106*(1-VLOOKUP($AR7,'MP-2017_Female'!$A$3:$CF$103,MIN((61+(Mortality!DX$5-Mortality!$AT$5)),84),0))</f>
        <v>6.0410989278573603E-5</v>
      </c>
      <c r="DY106" s="414">
        <f>DX106*(1-VLOOKUP($AR7,'MP-2017_Female'!$A$3:$CF$103,MIN((61+(Mortality!DY$5-Mortality!$AT$5)),84),0))</f>
        <v>5.9806879385787865E-5</v>
      </c>
      <c r="DZ106" s="414">
        <f>DY106*(1-VLOOKUP($AR7,'MP-2017_Female'!$A$3:$CF$103,MIN((61+(Mortality!DZ$5-Mortality!$AT$5)),84),0))</f>
        <v>5.9208810591929983E-5</v>
      </c>
      <c r="EA106" s="414">
        <f>DZ106*(1-VLOOKUP($AR7,'MP-2017_Female'!$A$3:$CF$103,MIN((61+(Mortality!EA$5-Mortality!$AT$5)),84),0))</f>
        <v>5.8616722486010684E-5</v>
      </c>
      <c r="EB106" s="414">
        <f>EA106*(1-VLOOKUP($AR7,'MP-2017_Female'!$A$3:$CF$103,MIN((61+(Mortality!EB$5-Mortality!$AT$5)),84),0))</f>
        <v>5.8030555261150574E-5</v>
      </c>
      <c r="EC106" s="414">
        <f>EB106*(1-VLOOKUP($AR7,'MP-2017_Female'!$A$3:$CF$103,MIN((61+(Mortality!EC$5-Mortality!$AT$5)),84),0))</f>
        <v>5.7450249708539071E-5</v>
      </c>
      <c r="ED106" s="414">
        <f>EC106*(1-VLOOKUP($AR7,'MP-2017_Female'!$A$3:$CF$103,MIN((61+(Mortality!ED$5-Mortality!$AT$5)),84),0))</f>
        <v>5.6875747211453681E-5</v>
      </c>
      <c r="EE106" s="414">
        <f>ED106*(1-VLOOKUP($AR7,'MP-2017_Female'!$A$3:$CF$103,MIN((61+(Mortality!EE$5-Mortality!$AT$5)),84),0))</f>
        <v>5.6306989739339143E-5</v>
      </c>
      <c r="EF106" s="414">
        <f>EE106*(1-VLOOKUP($AR7,'MP-2017_Female'!$A$3:$CF$103,MIN((61+(Mortality!EF$5-Mortality!$AT$5)),84),0))</f>
        <v>5.5743919841945754E-5</v>
      </c>
      <c r="EG106" s="414">
        <f>EF106*(1-VLOOKUP($AR7,'MP-2017_Female'!$A$3:$CF$103,MIN((61+(Mortality!EG$5-Mortality!$AT$5)),84),0))</f>
        <v>5.5186480643526298E-5</v>
      </c>
      <c r="EH106" s="414">
        <f>EG106*(1-VLOOKUP($AR7,'MP-2017_Female'!$A$3:$CF$103,MIN((61+(Mortality!EH$5-Mortality!$AT$5)),84),0))</f>
        <v>5.4634615837091032E-5</v>
      </c>
      <c r="EI106" s="414">
        <f>EH106*(1-VLOOKUP($AR7,'MP-2017_Female'!$A$3:$CF$103,MIN((61+(Mortality!EI$5-Mortality!$AT$5)),84),0))</f>
        <v>5.4088269678720118E-5</v>
      </c>
      <c r="EJ106" s="414">
        <f>EI106*(1-VLOOKUP($AR7,'MP-2017_Female'!$A$3:$CF$103,MIN((61+(Mortality!EJ$5-Mortality!$AT$5)),84),0))</f>
        <v>5.3547386981932915E-5</v>
      </c>
      <c r="EK106" s="414">
        <f>EJ106*(1-VLOOKUP($AR7,'MP-2017_Female'!$A$3:$CF$103,MIN((61+(Mortality!EK$5-Mortality!$AT$5)),84),0))</f>
        <v>5.3011913112113588E-5</v>
      </c>
      <c r="EL106" s="414">
        <f>EK106*(1-VLOOKUP($AR7,'MP-2017_Female'!$A$3:$CF$103,MIN((61+(Mortality!EL$5-Mortality!$AT$5)),84),0))</f>
        <v>5.2481793980992452E-5</v>
      </c>
      <c r="EM106" s="414">
        <f>EL106*(1-VLOOKUP($AR7,'MP-2017_Female'!$A$3:$CF$103,MIN((61+(Mortality!EM$5-Mortality!$AT$5)),84),0))</f>
        <v>5.1956976041182523E-5</v>
      </c>
      <c r="EN106" s="414">
        <f>EM106*(1-VLOOKUP($AR7,'MP-2017_Female'!$A$3:$CF$103,MIN((61+(Mortality!EN$5-Mortality!$AT$5)),84),0))</f>
        <v>5.14374062807707E-5</v>
      </c>
      <c r="EO106" s="414">
        <f>EN106*(1-VLOOKUP($AR7,'MP-2017_Female'!$A$3:$CF$103,MIN((61+(Mortality!EO$5-Mortality!$AT$5)),84),0))</f>
        <v>5.0923032217962991E-5</v>
      </c>
      <c r="EP106" s="414">
        <f>EO106*(1-VLOOKUP($AR7,'MP-2017_Female'!$A$3:$CF$103,MIN((61+(Mortality!EP$5-Mortality!$AT$5)),84),0))</f>
        <v>5.0413801895783364E-5</v>
      </c>
      <c r="EQ106" s="414">
        <f>EP106*(1-VLOOKUP($AR7,'MP-2017_Female'!$A$3:$CF$103,MIN((61+(Mortality!EQ$5-Mortality!$AT$5)),84),0))</f>
        <v>4.9909663876825528E-5</v>
      </c>
      <c r="ER106" s="414">
        <f>EQ106*(1-VLOOKUP($AR7,'MP-2017_Female'!$A$3:$CF$103,MIN((61+(Mortality!ER$5-Mortality!$AT$5)),84),0))</f>
        <v>4.9410567238057276E-5</v>
      </c>
      <c r="ES106" s="414">
        <f>ER106*(1-VLOOKUP($AR7,'MP-2017_Female'!$A$3:$CF$103,MIN((61+(Mortality!ES$5-Mortality!$AT$5)),84),0))</f>
        <v>4.8916461565676702E-5</v>
      </c>
      <c r="ET106" s="414">
        <f>ES106*(1-VLOOKUP($AR7,'MP-2017_Female'!$A$3:$CF$103,MIN((61+(Mortality!ET$5-Mortality!$AT$5)),84),0))</f>
        <v>4.8427296950019935E-5</v>
      </c>
      <c r="EU106" s="414">
        <f>ET106*(1-VLOOKUP($AR7,'MP-2017_Female'!$A$3:$CF$103,MIN((61+(Mortality!EU$5-Mortality!$AT$5)),84),0))</f>
        <v>4.7943023980519737E-5</v>
      </c>
      <c r="EV106" s="414">
        <f>EU106*(1-VLOOKUP($AR7,'MP-2017_Female'!$A$3:$CF$103,MIN((61+(Mortality!EV$5-Mortality!$AT$5)),84),0))</f>
        <v>4.7463593740714542E-5</v>
      </c>
      <c r="EW106" s="414">
        <f>EV106*(1-VLOOKUP($AR7,'MP-2017_Female'!$A$3:$CF$103,MIN((61+(Mortality!EW$5-Mortality!$AT$5)),84),0))</f>
        <v>4.6988957803307395E-5</v>
      </c>
      <c r="EX106" s="414">
        <f>EW106*(1-VLOOKUP($AR7,'MP-2017_Female'!$A$3:$CF$103,MIN((61+(Mortality!EX$5-Mortality!$AT$5)),84),0))</f>
        <v>4.651906822527432E-5</v>
      </c>
      <c r="EY106" s="414">
        <f>EX106*(1-VLOOKUP($AR7,'MP-2017_Female'!$A$3:$CF$103,MIN((61+(Mortality!EY$5-Mortality!$AT$5)),84),0))</f>
        <v>4.6053877543021574E-5</v>
      </c>
      <c r="EZ106" s="414">
        <f>EY106*(1-VLOOKUP($AR7,'MP-2017_Female'!$A$3:$CF$103,MIN((61+(Mortality!EZ$5-Mortality!$AT$5)),84),0))</f>
        <v>4.559333876759136E-5</v>
      </c>
      <c r="FA106" s="414">
        <f>EZ106*(1-VLOOKUP($AR7,'MP-2017_Female'!$A$3:$CF$103,MIN((61+(Mortality!FA$5-Mortality!$AT$5)),84),0))</f>
        <v>4.5137405379915445E-5</v>
      </c>
      <c r="FB106" s="414">
        <f>FA106*(1-VLOOKUP($AR7,'MP-2017_Female'!$A$3:$CF$103,MIN((61+(Mortality!FB$5-Mortality!$AT$5)),84),0))</f>
        <v>4.4686031326116287E-5</v>
      </c>
      <c r="FC106" s="414">
        <f>FB106*(1-VLOOKUP($AR7,'MP-2017_Female'!$A$3:$CF$103,MIN((61+(Mortality!FC$5-Mortality!$AT$5)),84),0))</f>
        <v>4.4239171012855123E-5</v>
      </c>
      <c r="FD106" s="414">
        <f>FC106*(1-VLOOKUP($AR7,'MP-2017_Female'!$A$3:$CF$103,MIN((61+(Mortality!FD$5-Mortality!$AT$5)),84),0))</f>
        <v>4.379677930272657E-5</v>
      </c>
      <c r="FE106" s="414">
        <f>FD106*(1-VLOOKUP($AR7,'MP-2017_Female'!$A$3:$CF$103,MIN((61+(Mortality!FE$5-Mortality!$AT$5)),84),0))</f>
        <v>4.3358811509699304E-5</v>
      </c>
      <c r="FF106" s="414">
        <f>FE106*(1-VLOOKUP($AR7,'MP-2017_Female'!$A$3:$CF$103,MIN((61+(Mortality!FF$5-Mortality!$AT$5)),84),0))</f>
        <v>4.2925223394602309E-5</v>
      </c>
      <c r="FG106" s="414">
        <f>FF106*(1-VLOOKUP($AR7,'MP-2017_Female'!$A$3:$CF$103,MIN((61+(Mortality!FG$5-Mortality!$AT$5)),84),0))</f>
        <v>4.2495971160656287E-5</v>
      </c>
      <c r="FH106" s="414">
        <f>FG106*(1-VLOOKUP($AR7,'MP-2017_Female'!$A$3:$CF$103,MIN((61+(Mortality!FH$5-Mortality!$AT$5)),84),0))</f>
        <v>4.207101144904972E-5</v>
      </c>
      <c r="FI106" s="414">
        <f>FH106*(1-VLOOKUP($AR7,'MP-2017_Female'!$A$3:$CF$103,MIN((61+(Mortality!FI$5-Mortality!$AT$5)),84),0))</f>
        <v>4.1650301334559223E-5</v>
      </c>
    </row>
    <row r="107" spans="1:165">
      <c r="A107" s="205">
        <v>119</v>
      </c>
      <c r="B107" s="226">
        <f t="shared" si="112"/>
        <v>0.5</v>
      </c>
      <c r="C107" s="227">
        <f t="shared" si="113"/>
        <v>0.5</v>
      </c>
      <c r="D107" s="207">
        <f t="shared" si="108"/>
        <v>0.5</v>
      </c>
      <c r="E107" s="434">
        <f ca="1">IF($A107&lt;Main!$B$11,Mortality!$BD100,OFFSET($BD$6,$A107-$A$13-$J$31,$A107-$A$13-$J$31)*$J$30)</f>
        <v>0.47499999999999998</v>
      </c>
      <c r="F107" s="435">
        <f ca="1">IF($A107&lt;Main!$B$13,Mortality!$BD199,OFFSET($BD$105,$A107-$A$13,$A107-$A$13))</f>
        <v>0.5</v>
      </c>
      <c r="G107" s="472">
        <f t="shared" ca="1" si="85"/>
        <v>0.48749999999999999</v>
      </c>
      <c r="X107" s="227"/>
      <c r="Y107" s="205">
        <v>119</v>
      </c>
      <c r="AA107" s="231"/>
      <c r="AB107" s="232">
        <v>0.5</v>
      </c>
      <c r="AC107" s="233">
        <v>0.5</v>
      </c>
      <c r="AD107" s="205"/>
      <c r="AE107" s="231"/>
      <c r="AF107" s="232">
        <v>0.5</v>
      </c>
      <c r="AG107" s="233">
        <v>0.5</v>
      </c>
      <c r="AH107" s="234"/>
      <c r="AR107" s="205">
        <v>27</v>
      </c>
      <c r="AS107" s="235">
        <f t="shared" si="151"/>
        <v>1.4380441850226928E-4</v>
      </c>
      <c r="AT107" s="406">
        <f t="shared" si="152"/>
        <v>1.3640000000000001E-4</v>
      </c>
      <c r="AU107" s="414">
        <f>AT107*(1-VLOOKUP($AR8,'MP-2017_Female'!$A$3:$CF$103,MIN((61+(Mortality!AU$5-Mortality!$AT$5)),84),0))</f>
        <v>1.3695924000000002E-4</v>
      </c>
      <c r="AV107" s="414">
        <f>AU107*(1-VLOOKUP($AR8,'MP-2017_Female'!$A$3:$CF$103,MIN((61+(Mortality!AV$5-Mortality!$AT$5)),84),0))</f>
        <v>1.3801382614800004E-4</v>
      </c>
      <c r="AW107" s="414">
        <f>AV107*(1-VLOOKUP($AR8,'MP-2017_Female'!$A$3:$CF$103,MIN((61+(Mortality!AW$5-Mortality!$AT$5)),84),0))</f>
        <v>1.3975280035746483E-4</v>
      </c>
      <c r="AX107" s="414">
        <f>AW107*(1-VLOOKUP($AR8,'MP-2017_Female'!$A$3:$CF$103,MIN((61+(Mortality!AX$5-Mortality!$AT$5)),84),0))</f>
        <v>1.4129008116139694E-4</v>
      </c>
      <c r="AY107" s="414">
        <f>AX107*(1-VLOOKUP($AR8,'MP-2017_Female'!$A$3:$CF$103,MIN((61+(Mortality!AY$5-Mortality!$AT$5)),84),0))</f>
        <v>1.4253343387561721E-4</v>
      </c>
      <c r="AZ107" s="414">
        <f>AY107*(1-VLOOKUP($AR8,'MP-2017_Female'!$A$3:$CF$103,MIN((61+(Mortality!AZ$5-Mortality!$AT$5)),84),0))</f>
        <v>1.4338863447887091E-4</v>
      </c>
      <c r="BA107" s="414">
        <f>AZ107*(1-VLOOKUP($AR8,'MP-2017_Female'!$A$3:$CF$103,MIN((61+(Mortality!BA$5-Mortality!$AT$5)),84),0))</f>
        <v>1.4381880038230751E-4</v>
      </c>
      <c r="BB107" s="414">
        <f>BA107*(1-VLOOKUP($AR8,'MP-2017_Female'!$A$3:$CF$103,MIN((61+(Mortality!BB$5-Mortality!$AT$5)),84),0))</f>
        <v>1.4380441850226928E-4</v>
      </c>
      <c r="BC107" s="414">
        <f>BB107*(1-VLOOKUP($AR8,'MP-2017_Female'!$A$3:$CF$103,MIN((61+(Mortality!BC$5-Mortality!$AT$5)),84),0))</f>
        <v>1.4337300524676247E-4</v>
      </c>
      <c r="BD107" s="414">
        <f>BC107*(1-VLOOKUP($AR8,'MP-2017_Female'!$A$3:$CF$103,MIN((61+(Mortality!BD$5-Mortality!$AT$5)),84),0))</f>
        <v>1.425701164173806E-4</v>
      </c>
      <c r="BE107" s="414">
        <f>BD107*(1-VLOOKUP($AR8,'MP-2017_Female'!$A$3:$CF$103,MIN((61+(Mortality!BE$5-Mortality!$AT$5)),84),0))</f>
        <v>1.4155786859081719E-4</v>
      </c>
      <c r="BF107" s="414">
        <f>BE107*(1-VLOOKUP($AR8,'MP-2017_Female'!$A$3:$CF$103,MIN((61+(Mortality!BF$5-Mortality!$AT$5)),84),0))</f>
        <v>1.4041124985523156E-4</v>
      </c>
      <c r="BG107" s="414">
        <f>BF107*(1-VLOOKUP($AR8,'MP-2017_Female'!$A$3:$CF$103,MIN((61+(Mortality!BG$5-Mortality!$AT$5)),84),0))</f>
        <v>1.3920371310647655E-4</v>
      </c>
      <c r="BH107" s="414">
        <f>BG107*(1-VLOOKUP($AR8,'MP-2017_Female'!$A$3:$CF$103,MIN((61+(Mortality!BH$5-Mortality!$AT$5)),84),0))</f>
        <v>1.3797872043113955E-4</v>
      </c>
      <c r="BI107" s="414">
        <f>BH107*(1-VLOOKUP($AR8,'MP-2017_Female'!$A$3:$CF$103,MIN((61+(Mortality!BI$5-Mortality!$AT$5)),84),0))</f>
        <v>1.3673691194725928E-4</v>
      </c>
      <c r="BJ107" s="414">
        <f>BI107*(1-VLOOKUP($AR8,'MP-2017_Female'!$A$3:$CF$103,MIN((61+(Mortality!BJ$5-Mortality!$AT$5)),84),0))</f>
        <v>1.3547893235734451E-4</v>
      </c>
      <c r="BK107" s="414">
        <f>BJ107*(1-VLOOKUP($AR8,'MP-2017_Female'!$A$3:$CF$103,MIN((61+(Mortality!BK$5-Mortality!$AT$5)),84),0))</f>
        <v>1.3420543039318548E-4</v>
      </c>
      <c r="BL107" s="414">
        <f>BK107*(1-VLOOKUP($AR8,'MP-2017_Female'!$A$3:$CF$103,MIN((61+(Mortality!BL$5-Mortality!$AT$5)),84),0))</f>
        <v>1.3291705826141089E-4</v>
      </c>
      <c r="BM107" s="414">
        <f>BL107*(1-VLOOKUP($AR8,'MP-2017_Female'!$A$3:$CF$103,MIN((61+(Mortality!BM$5-Mortality!$AT$5)),84),0))</f>
        <v>1.3162776279627519E-4</v>
      </c>
      <c r="BN107" s="414">
        <f>BM107*(1-VLOOKUP($AR8,'MP-2017_Female'!$A$3:$CF$103,MIN((61+(Mortality!BN$5-Mortality!$AT$5)),84),0))</f>
        <v>1.3033781072087168E-4</v>
      </c>
      <c r="BO107" s="414">
        <f>BN107*(1-VLOOKUP($AR8,'MP-2017_Female'!$A$3:$CF$103,MIN((61+(Mortality!BO$5-Mortality!$AT$5)),84),0))</f>
        <v>1.2904746639473506E-4</v>
      </c>
      <c r="BP107" s="414">
        <f>BO107*(1-VLOOKUP($AR8,'MP-2017_Female'!$A$3:$CF$103,MIN((61+(Mortality!BP$5-Mortality!$AT$5)),84),0))</f>
        <v>1.2775699173078772E-4</v>
      </c>
      <c r="BQ107" s="414">
        <f>BP107*(1-VLOOKUP($AR8,'MP-2017_Female'!$A$3:$CF$103,MIN((61+(Mortality!BQ$5-Mortality!$AT$5)),84),0))</f>
        <v>1.2647942181347985E-4</v>
      </c>
      <c r="BR107" s="414">
        <f>BQ107*(1-VLOOKUP($AR8,'MP-2017_Female'!$A$3:$CF$103,MIN((61+(Mortality!BR$5-Mortality!$AT$5)),84),0))</f>
        <v>1.2521462759534506E-4</v>
      </c>
      <c r="BS107" s="414">
        <f>BR107*(1-VLOOKUP($AR8,'MP-2017_Female'!$A$3:$CF$103,MIN((61+(Mortality!BS$5-Mortality!$AT$5)),84),0))</f>
        <v>1.239624813193916E-4</v>
      </c>
      <c r="BT107" s="414">
        <f>BS107*(1-VLOOKUP($AR8,'MP-2017_Female'!$A$3:$CF$103,MIN((61+(Mortality!BT$5-Mortality!$AT$5)),84),0))</f>
        <v>1.2272285650619769E-4</v>
      </c>
      <c r="BU107" s="414">
        <f>BT107*(1-VLOOKUP($AR8,'MP-2017_Female'!$A$3:$CF$103,MIN((61+(Mortality!BU$5-Mortality!$AT$5)),84),0))</f>
        <v>1.2149562794113572E-4</v>
      </c>
      <c r="BV107" s="414">
        <f>BU107*(1-VLOOKUP($AR8,'MP-2017_Female'!$A$3:$CF$103,MIN((61+(Mortality!BV$5-Mortality!$AT$5)),84),0))</f>
        <v>1.2028067166172436E-4</v>
      </c>
      <c r="BW107" s="414">
        <f>BV107*(1-VLOOKUP($AR8,'MP-2017_Female'!$A$3:$CF$103,MIN((61+(Mortality!BW$5-Mortality!$AT$5)),84),0))</f>
        <v>1.1907786494510711E-4</v>
      </c>
      <c r="BX107" s="414">
        <f>BW107*(1-VLOOKUP($AR8,'MP-2017_Female'!$A$3:$CF$103,MIN((61+(Mortality!BX$5-Mortality!$AT$5)),84),0))</f>
        <v>1.1788708629565604E-4</v>
      </c>
      <c r="BY107" s="414">
        <f>BX107*(1-VLOOKUP($AR8,'MP-2017_Female'!$A$3:$CF$103,MIN((61+(Mortality!BY$5-Mortality!$AT$5)),84),0))</f>
        <v>1.1670821543269948E-4</v>
      </c>
      <c r="BZ107" s="414">
        <f>BY107*(1-VLOOKUP($AR8,'MP-2017_Female'!$A$3:$CF$103,MIN((61+(Mortality!BZ$5-Mortality!$AT$5)),84),0))</f>
        <v>1.1554113327837248E-4</v>
      </c>
      <c r="CA107" s="414">
        <f>BZ107*(1-VLOOKUP($AR8,'MP-2017_Female'!$A$3:$CF$103,MIN((61+(Mortality!CA$5-Mortality!$AT$5)),84),0))</f>
        <v>1.1438572194558876E-4</v>
      </c>
      <c r="CB107" s="414">
        <f>CA107*(1-VLOOKUP($AR8,'MP-2017_Female'!$A$3:$CF$103,MIN((61+(Mortality!CB$5-Mortality!$AT$5)),84),0))</f>
        <v>1.1324186472613287E-4</v>
      </c>
      <c r="CC107" s="414">
        <f>CB107*(1-VLOOKUP($AR8,'MP-2017_Female'!$A$3:$CF$103,MIN((61+(Mortality!CC$5-Mortality!$AT$5)),84),0))</f>
        <v>1.1210944607887155E-4</v>
      </c>
      <c r="CD107" s="414">
        <f>CC107*(1-VLOOKUP($AR8,'MP-2017_Female'!$A$3:$CF$103,MIN((61+(Mortality!CD$5-Mortality!$AT$5)),84),0))</f>
        <v>1.1098835161808284E-4</v>
      </c>
      <c r="CE107" s="414">
        <f>CD107*(1-VLOOKUP($AR8,'MP-2017_Female'!$A$3:$CF$103,MIN((61+(Mortality!CE$5-Mortality!$AT$5)),84),0))</f>
        <v>1.09878468101902E-4</v>
      </c>
      <c r="CF107" s="414">
        <f>CE107*(1-VLOOKUP($AR8,'MP-2017_Female'!$A$3:$CF$103,MIN((61+(Mortality!CF$5-Mortality!$AT$5)),84),0))</f>
        <v>1.0877968342088298E-4</v>
      </c>
      <c r="CG107" s="414">
        <f>CF107*(1-VLOOKUP($AR8,'MP-2017_Female'!$A$3:$CF$103,MIN((61+(Mortality!CG$5-Mortality!$AT$5)),84),0))</f>
        <v>1.0769188658667415E-4</v>
      </c>
      <c r="CH107" s="414">
        <f>CG107*(1-VLOOKUP($AR8,'MP-2017_Female'!$A$3:$CF$103,MIN((61+(Mortality!CH$5-Mortality!$AT$5)),84),0))</f>
        <v>1.0661496772080741E-4</v>
      </c>
      <c r="CI107" s="414">
        <f>CH107*(1-VLOOKUP($AR8,'MP-2017_Female'!$A$3:$CF$103,MIN((61+(Mortality!CI$5-Mortality!$AT$5)),84),0))</f>
        <v>1.0554881804359933E-4</v>
      </c>
      <c r="CJ107" s="414">
        <f>CI107*(1-VLOOKUP($AR8,'MP-2017_Female'!$A$3:$CF$103,MIN((61+(Mortality!CJ$5-Mortality!$AT$5)),84),0))</f>
        <v>1.0449332986316333E-4</v>
      </c>
      <c r="CK107" s="414">
        <f>CJ107*(1-VLOOKUP($AR8,'MP-2017_Female'!$A$3:$CF$103,MIN((61+(Mortality!CK$5-Mortality!$AT$5)),84),0))</f>
        <v>1.034483965645317E-4</v>
      </c>
      <c r="CL107" s="414">
        <f>CK107*(1-VLOOKUP($AR8,'MP-2017_Female'!$A$3:$CF$103,MIN((61+(Mortality!CL$5-Mortality!$AT$5)),84),0))</f>
        <v>1.0241391259888639E-4</v>
      </c>
      <c r="CM107" s="414">
        <f>CL107*(1-VLOOKUP($AR8,'MP-2017_Female'!$A$3:$CF$103,MIN((61+(Mortality!CM$5-Mortality!$AT$5)),84),0))</f>
        <v>1.0138977347289752E-4</v>
      </c>
      <c r="CN107" s="414">
        <f>CM107*(1-VLOOKUP($AR8,'MP-2017_Female'!$A$3:$CF$103,MIN((61+(Mortality!CN$5-Mortality!$AT$5)),84),0))</f>
        <v>1.0037587573816855E-4</v>
      </c>
      <c r="CO107" s="414">
        <f>CN107*(1-VLOOKUP($AR8,'MP-2017_Female'!$A$3:$CF$103,MIN((61+(Mortality!CO$5-Mortality!$AT$5)),84),0))</f>
        <v>9.9372116980786857E-5</v>
      </c>
      <c r="CP107" s="414">
        <f>CO107*(1-VLOOKUP($AR8,'MP-2017_Female'!$A$3:$CF$103,MIN((61+(Mortality!CP$5-Mortality!$AT$5)),84),0))</f>
        <v>9.8378395810978989E-5</v>
      </c>
      <c r="CQ107" s="414">
        <f>CP107*(1-VLOOKUP($AR8,'MP-2017_Female'!$A$3:$CF$103,MIN((61+(Mortality!CQ$5-Mortality!$AT$5)),84),0))</f>
        <v>9.7394611852869202E-5</v>
      </c>
      <c r="CR107" s="414">
        <f>CQ107*(1-VLOOKUP($AR8,'MP-2017_Female'!$A$3:$CF$103,MIN((61+(Mortality!CR$5-Mortality!$AT$5)),84),0))</f>
        <v>9.6420665734340514E-5</v>
      </c>
      <c r="CS107" s="414">
        <f>CR107*(1-VLOOKUP($AR8,'MP-2017_Female'!$A$3:$CF$103,MIN((61+(Mortality!CS$5-Mortality!$AT$5)),84),0))</f>
        <v>9.5456459076997109E-5</v>
      </c>
      <c r="CT107" s="414">
        <f>CS107*(1-VLOOKUP($AR8,'MP-2017_Female'!$A$3:$CF$103,MIN((61+(Mortality!CT$5-Mortality!$AT$5)),84),0))</f>
        <v>9.4501894486227135E-5</v>
      </c>
      <c r="CU107" s="414">
        <f>CT107*(1-VLOOKUP($AR8,'MP-2017_Female'!$A$3:$CF$103,MIN((61+(Mortality!CU$5-Mortality!$AT$5)),84),0))</f>
        <v>9.3556875541364869E-5</v>
      </c>
      <c r="CV107" s="414">
        <f>CU107*(1-VLOOKUP($AR8,'MP-2017_Female'!$A$3:$CF$103,MIN((61+(Mortality!CV$5-Mortality!$AT$5)),84),0))</f>
        <v>9.2621306785951223E-5</v>
      </c>
      <c r="CW107" s="414">
        <f>CV107*(1-VLOOKUP($AR8,'MP-2017_Female'!$A$3:$CF$103,MIN((61+(Mortality!CW$5-Mortality!$AT$5)),84),0))</f>
        <v>9.1695093718091713E-5</v>
      </c>
      <c r="CX107" s="414">
        <f>CW107*(1-VLOOKUP($AR8,'MP-2017_Female'!$A$3:$CF$103,MIN((61+(Mortality!CX$5-Mortality!$AT$5)),84),0))</f>
        <v>9.0778142780910796E-5</v>
      </c>
      <c r="CY107" s="414">
        <f>CX107*(1-VLOOKUP($AR8,'MP-2017_Female'!$A$3:$CF$103,MIN((61+(Mortality!CY$5-Mortality!$AT$5)),84),0))</f>
        <v>8.9870361353101689E-5</v>
      </c>
      <c r="CZ107" s="414">
        <f>CY107*(1-VLOOKUP($AR8,'MP-2017_Female'!$A$3:$CF$103,MIN((61+(Mortality!CZ$5-Mortality!$AT$5)),84),0))</f>
        <v>8.8971657739570666E-5</v>
      </c>
      <c r="DA107" s="414">
        <f>CZ107*(1-VLOOKUP($AR8,'MP-2017_Female'!$A$3:$CF$103,MIN((61+(Mortality!DA$5-Mortality!$AT$5)),84),0))</f>
        <v>8.8081941162174954E-5</v>
      </c>
      <c r="DB107" s="414">
        <f>DA107*(1-VLOOKUP($AR8,'MP-2017_Female'!$A$3:$CF$103,MIN((61+(Mortality!DB$5-Mortality!$AT$5)),84),0))</f>
        <v>8.720112175055321E-5</v>
      </c>
      <c r="DC107" s="414">
        <f>DB107*(1-VLOOKUP($AR8,'MP-2017_Female'!$A$3:$CF$103,MIN((61+(Mortality!DC$5-Mortality!$AT$5)),84),0))</f>
        <v>8.6329110533047673E-5</v>
      </c>
      <c r="DD107" s="414">
        <f>DC107*(1-VLOOKUP($AR8,'MP-2017_Female'!$A$3:$CF$103,MIN((61+(Mortality!DD$5-Mortality!$AT$5)),84),0))</f>
        <v>8.5465819427717191E-5</v>
      </c>
      <c r="DE107" s="414">
        <f>DD107*(1-VLOOKUP($AR8,'MP-2017_Female'!$A$3:$CF$103,MIN((61+(Mortality!DE$5-Mortality!$AT$5)),84),0))</f>
        <v>8.4611161233440018E-5</v>
      </c>
      <c r="DF107" s="414">
        <f>DE107*(1-VLOOKUP($AR8,'MP-2017_Female'!$A$3:$CF$103,MIN((61+(Mortality!DF$5-Mortality!$AT$5)),84),0))</f>
        <v>8.3765049621105614E-5</v>
      </c>
      <c r="DG107" s="414">
        <f>DF107*(1-VLOOKUP($AR8,'MP-2017_Female'!$A$3:$CF$103,MIN((61+(Mortality!DG$5-Mortality!$AT$5)),84),0))</f>
        <v>8.2927399124894553E-5</v>
      </c>
      <c r="DH107" s="414">
        <f>DG107*(1-VLOOKUP($AR8,'MP-2017_Female'!$A$3:$CF$103,MIN((61+(Mortality!DH$5-Mortality!$AT$5)),84),0))</f>
        <v>8.2098125133645605E-5</v>
      </c>
      <c r="DI107" s="414">
        <f>DH107*(1-VLOOKUP($AR8,'MP-2017_Female'!$A$3:$CF$103,MIN((61+(Mortality!DI$5-Mortality!$AT$5)),84),0))</f>
        <v>8.1277143882309145E-5</v>
      </c>
      <c r="DJ107" s="414">
        <f>DI107*(1-VLOOKUP($AR8,'MP-2017_Female'!$A$3:$CF$103,MIN((61+(Mortality!DJ$5-Mortality!$AT$5)),84),0))</f>
        <v>8.0464372443486053E-5</v>
      </c>
      <c r="DK107" s="414">
        <f>DJ107*(1-VLOOKUP($AR8,'MP-2017_Female'!$A$3:$CF$103,MIN((61+(Mortality!DK$5-Mortality!$AT$5)),84),0))</f>
        <v>7.9659728719051198E-5</v>
      </c>
      <c r="DL107" s="414">
        <f>DK107*(1-VLOOKUP($AR8,'MP-2017_Female'!$A$3:$CF$103,MIN((61+(Mortality!DL$5-Mortality!$AT$5)),84),0))</f>
        <v>7.8863131431860682E-5</v>
      </c>
      <c r="DM107" s="414">
        <f>DL107*(1-VLOOKUP($AR8,'MP-2017_Female'!$A$3:$CF$103,MIN((61+(Mortality!DM$5-Mortality!$AT$5)),84),0))</f>
        <v>7.8074500117542077E-5</v>
      </c>
      <c r="DN107" s="414">
        <f>DM107*(1-VLOOKUP($AR8,'MP-2017_Female'!$A$3:$CF$103,MIN((61+(Mortality!DN$5-Mortality!$AT$5)),84),0))</f>
        <v>7.7293755116366659E-5</v>
      </c>
      <c r="DO107" s="414">
        <f>DN107*(1-VLOOKUP($AR8,'MP-2017_Female'!$A$3:$CF$103,MIN((61+(Mortality!DO$5-Mortality!$AT$5)),84),0))</f>
        <v>7.6520817565202989E-5</v>
      </c>
      <c r="DP107" s="414">
        <f>DO107*(1-VLOOKUP($AR8,'MP-2017_Female'!$A$3:$CF$103,MIN((61+(Mortality!DP$5-Mortality!$AT$5)),84),0))</f>
        <v>7.5755609389550955E-5</v>
      </c>
      <c r="DQ107" s="414">
        <f>DP107*(1-VLOOKUP($AR8,'MP-2017_Female'!$A$3:$CF$103,MIN((61+(Mortality!DQ$5-Mortality!$AT$5)),84),0))</f>
        <v>7.4998053295655448E-5</v>
      </c>
      <c r="DR107" s="414">
        <f>DQ107*(1-VLOOKUP($AR8,'MP-2017_Female'!$A$3:$CF$103,MIN((61+(Mortality!DR$5-Mortality!$AT$5)),84),0))</f>
        <v>7.42480727626989E-5</v>
      </c>
      <c r="DS107" s="414">
        <f>DR107*(1-VLOOKUP($AR8,'MP-2017_Female'!$A$3:$CF$103,MIN((61+(Mortality!DS$5-Mortality!$AT$5)),84),0))</f>
        <v>7.3505592035071909E-5</v>
      </c>
      <c r="DT107" s="414">
        <f>DS107*(1-VLOOKUP($AR8,'MP-2017_Female'!$A$3:$CF$103,MIN((61+(Mortality!DT$5-Mortality!$AT$5)),84),0))</f>
        <v>7.2770536114721189E-5</v>
      </c>
      <c r="DU107" s="414">
        <f>DT107*(1-VLOOKUP($AR8,'MP-2017_Female'!$A$3:$CF$103,MIN((61+(Mortality!DU$5-Mortality!$AT$5)),84),0))</f>
        <v>7.2042830753573978E-5</v>
      </c>
      <c r="DV107" s="414">
        <f>DU107*(1-VLOOKUP($AR8,'MP-2017_Female'!$A$3:$CF$103,MIN((61+(Mortality!DV$5-Mortality!$AT$5)),84),0))</f>
        <v>7.1322402446038238E-5</v>
      </c>
      <c r="DW107" s="414">
        <f>DV107*(1-VLOOKUP($AR8,'MP-2017_Female'!$A$3:$CF$103,MIN((61+(Mortality!DW$5-Mortality!$AT$5)),84),0))</f>
        <v>7.060917842157786E-5</v>
      </c>
      <c r="DX107" s="414">
        <f>DW107*(1-VLOOKUP($AR8,'MP-2017_Female'!$A$3:$CF$103,MIN((61+(Mortality!DX$5-Mortality!$AT$5)),84),0))</f>
        <v>6.9903086637362077E-5</v>
      </c>
      <c r="DY107" s="414">
        <f>DX107*(1-VLOOKUP($AR8,'MP-2017_Female'!$A$3:$CF$103,MIN((61+(Mortality!DY$5-Mortality!$AT$5)),84),0))</f>
        <v>6.9204055770988451E-5</v>
      </c>
      <c r="DZ107" s="414">
        <f>DY107*(1-VLOOKUP($AR8,'MP-2017_Female'!$A$3:$CF$103,MIN((61+(Mortality!DZ$5-Mortality!$AT$5)),84),0))</f>
        <v>6.8512015213278564E-5</v>
      </c>
      <c r="EA107" s="414">
        <f>DZ107*(1-VLOOKUP($AR8,'MP-2017_Female'!$A$3:$CF$103,MIN((61+(Mortality!EA$5-Mortality!$AT$5)),84),0))</f>
        <v>6.7826895061145776E-5</v>
      </c>
      <c r="EB107" s="414">
        <f>EA107*(1-VLOOKUP($AR8,'MP-2017_Female'!$A$3:$CF$103,MIN((61+(Mortality!EB$5-Mortality!$AT$5)),84),0))</f>
        <v>6.7148626110534324E-5</v>
      </c>
      <c r="EC107" s="414">
        <f>EB107*(1-VLOOKUP($AR8,'MP-2017_Female'!$A$3:$CF$103,MIN((61+(Mortality!EC$5-Mortality!$AT$5)),84),0))</f>
        <v>6.6477139849428974E-5</v>
      </c>
      <c r="ED107" s="414">
        <f>EC107*(1-VLOOKUP($AR8,'MP-2017_Female'!$A$3:$CF$103,MIN((61+(Mortality!ED$5-Mortality!$AT$5)),84),0))</f>
        <v>6.5812368450934679E-5</v>
      </c>
      <c r="EE107" s="414">
        <f>ED107*(1-VLOOKUP($AR8,'MP-2017_Female'!$A$3:$CF$103,MIN((61+(Mortality!EE$5-Mortality!$AT$5)),84),0))</f>
        <v>6.5154244766425329E-5</v>
      </c>
      <c r="EF107" s="414">
        <f>EE107*(1-VLOOKUP($AR8,'MP-2017_Female'!$A$3:$CF$103,MIN((61+(Mortality!EF$5-Mortality!$AT$5)),84),0))</f>
        <v>6.4502702318761077E-5</v>
      </c>
      <c r="EG107" s="414">
        <f>EF107*(1-VLOOKUP($AR8,'MP-2017_Female'!$A$3:$CF$103,MIN((61+(Mortality!EG$5-Mortality!$AT$5)),84),0))</f>
        <v>6.385767529557347E-5</v>
      </c>
      <c r="EH107" s="414">
        <f>EG107*(1-VLOOKUP($AR8,'MP-2017_Female'!$A$3:$CF$103,MIN((61+(Mortality!EH$5-Mortality!$AT$5)),84),0))</f>
        <v>6.3219098542617729E-5</v>
      </c>
      <c r="EI107" s="414">
        <f>EH107*(1-VLOOKUP($AR8,'MP-2017_Female'!$A$3:$CF$103,MIN((61+(Mortality!EI$5-Mortality!$AT$5)),84),0))</f>
        <v>6.2586907557191549E-5</v>
      </c>
      <c r="EJ107" s="414">
        <f>EI107*(1-VLOOKUP($AR8,'MP-2017_Female'!$A$3:$CF$103,MIN((61+(Mortality!EJ$5-Mortality!$AT$5)),84),0))</f>
        <v>6.1961038481619636E-5</v>
      </c>
      <c r="EK107" s="414">
        <f>EJ107*(1-VLOOKUP($AR8,'MP-2017_Female'!$A$3:$CF$103,MIN((61+(Mortality!EK$5-Mortality!$AT$5)),84),0))</f>
        <v>6.1341428096803443E-5</v>
      </c>
      <c r="EL107" s="414">
        <f>EK107*(1-VLOOKUP($AR8,'MP-2017_Female'!$A$3:$CF$103,MIN((61+(Mortality!EL$5-Mortality!$AT$5)),84),0))</f>
        <v>6.072801381583541E-5</v>
      </c>
      <c r="EM107" s="414">
        <f>EL107*(1-VLOOKUP($AR8,'MP-2017_Female'!$A$3:$CF$103,MIN((61+(Mortality!EM$5-Mortality!$AT$5)),84),0))</f>
        <v>6.0120733677677057E-5</v>
      </c>
      <c r="EN107" s="414">
        <f>EM107*(1-VLOOKUP($AR8,'MP-2017_Female'!$A$3:$CF$103,MIN((61+(Mortality!EN$5-Mortality!$AT$5)),84),0))</f>
        <v>5.9519526340900284E-5</v>
      </c>
      <c r="EO107" s="414">
        <f>EN107*(1-VLOOKUP($AR8,'MP-2017_Female'!$A$3:$CF$103,MIN((61+(Mortality!EO$5-Mortality!$AT$5)),84),0))</f>
        <v>5.8924331077491283E-5</v>
      </c>
      <c r="EP107" s="414">
        <f>EO107*(1-VLOOKUP($AR8,'MP-2017_Female'!$A$3:$CF$103,MIN((61+(Mortality!EP$5-Mortality!$AT$5)),84),0))</f>
        <v>5.8335087766716369E-5</v>
      </c>
      <c r="EQ107" s="414">
        <f>EP107*(1-VLOOKUP($AR8,'MP-2017_Female'!$A$3:$CF$103,MIN((61+(Mortality!EQ$5-Mortality!$AT$5)),84),0))</f>
        <v>5.7751736889049207E-5</v>
      </c>
      <c r="ER107" s="414">
        <f>EQ107*(1-VLOOKUP($AR8,'MP-2017_Female'!$A$3:$CF$103,MIN((61+(Mortality!ER$5-Mortality!$AT$5)),84),0))</f>
        <v>5.7174219520158716E-5</v>
      </c>
      <c r="ES107" s="414">
        <f>ER107*(1-VLOOKUP($AR8,'MP-2017_Female'!$A$3:$CF$103,MIN((61+(Mortality!ES$5-Mortality!$AT$5)),84),0))</f>
        <v>5.6602477324957125E-5</v>
      </c>
      <c r="ET107" s="414">
        <f>ES107*(1-VLOOKUP($AR8,'MP-2017_Female'!$A$3:$CF$103,MIN((61+(Mortality!ET$5-Mortality!$AT$5)),84),0))</f>
        <v>5.6036452551707551E-5</v>
      </c>
      <c r="EU107" s="414">
        <f>ET107*(1-VLOOKUP($AR8,'MP-2017_Female'!$A$3:$CF$103,MIN((61+(Mortality!EU$5-Mortality!$AT$5)),84),0))</f>
        <v>5.5476088026190478E-5</v>
      </c>
      <c r="EV107" s="414">
        <f>EU107*(1-VLOOKUP($AR8,'MP-2017_Female'!$A$3:$CF$103,MIN((61+(Mortality!EV$5-Mortality!$AT$5)),84),0))</f>
        <v>5.492132714592857E-5</v>
      </c>
      <c r="EW107" s="414">
        <f>EV107*(1-VLOOKUP($AR8,'MP-2017_Female'!$A$3:$CF$103,MIN((61+(Mortality!EW$5-Mortality!$AT$5)),84),0))</f>
        <v>5.4372113874469283E-5</v>
      </c>
      <c r="EX107" s="414">
        <f>EW107*(1-VLOOKUP($AR8,'MP-2017_Female'!$A$3:$CF$103,MIN((61+(Mortality!EX$5-Mortality!$AT$5)),84),0))</f>
        <v>5.3828392735724591E-5</v>
      </c>
      <c r="EY107" s="414">
        <f>EX107*(1-VLOOKUP($AR8,'MP-2017_Female'!$A$3:$CF$103,MIN((61+(Mortality!EY$5-Mortality!$AT$5)),84),0))</f>
        <v>5.3290108808367345E-5</v>
      </c>
      <c r="EZ107" s="414">
        <f>EY107*(1-VLOOKUP($AR8,'MP-2017_Female'!$A$3:$CF$103,MIN((61+(Mortality!EZ$5-Mortality!$AT$5)),84),0))</f>
        <v>5.2757207720283672E-5</v>
      </c>
      <c r="FA107" s="414">
        <f>EZ107*(1-VLOOKUP($AR8,'MP-2017_Female'!$A$3:$CF$103,MIN((61+(Mortality!FA$5-Mortality!$AT$5)),84),0))</f>
        <v>5.2229635643080832E-5</v>
      </c>
      <c r="FB107" s="414">
        <f>FA107*(1-VLOOKUP($AR8,'MP-2017_Female'!$A$3:$CF$103,MIN((61+(Mortality!FB$5-Mortality!$AT$5)),84),0))</f>
        <v>5.1707339286650022E-5</v>
      </c>
      <c r="FC107" s="414">
        <f>FB107*(1-VLOOKUP($AR8,'MP-2017_Female'!$A$3:$CF$103,MIN((61+(Mortality!FC$5-Mortality!$AT$5)),84),0))</f>
        <v>5.1190265893783522E-5</v>
      </c>
      <c r="FD107" s="414">
        <f>FC107*(1-VLOOKUP($AR8,'MP-2017_Female'!$A$3:$CF$103,MIN((61+(Mortality!FD$5-Mortality!$AT$5)),84),0))</f>
        <v>5.067836323484569E-5</v>
      </c>
      <c r="FE107" s="414">
        <f>FD107*(1-VLOOKUP($AR8,'MP-2017_Female'!$A$3:$CF$103,MIN((61+(Mortality!FE$5-Mortality!$AT$5)),84),0))</f>
        <v>5.0171579602497234E-5</v>
      </c>
      <c r="FF107" s="414">
        <f>FE107*(1-VLOOKUP($AR8,'MP-2017_Female'!$A$3:$CF$103,MIN((61+(Mortality!FF$5-Mortality!$AT$5)),84),0))</f>
        <v>4.9669863806472262E-5</v>
      </c>
      <c r="FG107" s="414">
        <f>FF107*(1-VLOOKUP($AR8,'MP-2017_Female'!$A$3:$CF$103,MIN((61+(Mortality!FG$5-Mortality!$AT$5)),84),0))</f>
        <v>4.9173165168407541E-5</v>
      </c>
      <c r="FH107" s="414">
        <f>FG107*(1-VLOOKUP($AR8,'MP-2017_Female'!$A$3:$CF$103,MIN((61+(Mortality!FH$5-Mortality!$AT$5)),84),0))</f>
        <v>4.8681433516723466E-5</v>
      </c>
      <c r="FI107" s="414">
        <f>FH107*(1-VLOOKUP($AR8,'MP-2017_Female'!$A$3:$CF$103,MIN((61+(Mortality!FI$5-Mortality!$AT$5)),84),0))</f>
        <v>4.8194619181556233E-5</v>
      </c>
    </row>
    <row r="108" spans="1:165" ht="17" thickBot="1">
      <c r="A108" s="205">
        <v>120</v>
      </c>
      <c r="B108" s="226">
        <f t="shared" si="112"/>
        <v>1</v>
      </c>
      <c r="C108" s="227">
        <f t="shared" si="113"/>
        <v>1</v>
      </c>
      <c r="D108" s="207">
        <f t="shared" si="108"/>
        <v>1</v>
      </c>
      <c r="E108" s="434">
        <f ca="1">IF($A108&lt;Main!$B$11,Mortality!$BD101,OFFSET($BD$6,$A108-$A$13-$J$31,$A108-$A$13-$J$31)*$J$30)</f>
        <v>0.47499999999999998</v>
      </c>
      <c r="F108" s="435">
        <f ca="1">IF($A108&lt;Main!$B$13,Mortality!$BD200,OFFSET($BD$105,$A108-$A$13,$A108-$A$13))</f>
        <v>1</v>
      </c>
      <c r="G108" s="472">
        <f t="shared" ca="1" si="85"/>
        <v>0.73750000000000004</v>
      </c>
      <c r="X108" s="227"/>
      <c r="Y108" s="205">
        <v>120</v>
      </c>
      <c r="AA108" s="262"/>
      <c r="AB108" s="263">
        <v>1</v>
      </c>
      <c r="AC108" s="264">
        <v>1</v>
      </c>
      <c r="AD108" s="205"/>
      <c r="AE108" s="262"/>
      <c r="AF108" s="263">
        <v>1</v>
      </c>
      <c r="AG108" s="264">
        <v>1</v>
      </c>
      <c r="AH108" s="234"/>
      <c r="AR108" s="205">
        <v>28</v>
      </c>
      <c r="AS108" s="235">
        <f t="shared" si="151"/>
        <v>1.6347406379104543E-4</v>
      </c>
      <c r="AT108" s="406">
        <f t="shared" si="152"/>
        <v>1.5260000000000002E-4</v>
      </c>
      <c r="AU108" s="414">
        <f>AT108*(1-VLOOKUP($AR9,'MP-2017_Female'!$A$3:$CF$103,MIN((61+(Mortality!AU$5-Mortality!$AT$5)),84),0))</f>
        <v>1.5353086000000004E-4</v>
      </c>
      <c r="AV108" s="414">
        <f>AU108*(1-VLOOKUP($AR9,'MP-2017_Female'!$A$3:$CF$103,MIN((61+(Mortality!AV$5-Mortality!$AT$5)),84),0))</f>
        <v>1.5503546242800004E-4</v>
      </c>
      <c r="AW108" s="414">
        <f>AV108*(1-VLOOKUP($AR9,'MP-2017_Female'!$A$3:$CF$103,MIN((61+(Mortality!AW$5-Mortality!$AT$5)),84),0))</f>
        <v>1.5732998727193442E-4</v>
      </c>
      <c r="AX108" s="414">
        <f>AW108*(1-VLOOKUP($AR9,'MP-2017_Female'!$A$3:$CF$103,MIN((61+(Mortality!AX$5-Mortality!$AT$5)),84),0))</f>
        <v>1.5942247610265117E-4</v>
      </c>
      <c r="AY108" s="414">
        <f>AX108*(1-VLOOKUP($AR9,'MP-2017_Female'!$A$3:$CF$103,MIN((61+(Mortality!AY$5-Mortality!$AT$5)),84),0))</f>
        <v>1.6116018109217005E-4</v>
      </c>
      <c r="AZ108" s="414">
        <f>AY108*(1-VLOOKUP($AR9,'MP-2017_Female'!$A$3:$CF$103,MIN((61+(Mortality!AZ$5-Mortality!$AT$5)),84),0))</f>
        <v>1.6244946254090741E-4</v>
      </c>
      <c r="BA108" s="414">
        <f>AZ108*(1-VLOOKUP($AR9,'MP-2017_Female'!$A$3:$CF$103,MIN((61+(Mortality!BA$5-Mortality!$AT$5)),84),0))</f>
        <v>1.6322921996110375E-4</v>
      </c>
      <c r="BB108" s="414">
        <f>BA108*(1-VLOOKUP($AR9,'MP-2017_Female'!$A$3:$CF$103,MIN((61+(Mortality!BB$5-Mortality!$AT$5)),84),0))</f>
        <v>1.6347406379104543E-4</v>
      </c>
      <c r="BC108" s="414">
        <f>BB108*(1-VLOOKUP($AR9,'MP-2017_Female'!$A$3:$CF$103,MIN((61+(Mortality!BC$5-Mortality!$AT$5)),84),0))</f>
        <v>1.6319615788260066E-4</v>
      </c>
      <c r="BD108" s="414">
        <f>BC108*(1-VLOOKUP($AR9,'MP-2017_Female'!$A$3:$CF$103,MIN((61+(Mortality!BD$5-Mortality!$AT$5)),84),0))</f>
        <v>1.6244545555634069E-4</v>
      </c>
      <c r="BE108" s="414">
        <f>BD108*(1-VLOOKUP($AR9,'MP-2017_Female'!$A$3:$CF$103,MIN((61+(Mortality!BE$5-Mortality!$AT$5)),84),0))</f>
        <v>1.613083373674463E-4</v>
      </c>
      <c r="BF108" s="414">
        <f>BE108*(1-VLOOKUP($AR9,'MP-2017_Female'!$A$3:$CF$103,MIN((61+(Mortality!BF$5-Mortality!$AT$5)),84),0))</f>
        <v>1.6000173983476997E-4</v>
      </c>
      <c r="BG108" s="414">
        <f>BF108*(1-VLOOKUP($AR9,'MP-2017_Female'!$A$3:$CF$103,MIN((61+(Mortality!BG$5-Mortality!$AT$5)),84),0))</f>
        <v>1.5862572487219094E-4</v>
      </c>
      <c r="BH108" s="414">
        <f>BG108*(1-VLOOKUP($AR9,'MP-2017_Female'!$A$3:$CF$103,MIN((61+(Mortality!BH$5-Mortality!$AT$5)),84),0))</f>
        <v>1.5722981849331565E-4</v>
      </c>
      <c r="BI108" s="414">
        <f>BH108*(1-VLOOKUP($AR9,'MP-2017_Female'!$A$3:$CF$103,MIN((61+(Mortality!BI$5-Mortality!$AT$5)),84),0))</f>
        <v>1.5581475012687581E-4</v>
      </c>
      <c r="BJ108" s="414">
        <f>BI108*(1-VLOOKUP($AR9,'MP-2017_Female'!$A$3:$CF$103,MIN((61+(Mortality!BJ$5-Mortality!$AT$5)),84),0))</f>
        <v>1.5438125442570857E-4</v>
      </c>
      <c r="BK108" s="414">
        <f>BJ108*(1-VLOOKUP($AR9,'MP-2017_Female'!$A$3:$CF$103,MIN((61+(Mortality!BK$5-Mortality!$AT$5)),84),0))</f>
        <v>1.5293007063410692E-4</v>
      </c>
      <c r="BL108" s="414">
        <f>BK108*(1-VLOOKUP($AR9,'MP-2017_Female'!$A$3:$CF$103,MIN((61+(Mortality!BL$5-Mortality!$AT$5)),84),0))</f>
        <v>1.5146194195601948E-4</v>
      </c>
      <c r="BM108" s="414">
        <f>BL108*(1-VLOOKUP($AR9,'MP-2017_Female'!$A$3:$CF$103,MIN((61+(Mortality!BM$5-Mortality!$AT$5)),84),0))</f>
        <v>1.4999276111904609E-4</v>
      </c>
      <c r="BN108" s="414">
        <f>BM108*(1-VLOOKUP($AR9,'MP-2017_Female'!$A$3:$CF$103,MIN((61+(Mortality!BN$5-Mortality!$AT$5)),84),0))</f>
        <v>1.4852283206007945E-4</v>
      </c>
      <c r="BO108" s="414">
        <f>BN108*(1-VLOOKUP($AR9,'MP-2017_Female'!$A$3:$CF$103,MIN((61+(Mortality!BO$5-Mortality!$AT$5)),84),0))</f>
        <v>1.4705245602268465E-4</v>
      </c>
      <c r="BP108" s="414">
        <f>BO108*(1-VLOOKUP($AR9,'MP-2017_Female'!$A$3:$CF$103,MIN((61+(Mortality!BP$5-Mortality!$AT$5)),84),0))</f>
        <v>1.455819314624578E-4</v>
      </c>
      <c r="BQ108" s="414">
        <f>BP108*(1-VLOOKUP($AR9,'MP-2017_Female'!$A$3:$CF$103,MIN((61+(Mortality!BQ$5-Mortality!$AT$5)),84),0))</f>
        <v>1.4412611214783321E-4</v>
      </c>
      <c r="BR108" s="414">
        <f>BQ108*(1-VLOOKUP($AR9,'MP-2017_Female'!$A$3:$CF$103,MIN((61+(Mortality!BR$5-Mortality!$AT$5)),84),0))</f>
        <v>1.4268485102635487E-4</v>
      </c>
      <c r="BS108" s="414">
        <f>BR108*(1-VLOOKUP($AR9,'MP-2017_Female'!$A$3:$CF$103,MIN((61+(Mortality!BS$5-Mortality!$AT$5)),84),0))</f>
        <v>1.4125800251609132E-4</v>
      </c>
      <c r="BT108" s="414">
        <f>BS108*(1-VLOOKUP($AR9,'MP-2017_Female'!$A$3:$CF$103,MIN((61+(Mortality!BT$5-Mortality!$AT$5)),84),0))</f>
        <v>1.3984542249093041E-4</v>
      </c>
      <c r="BU108" s="414">
        <f>BT108*(1-VLOOKUP($AR9,'MP-2017_Female'!$A$3:$CF$103,MIN((61+(Mortality!BU$5-Mortality!$AT$5)),84),0))</f>
        <v>1.384469682660211E-4</v>
      </c>
      <c r="BV108" s="414">
        <f>BU108*(1-VLOOKUP($AR9,'MP-2017_Female'!$A$3:$CF$103,MIN((61+(Mortality!BV$5-Mortality!$AT$5)),84),0))</f>
        <v>1.3706249858336087E-4</v>
      </c>
      <c r="BW108" s="414">
        <f>BV108*(1-VLOOKUP($AR9,'MP-2017_Female'!$A$3:$CF$103,MIN((61+(Mortality!BW$5-Mortality!$AT$5)),84),0))</f>
        <v>1.3569187359752726E-4</v>
      </c>
      <c r="BX108" s="414">
        <f>BW108*(1-VLOOKUP($AR9,'MP-2017_Female'!$A$3:$CF$103,MIN((61+(Mortality!BX$5-Mortality!$AT$5)),84),0))</f>
        <v>1.3433495486155197E-4</v>
      </c>
      <c r="BY108" s="414">
        <f>BX108*(1-VLOOKUP($AR9,'MP-2017_Female'!$A$3:$CF$103,MIN((61+(Mortality!BY$5-Mortality!$AT$5)),84),0))</f>
        <v>1.3299160531293644E-4</v>
      </c>
      <c r="BZ108" s="414">
        <f>BY108*(1-VLOOKUP($AR9,'MP-2017_Female'!$A$3:$CF$103,MIN((61+(Mortality!BZ$5-Mortality!$AT$5)),84),0))</f>
        <v>1.3166168925980707E-4</v>
      </c>
      <c r="CA108" s="414">
        <f>BZ108*(1-VLOOKUP($AR9,'MP-2017_Female'!$A$3:$CF$103,MIN((61+(Mortality!CA$5-Mortality!$AT$5)),84),0))</f>
        <v>1.3034507236720899E-4</v>
      </c>
      <c r="CB108" s="414">
        <f>CA108*(1-VLOOKUP($AR9,'MP-2017_Female'!$A$3:$CF$103,MIN((61+(Mortality!CB$5-Mortality!$AT$5)),84),0))</f>
        <v>1.290416216435369E-4</v>
      </c>
      <c r="CC108" s="414">
        <f>CB108*(1-VLOOKUP($AR9,'MP-2017_Female'!$A$3:$CF$103,MIN((61+(Mortality!CC$5-Mortality!$AT$5)),84),0))</f>
        <v>1.2775120542710152E-4</v>
      </c>
      <c r="CD108" s="414">
        <f>CC108*(1-VLOOKUP($AR9,'MP-2017_Female'!$A$3:$CF$103,MIN((61+(Mortality!CD$5-Mortality!$AT$5)),84),0))</f>
        <v>1.264736933728305E-4</v>
      </c>
      <c r="CE108" s="414">
        <f>CD108*(1-VLOOKUP($AR9,'MP-2017_Female'!$A$3:$CF$103,MIN((61+(Mortality!CE$5-Mortality!$AT$5)),84),0))</f>
        <v>1.252089564391022E-4</v>
      </c>
      <c r="CF108" s="414">
        <f>CE108*(1-VLOOKUP($AR9,'MP-2017_Female'!$A$3:$CF$103,MIN((61+(Mortality!CF$5-Mortality!$AT$5)),84),0))</f>
        <v>1.2395686687471119E-4</v>
      </c>
      <c r="CG108" s="414">
        <f>CF108*(1-VLOOKUP($AR9,'MP-2017_Female'!$A$3:$CF$103,MIN((61+(Mortality!CG$5-Mortality!$AT$5)),84),0))</f>
        <v>1.2271729820596407E-4</v>
      </c>
      <c r="CH108" s="414">
        <f>CG108*(1-VLOOKUP($AR9,'MP-2017_Female'!$A$3:$CF$103,MIN((61+(Mortality!CH$5-Mortality!$AT$5)),84),0))</f>
        <v>1.2149012522390442E-4</v>
      </c>
      <c r="CI108" s="414">
        <f>CH108*(1-VLOOKUP($AR9,'MP-2017_Female'!$A$3:$CF$103,MIN((61+(Mortality!CI$5-Mortality!$AT$5)),84),0))</f>
        <v>1.2027522397166537E-4</v>
      </c>
      <c r="CJ108" s="414">
        <f>CI108*(1-VLOOKUP($AR9,'MP-2017_Female'!$A$3:$CF$103,MIN((61+(Mortality!CJ$5-Mortality!$AT$5)),84),0))</f>
        <v>1.1907247173194872E-4</v>
      </c>
      <c r="CK108" s="414">
        <f>CJ108*(1-VLOOKUP($AR9,'MP-2017_Female'!$A$3:$CF$103,MIN((61+(Mortality!CK$5-Mortality!$AT$5)),84),0))</f>
        <v>1.1788174701462924E-4</v>
      </c>
      <c r="CL108" s="414">
        <f>CK108*(1-VLOOKUP($AR9,'MP-2017_Female'!$A$3:$CF$103,MIN((61+(Mortality!CL$5-Mortality!$AT$5)),84),0))</f>
        <v>1.1670292954448294E-4</v>
      </c>
      <c r="CM108" s="414">
        <f>CL108*(1-VLOOKUP($AR9,'MP-2017_Female'!$A$3:$CF$103,MIN((61+(Mortality!CM$5-Mortality!$AT$5)),84),0))</f>
        <v>1.1553590024903811E-4</v>
      </c>
      <c r="CN108" s="414">
        <f>CM108*(1-VLOOKUP($AR9,'MP-2017_Female'!$A$3:$CF$103,MIN((61+(Mortality!CN$5-Mortality!$AT$5)),84),0))</f>
        <v>1.1438054124654773E-4</v>
      </c>
      <c r="CO108" s="414">
        <f>CN108*(1-VLOOKUP($AR9,'MP-2017_Female'!$A$3:$CF$103,MIN((61+(Mortality!CO$5-Mortality!$AT$5)),84),0))</f>
        <v>1.1323673583408225E-4</v>
      </c>
      <c r="CP108" s="414">
        <f>CO108*(1-VLOOKUP($AR9,'MP-2017_Female'!$A$3:$CF$103,MIN((61+(Mortality!CP$5-Mortality!$AT$5)),84),0))</f>
        <v>1.1210436847574142E-4</v>
      </c>
      <c r="CQ108" s="414">
        <f>CP108*(1-VLOOKUP($AR9,'MP-2017_Female'!$A$3:$CF$103,MIN((61+(Mortality!CQ$5-Mortality!$AT$5)),84),0))</f>
        <v>1.1098332479098402E-4</v>
      </c>
      <c r="CR108" s="414">
        <f>CQ108*(1-VLOOKUP($AR9,'MP-2017_Female'!$A$3:$CF$103,MIN((61+(Mortality!CR$5-Mortality!$AT$5)),84),0))</f>
        <v>1.0987349154307417E-4</v>
      </c>
      <c r="CS108" s="414">
        <f>CR108*(1-VLOOKUP($AR9,'MP-2017_Female'!$A$3:$CF$103,MIN((61+(Mortality!CS$5-Mortality!$AT$5)),84),0))</f>
        <v>1.0877475662764343E-4</v>
      </c>
      <c r="CT108" s="414">
        <f>CS108*(1-VLOOKUP($AR9,'MP-2017_Female'!$A$3:$CF$103,MIN((61+(Mortality!CT$5-Mortality!$AT$5)),84),0))</f>
        <v>1.07687009061367E-4</v>
      </c>
      <c r="CU108" s="414">
        <f>CT108*(1-VLOOKUP($AR9,'MP-2017_Female'!$A$3:$CF$103,MIN((61+(Mortality!CU$5-Mortality!$AT$5)),84),0))</f>
        <v>1.0661013897075333E-4</v>
      </c>
      <c r="CV108" s="414">
        <f>CU108*(1-VLOOKUP($AR9,'MP-2017_Female'!$A$3:$CF$103,MIN((61+(Mortality!CV$5-Mortality!$AT$5)),84),0))</f>
        <v>1.055440375810458E-4</v>
      </c>
      <c r="CW108" s="414">
        <f>CV108*(1-VLOOKUP($AR9,'MP-2017_Female'!$A$3:$CF$103,MIN((61+(Mortality!CW$5-Mortality!$AT$5)),84),0))</f>
        <v>1.0448859720523534E-4</v>
      </c>
      <c r="CX108" s="414">
        <f>CW108*(1-VLOOKUP($AR9,'MP-2017_Female'!$A$3:$CF$103,MIN((61+(Mortality!CX$5-Mortality!$AT$5)),84),0))</f>
        <v>1.0344371123318299E-4</v>
      </c>
      <c r="CY108" s="414">
        <f>CX108*(1-VLOOKUP($AR9,'MP-2017_Female'!$A$3:$CF$103,MIN((61+(Mortality!CY$5-Mortality!$AT$5)),84),0))</f>
        <v>1.0240927412085116E-4</v>
      </c>
      <c r="CZ108" s="414">
        <f>CY108*(1-VLOOKUP($AR9,'MP-2017_Female'!$A$3:$CF$103,MIN((61+(Mortality!CZ$5-Mortality!$AT$5)),84),0))</f>
        <v>1.0138518137964265E-4</v>
      </c>
      <c r="DA108" s="414">
        <f>CZ108*(1-VLOOKUP($AR9,'MP-2017_Female'!$A$3:$CF$103,MIN((61+(Mortality!DA$5-Mortality!$AT$5)),84),0))</f>
        <v>1.0037132956584622E-4</v>
      </c>
      <c r="DB108" s="414">
        <f>DA108*(1-VLOOKUP($AR9,'MP-2017_Female'!$A$3:$CF$103,MIN((61+(Mortality!DB$5-Mortality!$AT$5)),84),0))</f>
        <v>9.9367616270187753E-5</v>
      </c>
      <c r="DC108" s="414">
        <f>DB108*(1-VLOOKUP($AR9,'MP-2017_Female'!$A$3:$CF$103,MIN((61+(Mortality!DC$5-Mortality!$AT$5)),84),0))</f>
        <v>9.8373940107485878E-5</v>
      </c>
      <c r="DD108" s="414">
        <f>DC108*(1-VLOOKUP($AR9,'MP-2017_Female'!$A$3:$CF$103,MIN((61+(Mortality!DD$5-Mortality!$AT$5)),84),0))</f>
        <v>9.7390200706411019E-5</v>
      </c>
      <c r="DE108" s="414">
        <f>DD108*(1-VLOOKUP($AR9,'MP-2017_Female'!$A$3:$CF$103,MIN((61+(Mortality!DE$5-Mortality!$AT$5)),84),0))</f>
        <v>9.6416298699346907E-5</v>
      </c>
      <c r="DF108" s="414">
        <f>DE108*(1-VLOOKUP($AR9,'MP-2017_Female'!$A$3:$CF$103,MIN((61+(Mortality!DF$5-Mortality!$AT$5)),84),0))</f>
        <v>9.5452135712353431E-5</v>
      </c>
      <c r="DG108" s="414">
        <f>DF108*(1-VLOOKUP($AR9,'MP-2017_Female'!$A$3:$CF$103,MIN((61+(Mortality!DG$5-Mortality!$AT$5)),84),0))</f>
        <v>9.4497614355229897E-5</v>
      </c>
      <c r="DH108" s="414">
        <f>DG108*(1-VLOOKUP($AR9,'MP-2017_Female'!$A$3:$CF$103,MIN((61+(Mortality!DH$5-Mortality!$AT$5)),84),0))</f>
        <v>9.3552638211677599E-5</v>
      </c>
      <c r="DI108" s="414">
        <f>DH108*(1-VLOOKUP($AR9,'MP-2017_Female'!$A$3:$CF$103,MIN((61+(Mortality!DI$5-Mortality!$AT$5)),84),0))</f>
        <v>9.2617111829560827E-5</v>
      </c>
      <c r="DJ108" s="414">
        <f>DI108*(1-VLOOKUP($AR9,'MP-2017_Female'!$A$3:$CF$103,MIN((61+(Mortality!DJ$5-Mortality!$AT$5)),84),0))</f>
        <v>9.1690940711265217E-5</v>
      </c>
      <c r="DK108" s="414">
        <f>DJ108*(1-VLOOKUP($AR9,'MP-2017_Female'!$A$3:$CF$103,MIN((61+(Mortality!DK$5-Mortality!$AT$5)),84),0))</f>
        <v>9.077403130415257E-5</v>
      </c>
      <c r="DL108" s="414">
        <f>DK108*(1-VLOOKUP($AR9,'MP-2017_Female'!$A$3:$CF$103,MIN((61+(Mortality!DL$5-Mortality!$AT$5)),84),0))</f>
        <v>8.9866290991111046E-5</v>
      </c>
      <c r="DM108" s="414">
        <f>DL108*(1-VLOOKUP($AR9,'MP-2017_Female'!$A$3:$CF$103,MIN((61+(Mortality!DM$5-Mortality!$AT$5)),84),0))</f>
        <v>8.8967628081199941E-5</v>
      </c>
      <c r="DN108" s="414">
        <f>DM108*(1-VLOOKUP($AR9,'MP-2017_Female'!$A$3:$CF$103,MIN((61+(Mortality!DN$5-Mortality!$AT$5)),84),0))</f>
        <v>8.8077951800387939E-5</v>
      </c>
      <c r="DO108" s="414">
        <f>DN108*(1-VLOOKUP($AR9,'MP-2017_Female'!$A$3:$CF$103,MIN((61+(Mortality!DO$5-Mortality!$AT$5)),84),0))</f>
        <v>8.7197172282384063E-5</v>
      </c>
      <c r="DP108" s="414">
        <f>DO108*(1-VLOOKUP($AR9,'MP-2017_Female'!$A$3:$CF$103,MIN((61+(Mortality!DP$5-Mortality!$AT$5)),84),0))</f>
        <v>8.6325200559560222E-5</v>
      </c>
      <c r="DQ108" s="414">
        <f>DP108*(1-VLOOKUP($AR9,'MP-2017_Female'!$A$3:$CF$103,MIN((61+(Mortality!DQ$5-Mortality!$AT$5)),84),0))</f>
        <v>8.5461948553964623E-5</v>
      </c>
      <c r="DR108" s="414">
        <f>DQ108*(1-VLOOKUP($AR9,'MP-2017_Female'!$A$3:$CF$103,MIN((61+(Mortality!DR$5-Mortality!$AT$5)),84),0))</f>
        <v>8.4607329068424973E-5</v>
      </c>
      <c r="DS108" s="414">
        <f>DR108*(1-VLOOKUP($AR9,'MP-2017_Female'!$A$3:$CF$103,MIN((61+(Mortality!DS$5-Mortality!$AT$5)),84),0))</f>
        <v>8.3761255777740716E-5</v>
      </c>
      <c r="DT108" s="414">
        <f>DS108*(1-VLOOKUP($AR9,'MP-2017_Female'!$A$3:$CF$103,MIN((61+(Mortality!DT$5-Mortality!$AT$5)),84),0))</f>
        <v>8.2923643219963314E-5</v>
      </c>
      <c r="DU108" s="414">
        <f>DT108*(1-VLOOKUP($AR9,'MP-2017_Female'!$A$3:$CF$103,MIN((61+(Mortality!DU$5-Mortality!$AT$5)),84),0))</f>
        <v>8.2094406787763674E-5</v>
      </c>
      <c r="DV108" s="414">
        <f>DU108*(1-VLOOKUP($AR9,'MP-2017_Female'!$A$3:$CF$103,MIN((61+(Mortality!DV$5-Mortality!$AT$5)),84),0))</f>
        <v>8.1273462719886041E-5</v>
      </c>
      <c r="DW108" s="414">
        <f>DV108*(1-VLOOKUP($AR9,'MP-2017_Female'!$A$3:$CF$103,MIN((61+(Mortality!DW$5-Mortality!$AT$5)),84),0))</f>
        <v>8.0460728092687173E-5</v>
      </c>
      <c r="DX108" s="414">
        <f>DW108*(1-VLOOKUP($AR9,'MP-2017_Female'!$A$3:$CF$103,MIN((61+(Mortality!DX$5-Mortality!$AT$5)),84),0))</f>
        <v>7.9656120811760306E-5</v>
      </c>
      <c r="DY108" s="414">
        <f>DX108*(1-VLOOKUP($AR9,'MP-2017_Female'!$A$3:$CF$103,MIN((61+(Mortality!DY$5-Mortality!$AT$5)),84),0))</f>
        <v>7.8859559603642706E-5</v>
      </c>
      <c r="DZ108" s="414">
        <f>DY108*(1-VLOOKUP($AR9,'MP-2017_Female'!$A$3:$CF$103,MIN((61+(Mortality!DZ$5-Mortality!$AT$5)),84),0))</f>
        <v>7.8070964007606275E-5</v>
      </c>
      <c r="EA108" s="414">
        <f>DZ108*(1-VLOOKUP($AR9,'MP-2017_Female'!$A$3:$CF$103,MIN((61+(Mortality!EA$5-Mortality!$AT$5)),84),0))</f>
        <v>7.7290254367530213E-5</v>
      </c>
      <c r="EB108" s="414">
        <f>EA108*(1-VLOOKUP($AR9,'MP-2017_Female'!$A$3:$CF$103,MIN((61+(Mortality!EB$5-Mortality!$AT$5)),84),0))</f>
        <v>7.6517351823854907E-5</v>
      </c>
      <c r="EC108" s="414">
        <f>EB108*(1-VLOOKUP($AR9,'MP-2017_Female'!$A$3:$CF$103,MIN((61+(Mortality!EC$5-Mortality!$AT$5)),84),0))</f>
        <v>7.5752178305616354E-5</v>
      </c>
      <c r="ED108" s="414">
        <f>EC108*(1-VLOOKUP($AR9,'MP-2017_Female'!$A$3:$CF$103,MIN((61+(Mortality!ED$5-Mortality!$AT$5)),84),0))</f>
        <v>7.4994656522560187E-5</v>
      </c>
      <c r="EE108" s="414">
        <f>ED108*(1-VLOOKUP($AR9,'MP-2017_Female'!$A$3:$CF$103,MIN((61+(Mortality!EE$5-Mortality!$AT$5)),84),0))</f>
        <v>7.4244709957334583E-5</v>
      </c>
      <c r="EF108" s="414">
        <f>EE108*(1-VLOOKUP($AR9,'MP-2017_Female'!$A$3:$CF$103,MIN((61+(Mortality!EF$5-Mortality!$AT$5)),84),0))</f>
        <v>7.3502262857761235E-5</v>
      </c>
      <c r="EG108" s="414">
        <f>EF108*(1-VLOOKUP($AR9,'MP-2017_Female'!$A$3:$CF$103,MIN((61+(Mortality!EG$5-Mortality!$AT$5)),84),0))</f>
        <v>7.2767240229183622E-5</v>
      </c>
      <c r="EH108" s="414">
        <f>EG108*(1-VLOOKUP($AR9,'MP-2017_Female'!$A$3:$CF$103,MIN((61+(Mortality!EH$5-Mortality!$AT$5)),84),0))</f>
        <v>7.2039567826891781E-5</v>
      </c>
      <c r="EI108" s="414">
        <f>EH108*(1-VLOOKUP($AR9,'MP-2017_Female'!$A$3:$CF$103,MIN((61+(Mortality!EI$5-Mortality!$AT$5)),84),0))</f>
        <v>7.1319172148622857E-5</v>
      </c>
      <c r="EJ108" s="414">
        <f>EI108*(1-VLOOKUP($AR9,'MP-2017_Female'!$A$3:$CF$103,MIN((61+(Mortality!EJ$5-Mortality!$AT$5)),84),0))</f>
        <v>7.0605980427136631E-5</v>
      </c>
      <c r="EK108" s="414">
        <f>EJ108*(1-VLOOKUP($AR9,'MP-2017_Female'!$A$3:$CF$103,MIN((61+(Mortality!EK$5-Mortality!$AT$5)),84),0))</f>
        <v>6.9899920622865271E-5</v>
      </c>
      <c r="EL108" s="414">
        <f>EK108*(1-VLOOKUP($AR9,'MP-2017_Female'!$A$3:$CF$103,MIN((61+(Mortality!EL$5-Mortality!$AT$5)),84),0))</f>
        <v>6.9200921416636622E-5</v>
      </c>
      <c r="EM108" s="414">
        <f>EL108*(1-VLOOKUP($AR9,'MP-2017_Female'!$A$3:$CF$103,MIN((61+(Mortality!EM$5-Mortality!$AT$5)),84),0))</f>
        <v>6.850891220247026E-5</v>
      </c>
      <c r="EN108" s="414">
        <f>EM108*(1-VLOOKUP($AR9,'MP-2017_Female'!$A$3:$CF$103,MIN((61+(Mortality!EN$5-Mortality!$AT$5)),84),0))</f>
        <v>6.7823823080445561E-5</v>
      </c>
      <c r="EO108" s="414">
        <f>EN108*(1-VLOOKUP($AR9,'MP-2017_Female'!$A$3:$CF$103,MIN((61+(Mortality!EO$5-Mortality!$AT$5)),84),0))</f>
        <v>6.714558484964111E-5</v>
      </c>
      <c r="EP108" s="414">
        <f>EO108*(1-VLOOKUP($AR9,'MP-2017_Female'!$A$3:$CF$103,MIN((61+(Mortality!EP$5-Mortality!$AT$5)),84),0))</f>
        <v>6.6474129001144701E-5</v>
      </c>
      <c r="EQ108" s="414">
        <f>EP108*(1-VLOOKUP($AR9,'MP-2017_Female'!$A$3:$CF$103,MIN((61+(Mortality!EQ$5-Mortality!$AT$5)),84),0))</f>
        <v>6.5809387711133251E-5</v>
      </c>
      <c r="ER108" s="414">
        <f>EQ108*(1-VLOOKUP($AR9,'MP-2017_Female'!$A$3:$CF$103,MIN((61+(Mortality!ER$5-Mortality!$AT$5)),84),0))</f>
        <v>6.515129383402192E-5</v>
      </c>
      <c r="ES108" s="414">
        <f>ER108*(1-VLOOKUP($AR9,'MP-2017_Female'!$A$3:$CF$103,MIN((61+(Mortality!ES$5-Mortality!$AT$5)),84),0))</f>
        <v>6.4499780895681702E-5</v>
      </c>
      <c r="ET108" s="414">
        <f>ES108*(1-VLOOKUP($AR9,'MP-2017_Female'!$A$3:$CF$103,MIN((61+(Mortality!ET$5-Mortality!$AT$5)),84),0))</f>
        <v>6.3854783086724889E-5</v>
      </c>
      <c r="EU108" s="414">
        <f>ET108*(1-VLOOKUP($AR9,'MP-2017_Female'!$A$3:$CF$103,MIN((61+(Mortality!EU$5-Mortality!$AT$5)),84),0))</f>
        <v>6.321623525585764E-5</v>
      </c>
      <c r="EV108" s="414">
        <f>EU108*(1-VLOOKUP($AR9,'MP-2017_Female'!$A$3:$CF$103,MIN((61+(Mortality!EV$5-Mortality!$AT$5)),84),0))</f>
        <v>6.2584072903299062E-5</v>
      </c>
      <c r="EW108" s="414">
        <f>EV108*(1-VLOOKUP($AR9,'MP-2017_Female'!$A$3:$CF$103,MIN((61+(Mortality!EW$5-Mortality!$AT$5)),84),0))</f>
        <v>6.1958232174266065E-5</v>
      </c>
      <c r="EX108" s="414">
        <f>EW108*(1-VLOOKUP($AR9,'MP-2017_Female'!$A$3:$CF$103,MIN((61+(Mortality!EX$5-Mortality!$AT$5)),84),0))</f>
        <v>6.1338649852523398E-5</v>
      </c>
      <c r="EY108" s="414">
        <f>EX108*(1-VLOOKUP($AR9,'MP-2017_Female'!$A$3:$CF$103,MIN((61+(Mortality!EY$5-Mortality!$AT$5)),84),0))</f>
        <v>6.072526335399816E-5</v>
      </c>
      <c r="EZ108" s="414">
        <f>EY108*(1-VLOOKUP($AR9,'MP-2017_Female'!$A$3:$CF$103,MIN((61+(Mortality!EZ$5-Mortality!$AT$5)),84),0))</f>
        <v>6.0118010720458181E-5</v>
      </c>
      <c r="FA108" s="414">
        <f>EZ108*(1-VLOOKUP($AR9,'MP-2017_Female'!$A$3:$CF$103,MIN((61+(Mortality!FA$5-Mortality!$AT$5)),84),0))</f>
        <v>5.9516830613253597E-5</v>
      </c>
      <c r="FB108" s="414">
        <f>FA108*(1-VLOOKUP($AR9,'MP-2017_Female'!$A$3:$CF$103,MIN((61+(Mortality!FB$5-Mortality!$AT$5)),84),0))</f>
        <v>5.892166230712106E-5</v>
      </c>
      <c r="FC108" s="414">
        <f>FB108*(1-VLOOKUP($AR9,'MP-2017_Female'!$A$3:$CF$103,MIN((61+(Mortality!FC$5-Mortality!$AT$5)),84),0))</f>
        <v>5.833244568404985E-5</v>
      </c>
      <c r="FD108" s="414">
        <f>FC108*(1-VLOOKUP($AR9,'MP-2017_Female'!$A$3:$CF$103,MIN((61+(Mortality!FD$5-Mortality!$AT$5)),84),0))</f>
        <v>5.7749121227209348E-5</v>
      </c>
      <c r="FE108" s="414">
        <f>FD108*(1-VLOOKUP($AR9,'MP-2017_Female'!$A$3:$CF$103,MIN((61+(Mortality!FE$5-Mortality!$AT$5)),84),0))</f>
        <v>5.7171630014937252E-5</v>
      </c>
      <c r="FF108" s="414">
        <f>FE108*(1-VLOOKUP($AR9,'MP-2017_Female'!$A$3:$CF$103,MIN((61+(Mortality!FF$5-Mortality!$AT$5)),84),0))</f>
        <v>5.6599913714787877E-5</v>
      </c>
      <c r="FG108" s="414">
        <f>FF108*(1-VLOOKUP($AR9,'MP-2017_Female'!$A$3:$CF$103,MIN((61+(Mortality!FG$5-Mortality!$AT$5)),84),0))</f>
        <v>5.6033914577639997E-5</v>
      </c>
      <c r="FH108" s="414">
        <f>FG108*(1-VLOOKUP($AR9,'MP-2017_Female'!$A$3:$CF$103,MIN((61+(Mortality!FH$5-Mortality!$AT$5)),84),0))</f>
        <v>5.5473575431863599E-5</v>
      </c>
      <c r="FI108" s="414">
        <f>FH108*(1-VLOOKUP($AR9,'MP-2017_Female'!$A$3:$CF$103,MIN((61+(Mortality!FI$5-Mortality!$AT$5)),84),0))</f>
        <v>5.4918839677544961E-5</v>
      </c>
    </row>
    <row r="109" spans="1:165">
      <c r="AR109" s="205">
        <v>29</v>
      </c>
      <c r="AS109" s="235">
        <f t="shared" si="151"/>
        <v>1.8348001768268883E-4</v>
      </c>
      <c r="AT109" s="406">
        <f t="shared" si="152"/>
        <v>1.6880000000000004E-4</v>
      </c>
      <c r="AU109" s="414">
        <f>AT109*(1-VLOOKUP($AR10,'MP-2017_Female'!$A$3:$CF$103,MIN((61+(Mortality!AU$5-Mortality!$AT$5)),84),0))</f>
        <v>1.7009976000000005E-4</v>
      </c>
      <c r="AV109" s="414">
        <f>AU109*(1-VLOOKUP($AR10,'MP-2017_Female'!$A$3:$CF$103,MIN((61+(Mortality!AV$5-Mortality!$AT$5)),84),0))</f>
        <v>1.7205590724000006E-4</v>
      </c>
      <c r="AW109" s="414">
        <f>AV109*(1-VLOOKUP($AR10,'MP-2017_Female'!$A$3:$CF$103,MIN((61+(Mortality!AW$5-Mortality!$AT$5)),84),0))</f>
        <v>1.7492924089090804E-4</v>
      </c>
      <c r="AX109" s="414">
        <f>AW109*(1-VLOOKUP($AR10,'MP-2017_Female'!$A$3:$CF$103,MIN((61+(Mortality!AX$5-Mortality!$AT$5)),84),0))</f>
        <v>1.7760565827653894E-4</v>
      </c>
      <c r="AY109" s="414">
        <f>AX109*(1-VLOOKUP($AR10,'MP-2017_Female'!$A$3:$CF$103,MIN((61+(Mortality!AY$5-Mortality!$AT$5)),84),0))</f>
        <v>1.7991453183413393E-4</v>
      </c>
      <c r="AZ109" s="414">
        <f>AY109*(1-VLOOKUP($AR10,'MP-2017_Female'!$A$3:$CF$103,MIN((61+(Mortality!AZ$5-Mortality!$AT$5)),84),0))</f>
        <v>1.8171367715247527E-4</v>
      </c>
      <c r="BA109" s="414">
        <f>AZ109*(1-VLOOKUP($AR10,'MP-2017_Female'!$A$3:$CF$103,MIN((61+(Mortality!BA$5-Mortality!$AT$5)),84),0))</f>
        <v>1.8291298742168161E-4</v>
      </c>
      <c r="BB109" s="414">
        <f>BA109*(1-VLOOKUP($AR10,'MP-2017_Female'!$A$3:$CF$103,MIN((61+(Mortality!BB$5-Mortality!$AT$5)),84),0))</f>
        <v>1.8348001768268883E-4</v>
      </c>
      <c r="BC109" s="414">
        <f>BB109*(1-VLOOKUP($AR10,'MP-2017_Female'!$A$3:$CF$103,MIN((61+(Mortality!BC$5-Mortality!$AT$5)),84),0))</f>
        <v>1.8340662567561575E-4</v>
      </c>
      <c r="BD109" s="414">
        <f>BC109*(1-VLOOKUP($AR10,'MP-2017_Female'!$A$3:$CF$103,MIN((61+(Mortality!BD$5-Mortality!$AT$5)),84),0))</f>
        <v>1.827647024857511E-4</v>
      </c>
      <c r="BE109" s="414">
        <f>BD109*(1-VLOOKUP($AR10,'MP-2017_Female'!$A$3:$CF$103,MIN((61+(Mortality!BE$5-Mortality!$AT$5)),84),0))</f>
        <v>1.8164983780058803E-4</v>
      </c>
      <c r="BF109" s="414">
        <f>BE109*(1-VLOOKUP($AR10,'MP-2017_Female'!$A$3:$CF$103,MIN((61+(Mortality!BF$5-Mortality!$AT$5)),84),0))</f>
        <v>1.8017847411440328E-4</v>
      </c>
      <c r="BG109" s="414">
        <f>BF109*(1-VLOOKUP($AR10,'MP-2017_Female'!$A$3:$CF$103,MIN((61+(Mortality!BG$5-Mortality!$AT$5)),84),0))</f>
        <v>1.7862893923701939E-4</v>
      </c>
      <c r="BH109" s="414">
        <f>BG109*(1-VLOOKUP($AR10,'MP-2017_Female'!$A$3:$CF$103,MIN((61+(Mortality!BH$5-Mortality!$AT$5)),84),0))</f>
        <v>1.7705700457173361E-4</v>
      </c>
      <c r="BI109" s="414">
        <f>BH109*(1-VLOOKUP($AR10,'MP-2017_Female'!$A$3:$CF$103,MIN((61+(Mortality!BI$5-Mortality!$AT$5)),84),0))</f>
        <v>1.7546349153058801E-4</v>
      </c>
      <c r="BJ109" s="414">
        <f>BI109*(1-VLOOKUP($AR10,'MP-2017_Female'!$A$3:$CF$103,MIN((61+(Mortality!BJ$5-Mortality!$AT$5)),84),0))</f>
        <v>1.7384922740850661E-4</v>
      </c>
      <c r="BK109" s="414">
        <f>BJ109*(1-VLOOKUP($AR10,'MP-2017_Female'!$A$3:$CF$103,MIN((61+(Mortality!BK$5-Mortality!$AT$5)),84),0))</f>
        <v>1.7221504467086665E-4</v>
      </c>
      <c r="BL109" s="414">
        <f>BK109*(1-VLOOKUP($AR10,'MP-2017_Female'!$A$3:$CF$103,MIN((61+(Mortality!BL$5-Mortality!$AT$5)),84),0))</f>
        <v>1.7056178024202632E-4</v>
      </c>
      <c r="BM109" s="414">
        <f>BL109*(1-VLOOKUP($AR10,'MP-2017_Female'!$A$3:$CF$103,MIN((61+(Mortality!BM$5-Mortality!$AT$5)),84),0))</f>
        <v>1.6890733097367865E-4</v>
      </c>
      <c r="BN109" s="414">
        <f>BM109*(1-VLOOKUP($AR10,'MP-2017_Female'!$A$3:$CF$103,MIN((61+(Mortality!BN$5-Mortality!$AT$5)),84),0))</f>
        <v>1.6725203913013661E-4</v>
      </c>
      <c r="BO109" s="414">
        <f>BN109*(1-VLOOKUP($AR10,'MP-2017_Female'!$A$3:$CF$103,MIN((61+(Mortality!BO$5-Mortality!$AT$5)),84),0))</f>
        <v>1.6559624394274825E-4</v>
      </c>
      <c r="BP109" s="414">
        <f>BO109*(1-VLOOKUP($AR10,'MP-2017_Female'!$A$3:$CF$103,MIN((61+(Mortality!BP$5-Mortality!$AT$5)),84),0))</f>
        <v>1.6394028150332077E-4</v>
      </c>
      <c r="BQ109" s="414">
        <f>BP109*(1-VLOOKUP($AR10,'MP-2017_Female'!$A$3:$CF$103,MIN((61+(Mortality!BQ$5-Mortality!$AT$5)),84),0))</f>
        <v>1.6230087868828756E-4</v>
      </c>
      <c r="BR109" s="414">
        <f>BQ109*(1-VLOOKUP($AR10,'MP-2017_Female'!$A$3:$CF$103,MIN((61+(Mortality!BR$5-Mortality!$AT$5)),84),0))</f>
        <v>1.606778699014047E-4</v>
      </c>
      <c r="BS109" s="414">
        <f>BR109*(1-VLOOKUP($AR10,'MP-2017_Female'!$A$3:$CF$103,MIN((61+(Mortality!BS$5-Mortality!$AT$5)),84),0))</f>
        <v>1.5907109120239066E-4</v>
      </c>
      <c r="BT109" s="414">
        <f>BS109*(1-VLOOKUP($AR10,'MP-2017_Female'!$A$3:$CF$103,MIN((61+(Mortality!BT$5-Mortality!$AT$5)),84),0))</f>
        <v>1.5748038029036676E-4</v>
      </c>
      <c r="BU109" s="414">
        <f>BT109*(1-VLOOKUP($AR10,'MP-2017_Female'!$A$3:$CF$103,MIN((61+(Mortality!BU$5-Mortality!$AT$5)),84),0))</f>
        <v>1.5590557648746309E-4</v>
      </c>
      <c r="BV109" s="414">
        <f>BU109*(1-VLOOKUP($AR10,'MP-2017_Female'!$A$3:$CF$103,MIN((61+(Mortality!BV$5-Mortality!$AT$5)),84),0))</f>
        <v>1.5434652072258845E-4</v>
      </c>
      <c r="BW109" s="414">
        <f>BV109*(1-VLOOKUP($AR10,'MP-2017_Female'!$A$3:$CF$103,MIN((61+(Mortality!BW$5-Mortality!$AT$5)),84),0))</f>
        <v>1.5280305551536256E-4</v>
      </c>
      <c r="BX109" s="414">
        <f>BW109*(1-VLOOKUP($AR10,'MP-2017_Female'!$A$3:$CF$103,MIN((61+(Mortality!BX$5-Mortality!$AT$5)),84),0))</f>
        <v>1.5127502496020893E-4</v>
      </c>
      <c r="BY109" s="414">
        <f>BX109*(1-VLOOKUP($AR10,'MP-2017_Female'!$A$3:$CF$103,MIN((61+(Mortality!BY$5-Mortality!$AT$5)),84),0))</f>
        <v>1.4976227471060684E-4</v>
      </c>
      <c r="BZ109" s="414">
        <f>BY109*(1-VLOOKUP($AR10,'MP-2017_Female'!$A$3:$CF$103,MIN((61+(Mortality!BZ$5-Mortality!$AT$5)),84),0))</f>
        <v>1.4826465196350077E-4</v>
      </c>
      <c r="CA109" s="414">
        <f>BZ109*(1-VLOOKUP($AR10,'MP-2017_Female'!$A$3:$CF$103,MIN((61+(Mortality!CA$5-Mortality!$AT$5)),84),0))</f>
        <v>1.4678200544386577E-4</v>
      </c>
      <c r="CB109" s="414">
        <f>CA109*(1-VLOOKUP($AR10,'MP-2017_Female'!$A$3:$CF$103,MIN((61+(Mortality!CB$5-Mortality!$AT$5)),84),0))</f>
        <v>1.453141853894271E-4</v>
      </c>
      <c r="CC109" s="414">
        <f>CB109*(1-VLOOKUP($AR10,'MP-2017_Female'!$A$3:$CF$103,MIN((61+(Mortality!CC$5-Mortality!$AT$5)),84),0))</f>
        <v>1.4386104353553283E-4</v>
      </c>
      <c r="CD109" s="414">
        <f>CC109*(1-VLOOKUP($AR10,'MP-2017_Female'!$A$3:$CF$103,MIN((61+(Mortality!CD$5-Mortality!$AT$5)),84),0))</f>
        <v>1.4242243310017751E-4</v>
      </c>
      <c r="CE109" s="414">
        <f>CD109*(1-VLOOKUP($AR10,'MP-2017_Female'!$A$3:$CF$103,MIN((61+(Mortality!CE$5-Mortality!$AT$5)),84),0))</f>
        <v>1.4099820876917573E-4</v>
      </c>
      <c r="CF109" s="414">
        <f>CE109*(1-VLOOKUP($AR10,'MP-2017_Female'!$A$3:$CF$103,MIN((61+(Mortality!CF$5-Mortality!$AT$5)),84),0))</f>
        <v>1.3958822668148397E-4</v>
      </c>
      <c r="CG109" s="414">
        <f>CF109*(1-VLOOKUP($AR10,'MP-2017_Female'!$A$3:$CF$103,MIN((61+(Mortality!CG$5-Mortality!$AT$5)),84),0))</f>
        <v>1.3819234441466913E-4</v>
      </c>
      <c r="CH109" s="414">
        <f>CG109*(1-VLOOKUP($AR10,'MP-2017_Female'!$A$3:$CF$103,MIN((61+(Mortality!CH$5-Mortality!$AT$5)),84),0))</f>
        <v>1.3681042097052242E-4</v>
      </c>
      <c r="CI109" s="414">
        <f>CH109*(1-VLOOKUP($AR10,'MP-2017_Female'!$A$3:$CF$103,MIN((61+(Mortality!CI$5-Mortality!$AT$5)),84),0))</f>
        <v>1.354423167608172E-4</v>
      </c>
      <c r="CJ109" s="414">
        <f>CI109*(1-VLOOKUP($AR10,'MP-2017_Female'!$A$3:$CF$103,MIN((61+(Mortality!CJ$5-Mortality!$AT$5)),84),0))</f>
        <v>1.3408789359320902E-4</v>
      </c>
      <c r="CK109" s="414">
        <f>CJ109*(1-VLOOKUP($AR10,'MP-2017_Female'!$A$3:$CF$103,MIN((61+(Mortality!CK$5-Mortality!$AT$5)),84),0))</f>
        <v>1.3274701465727692E-4</v>
      </c>
      <c r="CL109" s="414">
        <f>CK109*(1-VLOOKUP($AR10,'MP-2017_Female'!$A$3:$CF$103,MIN((61+(Mortality!CL$5-Mortality!$AT$5)),84),0))</f>
        <v>1.3141954451070415E-4</v>
      </c>
      <c r="CM109" s="414">
        <f>CL109*(1-VLOOKUP($AR10,'MP-2017_Female'!$A$3:$CF$103,MIN((61+(Mortality!CM$5-Mortality!$AT$5)),84),0))</f>
        <v>1.3010534906559711E-4</v>
      </c>
      <c r="CN109" s="414">
        <f>CM109*(1-VLOOKUP($AR10,'MP-2017_Female'!$A$3:$CF$103,MIN((61+(Mortality!CN$5-Mortality!$AT$5)),84),0))</f>
        <v>1.2880429557494115E-4</v>
      </c>
      <c r="CO109" s="414">
        <f>CN109*(1-VLOOKUP($AR10,'MP-2017_Female'!$A$3:$CF$103,MIN((61+(Mortality!CO$5-Mortality!$AT$5)),84),0))</f>
        <v>1.2751625261919172E-4</v>
      </c>
      <c r="CP109" s="414">
        <f>CO109*(1-VLOOKUP($AR10,'MP-2017_Female'!$A$3:$CF$103,MIN((61+(Mortality!CP$5-Mortality!$AT$5)),84),0))</f>
        <v>1.2624109009299979E-4</v>
      </c>
      <c r="CQ109" s="414">
        <f>CP109*(1-VLOOKUP($AR10,'MP-2017_Female'!$A$3:$CF$103,MIN((61+(Mortality!CQ$5-Mortality!$AT$5)),84),0))</f>
        <v>1.2497867919206978E-4</v>
      </c>
      <c r="CR109" s="414">
        <f>CQ109*(1-VLOOKUP($AR10,'MP-2017_Female'!$A$3:$CF$103,MIN((61+(Mortality!CR$5-Mortality!$AT$5)),84),0))</f>
        <v>1.2372889240014909E-4</v>
      </c>
      <c r="CS109" s="414">
        <f>CR109*(1-VLOOKUP($AR10,'MP-2017_Female'!$A$3:$CF$103,MIN((61+(Mortality!CS$5-Mortality!$AT$5)),84),0))</f>
        <v>1.224916034761476E-4</v>
      </c>
      <c r="CT109" s="414">
        <f>CS109*(1-VLOOKUP($AR10,'MP-2017_Female'!$A$3:$CF$103,MIN((61+(Mortality!CT$5-Mortality!$AT$5)),84),0))</f>
        <v>1.2126668744138612E-4</v>
      </c>
      <c r="CU109" s="414">
        <f>CT109*(1-VLOOKUP($AR10,'MP-2017_Female'!$A$3:$CF$103,MIN((61+(Mortality!CU$5-Mortality!$AT$5)),84),0))</f>
        <v>1.2005402056697226E-4</v>
      </c>
      <c r="CV109" s="414">
        <f>CU109*(1-VLOOKUP($AR10,'MP-2017_Female'!$A$3:$CF$103,MIN((61+(Mortality!CV$5-Mortality!$AT$5)),84),0))</f>
        <v>1.1885348036130254E-4</v>
      </c>
      <c r="CW109" s="414">
        <f>CV109*(1-VLOOKUP($AR10,'MP-2017_Female'!$A$3:$CF$103,MIN((61+(Mortality!CW$5-Mortality!$AT$5)),84),0))</f>
        <v>1.1766494555768951E-4</v>
      </c>
      <c r="CX109" s="414">
        <f>CW109*(1-VLOOKUP($AR10,'MP-2017_Female'!$A$3:$CF$103,MIN((61+(Mortality!CX$5-Mortality!$AT$5)),84),0))</f>
        <v>1.1648829610211261E-4</v>
      </c>
      <c r="CY109" s="414">
        <f>CX109*(1-VLOOKUP($AR10,'MP-2017_Female'!$A$3:$CF$103,MIN((61+(Mortality!CY$5-Mortality!$AT$5)),84),0))</f>
        <v>1.1532341314109148E-4</v>
      </c>
      <c r="CZ109" s="414">
        <f>CY109*(1-VLOOKUP($AR10,'MP-2017_Female'!$A$3:$CF$103,MIN((61+(Mortality!CZ$5-Mortality!$AT$5)),84),0))</f>
        <v>1.1417017900968056E-4</v>
      </c>
      <c r="DA109" s="414">
        <f>CZ109*(1-VLOOKUP($AR10,'MP-2017_Female'!$A$3:$CF$103,MIN((61+(Mortality!DA$5-Mortality!$AT$5)),84),0))</f>
        <v>1.1302847721958376E-4</v>
      </c>
      <c r="DB109" s="414">
        <f>DA109*(1-VLOOKUP($AR10,'MP-2017_Female'!$A$3:$CF$103,MIN((61+(Mortality!DB$5-Mortality!$AT$5)),84),0))</f>
        <v>1.1189819244738792E-4</v>
      </c>
      <c r="DC109" s="414">
        <f>DB109*(1-VLOOKUP($AR10,'MP-2017_Female'!$A$3:$CF$103,MIN((61+(Mortality!DC$5-Mortality!$AT$5)),84),0))</f>
        <v>1.1077921052291403E-4</v>
      </c>
      <c r="DD109" s="414">
        <f>DC109*(1-VLOOKUP($AR10,'MP-2017_Female'!$A$3:$CF$103,MIN((61+(Mortality!DD$5-Mortality!$AT$5)),84),0))</f>
        <v>1.0967141841768489E-4</v>
      </c>
      <c r="DE109" s="414">
        <f>DD109*(1-VLOOKUP($AR10,'MP-2017_Female'!$A$3:$CF$103,MIN((61+(Mortality!DE$5-Mortality!$AT$5)),84),0))</f>
        <v>1.0857470423350804E-4</v>
      </c>
      <c r="DF109" s="414">
        <f>DE109*(1-VLOOKUP($AR10,'MP-2017_Female'!$A$3:$CF$103,MIN((61+(Mortality!DF$5-Mortality!$AT$5)),84),0))</f>
        <v>1.0748895719117296E-4</v>
      </c>
      <c r="DG109" s="414">
        <f>DF109*(1-VLOOKUP($AR10,'MP-2017_Female'!$A$3:$CF$103,MIN((61+(Mortality!DG$5-Mortality!$AT$5)),84),0))</f>
        <v>1.0641406761926123E-4</v>
      </c>
      <c r="DH109" s="414">
        <f>DG109*(1-VLOOKUP($AR10,'MP-2017_Female'!$A$3:$CF$103,MIN((61+(Mortality!DH$5-Mortality!$AT$5)),84),0))</f>
        <v>1.0534992694306862E-4</v>
      </c>
      <c r="DI109" s="414">
        <f>DH109*(1-VLOOKUP($AR10,'MP-2017_Female'!$A$3:$CF$103,MIN((61+(Mortality!DI$5-Mortality!$AT$5)),84),0))</f>
        <v>1.0429642767363794E-4</v>
      </c>
      <c r="DJ109" s="414">
        <f>DI109*(1-VLOOKUP($AR10,'MP-2017_Female'!$A$3:$CF$103,MIN((61+(Mortality!DJ$5-Mortality!$AT$5)),84),0))</f>
        <v>1.0325346339690156E-4</v>
      </c>
      <c r="DK109" s="414">
        <f>DJ109*(1-VLOOKUP($AR10,'MP-2017_Female'!$A$3:$CF$103,MIN((61+(Mortality!DK$5-Mortality!$AT$5)),84),0))</f>
        <v>1.0222092876293255E-4</v>
      </c>
      <c r="DL109" s="414">
        <f>DK109*(1-VLOOKUP($AR10,'MP-2017_Female'!$A$3:$CF$103,MIN((61+(Mortality!DL$5-Mortality!$AT$5)),84),0))</f>
        <v>1.0119871947530322E-4</v>
      </c>
      <c r="DM109" s="414">
        <f>DL109*(1-VLOOKUP($AR10,'MP-2017_Female'!$A$3:$CF$103,MIN((61+(Mortality!DM$5-Mortality!$AT$5)),84),0))</f>
        <v>1.0018673228055018E-4</v>
      </c>
      <c r="DN109" s="414">
        <f>DM109*(1-VLOOKUP($AR10,'MP-2017_Female'!$A$3:$CF$103,MIN((61+(Mortality!DN$5-Mortality!$AT$5)),84),0))</f>
        <v>9.9184864957744674E-5</v>
      </c>
      <c r="DO109" s="414">
        <f>DN109*(1-VLOOKUP($AR10,'MP-2017_Female'!$A$3:$CF$103,MIN((61+(Mortality!DO$5-Mortality!$AT$5)),84),0))</f>
        <v>9.8193016308167232E-5</v>
      </c>
      <c r="DP109" s="414">
        <f>DO109*(1-VLOOKUP($AR10,'MP-2017_Female'!$A$3:$CF$103,MIN((61+(Mortality!DP$5-Mortality!$AT$5)),84),0))</f>
        <v>9.721108614508556E-5</v>
      </c>
      <c r="DQ109" s="414">
        <f>DP109*(1-VLOOKUP($AR10,'MP-2017_Female'!$A$3:$CF$103,MIN((61+(Mortality!DQ$5-Mortality!$AT$5)),84),0))</f>
        <v>9.6238975283634705E-5</v>
      </c>
      <c r="DR109" s="414">
        <f>DQ109*(1-VLOOKUP($AR10,'MP-2017_Female'!$A$3:$CF$103,MIN((61+(Mortality!DR$5-Mortality!$AT$5)),84),0))</f>
        <v>9.5276585530798354E-5</v>
      </c>
      <c r="DS109" s="414">
        <f>DR109*(1-VLOOKUP($AR10,'MP-2017_Female'!$A$3:$CF$103,MIN((61+(Mortality!DS$5-Mortality!$AT$5)),84),0))</f>
        <v>9.4323819675490376E-5</v>
      </c>
      <c r="DT109" s="414">
        <f>DS109*(1-VLOOKUP($AR10,'MP-2017_Female'!$A$3:$CF$103,MIN((61+(Mortality!DT$5-Mortality!$AT$5)),84),0))</f>
        <v>9.3380581478735473E-5</v>
      </c>
      <c r="DU109" s="414">
        <f>DT109*(1-VLOOKUP($AR10,'MP-2017_Female'!$A$3:$CF$103,MIN((61+(Mortality!DU$5-Mortality!$AT$5)),84),0))</f>
        <v>9.2446775663948113E-5</v>
      </c>
      <c r="DV109" s="414">
        <f>DU109*(1-VLOOKUP($AR10,'MP-2017_Female'!$A$3:$CF$103,MIN((61+(Mortality!DV$5-Mortality!$AT$5)),84),0))</f>
        <v>9.1522307907308627E-5</v>
      </c>
      <c r="DW109" s="414">
        <f>DV109*(1-VLOOKUP($AR10,'MP-2017_Female'!$A$3:$CF$103,MIN((61+(Mortality!DW$5-Mortality!$AT$5)),84),0))</f>
        <v>9.0607084828235536E-5</v>
      </c>
      <c r="DX109" s="414">
        <f>DW109*(1-VLOOKUP($AR10,'MP-2017_Female'!$A$3:$CF$103,MIN((61+(Mortality!DX$5-Mortality!$AT$5)),84),0))</f>
        <v>8.9701013979953182E-5</v>
      </c>
      <c r="DY109" s="414">
        <f>DX109*(1-VLOOKUP($AR10,'MP-2017_Female'!$A$3:$CF$103,MIN((61+(Mortality!DY$5-Mortality!$AT$5)),84),0))</f>
        <v>8.8804003840153644E-5</v>
      </c>
      <c r="DZ109" s="414">
        <f>DY109*(1-VLOOKUP($AR10,'MP-2017_Female'!$A$3:$CF$103,MIN((61+(Mortality!DZ$5-Mortality!$AT$5)),84),0))</f>
        <v>8.7915963801752113E-5</v>
      </c>
      <c r="EA109" s="414">
        <f>DZ109*(1-VLOOKUP($AR10,'MP-2017_Female'!$A$3:$CF$103,MIN((61+(Mortality!EA$5-Mortality!$AT$5)),84),0))</f>
        <v>8.7036804163734597E-5</v>
      </c>
      <c r="EB109" s="414">
        <f>EA109*(1-VLOOKUP($AR10,'MP-2017_Female'!$A$3:$CF$103,MIN((61+(Mortality!EB$5-Mortality!$AT$5)),84),0))</f>
        <v>8.6166436122097245E-5</v>
      </c>
      <c r="EC109" s="414">
        <f>EB109*(1-VLOOKUP($AR10,'MP-2017_Female'!$A$3:$CF$103,MIN((61+(Mortality!EC$5-Mortality!$AT$5)),84),0))</f>
        <v>8.530477176087627E-5</v>
      </c>
      <c r="ED109" s="414">
        <f>EC109*(1-VLOOKUP($AR10,'MP-2017_Female'!$A$3:$CF$103,MIN((61+(Mortality!ED$5-Mortality!$AT$5)),84),0))</f>
        <v>8.4451724043267502E-5</v>
      </c>
      <c r="EE109" s="414">
        <f>ED109*(1-VLOOKUP($AR10,'MP-2017_Female'!$A$3:$CF$103,MIN((61+(Mortality!EE$5-Mortality!$AT$5)),84),0))</f>
        <v>8.3607206802834827E-5</v>
      </c>
      <c r="EF109" s="414">
        <f>EE109*(1-VLOOKUP($AR10,'MP-2017_Female'!$A$3:$CF$103,MIN((61+(Mortality!EF$5-Mortality!$AT$5)),84),0))</f>
        <v>8.277113473480648E-5</v>
      </c>
      <c r="EG109" s="414">
        <f>EF109*(1-VLOOKUP($AR10,'MP-2017_Female'!$A$3:$CF$103,MIN((61+(Mortality!EG$5-Mortality!$AT$5)),84),0))</f>
        <v>8.1943423387458418E-5</v>
      </c>
      <c r="EH109" s="414">
        <f>EG109*(1-VLOOKUP($AR10,'MP-2017_Female'!$A$3:$CF$103,MIN((61+(Mortality!EH$5-Mortality!$AT$5)),84),0))</f>
        <v>8.1123989153583832E-5</v>
      </c>
      <c r="EI109" s="414">
        <f>EH109*(1-VLOOKUP($AR10,'MP-2017_Female'!$A$3:$CF$103,MIN((61+(Mortality!EI$5-Mortality!$AT$5)),84),0))</f>
        <v>8.0312749262047994E-5</v>
      </c>
      <c r="EJ109" s="414">
        <f>EI109*(1-VLOOKUP($AR10,'MP-2017_Female'!$A$3:$CF$103,MIN((61+(Mortality!EJ$5-Mortality!$AT$5)),84),0))</f>
        <v>7.9509621769427517E-5</v>
      </c>
      <c r="EK109" s="414">
        <f>EJ109*(1-VLOOKUP($AR10,'MP-2017_Female'!$A$3:$CF$103,MIN((61+(Mortality!EK$5-Mortality!$AT$5)),84),0))</f>
        <v>7.8714525551733242E-5</v>
      </c>
      <c r="EL109" s="414">
        <f>EK109*(1-VLOOKUP($AR10,'MP-2017_Female'!$A$3:$CF$103,MIN((61+(Mortality!EL$5-Mortality!$AT$5)),84),0))</f>
        <v>7.7927380296215906E-5</v>
      </c>
      <c r="EM109" s="414">
        <f>EL109*(1-VLOOKUP($AR10,'MP-2017_Female'!$A$3:$CF$103,MIN((61+(Mortality!EM$5-Mortality!$AT$5)),84),0))</f>
        <v>7.714810649325375E-5</v>
      </c>
      <c r="EN109" s="414">
        <f>EM109*(1-VLOOKUP($AR10,'MP-2017_Female'!$A$3:$CF$103,MIN((61+(Mortality!EN$5-Mortality!$AT$5)),84),0))</f>
        <v>7.6376625428321209E-5</v>
      </c>
      <c r="EO109" s="414">
        <f>EN109*(1-VLOOKUP($AR10,'MP-2017_Female'!$A$3:$CF$103,MIN((61+(Mortality!EO$5-Mortality!$AT$5)),84),0))</f>
        <v>7.5612859174037993E-5</v>
      </c>
      <c r="EP109" s="414">
        <f>EO109*(1-VLOOKUP($AR10,'MP-2017_Female'!$A$3:$CF$103,MIN((61+(Mortality!EP$5-Mortality!$AT$5)),84),0))</f>
        <v>7.4856730582297611E-5</v>
      </c>
      <c r="EQ109" s="414">
        <f>EP109*(1-VLOOKUP($AR10,'MP-2017_Female'!$A$3:$CF$103,MIN((61+(Mortality!EQ$5-Mortality!$AT$5)),84),0))</f>
        <v>7.4108163276474632E-5</v>
      </c>
      <c r="ER109" s="414">
        <f>EQ109*(1-VLOOKUP($AR10,'MP-2017_Female'!$A$3:$CF$103,MIN((61+(Mortality!ER$5-Mortality!$AT$5)),84),0))</f>
        <v>7.336708164370989E-5</v>
      </c>
      <c r="ES109" s="414">
        <f>ER109*(1-VLOOKUP($AR10,'MP-2017_Female'!$A$3:$CF$103,MIN((61+(Mortality!ES$5-Mortality!$AT$5)),84),0))</f>
        <v>7.2633410827272789E-5</v>
      </c>
      <c r="ET109" s="414">
        <f>ES109*(1-VLOOKUP($AR10,'MP-2017_Female'!$A$3:$CF$103,MIN((61+(Mortality!ET$5-Mortality!$AT$5)),84),0))</f>
        <v>7.1907076719000064E-5</v>
      </c>
      <c r="EU109" s="414">
        <f>ET109*(1-VLOOKUP($AR10,'MP-2017_Female'!$A$3:$CF$103,MIN((61+(Mortality!EU$5-Mortality!$AT$5)),84),0))</f>
        <v>7.1188005951810059E-5</v>
      </c>
      <c r="EV109" s="414">
        <f>EU109*(1-VLOOKUP($AR10,'MP-2017_Female'!$A$3:$CF$103,MIN((61+(Mortality!EV$5-Mortality!$AT$5)),84),0))</f>
        <v>7.047612589229196E-5</v>
      </c>
      <c r="EW109" s="414">
        <f>EV109*(1-VLOOKUP($AR10,'MP-2017_Female'!$A$3:$CF$103,MIN((61+(Mortality!EW$5-Mortality!$AT$5)),84),0))</f>
        <v>6.9771364633369038E-5</v>
      </c>
      <c r="EX109" s="414">
        <f>EW109*(1-VLOOKUP($AR10,'MP-2017_Female'!$A$3:$CF$103,MIN((61+(Mortality!EX$5-Mortality!$AT$5)),84),0))</f>
        <v>6.9073650987035349E-5</v>
      </c>
      <c r="EY109" s="414">
        <f>EX109*(1-VLOOKUP($AR10,'MP-2017_Female'!$A$3:$CF$103,MIN((61+(Mortality!EY$5-Mortality!$AT$5)),84),0))</f>
        <v>6.8382914477164996E-5</v>
      </c>
      <c r="EZ109" s="414">
        <f>EY109*(1-VLOOKUP($AR10,'MP-2017_Female'!$A$3:$CF$103,MIN((61+(Mortality!EZ$5-Mortality!$AT$5)),84),0))</f>
        <v>6.7699085332393349E-5</v>
      </c>
      <c r="FA109" s="414">
        <f>EZ109*(1-VLOOKUP($AR10,'MP-2017_Female'!$A$3:$CF$103,MIN((61+(Mortality!FA$5-Mortality!$AT$5)),84),0))</f>
        <v>6.7022094479069421E-5</v>
      </c>
      <c r="FB109" s="414">
        <f>FA109*(1-VLOOKUP($AR10,'MP-2017_Female'!$A$3:$CF$103,MIN((61+(Mortality!FB$5-Mortality!$AT$5)),84),0))</f>
        <v>6.6351873534278727E-5</v>
      </c>
      <c r="FC109" s="414">
        <f>FB109*(1-VLOOKUP($AR10,'MP-2017_Female'!$A$3:$CF$103,MIN((61+(Mortality!FC$5-Mortality!$AT$5)),84),0))</f>
        <v>6.5688354798935943E-5</v>
      </c>
      <c r="FD109" s="414">
        <f>FC109*(1-VLOOKUP($AR10,'MP-2017_Female'!$A$3:$CF$103,MIN((61+(Mortality!FD$5-Mortality!$AT$5)),84),0))</f>
        <v>6.5031471250946585E-5</v>
      </c>
      <c r="FE109" s="414">
        <f>FD109*(1-VLOOKUP($AR10,'MP-2017_Female'!$A$3:$CF$103,MIN((61+(Mortality!FE$5-Mortality!$AT$5)),84),0))</f>
        <v>6.4381156538437112E-5</v>
      </c>
      <c r="FF109" s="414">
        <f>FE109*(1-VLOOKUP($AR10,'MP-2017_Female'!$A$3:$CF$103,MIN((61+(Mortality!FF$5-Mortality!$AT$5)),84),0))</f>
        <v>6.3737344973052745E-5</v>
      </c>
      <c r="FG109" s="414">
        <f>FF109*(1-VLOOKUP($AR10,'MP-2017_Female'!$A$3:$CF$103,MIN((61+(Mortality!FG$5-Mortality!$AT$5)),84),0))</f>
        <v>6.3099971523322213E-5</v>
      </c>
      <c r="FH109" s="414">
        <f>FG109*(1-VLOOKUP($AR10,'MP-2017_Female'!$A$3:$CF$103,MIN((61+(Mortality!FH$5-Mortality!$AT$5)),84),0))</f>
        <v>6.2468971808088997E-5</v>
      </c>
      <c r="FI109" s="414">
        <f>FH109*(1-VLOOKUP($AR10,'MP-2017_Female'!$A$3:$CF$103,MIN((61+(Mortality!FI$5-Mortality!$AT$5)),84),0))</f>
        <v>6.1844282090008104E-5</v>
      </c>
    </row>
    <row r="110" spans="1:165">
      <c r="AR110" s="205">
        <v>30</v>
      </c>
      <c r="AS110" s="235">
        <f t="shared" si="151"/>
        <v>2.0352907959558038E-4</v>
      </c>
      <c r="AT110" s="406">
        <f t="shared" si="152"/>
        <v>1.85E-4</v>
      </c>
      <c r="AU110" s="414">
        <f>AT110*(1-VLOOKUP($AR11,'MP-2017_Female'!$A$3:$CF$103,MIN((61+(Mortality!AU$5-Mortality!$AT$5)),84),0))</f>
        <v>1.8662799999999999E-4</v>
      </c>
      <c r="AV110" s="414">
        <f>AU110*(1-VLOOKUP($AR11,'MP-2017_Female'!$A$3:$CF$103,MIN((61+(Mortality!AV$5-Mortality!$AT$5)),84),0))</f>
        <v>1.8901683839999997E-4</v>
      </c>
      <c r="AW110" s="414">
        <f>AV110*(1-VLOOKUP($AR11,'MP-2017_Female'!$A$3:$CF$103,MIN((61+(Mortality!AW$5-Mortality!$AT$5)),84),0))</f>
        <v>1.9247584654271996E-4</v>
      </c>
      <c r="AX110" s="414">
        <f>AW110*(1-VLOOKUP($AR11,'MP-2017_Female'!$A$3:$CF$103,MIN((61+(Mortality!AX$5-Mortality!$AT$5)),84),0))</f>
        <v>1.9574793593394617E-4</v>
      </c>
      <c r="AY110" s="414">
        <f>AX110*(1-VLOOKUP($AR11,'MP-2017_Female'!$A$3:$CF$103,MIN((61+(Mortality!AY$5-Mortality!$AT$5)),84),0))</f>
        <v>1.9862543059217516E-4</v>
      </c>
      <c r="AZ110" s="414">
        <f>AY110*(1-VLOOKUP($AR11,'MP-2017_Female'!$A$3:$CF$103,MIN((61+(Mortality!AZ$5-Mortality!$AT$5)),84),0))</f>
        <v>2.0094934813010362E-4</v>
      </c>
      <c r="BA110" s="414">
        <f>AZ110*(1-VLOOKUP($AR11,'MP-2017_Female'!$A$3:$CF$103,MIN((61+(Mortality!BA$5-Mortality!$AT$5)),84),0))</f>
        <v>2.0259713278477046E-4</v>
      </c>
      <c r="BB110" s="414">
        <f>BA110*(1-VLOOKUP($AR11,'MP-2017_Female'!$A$3:$CF$103,MIN((61+(Mortality!BB$5-Mortality!$AT$5)),84),0))</f>
        <v>2.0352907959558038E-4</v>
      </c>
      <c r="BC110" s="414">
        <f>BB110*(1-VLOOKUP($AR11,'MP-2017_Female'!$A$3:$CF$103,MIN((61+(Mortality!BC$5-Mortality!$AT$5)),84),0))</f>
        <v>2.0371225576721637E-4</v>
      </c>
      <c r="BD110" s="414">
        <f>BC110*(1-VLOOKUP($AR11,'MP-2017_Female'!$A$3:$CF$103,MIN((61+(Mortality!BD$5-Mortality!$AT$5)),84),0))</f>
        <v>2.0322334635337506E-4</v>
      </c>
      <c r="BE110" s="414">
        <f>BD110*(1-VLOOKUP($AR11,'MP-2017_Female'!$A$3:$CF$103,MIN((61+(Mortality!BE$5-Mortality!$AT$5)),84),0))</f>
        <v>2.0214626261770219E-4</v>
      </c>
      <c r="BF110" s="414">
        <f>BE110*(1-VLOOKUP($AR11,'MP-2017_Female'!$A$3:$CF$103,MIN((61+(Mortality!BF$5-Mortality!$AT$5)),84),0))</f>
        <v>2.006503802743312E-4</v>
      </c>
      <c r="BG110" s="414">
        <f>BF110*(1-VLOOKUP($AR11,'MP-2017_Female'!$A$3:$CF$103,MIN((61+(Mortality!BG$5-Mortality!$AT$5)),84),0))</f>
        <v>1.9892478700397196E-4</v>
      </c>
      <c r="BH110" s="414">
        <f>BG110*(1-VLOOKUP($AR11,'MP-2017_Female'!$A$3:$CF$103,MIN((61+(Mortality!BH$5-Mortality!$AT$5)),84),0))</f>
        <v>1.9717424887833699E-4</v>
      </c>
      <c r="BI110" s="414">
        <f>BH110*(1-VLOOKUP($AR11,'MP-2017_Female'!$A$3:$CF$103,MIN((61+(Mortality!BI$5-Mortality!$AT$5)),84),0))</f>
        <v>1.9539968063843195E-4</v>
      </c>
      <c r="BJ110" s="414">
        <f>BI110*(1-VLOOKUP($AR11,'MP-2017_Female'!$A$3:$CF$103,MIN((61+(Mortality!BJ$5-Mortality!$AT$5)),84),0))</f>
        <v>1.9360200357655837E-4</v>
      </c>
      <c r="BK110" s="414">
        <f>BJ110*(1-VLOOKUP($AR11,'MP-2017_Female'!$A$3:$CF$103,MIN((61+(Mortality!BK$5-Mortality!$AT$5)),84),0))</f>
        <v>1.9178214474293873E-4</v>
      </c>
      <c r="BL110" s="414">
        <f>BK110*(1-VLOOKUP($AR11,'MP-2017_Female'!$A$3:$CF$103,MIN((61+(Mortality!BL$5-Mortality!$AT$5)),84),0))</f>
        <v>1.899410361534065E-4</v>
      </c>
      <c r="BM110" s="414">
        <f>BL110*(1-VLOOKUP($AR11,'MP-2017_Female'!$A$3:$CF$103,MIN((61+(Mortality!BM$5-Mortality!$AT$5)),84),0))</f>
        <v>1.8809860810271845E-4</v>
      </c>
      <c r="BN110" s="414">
        <f>BM110*(1-VLOOKUP($AR11,'MP-2017_Female'!$A$3:$CF$103,MIN((61+(Mortality!BN$5-Mortality!$AT$5)),84),0))</f>
        <v>1.8625524174331181E-4</v>
      </c>
      <c r="BO110" s="414">
        <f>BN110*(1-VLOOKUP($AR11,'MP-2017_Female'!$A$3:$CF$103,MIN((61+(Mortality!BO$5-Mortality!$AT$5)),84),0))</f>
        <v>1.84411314850053E-4</v>
      </c>
      <c r="BP110" s="414">
        <f>BO110*(1-VLOOKUP($AR11,'MP-2017_Female'!$A$3:$CF$103,MIN((61+(Mortality!BP$5-Mortality!$AT$5)),84),0))</f>
        <v>1.8256720170155248E-4</v>
      </c>
      <c r="BQ110" s="414">
        <f>BP110*(1-VLOOKUP($AR11,'MP-2017_Female'!$A$3:$CF$103,MIN((61+(Mortality!BQ$5-Mortality!$AT$5)),84),0))</f>
        <v>1.8074152968453695E-4</v>
      </c>
      <c r="BR110" s="414">
        <f>BQ110*(1-VLOOKUP($AR11,'MP-2017_Female'!$A$3:$CF$103,MIN((61+(Mortality!BR$5-Mortality!$AT$5)),84),0))</f>
        <v>1.7893411438769157E-4</v>
      </c>
      <c r="BS110" s="414">
        <f>BR110*(1-VLOOKUP($AR11,'MP-2017_Female'!$A$3:$CF$103,MIN((61+(Mortality!BS$5-Mortality!$AT$5)),84),0))</f>
        <v>1.7714477324381466E-4</v>
      </c>
      <c r="BT110" s="414">
        <f>BS110*(1-VLOOKUP($AR11,'MP-2017_Female'!$A$3:$CF$103,MIN((61+(Mortality!BT$5-Mortality!$AT$5)),84),0))</f>
        <v>1.7537332551137652E-4</v>
      </c>
      <c r="BU110" s="414">
        <f>BT110*(1-VLOOKUP($AR11,'MP-2017_Female'!$A$3:$CF$103,MIN((61+(Mortality!BU$5-Mortality!$AT$5)),84),0))</f>
        <v>1.7361959225626277E-4</v>
      </c>
      <c r="BV110" s="414">
        <f>BU110*(1-VLOOKUP($AR11,'MP-2017_Female'!$A$3:$CF$103,MIN((61+(Mortality!BV$5-Mortality!$AT$5)),84),0))</f>
        <v>1.7188339633370013E-4</v>
      </c>
      <c r="BW110" s="414">
        <f>BV110*(1-VLOOKUP($AR11,'MP-2017_Female'!$A$3:$CF$103,MIN((61+(Mortality!BW$5-Mortality!$AT$5)),84),0))</f>
        <v>1.7016456237036313E-4</v>
      </c>
      <c r="BX110" s="414">
        <f>BW110*(1-VLOOKUP($AR11,'MP-2017_Female'!$A$3:$CF$103,MIN((61+(Mortality!BX$5-Mortality!$AT$5)),84),0))</f>
        <v>1.6846291674665949E-4</v>
      </c>
      <c r="BY110" s="414">
        <f>BX110*(1-VLOOKUP($AR11,'MP-2017_Female'!$A$3:$CF$103,MIN((61+(Mortality!BY$5-Mortality!$AT$5)),84),0))</f>
        <v>1.667782875791929E-4</v>
      </c>
      <c r="BZ110" s="414">
        <f>BY110*(1-VLOOKUP($AR11,'MP-2017_Female'!$A$3:$CF$103,MIN((61+(Mortality!BZ$5-Mortality!$AT$5)),84),0))</f>
        <v>1.6511050470340098E-4</v>
      </c>
      <c r="CA110" s="414">
        <f>BZ110*(1-VLOOKUP($AR11,'MP-2017_Female'!$A$3:$CF$103,MIN((61+(Mortality!CA$5-Mortality!$AT$5)),84),0))</f>
        <v>1.6345939965636697E-4</v>
      </c>
      <c r="CB110" s="414">
        <f>CA110*(1-VLOOKUP($AR11,'MP-2017_Female'!$A$3:$CF$103,MIN((61+(Mortality!CB$5-Mortality!$AT$5)),84),0))</f>
        <v>1.618248056598033E-4</v>
      </c>
      <c r="CC110" s="414">
        <f>CB110*(1-VLOOKUP($AR11,'MP-2017_Female'!$A$3:$CF$103,MIN((61+(Mortality!CC$5-Mortality!$AT$5)),84),0))</f>
        <v>1.6020655760320526E-4</v>
      </c>
      <c r="CD110" s="414">
        <f>CC110*(1-VLOOKUP($AR11,'MP-2017_Female'!$A$3:$CF$103,MIN((61+(Mortality!CD$5-Mortality!$AT$5)),84),0))</f>
        <v>1.586044920271732E-4</v>
      </c>
      <c r="CE110" s="414">
        <f>CD110*(1-VLOOKUP($AR11,'MP-2017_Female'!$A$3:$CF$103,MIN((61+(Mortality!CE$5-Mortality!$AT$5)),84),0))</f>
        <v>1.5701844710690148E-4</v>
      </c>
      <c r="CF110" s="414">
        <f>CE110*(1-VLOOKUP($AR11,'MP-2017_Female'!$A$3:$CF$103,MIN((61+(Mortality!CF$5-Mortality!$AT$5)),84),0))</f>
        <v>1.5544826263583247E-4</v>
      </c>
      <c r="CG110" s="414">
        <f>CF110*(1-VLOOKUP($AR11,'MP-2017_Female'!$A$3:$CF$103,MIN((61+(Mortality!CG$5-Mortality!$AT$5)),84),0))</f>
        <v>1.5389378000947414E-4</v>
      </c>
      <c r="CH110" s="414">
        <f>CG110*(1-VLOOKUP($AR11,'MP-2017_Female'!$A$3:$CF$103,MIN((61+(Mortality!CH$5-Mortality!$AT$5)),84),0))</f>
        <v>1.5235484220937938E-4</v>
      </c>
      <c r="CI110" s="414">
        <f>CH110*(1-VLOOKUP($AR11,'MP-2017_Female'!$A$3:$CF$103,MIN((61+(Mortality!CI$5-Mortality!$AT$5)),84),0))</f>
        <v>1.5083129378728558E-4</v>
      </c>
      <c r="CJ110" s="414">
        <f>CI110*(1-VLOOKUP($AR11,'MP-2017_Female'!$A$3:$CF$103,MIN((61+(Mortality!CJ$5-Mortality!$AT$5)),84),0))</f>
        <v>1.4932298084941272E-4</v>
      </c>
      <c r="CK110" s="414">
        <f>CJ110*(1-VLOOKUP($AR11,'MP-2017_Female'!$A$3:$CF$103,MIN((61+(Mortality!CK$5-Mortality!$AT$5)),84),0))</f>
        <v>1.4782975104091859E-4</v>
      </c>
      <c r="CL110" s="414">
        <f>CK110*(1-VLOOKUP($AR11,'MP-2017_Female'!$A$3:$CF$103,MIN((61+(Mortality!CL$5-Mortality!$AT$5)),84),0))</f>
        <v>1.4635145353050939E-4</v>
      </c>
      <c r="CM110" s="414">
        <f>CL110*(1-VLOOKUP($AR11,'MP-2017_Female'!$A$3:$CF$103,MIN((61+(Mortality!CM$5-Mortality!$AT$5)),84),0))</f>
        <v>1.448879389952043E-4</v>
      </c>
      <c r="CN110" s="414">
        <f>CM110*(1-VLOOKUP($AR11,'MP-2017_Female'!$A$3:$CF$103,MIN((61+(Mortality!CN$5-Mortality!$AT$5)),84),0))</f>
        <v>1.4343905960525225E-4</v>
      </c>
      <c r="CO110" s="414">
        <f>CN110*(1-VLOOKUP($AR11,'MP-2017_Female'!$A$3:$CF$103,MIN((61+(Mortality!CO$5-Mortality!$AT$5)),84),0))</f>
        <v>1.4200466900919973E-4</v>
      </c>
      <c r="CP110" s="414">
        <f>CO110*(1-VLOOKUP($AR11,'MP-2017_Female'!$A$3:$CF$103,MIN((61+(Mortality!CP$5-Mortality!$AT$5)),84),0))</f>
        <v>1.4058462231910773E-4</v>
      </c>
      <c r="CQ110" s="414">
        <f>CP110*(1-VLOOKUP($AR11,'MP-2017_Female'!$A$3:$CF$103,MIN((61+(Mortality!CQ$5-Mortality!$AT$5)),84),0))</f>
        <v>1.3917877609591665E-4</v>
      </c>
      <c r="CR110" s="414">
        <f>CQ110*(1-VLOOKUP($AR11,'MP-2017_Female'!$A$3:$CF$103,MIN((61+(Mortality!CR$5-Mortality!$AT$5)),84),0))</f>
        <v>1.3778698833495748E-4</v>
      </c>
      <c r="CS110" s="414">
        <f>CR110*(1-VLOOKUP($AR11,'MP-2017_Female'!$A$3:$CF$103,MIN((61+(Mortality!CS$5-Mortality!$AT$5)),84),0))</f>
        <v>1.3640911845160791E-4</v>
      </c>
      <c r="CT110" s="414">
        <f>CS110*(1-VLOOKUP($AR11,'MP-2017_Female'!$A$3:$CF$103,MIN((61+(Mortality!CT$5-Mortality!$AT$5)),84),0))</f>
        <v>1.3504502726709183E-4</v>
      </c>
      <c r="CU110" s="414">
        <f>CT110*(1-VLOOKUP($AR11,'MP-2017_Female'!$A$3:$CF$103,MIN((61+(Mortality!CU$5-Mortality!$AT$5)),84),0))</f>
        <v>1.3369457699442092E-4</v>
      </c>
      <c r="CV110" s="414">
        <f>CU110*(1-VLOOKUP($AR11,'MP-2017_Female'!$A$3:$CF$103,MIN((61+(Mortality!CV$5-Mortality!$AT$5)),84),0))</f>
        <v>1.3235763122447671E-4</v>
      </c>
      <c r="CW110" s="414">
        <f>CV110*(1-VLOOKUP($AR11,'MP-2017_Female'!$A$3:$CF$103,MIN((61+(Mortality!CW$5-Mortality!$AT$5)),84),0))</f>
        <v>1.3103405491223194E-4</v>
      </c>
      <c r="CX110" s="414">
        <f>CW110*(1-VLOOKUP($AR11,'MP-2017_Female'!$A$3:$CF$103,MIN((61+(Mortality!CX$5-Mortality!$AT$5)),84),0))</f>
        <v>1.2972371436310962E-4</v>
      </c>
      <c r="CY110" s="414">
        <f>CX110*(1-VLOOKUP($AR11,'MP-2017_Female'!$A$3:$CF$103,MIN((61+(Mortality!CY$5-Mortality!$AT$5)),84),0))</f>
        <v>1.2842647721947851E-4</v>
      </c>
      <c r="CZ110" s="414">
        <f>CY110*(1-VLOOKUP($AR11,'MP-2017_Female'!$A$3:$CF$103,MIN((61+(Mortality!CZ$5-Mortality!$AT$5)),84),0))</f>
        <v>1.2714221244728373E-4</v>
      </c>
      <c r="DA110" s="414">
        <f>CZ110*(1-VLOOKUP($AR11,'MP-2017_Female'!$A$3:$CF$103,MIN((61+(Mortality!DA$5-Mortality!$AT$5)),84),0))</f>
        <v>1.258707903228109E-4</v>
      </c>
      <c r="DB110" s="414">
        <f>DA110*(1-VLOOKUP($AR11,'MP-2017_Female'!$A$3:$CF$103,MIN((61+(Mortality!DB$5-Mortality!$AT$5)),84),0))</f>
        <v>1.2461208241958279E-4</v>
      </c>
      <c r="DC110" s="414">
        <f>DB110*(1-VLOOKUP($AR11,'MP-2017_Female'!$A$3:$CF$103,MIN((61+(Mortality!DC$5-Mortality!$AT$5)),84),0))</f>
        <v>1.2336596159538696E-4</v>
      </c>
      <c r="DD110" s="414">
        <f>DC110*(1-VLOOKUP($AR11,'MP-2017_Female'!$A$3:$CF$103,MIN((61+(Mortality!DD$5-Mortality!$AT$5)),84),0))</f>
        <v>1.2213230197943308E-4</v>
      </c>
      <c r="DE110" s="414">
        <f>DD110*(1-VLOOKUP($AR11,'MP-2017_Female'!$A$3:$CF$103,MIN((61+(Mortality!DE$5-Mortality!$AT$5)),84),0))</f>
        <v>1.2091097895963874E-4</v>
      </c>
      <c r="DF110" s="414">
        <f>DE110*(1-VLOOKUP($AR11,'MP-2017_Female'!$A$3:$CF$103,MIN((61+(Mortality!DF$5-Mortality!$AT$5)),84),0))</f>
        <v>1.1970186917004235E-4</v>
      </c>
      <c r="DG110" s="414">
        <f>DF110*(1-VLOOKUP($AR11,'MP-2017_Female'!$A$3:$CF$103,MIN((61+(Mortality!DG$5-Mortality!$AT$5)),84),0))</f>
        <v>1.1850485047834193E-4</v>
      </c>
      <c r="DH110" s="414">
        <f>DG110*(1-VLOOKUP($AR11,'MP-2017_Female'!$A$3:$CF$103,MIN((61+(Mortality!DH$5-Mortality!$AT$5)),84),0))</f>
        <v>1.173198019735585E-4</v>
      </c>
      <c r="DI110" s="414">
        <f>DH110*(1-VLOOKUP($AR11,'MP-2017_Female'!$A$3:$CF$103,MIN((61+(Mortality!DI$5-Mortality!$AT$5)),84),0))</f>
        <v>1.1614660395382292E-4</v>
      </c>
      <c r="DJ110" s="414">
        <f>DI110*(1-VLOOKUP($AR11,'MP-2017_Female'!$A$3:$CF$103,MIN((61+(Mortality!DJ$5-Mortality!$AT$5)),84),0))</f>
        <v>1.1498513791428469E-4</v>
      </c>
      <c r="DK110" s="414">
        <f>DJ110*(1-VLOOKUP($AR11,'MP-2017_Female'!$A$3:$CF$103,MIN((61+(Mortality!DK$5-Mortality!$AT$5)),84),0))</f>
        <v>1.1383528653514184E-4</v>
      </c>
      <c r="DL110" s="414">
        <f>DK110*(1-VLOOKUP($AR11,'MP-2017_Female'!$A$3:$CF$103,MIN((61+(Mortality!DL$5-Mortality!$AT$5)),84),0))</f>
        <v>1.1269693366979043E-4</v>
      </c>
      <c r="DM110" s="414">
        <f>DL110*(1-VLOOKUP($AR11,'MP-2017_Female'!$A$3:$CF$103,MIN((61+(Mortality!DM$5-Mortality!$AT$5)),84),0))</f>
        <v>1.1156996433309252E-4</v>
      </c>
      <c r="DN110" s="414">
        <f>DM110*(1-VLOOKUP($AR11,'MP-2017_Female'!$A$3:$CF$103,MIN((61+(Mortality!DN$5-Mortality!$AT$5)),84),0))</f>
        <v>1.104542646897616E-4</v>
      </c>
      <c r="DO110" s="414">
        <f>DN110*(1-VLOOKUP($AR11,'MP-2017_Female'!$A$3:$CF$103,MIN((61+(Mortality!DO$5-Mortality!$AT$5)),84),0))</f>
        <v>1.0934972204286399E-4</v>
      </c>
      <c r="DP110" s="414">
        <f>DO110*(1-VLOOKUP($AR11,'MP-2017_Female'!$A$3:$CF$103,MIN((61+(Mortality!DP$5-Mortality!$AT$5)),84),0))</f>
        <v>1.0825622482243534E-4</v>
      </c>
      <c r="DQ110" s="414">
        <f>DP110*(1-VLOOKUP($AR11,'MP-2017_Female'!$A$3:$CF$103,MIN((61+(Mortality!DQ$5-Mortality!$AT$5)),84),0))</f>
        <v>1.0717366257421099E-4</v>
      </c>
      <c r="DR110" s="414">
        <f>DQ110*(1-VLOOKUP($AR11,'MP-2017_Female'!$A$3:$CF$103,MIN((61+(Mortality!DR$5-Mortality!$AT$5)),84),0))</f>
        <v>1.0610192594846888E-4</v>
      </c>
      <c r="DS110" s="414">
        <f>DR110*(1-VLOOKUP($AR11,'MP-2017_Female'!$A$3:$CF$103,MIN((61+(Mortality!DS$5-Mortality!$AT$5)),84),0))</f>
        <v>1.0504090668898418E-4</v>
      </c>
      <c r="DT110" s="414">
        <f>DS110*(1-VLOOKUP($AR11,'MP-2017_Female'!$A$3:$CF$103,MIN((61+(Mortality!DT$5-Mortality!$AT$5)),84),0))</f>
        <v>1.0399049762209434E-4</v>
      </c>
      <c r="DU110" s="414">
        <f>DT110*(1-VLOOKUP($AR11,'MP-2017_Female'!$A$3:$CF$103,MIN((61+(Mortality!DU$5-Mortality!$AT$5)),84),0))</f>
        <v>1.029505926458734E-4</v>
      </c>
      <c r="DV110" s="414">
        <f>DU110*(1-VLOOKUP($AR11,'MP-2017_Female'!$A$3:$CF$103,MIN((61+(Mortality!DV$5-Mortality!$AT$5)),84),0))</f>
        <v>1.0192108671941466E-4</v>
      </c>
      <c r="DW110" s="414">
        <f>DV110*(1-VLOOKUP($AR11,'MP-2017_Female'!$A$3:$CF$103,MIN((61+(Mortality!DW$5-Mortality!$AT$5)),84),0))</f>
        <v>1.0090187585222052E-4</v>
      </c>
      <c r="DX110" s="414">
        <f>DW110*(1-VLOOKUP($AR11,'MP-2017_Female'!$A$3:$CF$103,MIN((61+(Mortality!DX$5-Mortality!$AT$5)),84),0))</f>
        <v>9.9892857093698313E-5</v>
      </c>
      <c r="DY110" s="414">
        <f>DX110*(1-VLOOKUP($AR11,'MP-2017_Female'!$A$3:$CF$103,MIN((61+(Mortality!DY$5-Mortality!$AT$5)),84),0))</f>
        <v>9.8893928522761327E-5</v>
      </c>
      <c r="DZ110" s="414">
        <f>DY110*(1-VLOOKUP($AR11,'MP-2017_Female'!$A$3:$CF$103,MIN((61+(Mortality!DZ$5-Mortality!$AT$5)),84),0))</f>
        <v>9.7904989237533716E-5</v>
      </c>
      <c r="EA110" s="414">
        <f>DZ110*(1-VLOOKUP($AR11,'MP-2017_Female'!$A$3:$CF$103,MIN((61+(Mortality!EA$5-Mortality!$AT$5)),84),0))</f>
        <v>9.6925939345158377E-5</v>
      </c>
      <c r="EB110" s="414">
        <f>EA110*(1-VLOOKUP($AR11,'MP-2017_Female'!$A$3:$CF$103,MIN((61+(Mortality!EB$5-Mortality!$AT$5)),84),0))</f>
        <v>9.5956679951706797E-5</v>
      </c>
      <c r="EC110" s="414">
        <f>EB110*(1-VLOOKUP($AR11,'MP-2017_Female'!$A$3:$CF$103,MIN((61+(Mortality!EC$5-Mortality!$AT$5)),84),0))</f>
        <v>9.4997113152189724E-5</v>
      </c>
      <c r="ED110" s="414">
        <f>EC110*(1-VLOOKUP($AR11,'MP-2017_Female'!$A$3:$CF$103,MIN((61+(Mortality!ED$5-Mortality!$AT$5)),84),0))</f>
        <v>9.4047142020667825E-5</v>
      </c>
      <c r="EE110" s="414">
        <f>ED110*(1-VLOOKUP($AR11,'MP-2017_Female'!$A$3:$CF$103,MIN((61+(Mortality!EE$5-Mortality!$AT$5)),84),0))</f>
        <v>9.3106670600461147E-5</v>
      </c>
      <c r="EF110" s="414">
        <f>EE110*(1-VLOOKUP($AR11,'MP-2017_Female'!$A$3:$CF$103,MIN((61+(Mortality!EF$5-Mortality!$AT$5)),84),0))</f>
        <v>9.217560389445654E-5</v>
      </c>
      <c r="EG110" s="414">
        <f>EF110*(1-VLOOKUP($AR11,'MP-2017_Female'!$A$3:$CF$103,MIN((61+(Mortality!EG$5-Mortality!$AT$5)),84),0))</f>
        <v>9.125384785551197E-5</v>
      </c>
      <c r="EH110" s="414">
        <f>EG110*(1-VLOOKUP($AR11,'MP-2017_Female'!$A$3:$CF$103,MIN((61+(Mortality!EH$5-Mortality!$AT$5)),84),0))</f>
        <v>9.0341309376956854E-5</v>
      </c>
      <c r="EI110" s="414">
        <f>EH110*(1-VLOOKUP($AR11,'MP-2017_Female'!$A$3:$CF$103,MIN((61+(Mortality!EI$5-Mortality!$AT$5)),84),0))</f>
        <v>8.9437896283187281E-5</v>
      </c>
      <c r="EJ110" s="414">
        <f>EI110*(1-VLOOKUP($AR11,'MP-2017_Female'!$A$3:$CF$103,MIN((61+(Mortality!EJ$5-Mortality!$AT$5)),84),0))</f>
        <v>8.8543517320355413E-5</v>
      </c>
      <c r="EK110" s="414">
        <f>EJ110*(1-VLOOKUP($AR11,'MP-2017_Female'!$A$3:$CF$103,MIN((61+(Mortality!EK$5-Mortality!$AT$5)),84),0))</f>
        <v>8.7658082147151853E-5</v>
      </c>
      <c r="EL110" s="414">
        <f>EK110*(1-VLOOKUP($AR11,'MP-2017_Female'!$A$3:$CF$103,MIN((61+(Mortality!EL$5-Mortality!$AT$5)),84),0))</f>
        <v>8.6781501325680331E-5</v>
      </c>
      <c r="EM110" s="414">
        <f>EL110*(1-VLOOKUP($AR11,'MP-2017_Female'!$A$3:$CF$103,MIN((61+(Mortality!EM$5-Mortality!$AT$5)),84),0))</f>
        <v>8.5913686312423521E-5</v>
      </c>
      <c r="EN110" s="414">
        <f>EM110*(1-VLOOKUP($AR11,'MP-2017_Female'!$A$3:$CF$103,MIN((61+(Mortality!EN$5-Mortality!$AT$5)),84),0))</f>
        <v>8.505454944929928E-5</v>
      </c>
      <c r="EO110" s="414">
        <f>EN110*(1-VLOOKUP($AR11,'MP-2017_Female'!$A$3:$CF$103,MIN((61+(Mortality!EO$5-Mortality!$AT$5)),84),0))</f>
        <v>8.4204003954806286E-5</v>
      </c>
      <c r="EP110" s="414">
        <f>EO110*(1-VLOOKUP($AR11,'MP-2017_Female'!$A$3:$CF$103,MIN((61+(Mortality!EP$5-Mortality!$AT$5)),84),0))</f>
        <v>8.3361963915258217E-5</v>
      </c>
      <c r="EQ110" s="414">
        <f>EP110*(1-VLOOKUP($AR11,'MP-2017_Female'!$A$3:$CF$103,MIN((61+(Mortality!EQ$5-Mortality!$AT$5)),84),0))</f>
        <v>8.2528344276105637E-5</v>
      </c>
      <c r="ER110" s="414">
        <f>EQ110*(1-VLOOKUP($AR11,'MP-2017_Female'!$A$3:$CF$103,MIN((61+(Mortality!ER$5-Mortality!$AT$5)),84),0))</f>
        <v>8.1703060833344574E-5</v>
      </c>
      <c r="ES110" s="414">
        <f>ER110*(1-VLOOKUP($AR11,'MP-2017_Female'!$A$3:$CF$103,MIN((61+(Mortality!ES$5-Mortality!$AT$5)),84),0))</f>
        <v>8.0886030225011131E-5</v>
      </c>
      <c r="ET110" s="414">
        <f>ES110*(1-VLOOKUP($AR11,'MP-2017_Female'!$A$3:$CF$103,MIN((61+(Mortality!ET$5-Mortality!$AT$5)),84),0))</f>
        <v>8.0077169922761015E-5</v>
      </c>
      <c r="EU110" s="414">
        <f>ET110*(1-VLOOKUP($AR11,'MP-2017_Female'!$A$3:$CF$103,MIN((61+(Mortality!EU$5-Mortality!$AT$5)),84),0))</f>
        <v>7.9276398223533404E-5</v>
      </c>
      <c r="EV110" s="414">
        <f>EU110*(1-VLOOKUP($AR11,'MP-2017_Female'!$A$3:$CF$103,MIN((61+(Mortality!EV$5-Mortality!$AT$5)),84),0))</f>
        <v>7.8483634241298072E-5</v>
      </c>
      <c r="EW110" s="414">
        <f>EV110*(1-VLOOKUP($AR11,'MP-2017_Female'!$A$3:$CF$103,MIN((61+(Mortality!EW$5-Mortality!$AT$5)),84),0))</f>
        <v>7.7698797898885093E-5</v>
      </c>
      <c r="EX110" s="414">
        <f>EW110*(1-VLOOKUP($AR11,'MP-2017_Female'!$A$3:$CF$103,MIN((61+(Mortality!EX$5-Mortality!$AT$5)),84),0))</f>
        <v>7.6921809919896237E-5</v>
      </c>
      <c r="EY110" s="414">
        <f>EX110*(1-VLOOKUP($AR11,'MP-2017_Female'!$A$3:$CF$103,MIN((61+(Mortality!EY$5-Mortality!$AT$5)),84),0))</f>
        <v>7.6152591820697279E-5</v>
      </c>
      <c r="EZ110" s="414">
        <f>EY110*(1-VLOOKUP($AR11,'MP-2017_Female'!$A$3:$CF$103,MIN((61+(Mortality!EZ$5-Mortality!$AT$5)),84),0))</f>
        <v>7.5391065902490303E-5</v>
      </c>
      <c r="FA110" s="414">
        <f>EZ110*(1-VLOOKUP($AR11,'MP-2017_Female'!$A$3:$CF$103,MIN((61+(Mortality!FA$5-Mortality!$AT$5)),84),0))</f>
        <v>7.4637155243465405E-5</v>
      </c>
      <c r="FB110" s="414">
        <f>FA110*(1-VLOOKUP($AR11,'MP-2017_Female'!$A$3:$CF$103,MIN((61+(Mortality!FB$5-Mortality!$AT$5)),84),0))</f>
        <v>7.3890783691030757E-5</v>
      </c>
      <c r="FC110" s="414">
        <f>FB110*(1-VLOOKUP($AR11,'MP-2017_Female'!$A$3:$CF$103,MIN((61+(Mortality!FC$5-Mortality!$AT$5)),84),0))</f>
        <v>7.315187585412045E-5</v>
      </c>
      <c r="FD110" s="414">
        <f>FC110*(1-VLOOKUP($AR11,'MP-2017_Female'!$A$3:$CF$103,MIN((61+(Mortality!FD$5-Mortality!$AT$5)),84),0))</f>
        <v>7.242035709557925E-5</v>
      </c>
      <c r="FE110" s="414">
        <f>FD110*(1-VLOOKUP($AR11,'MP-2017_Female'!$A$3:$CF$103,MIN((61+(Mortality!FE$5-Mortality!$AT$5)),84),0))</f>
        <v>7.169615352462346E-5</v>
      </c>
      <c r="FF110" s="414">
        <f>FE110*(1-VLOOKUP($AR11,'MP-2017_Female'!$A$3:$CF$103,MIN((61+(Mortality!FF$5-Mortality!$AT$5)),84),0))</f>
        <v>7.0979191989377222E-5</v>
      </c>
      <c r="FG110" s="414">
        <f>FF110*(1-VLOOKUP($AR11,'MP-2017_Female'!$A$3:$CF$103,MIN((61+(Mortality!FG$5-Mortality!$AT$5)),84),0))</f>
        <v>7.0269400069483443E-5</v>
      </c>
      <c r="FH110" s="414">
        <f>FG110*(1-VLOOKUP($AR11,'MP-2017_Female'!$A$3:$CF$103,MIN((61+(Mortality!FH$5-Mortality!$AT$5)),84),0))</f>
        <v>6.9566706068788605E-5</v>
      </c>
      <c r="FI110" s="414">
        <f>FH110*(1-VLOOKUP($AR11,'MP-2017_Female'!$A$3:$CF$103,MIN((61+(Mortality!FI$5-Mortality!$AT$5)),84),0))</f>
        <v>6.8871039008100717E-5</v>
      </c>
    </row>
    <row r="111" spans="1:165">
      <c r="AR111" s="205">
        <v>31</v>
      </c>
      <c r="AS111" s="235">
        <f t="shared" si="151"/>
        <v>2.2394811144106245E-4</v>
      </c>
      <c r="AT111" s="406">
        <f t="shared" si="152"/>
        <v>2.0159999999999999E-4</v>
      </c>
      <c r="AU111" s="414">
        <f>AT111*(1-VLOOKUP($AR12,'MP-2017_Female'!$A$3:$CF$103,MIN((61+(Mortality!AU$5-Mortality!$AT$5)),84),0))</f>
        <v>2.0347488000000002E-4</v>
      </c>
      <c r="AV111" s="414">
        <f>AU111*(1-VLOOKUP($AR12,'MP-2017_Female'!$A$3:$CF$103,MIN((61+(Mortality!AV$5-Mortality!$AT$5)),84),0))</f>
        <v>2.0626248585600002E-4</v>
      </c>
      <c r="AW111" s="414">
        <f>AV111*(1-VLOOKUP($AR12,'MP-2017_Female'!$A$3:$CF$103,MIN((61+(Mortality!AW$5-Mortality!$AT$5)),84),0))</f>
        <v>2.1028460433019204E-4</v>
      </c>
      <c r="AX111" s="414">
        <f>AW111*(1-VLOOKUP($AR12,'MP-2017_Female'!$A$3:$CF$103,MIN((61+(Mortality!AX$5-Mortality!$AT$5)),84),0))</f>
        <v>2.1415384104986758E-4</v>
      </c>
      <c r="AY111" s="414">
        <f>AX111*(1-VLOOKUP($AR12,'MP-2017_Female'!$A$3:$CF$103,MIN((61+(Mortality!AY$5-Mortality!$AT$5)),84),0))</f>
        <v>2.1762313327487542E-4</v>
      </c>
      <c r="AZ111" s="414">
        <f>AY111*(1-VLOOKUP($AR12,'MP-2017_Female'!$A$3:$CF$103,MIN((61+(Mortality!AZ$5-Mortality!$AT$5)),84),0))</f>
        <v>2.204957586341038E-4</v>
      </c>
      <c r="BA111" s="414">
        <f>AZ111*(1-VLOOKUP($AR12,'MP-2017_Female'!$A$3:$CF$103,MIN((61+(Mortality!BA$5-Mortality!$AT$5)),84),0))</f>
        <v>2.2263456749285461E-4</v>
      </c>
      <c r="BB111" s="414">
        <f>BA111*(1-VLOOKUP($AR12,'MP-2017_Female'!$A$3:$CF$103,MIN((61+(Mortality!BB$5-Mortality!$AT$5)),84),0))</f>
        <v>2.2394811144106245E-4</v>
      </c>
      <c r="BC111" s="414">
        <f>BB111*(1-VLOOKUP($AR12,'MP-2017_Female'!$A$3:$CF$103,MIN((61+(Mortality!BC$5-Mortality!$AT$5)),84),0))</f>
        <v>2.2441840247508868E-4</v>
      </c>
      <c r="BD111" s="414">
        <f>BC111*(1-VLOOKUP($AR12,'MP-2017_Female'!$A$3:$CF$103,MIN((61+(Mortality!BD$5-Mortality!$AT$5)),84),0))</f>
        <v>2.2410421671162356E-4</v>
      </c>
      <c r="BE111" s="414">
        <f>BD111*(1-VLOOKUP($AR12,'MP-2017_Female'!$A$3:$CF$103,MIN((61+(Mortality!BE$5-Mortality!$AT$5)),84),0))</f>
        <v>2.2311815815809243E-4</v>
      </c>
      <c r="BF111" s="414">
        <f>BE111*(1-VLOOKUP($AR12,'MP-2017_Female'!$A$3:$CF$103,MIN((61+(Mortality!BF$5-Mortality!$AT$5)),84),0))</f>
        <v>2.2162326649843321E-4</v>
      </c>
      <c r="BG111" s="414">
        <f>BF111*(1-VLOOKUP($AR12,'MP-2017_Female'!$A$3:$CF$103,MIN((61+(Mortality!BG$5-Mortality!$AT$5)),84),0))</f>
        <v>2.1982811803979591E-4</v>
      </c>
      <c r="BH111" s="414">
        <f>BG111*(1-VLOOKUP($AR12,'MP-2017_Female'!$A$3:$CF$103,MIN((61+(Mortality!BH$5-Mortality!$AT$5)),84),0))</f>
        <v>2.178936306010457E-4</v>
      </c>
      <c r="BI111" s="414">
        <f>BH111*(1-VLOOKUP($AR12,'MP-2017_Female'!$A$3:$CF$103,MIN((61+(Mortality!BI$5-Mortality!$AT$5)),84),0))</f>
        <v>2.1593258792563629E-4</v>
      </c>
      <c r="BJ111" s="414">
        <f>BI111*(1-VLOOKUP($AR12,'MP-2017_Female'!$A$3:$CF$103,MIN((61+(Mortality!BJ$5-Mortality!$AT$5)),84),0))</f>
        <v>2.1394600811672045E-4</v>
      </c>
      <c r="BK111" s="414">
        <f>BJ111*(1-VLOOKUP($AR12,'MP-2017_Female'!$A$3:$CF$103,MIN((61+(Mortality!BK$5-Mortality!$AT$5)),84),0))</f>
        <v>2.1193491564042329E-4</v>
      </c>
      <c r="BL111" s="414">
        <f>BK111*(1-VLOOKUP($AR12,'MP-2017_Female'!$A$3:$CF$103,MIN((61+(Mortality!BL$5-Mortality!$AT$5)),84),0))</f>
        <v>2.0990034045027521E-4</v>
      </c>
      <c r="BM111" s="414">
        <f>BL111*(1-VLOOKUP($AR12,'MP-2017_Female'!$A$3:$CF$103,MIN((61+(Mortality!BM$5-Mortality!$AT$5)),84),0))</f>
        <v>2.0786430714790752E-4</v>
      </c>
      <c r="BN111" s="414">
        <f>BM111*(1-VLOOKUP($AR12,'MP-2017_Female'!$A$3:$CF$103,MIN((61+(Mortality!BN$5-Mortality!$AT$5)),84),0))</f>
        <v>2.0582723693785801E-4</v>
      </c>
      <c r="BO111" s="414">
        <f>BN111*(1-VLOOKUP($AR12,'MP-2017_Female'!$A$3:$CF$103,MIN((61+(Mortality!BO$5-Mortality!$AT$5)),84),0))</f>
        <v>2.0378954729217321E-4</v>
      </c>
      <c r="BP111" s="414">
        <f>BO111*(1-VLOOKUP($AR12,'MP-2017_Female'!$A$3:$CF$103,MIN((61+(Mortality!BP$5-Mortality!$AT$5)),84),0))</f>
        <v>2.0175165181925147E-4</v>
      </c>
      <c r="BQ111" s="414">
        <f>BP111*(1-VLOOKUP($AR12,'MP-2017_Female'!$A$3:$CF$103,MIN((61+(Mortality!BQ$5-Mortality!$AT$5)),84),0))</f>
        <v>1.9973413530105895E-4</v>
      </c>
      <c r="BR111" s="414">
        <f>BQ111*(1-VLOOKUP($AR12,'MP-2017_Female'!$A$3:$CF$103,MIN((61+(Mortality!BR$5-Mortality!$AT$5)),84),0))</f>
        <v>1.9773679394804837E-4</v>
      </c>
      <c r="BS111" s="414">
        <f>BR111*(1-VLOOKUP($AR12,'MP-2017_Female'!$A$3:$CF$103,MIN((61+(Mortality!BS$5-Mortality!$AT$5)),84),0))</f>
        <v>1.9575942600856788E-4</v>
      </c>
      <c r="BT111" s="414">
        <f>BS111*(1-VLOOKUP($AR12,'MP-2017_Female'!$A$3:$CF$103,MIN((61+(Mortality!BT$5-Mortality!$AT$5)),84),0))</f>
        <v>1.9380183174848219E-4</v>
      </c>
      <c r="BU111" s="414">
        <f>BT111*(1-VLOOKUP($AR12,'MP-2017_Female'!$A$3:$CF$103,MIN((61+(Mortality!BU$5-Mortality!$AT$5)),84),0))</f>
        <v>1.9186381343099738E-4</v>
      </c>
      <c r="BV111" s="414">
        <f>BU111*(1-VLOOKUP($AR12,'MP-2017_Female'!$A$3:$CF$103,MIN((61+(Mortality!BV$5-Mortality!$AT$5)),84),0))</f>
        <v>1.8994517529668742E-4</v>
      </c>
      <c r="BW111" s="414">
        <f>BV111*(1-VLOOKUP($AR12,'MP-2017_Female'!$A$3:$CF$103,MIN((61+(Mortality!BW$5-Mortality!$AT$5)),84),0))</f>
        <v>1.8804572354372054E-4</v>
      </c>
      <c r="BX111" s="414">
        <f>BW111*(1-VLOOKUP($AR12,'MP-2017_Female'!$A$3:$CF$103,MIN((61+(Mortality!BX$5-Mortality!$AT$5)),84),0))</f>
        <v>1.8616526630828333E-4</v>
      </c>
      <c r="BY111" s="414">
        <f>BX111*(1-VLOOKUP($AR12,'MP-2017_Female'!$A$3:$CF$103,MIN((61+(Mortality!BY$5-Mortality!$AT$5)),84),0))</f>
        <v>1.8430361364520049E-4</v>
      </c>
      <c r="BZ111" s="414">
        <f>BY111*(1-VLOOKUP($AR12,'MP-2017_Female'!$A$3:$CF$103,MIN((61+(Mortality!BZ$5-Mortality!$AT$5)),84),0))</f>
        <v>1.8246057750874849E-4</v>
      </c>
      <c r="CA111" s="414">
        <f>BZ111*(1-VLOOKUP($AR12,'MP-2017_Female'!$A$3:$CF$103,MIN((61+(Mortality!CA$5-Mortality!$AT$5)),84),0))</f>
        <v>1.8063597173366099E-4</v>
      </c>
      <c r="CB111" s="414">
        <f>CA111*(1-VLOOKUP($AR12,'MP-2017_Female'!$A$3:$CF$103,MIN((61+(Mortality!CB$5-Mortality!$AT$5)),84),0))</f>
        <v>1.7882961201632437E-4</v>
      </c>
      <c r="CC111" s="414">
        <f>CB111*(1-VLOOKUP($AR12,'MP-2017_Female'!$A$3:$CF$103,MIN((61+(Mortality!CC$5-Mortality!$AT$5)),84),0))</f>
        <v>1.7704131589616113E-4</v>
      </c>
      <c r="CD111" s="414">
        <f>CC111*(1-VLOOKUP($AR12,'MP-2017_Female'!$A$3:$CF$103,MIN((61+(Mortality!CD$5-Mortality!$AT$5)),84),0))</f>
        <v>1.7527090273719952E-4</v>
      </c>
      <c r="CE111" s="414">
        <f>CD111*(1-VLOOKUP($AR12,'MP-2017_Female'!$A$3:$CF$103,MIN((61+(Mortality!CE$5-Mortality!$AT$5)),84),0))</f>
        <v>1.7351819370982753E-4</v>
      </c>
      <c r="CF111" s="414">
        <f>CE111*(1-VLOOKUP($AR12,'MP-2017_Female'!$A$3:$CF$103,MIN((61+(Mortality!CF$5-Mortality!$AT$5)),84),0))</f>
        <v>1.7178301177272925E-4</v>
      </c>
      <c r="CG111" s="414">
        <f>CF111*(1-VLOOKUP($AR12,'MP-2017_Female'!$A$3:$CF$103,MIN((61+(Mortality!CG$5-Mortality!$AT$5)),84),0))</f>
        <v>1.7006518165500197E-4</v>
      </c>
      <c r="CH111" s="414">
        <f>CG111*(1-VLOOKUP($AR12,'MP-2017_Female'!$A$3:$CF$103,MIN((61+(Mortality!CH$5-Mortality!$AT$5)),84),0))</f>
        <v>1.6836452983845195E-4</v>
      </c>
      <c r="CI111" s="414">
        <f>CH111*(1-VLOOKUP($AR12,'MP-2017_Female'!$A$3:$CF$103,MIN((61+(Mortality!CI$5-Mortality!$AT$5)),84),0))</f>
        <v>1.6668088454006744E-4</v>
      </c>
      <c r="CJ111" s="414">
        <f>CI111*(1-VLOOKUP($AR12,'MP-2017_Female'!$A$3:$CF$103,MIN((61+(Mortality!CJ$5-Mortality!$AT$5)),84),0))</f>
        <v>1.6501407569466676E-4</v>
      </c>
      <c r="CK111" s="414">
        <f>CJ111*(1-VLOOKUP($AR12,'MP-2017_Female'!$A$3:$CF$103,MIN((61+(Mortality!CK$5-Mortality!$AT$5)),84),0))</f>
        <v>1.633639349377201E-4</v>
      </c>
      <c r="CL111" s="414">
        <f>CK111*(1-VLOOKUP($AR12,'MP-2017_Female'!$A$3:$CF$103,MIN((61+(Mortality!CL$5-Mortality!$AT$5)),84),0))</f>
        <v>1.617302955883429E-4</v>
      </c>
      <c r="CM111" s="414">
        <f>CL111*(1-VLOOKUP($AR12,'MP-2017_Female'!$A$3:$CF$103,MIN((61+(Mortality!CM$5-Mortality!$AT$5)),84),0))</f>
        <v>1.6011299263245948E-4</v>
      </c>
      <c r="CN111" s="414">
        <f>CM111*(1-VLOOKUP($AR12,'MP-2017_Female'!$A$3:$CF$103,MIN((61+(Mortality!CN$5-Mortality!$AT$5)),84),0))</f>
        <v>1.5851186270613487E-4</v>
      </c>
      <c r="CO111" s="414">
        <f>CN111*(1-VLOOKUP($AR12,'MP-2017_Female'!$A$3:$CF$103,MIN((61+(Mortality!CO$5-Mortality!$AT$5)),84),0))</f>
        <v>1.5692674407907352E-4</v>
      </c>
      <c r="CP111" s="414">
        <f>CO111*(1-VLOOKUP($AR12,'MP-2017_Female'!$A$3:$CF$103,MIN((61+(Mortality!CP$5-Mortality!$AT$5)),84),0))</f>
        <v>1.5535747663828278E-4</v>
      </c>
      <c r="CQ111" s="414">
        <f>CP111*(1-VLOOKUP($AR12,'MP-2017_Female'!$A$3:$CF$103,MIN((61+(Mortality!CQ$5-Mortality!$AT$5)),84),0))</f>
        <v>1.5380390187189996E-4</v>
      </c>
      <c r="CR111" s="414">
        <f>CQ111*(1-VLOOKUP($AR12,'MP-2017_Female'!$A$3:$CF$103,MIN((61+(Mortality!CR$5-Mortality!$AT$5)),84),0))</f>
        <v>1.5226586285318095E-4</v>
      </c>
      <c r="CS111" s="414">
        <f>CR111*(1-VLOOKUP($AR12,'MP-2017_Female'!$A$3:$CF$103,MIN((61+(Mortality!CS$5-Mortality!$AT$5)),84),0))</f>
        <v>1.5074320422464913E-4</v>
      </c>
      <c r="CT111" s="414">
        <f>CS111*(1-VLOOKUP($AR12,'MP-2017_Female'!$A$3:$CF$103,MIN((61+(Mortality!CT$5-Mortality!$AT$5)),84),0))</f>
        <v>1.4923577218240263E-4</v>
      </c>
      <c r="CU111" s="414">
        <f>CT111*(1-VLOOKUP($AR12,'MP-2017_Female'!$A$3:$CF$103,MIN((61+(Mortality!CU$5-Mortality!$AT$5)),84),0))</f>
        <v>1.4774341446057861E-4</v>
      </c>
      <c r="CV111" s="414">
        <f>CU111*(1-VLOOKUP($AR12,'MP-2017_Female'!$A$3:$CF$103,MIN((61+(Mortality!CV$5-Mortality!$AT$5)),84),0))</f>
        <v>1.4626598031597282E-4</v>
      </c>
      <c r="CW111" s="414">
        <f>CV111*(1-VLOOKUP($AR12,'MP-2017_Female'!$A$3:$CF$103,MIN((61+(Mortality!CW$5-Mortality!$AT$5)),84),0))</f>
        <v>1.4480332051281308E-4</v>
      </c>
      <c r="CX111" s="414">
        <f>CW111*(1-VLOOKUP($AR12,'MP-2017_Female'!$A$3:$CF$103,MIN((61+(Mortality!CX$5-Mortality!$AT$5)),84),0))</f>
        <v>1.4335528730768495E-4</v>
      </c>
      <c r="CY111" s="414">
        <f>CX111*(1-VLOOKUP($AR12,'MP-2017_Female'!$A$3:$CF$103,MIN((61+(Mortality!CY$5-Mortality!$AT$5)),84),0))</f>
        <v>1.4192173443460811E-4</v>
      </c>
      <c r="CZ111" s="414">
        <f>CY111*(1-VLOOKUP($AR12,'MP-2017_Female'!$A$3:$CF$103,MIN((61+(Mortality!CZ$5-Mortality!$AT$5)),84),0))</f>
        <v>1.4050251709026202E-4</v>
      </c>
      <c r="DA111" s="414">
        <f>CZ111*(1-VLOOKUP($AR12,'MP-2017_Female'!$A$3:$CF$103,MIN((61+(Mortality!DA$5-Mortality!$AT$5)),84),0))</f>
        <v>1.3909749191935941E-4</v>
      </c>
      <c r="DB111" s="414">
        <f>DA111*(1-VLOOKUP($AR12,'MP-2017_Female'!$A$3:$CF$103,MIN((61+(Mortality!DB$5-Mortality!$AT$5)),84),0))</f>
        <v>1.3770651700016582E-4</v>
      </c>
      <c r="DC111" s="414">
        <f>DB111*(1-VLOOKUP($AR12,'MP-2017_Female'!$A$3:$CF$103,MIN((61+(Mortality!DC$5-Mortality!$AT$5)),84),0))</f>
        <v>1.3632945183016416E-4</v>
      </c>
      <c r="DD111" s="414">
        <f>DC111*(1-VLOOKUP($AR12,'MP-2017_Female'!$A$3:$CF$103,MIN((61+(Mortality!DD$5-Mortality!$AT$5)),84),0))</f>
        <v>1.3496615731186252E-4</v>
      </c>
      <c r="DE111" s="414">
        <f>DD111*(1-VLOOKUP($AR12,'MP-2017_Female'!$A$3:$CF$103,MIN((61+(Mortality!DE$5-Mortality!$AT$5)),84),0))</f>
        <v>1.3361649573874389E-4</v>
      </c>
      <c r="DF111" s="414">
        <f>DE111*(1-VLOOKUP($AR12,'MP-2017_Female'!$A$3:$CF$103,MIN((61+(Mortality!DF$5-Mortality!$AT$5)),84),0))</f>
        <v>1.3228033078135646E-4</v>
      </c>
      <c r="DG111" s="414">
        <f>DF111*(1-VLOOKUP($AR12,'MP-2017_Female'!$A$3:$CF$103,MIN((61+(Mortality!DG$5-Mortality!$AT$5)),84),0))</f>
        <v>1.3095752747354288E-4</v>
      </c>
      <c r="DH111" s="414">
        <f>DG111*(1-VLOOKUP($AR12,'MP-2017_Female'!$A$3:$CF$103,MIN((61+(Mortality!DH$5-Mortality!$AT$5)),84),0))</f>
        <v>1.2964795219880745E-4</v>
      </c>
      <c r="DI111" s="414">
        <f>DH111*(1-VLOOKUP($AR12,'MP-2017_Female'!$A$3:$CF$103,MIN((61+(Mortality!DI$5-Mortality!$AT$5)),84),0))</f>
        <v>1.2835147267681936E-4</v>
      </c>
      <c r="DJ111" s="414">
        <f>DI111*(1-VLOOKUP($AR12,'MP-2017_Female'!$A$3:$CF$103,MIN((61+(Mortality!DJ$5-Mortality!$AT$5)),84),0))</f>
        <v>1.2706795795005117E-4</v>
      </c>
      <c r="DK111" s="414">
        <f>DJ111*(1-VLOOKUP($AR12,'MP-2017_Female'!$A$3:$CF$103,MIN((61+(Mortality!DK$5-Mortality!$AT$5)),84),0))</f>
        <v>1.2579727837055065E-4</v>
      </c>
      <c r="DL111" s="414">
        <f>DK111*(1-VLOOKUP($AR12,'MP-2017_Female'!$A$3:$CF$103,MIN((61+(Mortality!DL$5-Mortality!$AT$5)),84),0))</f>
        <v>1.2453930558684514E-4</v>
      </c>
      <c r="DM111" s="414">
        <f>DL111*(1-VLOOKUP($AR12,'MP-2017_Female'!$A$3:$CF$103,MIN((61+(Mortality!DM$5-Mortality!$AT$5)),84),0))</f>
        <v>1.2329391253097669E-4</v>
      </c>
      <c r="DN111" s="414">
        <f>DM111*(1-VLOOKUP($AR12,'MP-2017_Female'!$A$3:$CF$103,MIN((61+(Mortality!DN$5-Mortality!$AT$5)),84),0))</f>
        <v>1.2206097340566692E-4</v>
      </c>
      <c r="DO111" s="414">
        <f>DN111*(1-VLOOKUP($AR12,'MP-2017_Female'!$A$3:$CF$103,MIN((61+(Mortality!DO$5-Mortality!$AT$5)),84),0))</f>
        <v>1.2084036367161026E-4</v>
      </c>
      <c r="DP111" s="414">
        <f>DO111*(1-VLOOKUP($AR12,'MP-2017_Female'!$A$3:$CF$103,MIN((61+(Mortality!DP$5-Mortality!$AT$5)),84),0))</f>
        <v>1.1963196003489416E-4</v>
      </c>
      <c r="DQ111" s="414">
        <f>DP111*(1-VLOOKUP($AR12,'MP-2017_Female'!$A$3:$CF$103,MIN((61+(Mortality!DQ$5-Mortality!$AT$5)),84),0))</f>
        <v>1.1843564043454521E-4</v>
      </c>
      <c r="DR111" s="414">
        <f>DQ111*(1-VLOOKUP($AR12,'MP-2017_Female'!$A$3:$CF$103,MIN((61+(Mortality!DR$5-Mortality!$AT$5)),84),0))</f>
        <v>1.1725128403019976E-4</v>
      </c>
      <c r="DS111" s="414">
        <f>DR111*(1-VLOOKUP($AR12,'MP-2017_Female'!$A$3:$CF$103,MIN((61+(Mortality!DS$5-Mortality!$AT$5)),84),0))</f>
        <v>1.1607877118989776E-4</v>
      </c>
      <c r="DT111" s="414">
        <f>DS111*(1-VLOOKUP($AR12,'MP-2017_Female'!$A$3:$CF$103,MIN((61+(Mortality!DT$5-Mortality!$AT$5)),84),0))</f>
        <v>1.1491798347799878E-4</v>
      </c>
      <c r="DU111" s="414">
        <f>DT111*(1-VLOOKUP($AR12,'MP-2017_Female'!$A$3:$CF$103,MIN((61+(Mortality!DU$5-Mortality!$AT$5)),84),0))</f>
        <v>1.137688036432188E-4</v>
      </c>
      <c r="DV111" s="414">
        <f>DU111*(1-VLOOKUP($AR12,'MP-2017_Female'!$A$3:$CF$103,MIN((61+(Mortality!DV$5-Mortality!$AT$5)),84),0))</f>
        <v>1.1263111560678661E-4</v>
      </c>
      <c r="DW111" s="414">
        <f>DV111*(1-VLOOKUP($AR12,'MP-2017_Female'!$A$3:$CF$103,MIN((61+(Mortality!DW$5-Mortality!$AT$5)),84),0))</f>
        <v>1.1150480445071873E-4</v>
      </c>
      <c r="DX111" s="414">
        <f>DW111*(1-VLOOKUP($AR12,'MP-2017_Female'!$A$3:$CF$103,MIN((61+(Mortality!DX$5-Mortality!$AT$5)),84),0))</f>
        <v>1.1038975640621154E-4</v>
      </c>
      <c r="DY111" s="414">
        <f>DX111*(1-VLOOKUP($AR12,'MP-2017_Female'!$A$3:$CF$103,MIN((61+(Mortality!DY$5-Mortality!$AT$5)),84),0))</f>
        <v>1.0928585884214942E-4</v>
      </c>
      <c r="DZ111" s="414">
        <f>DY111*(1-VLOOKUP($AR12,'MP-2017_Female'!$A$3:$CF$103,MIN((61+(Mortality!DZ$5-Mortality!$AT$5)),84),0))</f>
        <v>1.0819300025372793E-4</v>
      </c>
      <c r="EA111" s="414">
        <f>DZ111*(1-VLOOKUP($AR12,'MP-2017_Female'!$A$3:$CF$103,MIN((61+(Mortality!EA$5-Mortality!$AT$5)),84),0))</f>
        <v>1.0711107025119065E-4</v>
      </c>
      <c r="EB111" s="414">
        <f>EA111*(1-VLOOKUP($AR12,'MP-2017_Female'!$A$3:$CF$103,MIN((61+(Mortality!EB$5-Mortality!$AT$5)),84),0))</f>
        <v>1.0603995954867873E-4</v>
      </c>
      <c r="EC111" s="414">
        <f>EB111*(1-VLOOKUP($AR12,'MP-2017_Female'!$A$3:$CF$103,MIN((61+(Mortality!EC$5-Mortality!$AT$5)),84),0))</f>
        <v>1.0497955995319194E-4</v>
      </c>
      <c r="ED111" s="414">
        <f>EC111*(1-VLOOKUP($AR12,'MP-2017_Female'!$A$3:$CF$103,MIN((61+(Mortality!ED$5-Mortality!$AT$5)),84),0))</f>
        <v>1.0392976435366002E-4</v>
      </c>
      <c r="EE111" s="414">
        <f>ED111*(1-VLOOKUP($AR12,'MP-2017_Female'!$A$3:$CF$103,MIN((61+(Mortality!EE$5-Mortality!$AT$5)),84),0))</f>
        <v>1.0289046671012343E-4</v>
      </c>
      <c r="EF111" s="414">
        <f>EE111*(1-VLOOKUP($AR12,'MP-2017_Female'!$A$3:$CF$103,MIN((61+(Mortality!EF$5-Mortality!$AT$5)),84),0))</f>
        <v>1.018615620430222E-4</v>
      </c>
      <c r="EG111" s="414">
        <f>EF111*(1-VLOOKUP($AR12,'MP-2017_Female'!$A$3:$CF$103,MIN((61+(Mortality!EG$5-Mortality!$AT$5)),84),0))</f>
        <v>1.0084294642259197E-4</v>
      </c>
      <c r="EH111" s="414">
        <f>EG111*(1-VLOOKUP($AR12,'MP-2017_Female'!$A$3:$CF$103,MIN((61+(Mortality!EH$5-Mortality!$AT$5)),84),0))</f>
        <v>9.9834516958366055E-5</v>
      </c>
      <c r="EI111" s="414">
        <f>EH111*(1-VLOOKUP($AR12,'MP-2017_Female'!$A$3:$CF$103,MIN((61+(Mortality!EI$5-Mortality!$AT$5)),84),0))</f>
        <v>9.8836171788782391E-5</v>
      </c>
      <c r="EJ111" s="414">
        <f>EI111*(1-VLOOKUP($AR12,'MP-2017_Female'!$A$3:$CF$103,MIN((61+(Mortality!EJ$5-Mortality!$AT$5)),84),0))</f>
        <v>9.7847810070894573E-5</v>
      </c>
      <c r="EK111" s="414">
        <f>EJ111*(1-VLOOKUP($AR12,'MP-2017_Female'!$A$3:$CF$103,MIN((61+(Mortality!EK$5-Mortality!$AT$5)),84),0))</f>
        <v>9.6869331970185631E-5</v>
      </c>
      <c r="EL111" s="414">
        <f>EK111*(1-VLOOKUP($AR12,'MP-2017_Female'!$A$3:$CF$103,MIN((61+(Mortality!EL$5-Mortality!$AT$5)),84),0))</f>
        <v>9.5900638650483775E-5</v>
      </c>
      <c r="EM111" s="414">
        <f>EL111*(1-VLOOKUP($AR12,'MP-2017_Female'!$A$3:$CF$103,MIN((61+(Mortality!EM$5-Mortality!$AT$5)),84),0))</f>
        <v>9.4941632263978936E-5</v>
      </c>
      <c r="EN111" s="414">
        <f>EM111*(1-VLOOKUP($AR12,'MP-2017_Female'!$A$3:$CF$103,MIN((61+(Mortality!EN$5-Mortality!$AT$5)),84),0))</f>
        <v>9.3992215941339141E-5</v>
      </c>
      <c r="EO111" s="414">
        <f>EN111*(1-VLOOKUP($AR12,'MP-2017_Female'!$A$3:$CF$103,MIN((61+(Mortality!EO$5-Mortality!$AT$5)),84),0))</f>
        <v>9.3052293781925751E-5</v>
      </c>
      <c r="EP111" s="414">
        <f>EO111*(1-VLOOKUP($AR12,'MP-2017_Female'!$A$3:$CF$103,MIN((61+(Mortality!EP$5-Mortality!$AT$5)),84),0))</f>
        <v>9.212177084410649E-5</v>
      </c>
      <c r="EQ111" s="414">
        <f>EP111*(1-VLOOKUP($AR12,'MP-2017_Female'!$A$3:$CF$103,MIN((61+(Mortality!EQ$5-Mortality!$AT$5)),84),0))</f>
        <v>9.1200553135665425E-5</v>
      </c>
      <c r="ER111" s="414">
        <f>EQ111*(1-VLOOKUP($AR12,'MP-2017_Female'!$A$3:$CF$103,MIN((61+(Mortality!ER$5-Mortality!$AT$5)),84),0))</f>
        <v>9.0288547604308768E-5</v>
      </c>
      <c r="ES111" s="414">
        <f>ER111*(1-VLOOKUP($AR12,'MP-2017_Female'!$A$3:$CF$103,MIN((61+(Mortality!ES$5-Mortality!$AT$5)),84),0))</f>
        <v>8.9385662128265681E-5</v>
      </c>
      <c r="ET111" s="414">
        <f>ES111*(1-VLOOKUP($AR12,'MP-2017_Female'!$A$3:$CF$103,MIN((61+(Mortality!ET$5-Mortality!$AT$5)),84),0))</f>
        <v>8.8491805506983018E-5</v>
      </c>
      <c r="EU111" s="414">
        <f>ET111*(1-VLOOKUP($AR12,'MP-2017_Female'!$A$3:$CF$103,MIN((61+(Mortality!EU$5-Mortality!$AT$5)),84),0))</f>
        <v>8.7606887451913186E-5</v>
      </c>
      <c r="EV111" s="414">
        <f>EU111*(1-VLOOKUP($AR12,'MP-2017_Female'!$A$3:$CF$103,MIN((61+(Mortality!EV$5-Mortality!$AT$5)),84),0))</f>
        <v>8.6730818577394051E-5</v>
      </c>
      <c r="EW111" s="414">
        <f>EV111*(1-VLOOKUP($AR12,'MP-2017_Female'!$A$3:$CF$103,MIN((61+(Mortality!EW$5-Mortality!$AT$5)),84),0))</f>
        <v>8.5863510391620109E-5</v>
      </c>
      <c r="EX111" s="414">
        <f>EW111*(1-VLOOKUP($AR12,'MP-2017_Female'!$A$3:$CF$103,MIN((61+(Mortality!EX$5-Mortality!$AT$5)),84),0))</f>
        <v>8.5004875287703904E-5</v>
      </c>
      <c r="EY111" s="414">
        <f>EX111*(1-VLOOKUP($AR12,'MP-2017_Female'!$A$3:$CF$103,MIN((61+(Mortality!EY$5-Mortality!$AT$5)),84),0))</f>
        <v>8.4154826534826863E-5</v>
      </c>
      <c r="EZ111" s="414">
        <f>EY111*(1-VLOOKUP($AR12,'MP-2017_Female'!$A$3:$CF$103,MIN((61+(Mortality!EZ$5-Mortality!$AT$5)),84),0))</f>
        <v>8.3313278269478593E-5</v>
      </c>
      <c r="FA111" s="414">
        <f>EZ111*(1-VLOOKUP($AR12,'MP-2017_Female'!$A$3:$CF$103,MIN((61+(Mortality!FA$5-Mortality!$AT$5)),84),0))</f>
        <v>8.2480145486783804E-5</v>
      </c>
      <c r="FB111" s="414">
        <f>FA111*(1-VLOOKUP($AR12,'MP-2017_Female'!$A$3:$CF$103,MIN((61+(Mortality!FB$5-Mortality!$AT$5)),84),0))</f>
        <v>8.1655344031915969E-5</v>
      </c>
      <c r="FC111" s="414">
        <f>FB111*(1-VLOOKUP($AR12,'MP-2017_Female'!$A$3:$CF$103,MIN((61+(Mortality!FC$5-Mortality!$AT$5)),84),0))</f>
        <v>8.0838790591596815E-5</v>
      </c>
      <c r="FD111" s="414">
        <f>FC111*(1-VLOOKUP($AR12,'MP-2017_Female'!$A$3:$CF$103,MIN((61+(Mortality!FD$5-Mortality!$AT$5)),84),0))</f>
        <v>8.0030402685680853E-5</v>
      </c>
      <c r="FE111" s="414">
        <f>FD111*(1-VLOOKUP($AR12,'MP-2017_Female'!$A$3:$CF$103,MIN((61+(Mortality!FE$5-Mortality!$AT$5)),84),0))</f>
        <v>7.9230098658824043E-5</v>
      </c>
      <c r="FF111" s="414">
        <f>FE111*(1-VLOOKUP($AR12,'MP-2017_Female'!$A$3:$CF$103,MIN((61+(Mortality!FF$5-Mortality!$AT$5)),84),0))</f>
        <v>7.8437797672235808E-5</v>
      </c>
      <c r="FG111" s="414">
        <f>FF111*(1-VLOOKUP($AR12,'MP-2017_Female'!$A$3:$CF$103,MIN((61+(Mortality!FG$5-Mortality!$AT$5)),84),0))</f>
        <v>7.7653419695513447E-5</v>
      </c>
      <c r="FH111" s="414">
        <f>FG111*(1-VLOOKUP($AR12,'MP-2017_Female'!$A$3:$CF$103,MIN((61+(Mortality!FH$5-Mortality!$AT$5)),84),0))</f>
        <v>7.6876885498558309E-5</v>
      </c>
      <c r="FI111" s="414">
        <f>FH111*(1-VLOOKUP($AR12,'MP-2017_Female'!$A$3:$CF$103,MIN((61+(Mortality!FI$5-Mortality!$AT$5)),84),0))</f>
        <v>7.6108116643572727E-5</v>
      </c>
    </row>
    <row r="112" spans="1:165">
      <c r="C112" s="214" t="s">
        <v>104</v>
      </c>
      <c r="AR112" s="205">
        <v>32</v>
      </c>
      <c r="AS112" s="235">
        <f t="shared" si="151"/>
        <v>2.4397140739327357E-4</v>
      </c>
      <c r="AT112" s="406">
        <f t="shared" si="152"/>
        <v>2.1819999999999999E-4</v>
      </c>
      <c r="AU112" s="414">
        <f>AT112*(1-VLOOKUP($AR13,'MP-2017_Female'!$A$3:$CF$103,MIN((61+(Mortality!AU$5-Mortality!$AT$5)),84),0))</f>
        <v>2.2020744000000002E-4</v>
      </c>
      <c r="AV112" s="414">
        <f>AU112*(1-VLOOKUP($AR13,'MP-2017_Female'!$A$3:$CF$103,MIN((61+(Mortality!AV$5-Mortality!$AT$5)),84),0))</f>
        <v>2.2329034416000002E-4</v>
      </c>
      <c r="AW112" s="414">
        <f>AV112*(1-VLOOKUP($AR13,'MP-2017_Female'!$A$3:$CF$103,MIN((61+(Mortality!AW$5-Mortality!$AT$5)),84),0))</f>
        <v>2.2782313814644802E-4</v>
      </c>
      <c r="AX112" s="414">
        <f>AW112*(1-VLOOKUP($AR13,'MP-2017_Female'!$A$3:$CF$103,MIN((61+(Mortality!AX$5-Mortality!$AT$5)),84),0))</f>
        <v>2.3222012471267448E-4</v>
      </c>
      <c r="AY112" s="414">
        <f>AX112*(1-VLOOKUP($AR13,'MP-2017_Female'!$A$3:$CF$103,MIN((61+(Mortality!AY$5-Mortality!$AT$5)),84),0))</f>
        <v>2.3623753287020378E-4</v>
      </c>
      <c r="AZ112" s="414">
        <f>AY112*(1-VLOOKUP($AR13,'MP-2017_Female'!$A$3:$CF$103,MIN((61+(Mortality!AZ$5-Mortality!$AT$5)),84),0))</f>
        <v>2.396393533435347E-4</v>
      </c>
      <c r="BA112" s="414">
        <f>AZ112*(1-VLOOKUP($AR13,'MP-2017_Female'!$A$3:$CF$103,MIN((61+(Mortality!BA$5-Mortality!$AT$5)),84),0))</f>
        <v>2.422514222949792E-4</v>
      </c>
      <c r="BB112" s="414">
        <f>BA112*(1-VLOOKUP($AR13,'MP-2017_Female'!$A$3:$CF$103,MIN((61+(Mortality!BB$5-Mortality!$AT$5)),84),0))</f>
        <v>2.4397140739327357E-4</v>
      </c>
      <c r="BC112" s="414">
        <f>BB112*(1-VLOOKUP($AR13,'MP-2017_Female'!$A$3:$CF$103,MIN((61+(Mortality!BC$5-Mortality!$AT$5)),84),0))</f>
        <v>2.4477651303767142E-4</v>
      </c>
      <c r="BD112" s="414">
        <f>BC112*(1-VLOOKUP($AR13,'MP-2017_Female'!$A$3:$CF$103,MIN((61+(Mortality!BD$5-Mortality!$AT$5)),84),0))</f>
        <v>2.4467860243245637E-4</v>
      </c>
      <c r="BE112" s="414">
        <f>BD112*(1-VLOOKUP($AR13,'MP-2017_Female'!$A$3:$CF$103,MIN((61+(Mortality!BE$5-Mortality!$AT$5)),84),0))</f>
        <v>2.4382222732394278E-4</v>
      </c>
      <c r="BF112" s="414">
        <f>BE112*(1-VLOOKUP($AR13,'MP-2017_Female'!$A$3:$CF$103,MIN((61+(Mortality!BF$5-Mortality!$AT$5)),84),0))</f>
        <v>2.4235929395999913E-4</v>
      </c>
      <c r="BG112" s="414">
        <f>BF112*(1-VLOOKUP($AR13,'MP-2017_Female'!$A$3:$CF$103,MIN((61+(Mortality!BG$5-Mortality!$AT$5)),84),0))</f>
        <v>2.4054159925529915E-4</v>
      </c>
      <c r="BH112" s="414">
        <f>BG112*(1-VLOOKUP($AR13,'MP-2017_Female'!$A$3:$CF$103,MIN((61+(Mortality!BH$5-Mortality!$AT$5)),84),0))</f>
        <v>2.3852104982155465E-4</v>
      </c>
      <c r="BI112" s="414">
        <f>BH112*(1-VLOOKUP($AR13,'MP-2017_Female'!$A$3:$CF$103,MIN((61+(Mortality!BI$5-Mortality!$AT$5)),84),0))</f>
        <v>2.3637436037316067E-4</v>
      </c>
      <c r="BJ112" s="414">
        <f>BI112*(1-VLOOKUP($AR13,'MP-2017_Female'!$A$3:$CF$103,MIN((61+(Mortality!BJ$5-Mortality!$AT$5)),84),0))</f>
        <v>2.3419971625772759E-4</v>
      </c>
      <c r="BK112" s="414">
        <f>BJ112*(1-VLOOKUP($AR13,'MP-2017_Female'!$A$3:$CF$103,MIN((61+(Mortality!BK$5-Mortality!$AT$5)),84),0))</f>
        <v>2.3199823892490495E-4</v>
      </c>
      <c r="BL112" s="414">
        <f>BK112*(1-VLOOKUP($AR13,'MP-2017_Female'!$A$3:$CF$103,MIN((61+(Mortality!BL$5-Mortality!$AT$5)),84),0))</f>
        <v>2.2977105583122585E-4</v>
      </c>
      <c r="BM112" s="414">
        <f>BL112*(1-VLOOKUP($AR13,'MP-2017_Female'!$A$3:$CF$103,MIN((61+(Mortality!BM$5-Mortality!$AT$5)),84),0))</f>
        <v>2.2754227658966294E-4</v>
      </c>
      <c r="BN112" s="414">
        <f>BM112*(1-VLOOKUP($AR13,'MP-2017_Female'!$A$3:$CF$103,MIN((61+(Mortality!BN$5-Mortality!$AT$5)),84),0))</f>
        <v>2.2531236227908423E-4</v>
      </c>
      <c r="BO112" s="414">
        <f>BN112*(1-VLOOKUP($AR13,'MP-2017_Female'!$A$3:$CF$103,MIN((61+(Mortality!BO$5-Mortality!$AT$5)),84),0))</f>
        <v>2.2308176989252129E-4</v>
      </c>
      <c r="BP112" s="414">
        <f>BO112*(1-VLOOKUP($AR13,'MP-2017_Female'!$A$3:$CF$103,MIN((61+(Mortality!BP$5-Mortality!$AT$5)),84),0))</f>
        <v>2.2085095219359608E-4</v>
      </c>
      <c r="BQ112" s="414">
        <f>BP112*(1-VLOOKUP($AR13,'MP-2017_Female'!$A$3:$CF$103,MIN((61+(Mortality!BQ$5-Mortality!$AT$5)),84),0))</f>
        <v>2.1864244267166011E-4</v>
      </c>
      <c r="BR112" s="414">
        <f>BQ112*(1-VLOOKUP($AR13,'MP-2017_Female'!$A$3:$CF$103,MIN((61+(Mortality!BR$5-Mortality!$AT$5)),84),0))</f>
        <v>2.164560182449435E-4</v>
      </c>
      <c r="BS112" s="414">
        <f>BR112*(1-VLOOKUP($AR13,'MP-2017_Female'!$A$3:$CF$103,MIN((61+(Mortality!BS$5-Mortality!$AT$5)),84),0))</f>
        <v>2.1429145806249405E-4</v>
      </c>
      <c r="BT112" s="414">
        <f>BS112*(1-VLOOKUP($AR13,'MP-2017_Female'!$A$3:$CF$103,MIN((61+(Mortality!BT$5-Mortality!$AT$5)),84),0))</f>
        <v>2.121485434818691E-4</v>
      </c>
      <c r="BU112" s="414">
        <f>BT112*(1-VLOOKUP($AR13,'MP-2017_Female'!$A$3:$CF$103,MIN((61+(Mortality!BU$5-Mortality!$AT$5)),84),0))</f>
        <v>2.100270580470504E-4</v>
      </c>
      <c r="BV112" s="414">
        <f>BU112*(1-VLOOKUP($AR13,'MP-2017_Female'!$A$3:$CF$103,MIN((61+(Mortality!BV$5-Mortality!$AT$5)),84),0))</f>
        <v>2.0792678746657989E-4</v>
      </c>
      <c r="BW112" s="414">
        <f>BV112*(1-VLOOKUP($AR13,'MP-2017_Female'!$A$3:$CF$103,MIN((61+(Mortality!BW$5-Mortality!$AT$5)),84),0))</f>
        <v>2.0584751959191409E-4</v>
      </c>
      <c r="BX112" s="414">
        <f>BW112*(1-VLOOKUP($AR13,'MP-2017_Female'!$A$3:$CF$103,MIN((61+(Mortality!BX$5-Mortality!$AT$5)),84),0))</f>
        <v>2.0378904439599495E-4</v>
      </c>
      <c r="BY112" s="414">
        <f>BX112*(1-VLOOKUP($AR13,'MP-2017_Female'!$A$3:$CF$103,MIN((61+(Mortality!BY$5-Mortality!$AT$5)),84),0))</f>
        <v>2.01751153952035E-4</v>
      </c>
      <c r="BZ112" s="414">
        <f>BY112*(1-VLOOKUP($AR13,'MP-2017_Female'!$A$3:$CF$103,MIN((61+(Mortality!BZ$5-Mortality!$AT$5)),84),0))</f>
        <v>1.9973364241251466E-4</v>
      </c>
      <c r="CA112" s="414">
        <f>BZ112*(1-VLOOKUP($AR13,'MP-2017_Female'!$A$3:$CF$103,MIN((61+(Mortality!CA$5-Mortality!$AT$5)),84),0))</f>
        <v>1.977363059883895E-4</v>
      </c>
      <c r="CB112" s="414">
        <f>CA112*(1-VLOOKUP($AR13,'MP-2017_Female'!$A$3:$CF$103,MIN((61+(Mortality!CB$5-Mortality!$AT$5)),84),0))</f>
        <v>1.957589429285056E-4</v>
      </c>
      <c r="CC112" s="414">
        <f>CB112*(1-VLOOKUP($AR13,'MP-2017_Female'!$A$3:$CF$103,MIN((61+(Mortality!CC$5-Mortality!$AT$5)),84),0))</f>
        <v>1.9380135349922055E-4</v>
      </c>
      <c r="CD112" s="414">
        <f>CC112*(1-VLOOKUP($AR13,'MP-2017_Female'!$A$3:$CF$103,MIN((61+(Mortality!CD$5-Mortality!$AT$5)),84),0))</f>
        <v>1.9186333996422833E-4</v>
      </c>
      <c r="CE112" s="414">
        <f>CD112*(1-VLOOKUP($AR13,'MP-2017_Female'!$A$3:$CF$103,MIN((61+(Mortality!CE$5-Mortality!$AT$5)),84),0))</f>
        <v>1.8994470656458605E-4</v>
      </c>
      <c r="CF112" s="414">
        <f>CE112*(1-VLOOKUP($AR13,'MP-2017_Female'!$A$3:$CF$103,MIN((61+(Mortality!CF$5-Mortality!$AT$5)),84),0))</f>
        <v>1.8804525949894018E-4</v>
      </c>
      <c r="CG112" s="414">
        <f>CF112*(1-VLOOKUP($AR13,'MP-2017_Female'!$A$3:$CF$103,MIN((61+(Mortality!CG$5-Mortality!$AT$5)),84),0))</f>
        <v>1.8616480690395078E-4</v>
      </c>
      <c r="CH112" s="414">
        <f>CG112*(1-VLOOKUP($AR13,'MP-2017_Female'!$A$3:$CF$103,MIN((61+(Mortality!CH$5-Mortality!$AT$5)),84),0))</f>
        <v>1.8430315883491126E-4</v>
      </c>
      <c r="CI112" s="414">
        <f>CH112*(1-VLOOKUP($AR13,'MP-2017_Female'!$A$3:$CF$103,MIN((61+(Mortality!CI$5-Mortality!$AT$5)),84),0))</f>
        <v>1.8246012724656215E-4</v>
      </c>
      <c r="CJ112" s="414">
        <f>CI112*(1-VLOOKUP($AR13,'MP-2017_Female'!$A$3:$CF$103,MIN((61+(Mortality!CJ$5-Mortality!$AT$5)),84),0))</f>
        <v>1.8063552597409653E-4</v>
      </c>
      <c r="CK112" s="414">
        <f>CJ112*(1-VLOOKUP($AR13,'MP-2017_Female'!$A$3:$CF$103,MIN((61+(Mortality!CK$5-Mortality!$AT$5)),84),0))</f>
        <v>1.7882917071435555E-4</v>
      </c>
      <c r="CL112" s="414">
        <f>CK112*(1-VLOOKUP($AR13,'MP-2017_Female'!$A$3:$CF$103,MIN((61+(Mortality!CL$5-Mortality!$AT$5)),84),0))</f>
        <v>1.7704087900721199E-4</v>
      </c>
      <c r="CM112" s="414">
        <f>CL112*(1-VLOOKUP($AR13,'MP-2017_Female'!$A$3:$CF$103,MIN((61+(Mortality!CM$5-Mortality!$AT$5)),84),0))</f>
        <v>1.7527047021713988E-4</v>
      </c>
      <c r="CN112" s="414">
        <f>CM112*(1-VLOOKUP($AR13,'MP-2017_Female'!$A$3:$CF$103,MIN((61+(Mortality!CN$5-Mortality!$AT$5)),84),0))</f>
        <v>1.7351776551496848E-4</v>
      </c>
      <c r="CO112" s="414">
        <f>CN112*(1-VLOOKUP($AR13,'MP-2017_Female'!$A$3:$CF$103,MIN((61+(Mortality!CO$5-Mortality!$AT$5)),84),0))</f>
        <v>1.7178258785981881E-4</v>
      </c>
      <c r="CP112" s="414">
        <f>CO112*(1-VLOOKUP($AR13,'MP-2017_Female'!$A$3:$CF$103,MIN((61+(Mortality!CP$5-Mortality!$AT$5)),84),0))</f>
        <v>1.7006476198122062E-4</v>
      </c>
      <c r="CQ112" s="414">
        <f>CP112*(1-VLOOKUP($AR13,'MP-2017_Female'!$A$3:$CF$103,MIN((61+(Mortality!CQ$5-Mortality!$AT$5)),84),0))</f>
        <v>1.6836411436140842E-4</v>
      </c>
      <c r="CR112" s="414">
        <f>CQ112*(1-VLOOKUP($AR13,'MP-2017_Female'!$A$3:$CF$103,MIN((61+(Mortality!CR$5-Mortality!$AT$5)),84),0))</f>
        <v>1.6668047321779435E-4</v>
      </c>
      <c r="CS112" s="414">
        <f>CR112*(1-VLOOKUP($AR13,'MP-2017_Female'!$A$3:$CF$103,MIN((61+(Mortality!CS$5-Mortality!$AT$5)),84),0))</f>
        <v>1.650136684856164E-4</v>
      </c>
      <c r="CT112" s="414">
        <f>CS112*(1-VLOOKUP($AR13,'MP-2017_Female'!$A$3:$CF$103,MIN((61+(Mortality!CT$5-Mortality!$AT$5)),84),0))</f>
        <v>1.6336353180076025E-4</v>
      </c>
      <c r="CU112" s="414">
        <f>CT112*(1-VLOOKUP($AR13,'MP-2017_Female'!$A$3:$CF$103,MIN((61+(Mortality!CU$5-Mortality!$AT$5)),84),0))</f>
        <v>1.6172989648275264E-4</v>
      </c>
      <c r="CV112" s="414">
        <f>CU112*(1-VLOOKUP($AR13,'MP-2017_Female'!$A$3:$CF$103,MIN((61+(Mortality!CV$5-Mortality!$AT$5)),84),0))</f>
        <v>1.601125975179251E-4</v>
      </c>
      <c r="CW112" s="414">
        <f>CV112*(1-VLOOKUP($AR13,'MP-2017_Female'!$A$3:$CF$103,MIN((61+(Mortality!CW$5-Mortality!$AT$5)),84),0))</f>
        <v>1.5851147154274584E-4</v>
      </c>
      <c r="CX112" s="414">
        <f>CW112*(1-VLOOKUP($AR13,'MP-2017_Female'!$A$3:$CF$103,MIN((61+(Mortality!CX$5-Mortality!$AT$5)),84),0))</f>
        <v>1.5692635682731837E-4</v>
      </c>
      <c r="CY112" s="414">
        <f>CX112*(1-VLOOKUP($AR13,'MP-2017_Female'!$A$3:$CF$103,MIN((61+(Mortality!CY$5-Mortality!$AT$5)),84),0))</f>
        <v>1.5535709325904519E-4</v>
      </c>
      <c r="CZ112" s="414">
        <f>CY112*(1-VLOOKUP($AR13,'MP-2017_Female'!$A$3:$CF$103,MIN((61+(Mortality!CZ$5-Mortality!$AT$5)),84),0))</f>
        <v>1.5380352232645473E-4</v>
      </c>
      <c r="DA112" s="414">
        <f>CZ112*(1-VLOOKUP($AR13,'MP-2017_Female'!$A$3:$CF$103,MIN((61+(Mortality!DA$5-Mortality!$AT$5)),84),0))</f>
        <v>1.5226548710319017E-4</v>
      </c>
      <c r="DB112" s="414">
        <f>DA112*(1-VLOOKUP($AR13,'MP-2017_Female'!$A$3:$CF$103,MIN((61+(Mortality!DB$5-Mortality!$AT$5)),84),0))</f>
        <v>1.5074283223215828E-4</v>
      </c>
      <c r="DC112" s="414">
        <f>DB112*(1-VLOOKUP($AR13,'MP-2017_Female'!$A$3:$CF$103,MIN((61+(Mortality!DC$5-Mortality!$AT$5)),84),0))</f>
        <v>1.4923540390983671E-4</v>
      </c>
      <c r="DD112" s="414">
        <f>DC112*(1-VLOOKUP($AR13,'MP-2017_Female'!$A$3:$CF$103,MIN((61+(Mortality!DD$5-Mortality!$AT$5)),84),0))</f>
        <v>1.4774304987073833E-4</v>
      </c>
      <c r="DE112" s="414">
        <f>DD112*(1-VLOOKUP($AR13,'MP-2017_Female'!$A$3:$CF$103,MIN((61+(Mortality!DE$5-Mortality!$AT$5)),84),0))</f>
        <v>1.4626561937203095E-4</v>
      </c>
      <c r="DF112" s="414">
        <f>DE112*(1-VLOOKUP($AR13,'MP-2017_Female'!$A$3:$CF$103,MIN((61+(Mortality!DF$5-Mortality!$AT$5)),84),0))</f>
        <v>1.4480296317831066E-4</v>
      </c>
      <c r="DG112" s="414">
        <f>DF112*(1-VLOOKUP($AR13,'MP-2017_Female'!$A$3:$CF$103,MIN((61+(Mortality!DG$5-Mortality!$AT$5)),84),0))</f>
        <v>1.4335493354652754E-4</v>
      </c>
      <c r="DH112" s="414">
        <f>DG112*(1-VLOOKUP($AR13,'MP-2017_Female'!$A$3:$CF$103,MIN((61+(Mortality!DH$5-Mortality!$AT$5)),84),0))</f>
        <v>1.4192138421106226E-4</v>
      </c>
      <c r="DI112" s="414">
        <f>DH112*(1-VLOOKUP($AR13,'MP-2017_Female'!$A$3:$CF$103,MIN((61+(Mortality!DI$5-Mortality!$AT$5)),84),0))</f>
        <v>1.4050217036895164E-4</v>
      </c>
      <c r="DJ112" s="414">
        <f>DI112*(1-VLOOKUP($AR13,'MP-2017_Female'!$A$3:$CF$103,MIN((61+(Mortality!DJ$5-Mortality!$AT$5)),84),0))</f>
        <v>1.3909714866526212E-4</v>
      </c>
      <c r="DK112" s="414">
        <f>DJ112*(1-VLOOKUP($AR13,'MP-2017_Female'!$A$3:$CF$103,MIN((61+(Mortality!DK$5-Mortality!$AT$5)),84),0))</f>
        <v>1.3770617717860951E-4</v>
      </c>
      <c r="DL112" s="414">
        <f>DK112*(1-VLOOKUP($AR13,'MP-2017_Female'!$A$3:$CF$103,MIN((61+(Mortality!DL$5-Mortality!$AT$5)),84),0))</f>
        <v>1.3632911540682342E-4</v>
      </c>
      <c r="DM112" s="414">
        <f>DL112*(1-VLOOKUP($AR13,'MP-2017_Female'!$A$3:$CF$103,MIN((61+(Mortality!DM$5-Mortality!$AT$5)),84),0))</f>
        <v>1.3496582425275518E-4</v>
      </c>
      <c r="DN112" s="414">
        <f>DM112*(1-VLOOKUP($AR13,'MP-2017_Female'!$A$3:$CF$103,MIN((61+(Mortality!DN$5-Mortality!$AT$5)),84),0))</f>
        <v>1.3361616601022762E-4</v>
      </c>
      <c r="DO112" s="414">
        <f>DN112*(1-VLOOKUP($AR13,'MP-2017_Female'!$A$3:$CF$103,MIN((61+(Mortality!DO$5-Mortality!$AT$5)),84),0))</f>
        <v>1.3228000435012535E-4</v>
      </c>
      <c r="DP112" s="414">
        <f>DO112*(1-VLOOKUP($AR13,'MP-2017_Female'!$A$3:$CF$103,MIN((61+(Mortality!DP$5-Mortality!$AT$5)),84),0))</f>
        <v>1.309572043066241E-4</v>
      </c>
      <c r="DQ112" s="414">
        <f>DP112*(1-VLOOKUP($AR13,'MP-2017_Female'!$A$3:$CF$103,MIN((61+(Mortality!DQ$5-Mortality!$AT$5)),84),0))</f>
        <v>1.2964763226355785E-4</v>
      </c>
      <c r="DR112" s="414">
        <f>DQ112*(1-VLOOKUP($AR13,'MP-2017_Female'!$A$3:$CF$103,MIN((61+(Mortality!DR$5-Mortality!$AT$5)),84),0))</f>
        <v>1.2835115594092228E-4</v>
      </c>
      <c r="DS112" s="414">
        <f>DR112*(1-VLOOKUP($AR13,'MP-2017_Female'!$A$3:$CF$103,MIN((61+(Mortality!DS$5-Mortality!$AT$5)),84),0))</f>
        <v>1.2706764438151304E-4</v>
      </c>
      <c r="DT112" s="414">
        <f>DS112*(1-VLOOKUP($AR13,'MP-2017_Female'!$A$3:$CF$103,MIN((61+(Mortality!DT$5-Mortality!$AT$5)),84),0))</f>
        <v>1.2579696793769792E-4</v>
      </c>
      <c r="DU112" s="414">
        <f>DT112*(1-VLOOKUP($AR13,'MP-2017_Female'!$A$3:$CF$103,MIN((61+(Mortality!DU$5-Mortality!$AT$5)),84),0))</f>
        <v>1.2453899825832094E-4</v>
      </c>
      <c r="DV112" s="414">
        <f>DU112*(1-VLOOKUP($AR13,'MP-2017_Female'!$A$3:$CF$103,MIN((61+(Mortality!DV$5-Mortality!$AT$5)),84),0))</f>
        <v>1.2329360827573774E-4</v>
      </c>
      <c r="DW112" s="414">
        <f>DV112*(1-VLOOKUP($AR13,'MP-2017_Female'!$A$3:$CF$103,MIN((61+(Mortality!DW$5-Mortality!$AT$5)),84),0))</f>
        <v>1.2206067219298036E-4</v>
      </c>
      <c r="DX112" s="414">
        <f>DW112*(1-VLOOKUP($AR13,'MP-2017_Female'!$A$3:$CF$103,MIN((61+(Mortality!DX$5-Mortality!$AT$5)),84),0))</f>
        <v>1.2084006547105055E-4</v>
      </c>
      <c r="DY112" s="414">
        <f>DX112*(1-VLOOKUP($AR13,'MP-2017_Female'!$A$3:$CF$103,MIN((61+(Mortality!DY$5-Mortality!$AT$5)),84),0))</f>
        <v>1.1963166481634005E-4</v>
      </c>
      <c r="DZ112" s="414">
        <f>DY112*(1-VLOOKUP($AR13,'MP-2017_Female'!$A$3:$CF$103,MIN((61+(Mortality!DZ$5-Mortality!$AT$5)),84),0))</f>
        <v>1.1843534816817665E-4</v>
      </c>
      <c r="EA112" s="414">
        <f>DZ112*(1-VLOOKUP($AR13,'MP-2017_Female'!$A$3:$CF$103,MIN((61+(Mortality!EA$5-Mortality!$AT$5)),84),0))</f>
        <v>1.1725099468649488E-4</v>
      </c>
      <c r="EB112" s="414">
        <f>EA112*(1-VLOOKUP($AR13,'MP-2017_Female'!$A$3:$CF$103,MIN((61+(Mortality!EB$5-Mortality!$AT$5)),84),0))</f>
        <v>1.1607848473962993E-4</v>
      </c>
      <c r="EC112" s="414">
        <f>EB112*(1-VLOOKUP($AR13,'MP-2017_Female'!$A$3:$CF$103,MIN((61+(Mortality!EC$5-Mortality!$AT$5)),84),0))</f>
        <v>1.1491769989223363E-4</v>
      </c>
      <c r="ED112" s="414">
        <f>EC112*(1-VLOOKUP($AR13,'MP-2017_Female'!$A$3:$CF$103,MIN((61+(Mortality!ED$5-Mortality!$AT$5)),84),0))</f>
        <v>1.1376852289331129E-4</v>
      </c>
      <c r="EE112" s="414">
        <f>ED112*(1-VLOOKUP($AR13,'MP-2017_Female'!$A$3:$CF$103,MIN((61+(Mortality!EE$5-Mortality!$AT$5)),84),0))</f>
        <v>1.1263083766437818E-4</v>
      </c>
      <c r="EF112" s="414">
        <f>EE112*(1-VLOOKUP($AR13,'MP-2017_Female'!$A$3:$CF$103,MIN((61+(Mortality!EF$5-Mortality!$AT$5)),84),0))</f>
        <v>1.1150452928773439E-4</v>
      </c>
      <c r="EG112" s="414">
        <f>EF112*(1-VLOOKUP($AR13,'MP-2017_Female'!$A$3:$CF$103,MIN((61+(Mortality!EG$5-Mortality!$AT$5)),84),0))</f>
        <v>1.1038948399485704E-4</v>
      </c>
      <c r="EH112" s="414">
        <f>EG112*(1-VLOOKUP($AR13,'MP-2017_Female'!$A$3:$CF$103,MIN((61+(Mortality!EH$5-Mortality!$AT$5)),84),0))</f>
        <v>1.0928558915490847E-4</v>
      </c>
      <c r="EI112" s="414">
        <f>EH112*(1-VLOOKUP($AR13,'MP-2017_Female'!$A$3:$CF$103,MIN((61+(Mortality!EI$5-Mortality!$AT$5)),84),0))</f>
        <v>1.0819273326335938E-4</v>
      </c>
      <c r="EJ112" s="414">
        <f>EI112*(1-VLOOKUP($AR13,'MP-2017_Female'!$A$3:$CF$103,MIN((61+(Mortality!EJ$5-Mortality!$AT$5)),84),0))</f>
        <v>1.0711080593072578E-4</v>
      </c>
      <c r="EK112" s="414">
        <f>EJ112*(1-VLOOKUP($AR13,'MP-2017_Female'!$A$3:$CF$103,MIN((61+(Mortality!EK$5-Mortality!$AT$5)),84),0))</f>
        <v>1.0603969787141852E-4</v>
      </c>
      <c r="EL112" s="414">
        <f>EK112*(1-VLOOKUP($AR13,'MP-2017_Female'!$A$3:$CF$103,MIN((61+(Mortality!EL$5-Mortality!$AT$5)),84),0))</f>
        <v>1.0497930089270433E-4</v>
      </c>
      <c r="EM112" s="414">
        <f>EL112*(1-VLOOKUP($AR13,'MP-2017_Female'!$A$3:$CF$103,MIN((61+(Mortality!EM$5-Mortality!$AT$5)),84),0))</f>
        <v>1.0392950788377728E-4</v>
      </c>
      <c r="EN112" s="414">
        <f>EM112*(1-VLOOKUP($AR13,'MP-2017_Female'!$A$3:$CF$103,MIN((61+(Mortality!EN$5-Mortality!$AT$5)),84),0))</f>
        <v>1.0289021280493951E-4</v>
      </c>
      <c r="EO112" s="414">
        <f>EN112*(1-VLOOKUP($AR13,'MP-2017_Female'!$A$3:$CF$103,MIN((61+(Mortality!EO$5-Mortality!$AT$5)),84),0))</f>
        <v>1.0186131067689012E-4</v>
      </c>
      <c r="EP112" s="414">
        <f>EO112*(1-VLOOKUP($AR13,'MP-2017_Female'!$A$3:$CF$103,MIN((61+(Mortality!EP$5-Mortality!$AT$5)),84),0))</f>
        <v>1.0084269757012122E-4</v>
      </c>
      <c r="EQ112" s="414">
        <f>EP112*(1-VLOOKUP($AR13,'MP-2017_Female'!$A$3:$CF$103,MIN((61+(Mortality!EQ$5-Mortality!$AT$5)),84),0))</f>
        <v>9.9834270594420006E-5</v>
      </c>
      <c r="ER112" s="414">
        <f>EQ112*(1-VLOOKUP($AR13,'MP-2017_Female'!$A$3:$CF$103,MIN((61+(Mortality!ER$5-Mortality!$AT$5)),84),0))</f>
        <v>9.883592788847581E-5</v>
      </c>
      <c r="ES112" s="414">
        <f>ER112*(1-VLOOKUP($AR13,'MP-2017_Female'!$A$3:$CF$103,MIN((61+(Mortality!ES$5-Mortality!$AT$5)),84),0))</f>
        <v>9.7847568609591053E-5</v>
      </c>
      <c r="ET112" s="414">
        <f>ES112*(1-VLOOKUP($AR13,'MP-2017_Female'!$A$3:$CF$103,MIN((61+(Mortality!ET$5-Mortality!$AT$5)),84),0))</f>
        <v>9.6869092923495135E-5</v>
      </c>
      <c r="EU112" s="414">
        <f>ET112*(1-VLOOKUP($AR13,'MP-2017_Female'!$A$3:$CF$103,MIN((61+(Mortality!EU$5-Mortality!$AT$5)),84),0))</f>
        <v>9.5900401994260186E-5</v>
      </c>
      <c r="EV112" s="414">
        <f>EU112*(1-VLOOKUP($AR13,'MP-2017_Female'!$A$3:$CF$103,MIN((61+(Mortality!EV$5-Mortality!$AT$5)),84),0))</f>
        <v>9.4941397974317588E-5</v>
      </c>
      <c r="EW112" s="414">
        <f>EV112*(1-VLOOKUP($AR13,'MP-2017_Female'!$A$3:$CF$103,MIN((61+(Mortality!EW$5-Mortality!$AT$5)),84),0))</f>
        <v>9.3991983994574409E-5</v>
      </c>
      <c r="EX112" s="414">
        <f>EW112*(1-VLOOKUP($AR13,'MP-2017_Female'!$A$3:$CF$103,MIN((61+(Mortality!EX$5-Mortality!$AT$5)),84),0))</f>
        <v>9.3052064154628661E-5</v>
      </c>
      <c r="EY112" s="414">
        <f>EX112*(1-VLOOKUP($AR13,'MP-2017_Female'!$A$3:$CF$103,MIN((61+(Mortality!EY$5-Mortality!$AT$5)),84),0))</f>
        <v>9.2121543513082367E-5</v>
      </c>
      <c r="EZ112" s="414">
        <f>EY112*(1-VLOOKUP($AR13,'MP-2017_Female'!$A$3:$CF$103,MIN((61+(Mortality!EZ$5-Mortality!$AT$5)),84),0))</f>
        <v>9.1200328077951546E-5</v>
      </c>
      <c r="FA112" s="414">
        <f>EZ112*(1-VLOOKUP($AR13,'MP-2017_Female'!$A$3:$CF$103,MIN((61+(Mortality!FA$5-Mortality!$AT$5)),84),0))</f>
        <v>9.0288324797172027E-5</v>
      </c>
      <c r="FB112" s="414">
        <f>FA112*(1-VLOOKUP($AR13,'MP-2017_Female'!$A$3:$CF$103,MIN((61+(Mortality!FB$5-Mortality!$AT$5)),84),0))</f>
        <v>8.9385441549200305E-5</v>
      </c>
      <c r="FC112" s="414">
        <f>FB112*(1-VLOOKUP($AR13,'MP-2017_Female'!$A$3:$CF$103,MIN((61+(Mortality!FC$5-Mortality!$AT$5)),84),0))</f>
        <v>8.8491587133708301E-5</v>
      </c>
      <c r="FD112" s="414">
        <f>FC112*(1-VLOOKUP($AR13,'MP-2017_Female'!$A$3:$CF$103,MIN((61+(Mortality!FD$5-Mortality!$AT$5)),84),0))</f>
        <v>8.7606671262371223E-5</v>
      </c>
      <c r="FE112" s="414">
        <f>FD112*(1-VLOOKUP($AR13,'MP-2017_Female'!$A$3:$CF$103,MIN((61+(Mortality!FE$5-Mortality!$AT$5)),84),0))</f>
        <v>8.6730604549747507E-5</v>
      </c>
      <c r="FF112" s="414">
        <f>FE112*(1-VLOOKUP($AR13,'MP-2017_Female'!$A$3:$CF$103,MIN((61+(Mortality!FF$5-Mortality!$AT$5)),84),0))</f>
        <v>8.5863298504250033E-5</v>
      </c>
      <c r="FG112" s="414">
        <f>FF112*(1-VLOOKUP($AR13,'MP-2017_Female'!$A$3:$CF$103,MIN((61+(Mortality!FG$5-Mortality!$AT$5)),84),0))</f>
        <v>8.5004665519207534E-5</v>
      </c>
      <c r="FH112" s="414">
        <f>FG112*(1-VLOOKUP($AR13,'MP-2017_Female'!$A$3:$CF$103,MIN((61+(Mortality!FH$5-Mortality!$AT$5)),84),0))</f>
        <v>8.4154618864015461E-5</v>
      </c>
      <c r="FI112" s="414">
        <f>FH112*(1-VLOOKUP($AR13,'MP-2017_Female'!$A$3:$CF$103,MIN((61+(Mortality!FI$5-Mortality!$AT$5)),84),0))</f>
        <v>8.33130726753753E-5</v>
      </c>
    </row>
    <row r="113" spans="3:165">
      <c r="C113" s="197" t="s">
        <v>87</v>
      </c>
      <c r="AR113" s="205">
        <v>33</v>
      </c>
      <c r="AS113" s="235">
        <f t="shared" si="151"/>
        <v>2.6343915019508144E-4</v>
      </c>
      <c r="AT113" s="406">
        <f t="shared" si="152"/>
        <v>2.3479999999999999E-4</v>
      </c>
      <c r="AU113" s="414">
        <f>AT113*(1-VLOOKUP($AR14,'MP-2017_Female'!$A$3:$CF$103,MIN((61+(Mortality!AU$5-Mortality!$AT$5)),84),0))</f>
        <v>2.3679579999999999E-4</v>
      </c>
      <c r="AV113" s="414">
        <f>AU113*(1-VLOOKUP($AR14,'MP-2017_Female'!$A$3:$CF$103,MIN((61+(Mortality!AV$5-Mortality!$AT$5)),84),0))</f>
        <v>2.4008726161999999E-4</v>
      </c>
      <c r="AW113" s="414">
        <f>AV113*(1-VLOOKUP($AR14,'MP-2017_Female'!$A$3:$CF$103,MIN((61+(Mortality!AW$5-Mortality!$AT$5)),84),0))</f>
        <v>2.4500905048320998E-4</v>
      </c>
      <c r="AX113" s="414">
        <f>AW113*(1-VLOOKUP($AR14,'MP-2017_Female'!$A$3:$CF$103,MIN((61+(Mortality!AX$5-Mortality!$AT$5)),84),0))</f>
        <v>2.4988473058782588E-4</v>
      </c>
      <c r="AY113" s="414">
        <f>AX113*(1-VLOOKUP($AR14,'MP-2017_Female'!$A$3:$CF$103,MIN((61+(Mortality!AY$5-Mortality!$AT$5)),84),0))</f>
        <v>2.5438265573840676E-4</v>
      </c>
      <c r="AZ113" s="414">
        <f>AY113*(1-VLOOKUP($AR14,'MP-2017_Female'!$A$3:$CF$103,MIN((61+(Mortality!AZ$5-Mortality!$AT$5)),84),0))</f>
        <v>2.5824927210563056E-4</v>
      </c>
      <c r="BA113" s="414">
        <f>AZ113*(1-VLOOKUP($AR14,'MP-2017_Female'!$A$3:$CF$103,MIN((61+(Mortality!BA$5-Mortality!$AT$5)),84),0))</f>
        <v>2.6132243844368758E-4</v>
      </c>
      <c r="BB113" s="414">
        <f>BA113*(1-VLOOKUP($AR14,'MP-2017_Female'!$A$3:$CF$103,MIN((61+(Mortality!BB$5-Mortality!$AT$5)),84),0))</f>
        <v>2.6343915019508144E-4</v>
      </c>
      <c r="BC113" s="414">
        <f>BB113*(1-VLOOKUP($AR14,'MP-2017_Female'!$A$3:$CF$103,MIN((61+(Mortality!BC$5-Mortality!$AT$5)),84),0))</f>
        <v>2.645455946259008E-4</v>
      </c>
      <c r="BD113" s="414">
        <f>BC113*(1-VLOOKUP($AR14,'MP-2017_Female'!$A$3:$CF$103,MIN((61+(Mortality!BD$5-Mortality!$AT$5)),84),0))</f>
        <v>2.647043219826763E-4</v>
      </c>
      <c r="BE113" s="414">
        <f>BD113*(1-VLOOKUP($AR14,'MP-2017_Female'!$A$3:$CF$103,MIN((61+(Mortality!BE$5-Mortality!$AT$5)),84),0))</f>
        <v>2.6398962031332307E-4</v>
      </c>
      <c r="BF113" s="414">
        <f>BE113*(1-VLOOKUP($AR14,'MP-2017_Female'!$A$3:$CF$103,MIN((61+(Mortality!BF$5-Mortality!$AT$5)),84),0))</f>
        <v>2.626168742876938E-4</v>
      </c>
      <c r="BG113" s="414">
        <f>BF113*(1-VLOOKUP($AR14,'MP-2017_Female'!$A$3:$CF$103,MIN((61+(Mortality!BG$5-Mortality!$AT$5)),84),0))</f>
        <v>2.6083107954253748E-4</v>
      </c>
      <c r="BH113" s="414">
        <f>BG113*(1-VLOOKUP($AR14,'MP-2017_Female'!$A$3:$CF$103,MIN((61+(Mortality!BH$5-Mortality!$AT$5)),84),0))</f>
        <v>2.5877051401415141E-4</v>
      </c>
      <c r="BI113" s="414">
        <f>BH113*(1-VLOOKUP($AR14,'MP-2017_Female'!$A$3:$CF$103,MIN((61+(Mortality!BI$5-Mortality!$AT$5)),84),0))</f>
        <v>2.5654508759362967E-4</v>
      </c>
      <c r="BJ113" s="414">
        <f>BI113*(1-VLOOKUP($AR14,'MP-2017_Female'!$A$3:$CF$103,MIN((61+(Mortality!BJ$5-Mortality!$AT$5)),84),0))</f>
        <v>2.5418487278776829E-4</v>
      </c>
      <c r="BK113" s="414">
        <f>BJ113*(1-VLOOKUP($AR14,'MP-2017_Female'!$A$3:$CF$103,MIN((61+(Mortality!BK$5-Mortality!$AT$5)),84),0))</f>
        <v>2.5179553498356328E-4</v>
      </c>
      <c r="BL113" s="414">
        <f>BK113*(1-VLOOKUP($AR14,'MP-2017_Female'!$A$3:$CF$103,MIN((61+(Mortality!BL$5-Mortality!$AT$5)),84),0))</f>
        <v>2.4937829784772107E-4</v>
      </c>
      <c r="BM113" s="414">
        <f>BL113*(1-VLOOKUP($AR14,'MP-2017_Female'!$A$3:$CF$103,MIN((61+(Mortality!BM$5-Mortality!$AT$5)),84),0))</f>
        <v>2.4695932835859817E-4</v>
      </c>
      <c r="BN113" s="414">
        <f>BM113*(1-VLOOKUP($AR14,'MP-2017_Female'!$A$3:$CF$103,MIN((61+(Mortality!BN$5-Mortality!$AT$5)),84),0))</f>
        <v>2.4453912694068387E-4</v>
      </c>
      <c r="BO113" s="414">
        <f>BN113*(1-VLOOKUP($AR14,'MP-2017_Female'!$A$3:$CF$103,MIN((61+(Mortality!BO$5-Mortality!$AT$5)),84),0))</f>
        <v>2.421181895839711E-4</v>
      </c>
      <c r="BP113" s="414">
        <f>BO113*(1-VLOOKUP($AR14,'MP-2017_Female'!$A$3:$CF$103,MIN((61+(Mortality!BP$5-Mortality!$AT$5)),84),0))</f>
        <v>2.3969700768813139E-4</v>
      </c>
      <c r="BQ113" s="414">
        <f>BP113*(1-VLOOKUP($AR14,'MP-2017_Female'!$A$3:$CF$103,MIN((61+(Mortality!BQ$5-Mortality!$AT$5)),84),0))</f>
        <v>2.3730003761125007E-4</v>
      </c>
      <c r="BR113" s="414">
        <f>BQ113*(1-VLOOKUP($AR14,'MP-2017_Female'!$A$3:$CF$103,MIN((61+(Mortality!BR$5-Mortality!$AT$5)),84),0))</f>
        <v>2.3492703723513756E-4</v>
      </c>
      <c r="BS113" s="414">
        <f>BR113*(1-VLOOKUP($AR14,'MP-2017_Female'!$A$3:$CF$103,MIN((61+(Mortality!BS$5-Mortality!$AT$5)),84),0))</f>
        <v>2.325777668627862E-4</v>
      </c>
      <c r="BT113" s="414">
        <f>BS113*(1-VLOOKUP($AR14,'MP-2017_Female'!$A$3:$CF$103,MIN((61+(Mortality!BT$5-Mortality!$AT$5)),84),0))</f>
        <v>2.3025198919415834E-4</v>
      </c>
      <c r="BU113" s="414">
        <f>BT113*(1-VLOOKUP($AR14,'MP-2017_Female'!$A$3:$CF$103,MIN((61+(Mortality!BU$5-Mortality!$AT$5)),84),0))</f>
        <v>2.2794946930221674E-4</v>
      </c>
      <c r="BV113" s="414">
        <f>BU113*(1-VLOOKUP($AR14,'MP-2017_Female'!$A$3:$CF$103,MIN((61+(Mortality!BV$5-Mortality!$AT$5)),84),0))</f>
        <v>2.2566997460919457E-4</v>
      </c>
      <c r="BW113" s="414">
        <f>BV113*(1-VLOOKUP($AR14,'MP-2017_Female'!$A$3:$CF$103,MIN((61+(Mortality!BW$5-Mortality!$AT$5)),84),0))</f>
        <v>2.2341327486310263E-4</v>
      </c>
      <c r="BX113" s="414">
        <f>BW113*(1-VLOOKUP($AR14,'MP-2017_Female'!$A$3:$CF$103,MIN((61+(Mortality!BX$5-Mortality!$AT$5)),84),0))</f>
        <v>2.2117914211447159E-4</v>
      </c>
      <c r="BY113" s="414">
        <f>BX113*(1-VLOOKUP($AR14,'MP-2017_Female'!$A$3:$CF$103,MIN((61+(Mortality!BY$5-Mortality!$AT$5)),84),0))</f>
        <v>2.1896735069332687E-4</v>
      </c>
      <c r="BZ113" s="414">
        <f>BY113*(1-VLOOKUP($AR14,'MP-2017_Female'!$A$3:$CF$103,MIN((61+(Mortality!BZ$5-Mortality!$AT$5)),84),0))</f>
        <v>2.167776771863936E-4</v>
      </c>
      <c r="CA113" s="414">
        <f>BZ113*(1-VLOOKUP($AR14,'MP-2017_Female'!$A$3:$CF$103,MIN((61+(Mortality!CA$5-Mortality!$AT$5)),84),0))</f>
        <v>2.1460990041452966E-4</v>
      </c>
      <c r="CB113" s="414">
        <f>CA113*(1-VLOOKUP($AR14,'MP-2017_Female'!$A$3:$CF$103,MIN((61+(Mortality!CB$5-Mortality!$AT$5)),84),0))</f>
        <v>2.1246380141038435E-4</v>
      </c>
      <c r="CC113" s="414">
        <f>CB113*(1-VLOOKUP($AR14,'MP-2017_Female'!$A$3:$CF$103,MIN((61+(Mortality!CC$5-Mortality!$AT$5)),84),0))</f>
        <v>2.1033916339628051E-4</v>
      </c>
      <c r="CD113" s="414">
        <f>CC113*(1-VLOOKUP($AR14,'MP-2017_Female'!$A$3:$CF$103,MIN((61+(Mortality!CD$5-Mortality!$AT$5)),84),0))</f>
        <v>2.0823577176231771E-4</v>
      </c>
      <c r="CE113" s="414">
        <f>CD113*(1-VLOOKUP($AR14,'MP-2017_Female'!$A$3:$CF$103,MIN((61+(Mortality!CE$5-Mortality!$AT$5)),84),0))</f>
        <v>2.0615341404469454E-4</v>
      </c>
      <c r="CF113" s="414">
        <f>CE113*(1-VLOOKUP($AR14,'MP-2017_Female'!$A$3:$CF$103,MIN((61+(Mortality!CF$5-Mortality!$AT$5)),84),0))</f>
        <v>2.040918799042476E-4</v>
      </c>
      <c r="CG113" s="414">
        <f>CF113*(1-VLOOKUP($AR14,'MP-2017_Female'!$A$3:$CF$103,MIN((61+(Mortality!CG$5-Mortality!$AT$5)),84),0))</f>
        <v>2.0205096110520514E-4</v>
      </c>
      <c r="CH113" s="414">
        <f>CG113*(1-VLOOKUP($AR14,'MP-2017_Female'!$A$3:$CF$103,MIN((61+(Mortality!CH$5-Mortality!$AT$5)),84),0))</f>
        <v>2.0003045149415309E-4</v>
      </c>
      <c r="CI113" s="414">
        <f>CH113*(1-VLOOKUP($AR14,'MP-2017_Female'!$A$3:$CF$103,MIN((61+(Mortality!CI$5-Mortality!$AT$5)),84),0))</f>
        <v>1.9803014697921157E-4</v>
      </c>
      <c r="CJ113" s="414">
        <f>CI113*(1-VLOOKUP($AR14,'MP-2017_Female'!$A$3:$CF$103,MIN((61+(Mortality!CJ$5-Mortality!$AT$5)),84),0))</f>
        <v>1.9604984550941946E-4</v>
      </c>
      <c r="CK113" s="414">
        <f>CJ113*(1-VLOOKUP($AR14,'MP-2017_Female'!$A$3:$CF$103,MIN((61+(Mortality!CK$5-Mortality!$AT$5)),84),0))</f>
        <v>1.9408934705432526E-4</v>
      </c>
      <c r="CL113" s="414">
        <f>CK113*(1-VLOOKUP($AR14,'MP-2017_Female'!$A$3:$CF$103,MIN((61+(Mortality!CL$5-Mortality!$AT$5)),84),0))</f>
        <v>1.92148453583782E-4</v>
      </c>
      <c r="CM113" s="414">
        <f>CL113*(1-VLOOKUP($AR14,'MP-2017_Female'!$A$3:$CF$103,MIN((61+(Mortality!CM$5-Mortality!$AT$5)),84),0))</f>
        <v>1.9022696904794417E-4</v>
      </c>
      <c r="CN113" s="414">
        <f>CM113*(1-VLOOKUP($AR14,'MP-2017_Female'!$A$3:$CF$103,MIN((61+(Mortality!CN$5-Mortality!$AT$5)),84),0))</f>
        <v>1.8832469935746473E-4</v>
      </c>
      <c r="CO113" s="414">
        <f>CN113*(1-VLOOKUP($AR14,'MP-2017_Female'!$A$3:$CF$103,MIN((61+(Mortality!CO$5-Mortality!$AT$5)),84),0))</f>
        <v>1.8644145236389008E-4</v>
      </c>
      <c r="CP113" s="414">
        <f>CO113*(1-VLOOKUP($AR14,'MP-2017_Female'!$A$3:$CF$103,MIN((61+(Mortality!CP$5-Mortality!$AT$5)),84),0))</f>
        <v>1.8457703784025117E-4</v>
      </c>
      <c r="CQ113" s="414">
        <f>CP113*(1-VLOOKUP($AR14,'MP-2017_Female'!$A$3:$CF$103,MIN((61+(Mortality!CQ$5-Mortality!$AT$5)),84),0))</f>
        <v>1.8273126746184867E-4</v>
      </c>
      <c r="CR113" s="414">
        <f>CQ113*(1-VLOOKUP($AR14,'MP-2017_Female'!$A$3:$CF$103,MIN((61+(Mortality!CR$5-Mortality!$AT$5)),84),0))</f>
        <v>1.8090395478723018E-4</v>
      </c>
      <c r="CS113" s="414">
        <f>CR113*(1-VLOOKUP($AR14,'MP-2017_Female'!$A$3:$CF$103,MIN((61+(Mortality!CS$5-Mortality!$AT$5)),84),0))</f>
        <v>1.7909491523935788E-4</v>
      </c>
      <c r="CT113" s="414">
        <f>CS113*(1-VLOOKUP($AR14,'MP-2017_Female'!$A$3:$CF$103,MIN((61+(Mortality!CT$5-Mortality!$AT$5)),84),0))</f>
        <v>1.773039660869643E-4</v>
      </c>
      <c r="CU113" s="414">
        <f>CT113*(1-VLOOKUP($AR14,'MP-2017_Female'!$A$3:$CF$103,MIN((61+(Mortality!CU$5-Mortality!$AT$5)),84),0))</f>
        <v>1.7553092642609466E-4</v>
      </c>
      <c r="CV113" s="414">
        <f>CU113*(1-VLOOKUP($AR14,'MP-2017_Female'!$A$3:$CF$103,MIN((61+(Mortality!CV$5-Mortality!$AT$5)),84),0))</f>
        <v>1.7377561716183372E-4</v>
      </c>
      <c r="CW113" s="414">
        <f>CV113*(1-VLOOKUP($AR14,'MP-2017_Female'!$A$3:$CF$103,MIN((61+(Mortality!CW$5-Mortality!$AT$5)),84),0))</f>
        <v>1.7203786099021537E-4</v>
      </c>
      <c r="CX113" s="414">
        <f>CW113*(1-VLOOKUP($AR14,'MP-2017_Female'!$A$3:$CF$103,MIN((61+(Mortality!CX$5-Mortality!$AT$5)),84),0))</f>
        <v>1.703174823803132E-4</v>
      </c>
      <c r="CY113" s="414">
        <f>CX113*(1-VLOOKUP($AR14,'MP-2017_Female'!$A$3:$CF$103,MIN((61+(Mortality!CY$5-Mortality!$AT$5)),84),0))</f>
        <v>1.6861430755651005E-4</v>
      </c>
      <c r="CZ113" s="414">
        <f>CY113*(1-VLOOKUP($AR14,'MP-2017_Female'!$A$3:$CF$103,MIN((61+(Mortality!CZ$5-Mortality!$AT$5)),84),0))</f>
        <v>1.6692816448094495E-4</v>
      </c>
      <c r="DA113" s="414">
        <f>CZ113*(1-VLOOKUP($AR14,'MP-2017_Female'!$A$3:$CF$103,MIN((61+(Mortality!DA$5-Mortality!$AT$5)),84),0))</f>
        <v>1.6525888283613549E-4</v>
      </c>
      <c r="DB113" s="414">
        <f>DA113*(1-VLOOKUP($AR14,'MP-2017_Female'!$A$3:$CF$103,MIN((61+(Mortality!DB$5-Mortality!$AT$5)),84),0))</f>
        <v>1.6360629400777413E-4</v>
      </c>
      <c r="DC113" s="414">
        <f>DB113*(1-VLOOKUP($AR14,'MP-2017_Female'!$A$3:$CF$103,MIN((61+(Mortality!DC$5-Mortality!$AT$5)),84),0))</f>
        <v>1.6197023106769639E-4</v>
      </c>
      <c r="DD113" s="414">
        <f>DC113*(1-VLOOKUP($AR14,'MP-2017_Female'!$A$3:$CF$103,MIN((61+(Mortality!DD$5-Mortality!$AT$5)),84),0))</f>
        <v>1.6035052875701942E-4</v>
      </c>
      <c r="DE113" s="414">
        <f>DD113*(1-VLOOKUP($AR14,'MP-2017_Female'!$A$3:$CF$103,MIN((61+(Mortality!DE$5-Mortality!$AT$5)),84),0))</f>
        <v>1.5874702346944922E-4</v>
      </c>
      <c r="DF113" s="414">
        <f>DE113*(1-VLOOKUP($AR14,'MP-2017_Female'!$A$3:$CF$103,MIN((61+(Mortality!DF$5-Mortality!$AT$5)),84),0))</f>
        <v>1.5715955323475472E-4</v>
      </c>
      <c r="DG113" s="414">
        <f>DF113*(1-VLOOKUP($AR14,'MP-2017_Female'!$A$3:$CF$103,MIN((61+(Mortality!DG$5-Mortality!$AT$5)),84),0))</f>
        <v>1.5558795770240718E-4</v>
      </c>
      <c r="DH113" s="414">
        <f>DG113*(1-VLOOKUP($AR14,'MP-2017_Female'!$A$3:$CF$103,MIN((61+(Mortality!DH$5-Mortality!$AT$5)),84),0))</f>
        <v>1.5403207812538311E-4</v>
      </c>
      <c r="DI113" s="414">
        <f>DH113*(1-VLOOKUP($AR14,'MP-2017_Female'!$A$3:$CF$103,MIN((61+(Mortality!DI$5-Mortality!$AT$5)),84),0))</f>
        <v>1.5249175734412926E-4</v>
      </c>
      <c r="DJ113" s="414">
        <f>DI113*(1-VLOOKUP($AR14,'MP-2017_Female'!$A$3:$CF$103,MIN((61+(Mortality!DJ$5-Mortality!$AT$5)),84),0))</f>
        <v>1.5096683977068798E-4</v>
      </c>
      <c r="DK113" s="414">
        <f>DJ113*(1-VLOOKUP($AR14,'MP-2017_Female'!$A$3:$CF$103,MIN((61+(Mortality!DK$5-Mortality!$AT$5)),84),0))</f>
        <v>1.494571713729811E-4</v>
      </c>
      <c r="DL113" s="414">
        <f>DK113*(1-VLOOKUP($AR14,'MP-2017_Female'!$A$3:$CF$103,MIN((61+(Mortality!DL$5-Mortality!$AT$5)),84),0))</f>
        <v>1.4796259965925128E-4</v>
      </c>
      <c r="DM113" s="414">
        <f>DL113*(1-VLOOKUP($AR14,'MP-2017_Female'!$A$3:$CF$103,MIN((61+(Mortality!DM$5-Mortality!$AT$5)),84),0))</f>
        <v>1.4648297366265877E-4</v>
      </c>
      <c r="DN113" s="414">
        <f>DM113*(1-VLOOKUP($AR14,'MP-2017_Female'!$A$3:$CF$103,MIN((61+(Mortality!DN$5-Mortality!$AT$5)),84),0))</f>
        <v>1.4501814392603218E-4</v>
      </c>
      <c r="DO113" s="414">
        <f>DN113*(1-VLOOKUP($AR14,'MP-2017_Female'!$A$3:$CF$103,MIN((61+(Mortality!DO$5-Mortality!$AT$5)),84),0))</f>
        <v>1.4356796248677186E-4</v>
      </c>
      <c r="DP113" s="414">
        <f>DO113*(1-VLOOKUP($AR14,'MP-2017_Female'!$A$3:$CF$103,MIN((61+(Mortality!DP$5-Mortality!$AT$5)),84),0))</f>
        <v>1.4213228286190415E-4</v>
      </c>
      <c r="DQ113" s="414">
        <f>DP113*(1-VLOOKUP($AR14,'MP-2017_Female'!$A$3:$CF$103,MIN((61+(Mortality!DQ$5-Mortality!$AT$5)),84),0))</f>
        <v>1.407109600332851E-4</v>
      </c>
      <c r="DR113" s="414">
        <f>DQ113*(1-VLOOKUP($AR14,'MP-2017_Female'!$A$3:$CF$103,MIN((61+(Mortality!DR$5-Mortality!$AT$5)),84),0))</f>
        <v>1.3930385043295224E-4</v>
      </c>
      <c r="DS113" s="414">
        <f>DR113*(1-VLOOKUP($AR14,'MP-2017_Female'!$A$3:$CF$103,MIN((61+(Mortality!DS$5-Mortality!$AT$5)),84),0))</f>
        <v>1.3791081192862271E-4</v>
      </c>
      <c r="DT113" s="414">
        <f>DS113*(1-VLOOKUP($AR14,'MP-2017_Female'!$A$3:$CF$103,MIN((61+(Mortality!DT$5-Mortality!$AT$5)),84),0))</f>
        <v>1.3653170380933648E-4</v>
      </c>
      <c r="DU113" s="414">
        <f>DT113*(1-VLOOKUP($AR14,'MP-2017_Female'!$A$3:$CF$103,MIN((61+(Mortality!DU$5-Mortality!$AT$5)),84),0))</f>
        <v>1.3516638677124311E-4</v>
      </c>
      <c r="DV113" s="414">
        <f>DU113*(1-VLOOKUP($AR14,'MP-2017_Female'!$A$3:$CF$103,MIN((61+(Mortality!DV$5-Mortality!$AT$5)),84),0))</f>
        <v>1.3381472290353069E-4</v>
      </c>
      <c r="DW113" s="414">
        <f>DV113*(1-VLOOKUP($AR14,'MP-2017_Female'!$A$3:$CF$103,MIN((61+(Mortality!DW$5-Mortality!$AT$5)),84),0))</f>
        <v>1.3247657567449537E-4</v>
      </c>
      <c r="DX113" s="414">
        <f>DW113*(1-VLOOKUP($AR14,'MP-2017_Female'!$A$3:$CF$103,MIN((61+(Mortality!DX$5-Mortality!$AT$5)),84),0))</f>
        <v>1.3115180991775041E-4</v>
      </c>
      <c r="DY113" s="414">
        <f>DX113*(1-VLOOKUP($AR14,'MP-2017_Female'!$A$3:$CF$103,MIN((61+(Mortality!DY$5-Mortality!$AT$5)),84),0))</f>
        <v>1.298402918185729E-4</v>
      </c>
      <c r="DZ113" s="414">
        <f>DY113*(1-VLOOKUP($AR14,'MP-2017_Female'!$A$3:$CF$103,MIN((61+(Mortality!DZ$5-Mortality!$AT$5)),84),0))</f>
        <v>1.2854188890038716E-4</v>
      </c>
      <c r="EA113" s="414">
        <f>DZ113*(1-VLOOKUP($AR14,'MP-2017_Female'!$A$3:$CF$103,MIN((61+(Mortality!EA$5-Mortality!$AT$5)),84),0))</f>
        <v>1.2725647001138329E-4</v>
      </c>
      <c r="EB113" s="414">
        <f>EA113*(1-VLOOKUP($AR14,'MP-2017_Female'!$A$3:$CF$103,MIN((61+(Mortality!EB$5-Mortality!$AT$5)),84),0))</f>
        <v>1.2598390531126945E-4</v>
      </c>
      <c r="EC113" s="414">
        <f>EB113*(1-VLOOKUP($AR14,'MP-2017_Female'!$A$3:$CF$103,MIN((61+(Mortality!EC$5-Mortality!$AT$5)),84),0))</f>
        <v>1.2472406625815675E-4</v>
      </c>
      <c r="ED113" s="414">
        <f>EC113*(1-VLOOKUP($AR14,'MP-2017_Female'!$A$3:$CF$103,MIN((61+(Mortality!ED$5-Mortality!$AT$5)),84),0))</f>
        <v>1.2347682559557519E-4</v>
      </c>
      <c r="EE113" s="414">
        <f>ED113*(1-VLOOKUP($AR14,'MP-2017_Female'!$A$3:$CF$103,MIN((61+(Mortality!EE$5-Mortality!$AT$5)),84),0))</f>
        <v>1.2224205733961943E-4</v>
      </c>
      <c r="EF113" s="414">
        <f>EE113*(1-VLOOKUP($AR14,'MP-2017_Female'!$A$3:$CF$103,MIN((61+(Mortality!EF$5-Mortality!$AT$5)),84),0))</f>
        <v>1.2101963676622323E-4</v>
      </c>
      <c r="EG113" s="414">
        <f>EF113*(1-VLOOKUP($AR14,'MP-2017_Female'!$A$3:$CF$103,MIN((61+(Mortality!EG$5-Mortality!$AT$5)),84),0))</f>
        <v>1.1980944039856099E-4</v>
      </c>
      <c r="EH113" s="414">
        <f>EG113*(1-VLOOKUP($AR14,'MP-2017_Female'!$A$3:$CF$103,MIN((61+(Mortality!EH$5-Mortality!$AT$5)),84),0))</f>
        <v>1.1861134599457538E-4</v>
      </c>
      <c r="EI113" s="414">
        <f>EH113*(1-VLOOKUP($AR14,'MP-2017_Female'!$A$3:$CF$103,MIN((61+(Mortality!EI$5-Mortality!$AT$5)),84),0))</f>
        <v>1.1742523253462962E-4</v>
      </c>
      <c r="EJ113" s="414">
        <f>EI113*(1-VLOOKUP($AR14,'MP-2017_Female'!$A$3:$CF$103,MIN((61+(Mortality!EJ$5-Mortality!$AT$5)),84),0))</f>
        <v>1.1625098020928332E-4</v>
      </c>
      <c r="EK113" s="414">
        <f>EJ113*(1-VLOOKUP($AR14,'MP-2017_Female'!$A$3:$CF$103,MIN((61+(Mortality!EK$5-Mortality!$AT$5)),84),0))</f>
        <v>1.1508847040719049E-4</v>
      </c>
      <c r="EL113" s="414">
        <f>EK113*(1-VLOOKUP($AR14,'MP-2017_Female'!$A$3:$CF$103,MIN((61+(Mortality!EL$5-Mortality!$AT$5)),84),0))</f>
        <v>1.1393758570311858E-4</v>
      </c>
      <c r="EM113" s="414">
        <f>EL113*(1-VLOOKUP($AR14,'MP-2017_Female'!$A$3:$CF$103,MIN((61+(Mortality!EM$5-Mortality!$AT$5)),84),0))</f>
        <v>1.1279820984608739E-4</v>
      </c>
      <c r="EN113" s="414">
        <f>EM113*(1-VLOOKUP($AR14,'MP-2017_Female'!$A$3:$CF$103,MIN((61+(Mortality!EN$5-Mortality!$AT$5)),84),0))</f>
        <v>1.1167022774762652E-4</v>
      </c>
      <c r="EO113" s="414">
        <f>EN113*(1-VLOOKUP($AR14,'MP-2017_Female'!$A$3:$CF$103,MIN((61+(Mortality!EO$5-Mortality!$AT$5)),84),0))</f>
        <v>1.1055352547015026E-4</v>
      </c>
      <c r="EP113" s="414">
        <f>EO113*(1-VLOOKUP($AR14,'MP-2017_Female'!$A$3:$CF$103,MIN((61+(Mortality!EP$5-Mortality!$AT$5)),84),0))</f>
        <v>1.0944799021544875E-4</v>
      </c>
      <c r="EQ113" s="414">
        <f>EP113*(1-VLOOKUP($AR14,'MP-2017_Female'!$A$3:$CF$103,MIN((61+(Mortality!EQ$5-Mortality!$AT$5)),84),0))</f>
        <v>1.0835351031329426E-4</v>
      </c>
      <c r="ER113" s="414">
        <f>EQ113*(1-VLOOKUP($AR14,'MP-2017_Female'!$A$3:$CF$103,MIN((61+(Mortality!ER$5-Mortality!$AT$5)),84),0))</f>
        <v>1.0726997521016131E-4</v>
      </c>
      <c r="ES113" s="414">
        <f>ER113*(1-VLOOKUP($AR14,'MP-2017_Female'!$A$3:$CF$103,MIN((61+(Mortality!ES$5-Mortality!$AT$5)),84),0))</f>
        <v>1.061972754580597E-4</v>
      </c>
      <c r="ET113" s="414">
        <f>ES113*(1-VLOOKUP($AR14,'MP-2017_Female'!$A$3:$CF$103,MIN((61+(Mortality!ET$5-Mortality!$AT$5)),84),0))</f>
        <v>1.0513530270347909E-4</v>
      </c>
      <c r="EU113" s="414">
        <f>ET113*(1-VLOOKUP($AR14,'MP-2017_Female'!$A$3:$CF$103,MIN((61+(Mortality!EU$5-Mortality!$AT$5)),84),0))</f>
        <v>1.0408394967644429E-4</v>
      </c>
      <c r="EV113" s="414">
        <f>EU113*(1-VLOOKUP($AR14,'MP-2017_Female'!$A$3:$CF$103,MIN((61+(Mortality!EV$5-Mortality!$AT$5)),84),0))</f>
        <v>1.0304311017967986E-4</v>
      </c>
      <c r="EW113" s="414">
        <f>EV113*(1-VLOOKUP($AR14,'MP-2017_Female'!$A$3:$CF$103,MIN((61+(Mortality!EW$5-Mortality!$AT$5)),84),0))</f>
        <v>1.0201267907788306E-4</v>
      </c>
      <c r="EX113" s="414">
        <f>EW113*(1-VLOOKUP($AR14,'MP-2017_Female'!$A$3:$CF$103,MIN((61+(Mortality!EX$5-Mortality!$AT$5)),84),0))</f>
        <v>1.0099255228710423E-4</v>
      </c>
      <c r="EY113" s="414">
        <f>EX113*(1-VLOOKUP($AR14,'MP-2017_Female'!$A$3:$CF$103,MIN((61+(Mortality!EY$5-Mortality!$AT$5)),84),0))</f>
        <v>9.9982626764233185E-5</v>
      </c>
      <c r="EZ113" s="414">
        <f>EY113*(1-VLOOKUP($AR14,'MP-2017_Female'!$A$3:$CF$103,MIN((61+(Mortality!EZ$5-Mortality!$AT$5)),84),0))</f>
        <v>9.8982800496590857E-5</v>
      </c>
      <c r="FA113" s="414">
        <f>EZ113*(1-VLOOKUP($AR14,'MP-2017_Female'!$A$3:$CF$103,MIN((61+(Mortality!FA$5-Mortality!$AT$5)),84),0))</f>
        <v>9.7992972491624941E-5</v>
      </c>
      <c r="FB113" s="414">
        <f>FA113*(1-VLOOKUP($AR14,'MP-2017_Female'!$A$3:$CF$103,MIN((61+(Mortality!FB$5-Mortality!$AT$5)),84),0))</f>
        <v>9.7013042766708687E-5</v>
      </c>
      <c r="FC113" s="414">
        <f>FB113*(1-VLOOKUP($AR14,'MP-2017_Female'!$A$3:$CF$103,MIN((61+(Mortality!FC$5-Mortality!$AT$5)),84),0))</f>
        <v>9.6042912339041594E-5</v>
      </c>
      <c r="FD113" s="414">
        <f>FC113*(1-VLOOKUP($AR14,'MP-2017_Female'!$A$3:$CF$103,MIN((61+(Mortality!FD$5-Mortality!$AT$5)),84),0))</f>
        <v>9.5082483215651176E-5</v>
      </c>
      <c r="FE113" s="414">
        <f>FD113*(1-VLOOKUP($AR14,'MP-2017_Female'!$A$3:$CF$103,MIN((61+(Mortality!FE$5-Mortality!$AT$5)),84),0))</f>
        <v>9.4131658383494665E-5</v>
      </c>
      <c r="FF113" s="414">
        <f>FE113*(1-VLOOKUP($AR14,'MP-2017_Female'!$A$3:$CF$103,MIN((61+(Mortality!FF$5-Mortality!$AT$5)),84),0))</f>
        <v>9.3190341799659723E-5</v>
      </c>
      <c r="FG113" s="414">
        <f>FF113*(1-VLOOKUP($AR14,'MP-2017_Female'!$A$3:$CF$103,MIN((61+(Mortality!FG$5-Mortality!$AT$5)),84),0))</f>
        <v>9.225843838166312E-5</v>
      </c>
      <c r="FH113" s="414">
        <f>FG113*(1-VLOOKUP($AR14,'MP-2017_Female'!$A$3:$CF$103,MIN((61+(Mortality!FH$5-Mortality!$AT$5)),84),0))</f>
        <v>9.1335853997846485E-5</v>
      </c>
      <c r="FI113" s="414">
        <f>FH113*(1-VLOOKUP($AR14,'MP-2017_Female'!$A$3:$CF$103,MIN((61+(Mortality!FI$5-Mortality!$AT$5)),84),0))</f>
        <v>9.042249545786802E-5</v>
      </c>
    </row>
    <row r="114" spans="3:165">
      <c r="AR114" s="205">
        <v>34</v>
      </c>
      <c r="AS114" s="235">
        <f t="shared" si="151"/>
        <v>2.8192415228816566E-4</v>
      </c>
      <c r="AT114" s="406">
        <f t="shared" si="152"/>
        <v>2.5139999999999999E-4</v>
      </c>
      <c r="AU114" s="414">
        <f>AT114*(1-VLOOKUP($AR15,'MP-2017_Female'!$A$3:$CF$103,MIN((61+(Mortality!AU$5-Mortality!$AT$5)),84),0))</f>
        <v>2.5321008000000003E-4</v>
      </c>
      <c r="AV114" s="414">
        <f>AU114*(1-VLOOKUP($AR15,'MP-2017_Female'!$A$3:$CF$103,MIN((61+(Mortality!AV$5-Mortality!$AT$5)),84),0))</f>
        <v>2.5652713204800008E-4</v>
      </c>
      <c r="AW114" s="414">
        <f>AV114*(1-VLOOKUP($AR15,'MP-2017_Female'!$A$3:$CF$103,MIN((61+(Mortality!AW$5-Mortality!$AT$5)),84),0))</f>
        <v>2.6170898011536965E-4</v>
      </c>
      <c r="AX114" s="414">
        <f>AW114*(1-VLOOKUP($AR15,'MP-2017_Female'!$A$3:$CF$103,MIN((61+(Mortality!AX$5-Mortality!$AT$5)),84),0))</f>
        <v>2.66890817921654E-4</v>
      </c>
      <c r="AY114" s="414">
        <f>AX114*(1-VLOOKUP($AR15,'MP-2017_Female'!$A$3:$CF$103,MIN((61+(Mortality!AY$5-Mortality!$AT$5)),84),0))</f>
        <v>2.7174823080782813E-4</v>
      </c>
      <c r="AZ114" s="414">
        <f>AY114*(1-VLOOKUP($AR15,'MP-2017_Female'!$A$3:$CF$103,MIN((61+(Mortality!AZ$5-Mortality!$AT$5)),84),0))</f>
        <v>2.7601467803151103E-4</v>
      </c>
      <c r="BA114" s="414">
        <f>AZ114*(1-VLOOKUP($AR15,'MP-2017_Female'!$A$3:$CF$103,MIN((61+(Mortality!BA$5-Mortality!$AT$5)),84),0))</f>
        <v>2.7946486150690492E-4</v>
      </c>
      <c r="BB114" s="414">
        <f>BA114*(1-VLOOKUP($AR15,'MP-2017_Female'!$A$3:$CF$103,MIN((61+(Mortality!BB$5-Mortality!$AT$5)),84),0))</f>
        <v>2.8192415228816566E-4</v>
      </c>
      <c r="BC114" s="414">
        <f>BB114*(1-VLOOKUP($AR15,'MP-2017_Female'!$A$3:$CF$103,MIN((61+(Mortality!BC$5-Mortality!$AT$5)),84),0))</f>
        <v>2.8333377304960646E-4</v>
      </c>
      <c r="BD114" s="414">
        <f>BC114*(1-VLOOKUP($AR15,'MP-2017_Female'!$A$3:$CF$103,MIN((61+(Mortality!BD$5-Mortality!$AT$5)),84),0))</f>
        <v>2.8373044033187594E-4</v>
      </c>
      <c r="BE114" s="414">
        <f>BD114*(1-VLOOKUP($AR15,'MP-2017_Female'!$A$3:$CF$103,MIN((61+(Mortality!BE$5-Mortality!$AT$5)),84),0))</f>
        <v>2.8319135249524536E-4</v>
      </c>
      <c r="BF114" s="414">
        <f>BE114*(1-VLOOKUP($AR15,'MP-2017_Female'!$A$3:$CF$103,MIN((61+(Mortality!BF$5-Mortality!$AT$5)),84),0))</f>
        <v>2.8191699140901679E-4</v>
      </c>
      <c r="BG114" s="414">
        <f>BF114*(1-VLOOKUP($AR15,'MP-2017_Female'!$A$3:$CF$103,MIN((61+(Mortality!BG$5-Mortality!$AT$5)),84),0))</f>
        <v>2.801691060622809E-4</v>
      </c>
      <c r="BH114" s="414">
        <f>BG114*(1-VLOOKUP($AR15,'MP-2017_Female'!$A$3:$CF$103,MIN((61+(Mortality!BH$5-Mortality!$AT$5)),84),0))</f>
        <v>2.7812387158802627E-4</v>
      </c>
      <c r="BI114" s="414">
        <f>BH114*(1-VLOOKUP($AR15,'MP-2017_Female'!$A$3:$CF$103,MIN((61+(Mortality!BI$5-Mortality!$AT$5)),84),0))</f>
        <v>2.7584325584100448E-4</v>
      </c>
      <c r="BJ114" s="414">
        <f>BI114*(1-VLOOKUP($AR15,'MP-2017_Female'!$A$3:$CF$103,MIN((61+(Mortality!BJ$5-Mortality!$AT$5)),84),0))</f>
        <v>2.7338825086401956E-4</v>
      </c>
      <c r="BK114" s="414">
        <f>BJ114*(1-VLOOKUP($AR15,'MP-2017_Female'!$A$3:$CF$103,MIN((61+(Mortality!BK$5-Mortality!$AT$5)),84),0))</f>
        <v>2.7081840130589778E-4</v>
      </c>
      <c r="BL114" s="414">
        <f>BK114*(1-VLOOKUP($AR15,'MP-2017_Female'!$A$3:$CF$103,MIN((61+(Mortality!BL$5-Mortality!$AT$5)),84),0))</f>
        <v>2.6821854465336118E-4</v>
      </c>
      <c r="BM114" s="414">
        <f>BL114*(1-VLOOKUP($AR15,'MP-2017_Female'!$A$3:$CF$103,MIN((61+(Mortality!BM$5-Mortality!$AT$5)),84),0))</f>
        <v>2.6561682477022357E-4</v>
      </c>
      <c r="BN114" s="414">
        <f>BM114*(1-VLOOKUP($AR15,'MP-2017_Female'!$A$3:$CF$103,MIN((61+(Mortality!BN$5-Mortality!$AT$5)),84),0))</f>
        <v>2.6301377988747538E-4</v>
      </c>
      <c r="BO114" s="414">
        <f>BN114*(1-VLOOKUP($AR15,'MP-2017_Female'!$A$3:$CF$103,MIN((61+(Mortality!BO$5-Mortality!$AT$5)),84),0))</f>
        <v>2.6040994346658938E-4</v>
      </c>
      <c r="BP114" s="414">
        <f>BO114*(1-VLOOKUP($AR15,'MP-2017_Female'!$A$3:$CF$103,MIN((61+(Mortality!BP$5-Mortality!$AT$5)),84),0))</f>
        <v>2.5780584403192346E-4</v>
      </c>
      <c r="BQ114" s="414">
        <f>BP114*(1-VLOOKUP($AR15,'MP-2017_Female'!$A$3:$CF$103,MIN((61+(Mortality!BQ$5-Mortality!$AT$5)),84),0))</f>
        <v>2.5522778559160421E-4</v>
      </c>
      <c r="BR114" s="414">
        <f>BQ114*(1-VLOOKUP($AR15,'MP-2017_Female'!$A$3:$CF$103,MIN((61+(Mortality!BR$5-Mortality!$AT$5)),84),0))</f>
        <v>2.5267550773568819E-4</v>
      </c>
      <c r="BS114" s="414">
        <f>BR114*(1-VLOOKUP($AR15,'MP-2017_Female'!$A$3:$CF$103,MIN((61+(Mortality!BS$5-Mortality!$AT$5)),84),0))</f>
        <v>2.5014875265833128E-4</v>
      </c>
      <c r="BT114" s="414">
        <f>BS114*(1-VLOOKUP($AR15,'MP-2017_Female'!$A$3:$CF$103,MIN((61+(Mortality!BT$5-Mortality!$AT$5)),84),0))</f>
        <v>2.4764726513174797E-4</v>
      </c>
      <c r="BU114" s="414">
        <f>BT114*(1-VLOOKUP($AR15,'MP-2017_Female'!$A$3:$CF$103,MIN((61+(Mortality!BU$5-Mortality!$AT$5)),84),0))</f>
        <v>2.4517079248043047E-4</v>
      </c>
      <c r="BV114" s="414">
        <f>BU114*(1-VLOOKUP($AR15,'MP-2017_Female'!$A$3:$CF$103,MIN((61+(Mortality!BV$5-Mortality!$AT$5)),84),0))</f>
        <v>2.4271908455562616E-4</v>
      </c>
      <c r="BW114" s="414">
        <f>BV114*(1-VLOOKUP($AR15,'MP-2017_Female'!$A$3:$CF$103,MIN((61+(Mortality!BW$5-Mortality!$AT$5)),84),0))</f>
        <v>2.402918937100699E-4</v>
      </c>
      <c r="BX114" s="414">
        <f>BW114*(1-VLOOKUP($AR15,'MP-2017_Female'!$A$3:$CF$103,MIN((61+(Mortality!BX$5-Mortality!$AT$5)),84),0))</f>
        <v>2.3788897477296919E-4</v>
      </c>
      <c r="BY114" s="414">
        <f>BX114*(1-VLOOKUP($AR15,'MP-2017_Female'!$A$3:$CF$103,MIN((61+(Mortality!BY$5-Mortality!$AT$5)),84),0))</f>
        <v>2.3551008502523951E-4</v>
      </c>
      <c r="BZ114" s="414">
        <f>BY114*(1-VLOOKUP($AR15,'MP-2017_Female'!$A$3:$CF$103,MIN((61+(Mortality!BZ$5-Mortality!$AT$5)),84),0))</f>
        <v>2.3315498417498712E-4</v>
      </c>
      <c r="CA114" s="414">
        <f>BZ114*(1-VLOOKUP($AR15,'MP-2017_Female'!$A$3:$CF$103,MIN((61+(Mortality!CA$5-Mortality!$AT$5)),84),0))</f>
        <v>2.3082343433323725E-4</v>
      </c>
      <c r="CB114" s="414">
        <f>CA114*(1-VLOOKUP($AR15,'MP-2017_Female'!$A$3:$CF$103,MIN((61+(Mortality!CB$5-Mortality!$AT$5)),84),0))</f>
        <v>2.2851519998990486E-4</v>
      </c>
      <c r="CC114" s="414">
        <f>CB114*(1-VLOOKUP($AR15,'MP-2017_Female'!$A$3:$CF$103,MIN((61+(Mortality!CC$5-Mortality!$AT$5)),84),0))</f>
        <v>2.262300479900058E-4</v>
      </c>
      <c r="CD114" s="414">
        <f>CC114*(1-VLOOKUP($AR15,'MP-2017_Female'!$A$3:$CF$103,MIN((61+(Mortality!CD$5-Mortality!$AT$5)),84),0))</f>
        <v>2.2396774751010575E-4</v>
      </c>
      <c r="CE114" s="414">
        <f>CD114*(1-VLOOKUP($AR15,'MP-2017_Female'!$A$3:$CF$103,MIN((61+(Mortality!CE$5-Mortality!$AT$5)),84),0))</f>
        <v>2.2172807003500471E-4</v>
      </c>
      <c r="CF114" s="414">
        <f>CE114*(1-VLOOKUP($AR15,'MP-2017_Female'!$A$3:$CF$103,MIN((61+(Mortality!CF$5-Mortality!$AT$5)),84),0))</f>
        <v>2.1951078933465465E-4</v>
      </c>
      <c r="CG114" s="414">
        <f>CF114*(1-VLOOKUP($AR15,'MP-2017_Female'!$A$3:$CF$103,MIN((61+(Mortality!CG$5-Mortality!$AT$5)),84),0))</f>
        <v>2.173156814413081E-4</v>
      </c>
      <c r="CH114" s="414">
        <f>CG114*(1-VLOOKUP($AR15,'MP-2017_Female'!$A$3:$CF$103,MIN((61+(Mortality!CH$5-Mortality!$AT$5)),84),0))</f>
        <v>2.1514252462689502E-4</v>
      </c>
      <c r="CI114" s="414">
        <f>CH114*(1-VLOOKUP($AR15,'MP-2017_Female'!$A$3:$CF$103,MIN((61+(Mortality!CI$5-Mortality!$AT$5)),84),0))</f>
        <v>2.1299109938062606E-4</v>
      </c>
      <c r="CJ114" s="414">
        <f>CI114*(1-VLOOKUP($AR15,'MP-2017_Female'!$A$3:$CF$103,MIN((61+(Mortality!CJ$5-Mortality!$AT$5)),84),0))</f>
        <v>2.108611883868198E-4</v>
      </c>
      <c r="CK114" s="414">
        <f>CJ114*(1-VLOOKUP($AR15,'MP-2017_Female'!$A$3:$CF$103,MIN((61+(Mortality!CK$5-Mortality!$AT$5)),84),0))</f>
        <v>2.0875257650295162E-4</v>
      </c>
      <c r="CL114" s="414">
        <f>CK114*(1-VLOOKUP($AR15,'MP-2017_Female'!$A$3:$CF$103,MIN((61+(Mortality!CL$5-Mortality!$AT$5)),84),0))</f>
        <v>2.0666505073792208E-4</v>
      </c>
      <c r="CM114" s="414">
        <f>CL114*(1-VLOOKUP($AR15,'MP-2017_Female'!$A$3:$CF$103,MIN((61+(Mortality!CM$5-Mortality!$AT$5)),84),0))</f>
        <v>2.0459840023054286E-4</v>
      </c>
      <c r="CN114" s="414">
        <f>CM114*(1-VLOOKUP($AR15,'MP-2017_Female'!$A$3:$CF$103,MIN((61+(Mortality!CN$5-Mortality!$AT$5)),84),0))</f>
        <v>2.0255241622823745E-4</v>
      </c>
      <c r="CO114" s="414">
        <f>CN114*(1-VLOOKUP($AR15,'MP-2017_Female'!$A$3:$CF$103,MIN((61+(Mortality!CO$5-Mortality!$AT$5)),84),0))</f>
        <v>2.0052689206595506E-4</v>
      </c>
      <c r="CP114" s="414">
        <f>CO114*(1-VLOOKUP($AR15,'MP-2017_Female'!$A$3:$CF$103,MIN((61+(Mortality!CP$5-Mortality!$AT$5)),84),0))</f>
        <v>1.9852162314529552E-4</v>
      </c>
      <c r="CQ114" s="414">
        <f>CP114*(1-VLOOKUP($AR15,'MP-2017_Female'!$A$3:$CF$103,MIN((61+(Mortality!CQ$5-Mortality!$AT$5)),84),0))</f>
        <v>1.9653640691384255E-4</v>
      </c>
      <c r="CR114" s="414">
        <f>CQ114*(1-VLOOKUP($AR15,'MP-2017_Female'!$A$3:$CF$103,MIN((61+(Mortality!CR$5-Mortality!$AT$5)),84),0))</f>
        <v>1.9457104284470412E-4</v>
      </c>
      <c r="CS114" s="414">
        <f>CR114*(1-VLOOKUP($AR15,'MP-2017_Female'!$A$3:$CF$103,MIN((61+(Mortality!CS$5-Mortality!$AT$5)),84),0))</f>
        <v>1.9262533241625707E-4</v>
      </c>
      <c r="CT114" s="414">
        <f>CS114*(1-VLOOKUP($AR15,'MP-2017_Female'!$A$3:$CF$103,MIN((61+(Mortality!CT$5-Mortality!$AT$5)),84),0))</f>
        <v>1.9069907909209448E-4</v>
      </c>
      <c r="CU114" s="414">
        <f>CT114*(1-VLOOKUP($AR15,'MP-2017_Female'!$A$3:$CF$103,MIN((61+(Mortality!CU$5-Mortality!$AT$5)),84),0))</f>
        <v>1.8879208830117355E-4</v>
      </c>
      <c r="CV114" s="414">
        <f>CU114*(1-VLOOKUP($AR15,'MP-2017_Female'!$A$3:$CF$103,MIN((61+(Mortality!CV$5-Mortality!$AT$5)),84),0))</f>
        <v>1.869041674181618E-4</v>
      </c>
      <c r="CW114" s="414">
        <f>CV114*(1-VLOOKUP($AR15,'MP-2017_Female'!$A$3:$CF$103,MIN((61+(Mortality!CW$5-Mortality!$AT$5)),84),0))</f>
        <v>1.8503512574398018E-4</v>
      </c>
      <c r="CX114" s="414">
        <f>CW114*(1-VLOOKUP($AR15,'MP-2017_Female'!$A$3:$CF$103,MIN((61+(Mortality!CX$5-Mortality!$AT$5)),84),0))</f>
        <v>1.8318477448654038E-4</v>
      </c>
      <c r="CY114" s="414">
        <f>CX114*(1-VLOOKUP($AR15,'MP-2017_Female'!$A$3:$CF$103,MIN((61+(Mortality!CY$5-Mortality!$AT$5)),84),0))</f>
        <v>1.8135292674167499E-4</v>
      </c>
      <c r="CZ114" s="414">
        <f>CY114*(1-VLOOKUP($AR15,'MP-2017_Female'!$A$3:$CF$103,MIN((61+(Mortality!CZ$5-Mortality!$AT$5)),84),0))</f>
        <v>1.7953939747425822E-4</v>
      </c>
      <c r="DA114" s="414">
        <f>CZ114*(1-VLOOKUP($AR15,'MP-2017_Female'!$A$3:$CF$103,MIN((61+(Mortality!DA$5-Mortality!$AT$5)),84),0))</f>
        <v>1.7774400349951564E-4</v>
      </c>
      <c r="DB114" s="414">
        <f>DA114*(1-VLOOKUP($AR15,'MP-2017_Female'!$A$3:$CF$103,MIN((61+(Mortality!DB$5-Mortality!$AT$5)),84),0))</f>
        <v>1.7596656346452049E-4</v>
      </c>
      <c r="DC114" s="414">
        <f>DB114*(1-VLOOKUP($AR15,'MP-2017_Female'!$A$3:$CF$103,MIN((61+(Mortality!DC$5-Mortality!$AT$5)),84),0))</f>
        <v>1.7420689782987527E-4</v>
      </c>
      <c r="DD114" s="414">
        <f>DC114*(1-VLOOKUP($AR15,'MP-2017_Female'!$A$3:$CF$103,MIN((61+(Mortality!DD$5-Mortality!$AT$5)),84),0))</f>
        <v>1.7246482885157651E-4</v>
      </c>
      <c r="DE114" s="414">
        <f>DD114*(1-VLOOKUP($AR15,'MP-2017_Female'!$A$3:$CF$103,MIN((61+(Mortality!DE$5-Mortality!$AT$5)),84),0))</f>
        <v>1.7074018056306074E-4</v>
      </c>
      <c r="DF114" s="414">
        <f>DE114*(1-VLOOKUP($AR15,'MP-2017_Female'!$A$3:$CF$103,MIN((61+(Mortality!DF$5-Mortality!$AT$5)),84),0))</f>
        <v>1.6903277875743013E-4</v>
      </c>
      <c r="DG114" s="414">
        <f>DF114*(1-VLOOKUP($AR15,'MP-2017_Female'!$A$3:$CF$103,MIN((61+(Mortality!DG$5-Mortality!$AT$5)),84),0))</f>
        <v>1.6734245096985582E-4</v>
      </c>
      <c r="DH114" s="414">
        <f>DG114*(1-VLOOKUP($AR15,'MP-2017_Female'!$A$3:$CF$103,MIN((61+(Mortality!DH$5-Mortality!$AT$5)),84),0))</f>
        <v>1.6566902646015727E-4</v>
      </c>
      <c r="DI114" s="414">
        <f>DH114*(1-VLOOKUP($AR15,'MP-2017_Female'!$A$3:$CF$103,MIN((61+(Mortality!DI$5-Mortality!$AT$5)),84),0))</f>
        <v>1.6401233619555569E-4</v>
      </c>
      <c r="DJ114" s="414">
        <f>DI114*(1-VLOOKUP($AR15,'MP-2017_Female'!$A$3:$CF$103,MIN((61+(Mortality!DJ$5-Mortality!$AT$5)),84),0))</f>
        <v>1.6237221283360012E-4</v>
      </c>
      <c r="DK114" s="414">
        <f>DJ114*(1-VLOOKUP($AR15,'MP-2017_Female'!$A$3:$CF$103,MIN((61+(Mortality!DK$5-Mortality!$AT$5)),84),0))</f>
        <v>1.6074849070526413E-4</v>
      </c>
      <c r="DL114" s="414">
        <f>DK114*(1-VLOOKUP($AR15,'MP-2017_Female'!$A$3:$CF$103,MIN((61+(Mortality!DL$5-Mortality!$AT$5)),84),0))</f>
        <v>1.5914100579821148E-4</v>
      </c>
      <c r="DM114" s="414">
        <f>DL114*(1-VLOOKUP($AR15,'MP-2017_Female'!$A$3:$CF$103,MIN((61+(Mortality!DM$5-Mortality!$AT$5)),84),0))</f>
        <v>1.5754959574022936E-4</v>
      </c>
      <c r="DN114" s="414">
        <f>DM114*(1-VLOOKUP($AR15,'MP-2017_Female'!$A$3:$CF$103,MIN((61+(Mortality!DN$5-Mortality!$AT$5)),84),0))</f>
        <v>1.5597409978282707E-4</v>
      </c>
      <c r="DO114" s="414">
        <f>DN114*(1-VLOOKUP($AR15,'MP-2017_Female'!$A$3:$CF$103,MIN((61+(Mortality!DO$5-Mortality!$AT$5)),84),0))</f>
        <v>1.544143587849988E-4</v>
      </c>
      <c r="DP114" s="414">
        <f>DO114*(1-VLOOKUP($AR15,'MP-2017_Female'!$A$3:$CF$103,MIN((61+(Mortality!DP$5-Mortality!$AT$5)),84),0))</f>
        <v>1.528702151971488E-4</v>
      </c>
      <c r="DQ114" s="414">
        <f>DP114*(1-VLOOKUP($AR15,'MP-2017_Female'!$A$3:$CF$103,MIN((61+(Mortality!DQ$5-Mortality!$AT$5)),84),0))</f>
        <v>1.5134151304517732E-4</v>
      </c>
      <c r="DR114" s="414">
        <f>DQ114*(1-VLOOKUP($AR15,'MP-2017_Female'!$A$3:$CF$103,MIN((61+(Mortality!DR$5-Mortality!$AT$5)),84),0))</f>
        <v>1.4982809791472555E-4</v>
      </c>
      <c r="DS114" s="414">
        <f>DR114*(1-VLOOKUP($AR15,'MP-2017_Female'!$A$3:$CF$103,MIN((61+(Mortality!DS$5-Mortality!$AT$5)),84),0))</f>
        <v>1.4832981693557829E-4</v>
      </c>
      <c r="DT114" s="414">
        <f>DS114*(1-VLOOKUP($AR15,'MP-2017_Female'!$A$3:$CF$103,MIN((61+(Mortality!DT$5-Mortality!$AT$5)),84),0))</f>
        <v>1.4684651876622251E-4</v>
      </c>
      <c r="DU114" s="414">
        <f>DT114*(1-VLOOKUP($AR15,'MP-2017_Female'!$A$3:$CF$103,MIN((61+(Mortality!DU$5-Mortality!$AT$5)),84),0))</f>
        <v>1.4537805357856028E-4</v>
      </c>
      <c r="DV114" s="414">
        <f>DU114*(1-VLOOKUP($AR15,'MP-2017_Female'!$A$3:$CF$103,MIN((61+(Mortality!DV$5-Mortality!$AT$5)),84),0))</f>
        <v>1.4392427304277467E-4</v>
      </c>
      <c r="DW114" s="414">
        <f>DV114*(1-VLOOKUP($AR15,'MP-2017_Female'!$A$3:$CF$103,MIN((61+(Mortality!DW$5-Mortality!$AT$5)),84),0))</f>
        <v>1.4248503031234693E-4</v>
      </c>
      <c r="DX114" s="414">
        <f>DW114*(1-VLOOKUP($AR15,'MP-2017_Female'!$A$3:$CF$103,MIN((61+(Mortality!DX$5-Mortality!$AT$5)),84),0))</f>
        <v>1.4106018000922346E-4</v>
      </c>
      <c r="DY114" s="414">
        <f>DX114*(1-VLOOKUP($AR15,'MP-2017_Female'!$A$3:$CF$103,MIN((61+(Mortality!DY$5-Mortality!$AT$5)),84),0))</f>
        <v>1.3964957820913123E-4</v>
      </c>
      <c r="DZ114" s="414">
        <f>DY114*(1-VLOOKUP($AR15,'MP-2017_Female'!$A$3:$CF$103,MIN((61+(Mortality!DZ$5-Mortality!$AT$5)),84),0))</f>
        <v>1.382530824270399E-4</v>
      </c>
      <c r="EA114" s="414">
        <f>DZ114*(1-VLOOKUP($AR15,'MP-2017_Female'!$A$3:$CF$103,MIN((61+(Mortality!EA$5-Mortality!$AT$5)),84),0))</f>
        <v>1.3687055160276949E-4</v>
      </c>
      <c r="EB114" s="414">
        <f>EA114*(1-VLOOKUP($AR15,'MP-2017_Female'!$A$3:$CF$103,MIN((61+(Mortality!EB$5-Mortality!$AT$5)),84),0))</f>
        <v>1.3550184608674179E-4</v>
      </c>
      <c r="EC114" s="414">
        <f>EB114*(1-VLOOKUP($AR15,'MP-2017_Female'!$A$3:$CF$103,MIN((61+(Mortality!EC$5-Mortality!$AT$5)),84),0))</f>
        <v>1.3414682762587438E-4</v>
      </c>
      <c r="ED114" s="414">
        <f>EC114*(1-VLOOKUP($AR15,'MP-2017_Female'!$A$3:$CF$103,MIN((61+(Mortality!ED$5-Mortality!$AT$5)),84),0))</f>
        <v>1.3280535934961563E-4</v>
      </c>
      <c r="EE114" s="414">
        <f>ED114*(1-VLOOKUP($AR15,'MP-2017_Female'!$A$3:$CF$103,MIN((61+(Mortality!EE$5-Mortality!$AT$5)),84),0))</f>
        <v>1.3147730575611947E-4</v>
      </c>
      <c r="EF114" s="414">
        <f>EE114*(1-VLOOKUP($AR15,'MP-2017_Female'!$A$3:$CF$103,MIN((61+(Mortality!EF$5-Mortality!$AT$5)),84),0))</f>
        <v>1.3016253269855827E-4</v>
      </c>
      <c r="EG114" s="414">
        <f>EF114*(1-VLOOKUP($AR15,'MP-2017_Female'!$A$3:$CF$103,MIN((61+(Mortality!EG$5-Mortality!$AT$5)),84),0))</f>
        <v>1.2886090737157269E-4</v>
      </c>
      <c r="EH114" s="414">
        <f>EG114*(1-VLOOKUP($AR15,'MP-2017_Female'!$A$3:$CF$103,MIN((61+(Mortality!EH$5-Mortality!$AT$5)),84),0))</f>
        <v>1.2757229829785696E-4</v>
      </c>
      <c r="EI114" s="414">
        <f>EH114*(1-VLOOKUP($AR15,'MP-2017_Female'!$A$3:$CF$103,MIN((61+(Mortality!EI$5-Mortality!$AT$5)),84),0))</f>
        <v>1.2629657531487839E-4</v>
      </c>
      <c r="EJ114" s="414">
        <f>EI114*(1-VLOOKUP($AR15,'MP-2017_Female'!$A$3:$CF$103,MIN((61+(Mortality!EJ$5-Mortality!$AT$5)),84),0))</f>
        <v>1.250336095617296E-4</v>
      </c>
      <c r="EK114" s="414">
        <f>EJ114*(1-VLOOKUP($AR15,'MP-2017_Female'!$A$3:$CF$103,MIN((61+(Mortality!EK$5-Mortality!$AT$5)),84),0))</f>
        <v>1.2378327346611231E-4</v>
      </c>
      <c r="EL114" s="414">
        <f>EK114*(1-VLOOKUP($AR15,'MP-2017_Female'!$A$3:$CF$103,MIN((61+(Mortality!EL$5-Mortality!$AT$5)),84),0))</f>
        <v>1.2254544073145117E-4</v>
      </c>
      <c r="EM114" s="414">
        <f>EL114*(1-VLOOKUP($AR15,'MP-2017_Female'!$A$3:$CF$103,MIN((61+(Mortality!EM$5-Mortality!$AT$5)),84),0))</f>
        <v>1.2131998632413666E-4</v>
      </c>
      <c r="EN114" s="414">
        <f>EM114*(1-VLOOKUP($AR15,'MP-2017_Female'!$A$3:$CF$103,MIN((61+(Mortality!EN$5-Mortality!$AT$5)),84),0))</f>
        <v>1.2010678646089529E-4</v>
      </c>
      <c r="EO114" s="414">
        <f>EN114*(1-VLOOKUP($AR15,'MP-2017_Female'!$A$3:$CF$103,MIN((61+(Mortality!EO$5-Mortality!$AT$5)),84),0))</f>
        <v>1.1890571859628633E-4</v>
      </c>
      <c r="EP114" s="414">
        <f>EO114*(1-VLOOKUP($AR15,'MP-2017_Female'!$A$3:$CF$103,MIN((61+(Mortality!EP$5-Mortality!$AT$5)),84),0))</f>
        <v>1.1771666141032347E-4</v>
      </c>
      <c r="EQ114" s="414">
        <f>EP114*(1-VLOOKUP($AR15,'MP-2017_Female'!$A$3:$CF$103,MIN((61+(Mortality!EQ$5-Mortality!$AT$5)),84),0))</f>
        <v>1.1653949479622024E-4</v>
      </c>
      <c r="ER114" s="414">
        <f>EQ114*(1-VLOOKUP($AR15,'MP-2017_Female'!$A$3:$CF$103,MIN((61+(Mortality!ER$5-Mortality!$AT$5)),84),0))</f>
        <v>1.1537409984825804E-4</v>
      </c>
      <c r="ES114" s="414">
        <f>ER114*(1-VLOOKUP($AR15,'MP-2017_Female'!$A$3:$CF$103,MIN((61+(Mortality!ES$5-Mortality!$AT$5)),84),0))</f>
        <v>1.1422035884977546E-4</v>
      </c>
      <c r="ET114" s="414">
        <f>ES114*(1-VLOOKUP($AR15,'MP-2017_Female'!$A$3:$CF$103,MIN((61+(Mortality!ET$5-Mortality!$AT$5)),84),0))</f>
        <v>1.130781552612777E-4</v>
      </c>
      <c r="EU114" s="414">
        <f>ET114*(1-VLOOKUP($AR15,'MP-2017_Female'!$A$3:$CF$103,MIN((61+(Mortality!EU$5-Mortality!$AT$5)),84),0))</f>
        <v>1.1194737370866493E-4</v>
      </c>
      <c r="EV114" s="414">
        <f>EU114*(1-VLOOKUP($AR15,'MP-2017_Female'!$A$3:$CF$103,MIN((61+(Mortality!EV$5-Mortality!$AT$5)),84),0))</f>
        <v>1.1082789997157827E-4</v>
      </c>
      <c r="EW114" s="414">
        <f>EV114*(1-VLOOKUP($AR15,'MP-2017_Female'!$A$3:$CF$103,MIN((61+(Mortality!EW$5-Mortality!$AT$5)),84),0))</f>
        <v>1.0971962097186248E-4</v>
      </c>
      <c r="EX114" s="414">
        <f>EW114*(1-VLOOKUP($AR15,'MP-2017_Female'!$A$3:$CF$103,MIN((61+(Mortality!EX$5-Mortality!$AT$5)),84),0))</f>
        <v>1.0862242476214385E-4</v>
      </c>
      <c r="EY114" s="414">
        <f>EX114*(1-VLOOKUP($AR15,'MP-2017_Female'!$A$3:$CF$103,MIN((61+(Mortality!EY$5-Mortality!$AT$5)),84),0))</f>
        <v>1.0753620051452241E-4</v>
      </c>
      <c r="EZ114" s="414">
        <f>EY114*(1-VLOOKUP($AR15,'MP-2017_Female'!$A$3:$CF$103,MIN((61+(Mortality!EZ$5-Mortality!$AT$5)),84),0))</f>
        <v>1.0646083850937719E-4</v>
      </c>
      <c r="FA114" s="414">
        <f>EZ114*(1-VLOOKUP($AR15,'MP-2017_Female'!$A$3:$CF$103,MIN((61+(Mortality!FA$5-Mortality!$AT$5)),84),0))</f>
        <v>1.0539623012428342E-4</v>
      </c>
      <c r="FB114" s="414">
        <f>FA114*(1-VLOOKUP($AR15,'MP-2017_Female'!$A$3:$CF$103,MIN((61+(Mortality!FB$5-Mortality!$AT$5)),84),0))</f>
        <v>1.0434226782304059E-4</v>
      </c>
      <c r="FC114" s="414">
        <f>FB114*(1-VLOOKUP($AR15,'MP-2017_Female'!$A$3:$CF$103,MIN((61+(Mortality!FC$5-Mortality!$AT$5)),84),0))</f>
        <v>1.0329884514481017E-4</v>
      </c>
      <c r="FD114" s="414">
        <f>FC114*(1-VLOOKUP($AR15,'MP-2017_Female'!$A$3:$CF$103,MIN((61+(Mortality!FD$5-Mortality!$AT$5)),84),0))</f>
        <v>1.0226585669336207E-4</v>
      </c>
      <c r="FE114" s="414">
        <f>FD114*(1-VLOOKUP($AR15,'MP-2017_Female'!$A$3:$CF$103,MIN((61+(Mortality!FE$5-Mortality!$AT$5)),84),0))</f>
        <v>1.0124319812642845E-4</v>
      </c>
      <c r="FF114" s="414">
        <f>FE114*(1-VLOOKUP($AR15,'MP-2017_Female'!$A$3:$CF$103,MIN((61+(Mortality!FF$5-Mortality!$AT$5)),84),0))</f>
        <v>1.0023076614516416E-4</v>
      </c>
      <c r="FG114" s="414">
        <f>FF114*(1-VLOOKUP($AR15,'MP-2017_Female'!$A$3:$CF$103,MIN((61+(Mortality!FG$5-Mortality!$AT$5)),84),0))</f>
        <v>9.9228458483712522E-5</v>
      </c>
      <c r="FH114" s="414">
        <f>FG114*(1-VLOOKUP($AR15,'MP-2017_Female'!$A$3:$CF$103,MIN((61+(Mortality!FH$5-Mortality!$AT$5)),84),0))</f>
        <v>9.8236173898875402E-5</v>
      </c>
      <c r="FI114" s="414">
        <f>FH114*(1-VLOOKUP($AR15,'MP-2017_Female'!$A$3:$CF$103,MIN((61+(Mortality!FI$5-Mortality!$AT$5)),84),0))</f>
        <v>9.7253812159886651E-5</v>
      </c>
    </row>
    <row r="115" spans="3:165">
      <c r="C115" s="197" t="s">
        <v>88</v>
      </c>
      <c r="AR115" s="205">
        <v>35</v>
      </c>
      <c r="AS115" s="235">
        <f t="shared" si="151"/>
        <v>2.9920758600319476E-4</v>
      </c>
      <c r="AT115" s="406">
        <f t="shared" si="152"/>
        <v>2.6800000000000001E-4</v>
      </c>
      <c r="AU115" s="414">
        <f>AT115*(1-VLOOKUP($AR16,'MP-2017_Female'!$A$3:$CF$103,MIN((61+(Mortality!AU$5-Mortality!$AT$5)),84),0))</f>
        <v>2.6942040000000001E-4</v>
      </c>
      <c r="AV115" s="414">
        <f>AU115*(1-VLOOKUP($AR16,'MP-2017_Female'!$A$3:$CF$103,MIN((61+(Mortality!AV$5-Mortality!$AT$5)),84),0))</f>
        <v>2.7259956072E-4</v>
      </c>
      <c r="AW115" s="414">
        <f>AV115*(1-VLOOKUP($AR16,'MP-2017_Female'!$A$3:$CF$103,MIN((61+(Mortality!AW$5-Mortality!$AT$5)),84),0))</f>
        <v>2.7783347228582401E-4</v>
      </c>
      <c r="AX115" s="414">
        <f>AW115*(1-VLOOKUP($AR16,'MP-2017_Female'!$A$3:$CF$103,MIN((61+(Mortality!AX$5-Mortality!$AT$5)),84),0))</f>
        <v>2.8316787495371188E-4</v>
      </c>
      <c r="AY115" s="414">
        <f>AX115*(1-VLOOKUP($AR16,'MP-2017_Female'!$A$3:$CF$103,MIN((61+(Mortality!AY$5-Mortality!$AT$5)),84),0))</f>
        <v>2.8823657991538333E-4</v>
      </c>
      <c r="AZ115" s="414">
        <f>AY115*(1-VLOOKUP($AR16,'MP-2017_Female'!$A$3:$CF$103,MIN((61+(Mortality!AZ$5-Mortality!$AT$5)),84),0))</f>
        <v>2.9276189422005488E-4</v>
      </c>
      <c r="BA115" s="414">
        <f>AZ115*(1-VLOOKUP($AR16,'MP-2017_Female'!$A$3:$CF$103,MIN((61+(Mortality!BA$5-Mortality!$AT$5)),84),0))</f>
        <v>2.9647997027664954E-4</v>
      </c>
      <c r="BB115" s="414">
        <f>BA115*(1-VLOOKUP($AR16,'MP-2017_Female'!$A$3:$CF$103,MIN((61+(Mortality!BB$5-Mortality!$AT$5)),84),0))</f>
        <v>2.9920758600319476E-4</v>
      </c>
      <c r="BC115" s="414">
        <f>BB115*(1-VLOOKUP($AR16,'MP-2017_Female'!$A$3:$CF$103,MIN((61+(Mortality!BC$5-Mortality!$AT$5)),84),0))</f>
        <v>3.0088314848481266E-4</v>
      </c>
      <c r="BD115" s="414">
        <f>BC115*(1-VLOOKUP($AR16,'MP-2017_Female'!$A$3:$CF$103,MIN((61+(Mortality!BD$5-Mortality!$AT$5)),84),0))</f>
        <v>3.0151500309663078E-4</v>
      </c>
      <c r="BE115" s="414">
        <f>BD115*(1-VLOOKUP($AR16,'MP-2017_Female'!$A$3:$CF$103,MIN((61+(Mortality!BE$5-Mortality!$AT$5)),84),0))</f>
        <v>3.0115318509291481E-4</v>
      </c>
      <c r="BF115" s="414">
        <f>BE115*(1-VLOOKUP($AR16,'MP-2017_Female'!$A$3:$CF$103,MIN((61+(Mortality!BF$5-Mortality!$AT$5)),84),0))</f>
        <v>3.0000880298956172E-4</v>
      </c>
      <c r="BG115" s="414">
        <f>BF115*(1-VLOOKUP($AR16,'MP-2017_Female'!$A$3:$CF$103,MIN((61+(Mortality!BG$5-Mortality!$AT$5)),84),0))</f>
        <v>2.9832875369282017E-4</v>
      </c>
      <c r="BH115" s="414">
        <f>BG115*(1-VLOOKUP($AR16,'MP-2017_Female'!$A$3:$CF$103,MIN((61+(Mortality!BH$5-Mortality!$AT$5)),84),0))</f>
        <v>2.9630011816770901E-4</v>
      </c>
      <c r="BI115" s="414">
        <f>BH115*(1-VLOOKUP($AR16,'MP-2017_Female'!$A$3:$CF$103,MIN((61+(Mortality!BI$5-Mortality!$AT$5)),84),0))</f>
        <v>2.9398897724600088E-4</v>
      </c>
      <c r="BJ115" s="414">
        <f>BI115*(1-VLOOKUP($AR16,'MP-2017_Female'!$A$3:$CF$103,MIN((61+(Mortality!BJ$5-Mortality!$AT$5)),84),0))</f>
        <v>2.9146067204168527E-4</v>
      </c>
      <c r="BK115" s="414">
        <f>BJ115*(1-VLOOKUP($AR16,'MP-2017_Female'!$A$3:$CF$103,MIN((61+(Mortality!BK$5-Mortality!$AT$5)),84),0))</f>
        <v>2.8877923385890177E-4</v>
      </c>
      <c r="BL115" s="414">
        <f>BK115*(1-VLOOKUP($AR16,'MP-2017_Female'!$A$3:$CF$103,MIN((61+(Mortality!BL$5-Mortality!$AT$5)),84),0))</f>
        <v>2.8600695321385632E-4</v>
      </c>
      <c r="BM115" s="414">
        <f>BL115*(1-VLOOKUP($AR16,'MP-2017_Female'!$A$3:$CF$103,MIN((61+(Mortality!BM$5-Mortality!$AT$5)),84),0))</f>
        <v>2.8323268576768191E-4</v>
      </c>
      <c r="BN115" s="414">
        <f>BM115*(1-VLOOKUP($AR16,'MP-2017_Female'!$A$3:$CF$103,MIN((61+(Mortality!BN$5-Mortality!$AT$5)),84),0))</f>
        <v>2.8045700544715864E-4</v>
      </c>
      <c r="BO115" s="414">
        <f>BN115*(1-VLOOKUP($AR16,'MP-2017_Female'!$A$3:$CF$103,MIN((61+(Mortality!BO$5-Mortality!$AT$5)),84),0))</f>
        <v>2.7768048109323175E-4</v>
      </c>
      <c r="BP115" s="414">
        <f>BO115*(1-VLOOKUP($AR16,'MP-2017_Female'!$A$3:$CF$103,MIN((61+(Mortality!BP$5-Mortality!$AT$5)),84),0))</f>
        <v>2.7490367628229943E-4</v>
      </c>
      <c r="BQ115" s="414">
        <f>BP115*(1-VLOOKUP($AR16,'MP-2017_Female'!$A$3:$CF$103,MIN((61+(Mortality!BQ$5-Mortality!$AT$5)),84),0))</f>
        <v>2.7215463951947642E-4</v>
      </c>
      <c r="BR115" s="414">
        <f>BQ115*(1-VLOOKUP($AR16,'MP-2017_Female'!$A$3:$CF$103,MIN((61+(Mortality!BR$5-Mortality!$AT$5)),84),0))</f>
        <v>2.6943309312428164E-4</v>
      </c>
      <c r="BS115" s="414">
        <f>BR115*(1-VLOOKUP($AR16,'MP-2017_Female'!$A$3:$CF$103,MIN((61+(Mortality!BS$5-Mortality!$AT$5)),84),0))</f>
        <v>2.6673876219303881E-4</v>
      </c>
      <c r="BT115" s="414">
        <f>BS115*(1-VLOOKUP($AR16,'MP-2017_Female'!$A$3:$CF$103,MIN((61+(Mortality!BT$5-Mortality!$AT$5)),84),0))</f>
        <v>2.640713745711084E-4</v>
      </c>
      <c r="BU115" s="414">
        <f>BT115*(1-VLOOKUP($AR16,'MP-2017_Female'!$A$3:$CF$103,MIN((61+(Mortality!BU$5-Mortality!$AT$5)),84),0))</f>
        <v>2.6143066082539733E-4</v>
      </c>
      <c r="BV115" s="414">
        <f>BU115*(1-VLOOKUP($AR16,'MP-2017_Female'!$A$3:$CF$103,MIN((61+(Mortality!BV$5-Mortality!$AT$5)),84),0))</f>
        <v>2.5881635421714334E-4</v>
      </c>
      <c r="BW115" s="414">
        <f>BV115*(1-VLOOKUP($AR16,'MP-2017_Female'!$A$3:$CF$103,MIN((61+(Mortality!BW$5-Mortality!$AT$5)),84),0))</f>
        <v>2.5622819067497191E-4</v>
      </c>
      <c r="BX115" s="414">
        <f>BW115*(1-VLOOKUP($AR16,'MP-2017_Female'!$A$3:$CF$103,MIN((61+(Mortality!BX$5-Mortality!$AT$5)),84),0))</f>
        <v>2.5366590876822216E-4</v>
      </c>
      <c r="BY115" s="414">
        <f>BX115*(1-VLOOKUP($AR16,'MP-2017_Female'!$A$3:$CF$103,MIN((61+(Mortality!BY$5-Mortality!$AT$5)),84),0))</f>
        <v>2.5112924968053992E-4</v>
      </c>
      <c r="BZ115" s="414">
        <f>BY115*(1-VLOOKUP($AR16,'MP-2017_Female'!$A$3:$CF$103,MIN((61+(Mortality!BZ$5-Mortality!$AT$5)),84),0))</f>
        <v>2.4861795718373453E-4</v>
      </c>
      <c r="CA115" s="414">
        <f>BZ115*(1-VLOOKUP($AR16,'MP-2017_Female'!$A$3:$CF$103,MIN((61+(Mortality!CA$5-Mortality!$AT$5)),84),0))</f>
        <v>2.461317776118972E-4</v>
      </c>
      <c r="CB115" s="414">
        <f>CA115*(1-VLOOKUP($AR16,'MP-2017_Female'!$A$3:$CF$103,MIN((61+(Mortality!CB$5-Mortality!$AT$5)),84),0))</f>
        <v>2.4367045983577824E-4</v>
      </c>
      <c r="CC115" s="414">
        <f>CB115*(1-VLOOKUP($AR16,'MP-2017_Female'!$A$3:$CF$103,MIN((61+(Mortality!CC$5-Mortality!$AT$5)),84),0))</f>
        <v>2.4123375523742044E-4</v>
      </c>
      <c r="CD115" s="414">
        <f>CC115*(1-VLOOKUP($AR16,'MP-2017_Female'!$A$3:$CF$103,MIN((61+(Mortality!CD$5-Mortality!$AT$5)),84),0))</f>
        <v>2.3882141768504623E-4</v>
      </c>
      <c r="CE115" s="414">
        <f>CD115*(1-VLOOKUP($AR16,'MP-2017_Female'!$A$3:$CF$103,MIN((61+(Mortality!CE$5-Mortality!$AT$5)),84),0))</f>
        <v>2.3643320350819576E-4</v>
      </c>
      <c r="CF115" s="414">
        <f>CE115*(1-VLOOKUP($AR16,'MP-2017_Female'!$A$3:$CF$103,MIN((61+(Mortality!CF$5-Mortality!$AT$5)),84),0))</f>
        <v>2.3406887147311379E-4</v>
      </c>
      <c r="CG115" s="414">
        <f>CF115*(1-VLOOKUP($AR16,'MP-2017_Female'!$A$3:$CF$103,MIN((61+(Mortality!CG$5-Mortality!$AT$5)),84),0))</f>
        <v>2.3172818275838265E-4</v>
      </c>
      <c r="CH115" s="414">
        <f>CG115*(1-VLOOKUP($AR16,'MP-2017_Female'!$A$3:$CF$103,MIN((61+(Mortality!CH$5-Mortality!$AT$5)),84),0))</f>
        <v>2.2941090093079881E-4</v>
      </c>
      <c r="CI115" s="414">
        <f>CH115*(1-VLOOKUP($AR16,'MP-2017_Female'!$A$3:$CF$103,MIN((61+(Mortality!CI$5-Mortality!$AT$5)),84),0))</f>
        <v>2.2711679192149081E-4</v>
      </c>
      <c r="CJ115" s="414">
        <f>CI115*(1-VLOOKUP($AR16,'MP-2017_Female'!$A$3:$CF$103,MIN((61+(Mortality!CJ$5-Mortality!$AT$5)),84),0))</f>
        <v>2.248456240022759E-4</v>
      </c>
      <c r="CK115" s="414">
        <f>CJ115*(1-VLOOKUP($AR16,'MP-2017_Female'!$A$3:$CF$103,MIN((61+(Mortality!CK$5-Mortality!$AT$5)),84),0))</f>
        <v>2.2259716776225314E-4</v>
      </c>
      <c r="CL115" s="414">
        <f>CK115*(1-VLOOKUP($AR16,'MP-2017_Female'!$A$3:$CF$103,MIN((61+(Mortality!CL$5-Mortality!$AT$5)),84),0))</f>
        <v>2.203711960846306E-4</v>
      </c>
      <c r="CM115" s="414">
        <f>CL115*(1-VLOOKUP($AR16,'MP-2017_Female'!$A$3:$CF$103,MIN((61+(Mortality!CM$5-Mortality!$AT$5)),84),0))</f>
        <v>2.1816748412378429E-4</v>
      </c>
      <c r="CN115" s="414">
        <f>CM115*(1-VLOOKUP($AR16,'MP-2017_Female'!$A$3:$CF$103,MIN((61+(Mortality!CN$5-Mortality!$AT$5)),84),0))</f>
        <v>2.1598580928254644E-4</v>
      </c>
      <c r="CO115" s="414">
        <f>CN115*(1-VLOOKUP($AR16,'MP-2017_Female'!$A$3:$CF$103,MIN((61+(Mortality!CO$5-Mortality!$AT$5)),84),0))</f>
        <v>2.1382595118972096E-4</v>
      </c>
      <c r="CP115" s="414">
        <f>CO115*(1-VLOOKUP($AR16,'MP-2017_Female'!$A$3:$CF$103,MIN((61+(Mortality!CP$5-Mortality!$AT$5)),84),0))</f>
        <v>2.1168769167782375E-4</v>
      </c>
      <c r="CQ115" s="414">
        <f>CP115*(1-VLOOKUP($AR16,'MP-2017_Female'!$A$3:$CF$103,MIN((61+(Mortality!CQ$5-Mortality!$AT$5)),84),0))</f>
        <v>2.0957081476104551E-4</v>
      </c>
      <c r="CR115" s="414">
        <f>CQ115*(1-VLOOKUP($AR16,'MP-2017_Female'!$A$3:$CF$103,MIN((61+(Mortality!CR$5-Mortality!$AT$5)),84),0))</f>
        <v>2.0747510661343505E-4</v>
      </c>
      <c r="CS115" s="414">
        <f>CR115*(1-VLOOKUP($AR16,'MP-2017_Female'!$A$3:$CF$103,MIN((61+(Mortality!CS$5-Mortality!$AT$5)),84),0))</f>
        <v>2.054003555473007E-4</v>
      </c>
      <c r="CT115" s="414">
        <f>CS115*(1-VLOOKUP($AR16,'MP-2017_Female'!$A$3:$CF$103,MIN((61+(Mortality!CT$5-Mortality!$AT$5)),84),0))</f>
        <v>2.0334635199182769E-4</v>
      </c>
      <c r="CU115" s="414">
        <f>CT115*(1-VLOOKUP($AR16,'MP-2017_Female'!$A$3:$CF$103,MIN((61+(Mortality!CU$5-Mortality!$AT$5)),84),0))</f>
        <v>2.0131288847190942E-4</v>
      </c>
      <c r="CV115" s="414">
        <f>CU115*(1-VLOOKUP($AR16,'MP-2017_Female'!$A$3:$CF$103,MIN((61+(Mortality!CV$5-Mortality!$AT$5)),84),0))</f>
        <v>1.9929975958719032E-4</v>
      </c>
      <c r="CW115" s="414">
        <f>CV115*(1-VLOOKUP($AR16,'MP-2017_Female'!$A$3:$CF$103,MIN((61+(Mortality!CW$5-Mortality!$AT$5)),84),0))</f>
        <v>1.9730676199131842E-4</v>
      </c>
      <c r="CX115" s="414">
        <f>CW115*(1-VLOOKUP($AR16,'MP-2017_Female'!$A$3:$CF$103,MIN((61+(Mortality!CX$5-Mortality!$AT$5)),84),0))</f>
        <v>1.9533369437140522E-4</v>
      </c>
      <c r="CY115" s="414">
        <f>CX115*(1-VLOOKUP($AR16,'MP-2017_Female'!$A$3:$CF$103,MIN((61+(Mortality!CY$5-Mortality!$AT$5)),84),0))</f>
        <v>1.9338035742769117E-4</v>
      </c>
      <c r="CZ115" s="414">
        <f>CY115*(1-VLOOKUP($AR16,'MP-2017_Female'!$A$3:$CF$103,MIN((61+(Mortality!CZ$5-Mortality!$AT$5)),84),0))</f>
        <v>1.9144655385341426E-4</v>
      </c>
      <c r="DA115" s="414">
        <f>CZ115*(1-VLOOKUP($AR16,'MP-2017_Female'!$A$3:$CF$103,MIN((61+(Mortality!DA$5-Mortality!$AT$5)),84),0))</f>
        <v>1.8953208831488011E-4</v>
      </c>
      <c r="DB115" s="414">
        <f>DA115*(1-VLOOKUP($AR16,'MP-2017_Female'!$A$3:$CF$103,MIN((61+(Mortality!DB$5-Mortality!$AT$5)),84),0))</f>
        <v>1.8763676743173131E-4</v>
      </c>
      <c r="DC115" s="414">
        <f>DB115*(1-VLOOKUP($AR16,'MP-2017_Female'!$A$3:$CF$103,MIN((61+(Mortality!DC$5-Mortality!$AT$5)),84),0))</f>
        <v>1.85760399757414E-4</v>
      </c>
      <c r="DD115" s="414">
        <f>DC115*(1-VLOOKUP($AR16,'MP-2017_Female'!$A$3:$CF$103,MIN((61+(Mortality!DD$5-Mortality!$AT$5)),84),0))</f>
        <v>1.8390279575983986E-4</v>
      </c>
      <c r="DE115" s="414">
        <f>DD115*(1-VLOOKUP($AR16,'MP-2017_Female'!$A$3:$CF$103,MIN((61+(Mortality!DE$5-Mortality!$AT$5)),84),0))</f>
        <v>1.8206376780224146E-4</v>
      </c>
      <c r="DF115" s="414">
        <f>DE115*(1-VLOOKUP($AR16,'MP-2017_Female'!$A$3:$CF$103,MIN((61+(Mortality!DF$5-Mortality!$AT$5)),84),0))</f>
        <v>1.8024313012421903E-4</v>
      </c>
      <c r="DG115" s="414">
        <f>DF115*(1-VLOOKUP($AR16,'MP-2017_Female'!$A$3:$CF$103,MIN((61+(Mortality!DG$5-Mortality!$AT$5)),84),0))</f>
        <v>1.7844069882297684E-4</v>
      </c>
      <c r="DH115" s="414">
        <f>DG115*(1-VLOOKUP($AR16,'MP-2017_Female'!$A$3:$CF$103,MIN((61+(Mortality!DH$5-Mortality!$AT$5)),84),0))</f>
        <v>1.7665629183474707E-4</v>
      </c>
      <c r="DI115" s="414">
        <f>DH115*(1-VLOOKUP($AR16,'MP-2017_Female'!$A$3:$CF$103,MIN((61+(Mortality!DI$5-Mortality!$AT$5)),84),0))</f>
        <v>1.7488972891639958E-4</v>
      </c>
      <c r="DJ115" s="414">
        <f>DI115*(1-VLOOKUP($AR16,'MP-2017_Female'!$A$3:$CF$103,MIN((61+(Mortality!DJ$5-Mortality!$AT$5)),84),0))</f>
        <v>1.7314083162723559E-4</v>
      </c>
      <c r="DK115" s="414">
        <f>DJ115*(1-VLOOKUP($AR16,'MP-2017_Female'!$A$3:$CF$103,MIN((61+(Mortality!DK$5-Mortality!$AT$5)),84),0))</f>
        <v>1.7140942331096324E-4</v>
      </c>
      <c r="DL115" s="414">
        <f>DK115*(1-VLOOKUP($AR16,'MP-2017_Female'!$A$3:$CF$103,MIN((61+(Mortality!DL$5-Mortality!$AT$5)),84),0))</f>
        <v>1.696953290778536E-4</v>
      </c>
      <c r="DM115" s="414">
        <f>DL115*(1-VLOOKUP($AR16,'MP-2017_Female'!$A$3:$CF$103,MIN((61+(Mortality!DM$5-Mortality!$AT$5)),84),0))</f>
        <v>1.6799837578707506E-4</v>
      </c>
      <c r="DN115" s="414">
        <f>DM115*(1-VLOOKUP($AR16,'MP-2017_Female'!$A$3:$CF$103,MIN((61+(Mortality!DN$5-Mortality!$AT$5)),84),0))</f>
        <v>1.6631839202920431E-4</v>
      </c>
      <c r="DO115" s="414">
        <f>DN115*(1-VLOOKUP($AR16,'MP-2017_Female'!$A$3:$CF$103,MIN((61+(Mortality!DO$5-Mortality!$AT$5)),84),0))</f>
        <v>1.6465520810891225E-4</v>
      </c>
      <c r="DP115" s="414">
        <f>DO115*(1-VLOOKUP($AR16,'MP-2017_Female'!$A$3:$CF$103,MIN((61+(Mortality!DP$5-Mortality!$AT$5)),84),0))</f>
        <v>1.6300865602782312E-4</v>
      </c>
      <c r="DQ115" s="414">
        <f>DP115*(1-VLOOKUP($AR16,'MP-2017_Female'!$A$3:$CF$103,MIN((61+(Mortality!DQ$5-Mortality!$AT$5)),84),0))</f>
        <v>1.613785694675449E-4</v>
      </c>
      <c r="DR115" s="414">
        <f>DQ115*(1-VLOOKUP($AR16,'MP-2017_Female'!$A$3:$CF$103,MIN((61+(Mortality!DR$5-Mortality!$AT$5)),84),0))</f>
        <v>1.5976478377286945E-4</v>
      </c>
      <c r="DS115" s="414">
        <f>DR115*(1-VLOOKUP($AR16,'MP-2017_Female'!$A$3:$CF$103,MIN((61+(Mortality!DS$5-Mortality!$AT$5)),84),0))</f>
        <v>1.5816713593514077E-4</v>
      </c>
      <c r="DT115" s="414">
        <f>DS115*(1-VLOOKUP($AR16,'MP-2017_Female'!$A$3:$CF$103,MIN((61+(Mortality!DT$5-Mortality!$AT$5)),84),0))</f>
        <v>1.5658546457578937E-4</v>
      </c>
      <c r="DU115" s="414">
        <f>DT115*(1-VLOOKUP($AR16,'MP-2017_Female'!$A$3:$CF$103,MIN((61+(Mortality!DU$5-Mortality!$AT$5)),84),0))</f>
        <v>1.5501960993003148E-4</v>
      </c>
      <c r="DV115" s="414">
        <f>DU115*(1-VLOOKUP($AR16,'MP-2017_Female'!$A$3:$CF$103,MIN((61+(Mortality!DV$5-Mortality!$AT$5)),84),0))</f>
        <v>1.5346941383073115E-4</v>
      </c>
      <c r="DW115" s="414">
        <f>DV115*(1-VLOOKUP($AR16,'MP-2017_Female'!$A$3:$CF$103,MIN((61+(Mortality!DW$5-Mortality!$AT$5)),84),0))</f>
        <v>1.5193471969242385E-4</v>
      </c>
      <c r="DX115" s="414">
        <f>DW115*(1-VLOOKUP($AR16,'MP-2017_Female'!$A$3:$CF$103,MIN((61+(Mortality!DX$5-Mortality!$AT$5)),84),0))</f>
        <v>1.504153724954996E-4</v>
      </c>
      <c r="DY115" s="414">
        <f>DX115*(1-VLOOKUP($AR16,'MP-2017_Female'!$A$3:$CF$103,MIN((61+(Mortality!DY$5-Mortality!$AT$5)),84),0))</f>
        <v>1.4891121877054462E-4</v>
      </c>
      <c r="DZ115" s="414">
        <f>DY115*(1-VLOOKUP($AR16,'MP-2017_Female'!$A$3:$CF$103,MIN((61+(Mortality!DZ$5-Mortality!$AT$5)),84),0))</f>
        <v>1.4742210658283918E-4</v>
      </c>
      <c r="EA115" s="414">
        <f>DZ115*(1-VLOOKUP($AR16,'MP-2017_Female'!$A$3:$CF$103,MIN((61+(Mortality!EA$5-Mortality!$AT$5)),84),0))</f>
        <v>1.459478855170108E-4</v>
      </c>
      <c r="EB115" s="414">
        <f>EA115*(1-VLOOKUP($AR16,'MP-2017_Female'!$A$3:$CF$103,MIN((61+(Mortality!EB$5-Mortality!$AT$5)),84),0))</f>
        <v>1.4448840666184069E-4</v>
      </c>
      <c r="EC115" s="414">
        <f>EB115*(1-VLOOKUP($AR16,'MP-2017_Female'!$A$3:$CF$103,MIN((61+(Mortality!EC$5-Mortality!$AT$5)),84),0))</f>
        <v>1.4304352259522228E-4</v>
      </c>
      <c r="ED115" s="414">
        <f>EC115*(1-VLOOKUP($AR16,'MP-2017_Female'!$A$3:$CF$103,MIN((61+(Mortality!ED$5-Mortality!$AT$5)),84),0))</f>
        <v>1.4161308736927006E-4</v>
      </c>
      <c r="EE115" s="414">
        <f>ED115*(1-VLOOKUP($AR16,'MP-2017_Female'!$A$3:$CF$103,MIN((61+(Mortality!EE$5-Mortality!$AT$5)),84),0))</f>
        <v>1.4019695649557736E-4</v>
      </c>
      <c r="EF115" s="414">
        <f>EE115*(1-VLOOKUP($AR16,'MP-2017_Female'!$A$3:$CF$103,MIN((61+(Mortality!EF$5-Mortality!$AT$5)),84),0))</f>
        <v>1.3879498693062159E-4</v>
      </c>
      <c r="EG115" s="414">
        <f>EF115*(1-VLOOKUP($AR16,'MP-2017_Female'!$A$3:$CF$103,MIN((61+(Mortality!EG$5-Mortality!$AT$5)),84),0))</f>
        <v>1.3740703706131537E-4</v>
      </c>
      <c r="EH115" s="414">
        <f>EG115*(1-VLOOKUP($AR16,'MP-2017_Female'!$A$3:$CF$103,MIN((61+(Mortality!EH$5-Mortality!$AT$5)),84),0))</f>
        <v>1.3603296669070222E-4</v>
      </c>
      <c r="EI115" s="414">
        <f>EH115*(1-VLOOKUP($AR16,'MP-2017_Female'!$A$3:$CF$103,MIN((61+(Mortality!EI$5-Mortality!$AT$5)),84),0))</f>
        <v>1.3467263702379519E-4</v>
      </c>
      <c r="EJ115" s="414">
        <f>EI115*(1-VLOOKUP($AR16,'MP-2017_Female'!$A$3:$CF$103,MIN((61+(Mortality!EJ$5-Mortality!$AT$5)),84),0))</f>
        <v>1.3332591065355723E-4</v>
      </c>
      <c r="EK115" s="414">
        <f>EJ115*(1-VLOOKUP($AR16,'MP-2017_Female'!$A$3:$CF$103,MIN((61+(Mortality!EK$5-Mortality!$AT$5)),84),0))</f>
        <v>1.3199265154702165E-4</v>
      </c>
      <c r="EL115" s="414">
        <f>EK115*(1-VLOOKUP($AR16,'MP-2017_Female'!$A$3:$CF$103,MIN((61+(Mortality!EL$5-Mortality!$AT$5)),84),0))</f>
        <v>1.3067272503155142E-4</v>
      </c>
      <c r="EM115" s="414">
        <f>EL115*(1-VLOOKUP($AR16,'MP-2017_Female'!$A$3:$CF$103,MIN((61+(Mortality!EM$5-Mortality!$AT$5)),84),0))</f>
        <v>1.2936599778123591E-4</v>
      </c>
      <c r="EN115" s="414">
        <f>EM115*(1-VLOOKUP($AR16,'MP-2017_Female'!$A$3:$CF$103,MIN((61+(Mortality!EN$5-Mortality!$AT$5)),84),0))</f>
        <v>1.2807233780342354E-4</v>
      </c>
      <c r="EO115" s="414">
        <f>EN115*(1-VLOOKUP($AR16,'MP-2017_Female'!$A$3:$CF$103,MIN((61+(Mortality!EO$5-Mortality!$AT$5)),84),0))</f>
        <v>1.267916144253893E-4</v>
      </c>
      <c r="EP115" s="414">
        <f>EO115*(1-VLOOKUP($AR16,'MP-2017_Female'!$A$3:$CF$103,MIN((61+(Mortality!EP$5-Mortality!$AT$5)),84),0))</f>
        <v>1.2552369828113541E-4</v>
      </c>
      <c r="EQ115" s="414">
        <f>EP115*(1-VLOOKUP($AR16,'MP-2017_Female'!$A$3:$CF$103,MIN((61+(Mortality!EQ$5-Mortality!$AT$5)),84),0))</f>
        <v>1.2426846129832405E-4</v>
      </c>
      <c r="ER115" s="414">
        <f>EQ115*(1-VLOOKUP($AR16,'MP-2017_Female'!$A$3:$CF$103,MIN((61+(Mortality!ER$5-Mortality!$AT$5)),84),0))</f>
        <v>1.2302577668534082E-4</v>
      </c>
      <c r="ES115" s="414">
        <f>ER115*(1-VLOOKUP($AR16,'MP-2017_Female'!$A$3:$CF$103,MIN((61+(Mortality!ES$5-Mortality!$AT$5)),84),0))</f>
        <v>1.2179551891848741E-4</v>
      </c>
      <c r="ET115" s="414">
        <f>ES115*(1-VLOOKUP($AR16,'MP-2017_Female'!$A$3:$CF$103,MIN((61+(Mortality!ET$5-Mortality!$AT$5)),84),0))</f>
        <v>1.2057756372930253E-4</v>
      </c>
      <c r="EU115" s="414">
        <f>ET115*(1-VLOOKUP($AR16,'MP-2017_Female'!$A$3:$CF$103,MIN((61+(Mortality!EU$5-Mortality!$AT$5)),84),0))</f>
        <v>1.193717880920095E-4</v>
      </c>
      <c r="EV115" s="414">
        <f>EU115*(1-VLOOKUP($AR16,'MP-2017_Female'!$A$3:$CF$103,MIN((61+(Mortality!EV$5-Mortality!$AT$5)),84),0))</f>
        <v>1.181780702110894E-4</v>
      </c>
      <c r="EW115" s="414">
        <f>EV115*(1-VLOOKUP($AR16,'MP-2017_Female'!$A$3:$CF$103,MIN((61+(Mortality!EW$5-Mortality!$AT$5)),84),0))</f>
        <v>1.1699628950897851E-4</v>
      </c>
      <c r="EX115" s="414">
        <f>EW115*(1-VLOOKUP($AR16,'MP-2017_Female'!$A$3:$CF$103,MIN((61+(Mortality!EX$5-Mortality!$AT$5)),84),0))</f>
        <v>1.1582632661388872E-4</v>
      </c>
      <c r="EY115" s="414">
        <f>EX115*(1-VLOOKUP($AR16,'MP-2017_Female'!$A$3:$CF$103,MIN((61+(Mortality!EY$5-Mortality!$AT$5)),84),0))</f>
        <v>1.1466806334774984E-4</v>
      </c>
      <c r="EZ115" s="414">
        <f>EY115*(1-VLOOKUP($AR16,'MP-2017_Female'!$A$3:$CF$103,MIN((61+(Mortality!EZ$5-Mortality!$AT$5)),84),0))</f>
        <v>1.1352138271427234E-4</v>
      </c>
      <c r="FA115" s="414">
        <f>EZ115*(1-VLOOKUP($AR16,'MP-2017_Female'!$A$3:$CF$103,MIN((61+(Mortality!FA$5-Mortality!$AT$5)),84),0))</f>
        <v>1.1238616888712961E-4</v>
      </c>
      <c r="FB115" s="414">
        <f>FA115*(1-VLOOKUP($AR16,'MP-2017_Female'!$A$3:$CF$103,MIN((61+(Mortality!FB$5-Mortality!$AT$5)),84),0))</f>
        <v>1.1126230719825832E-4</v>
      </c>
      <c r="FC115" s="414">
        <f>FB115*(1-VLOOKUP($AR16,'MP-2017_Female'!$A$3:$CF$103,MIN((61+(Mortality!FC$5-Mortality!$AT$5)),84),0))</f>
        <v>1.1014968412627574E-4</v>
      </c>
      <c r="FD115" s="414">
        <f>FC115*(1-VLOOKUP($AR16,'MP-2017_Female'!$A$3:$CF$103,MIN((61+(Mortality!FD$5-Mortality!$AT$5)),84),0))</f>
        <v>1.0904818728501298E-4</v>
      </c>
      <c r="FE115" s="414">
        <f>FD115*(1-VLOOKUP($AR16,'MP-2017_Female'!$A$3:$CF$103,MIN((61+(Mortality!FE$5-Mortality!$AT$5)),84),0))</f>
        <v>1.0795770541216286E-4</v>
      </c>
      <c r="FF115" s="414">
        <f>FE115*(1-VLOOKUP($AR16,'MP-2017_Female'!$A$3:$CF$103,MIN((61+(Mortality!FF$5-Mortality!$AT$5)),84),0))</f>
        <v>1.0687812835804123E-4</v>
      </c>
      <c r="FG115" s="414">
        <f>FF115*(1-VLOOKUP($AR16,'MP-2017_Female'!$A$3:$CF$103,MIN((61+(Mortality!FG$5-Mortality!$AT$5)),84),0))</f>
        <v>1.0580934707446081E-4</v>
      </c>
      <c r="FH115" s="414">
        <f>FG115*(1-VLOOKUP($AR16,'MP-2017_Female'!$A$3:$CF$103,MIN((61+(Mortality!FH$5-Mortality!$AT$5)),84),0))</f>
        <v>1.0475125360371619E-4</v>
      </c>
      <c r="FI115" s="414">
        <f>FH115*(1-VLOOKUP($AR16,'MP-2017_Female'!$A$3:$CF$103,MIN((61+(Mortality!FI$5-Mortality!$AT$5)),84),0))</f>
        <v>1.0370374106767903E-4</v>
      </c>
    </row>
    <row r="116" spans="3:165">
      <c r="C116" s="197" t="s">
        <v>89</v>
      </c>
      <c r="AR116" s="205">
        <v>36</v>
      </c>
      <c r="AS116" s="235">
        <f t="shared" si="151"/>
        <v>3.2248524122060199E-4</v>
      </c>
      <c r="AT116" s="406">
        <f t="shared" si="152"/>
        <v>2.9139999999999998E-4</v>
      </c>
      <c r="AU116" s="414">
        <f>AT116*(1-VLOOKUP($AR17,'MP-2017_Female'!$A$3:$CF$103,MIN((61+(Mortality!AU$5-Mortality!$AT$5)),84),0))</f>
        <v>2.9224505999999993E-4</v>
      </c>
      <c r="AV116" s="414">
        <f>AU116*(1-VLOOKUP($AR17,'MP-2017_Female'!$A$3:$CF$103,MIN((61+(Mortality!AV$5-Mortality!$AT$5)),84),0))</f>
        <v>2.9510906158799994E-4</v>
      </c>
      <c r="AW116" s="414">
        <f>AV116*(1-VLOOKUP($AR17,'MP-2017_Female'!$A$3:$CF$103,MIN((61+(Mortality!AW$5-Mortality!$AT$5)),84),0))</f>
        <v>3.0030298107194874E-4</v>
      </c>
      <c r="AX116" s="414">
        <f>AW116*(1-VLOOKUP($AR17,'MP-2017_Female'!$A$3:$CF$103,MIN((61+(Mortality!AX$5-Mortality!$AT$5)),84),0))</f>
        <v>3.0567840443313665E-4</v>
      </c>
      <c r="AY116" s="414">
        <f>AX116*(1-VLOOKUP($AR17,'MP-2017_Female'!$A$3:$CF$103,MIN((61+(Mortality!AY$5-Mortality!$AT$5)),84),0))</f>
        <v>3.1087493730849996E-4</v>
      </c>
      <c r="AZ116" s="414">
        <f>AY116*(1-VLOOKUP($AR17,'MP-2017_Female'!$A$3:$CF$103,MIN((61+(Mortality!AZ$5-Mortality!$AT$5)),84),0))</f>
        <v>3.1556914886185825E-4</v>
      </c>
      <c r="BA116" s="414">
        <f>AZ116*(1-VLOOKUP($AR17,'MP-2017_Female'!$A$3:$CF$103,MIN((61+(Mortality!BA$5-Mortality!$AT$5)),84),0))</f>
        <v>3.1951376322263147E-4</v>
      </c>
      <c r="BB116" s="414">
        <f>BA116*(1-VLOOKUP($AR17,'MP-2017_Female'!$A$3:$CF$103,MIN((61+(Mortality!BB$5-Mortality!$AT$5)),84),0))</f>
        <v>3.2248524122060199E-4</v>
      </c>
      <c r="BC116" s="414">
        <f>BB116*(1-VLOOKUP($AR17,'MP-2017_Female'!$A$3:$CF$103,MIN((61+(Mortality!BC$5-Mortality!$AT$5)),84),0))</f>
        <v>3.2438790414380354E-4</v>
      </c>
      <c r="BD116" s="414">
        <f>BC116*(1-VLOOKUP($AR17,'MP-2017_Female'!$A$3:$CF$103,MIN((61+(Mortality!BD$5-Mortality!$AT$5)),84),0))</f>
        <v>3.2523131269457742E-4</v>
      </c>
      <c r="BE116" s="414">
        <f>BD116*(1-VLOOKUP($AR17,'MP-2017_Female'!$A$3:$CF$103,MIN((61+(Mortality!BE$5-Mortality!$AT$5)),84),0))</f>
        <v>3.2506869703823017E-4</v>
      </c>
      <c r="BF116" s="414">
        <f>BE116*(1-VLOOKUP($AR17,'MP-2017_Female'!$A$3:$CF$103,MIN((61+(Mortality!BF$5-Mortality!$AT$5)),84),0))</f>
        <v>3.2406098407741167E-4</v>
      </c>
      <c r="BG116" s="414">
        <f>BF116*(1-VLOOKUP($AR17,'MP-2017_Female'!$A$3:$CF$103,MIN((61+(Mortality!BG$5-Mortality!$AT$5)),84),0))</f>
        <v>3.2247308525543237E-4</v>
      </c>
      <c r="BH116" s="414">
        <f>BG116*(1-VLOOKUP($AR17,'MP-2017_Female'!$A$3:$CF$103,MIN((61+(Mortality!BH$5-Mortality!$AT$5)),84),0))</f>
        <v>3.204737521268487E-4</v>
      </c>
      <c r="BI116" s="414">
        <f>BH116*(1-VLOOKUP($AR17,'MP-2017_Female'!$A$3:$CF$103,MIN((61+(Mortality!BI$5-Mortality!$AT$5)),84),0))</f>
        <v>3.1813429373632273E-4</v>
      </c>
      <c r="BJ116" s="414">
        <f>BI116*(1-VLOOKUP($AR17,'MP-2017_Female'!$A$3:$CF$103,MIN((61+(Mortality!BJ$5-Mortality!$AT$5)),84),0))</f>
        <v>3.1552559252768489E-4</v>
      </c>
      <c r="BK116" s="414">
        <f>BJ116*(1-VLOOKUP($AR17,'MP-2017_Female'!$A$3:$CF$103,MIN((61+(Mortality!BK$5-Mortality!$AT$5)),84),0))</f>
        <v>3.1271741475418847E-4</v>
      </c>
      <c r="BL116" s="414">
        <f>BK116*(1-VLOOKUP($AR17,'MP-2017_Female'!$A$3:$CF$103,MIN((61+(Mortality!BL$5-Mortality!$AT$5)),84),0))</f>
        <v>3.0977787105549912E-4</v>
      </c>
      <c r="BM116" s="414">
        <f>BL116*(1-VLOOKUP($AR17,'MP-2017_Female'!$A$3:$CF$103,MIN((61+(Mortality!BM$5-Mortality!$AT$5)),84),0))</f>
        <v>3.0677302570626078E-4</v>
      </c>
      <c r="BN116" s="414">
        <f>BM116*(1-VLOOKUP($AR17,'MP-2017_Female'!$A$3:$CF$103,MIN((61+(Mortality!BN$5-Mortality!$AT$5)),84),0))</f>
        <v>3.0376665005433942E-4</v>
      </c>
      <c r="BO116" s="414">
        <f>BN116*(1-VLOOKUP($AR17,'MP-2017_Female'!$A$3:$CF$103,MIN((61+(Mortality!BO$5-Mortality!$AT$5)),84),0))</f>
        <v>3.0075936021880145E-4</v>
      </c>
      <c r="BP116" s="414">
        <f>BO116*(1-VLOOKUP($AR17,'MP-2017_Female'!$A$3:$CF$103,MIN((61+(Mortality!BP$5-Mortality!$AT$5)),84),0))</f>
        <v>2.9775176661661341E-4</v>
      </c>
      <c r="BQ116" s="414">
        <f>BP116*(1-VLOOKUP($AR17,'MP-2017_Female'!$A$3:$CF$103,MIN((61+(Mortality!BQ$5-Mortality!$AT$5)),84),0))</f>
        <v>2.9477424895044726E-4</v>
      </c>
      <c r="BR116" s="414">
        <f>BQ116*(1-VLOOKUP($AR17,'MP-2017_Female'!$A$3:$CF$103,MIN((61+(Mortality!BR$5-Mortality!$AT$5)),84),0))</f>
        <v>2.9182650646094276E-4</v>
      </c>
      <c r="BS116" s="414">
        <f>BR116*(1-VLOOKUP($AR17,'MP-2017_Female'!$A$3:$CF$103,MIN((61+(Mortality!BS$5-Mortality!$AT$5)),84),0))</f>
        <v>2.8890824139633331E-4</v>
      </c>
      <c r="BT116" s="414">
        <f>BS116*(1-VLOOKUP($AR17,'MP-2017_Female'!$A$3:$CF$103,MIN((61+(Mortality!BT$5-Mortality!$AT$5)),84),0))</f>
        <v>2.8601915898236995E-4</v>
      </c>
      <c r="BU116" s="414">
        <f>BT116*(1-VLOOKUP($AR17,'MP-2017_Female'!$A$3:$CF$103,MIN((61+(Mortality!BU$5-Mortality!$AT$5)),84),0))</f>
        <v>2.8315896739254627E-4</v>
      </c>
      <c r="BV116" s="414">
        <f>BU116*(1-VLOOKUP($AR17,'MP-2017_Female'!$A$3:$CF$103,MIN((61+(Mortality!BV$5-Mortality!$AT$5)),84),0))</f>
        <v>2.8032737771862079E-4</v>
      </c>
      <c r="BW116" s="414">
        <f>BV116*(1-VLOOKUP($AR17,'MP-2017_Female'!$A$3:$CF$103,MIN((61+(Mortality!BW$5-Mortality!$AT$5)),84),0))</f>
        <v>2.7752410394143458E-4</v>
      </c>
      <c r="BX116" s="414">
        <f>BW116*(1-VLOOKUP($AR17,'MP-2017_Female'!$A$3:$CF$103,MIN((61+(Mortality!BX$5-Mortality!$AT$5)),84),0))</f>
        <v>2.7474886290202024E-4</v>
      </c>
      <c r="BY116" s="414">
        <f>BX116*(1-VLOOKUP($AR17,'MP-2017_Female'!$A$3:$CF$103,MIN((61+(Mortality!BY$5-Mortality!$AT$5)),84),0))</f>
        <v>2.7200137427300003E-4</v>
      </c>
      <c r="BZ116" s="414">
        <f>BY116*(1-VLOOKUP($AR17,'MP-2017_Female'!$A$3:$CF$103,MIN((61+(Mortality!BZ$5-Mortality!$AT$5)),84),0))</f>
        <v>2.6928136053027004E-4</v>
      </c>
      <c r="CA116" s="414">
        <f>BZ116*(1-VLOOKUP($AR17,'MP-2017_Female'!$A$3:$CF$103,MIN((61+(Mortality!CA$5-Mortality!$AT$5)),84),0))</f>
        <v>2.6658854692496734E-4</v>
      </c>
      <c r="CB116" s="414">
        <f>CA116*(1-VLOOKUP($AR17,'MP-2017_Female'!$A$3:$CF$103,MIN((61+(Mortality!CB$5-Mortality!$AT$5)),84),0))</f>
        <v>2.6392266145571766E-4</v>
      </c>
      <c r="CC116" s="414">
        <f>CB116*(1-VLOOKUP($AR17,'MP-2017_Female'!$A$3:$CF$103,MIN((61+(Mortality!CC$5-Mortality!$AT$5)),84),0))</f>
        <v>2.6128343484116049E-4</v>
      </c>
      <c r="CD116" s="414">
        <f>CC116*(1-VLOOKUP($AR17,'MP-2017_Female'!$A$3:$CF$103,MIN((61+(Mortality!CD$5-Mortality!$AT$5)),84),0))</f>
        <v>2.5867060049274886E-4</v>
      </c>
      <c r="CE116" s="414">
        <f>CD116*(1-VLOOKUP($AR17,'MP-2017_Female'!$A$3:$CF$103,MIN((61+(Mortality!CE$5-Mortality!$AT$5)),84),0))</f>
        <v>2.5608389448782137E-4</v>
      </c>
      <c r="CF116" s="414">
        <f>CE116*(1-VLOOKUP($AR17,'MP-2017_Female'!$A$3:$CF$103,MIN((61+(Mortality!CF$5-Mortality!$AT$5)),84),0))</f>
        <v>2.5352305554294315E-4</v>
      </c>
      <c r="CG116" s="414">
        <f>CF116*(1-VLOOKUP($AR17,'MP-2017_Female'!$A$3:$CF$103,MIN((61+(Mortality!CG$5-Mortality!$AT$5)),84),0))</f>
        <v>2.5098782498751373E-4</v>
      </c>
      <c r="CH116" s="414">
        <f>CG116*(1-VLOOKUP($AR17,'MP-2017_Female'!$A$3:$CF$103,MIN((61+(Mortality!CH$5-Mortality!$AT$5)),84),0))</f>
        <v>2.4847794673763858E-4</v>
      </c>
      <c r="CI116" s="414">
        <f>CH116*(1-VLOOKUP($AR17,'MP-2017_Female'!$A$3:$CF$103,MIN((61+(Mortality!CI$5-Mortality!$AT$5)),84),0))</f>
        <v>2.4599316727026216E-4</v>
      </c>
      <c r="CJ116" s="414">
        <f>CI116*(1-VLOOKUP($AR17,'MP-2017_Female'!$A$3:$CF$103,MIN((61+(Mortality!CJ$5-Mortality!$AT$5)),84),0))</f>
        <v>2.4353323559755954E-4</v>
      </c>
      <c r="CK116" s="414">
        <f>CJ116*(1-VLOOKUP($AR17,'MP-2017_Female'!$A$3:$CF$103,MIN((61+(Mortality!CK$5-Mortality!$AT$5)),84),0))</f>
        <v>2.4109790324158394E-4</v>
      </c>
      <c r="CL116" s="414">
        <f>CK116*(1-VLOOKUP($AR17,'MP-2017_Female'!$A$3:$CF$103,MIN((61+(Mortality!CL$5-Mortality!$AT$5)),84),0))</f>
        <v>2.386869242091681E-4</v>
      </c>
      <c r="CM116" s="414">
        <f>CL116*(1-VLOOKUP($AR17,'MP-2017_Female'!$A$3:$CF$103,MIN((61+(Mortality!CM$5-Mortality!$AT$5)),84),0))</f>
        <v>2.3630005496707641E-4</v>
      </c>
      <c r="CN116" s="414">
        <f>CM116*(1-VLOOKUP($AR17,'MP-2017_Female'!$A$3:$CF$103,MIN((61+(Mortality!CN$5-Mortality!$AT$5)),84),0))</f>
        <v>2.3393705441740565E-4</v>
      </c>
      <c r="CO116" s="414">
        <f>CN116*(1-VLOOKUP($AR17,'MP-2017_Female'!$A$3:$CF$103,MIN((61+(Mortality!CO$5-Mortality!$AT$5)),84),0))</f>
        <v>2.3159768387323159E-4</v>
      </c>
      <c r="CP116" s="414">
        <f>CO116*(1-VLOOKUP($AR17,'MP-2017_Female'!$A$3:$CF$103,MIN((61+(Mortality!CP$5-Mortality!$AT$5)),84),0))</f>
        <v>2.2928170703449927E-4</v>
      </c>
      <c r="CQ116" s="414">
        <f>CP116*(1-VLOOKUP($AR17,'MP-2017_Female'!$A$3:$CF$103,MIN((61+(Mortality!CQ$5-Mortality!$AT$5)),84),0))</f>
        <v>2.2698888996415428E-4</v>
      </c>
      <c r="CR116" s="414">
        <f>CQ116*(1-VLOOKUP($AR17,'MP-2017_Female'!$A$3:$CF$103,MIN((61+(Mortality!CR$5-Mortality!$AT$5)),84),0))</f>
        <v>2.2471900106451272E-4</v>
      </c>
      <c r="CS116" s="414">
        <f>CR116*(1-VLOOKUP($AR17,'MP-2017_Female'!$A$3:$CF$103,MIN((61+(Mortality!CS$5-Mortality!$AT$5)),84),0))</f>
        <v>2.2247181105386759E-4</v>
      </c>
      <c r="CT116" s="414">
        <f>CS116*(1-VLOOKUP($AR17,'MP-2017_Female'!$A$3:$CF$103,MIN((61+(Mortality!CT$5-Mortality!$AT$5)),84),0))</f>
        <v>2.2024709294332892E-4</v>
      </c>
      <c r="CU116" s="414">
        <f>CT116*(1-VLOOKUP($AR17,'MP-2017_Female'!$A$3:$CF$103,MIN((61+(Mortality!CU$5-Mortality!$AT$5)),84),0))</f>
        <v>2.1804462201389563E-4</v>
      </c>
      <c r="CV116" s="414">
        <f>CU116*(1-VLOOKUP($AR17,'MP-2017_Female'!$A$3:$CF$103,MIN((61+(Mortality!CV$5-Mortality!$AT$5)),84),0))</f>
        <v>2.1586417579375669E-4</v>
      </c>
      <c r="CW116" s="414">
        <f>CV116*(1-VLOOKUP($AR17,'MP-2017_Female'!$A$3:$CF$103,MIN((61+(Mortality!CW$5-Mortality!$AT$5)),84),0))</f>
        <v>2.1370553403581911E-4</v>
      </c>
      <c r="CX116" s="414">
        <f>CW116*(1-VLOOKUP($AR17,'MP-2017_Female'!$A$3:$CF$103,MIN((61+(Mortality!CX$5-Mortality!$AT$5)),84),0))</f>
        <v>2.1156847869546091E-4</v>
      </c>
      <c r="CY116" s="414">
        <f>CX116*(1-VLOOKUP($AR17,'MP-2017_Female'!$A$3:$CF$103,MIN((61+(Mortality!CY$5-Mortality!$AT$5)),84),0))</f>
        <v>2.0945279390850629E-4</v>
      </c>
      <c r="CZ116" s="414">
        <f>CY116*(1-VLOOKUP($AR17,'MP-2017_Female'!$A$3:$CF$103,MIN((61+(Mortality!CZ$5-Mortality!$AT$5)),84),0))</f>
        <v>2.0735826596942123E-4</v>
      </c>
      <c r="DA116" s="414">
        <f>CZ116*(1-VLOOKUP($AR17,'MP-2017_Female'!$A$3:$CF$103,MIN((61+(Mortality!DA$5-Mortality!$AT$5)),84),0))</f>
        <v>2.0528468330972702E-4</v>
      </c>
      <c r="DB116" s="414">
        <f>DA116*(1-VLOOKUP($AR17,'MP-2017_Female'!$A$3:$CF$103,MIN((61+(Mortality!DB$5-Mortality!$AT$5)),84),0))</f>
        <v>2.0323183647662975E-4</v>
      </c>
      <c r="DC116" s="414">
        <f>DB116*(1-VLOOKUP($AR17,'MP-2017_Female'!$A$3:$CF$103,MIN((61+(Mortality!DC$5-Mortality!$AT$5)),84),0))</f>
        <v>2.0119951811186344E-4</v>
      </c>
      <c r="DD116" s="414">
        <f>DC116*(1-VLOOKUP($AR17,'MP-2017_Female'!$A$3:$CF$103,MIN((61+(Mortality!DD$5-Mortality!$AT$5)),84),0))</f>
        <v>1.991875229307448E-4</v>
      </c>
      <c r="DE116" s="414">
        <f>DD116*(1-VLOOKUP($AR17,'MP-2017_Female'!$A$3:$CF$103,MIN((61+(Mortality!DE$5-Mortality!$AT$5)),84),0))</f>
        <v>1.9719564770143735E-4</v>
      </c>
      <c r="DF116" s="414">
        <f>DE116*(1-VLOOKUP($AR17,'MP-2017_Female'!$A$3:$CF$103,MIN((61+(Mortality!DF$5-Mortality!$AT$5)),84),0))</f>
        <v>1.9522369122442298E-4</v>
      </c>
      <c r="DG116" s="414">
        <f>DF116*(1-VLOOKUP($AR17,'MP-2017_Female'!$A$3:$CF$103,MIN((61+(Mortality!DG$5-Mortality!$AT$5)),84),0))</f>
        <v>1.9327145431217874E-4</v>
      </c>
      <c r="DH116" s="414">
        <f>DG116*(1-VLOOKUP($AR17,'MP-2017_Female'!$A$3:$CF$103,MIN((61+(Mortality!DH$5-Mortality!$AT$5)),84),0))</f>
        <v>1.9133873976905696E-4</v>
      </c>
      <c r="DI116" s="414">
        <f>DH116*(1-VLOOKUP($AR17,'MP-2017_Female'!$A$3:$CF$103,MIN((61+(Mortality!DI$5-Mortality!$AT$5)),84),0))</f>
        <v>1.8942535237136639E-4</v>
      </c>
      <c r="DJ116" s="414">
        <f>DI116*(1-VLOOKUP($AR17,'MP-2017_Female'!$A$3:$CF$103,MIN((61+(Mortality!DJ$5-Mortality!$AT$5)),84),0))</f>
        <v>1.8753109884765272E-4</v>
      </c>
      <c r="DK116" s="414">
        <f>DJ116*(1-VLOOKUP($AR17,'MP-2017_Female'!$A$3:$CF$103,MIN((61+(Mortality!DK$5-Mortality!$AT$5)),84),0))</f>
        <v>1.8565578785917618E-4</v>
      </c>
      <c r="DL116" s="414">
        <f>DK116*(1-VLOOKUP($AR17,'MP-2017_Female'!$A$3:$CF$103,MIN((61+(Mortality!DL$5-Mortality!$AT$5)),84),0))</f>
        <v>1.8379922998058441E-4</v>
      </c>
      <c r="DM116" s="414">
        <f>DL116*(1-VLOOKUP($AR17,'MP-2017_Female'!$A$3:$CF$103,MIN((61+(Mortality!DM$5-Mortality!$AT$5)),84),0))</f>
        <v>1.8196123768077856E-4</v>
      </c>
      <c r="DN116" s="414">
        <f>DM116*(1-VLOOKUP($AR17,'MP-2017_Female'!$A$3:$CF$103,MIN((61+(Mortality!DN$5-Mortality!$AT$5)),84),0))</f>
        <v>1.8014162530397078E-4</v>
      </c>
      <c r="DO116" s="414">
        <f>DN116*(1-VLOOKUP($AR17,'MP-2017_Female'!$A$3:$CF$103,MIN((61+(Mortality!DO$5-Mortality!$AT$5)),84),0))</f>
        <v>1.7834020905093106E-4</v>
      </c>
      <c r="DP116" s="414">
        <f>DO116*(1-VLOOKUP($AR17,'MP-2017_Female'!$A$3:$CF$103,MIN((61+(Mortality!DP$5-Mortality!$AT$5)),84),0))</f>
        <v>1.7655680696042174E-4</v>
      </c>
      <c r="DQ116" s="414">
        <f>DP116*(1-VLOOKUP($AR17,'MP-2017_Female'!$A$3:$CF$103,MIN((61+(Mortality!DQ$5-Mortality!$AT$5)),84),0))</f>
        <v>1.7479123889081752E-4</v>
      </c>
      <c r="DR116" s="414">
        <f>DQ116*(1-VLOOKUP($AR17,'MP-2017_Female'!$A$3:$CF$103,MIN((61+(Mortality!DR$5-Mortality!$AT$5)),84),0))</f>
        <v>1.7304332650190933E-4</v>
      </c>
      <c r="DS116" s="414">
        <f>DR116*(1-VLOOKUP($AR17,'MP-2017_Female'!$A$3:$CF$103,MIN((61+(Mortality!DS$5-Mortality!$AT$5)),84),0))</f>
        <v>1.7131289323689023E-4</v>
      </c>
      <c r="DT116" s="414">
        <f>DS116*(1-VLOOKUP($AR17,'MP-2017_Female'!$A$3:$CF$103,MIN((61+(Mortality!DT$5-Mortality!$AT$5)),84),0))</f>
        <v>1.6959976430452132E-4</v>
      </c>
      <c r="DU116" s="414">
        <f>DT116*(1-VLOOKUP($AR17,'MP-2017_Female'!$A$3:$CF$103,MIN((61+(Mortality!DU$5-Mortality!$AT$5)),84),0))</f>
        <v>1.6790376666147612E-4</v>
      </c>
      <c r="DV116" s="414">
        <f>DU116*(1-VLOOKUP($AR17,'MP-2017_Female'!$A$3:$CF$103,MIN((61+(Mortality!DV$5-Mortality!$AT$5)),84),0))</f>
        <v>1.6622472899486136E-4</v>
      </c>
      <c r="DW116" s="414">
        <f>DV116*(1-VLOOKUP($AR17,'MP-2017_Female'!$A$3:$CF$103,MIN((61+(Mortality!DW$5-Mortality!$AT$5)),84),0))</f>
        <v>1.6456248170491273E-4</v>
      </c>
      <c r="DX116" s="414">
        <f>DW116*(1-VLOOKUP($AR17,'MP-2017_Female'!$A$3:$CF$103,MIN((61+(Mortality!DX$5-Mortality!$AT$5)),84),0))</f>
        <v>1.629168568878636E-4</v>
      </c>
      <c r="DY116" s="414">
        <f>DX116*(1-VLOOKUP($AR17,'MP-2017_Female'!$A$3:$CF$103,MIN((61+(Mortality!DY$5-Mortality!$AT$5)),84),0))</f>
        <v>1.6128768831898496E-4</v>
      </c>
      <c r="DZ116" s="414">
        <f>DY116*(1-VLOOKUP($AR17,'MP-2017_Female'!$A$3:$CF$103,MIN((61+(Mortality!DZ$5-Mortality!$AT$5)),84),0))</f>
        <v>1.5967481143579511E-4</v>
      </c>
      <c r="EA116" s="414">
        <f>DZ116*(1-VLOOKUP($AR17,'MP-2017_Female'!$A$3:$CF$103,MIN((61+(Mortality!EA$5-Mortality!$AT$5)),84),0))</f>
        <v>1.5807806332143715E-4</v>
      </c>
      <c r="EB116" s="414">
        <f>EA116*(1-VLOOKUP($AR17,'MP-2017_Female'!$A$3:$CF$103,MIN((61+(Mortality!EB$5-Mortality!$AT$5)),84),0))</f>
        <v>1.5649728268822278E-4</v>
      </c>
      <c r="EC116" s="414">
        <f>EB116*(1-VLOOKUP($AR17,'MP-2017_Female'!$A$3:$CF$103,MIN((61+(Mortality!EC$5-Mortality!$AT$5)),84),0))</f>
        <v>1.5493230986134057E-4</v>
      </c>
      <c r="ED116" s="414">
        <f>EC116*(1-VLOOKUP($AR17,'MP-2017_Female'!$A$3:$CF$103,MIN((61+(Mortality!ED$5-Mortality!$AT$5)),84),0))</f>
        <v>1.5338298676272717E-4</v>
      </c>
      <c r="EE116" s="414">
        <f>ED116*(1-VLOOKUP($AR17,'MP-2017_Female'!$A$3:$CF$103,MIN((61+(Mortality!EE$5-Mortality!$AT$5)),84),0))</f>
        <v>1.518491568950999E-4</v>
      </c>
      <c r="EF116" s="414">
        <f>EE116*(1-VLOOKUP($AR17,'MP-2017_Female'!$A$3:$CF$103,MIN((61+(Mortality!EF$5-Mortality!$AT$5)),84),0))</f>
        <v>1.5033066532614889E-4</v>
      </c>
      <c r="EG116" s="414">
        <f>EF116*(1-VLOOKUP($AR17,'MP-2017_Female'!$A$3:$CF$103,MIN((61+(Mortality!EG$5-Mortality!$AT$5)),84),0))</f>
        <v>1.488273586728874E-4</v>
      </c>
      <c r="EH116" s="414">
        <f>EG116*(1-VLOOKUP($AR17,'MP-2017_Female'!$A$3:$CF$103,MIN((61+(Mortality!EH$5-Mortality!$AT$5)),84),0))</f>
        <v>1.4733908508615852E-4</v>
      </c>
      <c r="EI116" s="414">
        <f>EH116*(1-VLOOKUP($AR17,'MP-2017_Female'!$A$3:$CF$103,MIN((61+(Mortality!EI$5-Mortality!$AT$5)),84),0))</f>
        <v>1.4586569423529692E-4</v>
      </c>
      <c r="EJ116" s="414">
        <f>EI116*(1-VLOOKUP($AR17,'MP-2017_Female'!$A$3:$CF$103,MIN((61+(Mortality!EJ$5-Mortality!$AT$5)),84),0))</f>
        <v>1.4440703729294395E-4</v>
      </c>
      <c r="EK116" s="414">
        <f>EJ116*(1-VLOOKUP($AR17,'MP-2017_Female'!$A$3:$CF$103,MIN((61+(Mortality!EK$5-Mortality!$AT$5)),84),0))</f>
        <v>1.4296296692001452E-4</v>
      </c>
      <c r="EL116" s="414">
        <f>EK116*(1-VLOOKUP($AR17,'MP-2017_Female'!$A$3:$CF$103,MIN((61+(Mortality!EL$5-Mortality!$AT$5)),84),0))</f>
        <v>1.4153333725081438E-4</v>
      </c>
      <c r="EM116" s="414">
        <f>EL116*(1-VLOOKUP($AR17,'MP-2017_Female'!$A$3:$CF$103,MIN((61+(Mortality!EM$5-Mortality!$AT$5)),84),0))</f>
        <v>1.4011800387830623E-4</v>
      </c>
      <c r="EN116" s="414">
        <f>EM116*(1-VLOOKUP($AR17,'MP-2017_Female'!$A$3:$CF$103,MIN((61+(Mortality!EN$5-Mortality!$AT$5)),84),0))</f>
        <v>1.3871682383952318E-4</v>
      </c>
      <c r="EO116" s="414">
        <f>EN116*(1-VLOOKUP($AR17,'MP-2017_Female'!$A$3:$CF$103,MIN((61+(Mortality!EO$5-Mortality!$AT$5)),84),0))</f>
        <v>1.3732965560112794E-4</v>
      </c>
      <c r="EP116" s="414">
        <f>EO116*(1-VLOOKUP($AR17,'MP-2017_Female'!$A$3:$CF$103,MIN((61+(Mortality!EP$5-Mortality!$AT$5)),84),0))</f>
        <v>1.3595635904511665E-4</v>
      </c>
      <c r="EQ116" s="414">
        <f>EP116*(1-VLOOKUP($AR17,'MP-2017_Female'!$A$3:$CF$103,MIN((61+(Mortality!EQ$5-Mortality!$AT$5)),84),0))</f>
        <v>1.3459679545466547E-4</v>
      </c>
      <c r="ER116" s="414">
        <f>EQ116*(1-VLOOKUP($AR17,'MP-2017_Female'!$A$3:$CF$103,MIN((61+(Mortality!ER$5-Mortality!$AT$5)),84),0))</f>
        <v>1.3325082750011882E-4</v>
      </c>
      <c r="ES116" s="414">
        <f>ER116*(1-VLOOKUP($AR17,'MP-2017_Female'!$A$3:$CF$103,MIN((61+(Mortality!ES$5-Mortality!$AT$5)),84),0))</f>
        <v>1.3191831922511763E-4</v>
      </c>
      <c r="ET116" s="414">
        <f>ES116*(1-VLOOKUP($AR17,'MP-2017_Female'!$A$3:$CF$103,MIN((61+(Mortality!ET$5-Mortality!$AT$5)),84),0))</f>
        <v>1.3059913603286646E-4</v>
      </c>
      <c r="EU116" s="414">
        <f>ET116*(1-VLOOKUP($AR17,'MP-2017_Female'!$A$3:$CF$103,MIN((61+(Mortality!EU$5-Mortality!$AT$5)),84),0))</f>
        <v>1.2929314467253781E-4</v>
      </c>
      <c r="EV116" s="414">
        <f>EU116*(1-VLOOKUP($AR17,'MP-2017_Female'!$A$3:$CF$103,MIN((61+(Mortality!EV$5-Mortality!$AT$5)),84),0))</f>
        <v>1.2800021322581243E-4</v>
      </c>
      <c r="EW116" s="414">
        <f>EV116*(1-VLOOKUP($AR17,'MP-2017_Female'!$A$3:$CF$103,MIN((61+(Mortality!EW$5-Mortality!$AT$5)),84),0))</f>
        <v>1.2672021109355432E-4</v>
      </c>
      <c r="EX116" s="414">
        <f>EW116*(1-VLOOKUP($AR17,'MP-2017_Female'!$A$3:$CF$103,MIN((61+(Mortality!EX$5-Mortality!$AT$5)),84),0))</f>
        <v>1.2545300898261877E-4</v>
      </c>
      <c r="EY116" s="414">
        <f>EX116*(1-VLOOKUP($AR17,'MP-2017_Female'!$A$3:$CF$103,MIN((61+(Mortality!EY$5-Mortality!$AT$5)),84),0))</f>
        <v>1.2419847889279259E-4</v>
      </c>
      <c r="EZ116" s="414">
        <f>EY116*(1-VLOOKUP($AR17,'MP-2017_Female'!$A$3:$CF$103,MIN((61+(Mortality!EZ$5-Mortality!$AT$5)),84),0))</f>
        <v>1.2295649410386467E-4</v>
      </c>
      <c r="FA116" s="414">
        <f>EZ116*(1-VLOOKUP($AR17,'MP-2017_Female'!$A$3:$CF$103,MIN((61+(Mortality!FA$5-Mortality!$AT$5)),84),0))</f>
        <v>1.2172692916282602E-4</v>
      </c>
      <c r="FB116" s="414">
        <f>FA116*(1-VLOOKUP($AR17,'MP-2017_Female'!$A$3:$CF$103,MIN((61+(Mortality!FB$5-Mortality!$AT$5)),84),0))</f>
        <v>1.2050965987119776E-4</v>
      </c>
      <c r="FC116" s="414">
        <f>FB116*(1-VLOOKUP($AR17,'MP-2017_Female'!$A$3:$CF$103,MIN((61+(Mortality!FC$5-Mortality!$AT$5)),84),0))</f>
        <v>1.1930456327248578E-4</v>
      </c>
      <c r="FD116" s="414">
        <f>FC116*(1-VLOOKUP($AR17,'MP-2017_Female'!$A$3:$CF$103,MIN((61+(Mortality!FD$5-Mortality!$AT$5)),84),0))</f>
        <v>1.1811151763976092E-4</v>
      </c>
      <c r="FE116" s="414">
        <f>FD116*(1-VLOOKUP($AR17,'MP-2017_Female'!$A$3:$CF$103,MIN((61+(Mortality!FE$5-Mortality!$AT$5)),84),0))</f>
        <v>1.1693040246336332E-4</v>
      </c>
      <c r="FF116" s="414">
        <f>FE116*(1-VLOOKUP($AR17,'MP-2017_Female'!$A$3:$CF$103,MIN((61+(Mortality!FF$5-Mortality!$AT$5)),84),0))</f>
        <v>1.1576109843872968E-4</v>
      </c>
      <c r="FG116" s="414">
        <f>FF116*(1-VLOOKUP($AR17,'MP-2017_Female'!$A$3:$CF$103,MIN((61+(Mortality!FG$5-Mortality!$AT$5)),84),0))</f>
        <v>1.1460348745434238E-4</v>
      </c>
      <c r="FH116" s="414">
        <f>FG116*(1-VLOOKUP($AR17,'MP-2017_Female'!$A$3:$CF$103,MIN((61+(Mortality!FH$5-Mortality!$AT$5)),84),0))</f>
        <v>1.1345745257979895E-4</v>
      </c>
      <c r="FI116" s="414">
        <f>FH116*(1-VLOOKUP($AR17,'MP-2017_Female'!$A$3:$CF$103,MIN((61+(Mortality!FI$5-Mortality!$AT$5)),84),0))</f>
        <v>1.1232287805400095E-4</v>
      </c>
    </row>
    <row r="117" spans="3:165">
      <c r="AR117" s="205">
        <v>37</v>
      </c>
      <c r="AS117" s="235">
        <f t="shared" si="151"/>
        <v>3.4399932594437392E-4</v>
      </c>
      <c r="AT117" s="406">
        <f t="shared" si="152"/>
        <v>3.1479999999999995E-4</v>
      </c>
      <c r="AU117" s="414">
        <f>AT117*(1-VLOOKUP($AR18,'MP-2017_Female'!$A$3:$CF$103,MIN((61+(Mortality!AU$5-Mortality!$AT$5)),84),0))</f>
        <v>3.1483147999999993E-4</v>
      </c>
      <c r="AV117" s="414">
        <f>AU117*(1-VLOOKUP($AR18,'MP-2017_Female'!$A$3:$CF$103,MIN((61+(Mortality!AV$5-Mortality!$AT$5)),84),0))</f>
        <v>3.1712974980399995E-4</v>
      </c>
      <c r="AW117" s="414">
        <f>AV117*(1-VLOOKUP($AR18,'MP-2017_Female'!$A$3:$CF$103,MIN((61+(Mortality!AW$5-Mortality!$AT$5)),84),0))</f>
        <v>3.219818349760012E-4</v>
      </c>
      <c r="AX117" s="414">
        <f>AW117*(1-VLOOKUP($AR18,'MP-2017_Female'!$A$3:$CF$103,MIN((61+(Mortality!AX$5-Mortality!$AT$5)),84),0))</f>
        <v>3.2713354433561723E-4</v>
      </c>
      <c r="AY117" s="414">
        <f>AX117*(1-VLOOKUP($AR18,'MP-2017_Female'!$A$3:$CF$103,MIN((61+(Mortality!AY$5-Mortality!$AT$5)),84),0))</f>
        <v>3.3220411427281929E-4</v>
      </c>
      <c r="AZ117" s="414">
        <f>AY117*(1-VLOOKUP($AR18,'MP-2017_Female'!$A$3:$CF$103,MIN((61+(Mortality!AZ$5-Mortality!$AT$5)),84),0))</f>
        <v>3.3688819228406603E-4</v>
      </c>
      <c r="BA117" s="414">
        <f>AZ117*(1-VLOOKUP($AR18,'MP-2017_Female'!$A$3:$CF$103,MIN((61+(Mortality!BA$5-Mortality!$AT$5)),84),0))</f>
        <v>3.4089716177224642E-4</v>
      </c>
      <c r="BB117" s="414">
        <f>BA117*(1-VLOOKUP($AR18,'MP-2017_Female'!$A$3:$CF$103,MIN((61+(Mortality!BB$5-Mortality!$AT$5)),84),0))</f>
        <v>3.4399932594437392E-4</v>
      </c>
      <c r="BC117" s="414">
        <f>BB117*(1-VLOOKUP($AR18,'MP-2017_Female'!$A$3:$CF$103,MIN((61+(Mortality!BC$5-Mortality!$AT$5)),84),0))</f>
        <v>3.4606332190004018E-4</v>
      </c>
      <c r="BD117" s="414">
        <f>BC117*(1-VLOOKUP($AR18,'MP-2017_Female'!$A$3:$CF$103,MIN((61+(Mortality!BD$5-Mortality!$AT$5)),84),0))</f>
        <v>3.4706690553355026E-4</v>
      </c>
      <c r="BE117" s="414">
        <f>BD117*(1-VLOOKUP($AR18,'MP-2017_Female'!$A$3:$CF$103,MIN((61+(Mortality!BE$5-Mortality!$AT$5)),84),0))</f>
        <v>3.4706690553355026E-4</v>
      </c>
      <c r="BF117" s="414">
        <f>BE117*(1-VLOOKUP($AR18,'MP-2017_Female'!$A$3:$CF$103,MIN((61+(Mortality!BF$5-Mortality!$AT$5)),84),0))</f>
        <v>3.461992382697164E-4</v>
      </c>
      <c r="BG117" s="414">
        <f>BF117*(1-VLOOKUP($AR18,'MP-2017_Female'!$A$3:$CF$103,MIN((61+(Mortality!BG$5-Mortality!$AT$5)),84),0))</f>
        <v>3.4471058154515662E-4</v>
      </c>
      <c r="BH117" s="414">
        <f>BG117*(1-VLOOKUP($AR18,'MP-2017_Female'!$A$3:$CF$103,MIN((61+(Mortality!BH$5-Mortality!$AT$5)),84),0))</f>
        <v>3.4274573123034921E-4</v>
      </c>
      <c r="BI117" s="414">
        <f>BH117*(1-VLOOKUP($AR18,'MP-2017_Female'!$A$3:$CF$103,MIN((61+(Mortality!BI$5-Mortality!$AT$5)),84),0))</f>
        <v>3.4038078568485977E-4</v>
      </c>
      <c r="BJ117" s="414">
        <f>BI117*(1-VLOOKUP($AR18,'MP-2017_Female'!$A$3:$CF$103,MIN((61+(Mortality!BJ$5-Mortality!$AT$5)),84),0))</f>
        <v>3.3769177747794936E-4</v>
      </c>
      <c r="BK117" s="414">
        <f>BJ117*(1-VLOOKUP($AR18,'MP-2017_Female'!$A$3:$CF$103,MIN((61+(Mortality!BK$5-Mortality!$AT$5)),84),0))</f>
        <v>3.3478762819163897E-4</v>
      </c>
      <c r="BL117" s="414">
        <f>BK117*(1-VLOOKUP($AR18,'MP-2017_Female'!$A$3:$CF$103,MIN((61+(Mortality!BL$5-Mortality!$AT$5)),84),0))</f>
        <v>3.3170758201227587E-4</v>
      </c>
      <c r="BM117" s="414">
        <f>BL117*(1-VLOOKUP($AR18,'MP-2017_Female'!$A$3:$CF$103,MIN((61+(Mortality!BM$5-Mortality!$AT$5)),84),0))</f>
        <v>3.2852318922495802E-4</v>
      </c>
      <c r="BN117" s="414">
        <f>BM117*(1-VLOOKUP($AR18,'MP-2017_Female'!$A$3:$CF$103,MIN((61+(Mortality!BN$5-Mortality!$AT$5)),84),0))</f>
        <v>3.2530366197055344E-4</v>
      </c>
      <c r="BO117" s="414">
        <f>BN117*(1-VLOOKUP($AR18,'MP-2017_Female'!$A$3:$CF$103,MIN((61+(Mortality!BO$5-Mortality!$AT$5)),84),0))</f>
        <v>3.2208315571704497E-4</v>
      </c>
      <c r="BP117" s="414">
        <f>BO117*(1-VLOOKUP($AR18,'MP-2017_Female'!$A$3:$CF$103,MIN((61+(Mortality!BP$5-Mortality!$AT$5)),84),0))</f>
        <v>3.188623241598745E-4</v>
      </c>
      <c r="BQ117" s="414">
        <f>BP117*(1-VLOOKUP($AR18,'MP-2017_Female'!$A$3:$CF$103,MIN((61+(Mortality!BQ$5-Mortality!$AT$5)),84),0))</f>
        <v>3.1567370091827577E-4</v>
      </c>
      <c r="BR117" s="414">
        <f>BQ117*(1-VLOOKUP($AR18,'MP-2017_Female'!$A$3:$CF$103,MIN((61+(Mortality!BR$5-Mortality!$AT$5)),84),0))</f>
        <v>3.1251696390909299E-4</v>
      </c>
      <c r="BS117" s="414">
        <f>BR117*(1-VLOOKUP($AR18,'MP-2017_Female'!$A$3:$CF$103,MIN((61+(Mortality!BS$5-Mortality!$AT$5)),84),0))</f>
        <v>3.0939179427000204E-4</v>
      </c>
      <c r="BT117" s="414">
        <f>BS117*(1-VLOOKUP($AR18,'MP-2017_Female'!$A$3:$CF$103,MIN((61+(Mortality!BT$5-Mortality!$AT$5)),84),0))</f>
        <v>3.0629787632730204E-4</v>
      </c>
      <c r="BU117" s="414">
        <f>BT117*(1-VLOOKUP($AR18,'MP-2017_Female'!$A$3:$CF$103,MIN((61+(Mortality!BU$5-Mortality!$AT$5)),84),0))</f>
        <v>3.0323489756402901E-4</v>
      </c>
      <c r="BV117" s="414">
        <f>BU117*(1-VLOOKUP($AR18,'MP-2017_Female'!$A$3:$CF$103,MIN((61+(Mortality!BV$5-Mortality!$AT$5)),84),0))</f>
        <v>3.002025485883887E-4</v>
      </c>
      <c r="BW117" s="414">
        <f>BV117*(1-VLOOKUP($AR18,'MP-2017_Female'!$A$3:$CF$103,MIN((61+(Mortality!BW$5-Mortality!$AT$5)),84),0))</f>
        <v>2.9720052310250479E-4</v>
      </c>
      <c r="BX117" s="414">
        <f>BW117*(1-VLOOKUP($AR18,'MP-2017_Female'!$A$3:$CF$103,MIN((61+(Mortality!BX$5-Mortality!$AT$5)),84),0))</f>
        <v>2.9422851787147975E-4</v>
      </c>
      <c r="BY117" s="414">
        <f>BX117*(1-VLOOKUP($AR18,'MP-2017_Female'!$A$3:$CF$103,MIN((61+(Mortality!BY$5-Mortality!$AT$5)),84),0))</f>
        <v>2.9128623269276493E-4</v>
      </c>
      <c r="BZ117" s="414">
        <f>BY117*(1-VLOOKUP($AR18,'MP-2017_Female'!$A$3:$CF$103,MIN((61+(Mortality!BZ$5-Mortality!$AT$5)),84),0))</f>
        <v>2.8837337036583731E-4</v>
      </c>
      <c r="CA117" s="414">
        <f>BZ117*(1-VLOOKUP($AR18,'MP-2017_Female'!$A$3:$CF$103,MIN((61+(Mortality!CA$5-Mortality!$AT$5)),84),0))</f>
        <v>2.8548963666217891E-4</v>
      </c>
      <c r="CB117" s="414">
        <f>CA117*(1-VLOOKUP($AR18,'MP-2017_Female'!$A$3:$CF$103,MIN((61+(Mortality!CB$5-Mortality!$AT$5)),84),0))</f>
        <v>2.8263474029555715E-4</v>
      </c>
      <c r="CC117" s="414">
        <f>CB117*(1-VLOOKUP($AR18,'MP-2017_Female'!$A$3:$CF$103,MIN((61+(Mortality!CC$5-Mortality!$AT$5)),84),0))</f>
        <v>2.7980839289260158E-4</v>
      </c>
      <c r="CD117" s="414">
        <f>CC117*(1-VLOOKUP($AR18,'MP-2017_Female'!$A$3:$CF$103,MIN((61+(Mortality!CD$5-Mortality!$AT$5)),84),0))</f>
        <v>2.7701030896367556E-4</v>
      </c>
      <c r="CE117" s="414">
        <f>CD117*(1-VLOOKUP($AR18,'MP-2017_Female'!$A$3:$CF$103,MIN((61+(Mortality!CE$5-Mortality!$AT$5)),84),0))</f>
        <v>2.7424020587403882E-4</v>
      </c>
      <c r="CF117" s="414">
        <f>CE117*(1-VLOOKUP($AR18,'MP-2017_Female'!$A$3:$CF$103,MIN((61+(Mortality!CF$5-Mortality!$AT$5)),84),0))</f>
        <v>2.7149780381529844E-4</v>
      </c>
      <c r="CG117" s="414">
        <f>CF117*(1-VLOOKUP($AR18,'MP-2017_Female'!$A$3:$CF$103,MIN((61+(Mortality!CG$5-Mortality!$AT$5)),84),0))</f>
        <v>2.6878282577714546E-4</v>
      </c>
      <c r="CH117" s="414">
        <f>CG117*(1-VLOOKUP($AR18,'MP-2017_Female'!$A$3:$CF$103,MIN((61+(Mortality!CH$5-Mortality!$AT$5)),84),0))</f>
        <v>2.6609499751937399E-4</v>
      </c>
      <c r="CI117" s="414">
        <f>CH117*(1-VLOOKUP($AR18,'MP-2017_Female'!$A$3:$CF$103,MIN((61+(Mortality!CI$5-Mortality!$AT$5)),84),0))</f>
        <v>2.6343404754418023E-4</v>
      </c>
      <c r="CJ117" s="414">
        <f>CI117*(1-VLOOKUP($AR18,'MP-2017_Female'!$A$3:$CF$103,MIN((61+(Mortality!CJ$5-Mortality!$AT$5)),84),0))</f>
        <v>2.6079970706873845E-4</v>
      </c>
      <c r="CK117" s="414">
        <f>CJ117*(1-VLOOKUP($AR18,'MP-2017_Female'!$A$3:$CF$103,MIN((61+(Mortality!CK$5-Mortality!$AT$5)),84),0))</f>
        <v>2.5819170999805108E-4</v>
      </c>
      <c r="CL117" s="414">
        <f>CK117*(1-VLOOKUP($AR18,'MP-2017_Female'!$A$3:$CF$103,MIN((61+(Mortality!CL$5-Mortality!$AT$5)),84),0))</f>
        <v>2.5560979289807056E-4</v>
      </c>
      <c r="CM117" s="414">
        <f>CL117*(1-VLOOKUP($AR18,'MP-2017_Female'!$A$3:$CF$103,MIN((61+(Mortality!CM$5-Mortality!$AT$5)),84),0))</f>
        <v>2.5305369496908986E-4</v>
      </c>
      <c r="CN117" s="414">
        <f>CM117*(1-VLOOKUP($AR18,'MP-2017_Female'!$A$3:$CF$103,MIN((61+(Mortality!CN$5-Mortality!$AT$5)),84),0))</f>
        <v>2.5052315801939894E-4</v>
      </c>
      <c r="CO117" s="414">
        <f>CN117*(1-VLOOKUP($AR18,'MP-2017_Female'!$A$3:$CF$103,MIN((61+(Mortality!CO$5-Mortality!$AT$5)),84),0))</f>
        <v>2.4801792643920493E-4</v>
      </c>
      <c r="CP117" s="414">
        <f>CO117*(1-VLOOKUP($AR18,'MP-2017_Female'!$A$3:$CF$103,MIN((61+(Mortality!CP$5-Mortality!$AT$5)),84),0))</f>
        <v>2.455377471748129E-4</v>
      </c>
      <c r="CQ117" s="414">
        <f>CP117*(1-VLOOKUP($AR18,'MP-2017_Female'!$A$3:$CF$103,MIN((61+(Mortality!CQ$5-Mortality!$AT$5)),84),0))</f>
        <v>2.4308236970306475E-4</v>
      </c>
      <c r="CR117" s="414">
        <f>CQ117*(1-VLOOKUP($AR18,'MP-2017_Female'!$A$3:$CF$103,MIN((61+(Mortality!CR$5-Mortality!$AT$5)),84),0))</f>
        <v>2.406515460060341E-4</v>
      </c>
      <c r="CS117" s="414">
        <f>CR117*(1-VLOOKUP($AR18,'MP-2017_Female'!$A$3:$CF$103,MIN((61+(Mortality!CS$5-Mortality!$AT$5)),84),0))</f>
        <v>2.3824503054597376E-4</v>
      </c>
      <c r="CT117" s="414">
        <f>CS117*(1-VLOOKUP($AR18,'MP-2017_Female'!$A$3:$CF$103,MIN((61+(Mortality!CT$5-Mortality!$AT$5)),84),0))</f>
        <v>2.3586258024051402E-4</v>
      </c>
      <c r="CU117" s="414">
        <f>CT117*(1-VLOOKUP($AR18,'MP-2017_Female'!$A$3:$CF$103,MIN((61+(Mortality!CU$5-Mortality!$AT$5)),84),0))</f>
        <v>2.3350395443810887E-4</v>
      </c>
      <c r="CV117" s="414">
        <f>CU117*(1-VLOOKUP($AR18,'MP-2017_Female'!$A$3:$CF$103,MIN((61+(Mortality!CV$5-Mortality!$AT$5)),84),0))</f>
        <v>2.3116891489372777E-4</v>
      </c>
      <c r="CW117" s="414">
        <f>CV117*(1-VLOOKUP($AR18,'MP-2017_Female'!$A$3:$CF$103,MIN((61+(Mortality!CW$5-Mortality!$AT$5)),84),0))</f>
        <v>2.2885722574479049E-4</v>
      </c>
      <c r="CX117" s="414">
        <f>CW117*(1-VLOOKUP($AR18,'MP-2017_Female'!$A$3:$CF$103,MIN((61+(Mortality!CX$5-Mortality!$AT$5)),84),0))</f>
        <v>2.2656865348734257E-4</v>
      </c>
      <c r="CY117" s="414">
        <f>CX117*(1-VLOOKUP($AR18,'MP-2017_Female'!$A$3:$CF$103,MIN((61+(Mortality!CY$5-Mortality!$AT$5)),84),0))</f>
        <v>2.2430296695246914E-4</v>
      </c>
      <c r="CZ117" s="414">
        <f>CY117*(1-VLOOKUP($AR18,'MP-2017_Female'!$A$3:$CF$103,MIN((61+(Mortality!CZ$5-Mortality!$AT$5)),84),0))</f>
        <v>2.2205993728294444E-4</v>
      </c>
      <c r="DA117" s="414">
        <f>CZ117*(1-VLOOKUP($AR18,'MP-2017_Female'!$A$3:$CF$103,MIN((61+(Mortality!DA$5-Mortality!$AT$5)),84),0))</f>
        <v>2.19839337910115E-4</v>
      </c>
      <c r="DB117" s="414">
        <f>DA117*(1-VLOOKUP($AR18,'MP-2017_Female'!$A$3:$CF$103,MIN((61+(Mortality!DB$5-Mortality!$AT$5)),84),0))</f>
        <v>2.1764094453101385E-4</v>
      </c>
      <c r="DC117" s="414">
        <f>DB117*(1-VLOOKUP($AR18,'MP-2017_Female'!$A$3:$CF$103,MIN((61+(Mortality!DC$5-Mortality!$AT$5)),84),0))</f>
        <v>2.154645350857037E-4</v>
      </c>
      <c r="DD117" s="414">
        <f>DC117*(1-VLOOKUP($AR18,'MP-2017_Female'!$A$3:$CF$103,MIN((61+(Mortality!DD$5-Mortality!$AT$5)),84),0))</f>
        <v>2.1330988973484666E-4</v>
      </c>
      <c r="DE117" s="414">
        <f>DD117*(1-VLOOKUP($AR18,'MP-2017_Female'!$A$3:$CF$103,MIN((61+(Mortality!DE$5-Mortality!$AT$5)),84),0))</f>
        <v>2.111767908374982E-4</v>
      </c>
      <c r="DF117" s="414">
        <f>DE117*(1-VLOOKUP($AR18,'MP-2017_Female'!$A$3:$CF$103,MIN((61+(Mortality!DF$5-Mortality!$AT$5)),84),0))</f>
        <v>2.0906502292912323E-4</v>
      </c>
      <c r="DG117" s="414">
        <f>DF117*(1-VLOOKUP($AR18,'MP-2017_Female'!$A$3:$CF$103,MIN((61+(Mortality!DG$5-Mortality!$AT$5)),84),0))</f>
        <v>2.06974372699832E-4</v>
      </c>
      <c r="DH117" s="414">
        <f>DG117*(1-VLOOKUP($AR18,'MP-2017_Female'!$A$3:$CF$103,MIN((61+(Mortality!DH$5-Mortality!$AT$5)),84),0))</f>
        <v>2.0490462897283367E-4</v>
      </c>
      <c r="DI117" s="414">
        <f>DH117*(1-VLOOKUP($AR18,'MP-2017_Female'!$A$3:$CF$103,MIN((61+(Mortality!DI$5-Mortality!$AT$5)),84),0))</f>
        <v>2.0285558268310532E-4</v>
      </c>
      <c r="DJ117" s="414">
        <f>DI117*(1-VLOOKUP($AR18,'MP-2017_Female'!$A$3:$CF$103,MIN((61+(Mortality!DJ$5-Mortality!$AT$5)),84),0))</f>
        <v>2.0082702685627428E-4</v>
      </c>
      <c r="DK117" s="414">
        <f>DJ117*(1-VLOOKUP($AR18,'MP-2017_Female'!$A$3:$CF$103,MIN((61+(Mortality!DK$5-Mortality!$AT$5)),84),0))</f>
        <v>1.9881875658771153E-4</v>
      </c>
      <c r="DL117" s="414">
        <f>DK117*(1-VLOOKUP($AR18,'MP-2017_Female'!$A$3:$CF$103,MIN((61+(Mortality!DL$5-Mortality!$AT$5)),84),0))</f>
        <v>1.9683056902183442E-4</v>
      </c>
      <c r="DM117" s="414">
        <f>DL117*(1-VLOOKUP($AR18,'MP-2017_Female'!$A$3:$CF$103,MIN((61+(Mortality!DM$5-Mortality!$AT$5)),84),0))</f>
        <v>1.9486226333161608E-4</v>
      </c>
      <c r="DN117" s="414">
        <f>DM117*(1-VLOOKUP($AR18,'MP-2017_Female'!$A$3:$CF$103,MIN((61+(Mortality!DN$5-Mortality!$AT$5)),84),0))</f>
        <v>1.9291364069829993E-4</v>
      </c>
      <c r="DO117" s="414">
        <f>DN117*(1-VLOOKUP($AR18,'MP-2017_Female'!$A$3:$CF$103,MIN((61+(Mortality!DO$5-Mortality!$AT$5)),84),0))</f>
        <v>1.9098450429131693E-4</v>
      </c>
      <c r="DP117" s="414">
        <f>DO117*(1-VLOOKUP($AR18,'MP-2017_Female'!$A$3:$CF$103,MIN((61+(Mortality!DP$5-Mortality!$AT$5)),84),0))</f>
        <v>1.8907465924840376E-4</v>
      </c>
      <c r="DQ117" s="414">
        <f>DP117*(1-VLOOKUP($AR18,'MP-2017_Female'!$A$3:$CF$103,MIN((61+(Mortality!DQ$5-Mortality!$AT$5)),84),0))</f>
        <v>1.8718391265591972E-4</v>
      </c>
      <c r="DR117" s="414">
        <f>DQ117*(1-VLOOKUP($AR18,'MP-2017_Female'!$A$3:$CF$103,MIN((61+(Mortality!DR$5-Mortality!$AT$5)),84),0))</f>
        <v>1.8531207352936053E-4</v>
      </c>
      <c r="DS117" s="414">
        <f>DR117*(1-VLOOKUP($AR18,'MP-2017_Female'!$A$3:$CF$103,MIN((61+(Mortality!DS$5-Mortality!$AT$5)),84),0))</f>
        <v>1.8345895279406693E-4</v>
      </c>
      <c r="DT117" s="414">
        <f>DS117*(1-VLOOKUP($AR18,'MP-2017_Female'!$A$3:$CF$103,MIN((61+(Mortality!DT$5-Mortality!$AT$5)),84),0))</f>
        <v>1.8162436326612627E-4</v>
      </c>
      <c r="DU117" s="414">
        <f>DT117*(1-VLOOKUP($AR18,'MP-2017_Female'!$A$3:$CF$103,MIN((61+(Mortality!DU$5-Mortality!$AT$5)),84),0))</f>
        <v>1.79808119633465E-4</v>
      </c>
      <c r="DV117" s="414">
        <f>DU117*(1-VLOOKUP($AR18,'MP-2017_Female'!$A$3:$CF$103,MIN((61+(Mortality!DV$5-Mortality!$AT$5)),84),0))</f>
        <v>1.7801003843713033E-4</v>
      </c>
      <c r="DW117" s="414">
        <f>DV117*(1-VLOOKUP($AR18,'MP-2017_Female'!$A$3:$CF$103,MIN((61+(Mortality!DW$5-Mortality!$AT$5)),84),0))</f>
        <v>1.7622993805275903E-4</v>
      </c>
      <c r="DX117" s="414">
        <f>DW117*(1-VLOOKUP($AR18,'MP-2017_Female'!$A$3:$CF$103,MIN((61+(Mortality!DX$5-Mortality!$AT$5)),84),0))</f>
        <v>1.7446763867223143E-4</v>
      </c>
      <c r="DY117" s="414">
        <f>DX117*(1-VLOOKUP($AR18,'MP-2017_Female'!$A$3:$CF$103,MIN((61+(Mortality!DY$5-Mortality!$AT$5)),84),0))</f>
        <v>1.7272296228550911E-4</v>
      </c>
      <c r="DZ117" s="414">
        <f>DY117*(1-VLOOKUP($AR18,'MP-2017_Female'!$A$3:$CF$103,MIN((61+(Mortality!DZ$5-Mortality!$AT$5)),84),0))</f>
        <v>1.70995732662654E-4</v>
      </c>
      <c r="EA117" s="414">
        <f>DZ117*(1-VLOOKUP($AR18,'MP-2017_Female'!$A$3:$CF$103,MIN((61+(Mortality!EA$5-Mortality!$AT$5)),84),0))</f>
        <v>1.6928577533602745E-4</v>
      </c>
      <c r="EB117" s="414">
        <f>EA117*(1-VLOOKUP($AR18,'MP-2017_Female'!$A$3:$CF$103,MIN((61+(Mortality!EB$5-Mortality!$AT$5)),84),0))</f>
        <v>1.6759291758266717E-4</v>
      </c>
      <c r="EC117" s="414">
        <f>EB117*(1-VLOOKUP($AR18,'MP-2017_Female'!$A$3:$CF$103,MIN((61+(Mortality!EC$5-Mortality!$AT$5)),84),0))</f>
        <v>1.6591698840684051E-4</v>
      </c>
      <c r="ED117" s="414">
        <f>EC117*(1-VLOOKUP($AR18,'MP-2017_Female'!$A$3:$CF$103,MIN((61+(Mortality!ED$5-Mortality!$AT$5)),84),0))</f>
        <v>1.6425781852277211E-4</v>
      </c>
      <c r="EE117" s="414">
        <f>ED117*(1-VLOOKUP($AR18,'MP-2017_Female'!$A$3:$CF$103,MIN((61+(Mortality!EE$5-Mortality!$AT$5)),84),0))</f>
        <v>1.626152403375444E-4</v>
      </c>
      <c r="EF117" s="414">
        <f>EE117*(1-VLOOKUP($AR18,'MP-2017_Female'!$A$3:$CF$103,MIN((61+(Mortality!EF$5-Mortality!$AT$5)),84),0))</f>
        <v>1.6098908793416895E-4</v>
      </c>
      <c r="EG117" s="414">
        <f>EF117*(1-VLOOKUP($AR18,'MP-2017_Female'!$A$3:$CF$103,MIN((61+(Mortality!EG$5-Mortality!$AT$5)),84),0))</f>
        <v>1.5937919705482726E-4</v>
      </c>
      <c r="EH117" s="414">
        <f>EG117*(1-VLOOKUP($AR18,'MP-2017_Female'!$A$3:$CF$103,MIN((61+(Mortality!EH$5-Mortality!$AT$5)),84),0))</f>
        <v>1.5778540508427899E-4</v>
      </c>
      <c r="EI117" s="414">
        <f>EH117*(1-VLOOKUP($AR18,'MP-2017_Female'!$A$3:$CF$103,MIN((61+(Mortality!EI$5-Mortality!$AT$5)),84),0))</f>
        <v>1.562075510334362E-4</v>
      </c>
      <c r="EJ117" s="414">
        <f>EI117*(1-VLOOKUP($AR18,'MP-2017_Female'!$A$3:$CF$103,MIN((61+(Mortality!EJ$5-Mortality!$AT$5)),84),0))</f>
        <v>1.5464547552310185E-4</v>
      </c>
      <c r="EK117" s="414">
        <f>EJ117*(1-VLOOKUP($AR18,'MP-2017_Female'!$A$3:$CF$103,MIN((61+(Mortality!EK$5-Mortality!$AT$5)),84),0))</f>
        <v>1.5309902076787081E-4</v>
      </c>
      <c r="EL117" s="414">
        <f>EK117*(1-VLOOKUP($AR18,'MP-2017_Female'!$A$3:$CF$103,MIN((61+(Mortality!EL$5-Mortality!$AT$5)),84),0))</f>
        <v>1.5156803056019211E-4</v>
      </c>
      <c r="EM117" s="414">
        <f>EL117*(1-VLOOKUP($AR18,'MP-2017_Female'!$A$3:$CF$103,MIN((61+(Mortality!EM$5-Mortality!$AT$5)),84),0))</f>
        <v>1.5005235025459019E-4</v>
      </c>
      <c r="EN117" s="414">
        <f>EM117*(1-VLOOKUP($AR18,'MP-2017_Female'!$A$3:$CF$103,MIN((61+(Mortality!EN$5-Mortality!$AT$5)),84),0))</f>
        <v>1.4855182675204429E-4</v>
      </c>
      <c r="EO117" s="414">
        <f>EN117*(1-VLOOKUP($AR18,'MP-2017_Female'!$A$3:$CF$103,MIN((61+(Mortality!EO$5-Mortality!$AT$5)),84),0))</f>
        <v>1.4706630848452385E-4</v>
      </c>
      <c r="EP117" s="414">
        <f>EO117*(1-VLOOKUP($AR18,'MP-2017_Female'!$A$3:$CF$103,MIN((61+(Mortality!EP$5-Mortality!$AT$5)),84),0))</f>
        <v>1.455956453996786E-4</v>
      </c>
      <c r="EQ117" s="414">
        <f>EP117*(1-VLOOKUP($AR18,'MP-2017_Female'!$A$3:$CF$103,MIN((61+(Mortality!EQ$5-Mortality!$AT$5)),84),0))</f>
        <v>1.441396889456818E-4</v>
      </c>
      <c r="ER117" s="414">
        <f>EQ117*(1-VLOOKUP($AR18,'MP-2017_Female'!$A$3:$CF$103,MIN((61+(Mortality!ER$5-Mortality!$AT$5)),84),0))</f>
        <v>1.4269829205622498E-4</v>
      </c>
      <c r="ES117" s="414">
        <f>ER117*(1-VLOOKUP($AR18,'MP-2017_Female'!$A$3:$CF$103,MIN((61+(Mortality!ES$5-Mortality!$AT$5)),84),0))</f>
        <v>1.4127130913566273E-4</v>
      </c>
      <c r="ET117" s="414">
        <f>ES117*(1-VLOOKUP($AR18,'MP-2017_Female'!$A$3:$CF$103,MIN((61+(Mortality!ET$5-Mortality!$AT$5)),84),0))</f>
        <v>1.3985859604430609E-4</v>
      </c>
      <c r="EU117" s="414">
        <f>ET117*(1-VLOOKUP($AR18,'MP-2017_Female'!$A$3:$CF$103,MIN((61+(Mortality!EU$5-Mortality!$AT$5)),84),0))</f>
        <v>1.3846001008386302E-4</v>
      </c>
      <c r="EV117" s="414">
        <f>EU117*(1-VLOOKUP($AR18,'MP-2017_Female'!$A$3:$CF$103,MIN((61+(Mortality!EV$5-Mortality!$AT$5)),84),0))</f>
        <v>1.370754099830244E-4</v>
      </c>
      <c r="EW117" s="414">
        <f>EV117*(1-VLOOKUP($AR18,'MP-2017_Female'!$A$3:$CF$103,MIN((61+(Mortality!EW$5-Mortality!$AT$5)),84),0))</f>
        <v>1.3570465588319416E-4</v>
      </c>
      <c r="EX117" s="414">
        <f>EW117*(1-VLOOKUP($AR18,'MP-2017_Female'!$A$3:$CF$103,MIN((61+(Mortality!EX$5-Mortality!$AT$5)),84),0))</f>
        <v>1.3434760932436223E-4</v>
      </c>
      <c r="EY117" s="414">
        <f>EX117*(1-VLOOKUP($AR18,'MP-2017_Female'!$A$3:$CF$103,MIN((61+(Mortality!EY$5-Mortality!$AT$5)),84),0))</f>
        <v>1.3300413323111859E-4</v>
      </c>
      <c r="EZ117" s="414">
        <f>EY117*(1-VLOOKUP($AR18,'MP-2017_Female'!$A$3:$CF$103,MIN((61+(Mortality!EZ$5-Mortality!$AT$5)),84),0))</f>
        <v>1.3167409189880741E-4</v>
      </c>
      <c r="FA117" s="414">
        <f>EZ117*(1-VLOOKUP($AR18,'MP-2017_Female'!$A$3:$CF$103,MIN((61+(Mortality!FA$5-Mortality!$AT$5)),84),0))</f>
        <v>1.3035735097981934E-4</v>
      </c>
      <c r="FB117" s="414">
        <f>FA117*(1-VLOOKUP($AR18,'MP-2017_Female'!$A$3:$CF$103,MIN((61+(Mortality!FB$5-Mortality!$AT$5)),84),0))</f>
        <v>1.2905377747002116E-4</v>
      </c>
      <c r="FC117" s="414">
        <f>FB117*(1-VLOOKUP($AR18,'MP-2017_Female'!$A$3:$CF$103,MIN((61+(Mortality!FC$5-Mortality!$AT$5)),84),0))</f>
        <v>1.2776323969532094E-4</v>
      </c>
      <c r="FD117" s="414">
        <f>FC117*(1-VLOOKUP($AR18,'MP-2017_Female'!$A$3:$CF$103,MIN((61+(Mortality!FD$5-Mortality!$AT$5)),84),0))</f>
        <v>1.2648560729836773E-4</v>
      </c>
      <c r="FE117" s="414">
        <f>FD117*(1-VLOOKUP($AR18,'MP-2017_Female'!$A$3:$CF$103,MIN((61+(Mortality!FE$5-Mortality!$AT$5)),84),0))</f>
        <v>1.2522075122538406E-4</v>
      </c>
      <c r="FF117" s="414">
        <f>FE117*(1-VLOOKUP($AR18,'MP-2017_Female'!$A$3:$CF$103,MIN((61+(Mortality!FF$5-Mortality!$AT$5)),84),0))</f>
        <v>1.2396854371313023E-4</v>
      </c>
      <c r="FG117" s="414">
        <f>FF117*(1-VLOOKUP($AR18,'MP-2017_Female'!$A$3:$CF$103,MIN((61+(Mortality!FG$5-Mortality!$AT$5)),84),0))</f>
        <v>1.2272885827599892E-4</v>
      </c>
      <c r="FH117" s="414">
        <f>FG117*(1-VLOOKUP($AR18,'MP-2017_Female'!$A$3:$CF$103,MIN((61+(Mortality!FH$5-Mortality!$AT$5)),84),0))</f>
        <v>1.2150156969323893E-4</v>
      </c>
      <c r="FI117" s="414">
        <f>FH117*(1-VLOOKUP($AR18,'MP-2017_Female'!$A$3:$CF$103,MIN((61+(Mortality!FI$5-Mortality!$AT$5)),84),0))</f>
        <v>1.2028655399630653E-4</v>
      </c>
    </row>
    <row r="118" spans="3:165">
      <c r="C118" s="197" t="s">
        <v>90</v>
      </c>
      <c r="AR118" s="205">
        <v>38</v>
      </c>
      <c r="AS118" s="235">
        <f t="shared" ref="AS118:AS137" si="153">$BB118</f>
        <v>3.6354164768389279E-4</v>
      </c>
      <c r="AT118" s="406">
        <f t="shared" si="152"/>
        <v>3.3819999999999993E-4</v>
      </c>
      <c r="AU118" s="414">
        <f>AT118*(1-VLOOKUP($AR19,'MP-2017_Female'!$A$3:$CF$103,MIN((61+(Mortality!AU$5-Mortality!$AT$5)),84),0))</f>
        <v>3.3718539999999991E-4</v>
      </c>
      <c r="AV118" s="414">
        <f>AU118*(1-VLOOKUP($AR19,'MP-2017_Female'!$A$3:$CF$103,MIN((61+(Mortality!AV$5-Mortality!$AT$5)),84),0))</f>
        <v>3.3866901575999991E-4</v>
      </c>
      <c r="AW118" s="414">
        <f>AV118*(1-VLOOKUP($AR19,'MP-2017_Female'!$A$3:$CF$103,MIN((61+(Mortality!AW$5-Mortality!$AT$5)),84),0))</f>
        <v>3.4290237845699991E-4</v>
      </c>
      <c r="AX118" s="414">
        <f>AW118*(1-VLOOKUP($AR19,'MP-2017_Female'!$A$3:$CF$103,MIN((61+(Mortality!AX$5-Mortality!$AT$5)),84),0))</f>
        <v>3.4753156056616943E-4</v>
      </c>
      <c r="AY118" s="414">
        <f>AX118*(1-VLOOKUP($AR19,'MP-2017_Female'!$A$3:$CF$103,MIN((61+(Mortality!AY$5-Mortality!$AT$5)),84),0))</f>
        <v>3.5222323663381273E-4</v>
      </c>
      <c r="AZ118" s="414">
        <f>AY118*(1-VLOOKUP($AR19,'MP-2017_Female'!$A$3:$CF$103,MIN((61+(Mortality!AZ$5-Mortality!$AT$5)),84),0))</f>
        <v>3.5662602709173535E-4</v>
      </c>
      <c r="BA118" s="414">
        <f>AZ118*(1-VLOOKUP($AR19,'MP-2017_Female'!$A$3:$CF$103,MIN((61+(Mortality!BA$5-Mortality!$AT$5)),84),0))</f>
        <v>3.6047758818432606E-4</v>
      </c>
      <c r="BB118" s="414">
        <f>BA118*(1-VLOOKUP($AR19,'MP-2017_Female'!$A$3:$CF$103,MIN((61+(Mortality!BB$5-Mortality!$AT$5)),84),0))</f>
        <v>3.6354164768389279E-4</v>
      </c>
      <c r="BC118" s="414">
        <f>BB118*(1-VLOOKUP($AR19,'MP-2017_Female'!$A$3:$CF$103,MIN((61+(Mortality!BC$5-Mortality!$AT$5)),84),0))</f>
        <v>3.6565018924045937E-4</v>
      </c>
      <c r="BD118" s="414">
        <f>BC118*(1-VLOOKUP($AR19,'MP-2017_Female'!$A$3:$CF$103,MIN((61+(Mortality!BD$5-Mortality!$AT$5)),84),0))</f>
        <v>3.6674713980818072E-4</v>
      </c>
      <c r="BE118" s="414">
        <f>BD118*(1-VLOOKUP($AR19,'MP-2017_Female'!$A$3:$CF$103,MIN((61+(Mortality!BE$5-Mortality!$AT$5)),84),0))</f>
        <v>3.6685716395012317E-4</v>
      </c>
      <c r="BF118" s="414">
        <f>BE118*(1-VLOOKUP($AR19,'MP-2017_Female'!$A$3:$CF$103,MIN((61+(Mortality!BF$5-Mortality!$AT$5)),84),0))</f>
        <v>3.6612344962222291E-4</v>
      </c>
      <c r="BG118" s="414">
        <f>BF118*(1-VLOOKUP($AR19,'MP-2017_Female'!$A$3:$CF$103,MIN((61+(Mortality!BG$5-Mortality!$AT$5)),84),0))</f>
        <v>3.6473218051365843E-4</v>
      </c>
      <c r="BH118" s="414">
        <f>BG118*(1-VLOOKUP($AR19,'MP-2017_Female'!$A$3:$CF$103,MIN((61+(Mortality!BH$5-Mortality!$AT$5)),84),0))</f>
        <v>3.6283557317498739E-4</v>
      </c>
      <c r="BI118" s="414">
        <f>BH118*(1-VLOOKUP($AR19,'MP-2017_Female'!$A$3:$CF$103,MIN((61+(Mortality!BI$5-Mortality!$AT$5)),84),0))</f>
        <v>3.6051342550666747E-4</v>
      </c>
      <c r="BJ118" s="414">
        <f>BI118*(1-VLOOKUP($AR19,'MP-2017_Female'!$A$3:$CF$103,MIN((61+(Mortality!BJ$5-Mortality!$AT$5)),84),0))</f>
        <v>3.5780957481536745E-4</v>
      </c>
      <c r="BK118" s="414">
        <f>BJ118*(1-VLOOKUP($AR19,'MP-2017_Female'!$A$3:$CF$103,MIN((61+(Mortality!BK$5-Mortality!$AT$5)),84),0))</f>
        <v>3.5480397438691837E-4</v>
      </c>
      <c r="BL118" s="414">
        <f>BK118*(1-VLOOKUP($AR19,'MP-2017_Female'!$A$3:$CF$103,MIN((61+(Mortality!BL$5-Mortality!$AT$5)),84),0))</f>
        <v>3.5161073861743612E-4</v>
      </c>
      <c r="BM118" s="414">
        <f>BL118*(1-VLOOKUP($AR19,'MP-2017_Female'!$A$3:$CF$103,MIN((61+(Mortality!BM$5-Mortality!$AT$5)),84),0))</f>
        <v>3.482704366005705E-4</v>
      </c>
      <c r="BN118" s="414">
        <f>BM118*(1-VLOOKUP($AR19,'MP-2017_Female'!$A$3:$CF$103,MIN((61+(Mortality!BN$5-Mortality!$AT$5)),84),0))</f>
        <v>3.4485738632188492E-4</v>
      </c>
      <c r="BO118" s="414">
        <f>BN118*(1-VLOOKUP($AR19,'MP-2017_Female'!$A$3:$CF$103,MIN((61+(Mortality!BO$5-Mortality!$AT$5)),84),0))</f>
        <v>3.4144329819729827E-4</v>
      </c>
      <c r="BP118" s="414">
        <f>BO118*(1-VLOOKUP($AR19,'MP-2017_Female'!$A$3:$CF$103,MIN((61+(Mortality!BP$5-Mortality!$AT$5)),84),0))</f>
        <v>3.3802886521532526E-4</v>
      </c>
      <c r="BQ118" s="414">
        <f>BP118*(1-VLOOKUP($AR19,'MP-2017_Female'!$A$3:$CF$103,MIN((61+(Mortality!BQ$5-Mortality!$AT$5)),84),0))</f>
        <v>3.3464857656317199E-4</v>
      </c>
      <c r="BR118" s="414">
        <f>BQ118*(1-VLOOKUP($AR19,'MP-2017_Female'!$A$3:$CF$103,MIN((61+(Mortality!BR$5-Mortality!$AT$5)),84),0))</f>
        <v>3.3130209079754028E-4</v>
      </c>
      <c r="BS118" s="414">
        <f>BR118*(1-VLOOKUP($AR19,'MP-2017_Female'!$A$3:$CF$103,MIN((61+(Mortality!BS$5-Mortality!$AT$5)),84),0))</f>
        <v>3.2798906988956489E-4</v>
      </c>
      <c r="BT118" s="414">
        <f>BS118*(1-VLOOKUP($AR19,'MP-2017_Female'!$A$3:$CF$103,MIN((61+(Mortality!BT$5-Mortality!$AT$5)),84),0))</f>
        <v>3.2470917919066926E-4</v>
      </c>
      <c r="BU118" s="414">
        <f>BT118*(1-VLOOKUP($AR19,'MP-2017_Female'!$A$3:$CF$103,MIN((61+(Mortality!BU$5-Mortality!$AT$5)),84),0))</f>
        <v>3.2146208739876255E-4</v>
      </c>
      <c r="BV118" s="414">
        <f>BU118*(1-VLOOKUP($AR19,'MP-2017_Female'!$A$3:$CF$103,MIN((61+(Mortality!BV$5-Mortality!$AT$5)),84),0))</f>
        <v>3.1824746652477494E-4</v>
      </c>
      <c r="BW118" s="414">
        <f>BV118*(1-VLOOKUP($AR19,'MP-2017_Female'!$A$3:$CF$103,MIN((61+(Mortality!BW$5-Mortality!$AT$5)),84),0))</f>
        <v>3.1506499185952717E-4</v>
      </c>
      <c r="BX118" s="414">
        <f>BW118*(1-VLOOKUP($AR19,'MP-2017_Female'!$A$3:$CF$103,MIN((61+(Mortality!BX$5-Mortality!$AT$5)),84),0))</f>
        <v>3.1191434194093189E-4</v>
      </c>
      <c r="BY118" s="414">
        <f>BX118*(1-VLOOKUP($AR19,'MP-2017_Female'!$A$3:$CF$103,MIN((61+(Mortality!BY$5-Mortality!$AT$5)),84),0))</f>
        <v>3.0879519852152257E-4</v>
      </c>
      <c r="BZ118" s="414">
        <f>BY118*(1-VLOOKUP($AR19,'MP-2017_Female'!$A$3:$CF$103,MIN((61+(Mortality!BZ$5-Mortality!$AT$5)),84),0))</f>
        <v>3.0570724653630733E-4</v>
      </c>
      <c r="CA118" s="414">
        <f>BZ118*(1-VLOOKUP($AR19,'MP-2017_Female'!$A$3:$CF$103,MIN((61+(Mortality!CA$5-Mortality!$AT$5)),84),0))</f>
        <v>3.0265017407094425E-4</v>
      </c>
      <c r="CB118" s="414">
        <f>CA118*(1-VLOOKUP($AR19,'MP-2017_Female'!$A$3:$CF$103,MIN((61+(Mortality!CB$5-Mortality!$AT$5)),84),0))</f>
        <v>2.9962367233023478E-4</v>
      </c>
      <c r="CC118" s="414">
        <f>CB118*(1-VLOOKUP($AR19,'MP-2017_Female'!$A$3:$CF$103,MIN((61+(Mortality!CC$5-Mortality!$AT$5)),84),0))</f>
        <v>2.9662743560693241E-4</v>
      </c>
      <c r="CD118" s="414">
        <f>CC118*(1-VLOOKUP($AR19,'MP-2017_Female'!$A$3:$CF$103,MIN((61+(Mortality!CD$5-Mortality!$AT$5)),84),0))</f>
        <v>2.9366116125086311E-4</v>
      </c>
      <c r="CE118" s="414">
        <f>CD118*(1-VLOOKUP($AR19,'MP-2017_Female'!$A$3:$CF$103,MIN((61+(Mortality!CE$5-Mortality!$AT$5)),84),0))</f>
        <v>2.9072454963835449E-4</v>
      </c>
      <c r="CF118" s="414">
        <f>CE118*(1-VLOOKUP($AR19,'MP-2017_Female'!$A$3:$CF$103,MIN((61+(Mortality!CF$5-Mortality!$AT$5)),84),0))</f>
        <v>2.8781730414197094E-4</v>
      </c>
      <c r="CG118" s="414">
        <f>CF118*(1-VLOOKUP($AR19,'MP-2017_Female'!$A$3:$CF$103,MIN((61+(Mortality!CG$5-Mortality!$AT$5)),84),0))</f>
        <v>2.8493913110055121E-4</v>
      </c>
      <c r="CH118" s="414">
        <f>CG118*(1-VLOOKUP($AR19,'MP-2017_Female'!$A$3:$CF$103,MIN((61+(Mortality!CH$5-Mortality!$AT$5)),84),0))</f>
        <v>2.8208973978954572E-4</v>
      </c>
      <c r="CI118" s="414">
        <f>CH118*(1-VLOOKUP($AR19,'MP-2017_Female'!$A$3:$CF$103,MIN((61+(Mortality!CI$5-Mortality!$AT$5)),84),0))</f>
        <v>2.7926884239165025E-4</v>
      </c>
      <c r="CJ118" s="414">
        <f>CI118*(1-VLOOKUP($AR19,'MP-2017_Female'!$A$3:$CF$103,MIN((61+(Mortality!CJ$5-Mortality!$AT$5)),84),0))</f>
        <v>2.7647615396773375E-4</v>
      </c>
      <c r="CK118" s="414">
        <f>CJ118*(1-VLOOKUP($AR19,'MP-2017_Female'!$A$3:$CF$103,MIN((61+(Mortality!CK$5-Mortality!$AT$5)),84),0))</f>
        <v>2.7371139242805641E-4</v>
      </c>
      <c r="CL118" s="414">
        <f>CK118*(1-VLOOKUP($AR19,'MP-2017_Female'!$A$3:$CF$103,MIN((61+(Mortality!CL$5-Mortality!$AT$5)),84),0))</f>
        <v>2.7097427850377587E-4</v>
      </c>
      <c r="CM118" s="414">
        <f>CL118*(1-VLOOKUP($AR19,'MP-2017_Female'!$A$3:$CF$103,MIN((61+(Mortality!CM$5-Mortality!$AT$5)),84),0))</f>
        <v>2.6826453571873808E-4</v>
      </c>
      <c r="CN118" s="414">
        <f>CM118*(1-VLOOKUP($AR19,'MP-2017_Female'!$A$3:$CF$103,MIN((61+(Mortality!CN$5-Mortality!$AT$5)),84),0))</f>
        <v>2.6558189036155069E-4</v>
      </c>
      <c r="CO118" s="414">
        <f>CN118*(1-VLOOKUP($AR19,'MP-2017_Female'!$A$3:$CF$103,MIN((61+(Mortality!CO$5-Mortality!$AT$5)),84),0))</f>
        <v>2.6292607145793519E-4</v>
      </c>
      <c r="CP118" s="414">
        <f>CO118*(1-VLOOKUP($AR19,'MP-2017_Female'!$A$3:$CF$103,MIN((61+(Mortality!CP$5-Mortality!$AT$5)),84),0))</f>
        <v>2.6029681074335584E-4</v>
      </c>
      <c r="CQ118" s="414">
        <f>CP118*(1-VLOOKUP($AR19,'MP-2017_Female'!$A$3:$CF$103,MIN((61+(Mortality!CQ$5-Mortality!$AT$5)),84),0))</f>
        <v>2.5769384263592227E-4</v>
      </c>
      <c r="CR118" s="414">
        <f>CQ118*(1-VLOOKUP($AR19,'MP-2017_Female'!$A$3:$CF$103,MIN((61+(Mortality!CR$5-Mortality!$AT$5)),84),0))</f>
        <v>2.5511690420956307E-4</v>
      </c>
      <c r="CS118" s="414">
        <f>CR118*(1-VLOOKUP($AR19,'MP-2017_Female'!$A$3:$CF$103,MIN((61+(Mortality!CS$5-Mortality!$AT$5)),84),0))</f>
        <v>2.5256573516746744E-4</v>
      </c>
      <c r="CT118" s="414">
        <f>CS118*(1-VLOOKUP($AR19,'MP-2017_Female'!$A$3:$CF$103,MIN((61+(Mortality!CT$5-Mortality!$AT$5)),84),0))</f>
        <v>2.5004007781579275E-4</v>
      </c>
      <c r="CU118" s="414">
        <f>CT118*(1-VLOOKUP($AR19,'MP-2017_Female'!$A$3:$CF$103,MIN((61+(Mortality!CU$5-Mortality!$AT$5)),84),0))</f>
        <v>2.4753967703763479E-4</v>
      </c>
      <c r="CV118" s="414">
        <f>CU118*(1-VLOOKUP($AR19,'MP-2017_Female'!$A$3:$CF$103,MIN((61+(Mortality!CV$5-Mortality!$AT$5)),84),0))</f>
        <v>2.4506428026725843E-4</v>
      </c>
      <c r="CW118" s="414">
        <f>CV118*(1-VLOOKUP($AR19,'MP-2017_Female'!$A$3:$CF$103,MIN((61+(Mortality!CW$5-Mortality!$AT$5)),84),0))</f>
        <v>2.4261363746458584E-4</v>
      </c>
      <c r="CX118" s="414">
        <f>CW118*(1-VLOOKUP($AR19,'MP-2017_Female'!$A$3:$CF$103,MIN((61+(Mortality!CX$5-Mortality!$AT$5)),84),0))</f>
        <v>2.4018750108993999E-4</v>
      </c>
      <c r="CY118" s="414">
        <f>CX118*(1-VLOOKUP($AR19,'MP-2017_Female'!$A$3:$CF$103,MIN((61+(Mortality!CY$5-Mortality!$AT$5)),84),0))</f>
        <v>2.3778562607904059E-4</v>
      </c>
      <c r="CZ118" s="414">
        <f>CY118*(1-VLOOKUP($AR19,'MP-2017_Female'!$A$3:$CF$103,MIN((61+(Mortality!CZ$5-Mortality!$AT$5)),84),0))</f>
        <v>2.3540776981825019E-4</v>
      </c>
      <c r="DA118" s="414">
        <f>CZ118*(1-VLOOKUP($AR19,'MP-2017_Female'!$A$3:$CF$103,MIN((61+(Mortality!DA$5-Mortality!$AT$5)),84),0))</f>
        <v>2.3305369212006769E-4</v>
      </c>
      <c r="DB118" s="414">
        <f>DA118*(1-VLOOKUP($AR19,'MP-2017_Female'!$A$3:$CF$103,MIN((61+(Mortality!DB$5-Mortality!$AT$5)),84),0))</f>
        <v>2.30723155198867E-4</v>
      </c>
      <c r="DC118" s="414">
        <f>DB118*(1-VLOOKUP($AR19,'MP-2017_Female'!$A$3:$CF$103,MIN((61+(Mortality!DC$5-Mortality!$AT$5)),84),0))</f>
        <v>2.2841592364687834E-4</v>
      </c>
      <c r="DD118" s="414">
        <f>DC118*(1-VLOOKUP($AR19,'MP-2017_Female'!$A$3:$CF$103,MIN((61+(Mortality!DD$5-Mortality!$AT$5)),84),0))</f>
        <v>2.2613176441040956E-4</v>
      </c>
      <c r="DE118" s="414">
        <f>DD118*(1-VLOOKUP($AR19,'MP-2017_Female'!$A$3:$CF$103,MIN((61+(Mortality!DE$5-Mortality!$AT$5)),84),0))</f>
        <v>2.2387044676630547E-4</v>
      </c>
      <c r="DF118" s="414">
        <f>DE118*(1-VLOOKUP($AR19,'MP-2017_Female'!$A$3:$CF$103,MIN((61+(Mortality!DF$5-Mortality!$AT$5)),84),0))</f>
        <v>2.2163174229864241E-4</v>
      </c>
      <c r="DG118" s="414">
        <f>DF118*(1-VLOOKUP($AR19,'MP-2017_Female'!$A$3:$CF$103,MIN((61+(Mortality!DG$5-Mortality!$AT$5)),84),0))</f>
        <v>2.1941542487565599E-4</v>
      </c>
      <c r="DH118" s="414">
        <f>DG118*(1-VLOOKUP($AR19,'MP-2017_Female'!$A$3:$CF$103,MIN((61+(Mortality!DH$5-Mortality!$AT$5)),84),0))</f>
        <v>2.1722127062689944E-4</v>
      </c>
      <c r="DI118" s="414">
        <f>DH118*(1-VLOOKUP($AR19,'MP-2017_Female'!$A$3:$CF$103,MIN((61+(Mortality!DI$5-Mortality!$AT$5)),84),0))</f>
        <v>2.1504905792063046E-4</v>
      </c>
      <c r="DJ118" s="414">
        <f>DI118*(1-VLOOKUP($AR19,'MP-2017_Female'!$A$3:$CF$103,MIN((61+(Mortality!DJ$5-Mortality!$AT$5)),84),0))</f>
        <v>2.1289856734142416E-4</v>
      </c>
      <c r="DK118" s="414">
        <f>DJ118*(1-VLOOKUP($AR19,'MP-2017_Female'!$A$3:$CF$103,MIN((61+(Mortality!DK$5-Mortality!$AT$5)),84),0))</f>
        <v>2.1076958166800993E-4</v>
      </c>
      <c r="DL118" s="414">
        <f>DK118*(1-VLOOKUP($AR19,'MP-2017_Female'!$A$3:$CF$103,MIN((61+(Mortality!DL$5-Mortality!$AT$5)),84),0))</f>
        <v>2.0866188585132983E-4</v>
      </c>
      <c r="DM118" s="414">
        <f>DL118*(1-VLOOKUP($AR19,'MP-2017_Female'!$A$3:$CF$103,MIN((61+(Mortality!DM$5-Mortality!$AT$5)),84),0))</f>
        <v>2.0657526699281652E-4</v>
      </c>
      <c r="DN118" s="414">
        <f>DM118*(1-VLOOKUP($AR19,'MP-2017_Female'!$A$3:$CF$103,MIN((61+(Mortality!DN$5-Mortality!$AT$5)),84),0))</f>
        <v>2.0450951432288836E-4</v>
      </c>
      <c r="DO118" s="414">
        <f>DN118*(1-VLOOKUP($AR19,'MP-2017_Female'!$A$3:$CF$103,MIN((61+(Mortality!DO$5-Mortality!$AT$5)),84),0))</f>
        <v>2.0246441917965948E-4</v>
      </c>
      <c r="DP118" s="414">
        <f>DO118*(1-VLOOKUP($AR19,'MP-2017_Female'!$A$3:$CF$103,MIN((61+(Mortality!DP$5-Mortality!$AT$5)),84),0))</f>
        <v>2.0043977498786287E-4</v>
      </c>
      <c r="DQ118" s="414">
        <f>DP118*(1-VLOOKUP($AR19,'MP-2017_Female'!$A$3:$CF$103,MIN((61+(Mortality!DQ$5-Mortality!$AT$5)),84),0))</f>
        <v>1.9843537723798424E-4</v>
      </c>
      <c r="DR118" s="414">
        <f>DQ118*(1-VLOOKUP($AR19,'MP-2017_Female'!$A$3:$CF$103,MIN((61+(Mortality!DR$5-Mortality!$AT$5)),84),0))</f>
        <v>1.964510234656044E-4</v>
      </c>
      <c r="DS118" s="414">
        <f>DR118*(1-VLOOKUP($AR19,'MP-2017_Female'!$A$3:$CF$103,MIN((61+(Mortality!DS$5-Mortality!$AT$5)),84),0))</f>
        <v>1.9448651323094836E-4</v>
      </c>
      <c r="DT118" s="414">
        <f>DS118*(1-VLOOKUP($AR19,'MP-2017_Female'!$A$3:$CF$103,MIN((61+(Mortality!DT$5-Mortality!$AT$5)),84),0))</f>
        <v>1.9254164809863887E-4</v>
      </c>
      <c r="DU118" s="414">
        <f>DT118*(1-VLOOKUP($AR19,'MP-2017_Female'!$A$3:$CF$103,MIN((61+(Mortality!DU$5-Mortality!$AT$5)),84),0))</f>
        <v>1.9061623161765247E-4</v>
      </c>
      <c r="DV118" s="414">
        <f>DU118*(1-VLOOKUP($AR19,'MP-2017_Female'!$A$3:$CF$103,MIN((61+(Mortality!DV$5-Mortality!$AT$5)),84),0))</f>
        <v>1.8871006930147594E-4</v>
      </c>
      <c r="DW118" s="414">
        <f>DV118*(1-VLOOKUP($AR19,'MP-2017_Female'!$A$3:$CF$103,MIN((61+(Mortality!DW$5-Mortality!$AT$5)),84),0))</f>
        <v>1.8682296860846119E-4</v>
      </c>
      <c r="DX118" s="414">
        <f>DW118*(1-VLOOKUP($AR19,'MP-2017_Female'!$A$3:$CF$103,MIN((61+(Mortality!DX$5-Mortality!$AT$5)),84),0))</f>
        <v>1.8495473892237658E-4</v>
      </c>
      <c r="DY118" s="414">
        <f>DX118*(1-VLOOKUP($AR19,'MP-2017_Female'!$A$3:$CF$103,MIN((61+(Mortality!DY$5-Mortality!$AT$5)),84),0))</f>
        <v>1.8310519153315281E-4</v>
      </c>
      <c r="DZ118" s="414">
        <f>DY118*(1-VLOOKUP($AR19,'MP-2017_Female'!$A$3:$CF$103,MIN((61+(Mortality!DZ$5-Mortality!$AT$5)),84),0))</f>
        <v>1.8127413961782128E-4</v>
      </c>
      <c r="EA118" s="414">
        <f>DZ118*(1-VLOOKUP($AR19,'MP-2017_Female'!$A$3:$CF$103,MIN((61+(Mortality!EA$5-Mortality!$AT$5)),84),0))</f>
        <v>1.7946139822164306E-4</v>
      </c>
      <c r="EB118" s="414">
        <f>EA118*(1-VLOOKUP($AR19,'MP-2017_Female'!$A$3:$CF$103,MIN((61+(Mortality!EB$5-Mortality!$AT$5)),84),0))</f>
        <v>1.7766678423942662E-4</v>
      </c>
      <c r="EC118" s="414">
        <f>EB118*(1-VLOOKUP($AR19,'MP-2017_Female'!$A$3:$CF$103,MIN((61+(Mortality!EC$5-Mortality!$AT$5)),84),0))</f>
        <v>1.7589011639703234E-4</v>
      </c>
      <c r="ED118" s="414">
        <f>EC118*(1-VLOOKUP($AR19,'MP-2017_Female'!$A$3:$CF$103,MIN((61+(Mortality!ED$5-Mortality!$AT$5)),84),0))</f>
        <v>1.7413121523306201E-4</v>
      </c>
      <c r="EE118" s="414">
        <f>ED118*(1-VLOOKUP($AR19,'MP-2017_Female'!$A$3:$CF$103,MIN((61+(Mortality!EE$5-Mortality!$AT$5)),84),0))</f>
        <v>1.7238990308073138E-4</v>
      </c>
      <c r="EF118" s="414">
        <f>EE118*(1-VLOOKUP($AR19,'MP-2017_Female'!$A$3:$CF$103,MIN((61+(Mortality!EF$5-Mortality!$AT$5)),84),0))</f>
        <v>1.7066600404992406E-4</v>
      </c>
      <c r="EG118" s="414">
        <f>EF118*(1-VLOOKUP($AR19,'MP-2017_Female'!$A$3:$CF$103,MIN((61+(Mortality!EG$5-Mortality!$AT$5)),84),0))</f>
        <v>1.6895934400942481E-4</v>
      </c>
      <c r="EH118" s="414">
        <f>EG118*(1-VLOOKUP($AR19,'MP-2017_Female'!$A$3:$CF$103,MIN((61+(Mortality!EH$5-Mortality!$AT$5)),84),0))</f>
        <v>1.6726975056933057E-4</v>
      </c>
      <c r="EI118" s="414">
        <f>EH118*(1-VLOOKUP($AR19,'MP-2017_Female'!$A$3:$CF$103,MIN((61+(Mortality!EI$5-Mortality!$AT$5)),84),0))</f>
        <v>1.6559705306363725E-4</v>
      </c>
      <c r="EJ118" s="414">
        <f>EI118*(1-VLOOKUP($AR19,'MP-2017_Female'!$A$3:$CF$103,MIN((61+(Mortality!EJ$5-Mortality!$AT$5)),84),0))</f>
        <v>1.6394108253300088E-4</v>
      </c>
      <c r="EK118" s="414">
        <f>EJ118*(1-VLOOKUP($AR19,'MP-2017_Female'!$A$3:$CF$103,MIN((61+(Mortality!EK$5-Mortality!$AT$5)),84),0))</f>
        <v>1.6230167170767088E-4</v>
      </c>
      <c r="EL118" s="414">
        <f>EK118*(1-VLOOKUP($AR19,'MP-2017_Female'!$A$3:$CF$103,MIN((61+(Mortality!EL$5-Mortality!$AT$5)),84),0))</f>
        <v>1.6067865499059416E-4</v>
      </c>
      <c r="EM118" s="414">
        <f>EL118*(1-VLOOKUP($AR19,'MP-2017_Female'!$A$3:$CF$103,MIN((61+(Mortality!EM$5-Mortality!$AT$5)),84),0))</f>
        <v>1.5907186844068823E-4</v>
      </c>
      <c r="EN118" s="414">
        <f>EM118*(1-VLOOKUP($AR19,'MP-2017_Female'!$A$3:$CF$103,MIN((61+(Mortality!EN$5-Mortality!$AT$5)),84),0))</f>
        <v>1.5748114975628136E-4</v>
      </c>
      <c r="EO118" s="414">
        <f>EN118*(1-VLOOKUP($AR19,'MP-2017_Female'!$A$3:$CF$103,MIN((61+(Mortality!EO$5-Mortality!$AT$5)),84),0))</f>
        <v>1.5590633825871854E-4</v>
      </c>
      <c r="EP118" s="414">
        <f>EO118*(1-VLOOKUP($AR19,'MP-2017_Female'!$A$3:$CF$103,MIN((61+(Mortality!EP$5-Mortality!$AT$5)),84),0))</f>
        <v>1.5434727487613134E-4</v>
      </c>
      <c r="EQ118" s="414">
        <f>EP118*(1-VLOOKUP($AR19,'MP-2017_Female'!$A$3:$CF$103,MIN((61+(Mortality!EQ$5-Mortality!$AT$5)),84),0))</f>
        <v>1.5280380212737003E-4</v>
      </c>
      <c r="ER118" s="414">
        <f>EQ118*(1-VLOOKUP($AR19,'MP-2017_Female'!$A$3:$CF$103,MIN((61+(Mortality!ER$5-Mortality!$AT$5)),84),0))</f>
        <v>1.5127576410609633E-4</v>
      </c>
      <c r="ES118" s="414">
        <f>ER118*(1-VLOOKUP($AR19,'MP-2017_Female'!$A$3:$CF$103,MIN((61+(Mortality!ES$5-Mortality!$AT$5)),84),0))</f>
        <v>1.4976300646503537E-4</v>
      </c>
      <c r="ET118" s="414">
        <f>ES118*(1-VLOOKUP($AR19,'MP-2017_Female'!$A$3:$CF$103,MIN((61+(Mortality!ET$5-Mortality!$AT$5)),84),0))</f>
        <v>1.4826537640038503E-4</v>
      </c>
      <c r="EU118" s="414">
        <f>ET118*(1-VLOOKUP($AR19,'MP-2017_Female'!$A$3:$CF$103,MIN((61+(Mortality!EU$5-Mortality!$AT$5)),84),0))</f>
        <v>1.4678272263638119E-4</v>
      </c>
      <c r="EV118" s="414">
        <f>EU118*(1-VLOOKUP($AR19,'MP-2017_Female'!$A$3:$CF$103,MIN((61+(Mortality!EV$5-Mortality!$AT$5)),84),0))</f>
        <v>1.4531489541001738E-4</v>
      </c>
      <c r="EW118" s="414">
        <f>EV118*(1-VLOOKUP($AR19,'MP-2017_Female'!$A$3:$CF$103,MIN((61+(Mortality!EW$5-Mortality!$AT$5)),84),0))</f>
        <v>1.4386174645591722E-4</v>
      </c>
      <c r="EX118" s="414">
        <f>EW118*(1-VLOOKUP($AR19,'MP-2017_Female'!$A$3:$CF$103,MIN((61+(Mortality!EX$5-Mortality!$AT$5)),84),0))</f>
        <v>1.4242312899135804E-4</v>
      </c>
      <c r="EY118" s="414">
        <f>EX118*(1-VLOOKUP($AR19,'MP-2017_Female'!$A$3:$CF$103,MIN((61+(Mortality!EY$5-Mortality!$AT$5)),84),0))</f>
        <v>1.4099889770144446E-4</v>
      </c>
      <c r="EZ118" s="414">
        <f>EY118*(1-VLOOKUP($AR19,'MP-2017_Female'!$A$3:$CF$103,MIN((61+(Mortality!EZ$5-Mortality!$AT$5)),84),0))</f>
        <v>1.3958890872443002E-4</v>
      </c>
      <c r="FA118" s="414">
        <f>EZ118*(1-VLOOKUP($AR19,'MP-2017_Female'!$A$3:$CF$103,MIN((61+(Mortality!FA$5-Mortality!$AT$5)),84),0))</f>
        <v>1.3819301963718573E-4</v>
      </c>
      <c r="FB118" s="414">
        <f>FA118*(1-VLOOKUP($AR19,'MP-2017_Female'!$A$3:$CF$103,MIN((61+(Mortality!FB$5-Mortality!$AT$5)),84),0))</f>
        <v>1.3681108944081386E-4</v>
      </c>
      <c r="FC118" s="414">
        <f>FB118*(1-VLOOKUP($AR19,'MP-2017_Female'!$A$3:$CF$103,MIN((61+(Mortality!FC$5-Mortality!$AT$5)),84),0))</f>
        <v>1.3544297854640571E-4</v>
      </c>
      <c r="FD118" s="414">
        <f>FC118*(1-VLOOKUP($AR19,'MP-2017_Female'!$A$3:$CF$103,MIN((61+(Mortality!FD$5-Mortality!$AT$5)),84),0))</f>
        <v>1.3408854876094164E-4</v>
      </c>
      <c r="FE118" s="414">
        <f>FD118*(1-VLOOKUP($AR19,'MP-2017_Female'!$A$3:$CF$103,MIN((61+(Mortality!FE$5-Mortality!$AT$5)),84),0))</f>
        <v>1.3274766327333223E-4</v>
      </c>
      <c r="FF118" s="414">
        <f>FE118*(1-VLOOKUP($AR19,'MP-2017_Female'!$A$3:$CF$103,MIN((61+(Mortality!FF$5-Mortality!$AT$5)),84),0))</f>
        <v>1.314201866405989E-4</v>
      </c>
      <c r="FG118" s="414">
        <f>FF118*(1-VLOOKUP($AR19,'MP-2017_Female'!$A$3:$CF$103,MIN((61+(Mortality!FG$5-Mortality!$AT$5)),84),0))</f>
        <v>1.3010598477419293E-4</v>
      </c>
      <c r="FH118" s="414">
        <f>FG118*(1-VLOOKUP($AR19,'MP-2017_Female'!$A$3:$CF$103,MIN((61+(Mortality!FH$5-Mortality!$AT$5)),84),0))</f>
        <v>1.2880492492645099E-4</v>
      </c>
      <c r="FI118" s="414">
        <f>FH118*(1-VLOOKUP($AR19,'MP-2017_Female'!$A$3:$CF$103,MIN((61+(Mortality!FI$5-Mortality!$AT$5)),84),0))</f>
        <v>1.2751687567718649E-4</v>
      </c>
    </row>
    <row r="119" spans="3:165">
      <c r="C119" s="197" t="s">
        <v>91</v>
      </c>
      <c r="AR119" s="205">
        <v>39</v>
      </c>
      <c r="AS119" s="235">
        <f t="shared" si="153"/>
        <v>3.8124265989732212E-4</v>
      </c>
      <c r="AT119" s="406">
        <f t="shared" si="152"/>
        <v>3.615999999999999E-4</v>
      </c>
      <c r="AU119" s="414">
        <f>AT119*(1-VLOOKUP($AR20,'MP-2017_Female'!$A$3:$CF$103,MIN((61+(Mortality!AU$5-Mortality!$AT$5)),84),0))</f>
        <v>3.5939423999999988E-4</v>
      </c>
      <c r="AV119" s="414">
        <f>AU119*(1-VLOOKUP($AR20,'MP-2017_Female'!$A$3:$CF$103,MIN((61+(Mortality!AV$5-Mortality!$AT$5)),84),0))</f>
        <v>3.5982551308799991E-4</v>
      </c>
      <c r="AW119" s="414">
        <f>AV119*(1-VLOOKUP($AR20,'MP-2017_Female'!$A$3:$CF$103,MIN((61+(Mortality!AW$5-Mortality!$AT$5)),84),0))</f>
        <v>3.6317189035971832E-4</v>
      </c>
      <c r="AX119" s="414">
        <f>AW119*(1-VLOOKUP($AR20,'MP-2017_Female'!$A$3:$CF$103,MIN((61+(Mortality!AX$5-Mortality!$AT$5)),84),0))</f>
        <v>3.6698519520849532E-4</v>
      </c>
      <c r="AY119" s="414">
        <f>AX119*(1-VLOOKUP($AR20,'MP-2017_Female'!$A$3:$CF$103,MIN((61+(Mortality!AY$5-Mortality!$AT$5)),84),0))</f>
        <v>3.7098533383626787E-4</v>
      </c>
      <c r="AZ119" s="414">
        <f>AY119*(1-VLOOKUP($AR20,'MP-2017_Female'!$A$3:$CF$103,MIN((61+(Mortality!AZ$5-Mortality!$AT$5)),84),0))</f>
        <v>3.7488067984154869E-4</v>
      </c>
      <c r="BA119" s="414">
        <f>AZ119*(1-VLOOKUP($AR20,'MP-2017_Female'!$A$3:$CF$103,MIN((61+(Mortality!BA$5-Mortality!$AT$5)),84),0))</f>
        <v>3.7836707016407513E-4</v>
      </c>
      <c r="BB119" s="414">
        <f>BA119*(1-VLOOKUP($AR20,'MP-2017_Female'!$A$3:$CF$103,MIN((61+(Mortality!BB$5-Mortality!$AT$5)),84),0))</f>
        <v>3.8124265989732212E-4</v>
      </c>
      <c r="BC119" s="414">
        <f>BB119*(1-VLOOKUP($AR20,'MP-2017_Female'!$A$3:$CF$103,MIN((61+(Mortality!BC$5-Mortality!$AT$5)),84),0))</f>
        <v>3.8330137026076769E-4</v>
      </c>
      <c r="BD119" s="414">
        <f>BC119*(1-VLOOKUP($AR20,'MP-2017_Female'!$A$3:$CF$103,MIN((61+(Mortality!BD$5-Mortality!$AT$5)),84),0))</f>
        <v>3.8441294423452389E-4</v>
      </c>
      <c r="BE119" s="414">
        <f>BD119*(1-VLOOKUP($AR20,'MP-2017_Female'!$A$3:$CF$103,MIN((61+(Mortality!BE$5-Mortality!$AT$5)),84),0))</f>
        <v>3.8464359200106459E-4</v>
      </c>
      <c r="BF119" s="414">
        <f>BE119*(1-VLOOKUP($AR20,'MP-2017_Female'!$A$3:$CF$103,MIN((61+(Mortality!BF$5-Mortality!$AT$5)),84),0))</f>
        <v>3.8402816225386287E-4</v>
      </c>
      <c r="BG119" s="414">
        <f>BF119*(1-VLOOKUP($AR20,'MP-2017_Female'!$A$3:$CF$103,MIN((61+(Mortality!BG$5-Mortality!$AT$5)),84),0))</f>
        <v>3.8276086931842513E-4</v>
      </c>
      <c r="BH119" s="414">
        <f>BG119*(1-VLOOKUP($AR20,'MP-2017_Female'!$A$3:$CF$103,MIN((61+(Mortality!BH$5-Mortality!$AT$5)),84),0))</f>
        <v>3.8096189323262852E-4</v>
      </c>
      <c r="BI119" s="414">
        <f>BH119*(1-VLOOKUP($AR20,'MP-2017_Female'!$A$3:$CF$103,MIN((61+(Mortality!BI$5-Mortality!$AT$5)),84),0))</f>
        <v>3.7867612187323274E-4</v>
      </c>
      <c r="BJ119" s="414">
        <f>BI119*(1-VLOOKUP($AR20,'MP-2017_Female'!$A$3:$CF$103,MIN((61+(Mortality!BJ$5-Mortality!$AT$5)),84),0))</f>
        <v>3.7598752140793277E-4</v>
      </c>
      <c r="BK119" s="414">
        <f>BJ119*(1-VLOOKUP($AR20,'MP-2017_Female'!$A$3:$CF$103,MIN((61+(Mortality!BK$5-Mortality!$AT$5)),84),0))</f>
        <v>3.7294202248452853E-4</v>
      </c>
      <c r="BL119" s="414">
        <f>BK119*(1-VLOOKUP($AR20,'MP-2017_Female'!$A$3:$CF$103,MIN((61+(Mortality!BL$5-Mortality!$AT$5)),84),0))</f>
        <v>3.6966013268666467E-4</v>
      </c>
      <c r="BM119" s="414">
        <f>BL119*(1-VLOOKUP($AR20,'MP-2017_Female'!$A$3:$CF$103,MIN((61+(Mortality!BM$5-Mortality!$AT$5)),84),0))</f>
        <v>3.6622229345267869E-4</v>
      </c>
      <c r="BN119" s="414">
        <f>BM119*(1-VLOOKUP($AR20,'MP-2017_Female'!$A$3:$CF$103,MIN((61+(Mortality!BN$5-Mortality!$AT$5)),84),0))</f>
        <v>3.6266993720618769E-4</v>
      </c>
      <c r="BO119" s="414">
        <f>BN119*(1-VLOOKUP($AR20,'MP-2017_Female'!$A$3:$CF$103,MIN((61+(Mortality!BO$5-Mortality!$AT$5)),84),0))</f>
        <v>3.5907950482784641E-4</v>
      </c>
      <c r="BP119" s="414">
        <f>BO119*(1-VLOOKUP($AR20,'MP-2017_Female'!$A$3:$CF$103,MIN((61+(Mortality!BP$5-Mortality!$AT$5)),84),0))</f>
        <v>3.5548870977956796E-4</v>
      </c>
      <c r="BQ119" s="414">
        <f>BP119*(1-VLOOKUP($AR20,'MP-2017_Female'!$A$3:$CF$103,MIN((61+(Mortality!BQ$5-Mortality!$AT$5)),84),0))</f>
        <v>3.5193382268177228E-4</v>
      </c>
      <c r="BR119" s="414">
        <f>BQ119*(1-VLOOKUP($AR20,'MP-2017_Female'!$A$3:$CF$103,MIN((61+(Mortality!BR$5-Mortality!$AT$5)),84),0))</f>
        <v>3.4841448445495457E-4</v>
      </c>
      <c r="BS119" s="414">
        <f>BR119*(1-VLOOKUP($AR20,'MP-2017_Female'!$A$3:$CF$103,MIN((61+(Mortality!BS$5-Mortality!$AT$5)),84),0))</f>
        <v>3.4493033961040503E-4</v>
      </c>
      <c r="BT119" s="414">
        <f>BS119*(1-VLOOKUP($AR20,'MP-2017_Female'!$A$3:$CF$103,MIN((61+(Mortality!BT$5-Mortality!$AT$5)),84),0))</f>
        <v>3.4148103621430096E-4</v>
      </c>
      <c r="BU119" s="414">
        <f>BT119*(1-VLOOKUP($AR20,'MP-2017_Female'!$A$3:$CF$103,MIN((61+(Mortality!BU$5-Mortality!$AT$5)),84),0))</f>
        <v>3.3806622585215792E-4</v>
      </c>
      <c r="BV119" s="414">
        <f>BU119*(1-VLOOKUP($AR20,'MP-2017_Female'!$A$3:$CF$103,MIN((61+(Mortality!BV$5-Mortality!$AT$5)),84),0))</f>
        <v>3.3468556359363632E-4</v>
      </c>
      <c r="BW119" s="414">
        <f>BV119*(1-VLOOKUP($AR20,'MP-2017_Female'!$A$3:$CF$103,MIN((61+(Mortality!BW$5-Mortality!$AT$5)),84),0))</f>
        <v>3.3133870795769993E-4</v>
      </c>
      <c r="BX119" s="414">
        <f>BW119*(1-VLOOKUP($AR20,'MP-2017_Female'!$A$3:$CF$103,MIN((61+(Mortality!BX$5-Mortality!$AT$5)),84),0))</f>
        <v>3.2802532087812292E-4</v>
      </c>
      <c r="BY119" s="414">
        <f>BX119*(1-VLOOKUP($AR20,'MP-2017_Female'!$A$3:$CF$103,MIN((61+(Mortality!BY$5-Mortality!$AT$5)),84),0))</f>
        <v>3.2474506766934168E-4</v>
      </c>
      <c r="BZ119" s="414">
        <f>BY119*(1-VLOOKUP($AR20,'MP-2017_Female'!$A$3:$CF$103,MIN((61+(Mortality!BZ$5-Mortality!$AT$5)),84),0))</f>
        <v>3.2149761699264829E-4</v>
      </c>
      <c r="CA119" s="414">
        <f>BZ119*(1-VLOOKUP($AR20,'MP-2017_Female'!$A$3:$CF$103,MIN((61+(Mortality!CA$5-Mortality!$AT$5)),84),0))</f>
        <v>3.1828264082272179E-4</v>
      </c>
      <c r="CB119" s="414">
        <f>CA119*(1-VLOOKUP($AR20,'MP-2017_Female'!$A$3:$CF$103,MIN((61+(Mortality!CB$5-Mortality!$AT$5)),84),0))</f>
        <v>3.1509981441449456E-4</v>
      </c>
      <c r="CC119" s="414">
        <f>CB119*(1-VLOOKUP($AR20,'MP-2017_Female'!$A$3:$CF$103,MIN((61+(Mortality!CC$5-Mortality!$AT$5)),84),0))</f>
        <v>3.1194881627034959E-4</v>
      </c>
      <c r="CD119" s="414">
        <f>CC119*(1-VLOOKUP($AR20,'MP-2017_Female'!$A$3:$CF$103,MIN((61+(Mortality!CD$5-Mortality!$AT$5)),84),0))</f>
        <v>3.0882932810764608E-4</v>
      </c>
      <c r="CE119" s="414">
        <f>CD119*(1-VLOOKUP($AR20,'MP-2017_Female'!$A$3:$CF$103,MIN((61+(Mortality!CE$5-Mortality!$AT$5)),84),0))</f>
        <v>3.0574103482656963E-4</v>
      </c>
      <c r="CF119" s="414">
        <f>CE119*(1-VLOOKUP($AR20,'MP-2017_Female'!$A$3:$CF$103,MIN((61+(Mortality!CF$5-Mortality!$AT$5)),84),0))</f>
        <v>3.0268362447830391E-4</v>
      </c>
      <c r="CG119" s="414">
        <f>CF119*(1-VLOOKUP($AR20,'MP-2017_Female'!$A$3:$CF$103,MIN((61+(Mortality!CG$5-Mortality!$AT$5)),84),0))</f>
        <v>2.9965678823352086E-4</v>
      </c>
      <c r="CH119" s="414">
        <f>CG119*(1-VLOOKUP($AR20,'MP-2017_Female'!$A$3:$CF$103,MIN((61+(Mortality!CH$5-Mortality!$AT$5)),84),0))</f>
        <v>2.9666022035118567E-4</v>
      </c>
      <c r="CI119" s="414">
        <f>CH119*(1-VLOOKUP($AR20,'MP-2017_Female'!$A$3:$CF$103,MIN((61+(Mortality!CI$5-Mortality!$AT$5)),84),0))</f>
        <v>2.9369361814767382E-4</v>
      </c>
      <c r="CJ119" s="414">
        <f>CI119*(1-VLOOKUP($AR20,'MP-2017_Female'!$A$3:$CF$103,MIN((61+(Mortality!CJ$5-Mortality!$AT$5)),84),0))</f>
        <v>2.9075668196619709E-4</v>
      </c>
      <c r="CK119" s="414">
        <f>CJ119*(1-VLOOKUP($AR20,'MP-2017_Female'!$A$3:$CF$103,MIN((61+(Mortality!CK$5-Mortality!$AT$5)),84),0))</f>
        <v>2.8784911514653512E-4</v>
      </c>
      <c r="CL119" s="414">
        <f>CK119*(1-VLOOKUP($AR20,'MP-2017_Female'!$A$3:$CF$103,MIN((61+(Mortality!CL$5-Mortality!$AT$5)),84),0))</f>
        <v>2.8497062399506976E-4</v>
      </c>
      <c r="CM119" s="414">
        <f>CL119*(1-VLOOKUP($AR20,'MP-2017_Female'!$A$3:$CF$103,MIN((61+(Mortality!CM$5-Mortality!$AT$5)),84),0))</f>
        <v>2.8212091775511904E-4</v>
      </c>
      <c r="CN119" s="414">
        <f>CM119*(1-VLOOKUP($AR20,'MP-2017_Female'!$A$3:$CF$103,MIN((61+(Mortality!CN$5-Mortality!$AT$5)),84),0))</f>
        <v>2.7929970857756787E-4</v>
      </c>
      <c r="CO119" s="414">
        <f>CN119*(1-VLOOKUP($AR20,'MP-2017_Female'!$A$3:$CF$103,MIN((61+(Mortality!CO$5-Mortality!$AT$5)),84),0))</f>
        <v>2.7650671149179217E-4</v>
      </c>
      <c r="CP119" s="414">
        <f>CO119*(1-VLOOKUP($AR20,'MP-2017_Female'!$A$3:$CF$103,MIN((61+(Mortality!CP$5-Mortality!$AT$5)),84),0))</f>
        <v>2.7374164437687427E-4</v>
      </c>
      <c r="CQ119" s="414">
        <f>CP119*(1-VLOOKUP($AR20,'MP-2017_Female'!$A$3:$CF$103,MIN((61+(Mortality!CQ$5-Mortality!$AT$5)),84),0))</f>
        <v>2.7100422793310553E-4</v>
      </c>
      <c r="CR119" s="414">
        <f>CQ119*(1-VLOOKUP($AR20,'MP-2017_Female'!$A$3:$CF$103,MIN((61+(Mortality!CR$5-Mortality!$AT$5)),84),0))</f>
        <v>2.6829418565377445E-4</v>
      </c>
      <c r="CS119" s="414">
        <f>CR119*(1-VLOOKUP($AR20,'MP-2017_Female'!$A$3:$CF$103,MIN((61+(Mortality!CS$5-Mortality!$AT$5)),84),0))</f>
        <v>2.656112437972367E-4</v>
      </c>
      <c r="CT119" s="414">
        <f>CS119*(1-VLOOKUP($AR20,'MP-2017_Female'!$A$3:$CF$103,MIN((61+(Mortality!CT$5-Mortality!$AT$5)),84),0))</f>
        <v>2.6295513135926433E-4</v>
      </c>
      <c r="CU119" s="414">
        <f>CT119*(1-VLOOKUP($AR20,'MP-2017_Female'!$A$3:$CF$103,MIN((61+(Mortality!CU$5-Mortality!$AT$5)),84),0))</f>
        <v>2.603255800456717E-4</v>
      </c>
      <c r="CV119" s="414">
        <f>CU119*(1-VLOOKUP($AR20,'MP-2017_Female'!$A$3:$CF$103,MIN((61+(Mortality!CV$5-Mortality!$AT$5)),84),0))</f>
        <v>2.5772232424521498E-4</v>
      </c>
      <c r="CW119" s="414">
        <f>CV119*(1-VLOOKUP($AR20,'MP-2017_Female'!$A$3:$CF$103,MIN((61+(Mortality!CW$5-Mortality!$AT$5)),84),0))</f>
        <v>2.5514510100276282E-4</v>
      </c>
      <c r="CX119" s="414">
        <f>CW119*(1-VLOOKUP($AR20,'MP-2017_Female'!$A$3:$CF$103,MIN((61+(Mortality!CX$5-Mortality!$AT$5)),84),0))</f>
        <v>2.5259364999273521E-4</v>
      </c>
      <c r="CY119" s="414">
        <f>CX119*(1-VLOOKUP($AR20,'MP-2017_Female'!$A$3:$CF$103,MIN((61+(Mortality!CY$5-Mortality!$AT$5)),84),0))</f>
        <v>2.5006771349280783E-4</v>
      </c>
      <c r="CZ119" s="414">
        <f>CY119*(1-VLOOKUP($AR20,'MP-2017_Female'!$A$3:$CF$103,MIN((61+(Mortality!CZ$5-Mortality!$AT$5)),84),0))</f>
        <v>2.4756703635787973E-4</v>
      </c>
      <c r="DA119" s="414">
        <f>CZ119*(1-VLOOKUP($AR20,'MP-2017_Female'!$A$3:$CF$103,MIN((61+(Mortality!DA$5-Mortality!$AT$5)),84),0))</f>
        <v>2.4509136599430091E-4</v>
      </c>
      <c r="DB119" s="414">
        <f>DA119*(1-VLOOKUP($AR20,'MP-2017_Female'!$A$3:$CF$103,MIN((61+(Mortality!DB$5-Mortality!$AT$5)),84),0))</f>
        <v>2.426404523343579E-4</v>
      </c>
      <c r="DC119" s="414">
        <f>DB119*(1-VLOOKUP($AR20,'MP-2017_Female'!$A$3:$CF$103,MIN((61+(Mortality!DC$5-Mortality!$AT$5)),84),0))</f>
        <v>2.402140478110143E-4</v>
      </c>
      <c r="DD119" s="414">
        <f>DC119*(1-VLOOKUP($AR20,'MP-2017_Female'!$A$3:$CF$103,MIN((61+(Mortality!DD$5-Mortality!$AT$5)),84),0))</f>
        <v>2.3781190733290417E-4</v>
      </c>
      <c r="DE119" s="414">
        <f>DD119*(1-VLOOKUP($AR20,'MP-2017_Female'!$A$3:$CF$103,MIN((61+(Mortality!DE$5-Mortality!$AT$5)),84),0))</f>
        <v>2.3543378825957513E-4</v>
      </c>
      <c r="DF119" s="414">
        <f>DE119*(1-VLOOKUP($AR20,'MP-2017_Female'!$A$3:$CF$103,MIN((61+(Mortality!DF$5-Mortality!$AT$5)),84),0))</f>
        <v>2.3307945037697939E-4</v>
      </c>
      <c r="DG119" s="414">
        <f>DF119*(1-VLOOKUP($AR20,'MP-2017_Female'!$A$3:$CF$103,MIN((61+(Mortality!DG$5-Mortality!$AT$5)),84),0))</f>
        <v>2.3074865587320958E-4</v>
      </c>
      <c r="DH119" s="414">
        <f>DG119*(1-VLOOKUP($AR20,'MP-2017_Female'!$A$3:$CF$103,MIN((61+(Mortality!DH$5-Mortality!$AT$5)),84),0))</f>
        <v>2.2844116931447747E-4</v>
      </c>
      <c r="DI119" s="414">
        <f>DH119*(1-VLOOKUP($AR20,'MP-2017_Female'!$A$3:$CF$103,MIN((61+(Mortality!DI$5-Mortality!$AT$5)),84),0))</f>
        <v>2.261567576213327E-4</v>
      </c>
      <c r="DJ119" s="414">
        <f>DI119*(1-VLOOKUP($AR20,'MP-2017_Female'!$A$3:$CF$103,MIN((61+(Mortality!DJ$5-Mortality!$AT$5)),84),0))</f>
        <v>2.2389519004511937E-4</v>
      </c>
      <c r="DK119" s="414">
        <f>DJ119*(1-VLOOKUP($AR20,'MP-2017_Female'!$A$3:$CF$103,MIN((61+(Mortality!DK$5-Mortality!$AT$5)),84),0))</f>
        <v>2.2165623814466816E-4</v>
      </c>
      <c r="DL119" s="414">
        <f>DK119*(1-VLOOKUP($AR20,'MP-2017_Female'!$A$3:$CF$103,MIN((61+(Mortality!DL$5-Mortality!$AT$5)),84),0))</f>
        <v>2.1943967576322149E-4</v>
      </c>
      <c r="DM119" s="414">
        <f>DL119*(1-VLOOKUP($AR20,'MP-2017_Female'!$A$3:$CF$103,MIN((61+(Mortality!DM$5-Mortality!$AT$5)),84),0))</f>
        <v>2.1724527900558927E-4</v>
      </c>
      <c r="DN119" s="414">
        <f>DM119*(1-VLOOKUP($AR20,'MP-2017_Female'!$A$3:$CF$103,MIN((61+(Mortality!DN$5-Mortality!$AT$5)),84),0))</f>
        <v>2.1507282621553337E-4</v>
      </c>
      <c r="DO119" s="414">
        <f>DN119*(1-VLOOKUP($AR20,'MP-2017_Female'!$A$3:$CF$103,MIN((61+(Mortality!DO$5-Mortality!$AT$5)),84),0))</f>
        <v>2.1292209795337804E-4</v>
      </c>
      <c r="DP119" s="414">
        <f>DO119*(1-VLOOKUP($AR20,'MP-2017_Female'!$A$3:$CF$103,MIN((61+(Mortality!DP$5-Mortality!$AT$5)),84),0))</f>
        <v>2.1079287697384425E-4</v>
      </c>
      <c r="DQ119" s="414">
        <f>DP119*(1-VLOOKUP($AR20,'MP-2017_Female'!$A$3:$CF$103,MIN((61+(Mortality!DQ$5-Mortality!$AT$5)),84),0))</f>
        <v>2.0868494820410581E-4</v>
      </c>
      <c r="DR119" s="414">
        <f>DQ119*(1-VLOOKUP($AR20,'MP-2017_Female'!$A$3:$CF$103,MIN((61+(Mortality!DR$5-Mortality!$AT$5)),84),0))</f>
        <v>2.0659809872206473E-4</v>
      </c>
      <c r="DS119" s="414">
        <f>DR119*(1-VLOOKUP($AR20,'MP-2017_Female'!$A$3:$CF$103,MIN((61+(Mortality!DS$5-Mortality!$AT$5)),84),0))</f>
        <v>2.0453211773484409E-4</v>
      </c>
      <c r="DT119" s="414">
        <f>DS119*(1-VLOOKUP($AR20,'MP-2017_Female'!$A$3:$CF$103,MIN((61+(Mortality!DT$5-Mortality!$AT$5)),84),0))</f>
        <v>2.0248679655749565E-4</v>
      </c>
      <c r="DU119" s="414">
        <f>DT119*(1-VLOOKUP($AR20,'MP-2017_Female'!$A$3:$CF$103,MIN((61+(Mortality!DU$5-Mortality!$AT$5)),84),0))</f>
        <v>2.004619285919207E-4</v>
      </c>
      <c r="DV119" s="414">
        <f>DU119*(1-VLOOKUP($AR20,'MP-2017_Female'!$A$3:$CF$103,MIN((61+(Mortality!DV$5-Mortality!$AT$5)),84),0))</f>
        <v>1.9845730930600149E-4</v>
      </c>
      <c r="DW119" s="414">
        <f>DV119*(1-VLOOKUP($AR20,'MP-2017_Female'!$A$3:$CF$103,MIN((61+(Mortality!DW$5-Mortality!$AT$5)),84),0))</f>
        <v>1.9647273621294147E-4</v>
      </c>
      <c r="DX119" s="414">
        <f>DW119*(1-VLOOKUP($AR20,'MP-2017_Female'!$A$3:$CF$103,MIN((61+(Mortality!DX$5-Mortality!$AT$5)),84),0))</f>
        <v>1.9450800885081204E-4</v>
      </c>
      <c r="DY119" s="414">
        <f>DX119*(1-VLOOKUP($AR20,'MP-2017_Female'!$A$3:$CF$103,MIN((61+(Mortality!DY$5-Mortality!$AT$5)),84),0))</f>
        <v>1.9256292876230393E-4</v>
      </c>
      <c r="DZ119" s="414">
        <f>DY119*(1-VLOOKUP($AR20,'MP-2017_Female'!$A$3:$CF$103,MIN((61+(Mortality!DZ$5-Mortality!$AT$5)),84),0))</f>
        <v>1.9063729947468088E-4</v>
      </c>
      <c r="EA119" s="414">
        <f>DZ119*(1-VLOOKUP($AR20,'MP-2017_Female'!$A$3:$CF$103,MIN((61+(Mortality!EA$5-Mortality!$AT$5)),84),0))</f>
        <v>1.8873092647993408E-4</v>
      </c>
      <c r="EB119" s="414">
        <f>EA119*(1-VLOOKUP($AR20,'MP-2017_Female'!$A$3:$CF$103,MIN((61+(Mortality!EB$5-Mortality!$AT$5)),84),0))</f>
        <v>1.8684361721513473E-4</v>
      </c>
      <c r="EC119" s="414">
        <f>EB119*(1-VLOOKUP($AR20,'MP-2017_Female'!$A$3:$CF$103,MIN((61+(Mortality!EC$5-Mortality!$AT$5)),84),0))</f>
        <v>1.8497518104298338E-4</v>
      </c>
      <c r="ED119" s="414">
        <f>EC119*(1-VLOOKUP($AR20,'MP-2017_Female'!$A$3:$CF$103,MIN((61+(Mortality!ED$5-Mortality!$AT$5)),84),0))</f>
        <v>1.8312542923255355E-4</v>
      </c>
      <c r="EE119" s="414">
        <f>ED119*(1-VLOOKUP($AR20,'MP-2017_Female'!$A$3:$CF$103,MIN((61+(Mortality!EE$5-Mortality!$AT$5)),84),0))</f>
        <v>1.81294174940228E-4</v>
      </c>
      <c r="EF119" s="414">
        <f>EE119*(1-VLOOKUP($AR20,'MP-2017_Female'!$A$3:$CF$103,MIN((61+(Mortality!EF$5-Mortality!$AT$5)),84),0))</f>
        <v>1.7948123319082572E-4</v>
      </c>
      <c r="EG119" s="414">
        <f>EF119*(1-VLOOKUP($AR20,'MP-2017_Female'!$A$3:$CF$103,MIN((61+(Mortality!EG$5-Mortality!$AT$5)),84),0))</f>
        <v>1.7768642085891746E-4</v>
      </c>
      <c r="EH119" s="414">
        <f>EG119*(1-VLOOKUP($AR20,'MP-2017_Female'!$A$3:$CF$103,MIN((61+(Mortality!EH$5-Mortality!$AT$5)),84),0))</f>
        <v>1.7590955665032829E-4</v>
      </c>
      <c r="EI119" s="414">
        <f>EH119*(1-VLOOKUP($AR20,'MP-2017_Female'!$A$3:$CF$103,MIN((61+(Mortality!EI$5-Mortality!$AT$5)),84),0))</f>
        <v>1.7415046108382502E-4</v>
      </c>
      <c r="EJ119" s="414">
        <f>EI119*(1-VLOOKUP($AR20,'MP-2017_Female'!$A$3:$CF$103,MIN((61+(Mortality!EJ$5-Mortality!$AT$5)),84),0))</f>
        <v>1.7240895647298676E-4</v>
      </c>
      <c r="EK119" s="414">
        <f>EJ119*(1-VLOOKUP($AR20,'MP-2017_Female'!$A$3:$CF$103,MIN((61+(Mortality!EK$5-Mortality!$AT$5)),84),0))</f>
        <v>1.706848669082569E-4</v>
      </c>
      <c r="EL119" s="414">
        <f>EK119*(1-VLOOKUP($AR20,'MP-2017_Female'!$A$3:$CF$103,MIN((61+(Mortality!EL$5-Mortality!$AT$5)),84),0))</f>
        <v>1.6897801823917432E-4</v>
      </c>
      <c r="EM119" s="414">
        <f>EL119*(1-VLOOKUP($AR20,'MP-2017_Female'!$A$3:$CF$103,MIN((61+(Mortality!EM$5-Mortality!$AT$5)),84),0))</f>
        <v>1.6728823805678257E-4</v>
      </c>
      <c r="EN119" s="414">
        <f>EM119*(1-VLOOKUP($AR20,'MP-2017_Female'!$A$3:$CF$103,MIN((61+(Mortality!EN$5-Mortality!$AT$5)),84),0))</f>
        <v>1.6561535567621475E-4</v>
      </c>
      <c r="EO119" s="414">
        <f>EN119*(1-VLOOKUP($AR20,'MP-2017_Female'!$A$3:$CF$103,MIN((61+(Mortality!EO$5-Mortality!$AT$5)),84),0))</f>
        <v>1.6395920211945261E-4</v>
      </c>
      <c r="EP119" s="414">
        <f>EO119*(1-VLOOKUP($AR20,'MP-2017_Female'!$A$3:$CF$103,MIN((61+(Mortality!EP$5-Mortality!$AT$5)),84),0))</f>
        <v>1.6231961009825809E-4</v>
      </c>
      <c r="EQ119" s="414">
        <f>EP119*(1-VLOOKUP($AR20,'MP-2017_Female'!$A$3:$CF$103,MIN((61+(Mortality!EQ$5-Mortality!$AT$5)),84),0))</f>
        <v>1.606964139972755E-4</v>
      </c>
      <c r="ER119" s="414">
        <f>EQ119*(1-VLOOKUP($AR20,'MP-2017_Female'!$A$3:$CF$103,MIN((61+(Mortality!ER$5-Mortality!$AT$5)),84),0))</f>
        <v>1.5908944985730276E-4</v>
      </c>
      <c r="ES119" s="414">
        <f>ER119*(1-VLOOKUP($AR20,'MP-2017_Female'!$A$3:$CF$103,MIN((61+(Mortality!ES$5-Mortality!$AT$5)),84),0))</f>
        <v>1.5749855535872974E-4</v>
      </c>
      <c r="ET119" s="414">
        <f>ES119*(1-VLOOKUP($AR20,'MP-2017_Female'!$A$3:$CF$103,MIN((61+(Mortality!ET$5-Mortality!$AT$5)),84),0))</f>
        <v>1.5592356980514245E-4</v>
      </c>
      <c r="EU119" s="414">
        <f>ET119*(1-VLOOKUP($AR20,'MP-2017_Female'!$A$3:$CF$103,MIN((61+(Mortality!EU$5-Mortality!$AT$5)),84),0))</f>
        <v>1.5436433410709102E-4</v>
      </c>
      <c r="EV119" s="414">
        <f>EU119*(1-VLOOKUP($AR20,'MP-2017_Female'!$A$3:$CF$103,MIN((61+(Mortality!EV$5-Mortality!$AT$5)),84),0))</f>
        <v>1.5282069076602011E-4</v>
      </c>
      <c r="EW119" s="414">
        <f>EV119*(1-VLOOKUP($AR20,'MP-2017_Female'!$A$3:$CF$103,MIN((61+(Mortality!EW$5-Mortality!$AT$5)),84),0))</f>
        <v>1.512924838583599E-4</v>
      </c>
      <c r="EX119" s="414">
        <f>EW119*(1-VLOOKUP($AR20,'MP-2017_Female'!$A$3:$CF$103,MIN((61+(Mortality!EX$5-Mortality!$AT$5)),84),0))</f>
        <v>1.497795590197763E-4</v>
      </c>
      <c r="EY119" s="414">
        <f>EX119*(1-VLOOKUP($AR20,'MP-2017_Female'!$A$3:$CF$103,MIN((61+(Mortality!EY$5-Mortality!$AT$5)),84),0))</f>
        <v>1.4828176342957853E-4</v>
      </c>
      <c r="EZ119" s="414">
        <f>EY119*(1-VLOOKUP($AR20,'MP-2017_Female'!$A$3:$CF$103,MIN((61+(Mortality!EZ$5-Mortality!$AT$5)),84),0))</f>
        <v>1.4679894579528274E-4</v>
      </c>
      <c r="FA119" s="414">
        <f>EZ119*(1-VLOOKUP($AR20,'MP-2017_Female'!$A$3:$CF$103,MIN((61+(Mortality!FA$5-Mortality!$AT$5)),84),0))</f>
        <v>1.453309563373299E-4</v>
      </c>
      <c r="FB119" s="414">
        <f>FA119*(1-VLOOKUP($AR20,'MP-2017_Female'!$A$3:$CF$103,MIN((61+(Mortality!FB$5-Mortality!$AT$5)),84),0))</f>
        <v>1.4387764677395659E-4</v>
      </c>
      <c r="FC119" s="414">
        <f>FB119*(1-VLOOKUP($AR20,'MP-2017_Female'!$A$3:$CF$103,MIN((61+(Mortality!FC$5-Mortality!$AT$5)),84),0))</f>
        <v>1.4243887030621703E-4</v>
      </c>
      <c r="FD119" s="414">
        <f>FC119*(1-VLOOKUP($AR20,'MP-2017_Female'!$A$3:$CF$103,MIN((61+(Mortality!FD$5-Mortality!$AT$5)),84),0))</f>
        <v>1.4101448160315486E-4</v>
      </c>
      <c r="FE119" s="414">
        <f>FD119*(1-VLOOKUP($AR20,'MP-2017_Female'!$A$3:$CF$103,MIN((61+(Mortality!FE$5-Mortality!$AT$5)),84),0))</f>
        <v>1.3960433678712332E-4</v>
      </c>
      <c r="FF119" s="414">
        <f>FE119*(1-VLOOKUP($AR20,'MP-2017_Female'!$A$3:$CF$103,MIN((61+(Mortality!FF$5-Mortality!$AT$5)),84),0))</f>
        <v>1.382082934192521E-4</v>
      </c>
      <c r="FG119" s="414">
        <f>FF119*(1-VLOOKUP($AR20,'MP-2017_Female'!$A$3:$CF$103,MIN((61+(Mortality!FG$5-Mortality!$AT$5)),84),0))</f>
        <v>1.3682621048505958E-4</v>
      </c>
      <c r="FH119" s="414">
        <f>FG119*(1-VLOOKUP($AR20,'MP-2017_Female'!$A$3:$CF$103,MIN((61+(Mortality!FH$5-Mortality!$AT$5)),84),0))</f>
        <v>1.3545794838020899E-4</v>
      </c>
      <c r="FI119" s="414">
        <f>FH119*(1-VLOOKUP($AR20,'MP-2017_Female'!$A$3:$CF$103,MIN((61+(Mortality!FI$5-Mortality!$AT$5)),84),0))</f>
        <v>1.3410336889640688E-4</v>
      </c>
    </row>
    <row r="120" spans="3:165">
      <c r="AR120" s="205">
        <v>40</v>
      </c>
      <c r="AS120" s="235">
        <f t="shared" si="153"/>
        <v>3.9744109406205394E-4</v>
      </c>
      <c r="AT120" s="406">
        <f t="shared" si="152"/>
        <v>3.8499999999999998E-4</v>
      </c>
      <c r="AU120" s="414">
        <f>AT120*(1-VLOOKUP($AR21,'MP-2017_Female'!$A$3:$CF$103,MIN((61+(Mortality!AU$5-Mortality!$AT$5)),84),0))</f>
        <v>3.8157349999999997E-4</v>
      </c>
      <c r="AV120" s="414">
        <f>AU120*(1-VLOOKUP($AR21,'MP-2017_Female'!$A$3:$CF$103,MIN((61+(Mortality!AV$5-Mortality!$AT$5)),84),0))</f>
        <v>3.8081035299999998E-4</v>
      </c>
      <c r="AW120" s="414">
        <f>AV120*(1-VLOOKUP($AR21,'MP-2017_Female'!$A$3:$CF$103,MIN((61+(Mortality!AW$5-Mortality!$AT$5)),84),0))</f>
        <v>3.8301905304739998E-4</v>
      </c>
      <c r="AX120" s="414">
        <f>AW120*(1-VLOOKUP($AR21,'MP-2017_Female'!$A$3:$CF$103,MIN((61+(Mortality!AX$5-Mortality!$AT$5)),84),0))</f>
        <v>3.8577679022934127E-4</v>
      </c>
      <c r="AY120" s="414">
        <f>AX120*(1-VLOOKUP($AR21,'MP-2017_Female'!$A$3:$CF$103,MIN((61+(Mortality!AY$5-Mortality!$AT$5)),84),0))</f>
        <v>3.8886300455117599E-4</v>
      </c>
      <c r="AZ120" s="414">
        <f>AY120*(1-VLOOKUP($AR21,'MP-2017_Female'!$A$3:$CF$103,MIN((61+(Mortality!AZ$5-Mortality!$AT$5)),84),0))</f>
        <v>3.9201279488804049E-4</v>
      </c>
      <c r="BA120" s="414">
        <f>AZ120*(1-VLOOKUP($AR21,'MP-2017_Female'!$A$3:$CF$103,MIN((61+(Mortality!BA$5-Mortality!$AT$5)),84),0))</f>
        <v>3.9495289084970082E-4</v>
      </c>
      <c r="BB120" s="414">
        <f>BA120*(1-VLOOKUP($AR21,'MP-2017_Female'!$A$3:$CF$103,MIN((61+(Mortality!BB$5-Mortality!$AT$5)),84),0))</f>
        <v>3.9744109406205394E-4</v>
      </c>
      <c r="BC120" s="414">
        <f>BB120*(1-VLOOKUP($AR21,'MP-2017_Female'!$A$3:$CF$103,MIN((61+(Mortality!BC$5-Mortality!$AT$5)),84),0))</f>
        <v>3.9926932309473939E-4</v>
      </c>
      <c r="BD120" s="414">
        <f>BC120*(1-VLOOKUP($AR21,'MP-2017_Female'!$A$3:$CF$103,MIN((61+(Mortality!BD$5-Mortality!$AT$5)),84),0))</f>
        <v>4.0034735026709518E-4</v>
      </c>
      <c r="BE120" s="414">
        <f>BD120*(1-VLOOKUP($AR21,'MP-2017_Female'!$A$3:$CF$103,MIN((61+(Mortality!BE$5-Mortality!$AT$5)),84),0))</f>
        <v>4.0058755867725538E-4</v>
      </c>
      <c r="BF120" s="414">
        <f>BE120*(1-VLOOKUP($AR21,'MP-2017_Female'!$A$3:$CF$103,MIN((61+(Mortality!BF$5-Mortality!$AT$5)),84),0))</f>
        <v>4.0006679485097494E-4</v>
      </c>
      <c r="BG120" s="414">
        <f>BF120*(1-VLOOKUP($AR21,'MP-2017_Female'!$A$3:$CF$103,MIN((61+(Mortality!BG$5-Mortality!$AT$5)),84),0))</f>
        <v>3.9890660114590712E-4</v>
      </c>
      <c r="BH120" s="414">
        <f>BG120*(1-VLOOKUP($AR21,'MP-2017_Female'!$A$3:$CF$103,MIN((61+(Mortality!BH$5-Mortality!$AT$5)),84),0))</f>
        <v>3.9719130276097972E-4</v>
      </c>
      <c r="BI120" s="414">
        <f>BH120*(1-VLOOKUP($AR21,'MP-2017_Female'!$A$3:$CF$103,MIN((61+(Mortality!BI$5-Mortality!$AT$5)),84),0))</f>
        <v>3.9496703146551821E-4</v>
      </c>
      <c r="BJ120" s="414">
        <f>BI120*(1-VLOOKUP($AR21,'MP-2017_Female'!$A$3:$CF$103,MIN((61+(Mortality!BJ$5-Mortality!$AT$5)),84),0))</f>
        <v>3.9228125565155268E-4</v>
      </c>
      <c r="BK120" s="414">
        <f>BJ120*(1-VLOOKUP($AR21,'MP-2017_Female'!$A$3:$CF$103,MIN((61+(Mortality!BK$5-Mortality!$AT$5)),84),0))</f>
        <v>3.8922146185747054E-4</v>
      </c>
      <c r="BL120" s="414">
        <f>BK120*(1-VLOOKUP($AR21,'MP-2017_Female'!$A$3:$CF$103,MIN((61+(Mortality!BL$5-Mortality!$AT$5)),84),0))</f>
        <v>3.8587415728549629E-4</v>
      </c>
      <c r="BM120" s="414">
        <f>BL120*(1-VLOOKUP($AR21,'MP-2017_Female'!$A$3:$CF$103,MIN((61+(Mortality!BM$5-Mortality!$AT$5)),84),0))</f>
        <v>3.8232411503846971E-4</v>
      </c>
      <c r="BN120" s="414">
        <f>BM120*(1-VLOOKUP($AR21,'MP-2017_Female'!$A$3:$CF$103,MIN((61+(Mortality!BN$5-Mortality!$AT$5)),84),0))</f>
        <v>3.7865380353410038E-4</v>
      </c>
      <c r="BO120" s="414">
        <f>BN120*(1-VLOOKUP($AR21,'MP-2017_Female'!$A$3:$CF$103,MIN((61+(Mortality!BO$5-Mortality!$AT$5)),84),0))</f>
        <v>3.7490513087911275E-4</v>
      </c>
      <c r="BP120" s="414">
        <f>BO120*(1-VLOOKUP($AR21,'MP-2017_Female'!$A$3:$CF$103,MIN((61+(Mortality!BP$5-Mortality!$AT$5)),84),0))</f>
        <v>3.7115607957032161E-4</v>
      </c>
      <c r="BQ120" s="414">
        <f>BP120*(1-VLOOKUP($AR21,'MP-2017_Female'!$A$3:$CF$103,MIN((61+(Mortality!BQ$5-Mortality!$AT$5)),84),0))</f>
        <v>3.674445187746184E-4</v>
      </c>
      <c r="BR120" s="414">
        <f>BQ120*(1-VLOOKUP($AR21,'MP-2017_Female'!$A$3:$CF$103,MIN((61+(Mortality!BR$5-Mortality!$AT$5)),84),0))</f>
        <v>3.6377007358687219E-4</v>
      </c>
      <c r="BS120" s="414">
        <f>BR120*(1-VLOOKUP($AR21,'MP-2017_Female'!$A$3:$CF$103,MIN((61+(Mortality!BS$5-Mortality!$AT$5)),84),0))</f>
        <v>3.6013237285100348E-4</v>
      </c>
      <c r="BT120" s="414">
        <f>BS120*(1-VLOOKUP($AR21,'MP-2017_Female'!$A$3:$CF$103,MIN((61+(Mortality!BT$5-Mortality!$AT$5)),84),0))</f>
        <v>3.5653104912249345E-4</v>
      </c>
      <c r="BU120" s="414">
        <f>BT120*(1-VLOOKUP($AR21,'MP-2017_Female'!$A$3:$CF$103,MIN((61+(Mortality!BU$5-Mortality!$AT$5)),84),0))</f>
        <v>3.5296573863126851E-4</v>
      </c>
      <c r="BV120" s="414">
        <f>BU120*(1-VLOOKUP($AR21,'MP-2017_Female'!$A$3:$CF$103,MIN((61+(Mortality!BV$5-Mortality!$AT$5)),84),0))</f>
        <v>3.4943608124495581E-4</v>
      </c>
      <c r="BW120" s="414">
        <f>BV120*(1-VLOOKUP($AR21,'MP-2017_Female'!$A$3:$CF$103,MIN((61+(Mortality!BW$5-Mortality!$AT$5)),84),0))</f>
        <v>3.4594172043250624E-4</v>
      </c>
      <c r="BX120" s="414">
        <f>BW120*(1-VLOOKUP($AR21,'MP-2017_Female'!$A$3:$CF$103,MIN((61+(Mortality!BX$5-Mortality!$AT$5)),84),0))</f>
        <v>3.4248230322818119E-4</v>
      </c>
      <c r="BY120" s="414">
        <f>BX120*(1-VLOOKUP($AR21,'MP-2017_Female'!$A$3:$CF$103,MIN((61+(Mortality!BY$5-Mortality!$AT$5)),84),0))</f>
        <v>3.3905748019589935E-4</v>
      </c>
      <c r="BZ120" s="414">
        <f>BY120*(1-VLOOKUP($AR21,'MP-2017_Female'!$A$3:$CF$103,MIN((61+(Mortality!BZ$5-Mortality!$AT$5)),84),0))</f>
        <v>3.3566690539394036E-4</v>
      </c>
      <c r="CA120" s="414">
        <f>BZ120*(1-VLOOKUP($AR21,'MP-2017_Female'!$A$3:$CF$103,MIN((61+(Mortality!CA$5-Mortality!$AT$5)),84),0))</f>
        <v>3.3231023634000095E-4</v>
      </c>
      <c r="CB120" s="414">
        <f>CA120*(1-VLOOKUP($AR21,'MP-2017_Female'!$A$3:$CF$103,MIN((61+(Mortality!CB$5-Mortality!$AT$5)),84),0))</f>
        <v>3.2898713397660096E-4</v>
      </c>
      <c r="CC120" s="414">
        <f>CB120*(1-VLOOKUP($AR21,'MP-2017_Female'!$A$3:$CF$103,MIN((61+(Mortality!CC$5-Mortality!$AT$5)),84),0))</f>
        <v>3.2569726263683492E-4</v>
      </c>
      <c r="CD120" s="414">
        <f>CC120*(1-VLOOKUP($AR21,'MP-2017_Female'!$A$3:$CF$103,MIN((61+(Mortality!CD$5-Mortality!$AT$5)),84),0))</f>
        <v>3.2244029001046655E-4</v>
      </c>
      <c r="CE120" s="414">
        <f>CD120*(1-VLOOKUP($AR21,'MP-2017_Female'!$A$3:$CF$103,MIN((61+(Mortality!CE$5-Mortality!$AT$5)),84),0))</f>
        <v>3.1921588711036187E-4</v>
      </c>
      <c r="CF120" s="414">
        <f>CE120*(1-VLOOKUP($AR21,'MP-2017_Female'!$A$3:$CF$103,MIN((61+(Mortality!CF$5-Mortality!$AT$5)),84),0))</f>
        <v>3.1602372823925825E-4</v>
      </c>
      <c r="CG120" s="414">
        <f>CF120*(1-VLOOKUP($AR21,'MP-2017_Female'!$A$3:$CF$103,MIN((61+(Mortality!CG$5-Mortality!$AT$5)),84),0))</f>
        <v>3.1286349095686569E-4</v>
      </c>
      <c r="CH120" s="414">
        <f>CG120*(1-VLOOKUP($AR21,'MP-2017_Female'!$A$3:$CF$103,MIN((61+(Mortality!CH$5-Mortality!$AT$5)),84),0))</f>
        <v>3.0973485604729705E-4</v>
      </c>
      <c r="CI120" s="414">
        <f>CH120*(1-VLOOKUP($AR21,'MP-2017_Female'!$A$3:$CF$103,MIN((61+(Mortality!CI$5-Mortality!$AT$5)),84),0))</f>
        <v>3.0663750748682406E-4</v>
      </c>
      <c r="CJ120" s="414">
        <f>CI120*(1-VLOOKUP($AR21,'MP-2017_Female'!$A$3:$CF$103,MIN((61+(Mortality!CJ$5-Mortality!$AT$5)),84),0))</f>
        <v>3.0357113241195584E-4</v>
      </c>
      <c r="CK120" s="414">
        <f>CJ120*(1-VLOOKUP($AR21,'MP-2017_Female'!$A$3:$CF$103,MIN((61+(Mortality!CK$5-Mortality!$AT$5)),84),0))</f>
        <v>3.0053542108783631E-4</v>
      </c>
      <c r="CL120" s="414">
        <f>CK120*(1-VLOOKUP($AR21,'MP-2017_Female'!$A$3:$CF$103,MIN((61+(Mortality!CL$5-Mortality!$AT$5)),84),0))</f>
        <v>2.9753006687695792E-4</v>
      </c>
      <c r="CM120" s="414">
        <f>CL120*(1-VLOOKUP($AR21,'MP-2017_Female'!$A$3:$CF$103,MIN((61+(Mortality!CM$5-Mortality!$AT$5)),84),0))</f>
        <v>2.9455476620818835E-4</v>
      </c>
      <c r="CN120" s="414">
        <f>CM120*(1-VLOOKUP($AR21,'MP-2017_Female'!$A$3:$CF$103,MIN((61+(Mortality!CN$5-Mortality!$AT$5)),84),0))</f>
        <v>2.9160921854610647E-4</v>
      </c>
      <c r="CO120" s="414">
        <f>CN120*(1-VLOOKUP($AR21,'MP-2017_Female'!$A$3:$CF$103,MIN((61+(Mortality!CO$5-Mortality!$AT$5)),84),0))</f>
        <v>2.8869312636064539E-4</v>
      </c>
      <c r="CP120" s="414">
        <f>CO120*(1-VLOOKUP($AR21,'MP-2017_Female'!$A$3:$CF$103,MIN((61+(Mortality!CP$5-Mortality!$AT$5)),84),0))</f>
        <v>2.8580619509703894E-4</v>
      </c>
      <c r="CQ120" s="414">
        <f>CP120*(1-VLOOKUP($AR21,'MP-2017_Female'!$A$3:$CF$103,MIN((61+(Mortality!CQ$5-Mortality!$AT$5)),84),0))</f>
        <v>2.8294813314606854E-4</v>
      </c>
      <c r="CR120" s="414">
        <f>CQ120*(1-VLOOKUP($AR21,'MP-2017_Female'!$A$3:$CF$103,MIN((61+(Mortality!CR$5-Mortality!$AT$5)),84),0))</f>
        <v>2.8011865181460787E-4</v>
      </c>
      <c r="CS120" s="414">
        <f>CR120*(1-VLOOKUP($AR21,'MP-2017_Female'!$A$3:$CF$103,MIN((61+(Mortality!CS$5-Mortality!$AT$5)),84),0))</f>
        <v>2.773174652964618E-4</v>
      </c>
      <c r="CT120" s="414">
        <f>CS120*(1-VLOOKUP($AR21,'MP-2017_Female'!$A$3:$CF$103,MIN((61+(Mortality!CT$5-Mortality!$AT$5)),84),0))</f>
        <v>2.7454429064349716E-4</v>
      </c>
      <c r="CU120" s="414">
        <f>CT120*(1-VLOOKUP($AR21,'MP-2017_Female'!$A$3:$CF$103,MIN((61+(Mortality!CU$5-Mortality!$AT$5)),84),0))</f>
        <v>2.717988477370622E-4</v>
      </c>
      <c r="CV120" s="414">
        <f>CU120*(1-VLOOKUP($AR21,'MP-2017_Female'!$A$3:$CF$103,MIN((61+(Mortality!CV$5-Mortality!$AT$5)),84),0))</f>
        <v>2.690808592596916E-4</v>
      </c>
      <c r="CW120" s="414">
        <f>CV120*(1-VLOOKUP($AR21,'MP-2017_Female'!$A$3:$CF$103,MIN((61+(Mortality!CW$5-Mortality!$AT$5)),84),0))</f>
        <v>2.6639005066709468E-4</v>
      </c>
      <c r="CX120" s="414">
        <f>CW120*(1-VLOOKUP($AR21,'MP-2017_Female'!$A$3:$CF$103,MIN((61+(Mortality!CX$5-Mortality!$AT$5)),84),0))</f>
        <v>2.6372615016042374E-4</v>
      </c>
      <c r="CY120" s="414">
        <f>CX120*(1-VLOOKUP($AR21,'MP-2017_Female'!$A$3:$CF$103,MIN((61+(Mortality!CY$5-Mortality!$AT$5)),84),0))</f>
        <v>2.6108888865881952E-4</v>
      </c>
      <c r="CZ120" s="414">
        <f>CY120*(1-VLOOKUP($AR21,'MP-2017_Female'!$A$3:$CF$103,MIN((61+(Mortality!CZ$5-Mortality!$AT$5)),84),0))</f>
        <v>2.5847799977223132E-4</v>
      </c>
      <c r="DA120" s="414">
        <f>CZ120*(1-VLOOKUP($AR21,'MP-2017_Female'!$A$3:$CF$103,MIN((61+(Mortality!DA$5-Mortality!$AT$5)),84),0))</f>
        <v>2.5589321977450901E-4</v>
      </c>
      <c r="DB120" s="414">
        <f>DA120*(1-VLOOKUP($AR21,'MP-2017_Female'!$A$3:$CF$103,MIN((61+(Mortality!DB$5-Mortality!$AT$5)),84),0))</f>
        <v>2.5333428757676391E-4</v>
      </c>
      <c r="DC120" s="414">
        <f>DB120*(1-VLOOKUP($AR21,'MP-2017_Female'!$A$3:$CF$103,MIN((61+(Mortality!DC$5-Mortality!$AT$5)),84),0))</f>
        <v>2.5080094470099627E-4</v>
      </c>
      <c r="DD120" s="414">
        <f>DC120*(1-VLOOKUP($AR21,'MP-2017_Female'!$A$3:$CF$103,MIN((61+(Mortality!DD$5-Mortality!$AT$5)),84),0))</f>
        <v>2.4829293525398629E-4</v>
      </c>
      <c r="DE120" s="414">
        <f>DD120*(1-VLOOKUP($AR21,'MP-2017_Female'!$A$3:$CF$103,MIN((61+(Mortality!DE$5-Mortality!$AT$5)),84),0))</f>
        <v>2.4581000590144644E-4</v>
      </c>
      <c r="DF120" s="414">
        <f>DE120*(1-VLOOKUP($AR21,'MP-2017_Female'!$A$3:$CF$103,MIN((61+(Mortality!DF$5-Mortality!$AT$5)),84),0))</f>
        <v>2.4335190584243198E-4</v>
      </c>
      <c r="DG120" s="414">
        <f>DF120*(1-VLOOKUP($AR21,'MP-2017_Female'!$A$3:$CF$103,MIN((61+(Mortality!DG$5-Mortality!$AT$5)),84),0))</f>
        <v>2.4091838678400767E-4</v>
      </c>
      <c r="DH120" s="414">
        <f>DG120*(1-VLOOKUP($AR21,'MP-2017_Female'!$A$3:$CF$103,MIN((61+(Mortality!DH$5-Mortality!$AT$5)),84),0))</f>
        <v>2.385092029161676E-4</v>
      </c>
      <c r="DI120" s="414">
        <f>DH120*(1-VLOOKUP($AR21,'MP-2017_Female'!$A$3:$CF$103,MIN((61+(Mortality!DI$5-Mortality!$AT$5)),84),0))</f>
        <v>2.3612411088700592E-4</v>
      </c>
      <c r="DJ120" s="414">
        <f>DI120*(1-VLOOKUP($AR21,'MP-2017_Female'!$A$3:$CF$103,MIN((61+(Mortality!DJ$5-Mortality!$AT$5)),84),0))</f>
        <v>2.3376286977813587E-4</v>
      </c>
      <c r="DK120" s="414">
        <f>DJ120*(1-VLOOKUP($AR21,'MP-2017_Female'!$A$3:$CF$103,MIN((61+(Mortality!DK$5-Mortality!$AT$5)),84),0))</f>
        <v>2.3142524108035452E-4</v>
      </c>
      <c r="DL120" s="414">
        <f>DK120*(1-VLOOKUP($AR21,'MP-2017_Female'!$A$3:$CF$103,MIN((61+(Mortality!DL$5-Mortality!$AT$5)),84),0))</f>
        <v>2.2911098866955097E-4</v>
      </c>
      <c r="DM120" s="414">
        <f>DL120*(1-VLOOKUP($AR21,'MP-2017_Female'!$A$3:$CF$103,MIN((61+(Mortality!DM$5-Mortality!$AT$5)),84),0))</f>
        <v>2.2681987878285544E-4</v>
      </c>
      <c r="DN120" s="414">
        <f>DM120*(1-VLOOKUP($AR21,'MP-2017_Female'!$A$3:$CF$103,MIN((61+(Mortality!DN$5-Mortality!$AT$5)),84),0))</f>
        <v>2.2455167999502689E-4</v>
      </c>
      <c r="DO120" s="414">
        <f>DN120*(1-VLOOKUP($AR21,'MP-2017_Female'!$A$3:$CF$103,MIN((61+(Mortality!DO$5-Mortality!$AT$5)),84),0))</f>
        <v>2.2230616319507662E-4</v>
      </c>
      <c r="DP120" s="414">
        <f>DO120*(1-VLOOKUP($AR21,'MP-2017_Female'!$A$3:$CF$103,MIN((61+(Mortality!DP$5-Mortality!$AT$5)),84),0))</f>
        <v>2.2008310156312584E-4</v>
      </c>
      <c r="DQ120" s="414">
        <f>DP120*(1-VLOOKUP($AR21,'MP-2017_Female'!$A$3:$CF$103,MIN((61+(Mortality!DQ$5-Mortality!$AT$5)),84),0))</f>
        <v>2.1788227054749459E-4</v>
      </c>
      <c r="DR120" s="414">
        <f>DQ120*(1-VLOOKUP($AR21,'MP-2017_Female'!$A$3:$CF$103,MIN((61+(Mortality!DR$5-Mortality!$AT$5)),84),0))</f>
        <v>2.1570344784201963E-4</v>
      </c>
      <c r="DS120" s="414">
        <f>DR120*(1-VLOOKUP($AR21,'MP-2017_Female'!$A$3:$CF$103,MIN((61+(Mortality!DS$5-Mortality!$AT$5)),84),0))</f>
        <v>2.1354641336359943E-4</v>
      </c>
      <c r="DT120" s="414">
        <f>DS120*(1-VLOOKUP($AR21,'MP-2017_Female'!$A$3:$CF$103,MIN((61+(Mortality!DT$5-Mortality!$AT$5)),84),0))</f>
        <v>2.1141094922996344E-4</v>
      </c>
      <c r="DU120" s="414">
        <f>DT120*(1-VLOOKUP($AR21,'MP-2017_Female'!$A$3:$CF$103,MIN((61+(Mortality!DU$5-Mortality!$AT$5)),84),0))</f>
        <v>2.092968397376638E-4</v>
      </c>
      <c r="DV120" s="414">
        <f>DU120*(1-VLOOKUP($AR21,'MP-2017_Female'!$A$3:$CF$103,MIN((61+(Mortality!DV$5-Mortality!$AT$5)),84),0))</f>
        <v>2.0720387134028716E-4</v>
      </c>
      <c r="DW120" s="414">
        <f>DV120*(1-VLOOKUP($AR21,'MP-2017_Female'!$A$3:$CF$103,MIN((61+(Mortality!DW$5-Mortality!$AT$5)),84),0))</f>
        <v>2.0513183262688429E-4</v>
      </c>
      <c r="DX120" s="414">
        <f>DW120*(1-VLOOKUP($AR21,'MP-2017_Female'!$A$3:$CF$103,MIN((61+(Mortality!DX$5-Mortality!$AT$5)),84),0))</f>
        <v>2.0308051430061546E-4</v>
      </c>
      <c r="DY120" s="414">
        <f>DX120*(1-VLOOKUP($AR21,'MP-2017_Female'!$A$3:$CF$103,MIN((61+(Mortality!DY$5-Mortality!$AT$5)),84),0))</f>
        <v>2.0104970915760931E-4</v>
      </c>
      <c r="DZ120" s="414">
        <f>DY120*(1-VLOOKUP($AR21,'MP-2017_Female'!$A$3:$CF$103,MIN((61+(Mortality!DZ$5-Mortality!$AT$5)),84),0))</f>
        <v>1.9903921206603322E-4</v>
      </c>
      <c r="EA120" s="414">
        <f>DZ120*(1-VLOOKUP($AR21,'MP-2017_Female'!$A$3:$CF$103,MIN((61+(Mortality!EA$5-Mortality!$AT$5)),84),0))</f>
        <v>1.970488199453729E-4</v>
      </c>
      <c r="EB120" s="414">
        <f>EA120*(1-VLOOKUP($AR21,'MP-2017_Female'!$A$3:$CF$103,MIN((61+(Mortality!EB$5-Mortality!$AT$5)),84),0))</f>
        <v>1.9507833174591918E-4</v>
      </c>
      <c r="EC120" s="414">
        <f>EB120*(1-VLOOKUP($AR21,'MP-2017_Female'!$A$3:$CF$103,MIN((61+(Mortality!EC$5-Mortality!$AT$5)),84),0))</f>
        <v>1.9312754842845998E-4</v>
      </c>
      <c r="ED120" s="414">
        <f>EC120*(1-VLOOKUP($AR21,'MP-2017_Female'!$A$3:$CF$103,MIN((61+(Mortality!ED$5-Mortality!$AT$5)),84),0))</f>
        <v>1.9119627294417538E-4</v>
      </c>
      <c r="EE120" s="414">
        <f>ED120*(1-VLOOKUP($AR21,'MP-2017_Female'!$A$3:$CF$103,MIN((61+(Mortality!EE$5-Mortality!$AT$5)),84),0))</f>
        <v>1.8928431021473363E-4</v>
      </c>
      <c r="EF120" s="414">
        <f>EE120*(1-VLOOKUP($AR21,'MP-2017_Female'!$A$3:$CF$103,MIN((61+(Mortality!EF$5-Mortality!$AT$5)),84),0))</f>
        <v>1.8739146711258629E-4</v>
      </c>
      <c r="EG120" s="414">
        <f>EF120*(1-VLOOKUP($AR21,'MP-2017_Female'!$A$3:$CF$103,MIN((61+(Mortality!EG$5-Mortality!$AT$5)),84),0))</f>
        <v>1.8551755244146042E-4</v>
      </c>
      <c r="EH120" s="414">
        <f>EG120*(1-VLOOKUP($AR21,'MP-2017_Female'!$A$3:$CF$103,MIN((61+(Mortality!EH$5-Mortality!$AT$5)),84),0))</f>
        <v>1.8366237691704582E-4</v>
      </c>
      <c r="EI120" s="414">
        <f>EH120*(1-VLOOKUP($AR21,'MP-2017_Female'!$A$3:$CF$103,MIN((61+(Mortality!EI$5-Mortality!$AT$5)),84),0))</f>
        <v>1.8182575314787535E-4</v>
      </c>
      <c r="EJ120" s="414">
        <f>EI120*(1-VLOOKUP($AR21,'MP-2017_Female'!$A$3:$CF$103,MIN((61+(Mortality!EJ$5-Mortality!$AT$5)),84),0))</f>
        <v>1.800074956163966E-4</v>
      </c>
      <c r="EK120" s="414">
        <f>EJ120*(1-VLOOKUP($AR21,'MP-2017_Female'!$A$3:$CF$103,MIN((61+(Mortality!EK$5-Mortality!$AT$5)),84),0))</f>
        <v>1.7820742066023264E-4</v>
      </c>
      <c r="EL120" s="414">
        <f>EK120*(1-VLOOKUP($AR21,'MP-2017_Female'!$A$3:$CF$103,MIN((61+(Mortality!EL$5-Mortality!$AT$5)),84),0))</f>
        <v>1.7642534645363032E-4</v>
      </c>
      <c r="EM120" s="414">
        <f>EL120*(1-VLOOKUP($AR21,'MP-2017_Female'!$A$3:$CF$103,MIN((61+(Mortality!EM$5-Mortality!$AT$5)),84),0))</f>
        <v>1.7466109298909402E-4</v>
      </c>
      <c r="EN120" s="414">
        <f>EM120*(1-VLOOKUP($AR21,'MP-2017_Female'!$A$3:$CF$103,MIN((61+(Mortality!EN$5-Mortality!$AT$5)),84),0))</f>
        <v>1.7291448205920308E-4</v>
      </c>
      <c r="EO120" s="414">
        <f>EN120*(1-VLOOKUP($AR21,'MP-2017_Female'!$A$3:$CF$103,MIN((61+(Mortality!EO$5-Mortality!$AT$5)),84),0))</f>
        <v>1.7118533723861106E-4</v>
      </c>
      <c r="EP120" s="414">
        <f>EO120*(1-VLOOKUP($AR21,'MP-2017_Female'!$A$3:$CF$103,MIN((61+(Mortality!EP$5-Mortality!$AT$5)),84),0))</f>
        <v>1.6947348386622496E-4</v>
      </c>
      <c r="EQ120" s="414">
        <f>EP120*(1-VLOOKUP($AR21,'MP-2017_Female'!$A$3:$CF$103,MIN((61+(Mortality!EQ$5-Mortality!$AT$5)),84),0))</f>
        <v>1.677787490275627E-4</v>
      </c>
      <c r="ER120" s="414">
        <f>EQ120*(1-VLOOKUP($AR21,'MP-2017_Female'!$A$3:$CF$103,MIN((61+(Mortality!ER$5-Mortality!$AT$5)),84),0))</f>
        <v>1.6610096153728707E-4</v>
      </c>
      <c r="ES120" s="414">
        <f>ER120*(1-VLOOKUP($AR21,'MP-2017_Female'!$A$3:$CF$103,MIN((61+(Mortality!ES$5-Mortality!$AT$5)),84),0))</f>
        <v>1.6443995192191421E-4</v>
      </c>
      <c r="ET120" s="414">
        <f>ES120*(1-VLOOKUP($AR21,'MP-2017_Female'!$A$3:$CF$103,MIN((61+(Mortality!ET$5-Mortality!$AT$5)),84),0))</f>
        <v>1.6279555240269507E-4</v>
      </c>
      <c r="EU120" s="414">
        <f>ET120*(1-VLOOKUP($AR21,'MP-2017_Female'!$A$3:$CF$103,MIN((61+(Mortality!EU$5-Mortality!$AT$5)),84),0))</f>
        <v>1.6116759687866811E-4</v>
      </c>
      <c r="EV120" s="414">
        <f>EU120*(1-VLOOKUP($AR21,'MP-2017_Female'!$A$3:$CF$103,MIN((61+(Mortality!EV$5-Mortality!$AT$5)),84),0))</f>
        <v>1.5955592090988142E-4</v>
      </c>
      <c r="EW120" s="414">
        <f>EV120*(1-VLOOKUP($AR21,'MP-2017_Female'!$A$3:$CF$103,MIN((61+(Mortality!EW$5-Mortality!$AT$5)),84),0))</f>
        <v>1.5796036170078259E-4</v>
      </c>
      <c r="EX120" s="414">
        <f>EW120*(1-VLOOKUP($AR21,'MP-2017_Female'!$A$3:$CF$103,MIN((61+(Mortality!EX$5-Mortality!$AT$5)),84),0))</f>
        <v>1.5638075808377475E-4</v>
      </c>
      <c r="EY120" s="414">
        <f>EX120*(1-VLOOKUP($AR21,'MP-2017_Female'!$A$3:$CF$103,MIN((61+(Mortality!EY$5-Mortality!$AT$5)),84),0))</f>
        <v>1.54816950502937E-4</v>
      </c>
      <c r="EZ120" s="414">
        <f>EY120*(1-VLOOKUP($AR21,'MP-2017_Female'!$A$3:$CF$103,MIN((61+(Mortality!EZ$5-Mortality!$AT$5)),84),0))</f>
        <v>1.5326878099790762E-4</v>
      </c>
      <c r="FA120" s="414">
        <f>EZ120*(1-VLOOKUP($AR21,'MP-2017_Female'!$A$3:$CF$103,MIN((61+(Mortality!FA$5-Mortality!$AT$5)),84),0))</f>
        <v>1.5173609318792854E-4</v>
      </c>
      <c r="FB120" s="414">
        <f>FA120*(1-VLOOKUP($AR21,'MP-2017_Female'!$A$3:$CF$103,MIN((61+(Mortality!FB$5-Mortality!$AT$5)),84),0))</f>
        <v>1.5021873225604926E-4</v>
      </c>
      <c r="FC120" s="414">
        <f>FB120*(1-VLOOKUP($AR21,'MP-2017_Female'!$A$3:$CF$103,MIN((61+(Mortality!FC$5-Mortality!$AT$5)),84),0))</f>
        <v>1.4871654493348876E-4</v>
      </c>
      <c r="FD120" s="414">
        <f>FC120*(1-VLOOKUP($AR21,'MP-2017_Female'!$A$3:$CF$103,MIN((61+(Mortality!FD$5-Mortality!$AT$5)),84),0))</f>
        <v>1.4722937948415387E-4</v>
      </c>
      <c r="FE120" s="414">
        <f>FD120*(1-VLOOKUP($AR21,'MP-2017_Female'!$A$3:$CF$103,MIN((61+(Mortality!FE$5-Mortality!$AT$5)),84),0))</f>
        <v>1.4575708568931233E-4</v>
      </c>
      <c r="FF120" s="414">
        <f>FE120*(1-VLOOKUP($AR21,'MP-2017_Female'!$A$3:$CF$103,MIN((61+(Mortality!FF$5-Mortality!$AT$5)),84),0))</f>
        <v>1.442995148324192E-4</v>
      </c>
      <c r="FG120" s="414">
        <f>FF120*(1-VLOOKUP($AR21,'MP-2017_Female'!$A$3:$CF$103,MIN((61+(Mortality!FG$5-Mortality!$AT$5)),84),0))</f>
        <v>1.4285651968409501E-4</v>
      </c>
      <c r="FH120" s="414">
        <f>FG120*(1-VLOOKUP($AR21,'MP-2017_Female'!$A$3:$CF$103,MIN((61+(Mortality!FH$5-Mortality!$AT$5)),84),0))</f>
        <v>1.4142795448725406E-4</v>
      </c>
      <c r="FI120" s="414">
        <f>FH120*(1-VLOOKUP($AR21,'MP-2017_Female'!$A$3:$CF$103,MIN((61+(Mortality!FI$5-Mortality!$AT$5)),84),0))</f>
        <v>1.4001367494238153E-4</v>
      </c>
    </row>
    <row r="121" spans="3:165">
      <c r="C121" s="197" t="s">
        <v>92</v>
      </c>
      <c r="AR121" s="205">
        <v>41</v>
      </c>
      <c r="AS121" s="235">
        <f t="shared" si="153"/>
        <v>4.4258577547573832E-4</v>
      </c>
      <c r="AT121" s="406">
        <f t="shared" si="152"/>
        <v>4.3819999999999997E-4</v>
      </c>
      <c r="AU121" s="414">
        <f>AT121*(1-VLOOKUP($AR22,'MP-2017_Female'!$A$3:$CF$103,MIN((61+(Mortality!AU$5-Mortality!$AT$5)),84),0))</f>
        <v>4.331607E-4</v>
      </c>
      <c r="AV121" s="414">
        <f>AU121*(1-VLOOKUP($AR22,'MP-2017_Female'!$A$3:$CF$103,MIN((61+(Mortality!AV$5-Mortality!$AT$5)),84),0))</f>
        <v>4.3099489650000002E-4</v>
      </c>
      <c r="AW121" s="414">
        <f>AV121*(1-VLOOKUP($AR22,'MP-2017_Female'!$A$3:$CF$103,MIN((61+(Mortality!AW$5-Mortality!$AT$5)),84),0))</f>
        <v>4.3202928425160002E-4</v>
      </c>
      <c r="AX121" s="414">
        <f>AW121*(1-VLOOKUP($AR22,'MP-2017_Female'!$A$3:$CF$103,MIN((61+(Mortality!AX$5-Mortality!$AT$5)),84),0))</f>
        <v>4.3371419846018126E-4</v>
      </c>
      <c r="AY121" s="414">
        <f>AX121*(1-VLOOKUP($AR22,'MP-2017_Female'!$A$3:$CF$103,MIN((61+(Mortality!AY$5-Mortality!$AT$5)),84),0))</f>
        <v>4.3583939803263613E-4</v>
      </c>
      <c r="AZ121" s="414">
        <f>AY121*(1-VLOOKUP($AR22,'MP-2017_Female'!$A$3:$CF$103,MIN((61+(Mortality!AZ$5-Mortality!$AT$5)),84),0))</f>
        <v>4.381929307820124E-4</v>
      </c>
      <c r="BA121" s="414">
        <f>AZ121*(1-VLOOKUP($AR22,'MP-2017_Female'!$A$3:$CF$103,MIN((61+(Mortality!BA$5-Mortality!$AT$5)),84),0))</f>
        <v>4.4051535331515713E-4</v>
      </c>
      <c r="BB121" s="414">
        <f>BA121*(1-VLOOKUP($AR22,'MP-2017_Female'!$A$3:$CF$103,MIN((61+(Mortality!BB$5-Mortality!$AT$5)),84),0))</f>
        <v>4.4258577547573832E-4</v>
      </c>
      <c r="BC121" s="414">
        <f>BB121*(1-VLOOKUP($AR22,'MP-2017_Female'!$A$3:$CF$103,MIN((61+(Mortality!BC$5-Mortality!$AT$5)),84),0))</f>
        <v>4.4417908426745099E-4</v>
      </c>
      <c r="BD121" s="414">
        <f>BC121*(1-VLOOKUP($AR22,'MP-2017_Female'!$A$3:$CF$103,MIN((61+(Mortality!BD$5-Mortality!$AT$5)),84),0))</f>
        <v>4.4515627825283938E-4</v>
      </c>
      <c r="BE121" s="414">
        <f>BD121*(1-VLOOKUP($AR22,'MP-2017_Female'!$A$3:$CF$103,MIN((61+(Mortality!BE$5-Mortality!$AT$5)),84),0))</f>
        <v>4.4537885639196577E-4</v>
      </c>
      <c r="BF121" s="414">
        <f>BE121*(1-VLOOKUP($AR22,'MP-2017_Female'!$A$3:$CF$103,MIN((61+(Mortality!BF$5-Mortality!$AT$5)),84),0))</f>
        <v>4.4488893964993463E-4</v>
      </c>
      <c r="BG121" s="414">
        <f>BF121*(1-VLOOKUP($AR22,'MP-2017_Female'!$A$3:$CF$103,MIN((61+(Mortality!BG$5-Mortality!$AT$5)),84),0))</f>
        <v>4.4373222840684477E-4</v>
      </c>
      <c r="BH121" s="414">
        <f>BG121*(1-VLOOKUP($AR22,'MP-2017_Female'!$A$3:$CF$103,MIN((61+(Mortality!BH$5-Mortality!$AT$5)),84),0))</f>
        <v>4.4195729949321737E-4</v>
      </c>
      <c r="BI121" s="414">
        <f>BH121*(1-VLOOKUP($AR22,'MP-2017_Female'!$A$3:$CF$103,MIN((61+(Mortality!BI$5-Mortality!$AT$5)),84),0))</f>
        <v>4.3961492580590336E-4</v>
      </c>
      <c r="BJ121" s="414">
        <f>BI121*(1-VLOOKUP($AR22,'MP-2017_Female'!$A$3:$CF$103,MIN((61+(Mortality!BJ$5-Mortality!$AT$5)),84),0))</f>
        <v>4.3675742878816499E-4</v>
      </c>
      <c r="BK121" s="414">
        <f>BJ121*(1-VLOOKUP($AR22,'MP-2017_Female'!$A$3:$CF$103,MIN((61+(Mortality!BK$5-Mortality!$AT$5)),84),0))</f>
        <v>4.3343807232937493E-4</v>
      </c>
      <c r="BL121" s="414">
        <f>BK121*(1-VLOOKUP($AR22,'MP-2017_Female'!$A$3:$CF$103,MIN((61+(Mortality!BL$5-Mortality!$AT$5)),84),0))</f>
        <v>4.2979719252180822E-4</v>
      </c>
      <c r="BM121" s="414">
        <f>BL121*(1-VLOOKUP($AR22,'MP-2017_Female'!$A$3:$CF$103,MIN((61+(Mortality!BM$5-Mortality!$AT$5)),84),0))</f>
        <v>4.2588603806985976E-4</v>
      </c>
      <c r="BN121" s="414">
        <f>BM121*(1-VLOOKUP($AR22,'MP-2017_Female'!$A$3:$CF$103,MIN((61+(Mortality!BN$5-Mortality!$AT$5)),84),0))</f>
        <v>4.2184012070819614E-4</v>
      </c>
      <c r="BO121" s="414">
        <f>BN121*(1-VLOOKUP($AR22,'MP-2017_Female'!$A$3:$CF$103,MIN((61+(Mortality!BO$5-Mortality!$AT$5)),84),0))</f>
        <v>4.1770608752525582E-4</v>
      </c>
      <c r="BP121" s="414">
        <f>BO121*(1-VLOOKUP($AR22,'MP-2017_Female'!$A$3:$CF$103,MIN((61+(Mortality!BP$5-Mortality!$AT$5)),84),0))</f>
        <v>4.1352902665000327E-4</v>
      </c>
      <c r="BQ121" s="414">
        <f>BP121*(1-VLOOKUP($AR22,'MP-2017_Female'!$A$3:$CF$103,MIN((61+(Mortality!BQ$5-Mortality!$AT$5)),84),0))</f>
        <v>4.0939373638350325E-4</v>
      </c>
      <c r="BR121" s="414">
        <f>BQ121*(1-VLOOKUP($AR22,'MP-2017_Female'!$A$3:$CF$103,MIN((61+(Mortality!BR$5-Mortality!$AT$5)),84),0))</f>
        <v>4.0529979901966822E-4</v>
      </c>
      <c r="BS121" s="414">
        <f>BR121*(1-VLOOKUP($AR22,'MP-2017_Female'!$A$3:$CF$103,MIN((61+(Mortality!BS$5-Mortality!$AT$5)),84),0))</f>
        <v>4.0124680102947155E-4</v>
      </c>
      <c r="BT121" s="414">
        <f>BS121*(1-VLOOKUP($AR22,'MP-2017_Female'!$A$3:$CF$103,MIN((61+(Mortality!BT$5-Mortality!$AT$5)),84),0))</f>
        <v>3.9723433301917685E-4</v>
      </c>
      <c r="BU121" s="414">
        <f>BT121*(1-VLOOKUP($AR22,'MP-2017_Female'!$A$3:$CF$103,MIN((61+(Mortality!BU$5-Mortality!$AT$5)),84),0))</f>
        <v>3.9326198968898506E-4</v>
      </c>
      <c r="BV121" s="414">
        <f>BU121*(1-VLOOKUP($AR22,'MP-2017_Female'!$A$3:$CF$103,MIN((61+(Mortality!BV$5-Mortality!$AT$5)),84),0))</f>
        <v>3.8932936979209522E-4</v>
      </c>
      <c r="BW121" s="414">
        <f>BV121*(1-VLOOKUP($AR22,'MP-2017_Female'!$A$3:$CF$103,MIN((61+(Mortality!BW$5-Mortality!$AT$5)),84),0))</f>
        <v>3.8543607609417427E-4</v>
      </c>
      <c r="BX121" s="414">
        <f>BW121*(1-VLOOKUP($AR22,'MP-2017_Female'!$A$3:$CF$103,MIN((61+(Mortality!BX$5-Mortality!$AT$5)),84),0))</f>
        <v>3.8158171533323251E-4</v>
      </c>
      <c r="BY121" s="414">
        <f>BX121*(1-VLOOKUP($AR22,'MP-2017_Female'!$A$3:$CF$103,MIN((61+(Mortality!BY$5-Mortality!$AT$5)),84),0))</f>
        <v>3.7776589817990021E-4</v>
      </c>
      <c r="BZ121" s="414">
        <f>BY121*(1-VLOOKUP($AR22,'MP-2017_Female'!$A$3:$CF$103,MIN((61+(Mortality!BZ$5-Mortality!$AT$5)),84),0))</f>
        <v>3.7398823919810122E-4</v>
      </c>
      <c r="CA121" s="414">
        <f>BZ121*(1-VLOOKUP($AR22,'MP-2017_Female'!$A$3:$CF$103,MIN((61+(Mortality!CA$5-Mortality!$AT$5)),84),0))</f>
        <v>3.7024835680612018E-4</v>
      </c>
      <c r="CB121" s="414">
        <f>CA121*(1-VLOOKUP($AR22,'MP-2017_Female'!$A$3:$CF$103,MIN((61+(Mortality!CB$5-Mortality!$AT$5)),84),0))</f>
        <v>3.6654587323805898E-4</v>
      </c>
      <c r="CC121" s="414">
        <f>CB121*(1-VLOOKUP($AR22,'MP-2017_Female'!$A$3:$CF$103,MIN((61+(Mortality!CC$5-Mortality!$AT$5)),84),0))</f>
        <v>3.6288041450567837E-4</v>
      </c>
      <c r="CD121" s="414">
        <f>CC121*(1-VLOOKUP($AR22,'MP-2017_Female'!$A$3:$CF$103,MIN((61+(Mortality!CD$5-Mortality!$AT$5)),84),0))</f>
        <v>3.5925161036062158E-4</v>
      </c>
      <c r="CE121" s="414">
        <f>CD121*(1-VLOOKUP($AR22,'MP-2017_Female'!$A$3:$CF$103,MIN((61+(Mortality!CE$5-Mortality!$AT$5)),84),0))</f>
        <v>3.5565909425701536E-4</v>
      </c>
      <c r="CF121" s="414">
        <f>CE121*(1-VLOOKUP($AR22,'MP-2017_Female'!$A$3:$CF$103,MIN((61+(Mortality!CF$5-Mortality!$AT$5)),84),0))</f>
        <v>3.5210250331444521E-4</v>
      </c>
      <c r="CG121" s="414">
        <f>CF121*(1-VLOOKUP($AR22,'MP-2017_Female'!$A$3:$CF$103,MIN((61+(Mortality!CG$5-Mortality!$AT$5)),84),0))</f>
        <v>3.4858147828130078E-4</v>
      </c>
      <c r="CH121" s="414">
        <f>CG121*(1-VLOOKUP($AR22,'MP-2017_Female'!$A$3:$CF$103,MIN((61+(Mortality!CH$5-Mortality!$AT$5)),84),0))</f>
        <v>3.4509566349848778E-4</v>
      </c>
      <c r="CI121" s="414">
        <f>CH121*(1-VLOOKUP($AR22,'MP-2017_Female'!$A$3:$CF$103,MIN((61+(Mortality!CI$5-Mortality!$AT$5)),84),0))</f>
        <v>3.4164470686350289E-4</v>
      </c>
      <c r="CJ121" s="414">
        <f>CI121*(1-VLOOKUP($AR22,'MP-2017_Female'!$A$3:$CF$103,MIN((61+(Mortality!CJ$5-Mortality!$AT$5)),84),0))</f>
        <v>3.3822825979486784E-4</v>
      </c>
      <c r="CK121" s="414">
        <f>CJ121*(1-VLOOKUP($AR22,'MP-2017_Female'!$A$3:$CF$103,MIN((61+(Mortality!CK$5-Mortality!$AT$5)),84),0))</f>
        <v>3.3484597719691915E-4</v>
      </c>
      <c r="CL121" s="414">
        <f>CK121*(1-VLOOKUP($AR22,'MP-2017_Female'!$A$3:$CF$103,MIN((61+(Mortality!CL$5-Mortality!$AT$5)),84),0))</f>
        <v>3.3149751742494993E-4</v>
      </c>
      <c r="CM121" s="414">
        <f>CL121*(1-VLOOKUP($AR22,'MP-2017_Female'!$A$3:$CF$103,MIN((61+(Mortality!CM$5-Mortality!$AT$5)),84),0))</f>
        <v>3.2818254225070045E-4</v>
      </c>
      <c r="CN121" s="414">
        <f>CM121*(1-VLOOKUP($AR22,'MP-2017_Female'!$A$3:$CF$103,MIN((61+(Mortality!CN$5-Mortality!$AT$5)),84),0))</f>
        <v>3.2490071682819347E-4</v>
      </c>
      <c r="CO121" s="414">
        <f>CN121*(1-VLOOKUP($AR22,'MP-2017_Female'!$A$3:$CF$103,MIN((61+(Mortality!CO$5-Mortality!$AT$5)),84),0))</f>
        <v>3.2165170965991151E-4</v>
      </c>
      <c r="CP121" s="414">
        <f>CO121*(1-VLOOKUP($AR22,'MP-2017_Female'!$A$3:$CF$103,MIN((61+(Mortality!CP$5-Mortality!$AT$5)),84),0))</f>
        <v>3.1843519256331241E-4</v>
      </c>
      <c r="CQ121" s="414">
        <f>CP121*(1-VLOOKUP($AR22,'MP-2017_Female'!$A$3:$CF$103,MIN((61+(Mortality!CQ$5-Mortality!$AT$5)),84),0))</f>
        <v>3.152508406376793E-4</v>
      </c>
      <c r="CR121" s="414">
        <f>CQ121*(1-VLOOKUP($AR22,'MP-2017_Female'!$A$3:$CF$103,MIN((61+(Mortality!CR$5-Mortality!$AT$5)),84),0))</f>
        <v>3.1209833223130249E-4</v>
      </c>
      <c r="CS121" s="414">
        <f>CR121*(1-VLOOKUP($AR22,'MP-2017_Female'!$A$3:$CF$103,MIN((61+(Mortality!CS$5-Mortality!$AT$5)),84),0))</f>
        <v>3.0897734890898948E-4</v>
      </c>
      <c r="CT121" s="414">
        <f>CS121*(1-VLOOKUP($AR22,'MP-2017_Female'!$A$3:$CF$103,MIN((61+(Mortality!CT$5-Mortality!$AT$5)),84),0))</f>
        <v>3.0588757541989958E-4</v>
      </c>
      <c r="CU121" s="414">
        <f>CT121*(1-VLOOKUP($AR22,'MP-2017_Female'!$A$3:$CF$103,MIN((61+(Mortality!CU$5-Mortality!$AT$5)),84),0))</f>
        <v>3.0282869966570059E-4</v>
      </c>
      <c r="CV121" s="414">
        <f>CU121*(1-VLOOKUP($AR22,'MP-2017_Female'!$A$3:$CF$103,MIN((61+(Mortality!CV$5-Mortality!$AT$5)),84),0))</f>
        <v>2.998004126690436E-4</v>
      </c>
      <c r="CW121" s="414">
        <f>CV121*(1-VLOOKUP($AR22,'MP-2017_Female'!$A$3:$CF$103,MIN((61+(Mortality!CW$5-Mortality!$AT$5)),84),0))</f>
        <v>2.9680240854235314E-4</v>
      </c>
      <c r="CX121" s="414">
        <f>CW121*(1-VLOOKUP($AR22,'MP-2017_Female'!$A$3:$CF$103,MIN((61+(Mortality!CX$5-Mortality!$AT$5)),84),0))</f>
        <v>2.938343844569296E-4</v>
      </c>
      <c r="CY121" s="414">
        <f>CX121*(1-VLOOKUP($AR22,'MP-2017_Female'!$A$3:$CF$103,MIN((61+(Mortality!CY$5-Mortality!$AT$5)),84),0))</f>
        <v>2.9089604061236028E-4</v>
      </c>
      <c r="CZ121" s="414">
        <f>CY121*(1-VLOOKUP($AR22,'MP-2017_Female'!$A$3:$CF$103,MIN((61+(Mortality!CZ$5-Mortality!$AT$5)),84),0))</f>
        <v>2.8798708020623669E-4</v>
      </c>
      <c r="DA121" s="414">
        <f>CZ121*(1-VLOOKUP($AR22,'MP-2017_Female'!$A$3:$CF$103,MIN((61+(Mortality!DA$5-Mortality!$AT$5)),84),0))</f>
        <v>2.8510720940417433E-4</v>
      </c>
      <c r="DB121" s="414">
        <f>DA121*(1-VLOOKUP($AR22,'MP-2017_Female'!$A$3:$CF$103,MIN((61+(Mortality!DB$5-Mortality!$AT$5)),84),0))</f>
        <v>2.822561373101326E-4</v>
      </c>
      <c r="DC121" s="414">
        <f>DB121*(1-VLOOKUP($AR22,'MP-2017_Female'!$A$3:$CF$103,MIN((61+(Mortality!DC$5-Mortality!$AT$5)),84),0))</f>
        <v>2.7943357593703129E-4</v>
      </c>
      <c r="DD121" s="414">
        <f>DC121*(1-VLOOKUP($AR22,'MP-2017_Female'!$A$3:$CF$103,MIN((61+(Mortality!DD$5-Mortality!$AT$5)),84),0))</f>
        <v>2.7663924017766098E-4</v>
      </c>
      <c r="DE121" s="414">
        <f>DD121*(1-VLOOKUP($AR22,'MP-2017_Female'!$A$3:$CF$103,MIN((61+(Mortality!DE$5-Mortality!$AT$5)),84),0))</f>
        <v>2.7387284777588436E-4</v>
      </c>
      <c r="DF121" s="414">
        <f>DE121*(1-VLOOKUP($AR22,'MP-2017_Female'!$A$3:$CF$103,MIN((61+(Mortality!DF$5-Mortality!$AT$5)),84),0))</f>
        <v>2.7113411929812549E-4</v>
      </c>
      <c r="DG121" s="414">
        <f>DF121*(1-VLOOKUP($AR22,'MP-2017_Female'!$A$3:$CF$103,MIN((61+(Mortality!DG$5-Mortality!$AT$5)),84),0))</f>
        <v>2.6842277810514421E-4</v>
      </c>
      <c r="DH121" s="414">
        <f>DG121*(1-VLOOKUP($AR22,'MP-2017_Female'!$A$3:$CF$103,MIN((61+(Mortality!DH$5-Mortality!$AT$5)),84),0))</f>
        <v>2.6573855032409278E-4</v>
      </c>
      <c r="DI121" s="414">
        <f>DH121*(1-VLOOKUP($AR22,'MP-2017_Female'!$A$3:$CF$103,MIN((61+(Mortality!DI$5-Mortality!$AT$5)),84),0))</f>
        <v>2.6308116482085187E-4</v>
      </c>
      <c r="DJ121" s="414">
        <f>DI121*(1-VLOOKUP($AR22,'MP-2017_Female'!$A$3:$CF$103,MIN((61+(Mortality!DJ$5-Mortality!$AT$5)),84),0))</f>
        <v>2.6045035317264333E-4</v>
      </c>
      <c r="DK121" s="414">
        <f>DJ121*(1-VLOOKUP($AR22,'MP-2017_Female'!$A$3:$CF$103,MIN((61+(Mortality!DK$5-Mortality!$AT$5)),84),0))</f>
        <v>2.578458496409169E-4</v>
      </c>
      <c r="DL121" s="414">
        <f>DK121*(1-VLOOKUP($AR22,'MP-2017_Female'!$A$3:$CF$103,MIN((61+(Mortality!DL$5-Mortality!$AT$5)),84),0))</f>
        <v>2.5526739114450773E-4</v>
      </c>
      <c r="DM121" s="414">
        <f>DL121*(1-VLOOKUP($AR22,'MP-2017_Female'!$A$3:$CF$103,MIN((61+(Mortality!DM$5-Mortality!$AT$5)),84),0))</f>
        <v>2.5271471723306262E-4</v>
      </c>
      <c r="DN121" s="414">
        <f>DM121*(1-VLOOKUP($AR22,'MP-2017_Female'!$A$3:$CF$103,MIN((61+(Mortality!DN$5-Mortality!$AT$5)),84),0))</f>
        <v>2.5018757006073199E-4</v>
      </c>
      <c r="DO121" s="414">
        <f>DN121*(1-VLOOKUP($AR22,'MP-2017_Female'!$A$3:$CF$103,MIN((61+(Mortality!DO$5-Mortality!$AT$5)),84),0))</f>
        <v>2.4768569436012467E-4</v>
      </c>
      <c r="DP121" s="414">
        <f>DO121*(1-VLOOKUP($AR22,'MP-2017_Female'!$A$3:$CF$103,MIN((61+(Mortality!DP$5-Mortality!$AT$5)),84),0))</f>
        <v>2.452088374165234E-4</v>
      </c>
      <c r="DQ121" s="414">
        <f>DP121*(1-VLOOKUP($AR22,'MP-2017_Female'!$A$3:$CF$103,MIN((61+(Mortality!DQ$5-Mortality!$AT$5)),84),0))</f>
        <v>2.4275674904235817E-4</v>
      </c>
      <c r="DR121" s="414">
        <f>DQ121*(1-VLOOKUP($AR22,'MP-2017_Female'!$A$3:$CF$103,MIN((61+(Mortality!DR$5-Mortality!$AT$5)),84),0))</f>
        <v>2.403291815519346E-4</v>
      </c>
      <c r="DS121" s="414">
        <f>DR121*(1-VLOOKUP($AR22,'MP-2017_Female'!$A$3:$CF$103,MIN((61+(Mortality!DS$5-Mortality!$AT$5)),84),0))</f>
        <v>2.3792588973641526E-4</v>
      </c>
      <c r="DT121" s="414">
        <f>DS121*(1-VLOOKUP($AR22,'MP-2017_Female'!$A$3:$CF$103,MIN((61+(Mortality!DT$5-Mortality!$AT$5)),84),0))</f>
        <v>2.3554663083905111E-4</v>
      </c>
      <c r="DU121" s="414">
        <f>DT121*(1-VLOOKUP($AR22,'MP-2017_Female'!$A$3:$CF$103,MIN((61+(Mortality!DU$5-Mortality!$AT$5)),84),0))</f>
        <v>2.331911645306606E-4</v>
      </c>
      <c r="DV121" s="414">
        <f>DU121*(1-VLOOKUP($AR22,'MP-2017_Female'!$A$3:$CF$103,MIN((61+(Mortality!DV$5-Mortality!$AT$5)),84),0))</f>
        <v>2.3085925288535399E-4</v>
      </c>
      <c r="DW121" s="414">
        <f>DV121*(1-VLOOKUP($AR22,'MP-2017_Female'!$A$3:$CF$103,MIN((61+(Mortality!DW$5-Mortality!$AT$5)),84),0))</f>
        <v>2.2855066035650046E-4</v>
      </c>
      <c r="DX121" s="414">
        <f>DW121*(1-VLOOKUP($AR22,'MP-2017_Female'!$A$3:$CF$103,MIN((61+(Mortality!DX$5-Mortality!$AT$5)),84),0))</f>
        <v>2.2626515375293545E-4</v>
      </c>
      <c r="DY121" s="414">
        <f>DX121*(1-VLOOKUP($AR22,'MP-2017_Female'!$A$3:$CF$103,MIN((61+(Mortality!DY$5-Mortality!$AT$5)),84),0))</f>
        <v>2.2400250221540609E-4</v>
      </c>
      <c r="DZ121" s="414">
        <f>DY121*(1-VLOOKUP($AR22,'MP-2017_Female'!$A$3:$CF$103,MIN((61+(Mortality!DZ$5-Mortality!$AT$5)),84),0))</f>
        <v>2.2176247719325203E-4</v>
      </c>
      <c r="EA121" s="414">
        <f>DZ121*(1-VLOOKUP($AR22,'MP-2017_Female'!$A$3:$CF$103,MIN((61+(Mortality!EA$5-Mortality!$AT$5)),84),0))</f>
        <v>2.195448524213195E-4</v>
      </c>
      <c r="EB121" s="414">
        <f>EA121*(1-VLOOKUP($AR22,'MP-2017_Female'!$A$3:$CF$103,MIN((61+(Mortality!EB$5-Mortality!$AT$5)),84),0))</f>
        <v>2.1734940389710631E-4</v>
      </c>
      <c r="EC121" s="414">
        <f>EB121*(1-VLOOKUP($AR22,'MP-2017_Female'!$A$3:$CF$103,MIN((61+(Mortality!EC$5-Mortality!$AT$5)),84),0))</f>
        <v>2.1517590985813524E-4</v>
      </c>
      <c r="ED121" s="414">
        <f>EC121*(1-VLOOKUP($AR22,'MP-2017_Female'!$A$3:$CF$103,MIN((61+(Mortality!ED$5-Mortality!$AT$5)),84),0))</f>
        <v>2.130241507595539E-4</v>
      </c>
      <c r="EE121" s="414">
        <f>ED121*(1-VLOOKUP($AR22,'MP-2017_Female'!$A$3:$CF$103,MIN((61+(Mortality!EE$5-Mortality!$AT$5)),84),0))</f>
        <v>2.1089390925195837E-4</v>
      </c>
      <c r="EF121" s="414">
        <f>EE121*(1-VLOOKUP($AR22,'MP-2017_Female'!$A$3:$CF$103,MIN((61+(Mortality!EF$5-Mortality!$AT$5)),84),0))</f>
        <v>2.0878497015943879E-4</v>
      </c>
      <c r="EG121" s="414">
        <f>EF121*(1-VLOOKUP($AR22,'MP-2017_Female'!$A$3:$CF$103,MIN((61+(Mortality!EG$5-Mortality!$AT$5)),84),0))</f>
        <v>2.066971204578444E-4</v>
      </c>
      <c r="EH121" s="414">
        <f>EG121*(1-VLOOKUP($AR22,'MP-2017_Female'!$A$3:$CF$103,MIN((61+(Mortality!EH$5-Mortality!$AT$5)),84),0))</f>
        <v>2.0463014925326597E-4</v>
      </c>
      <c r="EI121" s="414">
        <f>EH121*(1-VLOOKUP($AR22,'MP-2017_Female'!$A$3:$CF$103,MIN((61+(Mortality!EI$5-Mortality!$AT$5)),84),0))</f>
        <v>2.025838477607333E-4</v>
      </c>
      <c r="EJ121" s="414">
        <f>EI121*(1-VLOOKUP($AR22,'MP-2017_Female'!$A$3:$CF$103,MIN((61+(Mortality!EJ$5-Mortality!$AT$5)),84),0))</f>
        <v>2.0055800928312596E-4</v>
      </c>
      <c r="EK121" s="414">
        <f>EJ121*(1-VLOOKUP($AR22,'MP-2017_Female'!$A$3:$CF$103,MIN((61+(Mortality!EK$5-Mortality!$AT$5)),84),0))</f>
        <v>1.9855242919029469E-4</v>
      </c>
      <c r="EL121" s="414">
        <f>EK121*(1-VLOOKUP($AR22,'MP-2017_Female'!$A$3:$CF$103,MIN((61+(Mortality!EL$5-Mortality!$AT$5)),84),0))</f>
        <v>1.9656690489839175E-4</v>
      </c>
      <c r="EM121" s="414">
        <f>EL121*(1-VLOOKUP($AR22,'MP-2017_Female'!$A$3:$CF$103,MIN((61+(Mortality!EM$5-Mortality!$AT$5)),84),0))</f>
        <v>1.9460123584940782E-4</v>
      </c>
      <c r="EN121" s="414">
        <f>EM121*(1-VLOOKUP($AR22,'MP-2017_Female'!$A$3:$CF$103,MIN((61+(Mortality!EN$5-Mortality!$AT$5)),84),0))</f>
        <v>1.9265522349091375E-4</v>
      </c>
      <c r="EO121" s="414">
        <f>EN121*(1-VLOOKUP($AR22,'MP-2017_Female'!$A$3:$CF$103,MIN((61+(Mortality!EO$5-Mortality!$AT$5)),84),0))</f>
        <v>1.9072867125600462E-4</v>
      </c>
      <c r="EP121" s="414">
        <f>EO121*(1-VLOOKUP($AR22,'MP-2017_Female'!$A$3:$CF$103,MIN((61+(Mortality!EP$5-Mortality!$AT$5)),84),0))</f>
        <v>1.8882138454344457E-4</v>
      </c>
      <c r="EQ121" s="414">
        <f>EP121*(1-VLOOKUP($AR22,'MP-2017_Female'!$A$3:$CF$103,MIN((61+(Mortality!EQ$5-Mortality!$AT$5)),84),0))</f>
        <v>1.8693317069801014E-4</v>
      </c>
      <c r="ER121" s="414">
        <f>EQ121*(1-VLOOKUP($AR22,'MP-2017_Female'!$A$3:$CF$103,MIN((61+(Mortality!ER$5-Mortality!$AT$5)),84),0))</f>
        <v>1.8506383899103004E-4</v>
      </c>
      <c r="ES121" s="414">
        <f>ER121*(1-VLOOKUP($AR22,'MP-2017_Female'!$A$3:$CF$103,MIN((61+(Mortality!ES$5-Mortality!$AT$5)),84),0))</f>
        <v>1.8321320060111972E-4</v>
      </c>
      <c r="ET121" s="414">
        <f>ES121*(1-VLOOKUP($AR22,'MP-2017_Female'!$A$3:$CF$103,MIN((61+(Mortality!ET$5-Mortality!$AT$5)),84),0))</f>
        <v>1.8138106859510853E-4</v>
      </c>
      <c r="EU121" s="414">
        <f>ET121*(1-VLOOKUP($AR22,'MP-2017_Female'!$A$3:$CF$103,MIN((61+(Mortality!EU$5-Mortality!$AT$5)),84),0))</f>
        <v>1.7956725790915743E-4</v>
      </c>
      <c r="EV121" s="414">
        <f>EU121*(1-VLOOKUP($AR22,'MP-2017_Female'!$A$3:$CF$103,MIN((61+(Mortality!EV$5-Mortality!$AT$5)),84),0))</f>
        <v>1.7777158533006585E-4</v>
      </c>
      <c r="EW121" s="414">
        <f>EV121*(1-VLOOKUP($AR22,'MP-2017_Female'!$A$3:$CF$103,MIN((61+(Mortality!EW$5-Mortality!$AT$5)),84),0))</f>
        <v>1.7599386947676518E-4</v>
      </c>
      <c r="EX121" s="414">
        <f>EW121*(1-VLOOKUP($AR22,'MP-2017_Female'!$A$3:$CF$103,MIN((61+(Mortality!EX$5-Mortality!$AT$5)),84),0))</f>
        <v>1.7423393078199752E-4</v>
      </c>
      <c r="EY121" s="414">
        <f>EX121*(1-VLOOKUP($AR22,'MP-2017_Female'!$A$3:$CF$103,MIN((61+(Mortality!EY$5-Mortality!$AT$5)),84),0))</f>
        <v>1.7249159147417754E-4</v>
      </c>
      <c r="EZ121" s="414">
        <f>EY121*(1-VLOOKUP($AR22,'MP-2017_Female'!$A$3:$CF$103,MIN((61+(Mortality!EZ$5-Mortality!$AT$5)),84),0))</f>
        <v>1.7076667555943577E-4</v>
      </c>
      <c r="FA121" s="414">
        <f>EZ121*(1-VLOOKUP($AR22,'MP-2017_Female'!$A$3:$CF$103,MIN((61+(Mortality!FA$5-Mortality!$AT$5)),84),0))</f>
        <v>1.6905900880384141E-4</v>
      </c>
      <c r="FB121" s="414">
        <f>FA121*(1-VLOOKUP($AR22,'MP-2017_Female'!$A$3:$CF$103,MIN((61+(Mortality!FB$5-Mortality!$AT$5)),84),0))</f>
        <v>1.6736841871580298E-4</v>
      </c>
      <c r="FC121" s="414">
        <f>FB121*(1-VLOOKUP($AR22,'MP-2017_Female'!$A$3:$CF$103,MIN((61+(Mortality!FC$5-Mortality!$AT$5)),84),0))</f>
        <v>1.6569473452864494E-4</v>
      </c>
      <c r="FD121" s="414">
        <f>FC121*(1-VLOOKUP($AR22,'MP-2017_Female'!$A$3:$CF$103,MIN((61+(Mortality!FD$5-Mortality!$AT$5)),84),0))</f>
        <v>1.640377871833585E-4</v>
      </c>
      <c r="FE121" s="414">
        <f>FD121*(1-VLOOKUP($AR22,'MP-2017_Female'!$A$3:$CF$103,MIN((61+(Mortality!FE$5-Mortality!$AT$5)),84),0))</f>
        <v>1.6239740931152491E-4</v>
      </c>
      <c r="FF121" s="414">
        <f>FE121*(1-VLOOKUP($AR22,'MP-2017_Female'!$A$3:$CF$103,MIN((61+(Mortality!FF$5-Mortality!$AT$5)),84),0))</f>
        <v>1.6077343521840967E-4</v>
      </c>
      <c r="FG121" s="414">
        <f>FF121*(1-VLOOKUP($AR22,'MP-2017_Female'!$A$3:$CF$103,MIN((61+(Mortality!FG$5-Mortality!$AT$5)),84),0))</f>
        <v>1.5916570086622555E-4</v>
      </c>
      <c r="FH121" s="414">
        <f>FG121*(1-VLOOKUP($AR22,'MP-2017_Female'!$A$3:$CF$103,MIN((61+(Mortality!FH$5-Mortality!$AT$5)),84),0))</f>
        <v>1.5757404385756328E-4</v>
      </c>
      <c r="FI121" s="414">
        <f>FH121*(1-VLOOKUP($AR22,'MP-2017_Female'!$A$3:$CF$103,MIN((61+(Mortality!FI$5-Mortality!$AT$5)),84),0))</f>
        <v>1.5599830341898765E-4</v>
      </c>
    </row>
    <row r="122" spans="3:165">
      <c r="C122" s="197" t="s">
        <v>93</v>
      </c>
      <c r="AR122" s="205">
        <v>42</v>
      </c>
      <c r="AS122" s="235">
        <f t="shared" si="153"/>
        <v>4.8581312632219801E-4</v>
      </c>
      <c r="AT122" s="406">
        <f t="shared" si="152"/>
        <v>4.9140000000000002E-4</v>
      </c>
      <c r="AU122" s="414">
        <f>AT122*(1-VLOOKUP($AR23,'MP-2017_Female'!$A$3:$CF$103,MIN((61+(Mortality!AU$5-Mortality!$AT$5)),84),0))</f>
        <v>4.8481524000000006E-4</v>
      </c>
      <c r="AV122" s="414">
        <f>AU122*(1-VLOOKUP($AR23,'MP-2017_Female'!$A$3:$CF$103,MIN((61+(Mortality!AV$5-Mortality!$AT$5)),84),0))</f>
        <v>4.8108216265200002E-4</v>
      </c>
      <c r="AW122" s="414">
        <f>AV122*(1-VLOOKUP($AR23,'MP-2017_Female'!$A$3:$CF$103,MIN((61+(Mortality!AW$5-Mortality!$AT$5)),84),0))</f>
        <v>4.8064918870561324E-4</v>
      </c>
      <c r="AX122" s="414">
        <f>AW122*(1-VLOOKUP($AR23,'MP-2017_Female'!$A$3:$CF$103,MIN((61+(Mortality!AX$5-Mortality!$AT$5)),84),0))</f>
        <v>4.8088951329996603E-4</v>
      </c>
      <c r="AY122" s="414">
        <f>AX122*(1-VLOOKUP($AR23,'MP-2017_Female'!$A$3:$CF$103,MIN((61+(Mortality!AY$5-Mortality!$AT$5)),84),0))</f>
        <v>4.8170702547257598E-4</v>
      </c>
      <c r="AZ122" s="414">
        <f>AY122*(1-VLOOKUP($AR23,'MP-2017_Female'!$A$3:$CF$103,MIN((61+(Mortality!AZ$5-Mortality!$AT$5)),84),0))</f>
        <v>4.8295946373880466E-4</v>
      </c>
      <c r="BA122" s="414">
        <f>AZ122*(1-VLOOKUP($AR23,'MP-2017_Female'!$A$3:$CF$103,MIN((61+(Mortality!BA$5-Mortality!$AT$5)),84),0))</f>
        <v>4.8440834213002101E-4</v>
      </c>
      <c r="BB122" s="414">
        <f>BA122*(1-VLOOKUP($AR23,'MP-2017_Female'!$A$3:$CF$103,MIN((61+(Mortality!BB$5-Mortality!$AT$5)),84),0))</f>
        <v>4.8581312632219801E-4</v>
      </c>
      <c r="BC122" s="414">
        <f>BB122*(1-VLOOKUP($AR23,'MP-2017_Female'!$A$3:$CF$103,MIN((61+(Mortality!BC$5-Mortality!$AT$5)),84),0))</f>
        <v>4.8697907782537127E-4</v>
      </c>
      <c r="BD122" s="414">
        <f>BC122*(1-VLOOKUP($AR23,'MP-2017_Female'!$A$3:$CF$103,MIN((61+(Mortality!BD$5-Mortality!$AT$5)),84),0))</f>
        <v>4.8770954644210935E-4</v>
      </c>
      <c r="BE122" s="414">
        <f>BD122*(1-VLOOKUP($AR23,'MP-2017_Female'!$A$3:$CF$103,MIN((61+(Mortality!BE$5-Mortality!$AT$5)),84),0))</f>
        <v>4.8785585930604194E-4</v>
      </c>
      <c r="BF122" s="414">
        <f>BE122*(1-VLOOKUP($AR23,'MP-2017_Female'!$A$3:$CF$103,MIN((61+(Mortality!BF$5-Mortality!$AT$5)),84),0))</f>
        <v>4.873192178608053E-4</v>
      </c>
      <c r="BG122" s="414">
        <f>BF122*(1-VLOOKUP($AR23,'MP-2017_Female'!$A$3:$CF$103,MIN((61+(Mortality!BG$5-Mortality!$AT$5)),84),0))</f>
        <v>4.861496517379394E-4</v>
      </c>
      <c r="BH122" s="414">
        <f>BG122*(1-VLOOKUP($AR23,'MP-2017_Female'!$A$3:$CF$103,MIN((61+(Mortality!BH$5-Mortality!$AT$5)),84),0))</f>
        <v>4.8435089802650899E-4</v>
      </c>
      <c r="BI122" s="414">
        <f>BH122*(1-VLOOKUP($AR23,'MP-2017_Female'!$A$3:$CF$103,MIN((61+(Mortality!BI$5-Mortality!$AT$5)),84),0))</f>
        <v>4.8192914353637644E-4</v>
      </c>
      <c r="BJ122" s="414">
        <f>BI122*(1-VLOOKUP($AR23,'MP-2017_Female'!$A$3:$CF$103,MIN((61+(Mortality!BJ$5-Mortality!$AT$5)),84),0))</f>
        <v>4.7894118284645091E-4</v>
      </c>
      <c r="BK122" s="414">
        <f>BJ122*(1-VLOOKUP($AR23,'MP-2017_Female'!$A$3:$CF$103,MIN((61+(Mortality!BK$5-Mortality!$AT$5)),84),0))</f>
        <v>4.7544491221167181E-4</v>
      </c>
      <c r="BL122" s="414">
        <f>BK122*(1-VLOOKUP($AR23,'MP-2017_Female'!$A$3:$CF$103,MIN((61+(Mortality!BL$5-Mortality!$AT$5)),84),0))</f>
        <v>4.7154626393153612E-4</v>
      </c>
      <c r="BM122" s="414">
        <f>BL122*(1-VLOOKUP($AR23,'MP-2017_Female'!$A$3:$CF$103,MIN((61+(Mortality!BM$5-Mortality!$AT$5)),84),0))</f>
        <v>4.6734950218254543E-4</v>
      </c>
      <c r="BN122" s="414">
        <f>BM122*(1-VLOOKUP($AR23,'MP-2017_Female'!$A$3:$CF$103,MIN((61+(Mortality!BN$5-Mortality!$AT$5)),84),0))</f>
        <v>4.6290968191181126E-4</v>
      </c>
      <c r="BO122" s="414">
        <f>BN122*(1-VLOOKUP($AR23,'MP-2017_Female'!$A$3:$CF$103,MIN((61+(Mortality!BO$5-Mortality!$AT$5)),84),0))</f>
        <v>4.583731670290755E-4</v>
      </c>
      <c r="BP122" s="414">
        <f>BO122*(1-VLOOKUP($AR23,'MP-2017_Female'!$A$3:$CF$103,MIN((61+(Mortality!BP$5-Mortality!$AT$5)),84),0))</f>
        <v>4.5378943535878474E-4</v>
      </c>
      <c r="BQ122" s="414">
        <f>BP122*(1-VLOOKUP($AR23,'MP-2017_Female'!$A$3:$CF$103,MIN((61+(Mortality!BQ$5-Mortality!$AT$5)),84),0))</f>
        <v>4.4925154100519687E-4</v>
      </c>
      <c r="BR122" s="414">
        <f>BQ122*(1-VLOOKUP($AR23,'MP-2017_Female'!$A$3:$CF$103,MIN((61+(Mortality!BR$5-Mortality!$AT$5)),84),0))</f>
        <v>4.447590255951449E-4</v>
      </c>
      <c r="BS122" s="414">
        <f>BR122*(1-VLOOKUP($AR23,'MP-2017_Female'!$A$3:$CF$103,MIN((61+(Mortality!BS$5-Mortality!$AT$5)),84),0))</f>
        <v>4.4031143533919344E-4</v>
      </c>
      <c r="BT122" s="414">
        <f>BS122*(1-VLOOKUP($AR23,'MP-2017_Female'!$A$3:$CF$103,MIN((61+(Mortality!BT$5-Mortality!$AT$5)),84),0))</f>
        <v>4.3590832098580151E-4</v>
      </c>
      <c r="BU122" s="414">
        <f>BT122*(1-VLOOKUP($AR23,'MP-2017_Female'!$A$3:$CF$103,MIN((61+(Mortality!BU$5-Mortality!$AT$5)),84),0))</f>
        <v>4.315492377759435E-4</v>
      </c>
      <c r="BV122" s="414">
        <f>BU122*(1-VLOOKUP($AR23,'MP-2017_Female'!$A$3:$CF$103,MIN((61+(Mortality!BV$5-Mortality!$AT$5)),84),0))</f>
        <v>4.2723374539818405E-4</v>
      </c>
      <c r="BW122" s="414">
        <f>BV122*(1-VLOOKUP($AR23,'MP-2017_Female'!$A$3:$CF$103,MIN((61+(Mortality!BW$5-Mortality!$AT$5)),84),0))</f>
        <v>4.229614079442022E-4</v>
      </c>
      <c r="BX122" s="414">
        <f>BW122*(1-VLOOKUP($AR23,'MP-2017_Female'!$A$3:$CF$103,MIN((61+(Mortality!BX$5-Mortality!$AT$5)),84),0))</f>
        <v>4.1873179386476016E-4</v>
      </c>
      <c r="BY122" s="414">
        <f>BX122*(1-VLOOKUP($AR23,'MP-2017_Female'!$A$3:$CF$103,MIN((61+(Mortality!BY$5-Mortality!$AT$5)),84),0))</f>
        <v>4.1454447592611257E-4</v>
      </c>
      <c r="BZ122" s="414">
        <f>BY122*(1-VLOOKUP($AR23,'MP-2017_Female'!$A$3:$CF$103,MIN((61+(Mortality!BZ$5-Mortality!$AT$5)),84),0))</f>
        <v>4.1039903116685142E-4</v>
      </c>
      <c r="CA122" s="414">
        <f>BZ122*(1-VLOOKUP($AR23,'MP-2017_Female'!$A$3:$CF$103,MIN((61+(Mortality!CA$5-Mortality!$AT$5)),84),0))</f>
        <v>4.0629504085518288E-4</v>
      </c>
      <c r="CB122" s="414">
        <f>CA122*(1-VLOOKUP($AR23,'MP-2017_Female'!$A$3:$CF$103,MIN((61+(Mortality!CB$5-Mortality!$AT$5)),84),0))</f>
        <v>4.0223209044663107E-4</v>
      </c>
      <c r="CC122" s="414">
        <f>CB122*(1-VLOOKUP($AR23,'MP-2017_Female'!$A$3:$CF$103,MIN((61+(Mortality!CC$5-Mortality!$AT$5)),84),0))</f>
        <v>3.9820976954216475E-4</v>
      </c>
      <c r="CD122" s="414">
        <f>CC122*(1-VLOOKUP($AR23,'MP-2017_Female'!$A$3:$CF$103,MIN((61+(Mortality!CD$5-Mortality!$AT$5)),84),0))</f>
        <v>3.9422767184674309E-4</v>
      </c>
      <c r="CE122" s="414">
        <f>CD122*(1-VLOOKUP($AR23,'MP-2017_Female'!$A$3:$CF$103,MIN((61+(Mortality!CE$5-Mortality!$AT$5)),84),0))</f>
        <v>3.9028539512827567E-4</v>
      </c>
      <c r="CF122" s="414">
        <f>CE122*(1-VLOOKUP($AR23,'MP-2017_Female'!$A$3:$CF$103,MIN((61+(Mortality!CF$5-Mortality!$AT$5)),84),0))</f>
        <v>3.8638254117699292E-4</v>
      </c>
      <c r="CG122" s="414">
        <f>CF122*(1-VLOOKUP($AR23,'MP-2017_Female'!$A$3:$CF$103,MIN((61+(Mortality!CG$5-Mortality!$AT$5)),84),0))</f>
        <v>3.8251871576522301E-4</v>
      </c>
      <c r="CH122" s="414">
        <f>CG122*(1-VLOOKUP($AR23,'MP-2017_Female'!$A$3:$CF$103,MIN((61+(Mortality!CH$5-Mortality!$AT$5)),84),0))</f>
        <v>3.7869352860757079E-4</v>
      </c>
      <c r="CI122" s="414">
        <f>CH122*(1-VLOOKUP($AR23,'MP-2017_Female'!$A$3:$CF$103,MIN((61+(Mortality!CI$5-Mortality!$AT$5)),84),0))</f>
        <v>3.7490659332149506E-4</v>
      </c>
      <c r="CJ122" s="414">
        <f>CI122*(1-VLOOKUP($AR23,'MP-2017_Female'!$A$3:$CF$103,MIN((61+(Mortality!CJ$5-Mortality!$AT$5)),84),0))</f>
        <v>3.7115752738828013E-4</v>
      </c>
      <c r="CK122" s="414">
        <f>CJ122*(1-VLOOKUP($AR23,'MP-2017_Female'!$A$3:$CF$103,MIN((61+(Mortality!CK$5-Mortality!$AT$5)),84),0))</f>
        <v>3.674459521143973E-4</v>
      </c>
      <c r="CL122" s="414">
        <f>CK122*(1-VLOOKUP($AR23,'MP-2017_Female'!$A$3:$CF$103,MIN((61+(Mortality!CL$5-Mortality!$AT$5)),84),0))</f>
        <v>3.6377149259325333E-4</v>
      </c>
      <c r="CM122" s="414">
        <f>CL122*(1-VLOOKUP($AR23,'MP-2017_Female'!$A$3:$CF$103,MIN((61+(Mortality!CM$5-Mortality!$AT$5)),84),0))</f>
        <v>3.6013377766732079E-4</v>
      </c>
      <c r="CN122" s="414">
        <f>CM122*(1-VLOOKUP($AR23,'MP-2017_Female'!$A$3:$CF$103,MIN((61+(Mortality!CN$5-Mortality!$AT$5)),84),0))</f>
        <v>3.5653243989064757E-4</v>
      </c>
      <c r="CO122" s="414">
        <f>CN122*(1-VLOOKUP($AR23,'MP-2017_Female'!$A$3:$CF$103,MIN((61+(Mortality!CO$5-Mortality!$AT$5)),84),0))</f>
        <v>3.529671154917411E-4</v>
      </c>
      <c r="CP122" s="414">
        <f>CO122*(1-VLOOKUP($AR23,'MP-2017_Female'!$A$3:$CF$103,MIN((61+(Mortality!CP$5-Mortality!$AT$5)),84),0))</f>
        <v>3.4943744433682371E-4</v>
      </c>
      <c r="CQ122" s="414">
        <f>CP122*(1-VLOOKUP($AR23,'MP-2017_Female'!$A$3:$CF$103,MIN((61+(Mortality!CQ$5-Mortality!$AT$5)),84),0))</f>
        <v>3.4594306989345548E-4</v>
      </c>
      <c r="CR122" s="414">
        <f>CQ122*(1-VLOOKUP($AR23,'MP-2017_Female'!$A$3:$CF$103,MIN((61+(Mortality!CR$5-Mortality!$AT$5)),84),0))</f>
        <v>3.4248363919452091E-4</v>
      </c>
      <c r="CS122" s="414">
        <f>CR122*(1-VLOOKUP($AR23,'MP-2017_Female'!$A$3:$CF$103,MIN((61+(Mortality!CS$5-Mortality!$AT$5)),84),0))</f>
        <v>3.3905880280257571E-4</v>
      </c>
      <c r="CT122" s="414">
        <f>CS122*(1-VLOOKUP($AR23,'MP-2017_Female'!$A$3:$CF$103,MIN((61+(Mortality!CT$5-Mortality!$AT$5)),84),0))</f>
        <v>3.3566821477454994E-4</v>
      </c>
      <c r="CU122" s="414">
        <f>CT122*(1-VLOOKUP($AR23,'MP-2017_Female'!$A$3:$CF$103,MIN((61+(Mortality!CU$5-Mortality!$AT$5)),84),0))</f>
        <v>3.3231153262680443E-4</v>
      </c>
      <c r="CV122" s="414">
        <f>CU122*(1-VLOOKUP($AR23,'MP-2017_Female'!$A$3:$CF$103,MIN((61+(Mortality!CV$5-Mortality!$AT$5)),84),0))</f>
        <v>3.2898841730053641E-4</v>
      </c>
      <c r="CW122" s="414">
        <f>CV122*(1-VLOOKUP($AR23,'MP-2017_Female'!$A$3:$CF$103,MIN((61+(Mortality!CW$5-Mortality!$AT$5)),84),0))</f>
        <v>3.2569853312753102E-4</v>
      </c>
      <c r="CX122" s="414">
        <f>CW122*(1-VLOOKUP($AR23,'MP-2017_Female'!$A$3:$CF$103,MIN((61+(Mortality!CX$5-Mortality!$AT$5)),84),0))</f>
        <v>3.224415477962557E-4</v>
      </c>
      <c r="CY122" s="414">
        <f>CX122*(1-VLOOKUP($AR23,'MP-2017_Female'!$A$3:$CF$103,MIN((61+(Mortality!CY$5-Mortality!$AT$5)),84),0))</f>
        <v>3.1921713231829315E-4</v>
      </c>
      <c r="CZ122" s="414">
        <f>CY122*(1-VLOOKUP($AR23,'MP-2017_Female'!$A$3:$CF$103,MIN((61+(Mortality!CZ$5-Mortality!$AT$5)),84),0))</f>
        <v>3.1602496099511024E-4</v>
      </c>
      <c r="DA122" s="414">
        <f>CZ122*(1-VLOOKUP($AR23,'MP-2017_Female'!$A$3:$CF$103,MIN((61+(Mortality!DA$5-Mortality!$AT$5)),84),0))</f>
        <v>3.1286471138515916E-4</v>
      </c>
      <c r="DB122" s="414">
        <f>DA122*(1-VLOOKUP($AR23,'MP-2017_Female'!$A$3:$CF$103,MIN((61+(Mortality!DB$5-Mortality!$AT$5)),84),0))</f>
        <v>3.0973606427130759E-4</v>
      </c>
      <c r="DC122" s="414">
        <f>DB122*(1-VLOOKUP($AR23,'MP-2017_Female'!$A$3:$CF$103,MIN((61+(Mortality!DC$5-Mortality!$AT$5)),84),0))</f>
        <v>3.0663870362859449E-4</v>
      </c>
      <c r="DD122" s="414">
        <f>DC122*(1-VLOOKUP($AR23,'MP-2017_Female'!$A$3:$CF$103,MIN((61+(Mortality!DD$5-Mortality!$AT$5)),84),0))</f>
        <v>3.0357231659230852E-4</v>
      </c>
      <c r="DE122" s="414">
        <f>DD122*(1-VLOOKUP($AR23,'MP-2017_Female'!$A$3:$CF$103,MIN((61+(Mortality!DE$5-Mortality!$AT$5)),84),0))</f>
        <v>3.0053659342638541E-4</v>
      </c>
      <c r="DF122" s="414">
        <f>DE122*(1-VLOOKUP($AR23,'MP-2017_Female'!$A$3:$CF$103,MIN((61+(Mortality!DF$5-Mortality!$AT$5)),84),0))</f>
        <v>2.9753122749212157E-4</v>
      </c>
      <c r="DG122" s="414">
        <f>DF122*(1-VLOOKUP($AR23,'MP-2017_Female'!$A$3:$CF$103,MIN((61+(Mortality!DG$5-Mortality!$AT$5)),84),0))</f>
        <v>2.9455591521720037E-4</v>
      </c>
      <c r="DH122" s="414">
        <f>DG122*(1-VLOOKUP($AR23,'MP-2017_Female'!$A$3:$CF$103,MIN((61+(Mortality!DH$5-Mortality!$AT$5)),84),0))</f>
        <v>2.9161035606502835E-4</v>
      </c>
      <c r="DI122" s="414">
        <f>DH122*(1-VLOOKUP($AR23,'MP-2017_Female'!$A$3:$CF$103,MIN((61+(Mortality!DI$5-Mortality!$AT$5)),84),0))</f>
        <v>2.8869425250437807E-4</v>
      </c>
      <c r="DJ122" s="414">
        <f>DI122*(1-VLOOKUP($AR23,'MP-2017_Female'!$A$3:$CF$103,MIN((61+(Mortality!DJ$5-Mortality!$AT$5)),84),0))</f>
        <v>2.8580730997933431E-4</v>
      </c>
      <c r="DK122" s="414">
        <f>DJ122*(1-VLOOKUP($AR23,'MP-2017_Female'!$A$3:$CF$103,MIN((61+(Mortality!DK$5-Mortality!$AT$5)),84),0))</f>
        <v>2.8294923687954094E-4</v>
      </c>
      <c r="DL122" s="414">
        <f>DK122*(1-VLOOKUP($AR23,'MP-2017_Female'!$A$3:$CF$103,MIN((61+(Mortality!DL$5-Mortality!$AT$5)),84),0))</f>
        <v>2.8011974451074554E-4</v>
      </c>
      <c r="DM122" s="414">
        <f>DL122*(1-VLOOKUP($AR23,'MP-2017_Female'!$A$3:$CF$103,MIN((61+(Mortality!DM$5-Mortality!$AT$5)),84),0))</f>
        <v>2.773185470656381E-4</v>
      </c>
      <c r="DN122" s="414">
        <f>DM122*(1-VLOOKUP($AR23,'MP-2017_Female'!$A$3:$CF$103,MIN((61+(Mortality!DN$5-Mortality!$AT$5)),84),0))</f>
        <v>2.7454536159498172E-4</v>
      </c>
      <c r="DO122" s="414">
        <f>DN122*(1-VLOOKUP($AR23,'MP-2017_Female'!$A$3:$CF$103,MIN((61+(Mortality!DO$5-Mortality!$AT$5)),84),0))</f>
        <v>2.7179990797903189E-4</v>
      </c>
      <c r="DP122" s="414">
        <f>DO122*(1-VLOOKUP($AR23,'MP-2017_Female'!$A$3:$CF$103,MIN((61+(Mortality!DP$5-Mortality!$AT$5)),84),0))</f>
        <v>2.6908190889924158E-4</v>
      </c>
      <c r="DQ122" s="414">
        <f>DP122*(1-VLOOKUP($AR23,'MP-2017_Female'!$A$3:$CF$103,MIN((61+(Mortality!DQ$5-Mortality!$AT$5)),84),0))</f>
        <v>2.6639108981024918E-4</v>
      </c>
      <c r="DR122" s="414">
        <f>DQ122*(1-VLOOKUP($AR23,'MP-2017_Female'!$A$3:$CF$103,MIN((61+(Mortality!DR$5-Mortality!$AT$5)),84),0))</f>
        <v>2.6372717891214671E-4</v>
      </c>
      <c r="DS122" s="414">
        <f>DR122*(1-VLOOKUP($AR23,'MP-2017_Female'!$A$3:$CF$103,MIN((61+(Mortality!DS$5-Mortality!$AT$5)),84),0))</f>
        <v>2.6108990712302523E-4</v>
      </c>
      <c r="DT122" s="414">
        <f>DS122*(1-VLOOKUP($AR23,'MP-2017_Female'!$A$3:$CF$103,MIN((61+(Mortality!DT$5-Mortality!$AT$5)),84),0))</f>
        <v>2.5847900805179501E-4</v>
      </c>
      <c r="DU122" s="414">
        <f>DT122*(1-VLOOKUP($AR23,'MP-2017_Female'!$A$3:$CF$103,MIN((61+(Mortality!DU$5-Mortality!$AT$5)),84),0))</f>
        <v>2.5589421797127704E-4</v>
      </c>
      <c r="DV122" s="414">
        <f>DU122*(1-VLOOKUP($AR23,'MP-2017_Female'!$A$3:$CF$103,MIN((61+(Mortality!DV$5-Mortality!$AT$5)),84),0))</f>
        <v>2.5333527579156427E-4</v>
      </c>
      <c r="DW122" s="414">
        <f>DV122*(1-VLOOKUP($AR23,'MP-2017_Female'!$A$3:$CF$103,MIN((61+(Mortality!DW$5-Mortality!$AT$5)),84),0))</f>
        <v>2.5080192303364863E-4</v>
      </c>
      <c r="DX122" s="414">
        <f>DW122*(1-VLOOKUP($AR23,'MP-2017_Female'!$A$3:$CF$103,MIN((61+(Mortality!DX$5-Mortality!$AT$5)),84),0))</f>
        <v>2.4829390380331216E-4</v>
      </c>
      <c r="DY122" s="414">
        <f>DX122*(1-VLOOKUP($AR23,'MP-2017_Female'!$A$3:$CF$103,MIN((61+(Mortality!DY$5-Mortality!$AT$5)),84),0))</f>
        <v>2.4581096476527901E-4</v>
      </c>
      <c r="DZ122" s="414">
        <f>DY122*(1-VLOOKUP($AR23,'MP-2017_Female'!$A$3:$CF$103,MIN((61+(Mortality!DZ$5-Mortality!$AT$5)),84),0))</f>
        <v>2.4335285511762621E-4</v>
      </c>
      <c r="EA122" s="414">
        <f>DZ122*(1-VLOOKUP($AR23,'MP-2017_Female'!$A$3:$CF$103,MIN((61+(Mortality!EA$5-Mortality!$AT$5)),84),0))</f>
        <v>2.4091932656644996E-4</v>
      </c>
      <c r="EB122" s="414">
        <f>EA122*(1-VLOOKUP($AR23,'MP-2017_Female'!$A$3:$CF$103,MIN((61+(Mortality!EB$5-Mortality!$AT$5)),84),0))</f>
        <v>2.3851013330078547E-4</v>
      </c>
      <c r="EC122" s="414">
        <f>EB122*(1-VLOOKUP($AR23,'MP-2017_Female'!$A$3:$CF$103,MIN((61+(Mortality!EC$5-Mortality!$AT$5)),84),0))</f>
        <v>2.3612503196777761E-4</v>
      </c>
      <c r="ED122" s="414">
        <f>EC122*(1-VLOOKUP($AR23,'MP-2017_Female'!$A$3:$CF$103,MIN((61+(Mortality!ED$5-Mortality!$AT$5)),84),0))</f>
        <v>2.3376378164809982E-4</v>
      </c>
      <c r="EE122" s="414">
        <f>ED122*(1-VLOOKUP($AR23,'MP-2017_Female'!$A$3:$CF$103,MIN((61+(Mortality!EE$5-Mortality!$AT$5)),84),0))</f>
        <v>2.3142614383161883E-4</v>
      </c>
      <c r="EF122" s="414">
        <f>EE122*(1-VLOOKUP($AR23,'MP-2017_Female'!$A$3:$CF$103,MIN((61+(Mortality!EF$5-Mortality!$AT$5)),84),0))</f>
        <v>2.2911188239330265E-4</v>
      </c>
      <c r="EG122" s="414">
        <f>EF122*(1-VLOOKUP($AR23,'MP-2017_Female'!$A$3:$CF$103,MIN((61+(Mortality!EG$5-Mortality!$AT$5)),84),0))</f>
        <v>2.2682076356936963E-4</v>
      </c>
      <c r="EH122" s="414">
        <f>EG122*(1-VLOOKUP($AR23,'MP-2017_Female'!$A$3:$CF$103,MIN((61+(Mortality!EH$5-Mortality!$AT$5)),84),0))</f>
        <v>2.2455255593367593E-4</v>
      </c>
      <c r="EI122" s="414">
        <f>EH122*(1-VLOOKUP($AR23,'MP-2017_Female'!$A$3:$CF$103,MIN((61+(Mortality!EI$5-Mortality!$AT$5)),84),0))</f>
        <v>2.2230703037433918E-4</v>
      </c>
      <c r="EJ122" s="414">
        <f>EI122*(1-VLOOKUP($AR23,'MP-2017_Female'!$A$3:$CF$103,MIN((61+(Mortality!EJ$5-Mortality!$AT$5)),84),0))</f>
        <v>2.2008396007059579E-4</v>
      </c>
      <c r="EK122" s="414">
        <f>EJ122*(1-VLOOKUP($AR23,'MP-2017_Female'!$A$3:$CF$103,MIN((61+(Mortality!EK$5-Mortality!$AT$5)),84),0))</f>
        <v>2.1788312046988983E-4</v>
      </c>
      <c r="EL122" s="414">
        <f>EK122*(1-VLOOKUP($AR23,'MP-2017_Female'!$A$3:$CF$103,MIN((61+(Mortality!EL$5-Mortality!$AT$5)),84),0))</f>
        <v>2.1570428926519092E-4</v>
      </c>
      <c r="EM122" s="414">
        <f>EL122*(1-VLOOKUP($AR23,'MP-2017_Female'!$A$3:$CF$103,MIN((61+(Mortality!EM$5-Mortality!$AT$5)),84),0))</f>
        <v>2.1354724637253901E-4</v>
      </c>
      <c r="EN122" s="414">
        <f>EM122*(1-VLOOKUP($AR23,'MP-2017_Female'!$A$3:$CF$103,MIN((61+(Mortality!EN$5-Mortality!$AT$5)),84),0))</f>
        <v>2.1141177390881361E-4</v>
      </c>
      <c r="EO122" s="414">
        <f>EN122*(1-VLOOKUP($AR23,'MP-2017_Female'!$A$3:$CF$103,MIN((61+(Mortality!EO$5-Mortality!$AT$5)),84),0))</f>
        <v>2.0929765616972546E-4</v>
      </c>
      <c r="EP122" s="414">
        <f>EO122*(1-VLOOKUP($AR23,'MP-2017_Female'!$A$3:$CF$103,MIN((61+(Mortality!EP$5-Mortality!$AT$5)),84),0))</f>
        <v>2.072046796080282E-4</v>
      </c>
      <c r="EQ122" s="414">
        <f>EP122*(1-VLOOKUP($AR23,'MP-2017_Female'!$A$3:$CF$103,MIN((61+(Mortality!EQ$5-Mortality!$AT$5)),84),0))</f>
        <v>2.051326328119479E-4</v>
      </c>
      <c r="ER122" s="414">
        <f>EQ122*(1-VLOOKUP($AR23,'MP-2017_Female'!$A$3:$CF$103,MIN((61+(Mortality!ER$5-Mortality!$AT$5)),84),0))</f>
        <v>2.0308130648382842E-4</v>
      </c>
      <c r="ES122" s="414">
        <f>ER122*(1-VLOOKUP($AR23,'MP-2017_Female'!$A$3:$CF$103,MIN((61+(Mortality!ES$5-Mortality!$AT$5)),84),0))</f>
        <v>2.0105049341899014E-4</v>
      </c>
      <c r="ET122" s="414">
        <f>ES122*(1-VLOOKUP($AR23,'MP-2017_Female'!$A$3:$CF$103,MIN((61+(Mortality!ET$5-Mortality!$AT$5)),84),0))</f>
        <v>1.9903998848480023E-4</v>
      </c>
      <c r="EU122" s="414">
        <f>ET122*(1-VLOOKUP($AR23,'MP-2017_Female'!$A$3:$CF$103,MIN((61+(Mortality!EU$5-Mortality!$AT$5)),84),0))</f>
        <v>1.9704958859995223E-4</v>
      </c>
      <c r="EV122" s="414">
        <f>EU122*(1-VLOOKUP($AR23,'MP-2017_Female'!$A$3:$CF$103,MIN((61+(Mortality!EV$5-Mortality!$AT$5)),84),0))</f>
        <v>1.9507909271395269E-4</v>
      </c>
      <c r="EW122" s="414">
        <f>EV122*(1-VLOOKUP($AR23,'MP-2017_Female'!$A$3:$CF$103,MIN((61+(Mortality!EW$5-Mortality!$AT$5)),84),0))</f>
        <v>1.9312830178681316E-4</v>
      </c>
      <c r="EX122" s="414">
        <f>EW122*(1-VLOOKUP($AR23,'MP-2017_Female'!$A$3:$CF$103,MIN((61+(Mortality!EX$5-Mortality!$AT$5)),84),0))</f>
        <v>1.9119701876894502E-4</v>
      </c>
      <c r="EY122" s="414">
        <f>EX122*(1-VLOOKUP($AR23,'MP-2017_Female'!$A$3:$CF$103,MIN((61+(Mortality!EY$5-Mortality!$AT$5)),84),0))</f>
        <v>1.8928504858125558E-4</v>
      </c>
      <c r="EZ122" s="414">
        <f>EY122*(1-VLOOKUP($AR23,'MP-2017_Female'!$A$3:$CF$103,MIN((61+(Mortality!EZ$5-Mortality!$AT$5)),84),0))</f>
        <v>1.8739219809544303E-4</v>
      </c>
      <c r="FA122" s="414">
        <f>EZ122*(1-VLOOKUP($AR23,'MP-2017_Female'!$A$3:$CF$103,MIN((61+(Mortality!FA$5-Mortality!$AT$5)),84),0))</f>
        <v>1.8551827611448861E-4</v>
      </c>
      <c r="FB122" s="414">
        <f>FA122*(1-VLOOKUP($AR23,'MP-2017_Female'!$A$3:$CF$103,MIN((61+(Mortality!FB$5-Mortality!$AT$5)),84),0))</f>
        <v>1.8366309335334373E-4</v>
      </c>
      <c r="FC122" s="414">
        <f>FB122*(1-VLOOKUP($AR23,'MP-2017_Female'!$A$3:$CF$103,MIN((61+(Mortality!FC$5-Mortality!$AT$5)),84),0))</f>
        <v>1.8182646241981029E-4</v>
      </c>
      <c r="FD122" s="414">
        <f>FC122*(1-VLOOKUP($AR23,'MP-2017_Female'!$A$3:$CF$103,MIN((61+(Mortality!FD$5-Mortality!$AT$5)),84),0))</f>
        <v>1.8000819779561219E-4</v>
      </c>
      <c r="FE122" s="414">
        <f>FD122*(1-VLOOKUP($AR23,'MP-2017_Female'!$A$3:$CF$103,MIN((61+(Mortality!FE$5-Mortality!$AT$5)),84),0))</f>
        <v>1.7820811581765607E-4</v>
      </c>
      <c r="FF122" s="414">
        <f>FE122*(1-VLOOKUP($AR23,'MP-2017_Female'!$A$3:$CF$103,MIN((61+(Mortality!FF$5-Mortality!$AT$5)),84),0))</f>
        <v>1.764260346594795E-4</v>
      </c>
      <c r="FG122" s="414">
        <f>FF122*(1-VLOOKUP($AR23,'MP-2017_Female'!$A$3:$CF$103,MIN((61+(Mortality!FG$5-Mortality!$AT$5)),84),0))</f>
        <v>1.746617743128847E-4</v>
      </c>
      <c r="FH122" s="414">
        <f>FG122*(1-VLOOKUP($AR23,'MP-2017_Female'!$A$3:$CF$103,MIN((61+(Mortality!FH$5-Mortality!$AT$5)),84),0))</f>
        <v>1.7291515656975585E-4</v>
      </c>
      <c r="FI122" s="414">
        <f>FH122*(1-VLOOKUP($AR23,'MP-2017_Female'!$A$3:$CF$103,MIN((61+(Mortality!FI$5-Mortality!$AT$5)),84),0))</f>
        <v>1.7118600500405829E-4</v>
      </c>
    </row>
    <row r="123" spans="3:165">
      <c r="AR123" s="205">
        <v>43</v>
      </c>
      <c r="AS123" s="235">
        <f t="shared" si="153"/>
        <v>5.2809824675476458E-4</v>
      </c>
      <c r="AT123" s="406">
        <f t="shared" si="152"/>
        <v>5.4460000000000001E-4</v>
      </c>
      <c r="AU123" s="414">
        <f>AT123*(1-VLOOKUP($AR24,'MP-2017_Female'!$A$3:$CF$103,MIN((61+(Mortality!AU$5-Mortality!$AT$5)),84),0))</f>
        <v>5.3659437999999994E-4</v>
      </c>
      <c r="AV123" s="414">
        <f>AU123*(1-VLOOKUP($AR24,'MP-2017_Female'!$A$3:$CF$103,MIN((61+(Mortality!AV$5-Mortality!$AT$5)),84),0))</f>
        <v>5.3133575507599996E-4</v>
      </c>
      <c r="AW123" s="414">
        <f>AV123*(1-VLOOKUP($AR24,'MP-2017_Female'!$A$3:$CF$103,MIN((61+(Mortality!AW$5-Mortality!$AT$5)),84),0))</f>
        <v>5.2931667920671111E-4</v>
      </c>
      <c r="AX123" s="414">
        <f>AW123*(1-VLOOKUP($AR24,'MP-2017_Female'!$A$3:$CF$103,MIN((61+(Mortality!AX$5-Mortality!$AT$5)),84),0))</f>
        <v>5.2799338750869433E-4</v>
      </c>
      <c r="AY123" s="414">
        <f>AX123*(1-VLOOKUP($AR24,'MP-2017_Female'!$A$3:$CF$103,MIN((61+(Mortality!AY$5-Mortality!$AT$5)),84),0))</f>
        <v>5.2735979544368393E-4</v>
      </c>
      <c r="AZ123" s="414">
        <f>AY123*(1-VLOOKUP($AR24,'MP-2017_Female'!$A$3:$CF$103,MIN((61+(Mortality!AZ$5-Mortality!$AT$5)),84),0))</f>
        <v>5.2725432348459523E-4</v>
      </c>
      <c r="BA123" s="414">
        <f>AZ123*(1-VLOOKUP($AR24,'MP-2017_Female'!$A$3:$CF$103,MIN((61+(Mortality!BA$5-Mortality!$AT$5)),84),0))</f>
        <v>5.2757067607868597E-4</v>
      </c>
      <c r="BB123" s="414">
        <f>BA123*(1-VLOOKUP($AR24,'MP-2017_Female'!$A$3:$CF$103,MIN((61+(Mortality!BB$5-Mortality!$AT$5)),84),0))</f>
        <v>5.2809824675476458E-4</v>
      </c>
      <c r="BC123" s="414">
        <f>BB123*(1-VLOOKUP($AR24,'MP-2017_Female'!$A$3:$CF$103,MIN((61+(Mortality!BC$5-Mortality!$AT$5)),84),0))</f>
        <v>5.2862634500151925E-4</v>
      </c>
      <c r="BD123" s="414">
        <f>BC123*(1-VLOOKUP($AR24,'MP-2017_Female'!$A$3:$CF$103,MIN((61+(Mortality!BD$5-Mortality!$AT$5)),84),0))</f>
        <v>5.2894352080852015E-4</v>
      </c>
      <c r="BE123" s="414">
        <f>BD123*(1-VLOOKUP($AR24,'MP-2017_Female'!$A$3:$CF$103,MIN((61+(Mortality!BE$5-Mortality!$AT$5)),84),0))</f>
        <v>5.2883773210435847E-4</v>
      </c>
      <c r="BF123" s="414">
        <f>BE123*(1-VLOOKUP($AR24,'MP-2017_Female'!$A$3:$CF$103,MIN((61+(Mortality!BF$5-Mortality!$AT$5)),84),0))</f>
        <v>5.2820312682583324E-4</v>
      </c>
      <c r="BG123" s="414">
        <f>BF123*(1-VLOOKUP($AR24,'MP-2017_Female'!$A$3:$CF$103,MIN((61+(Mortality!BG$5-Mortality!$AT$5)),84),0))</f>
        <v>5.2693543932145126E-4</v>
      </c>
      <c r="BH123" s="414">
        <f>BG123*(1-VLOOKUP($AR24,'MP-2017_Female'!$A$3:$CF$103,MIN((61+(Mortality!BH$5-Mortality!$AT$5)),84),0))</f>
        <v>5.2503847173989403E-4</v>
      </c>
      <c r="BI123" s="414">
        <f>BH123*(1-VLOOKUP($AR24,'MP-2017_Female'!$A$3:$CF$103,MIN((61+(Mortality!BI$5-Mortality!$AT$5)),84),0))</f>
        <v>5.2251828707554251E-4</v>
      </c>
      <c r="BJ123" s="414">
        <f>BI123*(1-VLOOKUP($AR24,'MP-2017_Female'!$A$3:$CF$103,MIN((61+(Mortality!BJ$5-Mortality!$AT$5)),84),0))</f>
        <v>5.1938317735308924E-4</v>
      </c>
      <c r="BK123" s="414">
        <f>BJ123*(1-VLOOKUP($AR24,'MP-2017_Female'!$A$3:$CF$103,MIN((61+(Mortality!BK$5-Mortality!$AT$5)),84),0))</f>
        <v>5.1569555679388231E-4</v>
      </c>
      <c r="BL123" s="414">
        <f>BK123*(1-VLOOKUP($AR24,'MP-2017_Female'!$A$3:$CF$103,MIN((61+(Mortality!BL$5-Mortality!$AT$5)),84),0))</f>
        <v>5.1151842278385185E-4</v>
      </c>
      <c r="BM123" s="414">
        <f>BL123*(1-VLOOKUP($AR24,'MP-2017_Female'!$A$3:$CF$103,MIN((61+(Mortality!BM$5-Mortality!$AT$5)),84),0))</f>
        <v>5.0701706066335391E-4</v>
      </c>
      <c r="BN123" s="414">
        <f>BM123*(1-VLOOKUP($AR24,'MP-2017_Female'!$A$3:$CF$103,MIN((61+(Mortality!BN$5-Mortality!$AT$5)),84),0))</f>
        <v>5.0225110029311843E-4</v>
      </c>
      <c r="BO123" s="414">
        <f>BN123*(1-VLOOKUP($AR24,'MP-2017_Female'!$A$3:$CF$103,MIN((61+(Mortality!BO$5-Mortality!$AT$5)),84),0))</f>
        <v>4.973290395102459E-4</v>
      </c>
      <c r="BP123" s="414">
        <f>BO123*(1-VLOOKUP($AR24,'MP-2017_Female'!$A$3:$CF$103,MIN((61+(Mortality!BP$5-Mortality!$AT$5)),84),0))</f>
        <v>4.9240548201909446E-4</v>
      </c>
      <c r="BQ123" s="414">
        <f>BP123*(1-VLOOKUP($AR24,'MP-2017_Female'!$A$3:$CF$103,MIN((61+(Mortality!BQ$5-Mortality!$AT$5)),84),0))</f>
        <v>4.8748142719890353E-4</v>
      </c>
      <c r="BR123" s="414">
        <f>BQ123*(1-VLOOKUP($AR24,'MP-2017_Female'!$A$3:$CF$103,MIN((61+(Mortality!BR$5-Mortality!$AT$5)),84),0))</f>
        <v>4.8260661292691447E-4</v>
      </c>
      <c r="BS123" s="414">
        <f>BR123*(1-VLOOKUP($AR24,'MP-2017_Female'!$A$3:$CF$103,MIN((61+(Mortality!BS$5-Mortality!$AT$5)),84),0))</f>
        <v>4.7778054679764533E-4</v>
      </c>
      <c r="BT123" s="414">
        <f>BS123*(1-VLOOKUP($AR24,'MP-2017_Female'!$A$3:$CF$103,MIN((61+(Mortality!BT$5-Mortality!$AT$5)),84),0))</f>
        <v>4.7300274132966886E-4</v>
      </c>
      <c r="BU123" s="414">
        <f>BT123*(1-VLOOKUP($AR24,'MP-2017_Female'!$A$3:$CF$103,MIN((61+(Mortality!BU$5-Mortality!$AT$5)),84),0))</f>
        <v>4.6827271391637219E-4</v>
      </c>
      <c r="BV123" s="414">
        <f>BU123*(1-VLOOKUP($AR24,'MP-2017_Female'!$A$3:$CF$103,MIN((61+(Mortality!BV$5-Mortality!$AT$5)),84),0))</f>
        <v>4.6358998677720848E-4</v>
      </c>
      <c r="BW123" s="414">
        <f>BV123*(1-VLOOKUP($AR24,'MP-2017_Female'!$A$3:$CF$103,MIN((61+(Mortality!BW$5-Mortality!$AT$5)),84),0))</f>
        <v>4.5895408690943638E-4</v>
      </c>
      <c r="BX123" s="414">
        <f>BW123*(1-VLOOKUP($AR24,'MP-2017_Female'!$A$3:$CF$103,MIN((61+(Mortality!BX$5-Mortality!$AT$5)),84),0))</f>
        <v>4.5436454604034203E-4</v>
      </c>
      <c r="BY123" s="414">
        <f>BX123*(1-VLOOKUP($AR24,'MP-2017_Female'!$A$3:$CF$103,MIN((61+(Mortality!BY$5-Mortality!$AT$5)),84),0))</f>
        <v>4.4982090057993861E-4</v>
      </c>
      <c r="BZ123" s="414">
        <f>BY123*(1-VLOOKUP($AR24,'MP-2017_Female'!$A$3:$CF$103,MIN((61+(Mortality!BZ$5-Mortality!$AT$5)),84),0))</f>
        <v>4.4532269157413921E-4</v>
      </c>
      <c r="CA123" s="414">
        <f>BZ123*(1-VLOOKUP($AR24,'MP-2017_Female'!$A$3:$CF$103,MIN((61+(Mortality!CA$5-Mortality!$AT$5)),84),0))</f>
        <v>4.4086946465839784E-4</v>
      </c>
      <c r="CB123" s="414">
        <f>CA123*(1-VLOOKUP($AR24,'MP-2017_Female'!$A$3:$CF$103,MIN((61+(Mortality!CB$5-Mortality!$AT$5)),84),0))</f>
        <v>4.3646077001181387E-4</v>
      </c>
      <c r="CC123" s="414">
        <f>CB123*(1-VLOOKUP($AR24,'MP-2017_Female'!$A$3:$CF$103,MIN((61+(Mortality!CC$5-Mortality!$AT$5)),84),0))</f>
        <v>4.3209616231169575E-4</v>
      </c>
      <c r="CD123" s="414">
        <f>CC123*(1-VLOOKUP($AR24,'MP-2017_Female'!$A$3:$CF$103,MIN((61+(Mortality!CD$5-Mortality!$AT$5)),84),0))</f>
        <v>4.277752006885788E-4</v>
      </c>
      <c r="CE123" s="414">
        <f>CD123*(1-VLOOKUP($AR24,'MP-2017_Female'!$A$3:$CF$103,MIN((61+(Mortality!CE$5-Mortality!$AT$5)),84),0))</f>
        <v>4.2349744868169298E-4</v>
      </c>
      <c r="CF123" s="414">
        <f>CE123*(1-VLOOKUP($AR24,'MP-2017_Female'!$A$3:$CF$103,MIN((61+(Mortality!CF$5-Mortality!$AT$5)),84),0))</f>
        <v>4.1926247419487607E-4</v>
      </c>
      <c r="CG123" s="414">
        <f>CF123*(1-VLOOKUP($AR24,'MP-2017_Female'!$A$3:$CF$103,MIN((61+(Mortality!CG$5-Mortality!$AT$5)),84),0))</f>
        <v>4.1506984945292733E-4</v>
      </c>
      <c r="CH123" s="414">
        <f>CG123*(1-VLOOKUP($AR24,'MP-2017_Female'!$A$3:$CF$103,MIN((61+(Mortality!CH$5-Mortality!$AT$5)),84),0))</f>
        <v>4.1091915095839806E-4</v>
      </c>
      <c r="CI123" s="414">
        <f>CH123*(1-VLOOKUP($AR24,'MP-2017_Female'!$A$3:$CF$103,MIN((61+(Mortality!CI$5-Mortality!$AT$5)),84),0))</f>
        <v>4.0680995944881407E-4</v>
      </c>
      <c r="CJ123" s="414">
        <f>CI123*(1-VLOOKUP($AR24,'MP-2017_Female'!$A$3:$CF$103,MIN((61+(Mortality!CJ$5-Mortality!$AT$5)),84),0))</f>
        <v>4.0274185985432595E-4</v>
      </c>
      <c r="CK123" s="414">
        <f>CJ123*(1-VLOOKUP($AR24,'MP-2017_Female'!$A$3:$CF$103,MIN((61+(Mortality!CK$5-Mortality!$AT$5)),84),0))</f>
        <v>3.9871444125578266E-4</v>
      </c>
      <c r="CL123" s="414">
        <f>CK123*(1-VLOOKUP($AR24,'MP-2017_Female'!$A$3:$CF$103,MIN((61+(Mortality!CL$5-Mortality!$AT$5)),84),0))</f>
        <v>3.9472729684322485E-4</v>
      </c>
      <c r="CM123" s="414">
        <f>CL123*(1-VLOOKUP($AR24,'MP-2017_Female'!$A$3:$CF$103,MIN((61+(Mortality!CM$5-Mortality!$AT$5)),84),0))</f>
        <v>3.9078002387479257E-4</v>
      </c>
      <c r="CN123" s="414">
        <f>CM123*(1-VLOOKUP($AR24,'MP-2017_Female'!$A$3:$CF$103,MIN((61+(Mortality!CN$5-Mortality!$AT$5)),84),0))</f>
        <v>3.8687222363604465E-4</v>
      </c>
      <c r="CO123" s="414">
        <f>CN123*(1-VLOOKUP($AR24,'MP-2017_Female'!$A$3:$CF$103,MIN((61+(Mortality!CO$5-Mortality!$AT$5)),84),0))</f>
        <v>3.8300350139968423E-4</v>
      </c>
      <c r="CP123" s="414">
        <f>CO123*(1-VLOOKUP($AR24,'MP-2017_Female'!$A$3:$CF$103,MIN((61+(Mortality!CP$5-Mortality!$AT$5)),84),0))</f>
        <v>3.791734663856874E-4</v>
      </c>
      <c r="CQ123" s="414">
        <f>CP123*(1-VLOOKUP($AR24,'MP-2017_Female'!$A$3:$CF$103,MIN((61+(Mortality!CQ$5-Mortality!$AT$5)),84),0))</f>
        <v>3.7538173172183052E-4</v>
      </c>
      <c r="CR123" s="414">
        <f>CQ123*(1-VLOOKUP($AR24,'MP-2017_Female'!$A$3:$CF$103,MIN((61+(Mortality!CR$5-Mortality!$AT$5)),84),0))</f>
        <v>3.7162791440461222E-4</v>
      </c>
      <c r="CS123" s="414">
        <f>CR123*(1-VLOOKUP($AR24,'MP-2017_Female'!$A$3:$CF$103,MIN((61+(Mortality!CS$5-Mortality!$AT$5)),84),0))</f>
        <v>3.6791163526056611E-4</v>
      </c>
      <c r="CT123" s="414">
        <f>CS123*(1-VLOOKUP($AR24,'MP-2017_Female'!$A$3:$CF$103,MIN((61+(Mortality!CT$5-Mortality!$AT$5)),84),0))</f>
        <v>3.6423251890796047E-4</v>
      </c>
      <c r="CU123" s="414">
        <f>CT123*(1-VLOOKUP($AR24,'MP-2017_Female'!$A$3:$CF$103,MIN((61+(Mortality!CU$5-Mortality!$AT$5)),84),0))</f>
        <v>3.6059019371888088E-4</v>
      </c>
      <c r="CV123" s="414">
        <f>CU123*(1-VLOOKUP($AR24,'MP-2017_Female'!$A$3:$CF$103,MIN((61+(Mortality!CV$5-Mortality!$AT$5)),84),0))</f>
        <v>3.5698429178169204E-4</v>
      </c>
      <c r="CW123" s="414">
        <f>CV123*(1-VLOOKUP($AR24,'MP-2017_Female'!$A$3:$CF$103,MIN((61+(Mortality!CW$5-Mortality!$AT$5)),84),0))</f>
        <v>3.5341444886387513E-4</v>
      </c>
      <c r="CX123" s="414">
        <f>CW123*(1-VLOOKUP($AR24,'MP-2017_Female'!$A$3:$CF$103,MIN((61+(Mortality!CX$5-Mortality!$AT$5)),84),0))</f>
        <v>3.4988030437523639E-4</v>
      </c>
      <c r="CY123" s="414">
        <f>CX123*(1-VLOOKUP($AR24,'MP-2017_Female'!$A$3:$CF$103,MIN((61+(Mortality!CY$5-Mortality!$AT$5)),84),0))</f>
        <v>3.4638150133148402E-4</v>
      </c>
      <c r="CZ123" s="414">
        <f>CY123*(1-VLOOKUP($AR24,'MP-2017_Female'!$A$3:$CF$103,MIN((61+(Mortality!CZ$5-Mortality!$AT$5)),84),0))</f>
        <v>3.4291768631816916E-4</v>
      </c>
      <c r="DA123" s="414">
        <f>CZ123*(1-VLOOKUP($AR24,'MP-2017_Female'!$A$3:$CF$103,MIN((61+(Mortality!DA$5-Mortality!$AT$5)),84),0))</f>
        <v>3.3948850945498746E-4</v>
      </c>
      <c r="DB123" s="414">
        <f>DA123*(1-VLOOKUP($AR24,'MP-2017_Female'!$A$3:$CF$103,MIN((61+(Mortality!DB$5-Mortality!$AT$5)),84),0))</f>
        <v>3.3609362436043757E-4</v>
      </c>
      <c r="DC123" s="414">
        <f>DB123*(1-VLOOKUP($AR24,'MP-2017_Female'!$A$3:$CF$103,MIN((61+(Mortality!DC$5-Mortality!$AT$5)),84),0))</f>
        <v>3.3273268811683318E-4</v>
      </c>
      <c r="DD123" s="414">
        <f>DC123*(1-VLOOKUP($AR24,'MP-2017_Female'!$A$3:$CF$103,MIN((61+(Mortality!DD$5-Mortality!$AT$5)),84),0))</f>
        <v>3.2940536123566487E-4</v>
      </c>
      <c r="DE123" s="414">
        <f>DD123*(1-VLOOKUP($AR24,'MP-2017_Female'!$A$3:$CF$103,MIN((61+(Mortality!DE$5-Mortality!$AT$5)),84),0))</f>
        <v>3.261113076233082E-4</v>
      </c>
      <c r="DF123" s="414">
        <f>DE123*(1-VLOOKUP($AR24,'MP-2017_Female'!$A$3:$CF$103,MIN((61+(Mortality!DF$5-Mortality!$AT$5)),84),0))</f>
        <v>3.2285019454707513E-4</v>
      </c>
      <c r="DG123" s="414">
        <f>DF123*(1-VLOOKUP($AR24,'MP-2017_Female'!$A$3:$CF$103,MIN((61+(Mortality!DG$5-Mortality!$AT$5)),84),0))</f>
        <v>3.196216926016044E-4</v>
      </c>
      <c r="DH123" s="414">
        <f>DG123*(1-VLOOKUP($AR24,'MP-2017_Female'!$A$3:$CF$103,MIN((61+(Mortality!DH$5-Mortality!$AT$5)),84),0))</f>
        <v>3.1642547567558834E-4</v>
      </c>
      <c r="DI123" s="414">
        <f>DH123*(1-VLOOKUP($AR24,'MP-2017_Female'!$A$3:$CF$103,MIN((61+(Mortality!DI$5-Mortality!$AT$5)),84),0))</f>
        <v>3.1326122091883244E-4</v>
      </c>
      <c r="DJ123" s="414">
        <f>DI123*(1-VLOOKUP($AR24,'MP-2017_Female'!$A$3:$CF$103,MIN((61+(Mortality!DJ$5-Mortality!$AT$5)),84),0))</f>
        <v>3.1012860870964411E-4</v>
      </c>
      <c r="DK123" s="414">
        <f>DJ123*(1-VLOOKUP($AR24,'MP-2017_Female'!$A$3:$CF$103,MIN((61+(Mortality!DK$5-Mortality!$AT$5)),84),0))</f>
        <v>3.0702732262254768E-4</v>
      </c>
      <c r="DL123" s="414">
        <f>DK123*(1-VLOOKUP($AR24,'MP-2017_Female'!$A$3:$CF$103,MIN((61+(Mortality!DL$5-Mortality!$AT$5)),84),0))</f>
        <v>3.039570493963222E-4</v>
      </c>
      <c r="DM123" s="414">
        <f>DL123*(1-VLOOKUP($AR24,'MP-2017_Female'!$A$3:$CF$103,MIN((61+(Mortality!DM$5-Mortality!$AT$5)),84),0))</f>
        <v>3.0091747890235895E-4</v>
      </c>
      <c r="DN123" s="414">
        <f>DM123*(1-VLOOKUP($AR24,'MP-2017_Female'!$A$3:$CF$103,MIN((61+(Mortality!DN$5-Mortality!$AT$5)),84),0))</f>
        <v>2.9790830411333537E-4</v>
      </c>
      <c r="DO123" s="414">
        <f>DN123*(1-VLOOKUP($AR24,'MP-2017_Female'!$A$3:$CF$103,MIN((61+(Mortality!DO$5-Mortality!$AT$5)),84),0))</f>
        <v>2.9492922107220203E-4</v>
      </c>
      <c r="DP123" s="414">
        <f>DO123*(1-VLOOKUP($AR24,'MP-2017_Female'!$A$3:$CF$103,MIN((61+(Mortality!DP$5-Mortality!$AT$5)),84),0))</f>
        <v>2.9197992886148002E-4</v>
      </c>
      <c r="DQ123" s="414">
        <f>DP123*(1-VLOOKUP($AR24,'MP-2017_Female'!$A$3:$CF$103,MIN((61+(Mortality!DQ$5-Mortality!$AT$5)),84),0))</f>
        <v>2.8906012957286524E-4</v>
      </c>
      <c r="DR123" s="414">
        <f>DQ123*(1-VLOOKUP($AR24,'MP-2017_Female'!$A$3:$CF$103,MIN((61+(Mortality!DR$5-Mortality!$AT$5)),84),0))</f>
        <v>2.8616952827713657E-4</v>
      </c>
      <c r="DS123" s="414">
        <f>DR123*(1-VLOOKUP($AR24,'MP-2017_Female'!$A$3:$CF$103,MIN((61+(Mortality!DS$5-Mortality!$AT$5)),84),0))</f>
        <v>2.8330783299436522E-4</v>
      </c>
      <c r="DT123" s="414">
        <f>DS123*(1-VLOOKUP($AR24,'MP-2017_Female'!$A$3:$CF$103,MIN((61+(Mortality!DT$5-Mortality!$AT$5)),84),0))</f>
        <v>2.8047475466442157E-4</v>
      </c>
      <c r="DU123" s="414">
        <f>DT123*(1-VLOOKUP($AR24,'MP-2017_Female'!$A$3:$CF$103,MIN((61+(Mortality!DU$5-Mortality!$AT$5)),84),0))</f>
        <v>2.7767000711777733E-4</v>
      </c>
      <c r="DV123" s="414">
        <f>DU123*(1-VLOOKUP($AR24,'MP-2017_Female'!$A$3:$CF$103,MIN((61+(Mortality!DV$5-Mortality!$AT$5)),84),0))</f>
        <v>2.7489330704659953E-4</v>
      </c>
      <c r="DW123" s="414">
        <f>DV123*(1-VLOOKUP($AR24,'MP-2017_Female'!$A$3:$CF$103,MIN((61+(Mortality!DW$5-Mortality!$AT$5)),84),0))</f>
        <v>2.7214437397613352E-4</v>
      </c>
      <c r="DX123" s="414">
        <f>DW123*(1-VLOOKUP($AR24,'MP-2017_Female'!$A$3:$CF$103,MIN((61+(Mortality!DX$5-Mortality!$AT$5)),84),0))</f>
        <v>2.6942293023637221E-4</v>
      </c>
      <c r="DY123" s="414">
        <f>DX123*(1-VLOOKUP($AR24,'MP-2017_Female'!$A$3:$CF$103,MIN((61+(Mortality!DY$5-Mortality!$AT$5)),84),0))</f>
        <v>2.6672870093400847E-4</v>
      </c>
      <c r="DZ123" s="414">
        <f>DY123*(1-VLOOKUP($AR24,'MP-2017_Female'!$A$3:$CF$103,MIN((61+(Mortality!DZ$5-Mortality!$AT$5)),84),0))</f>
        <v>2.6406141392466836E-4</v>
      </c>
      <c r="EA123" s="414">
        <f>DZ123*(1-VLOOKUP($AR24,'MP-2017_Female'!$A$3:$CF$103,MIN((61+(Mortality!EA$5-Mortality!$AT$5)),84),0))</f>
        <v>2.614207997854217E-4</v>
      </c>
      <c r="EB123" s="414">
        <f>EA123*(1-VLOOKUP($AR24,'MP-2017_Female'!$A$3:$CF$103,MIN((61+(Mortality!EB$5-Mortality!$AT$5)),84),0))</f>
        <v>2.5880659178756751E-4</v>
      </c>
      <c r="EC123" s="414">
        <f>EB123*(1-VLOOKUP($AR24,'MP-2017_Female'!$A$3:$CF$103,MIN((61+(Mortality!EC$5-Mortality!$AT$5)),84),0))</f>
        <v>2.5621852586969182E-4</v>
      </c>
      <c r="ED123" s="414">
        <f>EC123*(1-VLOOKUP($AR24,'MP-2017_Female'!$A$3:$CF$103,MIN((61+(Mortality!ED$5-Mortality!$AT$5)),84),0))</f>
        <v>2.5365634061099492E-4</v>
      </c>
      <c r="EE123" s="414">
        <f>ED123*(1-VLOOKUP($AR24,'MP-2017_Female'!$A$3:$CF$103,MIN((61+(Mortality!EE$5-Mortality!$AT$5)),84),0))</f>
        <v>2.5111977720488498E-4</v>
      </c>
      <c r="EF123" s="414">
        <f>EE123*(1-VLOOKUP($AR24,'MP-2017_Female'!$A$3:$CF$103,MIN((61+(Mortality!EF$5-Mortality!$AT$5)),84),0))</f>
        <v>2.4860857943283612E-4</v>
      </c>
      <c r="EG123" s="414">
        <f>EF123*(1-VLOOKUP($AR24,'MP-2017_Female'!$A$3:$CF$103,MIN((61+(Mortality!EG$5-Mortality!$AT$5)),84),0))</f>
        <v>2.4612249363850777E-4</v>
      </c>
      <c r="EH123" s="414">
        <f>EG123*(1-VLOOKUP($AR24,'MP-2017_Female'!$A$3:$CF$103,MIN((61+(Mortality!EH$5-Mortality!$AT$5)),84),0))</f>
        <v>2.436612687021227E-4</v>
      </c>
      <c r="EI123" s="414">
        <f>EH123*(1-VLOOKUP($AR24,'MP-2017_Female'!$A$3:$CF$103,MIN((61+(Mortality!EI$5-Mortality!$AT$5)),84),0))</f>
        <v>2.4122465601510146E-4</v>
      </c>
      <c r="EJ123" s="414">
        <f>EI123*(1-VLOOKUP($AR24,'MP-2017_Female'!$A$3:$CF$103,MIN((61+(Mortality!EJ$5-Mortality!$AT$5)),84),0))</f>
        <v>2.3881240945495044E-4</v>
      </c>
      <c r="EK123" s="414">
        <f>EJ123*(1-VLOOKUP($AR24,'MP-2017_Female'!$A$3:$CF$103,MIN((61+(Mortality!EK$5-Mortality!$AT$5)),84),0))</f>
        <v>2.3642428536040094E-4</v>
      </c>
      <c r="EL123" s="414">
        <f>EK123*(1-VLOOKUP($AR24,'MP-2017_Female'!$A$3:$CF$103,MIN((61+(Mortality!EL$5-Mortality!$AT$5)),84),0))</f>
        <v>2.3406004250679693E-4</v>
      </c>
      <c r="EM123" s="414">
        <f>EL123*(1-VLOOKUP($AR24,'MP-2017_Female'!$A$3:$CF$103,MIN((61+(Mortality!EM$5-Mortality!$AT$5)),84),0))</f>
        <v>2.3171944208172897E-4</v>
      </c>
      <c r="EN123" s="414">
        <f>EM123*(1-VLOOKUP($AR24,'MP-2017_Female'!$A$3:$CF$103,MIN((61+(Mortality!EN$5-Mortality!$AT$5)),84),0))</f>
        <v>2.2940224766091169E-4</v>
      </c>
      <c r="EO123" s="414">
        <f>EN123*(1-VLOOKUP($AR24,'MP-2017_Female'!$A$3:$CF$103,MIN((61+(Mortality!EO$5-Mortality!$AT$5)),84),0))</f>
        <v>2.2710822518430256E-4</v>
      </c>
      <c r="EP123" s="414">
        <f>EO123*(1-VLOOKUP($AR24,'MP-2017_Female'!$A$3:$CF$103,MIN((61+(Mortality!EP$5-Mortality!$AT$5)),84),0))</f>
        <v>2.2483714293245952E-4</v>
      </c>
      <c r="EQ123" s="414">
        <f>EP123*(1-VLOOKUP($AR24,'MP-2017_Female'!$A$3:$CF$103,MIN((61+(Mortality!EQ$5-Mortality!$AT$5)),84),0))</f>
        <v>2.2258877150313491E-4</v>
      </c>
      <c r="ER123" s="414">
        <f>EQ123*(1-VLOOKUP($AR24,'MP-2017_Female'!$A$3:$CF$103,MIN((61+(Mortality!ER$5-Mortality!$AT$5)),84),0))</f>
        <v>2.2036288378810356E-4</v>
      </c>
      <c r="ES123" s="414">
        <f>ER123*(1-VLOOKUP($AR24,'MP-2017_Female'!$A$3:$CF$103,MIN((61+(Mortality!ES$5-Mortality!$AT$5)),84),0))</f>
        <v>2.1815925495022252E-4</v>
      </c>
      <c r="ET123" s="414">
        <f>ES123*(1-VLOOKUP($AR24,'MP-2017_Female'!$A$3:$CF$103,MIN((61+(Mortality!ET$5-Mortality!$AT$5)),84),0))</f>
        <v>2.159776624007203E-4</v>
      </c>
      <c r="EU123" s="414">
        <f>ET123*(1-VLOOKUP($AR24,'MP-2017_Female'!$A$3:$CF$103,MIN((61+(Mortality!EU$5-Mortality!$AT$5)),84),0))</f>
        <v>2.1381788577671309E-4</v>
      </c>
      <c r="EV123" s="414">
        <f>EU123*(1-VLOOKUP($AR24,'MP-2017_Female'!$A$3:$CF$103,MIN((61+(Mortality!EV$5-Mortality!$AT$5)),84),0))</f>
        <v>2.1167970691894595E-4</v>
      </c>
      <c r="EW123" s="414">
        <f>EV123*(1-VLOOKUP($AR24,'MP-2017_Female'!$A$3:$CF$103,MIN((61+(Mortality!EW$5-Mortality!$AT$5)),84),0))</f>
        <v>2.0956290984975649E-4</v>
      </c>
      <c r="EX123" s="414">
        <f>EW123*(1-VLOOKUP($AR24,'MP-2017_Female'!$A$3:$CF$103,MIN((61+(Mortality!EX$5-Mortality!$AT$5)),84),0))</f>
        <v>2.0746728075125891E-4</v>
      </c>
      <c r="EY123" s="414">
        <f>EX123*(1-VLOOKUP($AR24,'MP-2017_Female'!$A$3:$CF$103,MIN((61+(Mortality!EY$5-Mortality!$AT$5)),84),0))</f>
        <v>2.0539260794374633E-4</v>
      </c>
      <c r="EZ123" s="414">
        <f>EY123*(1-VLOOKUP($AR24,'MP-2017_Female'!$A$3:$CF$103,MIN((61+(Mortality!EZ$5-Mortality!$AT$5)),84),0))</f>
        <v>2.0333868186430887E-4</v>
      </c>
      <c r="FA123" s="414">
        <f>EZ123*(1-VLOOKUP($AR24,'MP-2017_Female'!$A$3:$CF$103,MIN((61+(Mortality!FA$5-Mortality!$AT$5)),84),0))</f>
        <v>2.0130529504566578E-4</v>
      </c>
      <c r="FB123" s="414">
        <f>FA123*(1-VLOOKUP($AR24,'MP-2017_Female'!$A$3:$CF$103,MIN((61+(Mortality!FB$5-Mortality!$AT$5)),84),0))</f>
        <v>1.9929224209520912E-4</v>
      </c>
      <c r="FC123" s="414">
        <f>FB123*(1-VLOOKUP($AR24,'MP-2017_Female'!$A$3:$CF$103,MIN((61+(Mortality!FC$5-Mortality!$AT$5)),84),0))</f>
        <v>1.9729931967425702E-4</v>
      </c>
      <c r="FD123" s="414">
        <f>FC123*(1-VLOOKUP($AR24,'MP-2017_Female'!$A$3:$CF$103,MIN((61+(Mortality!FD$5-Mortality!$AT$5)),84),0))</f>
        <v>1.9532632647751444E-4</v>
      </c>
      <c r="FE123" s="414">
        <f>FD123*(1-VLOOKUP($AR24,'MP-2017_Female'!$A$3:$CF$103,MIN((61+(Mortality!FE$5-Mortality!$AT$5)),84),0))</f>
        <v>1.9337306321273929E-4</v>
      </c>
      <c r="FF123" s="414">
        <f>FE123*(1-VLOOKUP($AR24,'MP-2017_Female'!$A$3:$CF$103,MIN((61+(Mortality!FF$5-Mortality!$AT$5)),84),0))</f>
        <v>1.914393325806119E-4</v>
      </c>
      <c r="FG123" s="414">
        <f>FF123*(1-VLOOKUP($AR24,'MP-2017_Female'!$A$3:$CF$103,MIN((61+(Mortality!FG$5-Mortality!$AT$5)),84),0))</f>
        <v>1.8952493925480579E-4</v>
      </c>
      <c r="FH123" s="414">
        <f>FG123*(1-VLOOKUP($AR24,'MP-2017_Female'!$A$3:$CF$103,MIN((61+(Mortality!FH$5-Mortality!$AT$5)),84),0))</f>
        <v>1.8762968986225773E-4</v>
      </c>
      <c r="FI123" s="414">
        <f>FH123*(1-VLOOKUP($AR24,'MP-2017_Female'!$A$3:$CF$103,MIN((61+(Mortality!FI$5-Mortality!$AT$5)),84),0))</f>
        <v>1.8575339296363516E-4</v>
      </c>
    </row>
    <row r="124" spans="3:165">
      <c r="AR124" s="205">
        <v>44</v>
      </c>
      <c r="AS124" s="235">
        <f t="shared" si="153"/>
        <v>5.7028194333761631E-4</v>
      </c>
      <c r="AT124" s="406">
        <f t="shared" si="152"/>
        <v>5.978E-4</v>
      </c>
      <c r="AU124" s="414">
        <f>AT124*(1-VLOOKUP($AR25,'MP-2017_Female'!$A$3:$CF$103,MIN((61+(Mortality!AU$5-Mortality!$AT$5)),84),0))</f>
        <v>5.8871344000000002E-4</v>
      </c>
      <c r="AV124" s="414">
        <f>AU124*(1-VLOOKUP($AR25,'MP-2017_Female'!$A$3:$CF$103,MIN((61+(Mortality!AV$5-Mortality!$AT$5)),84),0))</f>
        <v>5.8211984947199999E-4</v>
      </c>
      <c r="AW124" s="414">
        <f>AV124*(1-VLOOKUP($AR25,'MP-2017_Female'!$A$3:$CF$103,MIN((61+(Mortality!AW$5-Mortality!$AT$5)),84),0))</f>
        <v>5.7851070640527365E-4</v>
      </c>
      <c r="AX124" s="414">
        <f>AW124*(1-VLOOKUP($AR25,'MP-2017_Female'!$A$3:$CF$103,MIN((61+(Mortality!AX$5-Mortality!$AT$5)),84),0))</f>
        <v>5.755603018026068E-4</v>
      </c>
      <c r="AY124" s="414">
        <f>AX124*(1-VLOOKUP($AR25,'MP-2017_Female'!$A$3:$CF$103,MIN((61+(Mortality!AY$5-Mortality!$AT$5)),84),0))</f>
        <v>5.7331561662557658E-4</v>
      </c>
      <c r="AZ124" s="414">
        <f>AY124*(1-VLOOKUP($AR25,'MP-2017_Female'!$A$3:$CF$103,MIN((61+(Mortality!AZ$5-Mortality!$AT$5)),84),0))</f>
        <v>5.7176766446068747E-4</v>
      </c>
      <c r="BA124" s="414">
        <f>AZ124*(1-VLOOKUP($AR25,'MP-2017_Female'!$A$3:$CF$103,MIN((61+(Mortality!BA$5-Mortality!$AT$5)),84),0))</f>
        <v>5.7079565943110426E-4</v>
      </c>
      <c r="BB124" s="414">
        <f>BA124*(1-VLOOKUP($AR25,'MP-2017_Female'!$A$3:$CF$103,MIN((61+(Mortality!BB$5-Mortality!$AT$5)),84),0))</f>
        <v>5.7028194333761631E-4</v>
      </c>
      <c r="BC124" s="414">
        <f>BB124*(1-VLOOKUP($AR25,'MP-2017_Female'!$A$3:$CF$103,MIN((61+(Mortality!BC$5-Mortality!$AT$5)),84),0))</f>
        <v>5.6999680236594758E-4</v>
      </c>
      <c r="BD124" s="414">
        <f>BC124*(1-VLOOKUP($AR25,'MP-2017_Female'!$A$3:$CF$103,MIN((61+(Mortality!BD$5-Mortality!$AT$5)),84),0))</f>
        <v>5.6971180396476464E-4</v>
      </c>
      <c r="BE124" s="414">
        <f>BD124*(1-VLOOKUP($AR25,'MP-2017_Female'!$A$3:$CF$103,MIN((61+(Mortality!BE$5-Mortality!$AT$5)),84),0))</f>
        <v>5.6919906334119638E-4</v>
      </c>
      <c r="BF124" s="414">
        <f>BE124*(1-VLOOKUP($AR25,'MP-2017_Female'!$A$3:$CF$103,MIN((61+(Mortality!BF$5-Mortality!$AT$5)),84),0))</f>
        <v>5.6834526474618466E-4</v>
      </c>
      <c r="BG124" s="414">
        <f>BF124*(1-VLOOKUP($AR25,'MP-2017_Female'!$A$3:$CF$103,MIN((61+(Mortality!BG$5-Mortality!$AT$5)),84),0))</f>
        <v>5.6692440158431919E-4</v>
      </c>
      <c r="BH124" s="414">
        <f>BG124*(1-VLOOKUP($AR25,'MP-2017_Female'!$A$3:$CF$103,MIN((61+(Mortality!BH$5-Mortality!$AT$5)),84),0))</f>
        <v>5.6494016617877408E-4</v>
      </c>
      <c r="BI124" s="414">
        <f>BH124*(1-VLOOKUP($AR25,'MP-2017_Female'!$A$3:$CF$103,MIN((61+(Mortality!BI$5-Mortality!$AT$5)),84),0))</f>
        <v>5.6228494739773386E-4</v>
      </c>
      <c r="BJ124" s="414">
        <f>BI124*(1-VLOOKUP($AR25,'MP-2017_Female'!$A$3:$CF$103,MIN((61+(Mortality!BJ$5-Mortality!$AT$5)),84),0))</f>
        <v>5.5902369470282702E-4</v>
      </c>
      <c r="BK124" s="414">
        <f>BJ124*(1-VLOOKUP($AR25,'MP-2017_Female'!$A$3:$CF$103,MIN((61+(Mortality!BK$5-Mortality!$AT$5)),84),0))</f>
        <v>5.5516643120937751E-4</v>
      </c>
      <c r="BL124" s="414">
        <f>BK124*(1-VLOOKUP($AR25,'MP-2017_Female'!$A$3:$CF$103,MIN((61+(Mortality!BL$5-Mortality!$AT$5)),84),0))</f>
        <v>5.5078061640282338E-4</v>
      </c>
      <c r="BM124" s="414">
        <f>BL124*(1-VLOOKUP($AR25,'MP-2017_Female'!$A$3:$CF$103,MIN((61+(Mortality!BM$5-Mortality!$AT$5)),84),0))</f>
        <v>5.4598882504011876E-4</v>
      </c>
      <c r="BN124" s="414">
        <f>BM124*(1-VLOOKUP($AR25,'MP-2017_Female'!$A$3:$CF$103,MIN((61+(Mortality!BN$5-Mortality!$AT$5)),84),0))</f>
        <v>5.4091112896724567E-4</v>
      </c>
      <c r="BO124" s="414">
        <f>BN124*(1-VLOOKUP($AR25,'MP-2017_Female'!$A$3:$CF$103,MIN((61+(Mortality!BO$5-Mortality!$AT$5)),84),0))</f>
        <v>5.3566429101626332E-4</v>
      </c>
      <c r="BP124" s="414">
        <f>BO124*(1-VLOOKUP($AR25,'MP-2017_Female'!$A$3:$CF$103,MIN((61+(Mortality!BP$5-Mortality!$AT$5)),84),0))</f>
        <v>5.3036121453520235E-4</v>
      </c>
      <c r="BQ124" s="414">
        <f>BP124*(1-VLOOKUP($AR25,'MP-2017_Female'!$A$3:$CF$103,MIN((61+(Mortality!BQ$5-Mortality!$AT$5)),84),0))</f>
        <v>5.2505760238985035E-4</v>
      </c>
      <c r="BR124" s="414">
        <f>BQ124*(1-VLOOKUP($AR25,'MP-2017_Female'!$A$3:$CF$103,MIN((61+(Mortality!BR$5-Mortality!$AT$5)),84),0))</f>
        <v>5.198070263659518E-4</v>
      </c>
      <c r="BS124" s="414">
        <f>BR124*(1-VLOOKUP($AR25,'MP-2017_Female'!$A$3:$CF$103,MIN((61+(Mortality!BS$5-Mortality!$AT$5)),84),0))</f>
        <v>5.1460895610229223E-4</v>
      </c>
      <c r="BT124" s="414">
        <f>BS124*(1-VLOOKUP($AR25,'MP-2017_Female'!$A$3:$CF$103,MIN((61+(Mortality!BT$5-Mortality!$AT$5)),84),0))</f>
        <v>5.0946286654126932E-4</v>
      </c>
      <c r="BU124" s="414">
        <f>BT124*(1-VLOOKUP($AR25,'MP-2017_Female'!$A$3:$CF$103,MIN((61+(Mortality!BU$5-Mortality!$AT$5)),84),0))</f>
        <v>5.0436823787585665E-4</v>
      </c>
      <c r="BV124" s="414">
        <f>BU124*(1-VLOOKUP($AR25,'MP-2017_Female'!$A$3:$CF$103,MIN((61+(Mortality!BV$5-Mortality!$AT$5)),84),0))</f>
        <v>4.9932455549709807E-4</v>
      </c>
      <c r="BW124" s="414">
        <f>BV124*(1-VLOOKUP($AR25,'MP-2017_Female'!$A$3:$CF$103,MIN((61+(Mortality!BW$5-Mortality!$AT$5)),84),0))</f>
        <v>4.9433130994212707E-4</v>
      </c>
      <c r="BX124" s="414">
        <f>BW124*(1-VLOOKUP($AR25,'MP-2017_Female'!$A$3:$CF$103,MIN((61+(Mortality!BX$5-Mortality!$AT$5)),84),0))</f>
        <v>4.893879968427058E-4</v>
      </c>
      <c r="BY124" s="414">
        <f>BX124*(1-VLOOKUP($AR25,'MP-2017_Female'!$A$3:$CF$103,MIN((61+(Mortality!BY$5-Mortality!$AT$5)),84),0))</f>
        <v>4.8449411687427873E-4</v>
      </c>
      <c r="BZ124" s="414">
        <f>BY124*(1-VLOOKUP($AR25,'MP-2017_Female'!$A$3:$CF$103,MIN((61+(Mortality!BZ$5-Mortality!$AT$5)),84),0))</f>
        <v>4.7964917570553591E-4</v>
      </c>
      <c r="CA124" s="414">
        <f>BZ124*(1-VLOOKUP($AR25,'MP-2017_Female'!$A$3:$CF$103,MIN((61+(Mortality!CA$5-Mortality!$AT$5)),84),0))</f>
        <v>4.7485268394848053E-4</v>
      </c>
      <c r="CB124" s="414">
        <f>CA124*(1-VLOOKUP($AR25,'MP-2017_Female'!$A$3:$CF$103,MIN((61+(Mortality!CB$5-Mortality!$AT$5)),84),0))</f>
        <v>4.7010415710899573E-4</v>
      </c>
      <c r="CC124" s="414">
        <f>CB124*(1-VLOOKUP($AR25,'MP-2017_Female'!$A$3:$CF$103,MIN((61+(Mortality!CC$5-Mortality!$AT$5)),84),0))</f>
        <v>4.6540311553790577E-4</v>
      </c>
      <c r="CD124" s="414">
        <f>CC124*(1-VLOOKUP($AR25,'MP-2017_Female'!$A$3:$CF$103,MIN((61+(Mortality!CD$5-Mortality!$AT$5)),84),0))</f>
        <v>4.6074908438252673E-4</v>
      </c>
      <c r="CE124" s="414">
        <f>CD124*(1-VLOOKUP($AR25,'MP-2017_Female'!$A$3:$CF$103,MIN((61+(Mortality!CE$5-Mortality!$AT$5)),84),0))</f>
        <v>4.5614159353870145E-4</v>
      </c>
      <c r="CF124" s="414">
        <f>CE124*(1-VLOOKUP($AR25,'MP-2017_Female'!$A$3:$CF$103,MIN((61+(Mortality!CF$5-Mortality!$AT$5)),84),0))</f>
        <v>4.5158017760331442E-4</v>
      </c>
      <c r="CG124" s="414">
        <f>CF124*(1-VLOOKUP($AR25,'MP-2017_Female'!$A$3:$CF$103,MIN((61+(Mortality!CG$5-Mortality!$AT$5)),84),0))</f>
        <v>4.4706437582728124E-4</v>
      </c>
      <c r="CH124" s="414">
        <f>CG124*(1-VLOOKUP($AR25,'MP-2017_Female'!$A$3:$CF$103,MIN((61+(Mortality!CH$5-Mortality!$AT$5)),84),0))</f>
        <v>4.4259373206900841E-4</v>
      </c>
      <c r="CI124" s="414">
        <f>CH124*(1-VLOOKUP($AR25,'MP-2017_Female'!$A$3:$CF$103,MIN((61+(Mortality!CI$5-Mortality!$AT$5)),84),0))</f>
        <v>4.3816779474831831E-4</v>
      </c>
      <c r="CJ124" s="414">
        <f>CI124*(1-VLOOKUP($AR25,'MP-2017_Female'!$A$3:$CF$103,MIN((61+(Mortality!CJ$5-Mortality!$AT$5)),84),0))</f>
        <v>4.3378611680083514E-4</v>
      </c>
      <c r="CK124" s="414">
        <f>CJ124*(1-VLOOKUP($AR25,'MP-2017_Female'!$A$3:$CF$103,MIN((61+(Mortality!CK$5-Mortality!$AT$5)),84),0))</f>
        <v>4.2944825563282678E-4</v>
      </c>
      <c r="CL124" s="414">
        <f>CK124*(1-VLOOKUP($AR25,'MP-2017_Female'!$A$3:$CF$103,MIN((61+(Mortality!CL$5-Mortality!$AT$5)),84),0))</f>
        <v>4.2515377307649849E-4</v>
      </c>
      <c r="CM124" s="414">
        <f>CL124*(1-VLOOKUP($AR25,'MP-2017_Female'!$A$3:$CF$103,MIN((61+(Mortality!CM$5-Mortality!$AT$5)),84),0))</f>
        <v>4.2090223534573348E-4</v>
      </c>
      <c r="CN124" s="414">
        <f>CM124*(1-VLOOKUP($AR25,'MP-2017_Female'!$A$3:$CF$103,MIN((61+(Mortality!CN$5-Mortality!$AT$5)),84),0))</f>
        <v>4.1669321299227615E-4</v>
      </c>
      <c r="CO124" s="414">
        <f>CN124*(1-VLOOKUP($AR25,'MP-2017_Female'!$A$3:$CF$103,MIN((61+(Mortality!CO$5-Mortality!$AT$5)),84),0))</f>
        <v>4.1252628086235337E-4</v>
      </c>
      <c r="CP124" s="414">
        <f>CO124*(1-VLOOKUP($AR25,'MP-2017_Female'!$A$3:$CF$103,MIN((61+(Mortality!CP$5-Mortality!$AT$5)),84),0))</f>
        <v>4.0840101805372981E-4</v>
      </c>
      <c r="CQ124" s="414">
        <f>CP124*(1-VLOOKUP($AR25,'MP-2017_Female'!$A$3:$CF$103,MIN((61+(Mortality!CQ$5-Mortality!$AT$5)),84),0))</f>
        <v>4.0431700787319251E-4</v>
      </c>
      <c r="CR124" s="414">
        <f>CQ124*(1-VLOOKUP($AR25,'MP-2017_Female'!$A$3:$CF$103,MIN((61+(Mortality!CR$5-Mortality!$AT$5)),84),0))</f>
        <v>4.0027383779446058E-4</v>
      </c>
      <c r="CS124" s="414">
        <f>CR124*(1-VLOOKUP($AR25,'MP-2017_Female'!$A$3:$CF$103,MIN((61+(Mortality!CS$5-Mortality!$AT$5)),84),0))</f>
        <v>3.9627109941651594E-4</v>
      </c>
      <c r="CT124" s="414">
        <f>CS124*(1-VLOOKUP($AR25,'MP-2017_Female'!$A$3:$CF$103,MIN((61+(Mortality!CT$5-Mortality!$AT$5)),84),0))</f>
        <v>3.9230838842235077E-4</v>
      </c>
      <c r="CU124" s="414">
        <f>CT124*(1-VLOOKUP($AR25,'MP-2017_Female'!$A$3:$CF$103,MIN((61+(Mortality!CU$5-Mortality!$AT$5)),84),0))</f>
        <v>3.8838530453812724E-4</v>
      </c>
      <c r="CV124" s="414">
        <f>CU124*(1-VLOOKUP($AR25,'MP-2017_Female'!$A$3:$CF$103,MIN((61+(Mortality!CV$5-Mortality!$AT$5)),84),0))</f>
        <v>3.8450145149274595E-4</v>
      </c>
      <c r="CW124" s="414">
        <f>CV124*(1-VLOOKUP($AR25,'MP-2017_Female'!$A$3:$CF$103,MIN((61+(Mortality!CW$5-Mortality!$AT$5)),84),0))</f>
        <v>3.8065643697781851E-4</v>
      </c>
      <c r="CX124" s="414">
        <f>CW124*(1-VLOOKUP($AR25,'MP-2017_Female'!$A$3:$CF$103,MIN((61+(Mortality!CX$5-Mortality!$AT$5)),84),0))</f>
        <v>3.7684987260804031E-4</v>
      </c>
      <c r="CY124" s="414">
        <f>CX124*(1-VLOOKUP($AR25,'MP-2017_Female'!$A$3:$CF$103,MIN((61+(Mortality!CY$5-Mortality!$AT$5)),84),0))</f>
        <v>3.7308137388195988E-4</v>
      </c>
      <c r="CZ124" s="414">
        <f>CY124*(1-VLOOKUP($AR25,'MP-2017_Female'!$A$3:$CF$103,MIN((61+(Mortality!CZ$5-Mortality!$AT$5)),84),0))</f>
        <v>3.6935056014314026E-4</v>
      </c>
      <c r="DA124" s="414">
        <f>CZ124*(1-VLOOKUP($AR25,'MP-2017_Female'!$A$3:$CF$103,MIN((61+(Mortality!DA$5-Mortality!$AT$5)),84),0))</f>
        <v>3.6565705454170885E-4</v>
      </c>
      <c r="DB124" s="414">
        <f>DA124*(1-VLOOKUP($AR25,'MP-2017_Female'!$A$3:$CF$103,MIN((61+(Mortality!DB$5-Mortality!$AT$5)),84),0))</f>
        <v>3.6200048399629174E-4</v>
      </c>
      <c r="DC124" s="414">
        <f>DB124*(1-VLOOKUP($AR25,'MP-2017_Female'!$A$3:$CF$103,MIN((61+(Mortality!DC$5-Mortality!$AT$5)),84),0))</f>
        <v>3.5838047915632881E-4</v>
      </c>
      <c r="DD124" s="414">
        <f>DC124*(1-VLOOKUP($AR25,'MP-2017_Female'!$A$3:$CF$103,MIN((61+(Mortality!DD$5-Mortality!$AT$5)),84),0))</f>
        <v>3.5479667436476552E-4</v>
      </c>
      <c r="DE124" s="414">
        <f>DD124*(1-VLOOKUP($AR25,'MP-2017_Female'!$A$3:$CF$103,MIN((61+(Mortality!DE$5-Mortality!$AT$5)),84),0))</f>
        <v>3.5124870762111787E-4</v>
      </c>
      <c r="DF124" s="414">
        <f>DE124*(1-VLOOKUP($AR25,'MP-2017_Female'!$A$3:$CF$103,MIN((61+(Mortality!DF$5-Mortality!$AT$5)),84),0))</f>
        <v>3.4773622054490668E-4</v>
      </c>
      <c r="DG124" s="414">
        <f>DF124*(1-VLOOKUP($AR25,'MP-2017_Female'!$A$3:$CF$103,MIN((61+(Mortality!DG$5-Mortality!$AT$5)),84),0))</f>
        <v>3.4425885833945763E-4</v>
      </c>
      <c r="DH124" s="414">
        <f>DG124*(1-VLOOKUP($AR25,'MP-2017_Female'!$A$3:$CF$103,MIN((61+(Mortality!DH$5-Mortality!$AT$5)),84),0))</f>
        <v>3.4081626975606305E-4</v>
      </c>
      <c r="DI124" s="414">
        <f>DH124*(1-VLOOKUP($AR25,'MP-2017_Female'!$A$3:$CF$103,MIN((61+(Mortality!DI$5-Mortality!$AT$5)),84),0))</f>
        <v>3.374081070585024E-4</v>
      </c>
      <c r="DJ124" s="414">
        <f>DI124*(1-VLOOKUP($AR25,'MP-2017_Female'!$A$3:$CF$103,MIN((61+(Mortality!DJ$5-Mortality!$AT$5)),84),0))</f>
        <v>3.3403402598791736E-4</v>
      </c>
      <c r="DK124" s="414">
        <f>DJ124*(1-VLOOKUP($AR25,'MP-2017_Female'!$A$3:$CF$103,MIN((61+(Mortality!DK$5-Mortality!$AT$5)),84),0))</f>
        <v>3.3069368572803817E-4</v>
      </c>
      <c r="DL124" s="414">
        <f>DK124*(1-VLOOKUP($AR25,'MP-2017_Female'!$A$3:$CF$103,MIN((61+(Mortality!DL$5-Mortality!$AT$5)),84),0))</f>
        <v>3.2738674887075776E-4</v>
      </c>
      <c r="DM124" s="414">
        <f>DL124*(1-VLOOKUP($AR25,'MP-2017_Female'!$A$3:$CF$103,MIN((61+(Mortality!DM$5-Mortality!$AT$5)),84),0))</f>
        <v>3.2411288138205018E-4</v>
      </c>
      <c r="DN124" s="414">
        <f>DM124*(1-VLOOKUP($AR25,'MP-2017_Female'!$A$3:$CF$103,MIN((61+(Mortality!DN$5-Mortality!$AT$5)),84),0))</f>
        <v>3.2087175256822966E-4</v>
      </c>
      <c r="DO124" s="414">
        <f>DN124*(1-VLOOKUP($AR25,'MP-2017_Female'!$A$3:$CF$103,MIN((61+(Mortality!DO$5-Mortality!$AT$5)),84),0))</f>
        <v>3.1766303504254735E-4</v>
      </c>
      <c r="DP124" s="414">
        <f>DO124*(1-VLOOKUP($AR25,'MP-2017_Female'!$A$3:$CF$103,MIN((61+(Mortality!DP$5-Mortality!$AT$5)),84),0))</f>
        <v>3.1448640469212188E-4</v>
      </c>
      <c r="DQ124" s="414">
        <f>DP124*(1-VLOOKUP($AR25,'MP-2017_Female'!$A$3:$CF$103,MIN((61+(Mortality!DQ$5-Mortality!$AT$5)),84),0))</f>
        <v>3.1134154064520067E-4</v>
      </c>
      <c r="DR124" s="414">
        <f>DQ124*(1-VLOOKUP($AR25,'MP-2017_Female'!$A$3:$CF$103,MIN((61+(Mortality!DR$5-Mortality!$AT$5)),84),0))</f>
        <v>3.0822812523874864E-4</v>
      </c>
      <c r="DS124" s="414">
        <f>DR124*(1-VLOOKUP($AR25,'MP-2017_Female'!$A$3:$CF$103,MIN((61+(Mortality!DS$5-Mortality!$AT$5)),84),0))</f>
        <v>3.0514584398636115E-4</v>
      </c>
      <c r="DT124" s="414">
        <f>DS124*(1-VLOOKUP($AR25,'MP-2017_Female'!$A$3:$CF$103,MIN((61+(Mortality!DT$5-Mortality!$AT$5)),84),0))</f>
        <v>3.0209438554649754E-4</v>
      </c>
      <c r="DU124" s="414">
        <f>DT124*(1-VLOOKUP($AR25,'MP-2017_Female'!$A$3:$CF$103,MIN((61+(Mortality!DU$5-Mortality!$AT$5)),84),0))</f>
        <v>2.9907344169103256E-4</v>
      </c>
      <c r="DV124" s="414">
        <f>DU124*(1-VLOOKUP($AR25,'MP-2017_Female'!$A$3:$CF$103,MIN((61+(Mortality!DV$5-Mortality!$AT$5)),84),0))</f>
        <v>2.9608270727412222E-4</v>
      </c>
      <c r="DW124" s="414">
        <f>DV124*(1-VLOOKUP($AR25,'MP-2017_Female'!$A$3:$CF$103,MIN((61+(Mortality!DW$5-Mortality!$AT$5)),84),0))</f>
        <v>2.9312188020138099E-4</v>
      </c>
      <c r="DX124" s="414">
        <f>DW124*(1-VLOOKUP($AR25,'MP-2017_Female'!$A$3:$CF$103,MIN((61+(Mortality!DX$5-Mortality!$AT$5)),84),0))</f>
        <v>2.901906613993672E-4</v>
      </c>
      <c r="DY124" s="414">
        <f>DX124*(1-VLOOKUP($AR25,'MP-2017_Female'!$A$3:$CF$103,MIN((61+(Mortality!DY$5-Mortality!$AT$5)),84),0))</f>
        <v>2.8728875478537354E-4</v>
      </c>
      <c r="DZ124" s="414">
        <f>DY124*(1-VLOOKUP($AR25,'MP-2017_Female'!$A$3:$CF$103,MIN((61+(Mortality!DZ$5-Mortality!$AT$5)),84),0))</f>
        <v>2.844158672375198E-4</v>
      </c>
      <c r="EA124" s="414">
        <f>DZ124*(1-VLOOKUP($AR25,'MP-2017_Female'!$A$3:$CF$103,MIN((61+(Mortality!EA$5-Mortality!$AT$5)),84),0))</f>
        <v>2.8157170856514459E-4</v>
      </c>
      <c r="EB124" s="414">
        <f>EA124*(1-VLOOKUP($AR25,'MP-2017_Female'!$A$3:$CF$103,MIN((61+(Mortality!EB$5-Mortality!$AT$5)),84),0))</f>
        <v>2.7875599147949312E-4</v>
      </c>
      <c r="EC124" s="414">
        <f>EB124*(1-VLOOKUP($AR25,'MP-2017_Female'!$A$3:$CF$103,MIN((61+(Mortality!EC$5-Mortality!$AT$5)),84),0))</f>
        <v>2.7596843156469817E-4</v>
      </c>
      <c r="ED124" s="414">
        <f>EC124*(1-VLOOKUP($AR25,'MP-2017_Female'!$A$3:$CF$103,MIN((61+(Mortality!ED$5-Mortality!$AT$5)),84),0))</f>
        <v>2.732087472490512E-4</v>
      </c>
      <c r="EE124" s="414">
        <f>ED124*(1-VLOOKUP($AR25,'MP-2017_Female'!$A$3:$CF$103,MIN((61+(Mortality!EE$5-Mortality!$AT$5)),84),0))</f>
        <v>2.7047665977656066E-4</v>
      </c>
      <c r="EF124" s="414">
        <f>EE124*(1-VLOOKUP($AR25,'MP-2017_Female'!$A$3:$CF$103,MIN((61+(Mortality!EF$5-Mortality!$AT$5)),84),0))</f>
        <v>2.6777189317879507E-4</v>
      </c>
      <c r="EG124" s="414">
        <f>EF124*(1-VLOOKUP($AR25,'MP-2017_Female'!$A$3:$CF$103,MIN((61+(Mortality!EG$5-Mortality!$AT$5)),84),0))</f>
        <v>2.6509417424700713E-4</v>
      </c>
      <c r="EH124" s="414">
        <f>EG124*(1-VLOOKUP($AR25,'MP-2017_Female'!$A$3:$CF$103,MIN((61+(Mortality!EH$5-Mortality!$AT$5)),84),0))</f>
        <v>2.6244323250453706E-4</v>
      </c>
      <c r="EI124" s="414">
        <f>EH124*(1-VLOOKUP($AR25,'MP-2017_Female'!$A$3:$CF$103,MIN((61+(Mortality!EI$5-Mortality!$AT$5)),84),0))</f>
        <v>2.5981880017949166E-4</v>
      </c>
      <c r="EJ124" s="414">
        <f>EI124*(1-VLOOKUP($AR25,'MP-2017_Female'!$A$3:$CF$103,MIN((61+(Mortality!EJ$5-Mortality!$AT$5)),84),0))</f>
        <v>2.5722061217769673E-4</v>
      </c>
      <c r="EK124" s="414">
        <f>EJ124*(1-VLOOKUP($AR25,'MP-2017_Female'!$A$3:$CF$103,MIN((61+(Mortality!EK$5-Mortality!$AT$5)),84),0))</f>
        <v>2.5464840605591974E-4</v>
      </c>
      <c r="EL124" s="414">
        <f>EK124*(1-VLOOKUP($AR25,'MP-2017_Female'!$A$3:$CF$103,MIN((61+(Mortality!EL$5-Mortality!$AT$5)),84),0))</f>
        <v>2.5210192199536056E-4</v>
      </c>
      <c r="EM124" s="414">
        <f>EL124*(1-VLOOKUP($AR25,'MP-2017_Female'!$A$3:$CF$103,MIN((61+(Mortality!EM$5-Mortality!$AT$5)),84),0))</f>
        <v>2.4958090277540695E-4</v>
      </c>
      <c r="EN124" s="414">
        <f>EM124*(1-VLOOKUP($AR25,'MP-2017_Female'!$A$3:$CF$103,MIN((61+(Mortality!EN$5-Mortality!$AT$5)),84),0))</f>
        <v>2.4708509374765289E-4</v>
      </c>
      <c r="EO124" s="414">
        <f>EN124*(1-VLOOKUP($AR25,'MP-2017_Female'!$A$3:$CF$103,MIN((61+(Mortality!EO$5-Mortality!$AT$5)),84),0))</f>
        <v>2.4461424281017636E-4</v>
      </c>
      <c r="EP124" s="414">
        <f>EO124*(1-VLOOKUP($AR25,'MP-2017_Female'!$A$3:$CF$103,MIN((61+(Mortality!EP$5-Mortality!$AT$5)),84),0))</f>
        <v>2.421681003820746E-4</v>
      </c>
      <c r="EQ124" s="414">
        <f>EP124*(1-VLOOKUP($AR25,'MP-2017_Female'!$A$3:$CF$103,MIN((61+(Mortality!EQ$5-Mortality!$AT$5)),84),0))</f>
        <v>2.3974641937825385E-4</v>
      </c>
      <c r="ER124" s="414">
        <f>EQ124*(1-VLOOKUP($AR25,'MP-2017_Female'!$A$3:$CF$103,MIN((61+(Mortality!ER$5-Mortality!$AT$5)),84),0))</f>
        <v>2.373489551844713E-4</v>
      </c>
      <c r="ES124" s="414">
        <f>ER124*(1-VLOOKUP($AR25,'MP-2017_Female'!$A$3:$CF$103,MIN((61+(Mortality!ES$5-Mortality!$AT$5)),84),0))</f>
        <v>2.3497546563262659E-4</v>
      </c>
      <c r="ET124" s="414">
        <f>ES124*(1-VLOOKUP($AR25,'MP-2017_Female'!$A$3:$CF$103,MIN((61+(Mortality!ET$5-Mortality!$AT$5)),84),0))</f>
        <v>2.3262571097630032E-4</v>
      </c>
      <c r="EU124" s="414">
        <f>ET124*(1-VLOOKUP($AR25,'MP-2017_Female'!$A$3:$CF$103,MIN((61+(Mortality!EU$5-Mortality!$AT$5)),84),0))</f>
        <v>2.3029945386653732E-4</v>
      </c>
      <c r="EV124" s="414">
        <f>EU124*(1-VLOOKUP($AR25,'MP-2017_Female'!$A$3:$CF$103,MIN((61+(Mortality!EV$5-Mortality!$AT$5)),84),0))</f>
        <v>2.2799645932787194E-4</v>
      </c>
      <c r="EW124" s="414">
        <f>EV124*(1-VLOOKUP($AR25,'MP-2017_Female'!$A$3:$CF$103,MIN((61+(Mortality!EW$5-Mortality!$AT$5)),84),0))</f>
        <v>2.2571649473459321E-4</v>
      </c>
      <c r="EX124" s="414">
        <f>EW124*(1-VLOOKUP($AR25,'MP-2017_Female'!$A$3:$CF$103,MIN((61+(Mortality!EX$5-Mortality!$AT$5)),84),0))</f>
        <v>2.2345932978724728E-4</v>
      </c>
      <c r="EY124" s="414">
        <f>EX124*(1-VLOOKUP($AR25,'MP-2017_Female'!$A$3:$CF$103,MIN((61+(Mortality!EY$5-Mortality!$AT$5)),84),0))</f>
        <v>2.2122473648937481E-4</v>
      </c>
      <c r="EZ124" s="414">
        <f>EY124*(1-VLOOKUP($AR25,'MP-2017_Female'!$A$3:$CF$103,MIN((61+(Mortality!EZ$5-Mortality!$AT$5)),84),0))</f>
        <v>2.1901248912448105E-4</v>
      </c>
      <c r="FA124" s="414">
        <f>EZ124*(1-VLOOKUP($AR25,'MP-2017_Female'!$A$3:$CF$103,MIN((61+(Mortality!FA$5-Mortality!$AT$5)),84),0))</f>
        <v>2.1682236423323624E-4</v>
      </c>
      <c r="FB124" s="414">
        <f>FA124*(1-VLOOKUP($AR25,'MP-2017_Female'!$A$3:$CF$103,MIN((61+(Mortality!FB$5-Mortality!$AT$5)),84),0))</f>
        <v>2.1465414059090388E-4</v>
      </c>
      <c r="FC124" s="414">
        <f>FB124*(1-VLOOKUP($AR25,'MP-2017_Female'!$A$3:$CF$103,MIN((61+(Mortality!FC$5-Mortality!$AT$5)),84),0))</f>
        <v>2.1250759918499482E-4</v>
      </c>
      <c r="FD124" s="414">
        <f>FC124*(1-VLOOKUP($AR25,'MP-2017_Female'!$A$3:$CF$103,MIN((61+(Mortality!FD$5-Mortality!$AT$5)),84),0))</f>
        <v>2.1038252319314487E-4</v>
      </c>
      <c r="FE124" s="414">
        <f>FD124*(1-VLOOKUP($AR25,'MP-2017_Female'!$A$3:$CF$103,MIN((61+(Mortality!FE$5-Mortality!$AT$5)),84),0))</f>
        <v>2.0827869796121343E-4</v>
      </c>
      <c r="FF124" s="414">
        <f>FE124*(1-VLOOKUP($AR25,'MP-2017_Female'!$A$3:$CF$103,MIN((61+(Mortality!FF$5-Mortality!$AT$5)),84),0))</f>
        <v>2.061959109816013E-4</v>
      </c>
      <c r="FG124" s="414">
        <f>FF124*(1-VLOOKUP($AR25,'MP-2017_Female'!$A$3:$CF$103,MIN((61+(Mortality!FG$5-Mortality!$AT$5)),84),0))</f>
        <v>2.0413395187178528E-4</v>
      </c>
      <c r="FH124" s="414">
        <f>FG124*(1-VLOOKUP($AR25,'MP-2017_Female'!$A$3:$CF$103,MIN((61+(Mortality!FH$5-Mortality!$AT$5)),84),0))</f>
        <v>2.0209261235306744E-4</v>
      </c>
      <c r="FI124" s="414">
        <f>FH124*(1-VLOOKUP($AR25,'MP-2017_Female'!$A$3:$CF$103,MIN((61+(Mortality!FI$5-Mortality!$AT$5)),84),0))</f>
        <v>2.0007168622953675E-4</v>
      </c>
    </row>
    <row r="125" spans="3:165">
      <c r="AR125" s="205">
        <v>45</v>
      </c>
      <c r="AS125" s="235">
        <f t="shared" si="153"/>
        <v>6.1346926377368145E-4</v>
      </c>
      <c r="AT125" s="406">
        <f t="shared" si="152"/>
        <v>6.5099999999999999E-4</v>
      </c>
      <c r="AU125" s="414">
        <f>AT125*(1-VLOOKUP($AR26,'MP-2017_Female'!$A$3:$CF$103,MIN((61+(Mortality!AU$5-Mortality!$AT$5)),84),0))</f>
        <v>6.4130009999999996E-4</v>
      </c>
      <c r="AV125" s="414">
        <f>AU125*(1-VLOOKUP($AR26,'MP-2017_Female'!$A$3:$CF$103,MIN((61+(Mortality!AV$5-Mortality!$AT$5)),84),0))</f>
        <v>6.3373275881999991E-4</v>
      </c>
      <c r="AW125" s="414">
        <f>AV125*(1-VLOOKUP($AR26,'MP-2017_Female'!$A$3:$CF$103,MIN((61+(Mortality!AW$5-Mortality!$AT$5)),84),0))</f>
        <v>6.2878964330120391E-4</v>
      </c>
      <c r="AX125" s="414">
        <f>AW125*(1-VLOOKUP($AR26,'MP-2017_Female'!$A$3:$CF$103,MIN((61+(Mortality!AX$5-Mortality!$AT$5)),84),0))</f>
        <v>6.2432523683376539E-4</v>
      </c>
      <c r="AY125" s="414">
        <f>AX125*(1-VLOOKUP($AR26,'MP-2017_Female'!$A$3:$CF$103,MIN((61+(Mortality!AY$5-Mortality!$AT$5)),84),0))</f>
        <v>6.2057928541276277E-4</v>
      </c>
      <c r="AZ125" s="414">
        <f>AY125*(1-VLOOKUP($AR26,'MP-2017_Female'!$A$3:$CF$103,MIN((61+(Mortality!AZ$5-Mortality!$AT$5)),84),0))</f>
        <v>6.1753844691424026E-4</v>
      </c>
      <c r="BA125" s="414">
        <f>AZ125*(1-VLOOKUP($AR26,'MP-2017_Female'!$A$3:$CF$103,MIN((61+(Mortality!BA$5-Mortality!$AT$5)),84),0))</f>
        <v>6.1519180081596612E-4</v>
      </c>
      <c r="BB125" s="414">
        <f>BA125*(1-VLOOKUP($AR26,'MP-2017_Female'!$A$3:$CF$103,MIN((61+(Mortality!BB$5-Mortality!$AT$5)),84),0))</f>
        <v>6.1346926377368145E-4</v>
      </c>
      <c r="BC125" s="414">
        <f>BB125*(1-VLOOKUP($AR26,'MP-2017_Female'!$A$3:$CF$103,MIN((61+(Mortality!BC$5-Mortality!$AT$5)),84),0))</f>
        <v>6.1218097831975673E-4</v>
      </c>
      <c r="BD125" s="414">
        <f>BC125*(1-VLOOKUP($AR26,'MP-2017_Female'!$A$3:$CF$103,MIN((61+(Mortality!BD$5-Mortality!$AT$5)),84),0))</f>
        <v>6.1114027065661315E-4</v>
      </c>
      <c r="BE125" s="414">
        <f>BD125*(1-VLOOKUP($AR26,'MP-2017_Female'!$A$3:$CF$103,MIN((61+(Mortality!BE$5-Mortality!$AT$5)),84),0))</f>
        <v>6.1010133219649692E-4</v>
      </c>
      <c r="BF125" s="414">
        <f>BE125*(1-VLOOKUP($AR26,'MP-2017_Female'!$A$3:$CF$103,MIN((61+(Mortality!BF$5-Mortality!$AT$5)),84),0))</f>
        <v>6.0888112953210393E-4</v>
      </c>
      <c r="BG125" s="414">
        <f>BF125*(1-VLOOKUP($AR26,'MP-2017_Female'!$A$3:$CF$103,MIN((61+(Mortality!BG$5-Mortality!$AT$5)),84),0))</f>
        <v>6.0723715048236718E-4</v>
      </c>
      <c r="BH125" s="414">
        <f>BG125*(1-VLOOKUP($AR26,'MP-2017_Female'!$A$3:$CF$103,MIN((61+(Mortality!BH$5-Mortality!$AT$5)),84),0))</f>
        <v>6.0505109674063059E-4</v>
      </c>
      <c r="BI125" s="414">
        <f>BH125*(1-VLOOKUP($AR26,'MP-2017_Female'!$A$3:$CF$103,MIN((61+(Mortality!BI$5-Mortality!$AT$5)),84),0))</f>
        <v>6.0226786169562368E-4</v>
      </c>
      <c r="BJ125" s="414">
        <f>BI125*(1-VLOOKUP($AR26,'MP-2017_Female'!$A$3:$CF$103,MIN((61+(Mortality!BJ$5-Mortality!$AT$5)),84),0))</f>
        <v>5.9883493488395857E-4</v>
      </c>
      <c r="BK125" s="414">
        <f>BJ125*(1-VLOOKUP($AR26,'MP-2017_Female'!$A$3:$CF$103,MIN((61+(Mortality!BK$5-Mortality!$AT$5)),84),0))</f>
        <v>5.9476285732674766E-4</v>
      </c>
      <c r="BL125" s="414">
        <f>BK125*(1-VLOOKUP($AR26,'MP-2017_Female'!$A$3:$CF$103,MIN((61+(Mortality!BL$5-Mortality!$AT$5)),84),0))</f>
        <v>5.9012370703959898E-4</v>
      </c>
      <c r="BM125" s="414">
        <f>BL125*(1-VLOOKUP($AR26,'MP-2017_Female'!$A$3:$CF$103,MIN((61+(Mortality!BM$5-Mortality!$AT$5)),84),0))</f>
        <v>5.8504864315905836E-4</v>
      </c>
      <c r="BN125" s="414">
        <f>BM125*(1-VLOOKUP($AR26,'MP-2017_Female'!$A$3:$CF$103,MIN((61+(Mortality!BN$5-Mortality!$AT$5)),84),0))</f>
        <v>5.7966619564199507E-4</v>
      </c>
      <c r="BO125" s="414">
        <f>BN125*(1-VLOOKUP($AR26,'MP-2017_Female'!$A$3:$CF$103,MIN((61+(Mortality!BO$5-Mortality!$AT$5)),84),0))</f>
        <v>5.7404343354426764E-4</v>
      </c>
      <c r="BP125" s="414">
        <f>BO125*(1-VLOOKUP($AR26,'MP-2017_Female'!$A$3:$CF$103,MIN((61+(Mortality!BP$5-Mortality!$AT$5)),84),0))</f>
        <v>5.6836040355217937E-4</v>
      </c>
      <c r="BQ125" s="414">
        <f>BP125*(1-VLOOKUP($AR26,'MP-2017_Female'!$A$3:$CF$103,MIN((61+(Mortality!BQ$5-Mortality!$AT$5)),84),0))</f>
        <v>5.6267679951665754E-4</v>
      </c>
      <c r="BR125" s="414">
        <f>BQ125*(1-VLOOKUP($AR26,'MP-2017_Female'!$A$3:$CF$103,MIN((61+(Mortality!BR$5-Mortality!$AT$5)),84),0))</f>
        <v>5.5705003152149094E-4</v>
      </c>
      <c r="BS125" s="414">
        <f>BR125*(1-VLOOKUP($AR26,'MP-2017_Female'!$A$3:$CF$103,MIN((61+(Mortality!BS$5-Mortality!$AT$5)),84),0))</f>
        <v>5.5147953120627603E-4</v>
      </c>
      <c r="BT125" s="414">
        <f>BS125*(1-VLOOKUP($AR26,'MP-2017_Female'!$A$3:$CF$103,MIN((61+(Mortality!BT$5-Mortality!$AT$5)),84),0))</f>
        <v>5.4596473589421321E-4</v>
      </c>
      <c r="BU125" s="414">
        <f>BT125*(1-VLOOKUP($AR26,'MP-2017_Female'!$A$3:$CF$103,MIN((61+(Mortality!BU$5-Mortality!$AT$5)),84),0))</f>
        <v>5.4050508853527106E-4</v>
      </c>
      <c r="BV125" s="414">
        <f>BU125*(1-VLOOKUP($AR26,'MP-2017_Female'!$A$3:$CF$103,MIN((61+(Mortality!BV$5-Mortality!$AT$5)),84),0))</f>
        <v>5.3510003764991839E-4</v>
      </c>
      <c r="BW125" s="414">
        <f>BV125*(1-VLOOKUP($AR26,'MP-2017_Female'!$A$3:$CF$103,MIN((61+(Mortality!BW$5-Mortality!$AT$5)),84),0))</f>
        <v>5.297490372734192E-4</v>
      </c>
      <c r="BX125" s="414">
        <f>BW125*(1-VLOOKUP($AR26,'MP-2017_Female'!$A$3:$CF$103,MIN((61+(Mortality!BX$5-Mortality!$AT$5)),84),0))</f>
        <v>5.24451546900685E-4</v>
      </c>
      <c r="BY125" s="414">
        <f>BX125*(1-VLOOKUP($AR26,'MP-2017_Female'!$A$3:$CF$103,MIN((61+(Mortality!BY$5-Mortality!$AT$5)),84),0))</f>
        <v>5.1920703143167816E-4</v>
      </c>
      <c r="BZ125" s="414">
        <f>BY125*(1-VLOOKUP($AR26,'MP-2017_Female'!$A$3:$CF$103,MIN((61+(Mortality!BZ$5-Mortality!$AT$5)),84),0))</f>
        <v>5.140149611173614E-4</v>
      </c>
      <c r="CA125" s="414">
        <f>BZ125*(1-VLOOKUP($AR26,'MP-2017_Female'!$A$3:$CF$103,MIN((61+(Mortality!CA$5-Mortality!$AT$5)),84),0))</f>
        <v>5.0887481150618775E-4</v>
      </c>
      <c r="CB125" s="414">
        <f>CA125*(1-VLOOKUP($AR26,'MP-2017_Female'!$A$3:$CF$103,MIN((61+(Mortality!CB$5-Mortality!$AT$5)),84),0))</f>
        <v>5.0378606339112589E-4</v>
      </c>
      <c r="CC125" s="414">
        <f>CB125*(1-VLOOKUP($AR26,'MP-2017_Female'!$A$3:$CF$103,MIN((61+(Mortality!CC$5-Mortality!$AT$5)),84),0))</f>
        <v>4.9874820275721459E-4</v>
      </c>
      <c r="CD125" s="414">
        <f>CC125*(1-VLOOKUP($AR26,'MP-2017_Female'!$A$3:$CF$103,MIN((61+(Mortality!CD$5-Mortality!$AT$5)),84),0))</f>
        <v>4.9376072072964241E-4</v>
      </c>
      <c r="CE125" s="414">
        <f>CD125*(1-VLOOKUP($AR26,'MP-2017_Female'!$A$3:$CF$103,MIN((61+(Mortality!CE$5-Mortality!$AT$5)),84),0))</f>
        <v>4.8882311352234603E-4</v>
      </c>
      <c r="CF125" s="414">
        <f>CE125*(1-VLOOKUP($AR26,'MP-2017_Female'!$A$3:$CF$103,MIN((61+(Mortality!CF$5-Mortality!$AT$5)),84),0))</f>
        <v>4.8393488238712256E-4</v>
      </c>
      <c r="CG125" s="414">
        <f>CF125*(1-VLOOKUP($AR26,'MP-2017_Female'!$A$3:$CF$103,MIN((61+(Mortality!CG$5-Mortality!$AT$5)),84),0))</f>
        <v>4.7909553356325133E-4</v>
      </c>
      <c r="CH125" s="414">
        <f>CG125*(1-VLOOKUP($AR26,'MP-2017_Female'!$A$3:$CF$103,MIN((61+(Mortality!CH$5-Mortality!$AT$5)),84),0))</f>
        <v>4.7430457822761883E-4</v>
      </c>
      <c r="CI125" s="414">
        <f>CH125*(1-VLOOKUP($AR26,'MP-2017_Female'!$A$3:$CF$103,MIN((61+(Mortality!CI$5-Mortality!$AT$5)),84),0))</f>
        <v>4.6956153244534266E-4</v>
      </c>
      <c r="CJ125" s="414">
        <f>CI125*(1-VLOOKUP($AR26,'MP-2017_Female'!$A$3:$CF$103,MIN((61+(Mortality!CJ$5-Mortality!$AT$5)),84),0))</f>
        <v>4.6486591712088923E-4</v>
      </c>
      <c r="CK125" s="414">
        <f>CJ125*(1-VLOOKUP($AR26,'MP-2017_Female'!$A$3:$CF$103,MIN((61+(Mortality!CK$5-Mortality!$AT$5)),84),0))</f>
        <v>4.6021725794968035E-4</v>
      </c>
      <c r="CL125" s="414">
        <f>CK125*(1-VLOOKUP($AR26,'MP-2017_Female'!$A$3:$CF$103,MIN((61+(Mortality!CL$5-Mortality!$AT$5)),84),0))</f>
        <v>4.5561508537018356E-4</v>
      </c>
      <c r="CM125" s="414">
        <f>CL125*(1-VLOOKUP($AR26,'MP-2017_Female'!$A$3:$CF$103,MIN((61+(Mortality!CM$5-Mortality!$AT$5)),84),0))</f>
        <v>4.5105893451648173E-4</v>
      </c>
      <c r="CN125" s="414">
        <f>CM125*(1-VLOOKUP($AR26,'MP-2017_Female'!$A$3:$CF$103,MIN((61+(Mortality!CN$5-Mortality!$AT$5)),84),0))</f>
        <v>4.4654834517131688E-4</v>
      </c>
      <c r="CO125" s="414">
        <f>CN125*(1-VLOOKUP($AR26,'MP-2017_Female'!$A$3:$CF$103,MIN((61+(Mortality!CO$5-Mortality!$AT$5)),84),0))</f>
        <v>4.4208286171960371E-4</v>
      </c>
      <c r="CP125" s="414">
        <f>CO125*(1-VLOOKUP($AR26,'MP-2017_Female'!$A$3:$CF$103,MIN((61+(Mortality!CP$5-Mortality!$AT$5)),84),0))</f>
        <v>4.3766203310240765E-4</v>
      </c>
      <c r="CQ125" s="414">
        <f>CP125*(1-VLOOKUP($AR26,'MP-2017_Female'!$A$3:$CF$103,MIN((61+(Mortality!CQ$5-Mortality!$AT$5)),84),0))</f>
        <v>4.3328541277138358E-4</v>
      </c>
      <c r="CR125" s="414">
        <f>CQ125*(1-VLOOKUP($AR26,'MP-2017_Female'!$A$3:$CF$103,MIN((61+(Mortality!CR$5-Mortality!$AT$5)),84),0))</f>
        <v>4.2895255864366976E-4</v>
      </c>
      <c r="CS125" s="414">
        <f>CR125*(1-VLOOKUP($AR26,'MP-2017_Female'!$A$3:$CF$103,MIN((61+(Mortality!CS$5-Mortality!$AT$5)),84),0))</f>
        <v>4.2466303305723304E-4</v>
      </c>
      <c r="CT125" s="414">
        <f>CS125*(1-VLOOKUP($AR26,'MP-2017_Female'!$A$3:$CF$103,MIN((61+(Mortality!CT$5-Mortality!$AT$5)),84),0))</f>
        <v>4.2041640272666073E-4</v>
      </c>
      <c r="CU125" s="414">
        <f>CT125*(1-VLOOKUP($AR26,'MP-2017_Female'!$A$3:$CF$103,MIN((61+(Mortality!CU$5-Mortality!$AT$5)),84),0))</f>
        <v>4.1621223869939413E-4</v>
      </c>
      <c r="CV125" s="414">
        <f>CU125*(1-VLOOKUP($AR26,'MP-2017_Female'!$A$3:$CF$103,MIN((61+(Mortality!CV$5-Mortality!$AT$5)),84),0))</f>
        <v>4.1205011631240021E-4</v>
      </c>
      <c r="CW125" s="414">
        <f>CV125*(1-VLOOKUP($AR26,'MP-2017_Female'!$A$3:$CF$103,MIN((61+(Mortality!CW$5-Mortality!$AT$5)),84),0))</f>
        <v>4.0792961514927621E-4</v>
      </c>
      <c r="CX125" s="414">
        <f>CW125*(1-VLOOKUP($AR26,'MP-2017_Female'!$A$3:$CF$103,MIN((61+(Mortality!CX$5-Mortality!$AT$5)),84),0))</f>
        <v>4.0385031899778346E-4</v>
      </c>
      <c r="CY125" s="414">
        <f>CX125*(1-VLOOKUP($AR26,'MP-2017_Female'!$A$3:$CF$103,MIN((61+(Mortality!CY$5-Mortality!$AT$5)),84),0))</f>
        <v>3.9981181580780561E-4</v>
      </c>
      <c r="CZ125" s="414">
        <f>CY125*(1-VLOOKUP($AR26,'MP-2017_Female'!$A$3:$CF$103,MIN((61+(Mortality!CZ$5-Mortality!$AT$5)),84),0))</f>
        <v>3.9581369764972755E-4</v>
      </c>
      <c r="DA125" s="414">
        <f>CZ125*(1-VLOOKUP($AR26,'MP-2017_Female'!$A$3:$CF$103,MIN((61+(Mortality!DA$5-Mortality!$AT$5)),84),0))</f>
        <v>3.9185556067323026E-4</v>
      </c>
      <c r="DB125" s="414">
        <f>DA125*(1-VLOOKUP($AR26,'MP-2017_Female'!$A$3:$CF$103,MIN((61+(Mortality!DB$5-Mortality!$AT$5)),84),0))</f>
        <v>3.8793700506649793E-4</v>
      </c>
      <c r="DC125" s="414">
        <f>DB125*(1-VLOOKUP($AR26,'MP-2017_Female'!$A$3:$CF$103,MIN((61+(Mortality!DC$5-Mortality!$AT$5)),84),0))</f>
        <v>3.8405763501583293E-4</v>
      </c>
      <c r="DD125" s="414">
        <f>DC125*(1-VLOOKUP($AR26,'MP-2017_Female'!$A$3:$CF$103,MIN((61+(Mortality!DD$5-Mortality!$AT$5)),84),0))</f>
        <v>3.8021705866567461E-4</v>
      </c>
      <c r="DE125" s="414">
        <f>DD125*(1-VLOOKUP($AR26,'MP-2017_Female'!$A$3:$CF$103,MIN((61+(Mortality!DE$5-Mortality!$AT$5)),84),0))</f>
        <v>3.7641488807901787E-4</v>
      </c>
      <c r="DF125" s="414">
        <f>DE125*(1-VLOOKUP($AR26,'MP-2017_Female'!$A$3:$CF$103,MIN((61+(Mortality!DF$5-Mortality!$AT$5)),84),0))</f>
        <v>3.7265073919822767E-4</v>
      </c>
      <c r="DG125" s="414">
        <f>DF125*(1-VLOOKUP($AR26,'MP-2017_Female'!$A$3:$CF$103,MIN((61+(Mortality!DG$5-Mortality!$AT$5)),84),0))</f>
        <v>3.6892423180624539E-4</v>
      </c>
      <c r="DH125" s="414">
        <f>DG125*(1-VLOOKUP($AR26,'MP-2017_Female'!$A$3:$CF$103,MIN((61+(Mortality!DH$5-Mortality!$AT$5)),84),0))</f>
        <v>3.6523498948818294E-4</v>
      </c>
      <c r="DI125" s="414">
        <f>DH125*(1-VLOOKUP($AR26,'MP-2017_Female'!$A$3:$CF$103,MIN((61+(Mortality!DI$5-Mortality!$AT$5)),84),0))</f>
        <v>3.6158263959330111E-4</v>
      </c>
      <c r="DJ125" s="414">
        <f>DI125*(1-VLOOKUP($AR26,'MP-2017_Female'!$A$3:$CF$103,MIN((61+(Mortality!DJ$5-Mortality!$AT$5)),84),0))</f>
        <v>3.5796681319736809E-4</v>
      </c>
      <c r="DK125" s="414">
        <f>DJ125*(1-VLOOKUP($AR26,'MP-2017_Female'!$A$3:$CF$103,MIN((61+(Mortality!DK$5-Mortality!$AT$5)),84),0))</f>
        <v>3.5438714506539444E-4</v>
      </c>
      <c r="DL125" s="414">
        <f>DK125*(1-VLOOKUP($AR26,'MP-2017_Female'!$A$3:$CF$103,MIN((61+(Mortality!DL$5-Mortality!$AT$5)),84),0))</f>
        <v>3.508432736147405E-4</v>
      </c>
      <c r="DM125" s="414">
        <f>DL125*(1-VLOOKUP($AR26,'MP-2017_Female'!$A$3:$CF$103,MIN((61+(Mortality!DM$5-Mortality!$AT$5)),84),0))</f>
        <v>3.4733484087859308E-4</v>
      </c>
      <c r="DN125" s="414">
        <f>DM125*(1-VLOOKUP($AR26,'MP-2017_Female'!$A$3:$CF$103,MIN((61+(Mortality!DN$5-Mortality!$AT$5)),84),0))</f>
        <v>3.4386149246980717E-4</v>
      </c>
      <c r="DO125" s="414">
        <f>DN125*(1-VLOOKUP($AR26,'MP-2017_Female'!$A$3:$CF$103,MIN((61+(Mortality!DO$5-Mortality!$AT$5)),84),0))</f>
        <v>3.4042287754510912E-4</v>
      </c>
      <c r="DP125" s="414">
        <f>DO125*(1-VLOOKUP($AR26,'MP-2017_Female'!$A$3:$CF$103,MIN((61+(Mortality!DP$5-Mortality!$AT$5)),84),0))</f>
        <v>3.3701864876965802E-4</v>
      </c>
      <c r="DQ125" s="414">
        <f>DP125*(1-VLOOKUP($AR26,'MP-2017_Female'!$A$3:$CF$103,MIN((61+(Mortality!DQ$5-Mortality!$AT$5)),84),0))</f>
        <v>3.3364846228196144E-4</v>
      </c>
      <c r="DR125" s="414">
        <f>DQ125*(1-VLOOKUP($AR26,'MP-2017_Female'!$A$3:$CF$103,MIN((61+(Mortality!DR$5-Mortality!$AT$5)),84),0))</f>
        <v>3.3031197765914181E-4</v>
      </c>
      <c r="DS125" s="414">
        <f>DR125*(1-VLOOKUP($AR26,'MP-2017_Female'!$A$3:$CF$103,MIN((61+(Mortality!DS$5-Mortality!$AT$5)),84),0))</f>
        <v>3.2700885788255037E-4</v>
      </c>
      <c r="DT125" s="414">
        <f>DS125*(1-VLOOKUP($AR26,'MP-2017_Female'!$A$3:$CF$103,MIN((61+(Mortality!DT$5-Mortality!$AT$5)),84),0))</f>
        <v>3.2373876930372485E-4</v>
      </c>
      <c r="DU125" s="414">
        <f>DT125*(1-VLOOKUP($AR26,'MP-2017_Female'!$A$3:$CF$103,MIN((61+(Mortality!DU$5-Mortality!$AT$5)),84),0))</f>
        <v>3.205013816106876E-4</v>
      </c>
      <c r="DV125" s="414">
        <f>DU125*(1-VLOOKUP($AR26,'MP-2017_Female'!$A$3:$CF$103,MIN((61+(Mortality!DV$5-Mortality!$AT$5)),84),0))</f>
        <v>3.1729636779458071E-4</v>
      </c>
      <c r="DW125" s="414">
        <f>DV125*(1-VLOOKUP($AR26,'MP-2017_Female'!$A$3:$CF$103,MIN((61+(Mortality!DW$5-Mortality!$AT$5)),84),0))</f>
        <v>3.1412340411663488E-4</v>
      </c>
      <c r="DX125" s="414">
        <f>DW125*(1-VLOOKUP($AR26,'MP-2017_Female'!$A$3:$CF$103,MIN((61+(Mortality!DX$5-Mortality!$AT$5)),84),0))</f>
        <v>3.1098217007546853E-4</v>
      </c>
      <c r="DY125" s="414">
        <f>DX125*(1-VLOOKUP($AR26,'MP-2017_Female'!$A$3:$CF$103,MIN((61+(Mortality!DY$5-Mortality!$AT$5)),84),0))</f>
        <v>3.0787234837471384E-4</v>
      </c>
      <c r="DZ125" s="414">
        <f>DY125*(1-VLOOKUP($AR26,'MP-2017_Female'!$A$3:$CF$103,MIN((61+(Mortality!DZ$5-Mortality!$AT$5)),84),0))</f>
        <v>3.047936248909667E-4</v>
      </c>
      <c r="EA125" s="414">
        <f>DZ125*(1-VLOOKUP($AR26,'MP-2017_Female'!$A$3:$CF$103,MIN((61+(Mortality!EA$5-Mortality!$AT$5)),84),0))</f>
        <v>3.0174568864205703E-4</v>
      </c>
      <c r="EB125" s="414">
        <f>EA125*(1-VLOOKUP($AR26,'MP-2017_Female'!$A$3:$CF$103,MIN((61+(Mortality!EB$5-Mortality!$AT$5)),84),0))</f>
        <v>2.9872823175563644E-4</v>
      </c>
      <c r="EC125" s="414">
        <f>EB125*(1-VLOOKUP($AR26,'MP-2017_Female'!$A$3:$CF$103,MIN((61+(Mortality!EC$5-Mortality!$AT$5)),84),0))</f>
        <v>2.9574094943808009E-4</v>
      </c>
      <c r="ED125" s="414">
        <f>EC125*(1-VLOOKUP($AR26,'MP-2017_Female'!$A$3:$CF$103,MIN((61+(Mortality!ED$5-Mortality!$AT$5)),84),0))</f>
        <v>2.9278353994369931E-4</v>
      </c>
      <c r="EE125" s="414">
        <f>ED125*(1-VLOOKUP($AR26,'MP-2017_Female'!$A$3:$CF$103,MIN((61+(Mortality!EE$5-Mortality!$AT$5)),84),0))</f>
        <v>2.8985570454426234E-4</v>
      </c>
      <c r="EF125" s="414">
        <f>EE125*(1-VLOOKUP($AR26,'MP-2017_Female'!$A$3:$CF$103,MIN((61+(Mortality!EF$5-Mortality!$AT$5)),84),0))</f>
        <v>2.869571474988197E-4</v>
      </c>
      <c r="EG125" s="414">
        <f>EF125*(1-VLOOKUP($AR26,'MP-2017_Female'!$A$3:$CF$103,MIN((61+(Mortality!EG$5-Mortality!$AT$5)),84),0))</f>
        <v>2.8408757602383148E-4</v>
      </c>
      <c r="EH125" s="414">
        <f>EG125*(1-VLOOKUP($AR26,'MP-2017_Female'!$A$3:$CF$103,MIN((61+(Mortality!EH$5-Mortality!$AT$5)),84),0))</f>
        <v>2.8124670026359318E-4</v>
      </c>
      <c r="EI125" s="414">
        <f>EH125*(1-VLOOKUP($AR26,'MP-2017_Female'!$A$3:$CF$103,MIN((61+(Mortality!EI$5-Mortality!$AT$5)),84),0))</f>
        <v>2.7843423326095725E-4</v>
      </c>
      <c r="EJ125" s="414">
        <f>EI125*(1-VLOOKUP($AR26,'MP-2017_Female'!$A$3:$CF$103,MIN((61+(Mortality!EJ$5-Mortality!$AT$5)),84),0))</f>
        <v>2.7564989092834769E-4</v>
      </c>
      <c r="EK125" s="414">
        <f>EJ125*(1-VLOOKUP($AR26,'MP-2017_Female'!$A$3:$CF$103,MIN((61+(Mortality!EK$5-Mortality!$AT$5)),84),0))</f>
        <v>2.728933920190642E-4</v>
      </c>
      <c r="EL125" s="414">
        <f>EK125*(1-VLOOKUP($AR26,'MP-2017_Female'!$A$3:$CF$103,MIN((61+(Mortality!EL$5-Mortality!$AT$5)),84),0))</f>
        <v>2.7016445809887354E-4</v>
      </c>
      <c r="EM125" s="414">
        <f>EL125*(1-VLOOKUP($AR26,'MP-2017_Female'!$A$3:$CF$103,MIN((61+(Mortality!EM$5-Mortality!$AT$5)),84),0))</f>
        <v>2.6746281351788478E-4</v>
      </c>
      <c r="EN125" s="414">
        <f>EM125*(1-VLOOKUP($AR26,'MP-2017_Female'!$A$3:$CF$103,MIN((61+(Mortality!EN$5-Mortality!$AT$5)),84),0))</f>
        <v>2.6478818538270594E-4</v>
      </c>
      <c r="EO125" s="414">
        <f>EN125*(1-VLOOKUP($AR26,'MP-2017_Female'!$A$3:$CF$103,MIN((61+(Mortality!EO$5-Mortality!$AT$5)),84),0))</f>
        <v>2.621403035288789E-4</v>
      </c>
      <c r="EP125" s="414">
        <f>EO125*(1-VLOOKUP($AR26,'MP-2017_Female'!$A$3:$CF$103,MIN((61+(Mortality!EP$5-Mortality!$AT$5)),84),0))</f>
        <v>2.595189004935901E-4</v>
      </c>
      <c r="EQ125" s="414">
        <f>EP125*(1-VLOOKUP($AR26,'MP-2017_Female'!$A$3:$CF$103,MIN((61+(Mortality!EQ$5-Mortality!$AT$5)),84),0))</f>
        <v>2.5692371148865417E-4</v>
      </c>
      <c r="ER125" s="414">
        <f>EQ125*(1-VLOOKUP($AR26,'MP-2017_Female'!$A$3:$CF$103,MIN((61+(Mortality!ER$5-Mortality!$AT$5)),84),0))</f>
        <v>2.5435447437376763E-4</v>
      </c>
      <c r="ES125" s="414">
        <f>ER125*(1-VLOOKUP($AR26,'MP-2017_Female'!$A$3:$CF$103,MIN((61+(Mortality!ES$5-Mortality!$AT$5)),84),0))</f>
        <v>2.5181092963002995E-4</v>
      </c>
      <c r="ET125" s="414">
        <f>ES125*(1-VLOOKUP($AR26,'MP-2017_Female'!$A$3:$CF$103,MIN((61+(Mortality!ET$5-Mortality!$AT$5)),84),0))</f>
        <v>2.4929282033372963E-4</v>
      </c>
      <c r="EU125" s="414">
        <f>ET125*(1-VLOOKUP($AR26,'MP-2017_Female'!$A$3:$CF$103,MIN((61+(Mortality!EU$5-Mortality!$AT$5)),84),0))</f>
        <v>2.4679989213039231E-4</v>
      </c>
      <c r="EV125" s="414">
        <f>EU125*(1-VLOOKUP($AR26,'MP-2017_Female'!$A$3:$CF$103,MIN((61+(Mortality!EV$5-Mortality!$AT$5)),84),0))</f>
        <v>2.4433189320908837E-4</v>
      </c>
      <c r="EW125" s="414">
        <f>EV125*(1-VLOOKUP($AR26,'MP-2017_Female'!$A$3:$CF$103,MIN((61+(Mortality!EW$5-Mortality!$AT$5)),84),0))</f>
        <v>2.4188857427699748E-4</v>
      </c>
      <c r="EX125" s="414">
        <f>EW125*(1-VLOOKUP($AR26,'MP-2017_Female'!$A$3:$CF$103,MIN((61+(Mortality!EX$5-Mortality!$AT$5)),84),0))</f>
        <v>2.3946968853422751E-4</v>
      </c>
      <c r="EY125" s="414">
        <f>EX125*(1-VLOOKUP($AR26,'MP-2017_Female'!$A$3:$CF$103,MIN((61+(Mortality!EY$5-Mortality!$AT$5)),84),0))</f>
        <v>2.3707499164888523E-4</v>
      </c>
      <c r="EZ125" s="414">
        <f>EY125*(1-VLOOKUP($AR26,'MP-2017_Female'!$A$3:$CF$103,MIN((61+(Mortality!EZ$5-Mortality!$AT$5)),84),0))</f>
        <v>2.3470424173239638E-4</v>
      </c>
      <c r="FA125" s="414">
        <f>EZ125*(1-VLOOKUP($AR26,'MP-2017_Female'!$A$3:$CF$103,MIN((61+(Mortality!FA$5-Mortality!$AT$5)),84),0))</f>
        <v>2.3235719931507241E-4</v>
      </c>
      <c r="FB125" s="414">
        <f>FA125*(1-VLOOKUP($AR26,'MP-2017_Female'!$A$3:$CF$103,MIN((61+(Mortality!FB$5-Mortality!$AT$5)),84),0))</f>
        <v>2.3003362732192169E-4</v>
      </c>
      <c r="FC125" s="414">
        <f>FB125*(1-VLOOKUP($AR26,'MP-2017_Female'!$A$3:$CF$103,MIN((61+(Mortality!FC$5-Mortality!$AT$5)),84),0))</f>
        <v>2.2773329104870248E-4</v>
      </c>
      <c r="FD125" s="414">
        <f>FC125*(1-VLOOKUP($AR26,'MP-2017_Female'!$A$3:$CF$103,MIN((61+(Mortality!FD$5-Mortality!$AT$5)),84),0))</f>
        <v>2.2545595813821544E-4</v>
      </c>
      <c r="FE125" s="414">
        <f>FD125*(1-VLOOKUP($AR26,'MP-2017_Female'!$A$3:$CF$103,MIN((61+(Mortality!FE$5-Mortality!$AT$5)),84),0))</f>
        <v>2.2320139855683328E-4</v>
      </c>
      <c r="FF125" s="414">
        <f>FE125*(1-VLOOKUP($AR26,'MP-2017_Female'!$A$3:$CF$103,MIN((61+(Mortality!FF$5-Mortality!$AT$5)),84),0))</f>
        <v>2.2096938457126495E-4</v>
      </c>
      <c r="FG125" s="414">
        <f>FF125*(1-VLOOKUP($AR26,'MP-2017_Female'!$A$3:$CF$103,MIN((61+(Mortality!FG$5-Mortality!$AT$5)),84),0))</f>
        <v>2.1875969072555229E-4</v>
      </c>
      <c r="FH125" s="414">
        <f>FG125*(1-VLOOKUP($AR26,'MP-2017_Female'!$A$3:$CF$103,MIN((61+(Mortality!FH$5-Mortality!$AT$5)),84),0))</f>
        <v>2.1657209381829677E-4</v>
      </c>
      <c r="FI125" s="414">
        <f>FH125*(1-VLOOKUP($AR26,'MP-2017_Female'!$A$3:$CF$103,MIN((61+(Mortality!FI$5-Mortality!$AT$5)),84),0))</f>
        <v>2.144063728801138E-4</v>
      </c>
    </row>
    <row r="126" spans="3:165">
      <c r="AR126" s="205">
        <v>46</v>
      </c>
      <c r="AS126" s="235">
        <f t="shared" si="153"/>
        <v>6.6511496560991263E-4</v>
      </c>
      <c r="AT126" s="406">
        <f t="shared" si="152"/>
        <v>7.1100000000000004E-4</v>
      </c>
      <c r="AU126" s="414">
        <f>AT126*(1-VLOOKUP($AR27,'MP-2017_Female'!$A$3:$CF$103,MIN((61+(Mortality!AU$5-Mortality!$AT$5)),84),0))</f>
        <v>7.0111710000000005E-4</v>
      </c>
      <c r="AV126" s="414">
        <f>AU126*(1-VLOOKUP($AR27,'MP-2017_Female'!$A$3:$CF$103,MIN((61+(Mortality!AV$5-Mortality!$AT$5)),84),0))</f>
        <v>6.9291402992999998E-4</v>
      </c>
      <c r="AW126" s="414">
        <f>AV126*(1-VLOOKUP($AR27,'MP-2017_Female'!$A$3:$CF$103,MIN((61+(Mortality!AW$5-Mortality!$AT$5)),84),0))</f>
        <v>6.86954969272602E-4</v>
      </c>
      <c r="AX126" s="414">
        <f>AW126*(1-VLOOKUP($AR27,'MP-2017_Female'!$A$3:$CF$103,MIN((61+(Mortality!AX$5-Mortality!$AT$5)),84),0))</f>
        <v>6.8132193852456669E-4</v>
      </c>
      <c r="AY126" s="414">
        <f>AX126*(1-VLOOKUP($AR27,'MP-2017_Female'!$A$3:$CF$103,MIN((61+(Mortality!AY$5-Mortality!$AT$5)),84),0))</f>
        <v>6.7621202398563242E-4</v>
      </c>
      <c r="AZ126" s="414">
        <f>AY126*(1-VLOOKUP($AR27,'MP-2017_Female'!$A$3:$CF$103,MIN((61+(Mortality!AZ$5-Mortality!$AT$5)),84),0))</f>
        <v>6.7174902462732722E-4</v>
      </c>
      <c r="BA126" s="414">
        <f>AZ126*(1-VLOOKUP($AR27,'MP-2017_Female'!$A$3:$CF$103,MIN((61+(Mortality!BA$5-Mortality!$AT$5)),84),0))</f>
        <v>6.6805440499187691E-4</v>
      </c>
      <c r="BB126" s="414">
        <f>BA126*(1-VLOOKUP($AR27,'MP-2017_Female'!$A$3:$CF$103,MIN((61+(Mortality!BB$5-Mortality!$AT$5)),84),0))</f>
        <v>6.6511496560991263E-4</v>
      </c>
      <c r="BC126" s="414">
        <f>BB126*(1-VLOOKUP($AR27,'MP-2017_Female'!$A$3:$CF$103,MIN((61+(Mortality!BC$5-Mortality!$AT$5)),84),0))</f>
        <v>6.6272055173371687E-4</v>
      </c>
      <c r="BD126" s="414">
        <f>BC126*(1-VLOOKUP($AR27,'MP-2017_Female'!$A$3:$CF$103,MIN((61+(Mortality!BD$5-Mortality!$AT$5)),84),0))</f>
        <v>6.6079866213368912E-4</v>
      </c>
      <c r="BE126" s="414">
        <f>BD126*(1-VLOOKUP($AR27,'MP-2017_Female'!$A$3:$CF$103,MIN((61+(Mortality!BE$5-Mortality!$AT$5)),84),0))</f>
        <v>6.590805856121415E-4</v>
      </c>
      <c r="BF126" s="414">
        <f>BE126*(1-VLOOKUP($AR27,'MP-2017_Female'!$A$3:$CF$103,MIN((61+(Mortality!BF$5-Mortality!$AT$5)),84),0))</f>
        <v>6.5730106803098872E-4</v>
      </c>
      <c r="BG126" s="414">
        <f>BF126*(1-VLOOKUP($AR27,'MP-2017_Female'!$A$3:$CF$103,MIN((61+(Mortality!BG$5-Mortality!$AT$5)),84),0))</f>
        <v>6.5526343472009261E-4</v>
      </c>
      <c r="BH126" s="414">
        <f>BG126*(1-VLOOKUP($AR27,'MP-2017_Female'!$A$3:$CF$103,MIN((61+(Mortality!BH$5-Mortality!$AT$5)),84),0))</f>
        <v>6.5277343366815623E-4</v>
      </c>
      <c r="BI126" s="414">
        <f>BH126*(1-VLOOKUP($AR27,'MP-2017_Female'!$A$3:$CF$103,MIN((61+(Mortality!BI$5-Mortality!$AT$5)),84),0))</f>
        <v>6.4970539852991587E-4</v>
      </c>
      <c r="BJ126" s="414">
        <f>BI126*(1-VLOOKUP($AR27,'MP-2017_Female'!$A$3:$CF$103,MIN((61+(Mortality!BJ$5-Mortality!$AT$5)),84),0))</f>
        <v>6.4600207775829537E-4</v>
      </c>
      <c r="BK126" s="414">
        <f>BJ126*(1-VLOOKUP($AR27,'MP-2017_Female'!$A$3:$CF$103,MIN((61+(Mortality!BK$5-Mortality!$AT$5)),84),0))</f>
        <v>6.4167386383731477E-4</v>
      </c>
      <c r="BL126" s="414">
        <f>BK126*(1-VLOOKUP($AR27,'MP-2017_Female'!$A$3:$CF$103,MIN((61+(Mortality!BL$5-Mortality!$AT$5)),84),0))</f>
        <v>6.3673297508576743E-4</v>
      </c>
      <c r="BM126" s="414">
        <f>BL126*(1-VLOOKUP($AR27,'MP-2017_Female'!$A$3:$CF$103,MIN((61+(Mortality!BM$5-Mortality!$AT$5)),84),0))</f>
        <v>6.3132074479753842E-4</v>
      </c>
      <c r="BN126" s="414">
        <f>BM126*(1-VLOOKUP($AR27,'MP-2017_Female'!$A$3:$CF$103,MIN((61+(Mortality!BN$5-Mortality!$AT$5)),84),0))</f>
        <v>6.2551259394540105E-4</v>
      </c>
      <c r="BO126" s="414">
        <f>BN126*(1-VLOOKUP($AR27,'MP-2017_Female'!$A$3:$CF$103,MIN((61+(Mortality!BO$5-Mortality!$AT$5)),84),0))</f>
        <v>6.1944512178413067E-4</v>
      </c>
      <c r="BP126" s="414">
        <f>BO126*(1-VLOOKUP($AR27,'MP-2017_Female'!$A$3:$CF$103,MIN((61+(Mortality!BP$5-Mortality!$AT$5)),84),0))</f>
        <v>6.1331261507846773E-4</v>
      </c>
      <c r="BQ126" s="414">
        <f>BP126*(1-VLOOKUP($AR27,'MP-2017_Female'!$A$3:$CF$103,MIN((61+(Mortality!BQ$5-Mortality!$AT$5)),84),0))</f>
        <v>6.0717948892768307E-4</v>
      </c>
      <c r="BR126" s="414">
        <f>BQ126*(1-VLOOKUP($AR27,'MP-2017_Female'!$A$3:$CF$103,MIN((61+(Mortality!BR$5-Mortality!$AT$5)),84),0))</f>
        <v>6.011076940384062E-4</v>
      </c>
      <c r="BS126" s="414">
        <f>BR126*(1-VLOOKUP($AR27,'MP-2017_Female'!$A$3:$CF$103,MIN((61+(Mortality!BS$5-Mortality!$AT$5)),84),0))</f>
        <v>5.9509661709802213E-4</v>
      </c>
      <c r="BT126" s="414">
        <f>BS126*(1-VLOOKUP($AR27,'MP-2017_Female'!$A$3:$CF$103,MIN((61+(Mortality!BT$5-Mortality!$AT$5)),84),0))</f>
        <v>5.8914565092704188E-4</v>
      </c>
      <c r="BU126" s="414">
        <f>BT126*(1-VLOOKUP($AR27,'MP-2017_Female'!$A$3:$CF$103,MIN((61+(Mortality!BU$5-Mortality!$AT$5)),84),0))</f>
        <v>5.8325419441777144E-4</v>
      </c>
      <c r="BV126" s="414">
        <f>BU126*(1-VLOOKUP($AR27,'MP-2017_Female'!$A$3:$CF$103,MIN((61+(Mortality!BV$5-Mortality!$AT$5)),84),0))</f>
        <v>5.7742165247359376E-4</v>
      </c>
      <c r="BW126" s="414">
        <f>BV126*(1-VLOOKUP($AR27,'MP-2017_Female'!$A$3:$CF$103,MIN((61+(Mortality!BW$5-Mortality!$AT$5)),84),0))</f>
        <v>5.7164743594885785E-4</v>
      </c>
      <c r="BX126" s="414">
        <f>BW126*(1-VLOOKUP($AR27,'MP-2017_Female'!$A$3:$CF$103,MIN((61+(Mortality!BX$5-Mortality!$AT$5)),84),0))</f>
        <v>5.659309615893693E-4</v>
      </c>
      <c r="BY126" s="414">
        <f>BX126*(1-VLOOKUP($AR27,'MP-2017_Female'!$A$3:$CF$103,MIN((61+(Mortality!BY$5-Mortality!$AT$5)),84),0))</f>
        <v>5.6027165197347563E-4</v>
      </c>
      <c r="BZ126" s="414">
        <f>BY126*(1-VLOOKUP($AR27,'MP-2017_Female'!$A$3:$CF$103,MIN((61+(Mortality!BZ$5-Mortality!$AT$5)),84),0))</f>
        <v>5.5466893545374086E-4</v>
      </c>
      <c r="CA126" s="414">
        <f>BZ126*(1-VLOOKUP($AR27,'MP-2017_Female'!$A$3:$CF$103,MIN((61+(Mortality!CA$5-Mortality!$AT$5)),84),0))</f>
        <v>5.4912224609920349E-4</v>
      </c>
      <c r="CB126" s="414">
        <f>CA126*(1-VLOOKUP($AR27,'MP-2017_Female'!$A$3:$CF$103,MIN((61+(Mortality!CB$5-Mortality!$AT$5)),84),0))</f>
        <v>5.4363102363821144E-4</v>
      </c>
      <c r="CC126" s="414">
        <f>CB126*(1-VLOOKUP($AR27,'MP-2017_Female'!$A$3:$CF$103,MIN((61+(Mortality!CC$5-Mortality!$AT$5)),84),0))</f>
        <v>5.3819471340182934E-4</v>
      </c>
      <c r="CD126" s="414">
        <f>CC126*(1-VLOOKUP($AR27,'MP-2017_Female'!$A$3:$CF$103,MIN((61+(Mortality!CD$5-Mortality!$AT$5)),84),0))</f>
        <v>5.3281276626781105E-4</v>
      </c>
      <c r="CE126" s="414">
        <f>CD126*(1-VLOOKUP($AR27,'MP-2017_Female'!$A$3:$CF$103,MIN((61+(Mortality!CE$5-Mortality!$AT$5)),84),0))</f>
        <v>5.2748463860513291E-4</v>
      </c>
      <c r="CF126" s="414">
        <f>CE126*(1-VLOOKUP($AR27,'MP-2017_Female'!$A$3:$CF$103,MIN((61+(Mortality!CF$5-Mortality!$AT$5)),84),0))</f>
        <v>5.2220979221908161E-4</v>
      </c>
      <c r="CG126" s="414">
        <f>CF126*(1-VLOOKUP($AR27,'MP-2017_Female'!$A$3:$CF$103,MIN((61+(Mortality!CG$5-Mortality!$AT$5)),84),0))</f>
        <v>5.1698769429689082E-4</v>
      </c>
      <c r="CH126" s="414">
        <f>CG126*(1-VLOOKUP($AR27,'MP-2017_Female'!$A$3:$CF$103,MIN((61+(Mortality!CH$5-Mortality!$AT$5)),84),0))</f>
        <v>5.1181781735392187E-4</v>
      </c>
      <c r="CI126" s="414">
        <f>CH126*(1-VLOOKUP($AR27,'MP-2017_Female'!$A$3:$CF$103,MIN((61+(Mortality!CI$5-Mortality!$AT$5)),84),0))</f>
        <v>5.0669963918038266E-4</v>
      </c>
      <c r="CJ126" s="414">
        <f>CI126*(1-VLOOKUP($AR27,'MP-2017_Female'!$A$3:$CF$103,MIN((61+(Mortality!CJ$5-Mortality!$AT$5)),84),0))</f>
        <v>5.0163264278857878E-4</v>
      </c>
      <c r="CK126" s="414">
        <f>CJ126*(1-VLOOKUP($AR27,'MP-2017_Female'!$A$3:$CF$103,MIN((61+(Mortality!CK$5-Mortality!$AT$5)),84),0))</f>
        <v>4.9661631636069303E-4</v>
      </c>
      <c r="CL126" s="414">
        <f>CK126*(1-VLOOKUP($AR27,'MP-2017_Female'!$A$3:$CF$103,MIN((61+(Mortality!CL$5-Mortality!$AT$5)),84),0))</f>
        <v>4.9165015319708614E-4</v>
      </c>
      <c r="CM126" s="414">
        <f>CL126*(1-VLOOKUP($AR27,'MP-2017_Female'!$A$3:$CF$103,MIN((61+(Mortality!CM$5-Mortality!$AT$5)),84),0))</f>
        <v>4.8673365166511525E-4</v>
      </c>
      <c r="CN126" s="414">
        <f>CM126*(1-VLOOKUP($AR27,'MP-2017_Female'!$A$3:$CF$103,MIN((61+(Mortality!CN$5-Mortality!$AT$5)),84),0))</f>
        <v>4.8186631514846409E-4</v>
      </c>
      <c r="CO126" s="414">
        <f>CN126*(1-VLOOKUP($AR27,'MP-2017_Female'!$A$3:$CF$103,MIN((61+(Mortality!CO$5-Mortality!$AT$5)),84),0))</f>
        <v>4.7704765199697944E-4</v>
      </c>
      <c r="CP126" s="414">
        <f>CO126*(1-VLOOKUP($AR27,'MP-2017_Female'!$A$3:$CF$103,MIN((61+(Mortality!CP$5-Mortality!$AT$5)),84),0))</f>
        <v>4.7227717547700966E-4</v>
      </c>
      <c r="CQ126" s="414">
        <f>CP126*(1-VLOOKUP($AR27,'MP-2017_Female'!$A$3:$CF$103,MIN((61+(Mortality!CQ$5-Mortality!$AT$5)),84),0))</f>
        <v>4.6755440372223957E-4</v>
      </c>
      <c r="CR126" s="414">
        <f>CQ126*(1-VLOOKUP($AR27,'MP-2017_Female'!$A$3:$CF$103,MIN((61+(Mortality!CR$5-Mortality!$AT$5)),84),0))</f>
        <v>4.6287885968501719E-4</v>
      </c>
      <c r="CS126" s="414">
        <f>CR126*(1-VLOOKUP($AR27,'MP-2017_Female'!$A$3:$CF$103,MIN((61+(Mortality!CS$5-Mortality!$AT$5)),84),0))</f>
        <v>4.5825007108816704E-4</v>
      </c>
      <c r="CT126" s="414">
        <f>CS126*(1-VLOOKUP($AR27,'MP-2017_Female'!$A$3:$CF$103,MIN((61+(Mortality!CT$5-Mortality!$AT$5)),84),0))</f>
        <v>4.5366757037728538E-4</v>
      </c>
      <c r="CU126" s="414">
        <f>CT126*(1-VLOOKUP($AR27,'MP-2017_Female'!$A$3:$CF$103,MIN((61+(Mortality!CU$5-Mortality!$AT$5)),84),0))</f>
        <v>4.4913089467351253E-4</v>
      </c>
      <c r="CV126" s="414">
        <f>CU126*(1-VLOOKUP($AR27,'MP-2017_Female'!$A$3:$CF$103,MIN((61+(Mortality!CV$5-Mortality!$AT$5)),84),0))</f>
        <v>4.4463958572677739E-4</v>
      </c>
      <c r="CW126" s="414">
        <f>CV126*(1-VLOOKUP($AR27,'MP-2017_Female'!$A$3:$CF$103,MIN((61+(Mortality!CW$5-Mortality!$AT$5)),84),0))</f>
        <v>4.4019318986950962E-4</v>
      </c>
      <c r="CX126" s="414">
        <f>CW126*(1-VLOOKUP($AR27,'MP-2017_Female'!$A$3:$CF$103,MIN((61+(Mortality!CX$5-Mortality!$AT$5)),84),0))</f>
        <v>4.3579125797081451E-4</v>
      </c>
      <c r="CY126" s="414">
        <f>CX126*(1-VLOOKUP($AR27,'MP-2017_Female'!$A$3:$CF$103,MIN((61+(Mortality!CY$5-Mortality!$AT$5)),84),0))</f>
        <v>4.3143334539110634E-4</v>
      </c>
      <c r="CZ126" s="414">
        <f>CY126*(1-VLOOKUP($AR27,'MP-2017_Female'!$A$3:$CF$103,MIN((61+(Mortality!CZ$5-Mortality!$AT$5)),84),0))</f>
        <v>4.2711901193719527E-4</v>
      </c>
      <c r="DA126" s="414">
        <f>CZ126*(1-VLOOKUP($AR27,'MP-2017_Female'!$A$3:$CF$103,MIN((61+(Mortality!DA$5-Mortality!$AT$5)),84),0))</f>
        <v>4.2284782181782333E-4</v>
      </c>
      <c r="DB126" s="414">
        <f>DA126*(1-VLOOKUP($AR27,'MP-2017_Female'!$A$3:$CF$103,MIN((61+(Mortality!DB$5-Mortality!$AT$5)),84),0))</f>
        <v>4.1861934359964511E-4</v>
      </c>
      <c r="DC126" s="414">
        <f>DB126*(1-VLOOKUP($AR27,'MP-2017_Female'!$A$3:$CF$103,MIN((61+(Mortality!DC$5-Mortality!$AT$5)),84),0))</f>
        <v>4.1443315016364868E-4</v>
      </c>
      <c r="DD126" s="414">
        <f>DC126*(1-VLOOKUP($AR27,'MP-2017_Female'!$A$3:$CF$103,MIN((61+(Mortality!DD$5-Mortality!$AT$5)),84),0))</f>
        <v>4.1028881866201218E-4</v>
      </c>
      <c r="DE126" s="414">
        <f>DD126*(1-VLOOKUP($AR27,'MP-2017_Female'!$A$3:$CF$103,MIN((61+(Mortality!DE$5-Mortality!$AT$5)),84),0))</f>
        <v>4.0618593047539204E-4</v>
      </c>
      <c r="DF126" s="414">
        <f>DE126*(1-VLOOKUP($AR27,'MP-2017_Female'!$A$3:$CF$103,MIN((61+(Mortality!DF$5-Mortality!$AT$5)),84),0))</f>
        <v>4.0212407117063814E-4</v>
      </c>
      <c r="DG126" s="414">
        <f>DF126*(1-VLOOKUP($AR27,'MP-2017_Female'!$A$3:$CF$103,MIN((61+(Mortality!DG$5-Mortality!$AT$5)),84),0))</f>
        <v>3.9810283045893177E-4</v>
      </c>
      <c r="DH126" s="414">
        <f>DG126*(1-VLOOKUP($AR27,'MP-2017_Female'!$A$3:$CF$103,MIN((61+(Mortality!DH$5-Mortality!$AT$5)),84),0))</f>
        <v>3.9412180215434245E-4</v>
      </c>
      <c r="DI126" s="414">
        <f>DH126*(1-VLOOKUP($AR27,'MP-2017_Female'!$A$3:$CF$103,MIN((61+(Mortality!DI$5-Mortality!$AT$5)),84),0))</f>
        <v>3.90180584132799E-4</v>
      </c>
      <c r="DJ126" s="414">
        <f>DI126*(1-VLOOKUP($AR27,'MP-2017_Female'!$A$3:$CF$103,MIN((61+(Mortality!DJ$5-Mortality!$AT$5)),84),0))</f>
        <v>3.8627877829147103E-4</v>
      </c>
      <c r="DK126" s="414">
        <f>DJ126*(1-VLOOKUP($AR27,'MP-2017_Female'!$A$3:$CF$103,MIN((61+(Mortality!DK$5-Mortality!$AT$5)),84),0))</f>
        <v>3.824159905085563E-4</v>
      </c>
      <c r="DL126" s="414">
        <f>DK126*(1-VLOOKUP($AR27,'MP-2017_Female'!$A$3:$CF$103,MIN((61+(Mortality!DL$5-Mortality!$AT$5)),84),0))</f>
        <v>3.7859183060347072E-4</v>
      </c>
      <c r="DM126" s="414">
        <f>DL126*(1-VLOOKUP($AR27,'MP-2017_Female'!$A$3:$CF$103,MIN((61+(Mortality!DM$5-Mortality!$AT$5)),84),0))</f>
        <v>3.7480591229743603E-4</v>
      </c>
      <c r="DN126" s="414">
        <f>DM126*(1-VLOOKUP($AR27,'MP-2017_Female'!$A$3:$CF$103,MIN((61+(Mortality!DN$5-Mortality!$AT$5)),84),0))</f>
        <v>3.7105785317446168E-4</v>
      </c>
      <c r="DO126" s="414">
        <f>DN126*(1-VLOOKUP($AR27,'MP-2017_Female'!$A$3:$CF$103,MIN((61+(Mortality!DO$5-Mortality!$AT$5)),84),0))</f>
        <v>3.6734727464271706E-4</v>
      </c>
      <c r="DP126" s="414">
        <f>DO126*(1-VLOOKUP($AR27,'MP-2017_Female'!$A$3:$CF$103,MIN((61+(Mortality!DP$5-Mortality!$AT$5)),84),0))</f>
        <v>3.6367380189628989E-4</v>
      </c>
      <c r="DQ126" s="414">
        <f>DP126*(1-VLOOKUP($AR27,'MP-2017_Female'!$A$3:$CF$103,MIN((61+(Mortality!DQ$5-Mortality!$AT$5)),84),0))</f>
        <v>3.6003706387732699E-4</v>
      </c>
      <c r="DR126" s="414">
        <f>DQ126*(1-VLOOKUP($AR27,'MP-2017_Female'!$A$3:$CF$103,MIN((61+(Mortality!DR$5-Mortality!$AT$5)),84),0))</f>
        <v>3.5643669323855371E-4</v>
      </c>
      <c r="DS126" s="414">
        <f>DR126*(1-VLOOKUP($AR27,'MP-2017_Female'!$A$3:$CF$103,MIN((61+(Mortality!DS$5-Mortality!$AT$5)),84),0))</f>
        <v>3.5287232630616818E-4</v>
      </c>
      <c r="DT126" s="414">
        <f>DS126*(1-VLOOKUP($AR27,'MP-2017_Female'!$A$3:$CF$103,MIN((61+(Mortality!DT$5-Mortality!$AT$5)),84),0))</f>
        <v>3.493436030431065E-4</v>
      </c>
      <c r="DU126" s="414">
        <f>DT126*(1-VLOOKUP($AR27,'MP-2017_Female'!$A$3:$CF$103,MIN((61+(Mortality!DU$5-Mortality!$AT$5)),84),0))</f>
        <v>3.4585016701267542E-4</v>
      </c>
      <c r="DV126" s="414">
        <f>DU126*(1-VLOOKUP($AR27,'MP-2017_Female'!$A$3:$CF$103,MIN((61+(Mortality!DV$5-Mortality!$AT$5)),84),0))</f>
        <v>3.4239166534254868E-4</v>
      </c>
      <c r="DW126" s="414">
        <f>DV126*(1-VLOOKUP($AR27,'MP-2017_Female'!$A$3:$CF$103,MIN((61+(Mortality!DW$5-Mortality!$AT$5)),84),0))</f>
        <v>3.389677486891232E-4</v>
      </c>
      <c r="DX126" s="414">
        <f>DW126*(1-VLOOKUP($AR27,'MP-2017_Female'!$A$3:$CF$103,MIN((61+(Mortality!DX$5-Mortality!$AT$5)),84),0))</f>
        <v>3.3557807120223194E-4</v>
      </c>
      <c r="DY126" s="414">
        <f>DX126*(1-VLOOKUP($AR27,'MP-2017_Female'!$A$3:$CF$103,MIN((61+(Mortality!DY$5-Mortality!$AT$5)),84),0))</f>
        <v>3.322222904902096E-4</v>
      </c>
      <c r="DZ126" s="414">
        <f>DY126*(1-VLOOKUP($AR27,'MP-2017_Female'!$A$3:$CF$103,MIN((61+(Mortality!DZ$5-Mortality!$AT$5)),84),0))</f>
        <v>3.2890006758530749E-4</v>
      </c>
      <c r="EA126" s="414">
        <f>DZ126*(1-VLOOKUP($AR27,'MP-2017_Female'!$A$3:$CF$103,MIN((61+(Mortality!EA$5-Mortality!$AT$5)),84),0))</f>
        <v>3.2561106690945444E-4</v>
      </c>
      <c r="EB126" s="414">
        <f>EA126*(1-VLOOKUP($AR27,'MP-2017_Female'!$A$3:$CF$103,MIN((61+(Mortality!EB$5-Mortality!$AT$5)),84),0))</f>
        <v>3.2235495624035991E-4</v>
      </c>
      <c r="EC126" s="414">
        <f>EB126*(1-VLOOKUP($AR27,'MP-2017_Female'!$A$3:$CF$103,MIN((61+(Mortality!EC$5-Mortality!$AT$5)),84),0))</f>
        <v>3.1913140667795629E-4</v>
      </c>
      <c r="ED126" s="414">
        <f>EC126*(1-VLOOKUP($AR27,'MP-2017_Female'!$A$3:$CF$103,MIN((61+(Mortality!ED$5-Mortality!$AT$5)),84),0))</f>
        <v>3.1594009261117672E-4</v>
      </c>
      <c r="EE126" s="414">
        <f>ED126*(1-VLOOKUP($AR27,'MP-2017_Female'!$A$3:$CF$103,MIN((61+(Mortality!EE$5-Mortality!$AT$5)),84),0))</f>
        <v>3.1278069168506493E-4</v>
      </c>
      <c r="EF126" s="414">
        <f>EE126*(1-VLOOKUP($AR27,'MP-2017_Female'!$A$3:$CF$103,MIN((61+(Mortality!EF$5-Mortality!$AT$5)),84),0))</f>
        <v>3.0965288476821426E-4</v>
      </c>
      <c r="EG126" s="414">
        <f>EF126*(1-VLOOKUP($AR27,'MP-2017_Female'!$A$3:$CF$103,MIN((61+(Mortality!EG$5-Mortality!$AT$5)),84),0))</f>
        <v>3.0655635592053213E-4</v>
      </c>
      <c r="EH126" s="414">
        <f>EG126*(1-VLOOKUP($AR27,'MP-2017_Female'!$A$3:$CF$103,MIN((61+(Mortality!EH$5-Mortality!$AT$5)),84),0))</f>
        <v>3.0349079236132679E-4</v>
      </c>
      <c r="EI126" s="414">
        <f>EH126*(1-VLOOKUP($AR27,'MP-2017_Female'!$A$3:$CF$103,MIN((61+(Mortality!EI$5-Mortality!$AT$5)),84),0))</f>
        <v>3.0045588443771353E-4</v>
      </c>
      <c r="EJ126" s="414">
        <f>EI126*(1-VLOOKUP($AR27,'MP-2017_Female'!$A$3:$CF$103,MIN((61+(Mortality!EJ$5-Mortality!$AT$5)),84),0))</f>
        <v>2.9745132559333637E-4</v>
      </c>
      <c r="EK126" s="414">
        <f>EJ126*(1-VLOOKUP($AR27,'MP-2017_Female'!$A$3:$CF$103,MIN((61+(Mortality!EK$5-Mortality!$AT$5)),84),0))</f>
        <v>2.9447681233740302E-4</v>
      </c>
      <c r="EL126" s="414">
        <f>EK126*(1-VLOOKUP($AR27,'MP-2017_Female'!$A$3:$CF$103,MIN((61+(Mortality!EL$5-Mortality!$AT$5)),84),0))</f>
        <v>2.9153204421402898E-4</v>
      </c>
      <c r="EM126" s="414">
        <f>EL126*(1-VLOOKUP($AR27,'MP-2017_Female'!$A$3:$CF$103,MIN((61+(Mortality!EM$5-Mortality!$AT$5)),84),0))</f>
        <v>2.8861672377188867E-4</v>
      </c>
      <c r="EN126" s="414">
        <f>EM126*(1-VLOOKUP($AR27,'MP-2017_Female'!$A$3:$CF$103,MIN((61+(Mortality!EN$5-Mortality!$AT$5)),84),0))</f>
        <v>2.8573055653416976E-4</v>
      </c>
      <c r="EO126" s="414">
        <f>EN126*(1-VLOOKUP($AR27,'MP-2017_Female'!$A$3:$CF$103,MIN((61+(Mortality!EO$5-Mortality!$AT$5)),84),0))</f>
        <v>2.8287325096882808E-4</v>
      </c>
      <c r="EP126" s="414">
        <f>EO126*(1-VLOOKUP($AR27,'MP-2017_Female'!$A$3:$CF$103,MIN((61+(Mortality!EP$5-Mortality!$AT$5)),84),0))</f>
        <v>2.8004451845913979E-4</v>
      </c>
      <c r="EQ126" s="414">
        <f>EP126*(1-VLOOKUP($AR27,'MP-2017_Female'!$A$3:$CF$103,MIN((61+(Mortality!EQ$5-Mortality!$AT$5)),84),0))</f>
        <v>2.7724407327454838E-4</v>
      </c>
      <c r="ER126" s="414">
        <f>EQ126*(1-VLOOKUP($AR27,'MP-2017_Female'!$A$3:$CF$103,MIN((61+(Mortality!ER$5-Mortality!$AT$5)),84),0))</f>
        <v>2.7447163254180288E-4</v>
      </c>
      <c r="ES126" s="414">
        <f>ER126*(1-VLOOKUP($AR27,'MP-2017_Female'!$A$3:$CF$103,MIN((61+(Mortality!ES$5-Mortality!$AT$5)),84),0))</f>
        <v>2.7172691621638485E-4</v>
      </c>
      <c r="ET126" s="414">
        <f>ES126*(1-VLOOKUP($AR27,'MP-2017_Female'!$A$3:$CF$103,MIN((61+(Mortality!ET$5-Mortality!$AT$5)),84),0))</f>
        <v>2.6900964705422098E-4</v>
      </c>
      <c r="EU126" s="414">
        <f>ET126*(1-VLOOKUP($AR27,'MP-2017_Female'!$A$3:$CF$103,MIN((61+(Mortality!EU$5-Mortality!$AT$5)),84),0))</f>
        <v>2.6631955058367874E-4</v>
      </c>
      <c r="EV126" s="414">
        <f>EU126*(1-VLOOKUP($AR27,'MP-2017_Female'!$A$3:$CF$103,MIN((61+(Mortality!EV$5-Mortality!$AT$5)),84),0))</f>
        <v>2.6365635507784194E-4</v>
      </c>
      <c r="EW126" s="414">
        <f>EV126*(1-VLOOKUP($AR27,'MP-2017_Female'!$A$3:$CF$103,MIN((61+(Mortality!EW$5-Mortality!$AT$5)),84),0))</f>
        <v>2.6101979152706354E-4</v>
      </c>
      <c r="EX126" s="414">
        <f>EW126*(1-VLOOKUP($AR27,'MP-2017_Female'!$A$3:$CF$103,MIN((61+(Mortality!EX$5-Mortality!$AT$5)),84),0))</f>
        <v>2.5840959361179288E-4</v>
      </c>
      <c r="EY126" s="414">
        <f>EX126*(1-VLOOKUP($AR27,'MP-2017_Female'!$A$3:$CF$103,MIN((61+(Mortality!EY$5-Mortality!$AT$5)),84),0))</f>
        <v>2.5582549767567497E-4</v>
      </c>
      <c r="EZ126" s="414">
        <f>EY126*(1-VLOOKUP($AR27,'MP-2017_Female'!$A$3:$CF$103,MIN((61+(Mortality!EZ$5-Mortality!$AT$5)),84),0))</f>
        <v>2.532672426989182E-4</v>
      </c>
      <c r="FA126" s="414">
        <f>EZ126*(1-VLOOKUP($AR27,'MP-2017_Female'!$A$3:$CF$103,MIN((61+(Mortality!FA$5-Mortality!$AT$5)),84),0))</f>
        <v>2.5073457027192903E-4</v>
      </c>
      <c r="FB126" s="414">
        <f>FA126*(1-VLOOKUP($AR27,'MP-2017_Female'!$A$3:$CF$103,MIN((61+(Mortality!FB$5-Mortality!$AT$5)),84),0))</f>
        <v>2.4822722456920975E-4</v>
      </c>
      <c r="FC126" s="414">
        <f>FB126*(1-VLOOKUP($AR27,'MP-2017_Female'!$A$3:$CF$103,MIN((61+(Mortality!FC$5-Mortality!$AT$5)),84),0))</f>
        <v>2.4574495232351768E-4</v>
      </c>
      <c r="FD126" s="414">
        <f>FC126*(1-VLOOKUP($AR27,'MP-2017_Female'!$A$3:$CF$103,MIN((61+(Mortality!FD$5-Mortality!$AT$5)),84),0))</f>
        <v>2.4328750280028249E-4</v>
      </c>
      <c r="FE126" s="414">
        <f>FD126*(1-VLOOKUP($AR27,'MP-2017_Female'!$A$3:$CF$103,MIN((61+(Mortality!FE$5-Mortality!$AT$5)),84),0))</f>
        <v>2.4085462777227967E-4</v>
      </c>
      <c r="FF126" s="414">
        <f>FE126*(1-VLOOKUP($AR27,'MP-2017_Female'!$A$3:$CF$103,MIN((61+(Mortality!FF$5-Mortality!$AT$5)),84),0))</f>
        <v>2.3844608149455688E-4</v>
      </c>
      <c r="FG126" s="414">
        <f>FF126*(1-VLOOKUP($AR27,'MP-2017_Female'!$A$3:$CF$103,MIN((61+(Mortality!FG$5-Mortality!$AT$5)),84),0))</f>
        <v>2.3606162067961131E-4</v>
      </c>
      <c r="FH126" s="414">
        <f>FG126*(1-VLOOKUP($AR27,'MP-2017_Female'!$A$3:$CF$103,MIN((61+(Mortality!FH$5-Mortality!$AT$5)),84),0))</f>
        <v>2.3370100447281519E-4</v>
      </c>
      <c r="FI126" s="414">
        <f>FH126*(1-VLOOKUP($AR27,'MP-2017_Female'!$A$3:$CF$103,MIN((61+(Mortality!FI$5-Mortality!$AT$5)),84),0))</f>
        <v>2.3136399442808702E-4</v>
      </c>
    </row>
    <row r="127" spans="3:165">
      <c r="AR127" s="205">
        <v>47</v>
      </c>
      <c r="AS127" s="235">
        <f t="shared" si="153"/>
        <v>7.1965886441685339E-4</v>
      </c>
      <c r="AT127" s="406">
        <f t="shared" si="152"/>
        <v>7.7100000000000009E-4</v>
      </c>
      <c r="AU127" s="414">
        <f>AT127*(1-VLOOKUP($AR28,'MP-2017_Female'!$A$3:$CF$103,MIN((61+(Mortality!AU$5-Mortality!$AT$5)),84),0))</f>
        <v>7.6159380000000013E-4</v>
      </c>
      <c r="AV127" s="414">
        <f>AU127*(1-VLOOKUP($AR28,'MP-2017_Female'!$A$3:$CF$103,MIN((61+(Mortality!AV$5-Mortality!$AT$5)),84),0))</f>
        <v>7.5336858696000016E-4</v>
      </c>
      <c r="AW127" s="414">
        <f>AV127*(1-VLOOKUP($AR28,'MP-2017_Female'!$A$3:$CF$103,MIN((61+(Mortality!AW$5-Mortality!$AT$5)),84),0))</f>
        <v>7.4696495397084017E-4</v>
      </c>
      <c r="AX127" s="414">
        <f>AW127*(1-VLOOKUP($AR28,'MP-2017_Female'!$A$3:$CF$103,MIN((61+(Mortality!AX$5-Mortality!$AT$5)),84),0))</f>
        <v>7.4054105536669088E-4</v>
      </c>
      <c r="AY127" s="414">
        <f>AX127*(1-VLOOKUP($AR28,'MP-2017_Female'!$A$3:$CF$103,MIN((61+(Mortality!AY$5-Mortality!$AT$5)),84),0))</f>
        <v>7.3439456460714736E-4</v>
      </c>
      <c r="AZ127" s="414">
        <f>AY127*(1-VLOOKUP($AR28,'MP-2017_Female'!$A$3:$CF$103,MIN((61+(Mortality!AZ$5-Mortality!$AT$5)),84),0))</f>
        <v>7.2881316591613297E-4</v>
      </c>
      <c r="BA127" s="414">
        <f>AZ127*(1-VLOOKUP($AR28,'MP-2017_Female'!$A$3:$CF$103,MIN((61+(Mortality!BA$5-Mortality!$AT$5)),84),0))</f>
        <v>7.2385723638790323E-4</v>
      </c>
      <c r="BB127" s="414">
        <f>BA127*(1-VLOOKUP($AR28,'MP-2017_Female'!$A$3:$CF$103,MIN((61+(Mortality!BB$5-Mortality!$AT$5)),84),0))</f>
        <v>7.1965886441685339E-4</v>
      </c>
      <c r="BC127" s="414">
        <f>BB127*(1-VLOOKUP($AR28,'MP-2017_Female'!$A$3:$CF$103,MIN((61+(Mortality!BC$5-Mortality!$AT$5)),84),0))</f>
        <v>7.1613253598121077E-4</v>
      </c>
      <c r="BD127" s="414">
        <f>BC127*(1-VLOOKUP($AR28,'MP-2017_Female'!$A$3:$CF$103,MIN((61+(Mortality!BD$5-Mortality!$AT$5)),84),0))</f>
        <v>7.131247793300897E-4</v>
      </c>
      <c r="BE127" s="414">
        <f>BD127*(1-VLOOKUP($AR28,'MP-2017_Female'!$A$3:$CF$103,MIN((61+(Mortality!BE$5-Mortality!$AT$5)),84),0))</f>
        <v>7.1048621764656838E-4</v>
      </c>
      <c r="BF127" s="414">
        <f>BE127*(1-VLOOKUP($AR28,'MP-2017_Female'!$A$3:$CF$103,MIN((61+(Mortality!BF$5-Mortality!$AT$5)),84),0))</f>
        <v>7.0799951588480542E-4</v>
      </c>
      <c r="BG127" s="414">
        <f>BF127*(1-VLOOKUP($AR28,'MP-2017_Female'!$A$3:$CF$103,MIN((61+(Mortality!BG$5-Mortality!$AT$5)),84),0))</f>
        <v>7.0537991767603164E-4</v>
      </c>
      <c r="BH127" s="414">
        <f>BG127*(1-VLOOKUP($AR28,'MP-2017_Female'!$A$3:$CF$103,MIN((61+(Mortality!BH$5-Mortality!$AT$5)),84),0))</f>
        <v>7.0248786001355994E-4</v>
      </c>
      <c r="BI127" s="414">
        <f>BH127*(1-VLOOKUP($AR28,'MP-2017_Female'!$A$3:$CF$103,MIN((61+(Mortality!BI$5-Mortality!$AT$5)),84),0))</f>
        <v>6.9904566949949352E-4</v>
      </c>
      <c r="BJ127" s="414">
        <f>BI127*(1-VLOOKUP($AR28,'MP-2017_Female'!$A$3:$CF$103,MIN((61+(Mortality!BJ$5-Mortality!$AT$5)),84),0))</f>
        <v>6.9506110918334636E-4</v>
      </c>
      <c r="BK127" s="414">
        <f>BJ127*(1-VLOOKUP($AR28,'MP-2017_Female'!$A$3:$CF$103,MIN((61+(Mortality!BK$5-Mortality!$AT$5)),84),0))</f>
        <v>6.9040419975181788E-4</v>
      </c>
      <c r="BL127" s="414">
        <f>BK127*(1-VLOOKUP($AR28,'MP-2017_Female'!$A$3:$CF$103,MIN((61+(Mortality!BL$5-Mortality!$AT$5)),84),0))</f>
        <v>6.8515712783370406E-4</v>
      </c>
      <c r="BM127" s="414">
        <f>BL127*(1-VLOOKUP($AR28,'MP-2017_Female'!$A$3:$CF$103,MIN((61+(Mortality!BM$5-Mortality!$AT$5)),84),0))</f>
        <v>6.7933329224711763E-4</v>
      </c>
      <c r="BN127" s="414">
        <f>BM127*(1-VLOOKUP($AR28,'MP-2017_Female'!$A$3:$CF$103,MIN((61+(Mortality!BN$5-Mortality!$AT$5)),84),0))</f>
        <v>6.7315135928766882E-4</v>
      </c>
      <c r="BO127" s="414">
        <f>BN127*(1-VLOOKUP($AR28,'MP-2017_Female'!$A$3:$CF$103,MIN((61+(Mortality!BO$5-Mortality!$AT$5)),84),0))</f>
        <v>6.6668910623850718E-4</v>
      </c>
      <c r="BP127" s="414">
        <f>BO127*(1-VLOOKUP($AR28,'MP-2017_Female'!$A$3:$CF$103,MIN((61+(Mortality!BP$5-Mortality!$AT$5)),84),0))</f>
        <v>6.6008888408674595E-4</v>
      </c>
      <c r="BQ127" s="414">
        <f>BP127*(1-VLOOKUP($AR28,'MP-2017_Female'!$A$3:$CF$103,MIN((61+(Mortality!BQ$5-Mortality!$AT$5)),84),0))</f>
        <v>6.5348799524587845E-4</v>
      </c>
      <c r="BR127" s="414">
        <f>BQ127*(1-VLOOKUP($AR28,'MP-2017_Female'!$A$3:$CF$103,MIN((61+(Mortality!BR$5-Mortality!$AT$5)),84),0))</f>
        <v>6.4695311529341969E-4</v>
      </c>
      <c r="BS127" s="414">
        <f>BR127*(1-VLOOKUP($AR28,'MP-2017_Female'!$A$3:$CF$103,MIN((61+(Mortality!BS$5-Mortality!$AT$5)),84),0))</f>
        <v>6.4048358414048551E-4</v>
      </c>
      <c r="BT127" s="414">
        <f>BS127*(1-VLOOKUP($AR28,'MP-2017_Female'!$A$3:$CF$103,MIN((61+(Mortality!BT$5-Mortality!$AT$5)),84),0))</f>
        <v>6.3407874829908063E-4</v>
      </c>
      <c r="BU127" s="414">
        <f>BT127*(1-VLOOKUP($AR28,'MP-2017_Female'!$A$3:$CF$103,MIN((61+(Mortality!BU$5-Mortality!$AT$5)),84),0))</f>
        <v>6.2773796081608984E-4</v>
      </c>
      <c r="BV127" s="414">
        <f>BU127*(1-VLOOKUP($AR28,'MP-2017_Female'!$A$3:$CF$103,MIN((61+(Mortality!BV$5-Mortality!$AT$5)),84),0))</f>
        <v>6.214605812079289E-4</v>
      </c>
      <c r="BW127" s="414">
        <f>BV127*(1-VLOOKUP($AR28,'MP-2017_Female'!$A$3:$CF$103,MIN((61+(Mortality!BW$5-Mortality!$AT$5)),84),0))</f>
        <v>6.1524597539584964E-4</v>
      </c>
      <c r="BX127" s="414">
        <f>BW127*(1-VLOOKUP($AR28,'MP-2017_Female'!$A$3:$CF$103,MIN((61+(Mortality!BX$5-Mortality!$AT$5)),84),0))</f>
        <v>6.0909351564189117E-4</v>
      </c>
      <c r="BY127" s="414">
        <f>BX127*(1-VLOOKUP($AR28,'MP-2017_Female'!$A$3:$CF$103,MIN((61+(Mortality!BY$5-Mortality!$AT$5)),84),0))</f>
        <v>6.0300258048547224E-4</v>
      </c>
      <c r="BZ127" s="414">
        <f>BY127*(1-VLOOKUP($AR28,'MP-2017_Female'!$A$3:$CF$103,MIN((61+(Mortality!BZ$5-Mortality!$AT$5)),84),0))</f>
        <v>5.9697255468061749E-4</v>
      </c>
      <c r="CA127" s="414">
        <f>BZ127*(1-VLOOKUP($AR28,'MP-2017_Female'!$A$3:$CF$103,MIN((61+(Mortality!CA$5-Mortality!$AT$5)),84),0))</f>
        <v>5.9100282913381128E-4</v>
      </c>
      <c r="CB127" s="414">
        <f>CA127*(1-VLOOKUP($AR28,'MP-2017_Female'!$A$3:$CF$103,MIN((61+(Mortality!CB$5-Mortality!$AT$5)),84),0))</f>
        <v>5.8509280084247312E-4</v>
      </c>
      <c r="CC127" s="414">
        <f>CB127*(1-VLOOKUP($AR28,'MP-2017_Female'!$A$3:$CF$103,MIN((61+(Mortality!CC$5-Mortality!$AT$5)),84),0))</f>
        <v>5.792418728340484E-4</v>
      </c>
      <c r="CD127" s="414">
        <f>CC127*(1-VLOOKUP($AR28,'MP-2017_Female'!$A$3:$CF$103,MIN((61+(Mortality!CD$5-Mortality!$AT$5)),84),0))</f>
        <v>5.7344945410570786E-4</v>
      </c>
      <c r="CE127" s="414">
        <f>CD127*(1-VLOOKUP($AR28,'MP-2017_Female'!$A$3:$CF$103,MIN((61+(Mortality!CE$5-Mortality!$AT$5)),84),0))</f>
        <v>5.6771495956465081E-4</v>
      </c>
      <c r="CF127" s="414">
        <f>CE127*(1-VLOOKUP($AR28,'MP-2017_Female'!$A$3:$CF$103,MIN((61+(Mortality!CF$5-Mortality!$AT$5)),84),0))</f>
        <v>5.6203780996900434E-4</v>
      </c>
      <c r="CG127" s="414">
        <f>CF127*(1-VLOOKUP($AR28,'MP-2017_Female'!$A$3:$CF$103,MIN((61+(Mortality!CG$5-Mortality!$AT$5)),84),0))</f>
        <v>5.5641743186931431E-4</v>
      </c>
      <c r="CH127" s="414">
        <f>CG127*(1-VLOOKUP($AR28,'MP-2017_Female'!$A$3:$CF$103,MIN((61+(Mortality!CH$5-Mortality!$AT$5)),84),0))</f>
        <v>5.5085325755062115E-4</v>
      </c>
      <c r="CI127" s="414">
        <f>CH127*(1-VLOOKUP($AR28,'MP-2017_Female'!$A$3:$CF$103,MIN((61+(Mortality!CI$5-Mortality!$AT$5)),84),0))</f>
        <v>5.453447249751149E-4</v>
      </c>
      <c r="CJ127" s="414">
        <f>CI127*(1-VLOOKUP($AR28,'MP-2017_Female'!$A$3:$CF$103,MIN((61+(Mortality!CJ$5-Mortality!$AT$5)),84),0))</f>
        <v>5.3989127772536378E-4</v>
      </c>
      <c r="CK127" s="414">
        <f>CJ127*(1-VLOOKUP($AR28,'MP-2017_Female'!$A$3:$CF$103,MIN((61+(Mortality!CK$5-Mortality!$AT$5)),84),0))</f>
        <v>5.3449236494811016E-4</v>
      </c>
      <c r="CL127" s="414">
        <f>CK127*(1-VLOOKUP($AR28,'MP-2017_Female'!$A$3:$CF$103,MIN((61+(Mortality!CL$5-Mortality!$AT$5)),84),0))</f>
        <v>5.2914744129862904E-4</v>
      </c>
      <c r="CM127" s="414">
        <f>CL127*(1-VLOOKUP($AR28,'MP-2017_Female'!$A$3:$CF$103,MIN((61+(Mortality!CM$5-Mortality!$AT$5)),84),0))</f>
        <v>5.2385596688564278E-4</v>
      </c>
      <c r="CN127" s="414">
        <f>CM127*(1-VLOOKUP($AR28,'MP-2017_Female'!$A$3:$CF$103,MIN((61+(Mortality!CN$5-Mortality!$AT$5)),84),0))</f>
        <v>5.186174072167863E-4</v>
      </c>
      <c r="CO127" s="414">
        <f>CN127*(1-VLOOKUP($AR28,'MP-2017_Female'!$A$3:$CF$103,MIN((61+(Mortality!CO$5-Mortality!$AT$5)),84),0))</f>
        <v>5.1343123314461848E-4</v>
      </c>
      <c r="CP127" s="414">
        <f>CO127*(1-VLOOKUP($AR28,'MP-2017_Female'!$A$3:$CF$103,MIN((61+(Mortality!CP$5-Mortality!$AT$5)),84),0))</f>
        <v>5.0829692081317233E-4</v>
      </c>
      <c r="CQ127" s="414">
        <f>CP127*(1-VLOOKUP($AR28,'MP-2017_Female'!$A$3:$CF$103,MIN((61+(Mortality!CQ$5-Mortality!$AT$5)),84),0))</f>
        <v>5.0321395160504061E-4</v>
      </c>
      <c r="CR127" s="414">
        <f>CQ127*(1-VLOOKUP($AR28,'MP-2017_Female'!$A$3:$CF$103,MIN((61+(Mortality!CR$5-Mortality!$AT$5)),84),0))</f>
        <v>4.9818181208899023E-4</v>
      </c>
      <c r="CS127" s="414">
        <f>CR127*(1-VLOOKUP($AR28,'MP-2017_Female'!$A$3:$CF$103,MIN((61+(Mortality!CS$5-Mortality!$AT$5)),84),0))</f>
        <v>4.9319999396810036E-4</v>
      </c>
      <c r="CT127" s="414">
        <f>CS127*(1-VLOOKUP($AR28,'MP-2017_Female'!$A$3:$CF$103,MIN((61+(Mortality!CT$5-Mortality!$AT$5)),84),0))</f>
        <v>4.8826799402841933E-4</v>
      </c>
      <c r="CU127" s="414">
        <f>CT127*(1-VLOOKUP($AR28,'MP-2017_Female'!$A$3:$CF$103,MIN((61+(Mortality!CU$5-Mortality!$AT$5)),84),0))</f>
        <v>4.8338531408813513E-4</v>
      </c>
      <c r="CV127" s="414">
        <f>CU127*(1-VLOOKUP($AR28,'MP-2017_Female'!$A$3:$CF$103,MIN((61+(Mortality!CV$5-Mortality!$AT$5)),84),0))</f>
        <v>4.785514609472538E-4</v>
      </c>
      <c r="CW127" s="414">
        <f>CV127*(1-VLOOKUP($AR28,'MP-2017_Female'!$A$3:$CF$103,MIN((61+(Mortality!CW$5-Mortality!$AT$5)),84),0))</f>
        <v>4.7376594633778127E-4</v>
      </c>
      <c r="CX127" s="414">
        <f>CW127*(1-VLOOKUP($AR28,'MP-2017_Female'!$A$3:$CF$103,MIN((61+(Mortality!CX$5-Mortality!$AT$5)),84),0))</f>
        <v>4.6902828687440343E-4</v>
      </c>
      <c r="CY127" s="414">
        <f>CX127*(1-VLOOKUP($AR28,'MP-2017_Female'!$A$3:$CF$103,MIN((61+(Mortality!CY$5-Mortality!$AT$5)),84),0))</f>
        <v>4.6433800400565937E-4</v>
      </c>
      <c r="CZ127" s="414">
        <f>CY127*(1-VLOOKUP($AR28,'MP-2017_Female'!$A$3:$CF$103,MIN((61+(Mortality!CZ$5-Mortality!$AT$5)),84),0))</f>
        <v>4.5969462396560279E-4</v>
      </c>
      <c r="DA127" s="414">
        <f>CZ127*(1-VLOOKUP($AR28,'MP-2017_Female'!$A$3:$CF$103,MIN((61+(Mortality!DA$5-Mortality!$AT$5)),84),0))</f>
        <v>4.5509767772594677E-4</v>
      </c>
      <c r="DB127" s="414">
        <f>DA127*(1-VLOOKUP($AR28,'MP-2017_Female'!$A$3:$CF$103,MIN((61+(Mortality!DB$5-Mortality!$AT$5)),84),0))</f>
        <v>4.505467009486873E-4</v>
      </c>
      <c r="DC127" s="414">
        <f>DB127*(1-VLOOKUP($AR28,'MP-2017_Female'!$A$3:$CF$103,MIN((61+(Mortality!DC$5-Mortality!$AT$5)),84),0))</f>
        <v>4.4604123393920042E-4</v>
      </c>
      <c r="DD127" s="414">
        <f>DC127*(1-VLOOKUP($AR28,'MP-2017_Female'!$A$3:$CF$103,MIN((61+(Mortality!DD$5-Mortality!$AT$5)),84),0))</f>
        <v>4.4158082159980843E-4</v>
      </c>
      <c r="DE127" s="414">
        <f>DD127*(1-VLOOKUP($AR28,'MP-2017_Female'!$A$3:$CF$103,MIN((61+(Mortality!DE$5-Mortality!$AT$5)),84),0))</f>
        <v>4.3716501338381033E-4</v>
      </c>
      <c r="DF127" s="414">
        <f>DE127*(1-VLOOKUP($AR28,'MP-2017_Female'!$A$3:$CF$103,MIN((61+(Mortality!DF$5-Mortality!$AT$5)),84),0))</f>
        <v>4.327933632499722E-4</v>
      </c>
      <c r="DG127" s="414">
        <f>DF127*(1-VLOOKUP($AR28,'MP-2017_Female'!$A$3:$CF$103,MIN((61+(Mortality!DG$5-Mortality!$AT$5)),84),0))</f>
        <v>4.2846542961747245E-4</v>
      </c>
      <c r="DH127" s="414">
        <f>DG127*(1-VLOOKUP($AR28,'MP-2017_Female'!$A$3:$CF$103,MIN((61+(Mortality!DH$5-Mortality!$AT$5)),84),0))</f>
        <v>4.2418077532129774E-4</v>
      </c>
      <c r="DI127" s="414">
        <f>DH127*(1-VLOOKUP($AR28,'MP-2017_Female'!$A$3:$CF$103,MIN((61+(Mortality!DI$5-Mortality!$AT$5)),84),0))</f>
        <v>4.1993896756808475E-4</v>
      </c>
      <c r="DJ127" s="414">
        <f>DI127*(1-VLOOKUP($AR28,'MP-2017_Female'!$A$3:$CF$103,MIN((61+(Mortality!DJ$5-Mortality!$AT$5)),84),0))</f>
        <v>4.1573957789240389E-4</v>
      </c>
      <c r="DK127" s="414">
        <f>DJ127*(1-VLOOKUP($AR28,'MP-2017_Female'!$A$3:$CF$103,MIN((61+(Mortality!DK$5-Mortality!$AT$5)),84),0))</f>
        <v>4.1158218211347986E-4</v>
      </c>
      <c r="DL127" s="414">
        <f>DK127*(1-VLOOKUP($AR28,'MP-2017_Female'!$A$3:$CF$103,MIN((61+(Mortality!DL$5-Mortality!$AT$5)),84),0))</f>
        <v>4.0746636029234505E-4</v>
      </c>
      <c r="DM127" s="414">
        <f>DL127*(1-VLOOKUP($AR28,'MP-2017_Female'!$A$3:$CF$103,MIN((61+(Mortality!DM$5-Mortality!$AT$5)),84),0))</f>
        <v>4.0339169668942161E-4</v>
      </c>
      <c r="DN127" s="414">
        <f>DM127*(1-VLOOKUP($AR28,'MP-2017_Female'!$A$3:$CF$103,MIN((61+(Mortality!DN$5-Mortality!$AT$5)),84),0))</f>
        <v>3.9935777972252741E-4</v>
      </c>
      <c r="DO127" s="414">
        <f>DN127*(1-VLOOKUP($AR28,'MP-2017_Female'!$A$3:$CF$103,MIN((61+(Mortality!DO$5-Mortality!$AT$5)),84),0))</f>
        <v>3.9536420192530215E-4</v>
      </c>
      <c r="DP127" s="414">
        <f>DO127*(1-VLOOKUP($AR28,'MP-2017_Female'!$A$3:$CF$103,MIN((61+(Mortality!DP$5-Mortality!$AT$5)),84),0))</f>
        <v>3.9141055990604912E-4</v>
      </c>
      <c r="DQ127" s="414">
        <f>DP127*(1-VLOOKUP($AR28,'MP-2017_Female'!$A$3:$CF$103,MIN((61+(Mortality!DQ$5-Mortality!$AT$5)),84),0))</f>
        <v>3.874964543069886E-4</v>
      </c>
      <c r="DR127" s="414">
        <f>DQ127*(1-VLOOKUP($AR28,'MP-2017_Female'!$A$3:$CF$103,MIN((61+(Mortality!DR$5-Mortality!$AT$5)),84),0))</f>
        <v>3.8362148976391872E-4</v>
      </c>
      <c r="DS127" s="414">
        <f>DR127*(1-VLOOKUP($AR28,'MP-2017_Female'!$A$3:$CF$103,MIN((61+(Mortality!DS$5-Mortality!$AT$5)),84),0))</f>
        <v>3.7978527486627953E-4</v>
      </c>
      <c r="DT127" s="414">
        <f>DS127*(1-VLOOKUP($AR28,'MP-2017_Female'!$A$3:$CF$103,MIN((61+(Mortality!DT$5-Mortality!$AT$5)),84),0))</f>
        <v>3.7598742211761673E-4</v>
      </c>
      <c r="DU127" s="414">
        <f>DT127*(1-VLOOKUP($AR28,'MP-2017_Female'!$A$3:$CF$103,MIN((61+(Mortality!DU$5-Mortality!$AT$5)),84),0))</f>
        <v>3.7222754789644055E-4</v>
      </c>
      <c r="DV127" s="414">
        <f>DU127*(1-VLOOKUP($AR28,'MP-2017_Female'!$A$3:$CF$103,MIN((61+(Mortality!DV$5-Mortality!$AT$5)),84),0))</f>
        <v>3.6850527241747615E-4</v>
      </c>
      <c r="DW127" s="414">
        <f>DV127*(1-VLOOKUP($AR28,'MP-2017_Female'!$A$3:$CF$103,MIN((61+(Mortality!DW$5-Mortality!$AT$5)),84),0))</f>
        <v>3.6482021969330139E-4</v>
      </c>
      <c r="DX127" s="414">
        <f>DW127*(1-VLOOKUP($AR28,'MP-2017_Female'!$A$3:$CF$103,MIN((61+(Mortality!DX$5-Mortality!$AT$5)),84),0))</f>
        <v>3.6117201749636839E-4</v>
      </c>
      <c r="DY127" s="414">
        <f>DX127*(1-VLOOKUP($AR28,'MP-2017_Female'!$A$3:$CF$103,MIN((61+(Mortality!DY$5-Mortality!$AT$5)),84),0))</f>
        <v>3.5756029732140468E-4</v>
      </c>
      <c r="DZ127" s="414">
        <f>DY127*(1-VLOOKUP($AR28,'MP-2017_Female'!$A$3:$CF$103,MIN((61+(Mortality!DZ$5-Mortality!$AT$5)),84),0))</f>
        <v>3.539846943481906E-4</v>
      </c>
      <c r="EA127" s="414">
        <f>DZ127*(1-VLOOKUP($AR28,'MP-2017_Female'!$A$3:$CF$103,MIN((61+(Mortality!EA$5-Mortality!$AT$5)),84),0))</f>
        <v>3.5044484740470868E-4</v>
      </c>
      <c r="EB127" s="414">
        <f>EA127*(1-VLOOKUP($AR28,'MP-2017_Female'!$A$3:$CF$103,MIN((61+(Mortality!EB$5-Mortality!$AT$5)),84),0))</f>
        <v>3.4694039893066157E-4</v>
      </c>
      <c r="EC127" s="414">
        <f>EB127*(1-VLOOKUP($AR28,'MP-2017_Female'!$A$3:$CF$103,MIN((61+(Mortality!EC$5-Mortality!$AT$5)),84),0))</f>
        <v>3.4347099494135496E-4</v>
      </c>
      <c r="ED127" s="414">
        <f>EC127*(1-VLOOKUP($AR28,'MP-2017_Female'!$A$3:$CF$103,MIN((61+(Mortality!ED$5-Mortality!$AT$5)),84),0))</f>
        <v>3.4003628499194139E-4</v>
      </c>
      <c r="EE127" s="414">
        <f>ED127*(1-VLOOKUP($AR28,'MP-2017_Female'!$A$3:$CF$103,MIN((61+(Mortality!EE$5-Mortality!$AT$5)),84),0))</f>
        <v>3.3663592214202198E-4</v>
      </c>
      <c r="EF127" s="414">
        <f>EE127*(1-VLOOKUP($AR28,'MP-2017_Female'!$A$3:$CF$103,MIN((61+(Mortality!EF$5-Mortality!$AT$5)),84),0))</f>
        <v>3.3326956292060176E-4</v>
      </c>
      <c r="EG127" s="414">
        <f>EF127*(1-VLOOKUP($AR28,'MP-2017_Female'!$A$3:$CF$103,MIN((61+(Mortality!EG$5-Mortality!$AT$5)),84),0))</f>
        <v>3.2993686729139573E-4</v>
      </c>
      <c r="EH127" s="414">
        <f>EG127*(1-VLOOKUP($AR28,'MP-2017_Female'!$A$3:$CF$103,MIN((61+(Mortality!EH$5-Mortality!$AT$5)),84),0))</f>
        <v>3.2663749861848175E-4</v>
      </c>
      <c r="EI127" s="414">
        <f>EH127*(1-VLOOKUP($AR28,'MP-2017_Female'!$A$3:$CF$103,MIN((61+(Mortality!EI$5-Mortality!$AT$5)),84),0))</f>
        <v>3.2337112363229692E-4</v>
      </c>
      <c r="EJ127" s="414">
        <f>EI127*(1-VLOOKUP($AR28,'MP-2017_Female'!$A$3:$CF$103,MIN((61+(Mortality!EJ$5-Mortality!$AT$5)),84),0))</f>
        <v>3.2013741239597394E-4</v>
      </c>
      <c r="EK127" s="414">
        <f>EJ127*(1-VLOOKUP($AR28,'MP-2017_Female'!$A$3:$CF$103,MIN((61+(Mortality!EK$5-Mortality!$AT$5)),84),0))</f>
        <v>3.1693603827201422E-4</v>
      </c>
      <c r="EL127" s="414">
        <f>EK127*(1-VLOOKUP($AR28,'MP-2017_Female'!$A$3:$CF$103,MIN((61+(Mortality!EL$5-Mortality!$AT$5)),84),0))</f>
        <v>3.1376667788929406E-4</v>
      </c>
      <c r="EM127" s="414">
        <f>EL127*(1-VLOOKUP($AR28,'MP-2017_Female'!$A$3:$CF$103,MIN((61+(Mortality!EM$5-Mortality!$AT$5)),84),0))</f>
        <v>3.106290111104011E-4</v>
      </c>
      <c r="EN127" s="414">
        <f>EM127*(1-VLOOKUP($AR28,'MP-2017_Female'!$A$3:$CF$103,MIN((61+(Mortality!EN$5-Mortality!$AT$5)),84),0))</f>
        <v>3.0752272099929706E-4</v>
      </c>
      <c r="EO127" s="414">
        <f>EN127*(1-VLOOKUP($AR28,'MP-2017_Female'!$A$3:$CF$103,MIN((61+(Mortality!EO$5-Mortality!$AT$5)),84),0))</f>
        <v>3.044474937893041E-4</v>
      </c>
      <c r="EP127" s="414">
        <f>EO127*(1-VLOOKUP($AR28,'MP-2017_Female'!$A$3:$CF$103,MIN((61+(Mortality!EP$5-Mortality!$AT$5)),84),0))</f>
        <v>3.0140301885141105E-4</v>
      </c>
      <c r="EQ127" s="414">
        <f>EP127*(1-VLOOKUP($AR28,'MP-2017_Female'!$A$3:$CF$103,MIN((61+(Mortality!EQ$5-Mortality!$AT$5)),84),0))</f>
        <v>2.9838898866289696E-4</v>
      </c>
      <c r="ER127" s="414">
        <f>EQ127*(1-VLOOKUP($AR28,'MP-2017_Female'!$A$3:$CF$103,MIN((61+(Mortality!ER$5-Mortality!$AT$5)),84),0))</f>
        <v>2.9540509877626798E-4</v>
      </c>
      <c r="ES127" s="414">
        <f>ER127*(1-VLOOKUP($AR28,'MP-2017_Female'!$A$3:$CF$103,MIN((61+(Mortality!ES$5-Mortality!$AT$5)),84),0))</f>
        <v>2.924510477885053E-4</v>
      </c>
      <c r="ET127" s="414">
        <f>ES127*(1-VLOOKUP($AR28,'MP-2017_Female'!$A$3:$CF$103,MIN((61+(Mortality!ET$5-Mortality!$AT$5)),84),0))</f>
        <v>2.8952653731062022E-4</v>
      </c>
      <c r="EU127" s="414">
        <f>ET127*(1-VLOOKUP($AR28,'MP-2017_Female'!$A$3:$CF$103,MIN((61+(Mortality!EU$5-Mortality!$AT$5)),84),0))</f>
        <v>2.8663127193751404E-4</v>
      </c>
      <c r="EV127" s="414">
        <f>EU127*(1-VLOOKUP($AR28,'MP-2017_Female'!$A$3:$CF$103,MIN((61+(Mortality!EV$5-Mortality!$AT$5)),84),0))</f>
        <v>2.8376495921813888E-4</v>
      </c>
      <c r="EW127" s="414">
        <f>EV127*(1-VLOOKUP($AR28,'MP-2017_Female'!$A$3:$CF$103,MIN((61+(Mortality!EW$5-Mortality!$AT$5)),84),0))</f>
        <v>2.8092730962595751E-4</v>
      </c>
      <c r="EX127" s="414">
        <f>EW127*(1-VLOOKUP($AR28,'MP-2017_Female'!$A$3:$CF$103,MIN((61+(Mortality!EX$5-Mortality!$AT$5)),84),0))</f>
        <v>2.7811803652969794E-4</v>
      </c>
      <c r="EY127" s="414">
        <f>EX127*(1-VLOOKUP($AR28,'MP-2017_Female'!$A$3:$CF$103,MIN((61+(Mortality!EY$5-Mortality!$AT$5)),84),0))</f>
        <v>2.7533685616440098E-4</v>
      </c>
      <c r="EZ127" s="414">
        <f>EY127*(1-VLOOKUP($AR28,'MP-2017_Female'!$A$3:$CF$103,MIN((61+(Mortality!EZ$5-Mortality!$AT$5)),84),0))</f>
        <v>2.7258348760275696E-4</v>
      </c>
      <c r="FA127" s="414">
        <f>EZ127*(1-VLOOKUP($AR28,'MP-2017_Female'!$A$3:$CF$103,MIN((61+(Mortality!FA$5-Mortality!$AT$5)),84),0))</f>
        <v>2.6985765272672941E-4</v>
      </c>
      <c r="FB127" s="414">
        <f>FA127*(1-VLOOKUP($AR28,'MP-2017_Female'!$A$3:$CF$103,MIN((61+(Mortality!FB$5-Mortality!$AT$5)),84),0))</f>
        <v>2.671590761994621E-4</v>
      </c>
      <c r="FC127" s="414">
        <f>FB127*(1-VLOOKUP($AR28,'MP-2017_Female'!$A$3:$CF$103,MIN((61+(Mortality!FC$5-Mortality!$AT$5)),84),0))</f>
        <v>2.6448748543746745E-4</v>
      </c>
      <c r="FD127" s="414">
        <f>FC127*(1-VLOOKUP($AR28,'MP-2017_Female'!$A$3:$CF$103,MIN((61+(Mortality!FD$5-Mortality!$AT$5)),84),0))</f>
        <v>2.618426105830928E-4</v>
      </c>
      <c r="FE127" s="414">
        <f>FD127*(1-VLOOKUP($AR28,'MP-2017_Female'!$A$3:$CF$103,MIN((61+(Mortality!FE$5-Mortality!$AT$5)),84),0))</f>
        <v>2.5922418447726187E-4</v>
      </c>
      <c r="FF127" s="414">
        <f>FE127*(1-VLOOKUP($AR28,'MP-2017_Female'!$A$3:$CF$103,MIN((61+(Mortality!FF$5-Mortality!$AT$5)),84),0))</f>
        <v>2.5663194263248927E-4</v>
      </c>
      <c r="FG127" s="414">
        <f>FF127*(1-VLOOKUP($AR28,'MP-2017_Female'!$A$3:$CF$103,MIN((61+(Mortality!FG$5-Mortality!$AT$5)),84),0))</f>
        <v>2.540656232061644E-4</v>
      </c>
      <c r="FH127" s="414">
        <f>FG127*(1-VLOOKUP($AR28,'MP-2017_Female'!$A$3:$CF$103,MIN((61+(Mortality!FH$5-Mortality!$AT$5)),84),0))</f>
        <v>2.5152496697410277E-4</v>
      </c>
      <c r="FI127" s="414">
        <f>FH127*(1-VLOOKUP($AR28,'MP-2017_Female'!$A$3:$CF$103,MIN((61+(Mortality!FI$5-Mortality!$AT$5)),84),0))</f>
        <v>2.4900971730436176E-4</v>
      </c>
    </row>
    <row r="128" spans="3:165">
      <c r="AR128" s="205">
        <v>48</v>
      </c>
      <c r="AS128" s="235">
        <f t="shared" si="153"/>
        <v>7.783366035898255E-4</v>
      </c>
      <c r="AT128" s="406">
        <f t="shared" si="152"/>
        <v>8.3100000000000014E-4</v>
      </c>
      <c r="AU128" s="414">
        <f>AT128*(1-VLOOKUP($AR29,'MP-2017_Female'!$A$3:$CF$103,MIN((61+(Mortality!AU$5-Mortality!$AT$5)),84),0))</f>
        <v>8.2269000000000016E-4</v>
      </c>
      <c r="AV128" s="414">
        <f>AU128*(1-VLOOKUP($AR29,'MP-2017_Female'!$A$3:$CF$103,MIN((61+(Mortality!AV$5-Mortality!$AT$5)),84),0))</f>
        <v>8.1520352100000022E-4</v>
      </c>
      <c r="AW128" s="414">
        <f>AV128*(1-VLOOKUP($AR29,'MP-2017_Female'!$A$3:$CF$103,MIN((61+(Mortality!AW$5-Mortality!$AT$5)),84),0))</f>
        <v>8.0908949459250023E-4</v>
      </c>
      <c r="AX128" s="414">
        <f>AW128*(1-VLOOKUP($AR29,'MP-2017_Female'!$A$3:$CF$103,MIN((61+(Mortality!AX$5-Mortality!$AT$5)),84),0))</f>
        <v>8.02535869686301E-4</v>
      </c>
      <c r="AY128" s="414">
        <f>AX128*(1-VLOOKUP($AR29,'MP-2017_Female'!$A$3:$CF$103,MIN((61+(Mortality!AY$5-Mortality!$AT$5)),84),0))</f>
        <v>7.9595507555487333E-4</v>
      </c>
      <c r="AZ128" s="414">
        <f>AY128*(1-VLOOKUP($AR29,'MP-2017_Female'!$A$3:$CF$103,MIN((61+(Mortality!AZ$5-Mortality!$AT$5)),84),0))</f>
        <v>7.895874349504343E-4</v>
      </c>
      <c r="BA128" s="414">
        <f>AZ128*(1-VLOOKUP($AR29,'MP-2017_Female'!$A$3:$CF$103,MIN((61+(Mortality!BA$5-Mortality!$AT$5)),84),0))</f>
        <v>7.8366552918830604E-4</v>
      </c>
      <c r="BB128" s="414">
        <f>BA128*(1-VLOOKUP($AR29,'MP-2017_Female'!$A$3:$CF$103,MIN((61+(Mortality!BB$5-Mortality!$AT$5)),84),0))</f>
        <v>7.783366035898255E-4</v>
      </c>
      <c r="BC128" s="414">
        <f>BB128*(1-VLOOKUP($AR29,'MP-2017_Female'!$A$3:$CF$103,MIN((61+(Mortality!BC$5-Mortality!$AT$5)),84),0))</f>
        <v>7.7366658396828649E-4</v>
      </c>
      <c r="BD128" s="414">
        <f>BC128*(1-VLOOKUP($AR29,'MP-2017_Female'!$A$3:$CF$103,MIN((61+(Mortality!BD$5-Mortality!$AT$5)),84),0))</f>
        <v>7.6956615107325456E-4</v>
      </c>
      <c r="BE128" s="414">
        <f>BD128*(1-VLOOKUP($AR29,'MP-2017_Female'!$A$3:$CF$103,MIN((61+(Mortality!BE$5-Mortality!$AT$5)),84),0))</f>
        <v>7.6594919016321019E-4</v>
      </c>
      <c r="BF128" s="414">
        <f>BE128*(1-VLOOKUP($AR29,'MP-2017_Female'!$A$3:$CF$103,MIN((61+(Mortality!BF$5-Mortality!$AT$5)),84),0))</f>
        <v>7.6257901372649205E-4</v>
      </c>
      <c r="BG128" s="414">
        <f>BF128*(1-VLOOKUP($AR29,'MP-2017_Female'!$A$3:$CF$103,MIN((61+(Mortality!BG$5-Mortality!$AT$5)),84),0))</f>
        <v>7.5922366606609557E-4</v>
      </c>
      <c r="BH128" s="414">
        <f>BG128*(1-VLOOKUP($AR29,'MP-2017_Female'!$A$3:$CF$103,MIN((61+(Mortality!BH$5-Mortality!$AT$5)),84),0))</f>
        <v>7.5573123720219153E-4</v>
      </c>
      <c r="BI128" s="414">
        <f>BH128*(1-VLOOKUP($AR29,'MP-2017_Female'!$A$3:$CF$103,MIN((61+(Mortality!BI$5-Mortality!$AT$5)),84),0))</f>
        <v>7.5187700789246031E-4</v>
      </c>
      <c r="BJ128" s="414">
        <f>BI128*(1-VLOOKUP($AR29,'MP-2017_Female'!$A$3:$CF$103,MIN((61+(Mortality!BJ$5-Mortality!$AT$5)),84),0))</f>
        <v>7.4744093354589482E-4</v>
      </c>
      <c r="BK128" s="414">
        <f>BJ128*(1-VLOOKUP($AR29,'MP-2017_Female'!$A$3:$CF$103,MIN((61+(Mortality!BK$5-Mortality!$AT$5)),84),0))</f>
        <v>7.4243307929113727E-4</v>
      </c>
      <c r="BL128" s="414">
        <f>BK128*(1-VLOOKUP($AR29,'MP-2017_Female'!$A$3:$CF$103,MIN((61+(Mortality!BL$5-Mortality!$AT$5)),84),0))</f>
        <v>7.3679058788852462E-4</v>
      </c>
      <c r="BM128" s="414">
        <f>BL128*(1-VLOOKUP($AR29,'MP-2017_Female'!$A$3:$CF$103,MIN((61+(Mortality!BM$5-Mortality!$AT$5)),84),0))</f>
        <v>7.3060154695026101E-4</v>
      </c>
      <c r="BN128" s="414">
        <f>BM128*(1-VLOOKUP($AR29,'MP-2017_Female'!$A$3:$CF$103,MIN((61+(Mortality!BN$5-Mortality!$AT$5)),84),0))</f>
        <v>7.2395307287301367E-4</v>
      </c>
      <c r="BO128" s="414">
        <f>BN128*(1-VLOOKUP($AR29,'MP-2017_Female'!$A$3:$CF$103,MIN((61+(Mortality!BO$5-Mortality!$AT$5)),84),0))</f>
        <v>7.1700312337343269E-4</v>
      </c>
      <c r="BP128" s="414">
        <f>BO128*(1-VLOOKUP($AR29,'MP-2017_Female'!$A$3:$CF$103,MIN((61+(Mortality!BP$5-Mortality!$AT$5)),84),0))</f>
        <v>7.0990479245203566E-4</v>
      </c>
      <c r="BQ128" s="414">
        <f>BP128*(1-VLOOKUP($AR29,'MP-2017_Female'!$A$3:$CF$103,MIN((61+(Mortality!BQ$5-Mortality!$AT$5)),84),0))</f>
        <v>7.028057445275153E-4</v>
      </c>
      <c r="BR128" s="414">
        <f>BQ128*(1-VLOOKUP($AR29,'MP-2017_Female'!$A$3:$CF$103,MIN((61+(Mortality!BR$5-Mortality!$AT$5)),84),0))</f>
        <v>6.9577768708224013E-4</v>
      </c>
      <c r="BS128" s="414">
        <f>BR128*(1-VLOOKUP($AR29,'MP-2017_Female'!$A$3:$CF$103,MIN((61+(Mortality!BS$5-Mortality!$AT$5)),84),0))</f>
        <v>6.8881991021141776E-4</v>
      </c>
      <c r="BT128" s="414">
        <f>BS128*(1-VLOOKUP($AR29,'MP-2017_Female'!$A$3:$CF$103,MIN((61+(Mortality!BT$5-Mortality!$AT$5)),84),0))</f>
        <v>6.8193171110930359E-4</v>
      </c>
      <c r="BU128" s="414">
        <f>BT128*(1-VLOOKUP($AR29,'MP-2017_Female'!$A$3:$CF$103,MIN((61+(Mortality!BU$5-Mortality!$AT$5)),84),0))</f>
        <v>6.7511239399821053E-4</v>
      </c>
      <c r="BV128" s="414">
        <f>BU128*(1-VLOOKUP($AR29,'MP-2017_Female'!$A$3:$CF$103,MIN((61+(Mortality!BV$5-Mortality!$AT$5)),84),0))</f>
        <v>6.683612700582284E-4</v>
      </c>
      <c r="BW128" s="414">
        <f>BV128*(1-VLOOKUP($AR29,'MP-2017_Female'!$A$3:$CF$103,MIN((61+(Mortality!BW$5-Mortality!$AT$5)),84),0))</f>
        <v>6.6167765735764613E-4</v>
      </c>
      <c r="BX128" s="414">
        <f>BW128*(1-VLOOKUP($AR29,'MP-2017_Female'!$A$3:$CF$103,MIN((61+(Mortality!BX$5-Mortality!$AT$5)),84),0))</f>
        <v>6.5506088078406965E-4</v>
      </c>
      <c r="BY128" s="414">
        <f>BX128*(1-VLOOKUP($AR29,'MP-2017_Female'!$A$3:$CF$103,MIN((61+(Mortality!BY$5-Mortality!$AT$5)),84),0))</f>
        <v>6.485102719762289E-4</v>
      </c>
      <c r="BZ128" s="414">
        <f>BY128*(1-VLOOKUP($AR29,'MP-2017_Female'!$A$3:$CF$103,MIN((61+(Mortality!BZ$5-Mortality!$AT$5)),84),0))</f>
        <v>6.4202516925646665E-4</v>
      </c>
      <c r="CA128" s="414">
        <f>BZ128*(1-VLOOKUP($AR29,'MP-2017_Female'!$A$3:$CF$103,MIN((61+(Mortality!CA$5-Mortality!$AT$5)),84),0))</f>
        <v>6.3560491756390193E-4</v>
      </c>
      <c r="CB128" s="414">
        <f>CA128*(1-VLOOKUP($AR29,'MP-2017_Female'!$A$3:$CF$103,MIN((61+(Mortality!CB$5-Mortality!$AT$5)),84),0))</f>
        <v>6.2924886838826289E-4</v>
      </c>
      <c r="CC128" s="414">
        <f>CB128*(1-VLOOKUP($AR29,'MP-2017_Female'!$A$3:$CF$103,MIN((61+(Mortality!CC$5-Mortality!$AT$5)),84),0))</f>
        <v>6.2295637970438027E-4</v>
      </c>
      <c r="CD128" s="414">
        <f>CC128*(1-VLOOKUP($AR29,'MP-2017_Female'!$A$3:$CF$103,MIN((61+(Mortality!CD$5-Mortality!$AT$5)),84),0))</f>
        <v>6.1672681590733643E-4</v>
      </c>
      <c r="CE128" s="414">
        <f>CD128*(1-VLOOKUP($AR29,'MP-2017_Female'!$A$3:$CF$103,MIN((61+(Mortality!CE$5-Mortality!$AT$5)),84),0))</f>
        <v>6.1055954774826308E-4</v>
      </c>
      <c r="CF128" s="414">
        <f>CE128*(1-VLOOKUP($AR29,'MP-2017_Female'!$A$3:$CF$103,MIN((61+(Mortality!CF$5-Mortality!$AT$5)),84),0))</f>
        <v>6.0445395227078048E-4</v>
      </c>
      <c r="CG128" s="414">
        <f>CF128*(1-VLOOKUP($AR29,'MP-2017_Female'!$A$3:$CF$103,MIN((61+(Mortality!CG$5-Mortality!$AT$5)),84),0))</f>
        <v>5.9840941274807264E-4</v>
      </c>
      <c r="CH128" s="414">
        <f>CG128*(1-VLOOKUP($AR29,'MP-2017_Female'!$A$3:$CF$103,MIN((61+(Mortality!CH$5-Mortality!$AT$5)),84),0))</f>
        <v>5.9242531862059187E-4</v>
      </c>
      <c r="CI128" s="414">
        <f>CH128*(1-VLOOKUP($AR29,'MP-2017_Female'!$A$3:$CF$103,MIN((61+(Mortality!CI$5-Mortality!$AT$5)),84),0))</f>
        <v>5.865010654343859E-4</v>
      </c>
      <c r="CJ128" s="414">
        <f>CI128*(1-VLOOKUP($AR29,'MP-2017_Female'!$A$3:$CF$103,MIN((61+(Mortality!CJ$5-Mortality!$AT$5)),84),0))</f>
        <v>5.8063605478004198E-4</v>
      </c>
      <c r="CK128" s="414">
        <f>CJ128*(1-VLOOKUP($AR29,'MP-2017_Female'!$A$3:$CF$103,MIN((61+(Mortality!CK$5-Mortality!$AT$5)),84),0))</f>
        <v>5.7482969423224158E-4</v>
      </c>
      <c r="CL128" s="414">
        <f>CK128*(1-VLOOKUP($AR29,'MP-2017_Female'!$A$3:$CF$103,MIN((61+(Mortality!CL$5-Mortality!$AT$5)),84),0))</f>
        <v>5.6908139728991921E-4</v>
      </c>
      <c r="CM128" s="414">
        <f>CL128*(1-VLOOKUP($AR29,'MP-2017_Female'!$A$3:$CF$103,MIN((61+(Mortality!CM$5-Mortality!$AT$5)),84),0))</f>
        <v>5.6339058331702E-4</v>
      </c>
      <c r="CN128" s="414">
        <f>CM128*(1-VLOOKUP($AR29,'MP-2017_Female'!$A$3:$CF$103,MIN((61+(Mortality!CN$5-Mortality!$AT$5)),84),0))</f>
        <v>5.577566774838498E-4</v>
      </c>
      <c r="CO128" s="414">
        <f>CN128*(1-VLOOKUP($AR29,'MP-2017_Female'!$A$3:$CF$103,MIN((61+(Mortality!CO$5-Mortality!$AT$5)),84),0))</f>
        <v>5.5217911070901127E-4</v>
      </c>
      <c r="CP128" s="414">
        <f>CO128*(1-VLOOKUP($AR29,'MP-2017_Female'!$A$3:$CF$103,MIN((61+(Mortality!CP$5-Mortality!$AT$5)),84),0))</f>
        <v>5.4665731960192119E-4</v>
      </c>
      <c r="CQ128" s="414">
        <f>CP128*(1-VLOOKUP($AR29,'MP-2017_Female'!$A$3:$CF$103,MIN((61+(Mortality!CQ$5-Mortality!$AT$5)),84),0))</f>
        <v>5.4119074640590202E-4</v>
      </c>
      <c r="CR128" s="414">
        <f>CQ128*(1-VLOOKUP($AR29,'MP-2017_Female'!$A$3:$CF$103,MIN((61+(Mortality!CR$5-Mortality!$AT$5)),84),0))</f>
        <v>5.3577883894184296E-4</v>
      </c>
      <c r="CS128" s="414">
        <f>CR128*(1-VLOOKUP($AR29,'MP-2017_Female'!$A$3:$CF$103,MIN((61+(Mortality!CS$5-Mortality!$AT$5)),84),0))</f>
        <v>5.3042105055242455E-4</v>
      </c>
      <c r="CT128" s="414">
        <f>CS128*(1-VLOOKUP($AR29,'MP-2017_Female'!$A$3:$CF$103,MIN((61+(Mortality!CT$5-Mortality!$AT$5)),84),0))</f>
        <v>5.2511684004690026E-4</v>
      </c>
      <c r="CU128" s="414">
        <f>CT128*(1-VLOOKUP($AR29,'MP-2017_Female'!$A$3:$CF$103,MIN((61+(Mortality!CU$5-Mortality!$AT$5)),84),0))</f>
        <v>5.1986567164643129E-4</v>
      </c>
      <c r="CV128" s="414">
        <f>CU128*(1-VLOOKUP($AR29,'MP-2017_Female'!$A$3:$CF$103,MIN((61+(Mortality!CV$5-Mortality!$AT$5)),84),0))</f>
        <v>5.14667014929967E-4</v>
      </c>
      <c r="CW128" s="414">
        <f>CV128*(1-VLOOKUP($AR29,'MP-2017_Female'!$A$3:$CF$103,MIN((61+(Mortality!CW$5-Mortality!$AT$5)),84),0))</f>
        <v>5.095203447806673E-4</v>
      </c>
      <c r="CX128" s="414">
        <f>CW128*(1-VLOOKUP($AR29,'MP-2017_Female'!$A$3:$CF$103,MIN((61+(Mortality!CX$5-Mortality!$AT$5)),84),0))</f>
        <v>5.0442514133286064E-4</v>
      </c>
      <c r="CY128" s="414">
        <f>CX128*(1-VLOOKUP($AR29,'MP-2017_Female'!$A$3:$CF$103,MIN((61+(Mortality!CY$5-Mortality!$AT$5)),84),0))</f>
        <v>4.9938088991953206E-4</v>
      </c>
      <c r="CZ128" s="414">
        <f>CY128*(1-VLOOKUP($AR29,'MP-2017_Female'!$A$3:$CF$103,MIN((61+(Mortality!CZ$5-Mortality!$AT$5)),84),0))</f>
        <v>4.943870810203367E-4</v>
      </c>
      <c r="DA128" s="414">
        <f>CZ128*(1-VLOOKUP($AR29,'MP-2017_Female'!$A$3:$CF$103,MIN((61+(Mortality!DA$5-Mortality!$AT$5)),84),0))</f>
        <v>4.8944321021013337E-4</v>
      </c>
      <c r="DB128" s="414">
        <f>DA128*(1-VLOOKUP($AR29,'MP-2017_Female'!$A$3:$CF$103,MIN((61+(Mortality!DB$5-Mortality!$AT$5)),84),0))</f>
        <v>4.8454877810803201E-4</v>
      </c>
      <c r="DC128" s="414">
        <f>DB128*(1-VLOOKUP($AR29,'MP-2017_Female'!$A$3:$CF$103,MIN((61+(Mortality!DC$5-Mortality!$AT$5)),84),0))</f>
        <v>4.7970329032695166E-4</v>
      </c>
      <c r="DD128" s="414">
        <f>DC128*(1-VLOOKUP($AR29,'MP-2017_Female'!$A$3:$CF$103,MIN((61+(Mortality!DD$5-Mortality!$AT$5)),84),0))</f>
        <v>4.7490625742368213E-4</v>
      </c>
      <c r="DE128" s="414">
        <f>DD128*(1-VLOOKUP($AR29,'MP-2017_Female'!$A$3:$CF$103,MIN((61+(Mortality!DE$5-Mortality!$AT$5)),84),0))</f>
        <v>4.701571948494453E-4</v>
      </c>
      <c r="DF128" s="414">
        <f>DE128*(1-VLOOKUP($AR29,'MP-2017_Female'!$A$3:$CF$103,MIN((61+(Mortality!DF$5-Mortality!$AT$5)),84),0))</f>
        <v>4.6545562290095085E-4</v>
      </c>
      <c r="DG128" s="414">
        <f>DF128*(1-VLOOKUP($AR29,'MP-2017_Female'!$A$3:$CF$103,MIN((61+(Mortality!DG$5-Mortality!$AT$5)),84),0))</f>
        <v>4.6080106667194135E-4</v>
      </c>
      <c r="DH128" s="414">
        <f>DG128*(1-VLOOKUP($AR29,'MP-2017_Female'!$A$3:$CF$103,MIN((61+(Mortality!DH$5-Mortality!$AT$5)),84),0))</f>
        <v>4.5619305600522192E-4</v>
      </c>
      <c r="DI128" s="414">
        <f>DH128*(1-VLOOKUP($AR29,'MP-2017_Female'!$A$3:$CF$103,MIN((61+(Mortality!DI$5-Mortality!$AT$5)),84),0))</f>
        <v>4.5163112544516969E-4</v>
      </c>
      <c r="DJ128" s="414">
        <f>DI128*(1-VLOOKUP($AR29,'MP-2017_Female'!$A$3:$CF$103,MIN((61+(Mortality!DJ$5-Mortality!$AT$5)),84),0))</f>
        <v>4.4711481419071797E-4</v>
      </c>
      <c r="DK128" s="414">
        <f>DJ128*(1-VLOOKUP($AR29,'MP-2017_Female'!$A$3:$CF$103,MIN((61+(Mortality!DK$5-Mortality!$AT$5)),84),0))</f>
        <v>4.4264366604881077E-4</v>
      </c>
      <c r="DL128" s="414">
        <f>DK128*(1-VLOOKUP($AR29,'MP-2017_Female'!$A$3:$CF$103,MIN((61+(Mortality!DL$5-Mortality!$AT$5)),84),0))</f>
        <v>4.3821722938832265E-4</v>
      </c>
      <c r="DM128" s="414">
        <f>DL128*(1-VLOOKUP($AR29,'MP-2017_Female'!$A$3:$CF$103,MIN((61+(Mortality!DM$5-Mortality!$AT$5)),84),0))</f>
        <v>4.338350570944394E-4</v>
      </c>
      <c r="DN128" s="414">
        <f>DM128*(1-VLOOKUP($AR29,'MP-2017_Female'!$A$3:$CF$103,MIN((61+(Mortality!DN$5-Mortality!$AT$5)),84),0))</f>
        <v>4.29496706523495E-4</v>
      </c>
      <c r="DO128" s="414">
        <f>DN128*(1-VLOOKUP($AR29,'MP-2017_Female'!$A$3:$CF$103,MIN((61+(Mortality!DO$5-Mortality!$AT$5)),84),0))</f>
        <v>4.2520173945826003E-4</v>
      </c>
      <c r="DP128" s="414">
        <f>DO128*(1-VLOOKUP($AR29,'MP-2017_Female'!$A$3:$CF$103,MIN((61+(Mortality!DP$5-Mortality!$AT$5)),84),0))</f>
        <v>4.209497220636774E-4</v>
      </c>
      <c r="DQ128" s="414">
        <f>DP128*(1-VLOOKUP($AR29,'MP-2017_Female'!$A$3:$CF$103,MIN((61+(Mortality!DQ$5-Mortality!$AT$5)),84),0))</f>
        <v>4.1674022484304064E-4</v>
      </c>
      <c r="DR128" s="414">
        <f>DQ128*(1-VLOOKUP($AR29,'MP-2017_Female'!$A$3:$CF$103,MIN((61+(Mortality!DR$5-Mortality!$AT$5)),84),0))</f>
        <v>4.1257282259461021E-4</v>
      </c>
      <c r="DS128" s="414">
        <f>DR128*(1-VLOOKUP($AR29,'MP-2017_Female'!$A$3:$CF$103,MIN((61+(Mortality!DS$5-Mortality!$AT$5)),84),0))</f>
        <v>4.0844709436866408E-4</v>
      </c>
      <c r="DT128" s="414">
        <f>DS128*(1-VLOOKUP($AR29,'MP-2017_Female'!$A$3:$CF$103,MIN((61+(Mortality!DT$5-Mortality!$AT$5)),84),0))</f>
        <v>4.0436262342497746E-4</v>
      </c>
      <c r="DU128" s="414">
        <f>DT128*(1-VLOOKUP($AR29,'MP-2017_Female'!$A$3:$CF$103,MIN((61+(Mortality!DU$5-Mortality!$AT$5)),84),0))</f>
        <v>4.0031899719072765E-4</v>
      </c>
      <c r="DV128" s="414">
        <f>DU128*(1-VLOOKUP($AR29,'MP-2017_Female'!$A$3:$CF$103,MIN((61+(Mortality!DV$5-Mortality!$AT$5)),84),0))</f>
        <v>3.9631580721882038E-4</v>
      </c>
      <c r="DW128" s="414">
        <f>DV128*(1-VLOOKUP($AR29,'MP-2017_Female'!$A$3:$CF$103,MIN((61+(Mortality!DW$5-Mortality!$AT$5)),84),0))</f>
        <v>3.9235264914663217E-4</v>
      </c>
      <c r="DX128" s="414">
        <f>DW128*(1-VLOOKUP($AR29,'MP-2017_Female'!$A$3:$CF$103,MIN((61+(Mortality!DX$5-Mortality!$AT$5)),84),0))</f>
        <v>3.8842912265516584E-4</v>
      </c>
      <c r="DY128" s="414">
        <f>DX128*(1-VLOOKUP($AR29,'MP-2017_Female'!$A$3:$CF$103,MIN((61+(Mortality!DY$5-Mortality!$AT$5)),84),0))</f>
        <v>3.8454483142861417E-4</v>
      </c>
      <c r="DZ128" s="414">
        <f>DY128*(1-VLOOKUP($AR29,'MP-2017_Female'!$A$3:$CF$103,MIN((61+(Mortality!DZ$5-Mortality!$AT$5)),84),0))</f>
        <v>3.8069938311432804E-4</v>
      </c>
      <c r="EA128" s="414">
        <f>DZ128*(1-VLOOKUP($AR29,'MP-2017_Female'!$A$3:$CF$103,MIN((61+(Mortality!EA$5-Mortality!$AT$5)),84),0))</f>
        <v>3.7689238928318477E-4</v>
      </c>
      <c r="EB128" s="414">
        <f>EA128*(1-VLOOKUP($AR29,'MP-2017_Female'!$A$3:$CF$103,MIN((61+(Mortality!EB$5-Mortality!$AT$5)),84),0))</f>
        <v>3.7312346539035294E-4</v>
      </c>
      <c r="EC128" s="414">
        <f>EB128*(1-VLOOKUP($AR29,'MP-2017_Female'!$A$3:$CF$103,MIN((61+(Mortality!EC$5-Mortality!$AT$5)),84),0))</f>
        <v>3.6939223073644939E-4</v>
      </c>
      <c r="ED128" s="414">
        <f>EC128*(1-VLOOKUP($AR29,'MP-2017_Female'!$A$3:$CF$103,MIN((61+(Mortality!ED$5-Mortality!$AT$5)),84),0))</f>
        <v>3.6569830842908487E-4</v>
      </c>
      <c r="EE128" s="414">
        <f>ED128*(1-VLOOKUP($AR29,'MP-2017_Female'!$A$3:$CF$103,MIN((61+(Mortality!EE$5-Mortality!$AT$5)),84),0))</f>
        <v>3.6204132534479403E-4</v>
      </c>
      <c r="EF128" s="414">
        <f>EE128*(1-VLOOKUP($AR29,'MP-2017_Female'!$A$3:$CF$103,MIN((61+(Mortality!EF$5-Mortality!$AT$5)),84),0))</f>
        <v>3.5842091209134611E-4</v>
      </c>
      <c r="EG128" s="414">
        <f>EF128*(1-VLOOKUP($AR29,'MP-2017_Female'!$A$3:$CF$103,MIN((61+(Mortality!EG$5-Mortality!$AT$5)),84),0))</f>
        <v>3.5483670297043265E-4</v>
      </c>
      <c r="EH128" s="414">
        <f>EG128*(1-VLOOKUP($AR29,'MP-2017_Female'!$A$3:$CF$103,MIN((61+(Mortality!EH$5-Mortality!$AT$5)),84),0))</f>
        <v>3.5128833594072831E-4</v>
      </c>
      <c r="EI128" s="414">
        <f>EH128*(1-VLOOKUP($AR29,'MP-2017_Female'!$A$3:$CF$103,MIN((61+(Mortality!EI$5-Mortality!$AT$5)),84),0))</f>
        <v>3.4777545258132104E-4</v>
      </c>
      <c r="EJ128" s="414">
        <f>EI128*(1-VLOOKUP($AR29,'MP-2017_Female'!$A$3:$CF$103,MIN((61+(Mortality!EJ$5-Mortality!$AT$5)),84),0))</f>
        <v>3.4429769805550785E-4</v>
      </c>
      <c r="EK128" s="414">
        <f>EJ128*(1-VLOOKUP($AR29,'MP-2017_Female'!$A$3:$CF$103,MIN((61+(Mortality!EK$5-Mortality!$AT$5)),84),0))</f>
        <v>3.4085472107495276E-4</v>
      </c>
      <c r="EL128" s="414">
        <f>EK128*(1-VLOOKUP($AR29,'MP-2017_Female'!$A$3:$CF$103,MIN((61+(Mortality!EL$5-Mortality!$AT$5)),84),0))</f>
        <v>3.3744617386420323E-4</v>
      </c>
      <c r="EM128" s="414">
        <f>EL128*(1-VLOOKUP($AR29,'MP-2017_Female'!$A$3:$CF$103,MIN((61+(Mortality!EM$5-Mortality!$AT$5)),84),0))</f>
        <v>3.3407171212556118E-4</v>
      </c>
      <c r="EN128" s="414">
        <f>EM128*(1-VLOOKUP($AR29,'MP-2017_Female'!$A$3:$CF$103,MIN((61+(Mortality!EN$5-Mortality!$AT$5)),84),0))</f>
        <v>3.3073099500430556E-4</v>
      </c>
      <c r="EO128" s="414">
        <f>EN128*(1-VLOOKUP($AR29,'MP-2017_Female'!$A$3:$CF$103,MIN((61+(Mortality!EO$5-Mortality!$AT$5)),84),0))</f>
        <v>3.2742368505426253E-4</v>
      </c>
      <c r="EP128" s="414">
        <f>EO128*(1-VLOOKUP($AR29,'MP-2017_Female'!$A$3:$CF$103,MIN((61+(Mortality!EP$5-Mortality!$AT$5)),84),0))</f>
        <v>3.2414944820371988E-4</v>
      </c>
      <c r="EQ128" s="414">
        <f>EP128*(1-VLOOKUP($AR29,'MP-2017_Female'!$A$3:$CF$103,MIN((61+(Mortality!EQ$5-Mortality!$AT$5)),84),0))</f>
        <v>3.2090795372168268E-4</v>
      </c>
      <c r="ER128" s="414">
        <f>EQ128*(1-VLOOKUP($AR29,'MP-2017_Female'!$A$3:$CF$103,MIN((61+(Mortality!ER$5-Mortality!$AT$5)),84),0))</f>
        <v>3.1769887418446586E-4</v>
      </c>
      <c r="ES128" s="414">
        <f>ER128*(1-VLOOKUP($AR29,'MP-2017_Female'!$A$3:$CF$103,MIN((61+(Mortality!ES$5-Mortality!$AT$5)),84),0))</f>
        <v>3.1452188544262119E-4</v>
      </c>
      <c r="ET128" s="414">
        <f>ES128*(1-VLOOKUP($AR29,'MP-2017_Female'!$A$3:$CF$103,MIN((61+(Mortality!ET$5-Mortality!$AT$5)),84),0))</f>
        <v>3.11376666588195E-4</v>
      </c>
      <c r="EU128" s="414">
        <f>ET128*(1-VLOOKUP($AR29,'MP-2017_Female'!$A$3:$CF$103,MIN((61+(Mortality!EU$5-Mortality!$AT$5)),84),0))</f>
        <v>3.0826289992231306E-4</v>
      </c>
      <c r="EV128" s="414">
        <f>EU128*(1-VLOOKUP($AR29,'MP-2017_Female'!$A$3:$CF$103,MIN((61+(Mortality!EV$5-Mortality!$AT$5)),84),0))</f>
        <v>3.051802709230899E-4</v>
      </c>
      <c r="EW128" s="414">
        <f>EV128*(1-VLOOKUP($AR29,'MP-2017_Female'!$A$3:$CF$103,MIN((61+(Mortality!EW$5-Mortality!$AT$5)),84),0))</f>
        <v>3.0212846821385899E-4</v>
      </c>
      <c r="EX128" s="414">
        <f>EW128*(1-VLOOKUP($AR29,'MP-2017_Female'!$A$3:$CF$103,MIN((61+(Mortality!EX$5-Mortality!$AT$5)),84),0))</f>
        <v>2.9910718353172037E-4</v>
      </c>
      <c r="EY128" s="414">
        <f>EX128*(1-VLOOKUP($AR29,'MP-2017_Female'!$A$3:$CF$103,MIN((61+(Mortality!EY$5-Mortality!$AT$5)),84),0))</f>
        <v>2.9611611169640318E-4</v>
      </c>
      <c r="EZ128" s="414">
        <f>EY128*(1-VLOOKUP($AR29,'MP-2017_Female'!$A$3:$CF$103,MIN((61+(Mortality!EZ$5-Mortality!$AT$5)),84),0))</f>
        <v>2.9315495057943917E-4</v>
      </c>
      <c r="FA128" s="414">
        <f>EZ128*(1-VLOOKUP($AR29,'MP-2017_Female'!$A$3:$CF$103,MIN((61+(Mortality!FA$5-Mortality!$AT$5)),84),0))</f>
        <v>2.9022340107364477E-4</v>
      </c>
      <c r="FB128" s="414">
        <f>FA128*(1-VLOOKUP($AR29,'MP-2017_Female'!$A$3:$CF$103,MIN((61+(Mortality!FB$5-Mortality!$AT$5)),84),0))</f>
        <v>2.8732116706290832E-4</v>
      </c>
      <c r="FC128" s="414">
        <f>FB128*(1-VLOOKUP($AR29,'MP-2017_Female'!$A$3:$CF$103,MIN((61+(Mortality!FC$5-Mortality!$AT$5)),84),0))</f>
        <v>2.8444795539227924E-4</v>
      </c>
      <c r="FD128" s="414">
        <f>FC128*(1-VLOOKUP($AR29,'MP-2017_Female'!$A$3:$CF$103,MIN((61+(Mortality!FD$5-Mortality!$AT$5)),84),0))</f>
        <v>2.8160347583835646E-4</v>
      </c>
      <c r="FE128" s="414">
        <f>FD128*(1-VLOOKUP($AR29,'MP-2017_Female'!$A$3:$CF$103,MIN((61+(Mortality!FE$5-Mortality!$AT$5)),84),0))</f>
        <v>2.7878744107997291E-4</v>
      </c>
      <c r="FF128" s="414">
        <f>FE128*(1-VLOOKUP($AR29,'MP-2017_Female'!$A$3:$CF$103,MIN((61+(Mortality!FF$5-Mortality!$AT$5)),84),0))</f>
        <v>2.759995666691732E-4</v>
      </c>
      <c r="FG128" s="414">
        <f>FF128*(1-VLOOKUP($AR29,'MP-2017_Female'!$A$3:$CF$103,MIN((61+(Mortality!FG$5-Mortality!$AT$5)),84),0))</f>
        <v>2.7323957100248145E-4</v>
      </c>
      <c r="FH128" s="414">
        <f>FG128*(1-VLOOKUP($AR29,'MP-2017_Female'!$A$3:$CF$103,MIN((61+(Mortality!FH$5-Mortality!$AT$5)),84),0))</f>
        <v>2.7050717529245662E-4</v>
      </c>
      <c r="FI128" s="414">
        <f>FH128*(1-VLOOKUP($AR29,'MP-2017_Female'!$A$3:$CF$103,MIN((61+(Mortality!FI$5-Mortality!$AT$5)),84),0))</f>
        <v>2.6780210353953207E-4</v>
      </c>
    </row>
    <row r="129" spans="44:165">
      <c r="AR129" s="205">
        <v>49</v>
      </c>
      <c r="AS129" s="235">
        <f t="shared" si="153"/>
        <v>8.4162982245194811E-4</v>
      </c>
      <c r="AT129" s="406">
        <f t="shared" si="152"/>
        <v>8.9100000000000019E-4</v>
      </c>
      <c r="AU129" s="414">
        <f>AT129*(1-VLOOKUP($AR30,'MP-2017_Female'!$A$3:$CF$103,MIN((61+(Mortality!AU$5-Mortality!$AT$5)),84),0))</f>
        <v>8.8431750000000019E-4</v>
      </c>
      <c r="AV129" s="414">
        <f>AU129*(1-VLOOKUP($AR30,'MP-2017_Female'!$A$3:$CF$103,MIN((61+(Mortality!AV$5-Mortality!$AT$5)),84),0))</f>
        <v>8.7821570925000021E-4</v>
      </c>
      <c r="AW129" s="414">
        <f>AV129*(1-VLOOKUP($AR30,'MP-2017_Female'!$A$3:$CF$103,MIN((61+(Mortality!AW$5-Mortality!$AT$5)),84),0))</f>
        <v>8.7320987970727513E-4</v>
      </c>
      <c r="AX129" s="414">
        <f>AW129*(1-VLOOKUP($AR30,'MP-2017_Female'!$A$3:$CF$103,MIN((61+(Mortality!AX$5-Mortality!$AT$5)),84),0))</f>
        <v>8.6735937351323635E-4</v>
      </c>
      <c r="AY129" s="414">
        <f>AX129*(1-VLOOKUP($AR30,'MP-2017_Female'!$A$3:$CF$103,MIN((61+(Mortality!AY$5-Mortality!$AT$5)),84),0))</f>
        <v>8.6094091414923844E-4</v>
      </c>
      <c r="AZ129" s="414">
        <f>AY129*(1-VLOOKUP($AR30,'MP-2017_Female'!$A$3:$CF$103,MIN((61+(Mortality!AZ$5-Mortality!$AT$5)),84),0))</f>
        <v>8.5431166911028927E-4</v>
      </c>
      <c r="BA129" s="414">
        <f>AZ129*(1-VLOOKUP($AR30,'MP-2017_Female'!$A$3:$CF$103,MIN((61+(Mortality!BA$5-Mortality!$AT$5)),84),0))</f>
        <v>8.47818900425051E-4</v>
      </c>
      <c r="BB129" s="414">
        <f>BA129*(1-VLOOKUP($AR30,'MP-2017_Female'!$A$3:$CF$103,MIN((61+(Mortality!BB$5-Mortality!$AT$5)),84),0))</f>
        <v>8.4162982245194811E-4</v>
      </c>
      <c r="BC129" s="414">
        <f>BB129*(1-VLOOKUP($AR30,'MP-2017_Female'!$A$3:$CF$103,MIN((61+(Mortality!BC$5-Mortality!$AT$5)),84),0))</f>
        <v>8.3590673965927488E-4</v>
      </c>
      <c r="BD129" s="414">
        <f>BC129*(1-VLOOKUP($AR30,'MP-2017_Female'!$A$3:$CF$103,MIN((61+(Mortality!BD$5-Mortality!$AT$5)),84),0))</f>
        <v>8.3064052719942149E-4</v>
      </c>
      <c r="BE129" s="414">
        <f>BD129*(1-VLOOKUP($AR30,'MP-2017_Female'!$A$3:$CF$103,MIN((61+(Mortality!BE$5-Mortality!$AT$5)),84),0))</f>
        <v>8.2582281214166483E-4</v>
      </c>
      <c r="BF129" s="414">
        <f>BE129*(1-VLOOKUP($AR30,'MP-2017_Female'!$A$3:$CF$103,MIN((61+(Mortality!BF$5-Mortality!$AT$5)),84),0))</f>
        <v>8.2136336895609991E-4</v>
      </c>
      <c r="BG129" s="414">
        <f>BF129*(1-VLOOKUP($AR30,'MP-2017_Female'!$A$3:$CF$103,MIN((61+(Mortality!BG$5-Mortality!$AT$5)),84),0))</f>
        <v>8.1709227943752819E-4</v>
      </c>
      <c r="BH129" s="414">
        <f>BG129*(1-VLOOKUP($AR30,'MP-2017_Female'!$A$3:$CF$103,MIN((61+(Mortality!BH$5-Mortality!$AT$5)),84),0))</f>
        <v>8.1284339958445303E-4</v>
      </c>
      <c r="BI129" s="414">
        <f>BH129*(1-VLOOKUP($AR30,'MP-2017_Female'!$A$3:$CF$103,MIN((61+(Mortality!BI$5-Mortality!$AT$5)),84),0))</f>
        <v>8.0837276088673862E-4</v>
      </c>
      <c r="BJ129" s="414">
        <f>BI129*(1-VLOOKUP($AR30,'MP-2017_Female'!$A$3:$CF$103,MIN((61+(Mortality!BJ$5-Mortality!$AT$5)),84),0))</f>
        <v>8.0344168704532949E-4</v>
      </c>
      <c r="BK129" s="414">
        <f>BJ129*(1-VLOOKUP($AR30,'MP-2017_Female'!$A$3:$CF$103,MIN((61+(Mortality!BK$5-Mortality!$AT$5)),84),0))</f>
        <v>7.9797828357342122E-4</v>
      </c>
      <c r="BL129" s="414">
        <f>BK129*(1-VLOOKUP($AR30,'MP-2017_Female'!$A$3:$CF$103,MIN((61+(Mortality!BL$5-Mortality!$AT$5)),84),0))</f>
        <v>7.9191364861826315E-4</v>
      </c>
      <c r="BM129" s="414">
        <f>BL129*(1-VLOOKUP($AR30,'MP-2017_Female'!$A$3:$CF$103,MIN((61+(Mortality!BM$5-Mortality!$AT$5)),84),0))</f>
        <v>7.8526157396986978E-4</v>
      </c>
      <c r="BN129" s="414">
        <f>BM129*(1-VLOOKUP($AR30,'MP-2017_Female'!$A$3:$CF$103,MIN((61+(Mortality!BN$5-Mortality!$AT$5)),84),0))</f>
        <v>7.7811569364674401E-4</v>
      </c>
      <c r="BO129" s="414">
        <f>BN129*(1-VLOOKUP($AR30,'MP-2017_Female'!$A$3:$CF$103,MIN((61+(Mortality!BO$5-Mortality!$AT$5)),84),0))</f>
        <v>7.7064578298773523E-4</v>
      </c>
      <c r="BP129" s="414">
        <f>BO129*(1-VLOOKUP($AR30,'MP-2017_Female'!$A$3:$CF$103,MIN((61+(Mortality!BP$5-Mortality!$AT$5)),84),0))</f>
        <v>7.6301638973615658E-4</v>
      </c>
      <c r="BQ129" s="414">
        <f>BP129*(1-VLOOKUP($AR30,'MP-2017_Female'!$A$3:$CF$103,MIN((61+(Mortality!BQ$5-Mortality!$AT$5)),84),0))</f>
        <v>7.5538622583879497E-4</v>
      </c>
      <c r="BR129" s="414">
        <f>BQ129*(1-VLOOKUP($AR30,'MP-2017_Female'!$A$3:$CF$103,MIN((61+(Mortality!BR$5-Mortality!$AT$5)),84),0))</f>
        <v>7.4783236358040702E-4</v>
      </c>
      <c r="BS129" s="414">
        <f>BR129*(1-VLOOKUP($AR30,'MP-2017_Female'!$A$3:$CF$103,MIN((61+(Mortality!BS$5-Mortality!$AT$5)),84),0))</f>
        <v>7.40354039944603E-4</v>
      </c>
      <c r="BT129" s="414">
        <f>BS129*(1-VLOOKUP($AR30,'MP-2017_Female'!$A$3:$CF$103,MIN((61+(Mortality!BT$5-Mortality!$AT$5)),84),0))</f>
        <v>7.3295049954515698E-4</v>
      </c>
      <c r="BU129" s="414">
        <f>BT129*(1-VLOOKUP($AR30,'MP-2017_Female'!$A$3:$CF$103,MIN((61+(Mortality!BU$5-Mortality!$AT$5)),84),0))</f>
        <v>7.2562099454970546E-4</v>
      </c>
      <c r="BV129" s="414">
        <f>BU129*(1-VLOOKUP($AR30,'MP-2017_Female'!$A$3:$CF$103,MIN((61+(Mortality!BV$5-Mortality!$AT$5)),84),0))</f>
        <v>7.1836478460420841E-4</v>
      </c>
      <c r="BW129" s="414">
        <f>BV129*(1-VLOOKUP($AR30,'MP-2017_Female'!$A$3:$CF$103,MIN((61+(Mortality!BW$5-Mortality!$AT$5)),84),0))</f>
        <v>7.1118113675816628E-4</v>
      </c>
      <c r="BX129" s="414">
        <f>BW129*(1-VLOOKUP($AR30,'MP-2017_Female'!$A$3:$CF$103,MIN((61+(Mortality!BX$5-Mortality!$AT$5)),84),0))</f>
        <v>7.0406932539058458E-4</v>
      </c>
      <c r="BY129" s="414">
        <f>BX129*(1-VLOOKUP($AR30,'MP-2017_Female'!$A$3:$CF$103,MIN((61+(Mortality!BY$5-Mortality!$AT$5)),84),0))</f>
        <v>6.9702863213667876E-4</v>
      </c>
      <c r="BZ129" s="414">
        <f>BY129*(1-VLOOKUP($AR30,'MP-2017_Female'!$A$3:$CF$103,MIN((61+(Mortality!BZ$5-Mortality!$AT$5)),84),0))</f>
        <v>6.9005834581531195E-4</v>
      </c>
      <c r="CA129" s="414">
        <f>BZ129*(1-VLOOKUP($AR30,'MP-2017_Female'!$A$3:$CF$103,MIN((61+(Mortality!CA$5-Mortality!$AT$5)),84),0))</f>
        <v>6.8315776235715884E-4</v>
      </c>
      <c r="CB129" s="414">
        <f>CA129*(1-VLOOKUP($AR30,'MP-2017_Female'!$A$3:$CF$103,MIN((61+(Mortality!CB$5-Mortality!$AT$5)),84),0))</f>
        <v>6.7632618473358725E-4</v>
      </c>
      <c r="CC129" s="414">
        <f>CB129*(1-VLOOKUP($AR30,'MP-2017_Female'!$A$3:$CF$103,MIN((61+(Mortality!CC$5-Mortality!$AT$5)),84),0))</f>
        <v>6.6956292288625132E-4</v>
      </c>
      <c r="CD129" s="414">
        <f>CC129*(1-VLOOKUP($AR30,'MP-2017_Female'!$A$3:$CF$103,MIN((61+(Mortality!CD$5-Mortality!$AT$5)),84),0))</f>
        <v>6.6286729365738881E-4</v>
      </c>
      <c r="CE129" s="414">
        <f>CD129*(1-VLOOKUP($AR30,'MP-2017_Female'!$A$3:$CF$103,MIN((61+(Mortality!CE$5-Mortality!$AT$5)),84),0))</f>
        <v>6.5623862072081488E-4</v>
      </c>
      <c r="CF129" s="414">
        <f>CE129*(1-VLOOKUP($AR30,'MP-2017_Female'!$A$3:$CF$103,MIN((61+(Mortality!CF$5-Mortality!$AT$5)),84),0))</f>
        <v>6.4967623451360674E-4</v>
      </c>
      <c r="CG129" s="414">
        <f>CF129*(1-VLOOKUP($AR30,'MP-2017_Female'!$A$3:$CF$103,MIN((61+(Mortality!CG$5-Mortality!$AT$5)),84),0))</f>
        <v>6.4317947216847068E-4</v>
      </c>
      <c r="CH129" s="414">
        <f>CG129*(1-VLOOKUP($AR30,'MP-2017_Female'!$A$3:$CF$103,MIN((61+(Mortality!CH$5-Mortality!$AT$5)),84),0))</f>
        <v>6.3674767744678596E-4</v>
      </c>
      <c r="CI129" s="414">
        <f>CH129*(1-VLOOKUP($AR30,'MP-2017_Female'!$A$3:$CF$103,MIN((61+(Mortality!CI$5-Mortality!$AT$5)),84),0))</f>
        <v>6.3038020067231811E-4</v>
      </c>
      <c r="CJ129" s="414">
        <f>CI129*(1-VLOOKUP($AR30,'MP-2017_Female'!$A$3:$CF$103,MIN((61+(Mortality!CJ$5-Mortality!$AT$5)),84),0))</f>
        <v>6.2407639866559489E-4</v>
      </c>
      <c r="CK129" s="414">
        <f>CJ129*(1-VLOOKUP($AR30,'MP-2017_Female'!$A$3:$CF$103,MIN((61+(Mortality!CK$5-Mortality!$AT$5)),84),0))</f>
        <v>6.1783563467893892E-4</v>
      </c>
      <c r="CL129" s="414">
        <f>CK129*(1-VLOOKUP($AR30,'MP-2017_Female'!$A$3:$CF$103,MIN((61+(Mortality!CL$5-Mortality!$AT$5)),84),0))</f>
        <v>6.1165727833214947E-4</v>
      </c>
      <c r="CM129" s="414">
        <f>CL129*(1-VLOOKUP($AR30,'MP-2017_Female'!$A$3:$CF$103,MIN((61+(Mortality!CM$5-Mortality!$AT$5)),84),0))</f>
        <v>6.0554070554882792E-4</v>
      </c>
      <c r="CN129" s="414">
        <f>CM129*(1-VLOOKUP($AR30,'MP-2017_Female'!$A$3:$CF$103,MIN((61+(Mortality!CN$5-Mortality!$AT$5)),84),0))</f>
        <v>5.9948529849333961E-4</v>
      </c>
      <c r="CO129" s="414">
        <f>CN129*(1-VLOOKUP($AR30,'MP-2017_Female'!$A$3:$CF$103,MIN((61+(Mortality!CO$5-Mortality!$AT$5)),84),0))</f>
        <v>5.9349044550840622E-4</v>
      </c>
      <c r="CP129" s="414">
        <f>CO129*(1-VLOOKUP($AR30,'MP-2017_Female'!$A$3:$CF$103,MIN((61+(Mortality!CP$5-Mortality!$AT$5)),84),0))</f>
        <v>5.8755554105332218E-4</v>
      </c>
      <c r="CQ129" s="414">
        <f>CP129*(1-VLOOKUP($AR30,'MP-2017_Female'!$A$3:$CF$103,MIN((61+(Mortality!CQ$5-Mortality!$AT$5)),84),0))</f>
        <v>5.8167998564278894E-4</v>
      </c>
      <c r="CR129" s="414">
        <f>CQ129*(1-VLOOKUP($AR30,'MP-2017_Female'!$A$3:$CF$103,MIN((61+(Mortality!CR$5-Mortality!$AT$5)),84),0))</f>
        <v>5.7586318578636104E-4</v>
      </c>
      <c r="CS129" s="414">
        <f>CR129*(1-VLOOKUP($AR30,'MP-2017_Female'!$A$3:$CF$103,MIN((61+(Mortality!CS$5-Mortality!$AT$5)),84),0))</f>
        <v>5.7010455392849746E-4</v>
      </c>
      <c r="CT129" s="414">
        <f>CS129*(1-VLOOKUP($AR30,'MP-2017_Female'!$A$3:$CF$103,MIN((61+(Mortality!CT$5-Mortality!$AT$5)),84),0))</f>
        <v>5.6440350838921245E-4</v>
      </c>
      <c r="CU129" s="414">
        <f>CT129*(1-VLOOKUP($AR30,'MP-2017_Female'!$A$3:$CF$103,MIN((61+(Mortality!CU$5-Mortality!$AT$5)),84),0))</f>
        <v>5.5875947330532032E-4</v>
      </c>
      <c r="CV129" s="414">
        <f>CU129*(1-VLOOKUP($AR30,'MP-2017_Female'!$A$3:$CF$103,MIN((61+(Mortality!CV$5-Mortality!$AT$5)),84),0))</f>
        <v>5.5317187857226711E-4</v>
      </c>
      <c r="CW129" s="414">
        <f>CV129*(1-VLOOKUP($AR30,'MP-2017_Female'!$A$3:$CF$103,MIN((61+(Mortality!CW$5-Mortality!$AT$5)),84),0))</f>
        <v>5.4764015978654441E-4</v>
      </c>
      <c r="CX129" s="414">
        <f>CW129*(1-VLOOKUP($AR30,'MP-2017_Female'!$A$3:$CF$103,MIN((61+(Mortality!CX$5-Mortality!$AT$5)),84),0))</f>
        <v>5.4216375818867896E-4</v>
      </c>
      <c r="CY129" s="414">
        <f>CX129*(1-VLOOKUP($AR30,'MP-2017_Female'!$A$3:$CF$103,MIN((61+(Mortality!CY$5-Mortality!$AT$5)),84),0))</f>
        <v>5.3674212060679212E-4</v>
      </c>
      <c r="CZ129" s="414">
        <f>CY129*(1-VLOOKUP($AR30,'MP-2017_Female'!$A$3:$CF$103,MIN((61+(Mortality!CZ$5-Mortality!$AT$5)),84),0))</f>
        <v>5.3137469940072422E-4</v>
      </c>
      <c r="DA129" s="414">
        <f>CZ129*(1-VLOOKUP($AR30,'MP-2017_Female'!$A$3:$CF$103,MIN((61+(Mortality!DA$5-Mortality!$AT$5)),84),0))</f>
        <v>5.2606095240671693E-4</v>
      </c>
      <c r="DB129" s="414">
        <f>DA129*(1-VLOOKUP($AR30,'MP-2017_Female'!$A$3:$CF$103,MIN((61+(Mortality!DB$5-Mortality!$AT$5)),84),0))</f>
        <v>5.2080034288264976E-4</v>
      </c>
      <c r="DC129" s="414">
        <f>DB129*(1-VLOOKUP($AR30,'MP-2017_Female'!$A$3:$CF$103,MIN((61+(Mortality!DC$5-Mortality!$AT$5)),84),0))</f>
        <v>5.1559233945382328E-4</v>
      </c>
      <c r="DD129" s="414">
        <f>DC129*(1-VLOOKUP($AR30,'MP-2017_Female'!$A$3:$CF$103,MIN((61+(Mortality!DD$5-Mortality!$AT$5)),84),0))</f>
        <v>5.1043641605928508E-4</v>
      </c>
      <c r="DE129" s="414">
        <f>DD129*(1-VLOOKUP($AR30,'MP-2017_Female'!$A$3:$CF$103,MIN((61+(Mortality!DE$5-Mortality!$AT$5)),84),0))</f>
        <v>5.053320518986922E-4</v>
      </c>
      <c r="DF129" s="414">
        <f>DE129*(1-VLOOKUP($AR30,'MP-2017_Female'!$A$3:$CF$103,MIN((61+(Mortality!DF$5-Mortality!$AT$5)),84),0))</f>
        <v>5.0027873137970533E-4</v>
      </c>
      <c r="DG129" s="414">
        <f>DF129*(1-VLOOKUP($AR30,'MP-2017_Female'!$A$3:$CF$103,MIN((61+(Mortality!DG$5-Mortality!$AT$5)),84),0))</f>
        <v>4.9527594406590823E-4</v>
      </c>
      <c r="DH129" s="414">
        <f>DG129*(1-VLOOKUP($AR30,'MP-2017_Female'!$A$3:$CF$103,MIN((61+(Mortality!DH$5-Mortality!$AT$5)),84),0))</f>
        <v>4.9032318462524909E-4</v>
      </c>
      <c r="DI129" s="414">
        <f>DH129*(1-VLOOKUP($AR30,'MP-2017_Female'!$A$3:$CF$103,MIN((61+(Mortality!DI$5-Mortality!$AT$5)),84),0))</f>
        <v>4.854199527789966E-4</v>
      </c>
      <c r="DJ129" s="414">
        <f>DI129*(1-VLOOKUP($AR30,'MP-2017_Female'!$A$3:$CF$103,MIN((61+(Mortality!DJ$5-Mortality!$AT$5)),84),0))</f>
        <v>4.8056575325120665E-4</v>
      </c>
      <c r="DK129" s="414">
        <f>DJ129*(1-VLOOKUP($AR30,'MP-2017_Female'!$A$3:$CF$103,MIN((61+(Mortality!DK$5-Mortality!$AT$5)),84),0))</f>
        <v>4.7576009571869457E-4</v>
      </c>
      <c r="DL129" s="414">
        <f>DK129*(1-VLOOKUP($AR30,'MP-2017_Female'!$A$3:$CF$103,MIN((61+(Mortality!DL$5-Mortality!$AT$5)),84),0))</f>
        <v>4.7100249476150763E-4</v>
      </c>
      <c r="DM129" s="414">
        <f>DL129*(1-VLOOKUP($AR30,'MP-2017_Female'!$A$3:$CF$103,MIN((61+(Mortality!DM$5-Mortality!$AT$5)),84),0))</f>
        <v>4.6629246981389253E-4</v>
      </c>
      <c r="DN129" s="414">
        <f>DM129*(1-VLOOKUP($AR30,'MP-2017_Female'!$A$3:$CF$103,MIN((61+(Mortality!DN$5-Mortality!$AT$5)),84),0))</f>
        <v>4.6162954511575361E-4</v>
      </c>
      <c r="DO129" s="414">
        <f>DN129*(1-VLOOKUP($AR30,'MP-2017_Female'!$A$3:$CF$103,MIN((61+(Mortality!DO$5-Mortality!$AT$5)),84),0))</f>
        <v>4.5701324966459605E-4</v>
      </c>
      <c r="DP129" s="414">
        <f>DO129*(1-VLOOKUP($AR30,'MP-2017_Female'!$A$3:$CF$103,MIN((61+(Mortality!DP$5-Mortality!$AT$5)),84),0))</f>
        <v>4.5244311716795011E-4</v>
      </c>
      <c r="DQ129" s="414">
        <f>DP129*(1-VLOOKUP($AR30,'MP-2017_Female'!$A$3:$CF$103,MIN((61+(Mortality!DQ$5-Mortality!$AT$5)),84),0))</f>
        <v>4.4791868599627059E-4</v>
      </c>
      <c r="DR129" s="414">
        <f>DQ129*(1-VLOOKUP($AR30,'MP-2017_Female'!$A$3:$CF$103,MIN((61+(Mortality!DR$5-Mortality!$AT$5)),84),0))</f>
        <v>4.4343949913630787E-4</v>
      </c>
      <c r="DS129" s="414">
        <f>DR129*(1-VLOOKUP($AR30,'MP-2017_Female'!$A$3:$CF$103,MIN((61+(Mortality!DS$5-Mortality!$AT$5)),84),0))</f>
        <v>4.390051041449448E-4</v>
      </c>
      <c r="DT129" s="414">
        <f>DS129*(1-VLOOKUP($AR30,'MP-2017_Female'!$A$3:$CF$103,MIN((61+(Mortality!DT$5-Mortality!$AT$5)),84),0))</f>
        <v>4.3461505310349535E-4</v>
      </c>
      <c r="DU129" s="414">
        <f>DT129*(1-VLOOKUP($AR30,'MP-2017_Female'!$A$3:$CF$103,MIN((61+(Mortality!DU$5-Mortality!$AT$5)),84),0))</f>
        <v>4.3026890257246038E-4</v>
      </c>
      <c r="DV129" s="414">
        <f>DU129*(1-VLOOKUP($AR30,'MP-2017_Female'!$A$3:$CF$103,MIN((61+(Mortality!DV$5-Mortality!$AT$5)),84),0))</f>
        <v>4.2596621354673575E-4</v>
      </c>
      <c r="DW129" s="414">
        <f>DV129*(1-VLOOKUP($AR30,'MP-2017_Female'!$A$3:$CF$103,MIN((61+(Mortality!DW$5-Mortality!$AT$5)),84),0))</f>
        <v>4.2170655141126836E-4</v>
      </c>
      <c r="DX129" s="414">
        <f>DW129*(1-VLOOKUP($AR30,'MP-2017_Female'!$A$3:$CF$103,MIN((61+(Mortality!DX$5-Mortality!$AT$5)),84),0))</f>
        <v>4.1748948589715568E-4</v>
      </c>
      <c r="DY129" s="414">
        <f>DX129*(1-VLOOKUP($AR30,'MP-2017_Female'!$A$3:$CF$103,MIN((61+(Mortality!DY$5-Mortality!$AT$5)),84),0))</f>
        <v>4.1331459103818413E-4</v>
      </c>
      <c r="DZ129" s="414">
        <f>DY129*(1-VLOOKUP($AR30,'MP-2017_Female'!$A$3:$CF$103,MIN((61+(Mortality!DZ$5-Mortality!$AT$5)),84),0))</f>
        <v>4.0918144512780229E-4</v>
      </c>
      <c r="EA129" s="414">
        <f>DZ129*(1-VLOOKUP($AR30,'MP-2017_Female'!$A$3:$CF$103,MIN((61+(Mortality!EA$5-Mortality!$AT$5)),84),0))</f>
        <v>4.0508963067652427E-4</v>
      </c>
      <c r="EB129" s="414">
        <f>EA129*(1-VLOOKUP($AR30,'MP-2017_Female'!$A$3:$CF$103,MIN((61+(Mortality!EB$5-Mortality!$AT$5)),84),0))</f>
        <v>4.0103873436975901E-4</v>
      </c>
      <c r="EC129" s="414">
        <f>EB129*(1-VLOOKUP($AR30,'MP-2017_Female'!$A$3:$CF$103,MIN((61+(Mortality!EC$5-Mortality!$AT$5)),84),0))</f>
        <v>3.9702834702606143E-4</v>
      </c>
      <c r="ED129" s="414">
        <f>EC129*(1-VLOOKUP($AR30,'MP-2017_Female'!$A$3:$CF$103,MIN((61+(Mortality!ED$5-Mortality!$AT$5)),84),0))</f>
        <v>3.9305806355580082E-4</v>
      </c>
      <c r="EE129" s="414">
        <f>ED129*(1-VLOOKUP($AR30,'MP-2017_Female'!$A$3:$CF$103,MIN((61+(Mortality!EE$5-Mortality!$AT$5)),84),0))</f>
        <v>3.8912748292024282E-4</v>
      </c>
      <c r="EF129" s="414">
        <f>EE129*(1-VLOOKUP($AR30,'MP-2017_Female'!$A$3:$CF$103,MIN((61+(Mortality!EF$5-Mortality!$AT$5)),84),0))</f>
        <v>3.8523620809104039E-4</v>
      </c>
      <c r="EG129" s="414">
        <f>EF129*(1-VLOOKUP($AR30,'MP-2017_Female'!$A$3:$CF$103,MIN((61+(Mortality!EG$5-Mortality!$AT$5)),84),0))</f>
        <v>3.8138384601013001E-4</v>
      </c>
      <c r="EH129" s="414">
        <f>EG129*(1-VLOOKUP($AR30,'MP-2017_Female'!$A$3:$CF$103,MIN((61+(Mortality!EH$5-Mortality!$AT$5)),84),0))</f>
        <v>3.7757000755002872E-4</v>
      </c>
      <c r="EI129" s="414">
        <f>EH129*(1-VLOOKUP($AR30,'MP-2017_Female'!$A$3:$CF$103,MIN((61+(Mortality!EI$5-Mortality!$AT$5)),84),0))</f>
        <v>3.7379430747452842E-4</v>
      </c>
      <c r="EJ129" s="414">
        <f>EI129*(1-VLOOKUP($AR30,'MP-2017_Female'!$A$3:$CF$103,MIN((61+(Mortality!EJ$5-Mortality!$AT$5)),84),0))</f>
        <v>3.7005636439978314E-4</v>
      </c>
      <c r="EK129" s="414">
        <f>EJ129*(1-VLOOKUP($AR30,'MP-2017_Female'!$A$3:$CF$103,MIN((61+(Mortality!EK$5-Mortality!$AT$5)),84),0))</f>
        <v>3.6635580075578531E-4</v>
      </c>
      <c r="EL129" s="414">
        <f>EK129*(1-VLOOKUP($AR30,'MP-2017_Female'!$A$3:$CF$103,MIN((61+(Mortality!EL$5-Mortality!$AT$5)),84),0))</f>
        <v>3.6269224274822746E-4</v>
      </c>
      <c r="EM129" s="414">
        <f>EL129*(1-VLOOKUP($AR30,'MP-2017_Female'!$A$3:$CF$103,MIN((61+(Mortality!EM$5-Mortality!$AT$5)),84),0))</f>
        <v>3.5906532032074518E-4</v>
      </c>
      <c r="EN129" s="414">
        <f>EM129*(1-VLOOKUP($AR30,'MP-2017_Female'!$A$3:$CF$103,MIN((61+(Mortality!EN$5-Mortality!$AT$5)),84),0))</f>
        <v>3.5547466711753774E-4</v>
      </c>
      <c r="EO129" s="414">
        <f>EN129*(1-VLOOKUP($AR30,'MP-2017_Female'!$A$3:$CF$103,MIN((61+(Mortality!EO$5-Mortality!$AT$5)),84),0))</f>
        <v>3.5191992044636237E-4</v>
      </c>
      <c r="EP129" s="414">
        <f>EO129*(1-VLOOKUP($AR30,'MP-2017_Female'!$A$3:$CF$103,MIN((61+(Mortality!EP$5-Mortality!$AT$5)),84),0))</f>
        <v>3.4840072124189874E-4</v>
      </c>
      <c r="EQ129" s="414">
        <f>EP129*(1-VLOOKUP($AR30,'MP-2017_Female'!$A$3:$CF$103,MIN((61+(Mortality!EQ$5-Mortality!$AT$5)),84),0))</f>
        <v>3.4491671402947976E-4</v>
      </c>
      <c r="ER129" s="414">
        <f>EQ129*(1-VLOOKUP($AR30,'MP-2017_Female'!$A$3:$CF$103,MIN((61+(Mortality!ER$5-Mortality!$AT$5)),84),0))</f>
        <v>3.4146754688918495E-4</v>
      </c>
      <c r="ES129" s="414">
        <f>ER129*(1-VLOOKUP($AR30,'MP-2017_Female'!$A$3:$CF$103,MIN((61+(Mortality!ES$5-Mortality!$AT$5)),84),0))</f>
        <v>3.3805287142029311E-4</v>
      </c>
      <c r="ET129" s="414">
        <f>ES129*(1-VLOOKUP($AR30,'MP-2017_Female'!$A$3:$CF$103,MIN((61+(Mortality!ET$5-Mortality!$AT$5)),84),0))</f>
        <v>3.3467234270609017E-4</v>
      </c>
      <c r="EU129" s="414">
        <f>ET129*(1-VLOOKUP($AR30,'MP-2017_Female'!$A$3:$CF$103,MIN((61+(Mortality!EU$5-Mortality!$AT$5)),84),0))</f>
        <v>3.3132561927902925E-4</v>
      </c>
      <c r="EV129" s="414">
        <f>EU129*(1-VLOOKUP($AR30,'MP-2017_Female'!$A$3:$CF$103,MIN((61+(Mortality!EV$5-Mortality!$AT$5)),84),0))</f>
        <v>3.2801236308623895E-4</v>
      </c>
      <c r="EW129" s="414">
        <f>EV129*(1-VLOOKUP($AR30,'MP-2017_Female'!$A$3:$CF$103,MIN((61+(Mortality!EW$5-Mortality!$AT$5)),84),0))</f>
        <v>3.2473223945537658E-4</v>
      </c>
      <c r="EX129" s="414">
        <f>EW129*(1-VLOOKUP($AR30,'MP-2017_Female'!$A$3:$CF$103,MIN((61+(Mortality!EX$5-Mortality!$AT$5)),84),0))</f>
        <v>3.2148491706082282E-4</v>
      </c>
      <c r="EY129" s="414">
        <f>EX129*(1-VLOOKUP($AR30,'MP-2017_Female'!$A$3:$CF$103,MIN((61+(Mortality!EY$5-Mortality!$AT$5)),84),0))</f>
        <v>3.1827006789021461E-4</v>
      </c>
      <c r="EZ129" s="414">
        <f>EY129*(1-VLOOKUP($AR30,'MP-2017_Female'!$A$3:$CF$103,MIN((61+(Mortality!EZ$5-Mortality!$AT$5)),84),0))</f>
        <v>3.1508736721131244E-4</v>
      </c>
      <c r="FA129" s="414">
        <f>EZ129*(1-VLOOKUP($AR30,'MP-2017_Female'!$A$3:$CF$103,MIN((61+(Mortality!FA$5-Mortality!$AT$5)),84),0))</f>
        <v>3.1193649353919933E-4</v>
      </c>
      <c r="FB129" s="414">
        <f>FA129*(1-VLOOKUP($AR30,'MP-2017_Female'!$A$3:$CF$103,MIN((61+(Mortality!FB$5-Mortality!$AT$5)),84),0))</f>
        <v>3.0881712860380731E-4</v>
      </c>
      <c r="FC129" s="414">
        <f>FB129*(1-VLOOKUP($AR30,'MP-2017_Female'!$A$3:$CF$103,MIN((61+(Mortality!FC$5-Mortality!$AT$5)),84),0))</f>
        <v>3.0572895731776923E-4</v>
      </c>
      <c r="FD129" s="414">
        <f>FC129*(1-VLOOKUP($AR30,'MP-2017_Female'!$A$3:$CF$103,MIN((61+(Mortality!FD$5-Mortality!$AT$5)),84),0))</f>
        <v>3.0267166774459152E-4</v>
      </c>
      <c r="FE129" s="414">
        <f>FD129*(1-VLOOKUP($AR30,'MP-2017_Female'!$A$3:$CF$103,MIN((61+(Mortality!FE$5-Mortality!$AT$5)),84),0))</f>
        <v>2.9964495106714562E-4</v>
      </c>
      <c r="FF129" s="414">
        <f>FE129*(1-VLOOKUP($AR30,'MP-2017_Female'!$A$3:$CF$103,MIN((61+(Mortality!FF$5-Mortality!$AT$5)),84),0))</f>
        <v>2.9664850155647414E-4</v>
      </c>
      <c r="FG129" s="414">
        <f>FF129*(1-VLOOKUP($AR30,'MP-2017_Female'!$A$3:$CF$103,MIN((61+(Mortality!FG$5-Mortality!$AT$5)),84),0))</f>
        <v>2.936820165409094E-4</v>
      </c>
      <c r="FH129" s="414">
        <f>FG129*(1-VLOOKUP($AR30,'MP-2017_Female'!$A$3:$CF$103,MIN((61+(Mortality!FH$5-Mortality!$AT$5)),84),0))</f>
        <v>2.907451963755003E-4</v>
      </c>
      <c r="FI129" s="414">
        <f>FH129*(1-VLOOKUP($AR30,'MP-2017_Female'!$A$3:$CF$103,MIN((61+(Mortality!FI$5-Mortality!$AT$5)),84),0))</f>
        <v>2.8783774441174529E-4</v>
      </c>
    </row>
    <row r="130" spans="44:165">
      <c r="AR130" s="205">
        <v>50</v>
      </c>
      <c r="AS130" s="235">
        <f t="shared" si="153"/>
        <v>9.0994544726894519E-4</v>
      </c>
      <c r="AT130" s="406">
        <f t="shared" si="152"/>
        <v>9.5100000000000002E-4</v>
      </c>
      <c r="AU130" s="414">
        <f>AT130*(1-VLOOKUP($AR31,'MP-2017_Female'!$A$3:$CF$103,MIN((61+(Mortality!AU$5-Mortality!$AT$5)),84),0))</f>
        <v>9.465303E-4</v>
      </c>
      <c r="AV130" s="414">
        <f>AU130*(1-VLOOKUP($AR31,'MP-2017_Female'!$A$3:$CF$103,MIN((61+(Mortality!AV$5-Mortality!$AT$5)),84),0))</f>
        <v>9.4246021970999998E-4</v>
      </c>
      <c r="AW130" s="414">
        <f>AV130*(1-VLOOKUP($AR31,'MP-2017_Female'!$A$3:$CF$103,MIN((61+(Mortality!AW$5-Mortality!$AT$5)),84),0))</f>
        <v>9.3935010098495698E-4</v>
      </c>
      <c r="AX130" s="414">
        <f>AW130*(1-VLOOKUP($AR31,'MP-2017_Female'!$A$3:$CF$103,MIN((61+(Mortality!AX$5-Mortality!$AT$5)),84),0))</f>
        <v>9.350290905204261E-4</v>
      </c>
      <c r="AY130" s="414">
        <f>AX130*(1-VLOOKUP($AR31,'MP-2017_Female'!$A$3:$CF$103,MIN((61+(Mortality!AY$5-Mortality!$AT$5)),84),0))</f>
        <v>9.296059217954076E-4</v>
      </c>
      <c r="AZ130" s="414">
        <f>AY130*(1-VLOOKUP($AR31,'MP-2017_Female'!$A$3:$CF$103,MIN((61+(Mortality!AZ$5-Mortality!$AT$5)),84),0))</f>
        <v>9.2337756211937835E-4</v>
      </c>
      <c r="BA130" s="414">
        <f>AZ130*(1-VLOOKUP($AR31,'MP-2017_Female'!$A$3:$CF$103,MIN((61+(Mortality!BA$5-Mortality!$AT$5)),84),0))</f>
        <v>9.1672924367211886E-4</v>
      </c>
      <c r="BB130" s="414">
        <f>BA130*(1-VLOOKUP($AR31,'MP-2017_Female'!$A$3:$CF$103,MIN((61+(Mortality!BB$5-Mortality!$AT$5)),84),0))</f>
        <v>9.0994544726894519E-4</v>
      </c>
      <c r="BC130" s="414">
        <f>BB130*(1-VLOOKUP($AR31,'MP-2017_Female'!$A$3:$CF$103,MIN((61+(Mortality!BC$5-Mortality!$AT$5)),84),0))</f>
        <v>9.0330284550388189E-4</v>
      </c>
      <c r="BD130" s="414">
        <f>BC130*(1-VLOOKUP($AR31,'MP-2017_Female'!$A$3:$CF$103,MIN((61+(Mortality!BD$5-Mortality!$AT$5)),84),0))</f>
        <v>8.9688939530080435E-4</v>
      </c>
      <c r="BE130" s="414">
        <f>BD130*(1-VLOOKUP($AR31,'MP-2017_Female'!$A$3:$CF$103,MIN((61+(Mortality!BE$5-Mortality!$AT$5)),84),0))</f>
        <v>8.908802363522889E-4</v>
      </c>
      <c r="BF130" s="414">
        <f>BE130*(1-VLOOKUP($AR31,'MP-2017_Female'!$A$3:$CF$103,MIN((61+(Mortality!BF$5-Mortality!$AT$5)),84),0))</f>
        <v>8.8517860283963425E-4</v>
      </c>
      <c r="BG130" s="414">
        <f>BF130*(1-VLOOKUP($AR31,'MP-2017_Female'!$A$3:$CF$103,MIN((61+(Mortality!BG$5-Mortality!$AT$5)),84),0))</f>
        <v>8.798675312225964E-4</v>
      </c>
      <c r="BH130" s="414">
        <f>BG130*(1-VLOOKUP($AR31,'MP-2017_Female'!$A$3:$CF$103,MIN((61+(Mortality!BH$5-Mortality!$AT$5)),84),0))</f>
        <v>8.746763127883831E-4</v>
      </c>
      <c r="BI130" s="414">
        <f>BH130*(1-VLOOKUP($AR31,'MP-2017_Female'!$A$3:$CF$103,MIN((61+(Mortality!BI$5-Mortality!$AT$5)),84),0))</f>
        <v>8.6942825491165276E-4</v>
      </c>
      <c r="BJ130" s="414">
        <f>BI130*(1-VLOOKUP($AR31,'MP-2017_Female'!$A$3:$CF$103,MIN((61+(Mortality!BJ$5-Mortality!$AT$5)),84),0))</f>
        <v>8.6386391408021818E-4</v>
      </c>
      <c r="BK130" s="414">
        <f>BJ130*(1-VLOOKUP($AR31,'MP-2017_Female'!$A$3:$CF$103,MIN((61+(Mortality!BK$5-Mortality!$AT$5)),84),0))</f>
        <v>8.5781686668165663E-4</v>
      </c>
      <c r="BL130" s="414">
        <f>BK130*(1-VLOOKUP($AR31,'MP-2017_Female'!$A$3:$CF$103,MIN((61+(Mortality!BL$5-Mortality!$AT$5)),84),0))</f>
        <v>8.5121167680820783E-4</v>
      </c>
      <c r="BM130" s="414">
        <f>BL130*(1-VLOOKUP($AR31,'MP-2017_Female'!$A$3:$CF$103,MIN((61+(Mortality!BM$5-Mortality!$AT$5)),84),0))</f>
        <v>8.4406149872301895E-4</v>
      </c>
      <c r="BN130" s="414">
        <f>BM130*(1-VLOOKUP($AR31,'MP-2017_Female'!$A$3:$CF$103,MIN((61+(Mortality!BN$5-Mortality!$AT$5)),84),0))</f>
        <v>8.3638053908463952E-4</v>
      </c>
      <c r="BO130" s="414">
        <f>BN130*(1-VLOOKUP($AR31,'MP-2017_Female'!$A$3:$CF$103,MIN((61+(Mortality!BO$5-Mortality!$AT$5)),84),0))</f>
        <v>8.2835128590942695E-4</v>
      </c>
      <c r="BP130" s="414">
        <f>BO130*(1-VLOOKUP($AR31,'MP-2017_Female'!$A$3:$CF$103,MIN((61+(Mortality!BP$5-Mortality!$AT$5)),84),0))</f>
        <v>8.2015060817892363E-4</v>
      </c>
      <c r="BQ130" s="414">
        <f>BP130*(1-VLOOKUP($AR31,'MP-2017_Female'!$A$3:$CF$103,MIN((61+(Mortality!BQ$5-Mortality!$AT$5)),84),0))</f>
        <v>8.1194910209713442E-4</v>
      </c>
      <c r="BR130" s="414">
        <f>BQ130*(1-VLOOKUP($AR31,'MP-2017_Female'!$A$3:$CF$103,MIN((61+(Mortality!BR$5-Mortality!$AT$5)),84),0))</f>
        <v>8.0382961107616302E-4</v>
      </c>
      <c r="BS130" s="414">
        <f>BR130*(1-VLOOKUP($AR31,'MP-2017_Female'!$A$3:$CF$103,MIN((61+(Mortality!BS$5-Mortality!$AT$5)),84),0))</f>
        <v>7.9579131496540143E-4</v>
      </c>
      <c r="BT130" s="414">
        <f>BS130*(1-VLOOKUP($AR31,'MP-2017_Female'!$A$3:$CF$103,MIN((61+(Mortality!BT$5-Mortality!$AT$5)),84),0))</f>
        <v>7.8783340181574739E-4</v>
      </c>
      <c r="BU130" s="414">
        <f>BT130*(1-VLOOKUP($AR31,'MP-2017_Female'!$A$3:$CF$103,MIN((61+(Mortality!BU$5-Mortality!$AT$5)),84),0))</f>
        <v>7.7995506779758995E-4</v>
      </c>
      <c r="BV130" s="414">
        <f>BU130*(1-VLOOKUP($AR31,'MP-2017_Female'!$A$3:$CF$103,MIN((61+(Mortality!BV$5-Mortality!$AT$5)),84),0))</f>
        <v>7.7215551711961401E-4</v>
      </c>
      <c r="BW130" s="414">
        <f>BV130*(1-VLOOKUP($AR31,'MP-2017_Female'!$A$3:$CF$103,MIN((61+(Mortality!BW$5-Mortality!$AT$5)),84),0))</f>
        <v>7.6443396194841786E-4</v>
      </c>
      <c r="BX130" s="414">
        <f>BW130*(1-VLOOKUP($AR31,'MP-2017_Female'!$A$3:$CF$103,MIN((61+(Mortality!BX$5-Mortality!$AT$5)),84),0))</f>
        <v>7.5678962232893362E-4</v>
      </c>
      <c r="BY130" s="414">
        <f>BX130*(1-VLOOKUP($AR31,'MP-2017_Female'!$A$3:$CF$103,MIN((61+(Mortality!BY$5-Mortality!$AT$5)),84),0))</f>
        <v>7.4922172610564425E-4</v>
      </c>
      <c r="BZ130" s="414">
        <f>BY130*(1-VLOOKUP($AR31,'MP-2017_Female'!$A$3:$CF$103,MIN((61+(Mortality!BZ$5-Mortality!$AT$5)),84),0))</f>
        <v>7.4172950884458778E-4</v>
      </c>
      <c r="CA130" s="414">
        <f>BZ130*(1-VLOOKUP($AR31,'MP-2017_Female'!$A$3:$CF$103,MIN((61+(Mortality!CA$5-Mortality!$AT$5)),84),0))</f>
        <v>7.343122137561419E-4</v>
      </c>
      <c r="CB130" s="414">
        <f>CA130*(1-VLOOKUP($AR31,'MP-2017_Female'!$A$3:$CF$103,MIN((61+(Mortality!CB$5-Mortality!$AT$5)),84),0))</f>
        <v>7.269690916185805E-4</v>
      </c>
      <c r="CC130" s="414">
        <f>CB130*(1-VLOOKUP($AR31,'MP-2017_Female'!$A$3:$CF$103,MIN((61+(Mortality!CC$5-Mortality!$AT$5)),84),0))</f>
        <v>7.1969940070239474E-4</v>
      </c>
      <c r="CD130" s="414">
        <f>CC130*(1-VLOOKUP($AR31,'MP-2017_Female'!$A$3:$CF$103,MIN((61+(Mortality!CD$5-Mortality!$AT$5)),84),0))</f>
        <v>7.125024066953708E-4</v>
      </c>
      <c r="CE130" s="414">
        <f>CD130*(1-VLOOKUP($AR31,'MP-2017_Female'!$A$3:$CF$103,MIN((61+(Mortality!CE$5-Mortality!$AT$5)),84),0))</f>
        <v>7.053773826284171E-4</v>
      </c>
      <c r="CF130" s="414">
        <f>CE130*(1-VLOOKUP($AR31,'MP-2017_Female'!$A$3:$CF$103,MIN((61+(Mortality!CF$5-Mortality!$AT$5)),84),0))</f>
        <v>6.9832360880213288E-4</v>
      </c>
      <c r="CG130" s="414">
        <f>CF130*(1-VLOOKUP($AR31,'MP-2017_Female'!$A$3:$CF$103,MIN((61+(Mortality!CG$5-Mortality!$AT$5)),84),0))</f>
        <v>6.9134037271411156E-4</v>
      </c>
      <c r="CH130" s="414">
        <f>CG130*(1-VLOOKUP($AR31,'MP-2017_Female'!$A$3:$CF$103,MIN((61+(Mortality!CH$5-Mortality!$AT$5)),84),0))</f>
        <v>6.8442696898697044E-4</v>
      </c>
      <c r="CI130" s="414">
        <f>CH130*(1-VLOOKUP($AR31,'MP-2017_Female'!$A$3:$CF$103,MIN((61+(Mortality!CI$5-Mortality!$AT$5)),84),0))</f>
        <v>6.7758269929710073E-4</v>
      </c>
      <c r="CJ130" s="414">
        <f>CI130*(1-VLOOKUP($AR31,'MP-2017_Female'!$A$3:$CF$103,MIN((61+(Mortality!CJ$5-Mortality!$AT$5)),84),0))</f>
        <v>6.7080687230412967E-4</v>
      </c>
      <c r="CK130" s="414">
        <f>CJ130*(1-VLOOKUP($AR31,'MP-2017_Female'!$A$3:$CF$103,MIN((61+(Mortality!CK$5-Mortality!$AT$5)),84),0))</f>
        <v>6.640988035810884E-4</v>
      </c>
      <c r="CL130" s="414">
        <f>CK130*(1-VLOOKUP($AR31,'MP-2017_Female'!$A$3:$CF$103,MIN((61+(Mortality!CL$5-Mortality!$AT$5)),84),0))</f>
        <v>6.5745781554527754E-4</v>
      </c>
      <c r="CM130" s="414">
        <f>CL130*(1-VLOOKUP($AR31,'MP-2017_Female'!$A$3:$CF$103,MIN((61+(Mortality!CM$5-Mortality!$AT$5)),84),0))</f>
        <v>6.5088323738982481E-4</v>
      </c>
      <c r="CN130" s="414">
        <f>CM130*(1-VLOOKUP($AR31,'MP-2017_Female'!$A$3:$CF$103,MIN((61+(Mortality!CN$5-Mortality!$AT$5)),84),0))</f>
        <v>6.4437440501592658E-4</v>
      </c>
      <c r="CO130" s="414">
        <f>CN130*(1-VLOOKUP($AR31,'MP-2017_Female'!$A$3:$CF$103,MIN((61+(Mortality!CO$5-Mortality!$AT$5)),84),0))</f>
        <v>6.3793066096576735E-4</v>
      </c>
      <c r="CP130" s="414">
        <f>CO130*(1-VLOOKUP($AR31,'MP-2017_Female'!$A$3:$CF$103,MIN((61+(Mortality!CP$5-Mortality!$AT$5)),84),0))</f>
        <v>6.3155135435610972E-4</v>
      </c>
      <c r="CQ130" s="414">
        <f>CP130*(1-VLOOKUP($AR31,'MP-2017_Female'!$A$3:$CF$103,MIN((61+(Mortality!CQ$5-Mortality!$AT$5)),84),0))</f>
        <v>6.2523584081254863E-4</v>
      </c>
      <c r="CR130" s="414">
        <f>CQ130*(1-VLOOKUP($AR31,'MP-2017_Female'!$A$3:$CF$103,MIN((61+(Mortality!CR$5-Mortality!$AT$5)),84),0))</f>
        <v>6.1898348240442308E-4</v>
      </c>
      <c r="CS130" s="414">
        <f>CR130*(1-VLOOKUP($AR31,'MP-2017_Female'!$A$3:$CF$103,MIN((61+(Mortality!CS$5-Mortality!$AT$5)),84),0))</f>
        <v>6.1279364758037879E-4</v>
      </c>
      <c r="CT130" s="414">
        <f>CS130*(1-VLOOKUP($AR31,'MP-2017_Female'!$A$3:$CF$103,MIN((61+(Mortality!CT$5-Mortality!$AT$5)),84),0))</f>
        <v>6.0666571110457501E-4</v>
      </c>
      <c r="CU130" s="414">
        <f>CT130*(1-VLOOKUP($AR31,'MP-2017_Female'!$A$3:$CF$103,MIN((61+(Mortality!CU$5-Mortality!$AT$5)),84),0))</f>
        <v>6.0059905399352921E-4</v>
      </c>
      <c r="CV130" s="414">
        <f>CU130*(1-VLOOKUP($AR31,'MP-2017_Female'!$A$3:$CF$103,MIN((61+(Mortality!CV$5-Mortality!$AT$5)),84),0))</f>
        <v>5.9459306345359386E-4</v>
      </c>
      <c r="CW130" s="414">
        <f>CV130*(1-VLOOKUP($AR31,'MP-2017_Female'!$A$3:$CF$103,MIN((61+(Mortality!CW$5-Mortality!$AT$5)),84),0))</f>
        <v>5.8864713281905792E-4</v>
      </c>
      <c r="CX130" s="414">
        <f>CW130*(1-VLOOKUP($AR31,'MP-2017_Female'!$A$3:$CF$103,MIN((61+(Mortality!CX$5-Mortality!$AT$5)),84),0))</f>
        <v>5.8276066149086738E-4</v>
      </c>
      <c r="CY130" s="414">
        <f>CX130*(1-VLOOKUP($AR31,'MP-2017_Female'!$A$3:$CF$103,MIN((61+(Mortality!CY$5-Mortality!$AT$5)),84),0))</f>
        <v>5.7693305487595866E-4</v>
      </c>
      <c r="CZ130" s="414">
        <f>CY130*(1-VLOOKUP($AR31,'MP-2017_Female'!$A$3:$CF$103,MIN((61+(Mortality!CZ$5-Mortality!$AT$5)),84),0))</f>
        <v>5.711637243271991E-4</v>
      </c>
      <c r="DA130" s="414">
        <f>CZ130*(1-VLOOKUP($AR31,'MP-2017_Female'!$A$3:$CF$103,MIN((61+(Mortality!DA$5-Mortality!$AT$5)),84),0))</f>
        <v>5.6545208708392713E-4</v>
      </c>
      <c r="DB130" s="414">
        <f>DA130*(1-VLOOKUP($AR31,'MP-2017_Female'!$A$3:$CF$103,MIN((61+(Mortality!DB$5-Mortality!$AT$5)),84),0))</f>
        <v>5.5979756621308782E-4</v>
      </c>
      <c r="DC130" s="414">
        <f>DB130*(1-VLOOKUP($AR31,'MP-2017_Female'!$A$3:$CF$103,MIN((61+(Mortality!DC$5-Mortality!$AT$5)),84),0))</f>
        <v>5.5419959055095689E-4</v>
      </c>
      <c r="DD130" s="414">
        <f>DC130*(1-VLOOKUP($AR31,'MP-2017_Female'!$A$3:$CF$103,MIN((61+(Mortality!DD$5-Mortality!$AT$5)),84),0))</f>
        <v>5.4865759464544728E-4</v>
      </c>
      <c r="DE130" s="414">
        <f>DD130*(1-VLOOKUP($AR31,'MP-2017_Female'!$A$3:$CF$103,MIN((61+(Mortality!DE$5-Mortality!$AT$5)),84),0))</f>
        <v>5.4317101869899283E-4</v>
      </c>
      <c r="DF130" s="414">
        <f>DE130*(1-VLOOKUP($AR31,'MP-2017_Female'!$A$3:$CF$103,MIN((61+(Mortality!DF$5-Mortality!$AT$5)),84),0))</f>
        <v>5.3773930851200291E-4</v>
      </c>
      <c r="DG130" s="414">
        <f>DF130*(1-VLOOKUP($AR31,'MP-2017_Female'!$A$3:$CF$103,MIN((61+(Mortality!DG$5-Mortality!$AT$5)),84),0))</f>
        <v>5.3236191542688292E-4</v>
      </c>
      <c r="DH130" s="414">
        <f>DG130*(1-VLOOKUP($AR31,'MP-2017_Female'!$A$3:$CF$103,MIN((61+(Mortality!DH$5-Mortality!$AT$5)),84),0))</f>
        <v>5.2703829627261404E-4</v>
      </c>
      <c r="DI130" s="414">
        <f>DH130*(1-VLOOKUP($AR31,'MP-2017_Female'!$A$3:$CF$103,MIN((61+(Mortality!DI$5-Mortality!$AT$5)),84),0))</f>
        <v>5.2176791330988792E-4</v>
      </c>
      <c r="DJ130" s="414">
        <f>DI130*(1-VLOOKUP($AR31,'MP-2017_Female'!$A$3:$CF$103,MIN((61+(Mortality!DJ$5-Mortality!$AT$5)),84),0))</f>
        <v>5.1655023417678902E-4</v>
      </c>
      <c r="DK130" s="414">
        <f>DJ130*(1-VLOOKUP($AR31,'MP-2017_Female'!$A$3:$CF$103,MIN((61+(Mortality!DK$5-Mortality!$AT$5)),84),0))</f>
        <v>5.1138473183502111E-4</v>
      </c>
      <c r="DL130" s="414">
        <f>DK130*(1-VLOOKUP($AR31,'MP-2017_Female'!$A$3:$CF$103,MIN((61+(Mortality!DL$5-Mortality!$AT$5)),84),0))</f>
        <v>5.0627088451667092E-4</v>
      </c>
      <c r="DM130" s="414">
        <f>DL130*(1-VLOOKUP($AR31,'MP-2017_Female'!$A$3:$CF$103,MIN((61+(Mortality!DM$5-Mortality!$AT$5)),84),0))</f>
        <v>5.012081756715042E-4</v>
      </c>
      <c r="DN130" s="414">
        <f>DM130*(1-VLOOKUP($AR31,'MP-2017_Female'!$A$3:$CF$103,MIN((61+(Mortality!DN$5-Mortality!$AT$5)),84),0))</f>
        <v>4.961960939147891E-4</v>
      </c>
      <c r="DO130" s="414">
        <f>DN130*(1-VLOOKUP($AR31,'MP-2017_Female'!$A$3:$CF$103,MIN((61+(Mortality!DO$5-Mortality!$AT$5)),84),0))</f>
        <v>4.9123413297564125E-4</v>
      </c>
      <c r="DP130" s="414">
        <f>DO130*(1-VLOOKUP($AR31,'MP-2017_Female'!$A$3:$CF$103,MIN((61+(Mortality!DP$5-Mortality!$AT$5)),84),0))</f>
        <v>4.8632179164588481E-4</v>
      </c>
      <c r="DQ130" s="414">
        <f>DP130*(1-VLOOKUP($AR31,'MP-2017_Female'!$A$3:$CF$103,MIN((61+(Mortality!DQ$5-Mortality!$AT$5)),84),0))</f>
        <v>4.8145857372942598E-4</v>
      </c>
      <c r="DR130" s="414">
        <f>DQ130*(1-VLOOKUP($AR31,'MP-2017_Female'!$A$3:$CF$103,MIN((61+(Mortality!DR$5-Mortality!$AT$5)),84),0))</f>
        <v>4.7664398799213175E-4</v>
      </c>
      <c r="DS130" s="414">
        <f>DR130*(1-VLOOKUP($AR31,'MP-2017_Female'!$A$3:$CF$103,MIN((61+(Mortality!DS$5-Mortality!$AT$5)),84),0))</f>
        <v>4.718775481122104E-4</v>
      </c>
      <c r="DT130" s="414">
        <f>DS130*(1-VLOOKUP($AR31,'MP-2017_Female'!$A$3:$CF$103,MIN((61+(Mortality!DT$5-Mortality!$AT$5)),84),0))</f>
        <v>4.671587726310883E-4</v>
      </c>
      <c r="DU130" s="414">
        <f>DT130*(1-VLOOKUP($AR31,'MP-2017_Female'!$A$3:$CF$103,MIN((61+(Mortality!DU$5-Mortality!$AT$5)),84),0))</f>
        <v>4.6248718490477739E-4</v>
      </c>
      <c r="DV130" s="414">
        <f>DU130*(1-VLOOKUP($AR31,'MP-2017_Female'!$A$3:$CF$103,MIN((61+(Mortality!DV$5-Mortality!$AT$5)),84),0))</f>
        <v>4.5786231305572963E-4</v>
      </c>
      <c r="DW130" s="414">
        <f>DV130*(1-VLOOKUP($AR31,'MP-2017_Female'!$A$3:$CF$103,MIN((61+(Mortality!DW$5-Mortality!$AT$5)),84),0))</f>
        <v>4.5328368992517235E-4</v>
      </c>
      <c r="DX130" s="414">
        <f>DW130*(1-VLOOKUP($AR31,'MP-2017_Female'!$A$3:$CF$103,MIN((61+(Mortality!DX$5-Mortality!$AT$5)),84),0))</f>
        <v>4.4875085302592061E-4</v>
      </c>
      <c r="DY130" s="414">
        <f>DX130*(1-VLOOKUP($AR31,'MP-2017_Female'!$A$3:$CF$103,MIN((61+(Mortality!DY$5-Mortality!$AT$5)),84),0))</f>
        <v>4.4426334449566141E-4</v>
      </c>
      <c r="DZ130" s="414">
        <f>DY130*(1-VLOOKUP($AR31,'MP-2017_Female'!$A$3:$CF$103,MIN((61+(Mortality!DZ$5-Mortality!$AT$5)),84),0))</f>
        <v>4.3982071105070481E-4</v>
      </c>
      <c r="EA130" s="414">
        <f>DZ130*(1-VLOOKUP($AR31,'MP-2017_Female'!$A$3:$CF$103,MIN((61+(Mortality!EA$5-Mortality!$AT$5)),84),0))</f>
        <v>4.3542250394019776E-4</v>
      </c>
      <c r="EB130" s="414">
        <f>EA130*(1-VLOOKUP($AR31,'MP-2017_Female'!$A$3:$CF$103,MIN((61+(Mortality!EB$5-Mortality!$AT$5)),84),0))</f>
        <v>4.310682789007958E-4</v>
      </c>
      <c r="EC130" s="414">
        <f>EB130*(1-VLOOKUP($AR31,'MP-2017_Female'!$A$3:$CF$103,MIN((61+(Mortality!EC$5-Mortality!$AT$5)),84),0))</f>
        <v>4.2675759611178785E-4</v>
      </c>
      <c r="ED130" s="414">
        <f>EC130*(1-VLOOKUP($AR31,'MP-2017_Female'!$A$3:$CF$103,MIN((61+(Mortality!ED$5-Mortality!$AT$5)),84),0))</f>
        <v>4.2249002015066995E-4</v>
      </c>
      <c r="EE130" s="414">
        <f>ED130*(1-VLOOKUP($AR31,'MP-2017_Female'!$A$3:$CF$103,MIN((61+(Mortality!EE$5-Mortality!$AT$5)),84),0))</f>
        <v>4.1826511994916325E-4</v>
      </c>
      <c r="EF130" s="414">
        <f>EE130*(1-VLOOKUP($AR31,'MP-2017_Female'!$A$3:$CF$103,MIN((61+(Mortality!EF$5-Mortality!$AT$5)),84),0))</f>
        <v>4.1408246874967164E-4</v>
      </c>
      <c r="EG130" s="414">
        <f>EF130*(1-VLOOKUP($AR31,'MP-2017_Female'!$A$3:$CF$103,MIN((61+(Mortality!EG$5-Mortality!$AT$5)),84),0))</f>
        <v>4.0994164406217494E-4</v>
      </c>
      <c r="EH130" s="414">
        <f>EG130*(1-VLOOKUP($AR31,'MP-2017_Female'!$A$3:$CF$103,MIN((61+(Mortality!EH$5-Mortality!$AT$5)),84),0))</f>
        <v>4.0584222762155318E-4</v>
      </c>
      <c r="EI130" s="414">
        <f>EH130*(1-VLOOKUP($AR31,'MP-2017_Female'!$A$3:$CF$103,MIN((61+(Mortality!EI$5-Mortality!$AT$5)),84),0))</f>
        <v>4.0178380534533763E-4</v>
      </c>
      <c r="EJ130" s="414">
        <f>EI130*(1-VLOOKUP($AR31,'MP-2017_Female'!$A$3:$CF$103,MIN((61+(Mortality!EJ$5-Mortality!$AT$5)),84),0))</f>
        <v>3.9776596729188424E-4</v>
      </c>
      <c r="EK130" s="414">
        <f>EJ130*(1-VLOOKUP($AR31,'MP-2017_Female'!$A$3:$CF$103,MIN((61+(Mortality!EK$5-Mortality!$AT$5)),84),0))</f>
        <v>3.9378830761896541E-4</v>
      </c>
      <c r="EL130" s="414">
        <f>EK130*(1-VLOOKUP($AR31,'MP-2017_Female'!$A$3:$CF$103,MIN((61+(Mortality!EL$5-Mortality!$AT$5)),84),0))</f>
        <v>3.8985042454277573E-4</v>
      </c>
      <c r="EM130" s="414">
        <f>EL130*(1-VLOOKUP($AR31,'MP-2017_Female'!$A$3:$CF$103,MIN((61+(Mortality!EM$5-Mortality!$AT$5)),84),0))</f>
        <v>3.8595192029734798E-4</v>
      </c>
      <c r="EN130" s="414">
        <f>EM130*(1-VLOOKUP($AR31,'MP-2017_Female'!$A$3:$CF$103,MIN((61+(Mortality!EN$5-Mortality!$AT$5)),84),0))</f>
        <v>3.8209240109437451E-4</v>
      </c>
      <c r="EO130" s="414">
        <f>EN130*(1-VLOOKUP($AR31,'MP-2017_Female'!$A$3:$CF$103,MIN((61+(Mortality!EO$5-Mortality!$AT$5)),84),0))</f>
        <v>3.7827147708343077E-4</v>
      </c>
      <c r="EP130" s="414">
        <f>EO130*(1-VLOOKUP($AR31,'MP-2017_Female'!$A$3:$CF$103,MIN((61+(Mortality!EP$5-Mortality!$AT$5)),84),0))</f>
        <v>3.7448876231259648E-4</v>
      </c>
      <c r="EQ130" s="414">
        <f>EP130*(1-VLOOKUP($AR31,'MP-2017_Female'!$A$3:$CF$103,MIN((61+(Mortality!EQ$5-Mortality!$AT$5)),84),0))</f>
        <v>3.7074387468947052E-4</v>
      </c>
      <c r="ER130" s="414">
        <f>EQ130*(1-VLOOKUP($AR31,'MP-2017_Female'!$A$3:$CF$103,MIN((61+(Mortality!ER$5-Mortality!$AT$5)),84),0))</f>
        <v>3.6703643594257582E-4</v>
      </c>
      <c r="ES130" s="414">
        <f>ER130*(1-VLOOKUP($AR31,'MP-2017_Female'!$A$3:$CF$103,MIN((61+(Mortality!ES$5-Mortality!$AT$5)),84),0))</f>
        <v>3.6336607158315006E-4</v>
      </c>
      <c r="ET130" s="414">
        <f>ES130*(1-VLOOKUP($AR31,'MP-2017_Female'!$A$3:$CF$103,MIN((61+(Mortality!ET$5-Mortality!$AT$5)),84),0))</f>
        <v>3.5973241086731855E-4</v>
      </c>
      <c r="EU130" s="414">
        <f>ET130*(1-VLOOKUP($AR31,'MP-2017_Female'!$A$3:$CF$103,MIN((61+(Mortality!EU$5-Mortality!$AT$5)),84),0))</f>
        <v>3.5613508675864534E-4</v>
      </c>
      <c r="EV130" s="414">
        <f>EU130*(1-VLOOKUP($AR31,'MP-2017_Female'!$A$3:$CF$103,MIN((61+(Mortality!EV$5-Mortality!$AT$5)),84),0))</f>
        <v>3.5257373589105888E-4</v>
      </c>
      <c r="EW130" s="414">
        <f>EV130*(1-VLOOKUP($AR31,'MP-2017_Female'!$A$3:$CF$103,MIN((61+(Mortality!EW$5-Mortality!$AT$5)),84),0))</f>
        <v>3.490479985321483E-4</v>
      </c>
      <c r="EX130" s="414">
        <f>EW130*(1-VLOOKUP($AR31,'MP-2017_Female'!$A$3:$CF$103,MIN((61+(Mortality!EX$5-Mortality!$AT$5)),84),0))</f>
        <v>3.4555751854682681E-4</v>
      </c>
      <c r="EY130" s="414">
        <f>EX130*(1-VLOOKUP($AR31,'MP-2017_Female'!$A$3:$CF$103,MIN((61+(Mortality!EY$5-Mortality!$AT$5)),84),0))</f>
        <v>3.4210194336135852E-4</v>
      </c>
      <c r="EZ130" s="414">
        <f>EY130*(1-VLOOKUP($AR31,'MP-2017_Female'!$A$3:$CF$103,MIN((61+(Mortality!EZ$5-Mortality!$AT$5)),84),0))</f>
        <v>3.3868092392774492E-4</v>
      </c>
      <c r="FA130" s="414">
        <f>EZ130*(1-VLOOKUP($AR31,'MP-2017_Female'!$A$3:$CF$103,MIN((61+(Mortality!FA$5-Mortality!$AT$5)),84),0))</f>
        <v>3.3529411468846747E-4</v>
      </c>
      <c r="FB130" s="414">
        <f>FA130*(1-VLOOKUP($AR31,'MP-2017_Female'!$A$3:$CF$103,MIN((61+(Mortality!FB$5-Mortality!$AT$5)),84),0))</f>
        <v>3.3194117354158278E-4</v>
      </c>
      <c r="FC130" s="414">
        <f>FB130*(1-VLOOKUP($AR31,'MP-2017_Female'!$A$3:$CF$103,MIN((61+(Mortality!FC$5-Mortality!$AT$5)),84),0))</f>
        <v>3.2862176180616695E-4</v>
      </c>
      <c r="FD130" s="414">
        <f>FC130*(1-VLOOKUP($AR31,'MP-2017_Female'!$A$3:$CF$103,MIN((61+(Mortality!FD$5-Mortality!$AT$5)),84),0))</f>
        <v>3.2533554418810528E-4</v>
      </c>
      <c r="FE130" s="414">
        <f>FD130*(1-VLOOKUP($AR31,'MP-2017_Female'!$A$3:$CF$103,MIN((61+(Mortality!FE$5-Mortality!$AT$5)),84),0))</f>
        <v>3.2208218874622423E-4</v>
      </c>
      <c r="FF130" s="414">
        <f>FE130*(1-VLOOKUP($AR31,'MP-2017_Female'!$A$3:$CF$103,MIN((61+(Mortality!FF$5-Mortality!$AT$5)),84),0))</f>
        <v>3.1886136685876199E-4</v>
      </c>
      <c r="FG130" s="414">
        <f>FF130*(1-VLOOKUP($AR31,'MP-2017_Female'!$A$3:$CF$103,MIN((61+(Mortality!FG$5-Mortality!$AT$5)),84),0))</f>
        <v>3.1567275319017437E-4</v>
      </c>
      <c r="FH130" s="414">
        <f>FG130*(1-VLOOKUP($AR31,'MP-2017_Female'!$A$3:$CF$103,MIN((61+(Mortality!FH$5-Mortality!$AT$5)),84),0))</f>
        <v>3.1251602565827264E-4</v>
      </c>
      <c r="FI130" s="414">
        <f>FH130*(1-VLOOKUP($AR31,'MP-2017_Female'!$A$3:$CF$103,MIN((61+(Mortality!FI$5-Mortality!$AT$5)),84),0))</f>
        <v>3.0939086540168992E-4</v>
      </c>
    </row>
    <row r="131" spans="44:165">
      <c r="AR131" s="205">
        <v>51</v>
      </c>
      <c r="AS131" s="235">
        <f t="shared" si="153"/>
        <v>1.0000229524129976E-3</v>
      </c>
      <c r="AT131" s="406">
        <f t="shared" si="152"/>
        <v>1.0288000000000001E-3</v>
      </c>
      <c r="AU131" s="414">
        <f>AT131*(1-VLOOKUP($AR32,'MP-2017_Female'!$A$3:$CF$103,MIN((61+(Mortality!AU$5-Mortality!$AT$5)),84),0))</f>
        <v>1.0266395200000001E-3</v>
      </c>
      <c r="AV131" s="414">
        <f>AU131*(1-VLOOKUP($AR32,'MP-2017_Female'!$A$3:$CF$103,MIN((61+(Mortality!AV$5-Mortality!$AT$5)),84),0))</f>
        <v>1.0250995607200002E-3</v>
      </c>
      <c r="AW131" s="414">
        <f>AV131*(1-VLOOKUP($AR32,'MP-2017_Female'!$A$3:$CF$103,MIN((61+(Mortality!AW$5-Mortality!$AT$5)),84),0))</f>
        <v>1.0245870109396402E-3</v>
      </c>
      <c r="AX131" s="414">
        <f>AW131*(1-VLOOKUP($AR32,'MP-2017_Female'!$A$3:$CF$103,MIN((61+(Mortality!AX$5-Mortality!$AT$5)),84),0))</f>
        <v>1.0224353782166669E-3</v>
      </c>
      <c r="AY131" s="414">
        <f>AX131*(1-VLOOKUP($AR32,'MP-2017_Female'!$A$3:$CF$103,MIN((61+(Mortality!AY$5-Mortality!$AT$5)),84),0))</f>
        <v>1.0186523673172652E-3</v>
      </c>
      <c r="AZ131" s="414">
        <f>AY131*(1-VLOOKUP($AR32,'MP-2017_Female'!$A$3:$CF$103,MIN((61+(Mortality!AZ$5-Mortality!$AT$5)),84),0))</f>
        <v>1.0134572402439473E-3</v>
      </c>
      <c r="BA131" s="414">
        <f>AZ131*(1-VLOOKUP($AR32,'MP-2017_Female'!$A$3:$CF$103,MIN((61+(Mortality!BA$5-Mortality!$AT$5)),84),0))</f>
        <v>1.0070724596304105E-3</v>
      </c>
      <c r="BB131" s="414">
        <f>BA131*(1-VLOOKUP($AR32,'MP-2017_Female'!$A$3:$CF$103,MIN((61+(Mortality!BB$5-Mortality!$AT$5)),84),0))</f>
        <v>1.0000229524129976E-3</v>
      </c>
      <c r="BC131" s="414">
        <f>BB131*(1-VLOOKUP($AR32,'MP-2017_Female'!$A$3:$CF$103,MIN((61+(Mortality!BC$5-Mortality!$AT$5)),84),0))</f>
        <v>9.9252278026990015E-4</v>
      </c>
      <c r="BD131" s="414">
        <f>BC131*(1-VLOOKUP($AR32,'MP-2017_Female'!$A$3:$CF$103,MIN((61+(Mortality!BD$5-Mortality!$AT$5)),84),0))</f>
        <v>9.8497960713984879E-4</v>
      </c>
      <c r="BE131" s="414">
        <f>BD131*(1-VLOOKUP($AR32,'MP-2017_Female'!$A$3:$CF$103,MIN((61+(Mortality!BE$5-Mortality!$AT$5)),84),0))</f>
        <v>9.7759226008629994E-4</v>
      </c>
      <c r="BF131" s="414">
        <f>BE131*(1-VLOOKUP($AR32,'MP-2017_Female'!$A$3:$CF$103,MIN((61+(Mortality!BF$5-Mortality!$AT$5)),84),0))</f>
        <v>9.7045583658766997E-4</v>
      </c>
      <c r="BG131" s="414">
        <f>BF131*(1-VLOOKUP($AR32,'MP-2017_Female'!$A$3:$CF$103,MIN((61+(Mortality!BG$5-Mortality!$AT$5)),84),0))</f>
        <v>9.6375969131521505E-4</v>
      </c>
      <c r="BH131" s="414">
        <f>BG131*(1-VLOOKUP($AR32,'MP-2017_Female'!$A$3:$CF$103,MIN((61+(Mortality!BH$5-Mortality!$AT$5)),84),0))</f>
        <v>9.5739887735253463E-4</v>
      </c>
      <c r="BI131" s="414">
        <f>BH131*(1-VLOOKUP($AR32,'MP-2017_Female'!$A$3:$CF$103,MIN((61+(Mortality!BI$5-Mortality!$AT$5)),84),0))</f>
        <v>9.5108004476200788E-4</v>
      </c>
      <c r="BJ131" s="414">
        <f>BI131*(1-VLOOKUP($AR32,'MP-2017_Female'!$A$3:$CF$103,MIN((61+(Mortality!BJ$5-Mortality!$AT$5)),84),0))</f>
        <v>9.446127004576262E-4</v>
      </c>
      <c r="BK131" s="414">
        <f>BJ131*(1-VLOOKUP($AR32,'MP-2017_Female'!$A$3:$CF$103,MIN((61+(Mortality!BK$5-Mortality!$AT$5)),84),0))</f>
        <v>9.3771702774428551E-4</v>
      </c>
      <c r="BL131" s="414">
        <f>BK131*(1-VLOOKUP($AR32,'MP-2017_Female'!$A$3:$CF$103,MIN((61+(Mortality!BL$5-Mortality!$AT$5)),84),0))</f>
        <v>9.3040283492788008E-4</v>
      </c>
      <c r="BM131" s="414">
        <f>BL131*(1-VLOOKUP($AR32,'MP-2017_Female'!$A$3:$CF$103,MIN((61+(Mortality!BM$5-Mortality!$AT$5)),84),0))</f>
        <v>9.2249441083099319E-4</v>
      </c>
      <c r="BN131" s="414">
        <f>BM131*(1-VLOOKUP($AR32,'MP-2017_Female'!$A$3:$CF$103,MIN((61+(Mortality!BN$5-Mortality!$AT$5)),84),0))</f>
        <v>9.1409971169243115E-4</v>
      </c>
      <c r="BO131" s="414">
        <f>BN131*(1-VLOOKUP($AR32,'MP-2017_Female'!$A$3:$CF$103,MIN((61+(Mortality!BO$5-Mortality!$AT$5)),84),0))</f>
        <v>9.0532435446018375E-4</v>
      </c>
      <c r="BP131" s="414">
        <f>BO131*(1-VLOOKUP($AR32,'MP-2017_Female'!$A$3:$CF$103,MIN((61+(Mortality!BP$5-Mortality!$AT$5)),84),0))</f>
        <v>8.9636164335102787E-4</v>
      </c>
      <c r="BQ131" s="414">
        <f>BP131*(1-VLOOKUP($AR32,'MP-2017_Female'!$A$3:$CF$103,MIN((61+(Mortality!BQ$5-Mortality!$AT$5)),84),0))</f>
        <v>8.8739802691751755E-4</v>
      </c>
      <c r="BR131" s="414">
        <f>BQ131*(1-VLOOKUP($AR32,'MP-2017_Female'!$A$3:$CF$103,MIN((61+(Mortality!BR$5-Mortality!$AT$5)),84),0))</f>
        <v>8.7852404664834241E-4</v>
      </c>
      <c r="BS131" s="414">
        <f>BR131*(1-VLOOKUP($AR32,'MP-2017_Female'!$A$3:$CF$103,MIN((61+(Mortality!BS$5-Mortality!$AT$5)),84),0))</f>
        <v>8.6973880618185901E-4</v>
      </c>
      <c r="BT131" s="414">
        <f>BS131*(1-VLOOKUP($AR32,'MP-2017_Female'!$A$3:$CF$103,MIN((61+(Mortality!BT$5-Mortality!$AT$5)),84),0))</f>
        <v>8.6104141812004043E-4</v>
      </c>
      <c r="BU131" s="414">
        <f>BT131*(1-VLOOKUP($AR32,'MP-2017_Female'!$A$3:$CF$103,MIN((61+(Mortality!BU$5-Mortality!$AT$5)),84),0))</f>
        <v>8.5243100393883999E-4</v>
      </c>
      <c r="BV131" s="414">
        <f>BU131*(1-VLOOKUP($AR32,'MP-2017_Female'!$A$3:$CF$103,MIN((61+(Mortality!BV$5-Mortality!$AT$5)),84),0))</f>
        <v>8.4390669389945163E-4</v>
      </c>
      <c r="BW131" s="414">
        <f>BV131*(1-VLOOKUP($AR32,'MP-2017_Female'!$A$3:$CF$103,MIN((61+(Mortality!BW$5-Mortality!$AT$5)),84),0))</f>
        <v>8.3546762696045708E-4</v>
      </c>
      <c r="BX131" s="414">
        <f>BW131*(1-VLOOKUP($AR32,'MP-2017_Female'!$A$3:$CF$103,MIN((61+(Mortality!BX$5-Mortality!$AT$5)),84),0))</f>
        <v>8.271129506908525E-4</v>
      </c>
      <c r="BY131" s="414">
        <f>BX131*(1-VLOOKUP($AR32,'MP-2017_Female'!$A$3:$CF$103,MIN((61+(Mortality!BY$5-Mortality!$AT$5)),84),0))</f>
        <v>8.1884182118394393E-4</v>
      </c>
      <c r="BZ131" s="414">
        <f>BY131*(1-VLOOKUP($AR32,'MP-2017_Female'!$A$3:$CF$103,MIN((61+(Mortality!BZ$5-Mortality!$AT$5)),84),0))</f>
        <v>8.1065340297210452E-4</v>
      </c>
      <c r="CA131" s="414">
        <f>BZ131*(1-VLOOKUP($AR32,'MP-2017_Female'!$A$3:$CF$103,MIN((61+(Mortality!CA$5-Mortality!$AT$5)),84),0))</f>
        <v>8.0254686894238344E-4</v>
      </c>
      <c r="CB131" s="414">
        <f>CA131*(1-VLOOKUP($AR32,'MP-2017_Female'!$A$3:$CF$103,MIN((61+(Mortality!CB$5-Mortality!$AT$5)),84),0))</f>
        <v>7.9452140025295965E-4</v>
      </c>
      <c r="CC131" s="414">
        <f>CB131*(1-VLOOKUP($AR32,'MP-2017_Female'!$A$3:$CF$103,MIN((61+(Mortality!CC$5-Mortality!$AT$5)),84),0))</f>
        <v>7.8657618625042999E-4</v>
      </c>
      <c r="CD131" s="414">
        <f>CC131*(1-VLOOKUP($AR32,'MP-2017_Female'!$A$3:$CF$103,MIN((61+(Mortality!CD$5-Mortality!$AT$5)),84),0))</f>
        <v>7.7871042438792568E-4</v>
      </c>
      <c r="CE131" s="414">
        <f>CD131*(1-VLOOKUP($AR32,'MP-2017_Female'!$A$3:$CF$103,MIN((61+(Mortality!CE$5-Mortality!$AT$5)),84),0))</f>
        <v>7.7092332014404644E-4</v>
      </c>
      <c r="CF131" s="414">
        <f>CE131*(1-VLOOKUP($AR32,'MP-2017_Female'!$A$3:$CF$103,MIN((61+(Mortality!CF$5-Mortality!$AT$5)),84),0))</f>
        <v>7.6321408694260602E-4</v>
      </c>
      <c r="CG131" s="414">
        <f>CF131*(1-VLOOKUP($AR32,'MP-2017_Female'!$A$3:$CF$103,MIN((61+(Mortality!CG$5-Mortality!$AT$5)),84),0))</f>
        <v>7.5558194607317994E-4</v>
      </c>
      <c r="CH131" s="414">
        <f>CG131*(1-VLOOKUP($AR32,'MP-2017_Female'!$A$3:$CF$103,MIN((61+(Mortality!CH$5-Mortality!$AT$5)),84),0))</f>
        <v>7.4802612661244812E-4</v>
      </c>
      <c r="CI131" s="414">
        <f>CH131*(1-VLOOKUP($AR32,'MP-2017_Female'!$A$3:$CF$103,MIN((61+(Mortality!CI$5-Mortality!$AT$5)),84),0))</f>
        <v>7.4054586534632357E-4</v>
      </c>
      <c r="CJ131" s="414">
        <f>CI131*(1-VLOOKUP($AR32,'MP-2017_Female'!$A$3:$CF$103,MIN((61+(Mortality!CJ$5-Mortality!$AT$5)),84),0))</f>
        <v>7.3314040669286034E-4</v>
      </c>
      <c r="CK131" s="414">
        <f>CJ131*(1-VLOOKUP($AR32,'MP-2017_Female'!$A$3:$CF$103,MIN((61+(Mortality!CK$5-Mortality!$AT$5)),84),0))</f>
        <v>7.258090026259317E-4</v>
      </c>
      <c r="CL131" s="414">
        <f>CK131*(1-VLOOKUP($AR32,'MP-2017_Female'!$A$3:$CF$103,MIN((61+(Mortality!CL$5-Mortality!$AT$5)),84),0))</f>
        <v>7.1855091259967236E-4</v>
      </c>
      <c r="CM131" s="414">
        <f>CL131*(1-VLOOKUP($AR32,'MP-2017_Female'!$A$3:$CF$103,MIN((61+(Mortality!CM$5-Mortality!$AT$5)),84),0))</f>
        <v>7.1136540347367563E-4</v>
      </c>
      <c r="CN131" s="414">
        <f>CM131*(1-VLOOKUP($AR32,'MP-2017_Female'!$A$3:$CF$103,MIN((61+(Mortality!CN$5-Mortality!$AT$5)),84),0))</f>
        <v>7.0425174943893889E-4</v>
      </c>
      <c r="CO131" s="414">
        <f>CN131*(1-VLOOKUP($AR32,'MP-2017_Female'!$A$3:$CF$103,MIN((61+(Mortality!CO$5-Mortality!$AT$5)),84),0))</f>
        <v>6.9720923194454946E-4</v>
      </c>
      <c r="CP131" s="414">
        <f>CO131*(1-VLOOKUP($AR32,'MP-2017_Female'!$A$3:$CF$103,MIN((61+(Mortality!CP$5-Mortality!$AT$5)),84),0))</f>
        <v>6.9023713962510392E-4</v>
      </c>
      <c r="CQ131" s="414">
        <f>CP131*(1-VLOOKUP($AR32,'MP-2017_Female'!$A$3:$CF$103,MIN((61+(Mortality!CQ$5-Mortality!$AT$5)),84),0))</f>
        <v>6.8333476822885289E-4</v>
      </c>
      <c r="CR131" s="414">
        <f>CQ131*(1-VLOOKUP($AR32,'MP-2017_Female'!$A$3:$CF$103,MIN((61+(Mortality!CR$5-Mortality!$AT$5)),84),0))</f>
        <v>6.765014205465644E-4</v>
      </c>
      <c r="CS131" s="414">
        <f>CR131*(1-VLOOKUP($AR32,'MP-2017_Female'!$A$3:$CF$103,MIN((61+(Mortality!CS$5-Mortality!$AT$5)),84),0))</f>
        <v>6.6973640634109878E-4</v>
      </c>
      <c r="CT131" s="414">
        <f>CS131*(1-VLOOKUP($AR32,'MP-2017_Female'!$A$3:$CF$103,MIN((61+(Mortality!CT$5-Mortality!$AT$5)),84),0))</f>
        <v>6.6303904227768779E-4</v>
      </c>
      <c r="CU131" s="414">
        <f>CT131*(1-VLOOKUP($AR32,'MP-2017_Female'!$A$3:$CF$103,MIN((61+(Mortality!CU$5-Mortality!$AT$5)),84),0))</f>
        <v>6.564086518549109E-4</v>
      </c>
      <c r="CV131" s="414">
        <f>CU131*(1-VLOOKUP($AR32,'MP-2017_Female'!$A$3:$CF$103,MIN((61+(Mortality!CV$5-Mortality!$AT$5)),84),0))</f>
        <v>6.4984456533636182E-4</v>
      </c>
      <c r="CW131" s="414">
        <f>CV131*(1-VLOOKUP($AR32,'MP-2017_Female'!$A$3:$CF$103,MIN((61+(Mortality!CW$5-Mortality!$AT$5)),84),0))</f>
        <v>6.4334611968299815E-4</v>
      </c>
      <c r="CX131" s="414">
        <f>CW131*(1-VLOOKUP($AR32,'MP-2017_Female'!$A$3:$CF$103,MIN((61+(Mortality!CX$5-Mortality!$AT$5)),84),0))</f>
        <v>6.3691265848616816E-4</v>
      </c>
      <c r="CY131" s="414">
        <f>CX131*(1-VLOOKUP($AR32,'MP-2017_Female'!$A$3:$CF$103,MIN((61+(Mortality!CY$5-Mortality!$AT$5)),84),0))</f>
        <v>6.3054353190130643E-4</v>
      </c>
      <c r="CZ131" s="414">
        <f>CY131*(1-VLOOKUP($AR32,'MP-2017_Female'!$A$3:$CF$103,MIN((61+(Mortality!CZ$5-Mortality!$AT$5)),84),0))</f>
        <v>6.2423809658229332E-4</v>
      </c>
      <c r="DA131" s="414">
        <f>CZ131*(1-VLOOKUP($AR32,'MP-2017_Female'!$A$3:$CF$103,MIN((61+(Mortality!DA$5-Mortality!$AT$5)),84),0))</f>
        <v>6.1799571561647036E-4</v>
      </c>
      <c r="DB131" s="414">
        <f>DA131*(1-VLOOKUP($AR32,'MP-2017_Female'!$A$3:$CF$103,MIN((61+(Mortality!DB$5-Mortality!$AT$5)),84),0))</f>
        <v>6.1181575846030567E-4</v>
      </c>
      <c r="DC131" s="414">
        <f>DB131*(1-VLOOKUP($AR32,'MP-2017_Female'!$A$3:$CF$103,MIN((61+(Mortality!DC$5-Mortality!$AT$5)),84),0))</f>
        <v>6.0569760087570259E-4</v>
      </c>
      <c r="DD131" s="414">
        <f>DC131*(1-VLOOKUP($AR32,'MP-2017_Female'!$A$3:$CF$103,MIN((61+(Mortality!DD$5-Mortality!$AT$5)),84),0))</f>
        <v>5.9964062486694554E-4</v>
      </c>
      <c r="DE131" s="414">
        <f>DD131*(1-VLOOKUP($AR32,'MP-2017_Female'!$A$3:$CF$103,MIN((61+(Mortality!DE$5-Mortality!$AT$5)),84),0))</f>
        <v>5.9364421861827609E-4</v>
      </c>
      <c r="DF131" s="414">
        <f>DE131*(1-VLOOKUP($AR32,'MP-2017_Female'!$A$3:$CF$103,MIN((61+(Mortality!DF$5-Mortality!$AT$5)),84),0))</f>
        <v>5.8770777643209334E-4</v>
      </c>
      <c r="DG131" s="414">
        <f>DF131*(1-VLOOKUP($AR32,'MP-2017_Female'!$A$3:$CF$103,MIN((61+(Mortality!DG$5-Mortality!$AT$5)),84),0))</f>
        <v>5.8183069866777238E-4</v>
      </c>
      <c r="DH131" s="414">
        <f>DG131*(1-VLOOKUP($AR32,'MP-2017_Female'!$A$3:$CF$103,MIN((61+(Mortality!DH$5-Mortality!$AT$5)),84),0))</f>
        <v>5.7601239168109466E-4</v>
      </c>
      <c r="DI131" s="414">
        <f>DH131*(1-VLOOKUP($AR32,'MP-2017_Female'!$A$3:$CF$103,MIN((61+(Mortality!DI$5-Mortality!$AT$5)),84),0))</f>
        <v>5.7025226776428366E-4</v>
      </c>
      <c r="DJ131" s="414">
        <f>DI131*(1-VLOOKUP($AR32,'MP-2017_Female'!$A$3:$CF$103,MIN((61+(Mortality!DJ$5-Mortality!$AT$5)),84),0))</f>
        <v>5.6454974508664084E-4</v>
      </c>
      <c r="DK131" s="414">
        <f>DJ131*(1-VLOOKUP($AR32,'MP-2017_Female'!$A$3:$CF$103,MIN((61+(Mortality!DK$5-Mortality!$AT$5)),84),0))</f>
        <v>5.5890424763577445E-4</v>
      </c>
      <c r="DL131" s="414">
        <f>DK131*(1-VLOOKUP($AR32,'MP-2017_Female'!$A$3:$CF$103,MIN((61+(Mortality!DL$5-Mortality!$AT$5)),84),0))</f>
        <v>5.5331520515941666E-4</v>
      </c>
      <c r="DM131" s="414">
        <f>DL131*(1-VLOOKUP($AR32,'MP-2017_Female'!$A$3:$CF$103,MIN((61+(Mortality!DM$5-Mortality!$AT$5)),84),0))</f>
        <v>5.4778205310782252E-4</v>
      </c>
      <c r="DN131" s="414">
        <f>DM131*(1-VLOOKUP($AR32,'MP-2017_Female'!$A$3:$CF$103,MIN((61+(Mortality!DN$5-Mortality!$AT$5)),84),0))</f>
        <v>5.4230423257674428E-4</v>
      </c>
      <c r="DO131" s="414">
        <f>DN131*(1-VLOOKUP($AR32,'MP-2017_Female'!$A$3:$CF$103,MIN((61+(Mortality!DO$5-Mortality!$AT$5)),84),0))</f>
        <v>5.3688119025097688E-4</v>
      </c>
      <c r="DP131" s="414">
        <f>DO131*(1-VLOOKUP($AR32,'MP-2017_Female'!$A$3:$CF$103,MIN((61+(Mortality!DP$5-Mortality!$AT$5)),84),0))</f>
        <v>5.3151237834846707E-4</v>
      </c>
      <c r="DQ131" s="414">
        <f>DP131*(1-VLOOKUP($AR32,'MP-2017_Female'!$A$3:$CF$103,MIN((61+(Mortality!DQ$5-Mortality!$AT$5)),84),0))</f>
        <v>5.2619725456498243E-4</v>
      </c>
      <c r="DR131" s="414">
        <f>DQ131*(1-VLOOKUP($AR32,'MP-2017_Female'!$A$3:$CF$103,MIN((61+(Mortality!DR$5-Mortality!$AT$5)),84),0))</f>
        <v>5.2093528201933262E-4</v>
      </c>
      <c r="DS131" s="414">
        <f>DR131*(1-VLOOKUP($AR32,'MP-2017_Female'!$A$3:$CF$103,MIN((61+(Mortality!DS$5-Mortality!$AT$5)),84),0))</f>
        <v>5.1572592919913926E-4</v>
      </c>
      <c r="DT131" s="414">
        <f>DS131*(1-VLOOKUP($AR32,'MP-2017_Female'!$A$3:$CF$103,MIN((61+(Mortality!DT$5-Mortality!$AT$5)),84),0))</f>
        <v>5.1056866990714786E-4</v>
      </c>
      <c r="DU131" s="414">
        <f>DT131*(1-VLOOKUP($AR32,'MP-2017_Female'!$A$3:$CF$103,MIN((61+(Mortality!DU$5-Mortality!$AT$5)),84),0))</f>
        <v>5.054629832080764E-4</v>
      </c>
      <c r="DV131" s="414">
        <f>DU131*(1-VLOOKUP($AR32,'MP-2017_Female'!$A$3:$CF$103,MIN((61+(Mortality!DV$5-Mortality!$AT$5)),84),0))</f>
        <v>5.004083533759956E-4</v>
      </c>
      <c r="DW131" s="414">
        <f>DV131*(1-VLOOKUP($AR32,'MP-2017_Female'!$A$3:$CF$103,MIN((61+(Mortality!DW$5-Mortality!$AT$5)),84),0))</f>
        <v>4.9540426984223565E-4</v>
      </c>
      <c r="DX131" s="414">
        <f>DW131*(1-VLOOKUP($AR32,'MP-2017_Female'!$A$3:$CF$103,MIN((61+(Mortality!DX$5-Mortality!$AT$5)),84),0))</f>
        <v>4.9045022714381333E-4</v>
      </c>
      <c r="DY131" s="414">
        <f>DX131*(1-VLOOKUP($AR32,'MP-2017_Female'!$A$3:$CF$103,MIN((61+(Mortality!DY$5-Mortality!$AT$5)),84),0))</f>
        <v>4.8554572487237516E-4</v>
      </c>
      <c r="DZ131" s="414">
        <f>DY131*(1-VLOOKUP($AR32,'MP-2017_Female'!$A$3:$CF$103,MIN((61+(Mortality!DZ$5-Mortality!$AT$5)),84),0))</f>
        <v>4.8069026762365141E-4</v>
      </c>
      <c r="EA131" s="414">
        <f>DZ131*(1-VLOOKUP($AR32,'MP-2017_Female'!$A$3:$CF$103,MIN((61+(Mortality!EA$5-Mortality!$AT$5)),84),0))</f>
        <v>4.7588336494741487E-4</v>
      </c>
      <c r="EB131" s="414">
        <f>EA131*(1-VLOOKUP($AR32,'MP-2017_Female'!$A$3:$CF$103,MIN((61+(Mortality!EB$5-Mortality!$AT$5)),84),0))</f>
        <v>4.7112453129794071E-4</v>
      </c>
      <c r="EC131" s="414">
        <f>EB131*(1-VLOOKUP($AR32,'MP-2017_Female'!$A$3:$CF$103,MIN((61+(Mortality!EC$5-Mortality!$AT$5)),84),0))</f>
        <v>4.6641328598496129E-4</v>
      </c>
      <c r="ED131" s="414">
        <f>EC131*(1-VLOOKUP($AR32,'MP-2017_Female'!$A$3:$CF$103,MIN((61+(Mortality!ED$5-Mortality!$AT$5)),84),0))</f>
        <v>4.6174915312511167E-4</v>
      </c>
      <c r="EE131" s="414">
        <f>ED131*(1-VLOOKUP($AR32,'MP-2017_Female'!$A$3:$CF$103,MIN((61+(Mortality!EE$5-Mortality!$AT$5)),84),0))</f>
        <v>4.5713166159386053E-4</v>
      </c>
      <c r="EF131" s="414">
        <f>EE131*(1-VLOOKUP($AR32,'MP-2017_Female'!$A$3:$CF$103,MIN((61+(Mortality!EF$5-Mortality!$AT$5)),84),0))</f>
        <v>4.525603449779219E-4</v>
      </c>
      <c r="EG131" s="414">
        <f>EF131*(1-VLOOKUP($AR32,'MP-2017_Female'!$A$3:$CF$103,MIN((61+(Mortality!EG$5-Mortality!$AT$5)),84),0))</f>
        <v>4.480347415281427E-4</v>
      </c>
      <c r="EH131" s="414">
        <f>EG131*(1-VLOOKUP($AR32,'MP-2017_Female'!$A$3:$CF$103,MIN((61+(Mortality!EH$5-Mortality!$AT$5)),84),0))</f>
        <v>4.4355439411286124E-4</v>
      </c>
      <c r="EI131" s="414">
        <f>EH131*(1-VLOOKUP($AR32,'MP-2017_Female'!$A$3:$CF$103,MIN((61+(Mortality!EI$5-Mortality!$AT$5)),84),0))</f>
        <v>4.3911885017173261E-4</v>
      </c>
      <c r="EJ131" s="414">
        <f>EI131*(1-VLOOKUP($AR32,'MP-2017_Female'!$A$3:$CF$103,MIN((61+(Mortality!EJ$5-Mortality!$AT$5)),84),0))</f>
        <v>4.3472766167001526E-4</v>
      </c>
      <c r="EK131" s="414">
        <f>EJ131*(1-VLOOKUP($AR32,'MP-2017_Female'!$A$3:$CF$103,MIN((61+(Mortality!EK$5-Mortality!$AT$5)),84),0))</f>
        <v>4.3038038505331509E-4</v>
      </c>
      <c r="EL131" s="414">
        <f>EK131*(1-VLOOKUP($AR32,'MP-2017_Female'!$A$3:$CF$103,MIN((61+(Mortality!EL$5-Mortality!$AT$5)),84),0))</f>
        <v>4.2607658120278192E-4</v>
      </c>
      <c r="EM131" s="414">
        <f>EL131*(1-VLOOKUP($AR32,'MP-2017_Female'!$A$3:$CF$103,MIN((61+(Mortality!EM$5-Mortality!$AT$5)),84),0))</f>
        <v>4.2181581539075407E-4</v>
      </c>
      <c r="EN131" s="414">
        <f>EM131*(1-VLOOKUP($AR32,'MP-2017_Female'!$A$3:$CF$103,MIN((61+(Mortality!EN$5-Mortality!$AT$5)),84),0))</f>
        <v>4.1759765723684651E-4</v>
      </c>
      <c r="EO131" s="414">
        <f>EN131*(1-VLOOKUP($AR32,'MP-2017_Female'!$A$3:$CF$103,MIN((61+(Mortality!EO$5-Mortality!$AT$5)),84),0))</f>
        <v>4.1342168066447804E-4</v>
      </c>
      <c r="EP131" s="414">
        <f>EO131*(1-VLOOKUP($AR32,'MP-2017_Female'!$A$3:$CF$103,MIN((61+(Mortality!EP$5-Mortality!$AT$5)),84),0))</f>
        <v>4.0928746385783326E-4</v>
      </c>
      <c r="EQ131" s="414">
        <f>EP131*(1-VLOOKUP($AR32,'MP-2017_Female'!$A$3:$CF$103,MIN((61+(Mortality!EQ$5-Mortality!$AT$5)),84),0))</f>
        <v>4.0519458921925493E-4</v>
      </c>
      <c r="ER131" s="414">
        <f>EQ131*(1-VLOOKUP($AR32,'MP-2017_Female'!$A$3:$CF$103,MIN((61+(Mortality!ER$5-Mortality!$AT$5)),84),0))</f>
        <v>4.0114264332706236E-4</v>
      </c>
      <c r="ES131" s="414">
        <f>ER131*(1-VLOOKUP($AR32,'MP-2017_Female'!$A$3:$CF$103,MIN((61+(Mortality!ES$5-Mortality!$AT$5)),84),0))</f>
        <v>3.9713121689379172E-4</v>
      </c>
      <c r="ET131" s="414">
        <f>ES131*(1-VLOOKUP($AR32,'MP-2017_Female'!$A$3:$CF$103,MIN((61+(Mortality!ET$5-Mortality!$AT$5)),84),0))</f>
        <v>3.9315990472485381E-4</v>
      </c>
      <c r="EU131" s="414">
        <f>ET131*(1-VLOOKUP($AR32,'MP-2017_Female'!$A$3:$CF$103,MIN((61+(Mortality!EU$5-Mortality!$AT$5)),84),0))</f>
        <v>3.8922830567760528E-4</v>
      </c>
      <c r="EV131" s="414">
        <f>EU131*(1-VLOOKUP($AR32,'MP-2017_Female'!$A$3:$CF$103,MIN((61+(Mortality!EV$5-Mortality!$AT$5)),84),0))</f>
        <v>3.8533602262082921E-4</v>
      </c>
      <c r="EW131" s="414">
        <f>EV131*(1-VLOOKUP($AR32,'MP-2017_Female'!$A$3:$CF$103,MIN((61+(Mortality!EW$5-Mortality!$AT$5)),84),0))</f>
        <v>3.8148266239462092E-4</v>
      </c>
      <c r="EX131" s="414">
        <f>EW131*(1-VLOOKUP($AR32,'MP-2017_Female'!$A$3:$CF$103,MIN((61+(Mortality!EX$5-Mortality!$AT$5)),84),0))</f>
        <v>3.7766783577067471E-4</v>
      </c>
      <c r="EY131" s="414">
        <f>EX131*(1-VLOOKUP($AR32,'MP-2017_Female'!$A$3:$CF$103,MIN((61+(Mortality!EY$5-Mortality!$AT$5)),84),0))</f>
        <v>3.7389115741296797E-4</v>
      </c>
      <c r="EZ131" s="414">
        <f>EY131*(1-VLOOKUP($AR32,'MP-2017_Female'!$A$3:$CF$103,MIN((61+(Mortality!EZ$5-Mortality!$AT$5)),84),0))</f>
        <v>3.7015224583883828E-4</v>
      </c>
      <c r="FA131" s="414">
        <f>EZ131*(1-VLOOKUP($AR32,'MP-2017_Female'!$A$3:$CF$103,MIN((61+(Mortality!FA$5-Mortality!$AT$5)),84),0))</f>
        <v>3.6645072338044988E-4</v>
      </c>
      <c r="FB131" s="414">
        <f>FA131*(1-VLOOKUP($AR32,'MP-2017_Female'!$A$3:$CF$103,MIN((61+(Mortality!FB$5-Mortality!$AT$5)),84),0))</f>
        <v>3.6278621614664537E-4</v>
      </c>
      <c r="FC131" s="414">
        <f>FB131*(1-VLOOKUP($AR32,'MP-2017_Female'!$A$3:$CF$103,MIN((61+(Mortality!FC$5-Mortality!$AT$5)),84),0))</f>
        <v>3.5915835398517894E-4</v>
      </c>
      <c r="FD131" s="414">
        <f>FC131*(1-VLOOKUP($AR32,'MP-2017_Female'!$A$3:$CF$103,MIN((61+(Mortality!FD$5-Mortality!$AT$5)),84),0))</f>
        <v>3.5556677044532714E-4</v>
      </c>
      <c r="FE131" s="414">
        <f>FD131*(1-VLOOKUP($AR32,'MP-2017_Female'!$A$3:$CF$103,MIN((61+(Mortality!FE$5-Mortality!$AT$5)),84),0))</f>
        <v>3.5201110274087386E-4</v>
      </c>
      <c r="FF131" s="414">
        <f>FE131*(1-VLOOKUP($AR32,'MP-2017_Female'!$A$3:$CF$103,MIN((61+(Mortality!FF$5-Mortality!$AT$5)),84),0))</f>
        <v>3.4849099171346511E-4</v>
      </c>
      <c r="FG131" s="414">
        <f>FF131*(1-VLOOKUP($AR32,'MP-2017_Female'!$A$3:$CF$103,MIN((61+(Mortality!FG$5-Mortality!$AT$5)),84),0))</f>
        <v>3.4500608179633047E-4</v>
      </c>
      <c r="FH131" s="414">
        <f>FG131*(1-VLOOKUP($AR32,'MP-2017_Female'!$A$3:$CF$103,MIN((61+(Mortality!FH$5-Mortality!$AT$5)),84),0))</f>
        <v>3.4155602097836718E-4</v>
      </c>
      <c r="FI131" s="414">
        <f>FH131*(1-VLOOKUP($AR32,'MP-2017_Female'!$A$3:$CF$103,MIN((61+(Mortality!FI$5-Mortality!$AT$5)),84),0))</f>
        <v>3.3814046076858351E-4</v>
      </c>
    </row>
    <row r="132" spans="44:165">
      <c r="AR132" s="205">
        <v>52</v>
      </c>
      <c r="AS132" s="235">
        <f t="shared" si="153"/>
        <v>1.0951064030146813E-3</v>
      </c>
      <c r="AT132" s="406">
        <f t="shared" si="152"/>
        <v>1.1066000000000001E-3</v>
      </c>
      <c r="AU132" s="414">
        <f>AT132*(1-VLOOKUP($AR33,'MP-2017_Female'!$A$3:$CF$103,MIN((61+(Mortality!AU$5-Mortality!$AT$5)),84),0))</f>
        <v>1.10693198E-3</v>
      </c>
      <c r="AV132" s="414">
        <f>AU132*(1-VLOOKUP($AR33,'MP-2017_Female'!$A$3:$CF$103,MIN((61+(Mortality!AV$5-Mortality!$AT$5)),84),0))</f>
        <v>1.108370991574E-3</v>
      </c>
      <c r="AW132" s="414">
        <f>AV132*(1-VLOOKUP($AR33,'MP-2017_Female'!$A$3:$CF$103,MIN((61+(Mortality!AW$5-Mortality!$AT$5)),84),0))</f>
        <v>1.1111419190529351E-3</v>
      </c>
      <c r="AX132" s="414">
        <f>AW132*(1-VLOOKUP($AR33,'MP-2017_Female'!$A$3:$CF$103,MIN((61+(Mortality!AX$5-Mortality!$AT$5)),84),0))</f>
        <v>1.1120308325881774E-3</v>
      </c>
      <c r="AY132" s="414">
        <f>AX132*(1-VLOOKUP($AR33,'MP-2017_Female'!$A$3:$CF$103,MIN((61+(Mortality!AY$5-Mortality!$AT$5)),84),0))</f>
        <v>1.1106963955890717E-3</v>
      </c>
      <c r="AZ132" s="414">
        <f>AY132*(1-VLOOKUP($AR33,'MP-2017_Female'!$A$3:$CF$103,MIN((61+(Mortality!AZ$5-Mortality!$AT$5)),84),0))</f>
        <v>1.1072532367627456E-3</v>
      </c>
      <c r="BA132" s="414">
        <f>AZ132*(1-VLOOKUP($AR33,'MP-2017_Female'!$A$3:$CF$103,MIN((61+(Mortality!BA$5-Mortality!$AT$5)),84),0))</f>
        <v>1.1019384212262843E-3</v>
      </c>
      <c r="BB132" s="414">
        <f>BA132*(1-VLOOKUP($AR33,'MP-2017_Female'!$A$3:$CF$103,MIN((61+(Mortality!BB$5-Mortality!$AT$5)),84),0))</f>
        <v>1.0951064030146813E-3</v>
      </c>
      <c r="BC132" s="414">
        <f>BB132*(1-VLOOKUP($AR33,'MP-2017_Female'!$A$3:$CF$103,MIN((61+(Mortality!BC$5-Mortality!$AT$5)),84),0))</f>
        <v>1.0871121262726741E-3</v>
      </c>
      <c r="BD132" s="414">
        <f>BC132*(1-VLOOKUP($AR33,'MP-2017_Female'!$A$3:$CF$103,MIN((61+(Mortality!BD$5-Mortality!$AT$5)),84),0))</f>
        <v>1.0785239404751199E-3</v>
      </c>
      <c r="BE132" s="414">
        <f>BD132*(1-VLOOKUP($AR33,'MP-2017_Female'!$A$3:$CF$103,MIN((61+(Mortality!BE$5-Mortality!$AT$5)),84),0))</f>
        <v>1.0697878965572716E-3</v>
      </c>
      <c r="BF132" s="414">
        <f>BE132*(1-VLOOKUP($AR33,'MP-2017_Female'!$A$3:$CF$103,MIN((61+(Mortality!BF$5-Mortality!$AT$5)),84),0))</f>
        <v>1.0611226145951576E-3</v>
      </c>
      <c r="BG132" s="414">
        <f>BF132*(1-VLOOKUP($AR33,'MP-2017_Female'!$A$3:$CF$103,MIN((61+(Mortality!BG$5-Mortality!$AT$5)),84),0))</f>
        <v>1.0529519704627749E-3</v>
      </c>
      <c r="BH132" s="414">
        <f>BG132*(1-VLOOKUP($AR33,'MP-2017_Female'!$A$3:$CF$103,MIN((61+(Mortality!BH$5-Mortality!$AT$5)),84),0))</f>
        <v>1.0451601258813503E-3</v>
      </c>
      <c r="BI132" s="414">
        <f>BH132*(1-VLOOKUP($AR33,'MP-2017_Female'!$A$3:$CF$103,MIN((61+(Mortality!BI$5-Mortality!$AT$5)),84),0))</f>
        <v>1.0376349729750046E-3</v>
      </c>
      <c r="BJ132" s="414">
        <f>BI132*(1-VLOOKUP($AR33,'MP-2017_Female'!$A$3:$CF$103,MIN((61+(Mortality!BJ$5-Mortality!$AT$5)),84),0))</f>
        <v>1.030060237672287E-3</v>
      </c>
      <c r="BK132" s="414">
        <f>BJ132*(1-VLOOKUP($AR33,'MP-2017_Female'!$A$3:$CF$103,MIN((61+(Mortality!BK$5-Mortality!$AT$5)),84),0))</f>
        <v>1.0222317798659775E-3</v>
      </c>
      <c r="BL132" s="414">
        <f>BK132*(1-VLOOKUP($AR33,'MP-2017_Female'!$A$3:$CF$103,MIN((61+(Mortality!BL$5-Mortality!$AT$5)),84),0))</f>
        <v>1.0140539256270496E-3</v>
      </c>
      <c r="BM132" s="414">
        <f>BL132*(1-VLOOKUP($AR33,'MP-2017_Female'!$A$3:$CF$103,MIN((61+(Mortality!BM$5-Mortality!$AT$5)),84),0))</f>
        <v>1.0053330618666569E-3</v>
      </c>
      <c r="BN132" s="414">
        <f>BM132*(1-VLOOKUP($AR33,'MP-2017_Female'!$A$3:$CF$103,MIN((61+(Mortality!BN$5-Mortality!$AT$5)),84),0))</f>
        <v>9.9618453100367029E-4</v>
      </c>
      <c r="BO132" s="414">
        <f>BN132*(1-VLOOKUP($AR33,'MP-2017_Female'!$A$3:$CF$103,MIN((61+(Mortality!BO$5-Mortality!$AT$5)),84),0))</f>
        <v>9.8662115950603493E-4</v>
      </c>
      <c r="BP132" s="414">
        <f>BO132*(1-VLOOKUP($AR33,'MP-2017_Female'!$A$3:$CF$103,MIN((61+(Mortality!BP$5-Mortality!$AT$5)),84),0))</f>
        <v>9.7685361002692521E-4</v>
      </c>
      <c r="BQ132" s="414">
        <f>BP132*(1-VLOOKUP($AR33,'MP-2017_Female'!$A$3:$CF$103,MIN((61+(Mortality!BQ$5-Mortality!$AT$5)),84),0))</f>
        <v>9.6708507392665594E-4</v>
      </c>
      <c r="BR132" s="414">
        <f>BQ132*(1-VLOOKUP($AR33,'MP-2017_Female'!$A$3:$CF$103,MIN((61+(Mortality!BR$5-Mortality!$AT$5)),84),0))</f>
        <v>9.5741422318738932E-4</v>
      </c>
      <c r="BS132" s="414">
        <f>BR132*(1-VLOOKUP($AR33,'MP-2017_Female'!$A$3:$CF$103,MIN((61+(Mortality!BS$5-Mortality!$AT$5)),84),0))</f>
        <v>9.4784008095551544E-4</v>
      </c>
      <c r="BT132" s="414">
        <f>BS132*(1-VLOOKUP($AR33,'MP-2017_Female'!$A$3:$CF$103,MIN((61+(Mortality!BT$5-Mortality!$AT$5)),84),0))</f>
        <v>9.3836168014596025E-4</v>
      </c>
      <c r="BU132" s="414">
        <f>BT132*(1-VLOOKUP($AR33,'MP-2017_Female'!$A$3:$CF$103,MIN((61+(Mortality!BU$5-Mortality!$AT$5)),84),0))</f>
        <v>9.2897806334450066E-4</v>
      </c>
      <c r="BV132" s="414">
        <f>BU132*(1-VLOOKUP($AR33,'MP-2017_Female'!$A$3:$CF$103,MIN((61+(Mortality!BV$5-Mortality!$AT$5)),84),0))</f>
        <v>9.1968828271105562E-4</v>
      </c>
      <c r="BW132" s="414">
        <f>BV132*(1-VLOOKUP($AR33,'MP-2017_Female'!$A$3:$CF$103,MIN((61+(Mortality!BW$5-Mortality!$AT$5)),84),0))</f>
        <v>9.1049139988394511E-4</v>
      </c>
      <c r="BX132" s="414">
        <f>BW132*(1-VLOOKUP($AR33,'MP-2017_Female'!$A$3:$CF$103,MIN((61+(Mortality!BX$5-Mortality!$AT$5)),84),0))</f>
        <v>9.013864858851057E-4</v>
      </c>
      <c r="BY132" s="414">
        <f>BX132*(1-VLOOKUP($AR33,'MP-2017_Female'!$A$3:$CF$103,MIN((61+(Mortality!BY$5-Mortality!$AT$5)),84),0))</f>
        <v>8.9237262102625462E-4</v>
      </c>
      <c r="BZ132" s="414">
        <f>BY132*(1-VLOOKUP($AR33,'MP-2017_Female'!$A$3:$CF$103,MIN((61+(Mortality!BZ$5-Mortality!$AT$5)),84),0))</f>
        <v>8.8344889481599203E-4</v>
      </c>
      <c r="CA132" s="414">
        <f>BZ132*(1-VLOOKUP($AR33,'MP-2017_Female'!$A$3:$CF$103,MIN((61+(Mortality!CA$5-Mortality!$AT$5)),84),0))</f>
        <v>8.7461440586783208E-4</v>
      </c>
      <c r="CB132" s="414">
        <f>CA132*(1-VLOOKUP($AR33,'MP-2017_Female'!$A$3:$CF$103,MIN((61+(Mortality!CB$5-Mortality!$AT$5)),84),0))</f>
        <v>8.6586826180915378E-4</v>
      </c>
      <c r="CC132" s="414">
        <f>CB132*(1-VLOOKUP($AR33,'MP-2017_Female'!$A$3:$CF$103,MIN((61+(Mortality!CC$5-Mortality!$AT$5)),84),0))</f>
        <v>8.5720957919106224E-4</v>
      </c>
      <c r="CD132" s="414">
        <f>CC132*(1-VLOOKUP($AR33,'MP-2017_Female'!$A$3:$CF$103,MIN((61+(Mortality!CD$5-Mortality!$AT$5)),84),0))</f>
        <v>8.4863748339915161E-4</v>
      </c>
      <c r="CE132" s="414">
        <f>CD132*(1-VLOOKUP($AR33,'MP-2017_Female'!$A$3:$CF$103,MIN((61+(Mortality!CE$5-Mortality!$AT$5)),84),0))</f>
        <v>8.4015110856516004E-4</v>
      </c>
      <c r="CF132" s="414">
        <f>CE132*(1-VLOOKUP($AR33,'MP-2017_Female'!$A$3:$CF$103,MIN((61+(Mortality!CF$5-Mortality!$AT$5)),84),0))</f>
        <v>8.3174959747950848E-4</v>
      </c>
      <c r="CG132" s="414">
        <f>CF132*(1-VLOOKUP($AR33,'MP-2017_Female'!$A$3:$CF$103,MIN((61+(Mortality!CG$5-Mortality!$AT$5)),84),0))</f>
        <v>8.2343210150471341E-4</v>
      </c>
      <c r="CH132" s="414">
        <f>CG132*(1-VLOOKUP($AR33,'MP-2017_Female'!$A$3:$CF$103,MIN((61+(Mortality!CH$5-Mortality!$AT$5)),84),0))</f>
        <v>8.1519778048966631E-4</v>
      </c>
      <c r="CI132" s="414">
        <f>CH132*(1-VLOOKUP($AR33,'MP-2017_Female'!$A$3:$CF$103,MIN((61+(Mortality!CI$5-Mortality!$AT$5)),84),0))</f>
        <v>8.0704580268476961E-4</v>
      </c>
      <c r="CJ132" s="414">
        <f>CI132*(1-VLOOKUP($AR33,'MP-2017_Female'!$A$3:$CF$103,MIN((61+(Mortality!CJ$5-Mortality!$AT$5)),84),0))</f>
        <v>7.9897534465792194E-4</v>
      </c>
      <c r="CK132" s="414">
        <f>CJ132*(1-VLOOKUP($AR33,'MP-2017_Female'!$A$3:$CF$103,MIN((61+(Mortality!CK$5-Mortality!$AT$5)),84),0))</f>
        <v>7.909855912113427E-4</v>
      </c>
      <c r="CL132" s="414">
        <f>CK132*(1-VLOOKUP($AR33,'MP-2017_Female'!$A$3:$CF$103,MIN((61+(Mortality!CL$5-Mortality!$AT$5)),84),0))</f>
        <v>7.8307573529922932E-4</v>
      </c>
      <c r="CM132" s="414">
        <f>CL132*(1-VLOOKUP($AR33,'MP-2017_Female'!$A$3:$CF$103,MIN((61+(Mortality!CM$5-Mortality!$AT$5)),84),0))</f>
        <v>7.7524497794623703E-4</v>
      </c>
      <c r="CN132" s="414">
        <f>CM132*(1-VLOOKUP($AR33,'MP-2017_Female'!$A$3:$CF$103,MIN((61+(Mortality!CN$5-Mortality!$AT$5)),84),0))</f>
        <v>7.6749252816677468E-4</v>
      </c>
      <c r="CO132" s="414">
        <f>CN132*(1-VLOOKUP($AR33,'MP-2017_Female'!$A$3:$CF$103,MIN((61+(Mortality!CO$5-Mortality!$AT$5)),84),0))</f>
        <v>7.5981760288510694E-4</v>
      </c>
      <c r="CP132" s="414">
        <f>CO132*(1-VLOOKUP($AR33,'MP-2017_Female'!$A$3:$CF$103,MIN((61+(Mortality!CP$5-Mortality!$AT$5)),84),0))</f>
        <v>7.522194268562559E-4</v>
      </c>
      <c r="CQ132" s="414">
        <f>CP132*(1-VLOOKUP($AR33,'MP-2017_Female'!$A$3:$CF$103,MIN((61+(Mortality!CQ$5-Mortality!$AT$5)),84),0))</f>
        <v>7.4469723258769336E-4</v>
      </c>
      <c r="CR132" s="414">
        <f>CQ132*(1-VLOOKUP($AR33,'MP-2017_Female'!$A$3:$CF$103,MIN((61+(Mortality!CR$5-Mortality!$AT$5)),84),0))</f>
        <v>7.3725026026181639E-4</v>
      </c>
      <c r="CS132" s="414">
        <f>CR132*(1-VLOOKUP($AR33,'MP-2017_Female'!$A$3:$CF$103,MIN((61+(Mortality!CS$5-Mortality!$AT$5)),84),0))</f>
        <v>7.2987775765919827E-4</v>
      </c>
      <c r="CT132" s="414">
        <f>CS132*(1-VLOOKUP($AR33,'MP-2017_Female'!$A$3:$CF$103,MIN((61+(Mortality!CT$5-Mortality!$AT$5)),84),0))</f>
        <v>7.2257898008260631E-4</v>
      </c>
      <c r="CU132" s="414">
        <f>CT132*(1-VLOOKUP($AR33,'MP-2017_Female'!$A$3:$CF$103,MIN((61+(Mortality!CU$5-Mortality!$AT$5)),84),0))</f>
        <v>7.1535319028178019E-4</v>
      </c>
      <c r="CV132" s="414">
        <f>CU132*(1-VLOOKUP($AR33,'MP-2017_Female'!$A$3:$CF$103,MIN((61+(Mortality!CV$5-Mortality!$AT$5)),84),0))</f>
        <v>7.0819965837896242E-4</v>
      </c>
      <c r="CW132" s="414">
        <f>CV132*(1-VLOOKUP($AR33,'MP-2017_Female'!$A$3:$CF$103,MIN((61+(Mortality!CW$5-Mortality!$AT$5)),84),0))</f>
        <v>7.0111766179517282E-4</v>
      </c>
      <c r="CX132" s="414">
        <f>CW132*(1-VLOOKUP($AR33,'MP-2017_Female'!$A$3:$CF$103,MIN((61+(Mortality!CX$5-Mortality!$AT$5)),84),0))</f>
        <v>6.941064851772211E-4</v>
      </c>
      <c r="CY132" s="414">
        <f>CX132*(1-VLOOKUP($AR33,'MP-2017_Female'!$A$3:$CF$103,MIN((61+(Mortality!CY$5-Mortality!$AT$5)),84),0))</f>
        <v>6.8716542032544892E-4</v>
      </c>
      <c r="CZ132" s="414">
        <f>CY132*(1-VLOOKUP($AR33,'MP-2017_Female'!$A$3:$CF$103,MIN((61+(Mortality!CZ$5-Mortality!$AT$5)),84),0))</f>
        <v>6.8029376612219444E-4</v>
      </c>
      <c r="DA132" s="414">
        <f>CZ132*(1-VLOOKUP($AR33,'MP-2017_Female'!$A$3:$CF$103,MIN((61+(Mortality!DA$5-Mortality!$AT$5)),84),0))</f>
        <v>6.7349082846097246E-4</v>
      </c>
      <c r="DB132" s="414">
        <f>DA132*(1-VLOOKUP($AR33,'MP-2017_Female'!$A$3:$CF$103,MIN((61+(Mortality!DB$5-Mortality!$AT$5)),84),0))</f>
        <v>6.6675592017636273E-4</v>
      </c>
      <c r="DC132" s="414">
        <f>DB132*(1-VLOOKUP($AR33,'MP-2017_Female'!$A$3:$CF$103,MIN((61+(Mortality!DC$5-Mortality!$AT$5)),84),0))</f>
        <v>6.6008836097459914E-4</v>
      </c>
      <c r="DD132" s="414">
        <f>DC132*(1-VLOOKUP($AR33,'MP-2017_Female'!$A$3:$CF$103,MIN((61+(Mortality!DD$5-Mortality!$AT$5)),84),0))</f>
        <v>6.5348747736485317E-4</v>
      </c>
      <c r="DE132" s="414">
        <f>DD132*(1-VLOOKUP($AR33,'MP-2017_Female'!$A$3:$CF$103,MIN((61+(Mortality!DE$5-Mortality!$AT$5)),84),0))</f>
        <v>6.4695260259120459E-4</v>
      </c>
      <c r="DF132" s="414">
        <f>DE132*(1-VLOOKUP($AR33,'MP-2017_Female'!$A$3:$CF$103,MIN((61+(Mortality!DF$5-Mortality!$AT$5)),84),0))</f>
        <v>6.4048307656529259E-4</v>
      </c>
      <c r="DG132" s="414">
        <f>DF132*(1-VLOOKUP($AR33,'MP-2017_Female'!$A$3:$CF$103,MIN((61+(Mortality!DG$5-Mortality!$AT$5)),84),0))</f>
        <v>6.340782457996397E-4</v>
      </c>
      <c r="DH132" s="414">
        <f>DG132*(1-VLOOKUP($AR33,'MP-2017_Female'!$A$3:$CF$103,MIN((61+(Mortality!DH$5-Mortality!$AT$5)),84),0))</f>
        <v>6.2773746334164333E-4</v>
      </c>
      <c r="DI132" s="414">
        <f>DH132*(1-VLOOKUP($AR33,'MP-2017_Female'!$A$3:$CF$103,MIN((61+(Mortality!DI$5-Mortality!$AT$5)),84),0))</f>
        <v>6.2146008870822686E-4</v>
      </c>
      <c r="DJ132" s="414">
        <f>DI132*(1-VLOOKUP($AR33,'MP-2017_Female'!$A$3:$CF$103,MIN((61+(Mortality!DJ$5-Mortality!$AT$5)),84),0))</f>
        <v>6.1524548782114453E-4</v>
      </c>
      <c r="DK132" s="414">
        <f>DJ132*(1-VLOOKUP($AR33,'MP-2017_Female'!$A$3:$CF$103,MIN((61+(Mortality!DK$5-Mortality!$AT$5)),84),0))</f>
        <v>6.0909303294293311E-4</v>
      </c>
      <c r="DL132" s="414">
        <f>DK132*(1-VLOOKUP($AR33,'MP-2017_Female'!$A$3:$CF$103,MIN((61+(Mortality!DL$5-Mortality!$AT$5)),84),0))</f>
        <v>6.0300210261350379E-4</v>
      </c>
      <c r="DM132" s="414">
        <f>DL132*(1-VLOOKUP($AR33,'MP-2017_Female'!$A$3:$CF$103,MIN((61+(Mortality!DM$5-Mortality!$AT$5)),84),0))</f>
        <v>5.9697208158736878E-4</v>
      </c>
      <c r="DN132" s="414">
        <f>DM132*(1-VLOOKUP($AR33,'MP-2017_Female'!$A$3:$CF$103,MIN((61+(Mortality!DN$5-Mortality!$AT$5)),84),0))</f>
        <v>5.9100236077149512E-4</v>
      </c>
      <c r="DO132" s="414">
        <f>DN132*(1-VLOOKUP($AR33,'MP-2017_Female'!$A$3:$CF$103,MIN((61+(Mortality!DO$5-Mortality!$AT$5)),84),0))</f>
        <v>5.8509233716378013E-4</v>
      </c>
      <c r="DP132" s="414">
        <f>DO132*(1-VLOOKUP($AR33,'MP-2017_Female'!$A$3:$CF$103,MIN((61+(Mortality!DP$5-Mortality!$AT$5)),84),0))</f>
        <v>5.7924141379214235E-4</v>
      </c>
      <c r="DQ132" s="414">
        <f>DP132*(1-VLOOKUP($AR33,'MP-2017_Female'!$A$3:$CF$103,MIN((61+(Mortality!DQ$5-Mortality!$AT$5)),84),0))</f>
        <v>5.7344899965422089E-4</v>
      </c>
      <c r="DR132" s="414">
        <f>DQ132*(1-VLOOKUP($AR33,'MP-2017_Female'!$A$3:$CF$103,MIN((61+(Mortality!DR$5-Mortality!$AT$5)),84),0))</f>
        <v>5.6771450965767867E-4</v>
      </c>
      <c r="DS132" s="414">
        <f>DR132*(1-VLOOKUP($AR33,'MP-2017_Female'!$A$3:$CF$103,MIN((61+(Mortality!DS$5-Mortality!$AT$5)),84),0))</f>
        <v>5.6203736456110183E-4</v>
      </c>
      <c r="DT132" s="414">
        <f>DS132*(1-VLOOKUP($AR33,'MP-2017_Female'!$A$3:$CF$103,MIN((61+(Mortality!DT$5-Mortality!$AT$5)),84),0))</f>
        <v>5.5641699091549084E-4</v>
      </c>
      <c r="DU132" s="414">
        <f>DT132*(1-VLOOKUP($AR33,'MP-2017_Female'!$A$3:$CF$103,MIN((61+(Mortality!DU$5-Mortality!$AT$5)),84),0))</f>
        <v>5.5085282100633595E-4</v>
      </c>
      <c r="DV132" s="414">
        <f>DU132*(1-VLOOKUP($AR33,'MP-2017_Female'!$A$3:$CF$103,MIN((61+(Mortality!DV$5-Mortality!$AT$5)),84),0))</f>
        <v>5.4534429279627259E-4</v>
      </c>
      <c r="DW132" s="414">
        <f>DV132*(1-VLOOKUP($AR33,'MP-2017_Female'!$A$3:$CF$103,MIN((61+(Mortality!DW$5-Mortality!$AT$5)),84),0))</f>
        <v>5.3989084986830985E-4</v>
      </c>
      <c r="DX132" s="414">
        <f>DW132*(1-VLOOKUP($AR33,'MP-2017_Female'!$A$3:$CF$103,MIN((61+(Mortality!DX$5-Mortality!$AT$5)),84),0))</f>
        <v>5.3449194136962678E-4</v>
      </c>
      <c r="DY132" s="414">
        <f>DX132*(1-VLOOKUP($AR33,'MP-2017_Female'!$A$3:$CF$103,MIN((61+(Mortality!DY$5-Mortality!$AT$5)),84),0))</f>
        <v>5.2914702195593056E-4</v>
      </c>
      <c r="DZ132" s="414">
        <f>DY132*(1-VLOOKUP($AR33,'MP-2017_Female'!$A$3:$CF$103,MIN((61+(Mortality!DZ$5-Mortality!$AT$5)),84),0))</f>
        <v>5.2385555173637126E-4</v>
      </c>
      <c r="EA132" s="414">
        <f>DZ132*(1-VLOOKUP($AR33,'MP-2017_Female'!$A$3:$CF$103,MIN((61+(Mortality!EA$5-Mortality!$AT$5)),84),0))</f>
        <v>5.1861699621900753E-4</v>
      </c>
      <c r="EB132" s="414">
        <f>EA132*(1-VLOOKUP($AR33,'MP-2017_Female'!$A$3:$CF$103,MIN((61+(Mortality!EB$5-Mortality!$AT$5)),84),0))</f>
        <v>5.1343082625681746E-4</v>
      </c>
      <c r="EC132" s="414">
        <f>EB132*(1-VLOOKUP($AR33,'MP-2017_Female'!$A$3:$CF$103,MIN((61+(Mortality!EC$5-Mortality!$AT$5)),84),0))</f>
        <v>5.0829651799424926E-4</v>
      </c>
      <c r="ED132" s="414">
        <f>EC132*(1-VLOOKUP($AR33,'MP-2017_Female'!$A$3:$CF$103,MIN((61+(Mortality!ED$5-Mortality!$AT$5)),84),0))</f>
        <v>5.0321355281430678E-4</v>
      </c>
      <c r="EE132" s="414">
        <f>ED132*(1-VLOOKUP($AR33,'MP-2017_Female'!$A$3:$CF$103,MIN((61+(Mortality!EE$5-Mortality!$AT$5)),84),0))</f>
        <v>4.9818141728616373E-4</v>
      </c>
      <c r="EF132" s="414">
        <f>EE132*(1-VLOOKUP($AR33,'MP-2017_Female'!$A$3:$CF$103,MIN((61+(Mortality!EF$5-Mortality!$AT$5)),84),0))</f>
        <v>4.9319960311330208E-4</v>
      </c>
      <c r="EG132" s="414">
        <f>EF132*(1-VLOOKUP($AR33,'MP-2017_Female'!$A$3:$CF$103,MIN((61+(Mortality!EG$5-Mortality!$AT$5)),84),0))</f>
        <v>4.8826760708216906E-4</v>
      </c>
      <c r="EH132" s="414">
        <f>EG132*(1-VLOOKUP($AR33,'MP-2017_Female'!$A$3:$CF$103,MIN((61+(Mortality!EH$5-Mortality!$AT$5)),84),0))</f>
        <v>4.8338493101134734E-4</v>
      </c>
      <c r="EI132" s="414">
        <f>EH132*(1-VLOOKUP($AR33,'MP-2017_Female'!$A$3:$CF$103,MIN((61+(Mortality!EI$5-Mortality!$AT$5)),84),0))</f>
        <v>4.7855108170123385E-4</v>
      </c>
      <c r="EJ132" s="414">
        <f>EI132*(1-VLOOKUP($AR33,'MP-2017_Female'!$A$3:$CF$103,MIN((61+(Mortality!EJ$5-Mortality!$AT$5)),84),0))</f>
        <v>4.7376557088422153E-4</v>
      </c>
      <c r="EK132" s="414">
        <f>EJ132*(1-VLOOKUP($AR33,'MP-2017_Female'!$A$3:$CF$103,MIN((61+(Mortality!EK$5-Mortality!$AT$5)),84),0))</f>
        <v>4.6902791517537933E-4</v>
      </c>
      <c r="EL132" s="414">
        <f>EK132*(1-VLOOKUP($AR33,'MP-2017_Female'!$A$3:$CF$103,MIN((61+(Mortality!EL$5-Mortality!$AT$5)),84),0))</f>
        <v>4.6433763602362553E-4</v>
      </c>
      <c r="EM132" s="414">
        <f>EL132*(1-VLOOKUP($AR33,'MP-2017_Female'!$A$3:$CF$103,MIN((61+(Mortality!EM$5-Mortality!$AT$5)),84),0))</f>
        <v>4.5969425966338928E-4</v>
      </c>
      <c r="EN132" s="414">
        <f>EM132*(1-VLOOKUP($AR33,'MP-2017_Female'!$A$3:$CF$103,MIN((61+(Mortality!EN$5-Mortality!$AT$5)),84),0))</f>
        <v>4.550973170667554E-4</v>
      </c>
      <c r="EO132" s="414">
        <f>EN132*(1-VLOOKUP($AR33,'MP-2017_Female'!$A$3:$CF$103,MIN((61+(Mortality!EO$5-Mortality!$AT$5)),84),0))</f>
        <v>4.5054634389608784E-4</v>
      </c>
      <c r="EP132" s="414">
        <f>EO132*(1-VLOOKUP($AR33,'MP-2017_Female'!$A$3:$CF$103,MIN((61+(Mortality!EP$5-Mortality!$AT$5)),84),0))</f>
        <v>4.4604088045712694E-4</v>
      </c>
      <c r="EQ132" s="414">
        <f>EP132*(1-VLOOKUP($AR33,'MP-2017_Female'!$A$3:$CF$103,MIN((61+(Mortality!EQ$5-Mortality!$AT$5)),84),0))</f>
        <v>4.4158047165255567E-4</v>
      </c>
      <c r="ER132" s="414">
        <f>EQ132*(1-VLOOKUP($AR33,'MP-2017_Female'!$A$3:$CF$103,MIN((61+(Mortality!ER$5-Mortality!$AT$5)),84),0))</f>
        <v>4.3716466693603009E-4</v>
      </c>
      <c r="ES132" s="414">
        <f>ER132*(1-VLOOKUP($AR33,'MP-2017_Female'!$A$3:$CF$103,MIN((61+(Mortality!ES$5-Mortality!$AT$5)),84),0))</f>
        <v>4.327930202666698E-4</v>
      </c>
      <c r="ET132" s="414">
        <f>ES132*(1-VLOOKUP($AR33,'MP-2017_Female'!$A$3:$CF$103,MIN((61+(Mortality!ET$5-Mortality!$AT$5)),84),0))</f>
        <v>4.2846509006400307E-4</v>
      </c>
      <c r="EU132" s="414">
        <f>ET132*(1-VLOOKUP($AR33,'MP-2017_Female'!$A$3:$CF$103,MIN((61+(Mortality!EU$5-Mortality!$AT$5)),84),0))</f>
        <v>4.2418043916336303E-4</v>
      </c>
      <c r="EV132" s="414">
        <f>EU132*(1-VLOOKUP($AR33,'MP-2017_Female'!$A$3:$CF$103,MIN((61+(Mortality!EV$5-Mortality!$AT$5)),84),0))</f>
        <v>4.1993863477172939E-4</v>
      </c>
      <c r="EW132" s="414">
        <f>EV132*(1-VLOOKUP($AR33,'MP-2017_Female'!$A$3:$CF$103,MIN((61+(Mortality!EW$5-Mortality!$AT$5)),84),0))</f>
        <v>4.1573924842401209E-4</v>
      </c>
      <c r="EX132" s="414">
        <f>EW132*(1-VLOOKUP($AR33,'MP-2017_Female'!$A$3:$CF$103,MIN((61+(Mortality!EX$5-Mortality!$AT$5)),84),0))</f>
        <v>4.1158185593977197E-4</v>
      </c>
      <c r="EY132" s="414">
        <f>EX132*(1-VLOOKUP($AR33,'MP-2017_Female'!$A$3:$CF$103,MIN((61+(Mortality!EY$5-Mortality!$AT$5)),84),0))</f>
        <v>4.0746603738037423E-4</v>
      </c>
      <c r="EZ132" s="414">
        <f>EY132*(1-VLOOKUP($AR33,'MP-2017_Female'!$A$3:$CF$103,MIN((61+(Mortality!EZ$5-Mortality!$AT$5)),84),0))</f>
        <v>4.0339137700657051E-4</v>
      </c>
      <c r="FA132" s="414">
        <f>EZ132*(1-VLOOKUP($AR33,'MP-2017_Female'!$A$3:$CF$103,MIN((61+(Mortality!FA$5-Mortality!$AT$5)),84),0))</f>
        <v>3.993574632365048E-4</v>
      </c>
      <c r="FB132" s="414">
        <f>FA132*(1-VLOOKUP($AR33,'MP-2017_Female'!$A$3:$CF$103,MIN((61+(Mortality!FB$5-Mortality!$AT$5)),84),0))</f>
        <v>3.9536388860413974E-4</v>
      </c>
      <c r="FC132" s="414">
        <f>FB132*(1-VLOOKUP($AR33,'MP-2017_Female'!$A$3:$CF$103,MIN((61+(Mortality!FC$5-Mortality!$AT$5)),84),0))</f>
        <v>3.9141024971809833E-4</v>
      </c>
      <c r="FD132" s="414">
        <f>FC132*(1-VLOOKUP($AR33,'MP-2017_Female'!$A$3:$CF$103,MIN((61+(Mortality!FD$5-Mortality!$AT$5)),84),0))</f>
        <v>3.8749614722091735E-4</v>
      </c>
      <c r="FE132" s="414">
        <f>FD132*(1-VLOOKUP($AR33,'MP-2017_Female'!$A$3:$CF$103,MIN((61+(Mortality!FE$5-Mortality!$AT$5)),84),0))</f>
        <v>3.836211857487082E-4</v>
      </c>
      <c r="FF132" s="414">
        <f>FE132*(1-VLOOKUP($AR33,'MP-2017_Female'!$A$3:$CF$103,MIN((61+(Mortality!FF$5-Mortality!$AT$5)),84),0))</f>
        <v>3.7978497389122112E-4</v>
      </c>
      <c r="FG132" s="414">
        <f>FF132*(1-VLOOKUP($AR33,'MP-2017_Female'!$A$3:$CF$103,MIN((61+(Mortality!FG$5-Mortality!$AT$5)),84),0))</f>
        <v>3.7598712415230892E-4</v>
      </c>
      <c r="FH132" s="414">
        <f>FG132*(1-VLOOKUP($AR33,'MP-2017_Female'!$A$3:$CF$103,MIN((61+(Mortality!FH$5-Mortality!$AT$5)),84),0))</f>
        <v>3.7222725291078583E-4</v>
      </c>
      <c r="FI132" s="414">
        <f>FH132*(1-VLOOKUP($AR33,'MP-2017_Female'!$A$3:$CF$103,MIN((61+(Mortality!FI$5-Mortality!$AT$5)),84),0))</f>
        <v>3.6850498038167799E-4</v>
      </c>
    </row>
    <row r="133" spans="44:165">
      <c r="AR133" s="205">
        <v>53</v>
      </c>
      <c r="AS133" s="235">
        <f t="shared" si="153"/>
        <v>1.1933757248777275E-3</v>
      </c>
      <c r="AT133" s="406">
        <f t="shared" si="152"/>
        <v>1.1844000000000002E-3</v>
      </c>
      <c r="AU133" s="414">
        <f>AT133*(1-VLOOKUP($AR34,'MP-2017_Female'!$A$3:$CF$103,MIN((61+(Mortality!AU$5-Mortality!$AT$5)),84),0))</f>
        <v>1.1870056800000002E-3</v>
      </c>
      <c r="AV133" s="414">
        <f>AU133*(1-VLOOKUP($AR34,'MP-2017_Female'!$A$3:$CF$103,MIN((61+(Mortality!AV$5-Mortality!$AT$5)),84),0))</f>
        <v>1.1915163015840003E-3</v>
      </c>
      <c r="AW133" s="414">
        <f>AV133*(1-VLOOKUP($AR34,'MP-2017_Female'!$A$3:$CF$103,MIN((61+(Mortality!AW$5-Mortality!$AT$5)),84),0))</f>
        <v>1.197950489612554E-3</v>
      </c>
      <c r="AX133" s="414">
        <f>AW133*(1-VLOOKUP($AR34,'MP-2017_Female'!$A$3:$CF$103,MIN((61+(Mortality!AX$5-Mortality!$AT$5)),84),0))</f>
        <v>1.2023829064241205E-3</v>
      </c>
      <c r="AY133" s="414">
        <f>AX133*(1-VLOOKUP($AR34,'MP-2017_Female'!$A$3:$CF$103,MIN((61+(Mortality!AY$5-Mortality!$AT$5)),84),0))</f>
        <v>1.2041864807837569E-3</v>
      </c>
      <c r="AZ133" s="414">
        <f>AY133*(1-VLOOKUP($AR34,'MP-2017_Female'!$A$3:$CF$103,MIN((61+(Mortality!AZ$5-Mortality!$AT$5)),84),0))</f>
        <v>1.2032231315991298E-3</v>
      </c>
      <c r="BA133" s="414">
        <f>AZ133*(1-VLOOKUP($AR34,'MP-2017_Female'!$A$3:$CF$103,MIN((61+(Mortality!BA$5-Mortality!$AT$5)),84),0))</f>
        <v>1.1994931398911725E-3</v>
      </c>
      <c r="BB133" s="414">
        <f>BA133*(1-VLOOKUP($AR34,'MP-2017_Female'!$A$3:$CF$103,MIN((61+(Mortality!BB$5-Mortality!$AT$5)),84),0))</f>
        <v>1.1933757248777275E-3</v>
      </c>
      <c r="BC133" s="414">
        <f>BB133*(1-VLOOKUP($AR34,'MP-2017_Female'!$A$3:$CF$103,MIN((61+(Mortality!BC$5-Mortality!$AT$5)),84),0))</f>
        <v>1.1853801075210467E-3</v>
      </c>
      <c r="BD133" s="414">
        <f>BC133*(1-VLOOKUP($AR34,'MP-2017_Female'!$A$3:$CF$103,MIN((61+(Mortality!BD$5-Mortality!$AT$5)),84),0))</f>
        <v>1.1761341426823825E-3</v>
      </c>
      <c r="BE133" s="414">
        <f>BD133*(1-VLOOKUP($AR34,'MP-2017_Female'!$A$3:$CF$103,MIN((61+(Mortality!BE$5-Mortality!$AT$5)),84),0))</f>
        <v>1.1661370024695823E-3</v>
      </c>
      <c r="BF133" s="414">
        <f>BE133*(1-VLOOKUP($AR34,'MP-2017_Female'!$A$3:$CF$103,MIN((61+(Mortality!BF$5-Mortality!$AT$5)),84),0))</f>
        <v>1.155991610548097E-3</v>
      </c>
      <c r="BG133" s="414">
        <f>BF133*(1-VLOOKUP($AR34,'MP-2017_Female'!$A$3:$CF$103,MIN((61+(Mortality!BG$5-Mortality!$AT$5)),84),0))</f>
        <v>1.1461656818584382E-3</v>
      </c>
      <c r="BH133" s="414">
        <f>BG133*(1-VLOOKUP($AR34,'MP-2017_Female'!$A$3:$CF$103,MIN((61+(Mortality!BH$5-Mortality!$AT$5)),84),0))</f>
        <v>1.1368817398353848E-3</v>
      </c>
      <c r="BI133" s="414">
        <f>BH133*(1-VLOOKUP($AR34,'MP-2017_Female'!$A$3:$CF$103,MIN((61+(Mortality!BI$5-Mortality!$AT$5)),84),0))</f>
        <v>1.1280140622646688E-3</v>
      </c>
      <c r="BJ133" s="414">
        <f>BI133*(1-VLOOKUP($AR34,'MP-2017_Female'!$A$3:$CF$103,MIN((61+(Mortality!BJ$5-Mortality!$AT$5)),84),0))</f>
        <v>1.1192155525790043E-3</v>
      </c>
      <c r="BK133" s="414">
        <f>BJ133*(1-VLOOKUP($AR34,'MP-2017_Female'!$A$3:$CF$103,MIN((61+(Mortality!BK$5-Mortality!$AT$5)),84),0))</f>
        <v>1.1103737497136302E-3</v>
      </c>
      <c r="BL133" s="414">
        <f>BK133*(1-VLOOKUP($AR34,'MP-2017_Female'!$A$3:$CF$103,MIN((61+(Mortality!BL$5-Mortality!$AT$5)),84),0))</f>
        <v>1.1012686849659783E-3</v>
      </c>
      <c r="BM133" s="414">
        <f>BL133*(1-VLOOKUP($AR34,'MP-2017_Female'!$A$3:$CF$103,MIN((61+(Mortality!BM$5-Mortality!$AT$5)),84),0))</f>
        <v>1.0916876474067743E-3</v>
      </c>
      <c r="BN133" s="414">
        <f>BM133*(1-VLOOKUP($AR34,'MP-2017_Female'!$A$3:$CF$103,MIN((61+(Mortality!BN$5-Mortality!$AT$5)),84),0))</f>
        <v>1.0816441210506321E-3</v>
      </c>
      <c r="BO133" s="414">
        <f>BN133*(1-VLOOKUP($AR34,'MP-2017_Female'!$A$3:$CF$103,MIN((61+(Mortality!BO$5-Mortality!$AT$5)),84),0))</f>
        <v>1.0712603374885459E-3</v>
      </c>
      <c r="BP133" s="414">
        <f>BO133*(1-VLOOKUP($AR34,'MP-2017_Female'!$A$3:$CF$103,MIN((61+(Mortality!BP$5-Mortality!$AT$5)),84),0))</f>
        <v>1.0606548601474093E-3</v>
      </c>
      <c r="BQ133" s="414">
        <f>BP133*(1-VLOOKUP($AR34,'MP-2017_Female'!$A$3:$CF$103,MIN((61+(Mortality!BQ$5-Mortality!$AT$5)),84),0))</f>
        <v>1.0500483115459351E-3</v>
      </c>
      <c r="BR133" s="414">
        <f>BQ133*(1-VLOOKUP($AR34,'MP-2017_Female'!$A$3:$CF$103,MIN((61+(Mortality!BR$5-Mortality!$AT$5)),84),0))</f>
        <v>1.0395478284304757E-3</v>
      </c>
      <c r="BS133" s="414">
        <f>BR133*(1-VLOOKUP($AR34,'MP-2017_Female'!$A$3:$CF$103,MIN((61+(Mortality!BS$5-Mortality!$AT$5)),84),0))</f>
        <v>1.0291523501461709E-3</v>
      </c>
      <c r="BT133" s="414">
        <f>BS133*(1-VLOOKUP($AR34,'MP-2017_Female'!$A$3:$CF$103,MIN((61+(Mortality!BT$5-Mortality!$AT$5)),84),0))</f>
        <v>1.0188608266447092E-3</v>
      </c>
      <c r="BU133" s="414">
        <f>BT133*(1-VLOOKUP($AR34,'MP-2017_Female'!$A$3:$CF$103,MIN((61+(Mortality!BU$5-Mortality!$AT$5)),84),0))</f>
        <v>1.008672218378262E-3</v>
      </c>
      <c r="BV133" s="414">
        <f>BU133*(1-VLOOKUP($AR34,'MP-2017_Female'!$A$3:$CF$103,MIN((61+(Mortality!BV$5-Mortality!$AT$5)),84),0))</f>
        <v>9.9858549619447935E-4</v>
      </c>
      <c r="BW133" s="414">
        <f>BV133*(1-VLOOKUP($AR34,'MP-2017_Female'!$A$3:$CF$103,MIN((61+(Mortality!BW$5-Mortality!$AT$5)),84),0))</f>
        <v>9.8859964123253446E-4</v>
      </c>
      <c r="BX133" s="414">
        <f>BW133*(1-VLOOKUP($AR34,'MP-2017_Female'!$A$3:$CF$103,MIN((61+(Mortality!BX$5-Mortality!$AT$5)),84),0))</f>
        <v>9.7871364482020914E-4</v>
      </c>
      <c r="BY133" s="414">
        <f>BX133*(1-VLOOKUP($AR34,'MP-2017_Female'!$A$3:$CF$103,MIN((61+(Mortality!BY$5-Mortality!$AT$5)),84),0))</f>
        <v>9.6892650837200709E-4</v>
      </c>
      <c r="BZ133" s="414">
        <f>BY133*(1-VLOOKUP($AR34,'MP-2017_Female'!$A$3:$CF$103,MIN((61+(Mortality!BZ$5-Mortality!$AT$5)),84),0))</f>
        <v>9.5923724328828702E-4</v>
      </c>
      <c r="CA133" s="414">
        <f>BZ133*(1-VLOOKUP($AR34,'MP-2017_Female'!$A$3:$CF$103,MIN((61+(Mortality!CA$5-Mortality!$AT$5)),84),0))</f>
        <v>9.496448708554041E-4</v>
      </c>
      <c r="CB133" s="414">
        <f>CA133*(1-VLOOKUP($AR34,'MP-2017_Female'!$A$3:$CF$103,MIN((61+(Mortality!CB$5-Mortality!$AT$5)),84),0))</f>
        <v>9.4014842214685005E-4</v>
      </c>
      <c r="CC133" s="414">
        <f>CB133*(1-VLOOKUP($AR34,'MP-2017_Female'!$A$3:$CF$103,MIN((61+(Mortality!CC$5-Mortality!$AT$5)),84),0))</f>
        <v>9.3074693792538155E-4</v>
      </c>
      <c r="CD133" s="414">
        <f>CC133*(1-VLOOKUP($AR34,'MP-2017_Female'!$A$3:$CF$103,MIN((61+(Mortality!CD$5-Mortality!$AT$5)),84),0))</f>
        <v>9.214394685461277E-4</v>
      </c>
      <c r="CE133" s="414">
        <f>CD133*(1-VLOOKUP($AR34,'MP-2017_Female'!$A$3:$CF$103,MIN((61+(Mortality!CE$5-Mortality!$AT$5)),84),0))</f>
        <v>9.122250738606664E-4</v>
      </c>
      <c r="CF133" s="414">
        <f>CE133*(1-VLOOKUP($AR34,'MP-2017_Female'!$A$3:$CF$103,MIN((61+(Mortality!CF$5-Mortality!$AT$5)),84),0))</f>
        <v>9.0310282312205969E-4</v>
      </c>
      <c r="CG133" s="414">
        <f>CF133*(1-VLOOKUP($AR34,'MP-2017_Female'!$A$3:$CF$103,MIN((61+(Mortality!CG$5-Mortality!$AT$5)),84),0))</f>
        <v>8.940717948908391E-4</v>
      </c>
      <c r="CH133" s="414">
        <f>CG133*(1-VLOOKUP($AR34,'MP-2017_Female'!$A$3:$CF$103,MIN((61+(Mortality!CH$5-Mortality!$AT$5)),84),0))</f>
        <v>8.8513107694193074E-4</v>
      </c>
      <c r="CI133" s="414">
        <f>CH133*(1-VLOOKUP($AR34,'MP-2017_Female'!$A$3:$CF$103,MIN((61+(Mortality!CI$5-Mortality!$AT$5)),84),0))</f>
        <v>8.7627976617251138E-4</v>
      </c>
      <c r="CJ133" s="414">
        <f>CI133*(1-VLOOKUP($AR34,'MP-2017_Female'!$A$3:$CF$103,MIN((61+(Mortality!CJ$5-Mortality!$AT$5)),84),0))</f>
        <v>8.6751696851078625E-4</v>
      </c>
      <c r="CK133" s="414">
        <f>CJ133*(1-VLOOKUP($AR34,'MP-2017_Female'!$A$3:$CF$103,MIN((61+(Mortality!CK$5-Mortality!$AT$5)),84),0))</f>
        <v>8.588417988256784E-4</v>
      </c>
      <c r="CL133" s="414">
        <f>CK133*(1-VLOOKUP($AR34,'MP-2017_Female'!$A$3:$CF$103,MIN((61+(Mortality!CL$5-Mortality!$AT$5)),84),0))</f>
        <v>8.5025338083742164E-4</v>
      </c>
      <c r="CM133" s="414">
        <f>CL133*(1-VLOOKUP($AR34,'MP-2017_Female'!$A$3:$CF$103,MIN((61+(Mortality!CM$5-Mortality!$AT$5)),84),0))</f>
        <v>8.4175084702904743E-4</v>
      </c>
      <c r="CN133" s="414">
        <f>CM133*(1-VLOOKUP($AR34,'MP-2017_Female'!$A$3:$CF$103,MIN((61+(Mortality!CN$5-Mortality!$AT$5)),84),0))</f>
        <v>8.33333338558757E-4</v>
      </c>
      <c r="CO133" s="414">
        <f>CN133*(1-VLOOKUP($AR34,'MP-2017_Female'!$A$3:$CF$103,MIN((61+(Mortality!CO$5-Mortality!$AT$5)),84),0))</f>
        <v>8.250000051731694E-4</v>
      </c>
      <c r="CP133" s="414">
        <f>CO133*(1-VLOOKUP($AR34,'MP-2017_Female'!$A$3:$CF$103,MIN((61+(Mortality!CP$5-Mortality!$AT$5)),84),0))</f>
        <v>8.1675000512143766E-4</v>
      </c>
      <c r="CQ133" s="414">
        <f>CP133*(1-VLOOKUP($AR34,'MP-2017_Female'!$A$3:$CF$103,MIN((61+(Mortality!CQ$5-Mortality!$AT$5)),84),0))</f>
        <v>8.0858250507022324E-4</v>
      </c>
      <c r="CR133" s="414">
        <f>CQ133*(1-VLOOKUP($AR34,'MP-2017_Female'!$A$3:$CF$103,MIN((61+(Mortality!CR$5-Mortality!$AT$5)),84),0))</f>
        <v>8.0049668001952099E-4</v>
      </c>
      <c r="CS133" s="414">
        <f>CR133*(1-VLOOKUP($AR34,'MP-2017_Female'!$A$3:$CF$103,MIN((61+(Mortality!CS$5-Mortality!$AT$5)),84),0))</f>
        <v>7.9249171321932581E-4</v>
      </c>
      <c r="CT133" s="414">
        <f>CS133*(1-VLOOKUP($AR34,'MP-2017_Female'!$A$3:$CF$103,MIN((61+(Mortality!CT$5-Mortality!$AT$5)),84),0))</f>
        <v>7.8456679608713252E-4</v>
      </c>
      <c r="CU133" s="414">
        <f>CT133*(1-VLOOKUP($AR34,'MP-2017_Female'!$A$3:$CF$103,MIN((61+(Mortality!CU$5-Mortality!$AT$5)),84),0))</f>
        <v>7.7672112812626119E-4</v>
      </c>
      <c r="CV133" s="414">
        <f>CU133*(1-VLOOKUP($AR34,'MP-2017_Female'!$A$3:$CF$103,MIN((61+(Mortality!CV$5-Mortality!$AT$5)),84),0))</f>
        <v>7.6895391684499853E-4</v>
      </c>
      <c r="CW133" s="414">
        <f>CV133*(1-VLOOKUP($AR34,'MP-2017_Female'!$A$3:$CF$103,MIN((61+(Mortality!CW$5-Mortality!$AT$5)),84),0))</f>
        <v>7.6126437767654856E-4</v>
      </c>
      <c r="CX133" s="414">
        <f>CW133*(1-VLOOKUP($AR34,'MP-2017_Female'!$A$3:$CF$103,MIN((61+(Mortality!CX$5-Mortality!$AT$5)),84),0))</f>
        <v>7.5365173389978311E-4</v>
      </c>
      <c r="CY133" s="414">
        <f>CX133*(1-VLOOKUP($AR34,'MP-2017_Female'!$A$3:$CF$103,MIN((61+(Mortality!CY$5-Mortality!$AT$5)),84),0))</f>
        <v>7.4611521656078525E-4</v>
      </c>
      <c r="CZ133" s="414">
        <f>CY133*(1-VLOOKUP($AR34,'MP-2017_Female'!$A$3:$CF$103,MIN((61+(Mortality!CZ$5-Mortality!$AT$5)),84),0))</f>
        <v>7.3865406439517739E-4</v>
      </c>
      <c r="DA133" s="414">
        <f>CZ133*(1-VLOOKUP($AR34,'MP-2017_Female'!$A$3:$CF$103,MIN((61+(Mortality!DA$5-Mortality!$AT$5)),84),0))</f>
        <v>7.3126752375122562E-4</v>
      </c>
      <c r="DB133" s="414">
        <f>DA133*(1-VLOOKUP($AR34,'MP-2017_Female'!$A$3:$CF$103,MIN((61+(Mortality!DB$5-Mortality!$AT$5)),84),0))</f>
        <v>7.2395484851371335E-4</v>
      </c>
      <c r="DC133" s="414">
        <f>DB133*(1-VLOOKUP($AR34,'MP-2017_Female'!$A$3:$CF$103,MIN((61+(Mortality!DC$5-Mortality!$AT$5)),84),0))</f>
        <v>7.1671530002857624E-4</v>
      </c>
      <c r="DD133" s="414">
        <f>DC133*(1-VLOOKUP($AR34,'MP-2017_Female'!$A$3:$CF$103,MIN((61+(Mortality!DD$5-Mortality!$AT$5)),84),0))</f>
        <v>7.0954814702829043E-4</v>
      </c>
      <c r="DE133" s="414">
        <f>DD133*(1-VLOOKUP($AR34,'MP-2017_Female'!$A$3:$CF$103,MIN((61+(Mortality!DE$5-Mortality!$AT$5)),84),0))</f>
        <v>7.0245266555800747E-4</v>
      </c>
      <c r="DF133" s="414">
        <f>DE133*(1-VLOOKUP($AR34,'MP-2017_Female'!$A$3:$CF$103,MIN((61+(Mortality!DF$5-Mortality!$AT$5)),84),0))</f>
        <v>6.9542813890242743E-4</v>
      </c>
      <c r="DG133" s="414">
        <f>DF133*(1-VLOOKUP($AR34,'MP-2017_Female'!$A$3:$CF$103,MIN((61+(Mortality!DG$5-Mortality!$AT$5)),84),0))</f>
        <v>6.8847385751340316E-4</v>
      </c>
      <c r="DH133" s="414">
        <f>DG133*(1-VLOOKUP($AR34,'MP-2017_Female'!$A$3:$CF$103,MIN((61+(Mortality!DH$5-Mortality!$AT$5)),84),0))</f>
        <v>6.8158911893826909E-4</v>
      </c>
      <c r="DI133" s="414">
        <f>DH133*(1-VLOOKUP($AR34,'MP-2017_Female'!$A$3:$CF$103,MIN((61+(Mortality!DI$5-Mortality!$AT$5)),84),0))</f>
        <v>6.7477322774888641E-4</v>
      </c>
      <c r="DJ133" s="414">
        <f>DI133*(1-VLOOKUP($AR34,'MP-2017_Female'!$A$3:$CF$103,MIN((61+(Mortality!DJ$5-Mortality!$AT$5)),84),0))</f>
        <v>6.6802549547139757E-4</v>
      </c>
      <c r="DK133" s="414">
        <f>DJ133*(1-VLOOKUP($AR34,'MP-2017_Female'!$A$3:$CF$103,MIN((61+(Mortality!DK$5-Mortality!$AT$5)),84),0))</f>
        <v>6.6134524051668353E-4</v>
      </c>
      <c r="DL133" s="414">
        <f>DK133*(1-VLOOKUP($AR34,'MP-2017_Female'!$A$3:$CF$103,MIN((61+(Mortality!DL$5-Mortality!$AT$5)),84),0))</f>
        <v>6.5473178811151667E-4</v>
      </c>
      <c r="DM133" s="414">
        <f>DL133*(1-VLOOKUP($AR34,'MP-2017_Female'!$A$3:$CF$103,MIN((61+(Mortality!DM$5-Mortality!$AT$5)),84),0))</f>
        <v>6.4818447023040149E-4</v>
      </c>
      <c r="DN133" s="414">
        <f>DM133*(1-VLOOKUP($AR34,'MP-2017_Female'!$A$3:$CF$103,MIN((61+(Mortality!DN$5-Mortality!$AT$5)),84),0))</f>
        <v>6.4170262552809749E-4</v>
      </c>
      <c r="DO133" s="414">
        <f>DN133*(1-VLOOKUP($AR34,'MP-2017_Female'!$A$3:$CF$103,MIN((61+(Mortality!DO$5-Mortality!$AT$5)),84),0))</f>
        <v>6.3528559927281646E-4</v>
      </c>
      <c r="DP133" s="414">
        <f>DO133*(1-VLOOKUP($AR34,'MP-2017_Female'!$A$3:$CF$103,MIN((61+(Mortality!DP$5-Mortality!$AT$5)),84),0))</f>
        <v>6.2893274328008832E-4</v>
      </c>
      <c r="DQ133" s="414">
        <f>DP133*(1-VLOOKUP($AR34,'MP-2017_Female'!$A$3:$CF$103,MIN((61+(Mortality!DQ$5-Mortality!$AT$5)),84),0))</f>
        <v>6.2264341584728747E-4</v>
      </c>
      <c r="DR133" s="414">
        <f>DQ133*(1-VLOOKUP($AR34,'MP-2017_Female'!$A$3:$CF$103,MIN((61+(Mortality!DR$5-Mortality!$AT$5)),84),0))</f>
        <v>6.164169816888146E-4</v>
      </c>
      <c r="DS133" s="414">
        <f>DR133*(1-VLOOKUP($AR34,'MP-2017_Female'!$A$3:$CF$103,MIN((61+(Mortality!DS$5-Mortality!$AT$5)),84),0))</f>
        <v>6.102528118719265E-4</v>
      </c>
      <c r="DT133" s="414">
        <f>DS133*(1-VLOOKUP($AR34,'MP-2017_Female'!$A$3:$CF$103,MIN((61+(Mortality!DT$5-Mortality!$AT$5)),84),0))</f>
        <v>6.0415028375320726E-4</v>
      </c>
      <c r="DU133" s="414">
        <f>DT133*(1-VLOOKUP($AR34,'MP-2017_Female'!$A$3:$CF$103,MIN((61+(Mortality!DU$5-Mortality!$AT$5)),84),0))</f>
        <v>5.981087809156752E-4</v>
      </c>
      <c r="DV133" s="414">
        <f>DU133*(1-VLOOKUP($AR34,'MP-2017_Female'!$A$3:$CF$103,MIN((61+(Mortality!DV$5-Mortality!$AT$5)),84),0))</f>
        <v>5.9212769310651849E-4</v>
      </c>
      <c r="DW133" s="414">
        <f>DV133*(1-VLOOKUP($AR34,'MP-2017_Female'!$A$3:$CF$103,MIN((61+(Mortality!DW$5-Mortality!$AT$5)),84),0))</f>
        <v>5.8620641617545329E-4</v>
      </c>
      <c r="DX133" s="414">
        <f>DW133*(1-VLOOKUP($AR34,'MP-2017_Female'!$A$3:$CF$103,MIN((61+(Mortality!DX$5-Mortality!$AT$5)),84),0))</f>
        <v>5.8034435201369879E-4</v>
      </c>
      <c r="DY133" s="414">
        <f>DX133*(1-VLOOKUP($AR34,'MP-2017_Female'!$A$3:$CF$103,MIN((61+(Mortality!DY$5-Mortality!$AT$5)),84),0))</f>
        <v>5.7454090849356175E-4</v>
      </c>
      <c r="DZ133" s="414">
        <f>DY133*(1-VLOOKUP($AR34,'MP-2017_Female'!$A$3:$CF$103,MIN((61+(Mortality!DZ$5-Mortality!$AT$5)),84),0))</f>
        <v>5.6879549940862608E-4</v>
      </c>
      <c r="EA133" s="414">
        <f>DZ133*(1-VLOOKUP($AR34,'MP-2017_Female'!$A$3:$CF$103,MIN((61+(Mortality!EA$5-Mortality!$AT$5)),84),0))</f>
        <v>5.6310754441453979E-4</v>
      </c>
      <c r="EB133" s="414">
        <f>EA133*(1-VLOOKUP($AR34,'MP-2017_Female'!$A$3:$CF$103,MIN((61+(Mortality!EB$5-Mortality!$AT$5)),84),0))</f>
        <v>5.5747646897039442E-4</v>
      </c>
      <c r="EC133" s="414">
        <f>EB133*(1-VLOOKUP($AR34,'MP-2017_Female'!$A$3:$CF$103,MIN((61+(Mortality!EC$5-Mortality!$AT$5)),84),0))</f>
        <v>5.5190170428069045E-4</v>
      </c>
      <c r="ED133" s="414">
        <f>EC133*(1-VLOOKUP($AR34,'MP-2017_Female'!$A$3:$CF$103,MIN((61+(Mortality!ED$5-Mortality!$AT$5)),84),0))</f>
        <v>5.4638268723788356E-4</v>
      </c>
      <c r="EE133" s="414">
        <f>ED133*(1-VLOOKUP($AR34,'MP-2017_Female'!$A$3:$CF$103,MIN((61+(Mortality!EE$5-Mortality!$AT$5)),84),0))</f>
        <v>5.4091886036550468E-4</v>
      </c>
      <c r="EF133" s="414">
        <f>EE133*(1-VLOOKUP($AR34,'MP-2017_Female'!$A$3:$CF$103,MIN((61+(Mortality!EF$5-Mortality!$AT$5)),84),0))</f>
        <v>5.3550967176184958E-4</v>
      </c>
      <c r="EG133" s="414">
        <f>EF133*(1-VLOOKUP($AR34,'MP-2017_Female'!$A$3:$CF$103,MIN((61+(Mortality!EG$5-Mortality!$AT$5)),84),0))</f>
        <v>5.3015457504423111E-4</v>
      </c>
      <c r="EH133" s="414">
        <f>EG133*(1-VLOOKUP($AR34,'MP-2017_Female'!$A$3:$CF$103,MIN((61+(Mortality!EH$5-Mortality!$AT$5)),84),0))</f>
        <v>5.2485302929378879E-4</v>
      </c>
      <c r="EI133" s="414">
        <f>EH133*(1-VLOOKUP($AR34,'MP-2017_Female'!$A$3:$CF$103,MIN((61+(Mortality!EI$5-Mortality!$AT$5)),84),0))</f>
        <v>5.1960449900085085E-4</v>
      </c>
      <c r="EJ133" s="414">
        <f>EI133*(1-VLOOKUP($AR34,'MP-2017_Female'!$A$3:$CF$103,MIN((61+(Mortality!EJ$5-Mortality!$AT$5)),84),0))</f>
        <v>5.1440845401084232E-4</v>
      </c>
      <c r="EK133" s="414">
        <f>EJ133*(1-VLOOKUP($AR34,'MP-2017_Female'!$A$3:$CF$103,MIN((61+(Mortality!EK$5-Mortality!$AT$5)),84),0))</f>
        <v>5.092643694707339E-4</v>
      </c>
      <c r="EL133" s="414">
        <f>EK133*(1-VLOOKUP($AR34,'MP-2017_Female'!$A$3:$CF$103,MIN((61+(Mortality!EL$5-Mortality!$AT$5)),84),0))</f>
        <v>5.041717257760265E-4</v>
      </c>
      <c r="EM133" s="414">
        <f>EL133*(1-VLOOKUP($AR34,'MP-2017_Female'!$A$3:$CF$103,MIN((61+(Mortality!EM$5-Mortality!$AT$5)),84),0))</f>
        <v>4.9913000851826625E-4</v>
      </c>
      <c r="EN133" s="414">
        <f>EM133*(1-VLOOKUP($AR34,'MP-2017_Female'!$A$3:$CF$103,MIN((61+(Mortality!EN$5-Mortality!$AT$5)),84),0))</f>
        <v>4.9413870843308355E-4</v>
      </c>
      <c r="EO133" s="414">
        <f>EN133*(1-VLOOKUP($AR34,'MP-2017_Female'!$A$3:$CF$103,MIN((61+(Mortality!EO$5-Mortality!$AT$5)),84),0))</f>
        <v>4.8919732134875276E-4</v>
      </c>
      <c r="EP133" s="414">
        <f>EO133*(1-VLOOKUP($AR34,'MP-2017_Female'!$A$3:$CF$103,MIN((61+(Mortality!EP$5-Mortality!$AT$5)),84),0))</f>
        <v>4.8430534813526522E-4</v>
      </c>
      <c r="EQ133" s="414">
        <f>EP133*(1-VLOOKUP($AR34,'MP-2017_Female'!$A$3:$CF$103,MIN((61+(Mortality!EQ$5-Mortality!$AT$5)),84),0))</f>
        <v>4.7946229465391254E-4</v>
      </c>
      <c r="ER133" s="414">
        <f>EQ133*(1-VLOOKUP($AR34,'MP-2017_Female'!$A$3:$CF$103,MIN((61+(Mortality!ER$5-Mortality!$AT$5)),84),0))</f>
        <v>4.7466767170737339E-4</v>
      </c>
      <c r="ES133" s="414">
        <f>ER133*(1-VLOOKUP($AR34,'MP-2017_Female'!$A$3:$CF$103,MIN((61+(Mortality!ES$5-Mortality!$AT$5)),84),0))</f>
        <v>4.6992099499029965E-4</v>
      </c>
      <c r="ET133" s="414">
        <f>ES133*(1-VLOOKUP($AR34,'MP-2017_Female'!$A$3:$CF$103,MIN((61+(Mortality!ET$5-Mortality!$AT$5)),84),0))</f>
        <v>4.6522178504039666E-4</v>
      </c>
      <c r="EU133" s="414">
        <f>ET133*(1-VLOOKUP($AR34,'MP-2017_Female'!$A$3:$CF$103,MIN((61+(Mortality!EU$5-Mortality!$AT$5)),84),0))</f>
        <v>4.605695671899927E-4</v>
      </c>
      <c r="EV133" s="414">
        <f>EU133*(1-VLOOKUP($AR34,'MP-2017_Female'!$A$3:$CF$103,MIN((61+(Mortality!EV$5-Mortality!$AT$5)),84),0))</f>
        <v>4.5596387151809276E-4</v>
      </c>
      <c r="EW133" s="414">
        <f>EV133*(1-VLOOKUP($AR34,'MP-2017_Female'!$A$3:$CF$103,MIN((61+(Mortality!EW$5-Mortality!$AT$5)),84),0))</f>
        <v>4.5140423280291185E-4</v>
      </c>
      <c r="EX133" s="414">
        <f>EW133*(1-VLOOKUP($AR34,'MP-2017_Female'!$A$3:$CF$103,MIN((61+(Mortality!EX$5-Mortality!$AT$5)),84),0))</f>
        <v>4.4689019047488275E-4</v>
      </c>
      <c r="EY133" s="414">
        <f>EX133*(1-VLOOKUP($AR34,'MP-2017_Female'!$A$3:$CF$103,MIN((61+(Mortality!EY$5-Mortality!$AT$5)),84),0))</f>
        <v>4.4242128857013391E-4</v>
      </c>
      <c r="EZ133" s="414">
        <f>EY133*(1-VLOOKUP($AR34,'MP-2017_Female'!$A$3:$CF$103,MIN((61+(Mortality!EZ$5-Mortality!$AT$5)),84),0))</f>
        <v>4.3799707568443254E-4</v>
      </c>
      <c r="FA133" s="414">
        <f>EZ133*(1-VLOOKUP($AR34,'MP-2017_Female'!$A$3:$CF$103,MIN((61+(Mortality!FA$5-Mortality!$AT$5)),84),0))</f>
        <v>4.3361710492758823E-4</v>
      </c>
      <c r="FB133" s="414">
        <f>FA133*(1-VLOOKUP($AR34,'MP-2017_Female'!$A$3:$CF$103,MIN((61+(Mortality!FB$5-Mortality!$AT$5)),84),0))</f>
        <v>4.2928093387831234E-4</v>
      </c>
      <c r="FC133" s="414">
        <f>FB133*(1-VLOOKUP($AR34,'MP-2017_Female'!$A$3:$CF$103,MIN((61+(Mortality!FC$5-Mortality!$AT$5)),84),0))</f>
        <v>4.2498812453952919E-4</v>
      </c>
      <c r="FD133" s="414">
        <f>FC133*(1-VLOOKUP($AR34,'MP-2017_Female'!$A$3:$CF$103,MIN((61+(Mortality!FD$5-Mortality!$AT$5)),84),0))</f>
        <v>4.207382432941339E-4</v>
      </c>
      <c r="FE133" s="414">
        <f>FD133*(1-VLOOKUP($AR34,'MP-2017_Female'!$A$3:$CF$103,MIN((61+(Mortality!FE$5-Mortality!$AT$5)),84),0))</f>
        <v>4.1653086086119258E-4</v>
      </c>
      <c r="FF133" s="414">
        <f>FE133*(1-VLOOKUP($AR34,'MP-2017_Female'!$A$3:$CF$103,MIN((61+(Mortality!FF$5-Mortality!$AT$5)),84),0))</f>
        <v>4.1236555225258067E-4</v>
      </c>
      <c r="FG133" s="414">
        <f>FF133*(1-VLOOKUP($AR34,'MP-2017_Female'!$A$3:$CF$103,MIN((61+(Mortality!FG$5-Mortality!$AT$5)),84),0))</f>
        <v>4.0824189673005485E-4</v>
      </c>
      <c r="FH133" s="414">
        <f>FG133*(1-VLOOKUP($AR34,'MP-2017_Female'!$A$3:$CF$103,MIN((61+(Mortality!FH$5-Mortality!$AT$5)),84),0))</f>
        <v>4.0415947776275429E-4</v>
      </c>
      <c r="FI133" s="414">
        <f>FH133*(1-VLOOKUP($AR34,'MP-2017_Female'!$A$3:$CF$103,MIN((61+(Mortality!FI$5-Mortality!$AT$5)),84),0))</f>
        <v>4.0011788298512677E-4</v>
      </c>
    </row>
    <row r="134" spans="44:165">
      <c r="AR134" s="205">
        <v>54</v>
      </c>
      <c r="AS134" s="235">
        <f t="shared" si="153"/>
        <v>1.2929998293847243E-3</v>
      </c>
      <c r="AT134" s="406">
        <f t="shared" si="152"/>
        <v>1.2622000000000002E-3</v>
      </c>
      <c r="AU134" s="414">
        <f>AT134*(1-VLOOKUP($AR35,'MP-2017_Female'!$A$3:$CF$103,MIN((61+(Mortality!AU$5-Mortality!$AT$5)),84),0))</f>
        <v>1.2664914800000003E-3</v>
      </c>
      <c r="AV134" s="414">
        <f>AU134*(1-VLOOKUP($AR35,'MP-2017_Female'!$A$3:$CF$103,MIN((61+(Mortality!AV$5-Mortality!$AT$5)),84),0))</f>
        <v>1.2737104814360004E-3</v>
      </c>
      <c r="AW134" s="414">
        <f>AV134*(1-VLOOKUP($AR35,'MP-2017_Female'!$A$3:$CF$103,MIN((61+(Mortality!AW$5-Mortality!$AT$5)),84),0))</f>
        <v>1.2839001652874885E-3</v>
      </c>
      <c r="AX134" s="414">
        <f>AW134*(1-VLOOKUP($AR35,'MP-2017_Female'!$A$3:$CF$103,MIN((61+(Mortality!AX$5-Mortality!$AT$5)),84),0))</f>
        <v>1.2921171263453283E-3</v>
      </c>
      <c r="AY134" s="414">
        <f>AX134*(1-VLOOKUP($AR35,'MP-2017_Female'!$A$3:$CF$103,MIN((61+(Mortality!AY$5-Mortality!$AT$5)),84),0))</f>
        <v>1.2974148065633441E-3</v>
      </c>
      <c r="AZ134" s="414">
        <f>AY134*(1-VLOOKUP($AR35,'MP-2017_Female'!$A$3:$CF$103,MIN((61+(Mortality!AZ$5-Mortality!$AT$5)),84),0))</f>
        <v>1.2993609287731893E-3</v>
      </c>
      <c r="BA134" s="414">
        <f>AZ134*(1-VLOOKUP($AR35,'MP-2017_Female'!$A$3:$CF$103,MIN((61+(Mortality!BA$5-Mortality!$AT$5)),84),0))</f>
        <v>1.2978016956586614E-3</v>
      </c>
      <c r="BB134" s="414">
        <f>BA134*(1-VLOOKUP($AR35,'MP-2017_Female'!$A$3:$CF$103,MIN((61+(Mortality!BB$5-Mortality!$AT$5)),84),0))</f>
        <v>1.2929998293847243E-3</v>
      </c>
      <c r="BC134" s="414">
        <f>BB134*(1-VLOOKUP($AR35,'MP-2017_Female'!$A$3:$CF$103,MIN((61+(Mortality!BC$5-Mortality!$AT$5)),84),0))</f>
        <v>1.2853711303913544E-3</v>
      </c>
      <c r="BD134" s="414">
        <f>BC134*(1-VLOOKUP($AR35,'MP-2017_Female'!$A$3:$CF$103,MIN((61+(Mortality!BD$5-Mortality!$AT$5)),84),0))</f>
        <v>1.2757308469134193E-3</v>
      </c>
      <c r="BE134" s="414">
        <f>BD134*(1-VLOOKUP($AR35,'MP-2017_Female'!$A$3:$CF$103,MIN((61+(Mortality!BE$5-Mortality!$AT$5)),84),0))</f>
        <v>1.2647595616299637E-3</v>
      </c>
      <c r="BF134" s="414">
        <f>BE134*(1-VLOOKUP($AR35,'MP-2017_Female'!$A$3:$CF$103,MIN((61+(Mortality!BF$5-Mortality!$AT$5)),84),0))</f>
        <v>1.2532502496191312E-3</v>
      </c>
      <c r="BG134" s="414">
        <f>BF134*(1-VLOOKUP($AR35,'MP-2017_Female'!$A$3:$CF$103,MIN((61+(Mortality!BG$5-Mortality!$AT$5)),84),0))</f>
        <v>1.2419709973725589E-3</v>
      </c>
      <c r="BH134" s="414">
        <f>BG134*(1-VLOOKUP($AR35,'MP-2017_Female'!$A$3:$CF$103,MIN((61+(Mortality!BH$5-Mortality!$AT$5)),84),0))</f>
        <v>1.2311658496954175E-3</v>
      </c>
      <c r="BI134" s="414">
        <f>BH134*(1-VLOOKUP($AR35,'MP-2017_Female'!$A$3:$CF$103,MIN((61+(Mortality!BI$5-Mortality!$AT$5)),84),0))</f>
        <v>1.2208240565579761E-3</v>
      </c>
      <c r="BJ134" s="414">
        <f>BI134*(1-VLOOKUP($AR35,'MP-2017_Female'!$A$3:$CF$103,MIN((61+(Mortality!BJ$5-Mortality!$AT$5)),84),0))</f>
        <v>1.210691216888545E-3</v>
      </c>
      <c r="BK134" s="414">
        <f>BJ134*(1-VLOOKUP($AR35,'MP-2017_Female'!$A$3:$CF$103,MIN((61+(Mortality!BK$5-Mortality!$AT$5)),84),0))</f>
        <v>1.2006424797883701E-3</v>
      </c>
      <c r="BL134" s="414">
        <f>BK134*(1-VLOOKUP($AR35,'MP-2017_Female'!$A$3:$CF$103,MIN((61+(Mortality!BL$5-Mortality!$AT$5)),84),0))</f>
        <v>1.190437018710169E-3</v>
      </c>
      <c r="BM134" s="414">
        <f>BL134*(1-VLOOKUP($AR35,'MP-2017_Female'!$A$3:$CF$103,MIN((61+(Mortality!BM$5-Mortality!$AT$5)),84),0))</f>
        <v>1.1799611729455194E-3</v>
      </c>
      <c r="BN134" s="414">
        <f>BM134*(1-VLOOKUP($AR35,'MP-2017_Female'!$A$3:$CF$103,MIN((61+(Mortality!BN$5-Mortality!$AT$5)),84),0))</f>
        <v>1.1691055301544207E-3</v>
      </c>
      <c r="BO134" s="414">
        <f>BN134*(1-VLOOKUP($AR35,'MP-2017_Female'!$A$3:$CF$103,MIN((61+(Mortality!BO$5-Mortality!$AT$5)),84),0))</f>
        <v>1.1578821170649383E-3</v>
      </c>
      <c r="BP134" s="414">
        <f>BO134*(1-VLOOKUP($AR35,'MP-2017_Female'!$A$3:$CF$103,MIN((61+(Mortality!BP$5-Mortality!$AT$5)),84),0))</f>
        <v>1.1464190841059955E-3</v>
      </c>
      <c r="BQ134" s="414">
        <f>BP134*(1-VLOOKUP($AR35,'MP-2017_Female'!$A$3:$CF$103,MIN((61+(Mortality!BQ$5-Mortality!$AT$5)),84),0))</f>
        <v>1.1349548932649354E-3</v>
      </c>
      <c r="BR134" s="414">
        <f>BQ134*(1-VLOOKUP($AR35,'MP-2017_Female'!$A$3:$CF$103,MIN((61+(Mortality!BR$5-Mortality!$AT$5)),84),0))</f>
        <v>1.123605344332286E-3</v>
      </c>
      <c r="BS134" s="414">
        <f>BR134*(1-VLOOKUP($AR35,'MP-2017_Female'!$A$3:$CF$103,MIN((61+(Mortality!BS$5-Mortality!$AT$5)),84),0))</f>
        <v>1.1123692908889631E-3</v>
      </c>
      <c r="BT134" s="414">
        <f>BS134*(1-VLOOKUP($AR35,'MP-2017_Female'!$A$3:$CF$103,MIN((61+(Mortality!BT$5-Mortality!$AT$5)),84),0))</f>
        <v>1.1012455979800735E-3</v>
      </c>
      <c r="BU134" s="414">
        <f>BT134*(1-VLOOKUP($AR35,'MP-2017_Female'!$A$3:$CF$103,MIN((61+(Mortality!BU$5-Mortality!$AT$5)),84),0))</f>
        <v>1.0902331420002728E-3</v>
      </c>
      <c r="BV134" s="414">
        <f>BU134*(1-VLOOKUP($AR35,'MP-2017_Female'!$A$3:$CF$103,MIN((61+(Mortality!BV$5-Mortality!$AT$5)),84),0))</f>
        <v>1.0793308105802701E-3</v>
      </c>
      <c r="BW134" s="414">
        <f>BV134*(1-VLOOKUP($AR35,'MP-2017_Female'!$A$3:$CF$103,MIN((61+(Mortality!BW$5-Mortality!$AT$5)),84),0))</f>
        <v>1.0685375024744675E-3</v>
      </c>
      <c r="BX134" s="414">
        <f>BW134*(1-VLOOKUP($AR35,'MP-2017_Female'!$A$3:$CF$103,MIN((61+(Mortality!BX$5-Mortality!$AT$5)),84),0))</f>
        <v>1.0578521274497228E-3</v>
      </c>
      <c r="BY134" s="414">
        <f>BX134*(1-VLOOKUP($AR35,'MP-2017_Female'!$A$3:$CF$103,MIN((61+(Mortality!BY$5-Mortality!$AT$5)),84),0))</f>
        <v>1.0472736061752255E-3</v>
      </c>
      <c r="BZ134" s="414">
        <f>BY134*(1-VLOOKUP($AR35,'MP-2017_Female'!$A$3:$CF$103,MIN((61+(Mortality!BZ$5-Mortality!$AT$5)),84),0))</f>
        <v>1.0368008701134733E-3</v>
      </c>
      <c r="CA134" s="414">
        <f>BZ134*(1-VLOOKUP($AR35,'MP-2017_Female'!$A$3:$CF$103,MIN((61+(Mortality!CA$5-Mortality!$AT$5)),84),0))</f>
        <v>1.0264328614123385E-3</v>
      </c>
      <c r="CB134" s="414">
        <f>CA134*(1-VLOOKUP($AR35,'MP-2017_Female'!$A$3:$CF$103,MIN((61+(Mortality!CB$5-Mortality!$AT$5)),84),0))</f>
        <v>1.0161685327982151E-3</v>
      </c>
      <c r="CC134" s="414">
        <f>CB134*(1-VLOOKUP($AR35,'MP-2017_Female'!$A$3:$CF$103,MIN((61+(Mortality!CC$5-Mortality!$AT$5)),84),0))</f>
        <v>1.0060068474702329E-3</v>
      </c>
      <c r="CD134" s="414">
        <f>CC134*(1-VLOOKUP($AR35,'MP-2017_Female'!$A$3:$CF$103,MIN((61+(Mortality!CD$5-Mortality!$AT$5)),84),0))</f>
        <v>9.9594677899553057E-4</v>
      </c>
      <c r="CE134" s="414">
        <f>CD134*(1-VLOOKUP($AR35,'MP-2017_Female'!$A$3:$CF$103,MIN((61+(Mortality!CE$5-Mortality!$AT$5)),84),0))</f>
        <v>9.8598731120557522E-4</v>
      </c>
      <c r="CF134" s="414">
        <f>CE134*(1-VLOOKUP($AR35,'MP-2017_Female'!$A$3:$CF$103,MIN((61+(Mortality!CF$5-Mortality!$AT$5)),84),0))</f>
        <v>9.761274380935195E-4</v>
      </c>
      <c r="CG134" s="414">
        <f>CF134*(1-VLOOKUP($AR35,'MP-2017_Female'!$A$3:$CF$103,MIN((61+(Mortality!CG$5-Mortality!$AT$5)),84),0))</f>
        <v>9.6636616371258426E-4</v>
      </c>
      <c r="CH134" s="414">
        <f>CG134*(1-VLOOKUP($AR35,'MP-2017_Female'!$A$3:$CF$103,MIN((61+(Mortality!CH$5-Mortality!$AT$5)),84),0))</f>
        <v>9.5670250207545839E-4</v>
      </c>
      <c r="CI134" s="414">
        <f>CH134*(1-VLOOKUP($AR35,'MP-2017_Female'!$A$3:$CF$103,MIN((61+(Mortality!CI$5-Mortality!$AT$5)),84),0))</f>
        <v>9.4713547705470378E-4</v>
      </c>
      <c r="CJ134" s="414">
        <f>CI134*(1-VLOOKUP($AR35,'MP-2017_Female'!$A$3:$CF$103,MIN((61+(Mortality!CJ$5-Mortality!$AT$5)),84),0))</f>
        <v>9.376641222841567E-4</v>
      </c>
      <c r="CK134" s="414">
        <f>CJ134*(1-VLOOKUP($AR35,'MP-2017_Female'!$A$3:$CF$103,MIN((61+(Mortality!CK$5-Mortality!$AT$5)),84),0))</f>
        <v>9.282874810613151E-4</v>
      </c>
      <c r="CL134" s="414">
        <f>CK134*(1-VLOOKUP($AR35,'MP-2017_Female'!$A$3:$CF$103,MIN((61+(Mortality!CL$5-Mortality!$AT$5)),84),0))</f>
        <v>9.1900460625070194E-4</v>
      </c>
      <c r="CM134" s="414">
        <f>CL134*(1-VLOOKUP($AR35,'MP-2017_Female'!$A$3:$CF$103,MIN((61+(Mortality!CM$5-Mortality!$AT$5)),84),0))</f>
        <v>9.0981456018819488E-4</v>
      </c>
      <c r="CN134" s="414">
        <f>CM134*(1-VLOOKUP($AR35,'MP-2017_Female'!$A$3:$CF$103,MIN((61+(Mortality!CN$5-Mortality!$AT$5)),84),0))</f>
        <v>9.0071641458631295E-4</v>
      </c>
      <c r="CO134" s="414">
        <f>CN134*(1-VLOOKUP($AR35,'MP-2017_Female'!$A$3:$CF$103,MIN((61+(Mortality!CO$5-Mortality!$AT$5)),84),0))</f>
        <v>8.9170925044044981E-4</v>
      </c>
      <c r="CP134" s="414">
        <f>CO134*(1-VLOOKUP($AR35,'MP-2017_Female'!$A$3:$CF$103,MIN((61+(Mortality!CP$5-Mortality!$AT$5)),84),0))</f>
        <v>8.8279215793604529E-4</v>
      </c>
      <c r="CQ134" s="414">
        <f>CP134*(1-VLOOKUP($AR35,'MP-2017_Female'!$A$3:$CF$103,MIN((61+(Mortality!CQ$5-Mortality!$AT$5)),84),0))</f>
        <v>8.7396423635668484E-4</v>
      </c>
      <c r="CR134" s="414">
        <f>CQ134*(1-VLOOKUP($AR35,'MP-2017_Female'!$A$3:$CF$103,MIN((61+(Mortality!CR$5-Mortality!$AT$5)),84),0))</f>
        <v>8.6522459399311798E-4</v>
      </c>
      <c r="CS134" s="414">
        <f>CR134*(1-VLOOKUP($AR35,'MP-2017_Female'!$A$3:$CF$103,MIN((61+(Mortality!CS$5-Mortality!$AT$5)),84),0))</f>
        <v>8.5657234805318675E-4</v>
      </c>
      <c r="CT134" s="414">
        <f>CS134*(1-VLOOKUP($AR35,'MP-2017_Female'!$A$3:$CF$103,MIN((61+(Mortality!CT$5-Mortality!$AT$5)),84),0))</f>
        <v>8.4800662457265488E-4</v>
      </c>
      <c r="CU134" s="414">
        <f>CT134*(1-VLOOKUP($AR35,'MP-2017_Female'!$A$3:$CF$103,MIN((61+(Mortality!CU$5-Mortality!$AT$5)),84),0))</f>
        <v>8.3952655832692836E-4</v>
      </c>
      <c r="CV134" s="414">
        <f>CU134*(1-VLOOKUP($AR35,'MP-2017_Female'!$A$3:$CF$103,MIN((61+(Mortality!CV$5-Mortality!$AT$5)),84),0))</f>
        <v>8.311312927436591E-4</v>
      </c>
      <c r="CW134" s="414">
        <f>CV134*(1-VLOOKUP($AR35,'MP-2017_Female'!$A$3:$CF$103,MIN((61+(Mortality!CW$5-Mortality!$AT$5)),84),0))</f>
        <v>8.2281997981622254E-4</v>
      </c>
      <c r="CX134" s="414">
        <f>CW134*(1-VLOOKUP($AR35,'MP-2017_Female'!$A$3:$CF$103,MIN((61+(Mortality!CX$5-Mortality!$AT$5)),84),0))</f>
        <v>8.1459178001806027E-4</v>
      </c>
      <c r="CY134" s="414">
        <f>CX134*(1-VLOOKUP($AR35,'MP-2017_Female'!$A$3:$CF$103,MIN((61+(Mortality!CY$5-Mortality!$AT$5)),84),0))</f>
        <v>8.064458622178797E-4</v>
      </c>
      <c r="CZ134" s="414">
        <f>CY134*(1-VLOOKUP($AR35,'MP-2017_Female'!$A$3:$CF$103,MIN((61+(Mortality!CZ$5-Mortality!$AT$5)),84),0))</f>
        <v>7.9838140359570094E-4</v>
      </c>
      <c r="DA134" s="414">
        <f>CZ134*(1-VLOOKUP($AR35,'MP-2017_Female'!$A$3:$CF$103,MIN((61+(Mortality!DA$5-Mortality!$AT$5)),84),0))</f>
        <v>7.9039758955974388E-4</v>
      </c>
      <c r="DB134" s="414">
        <f>DA134*(1-VLOOKUP($AR35,'MP-2017_Female'!$A$3:$CF$103,MIN((61+(Mortality!DB$5-Mortality!$AT$5)),84),0))</f>
        <v>7.824936136641464E-4</v>
      </c>
      <c r="DC134" s="414">
        <f>DB134*(1-VLOOKUP($AR35,'MP-2017_Female'!$A$3:$CF$103,MIN((61+(Mortality!DC$5-Mortality!$AT$5)),84),0))</f>
        <v>7.7466867752750497E-4</v>
      </c>
      <c r="DD134" s="414">
        <f>DC134*(1-VLOOKUP($AR35,'MP-2017_Female'!$A$3:$CF$103,MIN((61+(Mortality!DD$5-Mortality!$AT$5)),84),0))</f>
        <v>7.6692199075222988E-4</v>
      </c>
      <c r="DE134" s="414">
        <f>DD134*(1-VLOOKUP($AR35,'MP-2017_Female'!$A$3:$CF$103,MIN((61+(Mortality!DE$5-Mortality!$AT$5)),84),0))</f>
        <v>7.5925277084470759E-4</v>
      </c>
      <c r="DF134" s="414">
        <f>DE134*(1-VLOOKUP($AR35,'MP-2017_Female'!$A$3:$CF$103,MIN((61+(Mortality!DF$5-Mortality!$AT$5)),84),0))</f>
        <v>7.516602431362605E-4</v>
      </c>
      <c r="DG134" s="414">
        <f>DF134*(1-VLOOKUP($AR35,'MP-2017_Female'!$A$3:$CF$103,MIN((61+(Mortality!DG$5-Mortality!$AT$5)),84),0))</f>
        <v>7.4414364070489783E-4</v>
      </c>
      <c r="DH134" s="414">
        <f>DG134*(1-VLOOKUP($AR35,'MP-2017_Female'!$A$3:$CF$103,MIN((61+(Mortality!DH$5-Mortality!$AT$5)),84),0))</f>
        <v>7.3670220429784882E-4</v>
      </c>
      <c r="DI134" s="414">
        <f>DH134*(1-VLOOKUP($AR35,'MP-2017_Female'!$A$3:$CF$103,MIN((61+(Mortality!DI$5-Mortality!$AT$5)),84),0))</f>
        <v>7.2933518225487028E-4</v>
      </c>
      <c r="DJ134" s="414">
        <f>DI134*(1-VLOOKUP($AR35,'MP-2017_Female'!$A$3:$CF$103,MIN((61+(Mortality!DJ$5-Mortality!$AT$5)),84),0))</f>
        <v>7.2204183043232152E-4</v>
      </c>
      <c r="DK134" s="414">
        <f>DJ134*(1-VLOOKUP($AR35,'MP-2017_Female'!$A$3:$CF$103,MIN((61+(Mortality!DK$5-Mortality!$AT$5)),84),0))</f>
        <v>7.1482141212799832E-4</v>
      </c>
      <c r="DL134" s="414">
        <f>DK134*(1-VLOOKUP($AR35,'MP-2017_Female'!$A$3:$CF$103,MIN((61+(Mortality!DL$5-Mortality!$AT$5)),84),0))</f>
        <v>7.0767319800671836E-4</v>
      </c>
      <c r="DM134" s="414">
        <f>DL134*(1-VLOOKUP($AR35,'MP-2017_Female'!$A$3:$CF$103,MIN((61+(Mortality!DM$5-Mortality!$AT$5)),84),0))</f>
        <v>7.0059646602665113E-4</v>
      </c>
      <c r="DN134" s="414">
        <f>DM134*(1-VLOOKUP($AR35,'MP-2017_Female'!$A$3:$CF$103,MIN((61+(Mortality!DN$5-Mortality!$AT$5)),84),0))</f>
        <v>6.9359050136638461E-4</v>
      </c>
      <c r="DO134" s="414">
        <f>DN134*(1-VLOOKUP($AR35,'MP-2017_Female'!$A$3:$CF$103,MIN((61+(Mortality!DO$5-Mortality!$AT$5)),84),0))</f>
        <v>6.8665459635272076E-4</v>
      </c>
      <c r="DP134" s="414">
        <f>DO134*(1-VLOOKUP($AR35,'MP-2017_Female'!$A$3:$CF$103,MIN((61+(Mortality!DP$5-Mortality!$AT$5)),84),0))</f>
        <v>6.7978805038919354E-4</v>
      </c>
      <c r="DQ134" s="414">
        <f>DP134*(1-VLOOKUP($AR35,'MP-2017_Female'!$A$3:$CF$103,MIN((61+(Mortality!DQ$5-Mortality!$AT$5)),84),0))</f>
        <v>6.7299016988530162E-4</v>
      </c>
      <c r="DR134" s="414">
        <f>DQ134*(1-VLOOKUP($AR35,'MP-2017_Female'!$A$3:$CF$103,MIN((61+(Mortality!DR$5-Mortality!$AT$5)),84),0))</f>
        <v>6.6626026818644864E-4</v>
      </c>
      <c r="DS134" s="414">
        <f>DR134*(1-VLOOKUP($AR35,'MP-2017_Female'!$A$3:$CF$103,MIN((61+(Mortality!DS$5-Mortality!$AT$5)),84),0))</f>
        <v>6.5959766550458411E-4</v>
      </c>
      <c r="DT134" s="414">
        <f>DS134*(1-VLOOKUP($AR35,'MP-2017_Female'!$A$3:$CF$103,MIN((61+(Mortality!DT$5-Mortality!$AT$5)),84),0))</f>
        <v>6.5300168884953823E-4</v>
      </c>
      <c r="DU134" s="414">
        <f>DT134*(1-VLOOKUP($AR35,'MP-2017_Female'!$A$3:$CF$103,MIN((61+(Mortality!DU$5-Mortality!$AT$5)),84),0))</f>
        <v>6.4647167196104282E-4</v>
      </c>
      <c r="DV134" s="414">
        <f>DU134*(1-VLOOKUP($AR35,'MP-2017_Female'!$A$3:$CF$103,MIN((61+(Mortality!DV$5-Mortality!$AT$5)),84),0))</f>
        <v>6.4000695524143243E-4</v>
      </c>
      <c r="DW134" s="414">
        <f>DV134*(1-VLOOKUP($AR35,'MP-2017_Female'!$A$3:$CF$103,MIN((61+(Mortality!DW$5-Mortality!$AT$5)),84),0))</f>
        <v>6.336068856890181E-4</v>
      </c>
      <c r="DX134" s="414">
        <f>DW134*(1-VLOOKUP($AR35,'MP-2017_Female'!$A$3:$CF$103,MIN((61+(Mortality!DX$5-Mortality!$AT$5)),84),0))</f>
        <v>6.2727081683212795E-4</v>
      </c>
      <c r="DY134" s="414">
        <f>DX134*(1-VLOOKUP($AR35,'MP-2017_Female'!$A$3:$CF$103,MIN((61+(Mortality!DY$5-Mortality!$AT$5)),84),0))</f>
        <v>6.2099810866380668E-4</v>
      </c>
      <c r="DZ134" s="414">
        <f>DY134*(1-VLOOKUP($AR35,'MP-2017_Female'!$A$3:$CF$103,MIN((61+(Mortality!DZ$5-Mortality!$AT$5)),84),0))</f>
        <v>6.1478812757716857E-4</v>
      </c>
      <c r="EA134" s="414">
        <f>DZ134*(1-VLOOKUP($AR35,'MP-2017_Female'!$A$3:$CF$103,MIN((61+(Mortality!EA$5-Mortality!$AT$5)),84),0))</f>
        <v>6.0864024630139684E-4</v>
      </c>
      <c r="EB134" s="414">
        <f>EA134*(1-VLOOKUP($AR35,'MP-2017_Female'!$A$3:$CF$103,MIN((61+(Mortality!EB$5-Mortality!$AT$5)),84),0))</f>
        <v>6.0255384383838288E-4</v>
      </c>
      <c r="EC134" s="414">
        <f>EB134*(1-VLOOKUP($AR35,'MP-2017_Female'!$A$3:$CF$103,MIN((61+(Mortality!EC$5-Mortality!$AT$5)),84),0))</f>
        <v>5.9652830539999905E-4</v>
      </c>
      <c r="ED134" s="414">
        <f>EC134*(1-VLOOKUP($AR35,'MP-2017_Female'!$A$3:$CF$103,MIN((61+(Mortality!ED$5-Mortality!$AT$5)),84),0))</f>
        <v>5.9056302234599908E-4</v>
      </c>
      <c r="EE134" s="414">
        <f>ED134*(1-VLOOKUP($AR35,'MP-2017_Female'!$A$3:$CF$103,MIN((61+(Mortality!EE$5-Mortality!$AT$5)),84),0))</f>
        <v>5.8465739212253912E-4</v>
      </c>
      <c r="EF134" s="414">
        <f>EE134*(1-VLOOKUP($AR35,'MP-2017_Female'!$A$3:$CF$103,MIN((61+(Mortality!EF$5-Mortality!$AT$5)),84),0))</f>
        <v>5.7881081820131369E-4</v>
      </c>
      <c r="EG134" s="414">
        <f>EF134*(1-VLOOKUP($AR35,'MP-2017_Female'!$A$3:$CF$103,MIN((61+(Mortality!EG$5-Mortality!$AT$5)),84),0))</f>
        <v>5.7302271001930059E-4</v>
      </c>
      <c r="EH134" s="414">
        <f>EG134*(1-VLOOKUP($AR35,'MP-2017_Female'!$A$3:$CF$103,MIN((61+(Mortality!EH$5-Mortality!$AT$5)),84),0))</f>
        <v>5.6729248291910754E-4</v>
      </c>
      <c r="EI134" s="414">
        <f>EH134*(1-VLOOKUP($AR35,'MP-2017_Female'!$A$3:$CF$103,MIN((61+(Mortality!EI$5-Mortality!$AT$5)),84),0))</f>
        <v>5.6161955808991647E-4</v>
      </c>
      <c r="EJ134" s="414">
        <f>EI134*(1-VLOOKUP($AR35,'MP-2017_Female'!$A$3:$CF$103,MIN((61+(Mortality!EJ$5-Mortality!$AT$5)),84),0))</f>
        <v>5.5600336250901728E-4</v>
      </c>
      <c r="EK134" s="414">
        <f>EJ134*(1-VLOOKUP($AR35,'MP-2017_Female'!$A$3:$CF$103,MIN((61+(Mortality!EK$5-Mortality!$AT$5)),84),0))</f>
        <v>5.5044332888392711E-4</v>
      </c>
      <c r="EL134" s="414">
        <f>EK134*(1-VLOOKUP($AR35,'MP-2017_Female'!$A$3:$CF$103,MIN((61+(Mortality!EL$5-Mortality!$AT$5)),84),0))</f>
        <v>5.449388955950878E-4</v>
      </c>
      <c r="EM134" s="414">
        <f>EL134*(1-VLOOKUP($AR35,'MP-2017_Female'!$A$3:$CF$103,MIN((61+(Mortality!EM$5-Mortality!$AT$5)),84),0))</f>
        <v>5.3948950663913688E-4</v>
      </c>
      <c r="EN134" s="414">
        <f>EM134*(1-VLOOKUP($AR35,'MP-2017_Female'!$A$3:$CF$103,MIN((61+(Mortality!EN$5-Mortality!$AT$5)),84),0))</f>
        <v>5.340946115727455E-4</v>
      </c>
      <c r="EO134" s="414">
        <f>EN134*(1-VLOOKUP($AR35,'MP-2017_Female'!$A$3:$CF$103,MIN((61+(Mortality!EO$5-Mortality!$AT$5)),84),0))</f>
        <v>5.2875366545701802E-4</v>
      </c>
      <c r="EP134" s="414">
        <f>EO134*(1-VLOOKUP($AR35,'MP-2017_Female'!$A$3:$CF$103,MIN((61+(Mortality!EP$5-Mortality!$AT$5)),84),0))</f>
        <v>5.2346612880244787E-4</v>
      </c>
      <c r="EQ134" s="414">
        <f>EP134*(1-VLOOKUP($AR35,'MP-2017_Female'!$A$3:$CF$103,MIN((61+(Mortality!EQ$5-Mortality!$AT$5)),84),0))</f>
        <v>5.1823146751442341E-4</v>
      </c>
      <c r="ER134" s="414">
        <f>EQ134*(1-VLOOKUP($AR35,'MP-2017_Female'!$A$3:$CF$103,MIN((61+(Mortality!ER$5-Mortality!$AT$5)),84),0))</f>
        <v>5.1304915283927912E-4</v>
      </c>
      <c r="ES134" s="414">
        <f>ER134*(1-VLOOKUP($AR35,'MP-2017_Female'!$A$3:$CF$103,MIN((61+(Mortality!ES$5-Mortality!$AT$5)),84),0))</f>
        <v>5.0791866131088637E-4</v>
      </c>
      <c r="ET134" s="414">
        <f>ES134*(1-VLOOKUP($AR35,'MP-2017_Female'!$A$3:$CF$103,MIN((61+(Mortality!ET$5-Mortality!$AT$5)),84),0))</f>
        <v>5.0283947469777755E-4</v>
      </c>
      <c r="EU134" s="414">
        <f>ET134*(1-VLOOKUP($AR35,'MP-2017_Female'!$A$3:$CF$103,MIN((61+(Mortality!EU$5-Mortality!$AT$5)),84),0))</f>
        <v>4.978110799507998E-4</v>
      </c>
      <c r="EV134" s="414">
        <f>EU134*(1-VLOOKUP($AR35,'MP-2017_Female'!$A$3:$CF$103,MIN((61+(Mortality!EV$5-Mortality!$AT$5)),84),0))</f>
        <v>4.9283296915129178E-4</v>
      </c>
      <c r="EW134" s="414">
        <f>EV134*(1-VLOOKUP($AR35,'MP-2017_Female'!$A$3:$CF$103,MIN((61+(Mortality!EW$5-Mortality!$AT$5)),84),0))</f>
        <v>4.8790463945977885E-4</v>
      </c>
      <c r="EX134" s="414">
        <f>EW134*(1-VLOOKUP($AR35,'MP-2017_Female'!$A$3:$CF$103,MIN((61+(Mortality!EX$5-Mortality!$AT$5)),84),0))</f>
        <v>4.8302559306518105E-4</v>
      </c>
      <c r="EY134" s="414">
        <f>EX134*(1-VLOOKUP($AR35,'MP-2017_Female'!$A$3:$CF$103,MIN((61+(Mortality!EY$5-Mortality!$AT$5)),84),0))</f>
        <v>4.7819533713452922E-4</v>
      </c>
      <c r="EZ134" s="414">
        <f>EY134*(1-VLOOKUP($AR35,'MP-2017_Female'!$A$3:$CF$103,MIN((61+(Mortality!EZ$5-Mortality!$AT$5)),84),0))</f>
        <v>4.7341338376318394E-4</v>
      </c>
      <c r="FA134" s="414">
        <f>EZ134*(1-VLOOKUP($AR35,'MP-2017_Female'!$A$3:$CF$103,MIN((61+(Mortality!FA$5-Mortality!$AT$5)),84),0))</f>
        <v>4.686792499255521E-4</v>
      </c>
      <c r="FB134" s="414">
        <f>FA134*(1-VLOOKUP($AR35,'MP-2017_Female'!$A$3:$CF$103,MIN((61+(Mortality!FB$5-Mortality!$AT$5)),84),0))</f>
        <v>4.6399245742629659E-4</v>
      </c>
      <c r="FC134" s="414">
        <f>FB134*(1-VLOOKUP($AR35,'MP-2017_Female'!$A$3:$CF$103,MIN((61+(Mortality!FC$5-Mortality!$AT$5)),84),0))</f>
        <v>4.593525328520336E-4</v>
      </c>
      <c r="FD134" s="414">
        <f>FC134*(1-VLOOKUP($AR35,'MP-2017_Female'!$A$3:$CF$103,MIN((61+(Mortality!FD$5-Mortality!$AT$5)),84),0))</f>
        <v>4.5475900752351328E-4</v>
      </c>
      <c r="FE134" s="414">
        <f>FD134*(1-VLOOKUP($AR35,'MP-2017_Female'!$A$3:$CF$103,MIN((61+(Mortality!FE$5-Mortality!$AT$5)),84),0))</f>
        <v>4.5021141744827815E-4</v>
      </c>
      <c r="FF134" s="414">
        <f>FE134*(1-VLOOKUP($AR35,'MP-2017_Female'!$A$3:$CF$103,MIN((61+(Mortality!FF$5-Mortality!$AT$5)),84),0))</f>
        <v>4.4570930327379537E-4</v>
      </c>
      <c r="FG134" s="414">
        <f>FF134*(1-VLOOKUP($AR35,'MP-2017_Female'!$A$3:$CF$103,MIN((61+(Mortality!FG$5-Mortality!$AT$5)),84),0))</f>
        <v>4.4125221024105742E-4</v>
      </c>
      <c r="FH134" s="414">
        <f>FG134*(1-VLOOKUP($AR35,'MP-2017_Female'!$A$3:$CF$103,MIN((61+(Mortality!FH$5-Mortality!$AT$5)),84),0))</f>
        <v>4.3683968813864682E-4</v>
      </c>
      <c r="FI134" s="414">
        <f>FH134*(1-VLOOKUP($AR35,'MP-2017_Female'!$A$3:$CF$103,MIN((61+(Mortality!FI$5-Mortality!$AT$5)),84),0))</f>
        <v>4.3247129125726036E-4</v>
      </c>
    </row>
    <row r="135" spans="44:165">
      <c r="AR135" s="205">
        <v>55</v>
      </c>
      <c r="AS135" s="235">
        <f t="shared" si="153"/>
        <v>1.391694820161401E-3</v>
      </c>
      <c r="AT135" s="406">
        <f t="shared" si="152"/>
        <v>1.34E-3</v>
      </c>
      <c r="AU135" s="414">
        <f>AT135*(1-VLOOKUP($AR36,'MP-2017_Female'!$A$3:$CF$103,MIN((61+(Mortality!AU$5-Mortality!$AT$5)),84),0))</f>
        <v>1.3452260000000001E-3</v>
      </c>
      <c r="AV135" s="414">
        <f>AU135*(1-VLOOKUP($AR36,'MP-2017_Female'!$A$3:$CF$103,MIN((61+(Mortality!AV$5-Mortality!$AT$5)),84),0))</f>
        <v>1.3546425819999999E-3</v>
      </c>
      <c r="AW135" s="414">
        <f>AV135*(1-VLOOKUP($AR36,'MP-2017_Female'!$A$3:$CF$103,MIN((61+(Mortality!AW$5-Mortality!$AT$5)),84),0))</f>
        <v>1.3680535435617999E-3</v>
      </c>
      <c r="AX135" s="414">
        <f>AW135*(1-VLOOKUP($AR36,'MP-2017_Female'!$A$3:$CF$103,MIN((61+(Mortality!AX$5-Mortality!$AT$5)),84),0))</f>
        <v>1.3798188040364313E-3</v>
      </c>
      <c r="AY135" s="414">
        <f>AX135*(1-VLOOKUP($AR36,'MP-2017_Female'!$A$3:$CF$103,MIN((61+(Mortality!AY$5-Mortality!$AT$5)),84),0))</f>
        <v>1.3886496443822644E-3</v>
      </c>
      <c r="AZ135" s="414">
        <f>AY135*(1-VLOOKUP($AR36,'MP-2017_Female'!$A$3:$CF$103,MIN((61+(Mortality!AZ$5-Mortality!$AT$5)),84),0))</f>
        <v>1.3937876480664788E-3</v>
      </c>
      <c r="BA135" s="414">
        <f>AZ135*(1-VLOOKUP($AR36,'MP-2017_Female'!$A$3:$CF$103,MIN((61+(Mortality!BA$5-Mortality!$AT$5)),84),0))</f>
        <v>1.3947632994201252E-3</v>
      </c>
      <c r="BB135" s="414">
        <f>BA135*(1-VLOOKUP($AR36,'MP-2017_Female'!$A$3:$CF$103,MIN((61+(Mortality!BB$5-Mortality!$AT$5)),84),0))</f>
        <v>1.391694820161401E-3</v>
      </c>
      <c r="BC135" s="414">
        <f>BB135*(1-VLOOKUP($AR36,'MP-2017_Female'!$A$3:$CF$103,MIN((61+(Mortality!BC$5-Mortality!$AT$5)),84),0))</f>
        <v>1.3850146850246262E-3</v>
      </c>
      <c r="BD135" s="414">
        <f>BC135*(1-VLOOKUP($AR36,'MP-2017_Female'!$A$3:$CF$103,MIN((61+(Mortality!BD$5-Mortality!$AT$5)),84),0))</f>
        <v>1.3753195822294537E-3</v>
      </c>
      <c r="BE135" s="414">
        <f>BD135*(1-VLOOKUP($AR36,'MP-2017_Female'!$A$3:$CF$103,MIN((61+(Mortality!BE$5-Mortality!$AT$5)),84),0))</f>
        <v>1.3636293657805034E-3</v>
      </c>
      <c r="BF135" s="414">
        <f>BE135*(1-VLOOKUP($AR36,'MP-2017_Female'!$A$3:$CF$103,MIN((61+(Mortality!BF$5-Mortality!$AT$5)),84),0))</f>
        <v>1.3509476126787447E-3</v>
      </c>
      <c r="BG135" s="414">
        <f>BF135*(1-VLOOKUP($AR36,'MP-2017_Female'!$A$3:$CF$103,MIN((61+(Mortality!BG$5-Mortality!$AT$5)),84),0))</f>
        <v>1.3381136103582966E-3</v>
      </c>
      <c r="BH135" s="414">
        <f>BG135*(1-VLOOKUP($AR36,'MP-2017_Female'!$A$3:$CF$103,MIN((61+(Mortality!BH$5-Mortality!$AT$5)),84),0))</f>
        <v>1.3258029651430003E-3</v>
      </c>
      <c r="BI135" s="414">
        <f>BH135*(1-VLOOKUP($AR36,'MP-2017_Female'!$A$3:$CF$103,MIN((61+(Mortality!BI$5-Mortality!$AT$5)),84),0))</f>
        <v>1.3140033187532276E-3</v>
      </c>
      <c r="BJ135" s="414">
        <f>BI135*(1-VLOOKUP($AR36,'MP-2017_Female'!$A$3:$CF$103,MIN((61+(Mortality!BJ$5-Mortality!$AT$5)),84),0))</f>
        <v>1.3025714898800744E-3</v>
      </c>
      <c r="BK135" s="414">
        <f>BJ135*(1-VLOOKUP($AR36,'MP-2017_Female'!$A$3:$CF$103,MIN((61+(Mortality!BK$5-Mortality!$AT$5)),84),0))</f>
        <v>1.2912391179181178E-3</v>
      </c>
      <c r="BL135" s="414">
        <f>BK135*(1-VLOOKUP($AR36,'MP-2017_Female'!$A$3:$CF$103,MIN((61+(Mortality!BL$5-Mortality!$AT$5)),84),0))</f>
        <v>1.2798762136804382E-3</v>
      </c>
      <c r="BM135" s="414">
        <f>BL135*(1-VLOOKUP($AR36,'MP-2017_Female'!$A$3:$CF$103,MIN((61+(Mortality!BM$5-Mortality!$AT$5)),84),0))</f>
        <v>1.2683573277573142E-3</v>
      </c>
      <c r="BN135" s="414">
        <f>BM135*(1-VLOOKUP($AR36,'MP-2017_Female'!$A$3:$CF$103,MIN((61+(Mortality!BN$5-Mortality!$AT$5)),84),0))</f>
        <v>1.2565616046091713E-3</v>
      </c>
      <c r="BO135" s="414">
        <f>BN135*(1-VLOOKUP($AR36,'MP-2017_Female'!$A$3:$CF$103,MIN((61+(Mortality!BO$5-Mortality!$AT$5)),84),0))</f>
        <v>1.2444986132049232E-3</v>
      </c>
      <c r="BP135" s="414">
        <f>BO135*(1-VLOOKUP($AR36,'MP-2017_Female'!$A$3:$CF$103,MIN((61+(Mortality!BP$5-Mortality!$AT$5)),84),0))</f>
        <v>1.2321780769341945E-3</v>
      </c>
      <c r="BQ135" s="414">
        <f>BP135*(1-VLOOKUP($AR36,'MP-2017_Female'!$A$3:$CF$103,MIN((61+(Mortality!BQ$5-Mortality!$AT$5)),84),0))</f>
        <v>1.2198562961648525E-3</v>
      </c>
      <c r="BR135" s="414">
        <f>BQ135*(1-VLOOKUP($AR36,'MP-2017_Female'!$A$3:$CF$103,MIN((61+(Mortality!BR$5-Mortality!$AT$5)),84),0))</f>
        <v>1.2076577332032039E-3</v>
      </c>
      <c r="BS135" s="414">
        <f>BR135*(1-VLOOKUP($AR36,'MP-2017_Female'!$A$3:$CF$103,MIN((61+(Mortality!BS$5-Mortality!$AT$5)),84),0))</f>
        <v>1.1955811558711719E-3</v>
      </c>
      <c r="BT135" s="414">
        <f>BS135*(1-VLOOKUP($AR36,'MP-2017_Female'!$A$3:$CF$103,MIN((61+(Mortality!BT$5-Mortality!$AT$5)),84),0))</f>
        <v>1.1836253443124603E-3</v>
      </c>
      <c r="BU135" s="414">
        <f>BT135*(1-VLOOKUP($AR36,'MP-2017_Female'!$A$3:$CF$103,MIN((61+(Mortality!BU$5-Mortality!$AT$5)),84),0))</f>
        <v>1.1717890908693356E-3</v>
      </c>
      <c r="BV135" s="414">
        <f>BU135*(1-VLOOKUP($AR36,'MP-2017_Female'!$A$3:$CF$103,MIN((61+(Mortality!BV$5-Mortality!$AT$5)),84),0))</f>
        <v>1.1600711999606422E-3</v>
      </c>
      <c r="BW135" s="414">
        <f>BV135*(1-VLOOKUP($AR36,'MP-2017_Female'!$A$3:$CF$103,MIN((61+(Mortality!BW$5-Mortality!$AT$5)),84),0))</f>
        <v>1.1484704879610357E-3</v>
      </c>
      <c r="BX135" s="414">
        <f>BW135*(1-VLOOKUP($AR36,'MP-2017_Female'!$A$3:$CF$103,MIN((61+(Mortality!BX$5-Mortality!$AT$5)),84),0))</f>
        <v>1.1369857830814253E-3</v>
      </c>
      <c r="BY135" s="414">
        <f>BX135*(1-VLOOKUP($AR36,'MP-2017_Female'!$A$3:$CF$103,MIN((61+(Mortality!BY$5-Mortality!$AT$5)),84),0))</f>
        <v>1.1256159252506111E-3</v>
      </c>
      <c r="BZ135" s="414">
        <f>BY135*(1-VLOOKUP($AR36,'MP-2017_Female'!$A$3:$CF$103,MIN((61+(Mortality!BZ$5-Mortality!$AT$5)),84),0))</f>
        <v>1.1143597659981049E-3</v>
      </c>
      <c r="CA135" s="414">
        <f>BZ135*(1-VLOOKUP($AR36,'MP-2017_Female'!$A$3:$CF$103,MIN((61+(Mortality!CA$5-Mortality!$AT$5)),84),0))</f>
        <v>1.1032161683381238E-3</v>
      </c>
      <c r="CB135" s="414">
        <f>CA135*(1-VLOOKUP($AR36,'MP-2017_Female'!$A$3:$CF$103,MIN((61+(Mortality!CB$5-Mortality!$AT$5)),84),0))</f>
        <v>1.0921840066547425E-3</v>
      </c>
      <c r="CC135" s="414">
        <f>CB135*(1-VLOOKUP($AR36,'MP-2017_Female'!$A$3:$CF$103,MIN((61+(Mortality!CC$5-Mortality!$AT$5)),84),0))</f>
        <v>1.081262166588195E-3</v>
      </c>
      <c r="CD135" s="414">
        <f>CC135*(1-VLOOKUP($AR36,'MP-2017_Female'!$A$3:$CF$103,MIN((61+(Mortality!CD$5-Mortality!$AT$5)),84),0))</f>
        <v>1.070449544922313E-3</v>
      </c>
      <c r="CE135" s="414">
        <f>CD135*(1-VLOOKUP($AR36,'MP-2017_Female'!$A$3:$CF$103,MIN((61+(Mortality!CE$5-Mortality!$AT$5)),84),0))</f>
        <v>1.0597450494730899E-3</v>
      </c>
      <c r="CF135" s="414">
        <f>CE135*(1-VLOOKUP($AR36,'MP-2017_Female'!$A$3:$CF$103,MIN((61+(Mortality!CF$5-Mortality!$AT$5)),84),0))</f>
        <v>1.0491475989783589E-3</v>
      </c>
      <c r="CG135" s="414">
        <f>CF135*(1-VLOOKUP($AR36,'MP-2017_Female'!$A$3:$CF$103,MIN((61+(Mortality!CG$5-Mortality!$AT$5)),84),0))</f>
        <v>1.0386561229885753E-3</v>
      </c>
      <c r="CH135" s="414">
        <f>CG135*(1-VLOOKUP($AR36,'MP-2017_Female'!$A$3:$CF$103,MIN((61+(Mortality!CH$5-Mortality!$AT$5)),84),0))</f>
        <v>1.0282695617586895E-3</v>
      </c>
      <c r="CI135" s="414">
        <f>CH135*(1-VLOOKUP($AR36,'MP-2017_Female'!$A$3:$CF$103,MIN((61+(Mortality!CI$5-Mortality!$AT$5)),84),0))</f>
        <v>1.0179868661411027E-3</v>
      </c>
      <c r="CJ135" s="414">
        <f>CI135*(1-VLOOKUP($AR36,'MP-2017_Female'!$A$3:$CF$103,MIN((61+(Mortality!CJ$5-Mortality!$AT$5)),84),0))</f>
        <v>1.0078069974796917E-3</v>
      </c>
      <c r="CK135" s="414">
        <f>CJ135*(1-VLOOKUP($AR36,'MP-2017_Female'!$A$3:$CF$103,MIN((61+(Mortality!CK$5-Mortality!$AT$5)),84),0))</f>
        <v>9.9772892750489475E-4</v>
      </c>
      <c r="CL135" s="414">
        <f>CK135*(1-VLOOKUP($AR36,'MP-2017_Female'!$A$3:$CF$103,MIN((61+(Mortality!CL$5-Mortality!$AT$5)),84),0))</f>
        <v>9.8775163822984575E-4</v>
      </c>
      <c r="CM135" s="414">
        <f>CL135*(1-VLOOKUP($AR36,'MP-2017_Female'!$A$3:$CF$103,MIN((61+(Mortality!CM$5-Mortality!$AT$5)),84),0))</f>
        <v>9.7787412184754735E-4</v>
      </c>
      <c r="CN135" s="414">
        <f>CM135*(1-VLOOKUP($AR36,'MP-2017_Female'!$A$3:$CF$103,MIN((61+(Mortality!CN$5-Mortality!$AT$5)),84),0))</f>
        <v>9.6809538062907186E-4</v>
      </c>
      <c r="CO135" s="414">
        <f>CN135*(1-VLOOKUP($AR36,'MP-2017_Female'!$A$3:$CF$103,MIN((61+(Mortality!CO$5-Mortality!$AT$5)),84),0))</f>
        <v>9.584144268227811E-4</v>
      </c>
      <c r="CP135" s="414">
        <f>CO135*(1-VLOOKUP($AR36,'MP-2017_Female'!$A$3:$CF$103,MIN((61+(Mortality!CP$5-Mortality!$AT$5)),84),0))</f>
        <v>9.4883028255455333E-4</v>
      </c>
      <c r="CQ135" s="414">
        <f>CP135*(1-VLOOKUP($AR36,'MP-2017_Female'!$A$3:$CF$103,MIN((61+(Mortality!CQ$5-Mortality!$AT$5)),84),0))</f>
        <v>9.3934197972900778E-4</v>
      </c>
      <c r="CR135" s="414">
        <f>CQ135*(1-VLOOKUP($AR36,'MP-2017_Female'!$A$3:$CF$103,MIN((61+(Mortality!CR$5-Mortality!$AT$5)),84),0))</f>
        <v>9.2994855993171774E-4</v>
      </c>
      <c r="CS135" s="414">
        <f>CR135*(1-VLOOKUP($AR36,'MP-2017_Female'!$A$3:$CF$103,MIN((61+(Mortality!CS$5-Mortality!$AT$5)),84),0))</f>
        <v>9.2064907433240053E-4</v>
      </c>
      <c r="CT135" s="414">
        <f>CS135*(1-VLOOKUP($AR36,'MP-2017_Female'!$A$3:$CF$103,MIN((61+(Mortality!CT$5-Mortality!$AT$5)),84),0))</f>
        <v>9.1144258358907652E-4</v>
      </c>
      <c r="CU135" s="414">
        <f>CT135*(1-VLOOKUP($AR36,'MP-2017_Female'!$A$3:$CF$103,MIN((61+(Mortality!CU$5-Mortality!$AT$5)),84),0))</f>
        <v>9.0232815775318572E-4</v>
      </c>
      <c r="CV135" s="414">
        <f>CU135*(1-VLOOKUP($AR36,'MP-2017_Female'!$A$3:$CF$103,MIN((61+(Mortality!CV$5-Mortality!$AT$5)),84),0))</f>
        <v>8.9330487617565388E-4</v>
      </c>
      <c r="CW135" s="414">
        <f>CV135*(1-VLOOKUP($AR36,'MP-2017_Female'!$A$3:$CF$103,MIN((61+(Mortality!CW$5-Mortality!$AT$5)),84),0))</f>
        <v>8.8437182741389728E-4</v>
      </c>
      <c r="CX135" s="414">
        <f>CW135*(1-VLOOKUP($AR36,'MP-2017_Female'!$A$3:$CF$103,MIN((61+(Mortality!CX$5-Mortality!$AT$5)),84),0))</f>
        <v>8.755281091397583E-4</v>
      </c>
      <c r="CY135" s="414">
        <f>CX135*(1-VLOOKUP($AR36,'MP-2017_Female'!$A$3:$CF$103,MIN((61+(Mortality!CY$5-Mortality!$AT$5)),84),0))</f>
        <v>8.667728280483607E-4</v>
      </c>
      <c r="CZ135" s="414">
        <f>CY135*(1-VLOOKUP($AR36,'MP-2017_Female'!$A$3:$CF$103,MIN((61+(Mortality!CZ$5-Mortality!$AT$5)),84),0))</f>
        <v>8.5810509976787708E-4</v>
      </c>
      <c r="DA135" s="414">
        <f>CZ135*(1-VLOOKUP($AR36,'MP-2017_Female'!$A$3:$CF$103,MIN((61+(Mortality!DA$5-Mortality!$AT$5)),84),0))</f>
        <v>8.4952404877019832E-4</v>
      </c>
      <c r="DB135" s="414">
        <f>DA135*(1-VLOOKUP($AR36,'MP-2017_Female'!$A$3:$CF$103,MIN((61+(Mortality!DB$5-Mortality!$AT$5)),84),0))</f>
        <v>8.4102880828249634E-4</v>
      </c>
      <c r="DC135" s="414">
        <f>DB135*(1-VLOOKUP($AR36,'MP-2017_Female'!$A$3:$CF$103,MIN((61+(Mortality!DC$5-Mortality!$AT$5)),84),0))</f>
        <v>8.3261852019967135E-4</v>
      </c>
      <c r="DD135" s="414">
        <f>DC135*(1-VLOOKUP($AR36,'MP-2017_Female'!$A$3:$CF$103,MIN((61+(Mortality!DD$5-Mortality!$AT$5)),84),0))</f>
        <v>8.2429233499767458E-4</v>
      </c>
      <c r="DE135" s="414">
        <f>DD135*(1-VLOOKUP($AR36,'MP-2017_Female'!$A$3:$CF$103,MIN((61+(Mortality!DE$5-Mortality!$AT$5)),84),0))</f>
        <v>8.1604941164769781E-4</v>
      </c>
      <c r="DF135" s="414">
        <f>DE135*(1-VLOOKUP($AR36,'MP-2017_Female'!$A$3:$CF$103,MIN((61+(Mortality!DF$5-Mortality!$AT$5)),84),0))</f>
        <v>8.078889175312208E-4</v>
      </c>
      <c r="DG135" s="414">
        <f>DF135*(1-VLOOKUP($AR36,'MP-2017_Female'!$A$3:$CF$103,MIN((61+(Mortality!DG$5-Mortality!$AT$5)),84),0))</f>
        <v>7.9981002835590863E-4</v>
      </c>
      <c r="DH135" s="414">
        <f>DG135*(1-VLOOKUP($AR36,'MP-2017_Female'!$A$3:$CF$103,MIN((61+(Mortality!DH$5-Mortality!$AT$5)),84),0))</f>
        <v>7.9181192807234956E-4</v>
      </c>
      <c r="DI135" s="414">
        <f>DH135*(1-VLOOKUP($AR36,'MP-2017_Female'!$A$3:$CF$103,MIN((61+(Mortality!DI$5-Mortality!$AT$5)),84),0))</f>
        <v>7.8389380879162604E-4</v>
      </c>
      <c r="DJ135" s="414">
        <f>DI135*(1-VLOOKUP($AR36,'MP-2017_Female'!$A$3:$CF$103,MIN((61+(Mortality!DJ$5-Mortality!$AT$5)),84),0))</f>
        <v>7.7605487070370974E-4</v>
      </c>
      <c r="DK135" s="414">
        <f>DJ135*(1-VLOOKUP($AR36,'MP-2017_Female'!$A$3:$CF$103,MIN((61+(Mortality!DK$5-Mortality!$AT$5)),84),0))</f>
        <v>7.6829432199667258E-4</v>
      </c>
      <c r="DL135" s="414">
        <f>DK135*(1-VLOOKUP($AR36,'MP-2017_Female'!$A$3:$CF$103,MIN((61+(Mortality!DL$5-Mortality!$AT$5)),84),0))</f>
        <v>7.6061137877670587E-4</v>
      </c>
      <c r="DM135" s="414">
        <f>DL135*(1-VLOOKUP($AR36,'MP-2017_Female'!$A$3:$CF$103,MIN((61+(Mortality!DM$5-Mortality!$AT$5)),84),0))</f>
        <v>7.5300526498893884E-4</v>
      </c>
      <c r="DN135" s="414">
        <f>DM135*(1-VLOOKUP($AR36,'MP-2017_Female'!$A$3:$CF$103,MIN((61+(Mortality!DN$5-Mortality!$AT$5)),84),0))</f>
        <v>7.4547521233904945E-4</v>
      </c>
      <c r="DO135" s="414">
        <f>DN135*(1-VLOOKUP($AR36,'MP-2017_Female'!$A$3:$CF$103,MIN((61+(Mortality!DO$5-Mortality!$AT$5)),84),0))</f>
        <v>7.3802046021565891E-4</v>
      </c>
      <c r="DP135" s="414">
        <f>DO135*(1-VLOOKUP($AR36,'MP-2017_Female'!$A$3:$CF$103,MIN((61+(Mortality!DP$5-Mortality!$AT$5)),84),0))</f>
        <v>7.3064025561350233E-4</v>
      </c>
      <c r="DQ135" s="414">
        <f>DP135*(1-VLOOKUP($AR36,'MP-2017_Female'!$A$3:$CF$103,MIN((61+(Mortality!DQ$5-Mortality!$AT$5)),84),0))</f>
        <v>7.2333385305736731E-4</v>
      </c>
      <c r="DR135" s="414">
        <f>DQ135*(1-VLOOKUP($AR36,'MP-2017_Female'!$A$3:$CF$103,MIN((61+(Mortality!DR$5-Mortality!$AT$5)),84),0))</f>
        <v>7.1610051452679368E-4</v>
      </c>
      <c r="DS135" s="414">
        <f>DR135*(1-VLOOKUP($AR36,'MP-2017_Female'!$A$3:$CF$103,MIN((61+(Mortality!DS$5-Mortality!$AT$5)),84),0))</f>
        <v>7.0893950938152569E-4</v>
      </c>
      <c r="DT135" s="414">
        <f>DS135*(1-VLOOKUP($AR36,'MP-2017_Female'!$A$3:$CF$103,MIN((61+(Mortality!DT$5-Mortality!$AT$5)),84),0))</f>
        <v>7.0185011428771044E-4</v>
      </c>
      <c r="DU135" s="414">
        <f>DT135*(1-VLOOKUP($AR36,'MP-2017_Female'!$A$3:$CF$103,MIN((61+(Mortality!DU$5-Mortality!$AT$5)),84),0))</f>
        <v>6.9483161314483333E-4</v>
      </c>
      <c r="DV135" s="414">
        <f>DU135*(1-VLOOKUP($AR36,'MP-2017_Female'!$A$3:$CF$103,MIN((61+(Mortality!DV$5-Mortality!$AT$5)),84),0))</f>
        <v>6.8788329701338494E-4</v>
      </c>
      <c r="DW135" s="414">
        <f>DV135*(1-VLOOKUP($AR36,'MP-2017_Female'!$A$3:$CF$103,MIN((61+(Mortality!DW$5-Mortality!$AT$5)),84),0))</f>
        <v>6.8100446404325112E-4</v>
      </c>
      <c r="DX135" s="414">
        <f>DW135*(1-VLOOKUP($AR36,'MP-2017_Female'!$A$3:$CF$103,MIN((61+(Mortality!DX$5-Mortality!$AT$5)),84),0))</f>
        <v>6.741944194028186E-4</v>
      </c>
      <c r="DY135" s="414">
        <f>DX135*(1-VLOOKUP($AR36,'MP-2017_Female'!$A$3:$CF$103,MIN((61+(Mortality!DY$5-Mortality!$AT$5)),84),0))</f>
        <v>6.6745247520879041E-4</v>
      </c>
      <c r="DZ135" s="414">
        <f>DY135*(1-VLOOKUP($AR36,'MP-2017_Female'!$A$3:$CF$103,MIN((61+(Mortality!DZ$5-Mortality!$AT$5)),84),0))</f>
        <v>6.6077795045670247E-4</v>
      </c>
      <c r="EA135" s="414">
        <f>DZ135*(1-VLOOKUP($AR36,'MP-2017_Female'!$A$3:$CF$103,MIN((61+(Mortality!EA$5-Mortality!$AT$5)),84),0))</f>
        <v>6.541701709521354E-4</v>
      </c>
      <c r="EB135" s="414">
        <f>EA135*(1-VLOOKUP($AR36,'MP-2017_Female'!$A$3:$CF$103,MIN((61+(Mortality!EB$5-Mortality!$AT$5)),84),0))</f>
        <v>6.4762846924261409E-4</v>
      </c>
      <c r="EC135" s="414">
        <f>EB135*(1-VLOOKUP($AR36,'MP-2017_Female'!$A$3:$CF$103,MIN((61+(Mortality!EC$5-Mortality!$AT$5)),84),0))</f>
        <v>6.4115218455018793E-4</v>
      </c>
      <c r="ED135" s="414">
        <f>EC135*(1-VLOOKUP($AR36,'MP-2017_Female'!$A$3:$CF$103,MIN((61+(Mortality!ED$5-Mortality!$AT$5)),84),0))</f>
        <v>6.3474066270468601E-4</v>
      </c>
      <c r="EE135" s="414">
        <f>ED135*(1-VLOOKUP($AR36,'MP-2017_Female'!$A$3:$CF$103,MIN((61+(Mortality!EE$5-Mortality!$AT$5)),84),0))</f>
        <v>6.2839325607763911E-4</v>
      </c>
      <c r="EF135" s="414">
        <f>EE135*(1-VLOOKUP($AR36,'MP-2017_Female'!$A$3:$CF$103,MIN((61+(Mortality!EF$5-Mortality!$AT$5)),84),0))</f>
        <v>6.2210932351686274E-4</v>
      </c>
      <c r="EG135" s="414">
        <f>EF135*(1-VLOOKUP($AR36,'MP-2017_Female'!$A$3:$CF$103,MIN((61+(Mortality!EG$5-Mortality!$AT$5)),84),0))</f>
        <v>6.1588823028169409E-4</v>
      </c>
      <c r="EH135" s="414">
        <f>EG135*(1-VLOOKUP($AR36,'MP-2017_Female'!$A$3:$CF$103,MIN((61+(Mortality!EH$5-Mortality!$AT$5)),84),0))</f>
        <v>6.0972934797887709E-4</v>
      </c>
      <c r="EI135" s="414">
        <f>EH135*(1-VLOOKUP($AR36,'MP-2017_Female'!$A$3:$CF$103,MIN((61+(Mortality!EI$5-Mortality!$AT$5)),84),0))</f>
        <v>6.0363205449908829E-4</v>
      </c>
      <c r="EJ135" s="414">
        <f>EI135*(1-VLOOKUP($AR36,'MP-2017_Female'!$A$3:$CF$103,MIN((61+(Mortality!EJ$5-Mortality!$AT$5)),84),0))</f>
        <v>5.975957339540974E-4</v>
      </c>
      <c r="EK135" s="414">
        <f>EJ135*(1-VLOOKUP($AR36,'MP-2017_Female'!$A$3:$CF$103,MIN((61+(Mortality!EK$5-Mortality!$AT$5)),84),0))</f>
        <v>5.9161977661455645E-4</v>
      </c>
      <c r="EL135" s="414">
        <f>EK135*(1-VLOOKUP($AR36,'MP-2017_Female'!$A$3:$CF$103,MIN((61+(Mortality!EL$5-Mortality!$AT$5)),84),0))</f>
        <v>5.8570357884841085E-4</v>
      </c>
      <c r="EM135" s="414">
        <f>EL135*(1-VLOOKUP($AR36,'MP-2017_Female'!$A$3:$CF$103,MIN((61+(Mortality!EM$5-Mortality!$AT$5)),84),0))</f>
        <v>5.7984654305992674E-4</v>
      </c>
      <c r="EN135" s="414">
        <f>EM135*(1-VLOOKUP($AR36,'MP-2017_Female'!$A$3:$CF$103,MIN((61+(Mortality!EN$5-Mortality!$AT$5)),84),0))</f>
        <v>5.7404807762932752E-4</v>
      </c>
      <c r="EO135" s="414">
        <f>EN135*(1-VLOOKUP($AR36,'MP-2017_Female'!$A$3:$CF$103,MIN((61+(Mortality!EO$5-Mortality!$AT$5)),84),0))</f>
        <v>5.6830759685303422E-4</v>
      </c>
      <c r="EP135" s="414">
        <f>EO135*(1-VLOOKUP($AR36,'MP-2017_Female'!$A$3:$CF$103,MIN((61+(Mortality!EP$5-Mortality!$AT$5)),84),0))</f>
        <v>5.6262452088450389E-4</v>
      </c>
      <c r="EQ135" s="414">
        <f>EP135*(1-VLOOKUP($AR36,'MP-2017_Female'!$A$3:$CF$103,MIN((61+(Mortality!EQ$5-Mortality!$AT$5)),84),0))</f>
        <v>5.569982756756588E-4</v>
      </c>
      <c r="ER135" s="414">
        <f>EQ135*(1-VLOOKUP($AR36,'MP-2017_Female'!$A$3:$CF$103,MIN((61+(Mortality!ER$5-Mortality!$AT$5)),84),0))</f>
        <v>5.5142829291890221E-4</v>
      </c>
      <c r="ES135" s="414">
        <f>ER135*(1-VLOOKUP($AR36,'MP-2017_Female'!$A$3:$CF$103,MIN((61+(Mortality!ES$5-Mortality!$AT$5)),84),0))</f>
        <v>5.4591400998971315E-4</v>
      </c>
      <c r="ET135" s="414">
        <f>ES135*(1-VLOOKUP($AR36,'MP-2017_Female'!$A$3:$CF$103,MIN((61+(Mortality!ET$5-Mortality!$AT$5)),84),0))</f>
        <v>5.40454869889816E-4</v>
      </c>
      <c r="EU135" s="414">
        <f>ET135*(1-VLOOKUP($AR36,'MP-2017_Female'!$A$3:$CF$103,MIN((61+(Mortality!EU$5-Mortality!$AT$5)),84),0))</f>
        <v>5.3505032119091785E-4</v>
      </c>
      <c r="EV135" s="414">
        <f>EU135*(1-VLOOKUP($AR36,'MP-2017_Female'!$A$3:$CF$103,MIN((61+(Mortality!EV$5-Mortality!$AT$5)),84),0))</f>
        <v>5.2969981797900865E-4</v>
      </c>
      <c r="EW135" s="414">
        <f>EV135*(1-VLOOKUP($AR36,'MP-2017_Female'!$A$3:$CF$103,MIN((61+(Mortality!EW$5-Mortality!$AT$5)),84),0))</f>
        <v>5.2440281979921851E-4</v>
      </c>
      <c r="EX135" s="414">
        <f>EW135*(1-VLOOKUP($AR36,'MP-2017_Female'!$A$3:$CF$103,MIN((61+(Mortality!EX$5-Mortality!$AT$5)),84),0))</f>
        <v>5.1915879160122633E-4</v>
      </c>
      <c r="EY135" s="414">
        <f>EX135*(1-VLOOKUP($AR36,'MP-2017_Female'!$A$3:$CF$103,MIN((61+(Mortality!EY$5-Mortality!$AT$5)),84),0))</f>
        <v>5.1396720368521403E-4</v>
      </c>
      <c r="EZ135" s="414">
        <f>EY135*(1-VLOOKUP($AR36,'MP-2017_Female'!$A$3:$CF$103,MIN((61+(Mortality!EZ$5-Mortality!$AT$5)),84),0))</f>
        <v>5.0882753164836184E-4</v>
      </c>
      <c r="FA135" s="414">
        <f>EZ135*(1-VLOOKUP($AR36,'MP-2017_Female'!$A$3:$CF$103,MIN((61+(Mortality!FA$5-Mortality!$AT$5)),84),0))</f>
        <v>5.0373925633187826E-4</v>
      </c>
      <c r="FB135" s="414">
        <f>FA135*(1-VLOOKUP($AR36,'MP-2017_Female'!$A$3:$CF$103,MIN((61+(Mortality!FB$5-Mortality!$AT$5)),84),0))</f>
        <v>4.9870186376855944E-4</v>
      </c>
      <c r="FC135" s="414">
        <f>FB135*(1-VLOOKUP($AR36,'MP-2017_Female'!$A$3:$CF$103,MIN((61+(Mortality!FC$5-Mortality!$AT$5)),84),0))</f>
        <v>4.9371484513087384E-4</v>
      </c>
      <c r="FD135" s="414">
        <f>FC135*(1-VLOOKUP($AR36,'MP-2017_Female'!$A$3:$CF$103,MIN((61+(Mortality!FD$5-Mortality!$AT$5)),84),0))</f>
        <v>4.8877769667956508E-4</v>
      </c>
      <c r="FE135" s="414">
        <f>FD135*(1-VLOOKUP($AR36,'MP-2017_Female'!$A$3:$CF$103,MIN((61+(Mortality!FE$5-Mortality!$AT$5)),84),0))</f>
        <v>4.8388991971276942E-4</v>
      </c>
      <c r="FF135" s="414">
        <f>FE135*(1-VLOOKUP($AR36,'MP-2017_Female'!$A$3:$CF$103,MIN((61+(Mortality!FF$5-Mortality!$AT$5)),84),0))</f>
        <v>4.7905102051564173E-4</v>
      </c>
      <c r="FG135" s="414">
        <f>FF135*(1-VLOOKUP($AR36,'MP-2017_Female'!$A$3:$CF$103,MIN((61+(Mortality!FG$5-Mortality!$AT$5)),84),0))</f>
        <v>4.7426051031048533E-4</v>
      </c>
      <c r="FH135" s="414">
        <f>FG135*(1-VLOOKUP($AR36,'MP-2017_Female'!$A$3:$CF$103,MIN((61+(Mortality!FH$5-Mortality!$AT$5)),84),0))</f>
        <v>4.6951790520738049E-4</v>
      </c>
      <c r="FI135" s="414">
        <f>FH135*(1-VLOOKUP($AR36,'MP-2017_Female'!$A$3:$CF$103,MIN((61+(Mortality!FI$5-Mortality!$AT$5)),84),0))</f>
        <v>4.6482272615530666E-4</v>
      </c>
    </row>
    <row r="136" spans="44:165">
      <c r="AR136" s="205">
        <v>56</v>
      </c>
      <c r="AS136" s="235">
        <f t="shared" si="153"/>
        <v>1.5628589702378461E-3</v>
      </c>
      <c r="AT136" s="406">
        <f t="shared" si="152"/>
        <v>1.4908E-3</v>
      </c>
      <c r="AU136" s="414">
        <f>AT136*(1-VLOOKUP($AR37,'MP-2017_Female'!$A$3:$CF$103,MIN((61+(Mortality!AU$5-Mortality!$AT$5)),84),0))</f>
        <v>1.4960178000000001E-3</v>
      </c>
      <c r="AV136" s="414">
        <f>AU136*(1-VLOOKUP($AR37,'MP-2017_Female'!$A$3:$CF$103,MIN((61+(Mortality!AV$5-Mortality!$AT$5)),84),0))</f>
        <v>1.5069387299400004E-3</v>
      </c>
      <c r="AW136" s="414">
        <f>AV136*(1-VLOOKUP($AR37,'MP-2017_Female'!$A$3:$CF$103,MIN((61+(Mortality!AW$5-Mortality!$AT$5)),84),0))</f>
        <v>1.5236657498423345E-3</v>
      </c>
      <c r="AX136" s="414">
        <f>AW136*(1-VLOOKUP($AR37,'MP-2017_Female'!$A$3:$CF$103,MIN((61+(Mortality!AX$5-Mortality!$AT$5)),84),0))</f>
        <v>1.539054773915742E-3</v>
      </c>
      <c r="AY136" s="414">
        <f>AX136*(1-VLOOKUP($AR37,'MP-2017_Female'!$A$3:$CF$103,MIN((61+(Mortality!AY$5-Mortality!$AT$5)),84),0))</f>
        <v>1.551675023061851E-3</v>
      </c>
      <c r="AZ136" s="414">
        <f>AY136*(1-VLOOKUP($AR37,'MP-2017_Female'!$A$3:$CF$103,MIN((61+(Mortality!AZ$5-Mortality!$AT$5)),84),0))</f>
        <v>1.5602092356886913E-3</v>
      </c>
      <c r="BA136" s="414">
        <f>AZ136*(1-VLOOKUP($AR37,'MP-2017_Female'!$A$3:$CF$103,MIN((61+(Mortality!BA$5-Mortality!$AT$5)),84),0))</f>
        <v>1.5639537378543441E-3</v>
      </c>
      <c r="BB136" s="414">
        <f>BA136*(1-VLOOKUP($AR37,'MP-2017_Female'!$A$3:$CF$103,MIN((61+(Mortality!BB$5-Mortality!$AT$5)),84),0))</f>
        <v>1.5628589702378461E-3</v>
      </c>
      <c r="BC136" s="414">
        <f>BB136*(1-VLOOKUP($AR37,'MP-2017_Female'!$A$3:$CF$103,MIN((61+(Mortality!BC$5-Mortality!$AT$5)),84),0))</f>
        <v>1.557076392047966E-3</v>
      </c>
      <c r="BD136" s="414">
        <f>BC136*(1-VLOOKUP($AR37,'MP-2017_Female'!$A$3:$CF$103,MIN((61+(Mortality!BD$5-Mortality!$AT$5)),84),0))</f>
        <v>1.5474225184172687E-3</v>
      </c>
      <c r="BE136" s="414">
        <f>BD136*(1-VLOOKUP($AR37,'MP-2017_Female'!$A$3:$CF$103,MIN((61+(Mortality!BE$5-Mortality!$AT$5)),84),0))</f>
        <v>1.5348883960180889E-3</v>
      </c>
      <c r="BF136" s="414">
        <f>BE136*(1-VLOOKUP($AR37,'MP-2017_Female'!$A$3:$CF$103,MIN((61+(Mortality!BF$5-Mortality!$AT$5)),84),0))</f>
        <v>1.5206139339351207E-3</v>
      </c>
      <c r="BG136" s="414">
        <f>BF136*(1-VLOOKUP($AR37,'MP-2017_Female'!$A$3:$CF$103,MIN((61+(Mortality!BG$5-Mortality!$AT$5)),84),0))</f>
        <v>1.5058639787759499E-3</v>
      </c>
      <c r="BH136" s="414">
        <f>BG136*(1-VLOOKUP($AR37,'MP-2017_Female'!$A$3:$CF$103,MIN((61+(Mortality!BH$5-Mortality!$AT$5)),84),0))</f>
        <v>1.4915582709775785E-3</v>
      </c>
      <c r="BI136" s="414">
        <f>BH136*(1-VLOOKUP($AR37,'MP-2017_Female'!$A$3:$CF$103,MIN((61+(Mortality!BI$5-Mortality!$AT$5)),84),0))</f>
        <v>1.4776867790574871E-3</v>
      </c>
      <c r="BJ136" s="414">
        <f>BI136*(1-VLOOKUP($AR37,'MP-2017_Female'!$A$3:$CF$103,MIN((61+(Mortality!BJ$5-Mortality!$AT$5)),84),0))</f>
        <v>1.464239829368064E-3</v>
      </c>
      <c r="BK136" s="414">
        <f>BJ136*(1-VLOOKUP($AR37,'MP-2017_Female'!$A$3:$CF$103,MIN((61+(Mortality!BK$5-Mortality!$AT$5)),84),0))</f>
        <v>1.4510616709037514E-3</v>
      </c>
      <c r="BL136" s="414">
        <f>BK136*(1-VLOOKUP($AR37,'MP-2017_Female'!$A$3:$CF$103,MIN((61+(Mortality!BL$5-Mortality!$AT$5)),84),0))</f>
        <v>1.4380021158656177E-3</v>
      </c>
      <c r="BM136" s="414">
        <f>BL136*(1-VLOOKUP($AR37,'MP-2017_Female'!$A$3:$CF$103,MIN((61+(Mortality!BM$5-Mortality!$AT$5)),84),0))</f>
        <v>1.4247724963996542E-3</v>
      </c>
      <c r="BN136" s="414">
        <f>BM136*(1-VLOOKUP($AR37,'MP-2017_Female'!$A$3:$CF$103,MIN((61+(Mortality!BN$5-Mortality!$AT$5)),84),0))</f>
        <v>1.4113796349334974E-3</v>
      </c>
      <c r="BO136" s="414">
        <f>BN136*(1-VLOOKUP($AR37,'MP-2017_Female'!$A$3:$CF$103,MIN((61+(Mortality!BO$5-Mortality!$AT$5)),84),0))</f>
        <v>1.3976892524746425E-3</v>
      </c>
      <c r="BP136" s="414">
        <f>BO136*(1-VLOOKUP($AR37,'MP-2017_Female'!$A$3:$CF$103,MIN((61+(Mortality!BP$5-Mortality!$AT$5)),84),0))</f>
        <v>1.3838521288751435E-3</v>
      </c>
      <c r="BQ136" s="414">
        <f>BP136*(1-VLOOKUP($AR37,'MP-2017_Female'!$A$3:$CF$103,MIN((61+(Mortality!BQ$5-Mortality!$AT$5)),84),0))</f>
        <v>1.370013607586392E-3</v>
      </c>
      <c r="BR136" s="414">
        <f>BQ136*(1-VLOOKUP($AR37,'MP-2017_Female'!$A$3:$CF$103,MIN((61+(Mortality!BR$5-Mortality!$AT$5)),84),0))</f>
        <v>1.3563134715105282E-3</v>
      </c>
      <c r="BS136" s="414">
        <f>BR136*(1-VLOOKUP($AR37,'MP-2017_Female'!$A$3:$CF$103,MIN((61+(Mortality!BS$5-Mortality!$AT$5)),84),0))</f>
        <v>1.3427503367954229E-3</v>
      </c>
      <c r="BT136" s="414">
        <f>BS136*(1-VLOOKUP($AR37,'MP-2017_Female'!$A$3:$CF$103,MIN((61+(Mortality!BT$5-Mortality!$AT$5)),84),0))</f>
        <v>1.3293228334274687E-3</v>
      </c>
      <c r="BU136" s="414">
        <f>BT136*(1-VLOOKUP($AR37,'MP-2017_Female'!$A$3:$CF$103,MIN((61+(Mortality!BU$5-Mortality!$AT$5)),84),0))</f>
        <v>1.3160296050931941E-3</v>
      </c>
      <c r="BV136" s="414">
        <f>BU136*(1-VLOOKUP($AR37,'MP-2017_Female'!$A$3:$CF$103,MIN((61+(Mortality!BV$5-Mortality!$AT$5)),84),0))</f>
        <v>1.3028693090422622E-3</v>
      </c>
      <c r="BW136" s="414">
        <f>BV136*(1-VLOOKUP($AR37,'MP-2017_Female'!$A$3:$CF$103,MIN((61+(Mortality!BW$5-Mortality!$AT$5)),84),0))</f>
        <v>1.2898406159518394E-3</v>
      </c>
      <c r="BX136" s="414">
        <f>BW136*(1-VLOOKUP($AR37,'MP-2017_Female'!$A$3:$CF$103,MIN((61+(Mortality!BX$5-Mortality!$AT$5)),84),0))</f>
        <v>1.276942209792321E-3</v>
      </c>
      <c r="BY136" s="414">
        <f>BX136*(1-VLOOKUP($AR37,'MP-2017_Female'!$A$3:$CF$103,MIN((61+(Mortality!BY$5-Mortality!$AT$5)),84),0))</f>
        <v>1.2641727876943978E-3</v>
      </c>
      <c r="BZ136" s="414">
        <f>BY136*(1-VLOOKUP($AR37,'MP-2017_Female'!$A$3:$CF$103,MIN((61+(Mortality!BZ$5-Mortality!$AT$5)),84),0))</f>
        <v>1.2515310598174539E-3</v>
      </c>
      <c r="CA136" s="414">
        <f>BZ136*(1-VLOOKUP($AR37,'MP-2017_Female'!$A$3:$CF$103,MIN((61+(Mortality!CA$5-Mortality!$AT$5)),84),0))</f>
        <v>1.2390157492192793E-3</v>
      </c>
      <c r="CB136" s="414">
        <f>CA136*(1-VLOOKUP($AR37,'MP-2017_Female'!$A$3:$CF$103,MIN((61+(Mortality!CB$5-Mortality!$AT$5)),84),0))</f>
        <v>1.2266255917270865E-3</v>
      </c>
      <c r="CC136" s="414">
        <f>CB136*(1-VLOOKUP($AR37,'MP-2017_Female'!$A$3:$CF$103,MIN((61+(Mortality!CC$5-Mortality!$AT$5)),84),0))</f>
        <v>1.2143593358098156E-3</v>
      </c>
      <c r="CD136" s="414">
        <f>CC136*(1-VLOOKUP($AR37,'MP-2017_Female'!$A$3:$CF$103,MIN((61+(Mortality!CD$5-Mortality!$AT$5)),84),0))</f>
        <v>1.2022157424517175E-3</v>
      </c>
      <c r="CE136" s="414">
        <f>CD136*(1-VLOOKUP($AR37,'MP-2017_Female'!$A$3:$CF$103,MIN((61+(Mortality!CE$5-Mortality!$AT$5)),84),0))</f>
        <v>1.1901935850272003E-3</v>
      </c>
      <c r="CF136" s="414">
        <f>CE136*(1-VLOOKUP($AR37,'MP-2017_Female'!$A$3:$CF$103,MIN((61+(Mortality!CF$5-Mortality!$AT$5)),84),0))</f>
        <v>1.1782916491769283E-3</v>
      </c>
      <c r="CG136" s="414">
        <f>CF136*(1-VLOOKUP($AR37,'MP-2017_Female'!$A$3:$CF$103,MIN((61+(Mortality!CG$5-Mortality!$AT$5)),84),0))</f>
        <v>1.166508732685159E-3</v>
      </c>
      <c r="CH136" s="414">
        <f>CG136*(1-VLOOKUP($AR37,'MP-2017_Female'!$A$3:$CF$103,MIN((61+(Mortality!CH$5-Mortality!$AT$5)),84),0))</f>
        <v>1.1548436453583074E-3</v>
      </c>
      <c r="CI136" s="414">
        <f>CH136*(1-VLOOKUP($AR37,'MP-2017_Female'!$A$3:$CF$103,MIN((61+(Mortality!CI$5-Mortality!$AT$5)),84),0))</f>
        <v>1.1432952089047244E-3</v>
      </c>
      <c r="CJ136" s="414">
        <f>CI136*(1-VLOOKUP($AR37,'MP-2017_Female'!$A$3:$CF$103,MIN((61+(Mortality!CJ$5-Mortality!$AT$5)),84),0))</f>
        <v>1.1318622568156772E-3</v>
      </c>
      <c r="CK136" s="414">
        <f>CJ136*(1-VLOOKUP($AR37,'MP-2017_Female'!$A$3:$CF$103,MIN((61+(Mortality!CK$5-Mortality!$AT$5)),84),0))</f>
        <v>1.1205436342475205E-3</v>
      </c>
      <c r="CL136" s="414">
        <f>CK136*(1-VLOOKUP($AR37,'MP-2017_Female'!$A$3:$CF$103,MIN((61+(Mortality!CL$5-Mortality!$AT$5)),84),0))</f>
        <v>1.1093381979050453E-3</v>
      </c>
      <c r="CM136" s="414">
        <f>CL136*(1-VLOOKUP($AR37,'MP-2017_Female'!$A$3:$CF$103,MIN((61+(Mortality!CM$5-Mortality!$AT$5)),84),0))</f>
        <v>1.0982448159259949E-3</v>
      </c>
      <c r="CN136" s="414">
        <f>CM136*(1-VLOOKUP($AR37,'MP-2017_Female'!$A$3:$CF$103,MIN((61+(Mortality!CN$5-Mortality!$AT$5)),84),0))</f>
        <v>1.0872623677667349E-3</v>
      </c>
      <c r="CO136" s="414">
        <f>CN136*(1-VLOOKUP($AR37,'MP-2017_Female'!$A$3:$CF$103,MIN((61+(Mortality!CO$5-Mortality!$AT$5)),84),0))</f>
        <v>1.0763897440890676E-3</v>
      </c>
      <c r="CP136" s="414">
        <f>CO136*(1-VLOOKUP($AR37,'MP-2017_Female'!$A$3:$CF$103,MIN((61+(Mortality!CP$5-Mortality!$AT$5)),84),0))</f>
        <v>1.0656258466481769E-3</v>
      </c>
      <c r="CQ136" s="414">
        <f>CP136*(1-VLOOKUP($AR37,'MP-2017_Female'!$A$3:$CF$103,MIN((61+(Mortality!CQ$5-Mortality!$AT$5)),84),0))</f>
        <v>1.0549695881816952E-3</v>
      </c>
      <c r="CR136" s="414">
        <f>CQ136*(1-VLOOKUP($AR37,'MP-2017_Female'!$A$3:$CF$103,MIN((61+(Mortality!CR$5-Mortality!$AT$5)),84),0))</f>
        <v>1.0444198922998783E-3</v>
      </c>
      <c r="CS136" s="414">
        <f>CR136*(1-VLOOKUP($AR37,'MP-2017_Female'!$A$3:$CF$103,MIN((61+(Mortality!CS$5-Mortality!$AT$5)),84),0))</f>
        <v>1.0339756933768795E-3</v>
      </c>
      <c r="CT136" s="414">
        <f>CS136*(1-VLOOKUP($AR37,'MP-2017_Female'!$A$3:$CF$103,MIN((61+(Mortality!CT$5-Mortality!$AT$5)),84),0))</f>
        <v>1.0236359364431107E-3</v>
      </c>
      <c r="CU136" s="414">
        <f>CT136*(1-VLOOKUP($AR37,'MP-2017_Female'!$A$3:$CF$103,MIN((61+(Mortality!CU$5-Mortality!$AT$5)),84),0))</f>
        <v>1.0133995770786797E-3</v>
      </c>
      <c r="CV136" s="414">
        <f>CU136*(1-VLOOKUP($AR37,'MP-2017_Female'!$A$3:$CF$103,MIN((61+(Mortality!CV$5-Mortality!$AT$5)),84),0))</f>
        <v>1.0032655813078928E-3</v>
      </c>
      <c r="CW136" s="414">
        <f>CV136*(1-VLOOKUP($AR37,'MP-2017_Female'!$A$3:$CF$103,MIN((61+(Mortality!CW$5-Mortality!$AT$5)),84),0))</f>
        <v>9.9323292549481396E-4</v>
      </c>
      <c r="CX136" s="414">
        <f>CW136*(1-VLOOKUP($AR37,'MP-2017_Female'!$A$3:$CF$103,MIN((61+(Mortality!CX$5-Mortality!$AT$5)),84),0))</f>
        <v>9.8330059623986574E-4</v>
      </c>
      <c r="CY136" s="414">
        <f>CX136*(1-VLOOKUP($AR37,'MP-2017_Female'!$A$3:$CF$103,MIN((61+(Mortality!CY$5-Mortality!$AT$5)),84),0))</f>
        <v>9.7346759027746709E-4</v>
      </c>
      <c r="CZ136" s="414">
        <f>CY136*(1-VLOOKUP($AR37,'MP-2017_Female'!$A$3:$CF$103,MIN((61+(Mortality!CZ$5-Mortality!$AT$5)),84),0))</f>
        <v>9.6373291437469241E-4</v>
      </c>
      <c r="DA136" s="414">
        <f>CZ136*(1-VLOOKUP($AR37,'MP-2017_Female'!$A$3:$CF$103,MIN((61+(Mortality!DA$5-Mortality!$AT$5)),84),0))</f>
        <v>9.5409558523094548E-4</v>
      </c>
      <c r="DB136" s="414">
        <f>DA136*(1-VLOOKUP($AR37,'MP-2017_Female'!$A$3:$CF$103,MIN((61+(Mortality!DB$5-Mortality!$AT$5)),84),0))</f>
        <v>9.4455462937863602E-4</v>
      </c>
      <c r="DC136" s="414">
        <f>DB136*(1-VLOOKUP($AR37,'MP-2017_Female'!$A$3:$CF$103,MIN((61+(Mortality!DC$5-Mortality!$AT$5)),84),0))</f>
        <v>9.351090830848497E-4</v>
      </c>
      <c r="DD136" s="414">
        <f>DC136*(1-VLOOKUP($AR37,'MP-2017_Female'!$A$3:$CF$103,MIN((61+(Mortality!DD$5-Mortality!$AT$5)),84),0))</f>
        <v>9.2575799225400122E-4</v>
      </c>
      <c r="DE136" s="414">
        <f>DD136*(1-VLOOKUP($AR37,'MP-2017_Female'!$A$3:$CF$103,MIN((61+(Mortality!DE$5-Mortality!$AT$5)),84),0))</f>
        <v>9.1650041233146118E-4</v>
      </c>
      <c r="DF136" s="414">
        <f>DE136*(1-VLOOKUP($AR37,'MP-2017_Female'!$A$3:$CF$103,MIN((61+(Mortality!DF$5-Mortality!$AT$5)),84),0))</f>
        <v>9.0733540820814654E-4</v>
      </c>
      <c r="DG136" s="414">
        <f>DF136*(1-VLOOKUP($AR37,'MP-2017_Female'!$A$3:$CF$103,MIN((61+(Mortality!DG$5-Mortality!$AT$5)),84),0))</f>
        <v>8.9826205412606511E-4</v>
      </c>
      <c r="DH136" s="414">
        <f>DG136*(1-VLOOKUP($AR37,'MP-2017_Female'!$A$3:$CF$103,MIN((61+(Mortality!DH$5-Mortality!$AT$5)),84),0))</f>
        <v>8.8927943358480443E-4</v>
      </c>
      <c r="DI136" s="414">
        <f>DH136*(1-VLOOKUP($AR37,'MP-2017_Female'!$A$3:$CF$103,MIN((61+(Mortality!DI$5-Mortality!$AT$5)),84),0))</f>
        <v>8.8038663924895643E-4</v>
      </c>
      <c r="DJ136" s="414">
        <f>DI136*(1-VLOOKUP($AR37,'MP-2017_Female'!$A$3:$CF$103,MIN((61+(Mortality!DJ$5-Mortality!$AT$5)),84),0))</f>
        <v>8.7158277285646684E-4</v>
      </c>
      <c r="DK136" s="414">
        <f>DJ136*(1-VLOOKUP($AR37,'MP-2017_Female'!$A$3:$CF$103,MIN((61+(Mortality!DK$5-Mortality!$AT$5)),84),0))</f>
        <v>8.6286694512790216E-4</v>
      </c>
      <c r="DL136" s="414">
        <f>DK136*(1-VLOOKUP($AR37,'MP-2017_Female'!$A$3:$CF$103,MIN((61+(Mortality!DL$5-Mortality!$AT$5)),84),0))</f>
        <v>8.5423827567662313E-4</v>
      </c>
      <c r="DM136" s="414">
        <f>DL136*(1-VLOOKUP($AR37,'MP-2017_Female'!$A$3:$CF$103,MIN((61+(Mortality!DM$5-Mortality!$AT$5)),84),0))</f>
        <v>8.4569589291985691E-4</v>
      </c>
      <c r="DN136" s="414">
        <f>DM136*(1-VLOOKUP($AR37,'MP-2017_Female'!$A$3:$CF$103,MIN((61+(Mortality!DN$5-Mortality!$AT$5)),84),0))</f>
        <v>8.3723893399065838E-4</v>
      </c>
      <c r="DO136" s="414">
        <f>DN136*(1-VLOOKUP($AR37,'MP-2017_Female'!$A$3:$CF$103,MIN((61+(Mortality!DO$5-Mortality!$AT$5)),84),0))</f>
        <v>8.2886654465075184E-4</v>
      </c>
      <c r="DP136" s="414">
        <f>DO136*(1-VLOOKUP($AR37,'MP-2017_Female'!$A$3:$CF$103,MIN((61+(Mortality!DP$5-Mortality!$AT$5)),84),0))</f>
        <v>8.2057787920424431E-4</v>
      </c>
      <c r="DQ136" s="414">
        <f>DP136*(1-VLOOKUP($AR37,'MP-2017_Female'!$A$3:$CF$103,MIN((61+(Mortality!DQ$5-Mortality!$AT$5)),84),0))</f>
        <v>8.1237210041220189E-4</v>
      </c>
      <c r="DR136" s="414">
        <f>DQ136*(1-VLOOKUP($AR37,'MP-2017_Female'!$A$3:$CF$103,MIN((61+(Mortality!DR$5-Mortality!$AT$5)),84),0))</f>
        <v>8.0424837940807985E-4</v>
      </c>
      <c r="DS136" s="414">
        <f>DR136*(1-VLOOKUP($AR37,'MP-2017_Female'!$A$3:$CF$103,MIN((61+(Mortality!DS$5-Mortality!$AT$5)),84),0))</f>
        <v>7.96205895613999E-4</v>
      </c>
      <c r="DT136" s="414">
        <f>DS136*(1-VLOOKUP($AR37,'MP-2017_Female'!$A$3:$CF$103,MIN((61+(Mortality!DT$5-Mortality!$AT$5)),84),0))</f>
        <v>7.8824383665785898E-4</v>
      </c>
      <c r="DU136" s="414">
        <f>DT136*(1-VLOOKUP($AR37,'MP-2017_Female'!$A$3:$CF$103,MIN((61+(Mortality!DU$5-Mortality!$AT$5)),84),0))</f>
        <v>7.8036139829128041E-4</v>
      </c>
      <c r="DV136" s="414">
        <f>DU136*(1-VLOOKUP($AR37,'MP-2017_Female'!$A$3:$CF$103,MIN((61+(Mortality!DV$5-Mortality!$AT$5)),84),0))</f>
        <v>7.725577843083676E-4</v>
      </c>
      <c r="DW136" s="414">
        <f>DV136*(1-VLOOKUP($AR37,'MP-2017_Female'!$A$3:$CF$103,MIN((61+(Mortality!DW$5-Mortality!$AT$5)),84),0))</f>
        <v>7.648322064652839E-4</v>
      </c>
      <c r="DX136" s="414">
        <f>DW136*(1-VLOOKUP($AR37,'MP-2017_Female'!$A$3:$CF$103,MIN((61+(Mortality!DX$5-Mortality!$AT$5)),84),0))</f>
        <v>7.571838844006311E-4</v>
      </c>
      <c r="DY136" s="414">
        <f>DX136*(1-VLOOKUP($AR37,'MP-2017_Female'!$A$3:$CF$103,MIN((61+(Mortality!DY$5-Mortality!$AT$5)),84),0))</f>
        <v>7.4961204555662475E-4</v>
      </c>
      <c r="DZ136" s="414">
        <f>DY136*(1-VLOOKUP($AR37,'MP-2017_Female'!$A$3:$CF$103,MIN((61+(Mortality!DZ$5-Mortality!$AT$5)),84),0))</f>
        <v>7.4211592510105848E-4</v>
      </c>
      <c r="EA136" s="414">
        <f>DZ136*(1-VLOOKUP($AR37,'MP-2017_Female'!$A$3:$CF$103,MIN((61+(Mortality!EA$5-Mortality!$AT$5)),84),0))</f>
        <v>7.3469476585004791E-4</v>
      </c>
      <c r="EB136" s="414">
        <f>EA136*(1-VLOOKUP($AR37,'MP-2017_Female'!$A$3:$CF$103,MIN((61+(Mortality!EB$5-Mortality!$AT$5)),84),0))</f>
        <v>7.2734781819154743E-4</v>
      </c>
      <c r="EC136" s="414">
        <f>EB136*(1-VLOOKUP($AR37,'MP-2017_Female'!$A$3:$CF$103,MIN((61+(Mortality!EC$5-Mortality!$AT$5)),84),0))</f>
        <v>7.200743400096319E-4</v>
      </c>
      <c r="ED136" s="414">
        <f>EC136*(1-VLOOKUP($AR37,'MP-2017_Female'!$A$3:$CF$103,MIN((61+(Mortality!ED$5-Mortality!$AT$5)),84),0))</f>
        <v>7.1287359660953558E-4</v>
      </c>
      <c r="EE136" s="414">
        <f>ED136*(1-VLOOKUP($AR37,'MP-2017_Female'!$A$3:$CF$103,MIN((61+(Mortality!EE$5-Mortality!$AT$5)),84),0))</f>
        <v>7.0574486064344021E-4</v>
      </c>
      <c r="EF136" s="414">
        <f>EE136*(1-VLOOKUP($AR37,'MP-2017_Female'!$A$3:$CF$103,MIN((61+(Mortality!EF$5-Mortality!$AT$5)),84),0))</f>
        <v>6.9868741203700578E-4</v>
      </c>
      <c r="EG136" s="414">
        <f>EF136*(1-VLOOKUP($AR37,'MP-2017_Female'!$A$3:$CF$103,MIN((61+(Mortality!EG$5-Mortality!$AT$5)),84),0))</f>
        <v>6.9170053791663567E-4</v>
      </c>
      <c r="EH136" s="414">
        <f>EG136*(1-VLOOKUP($AR37,'MP-2017_Female'!$A$3:$CF$103,MIN((61+(Mortality!EH$5-Mortality!$AT$5)),84),0))</f>
        <v>6.8478353253746932E-4</v>
      </c>
      <c r="EI136" s="414">
        <f>EH136*(1-VLOOKUP($AR37,'MP-2017_Female'!$A$3:$CF$103,MIN((61+(Mortality!EI$5-Mortality!$AT$5)),84),0))</f>
        <v>6.7793569721209465E-4</v>
      </c>
      <c r="EJ136" s="414">
        <f>EI136*(1-VLOOKUP($AR37,'MP-2017_Female'!$A$3:$CF$103,MIN((61+(Mortality!EJ$5-Mortality!$AT$5)),84),0))</f>
        <v>6.7115634023997368E-4</v>
      </c>
      <c r="EK136" s="414">
        <f>EJ136*(1-VLOOKUP($AR37,'MP-2017_Female'!$A$3:$CF$103,MIN((61+(Mortality!EK$5-Mortality!$AT$5)),84),0))</f>
        <v>6.6444477683757391E-4</v>
      </c>
      <c r="EL136" s="414">
        <f>EK136*(1-VLOOKUP($AR37,'MP-2017_Female'!$A$3:$CF$103,MIN((61+(Mortality!EL$5-Mortality!$AT$5)),84),0))</f>
        <v>6.5780032906919816E-4</v>
      </c>
      <c r="EM136" s="414">
        <f>EL136*(1-VLOOKUP($AR37,'MP-2017_Female'!$A$3:$CF$103,MIN((61+(Mortality!EM$5-Mortality!$AT$5)),84),0))</f>
        <v>6.5122232577850619E-4</v>
      </c>
      <c r="EN136" s="414">
        <f>EM136*(1-VLOOKUP($AR37,'MP-2017_Female'!$A$3:$CF$103,MIN((61+(Mortality!EN$5-Mortality!$AT$5)),84),0))</f>
        <v>6.4471010252072113E-4</v>
      </c>
      <c r="EO136" s="414">
        <f>EN136*(1-VLOOKUP($AR37,'MP-2017_Female'!$A$3:$CF$103,MIN((61+(Mortality!EO$5-Mortality!$AT$5)),84),0))</f>
        <v>6.3826300149551392E-4</v>
      </c>
      <c r="EP136" s="414">
        <f>EO136*(1-VLOOKUP($AR37,'MP-2017_Female'!$A$3:$CF$103,MIN((61+(Mortality!EP$5-Mortality!$AT$5)),84),0))</f>
        <v>6.318803714805588E-4</v>
      </c>
      <c r="EQ136" s="414">
        <f>EP136*(1-VLOOKUP($AR37,'MP-2017_Female'!$A$3:$CF$103,MIN((61+(Mortality!EQ$5-Mortality!$AT$5)),84),0))</f>
        <v>6.255615677657532E-4</v>
      </c>
      <c r="ER136" s="414">
        <f>EQ136*(1-VLOOKUP($AR37,'MP-2017_Female'!$A$3:$CF$103,MIN((61+(Mortality!ER$5-Mortality!$AT$5)),84),0))</f>
        <v>6.1930595208809565E-4</v>
      </c>
      <c r="ES136" s="414">
        <f>ER136*(1-VLOOKUP($AR37,'MP-2017_Female'!$A$3:$CF$103,MIN((61+(Mortality!ES$5-Mortality!$AT$5)),84),0))</f>
        <v>6.1311289256721466E-4</v>
      </c>
      <c r="ET136" s="414">
        <f>ES136*(1-VLOOKUP($AR37,'MP-2017_Female'!$A$3:$CF$103,MIN((61+(Mortality!ET$5-Mortality!$AT$5)),84),0))</f>
        <v>6.0698176364154251E-4</v>
      </c>
      <c r="EU136" s="414">
        <f>ET136*(1-VLOOKUP($AR37,'MP-2017_Female'!$A$3:$CF$103,MIN((61+(Mortality!EU$5-Mortality!$AT$5)),84),0))</f>
        <v>6.0091194600512708E-4</v>
      </c>
      <c r="EV136" s="414">
        <f>EU136*(1-VLOOKUP($AR37,'MP-2017_Female'!$A$3:$CF$103,MIN((61+(Mortality!EV$5-Mortality!$AT$5)),84),0))</f>
        <v>5.9490282654507578E-4</v>
      </c>
      <c r="EW136" s="414">
        <f>EV136*(1-VLOOKUP($AR37,'MP-2017_Female'!$A$3:$CF$103,MIN((61+(Mortality!EW$5-Mortality!$AT$5)),84),0))</f>
        <v>5.8895379827962504E-4</v>
      </c>
      <c r="EX136" s="414">
        <f>EW136*(1-VLOOKUP($AR37,'MP-2017_Female'!$A$3:$CF$103,MIN((61+(Mortality!EX$5-Mortality!$AT$5)),84),0))</f>
        <v>5.830642602968288E-4</v>
      </c>
      <c r="EY136" s="414">
        <f>EX136*(1-VLOOKUP($AR37,'MP-2017_Female'!$A$3:$CF$103,MIN((61+(Mortality!EY$5-Mortality!$AT$5)),84),0))</f>
        <v>5.7723361769386049E-4</v>
      </c>
      <c r="EZ136" s="414">
        <f>EY136*(1-VLOOKUP($AR37,'MP-2017_Female'!$A$3:$CF$103,MIN((61+(Mortality!EZ$5-Mortality!$AT$5)),84),0))</f>
        <v>5.7146128151692186E-4</v>
      </c>
      <c r="FA136" s="414">
        <f>EZ136*(1-VLOOKUP($AR37,'MP-2017_Female'!$A$3:$CF$103,MIN((61+(Mortality!FA$5-Mortality!$AT$5)),84),0))</f>
        <v>5.6574666870175261E-4</v>
      </c>
      <c r="FB136" s="414">
        <f>FA136*(1-VLOOKUP($AR37,'MP-2017_Female'!$A$3:$CF$103,MIN((61+(Mortality!FB$5-Mortality!$AT$5)),84),0))</f>
        <v>5.6008920201473507E-4</v>
      </c>
      <c r="FC136" s="414">
        <f>FB136*(1-VLOOKUP($AR37,'MP-2017_Female'!$A$3:$CF$103,MIN((61+(Mortality!FC$5-Mortality!$AT$5)),84),0))</f>
        <v>5.5448830999458773E-4</v>
      </c>
      <c r="FD136" s="414">
        <f>FC136*(1-VLOOKUP($AR37,'MP-2017_Female'!$A$3:$CF$103,MIN((61+(Mortality!FD$5-Mortality!$AT$5)),84),0))</f>
        <v>5.489434268946419E-4</v>
      </c>
      <c r="FE136" s="414">
        <f>FD136*(1-VLOOKUP($AR37,'MP-2017_Female'!$A$3:$CF$103,MIN((61+(Mortality!FE$5-Mortality!$AT$5)),84),0))</f>
        <v>5.4345399262569545E-4</v>
      </c>
      <c r="FF136" s="414">
        <f>FE136*(1-VLOOKUP($AR37,'MP-2017_Female'!$A$3:$CF$103,MIN((61+(Mortality!FF$5-Mortality!$AT$5)),84),0))</f>
        <v>5.3801945269943852E-4</v>
      </c>
      <c r="FG136" s="414">
        <f>FF136*(1-VLOOKUP($AR37,'MP-2017_Female'!$A$3:$CF$103,MIN((61+(Mortality!FG$5-Mortality!$AT$5)),84),0))</f>
        <v>5.3263925817244415E-4</v>
      </c>
      <c r="FH136" s="414">
        <f>FG136*(1-VLOOKUP($AR37,'MP-2017_Female'!$A$3:$CF$103,MIN((61+(Mortality!FH$5-Mortality!$AT$5)),84),0))</f>
        <v>5.273128655907197E-4</v>
      </c>
      <c r="FI136" s="414">
        <f>FH136*(1-VLOOKUP($AR37,'MP-2017_Female'!$A$3:$CF$103,MIN((61+(Mortality!FI$5-Mortality!$AT$5)),84),0))</f>
        <v>5.2203973693481251E-4</v>
      </c>
    </row>
    <row r="137" spans="44:165">
      <c r="AR137" s="205">
        <v>57</v>
      </c>
      <c r="AS137" s="235">
        <f t="shared" si="153"/>
        <v>1.7279784731719884E-3</v>
      </c>
      <c r="AT137" s="406">
        <f t="shared" ref="AT137:AT160" si="154">W40</f>
        <v>1.6416E-3</v>
      </c>
      <c r="AU137" s="414">
        <f>AT137*(1-VLOOKUP($AR38,'MP-2017_Female'!$A$3:$CF$103,MIN((61+(Mortality!AU$5-Mortality!$AT$5)),84),0))</f>
        <v>1.64521152E-3</v>
      </c>
      <c r="AV137" s="414">
        <f>AU137*(1-VLOOKUP($AR38,'MP-2017_Female'!$A$3:$CF$103,MIN((61+(Mortality!AV$5-Mortality!$AT$5)),84),0))</f>
        <v>1.6563989583359999E-3</v>
      </c>
      <c r="AW137" s="414">
        <f>AV137*(1-VLOOKUP($AR38,'MP-2017_Female'!$A$3:$CF$103,MIN((61+(Mortality!AW$5-Mortality!$AT$5)),84),0))</f>
        <v>1.6751162665651967E-3</v>
      </c>
      <c r="AX137" s="414">
        <f>AW137*(1-VLOOKUP($AR38,'MP-2017_Female'!$A$3:$CF$103,MIN((61+(Mortality!AX$5-Mortality!$AT$5)),84),0))</f>
        <v>1.6932075222441008E-3</v>
      </c>
      <c r="AY137" s="414">
        <f>AX137*(1-VLOOKUP($AR38,'MP-2017_Female'!$A$3:$CF$103,MIN((61+(Mortality!AY$5-Mortality!$AT$5)),84),0))</f>
        <v>1.7087850314487466E-3</v>
      </c>
      <c r="AZ137" s="414">
        <f>AY137*(1-VLOOKUP($AR38,'MP-2017_Female'!$A$3:$CF$103,MIN((61+(Mortality!AZ$5-Mortality!$AT$5)),84),0))</f>
        <v>1.720404769662598E-3</v>
      </c>
      <c r="BA137" s="414">
        <f>AZ137*(1-VLOOKUP($AR38,'MP-2017_Female'!$A$3:$CF$103,MIN((61+(Mortality!BA$5-Mortality!$AT$5)),84),0))</f>
        <v>1.726942307787316E-3</v>
      </c>
      <c r="BB137" s="414">
        <f>BA137*(1-VLOOKUP($AR38,'MP-2017_Female'!$A$3:$CF$103,MIN((61+(Mortality!BB$5-Mortality!$AT$5)),84),0))</f>
        <v>1.7279784731719884E-3</v>
      </c>
      <c r="BC137" s="414">
        <f>BB137*(1-VLOOKUP($AR38,'MP-2017_Female'!$A$3:$CF$103,MIN((61+(Mortality!BC$5-Mortality!$AT$5)),84),0))</f>
        <v>1.7236585269890586E-3</v>
      </c>
      <c r="BD137" s="414">
        <f>BC137*(1-VLOOKUP($AR38,'MP-2017_Female'!$A$3:$CF$103,MIN((61+(Mortality!BD$5-Mortality!$AT$5)),84),0))</f>
        <v>1.7145231367960167E-3</v>
      </c>
      <c r="BE137" s="414">
        <f>BD137*(1-VLOOKUP($AR38,'MP-2017_Female'!$A$3:$CF$103,MIN((61+(Mortality!BE$5-Mortality!$AT$5)),84),0))</f>
        <v>1.7016642132700467E-3</v>
      </c>
      <c r="BF137" s="414">
        <f>BE137*(1-VLOOKUP($AR38,'MP-2017_Female'!$A$3:$CF$103,MIN((61+(Mortality!BF$5-Mortality!$AT$5)),84),0))</f>
        <v>1.6863492353506163E-3</v>
      </c>
      <c r="BG137" s="414">
        <f>BF137*(1-VLOOKUP($AR38,'MP-2017_Female'!$A$3:$CF$103,MIN((61+(Mortality!BG$5-Mortality!$AT$5)),84),0))</f>
        <v>1.6701602826912504E-3</v>
      </c>
      <c r="BH137" s="414">
        <f>BG137*(1-VLOOKUP($AR38,'MP-2017_Female'!$A$3:$CF$103,MIN((61+(Mortality!BH$5-Mortality!$AT$5)),84),0))</f>
        <v>1.6539597279491452E-3</v>
      </c>
      <c r="BI137" s="414">
        <f>BH137*(1-VLOOKUP($AR38,'MP-2017_Female'!$A$3:$CF$103,MIN((61+(Mortality!BI$5-Mortality!$AT$5)),84),0))</f>
        <v>1.6380817145608332E-3</v>
      </c>
      <c r="BJ137" s="414">
        <f>BI137*(1-VLOOKUP($AR38,'MP-2017_Female'!$A$3:$CF$103,MIN((61+(Mortality!BJ$5-Mortality!$AT$5)),84),0))</f>
        <v>1.6225199382725055E-3</v>
      </c>
      <c r="BK137" s="414">
        <f>BJ137*(1-VLOOKUP($AR38,'MP-2017_Female'!$A$3:$CF$103,MIN((61+(Mortality!BK$5-Mortality!$AT$5)),84),0))</f>
        <v>1.6074305028465712E-3</v>
      </c>
      <c r="BL137" s="414">
        <f>BK137*(1-VLOOKUP($AR38,'MP-2017_Female'!$A$3:$CF$103,MIN((61+(Mortality!BL$5-Mortality!$AT$5)),84),0))</f>
        <v>1.5924813991700982E-3</v>
      </c>
      <c r="BM137" s="414">
        <f>BL137*(1-VLOOKUP($AR38,'MP-2017_Female'!$A$3:$CF$103,MIN((61+(Mortality!BM$5-Mortality!$AT$5)),84),0))</f>
        <v>1.5775120740178993E-3</v>
      </c>
      <c r="BN137" s="414">
        <f>BM137*(1-VLOOKUP($AR38,'MP-2017_Female'!$A$3:$CF$103,MIN((61+(Mortality!BN$5-Mortality!$AT$5)),84),0))</f>
        <v>1.5625257093147293E-3</v>
      </c>
      <c r="BO137" s="414">
        <f>BN137*(1-VLOOKUP($AR38,'MP-2017_Female'!$A$3:$CF$103,MIN((61+(Mortality!BO$5-Mortality!$AT$5)),84),0))</f>
        <v>1.5473692099343764E-3</v>
      </c>
      <c r="BP137" s="414">
        <f>BO137*(1-VLOOKUP($AR38,'MP-2017_Female'!$A$3:$CF$103,MIN((61+(Mortality!BP$5-Mortality!$AT$5)),84),0))</f>
        <v>1.532050254756026E-3</v>
      </c>
      <c r="BQ137" s="414">
        <f>BP137*(1-VLOOKUP($AR38,'MP-2017_Female'!$A$3:$CF$103,MIN((61+(Mortality!BQ$5-Mortality!$AT$5)),84),0))</f>
        <v>1.5167297522084657E-3</v>
      </c>
      <c r="BR137" s="414">
        <f>BQ137*(1-VLOOKUP($AR38,'MP-2017_Female'!$A$3:$CF$103,MIN((61+(Mortality!BR$5-Mortality!$AT$5)),84),0))</f>
        <v>1.5015624546863811E-3</v>
      </c>
      <c r="BS137" s="414">
        <f>BR137*(1-VLOOKUP($AR38,'MP-2017_Female'!$A$3:$CF$103,MIN((61+(Mortality!BS$5-Mortality!$AT$5)),84),0))</f>
        <v>1.4865468301395173E-3</v>
      </c>
      <c r="BT137" s="414">
        <f>BS137*(1-VLOOKUP($AR38,'MP-2017_Female'!$A$3:$CF$103,MIN((61+(Mortality!BT$5-Mortality!$AT$5)),84),0))</f>
        <v>1.471681361838122E-3</v>
      </c>
      <c r="BU137" s="414">
        <f>BT137*(1-VLOOKUP($AR38,'MP-2017_Female'!$A$3:$CF$103,MIN((61+(Mortality!BU$5-Mortality!$AT$5)),84),0))</f>
        <v>1.4569645482197407E-3</v>
      </c>
      <c r="BV137" s="414">
        <f>BU137*(1-VLOOKUP($AR38,'MP-2017_Female'!$A$3:$CF$103,MIN((61+(Mortality!BV$5-Mortality!$AT$5)),84),0))</f>
        <v>1.4423949027375432E-3</v>
      </c>
      <c r="BW137" s="414">
        <f>BV137*(1-VLOOKUP($AR38,'MP-2017_Female'!$A$3:$CF$103,MIN((61+(Mortality!BW$5-Mortality!$AT$5)),84),0))</f>
        <v>1.4279709537101677E-3</v>
      </c>
      <c r="BX137" s="414">
        <f>BW137*(1-VLOOKUP($AR38,'MP-2017_Female'!$A$3:$CF$103,MIN((61+(Mortality!BX$5-Mortality!$AT$5)),84),0))</f>
        <v>1.413691244173066E-3</v>
      </c>
      <c r="BY137" s="414">
        <f>BX137*(1-VLOOKUP($AR38,'MP-2017_Female'!$A$3:$CF$103,MIN((61+(Mortality!BY$5-Mortality!$AT$5)),84),0))</f>
        <v>1.3995543317313352E-3</v>
      </c>
      <c r="BZ137" s="414">
        <f>BY137*(1-VLOOKUP($AR38,'MP-2017_Female'!$A$3:$CF$103,MIN((61+(Mortality!BZ$5-Mortality!$AT$5)),84),0))</f>
        <v>1.3855587884140218E-3</v>
      </c>
      <c r="CA137" s="414">
        <f>BZ137*(1-VLOOKUP($AR38,'MP-2017_Female'!$A$3:$CF$103,MIN((61+(Mortality!CA$5-Mortality!$AT$5)),84),0))</f>
        <v>1.3717032005298817E-3</v>
      </c>
      <c r="CB137" s="414">
        <f>CA137*(1-VLOOKUP($AR38,'MP-2017_Female'!$A$3:$CF$103,MIN((61+(Mortality!CB$5-Mortality!$AT$5)),84),0))</f>
        <v>1.3579861685245828E-3</v>
      </c>
      <c r="CC137" s="414">
        <f>CB137*(1-VLOOKUP($AR38,'MP-2017_Female'!$A$3:$CF$103,MIN((61+(Mortality!CC$5-Mortality!$AT$5)),84),0))</f>
        <v>1.344406306839337E-3</v>
      </c>
      <c r="CD137" s="414">
        <f>CC137*(1-VLOOKUP($AR38,'MP-2017_Female'!$A$3:$CF$103,MIN((61+(Mortality!CD$5-Mortality!$AT$5)),84),0))</f>
        <v>1.3309622437709435E-3</v>
      </c>
      <c r="CE137" s="414">
        <f>CD137*(1-VLOOKUP($AR38,'MP-2017_Female'!$A$3:$CF$103,MIN((61+(Mortality!CE$5-Mortality!$AT$5)),84),0))</f>
        <v>1.3176526213332341E-3</v>
      </c>
      <c r="CF137" s="414">
        <f>CE137*(1-VLOOKUP($AR38,'MP-2017_Female'!$A$3:$CF$103,MIN((61+(Mortality!CF$5-Mortality!$AT$5)),84),0))</f>
        <v>1.3044760951199017E-3</v>
      </c>
      <c r="CG137" s="414">
        <f>CF137*(1-VLOOKUP($AR38,'MP-2017_Female'!$A$3:$CF$103,MIN((61+(Mortality!CG$5-Mortality!$AT$5)),84),0))</f>
        <v>1.2914313341687027E-3</v>
      </c>
      <c r="CH137" s="414">
        <f>CG137*(1-VLOOKUP($AR38,'MP-2017_Female'!$A$3:$CF$103,MIN((61+(Mortality!CH$5-Mortality!$AT$5)),84),0))</f>
        <v>1.2785170208270157E-3</v>
      </c>
      <c r="CI137" s="414">
        <f>CH137*(1-VLOOKUP($AR38,'MP-2017_Female'!$A$3:$CF$103,MIN((61+(Mortality!CI$5-Mortality!$AT$5)),84),0))</f>
        <v>1.2657318506187456E-3</v>
      </c>
      <c r="CJ137" s="414">
        <f>CI137*(1-VLOOKUP($AR38,'MP-2017_Female'!$A$3:$CF$103,MIN((61+(Mortality!CJ$5-Mortality!$AT$5)),84),0))</f>
        <v>1.2530745321125581E-3</v>
      </c>
      <c r="CK137" s="414">
        <f>CJ137*(1-VLOOKUP($AR38,'MP-2017_Female'!$A$3:$CF$103,MIN((61+(Mortality!CK$5-Mortality!$AT$5)),84),0))</f>
        <v>1.2405437867914326E-3</v>
      </c>
      <c r="CL137" s="414">
        <f>CK137*(1-VLOOKUP($AR38,'MP-2017_Female'!$A$3:$CF$103,MIN((61+(Mortality!CL$5-Mortality!$AT$5)),84),0))</f>
        <v>1.2281383489235183E-3</v>
      </c>
      <c r="CM137" s="414">
        <f>CL137*(1-VLOOKUP($AR38,'MP-2017_Female'!$A$3:$CF$103,MIN((61+(Mortality!CM$5-Mortality!$AT$5)),84),0))</f>
        <v>1.2158569654342831E-3</v>
      </c>
      <c r="CN137" s="414">
        <f>CM137*(1-VLOOKUP($AR38,'MP-2017_Female'!$A$3:$CF$103,MIN((61+(Mortality!CN$5-Mortality!$AT$5)),84),0))</f>
        <v>1.2036983957799403E-3</v>
      </c>
      <c r="CO137" s="414">
        <f>CN137*(1-VLOOKUP($AR38,'MP-2017_Female'!$A$3:$CF$103,MIN((61+(Mortality!CO$5-Mortality!$AT$5)),84),0))</f>
        <v>1.191661411822141E-3</v>
      </c>
      <c r="CP137" s="414">
        <f>CO137*(1-VLOOKUP($AR38,'MP-2017_Female'!$A$3:$CF$103,MIN((61+(Mortality!CP$5-Mortality!$AT$5)),84),0))</f>
        <v>1.1797447977039196E-3</v>
      </c>
      <c r="CQ137" s="414">
        <f>CP137*(1-VLOOKUP($AR38,'MP-2017_Female'!$A$3:$CF$103,MIN((61+(Mortality!CQ$5-Mortality!$AT$5)),84),0))</f>
        <v>1.1679473497268804E-3</v>
      </c>
      <c r="CR137" s="414">
        <f>CQ137*(1-VLOOKUP($AR38,'MP-2017_Female'!$A$3:$CF$103,MIN((61+(Mortality!CR$5-Mortality!$AT$5)),84),0))</f>
        <v>1.1562678762296115E-3</v>
      </c>
      <c r="CS137" s="414">
        <f>CR137*(1-VLOOKUP($AR38,'MP-2017_Female'!$A$3:$CF$103,MIN((61+(Mortality!CS$5-Mortality!$AT$5)),84),0))</f>
        <v>1.1447051974673155E-3</v>
      </c>
      <c r="CT137" s="414">
        <f>CS137*(1-VLOOKUP($AR38,'MP-2017_Female'!$A$3:$CF$103,MIN((61+(Mortality!CT$5-Mortality!$AT$5)),84),0))</f>
        <v>1.1332581454926423E-3</v>
      </c>
      <c r="CU137" s="414">
        <f>CT137*(1-VLOOKUP($AR38,'MP-2017_Female'!$A$3:$CF$103,MIN((61+(Mortality!CU$5-Mortality!$AT$5)),84),0))</f>
        <v>1.1219255640377158E-3</v>
      </c>
      <c r="CV137" s="414">
        <f>CU137*(1-VLOOKUP($AR38,'MP-2017_Female'!$A$3:$CF$103,MIN((61+(Mortality!CV$5-Mortality!$AT$5)),84),0))</f>
        <v>1.1107063083973386E-3</v>
      </c>
      <c r="CW137" s="414">
        <f>CV137*(1-VLOOKUP($AR38,'MP-2017_Female'!$A$3:$CF$103,MIN((61+(Mortality!CW$5-Mortality!$AT$5)),84),0))</f>
        <v>1.0995992453133653E-3</v>
      </c>
      <c r="CX137" s="414">
        <f>CW137*(1-VLOOKUP($AR38,'MP-2017_Female'!$A$3:$CF$103,MIN((61+(Mortality!CX$5-Mortality!$AT$5)),84),0))</f>
        <v>1.0886032528602315E-3</v>
      </c>
      <c r="CY137" s="414">
        <f>CX137*(1-VLOOKUP($AR38,'MP-2017_Female'!$A$3:$CF$103,MIN((61+(Mortality!CY$5-Mortality!$AT$5)),84),0))</f>
        <v>1.0777172203316292E-3</v>
      </c>
      <c r="CZ137" s="414">
        <f>CY137*(1-VLOOKUP($AR38,'MP-2017_Female'!$A$3:$CF$103,MIN((61+(Mortality!CZ$5-Mortality!$AT$5)),84),0))</f>
        <v>1.0669400481283129E-3</v>
      </c>
      <c r="DA137" s="414">
        <f>CZ137*(1-VLOOKUP($AR38,'MP-2017_Female'!$A$3:$CF$103,MIN((61+(Mortality!DA$5-Mortality!$AT$5)),84),0))</f>
        <v>1.0562706476470298E-3</v>
      </c>
      <c r="DB137" s="414">
        <f>DA137*(1-VLOOKUP($AR38,'MP-2017_Female'!$A$3:$CF$103,MIN((61+(Mortality!DB$5-Mortality!$AT$5)),84),0))</f>
        <v>1.0457079411705593E-3</v>
      </c>
      <c r="DC137" s="414">
        <f>DB137*(1-VLOOKUP($AR38,'MP-2017_Female'!$A$3:$CF$103,MIN((61+(Mortality!DC$5-Mortality!$AT$5)),84),0))</f>
        <v>1.0352508617588537E-3</v>
      </c>
      <c r="DD137" s="414">
        <f>DC137*(1-VLOOKUP($AR38,'MP-2017_Female'!$A$3:$CF$103,MIN((61+(Mortality!DD$5-Mortality!$AT$5)),84),0))</f>
        <v>1.0248983531412651E-3</v>
      </c>
      <c r="DE137" s="414">
        <f>DD137*(1-VLOOKUP($AR38,'MP-2017_Female'!$A$3:$CF$103,MIN((61+(Mortality!DE$5-Mortality!$AT$5)),84),0))</f>
        <v>1.0146493696098526E-3</v>
      </c>
      <c r="DF137" s="414">
        <f>DE137*(1-VLOOKUP($AR38,'MP-2017_Female'!$A$3:$CF$103,MIN((61+(Mortality!DF$5-Mortality!$AT$5)),84),0))</f>
        <v>1.0045028759137541E-3</v>
      </c>
      <c r="DG137" s="414">
        <f>DF137*(1-VLOOKUP($AR38,'MP-2017_Female'!$A$3:$CF$103,MIN((61+(Mortality!DG$5-Mortality!$AT$5)),84),0))</f>
        <v>9.9445784715461645E-4</v>
      </c>
      <c r="DH137" s="414">
        <f>DG137*(1-VLOOKUP($AR38,'MP-2017_Female'!$A$3:$CF$103,MIN((61+(Mortality!DH$5-Mortality!$AT$5)),84),0))</f>
        <v>9.8451326868307038E-4</v>
      </c>
      <c r="DI137" s="414">
        <f>DH137*(1-VLOOKUP($AR38,'MP-2017_Female'!$A$3:$CF$103,MIN((61+(Mortality!DI$5-Mortality!$AT$5)),84),0))</f>
        <v>9.746681359962397E-4</v>
      </c>
      <c r="DJ137" s="414">
        <f>DI137*(1-VLOOKUP($AR38,'MP-2017_Female'!$A$3:$CF$103,MIN((61+(Mortality!DJ$5-Mortality!$AT$5)),84),0))</f>
        <v>9.6492145463627729E-4</v>
      </c>
      <c r="DK137" s="414">
        <f>DJ137*(1-VLOOKUP($AR38,'MP-2017_Female'!$A$3:$CF$103,MIN((61+(Mortality!DK$5-Mortality!$AT$5)),84),0))</f>
        <v>9.5527224008991449E-4</v>
      </c>
      <c r="DL137" s="414">
        <f>DK137*(1-VLOOKUP($AR38,'MP-2017_Female'!$A$3:$CF$103,MIN((61+(Mortality!DL$5-Mortality!$AT$5)),84),0))</f>
        <v>9.4571951768901538E-4</v>
      </c>
      <c r="DM137" s="414">
        <f>DL137*(1-VLOOKUP($AR38,'MP-2017_Female'!$A$3:$CF$103,MIN((61+(Mortality!DM$5-Mortality!$AT$5)),84),0))</f>
        <v>9.3626232251212518E-4</v>
      </c>
      <c r="DN137" s="414">
        <f>DM137*(1-VLOOKUP($AR38,'MP-2017_Female'!$A$3:$CF$103,MIN((61+(Mortality!DN$5-Mortality!$AT$5)),84),0))</f>
        <v>9.2689969928700386E-4</v>
      </c>
      <c r="DO137" s="414">
        <f>DN137*(1-VLOOKUP($AR38,'MP-2017_Female'!$A$3:$CF$103,MIN((61+(Mortality!DO$5-Mortality!$AT$5)),84),0))</f>
        <v>9.1763070229413377E-4</v>
      </c>
      <c r="DP137" s="414">
        <f>DO137*(1-VLOOKUP($AR38,'MP-2017_Female'!$A$3:$CF$103,MIN((61+(Mortality!DP$5-Mortality!$AT$5)),84),0))</f>
        <v>9.0845439527119246E-4</v>
      </c>
      <c r="DQ137" s="414">
        <f>DP137*(1-VLOOKUP($AR38,'MP-2017_Female'!$A$3:$CF$103,MIN((61+(Mortality!DQ$5-Mortality!$AT$5)),84),0))</f>
        <v>8.9936985131848057E-4</v>
      </c>
      <c r="DR137" s="414">
        <f>DQ137*(1-VLOOKUP($AR38,'MP-2017_Female'!$A$3:$CF$103,MIN((61+(Mortality!DR$5-Mortality!$AT$5)),84),0))</f>
        <v>8.9037615280529578E-4</v>
      </c>
      <c r="DS137" s="414">
        <f>DR137*(1-VLOOKUP($AR38,'MP-2017_Female'!$A$3:$CF$103,MIN((61+(Mortality!DS$5-Mortality!$AT$5)),84),0))</f>
        <v>8.8147239127724282E-4</v>
      </c>
      <c r="DT137" s="414">
        <f>DS137*(1-VLOOKUP($AR38,'MP-2017_Female'!$A$3:$CF$103,MIN((61+(Mortality!DT$5-Mortality!$AT$5)),84),0))</f>
        <v>8.7265766736447042E-4</v>
      </c>
      <c r="DU137" s="414">
        <f>DT137*(1-VLOOKUP($AR38,'MP-2017_Female'!$A$3:$CF$103,MIN((61+(Mortality!DU$5-Mortality!$AT$5)),84),0))</f>
        <v>8.6393109069082569E-4</v>
      </c>
      <c r="DV137" s="414">
        <f>DU137*(1-VLOOKUP($AR38,'MP-2017_Female'!$A$3:$CF$103,MIN((61+(Mortality!DV$5-Mortality!$AT$5)),84),0))</f>
        <v>8.5529177978391744E-4</v>
      </c>
      <c r="DW137" s="414">
        <f>DV137*(1-VLOOKUP($AR38,'MP-2017_Female'!$A$3:$CF$103,MIN((61+(Mortality!DW$5-Mortality!$AT$5)),84),0))</f>
        <v>8.4673886198607831E-4</v>
      </c>
      <c r="DX137" s="414">
        <f>DW137*(1-VLOOKUP($AR38,'MP-2017_Female'!$A$3:$CF$103,MIN((61+(Mortality!DX$5-Mortality!$AT$5)),84),0))</f>
        <v>8.3827147336621756E-4</v>
      </c>
      <c r="DY137" s="414">
        <f>DX137*(1-VLOOKUP($AR38,'MP-2017_Female'!$A$3:$CF$103,MIN((61+(Mortality!DY$5-Mortality!$AT$5)),84),0))</f>
        <v>8.2988875863255541E-4</v>
      </c>
      <c r="DZ137" s="414">
        <f>DY137*(1-VLOOKUP($AR38,'MP-2017_Female'!$A$3:$CF$103,MIN((61+(Mortality!DZ$5-Mortality!$AT$5)),84),0))</f>
        <v>8.2158987104622989E-4</v>
      </c>
      <c r="EA137" s="414">
        <f>DZ137*(1-VLOOKUP($AR38,'MP-2017_Female'!$A$3:$CF$103,MIN((61+(Mortality!EA$5-Mortality!$AT$5)),84),0))</f>
        <v>8.1337397233576761E-4</v>
      </c>
      <c r="EB137" s="414">
        <f>EA137*(1-VLOOKUP($AR38,'MP-2017_Female'!$A$3:$CF$103,MIN((61+(Mortality!EB$5-Mortality!$AT$5)),84),0))</f>
        <v>8.0524023261240995E-4</v>
      </c>
      <c r="EC137" s="414">
        <f>EB137*(1-VLOOKUP($AR38,'MP-2017_Female'!$A$3:$CF$103,MIN((61+(Mortality!EC$5-Mortality!$AT$5)),84),0))</f>
        <v>7.9718783028628589E-4</v>
      </c>
      <c r="ED137" s="414">
        <f>EC137*(1-VLOOKUP($AR38,'MP-2017_Female'!$A$3:$CF$103,MIN((61+(Mortality!ED$5-Mortality!$AT$5)),84),0))</f>
        <v>7.8921595198342299E-4</v>
      </c>
      <c r="EE137" s="414">
        <f>ED137*(1-VLOOKUP($AR38,'MP-2017_Female'!$A$3:$CF$103,MIN((61+(Mortality!EE$5-Mortality!$AT$5)),84),0))</f>
        <v>7.8132379246358878E-4</v>
      </c>
      <c r="EF137" s="414">
        <f>EE137*(1-VLOOKUP($AR38,'MP-2017_Female'!$A$3:$CF$103,MIN((61+(Mortality!EF$5-Mortality!$AT$5)),84),0))</f>
        <v>7.7351055453895288E-4</v>
      </c>
      <c r="EG137" s="414">
        <f>EF137*(1-VLOOKUP($AR38,'MP-2017_Female'!$A$3:$CF$103,MIN((61+(Mortality!EG$5-Mortality!$AT$5)),84),0))</f>
        <v>7.6577544899356336E-4</v>
      </c>
      <c r="EH137" s="414">
        <f>EG137*(1-VLOOKUP($AR38,'MP-2017_Female'!$A$3:$CF$103,MIN((61+(Mortality!EH$5-Mortality!$AT$5)),84),0))</f>
        <v>7.5811769450362778E-4</v>
      </c>
      <c r="EI137" s="414">
        <f>EH137*(1-VLOOKUP($AR38,'MP-2017_Female'!$A$3:$CF$103,MIN((61+(Mortality!EI$5-Mortality!$AT$5)),84),0))</f>
        <v>7.5053651755859147E-4</v>
      </c>
      <c r="EJ137" s="414">
        <f>EI137*(1-VLOOKUP($AR38,'MP-2017_Female'!$A$3:$CF$103,MIN((61+(Mortality!EJ$5-Mortality!$AT$5)),84),0))</f>
        <v>7.4303115238300553E-4</v>
      </c>
      <c r="EK137" s="414">
        <f>EJ137*(1-VLOOKUP($AR38,'MP-2017_Female'!$A$3:$CF$103,MIN((61+(Mortality!EK$5-Mortality!$AT$5)),84),0))</f>
        <v>7.3560084085917546E-4</v>
      </c>
      <c r="EL137" s="414">
        <f>EK137*(1-VLOOKUP($AR38,'MP-2017_Female'!$A$3:$CF$103,MIN((61+(Mortality!EL$5-Mortality!$AT$5)),84),0))</f>
        <v>7.2824483245058369E-4</v>
      </c>
      <c r="EM137" s="414">
        <f>EL137*(1-VLOOKUP($AR38,'MP-2017_Female'!$A$3:$CF$103,MIN((61+(Mortality!EM$5-Mortality!$AT$5)),84),0))</f>
        <v>7.2096238412607786E-4</v>
      </c>
      <c r="EN137" s="414">
        <f>EM137*(1-VLOOKUP($AR38,'MP-2017_Female'!$A$3:$CF$103,MIN((61+(Mortality!EN$5-Mortality!$AT$5)),84),0))</f>
        <v>7.137527602848171E-4</v>
      </c>
      <c r="EO137" s="414">
        <f>EN137*(1-VLOOKUP($AR38,'MP-2017_Female'!$A$3:$CF$103,MIN((61+(Mortality!EO$5-Mortality!$AT$5)),84),0))</f>
        <v>7.0661523268196892E-4</v>
      </c>
      <c r="EP137" s="414">
        <f>EO137*(1-VLOOKUP($AR38,'MP-2017_Female'!$A$3:$CF$103,MIN((61+(Mortality!EP$5-Mortality!$AT$5)),84),0))</f>
        <v>6.9954908035514923E-4</v>
      </c>
      <c r="EQ137" s="414">
        <f>EP137*(1-VLOOKUP($AR38,'MP-2017_Female'!$A$3:$CF$103,MIN((61+(Mortality!EQ$5-Mortality!$AT$5)),84),0))</f>
        <v>6.9255358955159769E-4</v>
      </c>
      <c r="ER137" s="414">
        <f>EQ137*(1-VLOOKUP($AR38,'MP-2017_Female'!$A$3:$CF$103,MIN((61+(Mortality!ER$5-Mortality!$AT$5)),84),0))</f>
        <v>6.8562805365608172E-4</v>
      </c>
      <c r="ES137" s="414">
        <f>ER137*(1-VLOOKUP($AR38,'MP-2017_Female'!$A$3:$CF$103,MIN((61+(Mortality!ES$5-Mortality!$AT$5)),84),0))</f>
        <v>6.7877177311952087E-4</v>
      </c>
      <c r="ET137" s="414">
        <f>ES137*(1-VLOOKUP($AR38,'MP-2017_Female'!$A$3:$CF$103,MIN((61+(Mortality!ET$5-Mortality!$AT$5)),84),0))</f>
        <v>6.7198405538832569E-4</v>
      </c>
      <c r="EU137" s="414">
        <f>ET137*(1-VLOOKUP($AR38,'MP-2017_Female'!$A$3:$CF$103,MIN((61+(Mortality!EU$5-Mortality!$AT$5)),84),0))</f>
        <v>6.6526421483444238E-4</v>
      </c>
      <c r="EV137" s="414">
        <f>EU137*(1-VLOOKUP($AR38,'MP-2017_Female'!$A$3:$CF$103,MIN((61+(Mortality!EV$5-Mortality!$AT$5)),84),0))</f>
        <v>6.5861157268609801E-4</v>
      </c>
      <c r="EW137" s="414">
        <f>EV137*(1-VLOOKUP($AR38,'MP-2017_Female'!$A$3:$CF$103,MIN((61+(Mortality!EW$5-Mortality!$AT$5)),84),0))</f>
        <v>6.5202545695923703E-4</v>
      </c>
      <c r="EX137" s="414">
        <f>EW137*(1-VLOOKUP($AR38,'MP-2017_Female'!$A$3:$CF$103,MIN((61+(Mortality!EX$5-Mortality!$AT$5)),84),0))</f>
        <v>6.4550520238964464E-4</v>
      </c>
      <c r="EY137" s="414">
        <f>EX137*(1-VLOOKUP($AR38,'MP-2017_Female'!$A$3:$CF$103,MIN((61+(Mortality!EY$5-Mortality!$AT$5)),84),0))</f>
        <v>6.3905015036574823E-4</v>
      </c>
      <c r="EZ137" s="414">
        <f>EY137*(1-VLOOKUP($AR38,'MP-2017_Female'!$A$3:$CF$103,MIN((61+(Mortality!EZ$5-Mortality!$AT$5)),84),0))</f>
        <v>6.3265964886209073E-4</v>
      </c>
      <c r="FA137" s="414">
        <f>EZ137*(1-VLOOKUP($AR38,'MP-2017_Female'!$A$3:$CF$103,MIN((61+(Mortality!FA$5-Mortality!$AT$5)),84),0))</f>
        <v>6.2633305237346979E-4</v>
      </c>
      <c r="FB137" s="414">
        <f>FA137*(1-VLOOKUP($AR38,'MP-2017_Female'!$A$3:$CF$103,MIN((61+(Mortality!FB$5-Mortality!$AT$5)),84),0))</f>
        <v>6.2006972184973504E-4</v>
      </c>
      <c r="FC137" s="414">
        <f>FB137*(1-VLOOKUP($AR38,'MP-2017_Female'!$A$3:$CF$103,MIN((61+(Mortality!FC$5-Mortality!$AT$5)),84),0))</f>
        <v>6.1386902463123766E-4</v>
      </c>
      <c r="FD137" s="414">
        <f>FC137*(1-VLOOKUP($AR38,'MP-2017_Female'!$A$3:$CF$103,MIN((61+(Mortality!FD$5-Mortality!$AT$5)),84),0))</f>
        <v>6.0773033438492525E-4</v>
      </c>
      <c r="FE137" s="414">
        <f>FD137*(1-VLOOKUP($AR38,'MP-2017_Female'!$A$3:$CF$103,MIN((61+(Mortality!FE$5-Mortality!$AT$5)),84),0))</f>
        <v>6.0165303104107602E-4</v>
      </c>
      <c r="FF137" s="414">
        <f>FE137*(1-VLOOKUP($AR38,'MP-2017_Female'!$A$3:$CF$103,MIN((61+(Mortality!FF$5-Mortality!$AT$5)),84),0))</f>
        <v>5.9563650073066524E-4</v>
      </c>
      <c r="FG137" s="414">
        <f>FF137*(1-VLOOKUP($AR38,'MP-2017_Female'!$A$3:$CF$103,MIN((61+(Mortality!FG$5-Mortality!$AT$5)),84),0))</f>
        <v>5.8968013572335853E-4</v>
      </c>
      <c r="FH137" s="414">
        <f>FG137*(1-VLOOKUP($AR38,'MP-2017_Female'!$A$3:$CF$103,MIN((61+(Mortality!FH$5-Mortality!$AT$5)),84),0))</f>
        <v>5.8378333436612489E-4</v>
      </c>
      <c r="FI137" s="414">
        <f>FH137*(1-VLOOKUP($AR38,'MP-2017_Female'!$A$3:$CF$103,MIN((61+(Mortality!FI$5-Mortality!$AT$5)),84),0))</f>
        <v>5.779455010224636E-4</v>
      </c>
    </row>
    <row r="138" spans="44:165">
      <c r="AR138" s="205">
        <v>58</v>
      </c>
      <c r="AS138" s="235">
        <f t="shared" ref="AS138:AS157" si="155">$BB138</f>
        <v>1.8842781781273931E-3</v>
      </c>
      <c r="AT138" s="406">
        <f t="shared" si="154"/>
        <v>1.7924E-3</v>
      </c>
      <c r="AU138" s="414">
        <f>AT138*(1-VLOOKUP($AR39,'MP-2017_Female'!$A$3:$CF$103,MIN((61+(Mortality!AU$5-Mortality!$AT$5)),84),0))</f>
        <v>1.79293772E-3</v>
      </c>
      <c r="AV138" s="414">
        <f>AU138*(1-VLOOKUP($AR39,'MP-2017_Female'!$A$3:$CF$103,MIN((61+(Mortality!AV$5-Mortality!$AT$5)),84),0))</f>
        <v>1.8026195836880002E-3</v>
      </c>
      <c r="AW138" s="414">
        <f>AV138*(1-VLOOKUP($AR39,'MP-2017_Female'!$A$3:$CF$103,MIN((61+(Mortality!AW$5-Mortality!$AT$5)),84),0))</f>
        <v>1.8217273512750928E-3</v>
      </c>
      <c r="AX138" s="414">
        <f>AW138*(1-VLOOKUP($AR39,'MP-2017_Female'!$A$3:$CF$103,MIN((61+(Mortality!AX$5-Mortality!$AT$5)),84),0))</f>
        <v>1.8410376611986087E-3</v>
      </c>
      <c r="AY138" s="414">
        <f>AX138*(1-VLOOKUP($AR39,'MP-2017_Female'!$A$3:$CF$103,MIN((61+(Mortality!AY$5-Mortality!$AT$5)),84),0))</f>
        <v>1.8585275189799955E-3</v>
      </c>
      <c r="AZ138" s="414">
        <f>AY138*(1-VLOOKUP($AR39,'MP-2017_Female'!$A$3:$CF$103,MIN((61+(Mortality!AZ$5-Mortality!$AT$5)),84),0))</f>
        <v>1.8722806226204476E-3</v>
      </c>
      <c r="BA138" s="414">
        <f>AZ138*(1-VLOOKUP($AR39,'MP-2017_Female'!$A$3:$CF$103,MIN((61+(Mortality!BA$5-Mortality!$AT$5)),84),0))</f>
        <v>1.8810803415467636E-3</v>
      </c>
      <c r="BB138" s="414">
        <f>BA138*(1-VLOOKUP($AR39,'MP-2017_Female'!$A$3:$CF$103,MIN((61+(Mortality!BB$5-Mortality!$AT$5)),84),0))</f>
        <v>1.8842781781273931E-3</v>
      </c>
      <c r="BC138" s="414">
        <f>BB138*(1-VLOOKUP($AR39,'MP-2017_Female'!$A$3:$CF$103,MIN((61+(Mortality!BC$5-Mortality!$AT$5)),84),0))</f>
        <v>1.8814517608602022E-3</v>
      </c>
      <c r="BD138" s="414">
        <f>BC138*(1-VLOOKUP($AR39,'MP-2017_Female'!$A$3:$CF$103,MIN((61+(Mortality!BD$5-Mortality!$AT$5)),84),0))</f>
        <v>1.8731733731124174E-3</v>
      </c>
      <c r="BE138" s="414">
        <f>BD138*(1-VLOOKUP($AR39,'MP-2017_Female'!$A$3:$CF$103,MIN((61+(Mortality!BE$5-Mortality!$AT$5)),84),0))</f>
        <v>1.8604357941752528E-3</v>
      </c>
      <c r="BF138" s="414">
        <f>BE138*(1-VLOOKUP($AR39,'MP-2017_Female'!$A$3:$CF$103,MIN((61+(Mortality!BF$5-Mortality!$AT$5)),84),0))</f>
        <v>1.8446220899247634E-3</v>
      </c>
      <c r="BG138" s="414">
        <f>BF138*(1-VLOOKUP($AR39,'MP-2017_Female'!$A$3:$CF$103,MIN((61+(Mortality!BG$5-Mortality!$AT$5)),84),0))</f>
        <v>1.8272826422794707E-3</v>
      </c>
      <c r="BH138" s="414">
        <f>BG138*(1-VLOOKUP($AR39,'MP-2017_Female'!$A$3:$CF$103,MIN((61+(Mortality!BH$5-Mortality!$AT$5)),84),0))</f>
        <v>1.8095580006493596E-3</v>
      </c>
      <c r="BI138" s="414">
        <f>BH138*(1-VLOOKUP($AR39,'MP-2017_Female'!$A$3:$CF$103,MIN((61+(Mortality!BI$5-Mortality!$AT$5)),84),0))</f>
        <v>1.7918243322429959E-3</v>
      </c>
      <c r="BJ138" s="414">
        <f>BI138*(1-VLOOKUP($AR39,'MP-2017_Female'!$A$3:$CF$103,MIN((61+(Mortality!BJ$5-Mortality!$AT$5)),84),0))</f>
        <v>1.7744436362202387E-3</v>
      </c>
      <c r="BK138" s="414">
        <f>BJ138*(1-VLOOKUP($AR39,'MP-2017_Female'!$A$3:$CF$103,MIN((61+(Mortality!BK$5-Mortality!$AT$5)),84),0))</f>
        <v>1.7574089773125243E-3</v>
      </c>
      <c r="BL138" s="414">
        <f>BK138*(1-VLOOKUP($AR39,'MP-2017_Female'!$A$3:$CF$103,MIN((61+(Mortality!BL$5-Mortality!$AT$5)),84),0))</f>
        <v>1.7407135920280553E-3</v>
      </c>
      <c r="BM138" s="414">
        <f>BL138*(1-VLOOKUP($AR39,'MP-2017_Female'!$A$3:$CF$103,MIN((61+(Mortality!BM$5-Mortality!$AT$5)),84),0))</f>
        <v>1.724176812903789E-3</v>
      </c>
      <c r="BN138" s="414">
        <f>BM138*(1-VLOOKUP($AR39,'MP-2017_Female'!$A$3:$CF$103,MIN((61+(Mortality!BN$5-Mortality!$AT$5)),84),0))</f>
        <v>1.7076247154999126E-3</v>
      </c>
      <c r="BO138" s="414">
        <f>BN138*(1-VLOOKUP($AR39,'MP-2017_Female'!$A$3:$CF$103,MIN((61+(Mortality!BO$5-Mortality!$AT$5)),84),0))</f>
        <v>1.6908899932880134E-3</v>
      </c>
      <c r="BP138" s="414">
        <f>BO138*(1-VLOOKUP($AR39,'MP-2017_Female'!$A$3:$CF$103,MIN((61+(Mortality!BP$5-Mortality!$AT$5)),84),0))</f>
        <v>1.6741501823544619E-3</v>
      </c>
      <c r="BQ138" s="414">
        <f>BP138*(1-VLOOKUP($AR39,'MP-2017_Female'!$A$3:$CF$103,MIN((61+(Mortality!BQ$5-Mortality!$AT$5)),84),0))</f>
        <v>1.6574086805309174E-3</v>
      </c>
      <c r="BR138" s="414">
        <f>BQ138*(1-VLOOKUP($AR39,'MP-2017_Female'!$A$3:$CF$103,MIN((61+(Mortality!BR$5-Mortality!$AT$5)),84),0))</f>
        <v>1.6408345937256083E-3</v>
      </c>
      <c r="BS138" s="414">
        <f>BR138*(1-VLOOKUP($AR39,'MP-2017_Female'!$A$3:$CF$103,MIN((61+(Mortality!BS$5-Mortality!$AT$5)),84),0))</f>
        <v>1.6244262477883521E-3</v>
      </c>
      <c r="BT138" s="414">
        <f>BS138*(1-VLOOKUP($AR39,'MP-2017_Female'!$A$3:$CF$103,MIN((61+(Mortality!BT$5-Mortality!$AT$5)),84),0))</f>
        <v>1.6081819853104686E-3</v>
      </c>
      <c r="BU138" s="414">
        <f>BT138*(1-VLOOKUP($AR39,'MP-2017_Female'!$A$3:$CF$103,MIN((61+(Mortality!BU$5-Mortality!$AT$5)),84),0))</f>
        <v>1.5921001654573639E-3</v>
      </c>
      <c r="BV138" s="414">
        <f>BU138*(1-VLOOKUP($AR39,'MP-2017_Female'!$A$3:$CF$103,MIN((61+(Mortality!BV$5-Mortality!$AT$5)),84),0))</f>
        <v>1.5761791638027902E-3</v>
      </c>
      <c r="BW138" s="414">
        <f>BV138*(1-VLOOKUP($AR39,'MP-2017_Female'!$A$3:$CF$103,MIN((61+(Mortality!BW$5-Mortality!$AT$5)),84),0))</f>
        <v>1.5604173721647623E-3</v>
      </c>
      <c r="BX138" s="414">
        <f>BW138*(1-VLOOKUP($AR39,'MP-2017_Female'!$A$3:$CF$103,MIN((61+(Mortality!BX$5-Mortality!$AT$5)),84),0))</f>
        <v>1.5448131984431147E-3</v>
      </c>
      <c r="BY138" s="414">
        <f>BX138*(1-VLOOKUP($AR39,'MP-2017_Female'!$A$3:$CF$103,MIN((61+(Mortality!BY$5-Mortality!$AT$5)),84),0))</f>
        <v>1.5293650664586836E-3</v>
      </c>
      <c r="BZ138" s="414">
        <f>BY138*(1-VLOOKUP($AR39,'MP-2017_Female'!$A$3:$CF$103,MIN((61+(Mortality!BZ$5-Mortality!$AT$5)),84),0))</f>
        <v>1.5140714157940967E-3</v>
      </c>
      <c r="CA138" s="414">
        <f>BZ138*(1-VLOOKUP($AR39,'MP-2017_Female'!$A$3:$CF$103,MIN((61+(Mortality!CA$5-Mortality!$AT$5)),84),0))</f>
        <v>1.4989307016361557E-3</v>
      </c>
      <c r="CB138" s="414">
        <f>CA138*(1-VLOOKUP($AR39,'MP-2017_Female'!$A$3:$CF$103,MIN((61+(Mortality!CB$5-Mortality!$AT$5)),84),0))</f>
        <v>1.4839413946197942E-3</v>
      </c>
      <c r="CC138" s="414">
        <f>CB138*(1-VLOOKUP($AR39,'MP-2017_Female'!$A$3:$CF$103,MIN((61+(Mortality!CC$5-Mortality!$AT$5)),84),0))</f>
        <v>1.4691019806735961E-3</v>
      </c>
      <c r="CD138" s="414">
        <f>CC138*(1-VLOOKUP($AR39,'MP-2017_Female'!$A$3:$CF$103,MIN((61+(Mortality!CD$5-Mortality!$AT$5)),84),0))</f>
        <v>1.4544109608668602E-3</v>
      </c>
      <c r="CE138" s="414">
        <f>CD138*(1-VLOOKUP($AR39,'MP-2017_Female'!$A$3:$CF$103,MIN((61+(Mortality!CE$5-Mortality!$AT$5)),84),0))</f>
        <v>1.4398668512581917E-3</v>
      </c>
      <c r="CF138" s="414">
        <f>CE138*(1-VLOOKUP($AR39,'MP-2017_Female'!$A$3:$CF$103,MIN((61+(Mortality!CF$5-Mortality!$AT$5)),84),0))</f>
        <v>1.4254681827456097E-3</v>
      </c>
      <c r="CG138" s="414">
        <f>CF138*(1-VLOOKUP($AR39,'MP-2017_Female'!$A$3:$CF$103,MIN((61+(Mortality!CG$5-Mortality!$AT$5)),84),0))</f>
        <v>1.4112135009181537E-3</v>
      </c>
      <c r="CH138" s="414">
        <f>CG138*(1-VLOOKUP($AR39,'MP-2017_Female'!$A$3:$CF$103,MIN((61+(Mortality!CH$5-Mortality!$AT$5)),84),0))</f>
        <v>1.3971013659089722E-3</v>
      </c>
      <c r="CI138" s="414">
        <f>CH138*(1-VLOOKUP($AR39,'MP-2017_Female'!$A$3:$CF$103,MIN((61+(Mortality!CI$5-Mortality!$AT$5)),84),0))</f>
        <v>1.3831303522498825E-3</v>
      </c>
      <c r="CJ138" s="414">
        <f>CI138*(1-VLOOKUP($AR39,'MP-2017_Female'!$A$3:$CF$103,MIN((61+(Mortality!CJ$5-Mortality!$AT$5)),84),0))</f>
        <v>1.3692990487273837E-3</v>
      </c>
      <c r="CK138" s="414">
        <f>CJ138*(1-VLOOKUP($AR39,'MP-2017_Female'!$A$3:$CF$103,MIN((61+(Mortality!CK$5-Mortality!$AT$5)),84),0))</f>
        <v>1.3556060582401099E-3</v>
      </c>
      <c r="CL138" s="414">
        <f>CK138*(1-VLOOKUP($AR39,'MP-2017_Female'!$A$3:$CF$103,MIN((61+(Mortality!CL$5-Mortality!$AT$5)),84),0))</f>
        <v>1.3420499976577087E-3</v>
      </c>
      <c r="CM138" s="414">
        <f>CL138*(1-VLOOKUP($AR39,'MP-2017_Female'!$A$3:$CF$103,MIN((61+(Mortality!CM$5-Mortality!$AT$5)),84),0))</f>
        <v>1.3286294976811316E-3</v>
      </c>
      <c r="CN138" s="414">
        <f>CM138*(1-VLOOKUP($AR39,'MP-2017_Female'!$A$3:$CF$103,MIN((61+(Mortality!CN$5-Mortality!$AT$5)),84),0))</f>
        <v>1.3153432027043202E-3</v>
      </c>
      <c r="CO138" s="414">
        <f>CN138*(1-VLOOKUP($AR39,'MP-2017_Female'!$A$3:$CF$103,MIN((61+(Mortality!CO$5-Mortality!$AT$5)),84),0))</f>
        <v>1.302189770677277E-3</v>
      </c>
      <c r="CP138" s="414">
        <f>CO138*(1-VLOOKUP($AR39,'MP-2017_Female'!$A$3:$CF$103,MIN((61+(Mortality!CP$5-Mortality!$AT$5)),84),0))</f>
        <v>1.2891678729705042E-3</v>
      </c>
      <c r="CQ138" s="414">
        <f>CP138*(1-VLOOKUP($AR39,'MP-2017_Female'!$A$3:$CF$103,MIN((61+(Mortality!CQ$5-Mortality!$AT$5)),84),0))</f>
        <v>1.276276194240799E-3</v>
      </c>
      <c r="CR138" s="414">
        <f>CQ138*(1-VLOOKUP($AR39,'MP-2017_Female'!$A$3:$CF$103,MIN((61+(Mortality!CR$5-Mortality!$AT$5)),84),0))</f>
        <v>1.2635134322983911E-3</v>
      </c>
      <c r="CS138" s="414">
        <f>CR138*(1-VLOOKUP($AR39,'MP-2017_Female'!$A$3:$CF$103,MIN((61+(Mortality!CS$5-Mortality!$AT$5)),84),0))</f>
        <v>1.2508782979754071E-3</v>
      </c>
      <c r="CT138" s="414">
        <f>CS138*(1-VLOOKUP($AR39,'MP-2017_Female'!$A$3:$CF$103,MIN((61+(Mortality!CT$5-Mortality!$AT$5)),84),0))</f>
        <v>1.2383695149956531E-3</v>
      </c>
      <c r="CU138" s="414">
        <f>CT138*(1-VLOOKUP($AR39,'MP-2017_Female'!$A$3:$CF$103,MIN((61+(Mortality!CU$5-Mortality!$AT$5)),84),0))</f>
        <v>1.2259858198456965E-3</v>
      </c>
      <c r="CV138" s="414">
        <f>CU138*(1-VLOOKUP($AR39,'MP-2017_Female'!$A$3:$CF$103,MIN((61+(Mortality!CV$5-Mortality!$AT$5)),84),0))</f>
        <v>1.2137259616472396E-3</v>
      </c>
      <c r="CW138" s="414">
        <f>CV138*(1-VLOOKUP($AR39,'MP-2017_Female'!$A$3:$CF$103,MIN((61+(Mortality!CW$5-Mortality!$AT$5)),84),0))</f>
        <v>1.2015887020307672E-3</v>
      </c>
      <c r="CX138" s="414">
        <f>CW138*(1-VLOOKUP($AR39,'MP-2017_Female'!$A$3:$CF$103,MIN((61+(Mortality!CX$5-Mortality!$AT$5)),84),0))</f>
        <v>1.1895728150104596E-3</v>
      </c>
      <c r="CY138" s="414">
        <f>CX138*(1-VLOOKUP($AR39,'MP-2017_Female'!$A$3:$CF$103,MIN((61+(Mortality!CY$5-Mortality!$AT$5)),84),0))</f>
        <v>1.1776770868603549E-3</v>
      </c>
      <c r="CZ138" s="414">
        <f>CY138*(1-VLOOKUP($AR39,'MP-2017_Female'!$A$3:$CF$103,MIN((61+(Mortality!CZ$5-Mortality!$AT$5)),84),0))</f>
        <v>1.1659003159917513E-3</v>
      </c>
      <c r="DA138" s="414">
        <f>CZ138*(1-VLOOKUP($AR39,'MP-2017_Female'!$A$3:$CF$103,MIN((61+(Mortality!DA$5-Mortality!$AT$5)),84),0))</f>
        <v>1.1542413128318339E-3</v>
      </c>
      <c r="DB138" s="414">
        <f>DA138*(1-VLOOKUP($AR39,'MP-2017_Female'!$A$3:$CF$103,MIN((61+(Mortality!DB$5-Mortality!$AT$5)),84),0))</f>
        <v>1.1426988997035156E-3</v>
      </c>
      <c r="DC138" s="414">
        <f>DB138*(1-VLOOKUP($AR39,'MP-2017_Female'!$A$3:$CF$103,MIN((61+(Mortality!DC$5-Mortality!$AT$5)),84),0))</f>
        <v>1.1312719107064804E-3</v>
      </c>
      <c r="DD138" s="414">
        <f>DC138*(1-VLOOKUP($AR39,'MP-2017_Female'!$A$3:$CF$103,MIN((61+(Mortality!DD$5-Mortality!$AT$5)),84),0))</f>
        <v>1.1199591915994156E-3</v>
      </c>
      <c r="DE138" s="414">
        <f>DD138*(1-VLOOKUP($AR39,'MP-2017_Female'!$A$3:$CF$103,MIN((61+(Mortality!DE$5-Mortality!$AT$5)),84),0))</f>
        <v>1.1087595996834214E-3</v>
      </c>
      <c r="DF138" s="414">
        <f>DE138*(1-VLOOKUP($AR39,'MP-2017_Female'!$A$3:$CF$103,MIN((61+(Mortality!DF$5-Mortality!$AT$5)),84),0))</f>
        <v>1.0976720036865871E-3</v>
      </c>
      <c r="DG138" s="414">
        <f>DF138*(1-VLOOKUP($AR39,'MP-2017_Female'!$A$3:$CF$103,MIN((61+(Mortality!DG$5-Mortality!$AT$5)),84),0))</f>
        <v>1.0866952836497213E-3</v>
      </c>
      <c r="DH138" s="414">
        <f>DG138*(1-VLOOKUP($AR39,'MP-2017_Female'!$A$3:$CF$103,MIN((61+(Mortality!DH$5-Mortality!$AT$5)),84),0))</f>
        <v>1.0758283308132241E-3</v>
      </c>
      <c r="DI138" s="414">
        <f>DH138*(1-VLOOKUP($AR39,'MP-2017_Female'!$A$3:$CF$103,MIN((61+(Mortality!DI$5-Mortality!$AT$5)),84),0))</f>
        <v>1.0650700475050919E-3</v>
      </c>
      <c r="DJ138" s="414">
        <f>DI138*(1-VLOOKUP($AR39,'MP-2017_Female'!$A$3:$CF$103,MIN((61+(Mortality!DJ$5-Mortality!$AT$5)),84),0))</f>
        <v>1.054419347030041E-3</v>
      </c>
      <c r="DK138" s="414">
        <f>DJ138*(1-VLOOKUP($AR39,'MP-2017_Female'!$A$3:$CF$103,MIN((61+(Mortality!DK$5-Mortality!$AT$5)),84),0))</f>
        <v>1.0438751535597405E-3</v>
      </c>
      <c r="DL138" s="414">
        <f>DK138*(1-VLOOKUP($AR39,'MP-2017_Female'!$A$3:$CF$103,MIN((61+(Mortality!DL$5-Mortality!$AT$5)),84),0))</f>
        <v>1.0334364020241431E-3</v>
      </c>
      <c r="DM138" s="414">
        <f>DL138*(1-VLOOKUP($AR39,'MP-2017_Female'!$A$3:$CF$103,MIN((61+(Mortality!DM$5-Mortality!$AT$5)),84),0))</f>
        <v>1.0231020380039016E-3</v>
      </c>
      <c r="DN138" s="414">
        <f>DM138*(1-VLOOKUP($AR39,'MP-2017_Female'!$A$3:$CF$103,MIN((61+(Mortality!DN$5-Mortality!$AT$5)),84),0))</f>
        <v>1.0128710176238625E-3</v>
      </c>
      <c r="DO138" s="414">
        <f>DN138*(1-VLOOKUP($AR39,'MP-2017_Female'!$A$3:$CF$103,MIN((61+(Mortality!DO$5-Mortality!$AT$5)),84),0))</f>
        <v>1.0027423074476238E-3</v>
      </c>
      <c r="DP138" s="414">
        <f>DO138*(1-VLOOKUP($AR39,'MP-2017_Female'!$A$3:$CF$103,MIN((61+(Mortality!DP$5-Mortality!$AT$5)),84),0))</f>
        <v>9.9271488437314764E-4</v>
      </c>
      <c r="DQ138" s="414">
        <f>DP138*(1-VLOOKUP($AR39,'MP-2017_Female'!$A$3:$CF$103,MIN((61+(Mortality!DQ$5-Mortality!$AT$5)),84),0))</f>
        <v>9.8278773552941618E-4</v>
      </c>
      <c r="DR138" s="414">
        <f>DQ138*(1-VLOOKUP($AR39,'MP-2017_Female'!$A$3:$CF$103,MIN((61+(Mortality!DR$5-Mortality!$AT$5)),84),0))</f>
        <v>9.7295985817412195E-4</v>
      </c>
      <c r="DS138" s="414">
        <f>DR138*(1-VLOOKUP($AR39,'MP-2017_Female'!$A$3:$CF$103,MIN((61+(Mortality!DS$5-Mortality!$AT$5)),84),0))</f>
        <v>9.6323025959238072E-4</v>
      </c>
      <c r="DT138" s="414">
        <f>DS138*(1-VLOOKUP($AR39,'MP-2017_Female'!$A$3:$CF$103,MIN((61+(Mortality!DT$5-Mortality!$AT$5)),84),0))</f>
        <v>9.5359795699645694E-4</v>
      </c>
      <c r="DU138" s="414">
        <f>DT138*(1-VLOOKUP($AR39,'MP-2017_Female'!$A$3:$CF$103,MIN((61+(Mortality!DU$5-Mortality!$AT$5)),84),0))</f>
        <v>9.4406197742649234E-4</v>
      </c>
      <c r="DV138" s="414">
        <f>DU138*(1-VLOOKUP($AR39,'MP-2017_Female'!$A$3:$CF$103,MIN((61+(Mortality!DV$5-Mortality!$AT$5)),84),0))</f>
        <v>9.3462135765222745E-4</v>
      </c>
      <c r="DW138" s="414">
        <f>DV138*(1-VLOOKUP($AR39,'MP-2017_Female'!$A$3:$CF$103,MIN((61+(Mortality!DW$5-Mortality!$AT$5)),84),0))</f>
        <v>9.2527514407570518E-4</v>
      </c>
      <c r="DX138" s="414">
        <f>DW138*(1-VLOOKUP($AR39,'MP-2017_Female'!$A$3:$CF$103,MIN((61+(Mortality!DX$5-Mortality!$AT$5)),84),0))</f>
        <v>9.1602239263494816E-4</v>
      </c>
      <c r="DY138" s="414">
        <f>DX138*(1-VLOOKUP($AR39,'MP-2017_Female'!$A$3:$CF$103,MIN((61+(Mortality!DY$5-Mortality!$AT$5)),84),0))</f>
        <v>9.0686216870859866E-4</v>
      </c>
      <c r="DZ138" s="414">
        <f>DY138*(1-VLOOKUP($AR39,'MP-2017_Female'!$A$3:$CF$103,MIN((61+(Mortality!DZ$5-Mortality!$AT$5)),84),0))</f>
        <v>8.9779354702151264E-4</v>
      </c>
      <c r="EA138" s="414">
        <f>DZ138*(1-VLOOKUP($AR39,'MP-2017_Female'!$A$3:$CF$103,MIN((61+(Mortality!EA$5-Mortality!$AT$5)),84),0))</f>
        <v>8.888156115512975E-4</v>
      </c>
      <c r="EB138" s="414">
        <f>EA138*(1-VLOOKUP($AR39,'MP-2017_Female'!$A$3:$CF$103,MIN((61+(Mortality!EB$5-Mortality!$AT$5)),84),0))</f>
        <v>8.7992745543578454E-4</v>
      </c>
      <c r="EC138" s="414">
        <f>EB138*(1-VLOOKUP($AR39,'MP-2017_Female'!$A$3:$CF$103,MIN((61+(Mortality!EC$5-Mortality!$AT$5)),84),0))</f>
        <v>8.7112818088142668E-4</v>
      </c>
      <c r="ED138" s="414">
        <f>EC138*(1-VLOOKUP($AR39,'MP-2017_Female'!$A$3:$CF$103,MIN((61+(Mortality!ED$5-Mortality!$AT$5)),84),0))</f>
        <v>8.6241689907261244E-4</v>
      </c>
      <c r="EE138" s="414">
        <f>ED138*(1-VLOOKUP($AR39,'MP-2017_Female'!$A$3:$CF$103,MIN((61+(Mortality!EE$5-Mortality!$AT$5)),84),0))</f>
        <v>8.5379273008188636E-4</v>
      </c>
      <c r="EF138" s="414">
        <f>EE138*(1-VLOOKUP($AR39,'MP-2017_Female'!$A$3:$CF$103,MIN((61+(Mortality!EF$5-Mortality!$AT$5)),84),0))</f>
        <v>8.4525480278106746E-4</v>
      </c>
      <c r="EG138" s="414">
        <f>EF138*(1-VLOOKUP($AR39,'MP-2017_Female'!$A$3:$CF$103,MIN((61+(Mortality!EG$5-Mortality!$AT$5)),84),0))</f>
        <v>8.3680225475325678E-4</v>
      </c>
      <c r="EH138" s="414">
        <f>EG138*(1-VLOOKUP($AR39,'MP-2017_Female'!$A$3:$CF$103,MIN((61+(Mortality!EH$5-Mortality!$AT$5)),84),0))</f>
        <v>8.2843423220572423E-4</v>
      </c>
      <c r="EI138" s="414">
        <f>EH138*(1-VLOOKUP($AR39,'MP-2017_Female'!$A$3:$CF$103,MIN((61+(Mortality!EI$5-Mortality!$AT$5)),84),0))</f>
        <v>8.2014988988366702E-4</v>
      </c>
      <c r="EJ138" s="414">
        <f>EI138*(1-VLOOKUP($AR39,'MP-2017_Female'!$A$3:$CF$103,MIN((61+(Mortality!EJ$5-Mortality!$AT$5)),84),0))</f>
        <v>8.1194839098483039E-4</v>
      </c>
      <c r="EK138" s="414">
        <f>EJ138*(1-VLOOKUP($AR39,'MP-2017_Female'!$A$3:$CF$103,MIN((61+(Mortality!EK$5-Mortality!$AT$5)),84),0))</f>
        <v>8.038289070749821E-4</v>
      </c>
      <c r="EL138" s="414">
        <f>EK138*(1-VLOOKUP($AR39,'MP-2017_Female'!$A$3:$CF$103,MIN((61+(Mortality!EL$5-Mortality!$AT$5)),84),0))</f>
        <v>7.9579061800423231E-4</v>
      </c>
      <c r="EM138" s="414">
        <f>EL138*(1-VLOOKUP($AR39,'MP-2017_Female'!$A$3:$CF$103,MIN((61+(Mortality!EM$5-Mortality!$AT$5)),84),0))</f>
        <v>7.8783271182419001E-4</v>
      </c>
      <c r="EN138" s="414">
        <f>EM138*(1-VLOOKUP($AR39,'MP-2017_Female'!$A$3:$CF$103,MIN((61+(Mortality!EN$5-Mortality!$AT$5)),84),0))</f>
        <v>7.7995438470594811E-4</v>
      </c>
      <c r="EO138" s="414">
        <f>EN138*(1-VLOOKUP($AR39,'MP-2017_Female'!$A$3:$CF$103,MIN((61+(Mortality!EO$5-Mortality!$AT$5)),84),0))</f>
        <v>7.7215484085888864E-4</v>
      </c>
      <c r="EP138" s="414">
        <f>EO138*(1-VLOOKUP($AR39,'MP-2017_Female'!$A$3:$CF$103,MIN((61+(Mortality!EP$5-Mortality!$AT$5)),84),0))</f>
        <v>7.6443329245029978E-4</v>
      </c>
      <c r="EQ138" s="414">
        <f>EP138*(1-VLOOKUP($AR39,'MP-2017_Female'!$A$3:$CF$103,MIN((61+(Mortality!EQ$5-Mortality!$AT$5)),84),0))</f>
        <v>7.5678895952579681E-4</v>
      </c>
      <c r="ER138" s="414">
        <f>EQ138*(1-VLOOKUP($AR39,'MP-2017_Female'!$A$3:$CF$103,MIN((61+(Mortality!ER$5-Mortality!$AT$5)),84),0))</f>
        <v>7.4922106993053879E-4</v>
      </c>
      <c r="ES138" s="414">
        <f>ER138*(1-VLOOKUP($AR39,'MP-2017_Female'!$A$3:$CF$103,MIN((61+(Mortality!ES$5-Mortality!$AT$5)),84),0))</f>
        <v>7.4172885923123335E-4</v>
      </c>
      <c r="ET138" s="414">
        <f>ES138*(1-VLOOKUP($AR39,'MP-2017_Female'!$A$3:$CF$103,MIN((61+(Mortality!ET$5-Mortality!$AT$5)),84),0))</f>
        <v>7.3431157063892096E-4</v>
      </c>
      <c r="EU138" s="414">
        <f>ET138*(1-VLOOKUP($AR39,'MP-2017_Female'!$A$3:$CF$103,MIN((61+(Mortality!EU$5-Mortality!$AT$5)),84),0))</f>
        <v>7.2696845493253179E-4</v>
      </c>
      <c r="EV138" s="414">
        <f>EU138*(1-VLOOKUP($AR39,'MP-2017_Female'!$A$3:$CF$103,MIN((61+(Mortality!EV$5-Mortality!$AT$5)),84),0))</f>
        <v>7.1969877038320651E-4</v>
      </c>
      <c r="EW138" s="414">
        <f>EV138*(1-VLOOKUP($AR39,'MP-2017_Female'!$A$3:$CF$103,MIN((61+(Mortality!EW$5-Mortality!$AT$5)),84),0))</f>
        <v>7.1250178267937448E-4</v>
      </c>
      <c r="EX138" s="414">
        <f>EW138*(1-VLOOKUP($AR39,'MP-2017_Female'!$A$3:$CF$103,MIN((61+(Mortality!EX$5-Mortality!$AT$5)),84),0))</f>
        <v>7.0537676485258076E-4</v>
      </c>
      <c r="EY138" s="414">
        <f>EX138*(1-VLOOKUP($AR39,'MP-2017_Female'!$A$3:$CF$103,MIN((61+(Mortality!EY$5-Mortality!$AT$5)),84),0))</f>
        <v>6.9832299720405493E-4</v>
      </c>
      <c r="EZ138" s="414">
        <f>EY138*(1-VLOOKUP($AR39,'MP-2017_Female'!$A$3:$CF$103,MIN((61+(Mortality!EZ$5-Mortality!$AT$5)),84),0))</f>
        <v>6.9133976723201437E-4</v>
      </c>
      <c r="FA138" s="414">
        <f>EZ138*(1-VLOOKUP($AR39,'MP-2017_Female'!$A$3:$CF$103,MIN((61+(Mortality!FA$5-Mortality!$AT$5)),84),0))</f>
        <v>6.8442636955969418E-4</v>
      </c>
      <c r="FB138" s="414">
        <f>FA138*(1-VLOOKUP($AR39,'MP-2017_Female'!$A$3:$CF$103,MIN((61+(Mortality!FB$5-Mortality!$AT$5)),84),0))</f>
        <v>6.7758210586409725E-4</v>
      </c>
      <c r="FC138" s="414">
        <f>FB138*(1-VLOOKUP($AR39,'MP-2017_Female'!$A$3:$CF$103,MIN((61+(Mortality!FC$5-Mortality!$AT$5)),84),0))</f>
        <v>6.7080628480545627E-4</v>
      </c>
      <c r="FD138" s="414">
        <f>FC138*(1-VLOOKUP($AR39,'MP-2017_Female'!$A$3:$CF$103,MIN((61+(Mortality!FD$5-Mortality!$AT$5)),84),0))</f>
        <v>6.6409822195740169E-4</v>
      </c>
      <c r="FE138" s="414">
        <f>FD138*(1-VLOOKUP($AR39,'MP-2017_Female'!$A$3:$CF$103,MIN((61+(Mortality!FE$5-Mortality!$AT$5)),84),0))</f>
        <v>6.5745723973782764E-4</v>
      </c>
      <c r="FF138" s="414">
        <f>FE138*(1-VLOOKUP($AR39,'MP-2017_Female'!$A$3:$CF$103,MIN((61+(Mortality!FF$5-Mortality!$AT$5)),84),0))</f>
        <v>6.5088266734044937E-4</v>
      </c>
      <c r="FG138" s="414">
        <f>FF138*(1-VLOOKUP($AR39,'MP-2017_Female'!$A$3:$CF$103,MIN((61+(Mortality!FG$5-Mortality!$AT$5)),84),0))</f>
        <v>6.4437384066704483E-4</v>
      </c>
      <c r="FH138" s="414">
        <f>FG138*(1-VLOOKUP($AR39,'MP-2017_Female'!$A$3:$CF$103,MIN((61+(Mortality!FH$5-Mortality!$AT$5)),84),0))</f>
        <v>6.3793010226037442E-4</v>
      </c>
      <c r="FI138" s="414">
        <f>FH138*(1-VLOOKUP($AR39,'MP-2017_Female'!$A$3:$CF$103,MIN((61+(Mortality!FI$5-Mortality!$AT$5)),84),0))</f>
        <v>6.3155080123777061E-4</v>
      </c>
    </row>
    <row r="139" spans="44:165">
      <c r="AR139" s="205">
        <v>59</v>
      </c>
      <c r="AS139" s="235">
        <f t="shared" si="155"/>
        <v>2.0290355653866873E-3</v>
      </c>
      <c r="AT139" s="406">
        <f t="shared" si="154"/>
        <v>1.9432E-3</v>
      </c>
      <c r="AU139" s="414">
        <f>AT139*(1-VLOOKUP($AR40,'MP-2017_Female'!$A$3:$CF$103,MIN((61+(Mortality!AU$5-Mortality!$AT$5)),84),0))</f>
        <v>1.9389249599999999E-3</v>
      </c>
      <c r="AV139" s="414">
        <f>AU139*(1-VLOOKUP($AR40,'MP-2017_Female'!$A$3:$CF$103,MIN((61+(Mortality!AV$5-Mortality!$AT$5)),84),0))</f>
        <v>1.9455173048640001E-3</v>
      </c>
      <c r="AW139" s="414">
        <f>AV139*(1-VLOOKUP($AR40,'MP-2017_Female'!$A$3:$CF$103,MIN((61+(Mortality!AW$5-Mortality!$AT$5)),84),0))</f>
        <v>1.9630269606077757E-3</v>
      </c>
      <c r="AX139" s="414">
        <f>AW139*(1-VLOOKUP($AR40,'MP-2017_Female'!$A$3:$CF$103,MIN((61+(Mortality!AX$5-Mortality!$AT$5)),84),0))</f>
        <v>1.9816757167335497E-3</v>
      </c>
      <c r="AY139" s="414">
        <f>AX139*(1-VLOOKUP($AR40,'MP-2017_Female'!$A$3:$CF$103,MIN((61+(Mortality!AY$5-Mortality!$AT$5)),84),0))</f>
        <v>1.9993126306124781E-3</v>
      </c>
      <c r="AZ139" s="414">
        <f>AY139*(1-VLOOKUP($AR40,'MP-2017_Female'!$A$3:$CF$103,MIN((61+(Mortality!AZ$5-Mortality!$AT$5)),84),0))</f>
        <v>2.0141075440790104E-3</v>
      </c>
      <c r="BA139" s="414">
        <f>AZ139*(1-VLOOKUP($AR40,'MP-2017_Female'!$A$3:$CF$103,MIN((61+(Mortality!BA$5-Mortality!$AT$5)),84),0))</f>
        <v>2.0243794925538135E-3</v>
      </c>
      <c r="BB139" s="414">
        <f>BA139*(1-VLOOKUP($AR40,'MP-2017_Female'!$A$3:$CF$103,MIN((61+(Mortality!BB$5-Mortality!$AT$5)),84),0))</f>
        <v>2.0290355653866873E-3</v>
      </c>
      <c r="BC139" s="414">
        <f>BB139*(1-VLOOKUP($AR40,'MP-2017_Female'!$A$3:$CF$103,MIN((61+(Mortality!BC$5-Mortality!$AT$5)),84),0))</f>
        <v>2.0278181440474552E-3</v>
      </c>
      <c r="BD139" s="414">
        <f>BC139*(1-VLOOKUP($AR40,'MP-2017_Female'!$A$3:$CF$103,MIN((61+(Mortality!BD$5-Mortality!$AT$5)),84),0))</f>
        <v>2.020720780543289E-3</v>
      </c>
      <c r="BE139" s="414">
        <f>BD139*(1-VLOOKUP($AR40,'MP-2017_Female'!$A$3:$CF$103,MIN((61+(Mortality!BE$5-Mortality!$AT$5)),84),0))</f>
        <v>2.0087985279380834E-3</v>
      </c>
      <c r="BF139" s="414">
        <f>BE139*(1-VLOOKUP($AR40,'MP-2017_Female'!$A$3:$CF$103,MIN((61+(Mortality!BF$5-Mortality!$AT$5)),84),0))</f>
        <v>1.9931298994201666E-3</v>
      </c>
      <c r="BG139" s="414">
        <f>BF139*(1-VLOOKUP($AR40,'MP-2017_Female'!$A$3:$CF$103,MIN((61+(Mortality!BG$5-Mortality!$AT$5)),84),0))</f>
        <v>1.975391043315327E-3</v>
      </c>
      <c r="BH139" s="414">
        <f>BG139*(1-VLOOKUP($AR40,'MP-2017_Female'!$A$3:$CF$103,MIN((61+(Mortality!BH$5-Mortality!$AT$5)),84),0))</f>
        <v>1.9566248284038313E-3</v>
      </c>
      <c r="BI139" s="414">
        <f>BH139*(1-VLOOKUP($AR40,'MP-2017_Female'!$A$3:$CF$103,MIN((61+(Mortality!BI$5-Mortality!$AT$5)),84),0))</f>
        <v>1.9376455675683142E-3</v>
      </c>
      <c r="BJ139" s="414">
        <f>BI139*(1-VLOOKUP($AR40,'MP-2017_Female'!$A$3:$CF$103,MIN((61+(Mortality!BJ$5-Mortality!$AT$5)),84),0))</f>
        <v>1.9186566410061446E-3</v>
      </c>
      <c r="BK139" s="414">
        <f>BJ139*(1-VLOOKUP($AR40,'MP-2017_Female'!$A$3:$CF$103,MIN((61+(Mortality!BK$5-Mortality!$AT$5)),84),0))</f>
        <v>1.8998538059242843E-3</v>
      </c>
      <c r="BL139" s="414">
        <f>BK139*(1-VLOOKUP($AR40,'MP-2017_Female'!$A$3:$CF$103,MIN((61+(Mortality!BL$5-Mortality!$AT$5)),84),0))</f>
        <v>1.8814252240068187E-3</v>
      </c>
      <c r="BM139" s="414">
        <f>BL139*(1-VLOOKUP($AR40,'MP-2017_Female'!$A$3:$CF$103,MIN((61+(Mortality!BM$5-Mortality!$AT$5)),84),0))</f>
        <v>1.8631753993339525E-3</v>
      </c>
      <c r="BN139" s="414">
        <f>BM139*(1-VLOOKUP($AR40,'MP-2017_Female'!$A$3:$CF$103,MIN((61+(Mortality!BN$5-Mortality!$AT$5)),84),0))</f>
        <v>1.8451025979604131E-3</v>
      </c>
      <c r="BO139" s="414">
        <f>BN139*(1-VLOOKUP($AR40,'MP-2017_Female'!$A$3:$CF$103,MIN((61+(Mortality!BO$5-Mortality!$AT$5)),84),0))</f>
        <v>1.8270205925004009E-3</v>
      </c>
      <c r="BP139" s="414">
        <f>BO139*(1-VLOOKUP($AR40,'MP-2017_Female'!$A$3:$CF$103,MIN((61+(Mortality!BP$5-Mortality!$AT$5)),84),0))</f>
        <v>1.8089330886346469E-3</v>
      </c>
      <c r="BQ139" s="414">
        <f>BP139*(1-VLOOKUP($AR40,'MP-2017_Female'!$A$3:$CF$103,MIN((61+(Mortality!BQ$5-Mortality!$AT$5)),84),0))</f>
        <v>1.7908437577483004E-3</v>
      </c>
      <c r="BR139" s="414">
        <f>BQ139*(1-VLOOKUP($AR40,'MP-2017_Female'!$A$3:$CF$103,MIN((61+(Mortality!BR$5-Mortality!$AT$5)),84),0))</f>
        <v>1.7729353201708174E-3</v>
      </c>
      <c r="BS139" s="414">
        <f>BR139*(1-VLOOKUP($AR40,'MP-2017_Female'!$A$3:$CF$103,MIN((61+(Mortality!BS$5-Mortality!$AT$5)),84),0))</f>
        <v>1.7552059669691091E-3</v>
      </c>
      <c r="BT139" s="414">
        <f>BS139*(1-VLOOKUP($AR40,'MP-2017_Female'!$A$3:$CF$103,MIN((61+(Mortality!BT$5-Mortality!$AT$5)),84),0))</f>
        <v>1.7376539072994179E-3</v>
      </c>
      <c r="BU139" s="414">
        <f>BT139*(1-VLOOKUP($AR40,'MP-2017_Female'!$A$3:$CF$103,MIN((61+(Mortality!BU$5-Mortality!$AT$5)),84),0))</f>
        <v>1.7202773682264236E-3</v>
      </c>
      <c r="BV139" s="414">
        <f>BU139*(1-VLOOKUP($AR40,'MP-2017_Female'!$A$3:$CF$103,MIN((61+(Mortality!BV$5-Mortality!$AT$5)),84),0))</f>
        <v>1.7030745945441593E-3</v>
      </c>
      <c r="BW139" s="414">
        <f>BV139*(1-VLOOKUP($AR40,'MP-2017_Female'!$A$3:$CF$103,MIN((61+(Mortality!BW$5-Mortality!$AT$5)),84),0))</f>
        <v>1.6860438485987177E-3</v>
      </c>
      <c r="BX139" s="414">
        <f>BW139*(1-VLOOKUP($AR40,'MP-2017_Female'!$A$3:$CF$103,MIN((61+(Mortality!BX$5-Mortality!$AT$5)),84),0))</f>
        <v>1.6691834101127305E-3</v>
      </c>
      <c r="BY139" s="414">
        <f>BX139*(1-VLOOKUP($AR40,'MP-2017_Female'!$A$3:$CF$103,MIN((61+(Mortality!BY$5-Mortality!$AT$5)),84),0))</f>
        <v>1.6524915760116033E-3</v>
      </c>
      <c r="BZ139" s="414">
        <f>BY139*(1-VLOOKUP($AR40,'MP-2017_Female'!$A$3:$CF$103,MIN((61+(Mortality!BZ$5-Mortality!$AT$5)),84),0))</f>
        <v>1.6359666602514871E-3</v>
      </c>
      <c r="CA139" s="414">
        <f>BZ139*(1-VLOOKUP($AR40,'MP-2017_Female'!$A$3:$CF$103,MIN((61+(Mortality!CA$5-Mortality!$AT$5)),84),0))</f>
        <v>1.6196069936489723E-3</v>
      </c>
      <c r="CB139" s="414">
        <f>CA139*(1-VLOOKUP($AR40,'MP-2017_Female'!$A$3:$CF$103,MIN((61+(Mortality!CB$5-Mortality!$AT$5)),84),0))</f>
        <v>1.6034109237124826E-3</v>
      </c>
      <c r="CC139" s="414">
        <f>CB139*(1-VLOOKUP($AR40,'MP-2017_Female'!$A$3:$CF$103,MIN((61+(Mortality!CC$5-Mortality!$AT$5)),84),0))</f>
        <v>1.5873768144753578E-3</v>
      </c>
      <c r="CD139" s="414">
        <f>CC139*(1-VLOOKUP($AR40,'MP-2017_Female'!$A$3:$CF$103,MIN((61+(Mortality!CD$5-Mortality!$AT$5)),84),0))</f>
        <v>1.5715030463306042E-3</v>
      </c>
      <c r="CE139" s="414">
        <f>CD139*(1-VLOOKUP($AR40,'MP-2017_Female'!$A$3:$CF$103,MIN((61+(Mortality!CE$5-Mortality!$AT$5)),84),0))</f>
        <v>1.5557880158672981E-3</v>
      </c>
      <c r="CF139" s="414">
        <f>CE139*(1-VLOOKUP($AR40,'MP-2017_Female'!$A$3:$CF$103,MIN((61+(Mortality!CF$5-Mortality!$AT$5)),84),0))</f>
        <v>1.5402301357086252E-3</v>
      </c>
      <c r="CG139" s="414">
        <f>CF139*(1-VLOOKUP($AR40,'MP-2017_Female'!$A$3:$CF$103,MIN((61+(Mortality!CG$5-Mortality!$AT$5)),84),0))</f>
        <v>1.5248278343515389E-3</v>
      </c>
      <c r="CH139" s="414">
        <f>CG139*(1-VLOOKUP($AR40,'MP-2017_Female'!$A$3:$CF$103,MIN((61+(Mortality!CH$5-Mortality!$AT$5)),84),0))</f>
        <v>1.5095795560080235E-3</v>
      </c>
      <c r="CI139" s="414">
        <f>CH139*(1-VLOOKUP($AR40,'MP-2017_Female'!$A$3:$CF$103,MIN((61+(Mortality!CI$5-Mortality!$AT$5)),84),0))</f>
        <v>1.4944837604479433E-3</v>
      </c>
      <c r="CJ139" s="414">
        <f>CI139*(1-VLOOKUP($AR40,'MP-2017_Female'!$A$3:$CF$103,MIN((61+(Mortality!CJ$5-Mortality!$AT$5)),84),0))</f>
        <v>1.4795389228434638E-3</v>
      </c>
      <c r="CK139" s="414">
        <f>CJ139*(1-VLOOKUP($AR40,'MP-2017_Female'!$A$3:$CF$103,MIN((61+(Mortality!CK$5-Mortality!$AT$5)),84),0))</f>
        <v>1.4647435336150292E-3</v>
      </c>
      <c r="CL139" s="414">
        <f>CK139*(1-VLOOKUP($AR40,'MP-2017_Female'!$A$3:$CF$103,MIN((61+(Mortality!CL$5-Mortality!$AT$5)),84),0))</f>
        <v>1.4500960982788789E-3</v>
      </c>
      <c r="CM139" s="414">
        <f>CL139*(1-VLOOKUP($AR40,'MP-2017_Female'!$A$3:$CF$103,MIN((61+(Mortality!CM$5-Mortality!$AT$5)),84),0))</f>
        <v>1.4355951372960901E-3</v>
      </c>
      <c r="CN139" s="414">
        <f>CM139*(1-VLOOKUP($AR40,'MP-2017_Female'!$A$3:$CF$103,MIN((61+(Mortality!CN$5-Mortality!$AT$5)),84),0))</f>
        <v>1.4212391859231292E-3</v>
      </c>
      <c r="CO139" s="414">
        <f>CN139*(1-VLOOKUP($AR40,'MP-2017_Female'!$A$3:$CF$103,MIN((61+(Mortality!CO$5-Mortality!$AT$5)),84),0))</f>
        <v>1.407026794063898E-3</v>
      </c>
      <c r="CP139" s="414">
        <f>CO139*(1-VLOOKUP($AR40,'MP-2017_Female'!$A$3:$CF$103,MIN((61+(Mortality!CP$5-Mortality!$AT$5)),84),0))</f>
        <v>1.392956526123259E-3</v>
      </c>
      <c r="CQ139" s="414">
        <f>CP139*(1-VLOOKUP($AR40,'MP-2017_Female'!$A$3:$CF$103,MIN((61+(Mortality!CQ$5-Mortality!$AT$5)),84),0))</f>
        <v>1.3790269608620264E-3</v>
      </c>
      <c r="CR139" s="414">
        <f>CQ139*(1-VLOOKUP($AR40,'MP-2017_Female'!$A$3:$CF$103,MIN((61+(Mortality!CR$5-Mortality!$AT$5)),84),0))</f>
        <v>1.3652366912534062E-3</v>
      </c>
      <c r="CS139" s="414">
        <f>CR139*(1-VLOOKUP($AR40,'MP-2017_Female'!$A$3:$CF$103,MIN((61+(Mortality!CS$5-Mortality!$AT$5)),84),0))</f>
        <v>1.3515843243408722E-3</v>
      </c>
      <c r="CT139" s="414">
        <f>CS139*(1-VLOOKUP($AR40,'MP-2017_Female'!$A$3:$CF$103,MIN((61+(Mortality!CT$5-Mortality!$AT$5)),84),0))</f>
        <v>1.3380684810974635E-3</v>
      </c>
      <c r="CU139" s="414">
        <f>CT139*(1-VLOOKUP($AR40,'MP-2017_Female'!$A$3:$CF$103,MIN((61+(Mortality!CU$5-Mortality!$AT$5)),84),0))</f>
        <v>1.324687796286489E-3</v>
      </c>
      <c r="CV139" s="414">
        <f>CU139*(1-VLOOKUP($AR40,'MP-2017_Female'!$A$3:$CF$103,MIN((61+(Mortality!CV$5-Mortality!$AT$5)),84),0))</f>
        <v>1.311440918323624E-3</v>
      </c>
      <c r="CW139" s="414">
        <f>CV139*(1-VLOOKUP($AR40,'MP-2017_Female'!$A$3:$CF$103,MIN((61+(Mortality!CW$5-Mortality!$AT$5)),84),0))</f>
        <v>1.2983265091403879E-3</v>
      </c>
      <c r="CX139" s="414">
        <f>CW139*(1-VLOOKUP($AR40,'MP-2017_Female'!$A$3:$CF$103,MIN((61+(Mortality!CX$5-Mortality!$AT$5)),84),0))</f>
        <v>1.2853432440489839E-3</v>
      </c>
      <c r="CY139" s="414">
        <f>CX139*(1-VLOOKUP($AR40,'MP-2017_Female'!$A$3:$CF$103,MIN((61+(Mortality!CY$5-Mortality!$AT$5)),84),0))</f>
        <v>1.2724898116084941E-3</v>
      </c>
      <c r="CZ139" s="414">
        <f>CY139*(1-VLOOKUP($AR40,'MP-2017_Female'!$A$3:$CF$103,MIN((61+(Mortality!CZ$5-Mortality!$AT$5)),84),0))</f>
        <v>1.2597649134924091E-3</v>
      </c>
      <c r="DA139" s="414">
        <f>CZ139*(1-VLOOKUP($AR40,'MP-2017_Female'!$A$3:$CF$103,MIN((61+(Mortality!DA$5-Mortality!$AT$5)),84),0))</f>
        <v>1.2471672643574851E-3</v>
      </c>
      <c r="DB139" s="414">
        <f>DA139*(1-VLOOKUP($AR40,'MP-2017_Female'!$A$3:$CF$103,MIN((61+(Mortality!DB$5-Mortality!$AT$5)),84),0))</f>
        <v>1.2346955917139101E-3</v>
      </c>
      <c r="DC139" s="414">
        <f>DB139*(1-VLOOKUP($AR40,'MP-2017_Female'!$A$3:$CF$103,MIN((61+(Mortality!DC$5-Mortality!$AT$5)),84),0))</f>
        <v>1.222348635796771E-3</v>
      </c>
      <c r="DD139" s="414">
        <f>DC139*(1-VLOOKUP($AR40,'MP-2017_Female'!$A$3:$CF$103,MIN((61+(Mortality!DD$5-Mortality!$AT$5)),84),0))</f>
        <v>1.2101251494388032E-3</v>
      </c>
      <c r="DE139" s="414">
        <f>DD139*(1-VLOOKUP($AR40,'MP-2017_Female'!$A$3:$CF$103,MIN((61+(Mortality!DE$5-Mortality!$AT$5)),84),0))</f>
        <v>1.1980238979444151E-3</v>
      </c>
      <c r="DF139" s="414">
        <f>DE139*(1-VLOOKUP($AR40,'MP-2017_Female'!$A$3:$CF$103,MIN((61+(Mortality!DF$5-Mortality!$AT$5)),84),0))</f>
        <v>1.186043658964971E-3</v>
      </c>
      <c r="DG139" s="414">
        <f>DF139*(1-VLOOKUP($AR40,'MP-2017_Female'!$A$3:$CF$103,MIN((61+(Mortality!DG$5-Mortality!$AT$5)),84),0))</f>
        <v>1.1741832223753214E-3</v>
      </c>
      <c r="DH139" s="414">
        <f>DG139*(1-VLOOKUP($AR40,'MP-2017_Female'!$A$3:$CF$103,MIN((61+(Mortality!DH$5-Mortality!$AT$5)),84),0))</f>
        <v>1.1624413901515681E-3</v>
      </c>
      <c r="DI139" s="414">
        <f>DH139*(1-VLOOKUP($AR40,'MP-2017_Female'!$A$3:$CF$103,MIN((61+(Mortality!DI$5-Mortality!$AT$5)),84),0))</f>
        <v>1.1508169762500524E-3</v>
      </c>
      <c r="DJ139" s="414">
        <f>DI139*(1-VLOOKUP($AR40,'MP-2017_Female'!$A$3:$CF$103,MIN((61+(Mortality!DJ$5-Mortality!$AT$5)),84),0))</f>
        <v>1.1393088064875518E-3</v>
      </c>
      <c r="DK139" s="414">
        <f>DJ139*(1-VLOOKUP($AR40,'MP-2017_Female'!$A$3:$CF$103,MIN((61+(Mortality!DK$5-Mortality!$AT$5)),84),0))</f>
        <v>1.1279157184226763E-3</v>
      </c>
      <c r="DL139" s="414">
        <f>DK139*(1-VLOOKUP($AR40,'MP-2017_Female'!$A$3:$CF$103,MIN((61+(Mortality!DL$5-Mortality!$AT$5)),84),0))</f>
        <v>1.1166365612384497E-3</v>
      </c>
      <c r="DM139" s="414">
        <f>DL139*(1-VLOOKUP($AR40,'MP-2017_Female'!$A$3:$CF$103,MIN((61+(Mortality!DM$5-Mortality!$AT$5)),84),0))</f>
        <v>1.1054701956260652E-3</v>
      </c>
      <c r="DN139" s="414">
        <f>DM139*(1-VLOOKUP($AR40,'MP-2017_Female'!$A$3:$CF$103,MIN((61+(Mortality!DN$5-Mortality!$AT$5)),84),0))</f>
        <v>1.0944154936698045E-3</v>
      </c>
      <c r="DO139" s="414">
        <f>DN139*(1-VLOOKUP($AR40,'MP-2017_Female'!$A$3:$CF$103,MIN((61+(Mortality!DO$5-Mortality!$AT$5)),84),0))</f>
        <v>1.0834713387331066E-3</v>
      </c>
      <c r="DP139" s="414">
        <f>DO139*(1-VLOOKUP($AR40,'MP-2017_Female'!$A$3:$CF$103,MIN((61+(Mortality!DP$5-Mortality!$AT$5)),84),0))</f>
        <v>1.0726366253457755E-3</v>
      </c>
      <c r="DQ139" s="414">
        <f>DP139*(1-VLOOKUP($AR40,'MP-2017_Female'!$A$3:$CF$103,MIN((61+(Mortality!DQ$5-Mortality!$AT$5)),84),0))</f>
        <v>1.0619102590923176E-3</v>
      </c>
      <c r="DR139" s="414">
        <f>DQ139*(1-VLOOKUP($AR40,'MP-2017_Female'!$A$3:$CF$103,MIN((61+(Mortality!DR$5-Mortality!$AT$5)),84),0))</f>
        <v>1.0512911565013943E-3</v>
      </c>
      <c r="DS139" s="414">
        <f>DR139*(1-VLOOKUP($AR40,'MP-2017_Female'!$A$3:$CF$103,MIN((61+(Mortality!DS$5-Mortality!$AT$5)),84),0))</f>
        <v>1.0407782449363804E-3</v>
      </c>
      <c r="DT139" s="414">
        <f>DS139*(1-VLOOKUP($AR40,'MP-2017_Female'!$A$3:$CF$103,MIN((61+(Mortality!DT$5-Mortality!$AT$5)),84),0))</f>
        <v>1.0303704624870166E-3</v>
      </c>
      <c r="DU139" s="414">
        <f>DT139*(1-VLOOKUP($AR40,'MP-2017_Female'!$A$3:$CF$103,MIN((61+(Mortality!DU$5-Mortality!$AT$5)),84),0))</f>
        <v>1.0200667578621465E-3</v>
      </c>
      <c r="DV139" s="414">
        <f>DU139*(1-VLOOKUP($AR40,'MP-2017_Female'!$A$3:$CF$103,MIN((61+(Mortality!DV$5-Mortality!$AT$5)),84),0))</f>
        <v>1.0098660902835251E-3</v>
      </c>
      <c r="DW139" s="414">
        <f>DV139*(1-VLOOKUP($AR40,'MP-2017_Female'!$A$3:$CF$103,MIN((61+(Mortality!DW$5-Mortality!$AT$5)),84),0))</f>
        <v>9.9976742938068979E-4</v>
      </c>
      <c r="DX139" s="414">
        <f>DW139*(1-VLOOKUP($AR40,'MP-2017_Female'!$A$3:$CF$103,MIN((61+(Mortality!DX$5-Mortality!$AT$5)),84),0))</f>
        <v>9.8976975508688293E-4</v>
      </c>
      <c r="DY139" s="414">
        <f>DX139*(1-VLOOKUP($AR40,'MP-2017_Female'!$A$3:$CF$103,MIN((61+(Mortality!DY$5-Mortality!$AT$5)),84),0))</f>
        <v>9.7987205753601405E-4</v>
      </c>
      <c r="DZ139" s="414">
        <f>DY139*(1-VLOOKUP($AR40,'MP-2017_Female'!$A$3:$CF$103,MIN((61+(Mortality!DZ$5-Mortality!$AT$5)),84),0))</f>
        <v>9.7007333696065394E-4</v>
      </c>
      <c r="EA139" s="414">
        <f>DZ139*(1-VLOOKUP($AR40,'MP-2017_Female'!$A$3:$CF$103,MIN((61+(Mortality!EA$5-Mortality!$AT$5)),84),0))</f>
        <v>9.603726035910474E-4</v>
      </c>
      <c r="EB139" s="414">
        <f>EA139*(1-VLOOKUP($AR40,'MP-2017_Female'!$A$3:$CF$103,MIN((61+(Mortality!EB$5-Mortality!$AT$5)),84),0))</f>
        <v>9.507688775551369E-4</v>
      </c>
      <c r="EC139" s="414">
        <f>EB139*(1-VLOOKUP($AR40,'MP-2017_Female'!$A$3:$CF$103,MIN((61+(Mortality!EC$5-Mortality!$AT$5)),84),0))</f>
        <v>9.4126118877958548E-4</v>
      </c>
      <c r="ED139" s="414">
        <f>EC139*(1-VLOOKUP($AR40,'MP-2017_Female'!$A$3:$CF$103,MIN((61+(Mortality!ED$5-Mortality!$AT$5)),84),0))</f>
        <v>9.3184857689178964E-4</v>
      </c>
      <c r="EE139" s="414">
        <f>ED139*(1-VLOOKUP($AR40,'MP-2017_Female'!$A$3:$CF$103,MIN((61+(Mortality!EE$5-Mortality!$AT$5)),84),0))</f>
        <v>9.2253009112287169E-4</v>
      </c>
      <c r="EF139" s="414">
        <f>EE139*(1-VLOOKUP($AR40,'MP-2017_Female'!$A$3:$CF$103,MIN((61+(Mortality!EF$5-Mortality!$AT$5)),84),0))</f>
        <v>9.1330479021164296E-4</v>
      </c>
      <c r="EG139" s="414">
        <f>EF139*(1-VLOOKUP($AR40,'MP-2017_Female'!$A$3:$CF$103,MIN((61+(Mortality!EG$5-Mortality!$AT$5)),84),0))</f>
        <v>9.0417174230952651E-4</v>
      </c>
      <c r="EH139" s="414">
        <f>EG139*(1-VLOOKUP($AR40,'MP-2017_Female'!$A$3:$CF$103,MIN((61+(Mortality!EH$5-Mortality!$AT$5)),84),0))</f>
        <v>8.9513002488643119E-4</v>
      </c>
      <c r="EI139" s="414">
        <f>EH139*(1-VLOOKUP($AR40,'MP-2017_Female'!$A$3:$CF$103,MIN((61+(Mortality!EI$5-Mortality!$AT$5)),84),0))</f>
        <v>8.8617872463756691E-4</v>
      </c>
      <c r="EJ139" s="414">
        <f>EI139*(1-VLOOKUP($AR40,'MP-2017_Female'!$A$3:$CF$103,MIN((61+(Mortality!EJ$5-Mortality!$AT$5)),84),0))</f>
        <v>8.773169373911912E-4</v>
      </c>
      <c r="EK139" s="414">
        <f>EJ139*(1-VLOOKUP($AR40,'MP-2017_Female'!$A$3:$CF$103,MIN((61+(Mortality!EK$5-Mortality!$AT$5)),84),0))</f>
        <v>8.6854376801727927E-4</v>
      </c>
      <c r="EL139" s="414">
        <f>EK139*(1-VLOOKUP($AR40,'MP-2017_Female'!$A$3:$CF$103,MIN((61+(Mortality!EL$5-Mortality!$AT$5)),84),0))</f>
        <v>8.5985833033710643E-4</v>
      </c>
      <c r="EM139" s="414">
        <f>EL139*(1-VLOOKUP($AR40,'MP-2017_Female'!$A$3:$CF$103,MIN((61+(Mortality!EM$5-Mortality!$AT$5)),84),0))</f>
        <v>8.5125974703373537E-4</v>
      </c>
      <c r="EN139" s="414">
        <f>EM139*(1-VLOOKUP($AR40,'MP-2017_Female'!$A$3:$CF$103,MIN((61+(Mortality!EN$5-Mortality!$AT$5)),84),0))</f>
        <v>8.4274714956339804E-4</v>
      </c>
      <c r="EO139" s="414">
        <f>EN139*(1-VLOOKUP($AR40,'MP-2017_Female'!$A$3:$CF$103,MIN((61+(Mortality!EO$5-Mortality!$AT$5)),84),0))</f>
        <v>8.3431967806776408E-4</v>
      </c>
      <c r="EP139" s="414">
        <f>EO139*(1-VLOOKUP($AR40,'MP-2017_Female'!$A$3:$CF$103,MIN((61+(Mortality!EP$5-Mortality!$AT$5)),84),0))</f>
        <v>8.2597648128708643E-4</v>
      </c>
      <c r="EQ139" s="414">
        <f>EP139*(1-VLOOKUP($AR40,'MP-2017_Female'!$A$3:$CF$103,MIN((61+(Mortality!EQ$5-Mortality!$AT$5)),84),0))</f>
        <v>8.1771671647421558E-4</v>
      </c>
      <c r="ER139" s="414">
        <f>EQ139*(1-VLOOKUP($AR40,'MP-2017_Female'!$A$3:$CF$103,MIN((61+(Mortality!ER$5-Mortality!$AT$5)),84),0))</f>
        <v>8.0953954930947341E-4</v>
      </c>
      <c r="ES139" s="414">
        <f>ER139*(1-VLOOKUP($AR40,'MP-2017_Female'!$A$3:$CF$103,MIN((61+(Mortality!ES$5-Mortality!$AT$5)),84),0))</f>
        <v>8.0144415381637869E-4</v>
      </c>
      <c r="ET139" s="414">
        <f>ES139*(1-VLOOKUP($AR40,'MP-2017_Female'!$A$3:$CF$103,MIN((61+(Mortality!ET$5-Mortality!$AT$5)),84),0))</f>
        <v>7.9342971227821493E-4</v>
      </c>
      <c r="EU139" s="414">
        <f>ET139*(1-VLOOKUP($AR40,'MP-2017_Female'!$A$3:$CF$103,MIN((61+(Mortality!EU$5-Mortality!$AT$5)),84),0))</f>
        <v>7.854954151554328E-4</v>
      </c>
      <c r="EV139" s="414">
        <f>EU139*(1-VLOOKUP($AR40,'MP-2017_Female'!$A$3:$CF$103,MIN((61+(Mortality!EV$5-Mortality!$AT$5)),84),0))</f>
        <v>7.7764046100387842E-4</v>
      </c>
      <c r="EW139" s="414">
        <f>EV139*(1-VLOOKUP($AR40,'MP-2017_Female'!$A$3:$CF$103,MIN((61+(Mortality!EW$5-Mortality!$AT$5)),84),0))</f>
        <v>7.6986405639383967E-4</v>
      </c>
      <c r="EX139" s="414">
        <f>EW139*(1-VLOOKUP($AR40,'MP-2017_Female'!$A$3:$CF$103,MIN((61+(Mortality!EX$5-Mortality!$AT$5)),84),0))</f>
        <v>7.6216541582990131E-4</v>
      </c>
      <c r="EY139" s="414">
        <f>EX139*(1-VLOOKUP($AR40,'MP-2017_Female'!$A$3:$CF$103,MIN((61+(Mortality!EY$5-Mortality!$AT$5)),84),0))</f>
        <v>7.545437616716023E-4</v>
      </c>
      <c r="EZ139" s="414">
        <f>EY139*(1-VLOOKUP($AR40,'MP-2017_Female'!$A$3:$CF$103,MIN((61+(Mortality!EZ$5-Mortality!$AT$5)),84),0))</f>
        <v>7.4699832405488624E-4</v>
      </c>
      <c r="FA139" s="414">
        <f>EZ139*(1-VLOOKUP($AR40,'MP-2017_Female'!$A$3:$CF$103,MIN((61+(Mortality!FA$5-Mortality!$AT$5)),84),0))</f>
        <v>7.395283408143374E-4</v>
      </c>
      <c r="FB139" s="414">
        <f>FA139*(1-VLOOKUP($AR40,'MP-2017_Female'!$A$3:$CF$103,MIN((61+(Mortality!FB$5-Mortality!$AT$5)),84),0))</f>
        <v>7.3213305740619399E-4</v>
      </c>
      <c r="FC139" s="414">
        <f>FB139*(1-VLOOKUP($AR40,'MP-2017_Female'!$A$3:$CF$103,MIN((61+(Mortality!FC$5-Mortality!$AT$5)),84),0))</f>
        <v>7.2481172683213203E-4</v>
      </c>
      <c r="FD139" s="414">
        <f>FC139*(1-VLOOKUP($AR40,'MP-2017_Female'!$A$3:$CF$103,MIN((61+(Mortality!FD$5-Mortality!$AT$5)),84),0))</f>
        <v>7.1756360956381072E-4</v>
      </c>
      <c r="FE139" s="414">
        <f>FD139*(1-VLOOKUP($AR40,'MP-2017_Female'!$A$3:$CF$103,MIN((61+(Mortality!FE$5-Mortality!$AT$5)),84),0))</f>
        <v>7.1038797346817265E-4</v>
      </c>
      <c r="FF139" s="414">
        <f>FE139*(1-VLOOKUP($AR40,'MP-2017_Female'!$A$3:$CF$103,MIN((61+(Mortality!FF$5-Mortality!$AT$5)),84),0))</f>
        <v>7.032840937334909E-4</v>
      </c>
      <c r="FG139" s="414">
        <f>FF139*(1-VLOOKUP($AR40,'MP-2017_Female'!$A$3:$CF$103,MIN((61+(Mortality!FG$5-Mortality!$AT$5)),84),0))</f>
        <v>6.9625125279615602E-4</v>
      </c>
      <c r="FH139" s="414">
        <f>FG139*(1-VLOOKUP($AR40,'MP-2017_Female'!$A$3:$CF$103,MIN((61+(Mortality!FH$5-Mortality!$AT$5)),84),0))</f>
        <v>6.8928874026819443E-4</v>
      </c>
      <c r="FI139" s="414">
        <f>FH139*(1-VLOOKUP($AR40,'MP-2017_Female'!$A$3:$CF$103,MIN((61+(Mortality!FI$5-Mortality!$AT$5)),84),0))</f>
        <v>6.8239585286551251E-4</v>
      </c>
    </row>
    <row r="140" spans="44:165">
      <c r="AR140" s="205">
        <v>60</v>
      </c>
      <c r="AS140" s="235">
        <f t="shared" si="155"/>
        <v>2.1620295577064719E-3</v>
      </c>
      <c r="AT140" s="406">
        <f t="shared" si="154"/>
        <v>2.0939999999999999E-3</v>
      </c>
      <c r="AU140" s="414">
        <f>AT140*(1-VLOOKUP($AR41,'MP-2017_Female'!$A$3:$CF$103,MIN((61+(Mortality!AU$5-Mortality!$AT$5)),84),0))</f>
        <v>2.0839487999999998E-3</v>
      </c>
      <c r="AV140" s="414">
        <f>AU140*(1-VLOOKUP($AR41,'MP-2017_Female'!$A$3:$CF$103,MIN((61+(Mortality!AV$5-Mortality!$AT$5)),84),0))</f>
        <v>2.0858243539199997E-3</v>
      </c>
      <c r="AW140" s="414">
        <f>AV140*(1-VLOOKUP($AR41,'MP-2017_Female'!$A$3:$CF$103,MIN((61+(Mortality!AW$5-Mortality!$AT$5)),84),0))</f>
        <v>2.1000079595266553E-3</v>
      </c>
      <c r="AX140" s="414">
        <f>AW140*(1-VLOOKUP($AR41,'MP-2017_Female'!$A$3:$CF$103,MIN((61+(Mortality!AX$5-Mortality!$AT$5)),84),0))</f>
        <v>2.1159680200190578E-3</v>
      </c>
      <c r="AY140" s="414">
        <f>AX140*(1-VLOOKUP($AR41,'MP-2017_Female'!$A$3:$CF$103,MIN((61+(Mortality!AY$5-Mortality!$AT$5)),84),0))</f>
        <v>2.1318377801692007E-3</v>
      </c>
      <c r="AZ140" s="414">
        <f>AY140*(1-VLOOKUP($AR41,'MP-2017_Female'!$A$3:$CF$103,MIN((61+(Mortality!AZ$5-Mortality!$AT$5)),84),0))</f>
        <v>2.1459079095183173E-3</v>
      </c>
      <c r="BA140" s="414">
        <f>AZ140*(1-VLOOKUP($AR41,'MP-2017_Female'!$A$3:$CF$103,MIN((61+(Mortality!BA$5-Mortality!$AT$5)),84),0))</f>
        <v>2.156422858274957E-3</v>
      </c>
      <c r="BB140" s="414">
        <f>BA140*(1-VLOOKUP($AR41,'MP-2017_Female'!$A$3:$CF$103,MIN((61+(Mortality!BB$5-Mortality!$AT$5)),84),0))</f>
        <v>2.1620295577064719E-3</v>
      </c>
      <c r="BC140" s="414">
        <f>BB140*(1-VLOOKUP($AR41,'MP-2017_Female'!$A$3:$CF$103,MIN((61+(Mortality!BC$5-Mortality!$AT$5)),84),0))</f>
        <v>2.1620295577064719E-3</v>
      </c>
      <c r="BD140" s="414">
        <f>BC140*(1-VLOOKUP($AR41,'MP-2017_Female'!$A$3:$CF$103,MIN((61+(Mortality!BD$5-Mortality!$AT$5)),84),0))</f>
        <v>2.1564082808564352E-3</v>
      </c>
      <c r="BE140" s="414">
        <f>BD140*(1-VLOOKUP($AR41,'MP-2017_Female'!$A$3:$CF$103,MIN((61+(Mortality!BE$5-Mortality!$AT$5)),84),0))</f>
        <v>2.1454105986240674E-3</v>
      </c>
      <c r="BF140" s="414">
        <f>BE140*(1-VLOOKUP($AR41,'MP-2017_Female'!$A$3:$CF$103,MIN((61+(Mortality!BF$5-Mortality!$AT$5)),84),0))</f>
        <v>2.1303927244336988E-3</v>
      </c>
      <c r="BG140" s="414">
        <f>BF140*(1-VLOOKUP($AR41,'MP-2017_Female'!$A$3:$CF$103,MIN((61+(Mortality!BG$5-Mortality!$AT$5)),84),0))</f>
        <v>2.1127104648208991E-3</v>
      </c>
      <c r="BH140" s="414">
        <f>BG140*(1-VLOOKUP($AR41,'MP-2017_Female'!$A$3:$CF$103,MIN((61+(Mortality!BH$5-Mortality!$AT$5)),84),0))</f>
        <v>2.0934847995910289E-3</v>
      </c>
      <c r="BI140" s="414">
        <f>BH140*(1-VLOOKUP($AR41,'MP-2017_Female'!$A$3:$CF$103,MIN((61+(Mortality!BI$5-Mortality!$AT$5)),84),0))</f>
        <v>2.0733873455149551E-3</v>
      </c>
      <c r="BJ140" s="414">
        <f>BI140*(1-VLOOKUP($AR41,'MP-2017_Female'!$A$3:$CF$103,MIN((61+(Mortality!BJ$5-Mortality!$AT$5)),84),0))</f>
        <v>2.0530681495289083E-3</v>
      </c>
      <c r="BK140" s="414">
        <f>BJ140*(1-VLOOKUP($AR41,'MP-2017_Female'!$A$3:$CF$103,MIN((61+(Mortality!BK$5-Mortality!$AT$5)),84),0))</f>
        <v>2.032948081663525E-3</v>
      </c>
      <c r="BL140" s="414">
        <f>BK140*(1-VLOOKUP($AR41,'MP-2017_Female'!$A$3:$CF$103,MIN((61+(Mortality!BL$5-Mortality!$AT$5)),84),0))</f>
        <v>2.0130251904632223E-3</v>
      </c>
      <c r="BM140" s="414">
        <f>BL140*(1-VLOOKUP($AR41,'MP-2017_Female'!$A$3:$CF$103,MIN((61+(Mortality!BM$5-Mortality!$AT$5)),84),0))</f>
        <v>1.9932975435966826E-3</v>
      </c>
      <c r="BN140" s="414">
        <f>BM140*(1-VLOOKUP($AR41,'MP-2017_Female'!$A$3:$CF$103,MIN((61+(Mortality!BN$5-Mortality!$AT$5)),84),0))</f>
        <v>1.9737632276694353E-3</v>
      </c>
      <c r="BO140" s="414">
        <f>BN140*(1-VLOOKUP($AR41,'MP-2017_Female'!$A$3:$CF$103,MIN((61+(Mortality!BO$5-Mortality!$AT$5)),84),0))</f>
        <v>1.9542229717155078E-3</v>
      </c>
      <c r="BP140" s="414">
        <f>BO140*(1-VLOOKUP($AR41,'MP-2017_Female'!$A$3:$CF$103,MIN((61+(Mortality!BP$5-Mortality!$AT$5)),84),0))</f>
        <v>1.9346807419983528E-3</v>
      </c>
      <c r="BQ140" s="414">
        <f>BP140*(1-VLOOKUP($AR41,'MP-2017_Female'!$A$3:$CF$103,MIN((61+(Mortality!BQ$5-Mortality!$AT$5)),84),0))</f>
        <v>1.9153339345783693E-3</v>
      </c>
      <c r="BR140" s="414">
        <f>BQ140*(1-VLOOKUP($AR41,'MP-2017_Female'!$A$3:$CF$103,MIN((61+(Mortality!BR$5-Mortality!$AT$5)),84),0))</f>
        <v>1.8961805952325856E-3</v>
      </c>
      <c r="BS140" s="414">
        <f>BR140*(1-VLOOKUP($AR41,'MP-2017_Female'!$A$3:$CF$103,MIN((61+(Mortality!BS$5-Mortality!$AT$5)),84),0))</f>
        <v>1.8772187892802598E-3</v>
      </c>
      <c r="BT140" s="414">
        <f>BS140*(1-VLOOKUP($AR41,'MP-2017_Female'!$A$3:$CF$103,MIN((61+(Mortality!BT$5-Mortality!$AT$5)),84),0))</f>
        <v>1.8584466013874571E-3</v>
      </c>
      <c r="BU140" s="414">
        <f>BT140*(1-VLOOKUP($AR41,'MP-2017_Female'!$A$3:$CF$103,MIN((61+(Mortality!BU$5-Mortality!$AT$5)),84),0))</f>
        <v>1.8398621353735826E-3</v>
      </c>
      <c r="BV140" s="414">
        <f>BU140*(1-VLOOKUP($AR41,'MP-2017_Female'!$A$3:$CF$103,MIN((61+(Mortality!BV$5-Mortality!$AT$5)),84),0))</f>
        <v>1.8214635140198468E-3</v>
      </c>
      <c r="BW140" s="414">
        <f>BV140*(1-VLOOKUP($AR41,'MP-2017_Female'!$A$3:$CF$103,MIN((61+(Mortality!BW$5-Mortality!$AT$5)),84),0))</f>
        <v>1.8032488788796482E-3</v>
      </c>
      <c r="BX140" s="414">
        <f>BW140*(1-VLOOKUP($AR41,'MP-2017_Female'!$A$3:$CF$103,MIN((61+(Mortality!BX$5-Mortality!$AT$5)),84),0))</f>
        <v>1.7852163900908518E-3</v>
      </c>
      <c r="BY140" s="414">
        <f>BX140*(1-VLOOKUP($AR41,'MP-2017_Female'!$A$3:$CF$103,MIN((61+(Mortality!BY$5-Mortality!$AT$5)),84),0))</f>
        <v>1.7673642261899433E-3</v>
      </c>
      <c r="BZ140" s="414">
        <f>BY140*(1-VLOOKUP($AR41,'MP-2017_Female'!$A$3:$CF$103,MIN((61+(Mortality!BZ$5-Mortality!$AT$5)),84),0))</f>
        <v>1.7496905839280439E-3</v>
      </c>
      <c r="CA140" s="414">
        <f>BZ140*(1-VLOOKUP($AR41,'MP-2017_Female'!$A$3:$CF$103,MIN((61+(Mortality!CA$5-Mortality!$AT$5)),84),0))</f>
        <v>1.7321936780887635E-3</v>
      </c>
      <c r="CB140" s="414">
        <f>CA140*(1-VLOOKUP($AR41,'MP-2017_Female'!$A$3:$CF$103,MIN((61+(Mortality!CB$5-Mortality!$AT$5)),84),0))</f>
        <v>1.7148717413078757E-3</v>
      </c>
      <c r="CC140" s="414">
        <f>CB140*(1-VLOOKUP($AR41,'MP-2017_Female'!$A$3:$CF$103,MIN((61+(Mortality!CC$5-Mortality!$AT$5)),84),0))</f>
        <v>1.6977230238947969E-3</v>
      </c>
      <c r="CD140" s="414">
        <f>CC140*(1-VLOOKUP($AR41,'MP-2017_Female'!$A$3:$CF$103,MIN((61+(Mortality!CD$5-Mortality!$AT$5)),84),0))</f>
        <v>1.6807457936558489E-3</v>
      </c>
      <c r="CE140" s="414">
        <f>CD140*(1-VLOOKUP($AR41,'MP-2017_Female'!$A$3:$CF$103,MIN((61+(Mortality!CE$5-Mortality!$AT$5)),84),0))</f>
        <v>1.6639383357192905E-3</v>
      </c>
      <c r="CF140" s="414">
        <f>CE140*(1-VLOOKUP($AR41,'MP-2017_Female'!$A$3:$CF$103,MIN((61+(Mortality!CF$5-Mortality!$AT$5)),84),0))</f>
        <v>1.6472989523620976E-3</v>
      </c>
      <c r="CG140" s="414">
        <f>CF140*(1-VLOOKUP($AR41,'MP-2017_Female'!$A$3:$CF$103,MIN((61+(Mortality!CG$5-Mortality!$AT$5)),84),0))</f>
        <v>1.6308259628384765E-3</v>
      </c>
      <c r="CH140" s="414">
        <f>CG140*(1-VLOOKUP($AR41,'MP-2017_Female'!$A$3:$CF$103,MIN((61+(Mortality!CH$5-Mortality!$AT$5)),84),0))</f>
        <v>1.6145177032100917E-3</v>
      </c>
      <c r="CI140" s="414">
        <f>CH140*(1-VLOOKUP($AR41,'MP-2017_Female'!$A$3:$CF$103,MIN((61+(Mortality!CI$5-Mortality!$AT$5)),84),0))</f>
        <v>1.5983725261779907E-3</v>
      </c>
      <c r="CJ140" s="414">
        <f>CI140*(1-VLOOKUP($AR41,'MP-2017_Female'!$A$3:$CF$103,MIN((61+(Mortality!CJ$5-Mortality!$AT$5)),84),0))</f>
        <v>1.5823888009162109E-3</v>
      </c>
      <c r="CK140" s="414">
        <f>CJ140*(1-VLOOKUP($AR41,'MP-2017_Female'!$A$3:$CF$103,MIN((61+(Mortality!CK$5-Mortality!$AT$5)),84),0))</f>
        <v>1.5665649129070487E-3</v>
      </c>
      <c r="CL140" s="414">
        <f>CK140*(1-VLOOKUP($AR41,'MP-2017_Female'!$A$3:$CF$103,MIN((61+(Mortality!CL$5-Mortality!$AT$5)),84),0))</f>
        <v>1.5508992637779781E-3</v>
      </c>
      <c r="CM140" s="414">
        <f>CL140*(1-VLOOKUP($AR41,'MP-2017_Female'!$A$3:$CF$103,MIN((61+(Mortality!CM$5-Mortality!$AT$5)),84),0))</f>
        <v>1.5353902711401984E-3</v>
      </c>
      <c r="CN140" s="414">
        <f>CM140*(1-VLOOKUP($AR41,'MP-2017_Female'!$A$3:$CF$103,MIN((61+(Mortality!CN$5-Mortality!$AT$5)),84),0))</f>
        <v>1.5200363684287964E-3</v>
      </c>
      <c r="CO140" s="414">
        <f>CN140*(1-VLOOKUP($AR41,'MP-2017_Female'!$A$3:$CF$103,MIN((61+(Mortality!CO$5-Mortality!$AT$5)),84),0))</f>
        <v>1.5048360047445085E-3</v>
      </c>
      <c r="CP140" s="414">
        <f>CO140*(1-VLOOKUP($AR41,'MP-2017_Female'!$A$3:$CF$103,MIN((61+(Mortality!CP$5-Mortality!$AT$5)),84),0))</f>
        <v>1.4897876446970633E-3</v>
      </c>
      <c r="CQ140" s="414">
        <f>CP140*(1-VLOOKUP($AR41,'MP-2017_Female'!$A$3:$CF$103,MIN((61+(Mortality!CQ$5-Mortality!$AT$5)),84),0))</f>
        <v>1.4748897682500927E-3</v>
      </c>
      <c r="CR140" s="414">
        <f>CQ140*(1-VLOOKUP($AR41,'MP-2017_Female'!$A$3:$CF$103,MIN((61+(Mortality!CR$5-Mortality!$AT$5)),84),0))</f>
        <v>1.4601408705675917E-3</v>
      </c>
      <c r="CS140" s="414">
        <f>CR140*(1-VLOOKUP($AR41,'MP-2017_Female'!$A$3:$CF$103,MIN((61+(Mortality!CS$5-Mortality!$AT$5)),84),0))</f>
        <v>1.4455394618619157E-3</v>
      </c>
      <c r="CT140" s="414">
        <f>CS140*(1-VLOOKUP($AR41,'MP-2017_Female'!$A$3:$CF$103,MIN((61+(Mortality!CT$5-Mortality!$AT$5)),84),0))</f>
        <v>1.4310840672432964E-3</v>
      </c>
      <c r="CU140" s="414">
        <f>CT140*(1-VLOOKUP($AR41,'MP-2017_Female'!$A$3:$CF$103,MIN((61+(Mortality!CU$5-Mortality!$AT$5)),84),0))</f>
        <v>1.4167732265708635E-3</v>
      </c>
      <c r="CV140" s="414">
        <f>CU140*(1-VLOOKUP($AR41,'MP-2017_Female'!$A$3:$CF$103,MIN((61+(Mortality!CV$5-Mortality!$AT$5)),84),0))</f>
        <v>1.4026054943051549E-3</v>
      </c>
      <c r="CW140" s="414">
        <f>CV140*(1-VLOOKUP($AR41,'MP-2017_Female'!$A$3:$CF$103,MIN((61+(Mortality!CW$5-Mortality!$AT$5)),84),0))</f>
        <v>1.3885794393621034E-3</v>
      </c>
      <c r="CX140" s="414">
        <f>CW140*(1-VLOOKUP($AR41,'MP-2017_Female'!$A$3:$CF$103,MIN((61+(Mortality!CX$5-Mortality!$AT$5)),84),0))</f>
        <v>1.3746936449684822E-3</v>
      </c>
      <c r="CY140" s="414">
        <f>CX140*(1-VLOOKUP($AR41,'MP-2017_Female'!$A$3:$CF$103,MIN((61+(Mortality!CY$5-Mortality!$AT$5)),84),0))</f>
        <v>1.3609467085187975E-3</v>
      </c>
      <c r="CZ140" s="414">
        <f>CY140*(1-VLOOKUP($AR41,'MP-2017_Female'!$A$3:$CF$103,MIN((61+(Mortality!CZ$5-Mortality!$AT$5)),84),0))</f>
        <v>1.3473372414336095E-3</v>
      </c>
      <c r="DA140" s="414">
        <f>CZ140*(1-VLOOKUP($AR41,'MP-2017_Female'!$A$3:$CF$103,MIN((61+(Mortality!DA$5-Mortality!$AT$5)),84),0))</f>
        <v>1.3338638690192734E-3</v>
      </c>
      <c r="DB140" s="414">
        <f>DA140*(1-VLOOKUP($AR41,'MP-2017_Female'!$A$3:$CF$103,MIN((61+(Mortality!DB$5-Mortality!$AT$5)),84),0))</f>
        <v>1.3205252303290808E-3</v>
      </c>
      <c r="DC140" s="414">
        <f>DB140*(1-VLOOKUP($AR41,'MP-2017_Female'!$A$3:$CF$103,MIN((61+(Mortality!DC$5-Mortality!$AT$5)),84),0))</f>
        <v>1.3073199780257901E-3</v>
      </c>
      <c r="DD140" s="414">
        <f>DC140*(1-VLOOKUP($AR41,'MP-2017_Female'!$A$3:$CF$103,MIN((61+(Mortality!DD$5-Mortality!$AT$5)),84),0))</f>
        <v>1.2942467782455322E-3</v>
      </c>
      <c r="DE140" s="414">
        <f>DD140*(1-VLOOKUP($AR41,'MP-2017_Female'!$A$3:$CF$103,MIN((61+(Mortality!DE$5-Mortality!$AT$5)),84),0))</f>
        <v>1.2813043104630769E-3</v>
      </c>
      <c r="DF140" s="414">
        <f>DE140*(1-VLOOKUP($AR41,'MP-2017_Female'!$A$3:$CF$103,MIN((61+(Mortality!DF$5-Mortality!$AT$5)),84),0))</f>
        <v>1.2684912673584462E-3</v>
      </c>
      <c r="DG140" s="414">
        <f>DF140*(1-VLOOKUP($AR41,'MP-2017_Female'!$A$3:$CF$103,MIN((61+(Mortality!DG$5-Mortality!$AT$5)),84),0))</f>
        <v>1.2558063546848617E-3</v>
      </c>
      <c r="DH140" s="414">
        <f>DG140*(1-VLOOKUP($AR41,'MP-2017_Female'!$A$3:$CF$103,MIN((61+(Mortality!DH$5-Mortality!$AT$5)),84),0))</f>
        <v>1.2432482911380132E-3</v>
      </c>
      <c r="DI140" s="414">
        <f>DH140*(1-VLOOKUP($AR41,'MP-2017_Female'!$A$3:$CF$103,MIN((61+(Mortality!DI$5-Mortality!$AT$5)),84),0))</f>
        <v>1.2308158082266331E-3</v>
      </c>
      <c r="DJ140" s="414">
        <f>DI140*(1-VLOOKUP($AR41,'MP-2017_Female'!$A$3:$CF$103,MIN((61+(Mortality!DJ$5-Mortality!$AT$5)),84),0))</f>
        <v>1.2185076501443667E-3</v>
      </c>
      <c r="DK140" s="414">
        <f>DJ140*(1-VLOOKUP($AR41,'MP-2017_Female'!$A$3:$CF$103,MIN((61+(Mortality!DK$5-Mortality!$AT$5)),84),0))</f>
        <v>1.206322573642923E-3</v>
      </c>
      <c r="DL140" s="414">
        <f>DK140*(1-VLOOKUP($AR41,'MP-2017_Female'!$A$3:$CF$103,MIN((61+(Mortality!DL$5-Mortality!$AT$5)),84),0))</f>
        <v>1.1942593479064938E-3</v>
      </c>
      <c r="DM140" s="414">
        <f>DL140*(1-VLOOKUP($AR41,'MP-2017_Female'!$A$3:$CF$103,MIN((61+(Mortality!DM$5-Mortality!$AT$5)),84),0))</f>
        <v>1.1823167544274288E-3</v>
      </c>
      <c r="DN140" s="414">
        <f>DM140*(1-VLOOKUP($AR41,'MP-2017_Female'!$A$3:$CF$103,MIN((61+(Mortality!DN$5-Mortality!$AT$5)),84),0))</f>
        <v>1.1704935868831546E-3</v>
      </c>
      <c r="DO140" s="414">
        <f>DN140*(1-VLOOKUP($AR41,'MP-2017_Female'!$A$3:$CF$103,MIN((61+(Mortality!DO$5-Mortality!$AT$5)),84),0))</f>
        <v>1.158788651014323E-3</v>
      </c>
      <c r="DP140" s="414">
        <f>DO140*(1-VLOOKUP($AR41,'MP-2017_Female'!$A$3:$CF$103,MIN((61+(Mortality!DP$5-Mortality!$AT$5)),84),0))</f>
        <v>1.1472007645041797E-3</v>
      </c>
      <c r="DQ140" s="414">
        <f>DP140*(1-VLOOKUP($AR41,'MP-2017_Female'!$A$3:$CF$103,MIN((61+(Mortality!DQ$5-Mortality!$AT$5)),84),0))</f>
        <v>1.135728756859138E-3</v>
      </c>
      <c r="DR140" s="414">
        <f>DQ140*(1-VLOOKUP($AR41,'MP-2017_Female'!$A$3:$CF$103,MIN((61+(Mortality!DR$5-Mortality!$AT$5)),84),0))</f>
        <v>1.1243714692905466E-3</v>
      </c>
      <c r="DS140" s="414">
        <f>DR140*(1-VLOOKUP($AR41,'MP-2017_Female'!$A$3:$CF$103,MIN((61+(Mortality!DS$5-Mortality!$AT$5)),84),0))</f>
        <v>1.1131277545976411E-3</v>
      </c>
      <c r="DT140" s="414">
        <f>DS140*(1-VLOOKUP($AR41,'MP-2017_Female'!$A$3:$CF$103,MIN((61+(Mortality!DT$5-Mortality!$AT$5)),84),0))</f>
        <v>1.1019964770516647E-3</v>
      </c>
      <c r="DU140" s="414">
        <f>DT140*(1-VLOOKUP($AR41,'MP-2017_Female'!$A$3:$CF$103,MIN((61+(Mortality!DU$5-Mortality!$AT$5)),84),0))</f>
        <v>1.0909765122811481E-3</v>
      </c>
      <c r="DV140" s="414">
        <f>DU140*(1-VLOOKUP($AR41,'MP-2017_Female'!$A$3:$CF$103,MIN((61+(Mortality!DV$5-Mortality!$AT$5)),84),0))</f>
        <v>1.0800667471583365E-3</v>
      </c>
      <c r="DW140" s="414">
        <f>DV140*(1-VLOOKUP($AR41,'MP-2017_Female'!$A$3:$CF$103,MIN((61+(Mortality!DW$5-Mortality!$AT$5)),84),0))</f>
        <v>1.069266079686753E-3</v>
      </c>
      <c r="DX140" s="414">
        <f>DW140*(1-VLOOKUP($AR41,'MP-2017_Female'!$A$3:$CF$103,MIN((61+(Mortality!DX$5-Mortality!$AT$5)),84),0))</f>
        <v>1.0585734188898854E-3</v>
      </c>
      <c r="DY140" s="414">
        <f>DX140*(1-VLOOKUP($AR41,'MP-2017_Female'!$A$3:$CF$103,MIN((61+(Mortality!DY$5-Mortality!$AT$5)),84),0))</f>
        <v>1.0479876847009865E-3</v>
      </c>
      <c r="DZ140" s="414">
        <f>DY140*(1-VLOOKUP($AR41,'MP-2017_Female'!$A$3:$CF$103,MIN((61+(Mortality!DZ$5-Mortality!$AT$5)),84),0))</f>
        <v>1.0375078078539767E-3</v>
      </c>
      <c r="EA140" s="414">
        <f>DZ140*(1-VLOOKUP($AR41,'MP-2017_Female'!$A$3:$CF$103,MIN((61+(Mortality!EA$5-Mortality!$AT$5)),84),0))</f>
        <v>1.027132729775437E-3</v>
      </c>
      <c r="EB140" s="414">
        <f>EA140*(1-VLOOKUP($AR41,'MP-2017_Female'!$A$3:$CF$103,MIN((61+(Mortality!EB$5-Mortality!$AT$5)),84),0))</f>
        <v>1.0168614024776827E-3</v>
      </c>
      <c r="EC140" s="414">
        <f>EB140*(1-VLOOKUP($AR41,'MP-2017_Female'!$A$3:$CF$103,MIN((61+(Mortality!EC$5-Mortality!$AT$5)),84),0))</f>
        <v>1.0066927884529058E-3</v>
      </c>
      <c r="ED140" s="414">
        <f>EC140*(1-VLOOKUP($AR41,'MP-2017_Female'!$A$3:$CF$103,MIN((61+(Mortality!ED$5-Mortality!$AT$5)),84),0))</f>
        <v>9.9662586056837666E-4</v>
      </c>
      <c r="EE140" s="414">
        <f>ED140*(1-VLOOKUP($AR41,'MP-2017_Female'!$A$3:$CF$103,MIN((61+(Mortality!EE$5-Mortality!$AT$5)),84),0))</f>
        <v>9.8665960196269277E-4</v>
      </c>
      <c r="EF140" s="414">
        <f>EE140*(1-VLOOKUP($AR41,'MP-2017_Female'!$A$3:$CF$103,MIN((61+(Mortality!EF$5-Mortality!$AT$5)),84),0))</f>
        <v>9.7679300594306581E-4</v>
      </c>
      <c r="EG140" s="414">
        <f>EF140*(1-VLOOKUP($AR41,'MP-2017_Female'!$A$3:$CF$103,MIN((61+(Mortality!EG$5-Mortality!$AT$5)),84),0))</f>
        <v>9.6702507588363514E-4</v>
      </c>
      <c r="EH140" s="414">
        <f>EG140*(1-VLOOKUP($AR41,'MP-2017_Female'!$A$3:$CF$103,MIN((61+(Mortality!EH$5-Mortality!$AT$5)),84),0))</f>
        <v>9.5735482512479878E-4</v>
      </c>
      <c r="EI140" s="414">
        <f>EH140*(1-VLOOKUP($AR41,'MP-2017_Female'!$A$3:$CF$103,MIN((61+(Mortality!EI$5-Mortality!$AT$5)),84),0))</f>
        <v>9.4778127687355075E-4</v>
      </c>
      <c r="EJ140" s="414">
        <f>EI140*(1-VLOOKUP($AR41,'MP-2017_Female'!$A$3:$CF$103,MIN((61+(Mortality!EJ$5-Mortality!$AT$5)),84),0))</f>
        <v>9.3830346410481527E-4</v>
      </c>
      <c r="EK140" s="414">
        <f>EJ140*(1-VLOOKUP($AR41,'MP-2017_Female'!$A$3:$CF$103,MIN((61+(Mortality!EK$5-Mortality!$AT$5)),84),0))</f>
        <v>9.2892042946376714E-4</v>
      </c>
      <c r="EL140" s="414">
        <f>EK140*(1-VLOOKUP($AR41,'MP-2017_Female'!$A$3:$CF$103,MIN((61+(Mortality!EL$5-Mortality!$AT$5)),84),0))</f>
        <v>9.1963122516912951E-4</v>
      </c>
      <c r="EM140" s="414">
        <f>EL140*(1-VLOOKUP($AR41,'MP-2017_Female'!$A$3:$CF$103,MIN((61+(Mortality!EM$5-Mortality!$AT$5)),84),0))</f>
        <v>9.1043491291743816E-4</v>
      </c>
      <c r="EN140" s="414">
        <f>EM140*(1-VLOOKUP($AR41,'MP-2017_Female'!$A$3:$CF$103,MIN((61+(Mortality!EN$5-Mortality!$AT$5)),84),0))</f>
        <v>9.0133056378826379E-4</v>
      </c>
      <c r="EO140" s="414">
        <f>EN140*(1-VLOOKUP($AR41,'MP-2017_Female'!$A$3:$CF$103,MIN((61+(Mortality!EO$5-Mortality!$AT$5)),84),0))</f>
        <v>8.9231725815038117E-4</v>
      </c>
      <c r="EP140" s="414">
        <f>EO140*(1-VLOOKUP($AR41,'MP-2017_Female'!$A$3:$CF$103,MIN((61+(Mortality!EP$5-Mortality!$AT$5)),84),0))</f>
        <v>8.8339408556887731E-4</v>
      </c>
      <c r="EQ140" s="414">
        <f>EP140*(1-VLOOKUP($AR41,'MP-2017_Female'!$A$3:$CF$103,MIN((61+(Mortality!EQ$5-Mortality!$AT$5)),84),0))</f>
        <v>8.7456014471318851E-4</v>
      </c>
      <c r="ER140" s="414">
        <f>EQ140*(1-VLOOKUP($AR41,'MP-2017_Female'!$A$3:$CF$103,MIN((61+(Mortality!ER$5-Mortality!$AT$5)),84),0))</f>
        <v>8.6581454326605661E-4</v>
      </c>
      <c r="ES140" s="414">
        <f>ER140*(1-VLOOKUP($AR41,'MP-2017_Female'!$A$3:$CF$103,MIN((61+(Mortality!ES$5-Mortality!$AT$5)),84),0))</f>
        <v>8.5715639783339609E-4</v>
      </c>
      <c r="ET140" s="414">
        <f>ES140*(1-VLOOKUP($AR41,'MP-2017_Female'!$A$3:$CF$103,MIN((61+(Mortality!ET$5-Mortality!$AT$5)),84),0))</f>
        <v>8.4858483385506214E-4</v>
      </c>
      <c r="EU140" s="414">
        <f>ET140*(1-VLOOKUP($AR41,'MP-2017_Female'!$A$3:$CF$103,MIN((61+(Mortality!EU$5-Mortality!$AT$5)),84),0))</f>
        <v>8.4009898551651156E-4</v>
      </c>
      <c r="EV140" s="414">
        <f>EU140*(1-VLOOKUP($AR41,'MP-2017_Female'!$A$3:$CF$103,MIN((61+(Mortality!EV$5-Mortality!$AT$5)),84),0))</f>
        <v>8.316979956613464E-4</v>
      </c>
      <c r="EW140" s="414">
        <f>EV140*(1-VLOOKUP($AR41,'MP-2017_Female'!$A$3:$CF$103,MIN((61+(Mortality!EW$5-Mortality!$AT$5)),84),0))</f>
        <v>8.2338101570473296E-4</v>
      </c>
      <c r="EX140" s="414">
        <f>EW140*(1-VLOOKUP($AR41,'MP-2017_Female'!$A$3:$CF$103,MIN((61+(Mortality!EX$5-Mortality!$AT$5)),84),0))</f>
        <v>8.1514720554768565E-4</v>
      </c>
      <c r="EY140" s="414">
        <f>EX140*(1-VLOOKUP($AR41,'MP-2017_Female'!$A$3:$CF$103,MIN((61+(Mortality!EY$5-Mortality!$AT$5)),84),0))</f>
        <v>8.0699573349220883E-4</v>
      </c>
      <c r="EZ140" s="414">
        <f>EY140*(1-VLOOKUP($AR41,'MP-2017_Female'!$A$3:$CF$103,MIN((61+(Mortality!EZ$5-Mortality!$AT$5)),84),0))</f>
        <v>7.9892577615728669E-4</v>
      </c>
      <c r="FA140" s="414">
        <f>EZ140*(1-VLOOKUP($AR41,'MP-2017_Female'!$A$3:$CF$103,MIN((61+(Mortality!FA$5-Mortality!$AT$5)),84),0))</f>
        <v>7.9093651839571384E-4</v>
      </c>
      <c r="FB140" s="414">
        <f>FA140*(1-VLOOKUP($AR41,'MP-2017_Female'!$A$3:$CF$103,MIN((61+(Mortality!FB$5-Mortality!$AT$5)),84),0))</f>
        <v>7.830271532117567E-4</v>
      </c>
      <c r="FC140" s="414">
        <f>FB140*(1-VLOOKUP($AR41,'MP-2017_Female'!$A$3:$CF$103,MIN((61+(Mortality!FC$5-Mortality!$AT$5)),84),0))</f>
        <v>7.7519688167963915E-4</v>
      </c>
      <c r="FD140" s="414">
        <f>FC140*(1-VLOOKUP($AR41,'MP-2017_Female'!$A$3:$CF$103,MIN((61+(Mortality!FD$5-Mortality!$AT$5)),84),0))</f>
        <v>7.6744491286284276E-4</v>
      </c>
      <c r="FE140" s="414">
        <f>FD140*(1-VLOOKUP($AR41,'MP-2017_Female'!$A$3:$CF$103,MIN((61+(Mortality!FE$5-Mortality!$AT$5)),84),0))</f>
        <v>7.5977046373421433E-4</v>
      </c>
      <c r="FF140" s="414">
        <f>FE140*(1-VLOOKUP($AR41,'MP-2017_Female'!$A$3:$CF$103,MIN((61+(Mortality!FF$5-Mortality!$AT$5)),84),0))</f>
        <v>7.5217275909687223E-4</v>
      </c>
      <c r="FG140" s="414">
        <f>FF140*(1-VLOOKUP($AR41,'MP-2017_Female'!$A$3:$CF$103,MIN((61+(Mortality!FG$5-Mortality!$AT$5)),84),0))</f>
        <v>7.446510315059035E-4</v>
      </c>
      <c r="FH140" s="414">
        <f>FG140*(1-VLOOKUP($AR41,'MP-2017_Female'!$A$3:$CF$103,MIN((61+(Mortality!FH$5-Mortality!$AT$5)),84),0))</f>
        <v>7.3720452119084448E-4</v>
      </c>
      <c r="FI140" s="414">
        <f>FH140*(1-VLOOKUP($AR41,'MP-2017_Female'!$A$3:$CF$103,MIN((61+(Mortality!FI$5-Mortality!$AT$5)),84),0))</f>
        <v>7.2983247597893598E-4</v>
      </c>
    </row>
    <row r="141" spans="44:165">
      <c r="AR141" s="205">
        <v>61</v>
      </c>
      <c r="AS141" s="235">
        <f t="shared" si="155"/>
        <v>2.3870237290073669E-3</v>
      </c>
      <c r="AT141" s="406">
        <f t="shared" si="154"/>
        <v>2.3470000000000001E-3</v>
      </c>
      <c r="AU141" s="414">
        <f>AT141*(1-VLOOKUP($AR42,'MP-2017_Female'!$A$3:$CF$103,MIN((61+(Mortality!AU$5-Mortality!$AT$5)),84),0))</f>
        <v>2.3293975000000001E-3</v>
      </c>
      <c r="AV141" s="414">
        <f>AU141*(1-VLOOKUP($AR42,'MP-2017_Female'!$A$3:$CF$103,MIN((61+(Mortality!AV$5-Mortality!$AT$5)),84),0))</f>
        <v>2.3252045845E-3</v>
      </c>
      <c r="AW141" s="414">
        <f>AV141*(1-VLOOKUP($AR42,'MP-2017_Female'!$A$3:$CF$103,MIN((61+(Mortality!AW$5-Mortality!$AT$5)),84),0))</f>
        <v>2.3345054028380001E-3</v>
      </c>
      <c r="AX141" s="414">
        <f>AW141*(1-VLOOKUP($AR42,'MP-2017_Female'!$A$3:$CF$103,MIN((61+(Mortality!AX$5-Mortality!$AT$5)),84),0))</f>
        <v>2.3464113803924741E-3</v>
      </c>
      <c r="AY141" s="414">
        <f>AX141*(1-VLOOKUP($AR42,'MP-2017_Female'!$A$3:$CF$103,MIN((61+(Mortality!AY$5-Mortality!$AT$5)),84),0))</f>
        <v>2.3593166429846327E-3</v>
      </c>
      <c r="AZ141" s="414">
        <f>AY141*(1-VLOOKUP($AR42,'MP-2017_Female'!$A$3:$CF$103,MIN((61+(Mortality!AZ$5-Mortality!$AT$5)),84),0))</f>
        <v>2.371585089528153E-3</v>
      </c>
      <c r="BA141" s="414">
        <f>AZ141*(1-VLOOKUP($AR42,'MP-2017_Female'!$A$3:$CF$103,MIN((61+(Mortality!BA$5-Mortality!$AT$5)),84),0))</f>
        <v>2.3813085883952183E-3</v>
      </c>
      <c r="BB141" s="414">
        <f>BA141*(1-VLOOKUP($AR42,'MP-2017_Female'!$A$3:$CF$103,MIN((61+(Mortality!BB$5-Mortality!$AT$5)),84),0))</f>
        <v>2.3870237290073669E-3</v>
      </c>
      <c r="BC141" s="414">
        <f>BB141*(1-VLOOKUP($AR42,'MP-2017_Female'!$A$3:$CF$103,MIN((61+(Mortality!BC$5-Mortality!$AT$5)),84),0))</f>
        <v>2.3877398361260688E-3</v>
      </c>
      <c r="BD141" s="414">
        <f>BC141*(1-VLOOKUP($AR42,'MP-2017_Female'!$A$3:$CF$103,MIN((61+(Mortality!BD$5-Mortality!$AT$5)),84),0))</f>
        <v>2.3829643564538166E-3</v>
      </c>
      <c r="BE141" s="414">
        <f>BD141*(1-VLOOKUP($AR42,'MP-2017_Female'!$A$3:$CF$103,MIN((61+(Mortality!BE$5-Mortality!$AT$5)),84),0))</f>
        <v>2.3727176097210652E-3</v>
      </c>
      <c r="BF141" s="414">
        <f>BE141*(1-VLOOKUP($AR42,'MP-2017_Female'!$A$3:$CF$103,MIN((61+(Mortality!BF$5-Mortality!$AT$5)),84),0))</f>
        <v>2.3580067605407946E-3</v>
      </c>
      <c r="BG141" s="414">
        <f>BF141*(1-VLOOKUP($AR42,'MP-2017_Female'!$A$3:$CF$103,MIN((61+(Mortality!BG$5-Mortality!$AT$5)),84),0))</f>
        <v>2.3400859091606842E-3</v>
      </c>
      <c r="BH141" s="414">
        <f>BG141*(1-VLOOKUP($AR42,'MP-2017_Female'!$A$3:$CF$103,MIN((61+(Mortality!BH$5-Mortality!$AT$5)),84),0))</f>
        <v>2.3199611703419022E-3</v>
      </c>
      <c r="BI141" s="414">
        <f>BH141*(1-VLOOKUP($AR42,'MP-2017_Female'!$A$3:$CF$103,MIN((61+(Mortality!BI$5-Mortality!$AT$5)),84),0))</f>
        <v>2.2983855314577225E-3</v>
      </c>
      <c r="BJ141" s="414">
        <f>BI141*(1-VLOOKUP($AR42,'MP-2017_Female'!$A$3:$CF$103,MIN((61+(Mortality!BJ$5-Mortality!$AT$5)),84),0))</f>
        <v>2.2760911918025825E-3</v>
      </c>
      <c r="BK141" s="414">
        <f>BJ141*(1-VLOOKUP($AR42,'MP-2017_Female'!$A$3:$CF$103,MIN((61+(Mortality!BK$5-Mortality!$AT$5)),84),0))</f>
        <v>2.2537854981229174E-3</v>
      </c>
      <c r="BL141" s="414">
        <f>BK141*(1-VLOOKUP($AR42,'MP-2017_Female'!$A$3:$CF$103,MIN((61+(Mortality!BL$5-Mortality!$AT$5)),84),0))</f>
        <v>2.2314730216915005E-3</v>
      </c>
      <c r="BM141" s="414">
        <f>BL141*(1-VLOOKUP($AR42,'MP-2017_Female'!$A$3:$CF$103,MIN((61+(Mortality!BM$5-Mortality!$AT$5)),84),0))</f>
        <v>2.2093814387767544E-3</v>
      </c>
      <c r="BN141" s="414">
        <f>BM141*(1-VLOOKUP($AR42,'MP-2017_Female'!$A$3:$CF$103,MIN((61+(Mortality!BN$5-Mortality!$AT$5)),84),0))</f>
        <v>2.1875085625328644E-3</v>
      </c>
      <c r="BO141" s="414">
        <f>BN141*(1-VLOOKUP($AR42,'MP-2017_Female'!$A$3:$CF$103,MIN((61+(Mortality!BO$5-Mortality!$AT$5)),84),0))</f>
        <v>2.165852227763789E-3</v>
      </c>
      <c r="BP141" s="414">
        <f>BO141*(1-VLOOKUP($AR42,'MP-2017_Female'!$A$3:$CF$103,MIN((61+(Mortality!BP$5-Mortality!$AT$5)),84),0))</f>
        <v>2.1441937054861512E-3</v>
      </c>
      <c r="BQ141" s="414">
        <f>BP141*(1-VLOOKUP($AR42,'MP-2017_Female'!$A$3:$CF$103,MIN((61+(Mortality!BQ$5-Mortality!$AT$5)),84),0))</f>
        <v>2.1227517684312895E-3</v>
      </c>
      <c r="BR141" s="414">
        <f>BQ141*(1-VLOOKUP($AR42,'MP-2017_Female'!$A$3:$CF$103,MIN((61+(Mortality!BR$5-Mortality!$AT$5)),84),0))</f>
        <v>2.1015242507469766E-3</v>
      </c>
      <c r="BS141" s="414">
        <f>BR141*(1-VLOOKUP($AR42,'MP-2017_Female'!$A$3:$CF$103,MIN((61+(Mortality!BS$5-Mortality!$AT$5)),84),0))</f>
        <v>2.0805090082395067E-3</v>
      </c>
      <c r="BT141" s="414">
        <f>BS141*(1-VLOOKUP($AR42,'MP-2017_Female'!$A$3:$CF$103,MIN((61+(Mortality!BT$5-Mortality!$AT$5)),84),0))</f>
        <v>2.0597039181571115E-3</v>
      </c>
      <c r="BU141" s="414">
        <f>BT141*(1-VLOOKUP($AR42,'MP-2017_Female'!$A$3:$CF$103,MIN((61+(Mortality!BU$5-Mortality!$AT$5)),84),0))</f>
        <v>2.0391068789755405E-3</v>
      </c>
      <c r="BV141" s="414">
        <f>BU141*(1-VLOOKUP($AR42,'MP-2017_Female'!$A$3:$CF$103,MIN((61+(Mortality!BV$5-Mortality!$AT$5)),84),0))</f>
        <v>2.0187158101857851E-3</v>
      </c>
      <c r="BW141" s="414">
        <f>BV141*(1-VLOOKUP($AR42,'MP-2017_Female'!$A$3:$CF$103,MIN((61+(Mortality!BW$5-Mortality!$AT$5)),84),0))</f>
        <v>1.9985286520839271E-3</v>
      </c>
      <c r="BX141" s="414">
        <f>BW141*(1-VLOOKUP($AR42,'MP-2017_Female'!$A$3:$CF$103,MIN((61+(Mortality!BX$5-Mortality!$AT$5)),84),0))</f>
        <v>1.9785433655630878E-3</v>
      </c>
      <c r="BY141" s="414">
        <f>BX141*(1-VLOOKUP($AR42,'MP-2017_Female'!$A$3:$CF$103,MIN((61+(Mortality!BY$5-Mortality!$AT$5)),84),0))</f>
        <v>1.9587579319074568E-3</v>
      </c>
      <c r="BZ141" s="414">
        <f>BY141*(1-VLOOKUP($AR42,'MP-2017_Female'!$A$3:$CF$103,MIN((61+(Mortality!BZ$5-Mortality!$AT$5)),84),0))</f>
        <v>1.9391703525883821E-3</v>
      </c>
      <c r="CA141" s="414">
        <f>BZ141*(1-VLOOKUP($AR42,'MP-2017_Female'!$A$3:$CF$103,MIN((61+(Mortality!CA$5-Mortality!$AT$5)),84),0))</f>
        <v>1.9197786490624982E-3</v>
      </c>
      <c r="CB141" s="414">
        <f>CA141*(1-VLOOKUP($AR42,'MP-2017_Female'!$A$3:$CF$103,MIN((61+(Mortality!CB$5-Mortality!$AT$5)),84),0))</f>
        <v>1.9005808625718733E-3</v>
      </c>
      <c r="CC141" s="414">
        <f>CB141*(1-VLOOKUP($AR42,'MP-2017_Female'!$A$3:$CF$103,MIN((61+(Mortality!CC$5-Mortality!$AT$5)),84),0))</f>
        <v>1.8815750539461545E-3</v>
      </c>
      <c r="CD141" s="414">
        <f>CC141*(1-VLOOKUP($AR42,'MP-2017_Female'!$A$3:$CF$103,MIN((61+(Mortality!CD$5-Mortality!$AT$5)),84),0))</f>
        <v>1.8627593034066931E-3</v>
      </c>
      <c r="CE141" s="414">
        <f>CD141*(1-VLOOKUP($AR42,'MP-2017_Female'!$A$3:$CF$103,MIN((61+(Mortality!CE$5-Mortality!$AT$5)),84),0))</f>
        <v>1.8441317103726261E-3</v>
      </c>
      <c r="CF141" s="414">
        <f>CE141*(1-VLOOKUP($AR42,'MP-2017_Female'!$A$3:$CF$103,MIN((61+(Mortality!CF$5-Mortality!$AT$5)),84),0))</f>
        <v>1.8256903932688999E-3</v>
      </c>
      <c r="CG141" s="414">
        <f>CF141*(1-VLOOKUP($AR42,'MP-2017_Female'!$A$3:$CF$103,MIN((61+(Mortality!CG$5-Mortality!$AT$5)),84),0))</f>
        <v>1.8074334893362109E-3</v>
      </c>
      <c r="CH141" s="414">
        <f>CG141*(1-VLOOKUP($AR42,'MP-2017_Female'!$A$3:$CF$103,MIN((61+(Mortality!CH$5-Mortality!$AT$5)),84),0))</f>
        <v>1.7893591544428488E-3</v>
      </c>
      <c r="CI141" s="414">
        <f>CH141*(1-VLOOKUP($AR42,'MP-2017_Female'!$A$3:$CF$103,MIN((61+(Mortality!CI$5-Mortality!$AT$5)),84),0))</f>
        <v>1.7714655628984204E-3</v>
      </c>
      <c r="CJ141" s="414">
        <f>CI141*(1-VLOOKUP($AR42,'MP-2017_Female'!$A$3:$CF$103,MIN((61+(Mortality!CJ$5-Mortality!$AT$5)),84),0))</f>
        <v>1.7537509072694361E-3</v>
      </c>
      <c r="CK141" s="414">
        <f>CJ141*(1-VLOOKUP($AR42,'MP-2017_Female'!$A$3:$CF$103,MIN((61+(Mortality!CK$5-Mortality!$AT$5)),84),0))</f>
        <v>1.7362133981967418E-3</v>
      </c>
      <c r="CL141" s="414">
        <f>CK141*(1-VLOOKUP($AR42,'MP-2017_Female'!$A$3:$CF$103,MIN((61+(Mortality!CL$5-Mortality!$AT$5)),84),0))</f>
        <v>1.7188512642147744E-3</v>
      </c>
      <c r="CM141" s="414">
        <f>CL141*(1-VLOOKUP($AR42,'MP-2017_Female'!$A$3:$CF$103,MIN((61+(Mortality!CM$5-Mortality!$AT$5)),84),0))</f>
        <v>1.7016627515726267E-3</v>
      </c>
      <c r="CN141" s="414">
        <f>CM141*(1-VLOOKUP($AR42,'MP-2017_Female'!$A$3:$CF$103,MIN((61+(Mortality!CN$5-Mortality!$AT$5)),84),0))</f>
        <v>1.6846461240569003E-3</v>
      </c>
      <c r="CO141" s="414">
        <f>CN141*(1-VLOOKUP($AR42,'MP-2017_Female'!$A$3:$CF$103,MIN((61+(Mortality!CO$5-Mortality!$AT$5)),84),0))</f>
        <v>1.6677996628163313E-3</v>
      </c>
      <c r="CP141" s="414">
        <f>CO141*(1-VLOOKUP($AR42,'MP-2017_Female'!$A$3:$CF$103,MIN((61+(Mortality!CP$5-Mortality!$AT$5)),84),0))</f>
        <v>1.651121666188168E-3</v>
      </c>
      <c r="CQ141" s="414">
        <f>CP141*(1-VLOOKUP($AR42,'MP-2017_Female'!$A$3:$CF$103,MIN((61+(Mortality!CQ$5-Mortality!$AT$5)),84),0))</f>
        <v>1.6346104495262863E-3</v>
      </c>
      <c r="CR141" s="414">
        <f>CQ141*(1-VLOOKUP($AR42,'MP-2017_Female'!$A$3:$CF$103,MIN((61+(Mortality!CR$5-Mortality!$AT$5)),84),0))</f>
        <v>1.6182643450310234E-3</v>
      </c>
      <c r="CS141" s="414">
        <f>CR141*(1-VLOOKUP($AR42,'MP-2017_Female'!$A$3:$CF$103,MIN((61+(Mortality!CS$5-Mortality!$AT$5)),84),0))</f>
        <v>1.6020817015807132E-3</v>
      </c>
      <c r="CT141" s="414">
        <f>CS141*(1-VLOOKUP($AR42,'MP-2017_Female'!$A$3:$CF$103,MIN((61+(Mortality!CT$5-Mortality!$AT$5)),84),0))</f>
        <v>1.5860608845649062E-3</v>
      </c>
      <c r="CU141" s="414">
        <f>CT141*(1-VLOOKUP($AR42,'MP-2017_Female'!$A$3:$CF$103,MIN((61+(Mortality!CU$5-Mortality!$AT$5)),84),0))</f>
        <v>1.570200275719257E-3</v>
      </c>
      <c r="CV141" s="414">
        <f>CU141*(1-VLOOKUP($AR42,'MP-2017_Female'!$A$3:$CF$103,MIN((61+(Mortality!CV$5-Mortality!$AT$5)),84),0))</f>
        <v>1.5544982729620645E-3</v>
      </c>
      <c r="CW141" s="414">
        <f>CV141*(1-VLOOKUP($AR42,'MP-2017_Female'!$A$3:$CF$103,MIN((61+(Mortality!CW$5-Mortality!$AT$5)),84),0))</f>
        <v>1.5389532902324438E-3</v>
      </c>
      <c r="CX141" s="414">
        <f>CW141*(1-VLOOKUP($AR42,'MP-2017_Female'!$A$3:$CF$103,MIN((61+(Mortality!CX$5-Mortality!$AT$5)),84),0))</f>
        <v>1.5235637573301193E-3</v>
      </c>
      <c r="CY141" s="414">
        <f>CX141*(1-VLOOKUP($AR42,'MP-2017_Female'!$A$3:$CF$103,MIN((61+(Mortality!CY$5-Mortality!$AT$5)),84),0))</f>
        <v>1.5083281197568181E-3</v>
      </c>
      <c r="CZ141" s="414">
        <f>CY141*(1-VLOOKUP($AR42,'MP-2017_Female'!$A$3:$CF$103,MIN((61+(Mortality!CZ$5-Mortality!$AT$5)),84),0))</f>
        <v>1.4932448385592499E-3</v>
      </c>
      <c r="DA141" s="414">
        <f>CZ141*(1-VLOOKUP($AR42,'MP-2017_Female'!$A$3:$CF$103,MIN((61+(Mortality!DA$5-Mortality!$AT$5)),84),0))</f>
        <v>1.4783123901736573E-3</v>
      </c>
      <c r="DB141" s="414">
        <f>DA141*(1-VLOOKUP($AR42,'MP-2017_Female'!$A$3:$CF$103,MIN((61+(Mortality!DB$5-Mortality!$AT$5)),84),0))</f>
        <v>1.4635292662719208E-3</v>
      </c>
      <c r="DC141" s="414">
        <f>DB141*(1-VLOOKUP($AR42,'MP-2017_Female'!$A$3:$CF$103,MIN((61+(Mortality!DC$5-Mortality!$AT$5)),84),0))</f>
        <v>1.4488939736092016E-3</v>
      </c>
      <c r="DD141" s="414">
        <f>DC141*(1-VLOOKUP($AR42,'MP-2017_Female'!$A$3:$CF$103,MIN((61+(Mortality!DD$5-Mortality!$AT$5)),84),0))</f>
        <v>1.4344050338731095E-3</v>
      </c>
      <c r="DE141" s="414">
        <f>DD141*(1-VLOOKUP($AR42,'MP-2017_Female'!$A$3:$CF$103,MIN((61+(Mortality!DE$5-Mortality!$AT$5)),84),0))</f>
        <v>1.4200609835343784E-3</v>
      </c>
      <c r="DF141" s="414">
        <f>DE141*(1-VLOOKUP($AR42,'MP-2017_Female'!$A$3:$CF$103,MIN((61+(Mortality!DF$5-Mortality!$AT$5)),84),0))</f>
        <v>1.4058603736990347E-3</v>
      </c>
      <c r="DG141" s="414">
        <f>DF141*(1-VLOOKUP($AR42,'MP-2017_Female'!$A$3:$CF$103,MIN((61+(Mortality!DG$5-Mortality!$AT$5)),84),0))</f>
        <v>1.3918017699620444E-3</v>
      </c>
      <c r="DH141" s="414">
        <f>DG141*(1-VLOOKUP($AR42,'MP-2017_Female'!$A$3:$CF$103,MIN((61+(Mortality!DH$5-Mortality!$AT$5)),84),0))</f>
        <v>1.3778837522624239E-3</v>
      </c>
      <c r="DI141" s="414">
        <f>DH141*(1-VLOOKUP($AR42,'MP-2017_Female'!$A$3:$CF$103,MIN((61+(Mortality!DI$5-Mortality!$AT$5)),84),0))</f>
        <v>1.3641049147397996E-3</v>
      </c>
      <c r="DJ141" s="414">
        <f>DI141*(1-VLOOKUP($AR42,'MP-2017_Female'!$A$3:$CF$103,MIN((61+(Mortality!DJ$5-Mortality!$AT$5)),84),0))</f>
        <v>1.3504638655924017E-3</v>
      </c>
      <c r="DK141" s="414">
        <f>DJ141*(1-VLOOKUP($AR42,'MP-2017_Female'!$A$3:$CF$103,MIN((61+(Mortality!DK$5-Mortality!$AT$5)),84),0))</f>
        <v>1.3369592269364776E-3</v>
      </c>
      <c r="DL141" s="414">
        <f>DK141*(1-VLOOKUP($AR42,'MP-2017_Female'!$A$3:$CF$103,MIN((61+(Mortality!DL$5-Mortality!$AT$5)),84),0))</f>
        <v>1.3235896346671129E-3</v>
      </c>
      <c r="DM141" s="414">
        <f>DL141*(1-VLOOKUP($AR42,'MP-2017_Female'!$A$3:$CF$103,MIN((61+(Mortality!DM$5-Mortality!$AT$5)),84),0))</f>
        <v>1.3103537383204419E-3</v>
      </c>
      <c r="DN141" s="414">
        <f>DM141*(1-VLOOKUP($AR42,'MP-2017_Female'!$A$3:$CF$103,MIN((61+(Mortality!DN$5-Mortality!$AT$5)),84),0))</f>
        <v>1.2972502009372376E-3</v>
      </c>
      <c r="DO141" s="414">
        <f>DN141*(1-VLOOKUP($AR42,'MP-2017_Female'!$A$3:$CF$103,MIN((61+(Mortality!DO$5-Mortality!$AT$5)),84),0))</f>
        <v>1.2842776989278651E-3</v>
      </c>
      <c r="DP141" s="414">
        <f>DO141*(1-VLOOKUP($AR42,'MP-2017_Female'!$A$3:$CF$103,MIN((61+(Mortality!DP$5-Mortality!$AT$5)),84),0))</f>
        <v>1.2714349219385866E-3</v>
      </c>
      <c r="DQ141" s="414">
        <f>DP141*(1-VLOOKUP($AR42,'MP-2017_Female'!$A$3:$CF$103,MIN((61+(Mortality!DQ$5-Mortality!$AT$5)),84),0))</f>
        <v>1.2587205727192007E-3</v>
      </c>
      <c r="DR141" s="414">
        <f>DQ141*(1-VLOOKUP($AR42,'MP-2017_Female'!$A$3:$CF$103,MIN((61+(Mortality!DR$5-Mortality!$AT$5)),84),0))</f>
        <v>1.2461333669920086E-3</v>
      </c>
      <c r="DS141" s="414">
        <f>DR141*(1-VLOOKUP($AR42,'MP-2017_Female'!$A$3:$CF$103,MIN((61+(Mortality!DS$5-Mortality!$AT$5)),84),0))</f>
        <v>1.2336720333220885E-3</v>
      </c>
      <c r="DT141" s="414">
        <f>DS141*(1-VLOOKUP($AR42,'MP-2017_Female'!$A$3:$CF$103,MIN((61+(Mortality!DT$5-Mortality!$AT$5)),84),0))</f>
        <v>1.2213353129888675E-3</v>
      </c>
      <c r="DU141" s="414">
        <f>DT141*(1-VLOOKUP($AR42,'MP-2017_Female'!$A$3:$CF$103,MIN((61+(Mortality!DU$5-Mortality!$AT$5)),84),0))</f>
        <v>1.2091219598589788E-3</v>
      </c>
      <c r="DV141" s="414">
        <f>DU141*(1-VLOOKUP($AR42,'MP-2017_Female'!$A$3:$CF$103,MIN((61+(Mortality!DV$5-Mortality!$AT$5)),84),0))</f>
        <v>1.197030740260389E-3</v>
      </c>
      <c r="DW141" s="414">
        <f>DV141*(1-VLOOKUP($AR42,'MP-2017_Female'!$A$3:$CF$103,MIN((61+(Mortality!DW$5-Mortality!$AT$5)),84),0))</f>
        <v>1.1850604328577851E-3</v>
      </c>
      <c r="DX141" s="414">
        <f>DW141*(1-VLOOKUP($AR42,'MP-2017_Female'!$A$3:$CF$103,MIN((61+(Mortality!DX$5-Mortality!$AT$5)),84),0))</f>
        <v>1.1732098285292072E-3</v>
      </c>
      <c r="DY141" s="414">
        <f>DX141*(1-VLOOKUP($AR42,'MP-2017_Female'!$A$3:$CF$103,MIN((61+(Mortality!DY$5-Mortality!$AT$5)),84),0))</f>
        <v>1.1614777302439152E-3</v>
      </c>
      <c r="DZ141" s="414">
        <f>DY141*(1-VLOOKUP($AR42,'MP-2017_Female'!$A$3:$CF$103,MIN((61+(Mortality!DZ$5-Mortality!$AT$5)),84),0))</f>
        <v>1.1498629529414761E-3</v>
      </c>
      <c r="EA141" s="414">
        <f>DZ141*(1-VLOOKUP($AR42,'MP-2017_Female'!$A$3:$CF$103,MIN((61+(Mortality!EA$5-Mortality!$AT$5)),84),0))</f>
        <v>1.1383643234120615E-3</v>
      </c>
      <c r="EB141" s="414">
        <f>EA141*(1-VLOOKUP($AR42,'MP-2017_Female'!$A$3:$CF$103,MIN((61+(Mortality!EB$5-Mortality!$AT$5)),84),0))</f>
        <v>1.1269806801779407E-3</v>
      </c>
      <c r="EC141" s="414">
        <f>EB141*(1-VLOOKUP($AR42,'MP-2017_Female'!$A$3:$CF$103,MIN((61+(Mortality!EC$5-Mortality!$AT$5)),84),0))</f>
        <v>1.1157108733761613E-3</v>
      </c>
      <c r="ED141" s="414">
        <f>EC141*(1-VLOOKUP($AR42,'MP-2017_Female'!$A$3:$CF$103,MIN((61+(Mortality!ED$5-Mortality!$AT$5)),84),0))</f>
        <v>1.1045537646423996E-3</v>
      </c>
      <c r="EE141" s="414">
        <f>ED141*(1-VLOOKUP($AR42,'MP-2017_Female'!$A$3:$CF$103,MIN((61+(Mortality!EE$5-Mortality!$AT$5)),84),0))</f>
        <v>1.0935082269959756E-3</v>
      </c>
      <c r="EF141" s="414">
        <f>EE141*(1-VLOOKUP($AR42,'MP-2017_Female'!$A$3:$CF$103,MIN((61+(Mortality!EF$5-Mortality!$AT$5)),84),0))</f>
        <v>1.0825731447260158E-3</v>
      </c>
      <c r="EG141" s="414">
        <f>EF141*(1-VLOOKUP($AR42,'MP-2017_Female'!$A$3:$CF$103,MIN((61+(Mortality!EG$5-Mortality!$AT$5)),84),0))</f>
        <v>1.0717474132787557E-3</v>
      </c>
      <c r="EH141" s="414">
        <f>EG141*(1-VLOOKUP($AR42,'MP-2017_Female'!$A$3:$CF$103,MIN((61+(Mortality!EH$5-Mortality!$AT$5)),84),0))</f>
        <v>1.061029939145968E-3</v>
      </c>
      <c r="EI141" s="414">
        <f>EH141*(1-VLOOKUP($AR42,'MP-2017_Female'!$A$3:$CF$103,MIN((61+(Mortality!EI$5-Mortality!$AT$5)),84),0))</f>
        <v>1.0504196397545084E-3</v>
      </c>
      <c r="EJ141" s="414">
        <f>EI141*(1-VLOOKUP($AR42,'MP-2017_Female'!$A$3:$CF$103,MIN((61+(Mortality!EJ$5-Mortality!$AT$5)),84),0))</f>
        <v>1.0399154433569633E-3</v>
      </c>
      <c r="EK141" s="414">
        <f>EJ141*(1-VLOOKUP($AR42,'MP-2017_Female'!$A$3:$CF$103,MIN((61+(Mortality!EK$5-Mortality!$AT$5)),84),0))</f>
        <v>1.0295162889233937E-3</v>
      </c>
      <c r="EL141" s="414">
        <f>EK141*(1-VLOOKUP($AR42,'MP-2017_Female'!$A$3:$CF$103,MIN((61+(Mortality!EL$5-Mortality!$AT$5)),84),0))</f>
        <v>1.0192211260341597E-3</v>
      </c>
      <c r="EM141" s="414">
        <f>EL141*(1-VLOOKUP($AR42,'MP-2017_Female'!$A$3:$CF$103,MIN((61+(Mortality!EM$5-Mortality!$AT$5)),84),0))</f>
        <v>1.009028914773818E-3</v>
      </c>
      <c r="EN141" s="414">
        <f>EM141*(1-VLOOKUP($AR42,'MP-2017_Female'!$A$3:$CF$103,MIN((61+(Mortality!EN$5-Mortality!$AT$5)),84),0))</f>
        <v>9.989386256260798E-4</v>
      </c>
      <c r="EO141" s="414">
        <f>EN141*(1-VLOOKUP($AR42,'MP-2017_Female'!$A$3:$CF$103,MIN((61+(Mortality!EO$5-Mortality!$AT$5)),84),0))</f>
        <v>9.8894923936981892E-4</v>
      </c>
      <c r="EP141" s="414">
        <f>EO141*(1-VLOOKUP($AR42,'MP-2017_Female'!$A$3:$CF$103,MIN((61+(Mortality!EP$5-Mortality!$AT$5)),84),0))</f>
        <v>9.7905974697612072E-4</v>
      </c>
      <c r="EQ141" s="414">
        <f>EP141*(1-VLOOKUP($AR42,'MP-2017_Female'!$A$3:$CF$103,MIN((61+(Mortality!EQ$5-Mortality!$AT$5)),84),0))</f>
        <v>9.6926914950635947E-4</v>
      </c>
      <c r="ER141" s="414">
        <f>EQ141*(1-VLOOKUP($AR42,'MP-2017_Female'!$A$3:$CF$103,MIN((61+(Mortality!ER$5-Mortality!$AT$5)),84),0))</f>
        <v>9.5957645801129584E-4</v>
      </c>
      <c r="ES141" s="414">
        <f>ER141*(1-VLOOKUP($AR42,'MP-2017_Female'!$A$3:$CF$103,MIN((61+(Mortality!ES$5-Mortality!$AT$5)),84),0))</f>
        <v>9.4998069343118293E-4</v>
      </c>
      <c r="ET141" s="414">
        <f>ES141*(1-VLOOKUP($AR42,'MP-2017_Female'!$A$3:$CF$103,MIN((61+(Mortality!ET$5-Mortality!$AT$5)),84),0))</f>
        <v>9.4048088649687108E-4</v>
      </c>
      <c r="EU141" s="414">
        <f>ET141*(1-VLOOKUP($AR42,'MP-2017_Female'!$A$3:$CF$103,MIN((61+(Mortality!EU$5-Mortality!$AT$5)),84),0))</f>
        <v>9.310760776319024E-4</v>
      </c>
      <c r="EV141" s="414">
        <f>EU141*(1-VLOOKUP($AR42,'MP-2017_Female'!$A$3:$CF$103,MIN((61+(Mortality!EV$5-Mortality!$AT$5)),84),0))</f>
        <v>9.2176531685558339E-4</v>
      </c>
      <c r="EW141" s="414">
        <f>EV141*(1-VLOOKUP($AR42,'MP-2017_Female'!$A$3:$CF$103,MIN((61+(Mortality!EW$5-Mortality!$AT$5)),84),0))</f>
        <v>9.1254766368702753E-4</v>
      </c>
      <c r="EX141" s="414">
        <f>EW141*(1-VLOOKUP($AR42,'MP-2017_Female'!$A$3:$CF$103,MIN((61+(Mortality!EX$5-Mortality!$AT$5)),84),0))</f>
        <v>9.0342218705015723E-4</v>
      </c>
      <c r="EY141" s="414">
        <f>EX141*(1-VLOOKUP($AR42,'MP-2017_Female'!$A$3:$CF$103,MIN((61+(Mortality!EY$5-Mortality!$AT$5)),84),0))</f>
        <v>8.9438796517965567E-4</v>
      </c>
      <c r="EZ141" s="414">
        <f>EY141*(1-VLOOKUP($AR42,'MP-2017_Female'!$A$3:$CF$103,MIN((61+(Mortality!EZ$5-Mortality!$AT$5)),84),0))</f>
        <v>8.8544408552785909E-4</v>
      </c>
      <c r="FA141" s="414">
        <f>EZ141*(1-VLOOKUP($AR42,'MP-2017_Female'!$A$3:$CF$103,MIN((61+(Mortality!FA$5-Mortality!$AT$5)),84),0))</f>
        <v>8.765896446725805E-4</v>
      </c>
      <c r="FB141" s="414">
        <f>FA141*(1-VLOOKUP($AR42,'MP-2017_Female'!$A$3:$CF$103,MIN((61+(Mortality!FB$5-Mortality!$AT$5)),84),0))</f>
        <v>8.6782374822585464E-4</v>
      </c>
      <c r="FC141" s="414">
        <f>FB141*(1-VLOOKUP($AR42,'MP-2017_Female'!$A$3:$CF$103,MIN((61+(Mortality!FC$5-Mortality!$AT$5)),84),0))</f>
        <v>8.5914551074359603E-4</v>
      </c>
      <c r="FD141" s="414">
        <f>FC141*(1-VLOOKUP($AR42,'MP-2017_Female'!$A$3:$CF$103,MIN((61+(Mortality!FD$5-Mortality!$AT$5)),84),0))</f>
        <v>8.5055405563616007E-4</v>
      </c>
      <c r="FE141" s="414">
        <f>FD141*(1-VLOOKUP($AR42,'MP-2017_Female'!$A$3:$CF$103,MIN((61+(Mortality!FE$5-Mortality!$AT$5)),84),0))</f>
        <v>8.4204851507979845E-4</v>
      </c>
      <c r="FF141" s="414">
        <f>FE141*(1-VLOOKUP($AR42,'MP-2017_Female'!$A$3:$CF$103,MIN((61+(Mortality!FF$5-Mortality!$AT$5)),84),0))</f>
        <v>8.3362802992900046E-4</v>
      </c>
      <c r="FG141" s="414">
        <f>FF141*(1-VLOOKUP($AR42,'MP-2017_Female'!$A$3:$CF$103,MIN((61+(Mortality!FG$5-Mortality!$AT$5)),84),0))</f>
        <v>8.2529174962971043E-4</v>
      </c>
      <c r="FH141" s="414">
        <f>FG141*(1-VLOOKUP($AR42,'MP-2017_Female'!$A$3:$CF$103,MIN((61+(Mortality!FH$5-Mortality!$AT$5)),84),0))</f>
        <v>8.1703883213341336E-4</v>
      </c>
      <c r="FI141" s="414">
        <f>FH141*(1-VLOOKUP($AR42,'MP-2017_Female'!$A$3:$CF$103,MIN((61+(Mortality!FI$5-Mortality!$AT$5)),84),0))</f>
        <v>8.0886844381207923E-4</v>
      </c>
    </row>
    <row r="142" spans="44:165">
      <c r="AR142" s="205">
        <v>62</v>
      </c>
      <c r="AS142" s="235">
        <f t="shared" si="155"/>
        <v>2.5997959320862392E-3</v>
      </c>
      <c r="AT142" s="406">
        <f t="shared" si="154"/>
        <v>2.6000000000000003E-3</v>
      </c>
      <c r="AU142" s="414">
        <f>AT142*(1-VLOOKUP($AR43,'MP-2017_Female'!$A$3:$CF$103,MIN((61+(Mortality!AU$5-Mortality!$AT$5)),84),0))</f>
        <v>2.5742600000000001E-3</v>
      </c>
      <c r="AV142" s="414">
        <f>AU142*(1-VLOOKUP($AR43,'MP-2017_Female'!$A$3:$CF$103,MIN((61+(Mortality!AV$5-Mortality!$AT$5)),84),0))</f>
        <v>2.5626758300000001E-3</v>
      </c>
      <c r="AW142" s="414">
        <f>AV142*(1-VLOOKUP($AR43,'MP-2017_Female'!$A$3:$CF$103,MIN((61+(Mortality!AW$5-Mortality!$AT$5)),84),0))</f>
        <v>2.5654947734130005E-3</v>
      </c>
      <c r="AX142" s="414">
        <f>AW142*(1-VLOOKUP($AR43,'MP-2017_Female'!$A$3:$CF$103,MIN((61+(Mortality!AX$5-Mortality!$AT$5)),84),0))</f>
        <v>2.5713954113918505E-3</v>
      </c>
      <c r="AY142" s="414">
        <f>AX142*(1-VLOOKUP($AR43,'MP-2017_Female'!$A$3:$CF$103,MIN((61+(Mortality!AY$5-Mortality!$AT$5)),84),0))</f>
        <v>2.5793667371671655E-3</v>
      </c>
      <c r="AZ142" s="414">
        <f>AY142*(1-VLOOKUP($AR43,'MP-2017_Female'!$A$3:$CF$103,MIN((61+(Mortality!AZ$5-Mortality!$AT$5)),84),0))</f>
        <v>2.5878786473998174E-3</v>
      </c>
      <c r="BA142" s="414">
        <f>AZ142*(1-VLOOKUP($AR43,'MP-2017_Female'!$A$3:$CF$103,MIN((61+(Mortality!BA$5-Mortality!$AT$5)),84),0))</f>
        <v>2.5951247076125366E-3</v>
      </c>
      <c r="BB142" s="414">
        <f>BA142*(1-VLOOKUP($AR43,'MP-2017_Female'!$A$3:$CF$103,MIN((61+(Mortality!BB$5-Mortality!$AT$5)),84),0))</f>
        <v>2.5997959320862392E-3</v>
      </c>
      <c r="BC142" s="414">
        <f>BB142*(1-VLOOKUP($AR43,'MP-2017_Female'!$A$3:$CF$103,MIN((61+(Mortality!BC$5-Mortality!$AT$5)),84),0))</f>
        <v>2.6003158912726566E-3</v>
      </c>
      <c r="BD142" s="414">
        <f>BC142*(1-VLOOKUP($AR43,'MP-2017_Female'!$A$3:$CF$103,MIN((61+(Mortality!BD$5-Mortality!$AT$5)),84),0))</f>
        <v>2.59615538584662E-3</v>
      </c>
      <c r="BE142" s="414">
        <f>BD142*(1-VLOOKUP($AR43,'MP-2017_Female'!$A$3:$CF$103,MIN((61+(Mortality!BE$5-Mortality!$AT$5)),84),0))</f>
        <v>2.5868092264575721E-3</v>
      </c>
      <c r="BF142" s="414">
        <f>BE142*(1-VLOOKUP($AR43,'MP-2017_Female'!$A$3:$CF$103,MIN((61+(Mortality!BF$5-Mortality!$AT$5)),84),0))</f>
        <v>2.5728404566347013E-3</v>
      </c>
      <c r="BG142" s="414">
        <f>BF142*(1-VLOOKUP($AR43,'MP-2017_Female'!$A$3:$CF$103,MIN((61+(Mortality!BG$5-Mortality!$AT$5)),84),0))</f>
        <v>2.5550878574839217E-3</v>
      </c>
      <c r="BH142" s="414">
        <f>BG142*(1-VLOOKUP($AR43,'MP-2017_Female'!$A$3:$CF$103,MIN((61+(Mortality!BH$5-Mortality!$AT$5)),84),0))</f>
        <v>2.5346471546240502E-3</v>
      </c>
      <c r="BI142" s="414">
        <f>BH142*(1-VLOOKUP($AR43,'MP-2017_Female'!$A$3:$CF$103,MIN((61+(Mortality!BI$5-Mortality!$AT$5)),84),0))</f>
        <v>2.5123422596633584E-3</v>
      </c>
      <c r="BJ142" s="414">
        <f>BI142*(1-VLOOKUP($AR43,'MP-2017_Female'!$A$3:$CF$103,MIN((61+(Mortality!BJ$5-Mortality!$AT$5)),84),0))</f>
        <v>2.4887262424225227E-3</v>
      </c>
      <c r="BK142" s="414">
        <f>BJ142*(1-VLOOKUP($AR43,'MP-2017_Female'!$A$3:$CF$103,MIN((61+(Mortality!BK$5-Mortality!$AT$5)),84),0))</f>
        <v>2.464585597871024E-3</v>
      </c>
      <c r="BL142" s="414">
        <f>BK142*(1-VLOOKUP($AR43,'MP-2017_Female'!$A$3:$CF$103,MIN((61+(Mortality!BL$5-Mortality!$AT$5)),84),0))</f>
        <v>2.4401862004521007E-3</v>
      </c>
      <c r="BM142" s="414">
        <f>BL142*(1-VLOOKUP($AR43,'MP-2017_Female'!$A$3:$CF$103,MIN((61+(Mortality!BM$5-Mortality!$AT$5)),84),0))</f>
        <v>2.4160283570676248E-3</v>
      </c>
      <c r="BN142" s="414">
        <f>BM142*(1-VLOOKUP($AR43,'MP-2017_Female'!$A$3:$CF$103,MIN((61+(Mortality!BN$5-Mortality!$AT$5)),84),0))</f>
        <v>2.3921096763326551E-3</v>
      </c>
      <c r="BO142" s="414">
        <f>BN142*(1-VLOOKUP($AR43,'MP-2017_Female'!$A$3:$CF$103,MIN((61+(Mortality!BO$5-Mortality!$AT$5)),84),0))</f>
        <v>2.3684277905369616E-3</v>
      </c>
      <c r="BP142" s="414">
        <f>BO142*(1-VLOOKUP($AR43,'MP-2017_Female'!$A$3:$CF$103,MIN((61+(Mortality!BP$5-Mortality!$AT$5)),84),0))</f>
        <v>2.344743512631592E-3</v>
      </c>
      <c r="BQ142" s="414">
        <f>BP142*(1-VLOOKUP($AR43,'MP-2017_Female'!$A$3:$CF$103,MIN((61+(Mortality!BQ$5-Mortality!$AT$5)),84),0))</f>
        <v>2.3212960775052761E-3</v>
      </c>
      <c r="BR142" s="414">
        <f>BQ142*(1-VLOOKUP($AR43,'MP-2017_Female'!$A$3:$CF$103,MIN((61+(Mortality!BR$5-Mortality!$AT$5)),84),0))</f>
        <v>2.2980831167302234E-3</v>
      </c>
      <c r="BS142" s="414">
        <f>BR142*(1-VLOOKUP($AR43,'MP-2017_Female'!$A$3:$CF$103,MIN((61+(Mortality!BS$5-Mortality!$AT$5)),84),0))</f>
        <v>2.2751022855629212E-3</v>
      </c>
      <c r="BT142" s="414">
        <f>BS142*(1-VLOOKUP($AR43,'MP-2017_Female'!$A$3:$CF$103,MIN((61+(Mortality!BT$5-Mortality!$AT$5)),84),0))</f>
        <v>2.2523512627072918E-3</v>
      </c>
      <c r="BU142" s="414">
        <f>BT142*(1-VLOOKUP($AR43,'MP-2017_Female'!$A$3:$CF$103,MIN((61+(Mortality!BU$5-Mortality!$AT$5)),84),0))</f>
        <v>2.2298277500802191E-3</v>
      </c>
      <c r="BV142" s="414">
        <f>BU142*(1-VLOOKUP($AR43,'MP-2017_Female'!$A$3:$CF$103,MIN((61+(Mortality!BV$5-Mortality!$AT$5)),84),0))</f>
        <v>2.2075294725794167E-3</v>
      </c>
      <c r="BW142" s="414">
        <f>BV142*(1-VLOOKUP($AR43,'MP-2017_Female'!$A$3:$CF$103,MIN((61+(Mortality!BW$5-Mortality!$AT$5)),84),0))</f>
        <v>2.1854541778536228E-3</v>
      </c>
      <c r="BX142" s="414">
        <f>BW142*(1-VLOOKUP($AR43,'MP-2017_Female'!$A$3:$CF$103,MIN((61+(Mortality!BX$5-Mortality!$AT$5)),84),0))</f>
        <v>2.1635996360750867E-3</v>
      </c>
      <c r="BY142" s="414">
        <f>BX142*(1-VLOOKUP($AR43,'MP-2017_Female'!$A$3:$CF$103,MIN((61+(Mortality!BY$5-Mortality!$AT$5)),84),0))</f>
        <v>2.141963639714336E-3</v>
      </c>
      <c r="BZ142" s="414">
        <f>BY142*(1-VLOOKUP($AR43,'MP-2017_Female'!$A$3:$CF$103,MIN((61+(Mortality!BZ$5-Mortality!$AT$5)),84),0))</f>
        <v>2.1205440033171927E-3</v>
      </c>
      <c r="CA142" s="414">
        <f>BZ142*(1-VLOOKUP($AR43,'MP-2017_Female'!$A$3:$CF$103,MIN((61+(Mortality!CA$5-Mortality!$AT$5)),84),0))</f>
        <v>2.0993385632840206E-3</v>
      </c>
      <c r="CB142" s="414">
        <f>CA142*(1-VLOOKUP($AR43,'MP-2017_Female'!$A$3:$CF$103,MIN((61+(Mortality!CB$5-Mortality!$AT$5)),84),0))</f>
        <v>2.0783451776511803E-3</v>
      </c>
      <c r="CC142" s="414">
        <f>CB142*(1-VLOOKUP($AR43,'MP-2017_Female'!$A$3:$CF$103,MIN((61+(Mortality!CC$5-Mortality!$AT$5)),84),0))</f>
        <v>2.0575617258746684E-3</v>
      </c>
      <c r="CD142" s="414">
        <f>CC142*(1-VLOOKUP($AR43,'MP-2017_Female'!$A$3:$CF$103,MIN((61+(Mortality!CD$5-Mortality!$AT$5)),84),0))</f>
        <v>2.0369861086159216E-3</v>
      </c>
      <c r="CE142" s="414">
        <f>CD142*(1-VLOOKUP($AR43,'MP-2017_Female'!$A$3:$CF$103,MIN((61+(Mortality!CE$5-Mortality!$AT$5)),84),0))</f>
        <v>2.0166162475297625E-3</v>
      </c>
      <c r="CF142" s="414">
        <f>CE142*(1-VLOOKUP($AR43,'MP-2017_Female'!$A$3:$CF$103,MIN((61+(Mortality!CF$5-Mortality!$AT$5)),84),0))</f>
        <v>1.9964500850544646E-3</v>
      </c>
      <c r="CG142" s="414">
        <f>CF142*(1-VLOOKUP($AR43,'MP-2017_Female'!$A$3:$CF$103,MIN((61+(Mortality!CG$5-Mortality!$AT$5)),84),0))</f>
        <v>1.9764855842039201E-3</v>
      </c>
      <c r="CH142" s="414">
        <f>CG142*(1-VLOOKUP($AR43,'MP-2017_Female'!$A$3:$CF$103,MIN((61+(Mortality!CH$5-Mortality!$AT$5)),84),0))</f>
        <v>1.9567207283618807E-3</v>
      </c>
      <c r="CI142" s="414">
        <f>CH142*(1-VLOOKUP($AR43,'MP-2017_Female'!$A$3:$CF$103,MIN((61+(Mortality!CI$5-Mortality!$AT$5)),84),0))</f>
        <v>1.937153521078262E-3</v>
      </c>
      <c r="CJ142" s="414">
        <f>CI142*(1-VLOOKUP($AR43,'MP-2017_Female'!$A$3:$CF$103,MIN((61+(Mortality!CJ$5-Mortality!$AT$5)),84),0))</f>
        <v>1.9177819858674794E-3</v>
      </c>
      <c r="CK142" s="414">
        <f>CJ142*(1-VLOOKUP($AR43,'MP-2017_Female'!$A$3:$CF$103,MIN((61+(Mortality!CK$5-Mortality!$AT$5)),84),0))</f>
        <v>1.8986041660088045E-3</v>
      </c>
      <c r="CL142" s="414">
        <f>CK142*(1-VLOOKUP($AR43,'MP-2017_Female'!$A$3:$CF$103,MIN((61+(Mortality!CL$5-Mortality!$AT$5)),84),0))</f>
        <v>1.8796181243487164E-3</v>
      </c>
      <c r="CM142" s="414">
        <f>CL142*(1-VLOOKUP($AR43,'MP-2017_Female'!$A$3:$CF$103,MIN((61+(Mortality!CM$5-Mortality!$AT$5)),84),0))</f>
        <v>1.8608219431052292E-3</v>
      </c>
      <c r="CN142" s="414">
        <f>CM142*(1-VLOOKUP($AR43,'MP-2017_Female'!$A$3:$CF$103,MIN((61+(Mortality!CN$5-Mortality!$AT$5)),84),0))</f>
        <v>1.8422137236741769E-3</v>
      </c>
      <c r="CO142" s="414">
        <f>CN142*(1-VLOOKUP($AR43,'MP-2017_Female'!$A$3:$CF$103,MIN((61+(Mortality!CO$5-Mortality!$AT$5)),84),0))</f>
        <v>1.823791586437435E-3</v>
      </c>
      <c r="CP142" s="414">
        <f>CO142*(1-VLOOKUP($AR43,'MP-2017_Female'!$A$3:$CF$103,MIN((61+(Mortality!CP$5-Mortality!$AT$5)),84),0))</f>
        <v>1.8055536705730607E-3</v>
      </c>
      <c r="CQ142" s="414">
        <f>CP142*(1-VLOOKUP($AR43,'MP-2017_Female'!$A$3:$CF$103,MIN((61+(Mortality!CQ$5-Mortality!$AT$5)),84),0))</f>
        <v>1.7874981338673302E-3</v>
      </c>
      <c r="CR142" s="414">
        <f>CQ142*(1-VLOOKUP($AR43,'MP-2017_Female'!$A$3:$CF$103,MIN((61+(Mortality!CR$5-Mortality!$AT$5)),84),0))</f>
        <v>1.7696231525286569E-3</v>
      </c>
      <c r="CS142" s="414">
        <f>CR142*(1-VLOOKUP($AR43,'MP-2017_Female'!$A$3:$CF$103,MIN((61+(Mortality!CS$5-Mortality!$AT$5)),84),0))</f>
        <v>1.7519269210033704E-3</v>
      </c>
      <c r="CT142" s="414">
        <f>CS142*(1-VLOOKUP($AR43,'MP-2017_Female'!$A$3:$CF$103,MIN((61+(Mortality!CT$5-Mortality!$AT$5)),84),0))</f>
        <v>1.7344076517933366E-3</v>
      </c>
      <c r="CU142" s="414">
        <f>CT142*(1-VLOOKUP($AR43,'MP-2017_Female'!$A$3:$CF$103,MIN((61+(Mortality!CU$5-Mortality!$AT$5)),84),0))</f>
        <v>1.7170635752754033E-3</v>
      </c>
      <c r="CV142" s="414">
        <f>CU142*(1-VLOOKUP($AR43,'MP-2017_Female'!$A$3:$CF$103,MIN((61+(Mortality!CV$5-Mortality!$AT$5)),84),0))</f>
        <v>1.6998929395226493E-3</v>
      </c>
      <c r="CW142" s="414">
        <f>CV142*(1-VLOOKUP($AR43,'MP-2017_Female'!$A$3:$CF$103,MIN((61+(Mortality!CW$5-Mortality!$AT$5)),84),0))</f>
        <v>1.6828940101274229E-3</v>
      </c>
      <c r="CX142" s="414">
        <f>CW142*(1-VLOOKUP($AR43,'MP-2017_Female'!$A$3:$CF$103,MIN((61+(Mortality!CX$5-Mortality!$AT$5)),84),0))</f>
        <v>1.6660650700261487E-3</v>
      </c>
      <c r="CY142" s="414">
        <f>CX142*(1-VLOOKUP($AR43,'MP-2017_Female'!$A$3:$CF$103,MIN((61+(Mortality!CY$5-Mortality!$AT$5)),84),0))</f>
        <v>1.6494044193258873E-3</v>
      </c>
      <c r="CZ142" s="414">
        <f>CY142*(1-VLOOKUP($AR43,'MP-2017_Female'!$A$3:$CF$103,MIN((61+(Mortality!CZ$5-Mortality!$AT$5)),84),0))</f>
        <v>1.6329103751326285E-3</v>
      </c>
      <c r="DA142" s="414">
        <f>CZ142*(1-VLOOKUP($AR43,'MP-2017_Female'!$A$3:$CF$103,MIN((61+(Mortality!DA$5-Mortality!$AT$5)),84),0))</f>
        <v>1.6165812713813022E-3</v>
      </c>
      <c r="DB142" s="414">
        <f>DA142*(1-VLOOKUP($AR43,'MP-2017_Female'!$A$3:$CF$103,MIN((61+(Mortality!DB$5-Mortality!$AT$5)),84),0))</f>
        <v>1.6004154586674892E-3</v>
      </c>
      <c r="DC142" s="414">
        <f>DB142*(1-VLOOKUP($AR43,'MP-2017_Female'!$A$3:$CF$103,MIN((61+(Mortality!DC$5-Mortality!$AT$5)),84),0))</f>
        <v>1.5844113040808143E-3</v>
      </c>
      <c r="DD142" s="414">
        <f>DC142*(1-VLOOKUP($AR43,'MP-2017_Female'!$A$3:$CF$103,MIN((61+(Mortality!DD$5-Mortality!$AT$5)),84),0))</f>
        <v>1.5685671910400062E-3</v>
      </c>
      <c r="DE142" s="414">
        <f>DD142*(1-VLOOKUP($AR43,'MP-2017_Female'!$A$3:$CF$103,MIN((61+(Mortality!DE$5-Mortality!$AT$5)),84),0))</f>
        <v>1.5528815191296062E-3</v>
      </c>
      <c r="DF142" s="414">
        <f>DE142*(1-VLOOKUP($AR43,'MP-2017_Female'!$A$3:$CF$103,MIN((61+(Mortality!DF$5-Mortality!$AT$5)),84),0))</f>
        <v>1.5373527039383101E-3</v>
      </c>
      <c r="DG142" s="414">
        <f>DF142*(1-VLOOKUP($AR43,'MP-2017_Female'!$A$3:$CF$103,MIN((61+(Mortality!DG$5-Mortality!$AT$5)),84),0))</f>
        <v>1.5219791768989268E-3</v>
      </c>
      <c r="DH142" s="414">
        <f>DG142*(1-VLOOKUP($AR43,'MP-2017_Female'!$A$3:$CF$103,MIN((61+(Mortality!DH$5-Mortality!$AT$5)),84),0))</f>
        <v>1.5067593851299376E-3</v>
      </c>
      <c r="DI142" s="414">
        <f>DH142*(1-VLOOKUP($AR43,'MP-2017_Female'!$A$3:$CF$103,MIN((61+(Mortality!DI$5-Mortality!$AT$5)),84),0))</f>
        <v>1.4916917912786382E-3</v>
      </c>
      <c r="DJ142" s="414">
        <f>DI142*(1-VLOOKUP($AR43,'MP-2017_Female'!$A$3:$CF$103,MIN((61+(Mortality!DJ$5-Mortality!$AT$5)),84),0))</f>
        <v>1.4767748733658518E-3</v>
      </c>
      <c r="DK142" s="414">
        <f>DJ142*(1-VLOOKUP($AR43,'MP-2017_Female'!$A$3:$CF$103,MIN((61+(Mortality!DK$5-Mortality!$AT$5)),84),0))</f>
        <v>1.4620071246321932E-3</v>
      </c>
      <c r="DL142" s="414">
        <f>DK142*(1-VLOOKUP($AR43,'MP-2017_Female'!$A$3:$CF$103,MIN((61+(Mortality!DL$5-Mortality!$AT$5)),84),0))</f>
        <v>1.4473870533858713E-3</v>
      </c>
      <c r="DM142" s="414">
        <f>DL142*(1-VLOOKUP($AR43,'MP-2017_Female'!$A$3:$CF$103,MIN((61+(Mortality!DM$5-Mortality!$AT$5)),84),0))</f>
        <v>1.4329131828520127E-3</v>
      </c>
      <c r="DN142" s="414">
        <f>DM142*(1-VLOOKUP($AR43,'MP-2017_Female'!$A$3:$CF$103,MIN((61+(Mortality!DN$5-Mortality!$AT$5)),84),0))</f>
        <v>1.4185840510234926E-3</v>
      </c>
      <c r="DO142" s="414">
        <f>DN142*(1-VLOOKUP($AR43,'MP-2017_Female'!$A$3:$CF$103,MIN((61+(Mortality!DO$5-Mortality!$AT$5)),84),0))</f>
        <v>1.4043982105132577E-3</v>
      </c>
      <c r="DP142" s="414">
        <f>DO142*(1-VLOOKUP($AR43,'MP-2017_Female'!$A$3:$CF$103,MIN((61+(Mortality!DP$5-Mortality!$AT$5)),84),0))</f>
        <v>1.3903542284081252E-3</v>
      </c>
      <c r="DQ142" s="414">
        <f>DP142*(1-VLOOKUP($AR43,'MP-2017_Female'!$A$3:$CF$103,MIN((61+(Mortality!DQ$5-Mortality!$AT$5)),84),0))</f>
        <v>1.3764506861240438E-3</v>
      </c>
      <c r="DR142" s="414">
        <f>DQ142*(1-VLOOKUP($AR43,'MP-2017_Female'!$A$3:$CF$103,MIN((61+(Mortality!DR$5-Mortality!$AT$5)),84),0))</f>
        <v>1.3626861792628035E-3</v>
      </c>
      <c r="DS142" s="414">
        <f>DR142*(1-VLOOKUP($AR43,'MP-2017_Female'!$A$3:$CF$103,MIN((61+(Mortality!DS$5-Mortality!$AT$5)),84),0))</f>
        <v>1.3490593174701755E-3</v>
      </c>
      <c r="DT142" s="414">
        <f>DS142*(1-VLOOKUP($AR43,'MP-2017_Female'!$A$3:$CF$103,MIN((61+(Mortality!DT$5-Mortality!$AT$5)),84),0))</f>
        <v>1.3355687242954737E-3</v>
      </c>
      <c r="DU142" s="414">
        <f>DT142*(1-VLOOKUP($AR43,'MP-2017_Female'!$A$3:$CF$103,MIN((61+(Mortality!DU$5-Mortality!$AT$5)),84),0))</f>
        <v>1.3222130370525191E-3</v>
      </c>
      <c r="DV142" s="414">
        <f>DU142*(1-VLOOKUP($AR43,'MP-2017_Female'!$A$3:$CF$103,MIN((61+(Mortality!DV$5-Mortality!$AT$5)),84),0))</f>
        <v>1.3089909066819939E-3</v>
      </c>
      <c r="DW142" s="414">
        <f>DV142*(1-VLOOKUP($AR43,'MP-2017_Female'!$A$3:$CF$103,MIN((61+(Mortality!DW$5-Mortality!$AT$5)),84),0))</f>
        <v>1.2959009976151741E-3</v>
      </c>
      <c r="DX142" s="414">
        <f>DW142*(1-VLOOKUP($AR43,'MP-2017_Female'!$A$3:$CF$103,MIN((61+(Mortality!DX$5-Mortality!$AT$5)),84),0))</f>
        <v>1.2829419876390223E-3</v>
      </c>
      <c r="DY142" s="414">
        <f>DX142*(1-VLOOKUP($AR43,'MP-2017_Female'!$A$3:$CF$103,MIN((61+(Mortality!DY$5-Mortality!$AT$5)),84),0))</f>
        <v>1.2701125677626322E-3</v>
      </c>
      <c r="DZ142" s="414">
        <f>DY142*(1-VLOOKUP($AR43,'MP-2017_Female'!$A$3:$CF$103,MIN((61+(Mortality!DZ$5-Mortality!$AT$5)),84),0))</f>
        <v>1.2574114420850059E-3</v>
      </c>
      <c r="EA142" s="414">
        <f>DZ142*(1-VLOOKUP($AR43,'MP-2017_Female'!$A$3:$CF$103,MIN((61+(Mortality!EA$5-Mortality!$AT$5)),84),0))</f>
        <v>1.2448373276641559E-3</v>
      </c>
      <c r="EB142" s="414">
        <f>EA142*(1-VLOOKUP($AR43,'MP-2017_Female'!$A$3:$CF$103,MIN((61+(Mortality!EB$5-Mortality!$AT$5)),84),0))</f>
        <v>1.2323889543875144E-3</v>
      </c>
      <c r="EC142" s="414">
        <f>EB142*(1-VLOOKUP($AR43,'MP-2017_Female'!$A$3:$CF$103,MIN((61+(Mortality!EC$5-Mortality!$AT$5)),84),0))</f>
        <v>1.2200650648436391E-3</v>
      </c>
      <c r="ED142" s="414">
        <f>EC142*(1-VLOOKUP($AR43,'MP-2017_Female'!$A$3:$CF$103,MIN((61+(Mortality!ED$5-Mortality!$AT$5)),84),0))</f>
        <v>1.2078644141952028E-3</v>
      </c>
      <c r="EE142" s="414">
        <f>ED142*(1-VLOOKUP($AR43,'MP-2017_Female'!$A$3:$CF$103,MIN((61+(Mortality!EE$5-Mortality!$AT$5)),84),0))</f>
        <v>1.1957857700532508E-3</v>
      </c>
      <c r="EF142" s="414">
        <f>EE142*(1-VLOOKUP($AR43,'MP-2017_Female'!$A$3:$CF$103,MIN((61+(Mortality!EF$5-Mortality!$AT$5)),84),0))</f>
        <v>1.1838279123527183E-3</v>
      </c>
      <c r="EG142" s="414">
        <f>EF142*(1-VLOOKUP($AR43,'MP-2017_Female'!$A$3:$CF$103,MIN((61+(Mortality!EG$5-Mortality!$AT$5)),84),0))</f>
        <v>1.1719896332291911E-3</v>
      </c>
      <c r="EH142" s="414">
        <f>EG142*(1-VLOOKUP($AR43,'MP-2017_Female'!$A$3:$CF$103,MIN((61+(Mortality!EH$5-Mortality!$AT$5)),84),0))</f>
        <v>1.1602697368968992E-3</v>
      </c>
      <c r="EI142" s="414">
        <f>EH142*(1-VLOOKUP($AR43,'MP-2017_Female'!$A$3:$CF$103,MIN((61+(Mortality!EI$5-Mortality!$AT$5)),84),0))</f>
        <v>1.1486670395279301E-3</v>
      </c>
      <c r="EJ142" s="414">
        <f>EI142*(1-VLOOKUP($AR43,'MP-2017_Female'!$A$3:$CF$103,MIN((61+(Mortality!EJ$5-Mortality!$AT$5)),84),0))</f>
        <v>1.1371803691326509E-3</v>
      </c>
      <c r="EK142" s="414">
        <f>EJ142*(1-VLOOKUP($AR43,'MP-2017_Female'!$A$3:$CF$103,MIN((61+(Mortality!EK$5-Mortality!$AT$5)),84),0))</f>
        <v>1.1258085654413245E-3</v>
      </c>
      <c r="EL142" s="414">
        <f>EK142*(1-VLOOKUP($AR43,'MP-2017_Female'!$A$3:$CF$103,MIN((61+(Mortality!EL$5-Mortality!$AT$5)),84),0))</f>
        <v>1.1145504797869111E-3</v>
      </c>
      <c r="EM142" s="414">
        <f>EL142*(1-VLOOKUP($AR43,'MP-2017_Female'!$A$3:$CF$103,MIN((61+(Mortality!EM$5-Mortality!$AT$5)),84),0))</f>
        <v>1.1034049749890421E-3</v>
      </c>
      <c r="EN142" s="414">
        <f>EM142*(1-VLOOKUP($AR43,'MP-2017_Female'!$A$3:$CF$103,MIN((61+(Mortality!EN$5-Mortality!$AT$5)),84),0))</f>
        <v>1.0923709252391516E-3</v>
      </c>
      <c r="EO142" s="414">
        <f>EN142*(1-VLOOKUP($AR43,'MP-2017_Female'!$A$3:$CF$103,MIN((61+(Mortality!EO$5-Mortality!$AT$5)),84),0))</f>
        <v>1.0814472159867601E-3</v>
      </c>
      <c r="EP142" s="414">
        <f>EO142*(1-VLOOKUP($AR43,'MP-2017_Female'!$A$3:$CF$103,MIN((61+(Mortality!EP$5-Mortality!$AT$5)),84),0))</f>
        <v>1.0706327438268924E-3</v>
      </c>
      <c r="EQ142" s="414">
        <f>EP142*(1-VLOOKUP($AR43,'MP-2017_Female'!$A$3:$CF$103,MIN((61+(Mortality!EQ$5-Mortality!$AT$5)),84),0))</f>
        <v>1.0599264163886235E-3</v>
      </c>
      <c r="ER142" s="414">
        <f>EQ142*(1-VLOOKUP($AR43,'MP-2017_Female'!$A$3:$CF$103,MIN((61+(Mortality!ER$5-Mortality!$AT$5)),84),0))</f>
        <v>1.0493271522247372E-3</v>
      </c>
      <c r="ES142" s="414">
        <f>ER142*(1-VLOOKUP($AR43,'MP-2017_Female'!$A$3:$CF$103,MIN((61+(Mortality!ES$5-Mortality!$AT$5)),84),0))</f>
        <v>1.0388338807024897E-3</v>
      </c>
      <c r="ET142" s="414">
        <f>ES142*(1-VLOOKUP($AR43,'MP-2017_Female'!$A$3:$CF$103,MIN((61+(Mortality!ET$5-Mortality!$AT$5)),84),0))</f>
        <v>1.0284455418954649E-3</v>
      </c>
      <c r="EU142" s="414">
        <f>ET142*(1-VLOOKUP($AR43,'MP-2017_Female'!$A$3:$CF$103,MIN((61+(Mortality!EU$5-Mortality!$AT$5)),84),0))</f>
        <v>1.0181610864765103E-3</v>
      </c>
      <c r="EV142" s="414">
        <f>EU142*(1-VLOOKUP($AR43,'MP-2017_Female'!$A$3:$CF$103,MIN((61+(Mortality!EV$5-Mortality!$AT$5)),84),0))</f>
        <v>1.0079794756117451E-3</v>
      </c>
      <c r="EW142" s="414">
        <f>EV142*(1-VLOOKUP($AR43,'MP-2017_Female'!$A$3:$CF$103,MIN((61+(Mortality!EW$5-Mortality!$AT$5)),84),0))</f>
        <v>9.9789968085562753E-4</v>
      </c>
      <c r="EX142" s="414">
        <f>EW142*(1-VLOOKUP($AR43,'MP-2017_Female'!$A$3:$CF$103,MIN((61+(Mortality!EX$5-Mortality!$AT$5)),84),0))</f>
        <v>9.8792068404707114E-4</v>
      </c>
      <c r="EY142" s="414">
        <f>EX142*(1-VLOOKUP($AR43,'MP-2017_Female'!$A$3:$CF$103,MIN((61+(Mortality!EY$5-Mortality!$AT$5)),84),0))</f>
        <v>9.7804147720660043E-4</v>
      </c>
      <c r="EZ142" s="414">
        <f>EY142*(1-VLOOKUP($AR43,'MP-2017_Female'!$A$3:$CF$103,MIN((61+(Mortality!EZ$5-Mortality!$AT$5)),84),0))</f>
        <v>9.6826106243453442E-4</v>
      </c>
      <c r="FA142" s="414">
        <f>EZ142*(1-VLOOKUP($AR43,'MP-2017_Female'!$A$3:$CF$103,MIN((61+(Mortality!FA$5-Mortality!$AT$5)),84),0))</f>
        <v>9.5857845181018906E-4</v>
      </c>
      <c r="FB142" s="414">
        <f>FA142*(1-VLOOKUP($AR43,'MP-2017_Female'!$A$3:$CF$103,MIN((61+(Mortality!FB$5-Mortality!$AT$5)),84),0))</f>
        <v>9.4899266729208721E-4</v>
      </c>
      <c r="FC142" s="414">
        <f>FB142*(1-VLOOKUP($AR43,'MP-2017_Female'!$A$3:$CF$103,MIN((61+(Mortality!FC$5-Mortality!$AT$5)),84),0))</f>
        <v>9.395027406191663E-4</v>
      </c>
      <c r="FD142" s="414">
        <f>FC142*(1-VLOOKUP($AR43,'MP-2017_Female'!$A$3:$CF$103,MIN((61+(Mortality!FD$5-Mortality!$AT$5)),84),0))</f>
        <v>9.3010771321297458E-4</v>
      </c>
      <c r="FE142" s="414">
        <f>FD142*(1-VLOOKUP($AR43,'MP-2017_Female'!$A$3:$CF$103,MIN((61+(Mortality!FE$5-Mortality!$AT$5)),84),0))</f>
        <v>9.2080663608084482E-4</v>
      </c>
      <c r="FF142" s="414">
        <f>FE142*(1-VLOOKUP($AR43,'MP-2017_Female'!$A$3:$CF$103,MIN((61+(Mortality!FF$5-Mortality!$AT$5)),84),0))</f>
        <v>9.1159856972003635E-4</v>
      </c>
      <c r="FG142" s="414">
        <f>FF142*(1-VLOOKUP($AR43,'MP-2017_Female'!$A$3:$CF$103,MIN((61+(Mortality!FG$5-Mortality!$AT$5)),84),0))</f>
        <v>9.0248258402283598E-4</v>
      </c>
      <c r="FH142" s="414">
        <f>FG142*(1-VLOOKUP($AR43,'MP-2017_Female'!$A$3:$CF$103,MIN((61+(Mortality!FH$5-Mortality!$AT$5)),84),0))</f>
        <v>8.9345775818260758E-4</v>
      </c>
      <c r="FI142" s="414">
        <f>FH142*(1-VLOOKUP($AR43,'MP-2017_Female'!$A$3:$CF$103,MIN((61+(Mortality!FI$5-Mortality!$AT$5)),84),0))</f>
        <v>8.8452318060078152E-4</v>
      </c>
    </row>
    <row r="143" spans="44:165">
      <c r="AR143" s="205">
        <v>63</v>
      </c>
      <c r="AS143" s="235">
        <f t="shared" si="155"/>
        <v>2.8021031210699763E-3</v>
      </c>
      <c r="AT143" s="406">
        <f t="shared" si="154"/>
        <v>2.8530000000000005E-3</v>
      </c>
      <c r="AU143" s="414">
        <f>AT143*(1-VLOOKUP($AR44,'MP-2017_Female'!$A$3:$CF$103,MIN((61+(Mortality!AU$5-Mortality!$AT$5)),84),0))</f>
        <v>2.8187640000000005E-3</v>
      </c>
      <c r="AV143" s="414">
        <f>AU143*(1-VLOOKUP($AR44,'MP-2017_Female'!$A$3:$CF$103,MIN((61+(Mortality!AV$5-Mortality!$AT$5)),84),0))</f>
        <v>2.7990326520000003E-3</v>
      </c>
      <c r="AW143" s="414">
        <f>AV143*(1-VLOOKUP($AR44,'MP-2017_Female'!$A$3:$CF$103,MIN((61+(Mortality!AW$5-Mortality!$AT$5)),84),0))</f>
        <v>2.7937144899612002E-3</v>
      </c>
      <c r="AX143" s="414">
        <f>AW143*(1-VLOOKUP($AR44,'MP-2017_Female'!$A$3:$CF$103,MIN((61+(Mortality!AX$5-Mortality!$AT$5)),84),0))</f>
        <v>2.7923176327162196E-3</v>
      </c>
      <c r="AY143" s="414">
        <f>AX143*(1-VLOOKUP($AR44,'MP-2017_Female'!$A$3:$CF$103,MIN((61+(Mortality!AY$5-Mortality!$AT$5)),84),0))</f>
        <v>2.7937137915325775E-3</v>
      </c>
      <c r="AZ143" s="414">
        <f>AY143*(1-VLOOKUP($AR44,'MP-2017_Female'!$A$3:$CF$103,MIN((61+(Mortality!AZ$5-Mortality!$AT$5)),84),0))</f>
        <v>2.7967868767032637E-3</v>
      </c>
      <c r="BA143" s="414">
        <f>AZ143*(1-VLOOKUP($AR44,'MP-2017_Female'!$A$3:$CF$103,MIN((61+(Mortality!BA$5-Mortality!$AT$5)),84),0))</f>
        <v>2.800143020955308E-3</v>
      </c>
      <c r="BB143" s="414">
        <f>BA143*(1-VLOOKUP($AR44,'MP-2017_Female'!$A$3:$CF$103,MIN((61+(Mortality!BB$5-Mortality!$AT$5)),84),0))</f>
        <v>2.8021031210699763E-3</v>
      </c>
      <c r="BC143" s="414">
        <f>BB143*(1-VLOOKUP($AR44,'MP-2017_Female'!$A$3:$CF$103,MIN((61+(Mortality!BC$5-Mortality!$AT$5)),84),0))</f>
        <v>2.8015427004457623E-3</v>
      </c>
      <c r="BD143" s="414">
        <f>BC143*(1-VLOOKUP($AR44,'MP-2017_Female'!$A$3:$CF$103,MIN((61+(Mortality!BD$5-Mortality!$AT$5)),84),0))</f>
        <v>2.797340386395094E-3</v>
      </c>
      <c r="BE143" s="414">
        <f>BD143*(1-VLOOKUP($AR44,'MP-2017_Female'!$A$3:$CF$103,MIN((61+(Mortality!BE$5-Mortality!$AT$5)),84),0))</f>
        <v>2.7886686311972692E-3</v>
      </c>
      <c r="BF143" s="414">
        <f>BE143*(1-VLOOKUP($AR44,'MP-2017_Female'!$A$3:$CF$103,MIN((61+(Mortality!BF$5-Mortality!$AT$5)),84),0))</f>
        <v>2.7755618886306419E-3</v>
      </c>
      <c r="BG143" s="414">
        <f>BF143*(1-VLOOKUP($AR44,'MP-2017_Female'!$A$3:$CF$103,MIN((61+(Mortality!BG$5-Mortality!$AT$5)),84),0))</f>
        <v>2.7586309611099952E-3</v>
      </c>
      <c r="BH143" s="414">
        <f>BG143*(1-VLOOKUP($AR44,'MP-2017_Female'!$A$3:$CF$103,MIN((61+(Mortality!BH$5-Mortality!$AT$5)),84),0))</f>
        <v>2.7384929550938924E-3</v>
      </c>
      <c r="BI143" s="414">
        <f>BH143*(1-VLOOKUP($AR44,'MP-2017_Female'!$A$3:$CF$103,MIN((61+(Mortality!BI$5-Mortality!$AT$5)),84),0))</f>
        <v>2.715763463566613E-3</v>
      </c>
      <c r="BJ143" s="414">
        <f>BI143*(1-VLOOKUP($AR44,'MP-2017_Female'!$A$3:$CF$103,MIN((61+(Mortality!BJ$5-Mortality!$AT$5)),84),0))</f>
        <v>2.6910500160481567E-3</v>
      </c>
      <c r="BK143" s="414">
        <f>BJ143*(1-VLOOKUP($AR44,'MP-2017_Female'!$A$3:$CF$103,MIN((61+(Mortality!BK$5-Mortality!$AT$5)),84),0))</f>
        <v>2.6654850408956991E-3</v>
      </c>
      <c r="BL143" s="414">
        <f>BK143*(1-VLOOKUP($AR44,'MP-2017_Female'!$A$3:$CF$103,MIN((61+(Mortality!BL$5-Mortality!$AT$5)),84),0))</f>
        <v>2.6393632874949211E-3</v>
      </c>
      <c r="BM143" s="414">
        <f>BL143*(1-VLOOKUP($AR44,'MP-2017_Female'!$A$3:$CF$103,MIN((61+(Mortality!BM$5-Mortality!$AT$5)),84),0))</f>
        <v>2.6132335909487213E-3</v>
      </c>
      <c r="BN143" s="414">
        <f>BM143*(1-VLOOKUP($AR44,'MP-2017_Female'!$A$3:$CF$103,MIN((61+(Mortality!BN$5-Mortality!$AT$5)),84),0))</f>
        <v>2.5871012550392342E-3</v>
      </c>
      <c r="BO143" s="414">
        <f>BN143*(1-VLOOKUP($AR44,'MP-2017_Female'!$A$3:$CF$103,MIN((61+(Mortality!BO$5-Mortality!$AT$5)),84),0))</f>
        <v>2.5612302424888418E-3</v>
      </c>
      <c r="BP143" s="414">
        <f>BO143*(1-VLOOKUP($AR44,'MP-2017_Female'!$A$3:$CF$103,MIN((61+(Mortality!BP$5-Mortality!$AT$5)),84),0))</f>
        <v>2.5356179400639533E-3</v>
      </c>
      <c r="BQ143" s="414">
        <f>BP143*(1-VLOOKUP($AR44,'MP-2017_Female'!$A$3:$CF$103,MIN((61+(Mortality!BQ$5-Mortality!$AT$5)),84),0))</f>
        <v>2.5102617606633138E-3</v>
      </c>
      <c r="BR143" s="414">
        <f>BQ143*(1-VLOOKUP($AR44,'MP-2017_Female'!$A$3:$CF$103,MIN((61+(Mortality!BR$5-Mortality!$AT$5)),84),0))</f>
        <v>2.4851591430566805E-3</v>
      </c>
      <c r="BS143" s="414">
        <f>BR143*(1-VLOOKUP($AR44,'MP-2017_Female'!$A$3:$CF$103,MIN((61+(Mortality!BS$5-Mortality!$AT$5)),84),0))</f>
        <v>2.4603075516261138E-3</v>
      </c>
      <c r="BT143" s="414">
        <f>BS143*(1-VLOOKUP($AR44,'MP-2017_Female'!$A$3:$CF$103,MIN((61+(Mortality!BT$5-Mortality!$AT$5)),84),0))</f>
        <v>2.4357044761098528E-3</v>
      </c>
      <c r="BU143" s="414">
        <f>BT143*(1-VLOOKUP($AR44,'MP-2017_Female'!$A$3:$CF$103,MIN((61+(Mortality!BU$5-Mortality!$AT$5)),84),0))</f>
        <v>2.4113474313487543E-3</v>
      </c>
      <c r="BV143" s="414">
        <f>BU143*(1-VLOOKUP($AR44,'MP-2017_Female'!$A$3:$CF$103,MIN((61+(Mortality!BV$5-Mortality!$AT$5)),84),0))</f>
        <v>2.3872339570352669E-3</v>
      </c>
      <c r="BW143" s="414">
        <f>BV143*(1-VLOOKUP($AR44,'MP-2017_Female'!$A$3:$CF$103,MIN((61+(Mortality!BW$5-Mortality!$AT$5)),84),0))</f>
        <v>2.3633616174649143E-3</v>
      </c>
      <c r="BX143" s="414">
        <f>BW143*(1-VLOOKUP($AR44,'MP-2017_Female'!$A$3:$CF$103,MIN((61+(Mortality!BX$5-Mortality!$AT$5)),84),0))</f>
        <v>2.3397280012902653E-3</v>
      </c>
      <c r="BY143" s="414">
        <f>BX143*(1-VLOOKUP($AR44,'MP-2017_Female'!$A$3:$CF$103,MIN((61+(Mortality!BY$5-Mortality!$AT$5)),84),0))</f>
        <v>2.3163307212773626E-3</v>
      </c>
      <c r="BZ143" s="414">
        <f>BY143*(1-VLOOKUP($AR44,'MP-2017_Female'!$A$3:$CF$103,MIN((61+(Mortality!BZ$5-Mortality!$AT$5)),84),0))</f>
        <v>2.2931674140645891E-3</v>
      </c>
      <c r="CA143" s="414">
        <f>BZ143*(1-VLOOKUP($AR44,'MP-2017_Female'!$A$3:$CF$103,MIN((61+(Mortality!CA$5-Mortality!$AT$5)),84),0))</f>
        <v>2.2702357399239431E-3</v>
      </c>
      <c r="CB143" s="414">
        <f>CA143*(1-VLOOKUP($AR44,'MP-2017_Female'!$A$3:$CF$103,MIN((61+(Mortality!CB$5-Mortality!$AT$5)),84),0))</f>
        <v>2.2475333825247037E-3</v>
      </c>
      <c r="CC143" s="414">
        <f>CB143*(1-VLOOKUP($AR44,'MP-2017_Female'!$A$3:$CF$103,MIN((61+(Mortality!CC$5-Mortality!$AT$5)),84),0))</f>
        <v>2.2250580486994566E-3</v>
      </c>
      <c r="CD143" s="414">
        <f>CC143*(1-VLOOKUP($AR44,'MP-2017_Female'!$A$3:$CF$103,MIN((61+(Mortality!CD$5-Mortality!$AT$5)),84),0))</f>
        <v>2.2028074682124621E-3</v>
      </c>
      <c r="CE143" s="414">
        <f>CD143*(1-VLOOKUP($AR44,'MP-2017_Female'!$A$3:$CF$103,MIN((61+(Mortality!CE$5-Mortality!$AT$5)),84),0))</f>
        <v>2.1807793935303375E-3</v>
      </c>
      <c r="CF143" s="414">
        <f>CE143*(1-VLOOKUP($AR44,'MP-2017_Female'!$A$3:$CF$103,MIN((61+(Mortality!CF$5-Mortality!$AT$5)),84),0))</f>
        <v>2.1589715995950342E-3</v>
      </c>
      <c r="CG143" s="414">
        <f>CF143*(1-VLOOKUP($AR44,'MP-2017_Female'!$A$3:$CF$103,MIN((61+(Mortality!CG$5-Mortality!$AT$5)),84),0))</f>
        <v>2.1373818835990839E-3</v>
      </c>
      <c r="CH143" s="414">
        <f>CG143*(1-VLOOKUP($AR44,'MP-2017_Female'!$A$3:$CF$103,MIN((61+(Mortality!CH$5-Mortality!$AT$5)),84),0))</f>
        <v>2.1160080647630933E-3</v>
      </c>
      <c r="CI143" s="414">
        <f>CH143*(1-VLOOKUP($AR44,'MP-2017_Female'!$A$3:$CF$103,MIN((61+(Mortality!CI$5-Mortality!$AT$5)),84),0))</f>
        <v>2.0948479841154622E-3</v>
      </c>
      <c r="CJ143" s="414">
        <f>CI143*(1-VLOOKUP($AR44,'MP-2017_Female'!$A$3:$CF$103,MIN((61+(Mortality!CJ$5-Mortality!$AT$5)),84),0))</f>
        <v>2.0738995042743078E-3</v>
      </c>
      <c r="CK143" s="414">
        <f>CJ143*(1-VLOOKUP($AR44,'MP-2017_Female'!$A$3:$CF$103,MIN((61+(Mortality!CK$5-Mortality!$AT$5)),84),0))</f>
        <v>2.0531605092315645E-3</v>
      </c>
      <c r="CL143" s="414">
        <f>CK143*(1-VLOOKUP($AR44,'MP-2017_Female'!$A$3:$CF$103,MIN((61+(Mortality!CL$5-Mortality!$AT$5)),84),0))</f>
        <v>2.032628904139249E-3</v>
      </c>
      <c r="CM143" s="414">
        <f>CL143*(1-VLOOKUP($AR44,'MP-2017_Female'!$A$3:$CF$103,MIN((61+(Mortality!CM$5-Mortality!$AT$5)),84),0))</f>
        <v>2.0123026150978564E-3</v>
      </c>
      <c r="CN143" s="414">
        <f>CM143*(1-VLOOKUP($AR44,'MP-2017_Female'!$A$3:$CF$103,MIN((61+(Mortality!CN$5-Mortality!$AT$5)),84),0))</f>
        <v>1.992179588946878E-3</v>
      </c>
      <c r="CO143" s="414">
        <f>CN143*(1-VLOOKUP($AR44,'MP-2017_Female'!$A$3:$CF$103,MIN((61+(Mortality!CO$5-Mortality!$AT$5)),84),0))</f>
        <v>1.9722577930574091E-3</v>
      </c>
      <c r="CP143" s="414">
        <f>CO143*(1-VLOOKUP($AR44,'MP-2017_Female'!$A$3:$CF$103,MIN((61+(Mortality!CP$5-Mortality!$AT$5)),84),0))</f>
        <v>1.952535215126835E-3</v>
      </c>
      <c r="CQ143" s="414">
        <f>CP143*(1-VLOOKUP($AR44,'MP-2017_Female'!$A$3:$CF$103,MIN((61+(Mortality!CQ$5-Mortality!$AT$5)),84),0))</f>
        <v>1.9330098629755667E-3</v>
      </c>
      <c r="CR143" s="414">
        <f>CQ143*(1-VLOOKUP($AR44,'MP-2017_Female'!$A$3:$CF$103,MIN((61+(Mortality!CR$5-Mortality!$AT$5)),84),0))</f>
        <v>1.913679764345811E-3</v>
      </c>
      <c r="CS143" s="414">
        <f>CR143*(1-VLOOKUP($AR44,'MP-2017_Female'!$A$3:$CF$103,MIN((61+(Mortality!CS$5-Mortality!$AT$5)),84),0))</f>
        <v>1.8945429667023529E-3</v>
      </c>
      <c r="CT143" s="414">
        <f>CS143*(1-VLOOKUP($AR44,'MP-2017_Female'!$A$3:$CF$103,MIN((61+(Mortality!CT$5-Mortality!$AT$5)),84),0))</f>
        <v>1.8755975370353293E-3</v>
      </c>
      <c r="CU143" s="414">
        <f>CT143*(1-VLOOKUP($AR44,'MP-2017_Female'!$A$3:$CF$103,MIN((61+(Mortality!CU$5-Mortality!$AT$5)),84),0))</f>
        <v>1.8568415616649759E-3</v>
      </c>
      <c r="CV143" s="414">
        <f>CU143*(1-VLOOKUP($AR44,'MP-2017_Female'!$A$3:$CF$103,MIN((61+(Mortality!CV$5-Mortality!$AT$5)),84),0))</f>
        <v>1.8382731460483261E-3</v>
      </c>
      <c r="CW143" s="414">
        <f>CV143*(1-VLOOKUP($AR44,'MP-2017_Female'!$A$3:$CF$103,MIN((61+(Mortality!CW$5-Mortality!$AT$5)),84),0))</f>
        <v>1.8198904145878428E-3</v>
      </c>
      <c r="CX143" s="414">
        <f>CW143*(1-VLOOKUP($AR44,'MP-2017_Female'!$A$3:$CF$103,MIN((61+(Mortality!CX$5-Mortality!$AT$5)),84),0))</f>
        <v>1.8016915104419643E-3</v>
      </c>
      <c r="CY143" s="414">
        <f>CX143*(1-VLOOKUP($AR44,'MP-2017_Female'!$A$3:$CF$103,MIN((61+(Mortality!CY$5-Mortality!$AT$5)),84),0))</f>
        <v>1.7836745953375447E-3</v>
      </c>
      <c r="CZ143" s="414">
        <f>CY143*(1-VLOOKUP($AR44,'MP-2017_Female'!$A$3:$CF$103,MIN((61+(Mortality!CZ$5-Mortality!$AT$5)),84),0))</f>
        <v>1.7658378493841693E-3</v>
      </c>
      <c r="DA143" s="414">
        <f>CZ143*(1-VLOOKUP($AR44,'MP-2017_Female'!$A$3:$CF$103,MIN((61+(Mortality!DA$5-Mortality!$AT$5)),84),0))</f>
        <v>1.7481794708903275E-3</v>
      </c>
      <c r="DB143" s="414">
        <f>DA143*(1-VLOOKUP($AR44,'MP-2017_Female'!$A$3:$CF$103,MIN((61+(Mortality!DB$5-Mortality!$AT$5)),84),0))</f>
        <v>1.7306976761814242E-3</v>
      </c>
      <c r="DC143" s="414">
        <f>DB143*(1-VLOOKUP($AR44,'MP-2017_Female'!$A$3:$CF$103,MIN((61+(Mortality!DC$5-Mortality!$AT$5)),84),0))</f>
        <v>1.7133906994196099E-3</v>
      </c>
      <c r="DD143" s="414">
        <f>DC143*(1-VLOOKUP($AR44,'MP-2017_Female'!$A$3:$CF$103,MIN((61+(Mortality!DD$5-Mortality!$AT$5)),84),0))</f>
        <v>1.6962567924254139E-3</v>
      </c>
      <c r="DE143" s="414">
        <f>DD143*(1-VLOOKUP($AR44,'MP-2017_Female'!$A$3:$CF$103,MIN((61+(Mortality!DE$5-Mortality!$AT$5)),84),0))</f>
        <v>1.6792942245011596E-3</v>
      </c>
      <c r="DF143" s="414">
        <f>DE143*(1-VLOOKUP($AR44,'MP-2017_Female'!$A$3:$CF$103,MIN((61+(Mortality!DF$5-Mortality!$AT$5)),84),0))</f>
        <v>1.662501282256148E-3</v>
      </c>
      <c r="DG143" s="414">
        <f>DF143*(1-VLOOKUP($AR44,'MP-2017_Female'!$A$3:$CF$103,MIN((61+(Mortality!DG$5-Mortality!$AT$5)),84),0))</f>
        <v>1.6458762694335864E-3</v>
      </c>
      <c r="DH143" s="414">
        <f>DG143*(1-VLOOKUP($AR44,'MP-2017_Female'!$A$3:$CF$103,MIN((61+(Mortality!DH$5-Mortality!$AT$5)),84),0))</f>
        <v>1.6294175067392506E-3</v>
      </c>
      <c r="DI143" s="414">
        <f>DH143*(1-VLOOKUP($AR44,'MP-2017_Female'!$A$3:$CF$103,MIN((61+(Mortality!DI$5-Mortality!$AT$5)),84),0))</f>
        <v>1.6131233316718581E-3</v>
      </c>
      <c r="DJ143" s="414">
        <f>DI143*(1-VLOOKUP($AR44,'MP-2017_Female'!$A$3:$CF$103,MIN((61+(Mortality!DJ$5-Mortality!$AT$5)),84),0))</f>
        <v>1.5969920983551396E-3</v>
      </c>
      <c r="DK143" s="414">
        <f>DJ143*(1-VLOOKUP($AR44,'MP-2017_Female'!$A$3:$CF$103,MIN((61+(Mortality!DK$5-Mortality!$AT$5)),84),0))</f>
        <v>1.5810221773715882E-3</v>
      </c>
      <c r="DL143" s="414">
        <f>DK143*(1-VLOOKUP($AR44,'MP-2017_Female'!$A$3:$CF$103,MIN((61+(Mortality!DL$5-Mortality!$AT$5)),84),0))</f>
        <v>1.5652119555978723E-3</v>
      </c>
      <c r="DM143" s="414">
        <f>DL143*(1-VLOOKUP($AR44,'MP-2017_Female'!$A$3:$CF$103,MIN((61+(Mortality!DM$5-Mortality!$AT$5)),84),0))</f>
        <v>1.5495598360418935E-3</v>
      </c>
      <c r="DN143" s="414">
        <f>DM143*(1-VLOOKUP($AR44,'MP-2017_Female'!$A$3:$CF$103,MIN((61+(Mortality!DN$5-Mortality!$AT$5)),84),0))</f>
        <v>1.5340642376814747E-3</v>
      </c>
      <c r="DO143" s="414">
        <f>DN143*(1-VLOOKUP($AR44,'MP-2017_Female'!$A$3:$CF$103,MIN((61+(Mortality!DO$5-Mortality!$AT$5)),84),0))</f>
        <v>1.51872359530466E-3</v>
      </c>
      <c r="DP143" s="414">
        <f>DO143*(1-VLOOKUP($AR44,'MP-2017_Female'!$A$3:$CF$103,MIN((61+(Mortality!DP$5-Mortality!$AT$5)),84),0))</f>
        <v>1.5035363593516133E-3</v>
      </c>
      <c r="DQ143" s="414">
        <f>DP143*(1-VLOOKUP($AR44,'MP-2017_Female'!$A$3:$CF$103,MIN((61+(Mortality!DQ$5-Mortality!$AT$5)),84),0))</f>
        <v>1.4885009957580971E-3</v>
      </c>
      <c r="DR143" s="414">
        <f>DQ143*(1-VLOOKUP($AR44,'MP-2017_Female'!$A$3:$CF$103,MIN((61+(Mortality!DR$5-Mortality!$AT$5)),84),0))</f>
        <v>1.473615985800516E-3</v>
      </c>
      <c r="DS143" s="414">
        <f>DR143*(1-VLOOKUP($AR44,'MP-2017_Female'!$A$3:$CF$103,MIN((61+(Mortality!DS$5-Mortality!$AT$5)),84),0))</f>
        <v>1.4588798259425109E-3</v>
      </c>
      <c r="DT143" s="414">
        <f>DS143*(1-VLOOKUP($AR44,'MP-2017_Female'!$A$3:$CF$103,MIN((61+(Mortality!DT$5-Mortality!$AT$5)),84),0))</f>
        <v>1.4442910276830857E-3</v>
      </c>
      <c r="DU143" s="414">
        <f>DT143*(1-VLOOKUP($AR44,'MP-2017_Female'!$A$3:$CF$103,MIN((61+(Mortality!DU$5-Mortality!$AT$5)),84),0))</f>
        <v>1.4298481174062549E-3</v>
      </c>
      <c r="DV143" s="414">
        <f>DU143*(1-VLOOKUP($AR44,'MP-2017_Female'!$A$3:$CF$103,MIN((61+(Mortality!DV$5-Mortality!$AT$5)),84),0))</f>
        <v>1.4155496362321923E-3</v>
      </c>
      <c r="DW143" s="414">
        <f>DV143*(1-VLOOKUP($AR44,'MP-2017_Female'!$A$3:$CF$103,MIN((61+(Mortality!DW$5-Mortality!$AT$5)),84),0))</f>
        <v>1.4013941398698703E-3</v>
      </c>
      <c r="DX143" s="414">
        <f>DW143*(1-VLOOKUP($AR44,'MP-2017_Female'!$A$3:$CF$103,MIN((61+(Mortality!DX$5-Mortality!$AT$5)),84),0))</f>
        <v>1.3873801984711715E-3</v>
      </c>
      <c r="DY143" s="414">
        <f>DX143*(1-VLOOKUP($AR44,'MP-2017_Female'!$A$3:$CF$103,MIN((61+(Mortality!DY$5-Mortality!$AT$5)),84),0))</f>
        <v>1.3735063964864598E-3</v>
      </c>
      <c r="DZ143" s="414">
        <f>DY143*(1-VLOOKUP($AR44,'MP-2017_Female'!$A$3:$CF$103,MIN((61+(Mortality!DZ$5-Mortality!$AT$5)),84),0))</f>
        <v>1.3597713325215952E-3</v>
      </c>
      <c r="EA143" s="414">
        <f>DZ143*(1-VLOOKUP($AR44,'MP-2017_Female'!$A$3:$CF$103,MIN((61+(Mortality!EA$5-Mortality!$AT$5)),84),0))</f>
        <v>1.3461736191963793E-3</v>
      </c>
      <c r="EB143" s="414">
        <f>EA143*(1-VLOOKUP($AR44,'MP-2017_Female'!$A$3:$CF$103,MIN((61+(Mortality!EB$5-Mortality!$AT$5)),84),0))</f>
        <v>1.3327118830044156E-3</v>
      </c>
      <c r="EC143" s="414">
        <f>EB143*(1-VLOOKUP($AR44,'MP-2017_Female'!$A$3:$CF$103,MIN((61+(Mortality!EC$5-Mortality!$AT$5)),84),0))</f>
        <v>1.3193847641743714E-3</v>
      </c>
      <c r="ED143" s="414">
        <f>EC143*(1-VLOOKUP($AR44,'MP-2017_Female'!$A$3:$CF$103,MIN((61+(Mortality!ED$5-Mortality!$AT$5)),84),0))</f>
        <v>1.3061909165326276E-3</v>
      </c>
      <c r="EE143" s="414">
        <f>ED143*(1-VLOOKUP($AR44,'MP-2017_Female'!$A$3:$CF$103,MIN((61+(Mortality!EE$5-Mortality!$AT$5)),84),0))</f>
        <v>1.2931290073673013E-3</v>
      </c>
      <c r="EF143" s="414">
        <f>EE143*(1-VLOOKUP($AR44,'MP-2017_Female'!$A$3:$CF$103,MIN((61+(Mortality!EF$5-Mortality!$AT$5)),84),0))</f>
        <v>1.2801977172936282E-3</v>
      </c>
      <c r="EG143" s="414">
        <f>EF143*(1-VLOOKUP($AR44,'MP-2017_Female'!$A$3:$CF$103,MIN((61+(Mortality!EG$5-Mortality!$AT$5)),84),0))</f>
        <v>1.2673957401206919E-3</v>
      </c>
      <c r="EH143" s="414">
        <f>EG143*(1-VLOOKUP($AR44,'MP-2017_Female'!$A$3:$CF$103,MIN((61+(Mortality!EH$5-Mortality!$AT$5)),84),0))</f>
        <v>1.254721782719485E-3</v>
      </c>
      <c r="EI143" s="414">
        <f>EH143*(1-VLOOKUP($AR44,'MP-2017_Female'!$A$3:$CF$103,MIN((61+(Mortality!EI$5-Mortality!$AT$5)),84),0))</f>
        <v>1.2421745648922902E-3</v>
      </c>
      <c r="EJ143" s="414">
        <f>EI143*(1-VLOOKUP($AR44,'MP-2017_Female'!$A$3:$CF$103,MIN((61+(Mortality!EJ$5-Mortality!$AT$5)),84),0))</f>
        <v>1.2297528192433673E-3</v>
      </c>
      <c r="EK143" s="414">
        <f>EJ143*(1-VLOOKUP($AR44,'MP-2017_Female'!$A$3:$CF$103,MIN((61+(Mortality!EK$5-Mortality!$AT$5)),84),0))</f>
        <v>1.2174552910509337E-3</v>
      </c>
      <c r="EL143" s="414">
        <f>EK143*(1-VLOOKUP($AR44,'MP-2017_Female'!$A$3:$CF$103,MIN((61+(Mortality!EL$5-Mortality!$AT$5)),84),0))</f>
        <v>1.2052807381404244E-3</v>
      </c>
      <c r="EM143" s="414">
        <f>EL143*(1-VLOOKUP($AR44,'MP-2017_Female'!$A$3:$CF$103,MIN((61+(Mortality!EM$5-Mortality!$AT$5)),84),0))</f>
        <v>1.1932279307590203E-3</v>
      </c>
      <c r="EN143" s="414">
        <f>EM143*(1-VLOOKUP($AR44,'MP-2017_Female'!$A$3:$CF$103,MIN((61+(Mortality!EN$5-Mortality!$AT$5)),84),0))</f>
        <v>1.1812956514514301E-3</v>
      </c>
      <c r="EO143" s="414">
        <f>EN143*(1-VLOOKUP($AR44,'MP-2017_Female'!$A$3:$CF$103,MIN((61+(Mortality!EO$5-Mortality!$AT$5)),84),0))</f>
        <v>1.1694826949369159E-3</v>
      </c>
      <c r="EP143" s="414">
        <f>EO143*(1-VLOOKUP($AR44,'MP-2017_Female'!$A$3:$CF$103,MIN((61+(Mortality!EP$5-Mortality!$AT$5)),84),0))</f>
        <v>1.1577878679875466E-3</v>
      </c>
      <c r="EQ143" s="414">
        <f>EP143*(1-VLOOKUP($AR44,'MP-2017_Female'!$A$3:$CF$103,MIN((61+(Mortality!EQ$5-Mortality!$AT$5)),84),0))</f>
        <v>1.1462099893076712E-3</v>
      </c>
      <c r="ER143" s="414">
        <f>EQ143*(1-VLOOKUP($AR44,'MP-2017_Female'!$A$3:$CF$103,MIN((61+(Mortality!ER$5-Mortality!$AT$5)),84),0))</f>
        <v>1.1347478894145945E-3</v>
      </c>
      <c r="ES143" s="414">
        <f>ER143*(1-VLOOKUP($AR44,'MP-2017_Female'!$A$3:$CF$103,MIN((61+(Mortality!ES$5-Mortality!$AT$5)),84),0))</f>
        <v>1.1234004105204485E-3</v>
      </c>
      <c r="ET143" s="414">
        <f>ES143*(1-VLOOKUP($AR44,'MP-2017_Female'!$A$3:$CF$103,MIN((61+(Mortality!ET$5-Mortality!$AT$5)),84),0))</f>
        <v>1.1121664064152441E-3</v>
      </c>
      <c r="EU143" s="414">
        <f>ET143*(1-VLOOKUP($AR44,'MP-2017_Female'!$A$3:$CF$103,MIN((61+(Mortality!EU$5-Mortality!$AT$5)),84),0))</f>
        <v>1.1010447423510916E-3</v>
      </c>
      <c r="EV143" s="414">
        <f>EU143*(1-VLOOKUP($AR44,'MP-2017_Female'!$A$3:$CF$103,MIN((61+(Mortality!EV$5-Mortality!$AT$5)),84),0))</f>
        <v>1.0900342949275808E-3</v>
      </c>
      <c r="EW143" s="414">
        <f>EV143*(1-VLOOKUP($AR44,'MP-2017_Female'!$A$3:$CF$103,MIN((61+(Mortality!EW$5-Mortality!$AT$5)),84),0))</f>
        <v>1.0791339519783049E-3</v>
      </c>
      <c r="EX143" s="414">
        <f>EW143*(1-VLOOKUP($AR44,'MP-2017_Female'!$A$3:$CF$103,MIN((61+(Mortality!EX$5-Mortality!$AT$5)),84),0))</f>
        <v>1.068342612458522E-3</v>
      </c>
      <c r="EY143" s="414">
        <f>EX143*(1-VLOOKUP($AR44,'MP-2017_Female'!$A$3:$CF$103,MIN((61+(Mortality!EY$5-Mortality!$AT$5)),84),0))</f>
        <v>1.0576591863339366E-3</v>
      </c>
      <c r="EZ143" s="414">
        <f>EY143*(1-VLOOKUP($AR44,'MP-2017_Female'!$A$3:$CF$103,MIN((61+(Mortality!EZ$5-Mortality!$AT$5)),84),0))</f>
        <v>1.0470825944705973E-3</v>
      </c>
      <c r="FA143" s="414">
        <f>EZ143*(1-VLOOKUP($AR44,'MP-2017_Female'!$A$3:$CF$103,MIN((61+(Mortality!FA$5-Mortality!$AT$5)),84),0))</f>
        <v>1.0366117685258914E-3</v>
      </c>
      <c r="FB143" s="414">
        <f>FA143*(1-VLOOKUP($AR44,'MP-2017_Female'!$A$3:$CF$103,MIN((61+(Mortality!FB$5-Mortality!$AT$5)),84),0))</f>
        <v>1.0262456508406325E-3</v>
      </c>
      <c r="FC143" s="414">
        <f>FB143*(1-VLOOKUP($AR44,'MP-2017_Female'!$A$3:$CF$103,MIN((61+(Mortality!FC$5-Mortality!$AT$5)),84),0))</f>
        <v>1.0159831943322261E-3</v>
      </c>
      <c r="FD143" s="414">
        <f>FC143*(1-VLOOKUP($AR44,'MP-2017_Female'!$A$3:$CF$103,MIN((61+(Mortality!FD$5-Mortality!$AT$5)),84),0))</f>
        <v>1.0058233623889039E-3</v>
      </c>
      <c r="FE143" s="414">
        <f>FD143*(1-VLOOKUP($AR44,'MP-2017_Female'!$A$3:$CF$103,MIN((61+(Mortality!FE$5-Mortality!$AT$5)),84),0))</f>
        <v>9.9576512876501494E-4</v>
      </c>
      <c r="FF143" s="414">
        <f>FE143*(1-VLOOKUP($AR44,'MP-2017_Female'!$A$3:$CF$103,MIN((61+(Mortality!FF$5-Mortality!$AT$5)),84),0))</f>
        <v>9.8580747747736472E-4</v>
      </c>
      <c r="FG143" s="414">
        <f>FF143*(1-VLOOKUP($AR44,'MP-2017_Female'!$A$3:$CF$103,MIN((61+(Mortality!FG$5-Mortality!$AT$5)),84),0))</f>
        <v>9.7594940270259104E-4</v>
      </c>
      <c r="FH143" s="414">
        <f>FG143*(1-VLOOKUP($AR44,'MP-2017_Female'!$A$3:$CF$103,MIN((61+(Mortality!FH$5-Mortality!$AT$5)),84),0))</f>
        <v>9.6618990867556513E-4</v>
      </c>
      <c r="FI143" s="414">
        <f>FH143*(1-VLOOKUP($AR44,'MP-2017_Female'!$A$3:$CF$103,MIN((61+(Mortality!FI$5-Mortality!$AT$5)),84),0))</f>
        <v>9.5652800958880946E-4</v>
      </c>
    </row>
    <row r="144" spans="44:165">
      <c r="AR144" s="205">
        <v>64</v>
      </c>
      <c r="AS144" s="235">
        <f t="shared" si="155"/>
        <v>2.9972045937473953E-3</v>
      </c>
      <c r="AT144" s="406">
        <f t="shared" si="154"/>
        <v>3.1060000000000007E-3</v>
      </c>
      <c r="AU144" s="414">
        <f>AT144*(1-VLOOKUP($AR45,'MP-2017_Female'!$A$3:$CF$103,MIN((61+(Mortality!AU$5-Mortality!$AT$5)),84),0))</f>
        <v>3.0637584000000008E-3</v>
      </c>
      <c r="AV144" s="414">
        <f>AU144*(1-VLOOKUP($AR45,'MP-2017_Female'!$A$3:$CF$103,MIN((61+(Mortality!AV$5-Mortality!$AT$5)),84),0))</f>
        <v>3.035571822720001E-3</v>
      </c>
      <c r="AW144" s="414">
        <f>AV144*(1-VLOOKUP($AR45,'MP-2017_Female'!$A$3:$CF$103,MIN((61+(Mortality!AW$5-Mortality!$AT$5)),84),0))</f>
        <v>3.021608192335489E-3</v>
      </c>
      <c r="AX144" s="414">
        <f>AW144*(1-VLOOKUP($AR45,'MP-2017_Female'!$A$3:$CF$103,MIN((61+(Mortality!AX$5-Mortality!$AT$5)),84),0))</f>
        <v>3.0116368853007817E-3</v>
      </c>
      <c r="AY144" s="414">
        <f>AX144*(1-VLOOKUP($AR45,'MP-2017_Female'!$A$3:$CF$103,MIN((61+(Mortality!AY$5-Mortality!$AT$5)),84),0))</f>
        <v>3.00501128415312E-3</v>
      </c>
      <c r="AZ144" s="414">
        <f>AY144*(1-VLOOKUP($AR45,'MP-2017_Female'!$A$3:$CF$103,MIN((61+(Mortality!AZ$5-Mortality!$AT$5)),84),0))</f>
        <v>3.0011047694837212E-3</v>
      </c>
      <c r="BA144" s="414">
        <f>AZ144*(1-VLOOKUP($AR45,'MP-2017_Female'!$A$3:$CF$103,MIN((61+(Mortality!BA$5-Mortality!$AT$5)),84),0))</f>
        <v>2.9990039961450823E-3</v>
      </c>
      <c r="BB144" s="414">
        <f>BA144*(1-VLOOKUP($AR45,'MP-2017_Female'!$A$3:$CF$103,MIN((61+(Mortality!BB$5-Mortality!$AT$5)),84),0))</f>
        <v>2.9972045937473953E-3</v>
      </c>
      <c r="BC144" s="414">
        <f>BB144*(1-VLOOKUP($AR45,'MP-2017_Female'!$A$3:$CF$103,MIN((61+(Mortality!BC$5-Mortality!$AT$5)),84),0))</f>
        <v>2.9942073891536477E-3</v>
      </c>
      <c r="BD144" s="414">
        <f>BC144*(1-VLOOKUP($AR45,'MP-2017_Female'!$A$3:$CF$103,MIN((61+(Mortality!BD$5-Mortality!$AT$5)),84),0))</f>
        <v>2.988817815853171E-3</v>
      </c>
      <c r="BE144" s="414">
        <f>BD144*(1-VLOOKUP($AR45,'MP-2017_Female'!$A$3:$CF$103,MIN((61+(Mortality!BE$5-Mortality!$AT$5)),84),0))</f>
        <v>2.9801502441871969E-3</v>
      </c>
      <c r="BF144" s="414">
        <f>BE144*(1-VLOOKUP($AR45,'MP-2017_Female'!$A$3:$CF$103,MIN((61+(Mortality!BF$5-Mortality!$AT$5)),84),0))</f>
        <v>2.9676336131616108E-3</v>
      </c>
      <c r="BG144" s="414">
        <f>BF144*(1-VLOOKUP($AR45,'MP-2017_Female'!$A$3:$CF$103,MIN((61+(Mortality!BG$5-Mortality!$AT$5)),84),0))</f>
        <v>2.9513116282892222E-3</v>
      </c>
      <c r="BH144" s="414">
        <f>BG144*(1-VLOOKUP($AR45,'MP-2017_Female'!$A$3:$CF$103,MIN((61+(Mortality!BH$5-Mortality!$AT$5)),84),0))</f>
        <v>2.9315378403796844E-3</v>
      </c>
      <c r="BI144" s="414">
        <f>BH144*(1-VLOOKUP($AR45,'MP-2017_Female'!$A$3:$CF$103,MIN((61+(Mortality!BI$5-Mortality!$AT$5)),84),0))</f>
        <v>2.9086718452247229E-3</v>
      </c>
      <c r="BJ144" s="414">
        <f>BI144*(1-VLOOKUP($AR45,'MP-2017_Female'!$A$3:$CF$103,MIN((61+(Mortality!BJ$5-Mortality!$AT$5)),84),0))</f>
        <v>2.8833664001712677E-3</v>
      </c>
      <c r="BK144" s="414">
        <f>BJ144*(1-VLOOKUP($AR45,'MP-2017_Female'!$A$3:$CF$103,MIN((61+(Mortality!BK$5-Mortality!$AT$5)),84),0))</f>
        <v>2.856551092649675E-3</v>
      </c>
      <c r="BL144" s="414">
        <f>BK144*(1-VLOOKUP($AR45,'MP-2017_Female'!$A$3:$CF$103,MIN((61+(Mortality!BL$5-Mortality!$AT$5)),84),0))</f>
        <v>2.8288425470509729E-3</v>
      </c>
      <c r="BM144" s="414">
        <f>BL144*(1-VLOOKUP($AR45,'MP-2017_Female'!$A$3:$CF$103,MIN((61+(Mortality!BM$5-Mortality!$AT$5)),84),0))</f>
        <v>2.8008370058351683E-3</v>
      </c>
      <c r="BN144" s="414">
        <f>BM144*(1-VLOOKUP($AR45,'MP-2017_Female'!$A$3:$CF$103,MIN((61+(Mortality!BN$5-Mortality!$AT$5)),84),0))</f>
        <v>2.7728286357768168E-3</v>
      </c>
      <c r="BO144" s="414">
        <f>BN144*(1-VLOOKUP($AR45,'MP-2017_Female'!$A$3:$CF$103,MIN((61+(Mortality!BO$5-Mortality!$AT$5)),84),0))</f>
        <v>2.7451003494190487E-3</v>
      </c>
      <c r="BP144" s="414">
        <f>BO144*(1-VLOOKUP($AR45,'MP-2017_Female'!$A$3:$CF$103,MIN((61+(Mortality!BP$5-Mortality!$AT$5)),84),0))</f>
        <v>2.7176493459248581E-3</v>
      </c>
      <c r="BQ144" s="414">
        <f>BP144*(1-VLOOKUP($AR45,'MP-2017_Female'!$A$3:$CF$103,MIN((61+(Mortality!BQ$5-Mortality!$AT$5)),84),0))</f>
        <v>2.6904728524656096E-3</v>
      </c>
      <c r="BR144" s="414">
        <f>BQ144*(1-VLOOKUP($AR45,'MP-2017_Female'!$A$3:$CF$103,MIN((61+(Mortality!BR$5-Mortality!$AT$5)),84),0))</f>
        <v>2.6635681239409533E-3</v>
      </c>
      <c r="BS144" s="414">
        <f>BR144*(1-VLOOKUP($AR45,'MP-2017_Female'!$A$3:$CF$103,MIN((61+(Mortality!BS$5-Mortality!$AT$5)),84),0))</f>
        <v>2.6369324427015436E-3</v>
      </c>
      <c r="BT144" s="414">
        <f>BS144*(1-VLOOKUP($AR45,'MP-2017_Female'!$A$3:$CF$103,MIN((61+(Mortality!BT$5-Mortality!$AT$5)),84),0))</f>
        <v>2.6105631182745284E-3</v>
      </c>
      <c r="BU144" s="414">
        <f>BT144*(1-VLOOKUP($AR45,'MP-2017_Female'!$A$3:$CF$103,MIN((61+(Mortality!BU$5-Mortality!$AT$5)),84),0))</f>
        <v>2.5844574870917832E-3</v>
      </c>
      <c r="BV144" s="414">
        <f>BU144*(1-VLOOKUP($AR45,'MP-2017_Female'!$A$3:$CF$103,MIN((61+(Mortality!BV$5-Mortality!$AT$5)),84),0))</f>
        <v>2.5586129122208653E-3</v>
      </c>
      <c r="BW144" s="414">
        <f>BV144*(1-VLOOKUP($AR45,'MP-2017_Female'!$A$3:$CF$103,MIN((61+(Mortality!BW$5-Mortality!$AT$5)),84),0))</f>
        <v>2.5330267830986565E-3</v>
      </c>
      <c r="BX144" s="414">
        <f>BW144*(1-VLOOKUP($AR45,'MP-2017_Female'!$A$3:$CF$103,MIN((61+(Mortality!BX$5-Mortality!$AT$5)),84),0))</f>
        <v>2.5076965152676699E-3</v>
      </c>
      <c r="BY144" s="414">
        <f>BX144*(1-VLOOKUP($AR45,'MP-2017_Female'!$A$3:$CF$103,MIN((61+(Mortality!BY$5-Mortality!$AT$5)),84),0))</f>
        <v>2.4826195501149932E-3</v>
      </c>
      <c r="BZ144" s="414">
        <f>BY144*(1-VLOOKUP($AR45,'MP-2017_Female'!$A$3:$CF$103,MIN((61+(Mortality!BZ$5-Mortality!$AT$5)),84),0))</f>
        <v>2.4577933546138433E-3</v>
      </c>
      <c r="CA144" s="414">
        <f>BZ144*(1-VLOOKUP($AR45,'MP-2017_Female'!$A$3:$CF$103,MIN((61+(Mortality!CA$5-Mortality!$AT$5)),84),0))</f>
        <v>2.4332154210677049E-3</v>
      </c>
      <c r="CB144" s="414">
        <f>CA144*(1-VLOOKUP($AR45,'MP-2017_Female'!$A$3:$CF$103,MIN((61+(Mortality!CB$5-Mortality!$AT$5)),84),0))</f>
        <v>2.4088832668570279E-3</v>
      </c>
      <c r="CC144" s="414">
        <f>CB144*(1-VLOOKUP($AR45,'MP-2017_Female'!$A$3:$CF$103,MIN((61+(Mortality!CC$5-Mortality!$AT$5)),84),0))</f>
        <v>2.3847944341884577E-3</v>
      </c>
      <c r="CD144" s="414">
        <f>CC144*(1-VLOOKUP($AR45,'MP-2017_Female'!$A$3:$CF$103,MIN((61+(Mortality!CD$5-Mortality!$AT$5)),84),0))</f>
        <v>2.3609464898465731E-3</v>
      </c>
      <c r="CE144" s="414">
        <f>CD144*(1-VLOOKUP($AR45,'MP-2017_Female'!$A$3:$CF$103,MIN((61+(Mortality!CE$5-Mortality!$AT$5)),84),0))</f>
        <v>2.3373370249481075E-3</v>
      </c>
      <c r="CF144" s="414">
        <f>CE144*(1-VLOOKUP($AR45,'MP-2017_Female'!$A$3:$CF$103,MIN((61+(Mortality!CF$5-Mortality!$AT$5)),84),0))</f>
        <v>2.3139636546986265E-3</v>
      </c>
      <c r="CG144" s="414">
        <f>CF144*(1-VLOOKUP($AR45,'MP-2017_Female'!$A$3:$CF$103,MIN((61+(Mortality!CG$5-Mortality!$AT$5)),84),0))</f>
        <v>2.2908240181516402E-3</v>
      </c>
      <c r="CH144" s="414">
        <f>CG144*(1-VLOOKUP($AR45,'MP-2017_Female'!$A$3:$CF$103,MIN((61+(Mortality!CH$5-Mortality!$AT$5)),84),0))</f>
        <v>2.2679157779701238E-3</v>
      </c>
      <c r="CI144" s="414">
        <f>CH144*(1-VLOOKUP($AR45,'MP-2017_Female'!$A$3:$CF$103,MIN((61+(Mortality!CI$5-Mortality!$AT$5)),84),0))</f>
        <v>2.2452366201904223E-3</v>
      </c>
      <c r="CJ144" s="414">
        <f>CI144*(1-VLOOKUP($AR45,'MP-2017_Female'!$A$3:$CF$103,MIN((61+(Mortality!CJ$5-Mortality!$AT$5)),84),0))</f>
        <v>2.2227842539885179E-3</v>
      </c>
      <c r="CK144" s="414">
        <f>CJ144*(1-VLOOKUP($AR45,'MP-2017_Female'!$A$3:$CF$103,MIN((61+(Mortality!CK$5-Mortality!$AT$5)),84),0))</f>
        <v>2.2005564114486328E-3</v>
      </c>
      <c r="CL144" s="414">
        <f>CK144*(1-VLOOKUP($AR45,'MP-2017_Female'!$A$3:$CF$103,MIN((61+(Mortality!CL$5-Mortality!$AT$5)),84),0))</f>
        <v>2.1785508473341464E-3</v>
      </c>
      <c r="CM144" s="414">
        <f>CL144*(1-VLOOKUP($AR45,'MP-2017_Female'!$A$3:$CF$103,MIN((61+(Mortality!CM$5-Mortality!$AT$5)),84),0))</f>
        <v>2.156765338860805E-3</v>
      </c>
      <c r="CN144" s="414">
        <f>CM144*(1-VLOOKUP($AR45,'MP-2017_Female'!$A$3:$CF$103,MIN((61+(Mortality!CN$5-Mortality!$AT$5)),84),0))</f>
        <v>2.1351976854721969E-3</v>
      </c>
      <c r="CO144" s="414">
        <f>CN144*(1-VLOOKUP($AR45,'MP-2017_Female'!$A$3:$CF$103,MIN((61+(Mortality!CO$5-Mortality!$AT$5)),84),0))</f>
        <v>2.1138457086174751E-3</v>
      </c>
      <c r="CP144" s="414">
        <f>CO144*(1-VLOOKUP($AR45,'MP-2017_Female'!$A$3:$CF$103,MIN((61+(Mortality!CP$5-Mortality!$AT$5)),84),0))</f>
        <v>2.0927072515313002E-3</v>
      </c>
      <c r="CQ144" s="414">
        <f>CP144*(1-VLOOKUP($AR45,'MP-2017_Female'!$A$3:$CF$103,MIN((61+(Mortality!CQ$5-Mortality!$AT$5)),84),0))</f>
        <v>2.071780179015987E-3</v>
      </c>
      <c r="CR144" s="414">
        <f>CQ144*(1-VLOOKUP($AR45,'MP-2017_Female'!$A$3:$CF$103,MIN((61+(Mortality!CR$5-Mortality!$AT$5)),84),0))</f>
        <v>2.0510623772258272E-3</v>
      </c>
      <c r="CS144" s="414">
        <f>CR144*(1-VLOOKUP($AR45,'MP-2017_Female'!$A$3:$CF$103,MIN((61+(Mortality!CS$5-Mortality!$AT$5)),84),0))</f>
        <v>2.0305517534535689E-3</v>
      </c>
      <c r="CT144" s="414">
        <f>CS144*(1-VLOOKUP($AR45,'MP-2017_Female'!$A$3:$CF$103,MIN((61+(Mortality!CT$5-Mortality!$AT$5)),84),0))</f>
        <v>2.0102462359190333E-3</v>
      </c>
      <c r="CU144" s="414">
        <f>CT144*(1-VLOOKUP($AR45,'MP-2017_Female'!$A$3:$CF$103,MIN((61+(Mortality!CU$5-Mortality!$AT$5)),84),0))</f>
        <v>1.9901437735598431E-3</v>
      </c>
      <c r="CV144" s="414">
        <f>CU144*(1-VLOOKUP($AR45,'MP-2017_Female'!$A$3:$CF$103,MIN((61+(Mortality!CV$5-Mortality!$AT$5)),84),0))</f>
        <v>1.9702423358242448E-3</v>
      </c>
      <c r="CW144" s="414">
        <f>CV144*(1-VLOOKUP($AR45,'MP-2017_Female'!$A$3:$CF$103,MIN((61+(Mortality!CW$5-Mortality!$AT$5)),84),0))</f>
        <v>1.9505399124660023E-3</v>
      </c>
      <c r="CX144" s="414">
        <f>CW144*(1-VLOOKUP($AR45,'MP-2017_Female'!$A$3:$CF$103,MIN((61+(Mortality!CX$5-Mortality!$AT$5)),84),0))</f>
        <v>1.9310345133413422E-3</v>
      </c>
      <c r="CY144" s="414">
        <f>CX144*(1-VLOOKUP($AR45,'MP-2017_Female'!$A$3:$CF$103,MIN((61+(Mortality!CY$5-Mortality!$AT$5)),84),0))</f>
        <v>1.9117241682079288E-3</v>
      </c>
      <c r="CZ144" s="414">
        <f>CY144*(1-VLOOKUP($AR45,'MP-2017_Female'!$A$3:$CF$103,MIN((61+(Mortality!CZ$5-Mortality!$AT$5)),84),0))</f>
        <v>1.8926069265258496E-3</v>
      </c>
      <c r="DA144" s="414">
        <f>CZ144*(1-VLOOKUP($AR45,'MP-2017_Female'!$A$3:$CF$103,MIN((61+(Mortality!DA$5-Mortality!$AT$5)),84),0))</f>
        <v>1.873680857260591E-3</v>
      </c>
      <c r="DB144" s="414">
        <f>DA144*(1-VLOOKUP($AR45,'MP-2017_Female'!$A$3:$CF$103,MIN((61+(Mortality!DB$5-Mortality!$AT$5)),84),0))</f>
        <v>1.8549440486879851E-3</v>
      </c>
      <c r="DC144" s="414">
        <f>DB144*(1-VLOOKUP($AR45,'MP-2017_Female'!$A$3:$CF$103,MIN((61+(Mortality!DC$5-Mortality!$AT$5)),84),0))</f>
        <v>1.8363946082011052E-3</v>
      </c>
      <c r="DD144" s="414">
        <f>DC144*(1-VLOOKUP($AR45,'MP-2017_Female'!$A$3:$CF$103,MIN((61+(Mortality!DD$5-Mortality!$AT$5)),84),0))</f>
        <v>1.8180306621190941E-3</v>
      </c>
      <c r="DE144" s="414">
        <f>DD144*(1-VLOOKUP($AR45,'MP-2017_Female'!$A$3:$CF$103,MIN((61+(Mortality!DE$5-Mortality!$AT$5)),84),0))</f>
        <v>1.7998503554979032E-3</v>
      </c>
      <c r="DF144" s="414">
        <f>DE144*(1-VLOOKUP($AR45,'MP-2017_Female'!$A$3:$CF$103,MIN((61+(Mortality!DF$5-Mortality!$AT$5)),84),0))</f>
        <v>1.7818518519429241E-3</v>
      </c>
      <c r="DG144" s="414">
        <f>DF144*(1-VLOOKUP($AR45,'MP-2017_Female'!$A$3:$CF$103,MIN((61+(Mortality!DG$5-Mortality!$AT$5)),84),0))</f>
        <v>1.7640333334234949E-3</v>
      </c>
      <c r="DH144" s="414">
        <f>DG144*(1-VLOOKUP($AR45,'MP-2017_Female'!$A$3:$CF$103,MIN((61+(Mortality!DH$5-Mortality!$AT$5)),84),0))</f>
        <v>1.7463930000892599E-3</v>
      </c>
      <c r="DI144" s="414">
        <f>DH144*(1-VLOOKUP($AR45,'MP-2017_Female'!$A$3:$CF$103,MIN((61+(Mortality!DI$5-Mortality!$AT$5)),84),0))</f>
        <v>1.7289290700883673E-3</v>
      </c>
      <c r="DJ144" s="414">
        <f>DI144*(1-VLOOKUP($AR45,'MP-2017_Female'!$A$3:$CF$103,MIN((61+(Mortality!DJ$5-Mortality!$AT$5)),84),0))</f>
        <v>1.7116397793874836E-3</v>
      </c>
      <c r="DK144" s="414">
        <f>DJ144*(1-VLOOKUP($AR45,'MP-2017_Female'!$A$3:$CF$103,MIN((61+(Mortality!DK$5-Mortality!$AT$5)),84),0))</f>
        <v>1.6945233815936088E-3</v>
      </c>
      <c r="DL144" s="414">
        <f>DK144*(1-VLOOKUP($AR45,'MP-2017_Female'!$A$3:$CF$103,MIN((61+(Mortality!DL$5-Mortality!$AT$5)),84),0))</f>
        <v>1.6775781477776728E-3</v>
      </c>
      <c r="DM144" s="414">
        <f>DL144*(1-VLOOKUP($AR45,'MP-2017_Female'!$A$3:$CF$103,MIN((61+(Mortality!DM$5-Mortality!$AT$5)),84),0))</f>
        <v>1.6608023662998961E-3</v>
      </c>
      <c r="DN144" s="414">
        <f>DM144*(1-VLOOKUP($AR45,'MP-2017_Female'!$A$3:$CF$103,MIN((61+(Mortality!DN$5-Mortality!$AT$5)),84),0))</f>
        <v>1.644194342636897E-3</v>
      </c>
      <c r="DO144" s="414">
        <f>DN144*(1-VLOOKUP($AR45,'MP-2017_Female'!$A$3:$CF$103,MIN((61+(Mortality!DO$5-Mortality!$AT$5)),84),0))</f>
        <v>1.627752399210528E-3</v>
      </c>
      <c r="DP144" s="414">
        <f>DO144*(1-VLOOKUP($AR45,'MP-2017_Female'!$A$3:$CF$103,MIN((61+(Mortality!DP$5-Mortality!$AT$5)),84),0))</f>
        <v>1.6114748752184228E-3</v>
      </c>
      <c r="DQ144" s="414">
        <f>DP144*(1-VLOOKUP($AR45,'MP-2017_Female'!$A$3:$CF$103,MIN((61+(Mortality!DQ$5-Mortality!$AT$5)),84),0))</f>
        <v>1.5953601264662386E-3</v>
      </c>
      <c r="DR144" s="414">
        <f>DQ144*(1-VLOOKUP($AR45,'MP-2017_Female'!$A$3:$CF$103,MIN((61+(Mortality!DR$5-Mortality!$AT$5)),84),0))</f>
        <v>1.5794065252015762E-3</v>
      </c>
      <c r="DS144" s="414">
        <f>DR144*(1-VLOOKUP($AR45,'MP-2017_Female'!$A$3:$CF$103,MIN((61+(Mortality!DS$5-Mortality!$AT$5)),84),0))</f>
        <v>1.5636124599495605E-3</v>
      </c>
      <c r="DT144" s="414">
        <f>DS144*(1-VLOOKUP($AR45,'MP-2017_Female'!$A$3:$CF$103,MIN((61+(Mortality!DT$5-Mortality!$AT$5)),84),0))</f>
        <v>1.5479763353500649E-3</v>
      </c>
      <c r="DU144" s="414">
        <f>DT144*(1-VLOOKUP($AR45,'MP-2017_Female'!$A$3:$CF$103,MIN((61+(Mortality!DU$5-Mortality!$AT$5)),84),0))</f>
        <v>1.5324965719965642E-3</v>
      </c>
      <c r="DV144" s="414">
        <f>DU144*(1-VLOOKUP($AR45,'MP-2017_Female'!$A$3:$CF$103,MIN((61+(Mortality!DV$5-Mortality!$AT$5)),84),0))</f>
        <v>1.5171716062765985E-3</v>
      </c>
      <c r="DW144" s="414">
        <f>DV144*(1-VLOOKUP($AR45,'MP-2017_Female'!$A$3:$CF$103,MIN((61+(Mortality!DW$5-Mortality!$AT$5)),84),0))</f>
        <v>1.5019998902138325E-3</v>
      </c>
      <c r="DX144" s="414">
        <f>DW144*(1-VLOOKUP($AR45,'MP-2017_Female'!$A$3:$CF$103,MIN((61+(Mortality!DX$5-Mortality!$AT$5)),84),0))</f>
        <v>1.4869798913116942E-3</v>
      </c>
      <c r="DY144" s="414">
        <f>DX144*(1-VLOOKUP($AR45,'MP-2017_Female'!$A$3:$CF$103,MIN((61+(Mortality!DY$5-Mortality!$AT$5)),84),0))</f>
        <v>1.4721100923985773E-3</v>
      </c>
      <c r="DZ144" s="414">
        <f>DY144*(1-VLOOKUP($AR45,'MP-2017_Female'!$A$3:$CF$103,MIN((61+(Mortality!DZ$5-Mortality!$AT$5)),84),0))</f>
        <v>1.4573889914745914E-3</v>
      </c>
      <c r="EA144" s="414">
        <f>DZ144*(1-VLOOKUP($AR45,'MP-2017_Female'!$A$3:$CF$103,MIN((61+(Mortality!EA$5-Mortality!$AT$5)),84),0))</f>
        <v>1.4428151015598455E-3</v>
      </c>
      <c r="EB144" s="414">
        <f>EA144*(1-VLOOKUP($AR45,'MP-2017_Female'!$A$3:$CF$103,MIN((61+(Mortality!EB$5-Mortality!$AT$5)),84),0))</f>
        <v>1.4283869505442471E-3</v>
      </c>
      <c r="EC144" s="414">
        <f>EB144*(1-VLOOKUP($AR45,'MP-2017_Female'!$A$3:$CF$103,MIN((61+(Mortality!EC$5-Mortality!$AT$5)),84),0))</f>
        <v>1.4141030810388047E-3</v>
      </c>
      <c r="ED144" s="414">
        <f>EC144*(1-VLOOKUP($AR45,'MP-2017_Female'!$A$3:$CF$103,MIN((61+(Mortality!ED$5-Mortality!$AT$5)),84),0))</f>
        <v>1.3999620502284165E-3</v>
      </c>
      <c r="EE144" s="414">
        <f>ED144*(1-VLOOKUP($AR45,'MP-2017_Female'!$A$3:$CF$103,MIN((61+(Mortality!EE$5-Mortality!$AT$5)),84),0))</f>
        <v>1.3859624297261324E-3</v>
      </c>
      <c r="EF144" s="414">
        <f>EE144*(1-VLOOKUP($AR45,'MP-2017_Female'!$A$3:$CF$103,MIN((61+(Mortality!EF$5-Mortality!$AT$5)),84),0))</f>
        <v>1.372102805428871E-3</v>
      </c>
      <c r="EG144" s="414">
        <f>EF144*(1-VLOOKUP($AR45,'MP-2017_Female'!$A$3:$CF$103,MIN((61+(Mortality!EG$5-Mortality!$AT$5)),84),0))</f>
        <v>1.3583817773745823E-3</v>
      </c>
      <c r="EH144" s="414">
        <f>EG144*(1-VLOOKUP($AR45,'MP-2017_Female'!$A$3:$CF$103,MIN((61+(Mortality!EH$5-Mortality!$AT$5)),84),0))</f>
        <v>1.3447979596008365E-3</v>
      </c>
      <c r="EI144" s="414">
        <f>EH144*(1-VLOOKUP($AR45,'MP-2017_Female'!$A$3:$CF$103,MIN((61+(Mortality!EI$5-Mortality!$AT$5)),84),0))</f>
        <v>1.3313499800048281E-3</v>
      </c>
      <c r="EJ144" s="414">
        <f>EI144*(1-VLOOKUP($AR45,'MP-2017_Female'!$A$3:$CF$103,MIN((61+(Mortality!EJ$5-Mortality!$AT$5)),84),0))</f>
        <v>1.3180364802047797E-3</v>
      </c>
      <c r="EK144" s="414">
        <f>EJ144*(1-VLOOKUP($AR45,'MP-2017_Female'!$A$3:$CF$103,MIN((61+(Mortality!EK$5-Mortality!$AT$5)),84),0))</f>
        <v>1.3048561154027319E-3</v>
      </c>
      <c r="EL144" s="414">
        <f>EK144*(1-VLOOKUP($AR45,'MP-2017_Female'!$A$3:$CF$103,MIN((61+(Mortality!EL$5-Mortality!$AT$5)),84),0))</f>
        <v>1.2918075542487045E-3</v>
      </c>
      <c r="EM144" s="414">
        <f>EL144*(1-VLOOKUP($AR45,'MP-2017_Female'!$A$3:$CF$103,MIN((61+(Mortality!EM$5-Mortality!$AT$5)),84),0))</f>
        <v>1.2788894787062175E-3</v>
      </c>
      <c r="EN144" s="414">
        <f>EM144*(1-VLOOKUP($AR45,'MP-2017_Female'!$A$3:$CF$103,MIN((61+(Mortality!EN$5-Mortality!$AT$5)),84),0))</f>
        <v>1.2661005839191553E-3</v>
      </c>
      <c r="EO144" s="414">
        <f>EN144*(1-VLOOKUP($AR45,'MP-2017_Female'!$A$3:$CF$103,MIN((61+(Mortality!EO$5-Mortality!$AT$5)),84),0))</f>
        <v>1.2534395780799637E-3</v>
      </c>
      <c r="EP144" s="414">
        <f>EO144*(1-VLOOKUP($AR45,'MP-2017_Female'!$A$3:$CF$103,MIN((61+(Mortality!EP$5-Mortality!$AT$5)),84),0))</f>
        <v>1.2409051822991641E-3</v>
      </c>
      <c r="EQ144" s="414">
        <f>EP144*(1-VLOOKUP($AR45,'MP-2017_Female'!$A$3:$CF$103,MIN((61+(Mortality!EQ$5-Mortality!$AT$5)),84),0))</f>
        <v>1.2284961304761725E-3</v>
      </c>
      <c r="ER144" s="414">
        <f>EQ144*(1-VLOOKUP($AR45,'MP-2017_Female'!$A$3:$CF$103,MIN((61+(Mortality!ER$5-Mortality!$AT$5)),84),0))</f>
        <v>1.2162111691714108E-3</v>
      </c>
      <c r="ES144" s="414">
        <f>ER144*(1-VLOOKUP($AR45,'MP-2017_Female'!$A$3:$CF$103,MIN((61+(Mortality!ES$5-Mortality!$AT$5)),84),0))</f>
        <v>1.2040490574796968E-3</v>
      </c>
      <c r="ET144" s="414">
        <f>ES144*(1-VLOOKUP($AR45,'MP-2017_Female'!$A$3:$CF$103,MIN((61+(Mortality!ET$5-Mortality!$AT$5)),84),0))</f>
        <v>1.1920085669048998E-3</v>
      </c>
      <c r="EU144" s="414">
        <f>ET144*(1-VLOOKUP($AR45,'MP-2017_Female'!$A$3:$CF$103,MIN((61+(Mortality!EU$5-Mortality!$AT$5)),84),0))</f>
        <v>1.1800884812358508E-3</v>
      </c>
      <c r="EV144" s="414">
        <f>EU144*(1-VLOOKUP($AR45,'MP-2017_Female'!$A$3:$CF$103,MIN((61+(Mortality!EV$5-Mortality!$AT$5)),84),0))</f>
        <v>1.1682875964234922E-3</v>
      </c>
      <c r="EW144" s="414">
        <f>EV144*(1-VLOOKUP($AR45,'MP-2017_Female'!$A$3:$CF$103,MIN((61+(Mortality!EW$5-Mortality!$AT$5)),84),0))</f>
        <v>1.1566047204592572E-3</v>
      </c>
      <c r="EX144" s="414">
        <f>EW144*(1-VLOOKUP($AR45,'MP-2017_Female'!$A$3:$CF$103,MIN((61+(Mortality!EX$5-Mortality!$AT$5)),84),0))</f>
        <v>1.1450386732546646E-3</v>
      </c>
      <c r="EY144" s="414">
        <f>EX144*(1-VLOOKUP($AR45,'MP-2017_Female'!$A$3:$CF$103,MIN((61+(Mortality!EY$5-Mortality!$AT$5)),84),0))</f>
        <v>1.1335882865221179E-3</v>
      </c>
      <c r="EZ144" s="414">
        <f>EY144*(1-VLOOKUP($AR45,'MP-2017_Female'!$A$3:$CF$103,MIN((61+(Mortality!EZ$5-Mortality!$AT$5)),84),0))</f>
        <v>1.1222524036568968E-3</v>
      </c>
      <c r="FA144" s="414">
        <f>EZ144*(1-VLOOKUP($AR45,'MP-2017_Female'!$A$3:$CF$103,MIN((61+(Mortality!FA$5-Mortality!$AT$5)),84),0))</f>
        <v>1.1110298796203279E-3</v>
      </c>
      <c r="FB144" s="414">
        <f>FA144*(1-VLOOKUP($AR45,'MP-2017_Female'!$A$3:$CF$103,MIN((61+(Mortality!FB$5-Mortality!$AT$5)),84),0))</f>
        <v>1.0999195808241247E-3</v>
      </c>
      <c r="FC144" s="414">
        <f>FB144*(1-VLOOKUP($AR45,'MP-2017_Female'!$A$3:$CF$103,MIN((61+(Mortality!FC$5-Mortality!$AT$5)),84),0))</f>
        <v>1.0889203850158835E-3</v>
      </c>
      <c r="FD144" s="414">
        <f>FC144*(1-VLOOKUP($AR45,'MP-2017_Female'!$A$3:$CF$103,MIN((61+(Mortality!FD$5-Mortality!$AT$5)),84),0))</f>
        <v>1.0780311811657247E-3</v>
      </c>
      <c r="FE144" s="414">
        <f>FD144*(1-VLOOKUP($AR45,'MP-2017_Female'!$A$3:$CF$103,MIN((61+(Mortality!FE$5-Mortality!$AT$5)),84),0))</f>
        <v>1.0672508693540675E-3</v>
      </c>
      <c r="FF144" s="414">
        <f>FE144*(1-VLOOKUP($AR45,'MP-2017_Female'!$A$3:$CF$103,MIN((61+(Mortality!FF$5-Mortality!$AT$5)),84),0))</f>
        <v>1.0565783606605269E-3</v>
      </c>
      <c r="FG144" s="414">
        <f>FF144*(1-VLOOKUP($AR45,'MP-2017_Female'!$A$3:$CF$103,MIN((61+(Mortality!FG$5-Mortality!$AT$5)),84),0))</f>
        <v>1.0460125770539216E-3</v>
      </c>
      <c r="FH144" s="414">
        <f>FG144*(1-VLOOKUP($AR45,'MP-2017_Female'!$A$3:$CF$103,MIN((61+(Mortality!FH$5-Mortality!$AT$5)),84),0))</f>
        <v>1.0355524512833823E-3</v>
      </c>
      <c r="FI144" s="414">
        <f>FH144*(1-VLOOKUP($AR45,'MP-2017_Female'!$A$3:$CF$103,MIN((61+(Mortality!FI$5-Mortality!$AT$5)),84),0))</f>
        <v>1.0251969267705485E-3</v>
      </c>
    </row>
    <row r="145" spans="44:165">
      <c r="AR145" s="205">
        <v>65</v>
      </c>
      <c r="AS145" s="235">
        <f t="shared" si="155"/>
        <v>3.1896458884895806E-3</v>
      </c>
      <c r="AT145" s="406">
        <f t="shared" si="154"/>
        <v>3.359E-3</v>
      </c>
      <c r="AU145" s="414">
        <f>AT145*(1-VLOOKUP($AR46,'MP-2017_Female'!$A$3:$CF$103,MIN((61+(Mortality!AU$5-Mortality!$AT$5)),84),0))</f>
        <v>3.3096226999999997E-3</v>
      </c>
      <c r="AV145" s="414">
        <f>AU145*(1-VLOOKUP($AR46,'MP-2017_Female'!$A$3:$CF$103,MIN((61+(Mortality!AV$5-Mortality!$AT$5)),84),0))</f>
        <v>3.2735478125699995E-3</v>
      </c>
      <c r="AW145" s="414">
        <f>AV145*(1-VLOOKUP($AR46,'MP-2017_Female'!$A$3:$CF$103,MIN((61+(Mortality!AW$5-Mortality!$AT$5)),84),0))</f>
        <v>3.2509603326632665E-3</v>
      </c>
      <c r="AX145" s="414">
        <f>AW145*(1-VLOOKUP($AR46,'MP-2017_Female'!$A$3:$CF$103,MIN((61+(Mortality!AX$5-Mortality!$AT$5)),84),0))</f>
        <v>3.2321047627338196E-3</v>
      </c>
      <c r="AY145" s="414">
        <f>AX145*(1-VLOOKUP($AR46,'MP-2017_Female'!$A$3:$CF$103,MIN((61+(Mortality!AY$5-Mortality!$AT$5)),84),0))</f>
        <v>3.2169138703489705E-3</v>
      </c>
      <c r="AZ145" s="414">
        <f>AY145*(1-VLOOKUP($AR46,'MP-2017_Female'!$A$3:$CF$103,MIN((61+(Mortality!AZ$5-Mortality!$AT$5)),84),0))</f>
        <v>3.2053329804157139E-3</v>
      </c>
      <c r="BA145" s="414">
        <f>AZ145*(1-VLOOKUP($AR46,'MP-2017_Female'!$A$3:$CF$103,MIN((61+(Mortality!BA$5-Mortality!$AT$5)),84),0))</f>
        <v>3.1966785813685914E-3</v>
      </c>
      <c r="BB145" s="414">
        <f>BA145*(1-VLOOKUP($AR46,'MP-2017_Female'!$A$3:$CF$103,MIN((61+(Mortality!BB$5-Mortality!$AT$5)),84),0))</f>
        <v>3.1896458884895806E-3</v>
      </c>
      <c r="BC145" s="414">
        <f>BB145*(1-VLOOKUP($AR46,'MP-2017_Female'!$A$3:$CF$103,MIN((61+(Mortality!BC$5-Mortality!$AT$5)),84),0))</f>
        <v>3.1832665967126013E-3</v>
      </c>
      <c r="BD145" s="414">
        <f>BC145*(1-VLOOKUP($AR46,'MP-2017_Female'!$A$3:$CF$103,MIN((61+(Mortality!BD$5-Mortality!$AT$5)),84),0))</f>
        <v>3.1759450835401625E-3</v>
      </c>
      <c r="BE145" s="414">
        <f>BD145*(1-VLOOKUP($AR46,'MP-2017_Female'!$A$3:$CF$103,MIN((61+(Mortality!BE$5-Mortality!$AT$5)),84),0))</f>
        <v>3.1667348427978962E-3</v>
      </c>
      <c r="BF145" s="414">
        <f>BE145*(1-VLOOKUP($AR46,'MP-2017_Female'!$A$3:$CF$103,MIN((61+(Mortality!BF$5-Mortality!$AT$5)),84),0))</f>
        <v>3.1543845769109844E-3</v>
      </c>
      <c r="BG145" s="414">
        <f>BF145*(1-VLOOKUP($AR46,'MP-2017_Female'!$A$3:$CF$103,MIN((61+(Mortality!BG$5-Mortality!$AT$5)),84),0))</f>
        <v>3.1386126540264296E-3</v>
      </c>
      <c r="BH145" s="414">
        <f>BG145*(1-VLOOKUP($AR46,'MP-2017_Female'!$A$3:$CF$103,MIN((61+(Mortality!BH$5-Mortality!$AT$5)),84),0))</f>
        <v>3.1191532555714658E-3</v>
      </c>
      <c r="BI145" s="414">
        <f>BH145*(1-VLOOKUP($AR46,'MP-2017_Female'!$A$3:$CF$103,MIN((61+(Mortality!BI$5-Mortality!$AT$5)),84),0))</f>
        <v>3.0963834368057941E-3</v>
      </c>
      <c r="BJ145" s="414">
        <f>BI145*(1-VLOOKUP($AR46,'MP-2017_Female'!$A$3:$CF$103,MIN((61+(Mortality!BJ$5-Mortality!$AT$5)),84),0))</f>
        <v>3.0709930926239868E-3</v>
      </c>
      <c r="BK145" s="414">
        <f>BJ145*(1-VLOOKUP($AR46,'MP-2017_Female'!$A$3:$CF$103,MIN((61+(Mortality!BK$5-Mortality!$AT$5)),84),0))</f>
        <v>3.0433541547903709E-3</v>
      </c>
      <c r="BL145" s="414">
        <f>BK145*(1-VLOOKUP($AR46,'MP-2017_Female'!$A$3:$CF$103,MIN((61+(Mortality!BL$5-Mortality!$AT$5)),84),0))</f>
        <v>3.0144422903198623E-3</v>
      </c>
      <c r="BM145" s="414">
        <f>BL145*(1-VLOOKUP($AR46,'MP-2017_Female'!$A$3:$CF$103,MIN((61+(Mortality!BM$5-Mortality!$AT$5)),84),0))</f>
        <v>2.9849007558747278E-3</v>
      </c>
      <c r="BN145" s="414">
        <f>BM145*(1-VLOOKUP($AR46,'MP-2017_Female'!$A$3:$CF$103,MIN((61+(Mortality!BN$5-Mortality!$AT$5)),84),0))</f>
        <v>2.955350238391568E-3</v>
      </c>
      <c r="BO145" s="414">
        <f>BN145*(1-VLOOKUP($AR46,'MP-2017_Female'!$A$3:$CF$103,MIN((61+(Mortality!BO$5-Mortality!$AT$5)),84),0))</f>
        <v>2.9257967360076524E-3</v>
      </c>
      <c r="BP145" s="414">
        <f>BO145*(1-VLOOKUP($AR46,'MP-2017_Female'!$A$3:$CF$103,MIN((61+(Mortality!BP$5-Mortality!$AT$5)),84),0))</f>
        <v>2.8965387686475759E-3</v>
      </c>
      <c r="BQ145" s="414">
        <f>BP145*(1-VLOOKUP($AR46,'MP-2017_Female'!$A$3:$CF$103,MIN((61+(Mortality!BQ$5-Mortality!$AT$5)),84),0))</f>
        <v>2.8675733809610999E-3</v>
      </c>
      <c r="BR145" s="414">
        <f>BQ145*(1-VLOOKUP($AR46,'MP-2017_Female'!$A$3:$CF$103,MIN((61+(Mortality!BR$5-Mortality!$AT$5)),84),0))</f>
        <v>2.838897647151489E-3</v>
      </c>
      <c r="BS145" s="414">
        <f>BR145*(1-VLOOKUP($AR46,'MP-2017_Female'!$A$3:$CF$103,MIN((61+(Mortality!BS$5-Mortality!$AT$5)),84),0))</f>
        <v>2.810508670679974E-3</v>
      </c>
      <c r="BT145" s="414">
        <f>BS145*(1-VLOOKUP($AR46,'MP-2017_Female'!$A$3:$CF$103,MIN((61+(Mortality!BT$5-Mortality!$AT$5)),84),0))</f>
        <v>2.7824035839731742E-3</v>
      </c>
      <c r="BU145" s="414">
        <f>BT145*(1-VLOOKUP($AR46,'MP-2017_Female'!$A$3:$CF$103,MIN((61+(Mortality!BU$5-Mortality!$AT$5)),84),0))</f>
        <v>2.7545795481334423E-3</v>
      </c>
      <c r="BV145" s="414">
        <f>BU145*(1-VLOOKUP($AR46,'MP-2017_Female'!$A$3:$CF$103,MIN((61+(Mortality!BV$5-Mortality!$AT$5)),84),0))</f>
        <v>2.727033752652108E-3</v>
      </c>
      <c r="BW145" s="414">
        <f>BV145*(1-VLOOKUP($AR46,'MP-2017_Female'!$A$3:$CF$103,MIN((61+(Mortality!BW$5-Mortality!$AT$5)),84),0))</f>
        <v>2.6997634151255867E-3</v>
      </c>
      <c r="BX145" s="414">
        <f>BW145*(1-VLOOKUP($AR46,'MP-2017_Female'!$A$3:$CF$103,MIN((61+(Mortality!BX$5-Mortality!$AT$5)),84),0))</f>
        <v>2.6727657809743309E-3</v>
      </c>
      <c r="BY145" s="414">
        <f>BX145*(1-VLOOKUP($AR46,'MP-2017_Female'!$A$3:$CF$103,MIN((61+(Mortality!BY$5-Mortality!$AT$5)),84),0))</f>
        <v>2.6460381231645878E-3</v>
      </c>
      <c r="BZ145" s="414">
        <f>BY145*(1-VLOOKUP($AR46,'MP-2017_Female'!$A$3:$CF$103,MIN((61+(Mortality!BZ$5-Mortality!$AT$5)),84),0))</f>
        <v>2.6195777419329418E-3</v>
      </c>
      <c r="CA145" s="414">
        <f>BZ145*(1-VLOOKUP($AR46,'MP-2017_Female'!$A$3:$CF$103,MIN((61+(Mortality!CA$5-Mortality!$AT$5)),84),0))</f>
        <v>2.5933819645136123E-3</v>
      </c>
      <c r="CB145" s="414">
        <f>CA145*(1-VLOOKUP($AR46,'MP-2017_Female'!$A$3:$CF$103,MIN((61+(Mortality!CB$5-Mortality!$AT$5)),84),0))</f>
        <v>2.5674481448684761E-3</v>
      </c>
      <c r="CC145" s="414">
        <f>CB145*(1-VLOOKUP($AR46,'MP-2017_Female'!$A$3:$CF$103,MIN((61+(Mortality!CC$5-Mortality!$AT$5)),84),0))</f>
        <v>2.5417736634197915E-3</v>
      </c>
      <c r="CD145" s="414">
        <f>CC145*(1-VLOOKUP($AR46,'MP-2017_Female'!$A$3:$CF$103,MIN((61+(Mortality!CD$5-Mortality!$AT$5)),84),0))</f>
        <v>2.5163559267855936E-3</v>
      </c>
      <c r="CE145" s="414">
        <f>CD145*(1-VLOOKUP($AR46,'MP-2017_Female'!$A$3:$CF$103,MIN((61+(Mortality!CE$5-Mortality!$AT$5)),84),0))</f>
        <v>2.4911923675177377E-3</v>
      </c>
      <c r="CF145" s="414">
        <f>CE145*(1-VLOOKUP($AR46,'MP-2017_Female'!$A$3:$CF$103,MIN((61+(Mortality!CF$5-Mortality!$AT$5)),84),0))</f>
        <v>2.4662804438425603E-3</v>
      </c>
      <c r="CG145" s="414">
        <f>CF145*(1-VLOOKUP($AR46,'MP-2017_Female'!$A$3:$CF$103,MIN((61+(Mortality!CG$5-Mortality!$AT$5)),84),0))</f>
        <v>2.4416176394041348E-3</v>
      </c>
      <c r="CH145" s="414">
        <f>CG145*(1-VLOOKUP($AR46,'MP-2017_Female'!$A$3:$CF$103,MIN((61+(Mortality!CH$5-Mortality!$AT$5)),84),0))</f>
        <v>2.4172014630100933E-3</v>
      </c>
      <c r="CI145" s="414">
        <f>CH145*(1-VLOOKUP($AR46,'MP-2017_Female'!$A$3:$CF$103,MIN((61+(Mortality!CI$5-Mortality!$AT$5)),84),0))</f>
        <v>2.3930294483799925E-3</v>
      </c>
      <c r="CJ145" s="414">
        <f>CI145*(1-VLOOKUP($AR46,'MP-2017_Female'!$A$3:$CF$103,MIN((61+(Mortality!CJ$5-Mortality!$AT$5)),84),0))</f>
        <v>2.3690991538961926E-3</v>
      </c>
      <c r="CK145" s="414">
        <f>CJ145*(1-VLOOKUP($AR46,'MP-2017_Female'!$A$3:$CF$103,MIN((61+(Mortality!CK$5-Mortality!$AT$5)),84),0))</f>
        <v>2.3454081623572307E-3</v>
      </c>
      <c r="CL145" s="414">
        <f>CK145*(1-VLOOKUP($AR46,'MP-2017_Female'!$A$3:$CF$103,MIN((61+(Mortality!CL$5-Mortality!$AT$5)),84),0))</f>
        <v>2.3219540807336582E-3</v>
      </c>
      <c r="CM145" s="414">
        <f>CL145*(1-VLOOKUP($AR46,'MP-2017_Female'!$A$3:$CF$103,MIN((61+(Mortality!CM$5-Mortality!$AT$5)),84),0))</f>
        <v>2.2987345399263217E-3</v>
      </c>
      <c r="CN145" s="414">
        <f>CM145*(1-VLOOKUP($AR46,'MP-2017_Female'!$A$3:$CF$103,MIN((61+(Mortality!CN$5-Mortality!$AT$5)),84),0))</f>
        <v>2.2757471945270584E-3</v>
      </c>
      <c r="CO145" s="414">
        <f>CN145*(1-VLOOKUP($AR46,'MP-2017_Female'!$A$3:$CF$103,MIN((61+(Mortality!CO$5-Mortality!$AT$5)),84),0))</f>
        <v>2.2529897225817878E-3</v>
      </c>
      <c r="CP145" s="414">
        <f>CO145*(1-VLOOKUP($AR46,'MP-2017_Female'!$A$3:$CF$103,MIN((61+(Mortality!CP$5-Mortality!$AT$5)),84),0))</f>
        <v>2.2304598253559699E-3</v>
      </c>
      <c r="CQ145" s="414">
        <f>CP145*(1-VLOOKUP($AR46,'MP-2017_Female'!$A$3:$CF$103,MIN((61+(Mortality!CQ$5-Mortality!$AT$5)),84),0))</f>
        <v>2.2081552271024101E-3</v>
      </c>
      <c r="CR145" s="414">
        <f>CQ145*(1-VLOOKUP($AR46,'MP-2017_Female'!$A$3:$CF$103,MIN((61+(Mortality!CR$5-Mortality!$AT$5)),84),0))</f>
        <v>2.1860736748313858E-3</v>
      </c>
      <c r="CS145" s="414">
        <f>CR145*(1-VLOOKUP($AR46,'MP-2017_Female'!$A$3:$CF$103,MIN((61+(Mortality!CS$5-Mortality!$AT$5)),84),0))</f>
        <v>2.1642129380830722E-3</v>
      </c>
      <c r="CT145" s="414">
        <f>CS145*(1-VLOOKUP($AR46,'MP-2017_Female'!$A$3:$CF$103,MIN((61+(Mortality!CT$5-Mortality!$AT$5)),84),0))</f>
        <v>2.1425708087022413E-3</v>
      </c>
      <c r="CU145" s="414">
        <f>CT145*(1-VLOOKUP($AR46,'MP-2017_Female'!$A$3:$CF$103,MIN((61+(Mortality!CU$5-Mortality!$AT$5)),84),0))</f>
        <v>2.1211451006152189E-3</v>
      </c>
      <c r="CV145" s="414">
        <f>CU145*(1-VLOOKUP($AR46,'MP-2017_Female'!$A$3:$CF$103,MIN((61+(Mortality!CV$5-Mortality!$AT$5)),84),0))</f>
        <v>2.0999336496090666E-3</v>
      </c>
      <c r="CW145" s="414">
        <f>CV145*(1-VLOOKUP($AR46,'MP-2017_Female'!$A$3:$CF$103,MIN((61+(Mortality!CW$5-Mortality!$AT$5)),84),0))</f>
        <v>2.0789343131129758E-3</v>
      </c>
      <c r="CX145" s="414">
        <f>CW145*(1-VLOOKUP($AR46,'MP-2017_Female'!$A$3:$CF$103,MIN((61+(Mortality!CX$5-Mortality!$AT$5)),84),0))</f>
        <v>2.0581449699818462E-3</v>
      </c>
      <c r="CY145" s="414">
        <f>CX145*(1-VLOOKUP($AR46,'MP-2017_Female'!$A$3:$CF$103,MIN((61+(Mortality!CY$5-Mortality!$AT$5)),84),0))</f>
        <v>2.0375635202820276E-3</v>
      </c>
      <c r="CZ145" s="414">
        <f>CY145*(1-VLOOKUP($AR46,'MP-2017_Female'!$A$3:$CF$103,MIN((61+(Mortality!CZ$5-Mortality!$AT$5)),84),0))</f>
        <v>2.0171878850792071E-3</v>
      </c>
      <c r="DA145" s="414">
        <f>CZ145*(1-VLOOKUP($AR46,'MP-2017_Female'!$A$3:$CF$103,MIN((61+(Mortality!DA$5-Mortality!$AT$5)),84),0))</f>
        <v>1.9970160062284148E-3</v>
      </c>
      <c r="DB145" s="414">
        <f>DA145*(1-VLOOKUP($AR46,'MP-2017_Female'!$A$3:$CF$103,MIN((61+(Mortality!DB$5-Mortality!$AT$5)),84),0))</f>
        <v>1.9770458461661308E-3</v>
      </c>
      <c r="DC145" s="414">
        <f>DB145*(1-VLOOKUP($AR46,'MP-2017_Female'!$A$3:$CF$103,MIN((61+(Mortality!DC$5-Mortality!$AT$5)),84),0))</f>
        <v>1.9572753877044697E-3</v>
      </c>
      <c r="DD145" s="414">
        <f>DC145*(1-VLOOKUP($AR46,'MP-2017_Female'!$A$3:$CF$103,MIN((61+(Mortality!DD$5-Mortality!$AT$5)),84),0))</f>
        <v>1.9377026338274249E-3</v>
      </c>
      <c r="DE145" s="414">
        <f>DD145*(1-VLOOKUP($AR46,'MP-2017_Female'!$A$3:$CF$103,MIN((61+(Mortality!DE$5-Mortality!$AT$5)),84),0))</f>
        <v>1.9183256074891506E-3</v>
      </c>
      <c r="DF145" s="414">
        <f>DE145*(1-VLOOKUP($AR46,'MP-2017_Female'!$A$3:$CF$103,MIN((61+(Mortality!DF$5-Mortality!$AT$5)),84),0))</f>
        <v>1.8991423514142592E-3</v>
      </c>
      <c r="DG145" s="414">
        <f>DF145*(1-VLOOKUP($AR46,'MP-2017_Female'!$A$3:$CF$103,MIN((61+(Mortality!DG$5-Mortality!$AT$5)),84),0))</f>
        <v>1.8801509279001165E-3</v>
      </c>
      <c r="DH145" s="414">
        <f>DG145*(1-VLOOKUP($AR46,'MP-2017_Female'!$A$3:$CF$103,MIN((61+(Mortality!DH$5-Mortality!$AT$5)),84),0))</f>
        <v>1.8613494186211152E-3</v>
      </c>
      <c r="DI145" s="414">
        <f>DH145*(1-VLOOKUP($AR46,'MP-2017_Female'!$A$3:$CF$103,MIN((61+(Mortality!DI$5-Mortality!$AT$5)),84),0))</f>
        <v>1.8427359244349039E-3</v>
      </c>
      <c r="DJ145" s="414">
        <f>DI145*(1-VLOOKUP($AR46,'MP-2017_Female'!$A$3:$CF$103,MIN((61+(Mortality!DJ$5-Mortality!$AT$5)),84),0))</f>
        <v>1.8243085651905549E-3</v>
      </c>
      <c r="DK145" s="414">
        <f>DJ145*(1-VLOOKUP($AR46,'MP-2017_Female'!$A$3:$CF$103,MIN((61+(Mortality!DK$5-Mortality!$AT$5)),84),0))</f>
        <v>1.8060654795386494E-3</v>
      </c>
      <c r="DL145" s="414">
        <f>DK145*(1-VLOOKUP($AR46,'MP-2017_Female'!$A$3:$CF$103,MIN((61+(Mortality!DL$5-Mortality!$AT$5)),84),0))</f>
        <v>1.7880048247432628E-3</v>
      </c>
      <c r="DM145" s="414">
        <f>DL145*(1-VLOOKUP($AR46,'MP-2017_Female'!$A$3:$CF$103,MIN((61+(Mortality!DM$5-Mortality!$AT$5)),84),0))</f>
        <v>1.7701247764958302E-3</v>
      </c>
      <c r="DN145" s="414">
        <f>DM145*(1-VLOOKUP($AR46,'MP-2017_Female'!$A$3:$CF$103,MIN((61+(Mortality!DN$5-Mortality!$AT$5)),84),0))</f>
        <v>1.7524235287308719E-3</v>
      </c>
      <c r="DO145" s="414">
        <f>DN145*(1-VLOOKUP($AR46,'MP-2017_Female'!$A$3:$CF$103,MIN((61+(Mortality!DO$5-Mortality!$AT$5)),84),0))</f>
        <v>1.7348992934435631E-3</v>
      </c>
      <c r="DP145" s="414">
        <f>DO145*(1-VLOOKUP($AR46,'MP-2017_Female'!$A$3:$CF$103,MIN((61+(Mortality!DP$5-Mortality!$AT$5)),84),0))</f>
        <v>1.7175503005091275E-3</v>
      </c>
      <c r="DQ145" s="414">
        <f>DP145*(1-VLOOKUP($AR46,'MP-2017_Female'!$A$3:$CF$103,MIN((61+(Mortality!DQ$5-Mortality!$AT$5)),84),0))</f>
        <v>1.7003747975040363E-3</v>
      </c>
      <c r="DR145" s="414">
        <f>DQ145*(1-VLOOKUP($AR46,'MP-2017_Female'!$A$3:$CF$103,MIN((61+(Mortality!DR$5-Mortality!$AT$5)),84),0))</f>
        <v>1.6833710495289958E-3</v>
      </c>
      <c r="DS145" s="414">
        <f>DR145*(1-VLOOKUP($AR46,'MP-2017_Female'!$A$3:$CF$103,MIN((61+(Mortality!DS$5-Mortality!$AT$5)),84),0))</f>
        <v>1.6665373390337059E-3</v>
      </c>
      <c r="DT145" s="414">
        <f>DS145*(1-VLOOKUP($AR46,'MP-2017_Female'!$A$3:$CF$103,MIN((61+(Mortality!DT$5-Mortality!$AT$5)),84),0))</f>
        <v>1.6498719656433689E-3</v>
      </c>
      <c r="DU145" s="414">
        <f>DT145*(1-VLOOKUP($AR46,'MP-2017_Female'!$A$3:$CF$103,MIN((61+(Mortality!DU$5-Mortality!$AT$5)),84),0))</f>
        <v>1.6333732459869353E-3</v>
      </c>
      <c r="DV145" s="414">
        <f>DU145*(1-VLOOKUP($AR46,'MP-2017_Female'!$A$3:$CF$103,MIN((61+(Mortality!DV$5-Mortality!$AT$5)),84),0))</f>
        <v>1.6170395135270659E-3</v>
      </c>
      <c r="DW145" s="414">
        <f>DV145*(1-VLOOKUP($AR46,'MP-2017_Female'!$A$3:$CF$103,MIN((61+(Mortality!DW$5-Mortality!$AT$5)),84),0))</f>
        <v>1.6008691183917953E-3</v>
      </c>
      <c r="DX145" s="414">
        <f>DW145*(1-VLOOKUP($AR46,'MP-2017_Female'!$A$3:$CF$103,MIN((61+(Mortality!DX$5-Mortality!$AT$5)),84),0))</f>
        <v>1.5848604272078774E-3</v>
      </c>
      <c r="DY145" s="414">
        <f>DX145*(1-VLOOKUP($AR46,'MP-2017_Female'!$A$3:$CF$103,MIN((61+(Mortality!DY$5-Mortality!$AT$5)),84),0))</f>
        <v>1.5690118229357986E-3</v>
      </c>
      <c r="DZ145" s="414">
        <f>DY145*(1-VLOOKUP($AR46,'MP-2017_Female'!$A$3:$CF$103,MIN((61+(Mortality!DZ$5-Mortality!$AT$5)),84),0))</f>
        <v>1.5533217047064406E-3</v>
      </c>
      <c r="EA145" s="414">
        <f>DZ145*(1-VLOOKUP($AR46,'MP-2017_Female'!$A$3:$CF$103,MIN((61+(Mortality!EA$5-Mortality!$AT$5)),84),0))</f>
        <v>1.5377884876593762E-3</v>
      </c>
      <c r="EB145" s="414">
        <f>EA145*(1-VLOOKUP($AR46,'MP-2017_Female'!$A$3:$CF$103,MIN((61+(Mortality!EB$5-Mortality!$AT$5)),84),0))</f>
        <v>1.5224106027827825E-3</v>
      </c>
      <c r="EC145" s="414">
        <f>EB145*(1-VLOOKUP($AR46,'MP-2017_Female'!$A$3:$CF$103,MIN((61+(Mortality!EC$5-Mortality!$AT$5)),84),0))</f>
        <v>1.5071864967549546E-3</v>
      </c>
      <c r="ED145" s="414">
        <f>EC145*(1-VLOOKUP($AR46,'MP-2017_Female'!$A$3:$CF$103,MIN((61+(Mortality!ED$5-Mortality!$AT$5)),84),0))</f>
        <v>1.4921146317874051E-3</v>
      </c>
      <c r="EE145" s="414">
        <f>ED145*(1-VLOOKUP($AR46,'MP-2017_Female'!$A$3:$CF$103,MIN((61+(Mortality!EE$5-Mortality!$AT$5)),84),0))</f>
        <v>1.477193485469531E-3</v>
      </c>
      <c r="EF145" s="414">
        <f>EE145*(1-VLOOKUP($AR46,'MP-2017_Female'!$A$3:$CF$103,MIN((61+(Mortality!EF$5-Mortality!$AT$5)),84),0))</f>
        <v>1.4624215506148356E-3</v>
      </c>
      <c r="EG145" s="414">
        <f>EF145*(1-VLOOKUP($AR46,'MP-2017_Female'!$A$3:$CF$103,MIN((61+(Mortality!EG$5-Mortality!$AT$5)),84),0))</f>
        <v>1.4477973351086873E-3</v>
      </c>
      <c r="EH145" s="414">
        <f>EG145*(1-VLOOKUP($AR46,'MP-2017_Female'!$A$3:$CF$103,MIN((61+(Mortality!EH$5-Mortality!$AT$5)),84),0))</f>
        <v>1.4333193617576004E-3</v>
      </c>
      <c r="EI145" s="414">
        <f>EH145*(1-VLOOKUP($AR46,'MP-2017_Female'!$A$3:$CF$103,MIN((61+(Mortality!EI$5-Mortality!$AT$5)),84),0))</f>
        <v>1.4189861681400244E-3</v>
      </c>
      <c r="EJ145" s="414">
        <f>EI145*(1-VLOOKUP($AR46,'MP-2017_Female'!$A$3:$CF$103,MIN((61+(Mortality!EJ$5-Mortality!$AT$5)),84),0))</f>
        <v>1.4047963064586241E-3</v>
      </c>
      <c r="EK145" s="414">
        <f>EJ145*(1-VLOOKUP($AR46,'MP-2017_Female'!$A$3:$CF$103,MIN((61+(Mortality!EK$5-Mortality!$AT$5)),84),0))</f>
        <v>1.3907483433940378E-3</v>
      </c>
      <c r="EL145" s="414">
        <f>EK145*(1-VLOOKUP($AR46,'MP-2017_Female'!$A$3:$CF$103,MIN((61+(Mortality!EL$5-Mortality!$AT$5)),84),0))</f>
        <v>1.3768408599600975E-3</v>
      </c>
      <c r="EM145" s="414">
        <f>EL145*(1-VLOOKUP($AR46,'MP-2017_Female'!$A$3:$CF$103,MIN((61+(Mortality!EM$5-Mortality!$AT$5)),84),0))</f>
        <v>1.3630724513604966E-3</v>
      </c>
      <c r="EN145" s="414">
        <f>EM145*(1-VLOOKUP($AR46,'MP-2017_Female'!$A$3:$CF$103,MIN((61+(Mortality!EN$5-Mortality!$AT$5)),84),0))</f>
        <v>1.3494417268468915E-3</v>
      </c>
      <c r="EO145" s="414">
        <f>EN145*(1-VLOOKUP($AR46,'MP-2017_Female'!$A$3:$CF$103,MIN((61+(Mortality!EO$5-Mortality!$AT$5)),84),0))</f>
        <v>1.3359473095784227E-3</v>
      </c>
      <c r="EP145" s="414">
        <f>EO145*(1-VLOOKUP($AR46,'MP-2017_Female'!$A$3:$CF$103,MIN((61+(Mortality!EP$5-Mortality!$AT$5)),84),0))</f>
        <v>1.3225878364826384E-3</v>
      </c>
      <c r="EQ145" s="414">
        <f>EP145*(1-VLOOKUP($AR46,'MP-2017_Female'!$A$3:$CF$103,MIN((61+(Mortality!EQ$5-Mortality!$AT$5)),84),0))</f>
        <v>1.3093619581178121E-3</v>
      </c>
      <c r="ER145" s="414">
        <f>EQ145*(1-VLOOKUP($AR46,'MP-2017_Female'!$A$3:$CF$103,MIN((61+(Mortality!ER$5-Mortality!$AT$5)),84),0))</f>
        <v>1.296268338536634E-3</v>
      </c>
      <c r="ES145" s="414">
        <f>ER145*(1-VLOOKUP($AR46,'MP-2017_Female'!$A$3:$CF$103,MIN((61+(Mortality!ES$5-Mortality!$AT$5)),84),0))</f>
        <v>1.2833056551512676E-3</v>
      </c>
      <c r="ET145" s="414">
        <f>ES145*(1-VLOOKUP($AR46,'MP-2017_Female'!$A$3:$CF$103,MIN((61+(Mortality!ET$5-Mortality!$AT$5)),84),0))</f>
        <v>1.270472598599755E-3</v>
      </c>
      <c r="EU145" s="414">
        <f>ET145*(1-VLOOKUP($AR46,'MP-2017_Female'!$A$3:$CF$103,MIN((61+(Mortality!EU$5-Mortality!$AT$5)),84),0))</f>
        <v>1.2577678726137574E-3</v>
      </c>
      <c r="EV145" s="414">
        <f>EU145*(1-VLOOKUP($AR46,'MP-2017_Female'!$A$3:$CF$103,MIN((61+(Mortality!EV$5-Mortality!$AT$5)),84),0))</f>
        <v>1.2451901938876199E-3</v>
      </c>
      <c r="EW145" s="414">
        <f>EV145*(1-VLOOKUP($AR46,'MP-2017_Female'!$A$3:$CF$103,MIN((61+(Mortality!EW$5-Mortality!$AT$5)),84),0))</f>
        <v>1.2327382919487438E-3</v>
      </c>
      <c r="EX145" s="414">
        <f>EW145*(1-VLOOKUP($AR46,'MP-2017_Female'!$A$3:$CF$103,MIN((61+(Mortality!EX$5-Mortality!$AT$5)),84),0))</f>
        <v>1.2204109090292563E-3</v>
      </c>
      <c r="EY145" s="414">
        <f>EX145*(1-VLOOKUP($AR46,'MP-2017_Female'!$A$3:$CF$103,MIN((61+(Mortality!EY$5-Mortality!$AT$5)),84),0))</f>
        <v>1.2082067999389637E-3</v>
      </c>
      <c r="EZ145" s="414">
        <f>EY145*(1-VLOOKUP($AR46,'MP-2017_Female'!$A$3:$CF$103,MIN((61+(Mortality!EZ$5-Mortality!$AT$5)),84),0))</f>
        <v>1.1961247319395741E-3</v>
      </c>
      <c r="FA145" s="414">
        <f>EZ145*(1-VLOOKUP($AR46,'MP-2017_Female'!$A$3:$CF$103,MIN((61+(Mortality!FA$5-Mortality!$AT$5)),84),0))</f>
        <v>1.1841634846201784E-3</v>
      </c>
      <c r="FB145" s="414">
        <f>FA145*(1-VLOOKUP($AR46,'MP-2017_Female'!$A$3:$CF$103,MIN((61+(Mortality!FB$5-Mortality!$AT$5)),84),0))</f>
        <v>1.1723218497739767E-3</v>
      </c>
      <c r="FC145" s="414">
        <f>FB145*(1-VLOOKUP($AR46,'MP-2017_Female'!$A$3:$CF$103,MIN((61+(Mortality!FC$5-Mortality!$AT$5)),84),0))</f>
        <v>1.1605986312762369E-3</v>
      </c>
      <c r="FD145" s="414">
        <f>FC145*(1-VLOOKUP($AR46,'MP-2017_Female'!$A$3:$CF$103,MIN((61+(Mortality!FD$5-Mortality!$AT$5)),84),0))</f>
        <v>1.1489926449634745E-3</v>
      </c>
      <c r="FE145" s="414">
        <f>FD145*(1-VLOOKUP($AR46,'MP-2017_Female'!$A$3:$CF$103,MIN((61+(Mortality!FE$5-Mortality!$AT$5)),84),0))</f>
        <v>1.1375027185138397E-3</v>
      </c>
      <c r="FF145" s="414">
        <f>FE145*(1-VLOOKUP($AR46,'MP-2017_Female'!$A$3:$CF$103,MIN((61+(Mortality!FF$5-Mortality!$AT$5)),84),0))</f>
        <v>1.1261276913287013E-3</v>
      </c>
      <c r="FG145" s="414">
        <f>FF145*(1-VLOOKUP($AR46,'MP-2017_Female'!$A$3:$CF$103,MIN((61+(Mortality!FG$5-Mortality!$AT$5)),84),0))</f>
        <v>1.1148664144154143E-3</v>
      </c>
      <c r="FH145" s="414">
        <f>FG145*(1-VLOOKUP($AR46,'MP-2017_Female'!$A$3:$CF$103,MIN((61+(Mortality!FH$5-Mortality!$AT$5)),84),0))</f>
        <v>1.1037177502712602E-3</v>
      </c>
      <c r="FI145" s="414">
        <f>FH145*(1-VLOOKUP($AR46,'MP-2017_Female'!$A$3:$CF$103,MIN((61+(Mortality!FI$5-Mortality!$AT$5)),84),0))</f>
        <v>1.0926805727685476E-3</v>
      </c>
    </row>
    <row r="146" spans="44:165">
      <c r="AR146" s="205">
        <v>66</v>
      </c>
      <c r="AS146" s="235">
        <f t="shared" si="155"/>
        <v>3.8026820938323676E-3</v>
      </c>
      <c r="AT146" s="406">
        <f t="shared" si="154"/>
        <v>4.0606000000000001E-3</v>
      </c>
      <c r="AU146" s="414">
        <f>AT146*(1-VLOOKUP($AR47,'MP-2017_Female'!$A$3:$CF$103,MIN((61+(Mortality!AU$5-Mortality!$AT$5)),84),0))</f>
        <v>3.9976606999999999E-3</v>
      </c>
      <c r="AV146" s="414">
        <f>AU146*(1-VLOOKUP($AR47,'MP-2017_Female'!$A$3:$CF$103,MIN((61+(Mortality!AV$5-Mortality!$AT$5)),84),0))</f>
        <v>3.9488892394600001E-3</v>
      </c>
      <c r="AW146" s="414">
        <f>AV146*(1-VLOOKUP($AR47,'MP-2017_Female'!$A$3:$CF$103,MIN((61+(Mortality!AW$5-Mortality!$AT$5)),84),0))</f>
        <v>3.9141390141527524E-3</v>
      </c>
      <c r="AX146" s="414">
        <f>AW146*(1-VLOOKUP($AR47,'MP-2017_Female'!$A$3:$CF$103,MIN((61+(Mortality!AX$5-Mortality!$AT$5)),84),0))</f>
        <v>3.8832173159409457E-3</v>
      </c>
      <c r="AY146" s="414">
        <f>AX146*(1-VLOOKUP($AR47,'MP-2017_Female'!$A$3:$CF$103,MIN((61+(Mortality!AY$5-Mortality!$AT$5)),84),0))</f>
        <v>3.8568114381925473E-3</v>
      </c>
      <c r="AZ146" s="414">
        <f>AY146*(1-VLOOKUP($AR47,'MP-2017_Female'!$A$3:$CF$103,MIN((61+(Mortality!AZ$5-Mortality!$AT$5)),84),0))</f>
        <v>3.8348276129948496E-3</v>
      </c>
      <c r="BA146" s="414">
        <f>AZ146*(1-VLOOKUP($AR47,'MP-2017_Female'!$A$3:$CF$103,MIN((61+(Mortality!BA$5-Mortality!$AT$5)),84),0))</f>
        <v>3.8171874059750731E-3</v>
      </c>
      <c r="BB146" s="414">
        <f>BA146*(1-VLOOKUP($AR47,'MP-2017_Female'!$A$3:$CF$103,MIN((61+(Mortality!BB$5-Mortality!$AT$5)),84),0))</f>
        <v>3.8026820938323676E-3</v>
      </c>
      <c r="BC146" s="414">
        <f>BB146*(1-VLOOKUP($AR47,'MP-2017_Female'!$A$3:$CF$103,MIN((61+(Mortality!BC$5-Mortality!$AT$5)),84),0))</f>
        <v>3.7905135111321042E-3</v>
      </c>
      <c r="BD146" s="414">
        <f>BC146*(1-VLOOKUP($AR47,'MP-2017_Female'!$A$3:$CF$103,MIN((61+(Mortality!BD$5-Mortality!$AT$5)),84),0))</f>
        <v>3.7791419705987079E-3</v>
      </c>
      <c r="BE146" s="414">
        <f>BD146*(1-VLOOKUP($AR47,'MP-2017_Female'!$A$3:$CF$103,MIN((61+(Mortality!BE$5-Mortality!$AT$5)),84),0))</f>
        <v>3.7666708020957325E-3</v>
      </c>
      <c r="BF146" s="414">
        <f>BE146*(1-VLOOKUP($AR47,'MP-2017_Female'!$A$3:$CF$103,MIN((61+(Mortality!BF$5-Mortality!$AT$5)),84),0))</f>
        <v>3.7519807859675591E-3</v>
      </c>
      <c r="BG146" s="414">
        <f>BF146*(1-VLOOKUP($AR47,'MP-2017_Female'!$A$3:$CF$103,MIN((61+(Mortality!BG$5-Mortality!$AT$5)),84),0))</f>
        <v>3.7343464762735114E-3</v>
      </c>
      <c r="BH146" s="414">
        <f>BG146*(1-VLOOKUP($AR47,'MP-2017_Female'!$A$3:$CF$103,MIN((61+(Mortality!BH$5-Mortality!$AT$5)),84),0))</f>
        <v>3.7126872667111251E-3</v>
      </c>
      <c r="BI146" s="414">
        <f>BH146*(1-VLOOKUP($AR47,'MP-2017_Female'!$A$3:$CF$103,MIN((61+(Mortality!BI$5-Mortality!$AT$5)),84),0))</f>
        <v>3.6874409932974891E-3</v>
      </c>
      <c r="BJ146" s="414">
        <f>BI146*(1-VLOOKUP($AR47,'MP-2017_Female'!$A$3:$CF$103,MIN((61+(Mortality!BJ$5-Mortality!$AT$5)),84),0))</f>
        <v>3.6586789535497685E-3</v>
      </c>
      <c r="BK146" s="414">
        <f>BJ146*(1-VLOOKUP($AR47,'MP-2017_Female'!$A$3:$CF$103,MIN((61+(Mortality!BK$5-Mortality!$AT$5)),84),0))</f>
        <v>3.6272143145492405E-3</v>
      </c>
      <c r="BL146" s="414">
        <f>BK146*(1-VLOOKUP($AR47,'MP-2017_Female'!$A$3:$CF$103,MIN((61+(Mortality!BL$5-Mortality!$AT$5)),84),0))</f>
        <v>3.5934812214239325E-3</v>
      </c>
      <c r="BM146" s="414">
        <f>BL146*(1-VLOOKUP($AR47,'MP-2017_Female'!$A$3:$CF$103,MIN((61+(Mortality!BM$5-Mortality!$AT$5)),84),0))</f>
        <v>3.5586244535761201E-3</v>
      </c>
      <c r="BN146" s="414">
        <f>BM146*(1-VLOOKUP($AR47,'MP-2017_Female'!$A$3:$CF$103,MIN((61+(Mortality!BN$5-Mortality!$AT$5)),84),0))</f>
        <v>3.5233940714857162E-3</v>
      </c>
      <c r="BO146" s="414">
        <f>BN146*(1-VLOOKUP($AR47,'MP-2017_Female'!$A$3:$CF$103,MIN((61+(Mortality!BO$5-Mortality!$AT$5)),84),0))</f>
        <v>3.4881601307708591E-3</v>
      </c>
      <c r="BP146" s="414">
        <f>BO146*(1-VLOOKUP($AR47,'MP-2017_Female'!$A$3:$CF$103,MIN((61+(Mortality!BP$5-Mortality!$AT$5)),84),0))</f>
        <v>3.4532785294631506E-3</v>
      </c>
      <c r="BQ146" s="414">
        <f>BP146*(1-VLOOKUP($AR47,'MP-2017_Female'!$A$3:$CF$103,MIN((61+(Mortality!BQ$5-Mortality!$AT$5)),84),0))</f>
        <v>3.4187457441685189E-3</v>
      </c>
      <c r="BR146" s="414">
        <f>BQ146*(1-VLOOKUP($AR47,'MP-2017_Female'!$A$3:$CF$103,MIN((61+(Mortality!BR$5-Mortality!$AT$5)),84),0))</f>
        <v>3.3845582867268334E-3</v>
      </c>
      <c r="BS146" s="414">
        <f>BR146*(1-VLOOKUP($AR47,'MP-2017_Female'!$A$3:$CF$103,MIN((61+(Mortality!BS$5-Mortality!$AT$5)),84),0))</f>
        <v>3.3507127038595649E-3</v>
      </c>
      <c r="BT146" s="414">
        <f>BS146*(1-VLOOKUP($AR47,'MP-2017_Female'!$A$3:$CF$103,MIN((61+(Mortality!BT$5-Mortality!$AT$5)),84),0))</f>
        <v>3.3172055768209692E-3</v>
      </c>
      <c r="BU146" s="414">
        <f>BT146*(1-VLOOKUP($AR47,'MP-2017_Female'!$A$3:$CF$103,MIN((61+(Mortality!BU$5-Mortality!$AT$5)),84),0))</f>
        <v>3.2840335210527595E-3</v>
      </c>
      <c r="BV146" s="414">
        <f>BU146*(1-VLOOKUP($AR47,'MP-2017_Female'!$A$3:$CF$103,MIN((61+(Mortality!BV$5-Mortality!$AT$5)),84),0))</f>
        <v>3.2511931858422321E-3</v>
      </c>
      <c r="BW146" s="414">
        <f>BV146*(1-VLOOKUP($AR47,'MP-2017_Female'!$A$3:$CF$103,MIN((61+(Mortality!BW$5-Mortality!$AT$5)),84),0))</f>
        <v>3.2186812539838098E-3</v>
      </c>
      <c r="BX146" s="414">
        <f>BW146*(1-VLOOKUP($AR47,'MP-2017_Female'!$A$3:$CF$103,MIN((61+(Mortality!BX$5-Mortality!$AT$5)),84),0))</f>
        <v>3.1864944414439719E-3</v>
      </c>
      <c r="BY146" s="414">
        <f>BX146*(1-VLOOKUP($AR47,'MP-2017_Female'!$A$3:$CF$103,MIN((61+(Mortality!BY$5-Mortality!$AT$5)),84),0))</f>
        <v>3.1546294970295321E-3</v>
      </c>
      <c r="BZ146" s="414">
        <f>BY146*(1-VLOOKUP($AR47,'MP-2017_Female'!$A$3:$CF$103,MIN((61+(Mortality!BZ$5-Mortality!$AT$5)),84),0))</f>
        <v>3.1230832020592366E-3</v>
      </c>
      <c r="CA146" s="414">
        <f>BZ146*(1-VLOOKUP($AR47,'MP-2017_Female'!$A$3:$CF$103,MIN((61+(Mortality!CA$5-Mortality!$AT$5)),84),0))</f>
        <v>3.0918523700386442E-3</v>
      </c>
      <c r="CB146" s="414">
        <f>CA146*(1-VLOOKUP($AR47,'MP-2017_Female'!$A$3:$CF$103,MIN((61+(Mortality!CB$5-Mortality!$AT$5)),84),0))</f>
        <v>3.0609338463382578E-3</v>
      </c>
      <c r="CC146" s="414">
        <f>CB146*(1-VLOOKUP($AR47,'MP-2017_Female'!$A$3:$CF$103,MIN((61+(Mortality!CC$5-Mortality!$AT$5)),84),0))</f>
        <v>3.030324507874875E-3</v>
      </c>
      <c r="CD146" s="414">
        <f>CC146*(1-VLOOKUP($AR47,'MP-2017_Female'!$A$3:$CF$103,MIN((61+(Mortality!CD$5-Mortality!$AT$5)),84),0))</f>
        <v>3.0000212627961263E-3</v>
      </c>
      <c r="CE146" s="414">
        <f>CD146*(1-VLOOKUP($AR47,'MP-2017_Female'!$A$3:$CF$103,MIN((61+(Mortality!CE$5-Mortality!$AT$5)),84),0))</f>
        <v>2.970021050168165E-3</v>
      </c>
      <c r="CF146" s="414">
        <f>CE146*(1-VLOOKUP($AR47,'MP-2017_Female'!$A$3:$CF$103,MIN((61+(Mortality!CF$5-Mortality!$AT$5)),84),0))</f>
        <v>2.9403208396664832E-3</v>
      </c>
      <c r="CG146" s="414">
        <f>CF146*(1-VLOOKUP($AR47,'MP-2017_Female'!$A$3:$CF$103,MIN((61+(Mortality!CG$5-Mortality!$AT$5)),84),0))</f>
        <v>2.9109176312698184E-3</v>
      </c>
      <c r="CH146" s="414">
        <f>CG146*(1-VLOOKUP($AR47,'MP-2017_Female'!$A$3:$CF$103,MIN((61+(Mortality!CH$5-Mortality!$AT$5)),84),0))</f>
        <v>2.8818084549571202E-3</v>
      </c>
      <c r="CI146" s="414">
        <f>CH146*(1-VLOOKUP($AR47,'MP-2017_Female'!$A$3:$CF$103,MIN((61+(Mortality!CI$5-Mortality!$AT$5)),84),0))</f>
        <v>2.8529903704075489E-3</v>
      </c>
      <c r="CJ146" s="414">
        <f>CI146*(1-VLOOKUP($AR47,'MP-2017_Female'!$A$3:$CF$103,MIN((61+(Mortality!CJ$5-Mortality!$AT$5)),84),0))</f>
        <v>2.8244604667034736E-3</v>
      </c>
      <c r="CK146" s="414">
        <f>CJ146*(1-VLOOKUP($AR47,'MP-2017_Female'!$A$3:$CF$103,MIN((61+(Mortality!CK$5-Mortality!$AT$5)),84),0))</f>
        <v>2.7962158620364387E-3</v>
      </c>
      <c r="CL146" s="414">
        <f>CK146*(1-VLOOKUP($AR47,'MP-2017_Female'!$A$3:$CF$103,MIN((61+(Mortality!CL$5-Mortality!$AT$5)),84),0))</f>
        <v>2.7682537034160741E-3</v>
      </c>
      <c r="CM146" s="414">
        <f>CL146*(1-VLOOKUP($AR47,'MP-2017_Female'!$A$3:$CF$103,MIN((61+(Mortality!CM$5-Mortality!$AT$5)),84),0))</f>
        <v>2.7405711663819133E-3</v>
      </c>
      <c r="CN146" s="414">
        <f>CM146*(1-VLOOKUP($AR47,'MP-2017_Female'!$A$3:$CF$103,MIN((61+(Mortality!CN$5-Mortality!$AT$5)),84),0))</f>
        <v>2.7131654547180939E-3</v>
      </c>
      <c r="CO146" s="414">
        <f>CN146*(1-VLOOKUP($AR47,'MP-2017_Female'!$A$3:$CF$103,MIN((61+(Mortality!CO$5-Mortality!$AT$5)),84),0))</f>
        <v>2.686033800170913E-3</v>
      </c>
      <c r="CP146" s="414">
        <f>CO146*(1-VLOOKUP($AR47,'MP-2017_Female'!$A$3:$CF$103,MIN((61+(Mortality!CP$5-Mortality!$AT$5)),84),0))</f>
        <v>2.6591734621692039E-3</v>
      </c>
      <c r="CQ146" s="414">
        <f>CP146*(1-VLOOKUP($AR47,'MP-2017_Female'!$A$3:$CF$103,MIN((61+(Mortality!CQ$5-Mortality!$AT$5)),84),0))</f>
        <v>2.632581727547512E-3</v>
      </c>
      <c r="CR146" s="414">
        <f>CQ146*(1-VLOOKUP($AR47,'MP-2017_Female'!$A$3:$CF$103,MIN((61+(Mortality!CR$5-Mortality!$AT$5)),84),0))</f>
        <v>2.606255910272037E-3</v>
      </c>
      <c r="CS146" s="414">
        <f>CR146*(1-VLOOKUP($AR47,'MP-2017_Female'!$A$3:$CF$103,MIN((61+(Mortality!CS$5-Mortality!$AT$5)),84),0))</f>
        <v>2.5801933511693164E-3</v>
      </c>
      <c r="CT146" s="414">
        <f>CS146*(1-VLOOKUP($AR47,'MP-2017_Female'!$A$3:$CF$103,MIN((61+(Mortality!CT$5-Mortality!$AT$5)),84),0))</f>
        <v>2.5543914176576234E-3</v>
      </c>
      <c r="CU146" s="414">
        <f>CT146*(1-VLOOKUP($AR47,'MP-2017_Female'!$A$3:$CF$103,MIN((61+(Mortality!CU$5-Mortality!$AT$5)),84),0))</f>
        <v>2.5288475034810471E-3</v>
      </c>
      <c r="CV146" s="414">
        <f>CU146*(1-VLOOKUP($AR47,'MP-2017_Female'!$A$3:$CF$103,MIN((61+(Mortality!CV$5-Mortality!$AT$5)),84),0))</f>
        <v>2.5035590284462365E-3</v>
      </c>
      <c r="CW146" s="414">
        <f>CV146*(1-VLOOKUP($AR47,'MP-2017_Female'!$A$3:$CF$103,MIN((61+(Mortality!CW$5-Mortality!$AT$5)),84),0))</f>
        <v>2.4785234381617741E-3</v>
      </c>
      <c r="CX146" s="414">
        <f>CW146*(1-VLOOKUP($AR47,'MP-2017_Female'!$A$3:$CF$103,MIN((61+(Mortality!CX$5-Mortality!$AT$5)),84),0))</f>
        <v>2.4537382037801564E-3</v>
      </c>
      <c r="CY146" s="414">
        <f>CX146*(1-VLOOKUP($AR47,'MP-2017_Female'!$A$3:$CF$103,MIN((61+(Mortality!CY$5-Mortality!$AT$5)),84),0))</f>
        <v>2.429200821742355E-3</v>
      </c>
      <c r="CZ146" s="414">
        <f>CY146*(1-VLOOKUP($AR47,'MP-2017_Female'!$A$3:$CF$103,MIN((61+(Mortality!CZ$5-Mortality!$AT$5)),84),0))</f>
        <v>2.4049088135249313E-3</v>
      </c>
      <c r="DA146" s="414">
        <f>CZ146*(1-VLOOKUP($AR47,'MP-2017_Female'!$A$3:$CF$103,MIN((61+(Mortality!DA$5-Mortality!$AT$5)),84),0))</f>
        <v>2.3808597253896818E-3</v>
      </c>
      <c r="DB146" s="414">
        <f>DA146*(1-VLOOKUP($AR47,'MP-2017_Female'!$A$3:$CF$103,MIN((61+(Mortality!DB$5-Mortality!$AT$5)),84),0))</f>
        <v>2.3570511281357852E-3</v>
      </c>
      <c r="DC146" s="414">
        <f>DB146*(1-VLOOKUP($AR47,'MP-2017_Female'!$A$3:$CF$103,MIN((61+(Mortality!DC$5-Mortality!$AT$5)),84),0))</f>
        <v>2.3334806168544271E-3</v>
      </c>
      <c r="DD146" s="414">
        <f>DC146*(1-VLOOKUP($AR47,'MP-2017_Female'!$A$3:$CF$103,MIN((61+(Mortality!DD$5-Mortality!$AT$5)),84),0))</f>
        <v>2.310145810685883E-3</v>
      </c>
      <c r="DE146" s="414">
        <f>DD146*(1-VLOOKUP($AR47,'MP-2017_Female'!$A$3:$CF$103,MIN((61+(Mortality!DE$5-Mortality!$AT$5)),84),0))</f>
        <v>2.2870443525790244E-3</v>
      </c>
      <c r="DF146" s="414">
        <f>DE146*(1-VLOOKUP($AR47,'MP-2017_Female'!$A$3:$CF$103,MIN((61+(Mortality!DF$5-Mortality!$AT$5)),84),0))</f>
        <v>2.2641739090532341E-3</v>
      </c>
      <c r="DG146" s="414">
        <f>DF146*(1-VLOOKUP($AR47,'MP-2017_Female'!$A$3:$CF$103,MIN((61+(Mortality!DG$5-Mortality!$AT$5)),84),0))</f>
        <v>2.241532169962702E-3</v>
      </c>
      <c r="DH146" s="414">
        <f>DG146*(1-VLOOKUP($AR47,'MP-2017_Female'!$A$3:$CF$103,MIN((61+(Mortality!DH$5-Mortality!$AT$5)),84),0))</f>
        <v>2.2191168482630749E-3</v>
      </c>
      <c r="DI146" s="414">
        <f>DH146*(1-VLOOKUP($AR47,'MP-2017_Female'!$A$3:$CF$103,MIN((61+(Mortality!DI$5-Mortality!$AT$5)),84),0))</f>
        <v>2.1969256797804444E-3</v>
      </c>
      <c r="DJ146" s="414">
        <f>DI146*(1-VLOOKUP($AR47,'MP-2017_Female'!$A$3:$CF$103,MIN((61+(Mortality!DJ$5-Mortality!$AT$5)),84),0))</f>
        <v>2.1749564229826398E-3</v>
      </c>
      <c r="DK146" s="414">
        <f>DJ146*(1-VLOOKUP($AR47,'MP-2017_Female'!$A$3:$CF$103,MIN((61+(Mortality!DK$5-Mortality!$AT$5)),84),0))</f>
        <v>2.1532068587528136E-3</v>
      </c>
      <c r="DL146" s="414">
        <f>DK146*(1-VLOOKUP($AR47,'MP-2017_Female'!$A$3:$CF$103,MIN((61+(Mortality!DL$5-Mortality!$AT$5)),84),0))</f>
        <v>2.1316747901652853E-3</v>
      </c>
      <c r="DM146" s="414">
        <f>DL146*(1-VLOOKUP($AR47,'MP-2017_Female'!$A$3:$CF$103,MIN((61+(Mortality!DM$5-Mortality!$AT$5)),84),0))</f>
        <v>2.1103580422636324E-3</v>
      </c>
      <c r="DN146" s="414">
        <f>DM146*(1-VLOOKUP($AR47,'MP-2017_Female'!$A$3:$CF$103,MIN((61+(Mortality!DN$5-Mortality!$AT$5)),84),0))</f>
        <v>2.089254461840996E-3</v>
      </c>
      <c r="DO146" s="414">
        <f>DN146*(1-VLOOKUP($AR47,'MP-2017_Female'!$A$3:$CF$103,MIN((61+(Mortality!DO$5-Mortality!$AT$5)),84),0))</f>
        <v>2.068361917222586E-3</v>
      </c>
      <c r="DP146" s="414">
        <f>DO146*(1-VLOOKUP($AR47,'MP-2017_Female'!$A$3:$CF$103,MIN((61+(Mortality!DP$5-Mortality!$AT$5)),84),0))</f>
        <v>2.0476782980503603E-3</v>
      </c>
      <c r="DQ146" s="414">
        <f>DP146*(1-VLOOKUP($AR47,'MP-2017_Female'!$A$3:$CF$103,MIN((61+(Mortality!DQ$5-Mortality!$AT$5)),84),0))</f>
        <v>2.0272015150698567E-3</v>
      </c>
      <c r="DR146" s="414">
        <f>DQ146*(1-VLOOKUP($AR47,'MP-2017_Female'!$A$3:$CF$103,MIN((61+(Mortality!DR$5-Mortality!$AT$5)),84),0))</f>
        <v>2.0069294999191583E-3</v>
      </c>
      <c r="DS146" s="414">
        <f>DR146*(1-VLOOKUP($AR47,'MP-2017_Female'!$A$3:$CF$103,MIN((61+(Mortality!DS$5-Mortality!$AT$5)),84),0))</f>
        <v>1.9868602049199669E-3</v>
      </c>
      <c r="DT146" s="414">
        <f>DS146*(1-VLOOKUP($AR47,'MP-2017_Female'!$A$3:$CF$103,MIN((61+(Mortality!DT$5-Mortality!$AT$5)),84),0))</f>
        <v>1.9669916028707672E-3</v>
      </c>
      <c r="DU146" s="414">
        <f>DT146*(1-VLOOKUP($AR47,'MP-2017_Female'!$A$3:$CF$103,MIN((61+(Mortality!DU$5-Mortality!$AT$5)),84),0))</f>
        <v>1.9473216868420595E-3</v>
      </c>
      <c r="DV146" s="414">
        <f>DU146*(1-VLOOKUP($AR47,'MP-2017_Female'!$A$3:$CF$103,MIN((61+(Mortality!DV$5-Mortality!$AT$5)),84),0))</f>
        <v>1.9278484699736388E-3</v>
      </c>
      <c r="DW146" s="414">
        <f>DV146*(1-VLOOKUP($AR47,'MP-2017_Female'!$A$3:$CF$103,MIN((61+(Mortality!DW$5-Mortality!$AT$5)),84),0))</f>
        <v>1.9085699852739023E-3</v>
      </c>
      <c r="DX146" s="414">
        <f>DW146*(1-VLOOKUP($AR47,'MP-2017_Female'!$A$3:$CF$103,MIN((61+(Mortality!DX$5-Mortality!$AT$5)),84),0))</f>
        <v>1.8894842854211634E-3</v>
      </c>
      <c r="DY146" s="414">
        <f>DX146*(1-VLOOKUP($AR47,'MP-2017_Female'!$A$3:$CF$103,MIN((61+(Mortality!DY$5-Mortality!$AT$5)),84),0))</f>
        <v>1.8705894425669516E-3</v>
      </c>
      <c r="DZ146" s="414">
        <f>DY146*(1-VLOOKUP($AR47,'MP-2017_Female'!$A$3:$CF$103,MIN((61+(Mortality!DZ$5-Mortality!$AT$5)),84),0))</f>
        <v>1.8518835481412821E-3</v>
      </c>
      <c r="EA146" s="414">
        <f>DZ146*(1-VLOOKUP($AR47,'MP-2017_Female'!$A$3:$CF$103,MIN((61+(Mortality!EA$5-Mortality!$AT$5)),84),0))</f>
        <v>1.8333647126598691E-3</v>
      </c>
      <c r="EB146" s="414">
        <f>EA146*(1-VLOOKUP($AR47,'MP-2017_Female'!$A$3:$CF$103,MIN((61+(Mortality!EB$5-Mortality!$AT$5)),84),0))</f>
        <v>1.8150310655332704E-3</v>
      </c>
      <c r="EC146" s="414">
        <f>EB146*(1-VLOOKUP($AR47,'MP-2017_Female'!$A$3:$CF$103,MIN((61+(Mortality!EC$5-Mortality!$AT$5)),84),0))</f>
        <v>1.7968807548779376E-3</v>
      </c>
      <c r="ED146" s="414">
        <f>EC146*(1-VLOOKUP($AR47,'MP-2017_Female'!$A$3:$CF$103,MIN((61+(Mortality!ED$5-Mortality!$AT$5)),84),0))</f>
        <v>1.7789119473291583E-3</v>
      </c>
      <c r="EE146" s="414">
        <f>ED146*(1-VLOOKUP($AR47,'MP-2017_Female'!$A$3:$CF$103,MIN((61+(Mortality!EE$5-Mortality!$AT$5)),84),0))</f>
        <v>1.7611228278558667E-3</v>
      </c>
      <c r="EF146" s="414">
        <f>EE146*(1-VLOOKUP($AR47,'MP-2017_Female'!$A$3:$CF$103,MIN((61+(Mortality!EF$5-Mortality!$AT$5)),84),0))</f>
        <v>1.743511599577308E-3</v>
      </c>
      <c r="EG146" s="414">
        <f>EF146*(1-VLOOKUP($AR47,'MP-2017_Female'!$A$3:$CF$103,MIN((61+(Mortality!EG$5-Mortality!$AT$5)),84),0))</f>
        <v>1.7260764835815351E-3</v>
      </c>
      <c r="EH146" s="414">
        <f>EG146*(1-VLOOKUP($AR47,'MP-2017_Female'!$A$3:$CF$103,MIN((61+(Mortality!EH$5-Mortality!$AT$5)),84),0))</f>
        <v>1.7088157187457197E-3</v>
      </c>
      <c r="EI146" s="414">
        <f>EH146*(1-VLOOKUP($AR47,'MP-2017_Female'!$A$3:$CF$103,MIN((61+(Mortality!EI$5-Mortality!$AT$5)),84),0))</f>
        <v>1.6917275615582624E-3</v>
      </c>
      <c r="EJ146" s="414">
        <f>EI146*(1-VLOOKUP($AR47,'MP-2017_Female'!$A$3:$CF$103,MIN((61+(Mortality!EJ$5-Mortality!$AT$5)),84),0))</f>
        <v>1.6748102859426798E-3</v>
      </c>
      <c r="EK146" s="414">
        <f>EJ146*(1-VLOOKUP($AR47,'MP-2017_Female'!$A$3:$CF$103,MIN((61+(Mortality!EK$5-Mortality!$AT$5)),84),0))</f>
        <v>1.6580621830832531E-3</v>
      </c>
      <c r="EL146" s="414">
        <f>EK146*(1-VLOOKUP($AR47,'MP-2017_Female'!$A$3:$CF$103,MIN((61+(Mortality!EL$5-Mortality!$AT$5)),84),0))</f>
        <v>1.6414815612524206E-3</v>
      </c>
      <c r="EM146" s="414">
        <f>EL146*(1-VLOOKUP($AR47,'MP-2017_Female'!$A$3:$CF$103,MIN((61+(Mortality!EM$5-Mortality!$AT$5)),84),0))</f>
        <v>1.6250667456398963E-3</v>
      </c>
      <c r="EN146" s="414">
        <f>EM146*(1-VLOOKUP($AR47,'MP-2017_Female'!$A$3:$CF$103,MIN((61+(Mortality!EN$5-Mortality!$AT$5)),84),0))</f>
        <v>1.6088160781834973E-3</v>
      </c>
      <c r="EO146" s="414">
        <f>EN146*(1-VLOOKUP($AR47,'MP-2017_Female'!$A$3:$CF$103,MIN((61+(Mortality!EO$5-Mortality!$AT$5)),84),0))</f>
        <v>1.5927279174016624E-3</v>
      </c>
      <c r="EP146" s="414">
        <f>EO146*(1-VLOOKUP($AR47,'MP-2017_Female'!$A$3:$CF$103,MIN((61+(Mortality!EP$5-Mortality!$AT$5)),84),0))</f>
        <v>1.5768006382276458E-3</v>
      </c>
      <c r="EQ146" s="414">
        <f>EP146*(1-VLOOKUP($AR47,'MP-2017_Female'!$A$3:$CF$103,MIN((61+(Mortality!EQ$5-Mortality!$AT$5)),84),0))</f>
        <v>1.5610326318453694E-3</v>
      </c>
      <c r="ER146" s="414">
        <f>EQ146*(1-VLOOKUP($AR47,'MP-2017_Female'!$A$3:$CF$103,MIN((61+(Mortality!ER$5-Mortality!$AT$5)),84),0))</f>
        <v>1.5454223055269157E-3</v>
      </c>
      <c r="ES146" s="414">
        <f>ER146*(1-VLOOKUP($AR47,'MP-2017_Female'!$A$3:$CF$103,MIN((61+(Mortality!ES$5-Mortality!$AT$5)),84),0))</f>
        <v>1.5299680824716465E-3</v>
      </c>
      <c r="ET146" s="414">
        <f>ES146*(1-VLOOKUP($AR47,'MP-2017_Female'!$A$3:$CF$103,MIN((61+(Mortality!ET$5-Mortality!$AT$5)),84),0))</f>
        <v>1.51466840164693E-3</v>
      </c>
      <c r="EU146" s="414">
        <f>ET146*(1-VLOOKUP($AR47,'MP-2017_Female'!$A$3:$CF$103,MIN((61+(Mortality!EU$5-Mortality!$AT$5)),84),0))</f>
        <v>1.4995217176304607E-3</v>
      </c>
      <c r="EV146" s="414">
        <f>EU146*(1-VLOOKUP($AR47,'MP-2017_Female'!$A$3:$CF$103,MIN((61+(Mortality!EV$5-Mortality!$AT$5)),84),0))</f>
        <v>1.4845265004541561E-3</v>
      </c>
      <c r="EW146" s="414">
        <f>EV146*(1-VLOOKUP($AR47,'MP-2017_Female'!$A$3:$CF$103,MIN((61+(Mortality!EW$5-Mortality!$AT$5)),84),0))</f>
        <v>1.4696812354496145E-3</v>
      </c>
      <c r="EX146" s="414">
        <f>EW146*(1-VLOOKUP($AR47,'MP-2017_Female'!$A$3:$CF$103,MIN((61+(Mortality!EX$5-Mortality!$AT$5)),84),0))</f>
        <v>1.4549844230951183E-3</v>
      </c>
      <c r="EY146" s="414">
        <f>EX146*(1-VLOOKUP($AR47,'MP-2017_Female'!$A$3:$CF$103,MIN((61+(Mortality!EY$5-Mortality!$AT$5)),84),0))</f>
        <v>1.4404345788641671E-3</v>
      </c>
      <c r="EZ146" s="414">
        <f>EY146*(1-VLOOKUP($AR47,'MP-2017_Female'!$A$3:$CF$103,MIN((61+(Mortality!EZ$5-Mortality!$AT$5)),84),0))</f>
        <v>1.4260302330755255E-3</v>
      </c>
      <c r="FA146" s="414">
        <f>EZ146*(1-VLOOKUP($AR47,'MP-2017_Female'!$A$3:$CF$103,MIN((61+(Mortality!FA$5-Mortality!$AT$5)),84),0))</f>
        <v>1.4117699307447701E-3</v>
      </c>
      <c r="FB146" s="414">
        <f>FA146*(1-VLOOKUP($AR47,'MP-2017_Female'!$A$3:$CF$103,MIN((61+(Mortality!FB$5-Mortality!$AT$5)),84),0))</f>
        <v>1.3976522314373223E-3</v>
      </c>
      <c r="FC146" s="414">
        <f>FB146*(1-VLOOKUP($AR47,'MP-2017_Female'!$A$3:$CF$103,MIN((61+(Mortality!FC$5-Mortality!$AT$5)),84),0))</f>
        <v>1.3836757091229492E-3</v>
      </c>
      <c r="FD146" s="414">
        <f>FC146*(1-VLOOKUP($AR47,'MP-2017_Female'!$A$3:$CF$103,MIN((61+(Mortality!FD$5-Mortality!$AT$5)),84),0))</f>
        <v>1.3698389520317197E-3</v>
      </c>
      <c r="FE146" s="414">
        <f>FD146*(1-VLOOKUP($AR47,'MP-2017_Female'!$A$3:$CF$103,MIN((61+(Mortality!FE$5-Mortality!$AT$5)),84),0))</f>
        <v>1.3561405625114025E-3</v>
      </c>
      <c r="FF146" s="414">
        <f>FE146*(1-VLOOKUP($AR47,'MP-2017_Female'!$A$3:$CF$103,MIN((61+(Mortality!FF$5-Mortality!$AT$5)),84),0))</f>
        <v>1.3425791568862885E-3</v>
      </c>
      <c r="FG146" s="414">
        <f>FF146*(1-VLOOKUP($AR47,'MP-2017_Female'!$A$3:$CF$103,MIN((61+(Mortality!FG$5-Mortality!$AT$5)),84),0))</f>
        <v>1.3291533653174256E-3</v>
      </c>
      <c r="FH146" s="414">
        <f>FG146*(1-VLOOKUP($AR47,'MP-2017_Female'!$A$3:$CF$103,MIN((61+(Mortality!FH$5-Mortality!$AT$5)),84),0))</f>
        <v>1.3158618316642513E-3</v>
      </c>
      <c r="FI146" s="414">
        <f>FH146*(1-VLOOKUP($AR47,'MP-2017_Female'!$A$3:$CF$103,MIN((61+(Mortality!FI$5-Mortality!$AT$5)),84),0))</f>
        <v>1.3027032133476088E-3</v>
      </c>
    </row>
    <row r="147" spans="44:165">
      <c r="AR147" s="205">
        <v>67</v>
      </c>
      <c r="AS147" s="235">
        <f t="shared" si="155"/>
        <v>4.4105470644225401E-3</v>
      </c>
      <c r="AT147" s="406">
        <f t="shared" si="154"/>
        <v>4.7622000000000003E-3</v>
      </c>
      <c r="AU147" s="414">
        <f>AT147*(1-VLOOKUP($AR48,'MP-2017_Female'!$A$3:$CF$103,MIN((61+(Mortality!AU$5-Mortality!$AT$5)),84),0))</f>
        <v>4.6860048E-3</v>
      </c>
      <c r="AV147" s="414">
        <f>AU147*(1-VLOOKUP($AR48,'MP-2017_Female'!$A$3:$CF$103,MIN((61+(Mortality!AV$5-Mortality!$AT$5)),84),0))</f>
        <v>4.6246181371199999E-3</v>
      </c>
      <c r="AW147" s="414">
        <f>AV147*(1-VLOOKUP($AR48,'MP-2017_Female'!$A$3:$CF$103,MIN((61+(Mortality!AW$5-Mortality!$AT$5)),84),0))</f>
        <v>4.5779094939350879E-3</v>
      </c>
      <c r="AX147" s="414">
        <f>AW147*(1-VLOOKUP($AR48,'MP-2017_Female'!$A$3:$CF$103,MIN((61+(Mortality!AX$5-Mortality!$AT$5)),84),0))</f>
        <v>4.5348771446920982E-3</v>
      </c>
      <c r="AY147" s="414">
        <f>AX147*(1-VLOOKUP($AR48,'MP-2017_Female'!$A$3:$CF$103,MIN((61+(Mortality!AY$5-Mortality!$AT$5)),84),0))</f>
        <v>4.496330688962216E-3</v>
      </c>
      <c r="AZ147" s="414">
        <f>AY147*(1-VLOOKUP($AR48,'MP-2017_Female'!$A$3:$CF$103,MIN((61+(Mortality!AZ$5-Mortality!$AT$5)),84),0))</f>
        <v>4.4626082087949994E-3</v>
      </c>
      <c r="BA147" s="414">
        <f>AZ147*(1-VLOOKUP($AR48,'MP-2017_Female'!$A$3:$CF$103,MIN((61+(Mortality!BA$5-Mortality!$AT$5)),84),0))</f>
        <v>4.4340475162587111E-3</v>
      </c>
      <c r="BB147" s="414">
        <f>BA147*(1-VLOOKUP($AR48,'MP-2017_Female'!$A$3:$CF$103,MIN((61+(Mortality!BB$5-Mortality!$AT$5)),84),0))</f>
        <v>4.4105470644225401E-3</v>
      </c>
      <c r="BC147" s="414">
        <f>BB147*(1-VLOOKUP($AR48,'MP-2017_Female'!$A$3:$CF$103,MIN((61+(Mortality!BC$5-Mortality!$AT$5)),84),0))</f>
        <v>4.3906996026326387E-3</v>
      </c>
      <c r="BD147" s="414">
        <f>BC147*(1-VLOOKUP($AR48,'MP-2017_Female'!$A$3:$CF$103,MIN((61+(Mortality!BD$5-Mortality!$AT$5)),84),0))</f>
        <v>4.3731368042221079E-3</v>
      </c>
      <c r="BE147" s="414">
        <f>BD147*(1-VLOOKUP($AR48,'MP-2017_Female'!$A$3:$CF$103,MIN((61+(Mortality!BE$5-Mortality!$AT$5)),84),0))</f>
        <v>4.3565188843660641E-3</v>
      </c>
      <c r="BF147" s="414">
        <f>BE147*(1-VLOOKUP($AR48,'MP-2017_Female'!$A$3:$CF$103,MIN((61+(Mortality!BF$5-Mortality!$AT$5)),84),0))</f>
        <v>4.3386571569401632E-3</v>
      </c>
      <c r="BG147" s="414">
        <f>BF147*(1-VLOOKUP($AR48,'MP-2017_Female'!$A$3:$CF$103,MIN((61+(Mortality!BG$5-Mortality!$AT$5)),84),0))</f>
        <v>4.3182654683025443E-3</v>
      </c>
      <c r="BH147" s="414">
        <f>BG147*(1-VLOOKUP($AR48,'MP-2017_Female'!$A$3:$CF$103,MIN((61+(Mortality!BH$5-Mortality!$AT$5)),84),0))</f>
        <v>4.2945150082268806E-3</v>
      </c>
      <c r="BI147" s="414">
        <f>BH147*(1-VLOOKUP($AR48,'MP-2017_Female'!$A$3:$CF$103,MIN((61+(Mortality!BI$5-Mortality!$AT$5)),84),0))</f>
        <v>4.2666006606734063E-3</v>
      </c>
      <c r="BJ147" s="414">
        <f>BI147*(1-VLOOKUP($AR48,'MP-2017_Female'!$A$3:$CF$103,MIN((61+(Mortality!BJ$5-Mortality!$AT$5)),84),0))</f>
        <v>4.2346011557183559E-3</v>
      </c>
      <c r="BK147" s="414">
        <f>BJ147*(1-VLOOKUP($AR48,'MP-2017_Female'!$A$3:$CF$103,MIN((61+(Mortality!BK$5-Mortality!$AT$5)),84),0))</f>
        <v>4.1994539661258934E-3</v>
      </c>
      <c r="BL147" s="414">
        <f>BK147*(1-VLOOKUP($AR48,'MP-2017_Female'!$A$3:$CF$103,MIN((61+(Mortality!BL$5-Mortality!$AT$5)),84),0))</f>
        <v>4.1616588804307599E-3</v>
      </c>
      <c r="BM147" s="414">
        <f>BL147*(1-VLOOKUP($AR48,'MP-2017_Female'!$A$3:$CF$103,MIN((61+(Mortality!BM$5-Mortality!$AT$5)),84),0))</f>
        <v>4.1221231210666681E-3</v>
      </c>
      <c r="BN147" s="414">
        <f>BM147*(1-VLOOKUP($AR48,'MP-2017_Female'!$A$3:$CF$103,MIN((61+(Mortality!BN$5-Mortality!$AT$5)),84),0))</f>
        <v>4.0817263144802144E-3</v>
      </c>
      <c r="BO147" s="414">
        <f>BN147*(1-VLOOKUP($AR48,'MP-2017_Female'!$A$3:$CF$103,MIN((61+(Mortality!BO$5-Mortality!$AT$5)),84),0))</f>
        <v>4.0413172239668598E-3</v>
      </c>
      <c r="BP147" s="414">
        <f>BO147*(1-VLOOKUP($AR48,'MP-2017_Female'!$A$3:$CF$103,MIN((61+(Mortality!BP$5-Mortality!$AT$5)),84),0))</f>
        <v>4.0009040517271915E-3</v>
      </c>
      <c r="BQ147" s="414">
        <f>BP147*(1-VLOOKUP($AR48,'MP-2017_Female'!$A$3:$CF$103,MIN((61+(Mortality!BQ$5-Mortality!$AT$5)),84),0))</f>
        <v>3.96089501120992E-3</v>
      </c>
      <c r="BR147" s="414">
        <f>BQ147*(1-VLOOKUP($AR48,'MP-2017_Female'!$A$3:$CF$103,MIN((61+(Mortality!BR$5-Mortality!$AT$5)),84),0))</f>
        <v>3.9212860610978208E-3</v>
      </c>
      <c r="BS147" s="414">
        <f>BR147*(1-VLOOKUP($AR48,'MP-2017_Female'!$A$3:$CF$103,MIN((61+(Mortality!BS$5-Mortality!$AT$5)),84),0))</f>
        <v>3.8820732004868426E-3</v>
      </c>
      <c r="BT147" s="414">
        <f>BS147*(1-VLOOKUP($AR48,'MP-2017_Female'!$A$3:$CF$103,MIN((61+(Mortality!BT$5-Mortality!$AT$5)),84),0))</f>
        <v>3.8432524684819743E-3</v>
      </c>
      <c r="BU147" s="414">
        <f>BT147*(1-VLOOKUP($AR48,'MP-2017_Female'!$A$3:$CF$103,MIN((61+(Mortality!BU$5-Mortality!$AT$5)),84),0))</f>
        <v>3.8048199437971547E-3</v>
      </c>
      <c r="BV147" s="414">
        <f>BU147*(1-VLOOKUP($AR48,'MP-2017_Female'!$A$3:$CF$103,MIN((61+(Mortality!BV$5-Mortality!$AT$5)),84),0))</f>
        <v>3.7667717443591832E-3</v>
      </c>
      <c r="BW147" s="414">
        <f>BV147*(1-VLOOKUP($AR48,'MP-2017_Female'!$A$3:$CF$103,MIN((61+(Mortality!BW$5-Mortality!$AT$5)),84),0))</f>
        <v>3.7291040269155913E-3</v>
      </c>
      <c r="BX147" s="414">
        <f>BW147*(1-VLOOKUP($AR48,'MP-2017_Female'!$A$3:$CF$103,MIN((61+(Mortality!BX$5-Mortality!$AT$5)),84),0))</f>
        <v>3.6918129866464352E-3</v>
      </c>
      <c r="BY147" s="414">
        <f>BX147*(1-VLOOKUP($AR48,'MP-2017_Female'!$A$3:$CF$103,MIN((61+(Mortality!BY$5-Mortality!$AT$5)),84),0))</f>
        <v>3.6548948567799709E-3</v>
      </c>
      <c r="BZ147" s="414">
        <f>BY147*(1-VLOOKUP($AR48,'MP-2017_Female'!$A$3:$CF$103,MIN((61+(Mortality!BZ$5-Mortality!$AT$5)),84),0))</f>
        <v>3.6183459082121711E-3</v>
      </c>
      <c r="CA147" s="414">
        <f>BZ147*(1-VLOOKUP($AR48,'MP-2017_Female'!$A$3:$CF$103,MIN((61+(Mortality!CA$5-Mortality!$AT$5)),84),0))</f>
        <v>3.5821624491300494E-3</v>
      </c>
      <c r="CB147" s="414">
        <f>CA147*(1-VLOOKUP($AR48,'MP-2017_Female'!$A$3:$CF$103,MIN((61+(Mortality!CB$5-Mortality!$AT$5)),84),0))</f>
        <v>3.546340824638749E-3</v>
      </c>
      <c r="CC147" s="414">
        <f>CB147*(1-VLOOKUP($AR48,'MP-2017_Female'!$A$3:$CF$103,MIN((61+(Mortality!CC$5-Mortality!$AT$5)),84),0))</f>
        <v>3.5108774163923615E-3</v>
      </c>
      <c r="CD147" s="414">
        <f>CC147*(1-VLOOKUP($AR48,'MP-2017_Female'!$A$3:$CF$103,MIN((61+(Mortality!CD$5-Mortality!$AT$5)),84),0))</f>
        <v>3.4757686422284377E-3</v>
      </c>
      <c r="CE147" s="414">
        <f>CD147*(1-VLOOKUP($AR48,'MP-2017_Female'!$A$3:$CF$103,MIN((61+(Mortality!CE$5-Mortality!$AT$5)),84),0))</f>
        <v>3.4410109558061534E-3</v>
      </c>
      <c r="CF147" s="414">
        <f>CE147*(1-VLOOKUP($AR48,'MP-2017_Female'!$A$3:$CF$103,MIN((61+(Mortality!CF$5-Mortality!$AT$5)),84),0))</f>
        <v>3.4066008462480916E-3</v>
      </c>
      <c r="CG147" s="414">
        <f>CF147*(1-VLOOKUP($AR48,'MP-2017_Female'!$A$3:$CF$103,MIN((61+(Mortality!CG$5-Mortality!$AT$5)),84),0))</f>
        <v>3.3725348377856108E-3</v>
      </c>
      <c r="CH147" s="414">
        <f>CG147*(1-VLOOKUP($AR48,'MP-2017_Female'!$A$3:$CF$103,MIN((61+(Mortality!CH$5-Mortality!$AT$5)),84),0))</f>
        <v>3.3388094894077546E-3</v>
      </c>
      <c r="CI147" s="414">
        <f>CH147*(1-VLOOKUP($AR48,'MP-2017_Female'!$A$3:$CF$103,MIN((61+(Mortality!CI$5-Mortality!$AT$5)),84),0))</f>
        <v>3.3054213945136772E-3</v>
      </c>
      <c r="CJ147" s="414">
        <f>CI147*(1-VLOOKUP($AR48,'MP-2017_Female'!$A$3:$CF$103,MIN((61+(Mortality!CJ$5-Mortality!$AT$5)),84),0))</f>
        <v>3.2723671805685406E-3</v>
      </c>
      <c r="CK147" s="414">
        <f>CJ147*(1-VLOOKUP($AR48,'MP-2017_Female'!$A$3:$CF$103,MIN((61+(Mortality!CK$5-Mortality!$AT$5)),84),0))</f>
        <v>3.2396435087628551E-3</v>
      </c>
      <c r="CL147" s="414">
        <f>CK147*(1-VLOOKUP($AR48,'MP-2017_Female'!$A$3:$CF$103,MIN((61+(Mortality!CL$5-Mortality!$AT$5)),84),0))</f>
        <v>3.2072470736752264E-3</v>
      </c>
      <c r="CM147" s="414">
        <f>CL147*(1-VLOOKUP($AR48,'MP-2017_Female'!$A$3:$CF$103,MIN((61+(Mortality!CM$5-Mortality!$AT$5)),84),0))</f>
        <v>3.1751746029384741E-3</v>
      </c>
      <c r="CN147" s="414">
        <f>CM147*(1-VLOOKUP($AR48,'MP-2017_Female'!$A$3:$CF$103,MIN((61+(Mortality!CN$5-Mortality!$AT$5)),84),0))</f>
        <v>3.1434228569090891E-3</v>
      </c>
      <c r="CO147" s="414">
        <f>CN147*(1-VLOOKUP($AR48,'MP-2017_Female'!$A$3:$CF$103,MIN((61+(Mortality!CO$5-Mortality!$AT$5)),84),0))</f>
        <v>3.1119886283399981E-3</v>
      </c>
      <c r="CP147" s="414">
        <f>CO147*(1-VLOOKUP($AR48,'MP-2017_Female'!$A$3:$CF$103,MIN((61+(Mortality!CP$5-Mortality!$AT$5)),84),0))</f>
        <v>3.0808687420565981E-3</v>
      </c>
      <c r="CQ147" s="414">
        <f>CP147*(1-VLOOKUP($AR48,'MP-2017_Female'!$A$3:$CF$103,MIN((61+(Mortality!CQ$5-Mortality!$AT$5)),84),0))</f>
        <v>3.0500600546360321E-3</v>
      </c>
      <c r="CR147" s="414">
        <f>CQ147*(1-VLOOKUP($AR48,'MP-2017_Female'!$A$3:$CF$103,MIN((61+(Mortality!CR$5-Mortality!$AT$5)),84),0))</f>
        <v>3.0195594540896719E-3</v>
      </c>
      <c r="CS147" s="414">
        <f>CR147*(1-VLOOKUP($AR48,'MP-2017_Female'!$A$3:$CF$103,MIN((61+(Mortality!CS$5-Mortality!$AT$5)),84),0))</f>
        <v>2.9893638595487751E-3</v>
      </c>
      <c r="CT147" s="414">
        <f>CS147*(1-VLOOKUP($AR48,'MP-2017_Female'!$A$3:$CF$103,MIN((61+(Mortality!CT$5-Mortality!$AT$5)),84),0))</f>
        <v>2.9594702209532874E-3</v>
      </c>
      <c r="CU147" s="414">
        <f>CT147*(1-VLOOKUP($AR48,'MP-2017_Female'!$A$3:$CF$103,MIN((61+(Mortality!CU$5-Mortality!$AT$5)),84),0))</f>
        <v>2.9298755187437543E-3</v>
      </c>
      <c r="CV147" s="414">
        <f>CU147*(1-VLOOKUP($AR48,'MP-2017_Female'!$A$3:$CF$103,MIN((61+(Mortality!CV$5-Mortality!$AT$5)),84),0))</f>
        <v>2.9005767635563169E-3</v>
      </c>
      <c r="CW147" s="414">
        <f>CV147*(1-VLOOKUP($AR48,'MP-2017_Female'!$A$3:$CF$103,MIN((61+(Mortality!CW$5-Mortality!$AT$5)),84),0))</f>
        <v>2.8715709959207538E-3</v>
      </c>
      <c r="CX147" s="414">
        <f>CW147*(1-VLOOKUP($AR48,'MP-2017_Female'!$A$3:$CF$103,MIN((61+(Mortality!CX$5-Mortality!$AT$5)),84),0))</f>
        <v>2.8428552859615461E-3</v>
      </c>
      <c r="CY147" s="414">
        <f>CX147*(1-VLOOKUP($AR48,'MP-2017_Female'!$A$3:$CF$103,MIN((61+(Mortality!CY$5-Mortality!$AT$5)),84),0))</f>
        <v>2.8144267331019308E-3</v>
      </c>
      <c r="CZ147" s="414">
        <f>CY147*(1-VLOOKUP($AR48,'MP-2017_Female'!$A$3:$CF$103,MIN((61+(Mortality!CZ$5-Mortality!$AT$5)),84),0))</f>
        <v>2.7862824657709116E-3</v>
      </c>
      <c r="DA147" s="414">
        <f>CZ147*(1-VLOOKUP($AR48,'MP-2017_Female'!$A$3:$CF$103,MIN((61+(Mortality!DA$5-Mortality!$AT$5)),84),0))</f>
        <v>2.7584196411132023E-3</v>
      </c>
      <c r="DB147" s="414">
        <f>DA147*(1-VLOOKUP($AR48,'MP-2017_Female'!$A$3:$CF$103,MIN((61+(Mortality!DB$5-Mortality!$AT$5)),84),0))</f>
        <v>2.7308354447020703E-3</v>
      </c>
      <c r="DC147" s="414">
        <f>DB147*(1-VLOOKUP($AR48,'MP-2017_Female'!$A$3:$CF$103,MIN((61+(Mortality!DC$5-Mortality!$AT$5)),84),0))</f>
        <v>2.7035270902550498E-3</v>
      </c>
      <c r="DD147" s="414">
        <f>DC147*(1-VLOOKUP($AR48,'MP-2017_Female'!$A$3:$CF$103,MIN((61+(Mortality!DD$5-Mortality!$AT$5)),84),0))</f>
        <v>2.6764918193524991E-3</v>
      </c>
      <c r="DE147" s="414">
        <f>DD147*(1-VLOOKUP($AR48,'MP-2017_Female'!$A$3:$CF$103,MIN((61+(Mortality!DE$5-Mortality!$AT$5)),84),0))</f>
        <v>2.6497269011589741E-3</v>
      </c>
      <c r="DF147" s="414">
        <f>DE147*(1-VLOOKUP($AR48,'MP-2017_Female'!$A$3:$CF$103,MIN((61+(Mortality!DF$5-Mortality!$AT$5)),84),0))</f>
        <v>2.6232296321473843E-3</v>
      </c>
      <c r="DG147" s="414">
        <f>DF147*(1-VLOOKUP($AR48,'MP-2017_Female'!$A$3:$CF$103,MIN((61+(Mortality!DG$5-Mortality!$AT$5)),84),0))</f>
        <v>2.5969973358259102E-3</v>
      </c>
      <c r="DH147" s="414">
        <f>DG147*(1-VLOOKUP($AR48,'MP-2017_Female'!$A$3:$CF$103,MIN((61+(Mortality!DH$5-Mortality!$AT$5)),84),0))</f>
        <v>2.571027362467651E-3</v>
      </c>
      <c r="DI147" s="414">
        <f>DH147*(1-VLOOKUP($AR48,'MP-2017_Female'!$A$3:$CF$103,MIN((61+(Mortality!DI$5-Mortality!$AT$5)),84),0))</f>
        <v>2.5453170888429743E-3</v>
      </c>
      <c r="DJ147" s="414">
        <f>DI147*(1-VLOOKUP($AR48,'MP-2017_Female'!$A$3:$CF$103,MIN((61+(Mortality!DJ$5-Mortality!$AT$5)),84),0))</f>
        <v>2.5198639179545446E-3</v>
      </c>
      <c r="DK147" s="414">
        <f>DJ147*(1-VLOOKUP($AR48,'MP-2017_Female'!$A$3:$CF$103,MIN((61+(Mortality!DK$5-Mortality!$AT$5)),84),0))</f>
        <v>2.4946652787749993E-3</v>
      </c>
      <c r="DL147" s="414">
        <f>DK147*(1-VLOOKUP($AR48,'MP-2017_Female'!$A$3:$CF$103,MIN((61+(Mortality!DL$5-Mortality!$AT$5)),84),0))</f>
        <v>2.4697186259872491E-3</v>
      </c>
      <c r="DM147" s="414">
        <f>DL147*(1-VLOOKUP($AR48,'MP-2017_Female'!$A$3:$CF$103,MIN((61+(Mortality!DM$5-Mortality!$AT$5)),84),0))</f>
        <v>2.4450214397273764E-3</v>
      </c>
      <c r="DN147" s="414">
        <f>DM147*(1-VLOOKUP($AR48,'MP-2017_Female'!$A$3:$CF$103,MIN((61+(Mortality!DN$5-Mortality!$AT$5)),84),0))</f>
        <v>2.4205712253301025E-3</v>
      </c>
      <c r="DO147" s="414">
        <f>DN147*(1-VLOOKUP($AR48,'MP-2017_Female'!$A$3:$CF$103,MIN((61+(Mortality!DO$5-Mortality!$AT$5)),84),0))</f>
        <v>2.3963655130768017E-3</v>
      </c>
      <c r="DP147" s="414">
        <f>DO147*(1-VLOOKUP($AR48,'MP-2017_Female'!$A$3:$CF$103,MIN((61+(Mortality!DP$5-Mortality!$AT$5)),84),0))</f>
        <v>2.3724018579460338E-3</v>
      </c>
      <c r="DQ147" s="414">
        <f>DP147*(1-VLOOKUP($AR48,'MP-2017_Female'!$A$3:$CF$103,MIN((61+(Mortality!DQ$5-Mortality!$AT$5)),84),0))</f>
        <v>2.3486778393665736E-3</v>
      </c>
      <c r="DR147" s="414">
        <f>DQ147*(1-VLOOKUP($AR48,'MP-2017_Female'!$A$3:$CF$103,MIN((61+(Mortality!DR$5-Mortality!$AT$5)),84),0))</f>
        <v>2.325191060972908E-3</v>
      </c>
      <c r="DS147" s="414">
        <f>DR147*(1-VLOOKUP($AR48,'MP-2017_Female'!$A$3:$CF$103,MIN((61+(Mortality!DS$5-Mortality!$AT$5)),84),0))</f>
        <v>2.3019391503631787E-3</v>
      </c>
      <c r="DT147" s="414">
        <f>DS147*(1-VLOOKUP($AR48,'MP-2017_Female'!$A$3:$CF$103,MIN((61+(Mortality!DT$5-Mortality!$AT$5)),84),0))</f>
        <v>2.2789197588595467E-3</v>
      </c>
      <c r="DU147" s="414">
        <f>DT147*(1-VLOOKUP($AR48,'MP-2017_Female'!$A$3:$CF$103,MIN((61+(Mortality!DU$5-Mortality!$AT$5)),84),0))</f>
        <v>2.2561305612709514E-3</v>
      </c>
      <c r="DV147" s="414">
        <f>DU147*(1-VLOOKUP($AR48,'MP-2017_Female'!$A$3:$CF$103,MIN((61+(Mortality!DV$5-Mortality!$AT$5)),84),0))</f>
        <v>2.2335692556582419E-3</v>
      </c>
      <c r="DW147" s="414">
        <f>DV147*(1-VLOOKUP($AR48,'MP-2017_Female'!$A$3:$CF$103,MIN((61+(Mortality!DW$5-Mortality!$AT$5)),84),0))</f>
        <v>2.2112335631016594E-3</v>
      </c>
      <c r="DX147" s="414">
        <f>DW147*(1-VLOOKUP($AR48,'MP-2017_Female'!$A$3:$CF$103,MIN((61+(Mortality!DX$5-Mortality!$AT$5)),84),0))</f>
        <v>2.1891212274706426E-3</v>
      </c>
      <c r="DY147" s="414">
        <f>DX147*(1-VLOOKUP($AR48,'MP-2017_Female'!$A$3:$CF$103,MIN((61+(Mortality!DY$5-Mortality!$AT$5)),84),0))</f>
        <v>2.1672300151959361E-3</v>
      </c>
      <c r="DZ147" s="414">
        <f>DY147*(1-VLOOKUP($AR48,'MP-2017_Female'!$A$3:$CF$103,MIN((61+(Mortality!DZ$5-Mortality!$AT$5)),84),0))</f>
        <v>2.1455577150439769E-3</v>
      </c>
      <c r="EA147" s="414">
        <f>DZ147*(1-VLOOKUP($AR48,'MP-2017_Female'!$A$3:$CF$103,MIN((61+(Mortality!EA$5-Mortality!$AT$5)),84),0))</f>
        <v>2.124102137893537E-3</v>
      </c>
      <c r="EB147" s="414">
        <f>EA147*(1-VLOOKUP($AR48,'MP-2017_Female'!$A$3:$CF$103,MIN((61+(Mortality!EB$5-Mortality!$AT$5)),84),0))</f>
        <v>2.1028611165146015E-3</v>
      </c>
      <c r="EC147" s="414">
        <f>EB147*(1-VLOOKUP($AR48,'MP-2017_Female'!$A$3:$CF$103,MIN((61+(Mortality!EC$5-Mortality!$AT$5)),84),0))</f>
        <v>2.0818325053494555E-3</v>
      </c>
      <c r="ED147" s="414">
        <f>EC147*(1-VLOOKUP($AR48,'MP-2017_Female'!$A$3:$CF$103,MIN((61+(Mortality!ED$5-Mortality!$AT$5)),84),0))</f>
        <v>2.0610141802959608E-3</v>
      </c>
      <c r="EE147" s="414">
        <f>ED147*(1-VLOOKUP($AR48,'MP-2017_Female'!$A$3:$CF$103,MIN((61+(Mortality!EE$5-Mortality!$AT$5)),84),0))</f>
        <v>2.0404040384930013E-3</v>
      </c>
      <c r="EF147" s="414">
        <f>EE147*(1-VLOOKUP($AR48,'MP-2017_Female'!$A$3:$CF$103,MIN((61+(Mortality!EF$5-Mortality!$AT$5)),84),0))</f>
        <v>2.0199999981080712E-3</v>
      </c>
      <c r="EG147" s="414">
        <f>EF147*(1-VLOOKUP($AR48,'MP-2017_Female'!$A$3:$CF$103,MIN((61+(Mortality!EG$5-Mortality!$AT$5)),84),0))</f>
        <v>1.9997999981269904E-3</v>
      </c>
      <c r="EH147" s="414">
        <f>EG147*(1-VLOOKUP($AR48,'MP-2017_Female'!$A$3:$CF$103,MIN((61+(Mortality!EH$5-Mortality!$AT$5)),84),0))</f>
        <v>1.9798019981457204E-3</v>
      </c>
      <c r="EI147" s="414">
        <f>EH147*(1-VLOOKUP($AR48,'MP-2017_Female'!$A$3:$CF$103,MIN((61+(Mortality!EI$5-Mortality!$AT$5)),84),0))</f>
        <v>1.9600039781642632E-3</v>
      </c>
      <c r="EJ147" s="414">
        <f>EI147*(1-VLOOKUP($AR48,'MP-2017_Female'!$A$3:$CF$103,MIN((61+(Mortality!EJ$5-Mortality!$AT$5)),84),0))</f>
        <v>1.9404039383826206E-3</v>
      </c>
      <c r="EK147" s="414">
        <f>EJ147*(1-VLOOKUP($AR48,'MP-2017_Female'!$A$3:$CF$103,MIN((61+(Mortality!EK$5-Mortality!$AT$5)),84),0))</f>
        <v>1.9209998989987943E-3</v>
      </c>
      <c r="EL147" s="414">
        <f>EK147*(1-VLOOKUP($AR48,'MP-2017_Female'!$A$3:$CF$103,MIN((61+(Mortality!EL$5-Mortality!$AT$5)),84),0))</f>
        <v>1.9017899000088063E-3</v>
      </c>
      <c r="EM147" s="414">
        <f>EL147*(1-VLOOKUP($AR48,'MP-2017_Female'!$A$3:$CF$103,MIN((61+(Mortality!EM$5-Mortality!$AT$5)),84),0))</f>
        <v>1.8827720010087183E-3</v>
      </c>
      <c r="EN147" s="414">
        <f>EM147*(1-VLOOKUP($AR48,'MP-2017_Female'!$A$3:$CF$103,MIN((61+(Mortality!EN$5-Mortality!$AT$5)),84),0))</f>
        <v>1.863944280998631E-3</v>
      </c>
      <c r="EO147" s="414">
        <f>EN147*(1-VLOOKUP($AR48,'MP-2017_Female'!$A$3:$CF$103,MIN((61+(Mortality!EO$5-Mortality!$AT$5)),84),0))</f>
        <v>1.8453048381886447E-3</v>
      </c>
      <c r="EP147" s="414">
        <f>EO147*(1-VLOOKUP($AR48,'MP-2017_Female'!$A$3:$CF$103,MIN((61+(Mortality!EP$5-Mortality!$AT$5)),84),0))</f>
        <v>1.8268517898067582E-3</v>
      </c>
      <c r="EQ147" s="414">
        <f>EP147*(1-VLOOKUP($AR48,'MP-2017_Female'!$A$3:$CF$103,MIN((61+(Mortality!EQ$5-Mortality!$AT$5)),84),0))</f>
        <v>1.8085832719086906E-3</v>
      </c>
      <c r="ER147" s="414">
        <f>EQ147*(1-VLOOKUP($AR48,'MP-2017_Female'!$A$3:$CF$103,MIN((61+(Mortality!ER$5-Mortality!$AT$5)),84),0))</f>
        <v>1.7904974391896036E-3</v>
      </c>
      <c r="ES147" s="414">
        <f>ER147*(1-VLOOKUP($AR48,'MP-2017_Female'!$A$3:$CF$103,MIN((61+(Mortality!ES$5-Mortality!$AT$5)),84),0))</f>
        <v>1.7725924647977076E-3</v>
      </c>
      <c r="ET147" s="414">
        <f>ES147*(1-VLOOKUP($AR48,'MP-2017_Female'!$A$3:$CF$103,MIN((61+(Mortality!ET$5-Mortality!$AT$5)),84),0))</f>
        <v>1.7548665401497306E-3</v>
      </c>
      <c r="EU147" s="414">
        <f>ET147*(1-VLOOKUP($AR48,'MP-2017_Female'!$A$3:$CF$103,MIN((61+(Mortality!EU$5-Mortality!$AT$5)),84),0))</f>
        <v>1.7373178747482332E-3</v>
      </c>
      <c r="EV147" s="414">
        <f>EU147*(1-VLOOKUP($AR48,'MP-2017_Female'!$A$3:$CF$103,MIN((61+(Mortality!EV$5-Mortality!$AT$5)),84),0))</f>
        <v>1.7199446960007509E-3</v>
      </c>
      <c r="EW147" s="414">
        <f>EV147*(1-VLOOKUP($AR48,'MP-2017_Female'!$A$3:$CF$103,MIN((61+(Mortality!EW$5-Mortality!$AT$5)),84),0))</f>
        <v>1.7027452490407434E-3</v>
      </c>
      <c r="EX147" s="414">
        <f>EW147*(1-VLOOKUP($AR48,'MP-2017_Female'!$A$3:$CF$103,MIN((61+(Mortality!EX$5-Mortality!$AT$5)),84),0))</f>
        <v>1.6857177965503359E-3</v>
      </c>
      <c r="EY147" s="414">
        <f>EX147*(1-VLOOKUP($AR48,'MP-2017_Female'!$A$3:$CF$103,MIN((61+(Mortality!EY$5-Mortality!$AT$5)),84),0))</f>
        <v>1.6688606185848325E-3</v>
      </c>
      <c r="EZ147" s="414">
        <f>EY147*(1-VLOOKUP($AR48,'MP-2017_Female'!$A$3:$CF$103,MIN((61+(Mortality!EZ$5-Mortality!$AT$5)),84),0))</f>
        <v>1.6521720123989841E-3</v>
      </c>
      <c r="FA147" s="414">
        <f>EZ147*(1-VLOOKUP($AR48,'MP-2017_Female'!$A$3:$CF$103,MIN((61+(Mortality!FA$5-Mortality!$AT$5)),84),0))</f>
        <v>1.6356502922749943E-3</v>
      </c>
      <c r="FB147" s="414">
        <f>FA147*(1-VLOOKUP($AR48,'MP-2017_Female'!$A$3:$CF$103,MIN((61+(Mortality!FB$5-Mortality!$AT$5)),84),0))</f>
        <v>1.6192937893522443E-3</v>
      </c>
      <c r="FC147" s="414">
        <f>FB147*(1-VLOOKUP($AR48,'MP-2017_Female'!$A$3:$CF$103,MIN((61+(Mortality!FC$5-Mortality!$AT$5)),84),0))</f>
        <v>1.6031008514587218E-3</v>
      </c>
      <c r="FD147" s="414">
        <f>FC147*(1-VLOOKUP($AR48,'MP-2017_Female'!$A$3:$CF$103,MIN((61+(Mortality!FD$5-Mortality!$AT$5)),84),0))</f>
        <v>1.5870698429441346E-3</v>
      </c>
      <c r="FE147" s="414">
        <f>FD147*(1-VLOOKUP($AR48,'MP-2017_Female'!$A$3:$CF$103,MIN((61+(Mortality!FE$5-Mortality!$AT$5)),84),0))</f>
        <v>1.5711991445146933E-3</v>
      </c>
      <c r="FF147" s="414">
        <f>FE147*(1-VLOOKUP($AR48,'MP-2017_Female'!$A$3:$CF$103,MIN((61+(Mortality!FF$5-Mortality!$AT$5)),84),0))</f>
        <v>1.5554871530695463E-3</v>
      </c>
      <c r="FG147" s="414">
        <f>FF147*(1-VLOOKUP($AR48,'MP-2017_Female'!$A$3:$CF$103,MIN((61+(Mortality!FG$5-Mortality!$AT$5)),84),0))</f>
        <v>1.5399322815388508E-3</v>
      </c>
      <c r="FH147" s="414">
        <f>FG147*(1-VLOOKUP($AR48,'MP-2017_Female'!$A$3:$CF$103,MIN((61+(Mortality!FH$5-Mortality!$AT$5)),84),0))</f>
        <v>1.5245329587234623E-3</v>
      </c>
      <c r="FI147" s="414">
        <f>FH147*(1-VLOOKUP($AR48,'MP-2017_Female'!$A$3:$CF$103,MIN((61+(Mortality!FI$5-Mortality!$AT$5)),84),0))</f>
        <v>1.5092876291362277E-3</v>
      </c>
    </row>
    <row r="148" spans="44:165">
      <c r="AR148" s="205">
        <v>68</v>
      </c>
      <c r="AS148" s="235">
        <f t="shared" si="155"/>
        <v>5.0196657774914302E-3</v>
      </c>
      <c r="AT148" s="406">
        <f t="shared" si="154"/>
        <v>5.4638000000000004E-3</v>
      </c>
      <c r="AU148" s="414">
        <f>AT148*(1-VLOOKUP($AR49,'MP-2017_Female'!$A$3:$CF$103,MIN((61+(Mortality!AU$5-Mortality!$AT$5)),84),0))</f>
        <v>5.3752864400000008E-3</v>
      </c>
      <c r="AV148" s="414">
        <f>AU148*(1-VLOOKUP($AR49,'MP-2017_Female'!$A$3:$CF$103,MIN((61+(Mortality!AV$5-Mortality!$AT$5)),84),0))</f>
        <v>5.3021825444160009E-3</v>
      </c>
      <c r="AW148" s="414">
        <f>AV148*(1-VLOOKUP($AR49,'MP-2017_Female'!$A$3:$CF$103,MIN((61+(Mortality!AW$5-Mortality!$AT$5)),84),0))</f>
        <v>5.2449189729363082E-3</v>
      </c>
      <c r="AX148" s="414">
        <f>AW148*(1-VLOOKUP($AR49,'MP-2017_Female'!$A$3:$CF$103,MIN((61+(Mortality!AX$5-Mortality!$AT$5)),84),0))</f>
        <v>5.1903718156177704E-3</v>
      </c>
      <c r="AY148" s="414">
        <f>AX148*(1-VLOOKUP($AR49,'MP-2017_Female'!$A$3:$CF$103,MIN((61+(Mortality!AY$5-Mortality!$AT$5)),84),0))</f>
        <v>5.1395061718247162E-3</v>
      </c>
      <c r="AZ148" s="414">
        <f>AY148*(1-VLOOKUP($AR49,'MP-2017_Female'!$A$3:$CF$103,MIN((61+(Mortality!AZ$5-Mortality!$AT$5)),84),0))</f>
        <v>5.0937645668954765E-3</v>
      </c>
      <c r="BA148" s="414">
        <f>AZ148*(1-VLOOKUP($AR49,'MP-2017_Female'!$A$3:$CF$103,MIN((61+(Mortality!BA$5-Mortality!$AT$5)),84),0))</f>
        <v>5.0540332032736916E-3</v>
      </c>
      <c r="BB148" s="414">
        <f>BA148*(1-VLOOKUP($AR49,'MP-2017_Female'!$A$3:$CF$103,MIN((61+(Mortality!BB$5-Mortality!$AT$5)),84),0))</f>
        <v>5.0196657774914302E-3</v>
      </c>
      <c r="BC148" s="414">
        <f>BB148*(1-VLOOKUP($AR49,'MP-2017_Female'!$A$3:$CF$103,MIN((61+(Mortality!BC$5-Mortality!$AT$5)),84),0))</f>
        <v>4.9905517159819796E-3</v>
      </c>
      <c r="BD148" s="414">
        <f>BC148*(1-VLOOKUP($AR49,'MP-2017_Female'!$A$3:$CF$103,MIN((61+(Mortality!BD$5-Mortality!$AT$5)),84),0))</f>
        <v>4.9655989574020698E-3</v>
      </c>
      <c r="BE148" s="414">
        <f>BD148*(1-VLOOKUP($AR49,'MP-2017_Female'!$A$3:$CF$103,MIN((61+(Mortality!BE$5-Mortality!$AT$5)),84),0))</f>
        <v>4.9427572021980204E-3</v>
      </c>
      <c r="BF148" s="414">
        <f>BE148*(1-VLOOKUP($AR49,'MP-2017_Female'!$A$3:$CF$103,MIN((61+(Mortality!BF$5-Mortality!$AT$5)),84),0))</f>
        <v>4.9205147947881294E-3</v>
      </c>
      <c r="BG148" s="414">
        <f>BF148*(1-VLOOKUP($AR49,'MP-2017_Female'!$A$3:$CF$103,MIN((61+(Mortality!BG$5-Mortality!$AT$5)),84),0))</f>
        <v>4.8964042722936677E-3</v>
      </c>
      <c r="BH148" s="414">
        <f>BG148*(1-VLOOKUP($AR49,'MP-2017_Female'!$A$3:$CF$103,MIN((61+(Mortality!BH$5-Mortality!$AT$5)),84),0))</f>
        <v>4.8694740487960526E-3</v>
      </c>
      <c r="BI148" s="414">
        <f>BH148*(1-VLOOKUP($AR49,'MP-2017_Female'!$A$3:$CF$103,MIN((61+(Mortality!BI$5-Mortality!$AT$5)),84),0))</f>
        <v>4.8387963622886377E-3</v>
      </c>
      <c r="BJ148" s="414">
        <f>BI148*(1-VLOOKUP($AR49,'MP-2017_Female'!$A$3:$CF$103,MIN((61+(Mortality!BJ$5-Mortality!$AT$5)),84),0))</f>
        <v>4.8039570284801594E-3</v>
      </c>
      <c r="BK148" s="414">
        <f>BJ148*(1-VLOOKUP($AR49,'MP-2017_Female'!$A$3:$CF$103,MIN((61+(Mortality!BK$5-Mortality!$AT$5)),84),0))</f>
        <v>4.7650449765494702E-3</v>
      </c>
      <c r="BL148" s="414">
        <f>BK148*(1-VLOOKUP($AR49,'MP-2017_Female'!$A$3:$CF$103,MIN((61+(Mortality!BL$5-Mortality!$AT$5)),84),0))</f>
        <v>4.7231125807558347E-3</v>
      </c>
      <c r="BM148" s="414">
        <f>BL148*(1-VLOOKUP($AR49,'MP-2017_Female'!$A$3:$CF$103,MIN((61+(Mortality!BM$5-Mortality!$AT$5)),84),0))</f>
        <v>4.6791876337548052E-3</v>
      </c>
      <c r="BN148" s="414">
        <f>BM148*(1-VLOOKUP($AR49,'MP-2017_Female'!$A$3:$CF$103,MIN((61+(Mortality!BN$5-Mortality!$AT$5)),84),0))</f>
        <v>4.6337995137073831E-3</v>
      </c>
      <c r="BO148" s="414">
        <f>BN148*(1-VLOOKUP($AR49,'MP-2017_Female'!$A$3:$CF$103,MIN((61+(Mortality!BO$5-Mortality!$AT$5)),84),0))</f>
        <v>4.58792489852168E-3</v>
      </c>
      <c r="BP148" s="414">
        <f>BO148*(1-VLOOKUP($AR49,'MP-2017_Female'!$A$3:$CF$103,MIN((61+(Mortality!BP$5-Mortality!$AT$5)),84),0))</f>
        <v>4.5420456495364634E-3</v>
      </c>
      <c r="BQ148" s="414">
        <f>BP148*(1-VLOOKUP($AR49,'MP-2017_Female'!$A$3:$CF$103,MIN((61+(Mortality!BQ$5-Mortality!$AT$5)),84),0))</f>
        <v>4.4966251930410985E-3</v>
      </c>
      <c r="BR148" s="414">
        <f>BQ148*(1-VLOOKUP($AR49,'MP-2017_Female'!$A$3:$CF$103,MIN((61+(Mortality!BR$5-Mortality!$AT$5)),84),0))</f>
        <v>4.4516589411106875E-3</v>
      </c>
      <c r="BS148" s="414">
        <f>BR148*(1-VLOOKUP($AR49,'MP-2017_Female'!$A$3:$CF$103,MIN((61+(Mortality!BS$5-Mortality!$AT$5)),84),0))</f>
        <v>4.4071423516995802E-3</v>
      </c>
      <c r="BT148" s="414">
        <f>BS148*(1-VLOOKUP($AR49,'MP-2017_Female'!$A$3:$CF$103,MIN((61+(Mortality!BT$5-Mortality!$AT$5)),84),0))</f>
        <v>4.3630709281825848E-3</v>
      </c>
      <c r="BU148" s="414">
        <f>BT148*(1-VLOOKUP($AR49,'MP-2017_Female'!$A$3:$CF$103,MIN((61+(Mortality!BU$5-Mortality!$AT$5)),84),0))</f>
        <v>4.3194402189007585E-3</v>
      </c>
      <c r="BV148" s="414">
        <f>BU148*(1-VLOOKUP($AR49,'MP-2017_Female'!$A$3:$CF$103,MIN((61+(Mortality!BV$5-Mortality!$AT$5)),84),0))</f>
        <v>4.2762458167117509E-3</v>
      </c>
      <c r="BW148" s="414">
        <f>BV148*(1-VLOOKUP($AR49,'MP-2017_Female'!$A$3:$CF$103,MIN((61+(Mortality!BW$5-Mortality!$AT$5)),84),0))</f>
        <v>4.2334833585446329E-3</v>
      </c>
      <c r="BX148" s="414">
        <f>BW148*(1-VLOOKUP($AR49,'MP-2017_Female'!$A$3:$CF$103,MIN((61+(Mortality!BX$5-Mortality!$AT$5)),84),0))</f>
        <v>4.1911485249591868E-3</v>
      </c>
      <c r="BY148" s="414">
        <f>BX148*(1-VLOOKUP($AR49,'MP-2017_Female'!$A$3:$CF$103,MIN((61+(Mortality!BY$5-Mortality!$AT$5)),84),0))</f>
        <v>4.1492370397095951E-3</v>
      </c>
      <c r="BZ148" s="414">
        <f>BY148*(1-VLOOKUP($AR49,'MP-2017_Female'!$A$3:$CF$103,MIN((61+(Mortality!BZ$5-Mortality!$AT$5)),84),0))</f>
        <v>4.1077446693124986E-3</v>
      </c>
      <c r="CA148" s="414">
        <f>BZ148*(1-VLOOKUP($AR49,'MP-2017_Female'!$A$3:$CF$103,MIN((61+(Mortality!CA$5-Mortality!$AT$5)),84),0))</f>
        <v>4.0666672226193738E-3</v>
      </c>
      <c r="CB148" s="414">
        <f>CA148*(1-VLOOKUP($AR49,'MP-2017_Female'!$A$3:$CF$103,MIN((61+(Mortality!CB$5-Mortality!$AT$5)),84),0))</f>
        <v>4.0260005503931799E-3</v>
      </c>
      <c r="CC148" s="414">
        <f>CB148*(1-VLOOKUP($AR49,'MP-2017_Female'!$A$3:$CF$103,MIN((61+(Mortality!CC$5-Mortality!$AT$5)),84),0))</f>
        <v>3.9857405448892481E-3</v>
      </c>
      <c r="CD148" s="414">
        <f>CC148*(1-VLOOKUP($AR49,'MP-2017_Female'!$A$3:$CF$103,MIN((61+(Mortality!CD$5-Mortality!$AT$5)),84),0))</f>
        <v>3.9458831394403558E-3</v>
      </c>
      <c r="CE148" s="414">
        <f>CD148*(1-VLOOKUP($AR49,'MP-2017_Female'!$A$3:$CF$103,MIN((61+(Mortality!CE$5-Mortality!$AT$5)),84),0))</f>
        <v>3.9064243080459519E-3</v>
      </c>
      <c r="CF148" s="414">
        <f>CE148*(1-VLOOKUP($AR49,'MP-2017_Female'!$A$3:$CF$103,MIN((61+(Mortality!CF$5-Mortality!$AT$5)),84),0))</f>
        <v>3.8673600649654924E-3</v>
      </c>
      <c r="CG148" s="414">
        <f>CF148*(1-VLOOKUP($AR49,'MP-2017_Female'!$A$3:$CF$103,MIN((61+(Mortality!CG$5-Mortality!$AT$5)),84),0))</f>
        <v>3.8286864643158375E-3</v>
      </c>
      <c r="CH148" s="414">
        <f>CG148*(1-VLOOKUP($AR49,'MP-2017_Female'!$A$3:$CF$103,MIN((61+(Mortality!CH$5-Mortality!$AT$5)),84),0))</f>
        <v>3.790399599672679E-3</v>
      </c>
      <c r="CI148" s="414">
        <f>CH148*(1-VLOOKUP($AR49,'MP-2017_Female'!$A$3:$CF$103,MIN((61+(Mortality!CI$5-Mortality!$AT$5)),84),0))</f>
        <v>3.7524956036759523E-3</v>
      </c>
      <c r="CJ148" s="414">
        <f>CI148*(1-VLOOKUP($AR49,'MP-2017_Female'!$A$3:$CF$103,MIN((61+(Mortality!CJ$5-Mortality!$AT$5)),84),0))</f>
        <v>3.7149706476391929E-3</v>
      </c>
      <c r="CK148" s="414">
        <f>CJ148*(1-VLOOKUP($AR49,'MP-2017_Female'!$A$3:$CF$103,MIN((61+(Mortality!CK$5-Mortality!$AT$5)),84),0))</f>
        <v>3.677820941162801E-3</v>
      </c>
      <c r="CL148" s="414">
        <f>CK148*(1-VLOOKUP($AR49,'MP-2017_Female'!$A$3:$CF$103,MIN((61+(Mortality!CL$5-Mortality!$AT$5)),84),0))</f>
        <v>3.6410427317511728E-3</v>
      </c>
      <c r="CM148" s="414">
        <f>CL148*(1-VLOOKUP($AR49,'MP-2017_Female'!$A$3:$CF$103,MIN((61+(Mortality!CM$5-Mortality!$AT$5)),84),0))</f>
        <v>3.604632304433661E-3</v>
      </c>
      <c r="CN148" s="414">
        <f>CM148*(1-VLOOKUP($AR49,'MP-2017_Female'!$A$3:$CF$103,MIN((61+(Mortality!CN$5-Mortality!$AT$5)),84),0))</f>
        <v>3.5685859813893244E-3</v>
      </c>
      <c r="CO148" s="414">
        <f>CN148*(1-VLOOKUP($AR49,'MP-2017_Female'!$A$3:$CF$103,MIN((61+(Mortality!CO$5-Mortality!$AT$5)),84),0))</f>
        <v>3.532900121575431E-3</v>
      </c>
      <c r="CP148" s="414">
        <f>CO148*(1-VLOOKUP($AR49,'MP-2017_Female'!$A$3:$CF$103,MIN((61+(Mortality!CP$5-Mortality!$AT$5)),84),0))</f>
        <v>3.4975711203596768E-3</v>
      </c>
      <c r="CQ148" s="414">
        <f>CP148*(1-VLOOKUP($AR49,'MP-2017_Female'!$A$3:$CF$103,MIN((61+(Mortality!CQ$5-Mortality!$AT$5)),84),0))</f>
        <v>3.4625954091560798E-3</v>
      </c>
      <c r="CR148" s="414">
        <f>CQ148*(1-VLOOKUP($AR49,'MP-2017_Female'!$A$3:$CF$103,MIN((61+(Mortality!CR$5-Mortality!$AT$5)),84),0))</f>
        <v>3.4279694550645189E-3</v>
      </c>
      <c r="CS148" s="414">
        <f>CR148*(1-VLOOKUP($AR49,'MP-2017_Female'!$A$3:$CF$103,MIN((61+(Mortality!CS$5-Mortality!$AT$5)),84),0))</f>
        <v>3.3936897605138737E-3</v>
      </c>
      <c r="CT148" s="414">
        <f>CS148*(1-VLOOKUP($AR49,'MP-2017_Female'!$A$3:$CF$103,MIN((61+(Mortality!CT$5-Mortality!$AT$5)),84),0))</f>
        <v>3.3597528629087351E-3</v>
      </c>
      <c r="CU148" s="414">
        <f>CT148*(1-VLOOKUP($AR49,'MP-2017_Female'!$A$3:$CF$103,MIN((61+(Mortality!CU$5-Mortality!$AT$5)),84),0))</f>
        <v>3.3261553342796477E-3</v>
      </c>
      <c r="CV148" s="414">
        <f>CU148*(1-VLOOKUP($AR49,'MP-2017_Female'!$A$3:$CF$103,MIN((61+(Mortality!CV$5-Mortality!$AT$5)),84),0))</f>
        <v>3.2928937809368511E-3</v>
      </c>
      <c r="CW148" s="414">
        <f>CV148*(1-VLOOKUP($AR49,'MP-2017_Female'!$A$3:$CF$103,MIN((61+(Mortality!CW$5-Mortality!$AT$5)),84),0))</f>
        <v>3.2599648431274825E-3</v>
      </c>
      <c r="CX148" s="414">
        <f>CW148*(1-VLOOKUP($AR49,'MP-2017_Female'!$A$3:$CF$103,MIN((61+(Mortality!CX$5-Mortality!$AT$5)),84),0))</f>
        <v>3.2273651946962078E-3</v>
      </c>
      <c r="CY148" s="414">
        <f>CX148*(1-VLOOKUP($AR49,'MP-2017_Female'!$A$3:$CF$103,MIN((61+(Mortality!CY$5-Mortality!$AT$5)),84),0))</f>
        <v>3.1950915427492459E-3</v>
      </c>
      <c r="CZ148" s="414">
        <f>CY148*(1-VLOOKUP($AR49,'MP-2017_Female'!$A$3:$CF$103,MIN((61+(Mortality!CZ$5-Mortality!$AT$5)),84),0))</f>
        <v>3.1631406273217532E-3</v>
      </c>
      <c r="DA148" s="414">
        <f>CZ148*(1-VLOOKUP($AR49,'MP-2017_Female'!$A$3:$CF$103,MIN((61+(Mortality!DA$5-Mortality!$AT$5)),84),0))</f>
        <v>3.1315092210485356E-3</v>
      </c>
      <c r="DB148" s="414">
        <f>DA148*(1-VLOOKUP($AR49,'MP-2017_Female'!$A$3:$CF$103,MIN((61+(Mortality!DB$5-Mortality!$AT$5)),84),0))</f>
        <v>3.1001941288380502E-3</v>
      </c>
      <c r="DC148" s="414">
        <f>DB148*(1-VLOOKUP($AR49,'MP-2017_Female'!$A$3:$CF$103,MIN((61+(Mortality!DC$5-Mortality!$AT$5)),84),0))</f>
        <v>3.0691921875496695E-3</v>
      </c>
      <c r="DD148" s="414">
        <f>DC148*(1-VLOOKUP($AR49,'MP-2017_Female'!$A$3:$CF$103,MIN((61+(Mortality!DD$5-Mortality!$AT$5)),84),0))</f>
        <v>3.0385002656741727E-3</v>
      </c>
      <c r="DE148" s="414">
        <f>DD148*(1-VLOOKUP($AR49,'MP-2017_Female'!$A$3:$CF$103,MIN((61+(Mortality!DE$5-Mortality!$AT$5)),84),0))</f>
        <v>3.0081152630174312E-3</v>
      </c>
      <c r="DF148" s="414">
        <f>DE148*(1-VLOOKUP($AR49,'MP-2017_Female'!$A$3:$CF$103,MIN((61+(Mortality!DF$5-Mortality!$AT$5)),84),0))</f>
        <v>2.9780341103872567E-3</v>
      </c>
      <c r="DG148" s="414">
        <f>DF148*(1-VLOOKUP($AR49,'MP-2017_Female'!$A$3:$CF$103,MIN((61+(Mortality!DG$5-Mortality!$AT$5)),84),0))</f>
        <v>2.948253769283384E-3</v>
      </c>
      <c r="DH148" s="414">
        <f>DG148*(1-VLOOKUP($AR49,'MP-2017_Female'!$A$3:$CF$103,MIN((61+(Mortality!DH$5-Mortality!$AT$5)),84),0))</f>
        <v>2.9187712315905502E-3</v>
      </c>
      <c r="DI148" s="414">
        <f>DH148*(1-VLOOKUP($AR49,'MP-2017_Female'!$A$3:$CF$103,MIN((61+(Mortality!DI$5-Mortality!$AT$5)),84),0))</f>
        <v>2.8895835192746448E-3</v>
      </c>
      <c r="DJ148" s="414">
        <f>DI148*(1-VLOOKUP($AR49,'MP-2017_Female'!$A$3:$CF$103,MIN((61+(Mortality!DJ$5-Mortality!$AT$5)),84),0))</f>
        <v>2.8606876840818985E-3</v>
      </c>
      <c r="DK148" s="414">
        <f>DJ148*(1-VLOOKUP($AR49,'MP-2017_Female'!$A$3:$CF$103,MIN((61+(Mortality!DK$5-Mortality!$AT$5)),84),0))</f>
        <v>2.8320808072410794E-3</v>
      </c>
      <c r="DL148" s="414">
        <f>DK148*(1-VLOOKUP($AR49,'MP-2017_Female'!$A$3:$CF$103,MIN((61+(Mortality!DL$5-Mortality!$AT$5)),84),0))</f>
        <v>2.8037599991686687E-3</v>
      </c>
      <c r="DM148" s="414">
        <f>DL148*(1-VLOOKUP($AR49,'MP-2017_Female'!$A$3:$CF$103,MIN((61+(Mortality!DM$5-Mortality!$AT$5)),84),0))</f>
        <v>2.7757223991769818E-3</v>
      </c>
      <c r="DN148" s="414">
        <f>DM148*(1-VLOOKUP($AR49,'MP-2017_Female'!$A$3:$CF$103,MIN((61+(Mortality!DN$5-Mortality!$AT$5)),84),0))</f>
        <v>2.747965175185212E-3</v>
      </c>
      <c r="DO148" s="414">
        <f>DN148*(1-VLOOKUP($AR49,'MP-2017_Female'!$A$3:$CF$103,MIN((61+(Mortality!DO$5-Mortality!$AT$5)),84),0))</f>
        <v>2.7204855234333599E-3</v>
      </c>
      <c r="DP148" s="414">
        <f>DO148*(1-VLOOKUP($AR49,'MP-2017_Female'!$A$3:$CF$103,MIN((61+(Mortality!DP$5-Mortality!$AT$5)),84),0))</f>
        <v>2.6932806681990262E-3</v>
      </c>
      <c r="DQ148" s="414">
        <f>DP148*(1-VLOOKUP($AR49,'MP-2017_Female'!$A$3:$CF$103,MIN((61+(Mortality!DQ$5-Mortality!$AT$5)),84),0))</f>
        <v>2.666347861517036E-3</v>
      </c>
      <c r="DR148" s="414">
        <f>DQ148*(1-VLOOKUP($AR49,'MP-2017_Female'!$A$3:$CF$103,MIN((61+(Mortality!DR$5-Mortality!$AT$5)),84),0))</f>
        <v>2.6396843829018658E-3</v>
      </c>
      <c r="DS148" s="414">
        <f>DR148*(1-VLOOKUP($AR49,'MP-2017_Female'!$A$3:$CF$103,MIN((61+(Mortality!DS$5-Mortality!$AT$5)),84),0))</f>
        <v>2.6132875390728473E-3</v>
      </c>
      <c r="DT148" s="414">
        <f>DS148*(1-VLOOKUP($AR49,'MP-2017_Female'!$A$3:$CF$103,MIN((61+(Mortality!DT$5-Mortality!$AT$5)),84),0))</f>
        <v>2.5871546636821187E-3</v>
      </c>
      <c r="DU148" s="414">
        <f>DT148*(1-VLOOKUP($AR49,'MP-2017_Female'!$A$3:$CF$103,MIN((61+(Mortality!DU$5-Mortality!$AT$5)),84),0))</f>
        <v>2.5612831170452976E-3</v>
      </c>
      <c r="DV148" s="414">
        <f>DU148*(1-VLOOKUP($AR49,'MP-2017_Female'!$A$3:$CF$103,MIN((61+(Mortality!DV$5-Mortality!$AT$5)),84),0))</f>
        <v>2.5356702858748445E-3</v>
      </c>
      <c r="DW148" s="414">
        <f>DV148*(1-VLOOKUP($AR49,'MP-2017_Female'!$A$3:$CF$103,MIN((61+(Mortality!DW$5-Mortality!$AT$5)),84),0))</f>
        <v>2.510313583016096E-3</v>
      </c>
      <c r="DX148" s="414">
        <f>DW148*(1-VLOOKUP($AR49,'MP-2017_Female'!$A$3:$CF$103,MIN((61+(Mortality!DX$5-Mortality!$AT$5)),84),0))</f>
        <v>2.4852104471859348E-3</v>
      </c>
      <c r="DY148" s="414">
        <f>DX148*(1-VLOOKUP($AR49,'MP-2017_Female'!$A$3:$CF$103,MIN((61+(Mortality!DY$5-Mortality!$AT$5)),84),0))</f>
        <v>2.4603583427140756E-3</v>
      </c>
      <c r="DZ148" s="414">
        <f>DY148*(1-VLOOKUP($AR49,'MP-2017_Female'!$A$3:$CF$103,MIN((61+(Mortality!DZ$5-Mortality!$AT$5)),84),0))</f>
        <v>2.435754759286935E-3</v>
      </c>
      <c r="EA148" s="414">
        <f>DZ148*(1-VLOOKUP($AR49,'MP-2017_Female'!$A$3:$CF$103,MIN((61+(Mortality!EA$5-Mortality!$AT$5)),84),0))</f>
        <v>2.4113972116940655E-3</v>
      </c>
      <c r="EB148" s="414">
        <f>EA148*(1-VLOOKUP($AR49,'MP-2017_Female'!$A$3:$CF$103,MIN((61+(Mortality!EB$5-Mortality!$AT$5)),84),0))</f>
        <v>2.3872832395771247E-3</v>
      </c>
      <c r="EC148" s="414">
        <f>EB148*(1-VLOOKUP($AR49,'MP-2017_Female'!$A$3:$CF$103,MIN((61+(Mortality!EC$5-Mortality!$AT$5)),84),0))</f>
        <v>2.3634104071813536E-3</v>
      </c>
      <c r="ED148" s="414">
        <f>EC148*(1-VLOOKUP($AR49,'MP-2017_Female'!$A$3:$CF$103,MIN((61+(Mortality!ED$5-Mortality!$AT$5)),84),0))</f>
        <v>2.3397763031095401E-3</v>
      </c>
      <c r="EE148" s="414">
        <f>ED148*(1-VLOOKUP($AR49,'MP-2017_Female'!$A$3:$CF$103,MIN((61+(Mortality!EE$5-Mortality!$AT$5)),84),0))</f>
        <v>2.3163785400784447E-3</v>
      </c>
      <c r="EF148" s="414">
        <f>EE148*(1-VLOOKUP($AR49,'MP-2017_Female'!$A$3:$CF$103,MIN((61+(Mortality!EF$5-Mortality!$AT$5)),84),0))</f>
        <v>2.2932147546776602E-3</v>
      </c>
      <c r="EG148" s="414">
        <f>EF148*(1-VLOOKUP($AR49,'MP-2017_Female'!$A$3:$CF$103,MIN((61+(Mortality!EG$5-Mortality!$AT$5)),84),0))</f>
        <v>2.2702826071308835E-3</v>
      </c>
      <c r="EH148" s="414">
        <f>EG148*(1-VLOOKUP($AR49,'MP-2017_Female'!$A$3:$CF$103,MIN((61+(Mortality!EH$5-Mortality!$AT$5)),84),0))</f>
        <v>2.2475797810595746E-3</v>
      </c>
      <c r="EI148" s="414">
        <f>EH148*(1-VLOOKUP($AR49,'MP-2017_Female'!$A$3:$CF$103,MIN((61+(Mortality!EI$5-Mortality!$AT$5)),84),0))</f>
        <v>2.2251039832489787E-3</v>
      </c>
      <c r="EJ148" s="414">
        <f>EI148*(1-VLOOKUP($AR49,'MP-2017_Female'!$A$3:$CF$103,MIN((61+(Mortality!EJ$5-Mortality!$AT$5)),84),0))</f>
        <v>2.202852943416489E-3</v>
      </c>
      <c r="EK148" s="414">
        <f>EJ148*(1-VLOOKUP($AR49,'MP-2017_Female'!$A$3:$CF$103,MIN((61+(Mortality!EK$5-Mortality!$AT$5)),84),0))</f>
        <v>2.1808244139823242E-3</v>
      </c>
      <c r="EL148" s="414">
        <f>EK148*(1-VLOOKUP($AR49,'MP-2017_Female'!$A$3:$CF$103,MIN((61+(Mortality!EL$5-Mortality!$AT$5)),84),0))</f>
        <v>2.1590161698425009E-3</v>
      </c>
      <c r="EM148" s="414">
        <f>EL148*(1-VLOOKUP($AR49,'MP-2017_Female'!$A$3:$CF$103,MIN((61+(Mortality!EM$5-Mortality!$AT$5)),84),0))</f>
        <v>2.1374260081440757E-3</v>
      </c>
      <c r="EN148" s="414">
        <f>EM148*(1-VLOOKUP($AR49,'MP-2017_Female'!$A$3:$CF$103,MIN((61+(Mortality!EN$5-Mortality!$AT$5)),84),0))</f>
        <v>2.1160517480626347E-3</v>
      </c>
      <c r="EO148" s="414">
        <f>EN148*(1-VLOOKUP($AR49,'MP-2017_Female'!$A$3:$CF$103,MIN((61+(Mortality!EO$5-Mortality!$AT$5)),84),0))</f>
        <v>2.0948912305820085E-3</v>
      </c>
      <c r="EP148" s="414">
        <f>EO148*(1-VLOOKUP($AR49,'MP-2017_Female'!$A$3:$CF$103,MIN((61+(Mortality!EP$5-Mortality!$AT$5)),84),0))</f>
        <v>2.0739423182761885E-3</v>
      </c>
      <c r="EQ148" s="414">
        <f>EP148*(1-VLOOKUP($AR49,'MP-2017_Female'!$A$3:$CF$103,MIN((61+(Mortality!EQ$5-Mortality!$AT$5)),84),0))</f>
        <v>2.0532028950934265E-3</v>
      </c>
      <c r="ER148" s="414">
        <f>EQ148*(1-VLOOKUP($AR49,'MP-2017_Female'!$A$3:$CF$103,MIN((61+(Mortality!ER$5-Mortality!$AT$5)),84),0))</f>
        <v>2.0326708661424922E-3</v>
      </c>
      <c r="ES148" s="414">
        <f>ER148*(1-VLOOKUP($AR49,'MP-2017_Female'!$A$3:$CF$103,MIN((61+(Mortality!ES$5-Mortality!$AT$5)),84),0))</f>
        <v>2.0123441574810674E-3</v>
      </c>
      <c r="ET148" s="414">
        <f>ES148*(1-VLOOKUP($AR49,'MP-2017_Female'!$A$3:$CF$103,MIN((61+(Mortality!ET$5-Mortality!$AT$5)),84),0))</f>
        <v>1.9922207159062569E-3</v>
      </c>
      <c r="EU148" s="414">
        <f>ET148*(1-VLOOKUP($AR49,'MP-2017_Female'!$A$3:$CF$103,MIN((61+(Mortality!EU$5-Mortality!$AT$5)),84),0))</f>
        <v>1.9722985087471945E-3</v>
      </c>
      <c r="EV148" s="414">
        <f>EU148*(1-VLOOKUP($AR49,'MP-2017_Female'!$A$3:$CF$103,MIN((61+(Mortality!EV$5-Mortality!$AT$5)),84),0))</f>
        <v>1.9525755236597226E-3</v>
      </c>
      <c r="EW148" s="414">
        <f>EV148*(1-VLOOKUP($AR49,'MP-2017_Female'!$A$3:$CF$103,MIN((61+(Mortality!EW$5-Mortality!$AT$5)),84),0))</f>
        <v>1.9330497684231253E-3</v>
      </c>
      <c r="EX148" s="414">
        <f>EW148*(1-VLOOKUP($AR49,'MP-2017_Female'!$A$3:$CF$103,MIN((61+(Mortality!EX$5-Mortality!$AT$5)),84),0))</f>
        <v>1.9137192707388941E-3</v>
      </c>
      <c r="EY148" s="414">
        <f>EX148*(1-VLOOKUP($AR49,'MP-2017_Female'!$A$3:$CF$103,MIN((61+(Mortality!EY$5-Mortality!$AT$5)),84),0))</f>
        <v>1.8945820780315052E-3</v>
      </c>
      <c r="EZ148" s="414">
        <f>EY148*(1-VLOOKUP($AR49,'MP-2017_Female'!$A$3:$CF$103,MIN((61+(Mortality!EZ$5-Mortality!$AT$5)),84),0))</f>
        <v>1.8756362572511902E-3</v>
      </c>
      <c r="FA148" s="414">
        <f>EZ148*(1-VLOOKUP($AR49,'MP-2017_Female'!$A$3:$CF$103,MIN((61+(Mortality!FA$5-Mortality!$AT$5)),84),0))</f>
        <v>1.8568798946786782E-3</v>
      </c>
      <c r="FB148" s="414">
        <f>FA148*(1-VLOOKUP($AR49,'MP-2017_Female'!$A$3:$CF$103,MIN((61+(Mortality!FB$5-Mortality!$AT$5)),84),0))</f>
        <v>1.8383110957318914E-3</v>
      </c>
      <c r="FC148" s="414">
        <f>FB148*(1-VLOOKUP($AR49,'MP-2017_Female'!$A$3:$CF$103,MIN((61+(Mortality!FC$5-Mortality!$AT$5)),84),0))</f>
        <v>1.8199279847745725E-3</v>
      </c>
      <c r="FD148" s="414">
        <f>FC148*(1-VLOOKUP($AR49,'MP-2017_Female'!$A$3:$CF$103,MIN((61+(Mortality!FD$5-Mortality!$AT$5)),84),0))</f>
        <v>1.8017287049268268E-3</v>
      </c>
      <c r="FE148" s="414">
        <f>FD148*(1-VLOOKUP($AR49,'MP-2017_Female'!$A$3:$CF$103,MIN((61+(Mortality!FE$5-Mortality!$AT$5)),84),0))</f>
        <v>1.7837114178775586E-3</v>
      </c>
      <c r="FF148" s="414">
        <f>FE148*(1-VLOOKUP($AR49,'MP-2017_Female'!$A$3:$CF$103,MIN((61+(Mortality!FF$5-Mortality!$AT$5)),84),0))</f>
        <v>1.7658743036987831E-3</v>
      </c>
      <c r="FG148" s="414">
        <f>FF148*(1-VLOOKUP($AR49,'MP-2017_Female'!$A$3:$CF$103,MIN((61+(Mortality!FG$5-Mortality!$AT$5)),84),0))</f>
        <v>1.7482155606617952E-3</v>
      </c>
      <c r="FH148" s="414">
        <f>FG148*(1-VLOOKUP($AR49,'MP-2017_Female'!$A$3:$CF$103,MIN((61+(Mortality!FH$5-Mortality!$AT$5)),84),0))</f>
        <v>1.7307334050551773E-3</v>
      </c>
      <c r="FI148" s="414">
        <f>FH148*(1-VLOOKUP($AR49,'MP-2017_Female'!$A$3:$CF$103,MIN((61+(Mortality!FI$5-Mortality!$AT$5)),84),0))</f>
        <v>1.7134260710046255E-3</v>
      </c>
    </row>
    <row r="149" spans="44:165">
      <c r="AR149" s="205">
        <v>69</v>
      </c>
      <c r="AS149" s="235">
        <f t="shared" si="155"/>
        <v>5.6362952549273669E-3</v>
      </c>
      <c r="AT149" s="406">
        <f t="shared" si="154"/>
        <v>6.1654000000000006E-3</v>
      </c>
      <c r="AU149" s="414">
        <f>AT149*(1-VLOOKUP($AR50,'MP-2017_Female'!$A$3:$CF$103,MIN((61+(Mortality!AU$5-Mortality!$AT$5)),84),0))</f>
        <v>6.065520520000001E-3</v>
      </c>
      <c r="AV149" s="414">
        <f>AU149*(1-VLOOKUP($AR50,'MP-2017_Female'!$A$3:$CF$103,MIN((61+(Mortality!AV$5-Mortality!$AT$5)),84),0))</f>
        <v>5.9824228888760008E-3</v>
      </c>
      <c r="AW149" s="414">
        <f>AV149*(1-VLOOKUP($AR50,'MP-2017_Female'!$A$3:$CF$103,MIN((61+(Mortality!AW$5-Mortality!$AT$5)),84),0))</f>
        <v>5.916017994809477E-3</v>
      </c>
      <c r="AX149" s="414">
        <f>AW149*(1-VLOOKUP($AR50,'MP-2017_Female'!$A$3:$CF$103,MIN((61+(Mortality!AX$5-Mortality!$AT$5)),84),0))</f>
        <v>5.8515333986660532E-3</v>
      </c>
      <c r="AY149" s="414">
        <f>AX149*(1-VLOOKUP($AR50,'MP-2017_Female'!$A$3:$CF$103,MIN((61+(Mortality!AY$5-Mortality!$AT$5)),84),0))</f>
        <v>5.7900922979800601E-3</v>
      </c>
      <c r="AZ149" s="414">
        <f>AY149*(1-VLOOKUP($AR50,'MP-2017_Female'!$A$3:$CF$103,MIN((61+(Mortality!AZ$5-Mortality!$AT$5)),84),0))</f>
        <v>5.7333493934598554E-3</v>
      </c>
      <c r="BA149" s="414">
        <f>AZ149*(1-VLOOKUP($AR50,'MP-2017_Female'!$A$3:$CF$103,MIN((61+(Mortality!BA$5-Mortality!$AT$5)),84),0))</f>
        <v>5.6817492489187171E-3</v>
      </c>
      <c r="BB149" s="414">
        <f>BA149*(1-VLOOKUP($AR50,'MP-2017_Female'!$A$3:$CF$103,MIN((61+(Mortality!BB$5-Mortality!$AT$5)),84),0))</f>
        <v>5.6362952549273669E-3</v>
      </c>
      <c r="BC149" s="414">
        <f>BB149*(1-VLOOKUP($AR50,'MP-2017_Female'!$A$3:$CF$103,MIN((61+(Mortality!BC$5-Mortality!$AT$5)),84),0))</f>
        <v>5.5968411881428754E-3</v>
      </c>
      <c r="BD149" s="414">
        <f>BC149*(1-VLOOKUP($AR50,'MP-2017_Female'!$A$3:$CF$103,MIN((61+(Mortality!BD$5-Mortality!$AT$5)),84),0))</f>
        <v>5.5627004568952042E-3</v>
      </c>
      <c r="BE149" s="414">
        <f>BD149*(1-VLOOKUP($AR50,'MP-2017_Female'!$A$3:$CF$103,MIN((61+(Mortality!BE$5-Mortality!$AT$5)),84),0))</f>
        <v>5.532105604382281E-3</v>
      </c>
      <c r="BF149" s="414">
        <f>BE149*(1-VLOOKUP($AR50,'MP-2017_Female'!$A$3:$CF$103,MIN((61+(Mortality!BF$5-Mortality!$AT$5)),84),0))</f>
        <v>5.5033386552394929E-3</v>
      </c>
      <c r="BG149" s="414">
        <f>BF149*(1-VLOOKUP($AR50,'MP-2017_Female'!$A$3:$CF$103,MIN((61+(Mortality!BG$5-Mortality!$AT$5)),84),0))</f>
        <v>5.4747212942322472E-3</v>
      </c>
      <c r="BH149" s="414">
        <f>BG149*(1-VLOOKUP($AR50,'MP-2017_Female'!$A$3:$CF$103,MIN((61+(Mortality!BH$5-Mortality!$AT$5)),84),0))</f>
        <v>5.4440628549845462E-3</v>
      </c>
      <c r="BI149" s="414">
        <f>BH149*(1-VLOOKUP($AR50,'MP-2017_Female'!$A$3:$CF$103,MIN((61+(Mortality!BI$5-Mortality!$AT$5)),84),0))</f>
        <v>5.4097652589981437E-3</v>
      </c>
      <c r="BJ149" s="414">
        <f>BI149*(1-VLOOKUP($AR50,'MP-2017_Female'!$A$3:$CF$103,MIN((61+(Mortality!BJ$5-Mortality!$AT$5)),84),0))</f>
        <v>5.3718969021851566E-3</v>
      </c>
      <c r="BK149" s="414">
        <f>BJ149*(1-VLOOKUP($AR50,'MP-2017_Female'!$A$3:$CF$103,MIN((61+(Mortality!BK$5-Mortality!$AT$5)),84),0))</f>
        <v>5.3299961063481118E-3</v>
      </c>
      <c r="BL149" s="414">
        <f>BK149*(1-VLOOKUP($AR50,'MP-2017_Female'!$A$3:$CF$103,MIN((61+(Mortality!BL$5-Mortality!$AT$5)),84),0))</f>
        <v>5.2841581398335178E-3</v>
      </c>
      <c r="BM149" s="414">
        <f>BL149*(1-VLOOKUP($AR50,'MP-2017_Female'!$A$3:$CF$103,MIN((61+(Mortality!BM$5-Mortality!$AT$5)),84),0))</f>
        <v>5.2355438849470493E-3</v>
      </c>
      <c r="BN149" s="414">
        <f>BM149*(1-VLOOKUP($AR50,'MP-2017_Female'!$A$3:$CF$103,MIN((61+(Mortality!BN$5-Mortality!$AT$5)),84),0))</f>
        <v>5.1852826636515576E-3</v>
      </c>
      <c r="BO149" s="414">
        <f>BN149*(1-VLOOKUP($AR50,'MP-2017_Female'!$A$3:$CF$103,MIN((61+(Mortality!BO$5-Mortality!$AT$5)),84),0))</f>
        <v>5.1339483652814068E-3</v>
      </c>
      <c r="BP149" s="414">
        <f>BO149*(1-VLOOKUP($AR50,'MP-2017_Female'!$A$3:$CF$103,MIN((61+(Mortality!BP$5-Mortality!$AT$5)),84),0))</f>
        <v>5.0826088816285928E-3</v>
      </c>
      <c r="BQ149" s="414">
        <f>BP149*(1-VLOOKUP($AR50,'MP-2017_Female'!$A$3:$CF$103,MIN((61+(Mortality!BQ$5-Mortality!$AT$5)),84),0))</f>
        <v>5.0317827928123065E-3</v>
      </c>
      <c r="BR149" s="414">
        <f>BQ149*(1-VLOOKUP($AR50,'MP-2017_Female'!$A$3:$CF$103,MIN((61+(Mortality!BR$5-Mortality!$AT$5)),84),0))</f>
        <v>4.9814649648841835E-3</v>
      </c>
      <c r="BS149" s="414">
        <f>BR149*(1-VLOOKUP($AR50,'MP-2017_Female'!$A$3:$CF$103,MIN((61+(Mortality!BS$5-Mortality!$AT$5)),84),0))</f>
        <v>4.9316503152353414E-3</v>
      </c>
      <c r="BT149" s="414">
        <f>BS149*(1-VLOOKUP($AR50,'MP-2017_Female'!$A$3:$CF$103,MIN((61+(Mortality!BT$5-Mortality!$AT$5)),84),0))</f>
        <v>4.8823338120829876E-3</v>
      </c>
      <c r="BU149" s="414">
        <f>BT149*(1-VLOOKUP($AR50,'MP-2017_Female'!$A$3:$CF$103,MIN((61+(Mortality!BU$5-Mortality!$AT$5)),84),0))</f>
        <v>4.8335104739621578E-3</v>
      </c>
      <c r="BV149" s="414">
        <f>BU149*(1-VLOOKUP($AR50,'MP-2017_Female'!$A$3:$CF$103,MIN((61+(Mortality!BV$5-Mortality!$AT$5)),84),0))</f>
        <v>4.7851753692225362E-3</v>
      </c>
      <c r="BW149" s="414">
        <f>BV149*(1-VLOOKUP($AR50,'MP-2017_Female'!$A$3:$CF$103,MIN((61+(Mortality!BW$5-Mortality!$AT$5)),84),0))</f>
        <v>4.7373236155303106E-3</v>
      </c>
      <c r="BX149" s="414">
        <f>BW149*(1-VLOOKUP($AR50,'MP-2017_Female'!$A$3:$CF$103,MIN((61+(Mortality!BX$5-Mortality!$AT$5)),84),0))</f>
        <v>4.6899503793750071E-3</v>
      </c>
      <c r="BY149" s="414">
        <f>BX149*(1-VLOOKUP($AR50,'MP-2017_Female'!$A$3:$CF$103,MIN((61+(Mortality!BY$5-Mortality!$AT$5)),84),0))</f>
        <v>4.6430508755812569E-3</v>
      </c>
      <c r="BZ149" s="414">
        <f>BY149*(1-VLOOKUP($AR50,'MP-2017_Female'!$A$3:$CF$103,MIN((61+(Mortality!BZ$5-Mortality!$AT$5)),84),0))</f>
        <v>4.5966203668254442E-3</v>
      </c>
      <c r="CA149" s="414">
        <f>BZ149*(1-VLOOKUP($AR50,'MP-2017_Female'!$A$3:$CF$103,MIN((61+(Mortality!CA$5-Mortality!$AT$5)),84),0))</f>
        <v>4.5506541631571895E-3</v>
      </c>
      <c r="CB149" s="414">
        <f>CA149*(1-VLOOKUP($AR50,'MP-2017_Female'!$A$3:$CF$103,MIN((61+(Mortality!CB$5-Mortality!$AT$5)),84),0))</f>
        <v>4.5051476215256176E-3</v>
      </c>
      <c r="CC149" s="414">
        <f>CB149*(1-VLOOKUP($AR50,'MP-2017_Female'!$A$3:$CF$103,MIN((61+(Mortality!CC$5-Mortality!$AT$5)),84),0))</f>
        <v>4.4600961453103612E-3</v>
      </c>
      <c r="CD149" s="414">
        <f>CC149*(1-VLOOKUP($AR50,'MP-2017_Female'!$A$3:$CF$103,MIN((61+(Mortality!CD$5-Mortality!$AT$5)),84),0))</f>
        <v>4.4154951838572577E-3</v>
      </c>
      <c r="CE149" s="414">
        <f>CD149*(1-VLOOKUP($AR50,'MP-2017_Female'!$A$3:$CF$103,MIN((61+(Mortality!CE$5-Mortality!$AT$5)),84),0))</f>
        <v>4.3713402320186851E-3</v>
      </c>
      <c r="CF149" s="414">
        <f>CE149*(1-VLOOKUP($AR50,'MP-2017_Female'!$A$3:$CF$103,MIN((61+(Mortality!CF$5-Mortality!$AT$5)),84),0))</f>
        <v>4.3276268296984985E-3</v>
      </c>
      <c r="CG149" s="414">
        <f>CF149*(1-VLOOKUP($AR50,'MP-2017_Female'!$A$3:$CF$103,MIN((61+(Mortality!CG$5-Mortality!$AT$5)),84),0))</f>
        <v>4.2843505614015131E-3</v>
      </c>
      <c r="CH149" s="414">
        <f>CG149*(1-VLOOKUP($AR50,'MP-2017_Female'!$A$3:$CF$103,MIN((61+(Mortality!CH$5-Mortality!$AT$5)),84),0))</f>
        <v>4.2415070557874981E-3</v>
      </c>
      <c r="CI149" s="414">
        <f>CH149*(1-VLOOKUP($AR50,'MP-2017_Female'!$A$3:$CF$103,MIN((61+(Mortality!CI$5-Mortality!$AT$5)),84),0))</f>
        <v>4.199091985229623E-3</v>
      </c>
      <c r="CJ149" s="414">
        <f>CI149*(1-VLOOKUP($AR50,'MP-2017_Female'!$A$3:$CF$103,MIN((61+(Mortality!CJ$5-Mortality!$AT$5)),84),0))</f>
        <v>4.1571010653773267E-3</v>
      </c>
      <c r="CK149" s="414">
        <f>CJ149*(1-VLOOKUP($AR50,'MP-2017_Female'!$A$3:$CF$103,MIN((61+(Mortality!CK$5-Mortality!$AT$5)),84),0))</f>
        <v>4.115530054723553E-3</v>
      </c>
      <c r="CL149" s="414">
        <f>CK149*(1-VLOOKUP($AR50,'MP-2017_Female'!$A$3:$CF$103,MIN((61+(Mortality!CL$5-Mortality!$AT$5)),84),0))</f>
        <v>4.0743747541763173E-3</v>
      </c>
      <c r="CM149" s="414">
        <f>CL149*(1-VLOOKUP($AR50,'MP-2017_Female'!$A$3:$CF$103,MIN((61+(Mortality!CM$5-Mortality!$AT$5)),84),0))</f>
        <v>4.0336310066345542E-3</v>
      </c>
      <c r="CN149" s="414">
        <f>CM149*(1-VLOOKUP($AR50,'MP-2017_Female'!$A$3:$CF$103,MIN((61+(Mortality!CN$5-Mortality!$AT$5)),84),0))</f>
        <v>3.993294696568209E-3</v>
      </c>
      <c r="CO149" s="414">
        <f>CN149*(1-VLOOKUP($AR50,'MP-2017_Female'!$A$3:$CF$103,MIN((61+(Mortality!CO$5-Mortality!$AT$5)),84),0))</f>
        <v>3.9533617496025266E-3</v>
      </c>
      <c r="CP149" s="414">
        <f>CO149*(1-VLOOKUP($AR50,'MP-2017_Female'!$A$3:$CF$103,MIN((61+(Mortality!CP$5-Mortality!$AT$5)),84),0))</f>
        <v>3.9138281321065014E-3</v>
      </c>
      <c r="CQ149" s="414">
        <f>CP149*(1-VLOOKUP($AR50,'MP-2017_Female'!$A$3:$CF$103,MIN((61+(Mortality!CQ$5-Mortality!$AT$5)),84),0))</f>
        <v>3.8746898507854362E-3</v>
      </c>
      <c r="CR149" s="414">
        <f>CQ149*(1-VLOOKUP($AR50,'MP-2017_Female'!$A$3:$CF$103,MIN((61+(Mortality!CR$5-Mortality!$AT$5)),84),0))</f>
        <v>3.8359429522775816E-3</v>
      </c>
      <c r="CS149" s="414">
        <f>CR149*(1-VLOOKUP($AR50,'MP-2017_Female'!$A$3:$CF$103,MIN((61+(Mortality!CS$5-Mortality!$AT$5)),84),0))</f>
        <v>3.7975835227548058E-3</v>
      </c>
      <c r="CT149" s="414">
        <f>CS149*(1-VLOOKUP($AR50,'MP-2017_Female'!$A$3:$CF$103,MIN((61+(Mortality!CT$5-Mortality!$AT$5)),84),0))</f>
        <v>3.7596076875272577E-3</v>
      </c>
      <c r="CU149" s="414">
        <f>CT149*(1-VLOOKUP($AR50,'MP-2017_Female'!$A$3:$CF$103,MIN((61+(Mortality!CU$5-Mortality!$AT$5)),84),0))</f>
        <v>3.722011610651985E-3</v>
      </c>
      <c r="CV149" s="414">
        <f>CU149*(1-VLOOKUP($AR50,'MP-2017_Female'!$A$3:$CF$103,MIN((61+(Mortality!CV$5-Mortality!$AT$5)),84),0))</f>
        <v>3.6847914945454651E-3</v>
      </c>
      <c r="CW149" s="414">
        <f>CV149*(1-VLOOKUP($AR50,'MP-2017_Female'!$A$3:$CF$103,MIN((61+(Mortality!CW$5-Mortality!$AT$5)),84),0))</f>
        <v>3.6479435796000106E-3</v>
      </c>
      <c r="CX149" s="414">
        <f>CW149*(1-VLOOKUP($AR50,'MP-2017_Female'!$A$3:$CF$103,MIN((61+(Mortality!CX$5-Mortality!$AT$5)),84),0))</f>
        <v>3.6114641438040104E-3</v>
      </c>
      <c r="CY149" s="414">
        <f>CX149*(1-VLOOKUP($AR50,'MP-2017_Female'!$A$3:$CF$103,MIN((61+(Mortality!CY$5-Mortality!$AT$5)),84),0))</f>
        <v>3.5753495023659702E-3</v>
      </c>
      <c r="CZ149" s="414">
        <f>CY149*(1-VLOOKUP($AR50,'MP-2017_Female'!$A$3:$CF$103,MIN((61+(Mortality!CZ$5-Mortality!$AT$5)),84),0))</f>
        <v>3.5395960073423107E-3</v>
      </c>
      <c r="DA149" s="414">
        <f>CZ149*(1-VLOOKUP($AR50,'MP-2017_Female'!$A$3:$CF$103,MIN((61+(Mortality!DA$5-Mortality!$AT$5)),84),0))</f>
        <v>3.5042000472688874E-3</v>
      </c>
      <c r="DB149" s="414">
        <f>DA149*(1-VLOOKUP($AR50,'MP-2017_Female'!$A$3:$CF$103,MIN((61+(Mortality!DB$5-Mortality!$AT$5)),84),0))</f>
        <v>3.4691580467961984E-3</v>
      </c>
      <c r="DC149" s="414">
        <f>DB149*(1-VLOOKUP($AR50,'MP-2017_Female'!$A$3:$CF$103,MIN((61+(Mortality!DC$5-Mortality!$AT$5)),84),0))</f>
        <v>3.4344664663282362E-3</v>
      </c>
      <c r="DD149" s="414">
        <f>DC149*(1-VLOOKUP($AR50,'MP-2017_Female'!$A$3:$CF$103,MIN((61+(Mortality!DD$5-Mortality!$AT$5)),84),0))</f>
        <v>3.4001218016649539E-3</v>
      </c>
      <c r="DE149" s="414">
        <f>DD149*(1-VLOOKUP($AR50,'MP-2017_Female'!$A$3:$CF$103,MIN((61+(Mortality!DE$5-Mortality!$AT$5)),84),0))</f>
        <v>3.3661205836483044E-3</v>
      </c>
      <c r="DF149" s="414">
        <f>DE149*(1-VLOOKUP($AR50,'MP-2017_Female'!$A$3:$CF$103,MIN((61+(Mortality!DF$5-Mortality!$AT$5)),84),0))</f>
        <v>3.3324593778118212E-3</v>
      </c>
      <c r="DG149" s="414">
        <f>DF149*(1-VLOOKUP($AR50,'MP-2017_Female'!$A$3:$CF$103,MIN((61+(Mortality!DG$5-Mortality!$AT$5)),84),0))</f>
        <v>3.299134784033703E-3</v>
      </c>
      <c r="DH149" s="414">
        <f>DG149*(1-VLOOKUP($AR50,'MP-2017_Female'!$A$3:$CF$103,MIN((61+(Mortality!DH$5-Mortality!$AT$5)),84),0))</f>
        <v>3.2661434361933657E-3</v>
      </c>
      <c r="DI149" s="414">
        <f>DH149*(1-VLOOKUP($AR50,'MP-2017_Female'!$A$3:$CF$103,MIN((61+(Mortality!DI$5-Mortality!$AT$5)),84),0))</f>
        <v>3.2334820018314319E-3</v>
      </c>
      <c r="DJ149" s="414">
        <f>DI149*(1-VLOOKUP($AR50,'MP-2017_Female'!$A$3:$CF$103,MIN((61+(Mortality!DJ$5-Mortality!$AT$5)),84),0))</f>
        <v>3.2011471818131176E-3</v>
      </c>
      <c r="DK149" s="414">
        <f>DJ149*(1-VLOOKUP($AR50,'MP-2017_Female'!$A$3:$CF$103,MIN((61+(Mortality!DK$5-Mortality!$AT$5)),84),0))</f>
        <v>3.1691357099949864E-3</v>
      </c>
      <c r="DL149" s="414">
        <f>DK149*(1-VLOOKUP($AR50,'MP-2017_Female'!$A$3:$CF$103,MIN((61+(Mortality!DL$5-Mortality!$AT$5)),84),0))</f>
        <v>3.1374443528950366E-3</v>
      </c>
      <c r="DM149" s="414">
        <f>DL149*(1-VLOOKUP($AR50,'MP-2017_Female'!$A$3:$CF$103,MIN((61+(Mortality!DM$5-Mortality!$AT$5)),84),0))</f>
        <v>3.1060699093660863E-3</v>
      </c>
      <c r="DN149" s="414">
        <f>DM149*(1-VLOOKUP($AR50,'MP-2017_Female'!$A$3:$CF$103,MIN((61+(Mortality!DN$5-Mortality!$AT$5)),84),0))</f>
        <v>3.0750092102724254E-3</v>
      </c>
      <c r="DO149" s="414">
        <f>DN149*(1-VLOOKUP($AR50,'MP-2017_Female'!$A$3:$CF$103,MIN((61+(Mortality!DO$5-Mortality!$AT$5)),84),0))</f>
        <v>3.0442591181697011E-3</v>
      </c>
      <c r="DP149" s="414">
        <f>DO149*(1-VLOOKUP($AR50,'MP-2017_Female'!$A$3:$CF$103,MIN((61+(Mortality!DP$5-Mortality!$AT$5)),84),0))</f>
        <v>3.0138165269880039E-3</v>
      </c>
      <c r="DQ149" s="414">
        <f>DP149*(1-VLOOKUP($AR50,'MP-2017_Female'!$A$3:$CF$103,MIN((61+(Mortality!DQ$5-Mortality!$AT$5)),84),0))</f>
        <v>2.9836783617181238E-3</v>
      </c>
      <c r="DR149" s="414">
        <f>DQ149*(1-VLOOKUP($AR50,'MP-2017_Female'!$A$3:$CF$103,MIN((61+(Mortality!DR$5-Mortality!$AT$5)),84),0))</f>
        <v>2.9538415781009426E-3</v>
      </c>
      <c r="DS149" s="414">
        <f>DR149*(1-VLOOKUP($AR50,'MP-2017_Female'!$A$3:$CF$103,MIN((61+(Mortality!DS$5-Mortality!$AT$5)),84),0))</f>
        <v>2.9243031623199332E-3</v>
      </c>
      <c r="DT149" s="414">
        <f>DS149*(1-VLOOKUP($AR50,'MP-2017_Female'!$A$3:$CF$103,MIN((61+(Mortality!DT$5-Mortality!$AT$5)),84),0))</f>
        <v>2.8950601306967339E-3</v>
      </c>
      <c r="DU149" s="414">
        <f>DT149*(1-VLOOKUP($AR50,'MP-2017_Female'!$A$3:$CF$103,MIN((61+(Mortality!DU$5-Mortality!$AT$5)),84),0))</f>
        <v>2.8661095293897663E-3</v>
      </c>
      <c r="DV149" s="414">
        <f>DU149*(1-VLOOKUP($AR50,'MP-2017_Female'!$A$3:$CF$103,MIN((61+(Mortality!DV$5-Mortality!$AT$5)),84),0))</f>
        <v>2.8374484340958689E-3</v>
      </c>
      <c r="DW149" s="414">
        <f>DV149*(1-VLOOKUP($AR50,'MP-2017_Female'!$A$3:$CF$103,MIN((61+(Mortality!DW$5-Mortality!$AT$5)),84),0))</f>
        <v>2.8090739497549102E-3</v>
      </c>
      <c r="DX149" s="414">
        <f>DW149*(1-VLOOKUP($AR50,'MP-2017_Female'!$A$3:$CF$103,MIN((61+(Mortality!DX$5-Mortality!$AT$5)),84),0))</f>
        <v>2.7809832102573609E-3</v>
      </c>
      <c r="DY149" s="414">
        <f>DX149*(1-VLOOKUP($AR50,'MP-2017_Female'!$A$3:$CF$103,MIN((61+(Mortality!DY$5-Mortality!$AT$5)),84),0))</f>
        <v>2.7531733781547872E-3</v>
      </c>
      <c r="DZ149" s="414">
        <f>DY149*(1-VLOOKUP($AR50,'MP-2017_Female'!$A$3:$CF$103,MIN((61+(Mortality!DZ$5-Mortality!$AT$5)),84),0))</f>
        <v>2.7256416443732392E-3</v>
      </c>
      <c r="EA149" s="414">
        <f>DZ149*(1-VLOOKUP($AR50,'MP-2017_Female'!$A$3:$CF$103,MIN((61+(Mortality!EA$5-Mortality!$AT$5)),84),0))</f>
        <v>2.6983852279295066E-3</v>
      </c>
      <c r="EB149" s="414">
        <f>EA149*(1-VLOOKUP($AR50,'MP-2017_Female'!$A$3:$CF$103,MIN((61+(Mortality!EB$5-Mortality!$AT$5)),84),0))</f>
        <v>2.6714013756502114E-3</v>
      </c>
      <c r="EC149" s="414">
        <f>EB149*(1-VLOOKUP($AR50,'MP-2017_Female'!$A$3:$CF$103,MIN((61+(Mortality!EC$5-Mortality!$AT$5)),84),0))</f>
        <v>2.6446873618937092E-3</v>
      </c>
      <c r="ED149" s="414">
        <f>EC149*(1-VLOOKUP($AR50,'MP-2017_Female'!$A$3:$CF$103,MIN((61+(Mortality!ED$5-Mortality!$AT$5)),84),0))</f>
        <v>2.6182404882747722E-3</v>
      </c>
      <c r="EE149" s="414">
        <f>ED149*(1-VLOOKUP($AR50,'MP-2017_Female'!$A$3:$CF$103,MIN((61+(Mortality!EE$5-Mortality!$AT$5)),84),0))</f>
        <v>2.5920580833920246E-3</v>
      </c>
      <c r="EF149" s="414">
        <f>EE149*(1-VLOOKUP($AR50,'MP-2017_Female'!$A$3:$CF$103,MIN((61+(Mortality!EF$5-Mortality!$AT$5)),84),0))</f>
        <v>2.5661375025581041E-3</v>
      </c>
      <c r="EG149" s="414">
        <f>EF149*(1-VLOOKUP($AR50,'MP-2017_Female'!$A$3:$CF$103,MIN((61+(Mortality!EG$5-Mortality!$AT$5)),84),0))</f>
        <v>2.540476127532523E-3</v>
      </c>
      <c r="EH149" s="414">
        <f>EG149*(1-VLOOKUP($AR50,'MP-2017_Female'!$A$3:$CF$103,MIN((61+(Mortality!EH$5-Mortality!$AT$5)),84),0))</f>
        <v>2.5150713662571975E-3</v>
      </c>
      <c r="EI149" s="414">
        <f>EH149*(1-VLOOKUP($AR50,'MP-2017_Female'!$A$3:$CF$103,MIN((61+(Mortality!EI$5-Mortality!$AT$5)),84),0))</f>
        <v>2.4899206525946255E-3</v>
      </c>
      <c r="EJ149" s="414">
        <f>EI149*(1-VLOOKUP($AR50,'MP-2017_Female'!$A$3:$CF$103,MIN((61+(Mortality!EJ$5-Mortality!$AT$5)),84),0))</f>
        <v>2.4650214460686794E-3</v>
      </c>
      <c r="EK149" s="414">
        <f>EJ149*(1-VLOOKUP($AR50,'MP-2017_Female'!$A$3:$CF$103,MIN((61+(Mortality!EK$5-Mortality!$AT$5)),84),0))</f>
        <v>2.4403712316079925E-3</v>
      </c>
      <c r="EL149" s="414">
        <f>EK149*(1-VLOOKUP($AR50,'MP-2017_Female'!$A$3:$CF$103,MIN((61+(Mortality!EL$5-Mortality!$AT$5)),84),0))</f>
        <v>2.4159675192919126E-3</v>
      </c>
      <c r="EM149" s="414">
        <f>EL149*(1-VLOOKUP($AR50,'MP-2017_Female'!$A$3:$CF$103,MIN((61+(Mortality!EM$5-Mortality!$AT$5)),84),0))</f>
        <v>2.3918078440989935E-3</v>
      </c>
      <c r="EN149" s="414">
        <f>EM149*(1-VLOOKUP($AR50,'MP-2017_Female'!$A$3:$CF$103,MIN((61+(Mortality!EN$5-Mortality!$AT$5)),84),0))</f>
        <v>2.3678897656580038E-3</v>
      </c>
      <c r="EO149" s="414">
        <f>EN149*(1-VLOOKUP($AR50,'MP-2017_Female'!$A$3:$CF$103,MIN((61+(Mortality!EO$5-Mortality!$AT$5)),84),0))</f>
        <v>2.3442108680014236E-3</v>
      </c>
      <c r="EP149" s="414">
        <f>EO149*(1-VLOOKUP($AR50,'MP-2017_Female'!$A$3:$CF$103,MIN((61+(Mortality!EP$5-Mortality!$AT$5)),84),0))</f>
        <v>2.3207687593214091E-3</v>
      </c>
      <c r="EQ149" s="414">
        <f>EP149*(1-VLOOKUP($AR50,'MP-2017_Female'!$A$3:$CF$103,MIN((61+(Mortality!EQ$5-Mortality!$AT$5)),84),0))</f>
        <v>2.297561071728195E-3</v>
      </c>
      <c r="ER149" s="414">
        <f>EQ149*(1-VLOOKUP($AR50,'MP-2017_Female'!$A$3:$CF$103,MIN((61+(Mortality!ER$5-Mortality!$AT$5)),84),0))</f>
        <v>2.274585461010913E-3</v>
      </c>
      <c r="ES149" s="414">
        <f>ER149*(1-VLOOKUP($AR50,'MP-2017_Female'!$A$3:$CF$103,MIN((61+(Mortality!ES$5-Mortality!$AT$5)),84),0))</f>
        <v>2.251839606400804E-3</v>
      </c>
      <c r="ET149" s="414">
        <f>ES149*(1-VLOOKUP($AR50,'MP-2017_Female'!$A$3:$CF$103,MIN((61+(Mortality!ET$5-Mortality!$AT$5)),84),0))</f>
        <v>2.229321210336796E-3</v>
      </c>
      <c r="EU149" s="414">
        <f>ET149*(1-VLOOKUP($AR50,'MP-2017_Female'!$A$3:$CF$103,MIN((61+(Mortality!EU$5-Mortality!$AT$5)),84),0))</f>
        <v>2.2070279982334281E-3</v>
      </c>
      <c r="EV149" s="414">
        <f>EU149*(1-VLOOKUP($AR50,'MP-2017_Female'!$A$3:$CF$103,MIN((61+(Mortality!EV$5-Mortality!$AT$5)),84),0))</f>
        <v>2.184957718251094E-3</v>
      </c>
      <c r="EW149" s="414">
        <f>EV149*(1-VLOOKUP($AR50,'MP-2017_Female'!$A$3:$CF$103,MIN((61+(Mortality!EW$5-Mortality!$AT$5)),84),0))</f>
        <v>2.163108141068583E-3</v>
      </c>
      <c r="EX149" s="414">
        <f>EW149*(1-VLOOKUP($AR50,'MP-2017_Female'!$A$3:$CF$103,MIN((61+(Mortality!EX$5-Mortality!$AT$5)),84),0))</f>
        <v>2.1414770596578972E-3</v>
      </c>
      <c r="EY149" s="414">
        <f>EX149*(1-VLOOKUP($AR50,'MP-2017_Female'!$A$3:$CF$103,MIN((61+(Mortality!EY$5-Mortality!$AT$5)),84),0))</f>
        <v>2.1200622890613181E-3</v>
      </c>
      <c r="EZ149" s="414">
        <f>EY149*(1-VLOOKUP($AR50,'MP-2017_Female'!$A$3:$CF$103,MIN((61+(Mortality!EZ$5-Mortality!$AT$5)),84),0))</f>
        <v>2.098861666170705E-3</v>
      </c>
      <c r="FA149" s="414">
        <f>EZ149*(1-VLOOKUP($AR50,'MP-2017_Female'!$A$3:$CF$103,MIN((61+(Mortality!FA$5-Mortality!$AT$5)),84),0))</f>
        <v>2.0778730495089981E-3</v>
      </c>
      <c r="FB149" s="414">
        <f>FA149*(1-VLOOKUP($AR50,'MP-2017_Female'!$A$3:$CF$103,MIN((61+(Mortality!FB$5-Mortality!$AT$5)),84),0))</f>
        <v>2.0570943190139079E-3</v>
      </c>
      <c r="FC149" s="414">
        <f>FB149*(1-VLOOKUP($AR50,'MP-2017_Female'!$A$3:$CF$103,MIN((61+(Mortality!FC$5-Mortality!$AT$5)),84),0))</f>
        <v>2.036523375823769E-3</v>
      </c>
      <c r="FD149" s="414">
        <f>FC149*(1-VLOOKUP($AR50,'MP-2017_Female'!$A$3:$CF$103,MIN((61+(Mortality!FD$5-Mortality!$AT$5)),84),0))</f>
        <v>2.0161581420655313E-3</v>
      </c>
      <c r="FE149" s="414">
        <f>FD149*(1-VLOOKUP($AR50,'MP-2017_Female'!$A$3:$CF$103,MIN((61+(Mortality!FE$5-Mortality!$AT$5)),84),0))</f>
        <v>1.9959965606448759E-3</v>
      </c>
      <c r="FF149" s="414">
        <f>FE149*(1-VLOOKUP($AR50,'MP-2017_Female'!$A$3:$CF$103,MIN((61+(Mortality!FF$5-Mortality!$AT$5)),84),0))</f>
        <v>1.976036595038427E-3</v>
      </c>
      <c r="FG149" s="414">
        <f>FF149*(1-VLOOKUP($AR50,'MP-2017_Female'!$A$3:$CF$103,MIN((61+(Mortality!FG$5-Mortality!$AT$5)),84),0))</f>
        <v>1.9562762290880427E-3</v>
      </c>
      <c r="FH149" s="414">
        <f>FG149*(1-VLOOKUP($AR50,'MP-2017_Female'!$A$3:$CF$103,MIN((61+(Mortality!FH$5-Mortality!$AT$5)),84),0))</f>
        <v>1.9367134667971622E-3</v>
      </c>
      <c r="FI149" s="414">
        <f>FH149*(1-VLOOKUP($AR50,'MP-2017_Female'!$A$3:$CF$103,MIN((61+(Mortality!FI$5-Mortality!$AT$5)),84),0))</f>
        <v>1.9173463321291906E-3</v>
      </c>
    </row>
    <row r="150" spans="44:165">
      <c r="AR150" s="205">
        <v>70</v>
      </c>
      <c r="AS150" s="235">
        <f t="shared" si="155"/>
        <v>6.2625061216037671E-3</v>
      </c>
      <c r="AT150" s="407">
        <f t="shared" si="154"/>
        <v>6.8669999999999998E-3</v>
      </c>
      <c r="AU150" s="414">
        <f>AT150*(1-VLOOKUP($AR51,'MP-2017_Female'!$A$3:$CF$103,MIN((61+(Mortality!AU$5-Mortality!$AT$5)),84),0))</f>
        <v>6.7571279999999994E-3</v>
      </c>
      <c r="AV150" s="414">
        <f>AU150*(1-VLOOKUP($AR51,'MP-2017_Female'!$A$3:$CF$103,MIN((61+(Mortality!AV$5-Mortality!$AT$5)),84),0))</f>
        <v>6.6652310591999997E-3</v>
      </c>
      <c r="AW150" s="414">
        <f>AV150*(1-VLOOKUP($AR51,'MP-2017_Female'!$A$3:$CF$103,MIN((61+(Mortality!AW$5-Mortality!$AT$5)),84),0))</f>
        <v>6.5919135175487994E-3</v>
      </c>
      <c r="AX150" s="414">
        <f>AW150*(1-VLOOKUP($AR51,'MP-2017_Female'!$A$3:$CF$103,MIN((61+(Mortality!AX$5-Mortality!$AT$5)),84),0))</f>
        <v>6.5194024688557629E-3</v>
      </c>
      <c r="AY150" s="414">
        <f>AX150*(1-VLOOKUP($AR51,'MP-2017_Female'!$A$3:$CF$103,MIN((61+(Mortality!AY$5-Mortality!$AT$5)),84),0))</f>
        <v>6.4489929221921202E-3</v>
      </c>
      <c r="AZ150" s="414">
        <f>AY150*(1-VLOOKUP($AR51,'MP-2017_Female'!$A$3:$CF$103,MIN((61+(Mortality!AZ$5-Mortality!$AT$5)),84),0))</f>
        <v>6.3819233958013226E-3</v>
      </c>
      <c r="BA150" s="414">
        <f>AZ150*(1-VLOOKUP($AR51,'MP-2017_Female'!$A$3:$CF$103,MIN((61+(Mortality!BA$5-Mortality!$AT$5)),84),0))</f>
        <v>6.3193805465224691E-3</v>
      </c>
      <c r="BB150" s="414">
        <f>BA150*(1-VLOOKUP($AR51,'MP-2017_Female'!$A$3:$CF$103,MIN((61+(Mortality!BB$5-Mortality!$AT$5)),84),0))</f>
        <v>6.2625061216037671E-3</v>
      </c>
      <c r="BC150" s="414">
        <f>BB150*(1-VLOOKUP($AR51,'MP-2017_Female'!$A$3:$CF$103,MIN((61+(Mortality!BC$5-Mortality!$AT$5)),84),0))</f>
        <v>6.2117798220187766E-3</v>
      </c>
      <c r="BD150" s="414">
        <f>BC150*(1-VLOOKUP($AR51,'MP-2017_Female'!$A$3:$CF$103,MIN((61+(Mortality!BD$5-Mortality!$AT$5)),84),0))</f>
        <v>6.1670550073002414E-3</v>
      </c>
      <c r="BE150" s="414">
        <f>BD150*(1-VLOOKUP($AR51,'MP-2017_Female'!$A$3:$CF$103,MIN((61+(Mortality!BE$5-Mortality!$AT$5)),84),0))</f>
        <v>6.1269691497527904E-3</v>
      </c>
      <c r="BF150" s="414">
        <f>BE150*(1-VLOOKUP($AR51,'MP-2017_Female'!$A$3:$CF$103,MIN((61+(Mortality!BF$5-Mortality!$AT$5)),84),0))</f>
        <v>6.0902073348542739E-3</v>
      </c>
      <c r="BG150" s="414">
        <f>BF150*(1-VLOOKUP($AR51,'MP-2017_Female'!$A$3:$CF$103,MIN((61+(Mortality!BG$5-Mortality!$AT$5)),84),0))</f>
        <v>6.0548841323121187E-3</v>
      </c>
      <c r="BH150" s="414">
        <f>BG150*(1-VLOOKUP($AR51,'MP-2017_Female'!$A$3:$CF$103,MIN((61+(Mortality!BH$5-Mortality!$AT$5)),84),0))</f>
        <v>6.0185548275182455E-3</v>
      </c>
      <c r="BI150" s="414">
        <f>BH150*(1-VLOOKUP($AR51,'MP-2017_Female'!$A$3:$CF$103,MIN((61+(Mortality!BI$5-Mortality!$AT$5)),84),0))</f>
        <v>5.980036076622129E-3</v>
      </c>
      <c r="BJ150" s="414">
        <f>BI150*(1-VLOOKUP($AR51,'MP-2017_Female'!$A$3:$CF$103,MIN((61+(Mortality!BJ$5-Mortality!$AT$5)),84),0))</f>
        <v>5.938175824085774E-3</v>
      </c>
      <c r="BK150" s="414">
        <f>BJ150*(1-VLOOKUP($AR51,'MP-2017_Female'!$A$3:$CF$103,MIN((61+(Mortality!BK$5-Mortality!$AT$5)),84),0))</f>
        <v>5.8924518702403129E-3</v>
      </c>
      <c r="BL150" s="414">
        <f>BK150*(1-VLOOKUP($AR51,'MP-2017_Female'!$A$3:$CF$103,MIN((61+(Mortality!BL$5-Mortality!$AT$5)),84),0))</f>
        <v>5.8429552745302947E-3</v>
      </c>
      <c r="BM150" s="414">
        <f>BL150*(1-VLOOKUP($AR51,'MP-2017_Female'!$A$3:$CF$103,MIN((61+(Mortality!BM$5-Mortality!$AT$5)),84),0))</f>
        <v>5.789784381532069E-3</v>
      </c>
      <c r="BN150" s="414">
        <f>BM150*(1-VLOOKUP($AR51,'MP-2017_Female'!$A$3:$CF$103,MIN((61+(Mortality!BN$5-Mortality!$AT$5)),84),0))</f>
        <v>5.7347814299075145E-3</v>
      </c>
      <c r="BO150" s="414">
        <f>BN150*(1-VLOOKUP($AR51,'MP-2017_Female'!$A$3:$CF$103,MIN((61+(Mortality!BO$5-Mortality!$AT$5)),84),0))</f>
        <v>5.6785805718944206E-3</v>
      </c>
      <c r="BP150" s="414">
        <f>BO150*(1-VLOOKUP($AR51,'MP-2017_Female'!$A$3:$CF$103,MIN((61+(Mortality!BP$5-Mortality!$AT$5)),84),0))</f>
        <v>5.6217947661754766E-3</v>
      </c>
      <c r="BQ150" s="414">
        <f>BP150*(1-VLOOKUP($AR51,'MP-2017_Female'!$A$3:$CF$103,MIN((61+(Mortality!BQ$5-Mortality!$AT$5)),84),0))</f>
        <v>5.5655768185137221E-3</v>
      </c>
      <c r="BR150" s="414">
        <f>BQ150*(1-VLOOKUP($AR51,'MP-2017_Female'!$A$3:$CF$103,MIN((61+(Mortality!BR$5-Mortality!$AT$5)),84),0))</f>
        <v>5.5099210503285851E-3</v>
      </c>
      <c r="BS150" s="414">
        <f>BR150*(1-VLOOKUP($AR51,'MP-2017_Female'!$A$3:$CF$103,MIN((61+(Mortality!BS$5-Mortality!$AT$5)),84),0))</f>
        <v>5.454821839825299E-3</v>
      </c>
      <c r="BT150" s="414">
        <f>BS150*(1-VLOOKUP($AR51,'MP-2017_Female'!$A$3:$CF$103,MIN((61+(Mortality!BT$5-Mortality!$AT$5)),84),0))</f>
        <v>5.4002736214270458E-3</v>
      </c>
      <c r="BU150" s="414">
        <f>BT150*(1-VLOOKUP($AR51,'MP-2017_Female'!$A$3:$CF$103,MIN((61+(Mortality!BU$5-Mortality!$AT$5)),84),0))</f>
        <v>5.3462708852127757E-3</v>
      </c>
      <c r="BV150" s="414">
        <f>BU150*(1-VLOOKUP($AR51,'MP-2017_Female'!$A$3:$CF$103,MIN((61+(Mortality!BV$5-Mortality!$AT$5)),84),0))</f>
        <v>5.2928081763606478E-3</v>
      </c>
      <c r="BW150" s="414">
        <f>BV150*(1-VLOOKUP($AR51,'MP-2017_Female'!$A$3:$CF$103,MIN((61+(Mortality!BW$5-Mortality!$AT$5)),84),0))</f>
        <v>5.2398800945970417E-3</v>
      </c>
      <c r="BX150" s="414">
        <f>BW150*(1-VLOOKUP($AR51,'MP-2017_Female'!$A$3:$CF$103,MIN((61+(Mortality!BX$5-Mortality!$AT$5)),84),0))</f>
        <v>5.1874812936510712E-3</v>
      </c>
      <c r="BY150" s="414">
        <f>BX150*(1-VLOOKUP($AR51,'MP-2017_Female'!$A$3:$CF$103,MIN((61+(Mortality!BY$5-Mortality!$AT$5)),84),0))</f>
        <v>5.1356064807145602E-3</v>
      </c>
      <c r="BZ150" s="414">
        <f>BY150*(1-VLOOKUP($AR51,'MP-2017_Female'!$A$3:$CF$103,MIN((61+(Mortality!BZ$5-Mortality!$AT$5)),84),0))</f>
        <v>5.0842504159074146E-3</v>
      </c>
      <c r="CA150" s="414">
        <f>BZ150*(1-VLOOKUP($AR51,'MP-2017_Female'!$A$3:$CF$103,MIN((61+(Mortality!CA$5-Mortality!$AT$5)),84),0))</f>
        <v>5.0334079117483402E-3</v>
      </c>
      <c r="CB150" s="414">
        <f>CA150*(1-VLOOKUP($AR51,'MP-2017_Female'!$A$3:$CF$103,MIN((61+(Mortality!CB$5-Mortality!$AT$5)),84),0))</f>
        <v>4.9830738326308568E-3</v>
      </c>
      <c r="CC150" s="414">
        <f>CB150*(1-VLOOKUP($AR51,'MP-2017_Female'!$A$3:$CF$103,MIN((61+(Mortality!CC$5-Mortality!$AT$5)),84),0))</f>
        <v>4.933243094304548E-3</v>
      </c>
      <c r="CD150" s="414">
        <f>CC150*(1-VLOOKUP($AR51,'MP-2017_Female'!$A$3:$CF$103,MIN((61+(Mortality!CD$5-Mortality!$AT$5)),84),0))</f>
        <v>4.8839106633615029E-3</v>
      </c>
      <c r="CE150" s="414">
        <f>CD150*(1-VLOOKUP($AR51,'MP-2017_Female'!$A$3:$CF$103,MIN((61+(Mortality!CE$5-Mortality!$AT$5)),84),0))</f>
        <v>4.8350715567278876E-3</v>
      </c>
      <c r="CF150" s="414">
        <f>CE150*(1-VLOOKUP($AR51,'MP-2017_Female'!$A$3:$CF$103,MIN((61+(Mortality!CF$5-Mortality!$AT$5)),84),0))</f>
        <v>4.7867208411606086E-3</v>
      </c>
      <c r="CG150" s="414">
        <f>CF150*(1-VLOOKUP($AR51,'MP-2017_Female'!$A$3:$CF$103,MIN((61+(Mortality!CG$5-Mortality!$AT$5)),84),0))</f>
        <v>4.7388536327490028E-3</v>
      </c>
      <c r="CH150" s="414">
        <f>CG150*(1-VLOOKUP($AR51,'MP-2017_Female'!$A$3:$CF$103,MIN((61+(Mortality!CH$5-Mortality!$AT$5)),84),0))</f>
        <v>4.6914650964215128E-3</v>
      </c>
      <c r="CI150" s="414">
        <f>CH150*(1-VLOOKUP($AR51,'MP-2017_Female'!$A$3:$CF$103,MIN((61+(Mortality!CI$5-Mortality!$AT$5)),84),0))</f>
        <v>4.6445504454572977E-3</v>
      </c>
      <c r="CJ150" s="414">
        <f>CI150*(1-VLOOKUP($AR51,'MP-2017_Female'!$A$3:$CF$103,MIN((61+(Mortality!CJ$5-Mortality!$AT$5)),84),0))</f>
        <v>4.598104941002725E-3</v>
      </c>
      <c r="CK150" s="414">
        <f>CJ150*(1-VLOOKUP($AR51,'MP-2017_Female'!$A$3:$CF$103,MIN((61+(Mortality!CK$5-Mortality!$AT$5)),84),0))</f>
        <v>4.552123891592698E-3</v>
      </c>
      <c r="CL150" s="414">
        <f>CK150*(1-VLOOKUP($AR51,'MP-2017_Female'!$A$3:$CF$103,MIN((61+(Mortality!CL$5-Mortality!$AT$5)),84),0))</f>
        <v>4.5066026526767713E-3</v>
      </c>
      <c r="CM150" s="414">
        <f>CL150*(1-VLOOKUP($AR51,'MP-2017_Female'!$A$3:$CF$103,MIN((61+(Mortality!CM$5-Mortality!$AT$5)),84),0))</f>
        <v>4.4615366261500037E-3</v>
      </c>
      <c r="CN150" s="414">
        <f>CM150*(1-VLOOKUP($AR51,'MP-2017_Female'!$A$3:$CF$103,MIN((61+(Mortality!CN$5-Mortality!$AT$5)),84),0))</f>
        <v>4.4169212598885038E-3</v>
      </c>
      <c r="CO150" s="414">
        <f>CN150*(1-VLOOKUP($AR51,'MP-2017_Female'!$A$3:$CF$103,MIN((61+(Mortality!CO$5-Mortality!$AT$5)),84),0))</f>
        <v>4.372752047289619E-3</v>
      </c>
      <c r="CP150" s="414">
        <f>CO150*(1-VLOOKUP($AR51,'MP-2017_Female'!$A$3:$CF$103,MIN((61+(Mortality!CP$5-Mortality!$AT$5)),84),0))</f>
        <v>4.329024526816723E-3</v>
      </c>
      <c r="CQ150" s="414">
        <f>CP150*(1-VLOOKUP($AR51,'MP-2017_Female'!$A$3:$CF$103,MIN((61+(Mortality!CQ$5-Mortality!$AT$5)),84),0))</f>
        <v>4.2857342815485555E-3</v>
      </c>
      <c r="CR150" s="414">
        <f>CQ150*(1-VLOOKUP($AR51,'MP-2017_Female'!$A$3:$CF$103,MIN((61+(Mortality!CR$5-Mortality!$AT$5)),84),0))</f>
        <v>4.24287693873307E-3</v>
      </c>
      <c r="CS150" s="414">
        <f>CR150*(1-VLOOKUP($AR51,'MP-2017_Female'!$A$3:$CF$103,MIN((61+(Mortality!CS$5-Mortality!$AT$5)),84),0))</f>
        <v>4.2004481693457395E-3</v>
      </c>
      <c r="CT150" s="414">
        <f>CS150*(1-VLOOKUP($AR51,'MP-2017_Female'!$A$3:$CF$103,MIN((61+(Mortality!CT$5-Mortality!$AT$5)),84),0))</f>
        <v>4.1584436876522819E-3</v>
      </c>
      <c r="CU150" s="414">
        <f>CT150*(1-VLOOKUP($AR51,'MP-2017_Female'!$A$3:$CF$103,MIN((61+(Mortality!CU$5-Mortality!$AT$5)),84),0))</f>
        <v>4.1168592507757592E-3</v>
      </c>
      <c r="CV150" s="414">
        <f>CU150*(1-VLOOKUP($AR51,'MP-2017_Female'!$A$3:$CF$103,MIN((61+(Mortality!CV$5-Mortality!$AT$5)),84),0))</f>
        <v>4.0756906582680016E-3</v>
      </c>
      <c r="CW150" s="414">
        <f>CV150*(1-VLOOKUP($AR51,'MP-2017_Female'!$A$3:$CF$103,MIN((61+(Mortality!CW$5-Mortality!$AT$5)),84),0))</f>
        <v>4.0349337516853217E-3</v>
      </c>
      <c r="CX150" s="414">
        <f>CW150*(1-VLOOKUP($AR51,'MP-2017_Female'!$A$3:$CF$103,MIN((61+(Mortality!CX$5-Mortality!$AT$5)),84),0))</f>
        <v>3.9945844141684684E-3</v>
      </c>
      <c r="CY150" s="414">
        <f>CX150*(1-VLOOKUP($AR51,'MP-2017_Female'!$A$3:$CF$103,MIN((61+(Mortality!CY$5-Mortality!$AT$5)),84),0))</f>
        <v>3.9546385700267835E-3</v>
      </c>
      <c r="CZ150" s="414">
        <f>CY150*(1-VLOOKUP($AR51,'MP-2017_Female'!$A$3:$CF$103,MIN((61+(Mortality!CZ$5-Mortality!$AT$5)),84),0))</f>
        <v>3.9150921843265152E-3</v>
      </c>
      <c r="DA150" s="414">
        <f>CZ150*(1-VLOOKUP($AR51,'MP-2017_Female'!$A$3:$CF$103,MIN((61+(Mortality!DA$5-Mortality!$AT$5)),84),0))</f>
        <v>3.8759412624832499E-3</v>
      </c>
      <c r="DB150" s="414">
        <f>DA150*(1-VLOOKUP($AR51,'MP-2017_Female'!$A$3:$CF$103,MIN((61+(Mortality!DB$5-Mortality!$AT$5)),84),0))</f>
        <v>3.8371818498584174E-3</v>
      </c>
      <c r="DC150" s="414">
        <f>DB150*(1-VLOOKUP($AR51,'MP-2017_Female'!$A$3:$CF$103,MIN((61+(Mortality!DC$5-Mortality!$AT$5)),84),0))</f>
        <v>3.7988100313598333E-3</v>
      </c>
      <c r="DD150" s="414">
        <f>DC150*(1-VLOOKUP($AR51,'MP-2017_Female'!$A$3:$CF$103,MIN((61+(Mortality!DD$5-Mortality!$AT$5)),84),0))</f>
        <v>3.760821931046235E-3</v>
      </c>
      <c r="DE150" s="414">
        <f>DD150*(1-VLOOKUP($AR51,'MP-2017_Female'!$A$3:$CF$103,MIN((61+(Mortality!DE$5-Mortality!$AT$5)),84),0))</f>
        <v>3.7232137117357727E-3</v>
      </c>
      <c r="DF150" s="414">
        <f>DE150*(1-VLOOKUP($AR51,'MP-2017_Female'!$A$3:$CF$103,MIN((61+(Mortality!DF$5-Mortality!$AT$5)),84),0))</f>
        <v>3.685981574618415E-3</v>
      </c>
      <c r="DG150" s="414">
        <f>DF150*(1-VLOOKUP($AR51,'MP-2017_Female'!$A$3:$CF$103,MIN((61+(Mortality!DG$5-Mortality!$AT$5)),84),0))</f>
        <v>3.6491217588722306E-3</v>
      </c>
      <c r="DH150" s="414">
        <f>DG150*(1-VLOOKUP($AR51,'MP-2017_Female'!$A$3:$CF$103,MIN((61+(Mortality!DH$5-Mortality!$AT$5)),84),0))</f>
        <v>3.6126305412835084E-3</v>
      </c>
      <c r="DI150" s="414">
        <f>DH150*(1-VLOOKUP($AR51,'MP-2017_Female'!$A$3:$CF$103,MIN((61+(Mortality!DI$5-Mortality!$AT$5)),84),0))</f>
        <v>3.5765042358706731E-3</v>
      </c>
      <c r="DJ150" s="414">
        <f>DI150*(1-VLOOKUP($AR51,'MP-2017_Female'!$A$3:$CF$103,MIN((61+(Mortality!DJ$5-Mortality!$AT$5)),84),0))</f>
        <v>3.5407391935119662E-3</v>
      </c>
      <c r="DK150" s="414">
        <f>DJ150*(1-VLOOKUP($AR51,'MP-2017_Female'!$A$3:$CF$103,MIN((61+(Mortality!DK$5-Mortality!$AT$5)),84),0))</f>
        <v>3.5053318015768466E-3</v>
      </c>
      <c r="DL150" s="414">
        <f>DK150*(1-VLOOKUP($AR51,'MP-2017_Female'!$A$3:$CF$103,MIN((61+(Mortality!DL$5-Mortality!$AT$5)),84),0))</f>
        <v>3.4702784835610781E-3</v>
      </c>
      <c r="DM150" s="414">
        <f>DL150*(1-VLOOKUP($AR51,'MP-2017_Female'!$A$3:$CF$103,MIN((61+(Mortality!DM$5-Mortality!$AT$5)),84),0))</f>
        <v>3.4355756987254674E-3</v>
      </c>
      <c r="DN150" s="414">
        <f>DM150*(1-VLOOKUP($AR51,'MP-2017_Female'!$A$3:$CF$103,MIN((61+(Mortality!DN$5-Mortality!$AT$5)),84),0))</f>
        <v>3.4012199417382126E-3</v>
      </c>
      <c r="DO150" s="414">
        <f>DN150*(1-VLOOKUP($AR51,'MP-2017_Female'!$A$3:$CF$103,MIN((61+(Mortality!DO$5-Mortality!$AT$5)),84),0))</f>
        <v>3.3672077423208303E-3</v>
      </c>
      <c r="DP150" s="414">
        <f>DO150*(1-VLOOKUP($AR51,'MP-2017_Female'!$A$3:$CF$103,MIN((61+(Mortality!DP$5-Mortality!$AT$5)),84),0))</f>
        <v>3.3335356648976221E-3</v>
      </c>
      <c r="DQ150" s="414">
        <f>DP150*(1-VLOOKUP($AR51,'MP-2017_Female'!$A$3:$CF$103,MIN((61+(Mortality!DQ$5-Mortality!$AT$5)),84),0))</f>
        <v>3.3002003082486459E-3</v>
      </c>
      <c r="DR150" s="414">
        <f>DQ150*(1-VLOOKUP($AR51,'MP-2017_Female'!$A$3:$CF$103,MIN((61+(Mortality!DR$5-Mortality!$AT$5)),84),0))</f>
        <v>3.2671983051661595E-3</v>
      </c>
      <c r="DS150" s="414">
        <f>DR150*(1-VLOOKUP($AR51,'MP-2017_Female'!$A$3:$CF$103,MIN((61+(Mortality!DS$5-Mortality!$AT$5)),84),0))</f>
        <v>3.234526322114498E-3</v>
      </c>
      <c r="DT150" s="414">
        <f>DS150*(1-VLOOKUP($AR51,'MP-2017_Female'!$A$3:$CF$103,MIN((61+(Mortality!DT$5-Mortality!$AT$5)),84),0))</f>
        <v>3.202181058893353E-3</v>
      </c>
      <c r="DU150" s="414">
        <f>DT150*(1-VLOOKUP($AR51,'MP-2017_Female'!$A$3:$CF$103,MIN((61+(Mortality!DU$5-Mortality!$AT$5)),84),0))</f>
        <v>3.1701592483044196E-3</v>
      </c>
      <c r="DV150" s="414">
        <f>DU150*(1-VLOOKUP($AR51,'MP-2017_Female'!$A$3:$CF$103,MIN((61+(Mortality!DV$5-Mortality!$AT$5)),84),0))</f>
        <v>3.1384576558213754E-3</v>
      </c>
      <c r="DW150" s="414">
        <f>DV150*(1-VLOOKUP($AR51,'MP-2017_Female'!$A$3:$CF$103,MIN((61+(Mortality!DW$5-Mortality!$AT$5)),84),0))</f>
        <v>3.1070730792631617E-3</v>
      </c>
      <c r="DX150" s="414">
        <f>DW150*(1-VLOOKUP($AR51,'MP-2017_Female'!$A$3:$CF$103,MIN((61+(Mortality!DX$5-Mortality!$AT$5)),84),0))</f>
        <v>3.0760023484705302E-3</v>
      </c>
      <c r="DY150" s="414">
        <f>DX150*(1-VLOOKUP($AR51,'MP-2017_Female'!$A$3:$CF$103,MIN((61+(Mortality!DY$5-Mortality!$AT$5)),84),0))</f>
        <v>3.0452423249858248E-3</v>
      </c>
      <c r="DZ150" s="414">
        <f>DY150*(1-VLOOKUP($AR51,'MP-2017_Female'!$A$3:$CF$103,MIN((61+(Mortality!DZ$5-Mortality!$AT$5)),84),0))</f>
        <v>3.0147899017359666E-3</v>
      </c>
      <c r="EA150" s="414">
        <f>DZ150*(1-VLOOKUP($AR51,'MP-2017_Female'!$A$3:$CF$103,MIN((61+(Mortality!EA$5-Mortality!$AT$5)),84),0))</f>
        <v>2.984642002718607E-3</v>
      </c>
      <c r="EB150" s="414">
        <f>EA150*(1-VLOOKUP($AR51,'MP-2017_Female'!$A$3:$CF$103,MIN((61+(Mortality!EB$5-Mortality!$AT$5)),84),0))</f>
        <v>2.9547955826914208E-3</v>
      </c>
      <c r="EC150" s="414">
        <f>EB150*(1-VLOOKUP($AR51,'MP-2017_Female'!$A$3:$CF$103,MIN((61+(Mortality!EC$5-Mortality!$AT$5)),84),0))</f>
        <v>2.9252476268645067E-3</v>
      </c>
      <c r="ED150" s="414">
        <f>EC150*(1-VLOOKUP($AR51,'MP-2017_Female'!$A$3:$CF$103,MIN((61+(Mortality!ED$5-Mortality!$AT$5)),84),0))</f>
        <v>2.8959951505958615E-3</v>
      </c>
      <c r="EE150" s="414">
        <f>ED150*(1-VLOOKUP($AR51,'MP-2017_Female'!$A$3:$CF$103,MIN((61+(Mortality!EE$5-Mortality!$AT$5)),84),0))</f>
        <v>2.867035199089903E-3</v>
      </c>
      <c r="EF150" s="414">
        <f>EE150*(1-VLOOKUP($AR51,'MP-2017_Female'!$A$3:$CF$103,MIN((61+(Mortality!EF$5-Mortality!$AT$5)),84),0))</f>
        <v>2.8383648470990041E-3</v>
      </c>
      <c r="EG150" s="414">
        <f>EF150*(1-VLOOKUP($AR51,'MP-2017_Female'!$A$3:$CF$103,MIN((61+(Mortality!EG$5-Mortality!$AT$5)),84),0))</f>
        <v>2.8099811986280142E-3</v>
      </c>
      <c r="EH150" s="414">
        <f>EG150*(1-VLOOKUP($AR51,'MP-2017_Female'!$A$3:$CF$103,MIN((61+(Mortality!EH$5-Mortality!$AT$5)),84),0))</f>
        <v>2.7818813866417342E-3</v>
      </c>
      <c r="EI150" s="414">
        <f>EH150*(1-VLOOKUP($AR51,'MP-2017_Female'!$A$3:$CF$103,MIN((61+(Mortality!EI$5-Mortality!$AT$5)),84),0))</f>
        <v>2.754062572775317E-3</v>
      </c>
      <c r="EJ150" s="414">
        <f>EI150*(1-VLOOKUP($AR51,'MP-2017_Female'!$A$3:$CF$103,MIN((61+(Mortality!EJ$5-Mortality!$AT$5)),84),0))</f>
        <v>2.7265219470475636E-3</v>
      </c>
      <c r="EK150" s="414">
        <f>EJ150*(1-VLOOKUP($AR51,'MP-2017_Female'!$A$3:$CF$103,MIN((61+(Mortality!EK$5-Mortality!$AT$5)),84),0))</f>
        <v>2.6992567275770881E-3</v>
      </c>
      <c r="EL150" s="414">
        <f>EK150*(1-VLOOKUP($AR51,'MP-2017_Female'!$A$3:$CF$103,MIN((61+(Mortality!EL$5-Mortality!$AT$5)),84),0))</f>
        <v>2.6722641603013171E-3</v>
      </c>
      <c r="EM150" s="414">
        <f>EL150*(1-VLOOKUP($AR51,'MP-2017_Female'!$A$3:$CF$103,MIN((61+(Mortality!EM$5-Mortality!$AT$5)),84),0))</f>
        <v>2.6455415186983039E-3</v>
      </c>
      <c r="EN150" s="414">
        <f>EM150*(1-VLOOKUP($AR51,'MP-2017_Female'!$A$3:$CF$103,MIN((61+(Mortality!EN$5-Mortality!$AT$5)),84),0))</f>
        <v>2.6190861035113207E-3</v>
      </c>
      <c r="EO150" s="414">
        <f>EN150*(1-VLOOKUP($AR51,'MP-2017_Female'!$A$3:$CF$103,MIN((61+(Mortality!EO$5-Mortality!$AT$5)),84),0))</f>
        <v>2.5928952424762075E-3</v>
      </c>
      <c r="EP150" s="414">
        <f>EO150*(1-VLOOKUP($AR51,'MP-2017_Female'!$A$3:$CF$103,MIN((61+(Mortality!EP$5-Mortality!$AT$5)),84),0))</f>
        <v>2.5669662900514455E-3</v>
      </c>
      <c r="EQ150" s="414">
        <f>EP150*(1-VLOOKUP($AR51,'MP-2017_Female'!$A$3:$CF$103,MIN((61+(Mortality!EQ$5-Mortality!$AT$5)),84),0))</f>
        <v>2.5412966271509312E-3</v>
      </c>
      <c r="ER150" s="414">
        <f>EQ150*(1-VLOOKUP($AR51,'MP-2017_Female'!$A$3:$CF$103,MIN((61+(Mortality!ER$5-Mortality!$AT$5)),84),0))</f>
        <v>2.5158836608794219E-3</v>
      </c>
      <c r="ES150" s="414">
        <f>ER150*(1-VLOOKUP($AR51,'MP-2017_Female'!$A$3:$CF$103,MIN((61+(Mortality!ES$5-Mortality!$AT$5)),84),0))</f>
        <v>2.4907248242706276E-3</v>
      </c>
      <c r="ET150" s="414">
        <f>ES150*(1-VLOOKUP($AR51,'MP-2017_Female'!$A$3:$CF$103,MIN((61+(Mortality!ET$5-Mortality!$AT$5)),84),0))</f>
        <v>2.4658175760279215E-3</v>
      </c>
      <c r="EU150" s="414">
        <f>ET150*(1-VLOOKUP($AR51,'MP-2017_Female'!$A$3:$CF$103,MIN((61+(Mortality!EU$5-Mortality!$AT$5)),84),0))</f>
        <v>2.4411594002676424E-3</v>
      </c>
      <c r="EV150" s="414">
        <f>EU150*(1-VLOOKUP($AR51,'MP-2017_Female'!$A$3:$CF$103,MIN((61+(Mortality!EV$5-Mortality!$AT$5)),84),0))</f>
        <v>2.4167478062649662E-3</v>
      </c>
      <c r="EW150" s="414">
        <f>EV150*(1-VLOOKUP($AR51,'MP-2017_Female'!$A$3:$CF$103,MIN((61+(Mortality!EW$5-Mortality!$AT$5)),84),0))</f>
        <v>2.3925803282023165E-3</v>
      </c>
      <c r="EX150" s="414">
        <f>EW150*(1-VLOOKUP($AR51,'MP-2017_Female'!$A$3:$CF$103,MIN((61+(Mortality!EX$5-Mortality!$AT$5)),84),0))</f>
        <v>2.3686545249202934E-3</v>
      </c>
      <c r="EY150" s="414">
        <f>EX150*(1-VLOOKUP($AR51,'MP-2017_Female'!$A$3:$CF$103,MIN((61+(Mortality!EY$5-Mortality!$AT$5)),84),0))</f>
        <v>2.3449679796710907E-3</v>
      </c>
      <c r="EZ150" s="414">
        <f>EY150*(1-VLOOKUP($AR51,'MP-2017_Female'!$A$3:$CF$103,MIN((61+(Mortality!EZ$5-Mortality!$AT$5)),84),0))</f>
        <v>2.3215182998743799E-3</v>
      </c>
      <c r="FA150" s="414">
        <f>EZ150*(1-VLOOKUP($AR51,'MP-2017_Female'!$A$3:$CF$103,MIN((61+(Mortality!FA$5-Mortality!$AT$5)),84),0))</f>
        <v>2.2983031168756361E-3</v>
      </c>
      <c r="FB150" s="414">
        <f>FA150*(1-VLOOKUP($AR51,'MP-2017_Female'!$A$3:$CF$103,MIN((61+(Mortality!FB$5-Mortality!$AT$5)),84),0))</f>
        <v>2.2753200857068799E-3</v>
      </c>
      <c r="FC150" s="414">
        <f>FB150*(1-VLOOKUP($AR51,'MP-2017_Female'!$A$3:$CF$103,MIN((61+(Mortality!FC$5-Mortality!$AT$5)),84),0))</f>
        <v>2.2525668848498112E-3</v>
      </c>
      <c r="FD150" s="414">
        <f>FC150*(1-VLOOKUP($AR51,'MP-2017_Female'!$A$3:$CF$103,MIN((61+(Mortality!FD$5-Mortality!$AT$5)),84),0))</f>
        <v>2.2300412160013131E-3</v>
      </c>
      <c r="FE150" s="414">
        <f>FD150*(1-VLOOKUP($AR51,'MP-2017_Female'!$A$3:$CF$103,MIN((61+(Mortality!FE$5-Mortality!$AT$5)),84),0))</f>
        <v>2.2077408038413001E-3</v>
      </c>
      <c r="FF150" s="414">
        <f>FE150*(1-VLOOKUP($AR51,'MP-2017_Female'!$A$3:$CF$103,MIN((61+(Mortality!FF$5-Mortality!$AT$5)),84),0))</f>
        <v>2.185663395802887E-3</v>
      </c>
      <c r="FG150" s="414">
        <f>FF150*(1-VLOOKUP($AR51,'MP-2017_Female'!$A$3:$CF$103,MIN((61+(Mortality!FG$5-Mortality!$AT$5)),84),0))</f>
        <v>2.1638067618448579E-3</v>
      </c>
      <c r="FH150" s="414">
        <f>FG150*(1-VLOOKUP($AR51,'MP-2017_Female'!$A$3:$CF$103,MIN((61+(Mortality!FH$5-Mortality!$AT$5)),84),0))</f>
        <v>2.1421686942264093E-3</v>
      </c>
      <c r="FI150" s="414">
        <f>FH150*(1-VLOOKUP($AR51,'MP-2017_Female'!$A$3:$CF$103,MIN((61+(Mortality!FI$5-Mortality!$AT$5)),84),0))</f>
        <v>2.1207470072841452E-3</v>
      </c>
    </row>
    <row r="151" spans="44:165">
      <c r="AR151" s="205">
        <v>71</v>
      </c>
      <c r="AS151" s="235">
        <f t="shared" si="155"/>
        <v>8.8272232651445161E-3</v>
      </c>
      <c r="AT151" s="407">
        <f t="shared" si="154"/>
        <v>9.6811999999999992E-3</v>
      </c>
      <c r="AU151" s="414">
        <f>AT151*(1-VLOOKUP($AR52,'MP-2017_Female'!$A$3:$CF$103,MIN((61+(Mortality!AU$5-Mortality!$AT$5)),84),0))</f>
        <v>9.5292051599999983E-3</v>
      </c>
      <c r="AV151" s="414">
        <f>AU151*(1-VLOOKUP($AR52,'MP-2017_Female'!$A$3:$CF$103,MIN((61+(Mortality!AV$5-Mortality!$AT$5)),84),0))</f>
        <v>9.4024667313719994E-3</v>
      </c>
      <c r="AW151" s="414">
        <f>AV151*(1-VLOOKUP($AR52,'MP-2017_Female'!$A$3:$CF$103,MIN((61+(Mortality!AW$5-Mortality!$AT$5)),84),0))</f>
        <v>9.3018603373463179E-3</v>
      </c>
      <c r="AX151" s="414">
        <f>AW151*(1-VLOOKUP($AR52,'MP-2017_Female'!$A$3:$CF$103,MIN((61+(Mortality!AX$5-Mortality!$AT$5)),84),0))</f>
        <v>9.2004700596692423E-3</v>
      </c>
      <c r="AY151" s="414">
        <f>AX151*(1-VLOOKUP($AR52,'MP-2017_Female'!$A$3:$CF$103,MIN((61+(Mortality!AY$5-Mortality!$AT$5)),84),0))</f>
        <v>9.1011049830248148E-3</v>
      </c>
      <c r="AZ151" s="414">
        <f>AY151*(1-VLOOKUP($AR52,'MP-2017_Female'!$A$3:$CF$103,MIN((61+(Mortality!AZ$5-Mortality!$AT$5)),84),0))</f>
        <v>9.0046332702047507E-3</v>
      </c>
      <c r="BA151" s="414">
        <f>AZ151*(1-VLOOKUP($AR52,'MP-2017_Female'!$A$3:$CF$103,MIN((61+(Mortality!BA$5-Mortality!$AT$5)),84),0))</f>
        <v>8.9127860108486629E-3</v>
      </c>
      <c r="BB151" s="414">
        <f>BA151*(1-VLOOKUP($AR52,'MP-2017_Female'!$A$3:$CF$103,MIN((61+(Mortality!BB$5-Mortality!$AT$5)),84),0))</f>
        <v>8.8272232651445161E-3</v>
      </c>
      <c r="BC151" s="414">
        <f>BB151*(1-VLOOKUP($AR52,'MP-2017_Female'!$A$3:$CF$103,MIN((61+(Mortality!BC$5-Mortality!$AT$5)),84),0))</f>
        <v>8.7486609780847296E-3</v>
      </c>
      <c r="BD151" s="414">
        <f>BC151*(1-VLOOKUP($AR52,'MP-2017_Female'!$A$3:$CF$103,MIN((61+(Mortality!BD$5-Mortality!$AT$5)),84),0))</f>
        <v>8.6777968241622434E-3</v>
      </c>
      <c r="BE151" s="414">
        <f>BD151*(1-VLOOKUP($AR52,'MP-2017_Female'!$A$3:$CF$103,MIN((61+(Mortality!BE$5-Mortality!$AT$5)),84),0))</f>
        <v>8.6135811276634427E-3</v>
      </c>
      <c r="BF151" s="414">
        <f>BE151*(1-VLOOKUP($AR52,'MP-2017_Female'!$A$3:$CF$103,MIN((61+(Mortality!BF$5-Mortality!$AT$5)),84),0))</f>
        <v>8.5550087759953316E-3</v>
      </c>
      <c r="BG151" s="414">
        <f>BF151*(1-VLOOKUP($AR52,'MP-2017_Female'!$A$3:$CF$103,MIN((61+(Mortality!BG$5-Mortality!$AT$5)),84),0))</f>
        <v>8.4994012189513624E-3</v>
      </c>
      <c r="BH151" s="414">
        <f>BG151*(1-VLOOKUP($AR52,'MP-2017_Female'!$A$3:$CF$103,MIN((61+(Mortality!BH$5-Mortality!$AT$5)),84),0))</f>
        <v>8.445005051150074E-3</v>
      </c>
      <c r="BI151" s="414">
        <f>BH151*(1-VLOOKUP($AR52,'MP-2017_Female'!$A$3:$CF$103,MIN((61+(Mortality!BI$5-Mortality!$AT$5)),84),0))</f>
        <v>8.3884235173073678E-3</v>
      </c>
      <c r="BJ151" s="414">
        <f>BI151*(1-VLOOKUP($AR52,'MP-2017_Female'!$A$3:$CF$103,MIN((61+(Mortality!BJ$5-Mortality!$AT$5)),84),0))</f>
        <v>8.3288657103344852E-3</v>
      </c>
      <c r="BK151" s="414">
        <f>BJ151*(1-VLOOKUP($AR52,'MP-2017_Female'!$A$3:$CF$103,MIN((61+(Mortality!BK$5-Mortality!$AT$5)),84),0))</f>
        <v>8.2647334443649093E-3</v>
      </c>
      <c r="BL151" s="414">
        <f>BK151*(1-VLOOKUP($AR52,'MP-2017_Female'!$A$3:$CF$103,MIN((61+(Mortality!BL$5-Mortality!$AT$5)),84),0))</f>
        <v>8.1953096834322444E-3</v>
      </c>
      <c r="BM151" s="414">
        <f>BL151*(1-VLOOKUP($AR52,'MP-2017_Female'!$A$3:$CF$103,MIN((61+(Mortality!BM$5-Mortality!$AT$5)),84),0))</f>
        <v>8.1215518962813541E-3</v>
      </c>
      <c r="BN151" s="414">
        <f>BM151*(1-VLOOKUP($AR52,'MP-2017_Female'!$A$3:$CF$103,MIN((61+(Mortality!BN$5-Mortality!$AT$5)),84),0))</f>
        <v>8.0443971532666823E-3</v>
      </c>
      <c r="BO151" s="414">
        <f>BN151*(1-VLOOKUP($AR52,'MP-2017_Female'!$A$3:$CF$103,MIN((61+(Mortality!BO$5-Mortality!$AT$5)),84),0))</f>
        <v>7.9655620611646678E-3</v>
      </c>
      <c r="BP151" s="414">
        <f>BO151*(1-VLOOKUP($AR52,'MP-2017_Female'!$A$3:$CF$103,MIN((61+(Mortality!BP$5-Mortality!$AT$5)),84),0))</f>
        <v>7.885906440553021E-3</v>
      </c>
      <c r="BQ151" s="414">
        <f>BP151*(1-VLOOKUP($AR52,'MP-2017_Female'!$A$3:$CF$103,MIN((61+(Mortality!BQ$5-Mortality!$AT$5)),84),0))</f>
        <v>7.8070473761474909E-3</v>
      </c>
      <c r="BR151" s="414">
        <f>BQ151*(1-VLOOKUP($AR52,'MP-2017_Female'!$A$3:$CF$103,MIN((61+(Mortality!BR$5-Mortality!$AT$5)),84),0))</f>
        <v>7.728976902386016E-3</v>
      </c>
      <c r="BS151" s="414">
        <f>BR151*(1-VLOOKUP($AR52,'MP-2017_Female'!$A$3:$CF$103,MIN((61+(Mortality!BS$5-Mortality!$AT$5)),84),0))</f>
        <v>7.6516871333621554E-3</v>
      </c>
      <c r="BT151" s="414">
        <f>BS151*(1-VLOOKUP($AR52,'MP-2017_Female'!$A$3:$CF$103,MIN((61+(Mortality!BT$5-Mortality!$AT$5)),84),0))</f>
        <v>7.5751702620285334E-3</v>
      </c>
      <c r="BU151" s="414">
        <f>BT151*(1-VLOOKUP($AR52,'MP-2017_Female'!$A$3:$CF$103,MIN((61+(Mortality!BU$5-Mortality!$AT$5)),84),0))</f>
        <v>7.4994185594082479E-3</v>
      </c>
      <c r="BV151" s="414">
        <f>BU151*(1-VLOOKUP($AR52,'MP-2017_Female'!$A$3:$CF$103,MIN((61+(Mortality!BV$5-Mortality!$AT$5)),84),0))</f>
        <v>7.4244243738141652E-3</v>
      </c>
      <c r="BW151" s="414">
        <f>BV151*(1-VLOOKUP($AR52,'MP-2017_Female'!$A$3:$CF$103,MIN((61+(Mortality!BW$5-Mortality!$AT$5)),84),0))</f>
        <v>7.3501801300760233E-3</v>
      </c>
      <c r="BX151" s="414">
        <f>BW151*(1-VLOOKUP($AR52,'MP-2017_Female'!$A$3:$CF$103,MIN((61+(Mortality!BX$5-Mortality!$AT$5)),84),0))</f>
        <v>7.2766783287752631E-3</v>
      </c>
      <c r="BY151" s="414">
        <f>BX151*(1-VLOOKUP($AR52,'MP-2017_Female'!$A$3:$CF$103,MIN((61+(Mortality!BY$5-Mortality!$AT$5)),84),0))</f>
        <v>7.2039115454875105E-3</v>
      </c>
      <c r="BZ151" s="414">
        <f>BY151*(1-VLOOKUP($AR52,'MP-2017_Female'!$A$3:$CF$103,MIN((61+(Mortality!BZ$5-Mortality!$AT$5)),84),0))</f>
        <v>7.1318724300326354E-3</v>
      </c>
      <c r="CA151" s="414">
        <f>BZ151*(1-VLOOKUP($AR52,'MP-2017_Female'!$A$3:$CF$103,MIN((61+(Mortality!CA$5-Mortality!$AT$5)),84),0))</f>
        <v>7.0605537057323092E-3</v>
      </c>
      <c r="CB151" s="414">
        <f>CA151*(1-VLOOKUP($AR52,'MP-2017_Female'!$A$3:$CF$103,MIN((61+(Mortality!CB$5-Mortality!$AT$5)),84),0))</f>
        <v>6.9899481686749856E-3</v>
      </c>
      <c r="CC151" s="414">
        <f>CB151*(1-VLOOKUP($AR52,'MP-2017_Female'!$A$3:$CF$103,MIN((61+(Mortality!CC$5-Mortality!$AT$5)),84),0))</f>
        <v>6.9200486869882361E-3</v>
      </c>
      <c r="CD151" s="414">
        <f>CC151*(1-VLOOKUP($AR52,'MP-2017_Female'!$A$3:$CF$103,MIN((61+(Mortality!CD$5-Mortality!$AT$5)),84),0))</f>
        <v>6.8508482001183538E-3</v>
      </c>
      <c r="CE151" s="414">
        <f>CD151*(1-VLOOKUP($AR52,'MP-2017_Female'!$A$3:$CF$103,MIN((61+(Mortality!CE$5-Mortality!$AT$5)),84),0))</f>
        <v>6.78233971811717E-3</v>
      </c>
      <c r="CF151" s="414">
        <f>CE151*(1-VLOOKUP($AR52,'MP-2017_Female'!$A$3:$CF$103,MIN((61+(Mortality!CF$5-Mortality!$AT$5)),84),0))</f>
        <v>6.7145163209359985E-3</v>
      </c>
      <c r="CG151" s="414">
        <f>CF151*(1-VLOOKUP($AR52,'MP-2017_Female'!$A$3:$CF$103,MIN((61+(Mortality!CG$5-Mortality!$AT$5)),84),0))</f>
        <v>6.6473711577266382E-3</v>
      </c>
      <c r="CH151" s="414">
        <f>CG151*(1-VLOOKUP($AR52,'MP-2017_Female'!$A$3:$CF$103,MIN((61+(Mortality!CH$5-Mortality!$AT$5)),84),0))</f>
        <v>6.5808974461493714E-3</v>
      </c>
      <c r="CI151" s="414">
        <f>CH151*(1-VLOOKUP($AR52,'MP-2017_Female'!$A$3:$CF$103,MIN((61+(Mortality!CI$5-Mortality!$AT$5)),84),0))</f>
        <v>6.5150884716878776E-3</v>
      </c>
      <c r="CJ151" s="414">
        <f>CI151*(1-VLOOKUP($AR52,'MP-2017_Female'!$A$3:$CF$103,MIN((61+(Mortality!CJ$5-Mortality!$AT$5)),84),0))</f>
        <v>6.4499375869709989E-3</v>
      </c>
      <c r="CK151" s="414">
        <f>CJ151*(1-VLOOKUP($AR52,'MP-2017_Female'!$A$3:$CF$103,MIN((61+(Mortality!CK$5-Mortality!$AT$5)),84),0))</f>
        <v>6.3854382111012886E-3</v>
      </c>
      <c r="CL151" s="414">
        <f>CK151*(1-VLOOKUP($AR52,'MP-2017_Female'!$A$3:$CF$103,MIN((61+(Mortality!CL$5-Mortality!$AT$5)),84),0))</f>
        <v>6.3215838289902753E-3</v>
      </c>
      <c r="CM151" s="414">
        <f>CL151*(1-VLOOKUP($AR52,'MP-2017_Female'!$A$3:$CF$103,MIN((61+(Mortality!CM$5-Mortality!$AT$5)),84),0))</f>
        <v>6.2583679907003724E-3</v>
      </c>
      <c r="CN151" s="414">
        <f>CM151*(1-VLOOKUP($AR52,'MP-2017_Female'!$A$3:$CF$103,MIN((61+(Mortality!CN$5-Mortality!$AT$5)),84),0))</f>
        <v>6.1957843107933687E-3</v>
      </c>
      <c r="CO151" s="414">
        <f>CN151*(1-VLOOKUP($AR52,'MP-2017_Female'!$A$3:$CF$103,MIN((61+(Mortality!CO$5-Mortality!$AT$5)),84),0))</f>
        <v>6.1338264676854349E-3</v>
      </c>
      <c r="CP151" s="414">
        <f>CO151*(1-VLOOKUP($AR52,'MP-2017_Female'!$A$3:$CF$103,MIN((61+(Mortality!CP$5-Mortality!$AT$5)),84),0))</f>
        <v>6.0724882030085804E-3</v>
      </c>
      <c r="CQ151" s="414">
        <f>CP151*(1-VLOOKUP($AR52,'MP-2017_Female'!$A$3:$CF$103,MIN((61+(Mortality!CQ$5-Mortality!$AT$5)),84),0))</f>
        <v>6.0117633209784945E-3</v>
      </c>
      <c r="CR151" s="414">
        <f>CQ151*(1-VLOOKUP($AR52,'MP-2017_Female'!$A$3:$CF$103,MIN((61+(Mortality!CR$5-Mortality!$AT$5)),84),0))</f>
        <v>5.9516456877687094E-3</v>
      </c>
      <c r="CS151" s="414">
        <f>CR151*(1-VLOOKUP($AR52,'MP-2017_Female'!$A$3:$CF$103,MIN((61+(Mortality!CS$5-Mortality!$AT$5)),84),0))</f>
        <v>5.8921292308910219E-3</v>
      </c>
      <c r="CT151" s="414">
        <f>CS151*(1-VLOOKUP($AR52,'MP-2017_Female'!$A$3:$CF$103,MIN((61+(Mortality!CT$5-Mortality!$AT$5)),84),0))</f>
        <v>5.8332079385821113E-3</v>
      </c>
      <c r="CU151" s="414">
        <f>CT151*(1-VLOOKUP($AR52,'MP-2017_Female'!$A$3:$CF$103,MIN((61+(Mortality!CU$5-Mortality!$AT$5)),84),0))</f>
        <v>5.7748758591962901E-3</v>
      </c>
      <c r="CV151" s="414">
        <f>CU151*(1-VLOOKUP($AR52,'MP-2017_Female'!$A$3:$CF$103,MIN((61+(Mortality!CV$5-Mortality!$AT$5)),84),0))</f>
        <v>5.7171271006043268E-3</v>
      </c>
      <c r="CW151" s="414">
        <f>CV151*(1-VLOOKUP($AR52,'MP-2017_Female'!$A$3:$CF$103,MIN((61+(Mortality!CW$5-Mortality!$AT$5)),84),0))</f>
        <v>5.6599558295982837E-3</v>
      </c>
      <c r="CX151" s="414">
        <f>CW151*(1-VLOOKUP($AR52,'MP-2017_Female'!$A$3:$CF$103,MIN((61+(Mortality!CX$5-Mortality!$AT$5)),84),0))</f>
        <v>5.6033562713023004E-3</v>
      </c>
      <c r="CY151" s="414">
        <f>CX151*(1-VLOOKUP($AR52,'MP-2017_Female'!$A$3:$CF$103,MIN((61+(Mortality!CY$5-Mortality!$AT$5)),84),0))</f>
        <v>5.547322708589277E-3</v>
      </c>
      <c r="CZ151" s="414">
        <f>CY151*(1-VLOOKUP($AR52,'MP-2017_Female'!$A$3:$CF$103,MIN((61+(Mortality!CZ$5-Mortality!$AT$5)),84),0))</f>
        <v>5.4918494815033841E-3</v>
      </c>
      <c r="DA151" s="414">
        <f>CZ151*(1-VLOOKUP($AR52,'MP-2017_Female'!$A$3:$CF$103,MIN((61+(Mortality!DA$5-Mortality!$AT$5)),84),0))</f>
        <v>5.4369309866883504E-3</v>
      </c>
      <c r="DB151" s="414">
        <f>DA151*(1-VLOOKUP($AR52,'MP-2017_Female'!$A$3:$CF$103,MIN((61+(Mortality!DB$5-Mortality!$AT$5)),84),0))</f>
        <v>5.382561676821467E-3</v>
      </c>
      <c r="DC151" s="414">
        <f>DB151*(1-VLOOKUP($AR52,'MP-2017_Female'!$A$3:$CF$103,MIN((61+(Mortality!DC$5-Mortality!$AT$5)),84),0))</f>
        <v>5.328736060053252E-3</v>
      </c>
      <c r="DD151" s="414">
        <f>DC151*(1-VLOOKUP($AR52,'MP-2017_Female'!$A$3:$CF$103,MIN((61+(Mortality!DD$5-Mortality!$AT$5)),84),0))</f>
        <v>5.2754486994527191E-3</v>
      </c>
      <c r="DE151" s="414">
        <f>DD151*(1-VLOOKUP($AR52,'MP-2017_Female'!$A$3:$CF$103,MIN((61+(Mortality!DE$5-Mortality!$AT$5)),84),0))</f>
        <v>5.2226942124581916E-3</v>
      </c>
      <c r="DF151" s="414">
        <f>DE151*(1-VLOOKUP($AR52,'MP-2017_Female'!$A$3:$CF$103,MIN((61+(Mortality!DF$5-Mortality!$AT$5)),84),0))</f>
        <v>5.1704672703336094E-3</v>
      </c>
      <c r="DG151" s="414">
        <f>DF151*(1-VLOOKUP($AR52,'MP-2017_Female'!$A$3:$CF$103,MIN((61+(Mortality!DG$5-Mortality!$AT$5)),84),0))</f>
        <v>5.1187625976302732E-3</v>
      </c>
      <c r="DH151" s="414">
        <f>DG151*(1-VLOOKUP($AR52,'MP-2017_Female'!$A$3:$CF$103,MIN((61+(Mortality!DH$5-Mortality!$AT$5)),84),0))</f>
        <v>5.06757497165397E-3</v>
      </c>
      <c r="DI151" s="414">
        <f>DH151*(1-VLOOKUP($AR52,'MP-2017_Female'!$A$3:$CF$103,MIN((61+(Mortality!DI$5-Mortality!$AT$5)),84),0))</f>
        <v>5.0168992219374303E-3</v>
      </c>
      <c r="DJ151" s="414">
        <f>DI151*(1-VLOOKUP($AR52,'MP-2017_Female'!$A$3:$CF$103,MIN((61+(Mortality!DJ$5-Mortality!$AT$5)),84),0))</f>
        <v>4.9667302297180561E-3</v>
      </c>
      <c r="DK151" s="414">
        <f>DJ151*(1-VLOOKUP($AR52,'MP-2017_Female'!$A$3:$CF$103,MIN((61+(Mortality!DK$5-Mortality!$AT$5)),84),0))</f>
        <v>4.9170629274208752E-3</v>
      </c>
      <c r="DL151" s="414">
        <f>DK151*(1-VLOOKUP($AR52,'MP-2017_Female'!$A$3:$CF$103,MIN((61+(Mortality!DL$5-Mortality!$AT$5)),84),0))</f>
        <v>4.8678922981466666E-3</v>
      </c>
      <c r="DM151" s="414">
        <f>DL151*(1-VLOOKUP($AR52,'MP-2017_Female'!$A$3:$CF$103,MIN((61+(Mortality!DM$5-Mortality!$AT$5)),84),0))</f>
        <v>4.8192133751652003E-3</v>
      </c>
      <c r="DN151" s="414">
        <f>DM151*(1-VLOOKUP($AR52,'MP-2017_Female'!$A$3:$CF$103,MIN((61+(Mortality!DN$5-Mortality!$AT$5)),84),0))</f>
        <v>4.7710212414135483E-3</v>
      </c>
      <c r="DO151" s="414">
        <f>DN151*(1-VLOOKUP($AR52,'MP-2017_Female'!$A$3:$CF$103,MIN((61+(Mortality!DO$5-Mortality!$AT$5)),84),0))</f>
        <v>4.7233110289994131E-3</v>
      </c>
      <c r="DP151" s="414">
        <f>DO151*(1-VLOOKUP($AR52,'MP-2017_Female'!$A$3:$CF$103,MIN((61+(Mortality!DP$5-Mortality!$AT$5)),84),0))</f>
        <v>4.6760779187094191E-3</v>
      </c>
      <c r="DQ151" s="414">
        <f>DP151*(1-VLOOKUP($AR52,'MP-2017_Female'!$A$3:$CF$103,MIN((61+(Mortality!DQ$5-Mortality!$AT$5)),84),0))</f>
        <v>4.6293171395223251E-3</v>
      </c>
      <c r="DR151" s="414">
        <f>DQ151*(1-VLOOKUP($AR52,'MP-2017_Female'!$A$3:$CF$103,MIN((61+(Mortality!DR$5-Mortality!$AT$5)),84),0))</f>
        <v>4.5830239681271022E-3</v>
      </c>
      <c r="DS151" s="414">
        <f>DR151*(1-VLOOKUP($AR52,'MP-2017_Female'!$A$3:$CF$103,MIN((61+(Mortality!DS$5-Mortality!$AT$5)),84),0))</f>
        <v>4.5371937284458316E-3</v>
      </c>
      <c r="DT151" s="414">
        <f>DS151*(1-VLOOKUP($AR52,'MP-2017_Female'!$A$3:$CF$103,MIN((61+(Mortality!DT$5-Mortality!$AT$5)),84),0))</f>
        <v>4.4918217911613734E-3</v>
      </c>
      <c r="DU151" s="414">
        <f>DT151*(1-VLOOKUP($AR52,'MP-2017_Female'!$A$3:$CF$103,MIN((61+(Mortality!DU$5-Mortality!$AT$5)),84),0))</f>
        <v>4.4469035732497596E-3</v>
      </c>
      <c r="DV151" s="414">
        <f>DU151*(1-VLOOKUP($AR52,'MP-2017_Female'!$A$3:$CF$103,MIN((61+(Mortality!DV$5-Mortality!$AT$5)),84),0))</f>
        <v>4.4024345375172618E-3</v>
      </c>
      <c r="DW151" s="414">
        <f>DV151*(1-VLOOKUP($AR52,'MP-2017_Female'!$A$3:$CF$103,MIN((61+(Mortality!DW$5-Mortality!$AT$5)),84),0))</f>
        <v>4.3584101921420888E-3</v>
      </c>
      <c r="DX151" s="414">
        <f>DW151*(1-VLOOKUP($AR52,'MP-2017_Female'!$A$3:$CF$103,MIN((61+(Mortality!DX$5-Mortality!$AT$5)),84),0))</f>
        <v>4.3148260902206676E-3</v>
      </c>
      <c r="DY151" s="414">
        <f>DX151*(1-VLOOKUP($AR52,'MP-2017_Female'!$A$3:$CF$103,MIN((61+(Mortality!DY$5-Mortality!$AT$5)),84),0))</f>
        <v>4.2716778293184609E-3</v>
      </c>
      <c r="DZ151" s="414">
        <f>DY151*(1-VLOOKUP($AR52,'MP-2017_Female'!$A$3:$CF$103,MIN((61+(Mortality!DZ$5-Mortality!$AT$5)),84),0))</f>
        <v>4.2289610510252758E-3</v>
      </c>
      <c r="EA151" s="414">
        <f>DZ151*(1-VLOOKUP($AR52,'MP-2017_Female'!$A$3:$CF$103,MIN((61+(Mortality!EA$5-Mortality!$AT$5)),84),0))</f>
        <v>4.1866714405150232E-3</v>
      </c>
      <c r="EB151" s="414">
        <f>EA151*(1-VLOOKUP($AR52,'MP-2017_Female'!$A$3:$CF$103,MIN((61+(Mortality!EB$5-Mortality!$AT$5)),84),0))</f>
        <v>4.1448047261098729E-3</v>
      </c>
      <c r="EC151" s="414">
        <f>EB151*(1-VLOOKUP($AR52,'MP-2017_Female'!$A$3:$CF$103,MIN((61+(Mortality!EC$5-Mortality!$AT$5)),84),0))</f>
        <v>4.1033566788487739E-3</v>
      </c>
      <c r="ED151" s="414">
        <f>EC151*(1-VLOOKUP($AR52,'MP-2017_Female'!$A$3:$CF$103,MIN((61+(Mortality!ED$5-Mortality!$AT$5)),84),0))</f>
        <v>4.062323112060286E-3</v>
      </c>
      <c r="EE151" s="414">
        <f>ED151*(1-VLOOKUP($AR52,'MP-2017_Female'!$A$3:$CF$103,MIN((61+(Mortality!EE$5-Mortality!$AT$5)),84),0))</f>
        <v>4.0216998809396833E-3</v>
      </c>
      <c r="EF151" s="414">
        <f>EE151*(1-VLOOKUP($AR52,'MP-2017_Female'!$A$3:$CF$103,MIN((61+(Mortality!EF$5-Mortality!$AT$5)),84),0))</f>
        <v>3.9814828821302861E-3</v>
      </c>
      <c r="EG151" s="414">
        <f>EF151*(1-VLOOKUP($AR52,'MP-2017_Female'!$A$3:$CF$103,MIN((61+(Mortality!EG$5-Mortality!$AT$5)),84),0))</f>
        <v>3.9416680533089828E-3</v>
      </c>
      <c r="EH151" s="414">
        <f>EG151*(1-VLOOKUP($AR52,'MP-2017_Female'!$A$3:$CF$103,MIN((61+(Mortality!EH$5-Mortality!$AT$5)),84),0))</f>
        <v>3.9022513727758929E-3</v>
      </c>
      <c r="EI151" s="414">
        <f>EH151*(1-VLOOKUP($AR52,'MP-2017_Female'!$A$3:$CF$103,MIN((61+(Mortality!EI$5-Mortality!$AT$5)),84),0))</f>
        <v>3.8632288590481341E-3</v>
      </c>
      <c r="EJ151" s="414">
        <f>EI151*(1-VLOOKUP($AR52,'MP-2017_Female'!$A$3:$CF$103,MIN((61+(Mortality!EJ$5-Mortality!$AT$5)),84),0))</f>
        <v>3.8245965704576529E-3</v>
      </c>
      <c r="EK151" s="414">
        <f>EJ151*(1-VLOOKUP($AR52,'MP-2017_Female'!$A$3:$CF$103,MIN((61+(Mortality!EK$5-Mortality!$AT$5)),84),0))</f>
        <v>3.7863506047530761E-3</v>
      </c>
      <c r="EL151" s="414">
        <f>EK151*(1-VLOOKUP($AR52,'MP-2017_Female'!$A$3:$CF$103,MIN((61+(Mortality!EL$5-Mortality!$AT$5)),84),0))</f>
        <v>3.7484870987055455E-3</v>
      </c>
      <c r="EM151" s="414">
        <f>EL151*(1-VLOOKUP($AR52,'MP-2017_Female'!$A$3:$CF$103,MIN((61+(Mortality!EM$5-Mortality!$AT$5)),84),0))</f>
        <v>3.71100222771849E-3</v>
      </c>
      <c r="EN151" s="414">
        <f>EM151*(1-VLOOKUP($AR52,'MP-2017_Female'!$A$3:$CF$103,MIN((61+(Mortality!EN$5-Mortality!$AT$5)),84),0))</f>
        <v>3.6738922054413052E-3</v>
      </c>
      <c r="EO151" s="414">
        <f>EN151*(1-VLOOKUP($AR52,'MP-2017_Female'!$A$3:$CF$103,MIN((61+(Mortality!EO$5-Mortality!$AT$5)),84),0))</f>
        <v>3.6371532833868923E-3</v>
      </c>
      <c r="EP151" s="414">
        <f>EO151*(1-VLOOKUP($AR52,'MP-2017_Female'!$A$3:$CF$103,MIN((61+(Mortality!EP$5-Mortality!$AT$5)),84),0))</f>
        <v>3.6007817505530233E-3</v>
      </c>
      <c r="EQ151" s="414">
        <f>EP151*(1-VLOOKUP($AR52,'MP-2017_Female'!$A$3:$CF$103,MIN((61+(Mortality!EQ$5-Mortality!$AT$5)),84),0))</f>
        <v>3.5647739330474932E-3</v>
      </c>
      <c r="ER151" s="414">
        <f>EQ151*(1-VLOOKUP($AR52,'MP-2017_Female'!$A$3:$CF$103,MIN((61+(Mortality!ER$5-Mortality!$AT$5)),84),0))</f>
        <v>3.5291261937170182E-3</v>
      </c>
      <c r="ES151" s="414">
        <f>ER151*(1-VLOOKUP($AR52,'MP-2017_Female'!$A$3:$CF$103,MIN((61+(Mortality!ES$5-Mortality!$AT$5)),84),0))</f>
        <v>3.4938349317798481E-3</v>
      </c>
      <c r="ET151" s="414">
        <f>ES151*(1-VLOOKUP($AR52,'MP-2017_Female'!$A$3:$CF$103,MIN((61+(Mortality!ET$5-Mortality!$AT$5)),84),0))</f>
        <v>3.4588965824620494E-3</v>
      </c>
      <c r="EU151" s="414">
        <f>ET151*(1-VLOOKUP($AR52,'MP-2017_Female'!$A$3:$CF$103,MIN((61+(Mortality!EU$5-Mortality!$AT$5)),84),0))</f>
        <v>3.4243076166374288E-3</v>
      </c>
      <c r="EV151" s="414">
        <f>EU151*(1-VLOOKUP($AR52,'MP-2017_Female'!$A$3:$CF$103,MIN((61+(Mortality!EV$5-Mortality!$AT$5)),84),0))</f>
        <v>3.3900645404710546E-3</v>
      </c>
      <c r="EW151" s="414">
        <f>EV151*(1-VLOOKUP($AR52,'MP-2017_Female'!$A$3:$CF$103,MIN((61+(Mortality!EW$5-Mortality!$AT$5)),84),0))</f>
        <v>3.3561638950663441E-3</v>
      </c>
      <c r="EX151" s="414">
        <f>EW151*(1-VLOOKUP($AR52,'MP-2017_Female'!$A$3:$CF$103,MIN((61+(Mortality!EX$5-Mortality!$AT$5)),84),0))</f>
        <v>3.3226022561156808E-3</v>
      </c>
      <c r="EY151" s="414">
        <f>EX151*(1-VLOOKUP($AR52,'MP-2017_Female'!$A$3:$CF$103,MIN((61+(Mortality!EY$5-Mortality!$AT$5)),84),0))</f>
        <v>3.2893762335545239E-3</v>
      </c>
      <c r="EZ151" s="414">
        <f>EY151*(1-VLOOKUP($AR52,'MP-2017_Female'!$A$3:$CF$103,MIN((61+(Mortality!EZ$5-Mortality!$AT$5)),84),0))</f>
        <v>3.2564824712189785E-3</v>
      </c>
      <c r="FA151" s="414">
        <f>EZ151*(1-VLOOKUP($AR52,'MP-2017_Female'!$A$3:$CF$103,MIN((61+(Mortality!FA$5-Mortality!$AT$5)),84),0))</f>
        <v>3.2239176465067888E-3</v>
      </c>
      <c r="FB151" s="414">
        <f>FA151*(1-VLOOKUP($AR52,'MP-2017_Female'!$A$3:$CF$103,MIN((61+(Mortality!FB$5-Mortality!$AT$5)),84),0))</f>
        <v>3.1916784700417207E-3</v>
      </c>
      <c r="FC151" s="414">
        <f>FB151*(1-VLOOKUP($AR52,'MP-2017_Female'!$A$3:$CF$103,MIN((61+(Mortality!FC$5-Mortality!$AT$5)),84),0))</f>
        <v>3.1597616853413033E-3</v>
      </c>
      <c r="FD151" s="414">
        <f>FC151*(1-VLOOKUP($AR52,'MP-2017_Female'!$A$3:$CF$103,MIN((61+(Mortality!FD$5-Mortality!$AT$5)),84),0))</f>
        <v>3.1281640684878904E-3</v>
      </c>
      <c r="FE151" s="414">
        <f>FD151*(1-VLOOKUP($AR52,'MP-2017_Female'!$A$3:$CF$103,MIN((61+(Mortality!FE$5-Mortality!$AT$5)),84),0))</f>
        <v>3.0968824278030114E-3</v>
      </c>
      <c r="FF151" s="414">
        <f>FE151*(1-VLOOKUP($AR52,'MP-2017_Female'!$A$3:$CF$103,MIN((61+(Mortality!FF$5-Mortality!$AT$5)),84),0))</f>
        <v>3.0659136035249813E-3</v>
      </c>
      <c r="FG151" s="414">
        <f>FF151*(1-VLOOKUP($AR52,'MP-2017_Female'!$A$3:$CF$103,MIN((61+(Mortality!FG$5-Mortality!$AT$5)),84),0))</f>
        <v>3.0352544674897316E-3</v>
      </c>
      <c r="FH151" s="414">
        <f>FG151*(1-VLOOKUP($AR52,'MP-2017_Female'!$A$3:$CF$103,MIN((61+(Mortality!FH$5-Mortality!$AT$5)),84),0))</f>
        <v>3.0049019228148345E-3</v>
      </c>
      <c r="FI151" s="414">
        <f>FH151*(1-VLOOKUP($AR52,'MP-2017_Female'!$A$3:$CF$103,MIN((61+(Mortality!FI$5-Mortality!$AT$5)),84),0))</f>
        <v>2.974852903586686E-3</v>
      </c>
    </row>
    <row r="152" spans="44:165">
      <c r="AR152" s="205">
        <v>72</v>
      </c>
      <c r="AS152" s="235">
        <f t="shared" si="155"/>
        <v>1.1409363602424645E-2</v>
      </c>
      <c r="AT152" s="407">
        <f t="shared" si="154"/>
        <v>1.2495399999999999E-2</v>
      </c>
      <c r="AU152" s="414">
        <f>AT152*(1-VLOOKUP($AR53,'MP-2017_Female'!$A$3:$CF$103,MIN((61+(Mortality!AU$5-Mortality!$AT$5)),84),0))</f>
        <v>1.2305469919999999E-2</v>
      </c>
      <c r="AV152" s="414">
        <f>AU152*(1-VLOOKUP($AR53,'MP-2017_Female'!$A$3:$CF$103,MIN((61+(Mortality!AV$5-Mortality!$AT$5)),84),0))</f>
        <v>1.2147959905023998E-2</v>
      </c>
      <c r="AW152" s="414">
        <f>AV152*(1-VLOOKUP($AR53,'MP-2017_Female'!$A$3:$CF$103,MIN((61+(Mortality!AW$5-Mortality!$AT$5)),84),0))</f>
        <v>1.2024050713992753E-2</v>
      </c>
      <c r="AX152" s="414">
        <f>AW152*(1-VLOOKUP($AR53,'MP-2017_Female'!$A$3:$CF$103,MIN((61+(Mortality!AX$5-Mortality!$AT$5)),84),0))</f>
        <v>1.189779818149583E-2</v>
      </c>
      <c r="AY152" s="414">
        <f>AX152*(1-VLOOKUP($AR53,'MP-2017_Female'!$A$3:$CF$103,MIN((61+(Mortality!AY$5-Mortality!$AT$5)),84),0))</f>
        <v>1.1771681520771973E-2</v>
      </c>
      <c r="AZ152" s="414">
        <f>AY152*(1-VLOOKUP($AR53,'MP-2017_Female'!$A$3:$CF$103,MIN((61+(Mortality!AZ$5-Mortality!$AT$5)),84),0))</f>
        <v>1.164690169665179E-2</v>
      </c>
      <c r="BA152" s="414">
        <f>AZ152*(1-VLOOKUP($AR53,'MP-2017_Female'!$A$3:$CF$103,MIN((61+(Mortality!BA$5-Mortality!$AT$5)),84),0))</f>
        <v>1.1525773919006612E-2</v>
      </c>
      <c r="BB152" s="414">
        <f>BA152*(1-VLOOKUP($AR53,'MP-2017_Female'!$A$3:$CF$103,MIN((61+(Mortality!BB$5-Mortality!$AT$5)),84),0))</f>
        <v>1.1409363602424645E-2</v>
      </c>
      <c r="BC152" s="414">
        <f>BB152*(1-VLOOKUP($AR53,'MP-2017_Female'!$A$3:$CF$103,MIN((61+(Mortality!BC$5-Mortality!$AT$5)),84),0))</f>
        <v>1.1300974648201612E-2</v>
      </c>
      <c r="BD152" s="414">
        <f>BC152*(1-VLOOKUP($AR53,'MP-2017_Female'!$A$3:$CF$103,MIN((61+(Mortality!BD$5-Mortality!$AT$5)),84),0))</f>
        <v>1.1200395973832617E-2</v>
      </c>
      <c r="BE152" s="414">
        <f>BD152*(1-VLOOKUP($AR53,'MP-2017_Female'!$A$3:$CF$103,MIN((61+(Mortality!BE$5-Mortality!$AT$5)),84),0))</f>
        <v>1.1107432687249806E-2</v>
      </c>
      <c r="BF152" s="414">
        <f>BE152*(1-VLOOKUP($AR53,'MP-2017_Female'!$A$3:$CF$103,MIN((61+(Mortality!BF$5-Mortality!$AT$5)),84),0))</f>
        <v>1.1021905455557982E-2</v>
      </c>
      <c r="BG152" s="414">
        <f>BF152*(1-VLOOKUP($AR53,'MP-2017_Female'!$A$3:$CF$103,MIN((61+(Mortality!BG$5-Mortality!$AT$5)),84),0))</f>
        <v>1.0942547736277964E-2</v>
      </c>
      <c r="BH152" s="414">
        <f>BG152*(1-VLOOKUP($AR53,'MP-2017_Female'!$A$3:$CF$103,MIN((61+(Mortality!BH$5-Mortality!$AT$5)),84),0))</f>
        <v>1.0865949902124019E-2</v>
      </c>
      <c r="BI152" s="414">
        <f>BH152*(1-VLOOKUP($AR53,'MP-2017_Female'!$A$3:$CF$103,MIN((61+(Mortality!BI$5-Mortality!$AT$5)),84),0))</f>
        <v>1.0788801657818939E-2</v>
      </c>
      <c r="BJ152" s="414">
        <f>BI152*(1-VLOOKUP($AR53,'MP-2017_Female'!$A$3:$CF$103,MIN((61+(Mortality!BJ$5-Mortality!$AT$5)),84),0))</f>
        <v>1.071004340571686E-2</v>
      </c>
      <c r="BK152" s="414">
        <f>BJ152*(1-VLOOKUP($AR53,'MP-2017_Female'!$A$3:$CF$103,MIN((61+(Mortality!BK$5-Mortality!$AT$5)),84),0))</f>
        <v>1.0626505067152268E-2</v>
      </c>
      <c r="BL152" s="414">
        <f>BK152*(1-VLOOKUP($AR53,'MP-2017_Female'!$A$3:$CF$103,MIN((61+(Mortality!BL$5-Mortality!$AT$5)),84),0))</f>
        <v>1.0538305075094904E-2</v>
      </c>
      <c r="BM152" s="414">
        <f>BL152*(1-VLOOKUP($AR53,'MP-2017_Female'!$A$3:$CF$103,MIN((61+(Mortality!BM$5-Mortality!$AT$5)),84),0))</f>
        <v>1.0444514159926558E-2</v>
      </c>
      <c r="BN152" s="414">
        <f>BM152*(1-VLOOKUP($AR53,'MP-2017_Female'!$A$3:$CF$103,MIN((61+(Mortality!BN$5-Mortality!$AT$5)),84),0))</f>
        <v>1.0346335726823249E-2</v>
      </c>
      <c r="BO152" s="414">
        <f>BN152*(1-VLOOKUP($AR53,'MP-2017_Female'!$A$3:$CF$103,MIN((61+(Mortality!BO$5-Mortality!$AT$5)),84),0))</f>
        <v>1.0245976270273063E-2</v>
      </c>
      <c r="BP152" s="414">
        <f>BO152*(1-VLOOKUP($AR53,'MP-2017_Female'!$A$3:$CF$103,MIN((61+(Mortality!BP$5-Mortality!$AT$5)),84),0))</f>
        <v>1.0144541105197359E-2</v>
      </c>
      <c r="BQ152" s="414">
        <f>BP152*(1-VLOOKUP($AR53,'MP-2017_Female'!$A$3:$CF$103,MIN((61+(Mortality!BQ$5-Mortality!$AT$5)),84),0))</f>
        <v>1.0043095694145385E-2</v>
      </c>
      <c r="BR152" s="414">
        <f>BQ152*(1-VLOOKUP($AR53,'MP-2017_Female'!$A$3:$CF$103,MIN((61+(Mortality!BR$5-Mortality!$AT$5)),84),0))</f>
        <v>9.9426647372039319E-3</v>
      </c>
      <c r="BS152" s="414">
        <f>BR152*(1-VLOOKUP($AR53,'MP-2017_Female'!$A$3:$CF$103,MIN((61+(Mortality!BS$5-Mortality!$AT$5)),84),0))</f>
        <v>9.8432380898318926E-3</v>
      </c>
      <c r="BT152" s="414">
        <f>BS152*(1-VLOOKUP($AR53,'MP-2017_Female'!$A$3:$CF$103,MIN((61+(Mortality!BT$5-Mortality!$AT$5)),84),0))</f>
        <v>9.7448057089335738E-3</v>
      </c>
      <c r="BU152" s="414">
        <f>BT152*(1-VLOOKUP($AR53,'MP-2017_Female'!$A$3:$CF$103,MIN((61+(Mortality!BU$5-Mortality!$AT$5)),84),0))</f>
        <v>9.6473576518442388E-3</v>
      </c>
      <c r="BV152" s="414">
        <f>BU152*(1-VLOOKUP($AR53,'MP-2017_Female'!$A$3:$CF$103,MIN((61+(Mortality!BV$5-Mortality!$AT$5)),84),0))</f>
        <v>9.5508840753257968E-3</v>
      </c>
      <c r="BW152" s="414">
        <f>BV152*(1-VLOOKUP($AR53,'MP-2017_Female'!$A$3:$CF$103,MIN((61+(Mortality!BW$5-Mortality!$AT$5)),84),0))</f>
        <v>9.4553752345725387E-3</v>
      </c>
      <c r="BX152" s="414">
        <f>BW152*(1-VLOOKUP($AR53,'MP-2017_Female'!$A$3:$CF$103,MIN((61+(Mortality!BX$5-Mortality!$AT$5)),84),0))</f>
        <v>9.3608214822268141E-3</v>
      </c>
      <c r="BY152" s="414">
        <f>BX152*(1-VLOOKUP($AR53,'MP-2017_Female'!$A$3:$CF$103,MIN((61+(Mortality!BY$5-Mortality!$AT$5)),84),0))</f>
        <v>9.2672132674045463E-3</v>
      </c>
      <c r="BZ152" s="414">
        <f>BY152*(1-VLOOKUP($AR53,'MP-2017_Female'!$A$3:$CF$103,MIN((61+(Mortality!BZ$5-Mortality!$AT$5)),84),0))</f>
        <v>9.1745411347305007E-3</v>
      </c>
      <c r="CA152" s="414">
        <f>BZ152*(1-VLOOKUP($AR53,'MP-2017_Female'!$A$3:$CF$103,MIN((61+(Mortality!CA$5-Mortality!$AT$5)),84),0))</f>
        <v>9.0827957233831948E-3</v>
      </c>
      <c r="CB152" s="414">
        <f>CA152*(1-VLOOKUP($AR53,'MP-2017_Female'!$A$3:$CF$103,MIN((61+(Mortality!CB$5-Mortality!$AT$5)),84),0))</f>
        <v>8.9919677661493627E-3</v>
      </c>
      <c r="CC152" s="414">
        <f>CB152*(1-VLOOKUP($AR53,'MP-2017_Female'!$A$3:$CF$103,MIN((61+(Mortality!CC$5-Mortality!$AT$5)),84),0))</f>
        <v>8.902048088487869E-3</v>
      </c>
      <c r="CD152" s="414">
        <f>CC152*(1-VLOOKUP($AR53,'MP-2017_Female'!$A$3:$CF$103,MIN((61+(Mortality!CD$5-Mortality!$AT$5)),84),0))</f>
        <v>8.8130276076029898E-3</v>
      </c>
      <c r="CE152" s="414">
        <f>CD152*(1-VLOOKUP($AR53,'MP-2017_Female'!$A$3:$CF$103,MIN((61+(Mortality!CE$5-Mortality!$AT$5)),84),0))</f>
        <v>8.7248973315269592E-3</v>
      </c>
      <c r="CF152" s="414">
        <f>CE152*(1-VLOOKUP($AR53,'MP-2017_Female'!$A$3:$CF$103,MIN((61+(Mortality!CF$5-Mortality!$AT$5)),84),0))</f>
        <v>8.637648358211689E-3</v>
      </c>
      <c r="CG152" s="414">
        <f>CF152*(1-VLOOKUP($AR53,'MP-2017_Female'!$A$3:$CF$103,MIN((61+(Mortality!CG$5-Mortality!$AT$5)),84),0))</f>
        <v>8.5512718746295728E-3</v>
      </c>
      <c r="CH152" s="414">
        <f>CG152*(1-VLOOKUP($AR53,'MP-2017_Female'!$A$3:$CF$103,MIN((61+(Mortality!CH$5-Mortality!$AT$5)),84),0))</f>
        <v>8.4657591558832766E-3</v>
      </c>
      <c r="CI152" s="414">
        <f>CH152*(1-VLOOKUP($AR53,'MP-2017_Female'!$A$3:$CF$103,MIN((61+(Mortality!CI$5-Mortality!$AT$5)),84),0))</f>
        <v>8.3811015643244433E-3</v>
      </c>
      <c r="CJ152" s="414">
        <f>CI152*(1-VLOOKUP($AR53,'MP-2017_Female'!$A$3:$CF$103,MIN((61+(Mortality!CJ$5-Mortality!$AT$5)),84),0))</f>
        <v>8.2972905486811983E-3</v>
      </c>
      <c r="CK152" s="414">
        <f>CJ152*(1-VLOOKUP($AR53,'MP-2017_Female'!$A$3:$CF$103,MIN((61+(Mortality!CK$5-Mortality!$AT$5)),84),0))</f>
        <v>8.2143176431943854E-3</v>
      </c>
      <c r="CL152" s="414">
        <f>CK152*(1-VLOOKUP($AR53,'MP-2017_Female'!$A$3:$CF$103,MIN((61+(Mortality!CL$5-Mortality!$AT$5)),84),0))</f>
        <v>8.1321744667624419E-3</v>
      </c>
      <c r="CM152" s="414">
        <f>CL152*(1-VLOOKUP($AR53,'MP-2017_Female'!$A$3:$CF$103,MIN((61+(Mortality!CM$5-Mortality!$AT$5)),84),0))</f>
        <v>8.0508527220948169E-3</v>
      </c>
      <c r="CN152" s="414">
        <f>CM152*(1-VLOOKUP($AR53,'MP-2017_Female'!$A$3:$CF$103,MIN((61+(Mortality!CN$5-Mortality!$AT$5)),84),0))</f>
        <v>7.9703441948738695E-3</v>
      </c>
      <c r="CO152" s="414">
        <f>CN152*(1-VLOOKUP($AR53,'MP-2017_Female'!$A$3:$CF$103,MIN((61+(Mortality!CO$5-Mortality!$AT$5)),84),0))</f>
        <v>7.8906407529251311E-3</v>
      </c>
      <c r="CP152" s="414">
        <f>CO152*(1-VLOOKUP($AR53,'MP-2017_Female'!$A$3:$CF$103,MIN((61+(Mortality!CP$5-Mortality!$AT$5)),84),0))</f>
        <v>7.8117343453958793E-3</v>
      </c>
      <c r="CQ152" s="414">
        <f>CP152*(1-VLOOKUP($AR53,'MP-2017_Female'!$A$3:$CF$103,MIN((61+(Mortality!CQ$5-Mortality!$AT$5)),84),0))</f>
        <v>7.7336170019419205E-3</v>
      </c>
      <c r="CR152" s="414">
        <f>CQ152*(1-VLOOKUP($AR53,'MP-2017_Female'!$A$3:$CF$103,MIN((61+(Mortality!CR$5-Mortality!$AT$5)),84),0))</f>
        <v>7.6562808319225011E-3</v>
      </c>
      <c r="CS152" s="414">
        <f>CR152*(1-VLOOKUP($AR53,'MP-2017_Female'!$A$3:$CF$103,MIN((61+(Mortality!CS$5-Mortality!$AT$5)),84),0))</f>
        <v>7.5797180236032756E-3</v>
      </c>
      <c r="CT152" s="414">
        <f>CS152*(1-VLOOKUP($AR53,'MP-2017_Female'!$A$3:$CF$103,MIN((61+(Mortality!CT$5-Mortality!$AT$5)),84),0))</f>
        <v>7.5039208433672431E-3</v>
      </c>
      <c r="CU152" s="414">
        <f>CT152*(1-VLOOKUP($AR53,'MP-2017_Female'!$A$3:$CF$103,MIN((61+(Mortality!CU$5-Mortality!$AT$5)),84),0))</f>
        <v>7.428881634933571E-3</v>
      </c>
      <c r="CV152" s="414">
        <f>CU152*(1-VLOOKUP($AR53,'MP-2017_Female'!$A$3:$CF$103,MIN((61+(Mortality!CV$5-Mortality!$AT$5)),84),0))</f>
        <v>7.3545928185842352E-3</v>
      </c>
      <c r="CW152" s="414">
        <f>CV152*(1-VLOOKUP($AR53,'MP-2017_Female'!$A$3:$CF$103,MIN((61+(Mortality!CW$5-Mortality!$AT$5)),84),0))</f>
        <v>7.2810468903983924E-3</v>
      </c>
      <c r="CX152" s="414">
        <f>CW152*(1-VLOOKUP($AR53,'MP-2017_Female'!$A$3:$CF$103,MIN((61+(Mortality!CX$5-Mortality!$AT$5)),84),0))</f>
        <v>7.2082364214944086E-3</v>
      </c>
      <c r="CY152" s="414">
        <f>CX152*(1-VLOOKUP($AR53,'MP-2017_Female'!$A$3:$CF$103,MIN((61+(Mortality!CY$5-Mortality!$AT$5)),84),0))</f>
        <v>7.1361540572794646E-3</v>
      </c>
      <c r="CZ152" s="414">
        <f>CY152*(1-VLOOKUP($AR53,'MP-2017_Female'!$A$3:$CF$103,MIN((61+(Mortality!CZ$5-Mortality!$AT$5)),84),0))</f>
        <v>7.0647925167066699E-3</v>
      </c>
      <c r="DA152" s="414">
        <f>CZ152*(1-VLOOKUP($AR53,'MP-2017_Female'!$A$3:$CF$103,MIN((61+(Mortality!DA$5-Mortality!$AT$5)),84),0))</f>
        <v>6.9941445915396028E-3</v>
      </c>
      <c r="DB152" s="414">
        <f>DA152*(1-VLOOKUP($AR53,'MP-2017_Female'!$A$3:$CF$103,MIN((61+(Mortality!DB$5-Mortality!$AT$5)),84),0))</f>
        <v>6.9242031456242066E-3</v>
      </c>
      <c r="DC152" s="414">
        <f>DB152*(1-VLOOKUP($AR53,'MP-2017_Female'!$A$3:$CF$103,MIN((61+(Mortality!DC$5-Mortality!$AT$5)),84),0))</f>
        <v>6.8549611141679647E-3</v>
      </c>
      <c r="DD152" s="414">
        <f>DC152*(1-VLOOKUP($AR53,'MP-2017_Female'!$A$3:$CF$103,MIN((61+(Mortality!DD$5-Mortality!$AT$5)),84),0))</f>
        <v>6.7864115030262847E-3</v>
      </c>
      <c r="DE152" s="414">
        <f>DD152*(1-VLOOKUP($AR53,'MP-2017_Female'!$A$3:$CF$103,MIN((61+(Mortality!DE$5-Mortality!$AT$5)),84),0))</f>
        <v>6.7185473879960217E-3</v>
      </c>
      <c r="DF152" s="414">
        <f>DE152*(1-VLOOKUP($AR53,'MP-2017_Female'!$A$3:$CF$103,MIN((61+(Mortality!DF$5-Mortality!$AT$5)),84),0))</f>
        <v>6.6513619141160612E-3</v>
      </c>
      <c r="DG152" s="414">
        <f>DF152*(1-VLOOKUP($AR53,'MP-2017_Female'!$A$3:$CF$103,MIN((61+(Mortality!DG$5-Mortality!$AT$5)),84),0))</f>
        <v>6.5848482949749003E-3</v>
      </c>
      <c r="DH152" s="414">
        <f>DG152*(1-VLOOKUP($AR53,'MP-2017_Female'!$A$3:$CF$103,MIN((61+(Mortality!DH$5-Mortality!$AT$5)),84),0))</f>
        <v>6.5189998120251513E-3</v>
      </c>
      <c r="DI152" s="414">
        <f>DH152*(1-VLOOKUP($AR53,'MP-2017_Female'!$A$3:$CF$103,MIN((61+(Mortality!DI$5-Mortality!$AT$5)),84),0))</f>
        <v>6.4538098139048997E-3</v>
      </c>
      <c r="DJ152" s="414">
        <f>DI152*(1-VLOOKUP($AR53,'MP-2017_Female'!$A$3:$CF$103,MIN((61+(Mortality!DJ$5-Mortality!$AT$5)),84),0))</f>
        <v>6.3892717157658504E-3</v>
      </c>
      <c r="DK152" s="414">
        <f>DJ152*(1-VLOOKUP($AR53,'MP-2017_Female'!$A$3:$CF$103,MIN((61+(Mortality!DK$5-Mortality!$AT$5)),84),0))</f>
        <v>6.3253789986081922E-3</v>
      </c>
      <c r="DL152" s="414">
        <f>DK152*(1-VLOOKUP($AR53,'MP-2017_Female'!$A$3:$CF$103,MIN((61+(Mortality!DL$5-Mortality!$AT$5)),84),0))</f>
        <v>6.2621252086221104E-3</v>
      </c>
      <c r="DM152" s="414">
        <f>DL152*(1-VLOOKUP($AR53,'MP-2017_Female'!$A$3:$CF$103,MIN((61+(Mortality!DM$5-Mortality!$AT$5)),84),0))</f>
        <v>6.199503956535889E-3</v>
      </c>
      <c r="DN152" s="414">
        <f>DM152*(1-VLOOKUP($AR53,'MP-2017_Female'!$A$3:$CF$103,MIN((61+(Mortality!DN$5-Mortality!$AT$5)),84),0))</f>
        <v>6.1375089169705297E-3</v>
      </c>
      <c r="DO152" s="414">
        <f>DN152*(1-VLOOKUP($AR53,'MP-2017_Female'!$A$3:$CF$103,MIN((61+(Mortality!DO$5-Mortality!$AT$5)),84),0))</f>
        <v>6.0761338278008245E-3</v>
      </c>
      <c r="DP152" s="414">
        <f>DO152*(1-VLOOKUP($AR53,'MP-2017_Female'!$A$3:$CF$103,MIN((61+(Mortality!DP$5-Mortality!$AT$5)),84),0))</f>
        <v>6.0153724895228161E-3</v>
      </c>
      <c r="DQ152" s="414">
        <f>DP152*(1-VLOOKUP($AR53,'MP-2017_Female'!$A$3:$CF$103,MIN((61+(Mortality!DQ$5-Mortality!$AT$5)),84),0))</f>
        <v>5.9552187646275878E-3</v>
      </c>
      <c r="DR152" s="414">
        <f>DQ152*(1-VLOOKUP($AR53,'MP-2017_Female'!$A$3:$CF$103,MIN((61+(Mortality!DR$5-Mortality!$AT$5)),84),0))</f>
        <v>5.8956665769813116E-3</v>
      </c>
      <c r="DS152" s="414">
        <f>DR152*(1-VLOOKUP($AR53,'MP-2017_Female'!$A$3:$CF$103,MIN((61+(Mortality!DS$5-Mortality!$AT$5)),84),0))</f>
        <v>5.8367099112114984E-3</v>
      </c>
      <c r="DT152" s="414">
        <f>DS152*(1-VLOOKUP($AR53,'MP-2017_Female'!$A$3:$CF$103,MIN((61+(Mortality!DT$5-Mortality!$AT$5)),84),0))</f>
        <v>5.7783428120993831E-3</v>
      </c>
      <c r="DU152" s="414">
        <f>DT152*(1-VLOOKUP($AR53,'MP-2017_Female'!$A$3:$CF$103,MIN((61+(Mortality!DU$5-Mortality!$AT$5)),84),0))</f>
        <v>5.7205593839783891E-3</v>
      </c>
      <c r="DV152" s="414">
        <f>DU152*(1-VLOOKUP($AR53,'MP-2017_Female'!$A$3:$CF$103,MIN((61+(Mortality!DV$5-Mortality!$AT$5)),84),0))</f>
        <v>5.663353790138605E-3</v>
      </c>
      <c r="DW152" s="414">
        <f>DV152*(1-VLOOKUP($AR53,'MP-2017_Female'!$A$3:$CF$103,MIN((61+(Mortality!DW$5-Mortality!$AT$5)),84),0))</f>
        <v>5.6067202522372189E-3</v>
      </c>
      <c r="DX152" s="414">
        <f>DW152*(1-VLOOKUP($AR53,'MP-2017_Female'!$A$3:$CF$103,MIN((61+(Mortality!DX$5-Mortality!$AT$5)),84),0))</f>
        <v>5.5506530497148468E-3</v>
      </c>
      <c r="DY152" s="414">
        <f>DX152*(1-VLOOKUP($AR53,'MP-2017_Female'!$A$3:$CF$103,MIN((61+(Mortality!DY$5-Mortality!$AT$5)),84),0))</f>
        <v>5.4951465192176986E-3</v>
      </c>
      <c r="DZ152" s="414">
        <f>DY152*(1-VLOOKUP($AR53,'MP-2017_Female'!$A$3:$CF$103,MIN((61+(Mortality!DZ$5-Mortality!$AT$5)),84),0))</f>
        <v>5.4401950540255211E-3</v>
      </c>
      <c r="EA152" s="414">
        <f>DZ152*(1-VLOOKUP($AR53,'MP-2017_Female'!$A$3:$CF$103,MIN((61+(Mortality!EA$5-Mortality!$AT$5)),84),0))</f>
        <v>5.3857931034852662E-3</v>
      </c>
      <c r="EB152" s="414">
        <f>EA152*(1-VLOOKUP($AR53,'MP-2017_Female'!$A$3:$CF$103,MIN((61+(Mortality!EB$5-Mortality!$AT$5)),84),0))</f>
        <v>5.3319351724504136E-3</v>
      </c>
      <c r="EC152" s="414">
        <f>EB152*(1-VLOOKUP($AR53,'MP-2017_Female'!$A$3:$CF$103,MIN((61+(Mortality!EC$5-Mortality!$AT$5)),84),0))</f>
        <v>5.2786158207259095E-3</v>
      </c>
      <c r="ED152" s="414">
        <f>EC152*(1-VLOOKUP($AR53,'MP-2017_Female'!$A$3:$CF$103,MIN((61+(Mortality!ED$5-Mortality!$AT$5)),84),0))</f>
        <v>5.2258296625186506E-3</v>
      </c>
      <c r="EE152" s="414">
        <f>ED152*(1-VLOOKUP($AR53,'MP-2017_Female'!$A$3:$CF$103,MIN((61+(Mortality!EE$5-Mortality!$AT$5)),84),0))</f>
        <v>5.173571365893464E-3</v>
      </c>
      <c r="EF152" s="414">
        <f>EE152*(1-VLOOKUP($AR53,'MP-2017_Female'!$A$3:$CF$103,MIN((61+(Mortality!EF$5-Mortality!$AT$5)),84),0))</f>
        <v>5.1218356522345293E-3</v>
      </c>
      <c r="EG152" s="414">
        <f>EF152*(1-VLOOKUP($AR53,'MP-2017_Female'!$A$3:$CF$103,MIN((61+(Mortality!EG$5-Mortality!$AT$5)),84),0))</f>
        <v>5.0706172957121843E-3</v>
      </c>
      <c r="EH152" s="414">
        <f>EG152*(1-VLOOKUP($AR53,'MP-2017_Female'!$A$3:$CF$103,MIN((61+(Mortality!EH$5-Mortality!$AT$5)),84),0))</f>
        <v>5.0199111227550624E-3</v>
      </c>
      <c r="EI152" s="414">
        <f>EH152*(1-VLOOKUP($AR53,'MP-2017_Female'!$A$3:$CF$103,MIN((61+(Mortality!EI$5-Mortality!$AT$5)),84),0))</f>
        <v>4.9697120115275118E-3</v>
      </c>
      <c r="EJ152" s="414">
        <f>EI152*(1-VLOOKUP($AR53,'MP-2017_Female'!$A$3:$CF$103,MIN((61+(Mortality!EJ$5-Mortality!$AT$5)),84),0))</f>
        <v>4.9200148914122369E-3</v>
      </c>
      <c r="EK152" s="414">
        <f>EJ152*(1-VLOOKUP($AR53,'MP-2017_Female'!$A$3:$CF$103,MIN((61+(Mortality!EK$5-Mortality!$AT$5)),84),0))</f>
        <v>4.8708147424981144E-3</v>
      </c>
      <c r="EL152" s="414">
        <f>EK152*(1-VLOOKUP($AR53,'MP-2017_Female'!$A$3:$CF$103,MIN((61+(Mortality!EL$5-Mortality!$AT$5)),84),0))</f>
        <v>4.8221065950731336E-3</v>
      </c>
      <c r="EM152" s="414">
        <f>EL152*(1-VLOOKUP($AR53,'MP-2017_Female'!$A$3:$CF$103,MIN((61+(Mortality!EM$5-Mortality!$AT$5)),84),0))</f>
        <v>4.7738855291224024E-3</v>
      </c>
      <c r="EN152" s="414">
        <f>EM152*(1-VLOOKUP($AR53,'MP-2017_Female'!$A$3:$CF$103,MIN((61+(Mortality!EN$5-Mortality!$AT$5)),84),0))</f>
        <v>4.726146673831178E-3</v>
      </c>
      <c r="EO152" s="414">
        <f>EN152*(1-VLOOKUP($AR53,'MP-2017_Female'!$A$3:$CF$103,MIN((61+(Mortality!EO$5-Mortality!$AT$5)),84),0))</f>
        <v>4.6788852070928661E-3</v>
      </c>
      <c r="EP152" s="414">
        <f>EO152*(1-VLOOKUP($AR53,'MP-2017_Female'!$A$3:$CF$103,MIN((61+(Mortality!EP$5-Mortality!$AT$5)),84),0))</f>
        <v>4.6320963550219377E-3</v>
      </c>
      <c r="EQ152" s="414">
        <f>EP152*(1-VLOOKUP($AR53,'MP-2017_Female'!$A$3:$CF$103,MIN((61+(Mortality!EQ$5-Mortality!$AT$5)),84),0))</f>
        <v>4.5857753914717182E-3</v>
      </c>
      <c r="ER152" s="414">
        <f>EQ152*(1-VLOOKUP($AR53,'MP-2017_Female'!$A$3:$CF$103,MIN((61+(Mortality!ER$5-Mortality!$AT$5)),84),0))</f>
        <v>4.5399176375570012E-3</v>
      </c>
      <c r="ES152" s="414">
        <f>ER152*(1-VLOOKUP($AR53,'MP-2017_Female'!$A$3:$CF$103,MIN((61+(Mortality!ES$5-Mortality!$AT$5)),84),0))</f>
        <v>4.494518461181431E-3</v>
      </c>
      <c r="ET152" s="414">
        <f>ES152*(1-VLOOKUP($AR53,'MP-2017_Female'!$A$3:$CF$103,MIN((61+(Mortality!ET$5-Mortality!$AT$5)),84),0))</f>
        <v>4.4495732765696162E-3</v>
      </c>
      <c r="EU152" s="414">
        <f>ET152*(1-VLOOKUP($AR53,'MP-2017_Female'!$A$3:$CF$103,MIN((61+(Mortality!EU$5-Mortality!$AT$5)),84),0))</f>
        <v>4.4050775438039197E-3</v>
      </c>
      <c r="EV152" s="414">
        <f>EU152*(1-VLOOKUP($AR53,'MP-2017_Female'!$A$3:$CF$103,MIN((61+(Mortality!EV$5-Mortality!$AT$5)),84),0))</f>
        <v>4.3610267683658801E-3</v>
      </c>
      <c r="EW152" s="414">
        <f>EV152*(1-VLOOKUP($AR53,'MP-2017_Female'!$A$3:$CF$103,MIN((61+(Mortality!EW$5-Mortality!$AT$5)),84),0))</f>
        <v>4.3174165006822215E-3</v>
      </c>
      <c r="EX152" s="414">
        <f>EW152*(1-VLOOKUP($AR53,'MP-2017_Female'!$A$3:$CF$103,MIN((61+(Mortality!EX$5-Mortality!$AT$5)),84),0))</f>
        <v>4.2742423356753991E-3</v>
      </c>
      <c r="EY152" s="414">
        <f>EX152*(1-VLOOKUP($AR53,'MP-2017_Female'!$A$3:$CF$103,MIN((61+(Mortality!EY$5-Mortality!$AT$5)),84),0))</f>
        <v>4.2314999123186448E-3</v>
      </c>
      <c r="EZ152" s="414">
        <f>EY152*(1-VLOOKUP($AR53,'MP-2017_Female'!$A$3:$CF$103,MIN((61+(Mortality!EZ$5-Mortality!$AT$5)),84),0))</f>
        <v>4.1891849131954579E-3</v>
      </c>
      <c r="FA152" s="414">
        <f>EZ152*(1-VLOOKUP($AR53,'MP-2017_Female'!$A$3:$CF$103,MIN((61+(Mortality!FA$5-Mortality!$AT$5)),84),0))</f>
        <v>4.1472930640635034E-3</v>
      </c>
      <c r="FB152" s="414">
        <f>FA152*(1-VLOOKUP($AR53,'MP-2017_Female'!$A$3:$CF$103,MIN((61+(Mortality!FB$5-Mortality!$AT$5)),84),0))</f>
        <v>4.1058201334228687E-3</v>
      </c>
      <c r="FC152" s="414">
        <f>FB152*(1-VLOOKUP($AR53,'MP-2017_Female'!$A$3:$CF$103,MIN((61+(Mortality!FC$5-Mortality!$AT$5)),84),0))</f>
        <v>4.0647619320886398E-3</v>
      </c>
      <c r="FD152" s="414">
        <f>FC152*(1-VLOOKUP($AR53,'MP-2017_Female'!$A$3:$CF$103,MIN((61+(Mortality!FD$5-Mortality!$AT$5)),84),0))</f>
        <v>4.0241143127677532E-3</v>
      </c>
      <c r="FE152" s="414">
        <f>FD152*(1-VLOOKUP($AR53,'MP-2017_Female'!$A$3:$CF$103,MIN((61+(Mortality!FE$5-Mortality!$AT$5)),84),0))</f>
        <v>3.9838731696400752E-3</v>
      </c>
      <c r="FF152" s="414">
        <f>FE152*(1-VLOOKUP($AR53,'MP-2017_Female'!$A$3:$CF$103,MIN((61+(Mortality!FF$5-Mortality!$AT$5)),84),0))</f>
        <v>3.9440344379436743E-3</v>
      </c>
      <c r="FG152" s="414">
        <f>FF152*(1-VLOOKUP($AR53,'MP-2017_Female'!$A$3:$CF$103,MIN((61+(Mortality!FG$5-Mortality!$AT$5)),84),0))</f>
        <v>3.9045940935642375E-3</v>
      </c>
      <c r="FH152" s="414">
        <f>FG152*(1-VLOOKUP($AR53,'MP-2017_Female'!$A$3:$CF$103,MIN((61+(Mortality!FH$5-Mortality!$AT$5)),84),0))</f>
        <v>3.865548152628595E-3</v>
      </c>
      <c r="FI152" s="414">
        <f>FH152*(1-VLOOKUP($AR53,'MP-2017_Female'!$A$3:$CF$103,MIN((61+(Mortality!FI$5-Mortality!$AT$5)),84),0))</f>
        <v>3.8268926711023088E-3</v>
      </c>
    </row>
    <row r="153" spans="44:165">
      <c r="AR153" s="205">
        <v>73</v>
      </c>
      <c r="AS153" s="235">
        <f t="shared" si="155"/>
        <v>1.4022877988204964E-2</v>
      </c>
      <c r="AT153" s="407">
        <f t="shared" si="154"/>
        <v>1.5309599999999998E-2</v>
      </c>
      <c r="AU153" s="414">
        <f>AT153*(1-VLOOKUP($AR54,'MP-2017_Female'!$A$3:$CF$103,MIN((61+(Mortality!AU$5-Mortality!$AT$5)),84),0))</f>
        <v>1.5086079839999999E-2</v>
      </c>
      <c r="AV153" s="414">
        <f>AU153*(1-VLOOKUP($AR54,'MP-2017_Female'!$A$3:$CF$103,MIN((61+(Mortality!AV$5-Mortality!$AT$5)),84),0))</f>
        <v>1.4902029665951999E-2</v>
      </c>
      <c r="AW153" s="414">
        <f>AV153*(1-VLOOKUP($AR54,'MP-2017_Female'!$A$3:$CF$103,MIN((61+(Mortality!AW$5-Mortality!$AT$5)),84),0))</f>
        <v>1.4758970181158858E-2</v>
      </c>
      <c r="AX153" s="414">
        <f>AW153*(1-VLOOKUP($AR54,'MP-2017_Female'!$A$3:$CF$103,MIN((61+(Mortality!AX$5-Mortality!$AT$5)),84),0))</f>
        <v>1.4612856376365385E-2</v>
      </c>
      <c r="AY153" s="414">
        <f>AX153*(1-VLOOKUP($AR54,'MP-2017_Female'!$A$3:$CF$103,MIN((61+(Mortality!AY$5-Mortality!$AT$5)),84),0))</f>
        <v>1.4463805241326459E-2</v>
      </c>
      <c r="AZ153" s="414">
        <f>AY153*(1-VLOOKUP($AR54,'MP-2017_Female'!$A$3:$CF$103,MIN((61+(Mortality!AZ$5-Mortality!$AT$5)),84),0))</f>
        <v>1.4314828047340796E-2</v>
      </c>
      <c r="BA153" s="414">
        <f>AZ153*(1-VLOOKUP($AR54,'MP-2017_Female'!$A$3:$CF$103,MIN((61+(Mortality!BA$5-Mortality!$AT$5)),84),0))</f>
        <v>1.4167385318453187E-2</v>
      </c>
      <c r="BB153" s="414">
        <f>BA153*(1-VLOOKUP($AR54,'MP-2017_Female'!$A$3:$CF$103,MIN((61+(Mortality!BB$5-Mortality!$AT$5)),84),0))</f>
        <v>1.4022877988204964E-2</v>
      </c>
      <c r="BC153" s="414">
        <f>BB153*(1-VLOOKUP($AR54,'MP-2017_Female'!$A$3:$CF$103,MIN((61+(Mortality!BC$5-Mortality!$AT$5)),84),0))</f>
        <v>1.3884051496121734E-2</v>
      </c>
      <c r="BD153" s="414">
        <f>BC153*(1-VLOOKUP($AR54,'MP-2017_Female'!$A$3:$CF$103,MIN((61+(Mortality!BD$5-Mortality!$AT$5)),84),0))</f>
        <v>1.3752153006908577E-2</v>
      </c>
      <c r="BE153" s="414">
        <f>BD153*(1-VLOOKUP($AR54,'MP-2017_Female'!$A$3:$CF$103,MIN((61+(Mortality!BE$5-Mortality!$AT$5)),84),0))</f>
        <v>1.36283836298464E-2</v>
      </c>
      <c r="BF153" s="414">
        <f>BE153*(1-VLOOKUP($AR54,'MP-2017_Female'!$A$3:$CF$103,MIN((61+(Mortality!BF$5-Mortality!$AT$5)),84),0))</f>
        <v>1.3513905207355691E-2</v>
      </c>
      <c r="BG153" s="414">
        <f>BF153*(1-VLOOKUP($AR54,'MP-2017_Female'!$A$3:$CF$103,MIN((61+(Mortality!BG$5-Mortality!$AT$5)),84),0))</f>
        <v>1.3405793965696846E-2</v>
      </c>
      <c r="BH153" s="414">
        <f>BG153*(1-VLOOKUP($AR54,'MP-2017_Female'!$A$3:$CF$103,MIN((61+(Mortality!BH$5-Mortality!$AT$5)),84),0))</f>
        <v>1.3303909931557549E-2</v>
      </c>
      <c r="BI153" s="414">
        <f>BH153*(1-VLOOKUP($AR54,'MP-2017_Female'!$A$3:$CF$103,MIN((61+(Mortality!BI$5-Mortality!$AT$5)),84),0))</f>
        <v>1.3204130607070867E-2</v>
      </c>
      <c r="BJ153" s="414">
        <f>BI153*(1-VLOOKUP($AR54,'MP-2017_Female'!$A$3:$CF$103,MIN((61+(Mortality!BJ$5-Mortality!$AT$5)),84),0))</f>
        <v>1.3103779214457129E-2</v>
      </c>
      <c r="BK153" s="414">
        <f>BJ153*(1-VLOOKUP($AR54,'MP-2017_Female'!$A$3:$CF$103,MIN((61+(Mortality!BK$5-Mortality!$AT$5)),84),0))</f>
        <v>1.3000259358662917E-2</v>
      </c>
      <c r="BL153" s="414">
        <f>BK153*(1-VLOOKUP($AR54,'MP-2017_Female'!$A$3:$CF$103,MIN((61+(Mortality!BL$5-Mortality!$AT$5)),84),0))</f>
        <v>1.2891057180050149E-2</v>
      </c>
      <c r="BM153" s="414">
        <f>BL153*(1-VLOOKUP($AR54,'MP-2017_Female'!$A$3:$CF$103,MIN((61+(Mortality!BM$5-Mortality!$AT$5)),84),0))</f>
        <v>1.2776326771147702E-2</v>
      </c>
      <c r="BN153" s="414">
        <f>BM153*(1-VLOOKUP($AR54,'MP-2017_Female'!$A$3:$CF$103,MIN((61+(Mortality!BN$5-Mortality!$AT$5)),84),0))</f>
        <v>1.2656229299498915E-2</v>
      </c>
      <c r="BO153" s="414">
        <f>BN153*(1-VLOOKUP($AR54,'MP-2017_Female'!$A$3:$CF$103,MIN((61+(Mortality!BO$5-Mortality!$AT$5)),84),0))</f>
        <v>1.2533463875293775E-2</v>
      </c>
      <c r="BP153" s="414">
        <f>BO153*(1-VLOOKUP($AR54,'MP-2017_Female'!$A$3:$CF$103,MIN((61+(Mortality!BP$5-Mortality!$AT$5)),84),0))</f>
        <v>1.2409382582928367E-2</v>
      </c>
      <c r="BQ153" s="414">
        <f>BP153*(1-VLOOKUP($AR54,'MP-2017_Female'!$A$3:$CF$103,MIN((61+(Mortality!BQ$5-Mortality!$AT$5)),84),0))</f>
        <v>1.2285288757099083E-2</v>
      </c>
      <c r="BR153" s="414">
        <f>BQ153*(1-VLOOKUP($AR54,'MP-2017_Female'!$A$3:$CF$103,MIN((61+(Mortality!BR$5-Mortality!$AT$5)),84),0))</f>
        <v>1.2162435869528093E-2</v>
      </c>
      <c r="BS153" s="414">
        <f>BR153*(1-VLOOKUP($AR54,'MP-2017_Female'!$A$3:$CF$103,MIN((61+(Mortality!BS$5-Mortality!$AT$5)),84),0))</f>
        <v>1.2040811510832812E-2</v>
      </c>
      <c r="BT153" s="414">
        <f>BS153*(1-VLOOKUP($AR54,'MP-2017_Female'!$A$3:$CF$103,MIN((61+(Mortality!BT$5-Mortality!$AT$5)),84),0))</f>
        <v>1.1920403395724484E-2</v>
      </c>
      <c r="BU153" s="414">
        <f>BT153*(1-VLOOKUP($AR54,'MP-2017_Female'!$A$3:$CF$103,MIN((61+(Mortality!BU$5-Mortality!$AT$5)),84),0))</f>
        <v>1.1801199361767239E-2</v>
      </c>
      <c r="BV153" s="414">
        <f>BU153*(1-VLOOKUP($AR54,'MP-2017_Female'!$A$3:$CF$103,MIN((61+(Mortality!BV$5-Mortality!$AT$5)),84),0))</f>
        <v>1.1683187368149568E-2</v>
      </c>
      <c r="BW153" s="414">
        <f>BV153*(1-VLOOKUP($AR54,'MP-2017_Female'!$A$3:$CF$103,MIN((61+(Mortality!BW$5-Mortality!$AT$5)),84),0))</f>
        <v>1.1566355494468071E-2</v>
      </c>
      <c r="BX153" s="414">
        <f>BW153*(1-VLOOKUP($AR54,'MP-2017_Female'!$A$3:$CF$103,MIN((61+(Mortality!BX$5-Mortality!$AT$5)),84),0))</f>
        <v>1.145069193952339E-2</v>
      </c>
      <c r="BY153" s="414">
        <f>BX153*(1-VLOOKUP($AR54,'MP-2017_Female'!$A$3:$CF$103,MIN((61+(Mortality!BY$5-Mortality!$AT$5)),84),0))</f>
        <v>1.1336185020128156E-2</v>
      </c>
      <c r="BZ153" s="414">
        <f>BY153*(1-VLOOKUP($AR54,'MP-2017_Female'!$A$3:$CF$103,MIN((61+(Mortality!BZ$5-Mortality!$AT$5)),84),0))</f>
        <v>1.1222823169926874E-2</v>
      </c>
      <c r="CA153" s="414">
        <f>BZ153*(1-VLOOKUP($AR54,'MP-2017_Female'!$A$3:$CF$103,MIN((61+(Mortality!CA$5-Mortality!$AT$5)),84),0))</f>
        <v>1.1110594938227606E-2</v>
      </c>
      <c r="CB153" s="414">
        <f>CA153*(1-VLOOKUP($AR54,'MP-2017_Female'!$A$3:$CF$103,MIN((61+(Mortality!CB$5-Mortality!$AT$5)),84),0))</f>
        <v>1.099948898884533E-2</v>
      </c>
      <c r="CC153" s="414">
        <f>CB153*(1-VLOOKUP($AR54,'MP-2017_Female'!$A$3:$CF$103,MIN((61+(Mortality!CC$5-Mortality!$AT$5)),84),0))</f>
        <v>1.0889494098956877E-2</v>
      </c>
      <c r="CD153" s="414">
        <f>CC153*(1-VLOOKUP($AR54,'MP-2017_Female'!$A$3:$CF$103,MIN((61+(Mortality!CD$5-Mortality!$AT$5)),84),0))</f>
        <v>1.0780599157967308E-2</v>
      </c>
      <c r="CE153" s="414">
        <f>CD153*(1-VLOOKUP($AR54,'MP-2017_Female'!$A$3:$CF$103,MIN((61+(Mortality!CE$5-Mortality!$AT$5)),84),0))</f>
        <v>1.0672793166387634E-2</v>
      </c>
      <c r="CF153" s="414">
        <f>CE153*(1-VLOOKUP($AR54,'MP-2017_Female'!$A$3:$CF$103,MIN((61+(Mortality!CF$5-Mortality!$AT$5)),84),0))</f>
        <v>1.0566065234723757E-2</v>
      </c>
      <c r="CG153" s="414">
        <f>CF153*(1-VLOOKUP($AR54,'MP-2017_Female'!$A$3:$CF$103,MIN((61+(Mortality!CG$5-Mortality!$AT$5)),84),0))</f>
        <v>1.046040458237652E-2</v>
      </c>
      <c r="CH153" s="414">
        <f>CG153*(1-VLOOKUP($AR54,'MP-2017_Female'!$A$3:$CF$103,MIN((61+(Mortality!CH$5-Mortality!$AT$5)),84),0))</f>
        <v>1.0355800536552754E-2</v>
      </c>
      <c r="CI153" s="414">
        <f>CH153*(1-VLOOKUP($AR54,'MP-2017_Female'!$A$3:$CF$103,MIN((61+(Mortality!CI$5-Mortality!$AT$5)),84),0))</f>
        <v>1.0252242531187226E-2</v>
      </c>
      <c r="CJ153" s="414">
        <f>CI153*(1-VLOOKUP($AR54,'MP-2017_Female'!$A$3:$CF$103,MIN((61+(Mortality!CJ$5-Mortality!$AT$5)),84),0))</f>
        <v>1.0149720105875355E-2</v>
      </c>
      <c r="CK153" s="414">
        <f>CJ153*(1-VLOOKUP($AR54,'MP-2017_Female'!$A$3:$CF$103,MIN((61+(Mortality!CK$5-Mortality!$AT$5)),84),0))</f>
        <v>1.0048222904816601E-2</v>
      </c>
      <c r="CL153" s="414">
        <f>CK153*(1-VLOOKUP($AR54,'MP-2017_Female'!$A$3:$CF$103,MIN((61+(Mortality!CL$5-Mortality!$AT$5)),84),0))</f>
        <v>9.9477406757684343E-3</v>
      </c>
      <c r="CM153" s="414">
        <f>CL153*(1-VLOOKUP($AR54,'MP-2017_Female'!$A$3:$CF$103,MIN((61+(Mortality!CM$5-Mortality!$AT$5)),84),0))</f>
        <v>9.8482632690107506E-3</v>
      </c>
      <c r="CN153" s="414">
        <f>CM153*(1-VLOOKUP($AR54,'MP-2017_Female'!$A$3:$CF$103,MIN((61+(Mortality!CN$5-Mortality!$AT$5)),84),0))</f>
        <v>9.7497806363206433E-3</v>
      </c>
      <c r="CO153" s="414">
        <f>CN153*(1-VLOOKUP($AR54,'MP-2017_Female'!$A$3:$CF$103,MIN((61+(Mortality!CO$5-Mortality!$AT$5)),84),0))</f>
        <v>9.652282829957436E-3</v>
      </c>
      <c r="CP153" s="414">
        <f>CO153*(1-VLOOKUP($AR54,'MP-2017_Female'!$A$3:$CF$103,MIN((61+(Mortality!CP$5-Mortality!$AT$5)),84),0))</f>
        <v>9.5557600016578613E-3</v>
      </c>
      <c r="CQ153" s="414">
        <f>CP153*(1-VLOOKUP($AR54,'MP-2017_Female'!$A$3:$CF$103,MIN((61+(Mortality!CQ$5-Mortality!$AT$5)),84),0))</f>
        <v>9.4602024016412819E-3</v>
      </c>
      <c r="CR153" s="414">
        <f>CQ153*(1-VLOOKUP($AR54,'MP-2017_Female'!$A$3:$CF$103,MIN((61+(Mortality!CR$5-Mortality!$AT$5)),84),0))</f>
        <v>9.3656003776248688E-3</v>
      </c>
      <c r="CS153" s="414">
        <f>CR153*(1-VLOOKUP($AR54,'MP-2017_Female'!$A$3:$CF$103,MIN((61+(Mortality!CS$5-Mortality!$AT$5)),84),0))</f>
        <v>9.2719443738486194E-3</v>
      </c>
      <c r="CT153" s="414">
        <f>CS153*(1-VLOOKUP($AR54,'MP-2017_Female'!$A$3:$CF$103,MIN((61+(Mortality!CT$5-Mortality!$AT$5)),84),0))</f>
        <v>9.1792249301101327E-3</v>
      </c>
      <c r="CU153" s="414">
        <f>CT153*(1-VLOOKUP($AR54,'MP-2017_Female'!$A$3:$CF$103,MIN((61+(Mortality!CU$5-Mortality!$AT$5)),84),0))</f>
        <v>9.0874326808090319E-3</v>
      </c>
      <c r="CV153" s="414">
        <f>CU153*(1-VLOOKUP($AR54,'MP-2017_Female'!$A$3:$CF$103,MIN((61+(Mortality!CV$5-Mortality!$AT$5)),84),0))</f>
        <v>8.9965583540009414E-3</v>
      </c>
      <c r="CW153" s="414">
        <f>CV153*(1-VLOOKUP($AR54,'MP-2017_Female'!$A$3:$CF$103,MIN((61+(Mortality!CW$5-Mortality!$AT$5)),84),0))</f>
        <v>8.9065927704609325E-3</v>
      </c>
      <c r="CX153" s="414">
        <f>CW153*(1-VLOOKUP($AR54,'MP-2017_Female'!$A$3:$CF$103,MIN((61+(Mortality!CX$5-Mortality!$AT$5)),84),0))</f>
        <v>8.8175268427563239E-3</v>
      </c>
      <c r="CY153" s="414">
        <f>CX153*(1-VLOOKUP($AR54,'MP-2017_Female'!$A$3:$CF$103,MIN((61+(Mortality!CY$5-Mortality!$AT$5)),84),0))</f>
        <v>8.7293515743287614E-3</v>
      </c>
      <c r="CZ153" s="414">
        <f>CY153*(1-VLOOKUP($AR54,'MP-2017_Female'!$A$3:$CF$103,MIN((61+(Mortality!CZ$5-Mortality!$AT$5)),84),0))</f>
        <v>8.6420580585854744E-3</v>
      </c>
      <c r="DA153" s="414">
        <f>CZ153*(1-VLOOKUP($AR54,'MP-2017_Female'!$A$3:$CF$103,MIN((61+(Mortality!DA$5-Mortality!$AT$5)),84),0))</f>
        <v>8.5556374779996187E-3</v>
      </c>
      <c r="DB153" s="414">
        <f>DA153*(1-VLOOKUP($AR54,'MP-2017_Female'!$A$3:$CF$103,MIN((61+(Mortality!DB$5-Mortality!$AT$5)),84),0))</f>
        <v>8.4700811032196229E-3</v>
      </c>
      <c r="DC153" s="414">
        <f>DB153*(1-VLOOKUP($AR54,'MP-2017_Female'!$A$3:$CF$103,MIN((61+(Mortality!DC$5-Mortality!$AT$5)),84),0))</f>
        <v>8.3853802921874266E-3</v>
      </c>
      <c r="DD153" s="414">
        <f>DC153*(1-VLOOKUP($AR54,'MP-2017_Female'!$A$3:$CF$103,MIN((61+(Mortality!DD$5-Mortality!$AT$5)),84),0))</f>
        <v>8.3015264892655517E-3</v>
      </c>
      <c r="DE153" s="414">
        <f>DD153*(1-VLOOKUP($AR54,'MP-2017_Female'!$A$3:$CF$103,MIN((61+(Mortality!DE$5-Mortality!$AT$5)),84),0))</f>
        <v>8.2185112243728965E-3</v>
      </c>
      <c r="DF153" s="414">
        <f>DE153*(1-VLOOKUP($AR54,'MP-2017_Female'!$A$3:$CF$103,MIN((61+(Mortality!DF$5-Mortality!$AT$5)),84),0))</f>
        <v>8.1363261121291681E-3</v>
      </c>
      <c r="DG153" s="414">
        <f>DF153*(1-VLOOKUP($AR54,'MP-2017_Female'!$A$3:$CF$103,MIN((61+(Mortality!DG$5-Mortality!$AT$5)),84),0))</f>
        <v>8.0549628510078759E-3</v>
      </c>
      <c r="DH153" s="414">
        <f>DG153*(1-VLOOKUP($AR54,'MP-2017_Female'!$A$3:$CF$103,MIN((61+(Mortality!DH$5-Mortality!$AT$5)),84),0))</f>
        <v>7.9744132224977976E-3</v>
      </c>
      <c r="DI153" s="414">
        <f>DH153*(1-VLOOKUP($AR54,'MP-2017_Female'!$A$3:$CF$103,MIN((61+(Mortality!DI$5-Mortality!$AT$5)),84),0))</f>
        <v>7.8946690902728187E-3</v>
      </c>
      <c r="DJ153" s="414">
        <f>DI153*(1-VLOOKUP($AR54,'MP-2017_Female'!$A$3:$CF$103,MIN((61+(Mortality!DJ$5-Mortality!$AT$5)),84),0))</f>
        <v>7.8157223993700897E-3</v>
      </c>
      <c r="DK153" s="414">
        <f>DJ153*(1-VLOOKUP($AR54,'MP-2017_Female'!$A$3:$CF$103,MIN((61+(Mortality!DK$5-Mortality!$AT$5)),84),0))</f>
        <v>7.7375651753763888E-3</v>
      </c>
      <c r="DL153" s="414">
        <f>DK153*(1-VLOOKUP($AR54,'MP-2017_Female'!$A$3:$CF$103,MIN((61+(Mortality!DL$5-Mortality!$AT$5)),84),0))</f>
        <v>7.6601895236226248E-3</v>
      </c>
      <c r="DM153" s="414">
        <f>DL153*(1-VLOOKUP($AR54,'MP-2017_Female'!$A$3:$CF$103,MIN((61+(Mortality!DM$5-Mortality!$AT$5)),84),0))</f>
        <v>7.5835876283863986E-3</v>
      </c>
      <c r="DN153" s="414">
        <f>DM153*(1-VLOOKUP($AR54,'MP-2017_Female'!$A$3:$CF$103,MIN((61+(Mortality!DN$5-Mortality!$AT$5)),84),0))</f>
        <v>7.5077517521025348E-3</v>
      </c>
      <c r="DO153" s="414">
        <f>DN153*(1-VLOOKUP($AR54,'MP-2017_Female'!$A$3:$CF$103,MIN((61+(Mortality!DO$5-Mortality!$AT$5)),84),0))</f>
        <v>7.432674234581509E-3</v>
      </c>
      <c r="DP153" s="414">
        <f>DO153*(1-VLOOKUP($AR54,'MP-2017_Female'!$A$3:$CF$103,MIN((61+(Mortality!DP$5-Mortality!$AT$5)),84),0))</f>
        <v>7.3583474922356935E-3</v>
      </c>
      <c r="DQ153" s="414">
        <f>DP153*(1-VLOOKUP($AR54,'MP-2017_Female'!$A$3:$CF$103,MIN((61+(Mortality!DQ$5-Mortality!$AT$5)),84),0))</f>
        <v>7.2847640173133365E-3</v>
      </c>
      <c r="DR153" s="414">
        <f>DQ153*(1-VLOOKUP($AR54,'MP-2017_Female'!$A$3:$CF$103,MIN((61+(Mortality!DR$5-Mortality!$AT$5)),84),0))</f>
        <v>7.2119163771402033E-3</v>
      </c>
      <c r="DS153" s="414">
        <f>DR153*(1-VLOOKUP($AR54,'MP-2017_Female'!$A$3:$CF$103,MIN((61+(Mortality!DS$5-Mortality!$AT$5)),84),0))</f>
        <v>7.1397972133688007E-3</v>
      </c>
      <c r="DT153" s="414">
        <f>DS153*(1-VLOOKUP($AR54,'MP-2017_Female'!$A$3:$CF$103,MIN((61+(Mortality!DT$5-Mortality!$AT$5)),84),0))</f>
        <v>7.068399241235113E-3</v>
      </c>
      <c r="DU153" s="414">
        <f>DT153*(1-VLOOKUP($AR54,'MP-2017_Female'!$A$3:$CF$103,MIN((61+(Mortality!DU$5-Mortality!$AT$5)),84),0))</f>
        <v>6.9977152488227617E-3</v>
      </c>
      <c r="DV153" s="414">
        <f>DU153*(1-VLOOKUP($AR54,'MP-2017_Female'!$A$3:$CF$103,MIN((61+(Mortality!DV$5-Mortality!$AT$5)),84),0))</f>
        <v>6.9277380963345342E-3</v>
      </c>
      <c r="DW153" s="414">
        <f>DV153*(1-VLOOKUP($AR54,'MP-2017_Female'!$A$3:$CF$103,MIN((61+(Mortality!DW$5-Mortality!$AT$5)),84),0))</f>
        <v>6.8584607153711888E-3</v>
      </c>
      <c r="DX153" s="414">
        <f>DW153*(1-VLOOKUP($AR54,'MP-2017_Female'!$A$3:$CF$103,MIN((61+(Mortality!DX$5-Mortality!$AT$5)),84),0))</f>
        <v>6.7898761082174769E-3</v>
      </c>
      <c r="DY153" s="414">
        <f>DX153*(1-VLOOKUP($AR54,'MP-2017_Female'!$A$3:$CF$103,MIN((61+(Mortality!DY$5-Mortality!$AT$5)),84),0))</f>
        <v>6.7219773471353019E-3</v>
      </c>
      <c r="DZ153" s="414">
        <f>DY153*(1-VLOOKUP($AR54,'MP-2017_Female'!$A$3:$CF$103,MIN((61+(Mortality!DZ$5-Mortality!$AT$5)),84),0))</f>
        <v>6.6547575736639487E-3</v>
      </c>
      <c r="EA153" s="414">
        <f>DZ153*(1-VLOOKUP($AR54,'MP-2017_Female'!$A$3:$CF$103,MIN((61+(Mortality!EA$5-Mortality!$AT$5)),84),0))</f>
        <v>6.5882099979273087E-3</v>
      </c>
      <c r="EB153" s="414">
        <f>EA153*(1-VLOOKUP($AR54,'MP-2017_Female'!$A$3:$CF$103,MIN((61+(Mortality!EB$5-Mortality!$AT$5)),84),0))</f>
        <v>6.5223278979480359E-3</v>
      </c>
      <c r="EC153" s="414">
        <f>EB153*(1-VLOOKUP($AR54,'MP-2017_Female'!$A$3:$CF$103,MIN((61+(Mortality!EC$5-Mortality!$AT$5)),84),0))</f>
        <v>6.4571046189685552E-3</v>
      </c>
      <c r="ED153" s="414">
        <f>EC153*(1-VLOOKUP($AR54,'MP-2017_Female'!$A$3:$CF$103,MIN((61+(Mortality!ED$5-Mortality!$AT$5)),84),0))</f>
        <v>6.3925335727788692E-3</v>
      </c>
      <c r="EE153" s="414">
        <f>ED153*(1-VLOOKUP($AR54,'MP-2017_Female'!$A$3:$CF$103,MIN((61+(Mortality!EE$5-Mortality!$AT$5)),84),0))</f>
        <v>6.3286082370510805E-3</v>
      </c>
      <c r="EF153" s="414">
        <f>EE153*(1-VLOOKUP($AR54,'MP-2017_Female'!$A$3:$CF$103,MIN((61+(Mortality!EF$5-Mortality!$AT$5)),84),0))</f>
        <v>6.2653221546805698E-3</v>
      </c>
      <c r="EG153" s="414">
        <f>EF153*(1-VLOOKUP($AR54,'MP-2017_Female'!$A$3:$CF$103,MIN((61+(Mortality!EG$5-Mortality!$AT$5)),84),0))</f>
        <v>6.2026689331337644E-3</v>
      </c>
      <c r="EH153" s="414">
        <f>EG153*(1-VLOOKUP($AR54,'MP-2017_Female'!$A$3:$CF$103,MIN((61+(Mortality!EH$5-Mortality!$AT$5)),84),0))</f>
        <v>6.140642243802427E-3</v>
      </c>
      <c r="EI153" s="414">
        <f>EH153*(1-VLOOKUP($AR54,'MP-2017_Female'!$A$3:$CF$103,MIN((61+(Mortality!EI$5-Mortality!$AT$5)),84),0))</f>
        <v>6.0792358213644024E-3</v>
      </c>
      <c r="EJ153" s="414">
        <f>EI153*(1-VLOOKUP($AR54,'MP-2017_Female'!$A$3:$CF$103,MIN((61+(Mortality!EJ$5-Mortality!$AT$5)),84),0))</f>
        <v>6.0184434631507583E-3</v>
      </c>
      <c r="EK153" s="414">
        <f>EJ153*(1-VLOOKUP($AR54,'MP-2017_Female'!$A$3:$CF$103,MIN((61+(Mortality!EK$5-Mortality!$AT$5)),84),0))</f>
        <v>5.9582590285192508E-3</v>
      </c>
      <c r="EL153" s="414">
        <f>EK153*(1-VLOOKUP($AR54,'MP-2017_Female'!$A$3:$CF$103,MIN((61+(Mortality!EL$5-Mortality!$AT$5)),84),0))</f>
        <v>5.8986764382340578E-3</v>
      </c>
      <c r="EM153" s="414">
        <f>EL153*(1-VLOOKUP($AR54,'MP-2017_Female'!$A$3:$CF$103,MIN((61+(Mortality!EM$5-Mortality!$AT$5)),84),0))</f>
        <v>5.839689673851717E-3</v>
      </c>
      <c r="EN153" s="414">
        <f>EM153*(1-VLOOKUP($AR54,'MP-2017_Female'!$A$3:$CF$103,MIN((61+(Mortality!EN$5-Mortality!$AT$5)),84),0))</f>
        <v>5.7812927771131997E-3</v>
      </c>
      <c r="EO153" s="414">
        <f>EN153*(1-VLOOKUP($AR54,'MP-2017_Female'!$A$3:$CF$103,MIN((61+(Mortality!EO$5-Mortality!$AT$5)),84),0))</f>
        <v>5.7234798493420672E-3</v>
      </c>
      <c r="EP153" s="414">
        <f>EO153*(1-VLOOKUP($AR54,'MP-2017_Female'!$A$3:$CF$103,MIN((61+(Mortality!EP$5-Mortality!$AT$5)),84),0))</f>
        <v>5.6662450508486468E-3</v>
      </c>
      <c r="EQ153" s="414">
        <f>EP153*(1-VLOOKUP($AR54,'MP-2017_Female'!$A$3:$CF$103,MIN((61+(Mortality!EQ$5-Mortality!$AT$5)),84),0))</f>
        <v>5.6095826003401605E-3</v>
      </c>
      <c r="ER153" s="414">
        <f>EQ153*(1-VLOOKUP($AR54,'MP-2017_Female'!$A$3:$CF$103,MIN((61+(Mortality!ER$5-Mortality!$AT$5)),84),0))</f>
        <v>5.5534867743367586E-3</v>
      </c>
      <c r="ES153" s="414">
        <f>ER153*(1-VLOOKUP($AR54,'MP-2017_Female'!$A$3:$CF$103,MIN((61+(Mortality!ES$5-Mortality!$AT$5)),84),0))</f>
        <v>5.4979519065933907E-3</v>
      </c>
      <c r="ET153" s="414">
        <f>ES153*(1-VLOOKUP($AR54,'MP-2017_Female'!$A$3:$CF$103,MIN((61+(Mortality!ET$5-Mortality!$AT$5)),84),0))</f>
        <v>5.4429723875274571E-3</v>
      </c>
      <c r="EU153" s="414">
        <f>ET153*(1-VLOOKUP($AR54,'MP-2017_Female'!$A$3:$CF$103,MIN((61+(Mortality!EU$5-Mortality!$AT$5)),84),0))</f>
        <v>5.3885426636521823E-3</v>
      </c>
      <c r="EV153" s="414">
        <f>EU153*(1-VLOOKUP($AR54,'MP-2017_Female'!$A$3:$CF$103,MIN((61+(Mortality!EV$5-Mortality!$AT$5)),84),0))</f>
        <v>5.3346572370156602E-3</v>
      </c>
      <c r="EW153" s="414">
        <f>EV153*(1-VLOOKUP($AR54,'MP-2017_Female'!$A$3:$CF$103,MIN((61+(Mortality!EW$5-Mortality!$AT$5)),84),0))</f>
        <v>5.2813106646455036E-3</v>
      </c>
      <c r="EX153" s="414">
        <f>EW153*(1-VLOOKUP($AR54,'MP-2017_Female'!$A$3:$CF$103,MIN((61+(Mortality!EX$5-Mortality!$AT$5)),84),0))</f>
        <v>5.2284975579990484E-3</v>
      </c>
      <c r="EY153" s="414">
        <f>EX153*(1-VLOOKUP($AR54,'MP-2017_Female'!$A$3:$CF$103,MIN((61+(Mortality!EY$5-Mortality!$AT$5)),84),0))</f>
        <v>5.1762125824190578E-3</v>
      </c>
      <c r="EZ153" s="414">
        <f>EY153*(1-VLOOKUP($AR54,'MP-2017_Female'!$A$3:$CF$103,MIN((61+(Mortality!EZ$5-Mortality!$AT$5)),84),0))</f>
        <v>5.124450456594867E-3</v>
      </c>
      <c r="FA153" s="414">
        <f>EZ153*(1-VLOOKUP($AR54,'MP-2017_Female'!$A$3:$CF$103,MIN((61+(Mortality!FA$5-Mortality!$AT$5)),84),0))</f>
        <v>5.0732059520289183E-3</v>
      </c>
      <c r="FB153" s="414">
        <f>FA153*(1-VLOOKUP($AR54,'MP-2017_Female'!$A$3:$CF$103,MIN((61+(Mortality!FB$5-Mortality!$AT$5)),84),0))</f>
        <v>5.022473892508629E-3</v>
      </c>
      <c r="FC153" s="414">
        <f>FB153*(1-VLOOKUP($AR54,'MP-2017_Female'!$A$3:$CF$103,MIN((61+(Mortality!FC$5-Mortality!$AT$5)),84),0))</f>
        <v>4.9722491535835424E-3</v>
      </c>
      <c r="FD153" s="414">
        <f>FC153*(1-VLOOKUP($AR54,'MP-2017_Female'!$A$3:$CF$103,MIN((61+(Mortality!FD$5-Mortality!$AT$5)),84),0))</f>
        <v>4.9225266620477066E-3</v>
      </c>
      <c r="FE153" s="414">
        <f>FD153*(1-VLOOKUP($AR54,'MP-2017_Female'!$A$3:$CF$103,MIN((61+(Mortality!FE$5-Mortality!$AT$5)),84),0))</f>
        <v>4.8733013954272292E-3</v>
      </c>
      <c r="FF153" s="414">
        <f>FE153*(1-VLOOKUP($AR54,'MP-2017_Female'!$A$3:$CF$103,MIN((61+(Mortality!FF$5-Mortality!$AT$5)),84),0))</f>
        <v>4.824568381472957E-3</v>
      </c>
      <c r="FG153" s="414">
        <f>FF153*(1-VLOOKUP($AR54,'MP-2017_Female'!$A$3:$CF$103,MIN((61+(Mortality!FG$5-Mortality!$AT$5)),84),0))</f>
        <v>4.7763226976582276E-3</v>
      </c>
      <c r="FH153" s="414">
        <f>FG153*(1-VLOOKUP($AR54,'MP-2017_Female'!$A$3:$CF$103,MIN((61+(Mortality!FH$5-Mortality!$AT$5)),84),0))</f>
        <v>4.7285594706816449E-3</v>
      </c>
      <c r="FI153" s="414">
        <f>FH153*(1-VLOOKUP($AR54,'MP-2017_Female'!$A$3:$CF$103,MIN((61+(Mortality!FI$5-Mortality!$AT$5)),84),0))</f>
        <v>4.6812738759748288E-3</v>
      </c>
    </row>
    <row r="154" spans="44:165">
      <c r="AR154" s="205">
        <v>74</v>
      </c>
      <c r="AS154" s="235">
        <f t="shared" si="155"/>
        <v>1.6659399520813242E-2</v>
      </c>
      <c r="AT154" s="407">
        <f t="shared" si="154"/>
        <v>1.8123799999999999E-2</v>
      </c>
      <c r="AU154" s="414">
        <f>AT154*(1-VLOOKUP($AR55,'MP-2017_Female'!$A$3:$CF$103,MIN((61+(Mortality!AU$5-Mortality!$AT$5)),84),0))</f>
        <v>1.7870066799999997E-2</v>
      </c>
      <c r="AV154" s="414">
        <f>AU154*(1-VLOOKUP($AR55,'MP-2017_Female'!$A$3:$CF$103,MIN((61+(Mortality!AV$5-Mortality!$AT$5)),84),0))</f>
        <v>1.7662774025119996E-2</v>
      </c>
      <c r="AW154" s="414">
        <f>AV154*(1-VLOOKUP($AR55,'MP-2017_Female'!$A$3:$CF$103,MIN((61+(Mortality!AW$5-Mortality!$AT$5)),84),0))</f>
        <v>1.7503809058893916E-2</v>
      </c>
      <c r="AX154" s="414">
        <f>AW154*(1-VLOOKUP($AR55,'MP-2017_Female'!$A$3:$CF$103,MIN((61+(Mortality!AX$5-Mortality!$AT$5)),84),0))</f>
        <v>1.7341023634646204E-2</v>
      </c>
      <c r="AY154" s="414">
        <f>AX154*(1-VLOOKUP($AR55,'MP-2017_Female'!$A$3:$CF$103,MIN((61+(Mortality!AY$5-Mortality!$AT$5)),84),0))</f>
        <v>1.7172815705390136E-2</v>
      </c>
      <c r="AZ154" s="414">
        <f>AY154*(1-VLOOKUP($AR55,'MP-2017_Female'!$A$3:$CF$103,MIN((61+(Mortality!AZ$5-Mortality!$AT$5)),84),0))</f>
        <v>1.7002804829906775E-2</v>
      </c>
      <c r="BA154" s="414">
        <f>AZ154*(1-VLOOKUP($AR55,'MP-2017_Female'!$A$3:$CF$103,MIN((61+(Mortality!BA$5-Mortality!$AT$5)),84),0))</f>
        <v>1.6831076501124715E-2</v>
      </c>
      <c r="BB154" s="414">
        <f>BA154*(1-VLOOKUP($AR55,'MP-2017_Female'!$A$3:$CF$103,MIN((61+(Mortality!BB$5-Mortality!$AT$5)),84),0))</f>
        <v>1.6659399520813242E-2</v>
      </c>
      <c r="BC154" s="414">
        <f>BB154*(1-VLOOKUP($AR55,'MP-2017_Female'!$A$3:$CF$103,MIN((61+(Mortality!BC$5-Mortality!$AT$5)),84),0))</f>
        <v>1.6491139585653028E-2</v>
      </c>
      <c r="BD154" s="414">
        <f>BC154*(1-VLOOKUP($AR55,'MP-2017_Female'!$A$3:$CF$103,MIN((61+(Mortality!BD$5-Mortality!$AT$5)),84),0))</f>
        <v>1.6327877303755064E-2</v>
      </c>
      <c r="BE154" s="414">
        <f>BD154*(1-VLOOKUP($AR55,'MP-2017_Female'!$A$3:$CF$103,MIN((61+(Mortality!BE$5-Mortality!$AT$5)),84),0))</f>
        <v>1.6172762469369391E-2</v>
      </c>
      <c r="BF154" s="414">
        <f>BE154*(1-VLOOKUP($AR55,'MP-2017_Female'!$A$3:$CF$103,MIN((61+(Mortality!BF$5-Mortality!$AT$5)),84),0))</f>
        <v>1.6025590330898131E-2</v>
      </c>
      <c r="BG154" s="414">
        <f>BF154*(1-VLOOKUP($AR55,'MP-2017_Female'!$A$3:$CF$103,MIN((61+(Mortality!BG$5-Mortality!$AT$5)),84),0))</f>
        <v>1.5887770254052407E-2</v>
      </c>
      <c r="BH154" s="414">
        <f>BG154*(1-VLOOKUP($AR55,'MP-2017_Female'!$A$3:$CF$103,MIN((61+(Mortality!BH$5-Mortality!$AT$5)),84),0))</f>
        <v>1.5755901760943773E-2</v>
      </c>
      <c r="BI154" s="414">
        <f>BH154*(1-VLOOKUP($AR55,'MP-2017_Female'!$A$3:$CF$103,MIN((61+(Mortality!BI$5-Mortality!$AT$5)),84),0))</f>
        <v>1.5628278956680126E-2</v>
      </c>
      <c r="BJ154" s="414">
        <f>BI154*(1-VLOOKUP($AR55,'MP-2017_Female'!$A$3:$CF$103,MIN((61+(Mortality!BJ$5-Mortality!$AT$5)),84),0))</f>
        <v>1.5503252725026685E-2</v>
      </c>
      <c r="BK154" s="414">
        <f>BJ154*(1-VLOOKUP($AR55,'MP-2017_Female'!$A$3:$CF$103,MIN((61+(Mortality!BK$5-Mortality!$AT$5)),84),0))</f>
        <v>1.5376126052681465E-2</v>
      </c>
      <c r="BL154" s="414">
        <f>BK154*(1-VLOOKUP($AR55,'MP-2017_Female'!$A$3:$CF$103,MIN((61+(Mortality!BL$5-Mortality!$AT$5)),84),0))</f>
        <v>1.5245428981233674E-2</v>
      </c>
      <c r="BM154" s="414">
        <f>BL154*(1-VLOOKUP($AR55,'MP-2017_Female'!$A$3:$CF$103,MIN((61+(Mortality!BM$5-Mortality!$AT$5)),84),0))</f>
        <v>1.5109744663300693E-2</v>
      </c>
      <c r="BN154" s="414">
        <f>BM154*(1-VLOOKUP($AR55,'MP-2017_Female'!$A$3:$CF$103,MIN((61+(Mortality!BN$5-Mortality!$AT$5)),84),0))</f>
        <v>1.4967713063465667E-2</v>
      </c>
      <c r="BO154" s="414">
        <f>BN154*(1-VLOOKUP($AR55,'MP-2017_Female'!$A$3:$CF$103,MIN((61+(Mortality!BO$5-Mortality!$AT$5)),84),0))</f>
        <v>1.482252624675005E-2</v>
      </c>
      <c r="BP154" s="414">
        <f>BO154*(1-VLOOKUP($AR55,'MP-2017_Female'!$A$3:$CF$103,MIN((61+(Mortality!BP$5-Mortality!$AT$5)),84),0))</f>
        <v>1.4675783236907224E-2</v>
      </c>
      <c r="BQ154" s="414">
        <f>BP154*(1-VLOOKUP($AR55,'MP-2017_Female'!$A$3:$CF$103,MIN((61+(Mortality!BQ$5-Mortality!$AT$5)),84),0))</f>
        <v>1.4529025404538152E-2</v>
      </c>
      <c r="BR154" s="414">
        <f>BQ154*(1-VLOOKUP($AR55,'MP-2017_Female'!$A$3:$CF$103,MIN((61+(Mortality!BR$5-Mortality!$AT$5)),84),0))</f>
        <v>1.4383735150492771E-2</v>
      </c>
      <c r="BS154" s="414">
        <f>BR154*(1-VLOOKUP($AR55,'MP-2017_Female'!$A$3:$CF$103,MIN((61+(Mortality!BS$5-Mortality!$AT$5)),84),0))</f>
        <v>1.4239897798987843E-2</v>
      </c>
      <c r="BT154" s="414">
        <f>BS154*(1-VLOOKUP($AR55,'MP-2017_Female'!$A$3:$CF$103,MIN((61+(Mortality!BT$5-Mortality!$AT$5)),84),0))</f>
        <v>1.4097498820997964E-2</v>
      </c>
      <c r="BU154" s="414">
        <f>BT154*(1-VLOOKUP($AR55,'MP-2017_Female'!$A$3:$CF$103,MIN((61+(Mortality!BU$5-Mortality!$AT$5)),84),0))</f>
        <v>1.3956523832787985E-2</v>
      </c>
      <c r="BV154" s="414">
        <f>BU154*(1-VLOOKUP($AR55,'MP-2017_Female'!$A$3:$CF$103,MIN((61+(Mortality!BV$5-Mortality!$AT$5)),84),0))</f>
        <v>1.3816958594460105E-2</v>
      </c>
      <c r="BW154" s="414">
        <f>BV154*(1-VLOOKUP($AR55,'MP-2017_Female'!$A$3:$CF$103,MIN((61+(Mortality!BW$5-Mortality!$AT$5)),84),0))</f>
        <v>1.3678789008515504E-2</v>
      </c>
      <c r="BX154" s="414">
        <f>BW154*(1-VLOOKUP($AR55,'MP-2017_Female'!$A$3:$CF$103,MIN((61+(Mortality!BX$5-Mortality!$AT$5)),84),0))</f>
        <v>1.3542001118430349E-2</v>
      </c>
      <c r="BY154" s="414">
        <f>BX154*(1-VLOOKUP($AR55,'MP-2017_Female'!$A$3:$CF$103,MIN((61+(Mortality!BY$5-Mortality!$AT$5)),84),0))</f>
        <v>1.3406581107246044E-2</v>
      </c>
      <c r="BZ154" s="414">
        <f>BY154*(1-VLOOKUP($AR55,'MP-2017_Female'!$A$3:$CF$103,MIN((61+(Mortality!BZ$5-Mortality!$AT$5)),84),0))</f>
        <v>1.3272515296173584E-2</v>
      </c>
      <c r="CA154" s="414">
        <f>BZ154*(1-VLOOKUP($AR55,'MP-2017_Female'!$A$3:$CF$103,MIN((61+(Mortality!CA$5-Mortality!$AT$5)),84),0))</f>
        <v>1.3139790143211849E-2</v>
      </c>
      <c r="CB154" s="414">
        <f>CA154*(1-VLOOKUP($AR55,'MP-2017_Female'!$A$3:$CF$103,MIN((61+(Mortality!CB$5-Mortality!$AT$5)),84),0))</f>
        <v>1.300839224177973E-2</v>
      </c>
      <c r="CC154" s="414">
        <f>CB154*(1-VLOOKUP($AR55,'MP-2017_Female'!$A$3:$CF$103,MIN((61+(Mortality!CC$5-Mortality!$AT$5)),84),0))</f>
        <v>1.2878308319361933E-2</v>
      </c>
      <c r="CD154" s="414">
        <f>CC154*(1-VLOOKUP($AR55,'MP-2017_Female'!$A$3:$CF$103,MIN((61+(Mortality!CD$5-Mortality!$AT$5)),84),0))</f>
        <v>1.2749525236168313E-2</v>
      </c>
      <c r="CE154" s="414">
        <f>CD154*(1-VLOOKUP($AR55,'MP-2017_Female'!$A$3:$CF$103,MIN((61+(Mortality!CE$5-Mortality!$AT$5)),84),0))</f>
        <v>1.262202998380663E-2</v>
      </c>
      <c r="CF154" s="414">
        <f>CE154*(1-VLOOKUP($AR55,'MP-2017_Female'!$A$3:$CF$103,MIN((61+(Mortality!CF$5-Mortality!$AT$5)),84),0))</f>
        <v>1.2495809683968564E-2</v>
      </c>
      <c r="CG154" s="414">
        <f>CF154*(1-VLOOKUP($AR55,'MP-2017_Female'!$A$3:$CF$103,MIN((61+(Mortality!CG$5-Mortality!$AT$5)),84),0))</f>
        <v>1.2370851587128879E-2</v>
      </c>
      <c r="CH154" s="414">
        <f>CG154*(1-VLOOKUP($AR55,'MP-2017_Female'!$A$3:$CF$103,MIN((61+(Mortality!CH$5-Mortality!$AT$5)),84),0))</f>
        <v>1.224714307125759E-2</v>
      </c>
      <c r="CI154" s="414">
        <f>CH154*(1-VLOOKUP($AR55,'MP-2017_Female'!$A$3:$CF$103,MIN((61+(Mortality!CI$5-Mortality!$AT$5)),84),0))</f>
        <v>1.2124671640545015E-2</v>
      </c>
      <c r="CJ154" s="414">
        <f>CI154*(1-VLOOKUP($AR55,'MP-2017_Female'!$A$3:$CF$103,MIN((61+(Mortality!CJ$5-Mortality!$AT$5)),84),0))</f>
        <v>1.2003424924139564E-2</v>
      </c>
      <c r="CK154" s="414">
        <f>CJ154*(1-VLOOKUP($AR55,'MP-2017_Female'!$A$3:$CF$103,MIN((61+(Mortality!CK$5-Mortality!$AT$5)),84),0))</f>
        <v>1.1883390674898167E-2</v>
      </c>
      <c r="CL154" s="414">
        <f>CK154*(1-VLOOKUP($AR55,'MP-2017_Female'!$A$3:$CF$103,MIN((61+(Mortality!CL$5-Mortality!$AT$5)),84),0))</f>
        <v>1.1764556768149186E-2</v>
      </c>
      <c r="CM154" s="414">
        <f>CL154*(1-VLOOKUP($AR55,'MP-2017_Female'!$A$3:$CF$103,MIN((61+(Mortality!CM$5-Mortality!$AT$5)),84),0))</f>
        <v>1.1646911200467694E-2</v>
      </c>
      <c r="CN154" s="414">
        <f>CM154*(1-VLOOKUP($AR55,'MP-2017_Female'!$A$3:$CF$103,MIN((61+(Mortality!CN$5-Mortality!$AT$5)),84),0))</f>
        <v>1.1530442088463017E-2</v>
      </c>
      <c r="CO154" s="414">
        <f>CN154*(1-VLOOKUP($AR55,'MP-2017_Female'!$A$3:$CF$103,MIN((61+(Mortality!CO$5-Mortality!$AT$5)),84),0))</f>
        <v>1.1415137667578385E-2</v>
      </c>
      <c r="CP154" s="414">
        <f>CO154*(1-VLOOKUP($AR55,'MP-2017_Female'!$A$3:$CF$103,MIN((61+(Mortality!CP$5-Mortality!$AT$5)),84),0))</f>
        <v>1.1300986290902601E-2</v>
      </c>
      <c r="CQ154" s="414">
        <f>CP154*(1-VLOOKUP($AR55,'MP-2017_Female'!$A$3:$CF$103,MIN((61+(Mortality!CQ$5-Mortality!$AT$5)),84),0))</f>
        <v>1.1187976427993575E-2</v>
      </c>
      <c r="CR154" s="414">
        <f>CQ154*(1-VLOOKUP($AR55,'MP-2017_Female'!$A$3:$CF$103,MIN((61+(Mortality!CR$5-Mortality!$AT$5)),84),0))</f>
        <v>1.1076096663713638E-2</v>
      </c>
      <c r="CS154" s="414">
        <f>CR154*(1-VLOOKUP($AR55,'MP-2017_Female'!$A$3:$CF$103,MIN((61+(Mortality!CS$5-Mortality!$AT$5)),84),0))</f>
        <v>1.0965335697076502E-2</v>
      </c>
      <c r="CT154" s="414">
        <f>CS154*(1-VLOOKUP($AR55,'MP-2017_Female'!$A$3:$CF$103,MIN((61+(Mortality!CT$5-Mortality!$AT$5)),84),0))</f>
        <v>1.0855682340105737E-2</v>
      </c>
      <c r="CU154" s="414">
        <f>CT154*(1-VLOOKUP($AR55,'MP-2017_Female'!$A$3:$CF$103,MIN((61+(Mortality!CU$5-Mortality!$AT$5)),84),0))</f>
        <v>1.0747125516704681E-2</v>
      </c>
      <c r="CV154" s="414">
        <f>CU154*(1-VLOOKUP($AR55,'MP-2017_Female'!$A$3:$CF$103,MIN((61+(Mortality!CV$5-Mortality!$AT$5)),84),0))</f>
        <v>1.0639654261537634E-2</v>
      </c>
      <c r="CW154" s="414">
        <f>CV154*(1-VLOOKUP($AR55,'MP-2017_Female'!$A$3:$CF$103,MIN((61+(Mortality!CW$5-Mortality!$AT$5)),84),0))</f>
        <v>1.0533257718922258E-2</v>
      </c>
      <c r="CX154" s="414">
        <f>CW154*(1-VLOOKUP($AR55,'MP-2017_Female'!$A$3:$CF$103,MIN((61+(Mortality!CX$5-Mortality!$AT$5)),84),0))</f>
        <v>1.0427925141733034E-2</v>
      </c>
      <c r="CY154" s="414">
        <f>CX154*(1-VLOOKUP($AR55,'MP-2017_Female'!$A$3:$CF$103,MIN((61+(Mortality!CY$5-Mortality!$AT$5)),84),0))</f>
        <v>1.0323645890315704E-2</v>
      </c>
      <c r="CZ154" s="414">
        <f>CY154*(1-VLOOKUP($AR55,'MP-2017_Female'!$A$3:$CF$103,MIN((61+(Mortality!CZ$5-Mortality!$AT$5)),84),0))</f>
        <v>1.0220409431412548E-2</v>
      </c>
      <c r="DA154" s="414">
        <f>CZ154*(1-VLOOKUP($AR55,'MP-2017_Female'!$A$3:$CF$103,MIN((61+(Mortality!DA$5-Mortality!$AT$5)),84),0))</f>
        <v>1.0118205337098422E-2</v>
      </c>
      <c r="DB154" s="414">
        <f>DA154*(1-VLOOKUP($AR55,'MP-2017_Female'!$A$3:$CF$103,MIN((61+(Mortality!DB$5-Mortality!$AT$5)),84),0))</f>
        <v>1.0017023283727437E-2</v>
      </c>
      <c r="DC154" s="414">
        <f>DB154*(1-VLOOKUP($AR55,'MP-2017_Female'!$A$3:$CF$103,MIN((61+(Mortality!DC$5-Mortality!$AT$5)),84),0))</f>
        <v>9.9168530508901634E-3</v>
      </c>
      <c r="DD154" s="414">
        <f>DC154*(1-VLOOKUP($AR55,'MP-2017_Female'!$A$3:$CF$103,MIN((61+(Mortality!DD$5-Mortality!$AT$5)),84),0))</f>
        <v>9.8176845203812625E-3</v>
      </c>
      <c r="DE154" s="414">
        <f>DD154*(1-VLOOKUP($AR55,'MP-2017_Female'!$A$3:$CF$103,MIN((61+(Mortality!DE$5-Mortality!$AT$5)),84),0))</f>
        <v>9.7195076751774492E-3</v>
      </c>
      <c r="DF154" s="414">
        <f>DE154*(1-VLOOKUP($AR55,'MP-2017_Female'!$A$3:$CF$103,MIN((61+(Mortality!DF$5-Mortality!$AT$5)),84),0))</f>
        <v>9.6223125984256745E-3</v>
      </c>
      <c r="DG154" s="414">
        <f>DF154*(1-VLOOKUP($AR55,'MP-2017_Female'!$A$3:$CF$103,MIN((61+(Mortality!DG$5-Mortality!$AT$5)),84),0))</f>
        <v>9.5260894724414173E-3</v>
      </c>
      <c r="DH154" s="414">
        <f>DG154*(1-VLOOKUP($AR55,'MP-2017_Female'!$A$3:$CF$103,MIN((61+(Mortality!DH$5-Mortality!$AT$5)),84),0))</f>
        <v>9.4308285777170032E-3</v>
      </c>
      <c r="DI154" s="414">
        <f>DH154*(1-VLOOKUP($AR55,'MP-2017_Female'!$A$3:$CF$103,MIN((61+(Mortality!DI$5-Mortality!$AT$5)),84),0))</f>
        <v>9.3365202919398326E-3</v>
      </c>
      <c r="DJ154" s="414">
        <f>DI154*(1-VLOOKUP($AR55,'MP-2017_Female'!$A$3:$CF$103,MIN((61+(Mortality!DJ$5-Mortality!$AT$5)),84),0))</f>
        <v>9.2431550890204345E-3</v>
      </c>
      <c r="DK154" s="414">
        <f>DJ154*(1-VLOOKUP($AR55,'MP-2017_Female'!$A$3:$CF$103,MIN((61+(Mortality!DK$5-Mortality!$AT$5)),84),0))</f>
        <v>9.1507235381302308E-3</v>
      </c>
      <c r="DL154" s="414">
        <f>DK154*(1-VLOOKUP($AR55,'MP-2017_Female'!$A$3:$CF$103,MIN((61+(Mortality!DL$5-Mortality!$AT$5)),84),0))</f>
        <v>9.0592163027489285E-3</v>
      </c>
      <c r="DM154" s="414">
        <f>DL154*(1-VLOOKUP($AR55,'MP-2017_Female'!$A$3:$CF$103,MIN((61+(Mortality!DM$5-Mortality!$AT$5)),84),0))</f>
        <v>8.968624139721439E-3</v>
      </c>
      <c r="DN154" s="414">
        <f>DM154*(1-VLOOKUP($AR55,'MP-2017_Female'!$A$3:$CF$103,MIN((61+(Mortality!DN$5-Mortality!$AT$5)),84),0))</f>
        <v>8.878937898324224E-3</v>
      </c>
      <c r="DO154" s="414">
        <f>DN154*(1-VLOOKUP($AR55,'MP-2017_Female'!$A$3:$CF$103,MIN((61+(Mortality!DO$5-Mortality!$AT$5)),84),0))</f>
        <v>8.790148519340981E-3</v>
      </c>
      <c r="DP154" s="414">
        <f>DO154*(1-VLOOKUP($AR55,'MP-2017_Female'!$A$3:$CF$103,MIN((61+(Mortality!DP$5-Mortality!$AT$5)),84),0))</f>
        <v>8.7022470341475717E-3</v>
      </c>
      <c r="DQ154" s="414">
        <f>DP154*(1-VLOOKUP($AR55,'MP-2017_Female'!$A$3:$CF$103,MIN((61+(Mortality!DQ$5-Mortality!$AT$5)),84),0))</f>
        <v>8.6152245638060967E-3</v>
      </c>
      <c r="DR154" s="414">
        <f>DQ154*(1-VLOOKUP($AR55,'MP-2017_Female'!$A$3:$CF$103,MIN((61+(Mortality!DR$5-Mortality!$AT$5)),84),0))</f>
        <v>8.5290723181680357E-3</v>
      </c>
      <c r="DS154" s="414">
        <f>DR154*(1-VLOOKUP($AR55,'MP-2017_Female'!$A$3:$CF$103,MIN((61+(Mortality!DS$5-Mortality!$AT$5)),84),0))</f>
        <v>8.4437815949863545E-3</v>
      </c>
      <c r="DT154" s="414">
        <f>DS154*(1-VLOOKUP($AR55,'MP-2017_Female'!$A$3:$CF$103,MIN((61+(Mortality!DT$5-Mortality!$AT$5)),84),0))</f>
        <v>8.3593437790364915E-3</v>
      </c>
      <c r="DU154" s="414">
        <f>DT154*(1-VLOOKUP($AR55,'MP-2017_Female'!$A$3:$CF$103,MIN((61+(Mortality!DU$5-Mortality!$AT$5)),84),0))</f>
        <v>8.275750341246127E-3</v>
      </c>
      <c r="DV154" s="414">
        <f>DU154*(1-VLOOKUP($AR55,'MP-2017_Female'!$A$3:$CF$103,MIN((61+(Mortality!DV$5-Mortality!$AT$5)),84),0))</f>
        <v>8.1929928378336649E-3</v>
      </c>
      <c r="DW154" s="414">
        <f>DV154*(1-VLOOKUP($AR55,'MP-2017_Female'!$A$3:$CF$103,MIN((61+(Mortality!DW$5-Mortality!$AT$5)),84),0))</f>
        <v>8.1110629094553275E-3</v>
      </c>
      <c r="DX154" s="414">
        <f>DW154*(1-VLOOKUP($AR55,'MP-2017_Female'!$A$3:$CF$103,MIN((61+(Mortality!DX$5-Mortality!$AT$5)),84),0))</f>
        <v>8.0299522803607744E-3</v>
      </c>
      <c r="DY154" s="414">
        <f>DX154*(1-VLOOKUP($AR55,'MP-2017_Female'!$A$3:$CF$103,MIN((61+(Mortality!DY$5-Mortality!$AT$5)),84),0))</f>
        <v>7.9496527575571661E-3</v>
      </c>
      <c r="DZ154" s="414">
        <f>DY154*(1-VLOOKUP($AR55,'MP-2017_Female'!$A$3:$CF$103,MIN((61+(Mortality!DZ$5-Mortality!$AT$5)),84),0))</f>
        <v>7.8701562299815942E-3</v>
      </c>
      <c r="EA154" s="414">
        <f>DZ154*(1-VLOOKUP($AR55,'MP-2017_Female'!$A$3:$CF$103,MIN((61+(Mortality!EA$5-Mortality!$AT$5)),84),0))</f>
        <v>7.7914546676817785E-3</v>
      </c>
      <c r="EB154" s="414">
        <f>EA154*(1-VLOOKUP($AR55,'MP-2017_Female'!$A$3:$CF$103,MIN((61+(Mortality!EB$5-Mortality!$AT$5)),84),0))</f>
        <v>7.7135401210049609E-3</v>
      </c>
      <c r="EC154" s="414">
        <f>EB154*(1-VLOOKUP($AR55,'MP-2017_Female'!$A$3:$CF$103,MIN((61+(Mortality!EC$5-Mortality!$AT$5)),84),0))</f>
        <v>7.6364047197949115E-3</v>
      </c>
      <c r="ED154" s="414">
        <f>EC154*(1-VLOOKUP($AR55,'MP-2017_Female'!$A$3:$CF$103,MIN((61+(Mortality!ED$5-Mortality!$AT$5)),84),0))</f>
        <v>7.5600406725969621E-3</v>
      </c>
      <c r="EE154" s="414">
        <f>ED154*(1-VLOOKUP($AR55,'MP-2017_Female'!$A$3:$CF$103,MIN((61+(Mortality!EE$5-Mortality!$AT$5)),84),0))</f>
        <v>7.4844402658709921E-3</v>
      </c>
      <c r="EF154" s="414">
        <f>EE154*(1-VLOOKUP($AR55,'MP-2017_Female'!$A$3:$CF$103,MIN((61+(Mortality!EF$5-Mortality!$AT$5)),84),0))</f>
        <v>7.4095958632122818E-3</v>
      </c>
      <c r="EG154" s="414">
        <f>EF154*(1-VLOOKUP($AR55,'MP-2017_Female'!$A$3:$CF$103,MIN((61+(Mortality!EG$5-Mortality!$AT$5)),84),0))</f>
        <v>7.3354999045801587E-3</v>
      </c>
      <c r="EH154" s="414">
        <f>EG154*(1-VLOOKUP($AR55,'MP-2017_Female'!$A$3:$CF$103,MIN((61+(Mortality!EH$5-Mortality!$AT$5)),84),0))</f>
        <v>7.2621449055343575E-3</v>
      </c>
      <c r="EI154" s="414">
        <f>EH154*(1-VLOOKUP($AR55,'MP-2017_Female'!$A$3:$CF$103,MIN((61+(Mortality!EI$5-Mortality!$AT$5)),84),0))</f>
        <v>7.1895234564790141E-3</v>
      </c>
      <c r="EJ154" s="414">
        <f>EI154*(1-VLOOKUP($AR55,'MP-2017_Female'!$A$3:$CF$103,MIN((61+(Mortality!EJ$5-Mortality!$AT$5)),84),0))</f>
        <v>7.117628221914224E-3</v>
      </c>
      <c r="EK154" s="414">
        <f>EJ154*(1-VLOOKUP($AR55,'MP-2017_Female'!$A$3:$CF$103,MIN((61+(Mortality!EK$5-Mortality!$AT$5)),84),0))</f>
        <v>7.0464519396950817E-3</v>
      </c>
      <c r="EL154" s="414">
        <f>EK154*(1-VLOOKUP($AR55,'MP-2017_Female'!$A$3:$CF$103,MIN((61+(Mortality!EL$5-Mortality!$AT$5)),84),0))</f>
        <v>6.9759874202981308E-3</v>
      </c>
      <c r="EM154" s="414">
        <f>EL154*(1-VLOOKUP($AR55,'MP-2017_Female'!$A$3:$CF$103,MIN((61+(Mortality!EM$5-Mortality!$AT$5)),84),0))</f>
        <v>6.9062275460951492E-3</v>
      </c>
      <c r="EN154" s="414">
        <f>EM154*(1-VLOOKUP($AR55,'MP-2017_Female'!$A$3:$CF$103,MIN((61+(Mortality!EN$5-Mortality!$AT$5)),84),0))</f>
        <v>6.8371652706341974E-3</v>
      </c>
      <c r="EO154" s="414">
        <f>EN154*(1-VLOOKUP($AR55,'MP-2017_Female'!$A$3:$CF$103,MIN((61+(Mortality!EO$5-Mortality!$AT$5)),84),0))</f>
        <v>6.7687936179278551E-3</v>
      </c>
      <c r="EP154" s="414">
        <f>EO154*(1-VLOOKUP($AR55,'MP-2017_Female'!$A$3:$CF$103,MIN((61+(Mortality!EP$5-Mortality!$AT$5)),84),0))</f>
        <v>6.7011056817485766E-3</v>
      </c>
      <c r="EQ154" s="414">
        <f>EP154*(1-VLOOKUP($AR55,'MP-2017_Female'!$A$3:$CF$103,MIN((61+(Mortality!EQ$5-Mortality!$AT$5)),84),0))</f>
        <v>6.6340946249310905E-3</v>
      </c>
      <c r="ER154" s="414">
        <f>EQ154*(1-VLOOKUP($AR55,'MP-2017_Female'!$A$3:$CF$103,MIN((61+(Mortality!ER$5-Mortality!$AT$5)),84),0))</f>
        <v>6.5677536786817791E-3</v>
      </c>
      <c r="ES154" s="414">
        <f>ER154*(1-VLOOKUP($AR55,'MP-2017_Female'!$A$3:$CF$103,MIN((61+(Mortality!ES$5-Mortality!$AT$5)),84),0))</f>
        <v>6.5020761418949609E-3</v>
      </c>
      <c r="ET154" s="414">
        <f>ES154*(1-VLOOKUP($AR55,'MP-2017_Female'!$A$3:$CF$103,MIN((61+(Mortality!ET$5-Mortality!$AT$5)),84),0))</f>
        <v>6.4370553804760115E-3</v>
      </c>
      <c r="EU154" s="414">
        <f>ET154*(1-VLOOKUP($AR55,'MP-2017_Female'!$A$3:$CF$103,MIN((61+(Mortality!EU$5-Mortality!$AT$5)),84),0))</f>
        <v>6.3726848266712514E-3</v>
      </c>
      <c r="EV154" s="414">
        <f>EU154*(1-VLOOKUP($AR55,'MP-2017_Female'!$A$3:$CF$103,MIN((61+(Mortality!EV$5-Mortality!$AT$5)),84),0))</f>
        <v>6.3089579784045393E-3</v>
      </c>
      <c r="EW154" s="414">
        <f>EV154*(1-VLOOKUP($AR55,'MP-2017_Female'!$A$3:$CF$103,MIN((61+(Mortality!EW$5-Mortality!$AT$5)),84),0))</f>
        <v>6.2458683986204942E-3</v>
      </c>
      <c r="EX154" s="414">
        <f>EW154*(1-VLOOKUP($AR55,'MP-2017_Female'!$A$3:$CF$103,MIN((61+(Mortality!EX$5-Mortality!$AT$5)),84),0))</f>
        <v>6.1834097146342892E-3</v>
      </c>
      <c r="EY154" s="414">
        <f>EX154*(1-VLOOKUP($AR55,'MP-2017_Female'!$A$3:$CF$103,MIN((61+(Mortality!EY$5-Mortality!$AT$5)),84),0))</f>
        <v>6.121575617487946E-3</v>
      </c>
      <c r="EZ154" s="414">
        <f>EY154*(1-VLOOKUP($AR55,'MP-2017_Female'!$A$3:$CF$103,MIN((61+(Mortality!EZ$5-Mortality!$AT$5)),84),0))</f>
        <v>6.0603598613130664E-3</v>
      </c>
      <c r="FA154" s="414">
        <f>EZ154*(1-VLOOKUP($AR55,'MP-2017_Female'!$A$3:$CF$103,MIN((61+(Mortality!FA$5-Mortality!$AT$5)),84),0))</f>
        <v>5.9997562626999358E-3</v>
      </c>
      <c r="FB154" s="414">
        <f>FA154*(1-VLOOKUP($AR55,'MP-2017_Female'!$A$3:$CF$103,MIN((61+(Mortality!FB$5-Mortality!$AT$5)),84),0))</f>
        <v>5.9397587000729361E-3</v>
      </c>
      <c r="FC154" s="414">
        <f>FB154*(1-VLOOKUP($AR55,'MP-2017_Female'!$A$3:$CF$103,MIN((61+(Mortality!FC$5-Mortality!$AT$5)),84),0))</f>
        <v>5.8803611130722067E-3</v>
      </c>
      <c r="FD154" s="414">
        <f>FC154*(1-VLOOKUP($AR55,'MP-2017_Female'!$A$3:$CF$103,MIN((61+(Mortality!FD$5-Mortality!$AT$5)),84),0))</f>
        <v>5.8215575019414847E-3</v>
      </c>
      <c r="FE154" s="414">
        <f>FD154*(1-VLOOKUP($AR55,'MP-2017_Female'!$A$3:$CF$103,MIN((61+(Mortality!FE$5-Mortality!$AT$5)),84),0))</f>
        <v>5.7633419269220694E-3</v>
      </c>
      <c r="FF154" s="414">
        <f>FE154*(1-VLOOKUP($AR55,'MP-2017_Female'!$A$3:$CF$103,MIN((61+(Mortality!FF$5-Mortality!$AT$5)),84),0))</f>
        <v>5.7057085076528489E-3</v>
      </c>
      <c r="FG154" s="414">
        <f>FF154*(1-VLOOKUP($AR55,'MP-2017_Female'!$A$3:$CF$103,MIN((61+(Mortality!FG$5-Mortality!$AT$5)),84),0))</f>
        <v>5.6486514225763205E-3</v>
      </c>
      <c r="FH154" s="414">
        <f>FG154*(1-VLOOKUP($AR55,'MP-2017_Female'!$A$3:$CF$103,MIN((61+(Mortality!FH$5-Mortality!$AT$5)),84),0))</f>
        <v>5.5921649083505573E-3</v>
      </c>
      <c r="FI154" s="414">
        <f>FH154*(1-VLOOKUP($AR55,'MP-2017_Female'!$A$3:$CF$103,MIN((61+(Mortality!FI$5-Mortality!$AT$5)),84),0))</f>
        <v>5.536243259267052E-3</v>
      </c>
    </row>
    <row r="155" spans="44:165">
      <c r="AR155" s="205">
        <v>75</v>
      </c>
      <c r="AS155" s="235">
        <f t="shared" si="155"/>
        <v>1.933001875984203E-2</v>
      </c>
      <c r="AT155" s="407">
        <f t="shared" si="154"/>
        <v>2.0937999999999998E-2</v>
      </c>
      <c r="AU155" s="414">
        <f>AT155*(1-VLOOKUP($AR56,'MP-2017_Female'!$A$3:$CF$103,MIN((61+(Mortality!AU$5-Mortality!$AT$5)),84),0))</f>
        <v>2.06595246E-2</v>
      </c>
      <c r="AV155" s="414">
        <f>AU155*(1-VLOOKUP($AR56,'MP-2017_Female'!$A$3:$CF$103,MIN((61+(Mortality!AV$5-Mortality!$AT$5)),84),0))</f>
        <v>2.0434335781859998E-2</v>
      </c>
      <c r="AW155" s="414">
        <f>AV155*(1-VLOOKUP($AR56,'MP-2017_Female'!$A$3:$CF$103,MIN((61+(Mortality!AW$5-Mortality!$AT$5)),84),0))</f>
        <v>2.0262687361292376E-2</v>
      </c>
      <c r="AX155" s="414">
        <f>AW155*(1-VLOOKUP($AR56,'MP-2017_Female'!$A$3:$CF$103,MIN((61+(Mortality!AX$5-Mortality!$AT$5)),84),0))</f>
        <v>2.0086401981249131E-2</v>
      </c>
      <c r="AY155" s="414">
        <f>AX155*(1-VLOOKUP($AR56,'MP-2017_Female'!$A$3:$CF$103,MIN((61+(Mortality!AY$5-Mortality!$AT$5)),84),0))</f>
        <v>1.9903615723219765E-2</v>
      </c>
      <c r="AZ155" s="414">
        <f>AY155*(1-VLOOKUP($AR56,'MP-2017_Female'!$A$3:$CF$103,MIN((61+(Mortality!AZ$5-Mortality!$AT$5)),84),0))</f>
        <v>1.9716521735421499E-2</v>
      </c>
      <c r="BA155" s="414">
        <f>AZ155*(1-VLOOKUP($AR56,'MP-2017_Female'!$A$3:$CF$103,MIN((61+(Mortality!BA$5-Mortality!$AT$5)),84),0))</f>
        <v>1.9525271474587911E-2</v>
      </c>
      <c r="BB155" s="414">
        <f>BA155*(1-VLOOKUP($AR56,'MP-2017_Female'!$A$3:$CF$103,MIN((61+(Mortality!BB$5-Mortality!$AT$5)),84),0))</f>
        <v>1.933001875984203E-2</v>
      </c>
      <c r="BC155" s="414">
        <f>BB155*(1-VLOOKUP($AR56,'MP-2017_Female'!$A$3:$CF$103,MIN((61+(Mortality!BC$5-Mortality!$AT$5)),84),0))</f>
        <v>1.9134785570367626E-2</v>
      </c>
      <c r="BD155" s="414">
        <f>BC155*(1-VLOOKUP($AR56,'MP-2017_Female'!$A$3:$CF$103,MIN((61+(Mortality!BD$5-Mortality!$AT$5)),84),0))</f>
        <v>1.8941524236106913E-2</v>
      </c>
      <c r="BE155" s="414">
        <f>BD155*(1-VLOOKUP($AR56,'MP-2017_Female'!$A$3:$CF$103,MIN((61+(Mortality!BE$5-Mortality!$AT$5)),84),0))</f>
        <v>1.8754003146169453E-2</v>
      </c>
      <c r="BF155" s="414">
        <f>BE155*(1-VLOOKUP($AR56,'MP-2017_Female'!$A$3:$CF$103,MIN((61+(Mortality!BF$5-Mortality!$AT$5)),84),0))</f>
        <v>1.8573964715966226E-2</v>
      </c>
      <c r="BG155" s="414">
        <f>BF155*(1-VLOOKUP($AR56,'MP-2017_Female'!$A$3:$CF$103,MIN((61+(Mortality!BG$5-Mortality!$AT$5)),84),0))</f>
        <v>1.8403084240579338E-2</v>
      </c>
      <c r="BH155" s="414">
        <f>BG155*(1-VLOOKUP($AR56,'MP-2017_Female'!$A$3:$CF$103,MIN((61+(Mortality!BH$5-Mortality!$AT$5)),84),0))</f>
        <v>1.8239296790838182E-2</v>
      </c>
      <c r="BI155" s="414">
        <f>BH155*(1-VLOOKUP($AR56,'MP-2017_Female'!$A$3:$CF$103,MIN((61+(Mortality!BI$5-Mortality!$AT$5)),84),0))</f>
        <v>1.8082438838436972E-2</v>
      </c>
      <c r="BJ155" s="414">
        <f>BI155*(1-VLOOKUP($AR56,'MP-2017_Female'!$A$3:$CF$103,MIN((61+(Mortality!BJ$5-Mortality!$AT$5)),84),0))</f>
        <v>1.7930546352194102E-2</v>
      </c>
      <c r="BK155" s="414">
        <f>BJ155*(1-VLOOKUP($AR56,'MP-2017_Female'!$A$3:$CF$103,MIN((61+(Mortality!BK$5-Mortality!$AT$5)),84),0))</f>
        <v>1.7778136708200453E-2</v>
      </c>
      <c r="BL155" s="414">
        <f>BK155*(1-VLOOKUP($AR56,'MP-2017_Female'!$A$3:$CF$103,MIN((61+(Mortality!BL$5-Mortality!$AT$5)),84),0))</f>
        <v>1.762346691883911E-2</v>
      </c>
      <c r="BM155" s="414">
        <f>BL155*(1-VLOOKUP($AR56,'MP-2017_Female'!$A$3:$CF$103,MIN((61+(Mortality!BM$5-Mortality!$AT$5)),84),0))</f>
        <v>1.7464855716569559E-2</v>
      </c>
      <c r="BN155" s="414">
        <f>BM155*(1-VLOOKUP($AR56,'MP-2017_Female'!$A$3:$CF$103,MIN((61+(Mortality!BN$5-Mortality!$AT$5)),84),0))</f>
        <v>1.7300686072833804E-2</v>
      </c>
      <c r="BO155" s="414">
        <f>BN155*(1-VLOOKUP($AR56,'MP-2017_Female'!$A$3:$CF$103,MIN((61+(Mortality!BO$5-Mortality!$AT$5)),84),0))</f>
        <v>1.7132869417927316E-2</v>
      </c>
      <c r="BP155" s="414">
        <f>BO155*(1-VLOOKUP($AR56,'MP-2017_Female'!$A$3:$CF$103,MIN((61+(Mortality!BP$5-Mortality!$AT$5)),84),0))</f>
        <v>1.6963254010689835E-2</v>
      </c>
      <c r="BQ155" s="414">
        <f>BP155*(1-VLOOKUP($AR56,'MP-2017_Female'!$A$3:$CF$103,MIN((61+(Mortality!BQ$5-Mortality!$AT$5)),84),0))</f>
        <v>1.6793621470582935E-2</v>
      </c>
      <c r="BR155" s="414">
        <f>BQ155*(1-VLOOKUP($AR56,'MP-2017_Female'!$A$3:$CF$103,MIN((61+(Mortality!BR$5-Mortality!$AT$5)),84),0))</f>
        <v>1.6625685255877105E-2</v>
      </c>
      <c r="BS155" s="414">
        <f>BR155*(1-VLOOKUP($AR56,'MP-2017_Female'!$A$3:$CF$103,MIN((61+(Mortality!BS$5-Mortality!$AT$5)),84),0))</f>
        <v>1.6459428403318335E-2</v>
      </c>
      <c r="BT155" s="414">
        <f>BS155*(1-VLOOKUP($AR56,'MP-2017_Female'!$A$3:$CF$103,MIN((61+(Mortality!BT$5-Mortality!$AT$5)),84),0))</f>
        <v>1.6294834119285152E-2</v>
      </c>
      <c r="BU155" s="414">
        <f>BT155*(1-VLOOKUP($AR56,'MP-2017_Female'!$A$3:$CF$103,MIN((61+(Mortality!BU$5-Mortality!$AT$5)),84),0))</f>
        <v>1.6131885778092301E-2</v>
      </c>
      <c r="BV155" s="414">
        <f>BU155*(1-VLOOKUP($AR56,'MP-2017_Female'!$A$3:$CF$103,MIN((61+(Mortality!BV$5-Mortality!$AT$5)),84),0))</f>
        <v>1.5970566920311378E-2</v>
      </c>
      <c r="BW155" s="414">
        <f>BV155*(1-VLOOKUP($AR56,'MP-2017_Female'!$A$3:$CF$103,MIN((61+(Mortality!BW$5-Mortality!$AT$5)),84),0))</f>
        <v>1.5810861251108265E-2</v>
      </c>
      <c r="BX155" s="414">
        <f>BW155*(1-VLOOKUP($AR56,'MP-2017_Female'!$A$3:$CF$103,MIN((61+(Mortality!BX$5-Mortality!$AT$5)),84),0))</f>
        <v>1.5652752638597181E-2</v>
      </c>
      <c r="BY155" s="414">
        <f>BX155*(1-VLOOKUP($AR56,'MP-2017_Female'!$A$3:$CF$103,MIN((61+(Mortality!BY$5-Mortality!$AT$5)),84),0))</f>
        <v>1.549622511221121E-2</v>
      </c>
      <c r="BZ155" s="414">
        <f>BY155*(1-VLOOKUP($AR56,'MP-2017_Female'!$A$3:$CF$103,MIN((61+(Mortality!BZ$5-Mortality!$AT$5)),84),0))</f>
        <v>1.5341262861089097E-2</v>
      </c>
      <c r="CA155" s="414">
        <f>BZ155*(1-VLOOKUP($AR56,'MP-2017_Female'!$A$3:$CF$103,MIN((61+(Mortality!CA$5-Mortality!$AT$5)),84),0))</f>
        <v>1.5187850232478206E-2</v>
      </c>
      <c r="CB155" s="414">
        <f>CA155*(1-VLOOKUP($AR56,'MP-2017_Female'!$A$3:$CF$103,MIN((61+(Mortality!CB$5-Mortality!$AT$5)),84),0))</f>
        <v>1.5035971730153424E-2</v>
      </c>
      <c r="CC155" s="414">
        <f>CB155*(1-VLOOKUP($AR56,'MP-2017_Female'!$A$3:$CF$103,MIN((61+(Mortality!CC$5-Mortality!$AT$5)),84),0))</f>
        <v>1.4885612012851889E-2</v>
      </c>
      <c r="CD155" s="414">
        <f>CC155*(1-VLOOKUP($AR56,'MP-2017_Female'!$A$3:$CF$103,MIN((61+(Mortality!CD$5-Mortality!$AT$5)),84),0))</f>
        <v>1.473675589272337E-2</v>
      </c>
      <c r="CE155" s="414">
        <f>CD155*(1-VLOOKUP($AR56,'MP-2017_Female'!$A$3:$CF$103,MIN((61+(Mortality!CE$5-Mortality!$AT$5)),84),0))</f>
        <v>1.4589388333796137E-2</v>
      </c>
      <c r="CF155" s="414">
        <f>CE155*(1-VLOOKUP($AR56,'MP-2017_Female'!$A$3:$CF$103,MIN((61+(Mortality!CF$5-Mortality!$AT$5)),84),0))</f>
        <v>1.4443494450458175E-2</v>
      </c>
      <c r="CG155" s="414">
        <f>CF155*(1-VLOOKUP($AR56,'MP-2017_Female'!$A$3:$CF$103,MIN((61+(Mortality!CG$5-Mortality!$AT$5)),84),0))</f>
        <v>1.4299059505953594E-2</v>
      </c>
      <c r="CH155" s="414">
        <f>CG155*(1-VLOOKUP($AR56,'MP-2017_Female'!$A$3:$CF$103,MIN((61+(Mortality!CH$5-Mortality!$AT$5)),84),0))</f>
        <v>1.4156068910894059E-2</v>
      </c>
      <c r="CI155" s="414">
        <f>CH155*(1-VLOOKUP($AR56,'MP-2017_Female'!$A$3:$CF$103,MIN((61+(Mortality!CI$5-Mortality!$AT$5)),84),0))</f>
        <v>1.4014508221785118E-2</v>
      </c>
      <c r="CJ155" s="414">
        <f>CI155*(1-VLOOKUP($AR56,'MP-2017_Female'!$A$3:$CF$103,MIN((61+(Mortality!CJ$5-Mortality!$AT$5)),84),0))</f>
        <v>1.3874363139567266E-2</v>
      </c>
      <c r="CK155" s="414">
        <f>CJ155*(1-VLOOKUP($AR56,'MP-2017_Female'!$A$3:$CF$103,MIN((61+(Mortality!CK$5-Mortality!$AT$5)),84),0))</f>
        <v>1.3735619508171594E-2</v>
      </c>
      <c r="CL155" s="414">
        <f>CK155*(1-VLOOKUP($AR56,'MP-2017_Female'!$A$3:$CF$103,MIN((61+(Mortality!CL$5-Mortality!$AT$5)),84),0))</f>
        <v>1.3598263313089878E-2</v>
      </c>
      <c r="CM155" s="414">
        <f>CL155*(1-VLOOKUP($AR56,'MP-2017_Female'!$A$3:$CF$103,MIN((61+(Mortality!CM$5-Mortality!$AT$5)),84),0))</f>
        <v>1.346228067995898E-2</v>
      </c>
      <c r="CN155" s="414">
        <f>CM155*(1-VLOOKUP($AR56,'MP-2017_Female'!$A$3:$CF$103,MIN((61+(Mortality!CN$5-Mortality!$AT$5)),84),0))</f>
        <v>1.332765787315939E-2</v>
      </c>
      <c r="CO155" s="414">
        <f>CN155*(1-VLOOKUP($AR56,'MP-2017_Female'!$A$3:$CF$103,MIN((61+(Mortality!CO$5-Mortality!$AT$5)),84),0))</f>
        <v>1.3194381294427796E-2</v>
      </c>
      <c r="CP155" s="414">
        <f>CO155*(1-VLOOKUP($AR56,'MP-2017_Female'!$A$3:$CF$103,MIN((61+(Mortality!CP$5-Mortality!$AT$5)),84),0))</f>
        <v>1.3062437481483518E-2</v>
      </c>
      <c r="CQ155" s="414">
        <f>CP155*(1-VLOOKUP($AR56,'MP-2017_Female'!$A$3:$CF$103,MIN((61+(Mortality!CQ$5-Mortality!$AT$5)),84),0))</f>
        <v>1.2931813106668683E-2</v>
      </c>
      <c r="CR155" s="414">
        <f>CQ155*(1-VLOOKUP($AR56,'MP-2017_Female'!$A$3:$CF$103,MIN((61+(Mortality!CR$5-Mortality!$AT$5)),84),0))</f>
        <v>1.2802494975601996E-2</v>
      </c>
      <c r="CS155" s="414">
        <f>CR155*(1-VLOOKUP($AR56,'MP-2017_Female'!$A$3:$CF$103,MIN((61+(Mortality!CS$5-Mortality!$AT$5)),84),0))</f>
        <v>1.2674470025845977E-2</v>
      </c>
      <c r="CT155" s="414">
        <f>CS155*(1-VLOOKUP($AR56,'MP-2017_Female'!$A$3:$CF$103,MIN((61+(Mortality!CT$5-Mortality!$AT$5)),84),0))</f>
        <v>1.2547725325587516E-2</v>
      </c>
      <c r="CU155" s="414">
        <f>CT155*(1-VLOOKUP($AR56,'MP-2017_Female'!$A$3:$CF$103,MIN((61+(Mortality!CU$5-Mortality!$AT$5)),84),0))</f>
        <v>1.2422248072331641E-2</v>
      </c>
      <c r="CV155" s="414">
        <f>CU155*(1-VLOOKUP($AR56,'MP-2017_Female'!$A$3:$CF$103,MIN((61+(Mortality!CV$5-Mortality!$AT$5)),84),0))</f>
        <v>1.2298025591608324E-2</v>
      </c>
      <c r="CW155" s="414">
        <f>CV155*(1-VLOOKUP($AR56,'MP-2017_Female'!$A$3:$CF$103,MIN((61+(Mortality!CW$5-Mortality!$AT$5)),84),0))</f>
        <v>1.217504533569224E-2</v>
      </c>
      <c r="CX155" s="414">
        <f>CW155*(1-VLOOKUP($AR56,'MP-2017_Female'!$A$3:$CF$103,MIN((61+(Mortality!CX$5-Mortality!$AT$5)),84),0))</f>
        <v>1.2053294882335319E-2</v>
      </c>
      <c r="CY155" s="414">
        <f>CX155*(1-VLOOKUP($AR56,'MP-2017_Female'!$A$3:$CF$103,MIN((61+(Mortality!CY$5-Mortality!$AT$5)),84),0))</f>
        <v>1.1932761933511966E-2</v>
      </c>
      <c r="CZ155" s="414">
        <f>CY155*(1-VLOOKUP($AR56,'MP-2017_Female'!$A$3:$CF$103,MIN((61+(Mortality!CZ$5-Mortality!$AT$5)),84),0))</f>
        <v>1.1813434314176845E-2</v>
      </c>
      <c r="DA155" s="414">
        <f>CZ155*(1-VLOOKUP($AR56,'MP-2017_Female'!$A$3:$CF$103,MIN((61+(Mortality!DA$5-Mortality!$AT$5)),84),0))</f>
        <v>1.1695299971035076E-2</v>
      </c>
      <c r="DB155" s="414">
        <f>DA155*(1-VLOOKUP($AR56,'MP-2017_Female'!$A$3:$CF$103,MIN((61+(Mortality!DB$5-Mortality!$AT$5)),84),0))</f>
        <v>1.1578346971324725E-2</v>
      </c>
      <c r="DC155" s="414">
        <f>DB155*(1-VLOOKUP($AR56,'MP-2017_Female'!$A$3:$CF$103,MIN((61+(Mortality!DC$5-Mortality!$AT$5)),84),0))</f>
        <v>1.1462563501611478E-2</v>
      </c>
      <c r="DD155" s="414">
        <f>DC155*(1-VLOOKUP($AR56,'MP-2017_Female'!$A$3:$CF$103,MIN((61+(Mortality!DD$5-Mortality!$AT$5)),84),0))</f>
        <v>1.1347937866595364E-2</v>
      </c>
      <c r="DE155" s="414">
        <f>DD155*(1-VLOOKUP($AR56,'MP-2017_Female'!$A$3:$CF$103,MIN((61+(Mortality!DE$5-Mortality!$AT$5)),84),0))</f>
        <v>1.123445848792941E-2</v>
      </c>
      <c r="DF155" s="414">
        <f>DE155*(1-VLOOKUP($AR56,'MP-2017_Female'!$A$3:$CF$103,MIN((61+(Mortality!DF$5-Mortality!$AT$5)),84),0))</f>
        <v>1.1122113903050115E-2</v>
      </c>
      <c r="DG155" s="414">
        <f>DF155*(1-VLOOKUP($AR56,'MP-2017_Female'!$A$3:$CF$103,MIN((61+(Mortality!DG$5-Mortality!$AT$5)),84),0))</f>
        <v>1.1010892764019614E-2</v>
      </c>
      <c r="DH155" s="414">
        <f>DG155*(1-VLOOKUP($AR56,'MP-2017_Female'!$A$3:$CF$103,MIN((61+(Mortality!DH$5-Mortality!$AT$5)),84),0))</f>
        <v>1.0900783836379418E-2</v>
      </c>
      <c r="DI155" s="414">
        <f>DH155*(1-VLOOKUP($AR56,'MP-2017_Female'!$A$3:$CF$103,MIN((61+(Mortality!DI$5-Mortality!$AT$5)),84),0))</f>
        <v>1.0791775998015623E-2</v>
      </c>
      <c r="DJ155" s="414">
        <f>DI155*(1-VLOOKUP($AR56,'MP-2017_Female'!$A$3:$CF$103,MIN((61+(Mortality!DJ$5-Mortality!$AT$5)),84),0))</f>
        <v>1.0683858238035467E-2</v>
      </c>
      <c r="DK155" s="414">
        <f>DJ155*(1-VLOOKUP($AR56,'MP-2017_Female'!$A$3:$CF$103,MIN((61+(Mortality!DK$5-Mortality!$AT$5)),84),0))</f>
        <v>1.0577019655655112E-2</v>
      </c>
      <c r="DL155" s="414">
        <f>DK155*(1-VLOOKUP($AR56,'MP-2017_Female'!$A$3:$CF$103,MIN((61+(Mortality!DL$5-Mortality!$AT$5)),84),0))</f>
        <v>1.0471249459098561E-2</v>
      </c>
      <c r="DM155" s="414">
        <f>DL155*(1-VLOOKUP($AR56,'MP-2017_Female'!$A$3:$CF$103,MIN((61+(Mortality!DM$5-Mortality!$AT$5)),84),0))</f>
        <v>1.0366536964507575E-2</v>
      </c>
      <c r="DN155" s="414">
        <f>DM155*(1-VLOOKUP($AR56,'MP-2017_Female'!$A$3:$CF$103,MIN((61+(Mortality!DN$5-Mortality!$AT$5)),84),0))</f>
        <v>1.0262871594862499E-2</v>
      </c>
      <c r="DO155" s="414">
        <f>DN155*(1-VLOOKUP($AR56,'MP-2017_Female'!$A$3:$CF$103,MIN((61+(Mortality!DO$5-Mortality!$AT$5)),84),0))</f>
        <v>1.0160242878913874E-2</v>
      </c>
      <c r="DP155" s="414">
        <f>DO155*(1-VLOOKUP($AR56,'MP-2017_Female'!$A$3:$CF$103,MIN((61+(Mortality!DP$5-Mortality!$AT$5)),84),0))</f>
        <v>1.0058640450124735E-2</v>
      </c>
      <c r="DQ155" s="414">
        <f>DP155*(1-VLOOKUP($AR56,'MP-2017_Female'!$A$3:$CF$103,MIN((61+(Mortality!DQ$5-Mortality!$AT$5)),84),0))</f>
        <v>9.9580540456234868E-3</v>
      </c>
      <c r="DR155" s="414">
        <f>DQ155*(1-VLOOKUP($AR56,'MP-2017_Female'!$A$3:$CF$103,MIN((61+(Mortality!DR$5-Mortality!$AT$5)),84),0))</f>
        <v>9.8584735051672513E-3</v>
      </c>
      <c r="DS155" s="414">
        <f>DR155*(1-VLOOKUP($AR56,'MP-2017_Female'!$A$3:$CF$103,MIN((61+(Mortality!DS$5-Mortality!$AT$5)),84),0))</f>
        <v>9.7598887701155785E-3</v>
      </c>
      <c r="DT155" s="414">
        <f>DS155*(1-VLOOKUP($AR56,'MP-2017_Female'!$A$3:$CF$103,MIN((61+(Mortality!DT$5-Mortality!$AT$5)),84),0))</f>
        <v>9.662289882414422E-3</v>
      </c>
      <c r="DU155" s="414">
        <f>DT155*(1-VLOOKUP($AR56,'MP-2017_Female'!$A$3:$CF$103,MIN((61+(Mortality!DU$5-Mortality!$AT$5)),84),0))</f>
        <v>9.5656669835902774E-3</v>
      </c>
      <c r="DV155" s="414">
        <f>DU155*(1-VLOOKUP($AR56,'MP-2017_Female'!$A$3:$CF$103,MIN((61+(Mortality!DV$5-Mortality!$AT$5)),84),0))</f>
        <v>9.4700103137543741E-3</v>
      </c>
      <c r="DW155" s="414">
        <f>DV155*(1-VLOOKUP($AR56,'MP-2017_Female'!$A$3:$CF$103,MIN((61+(Mortality!DW$5-Mortality!$AT$5)),84),0))</f>
        <v>9.3753102106168308E-3</v>
      </c>
      <c r="DX155" s="414">
        <f>DW155*(1-VLOOKUP($AR56,'MP-2017_Female'!$A$3:$CF$103,MIN((61+(Mortality!DX$5-Mortality!$AT$5)),84),0))</f>
        <v>9.2815571085106616E-3</v>
      </c>
      <c r="DY155" s="414">
        <f>DX155*(1-VLOOKUP($AR56,'MP-2017_Female'!$A$3:$CF$103,MIN((61+(Mortality!DY$5-Mortality!$AT$5)),84),0))</f>
        <v>9.1887415374255557E-3</v>
      </c>
      <c r="DZ155" s="414">
        <f>DY155*(1-VLOOKUP($AR56,'MP-2017_Female'!$A$3:$CF$103,MIN((61+(Mortality!DZ$5-Mortality!$AT$5)),84),0))</f>
        <v>9.0968541220512993E-3</v>
      </c>
      <c r="EA155" s="414">
        <f>DZ155*(1-VLOOKUP($AR56,'MP-2017_Female'!$A$3:$CF$103,MIN((61+(Mortality!EA$5-Mortality!$AT$5)),84),0))</f>
        <v>9.0058855808307862E-3</v>
      </c>
      <c r="EB155" s="414">
        <f>EA155*(1-VLOOKUP($AR56,'MP-2017_Female'!$A$3:$CF$103,MIN((61+(Mortality!EB$5-Mortality!$AT$5)),84),0))</f>
        <v>8.9158267250224778E-3</v>
      </c>
      <c r="EC155" s="414">
        <f>EB155*(1-VLOOKUP($AR56,'MP-2017_Female'!$A$3:$CF$103,MIN((61+(Mortality!EC$5-Mortality!$AT$5)),84),0))</f>
        <v>8.8266684577722535E-3</v>
      </c>
      <c r="ED155" s="414">
        <f>EC155*(1-VLOOKUP($AR56,'MP-2017_Female'!$A$3:$CF$103,MIN((61+(Mortality!ED$5-Mortality!$AT$5)),84),0))</f>
        <v>8.7384017731945308E-3</v>
      </c>
      <c r="EE155" s="414">
        <f>ED155*(1-VLOOKUP($AR56,'MP-2017_Female'!$A$3:$CF$103,MIN((61+(Mortality!EE$5-Mortality!$AT$5)),84),0))</f>
        <v>8.6510177554625853E-3</v>
      </c>
      <c r="EF155" s="414">
        <f>EE155*(1-VLOOKUP($AR56,'MP-2017_Female'!$A$3:$CF$103,MIN((61+(Mortality!EF$5-Mortality!$AT$5)),84),0))</f>
        <v>8.5645075779079601E-3</v>
      </c>
      <c r="EG155" s="414">
        <f>EF155*(1-VLOOKUP($AR56,'MP-2017_Female'!$A$3:$CF$103,MIN((61+(Mortality!EG$5-Mortality!$AT$5)),84),0))</f>
        <v>8.4788625021288803E-3</v>
      </c>
      <c r="EH155" s="414">
        <f>EG155*(1-VLOOKUP($AR56,'MP-2017_Female'!$A$3:$CF$103,MIN((61+(Mortality!EH$5-Mortality!$AT$5)),84),0))</f>
        <v>8.3940738771075916E-3</v>
      </c>
      <c r="EI155" s="414">
        <f>EH155*(1-VLOOKUP($AR56,'MP-2017_Female'!$A$3:$CF$103,MIN((61+(Mortality!EI$5-Mortality!$AT$5)),84),0))</f>
        <v>8.3101331383365149E-3</v>
      </c>
      <c r="EJ155" s="414">
        <f>EI155*(1-VLOOKUP($AR56,'MP-2017_Female'!$A$3:$CF$103,MIN((61+(Mortality!EJ$5-Mortality!$AT$5)),84),0))</f>
        <v>8.2270318069531494E-3</v>
      </c>
      <c r="EK155" s="414">
        <f>EJ155*(1-VLOOKUP($AR56,'MP-2017_Female'!$A$3:$CF$103,MIN((61+(Mortality!EK$5-Mortality!$AT$5)),84),0))</f>
        <v>8.144761488883618E-3</v>
      </c>
      <c r="EL155" s="414">
        <f>EK155*(1-VLOOKUP($AR56,'MP-2017_Female'!$A$3:$CF$103,MIN((61+(Mortality!EL$5-Mortality!$AT$5)),84),0))</f>
        <v>8.0633138739947818E-3</v>
      </c>
      <c r="EM155" s="414">
        <f>EL155*(1-VLOOKUP($AR56,'MP-2017_Female'!$A$3:$CF$103,MIN((61+(Mortality!EM$5-Mortality!$AT$5)),84),0))</f>
        <v>7.9826807352548334E-3</v>
      </c>
      <c r="EN155" s="414">
        <f>EM155*(1-VLOOKUP($AR56,'MP-2017_Female'!$A$3:$CF$103,MIN((61+(Mortality!EN$5-Mortality!$AT$5)),84),0))</f>
        <v>7.9028539279022841E-3</v>
      </c>
      <c r="EO155" s="414">
        <f>EN155*(1-VLOOKUP($AR56,'MP-2017_Female'!$A$3:$CF$103,MIN((61+(Mortality!EO$5-Mortality!$AT$5)),84),0))</f>
        <v>7.8238253886232616E-3</v>
      </c>
      <c r="EP155" s="414">
        <f>EO155*(1-VLOOKUP($AR56,'MP-2017_Female'!$A$3:$CF$103,MIN((61+(Mortality!EP$5-Mortality!$AT$5)),84),0))</f>
        <v>7.7455871347370288E-3</v>
      </c>
      <c r="EQ155" s="414">
        <f>EP155*(1-VLOOKUP($AR56,'MP-2017_Female'!$A$3:$CF$103,MIN((61+(Mortality!EQ$5-Mortality!$AT$5)),84),0))</f>
        <v>7.6681312633896581E-3</v>
      </c>
      <c r="ER155" s="414">
        <f>EQ155*(1-VLOOKUP($AR56,'MP-2017_Female'!$A$3:$CF$103,MIN((61+(Mortality!ER$5-Mortality!$AT$5)),84),0))</f>
        <v>7.5914499507557616E-3</v>
      </c>
      <c r="ES155" s="414">
        <f>ER155*(1-VLOOKUP($AR56,'MP-2017_Female'!$A$3:$CF$103,MIN((61+(Mortality!ES$5-Mortality!$AT$5)),84),0))</f>
        <v>7.515535451248204E-3</v>
      </c>
      <c r="ET155" s="414">
        <f>ES155*(1-VLOOKUP($AR56,'MP-2017_Female'!$A$3:$CF$103,MIN((61+(Mortality!ET$5-Mortality!$AT$5)),84),0))</f>
        <v>7.4403800967357218E-3</v>
      </c>
      <c r="EU155" s="414">
        <f>ET155*(1-VLOOKUP($AR56,'MP-2017_Female'!$A$3:$CF$103,MIN((61+(Mortality!EU$5-Mortality!$AT$5)),84),0))</f>
        <v>7.3659762957683644E-3</v>
      </c>
      <c r="EV155" s="414">
        <f>EU155*(1-VLOOKUP($AR56,'MP-2017_Female'!$A$3:$CF$103,MIN((61+(Mortality!EV$5-Mortality!$AT$5)),84),0))</f>
        <v>7.2923165328106811E-3</v>
      </c>
      <c r="EW155" s="414">
        <f>EV155*(1-VLOOKUP($AR56,'MP-2017_Female'!$A$3:$CF$103,MIN((61+(Mortality!EW$5-Mortality!$AT$5)),84),0))</f>
        <v>7.219393367482574E-3</v>
      </c>
      <c r="EX155" s="414">
        <f>EW155*(1-VLOOKUP($AR56,'MP-2017_Female'!$A$3:$CF$103,MIN((61+(Mortality!EX$5-Mortality!$AT$5)),84),0))</f>
        <v>7.1471994338077483E-3</v>
      </c>
      <c r="EY155" s="414">
        <f>EX155*(1-VLOOKUP($AR56,'MP-2017_Female'!$A$3:$CF$103,MIN((61+(Mortality!EY$5-Mortality!$AT$5)),84),0))</f>
        <v>7.0757274394696711E-3</v>
      </c>
      <c r="EZ155" s="414">
        <f>EY155*(1-VLOOKUP($AR56,'MP-2017_Female'!$A$3:$CF$103,MIN((61+(Mortality!EZ$5-Mortality!$AT$5)),84),0))</f>
        <v>7.0049701650749746E-3</v>
      </c>
      <c r="FA155" s="414">
        <f>EZ155*(1-VLOOKUP($AR56,'MP-2017_Female'!$A$3:$CF$103,MIN((61+(Mortality!FA$5-Mortality!$AT$5)),84),0))</f>
        <v>6.934920463424225E-3</v>
      </c>
      <c r="FB155" s="414">
        <f>FA155*(1-VLOOKUP($AR56,'MP-2017_Female'!$A$3:$CF$103,MIN((61+(Mortality!FB$5-Mortality!$AT$5)),84),0))</f>
        <v>6.8655712587899825E-3</v>
      </c>
      <c r="FC155" s="414">
        <f>FB155*(1-VLOOKUP($AR56,'MP-2017_Female'!$A$3:$CF$103,MIN((61+(Mortality!FC$5-Mortality!$AT$5)),84),0))</f>
        <v>6.7969155462020824E-3</v>
      </c>
      <c r="FD155" s="414">
        <f>FC155*(1-VLOOKUP($AR56,'MP-2017_Female'!$A$3:$CF$103,MIN((61+(Mortality!FD$5-Mortality!$AT$5)),84),0))</f>
        <v>6.7289463907400614E-3</v>
      </c>
      <c r="FE155" s="414">
        <f>FD155*(1-VLOOKUP($AR56,'MP-2017_Female'!$A$3:$CF$103,MIN((61+(Mortality!FE$5-Mortality!$AT$5)),84),0))</f>
        <v>6.6616569268326603E-3</v>
      </c>
      <c r="FF155" s="414">
        <f>FE155*(1-VLOOKUP($AR56,'MP-2017_Female'!$A$3:$CF$103,MIN((61+(Mortality!FF$5-Mortality!$AT$5)),84),0))</f>
        <v>6.595040357564334E-3</v>
      </c>
      <c r="FG155" s="414">
        <f>FF155*(1-VLOOKUP($AR56,'MP-2017_Female'!$A$3:$CF$103,MIN((61+(Mortality!FG$5-Mortality!$AT$5)),84),0))</f>
        <v>6.5290899539886902E-3</v>
      </c>
      <c r="FH155" s="414">
        <f>FG155*(1-VLOOKUP($AR56,'MP-2017_Female'!$A$3:$CF$103,MIN((61+(Mortality!FH$5-Mortality!$AT$5)),84),0))</f>
        <v>6.4637990544488032E-3</v>
      </c>
      <c r="FI155" s="414">
        <f>FH155*(1-VLOOKUP($AR56,'MP-2017_Female'!$A$3:$CF$103,MIN((61+(Mortality!FI$5-Mortality!$AT$5)),84),0))</f>
        <v>6.3991610639043154E-3</v>
      </c>
    </row>
    <row r="156" spans="44:165">
      <c r="AR156" s="205">
        <v>76</v>
      </c>
      <c r="AS156" s="235">
        <f t="shared" si="155"/>
        <v>2.2242969832082387E-2</v>
      </c>
      <c r="AT156" s="235">
        <f t="shared" si="154"/>
        <v>0</v>
      </c>
      <c r="AU156" s="235">
        <f t="shared" ref="AU156:AU160" si="156">AV156</f>
        <v>2.3118E-2</v>
      </c>
      <c r="AV156" s="235">
        <f t="shared" ref="AV156:AV160" si="157">AW156</f>
        <v>2.3118E-2</v>
      </c>
      <c r="AW156" s="235">
        <f t="shared" ref="AW156:AW160" si="158">AX156</f>
        <v>2.3118E-2</v>
      </c>
      <c r="AX156" s="406">
        <f t="shared" ref="AX156:AX160" si="159">AF64</f>
        <v>2.3118E-2</v>
      </c>
      <c r="AY156" s="413">
        <f>AX156*(1-VLOOKUP($AR57,'MP-2017_Male'!$A$3:$CF$103,MIN((61+(Mortality!AY$5-Mortality!$AT$5)),84),0))</f>
        <v>2.28937554E-2</v>
      </c>
      <c r="AZ156" s="413">
        <f>AY156*(1-VLOOKUP($AR57,'MP-2017_Male'!$A$3:$CF$103,MIN((61+(Mortality!AZ$5-Mortality!$AT$5)),84),0))</f>
        <v>2.2671685972619999E-2</v>
      </c>
      <c r="BA156" s="413">
        <f>AZ156*(1-VLOOKUP($AR57,'MP-2017_Male'!$A$3:$CF$103,MIN((61+(Mortality!BA$5-Mortality!$AT$5)),84),0))</f>
        <v>2.2454037787282846E-2</v>
      </c>
      <c r="BB156" s="413">
        <f>BA156*(1-VLOOKUP($AR57,'MP-2017_Male'!$A$3:$CF$103,MIN((61+(Mortality!BB$5-Mortality!$AT$5)),84),0))</f>
        <v>2.2242969832082387E-2</v>
      </c>
      <c r="BC156" s="413">
        <f>BB156*(1-VLOOKUP($AR57,'MP-2017_Male'!$A$3:$CF$103,MIN((61+(Mortality!BC$5-Mortality!$AT$5)),84),0))</f>
        <v>2.2040558806610436E-2</v>
      </c>
      <c r="BD156" s="413">
        <f>BC156*(1-VLOOKUP($AR57,'MP-2017_Male'!$A$3:$CF$103,MIN((61+(Mortality!BD$5-Mortality!$AT$5)),84),0))</f>
        <v>2.1848805944992923E-2</v>
      </c>
      <c r="BE156" s="413">
        <f>BD156*(1-VLOOKUP($AR57,'MP-2017_Male'!$A$3:$CF$103,MIN((61+(Mortality!BE$5-Mortality!$AT$5)),84),0))</f>
        <v>2.1665275975054982E-2</v>
      </c>
      <c r="BF156" s="413">
        <f>BE156*(1-VLOOKUP($AR57,'MP-2017_Male'!$A$3:$CF$103,MIN((61+(Mortality!BF$5-Mortality!$AT$5)),84),0))</f>
        <v>2.1491953767254542E-2</v>
      </c>
      <c r="BG156" s="413">
        <f>BF156*(1-VLOOKUP($AR57,'MP-2017_Male'!$A$3:$CF$103,MIN((61+(Mortality!BG$5-Mortality!$AT$5)),84),0))</f>
        <v>2.1324316527869955E-2</v>
      </c>
      <c r="BH156" s="413">
        <f>BG156*(1-VLOOKUP($AR57,'MP-2017_Male'!$A$3:$CF$103,MIN((61+(Mortality!BH$5-Mortality!$AT$5)),84),0))</f>
        <v>2.1162251722258142E-2</v>
      </c>
      <c r="BI156" s="413">
        <f>BH156*(1-VLOOKUP($AR57,'MP-2017_Male'!$A$3:$CF$103,MIN((61+(Mortality!BI$5-Mortality!$AT$5)),84),0))</f>
        <v>2.0999302383996752E-2</v>
      </c>
      <c r="BJ156" s="413">
        <f>BI156*(1-VLOOKUP($AR57,'MP-2017_Male'!$A$3:$CF$103,MIN((61+(Mortality!BJ$5-Mortality!$AT$5)),84),0))</f>
        <v>2.0833407895163178E-2</v>
      </c>
      <c r="BK156" s="413">
        <f>BJ156*(1-VLOOKUP($AR57,'MP-2017_Male'!$A$3:$CF$103,MIN((61+(Mortality!BK$5-Mortality!$AT$5)),84),0))</f>
        <v>2.0662573950422841E-2</v>
      </c>
      <c r="BL156" s="413">
        <f>BK156*(1-VLOOKUP($AR57,'MP-2017_Male'!$A$3:$CF$103,MIN((61+(Mortality!BL$5-Mortality!$AT$5)),84),0))</f>
        <v>2.0484875814449202E-2</v>
      </c>
      <c r="BM156" s="413">
        <f>BL156*(1-VLOOKUP($AR57,'MP-2017_Male'!$A$3:$CF$103,MIN((61+(Mortality!BM$5-Mortality!$AT$5)),84),0))</f>
        <v>2.0298463444537715E-2</v>
      </c>
      <c r="BN156" s="413">
        <f>BM156*(1-VLOOKUP($AR57,'MP-2017_Male'!$A$3:$CF$103,MIN((61+(Mortality!BN$5-Mortality!$AT$5)),84),0))</f>
        <v>2.0105628041814608E-2</v>
      </c>
      <c r="BO156" s="413">
        <f>BN156*(1-VLOOKUP($AR57,'MP-2017_Male'!$A$3:$CF$103,MIN((61+(Mortality!BO$5-Mortality!$AT$5)),84),0))</f>
        <v>1.9908592887004823E-2</v>
      </c>
      <c r="BP156" s="413">
        <f>BO156*(1-VLOOKUP($AR57,'MP-2017_Male'!$A$3:$CF$103,MIN((61+(Mortality!BP$5-Mortality!$AT$5)),84),0))</f>
        <v>1.9709506958134775E-2</v>
      </c>
      <c r="BQ156" s="413">
        <f>BP156*(1-VLOOKUP($AR57,'MP-2017_Male'!$A$3:$CF$103,MIN((61+(Mortality!BQ$5-Mortality!$AT$5)),84),0))</f>
        <v>1.9512411888553426E-2</v>
      </c>
      <c r="BR156" s="413">
        <f>BQ156*(1-VLOOKUP($AR57,'MP-2017_Male'!$A$3:$CF$103,MIN((61+(Mortality!BR$5-Mortality!$AT$5)),84),0))</f>
        <v>1.9317287769667891E-2</v>
      </c>
      <c r="BS156" s="413">
        <f>BR156*(1-VLOOKUP($AR57,'MP-2017_Male'!$A$3:$CF$103,MIN((61+(Mortality!BS$5-Mortality!$AT$5)),84),0))</f>
        <v>1.9124114891971213E-2</v>
      </c>
      <c r="BT156" s="413">
        <f>BS156*(1-VLOOKUP($AR57,'MP-2017_Male'!$A$3:$CF$103,MIN((61+(Mortality!BT$5-Mortality!$AT$5)),84),0))</f>
        <v>1.8932873743051502E-2</v>
      </c>
      <c r="BU156" s="413">
        <f>BT156*(1-VLOOKUP($AR57,'MP-2017_Male'!$A$3:$CF$103,MIN((61+(Mortality!BU$5-Mortality!$AT$5)),84),0))</f>
        <v>1.8743545005620987E-2</v>
      </c>
      <c r="BV156" s="413">
        <f>BU156*(1-VLOOKUP($AR57,'MP-2017_Male'!$A$3:$CF$103,MIN((61+(Mortality!BV$5-Mortality!$AT$5)),84),0))</f>
        <v>1.8556109555564776E-2</v>
      </c>
      <c r="BW156" s="413">
        <f>BV156*(1-VLOOKUP($AR57,'MP-2017_Male'!$A$3:$CF$103,MIN((61+(Mortality!BW$5-Mortality!$AT$5)),84),0))</f>
        <v>1.8370548460009128E-2</v>
      </c>
      <c r="BX156" s="413">
        <f>BW156*(1-VLOOKUP($AR57,'MP-2017_Male'!$A$3:$CF$103,MIN((61+(Mortality!BX$5-Mortality!$AT$5)),84),0))</f>
        <v>1.8186842975409036E-2</v>
      </c>
      <c r="BY156" s="413">
        <f>BX156*(1-VLOOKUP($AR57,'MP-2017_Male'!$A$3:$CF$103,MIN((61+(Mortality!BY$5-Mortality!$AT$5)),84),0))</f>
        <v>1.8004974545654945E-2</v>
      </c>
      <c r="BZ156" s="413">
        <f>BY156*(1-VLOOKUP($AR57,'MP-2017_Male'!$A$3:$CF$103,MIN((61+(Mortality!BZ$5-Mortality!$AT$5)),84),0))</f>
        <v>1.7824924800198396E-2</v>
      </c>
      <c r="CA156" s="413">
        <f>BZ156*(1-VLOOKUP($AR57,'MP-2017_Male'!$A$3:$CF$103,MIN((61+(Mortality!CA$5-Mortality!$AT$5)),84),0))</f>
        <v>1.7646675552196411E-2</v>
      </c>
      <c r="CB156" s="413">
        <f>CA156*(1-VLOOKUP($AR57,'MP-2017_Male'!$A$3:$CF$103,MIN((61+(Mortality!CB$5-Mortality!$AT$5)),84),0))</f>
        <v>1.7470208796674446E-2</v>
      </c>
      <c r="CC156" s="413">
        <f>CB156*(1-VLOOKUP($AR57,'MP-2017_Male'!$A$3:$CF$103,MIN((61+(Mortality!CC$5-Mortality!$AT$5)),84),0))</f>
        <v>1.7295506708707702E-2</v>
      </c>
      <c r="CD156" s="413">
        <f>CC156*(1-VLOOKUP($AR57,'MP-2017_Male'!$A$3:$CF$103,MIN((61+(Mortality!CD$5-Mortality!$AT$5)),84),0))</f>
        <v>1.7122551641620624E-2</v>
      </c>
      <c r="CE156" s="413">
        <f>CD156*(1-VLOOKUP($AR57,'MP-2017_Male'!$A$3:$CF$103,MIN((61+(Mortality!CE$5-Mortality!$AT$5)),84),0))</f>
        <v>1.6951326125204419E-2</v>
      </c>
      <c r="CF156" s="413">
        <f>CE156*(1-VLOOKUP($AR57,'MP-2017_Male'!$A$3:$CF$103,MIN((61+(Mortality!CF$5-Mortality!$AT$5)),84),0))</f>
        <v>1.6781812863952375E-2</v>
      </c>
      <c r="CG156" s="413">
        <f>CF156*(1-VLOOKUP($AR57,'MP-2017_Male'!$A$3:$CF$103,MIN((61+(Mortality!CG$5-Mortality!$AT$5)),84),0))</f>
        <v>1.6613994735312852E-2</v>
      </c>
      <c r="CH156" s="413">
        <f>CG156*(1-VLOOKUP($AR57,'MP-2017_Male'!$A$3:$CF$103,MIN((61+(Mortality!CH$5-Mortality!$AT$5)),84),0))</f>
        <v>1.6447854787959723E-2</v>
      </c>
      <c r="CI156" s="413">
        <f>CH156*(1-VLOOKUP($AR57,'MP-2017_Male'!$A$3:$CF$103,MIN((61+(Mortality!CI$5-Mortality!$AT$5)),84),0))</f>
        <v>1.6283376240080125E-2</v>
      </c>
      <c r="CJ156" s="413">
        <f>CI156*(1-VLOOKUP($AR57,'MP-2017_Male'!$A$3:$CF$103,MIN((61+(Mortality!CJ$5-Mortality!$AT$5)),84),0))</f>
        <v>1.6120542477679325E-2</v>
      </c>
      <c r="CK156" s="413">
        <f>CJ156*(1-VLOOKUP($AR57,'MP-2017_Male'!$A$3:$CF$103,MIN((61+(Mortality!CK$5-Mortality!$AT$5)),84),0))</f>
        <v>1.595933705290253E-2</v>
      </c>
      <c r="CL156" s="413">
        <f>CK156*(1-VLOOKUP($AR57,'MP-2017_Male'!$A$3:$CF$103,MIN((61+(Mortality!CL$5-Mortality!$AT$5)),84),0))</f>
        <v>1.5799743682373503E-2</v>
      </c>
      <c r="CM156" s="413">
        <f>CL156*(1-VLOOKUP($AR57,'MP-2017_Male'!$A$3:$CF$103,MIN((61+(Mortality!CM$5-Mortality!$AT$5)),84),0))</f>
        <v>1.5641746245549766E-2</v>
      </c>
      <c r="CN156" s="413">
        <f>CM156*(1-VLOOKUP($AR57,'MP-2017_Male'!$A$3:$CF$103,MIN((61+(Mortality!CN$5-Mortality!$AT$5)),84),0))</f>
        <v>1.5485328783094268E-2</v>
      </c>
      <c r="CO156" s="413">
        <f>CN156*(1-VLOOKUP($AR57,'MP-2017_Male'!$A$3:$CF$103,MIN((61+(Mortality!CO$5-Mortality!$AT$5)),84),0))</f>
        <v>1.5330475495263325E-2</v>
      </c>
      <c r="CP156" s="413">
        <f>CO156*(1-VLOOKUP($AR57,'MP-2017_Male'!$A$3:$CF$103,MIN((61+(Mortality!CP$5-Mortality!$AT$5)),84),0))</f>
        <v>1.5177170740310691E-2</v>
      </c>
      <c r="CQ156" s="413">
        <f>CP156*(1-VLOOKUP($AR57,'MP-2017_Male'!$A$3:$CF$103,MIN((61+(Mortality!CQ$5-Mortality!$AT$5)),84),0))</f>
        <v>1.5025399032907585E-2</v>
      </c>
      <c r="CR156" s="413">
        <f>CQ156*(1-VLOOKUP($AR57,'MP-2017_Male'!$A$3:$CF$103,MIN((61+(Mortality!CR$5-Mortality!$AT$5)),84),0))</f>
        <v>1.487514504257851E-2</v>
      </c>
      <c r="CS156" s="413">
        <f>CR156*(1-VLOOKUP($AR57,'MP-2017_Male'!$A$3:$CF$103,MIN((61+(Mortality!CS$5-Mortality!$AT$5)),84),0))</f>
        <v>1.4726393592152724E-2</v>
      </c>
      <c r="CT156" s="413">
        <f>CS156*(1-VLOOKUP($AR57,'MP-2017_Male'!$A$3:$CF$103,MIN((61+(Mortality!CT$5-Mortality!$AT$5)),84),0))</f>
        <v>1.4579129656231196E-2</v>
      </c>
      <c r="CU156" s="413">
        <f>CT156*(1-VLOOKUP($AR57,'MP-2017_Male'!$A$3:$CF$103,MIN((61+(Mortality!CU$5-Mortality!$AT$5)),84),0))</f>
        <v>1.4433338359668884E-2</v>
      </c>
      <c r="CV156" s="413">
        <f>CU156*(1-VLOOKUP($AR57,'MP-2017_Male'!$A$3:$CF$103,MIN((61+(Mortality!CV$5-Mortality!$AT$5)),84),0))</f>
        <v>1.4289004976072195E-2</v>
      </c>
      <c r="CW156" s="413">
        <f>CV156*(1-VLOOKUP($AR57,'MP-2017_Male'!$A$3:$CF$103,MIN((61+(Mortality!CW$5-Mortality!$AT$5)),84),0))</f>
        <v>1.4146114926311473E-2</v>
      </c>
      <c r="CX156" s="413">
        <f>CW156*(1-VLOOKUP($AR57,'MP-2017_Male'!$A$3:$CF$103,MIN((61+(Mortality!CX$5-Mortality!$AT$5)),84),0))</f>
        <v>1.4004653777048359E-2</v>
      </c>
      <c r="CY156" s="413">
        <f>CX156*(1-VLOOKUP($AR57,'MP-2017_Male'!$A$3:$CF$103,MIN((61+(Mortality!CY$5-Mortality!$AT$5)),84),0))</f>
        <v>1.3864607239277875E-2</v>
      </c>
      <c r="CZ156" s="413">
        <f>CY156*(1-VLOOKUP($AR57,'MP-2017_Male'!$A$3:$CF$103,MIN((61+(Mortality!CZ$5-Mortality!$AT$5)),84),0))</f>
        <v>1.3725961166885096E-2</v>
      </c>
      <c r="DA156" s="413">
        <f>CZ156*(1-VLOOKUP($AR57,'MP-2017_Male'!$A$3:$CF$103,MIN((61+(Mortality!DA$5-Mortality!$AT$5)),84),0))</f>
        <v>1.3588701555216244E-2</v>
      </c>
      <c r="DB156" s="413">
        <f>DA156*(1-VLOOKUP($AR57,'MP-2017_Male'!$A$3:$CF$103,MIN((61+(Mortality!DB$5-Mortality!$AT$5)),84),0))</f>
        <v>1.3452814539664081E-2</v>
      </c>
      <c r="DC156" s="413">
        <f>DB156*(1-VLOOKUP($AR57,'MP-2017_Male'!$A$3:$CF$103,MIN((61+(Mortality!DC$5-Mortality!$AT$5)),84),0))</f>
        <v>1.331828639426744E-2</v>
      </c>
      <c r="DD156" s="413">
        <f>DC156*(1-VLOOKUP($AR57,'MP-2017_Male'!$A$3:$CF$103,MIN((61+(Mortality!DD$5-Mortality!$AT$5)),84),0))</f>
        <v>1.3185103530324765E-2</v>
      </c>
      <c r="DE156" s="413">
        <f>DD156*(1-VLOOKUP($AR57,'MP-2017_Male'!$A$3:$CF$103,MIN((61+(Mortality!DE$5-Mortality!$AT$5)),84),0))</f>
        <v>1.3053252495021518E-2</v>
      </c>
      <c r="DF156" s="413">
        <f>DE156*(1-VLOOKUP($AR57,'MP-2017_Male'!$A$3:$CF$103,MIN((61+(Mortality!DF$5-Mortality!$AT$5)),84),0))</f>
        <v>1.2922719970071302E-2</v>
      </c>
      <c r="DG156" s="413">
        <f>DF156*(1-VLOOKUP($AR57,'MP-2017_Male'!$A$3:$CF$103,MIN((61+(Mortality!DG$5-Mortality!$AT$5)),84),0))</f>
        <v>1.2793492770370589E-2</v>
      </c>
      <c r="DH156" s="413">
        <f>DG156*(1-VLOOKUP($AR57,'MP-2017_Male'!$A$3:$CF$103,MIN((61+(Mortality!DH$5-Mortality!$AT$5)),84),0))</f>
        <v>1.2665557842666883E-2</v>
      </c>
      <c r="DI156" s="413">
        <f>DH156*(1-VLOOKUP($AR57,'MP-2017_Male'!$A$3:$CF$103,MIN((61+(Mortality!DI$5-Mortality!$AT$5)),84),0))</f>
        <v>1.2538902264240214E-2</v>
      </c>
      <c r="DJ156" s="413">
        <f>DI156*(1-VLOOKUP($AR57,'MP-2017_Male'!$A$3:$CF$103,MIN((61+(Mortality!DJ$5-Mortality!$AT$5)),84),0))</f>
        <v>1.2413513241597812E-2</v>
      </c>
      <c r="DK156" s="413">
        <f>DJ156*(1-VLOOKUP($AR57,'MP-2017_Male'!$A$3:$CF$103,MIN((61+(Mortality!DK$5-Mortality!$AT$5)),84),0))</f>
        <v>1.2289378109181834E-2</v>
      </c>
      <c r="DL156" s="413">
        <f>DK156*(1-VLOOKUP($AR57,'MP-2017_Male'!$A$3:$CF$103,MIN((61+(Mortality!DL$5-Mortality!$AT$5)),84),0))</f>
        <v>1.2166484328090015E-2</v>
      </c>
      <c r="DM156" s="413">
        <f>DL156*(1-VLOOKUP($AR57,'MP-2017_Male'!$A$3:$CF$103,MIN((61+(Mortality!DM$5-Mortality!$AT$5)),84),0))</f>
        <v>1.2044819484809115E-2</v>
      </c>
      <c r="DN156" s="413">
        <f>DM156*(1-VLOOKUP($AR57,'MP-2017_Male'!$A$3:$CF$103,MIN((61+(Mortality!DN$5-Mortality!$AT$5)),84),0))</f>
        <v>1.1924371289961024E-2</v>
      </c>
      <c r="DO156" s="413">
        <f>DN156*(1-VLOOKUP($AR57,'MP-2017_Male'!$A$3:$CF$103,MIN((61+(Mortality!DO$5-Mortality!$AT$5)),84),0))</f>
        <v>1.1805127577061413E-2</v>
      </c>
      <c r="DP156" s="413">
        <f>DO156*(1-VLOOKUP($AR57,'MP-2017_Male'!$A$3:$CF$103,MIN((61+(Mortality!DP$5-Mortality!$AT$5)),84),0))</f>
        <v>1.1687076301290799E-2</v>
      </c>
      <c r="DQ156" s="413">
        <f>DP156*(1-VLOOKUP($AR57,'MP-2017_Male'!$A$3:$CF$103,MIN((61+(Mortality!DQ$5-Mortality!$AT$5)),84),0))</f>
        <v>1.1570205538277891E-2</v>
      </c>
      <c r="DR156" s="413">
        <f>DQ156*(1-VLOOKUP($AR57,'MP-2017_Male'!$A$3:$CF$103,MIN((61+(Mortality!DR$5-Mortality!$AT$5)),84),0))</f>
        <v>1.1454503482895112E-2</v>
      </c>
      <c r="DS156" s="413">
        <f>DR156*(1-VLOOKUP($AR57,'MP-2017_Male'!$A$3:$CF$103,MIN((61+(Mortality!DS$5-Mortality!$AT$5)),84),0))</f>
        <v>1.1339958448066161E-2</v>
      </c>
      <c r="DT156" s="413">
        <f>DS156*(1-VLOOKUP($AR57,'MP-2017_Male'!$A$3:$CF$103,MIN((61+(Mortality!DT$5-Mortality!$AT$5)),84),0))</f>
        <v>1.1226558863585499E-2</v>
      </c>
      <c r="DU156" s="413">
        <f>DT156*(1-VLOOKUP($AR57,'MP-2017_Male'!$A$3:$CF$103,MIN((61+(Mortality!DU$5-Mortality!$AT$5)),84),0))</f>
        <v>1.1114293274949644E-2</v>
      </c>
      <c r="DV156" s="413">
        <f>DU156*(1-VLOOKUP($AR57,'MP-2017_Male'!$A$3:$CF$103,MIN((61+(Mortality!DV$5-Mortality!$AT$5)),84),0))</f>
        <v>1.1003150342200146E-2</v>
      </c>
      <c r="DW156" s="413">
        <f>DV156*(1-VLOOKUP($AR57,'MP-2017_Male'!$A$3:$CF$103,MIN((61+(Mortality!DW$5-Mortality!$AT$5)),84),0))</f>
        <v>1.0893118838778144E-2</v>
      </c>
      <c r="DX156" s="413">
        <f>DW156*(1-VLOOKUP($AR57,'MP-2017_Male'!$A$3:$CF$103,MIN((61+(Mortality!DX$5-Mortality!$AT$5)),84),0))</f>
        <v>1.0784187650390364E-2</v>
      </c>
      <c r="DY156" s="413">
        <f>DX156*(1-VLOOKUP($AR57,'MP-2017_Male'!$A$3:$CF$103,MIN((61+(Mortality!DY$5-Mortality!$AT$5)),84),0))</f>
        <v>1.067634577388646E-2</v>
      </c>
      <c r="DZ156" s="413">
        <f>DY156*(1-VLOOKUP($AR57,'MP-2017_Male'!$A$3:$CF$103,MIN((61+(Mortality!DZ$5-Mortality!$AT$5)),84),0))</f>
        <v>1.0569582316147595E-2</v>
      </c>
      <c r="EA156" s="413">
        <f>DZ156*(1-VLOOKUP($AR57,'MP-2017_Male'!$A$3:$CF$103,MIN((61+(Mortality!EA$5-Mortality!$AT$5)),84),0))</f>
        <v>1.0463886492986119E-2</v>
      </c>
      <c r="EB156" s="413">
        <f>EA156*(1-VLOOKUP($AR57,'MP-2017_Male'!$A$3:$CF$103,MIN((61+(Mortality!EB$5-Mortality!$AT$5)),84),0))</f>
        <v>1.0359247628056258E-2</v>
      </c>
      <c r="EC156" s="413">
        <f>EB156*(1-VLOOKUP($AR57,'MP-2017_Male'!$A$3:$CF$103,MIN((61+(Mortality!EC$5-Mortality!$AT$5)),84),0))</f>
        <v>1.0255655151775695E-2</v>
      </c>
      <c r="ED156" s="413">
        <f>EC156*(1-VLOOKUP($AR57,'MP-2017_Male'!$A$3:$CF$103,MIN((61+(Mortality!ED$5-Mortality!$AT$5)),84),0))</f>
        <v>1.0153098600257938E-2</v>
      </c>
      <c r="EE156" s="413">
        <f>ED156*(1-VLOOKUP($AR57,'MP-2017_Male'!$A$3:$CF$103,MIN((61+(Mortality!EE$5-Mortality!$AT$5)),84),0))</f>
        <v>1.0051567614255359E-2</v>
      </c>
      <c r="EF156" s="413">
        <f>EE156*(1-VLOOKUP($AR57,'MP-2017_Male'!$A$3:$CF$103,MIN((61+(Mortality!EF$5-Mortality!$AT$5)),84),0))</f>
        <v>9.9510519381128051E-3</v>
      </c>
      <c r="EG156" s="413">
        <f>EF156*(1-VLOOKUP($AR57,'MP-2017_Male'!$A$3:$CF$103,MIN((61+(Mortality!EG$5-Mortality!$AT$5)),84),0))</f>
        <v>9.8515414187316762E-3</v>
      </c>
      <c r="EH156" s="413">
        <f>EG156*(1-VLOOKUP($AR57,'MP-2017_Male'!$A$3:$CF$103,MIN((61+(Mortality!EH$5-Mortality!$AT$5)),84),0))</f>
        <v>9.7530260045443594E-3</v>
      </c>
      <c r="EI156" s="413">
        <f>EH156*(1-VLOOKUP($AR57,'MP-2017_Male'!$A$3:$CF$103,MIN((61+(Mortality!EI$5-Mortality!$AT$5)),84),0))</f>
        <v>9.6554957444989157E-3</v>
      </c>
      <c r="EJ156" s="413">
        <f>EI156*(1-VLOOKUP($AR57,'MP-2017_Male'!$A$3:$CF$103,MIN((61+(Mortality!EJ$5-Mortality!$AT$5)),84),0))</f>
        <v>9.5589407870539257E-3</v>
      </c>
      <c r="EK156" s="413">
        <f>EJ156*(1-VLOOKUP($AR57,'MP-2017_Male'!$A$3:$CF$103,MIN((61+(Mortality!EK$5-Mortality!$AT$5)),84),0))</f>
        <v>9.4633513791833861E-3</v>
      </c>
      <c r="EL156" s="413">
        <f>EK156*(1-VLOOKUP($AR57,'MP-2017_Male'!$A$3:$CF$103,MIN((61+(Mortality!EL$5-Mortality!$AT$5)),84),0))</f>
        <v>9.3687178653915522E-3</v>
      </c>
      <c r="EM156" s="413">
        <f>EL156*(1-VLOOKUP($AR57,'MP-2017_Male'!$A$3:$CF$103,MIN((61+(Mortality!EM$5-Mortality!$AT$5)),84),0))</f>
        <v>9.2750306867376373E-3</v>
      </c>
      <c r="EN156" s="413">
        <f>EM156*(1-VLOOKUP($AR57,'MP-2017_Male'!$A$3:$CF$103,MIN((61+(Mortality!EN$5-Mortality!$AT$5)),84),0))</f>
        <v>9.1822803798702612E-3</v>
      </c>
      <c r="EO156" s="413">
        <f>EN156*(1-VLOOKUP($AR57,'MP-2017_Male'!$A$3:$CF$103,MIN((61+(Mortality!EO$5-Mortality!$AT$5)),84),0))</f>
        <v>9.0904575760715582E-3</v>
      </c>
      <c r="EP156" s="413">
        <f>EO156*(1-VLOOKUP($AR57,'MP-2017_Male'!$A$3:$CF$103,MIN((61+(Mortality!EP$5-Mortality!$AT$5)),84),0))</f>
        <v>8.999553000310842E-3</v>
      </c>
      <c r="EQ156" s="413">
        <f>EP156*(1-VLOOKUP($AR57,'MP-2017_Male'!$A$3:$CF$103,MIN((61+(Mortality!EQ$5-Mortality!$AT$5)),84),0))</f>
        <v>8.909557470307734E-3</v>
      </c>
      <c r="ER156" s="413">
        <f>EQ156*(1-VLOOKUP($AR57,'MP-2017_Male'!$A$3:$CF$103,MIN((61+(Mortality!ER$5-Mortality!$AT$5)),84),0))</f>
        <v>8.8204618956046563E-3</v>
      </c>
      <c r="ES156" s="413">
        <f>ER156*(1-VLOOKUP($AR57,'MP-2017_Male'!$A$3:$CF$103,MIN((61+(Mortality!ES$5-Mortality!$AT$5)),84),0))</f>
        <v>8.7322572766486105E-3</v>
      </c>
      <c r="ET156" s="413">
        <f>ES156*(1-VLOOKUP($AR57,'MP-2017_Male'!$A$3:$CF$103,MIN((61+(Mortality!ET$5-Mortality!$AT$5)),84),0))</f>
        <v>8.6449347038821244E-3</v>
      </c>
      <c r="EU156" s="413">
        <f>ET156*(1-VLOOKUP($AR57,'MP-2017_Male'!$A$3:$CF$103,MIN((61+(Mortality!EU$5-Mortality!$AT$5)),84),0))</f>
        <v>8.5584853568433025E-3</v>
      </c>
      <c r="EV156" s="413">
        <f>EU156*(1-VLOOKUP($AR57,'MP-2017_Male'!$A$3:$CF$103,MIN((61+(Mortality!EV$5-Mortality!$AT$5)),84),0))</f>
        <v>8.4729005032748699E-3</v>
      </c>
      <c r="EW156" s="413">
        <f>EV156*(1-VLOOKUP($AR57,'MP-2017_Male'!$A$3:$CF$103,MIN((61+(Mortality!EW$5-Mortality!$AT$5)),84),0))</f>
        <v>8.388171498242121E-3</v>
      </c>
      <c r="EX156" s="413">
        <f>EW156*(1-VLOOKUP($AR57,'MP-2017_Male'!$A$3:$CF$103,MIN((61+(Mortality!EX$5-Mortality!$AT$5)),84),0))</f>
        <v>8.3042897832596996E-3</v>
      </c>
      <c r="EY156" s="413">
        <f>EX156*(1-VLOOKUP($AR57,'MP-2017_Male'!$A$3:$CF$103,MIN((61+(Mortality!EY$5-Mortality!$AT$5)),84),0))</f>
        <v>8.2212468854271029E-3</v>
      </c>
      <c r="EZ156" s="413">
        <f>EY156*(1-VLOOKUP($AR57,'MP-2017_Male'!$A$3:$CF$103,MIN((61+(Mortality!EZ$5-Mortality!$AT$5)),84),0))</f>
        <v>8.1390344165728316E-3</v>
      </c>
      <c r="FA156" s="413">
        <f>EZ156*(1-VLOOKUP($AR57,'MP-2017_Male'!$A$3:$CF$103,MIN((61+(Mortality!FA$5-Mortality!$AT$5)),84),0))</f>
        <v>8.0576440724071038E-3</v>
      </c>
      <c r="FB156" s="413">
        <f>FA156*(1-VLOOKUP($AR57,'MP-2017_Male'!$A$3:$CF$103,MIN((61+(Mortality!FB$5-Mortality!$AT$5)),84),0))</f>
        <v>7.9770676316830331E-3</v>
      </c>
      <c r="FC156" s="413">
        <f>FB156*(1-VLOOKUP($AR57,'MP-2017_Male'!$A$3:$CF$103,MIN((61+(Mortality!FC$5-Mortality!$AT$5)),84),0))</f>
        <v>7.8972969553662026E-3</v>
      </c>
      <c r="FD156" s="413">
        <f>FC156*(1-VLOOKUP($AR57,'MP-2017_Male'!$A$3:$CF$103,MIN((61+(Mortality!FD$5-Mortality!$AT$5)),84),0))</f>
        <v>7.8183239858125413E-3</v>
      </c>
      <c r="FE156" s="413">
        <f>FD156*(1-VLOOKUP($AR57,'MP-2017_Male'!$A$3:$CF$103,MIN((61+(Mortality!FE$5-Mortality!$AT$5)),84),0))</f>
        <v>7.7401407459544158E-3</v>
      </c>
      <c r="FF156" s="413">
        <f>FE156*(1-VLOOKUP($AR57,'MP-2017_Male'!$A$3:$CF$103,MIN((61+(Mortality!FF$5-Mortality!$AT$5)),84),0))</f>
        <v>7.6627393384948719E-3</v>
      </c>
      <c r="FG156" s="413">
        <f>FF156*(1-VLOOKUP($AR57,'MP-2017_Male'!$A$3:$CF$103,MIN((61+(Mortality!FG$5-Mortality!$AT$5)),84),0))</f>
        <v>7.586111945109923E-3</v>
      </c>
      <c r="FH156" s="413">
        <f>FG156*(1-VLOOKUP($AR57,'MP-2017_Male'!$A$3:$CF$103,MIN((61+(Mortality!FH$5-Mortality!$AT$5)),84),0))</f>
        <v>7.5102508256588239E-3</v>
      </c>
      <c r="FI156" s="413">
        <f>FH156*(1-VLOOKUP($AR57,'MP-2017_Male'!$A$3:$CF$103,MIN((61+(Mortality!FI$5-Mortality!$AT$5)),84),0))</f>
        <v>7.4351483174022355E-3</v>
      </c>
    </row>
    <row r="157" spans="44:165">
      <c r="AR157" s="205">
        <v>77</v>
      </c>
      <c r="AS157" s="235">
        <f t="shared" si="155"/>
        <v>2.4586766272049858E-2</v>
      </c>
      <c r="AT157" s="235">
        <f t="shared" si="154"/>
        <v>0</v>
      </c>
      <c r="AU157" s="235">
        <f t="shared" si="156"/>
        <v>2.5554E-2</v>
      </c>
      <c r="AV157" s="235">
        <f t="shared" si="157"/>
        <v>2.5554E-2</v>
      </c>
      <c r="AW157" s="235">
        <f t="shared" si="158"/>
        <v>2.5554E-2</v>
      </c>
      <c r="AX157" s="406">
        <f t="shared" si="159"/>
        <v>2.5554E-2</v>
      </c>
      <c r="AY157" s="413">
        <f>AX157*(1-VLOOKUP($AR58,'MP-2017_Male'!$A$3:$CF$103,MIN((61+(Mortality!AY$5-Mortality!$AT$5)),84),0))</f>
        <v>2.5308681600000001E-2</v>
      </c>
      <c r="AZ157" s="413">
        <f>AY157*(1-VLOOKUP($AR58,'MP-2017_Male'!$A$3:$CF$103,MIN((61+(Mortality!AZ$5-Mortality!$AT$5)),84),0))</f>
        <v>2.5063187388479999E-2</v>
      </c>
      <c r="BA157" s="413">
        <f>AZ157*(1-VLOOKUP($AR58,'MP-2017_Male'!$A$3:$CF$103,MIN((61+(Mortality!BA$5-Mortality!$AT$5)),84),0))</f>
        <v>2.4822580789550588E-2</v>
      </c>
      <c r="BB157" s="413">
        <f>BA157*(1-VLOOKUP($AR58,'MP-2017_Male'!$A$3:$CF$103,MIN((61+(Mortality!BB$5-Mortality!$AT$5)),84),0))</f>
        <v>2.4586766272049858E-2</v>
      </c>
      <c r="BC157" s="413">
        <f>BB157*(1-VLOOKUP($AR58,'MP-2017_Male'!$A$3:$CF$103,MIN((61+(Mortality!BC$5-Mortality!$AT$5)),84),0))</f>
        <v>2.435565066909259E-2</v>
      </c>
      <c r="BD157" s="413">
        <f>BC157*(1-VLOOKUP($AR58,'MP-2017_Male'!$A$3:$CF$103,MIN((61+(Mortality!BD$5-Mortality!$AT$5)),84),0))</f>
        <v>2.4134014248003849E-2</v>
      </c>
      <c r="BE157" s="413">
        <f>BD157*(1-VLOOKUP($AR58,'MP-2017_Male'!$A$3:$CF$103,MIN((61+(Mortality!BE$5-Mortality!$AT$5)),84),0))</f>
        <v>2.3921634922621414E-2</v>
      </c>
      <c r="BF157" s="413">
        <f>BE157*(1-VLOOKUP($AR58,'MP-2017_Male'!$A$3:$CF$103,MIN((61+(Mortality!BF$5-Mortality!$AT$5)),84),0))</f>
        <v>2.3718301025779133E-2</v>
      </c>
      <c r="BG157" s="413">
        <f>BF157*(1-VLOOKUP($AR58,'MP-2017_Male'!$A$3:$CF$103,MIN((61+(Mortality!BG$5-Mortality!$AT$5)),84),0))</f>
        <v>2.3521439127265165E-2</v>
      </c>
      <c r="BH157" s="413">
        <f>BG157*(1-VLOOKUP($AR58,'MP-2017_Male'!$A$3:$CF$103,MIN((61+(Mortality!BH$5-Mortality!$AT$5)),84),0))</f>
        <v>2.3330915470334317E-2</v>
      </c>
      <c r="BI157" s="413">
        <f>BH157*(1-VLOOKUP($AR58,'MP-2017_Male'!$A$3:$CF$103,MIN((61+(Mortality!BI$5-Mortality!$AT$5)),84),0))</f>
        <v>2.3141935055024609E-2</v>
      </c>
      <c r="BJ157" s="413">
        <f>BI157*(1-VLOOKUP($AR58,'MP-2017_Male'!$A$3:$CF$103,MIN((61+(Mortality!BJ$5-Mortality!$AT$5)),84),0))</f>
        <v>2.2954485381078908E-2</v>
      </c>
      <c r="BK157" s="413">
        <f>BJ157*(1-VLOOKUP($AR58,'MP-2017_Male'!$A$3:$CF$103,MIN((61+(Mortality!BK$5-Mortality!$AT$5)),84),0))</f>
        <v>2.2761667703877848E-2</v>
      </c>
      <c r="BL157" s="413">
        <f>BK157*(1-VLOOKUP($AR58,'MP-2017_Male'!$A$3:$CF$103,MIN((61+(Mortality!BL$5-Mortality!$AT$5)),84),0))</f>
        <v>2.2563641194854111E-2</v>
      </c>
      <c r="BM157" s="413">
        <f>BL157*(1-VLOOKUP($AR58,'MP-2017_Male'!$A$3:$CF$103,MIN((61+(Mortality!BM$5-Mortality!$AT$5)),84),0))</f>
        <v>2.2358312059980939E-2</v>
      </c>
      <c r="BN157" s="413">
        <f>BM157*(1-VLOOKUP($AR58,'MP-2017_Male'!$A$3:$CF$103,MIN((61+(Mortality!BN$5-Mortality!$AT$5)),84),0))</f>
        <v>2.2145908095411122E-2</v>
      </c>
      <c r="BO157" s="413">
        <f>BN157*(1-VLOOKUP($AR58,'MP-2017_Male'!$A$3:$CF$103,MIN((61+(Mortality!BO$5-Mortality!$AT$5)),84),0))</f>
        <v>2.1928878196076092E-2</v>
      </c>
      <c r="BP157" s="413">
        <f>BO157*(1-VLOOKUP($AR58,'MP-2017_Male'!$A$3:$CF$103,MIN((61+(Mortality!BP$5-Mortality!$AT$5)),84),0))</f>
        <v>2.1711782301934938E-2</v>
      </c>
      <c r="BQ157" s="413">
        <f>BP157*(1-VLOOKUP($AR58,'MP-2017_Male'!$A$3:$CF$103,MIN((61+(Mortality!BQ$5-Mortality!$AT$5)),84),0))</f>
        <v>2.1494664478915588E-2</v>
      </c>
      <c r="BR157" s="413">
        <f>BQ157*(1-VLOOKUP($AR58,'MP-2017_Male'!$A$3:$CF$103,MIN((61+(Mortality!BR$5-Mortality!$AT$5)),84),0))</f>
        <v>2.1279717834126431E-2</v>
      </c>
      <c r="BS157" s="413">
        <f>BR157*(1-VLOOKUP($AR58,'MP-2017_Male'!$A$3:$CF$103,MIN((61+(Mortality!BS$5-Mortality!$AT$5)),84),0))</f>
        <v>2.1066920655785165E-2</v>
      </c>
      <c r="BT157" s="413">
        <f>BS157*(1-VLOOKUP($AR58,'MP-2017_Male'!$A$3:$CF$103,MIN((61+(Mortality!BT$5-Mortality!$AT$5)),84),0))</f>
        <v>2.0856251449227314E-2</v>
      </c>
      <c r="BU157" s="413">
        <f>BT157*(1-VLOOKUP($AR58,'MP-2017_Male'!$A$3:$CF$103,MIN((61+(Mortality!BU$5-Mortality!$AT$5)),84),0))</f>
        <v>2.064768893473504E-2</v>
      </c>
      <c r="BV157" s="413">
        <f>BU157*(1-VLOOKUP($AR58,'MP-2017_Male'!$A$3:$CF$103,MIN((61+(Mortality!BV$5-Mortality!$AT$5)),84),0))</f>
        <v>2.044121204538769E-2</v>
      </c>
      <c r="BW157" s="413">
        <f>BV157*(1-VLOOKUP($AR58,'MP-2017_Male'!$A$3:$CF$103,MIN((61+(Mortality!BW$5-Mortality!$AT$5)),84),0))</f>
        <v>2.0236799924933813E-2</v>
      </c>
      <c r="BX157" s="413">
        <f>BW157*(1-VLOOKUP($AR58,'MP-2017_Male'!$A$3:$CF$103,MIN((61+(Mortality!BX$5-Mortality!$AT$5)),84),0))</f>
        <v>2.0034431925684475E-2</v>
      </c>
      <c r="BY157" s="413">
        <f>BX157*(1-VLOOKUP($AR58,'MP-2017_Male'!$A$3:$CF$103,MIN((61+(Mortality!BY$5-Mortality!$AT$5)),84),0))</f>
        <v>1.9834087606427631E-2</v>
      </c>
      <c r="BZ157" s="413">
        <f>BY157*(1-VLOOKUP($AR58,'MP-2017_Male'!$A$3:$CF$103,MIN((61+(Mortality!BZ$5-Mortality!$AT$5)),84),0))</f>
        <v>1.9635746730363356E-2</v>
      </c>
      <c r="CA157" s="413">
        <f>BZ157*(1-VLOOKUP($AR58,'MP-2017_Male'!$A$3:$CF$103,MIN((61+(Mortality!CA$5-Mortality!$AT$5)),84),0))</f>
        <v>1.9439389263059721E-2</v>
      </c>
      <c r="CB157" s="413">
        <f>CA157*(1-VLOOKUP($AR58,'MP-2017_Male'!$A$3:$CF$103,MIN((61+(Mortality!CB$5-Mortality!$AT$5)),84),0))</f>
        <v>1.9244995370429122E-2</v>
      </c>
      <c r="CC157" s="413">
        <f>CB157*(1-VLOOKUP($AR58,'MP-2017_Male'!$A$3:$CF$103,MIN((61+(Mortality!CC$5-Mortality!$AT$5)),84),0))</f>
        <v>1.9052545416724832E-2</v>
      </c>
      <c r="CD157" s="413">
        <f>CC157*(1-VLOOKUP($AR58,'MP-2017_Male'!$A$3:$CF$103,MIN((61+(Mortality!CD$5-Mortality!$AT$5)),84),0))</f>
        <v>1.8862019962557583E-2</v>
      </c>
      <c r="CE157" s="413">
        <f>CD157*(1-VLOOKUP($AR58,'MP-2017_Male'!$A$3:$CF$103,MIN((61+(Mortality!CE$5-Mortality!$AT$5)),84),0))</f>
        <v>1.8673399762932006E-2</v>
      </c>
      <c r="CF157" s="413">
        <f>CE157*(1-VLOOKUP($AR58,'MP-2017_Male'!$A$3:$CF$103,MIN((61+(Mortality!CF$5-Mortality!$AT$5)),84),0))</f>
        <v>1.8486665765302685E-2</v>
      </c>
      <c r="CG157" s="413">
        <f>CF157*(1-VLOOKUP($AR58,'MP-2017_Male'!$A$3:$CF$103,MIN((61+(Mortality!CG$5-Mortality!$AT$5)),84),0))</f>
        <v>1.8301799107649657E-2</v>
      </c>
      <c r="CH157" s="413">
        <f>CG157*(1-VLOOKUP($AR58,'MP-2017_Male'!$A$3:$CF$103,MIN((61+(Mortality!CH$5-Mortality!$AT$5)),84),0))</f>
        <v>1.8118781116573161E-2</v>
      </c>
      <c r="CI157" s="413">
        <f>CH157*(1-VLOOKUP($AR58,'MP-2017_Male'!$A$3:$CF$103,MIN((61+(Mortality!CI$5-Mortality!$AT$5)),84),0))</f>
        <v>1.793759330540743E-2</v>
      </c>
      <c r="CJ157" s="413">
        <f>CI157*(1-VLOOKUP($AR58,'MP-2017_Male'!$A$3:$CF$103,MIN((61+(Mortality!CJ$5-Mortality!$AT$5)),84),0))</f>
        <v>1.7758217372353356E-2</v>
      </c>
      <c r="CK157" s="413">
        <f>CJ157*(1-VLOOKUP($AR58,'MP-2017_Male'!$A$3:$CF$103,MIN((61+(Mortality!CK$5-Mortality!$AT$5)),84),0))</f>
        <v>1.7580635198629822E-2</v>
      </c>
      <c r="CL157" s="413">
        <f>CK157*(1-VLOOKUP($AR58,'MP-2017_Male'!$A$3:$CF$103,MIN((61+(Mortality!CL$5-Mortality!$AT$5)),84),0))</f>
        <v>1.7404828846643523E-2</v>
      </c>
      <c r="CM157" s="413">
        <f>CL157*(1-VLOOKUP($AR58,'MP-2017_Male'!$A$3:$CF$103,MIN((61+(Mortality!CM$5-Mortality!$AT$5)),84),0))</f>
        <v>1.7230780558177089E-2</v>
      </c>
      <c r="CN157" s="413">
        <f>CM157*(1-VLOOKUP($AR58,'MP-2017_Male'!$A$3:$CF$103,MIN((61+(Mortality!CN$5-Mortality!$AT$5)),84),0))</f>
        <v>1.7058472752595318E-2</v>
      </c>
      <c r="CO157" s="413">
        <f>CN157*(1-VLOOKUP($AR58,'MP-2017_Male'!$A$3:$CF$103,MIN((61+(Mortality!CO$5-Mortality!$AT$5)),84),0))</f>
        <v>1.6887888025069363E-2</v>
      </c>
      <c r="CP157" s="413">
        <f>CO157*(1-VLOOKUP($AR58,'MP-2017_Male'!$A$3:$CF$103,MIN((61+(Mortality!CP$5-Mortality!$AT$5)),84),0))</f>
        <v>1.6719009144818671E-2</v>
      </c>
      <c r="CQ157" s="413">
        <f>CP157*(1-VLOOKUP($AR58,'MP-2017_Male'!$A$3:$CF$103,MIN((61+(Mortality!CQ$5-Mortality!$AT$5)),84),0))</f>
        <v>1.6551819053370484E-2</v>
      </c>
      <c r="CR157" s="413">
        <f>CQ157*(1-VLOOKUP($AR58,'MP-2017_Male'!$A$3:$CF$103,MIN((61+(Mortality!CR$5-Mortality!$AT$5)),84),0))</f>
        <v>1.6386300862836781E-2</v>
      </c>
      <c r="CS157" s="413">
        <f>CR157*(1-VLOOKUP($AR58,'MP-2017_Male'!$A$3:$CF$103,MIN((61+(Mortality!CS$5-Mortality!$AT$5)),84),0))</f>
        <v>1.6222437854208412E-2</v>
      </c>
      <c r="CT157" s="413">
        <f>CS157*(1-VLOOKUP($AR58,'MP-2017_Male'!$A$3:$CF$103,MIN((61+(Mortality!CT$5-Mortality!$AT$5)),84),0))</f>
        <v>1.6060213475666326E-2</v>
      </c>
      <c r="CU157" s="413">
        <f>CT157*(1-VLOOKUP($AR58,'MP-2017_Male'!$A$3:$CF$103,MIN((61+(Mortality!CU$5-Mortality!$AT$5)),84),0))</f>
        <v>1.5899611340909663E-2</v>
      </c>
      <c r="CV157" s="413">
        <f>CU157*(1-VLOOKUP($AR58,'MP-2017_Male'!$A$3:$CF$103,MIN((61+(Mortality!CV$5-Mortality!$AT$5)),84),0))</f>
        <v>1.5740615227500566E-2</v>
      </c>
      <c r="CW157" s="413">
        <f>CV157*(1-VLOOKUP($AR58,'MP-2017_Male'!$A$3:$CF$103,MIN((61+(Mortality!CW$5-Mortality!$AT$5)),84),0))</f>
        <v>1.5583209075225561E-2</v>
      </c>
      <c r="CX157" s="413">
        <f>CW157*(1-VLOOKUP($AR58,'MP-2017_Male'!$A$3:$CF$103,MIN((61+(Mortality!CX$5-Mortality!$AT$5)),84),0))</f>
        <v>1.5427376984473305E-2</v>
      </c>
      <c r="CY157" s="413">
        <f>CX157*(1-VLOOKUP($AR58,'MP-2017_Male'!$A$3:$CF$103,MIN((61+(Mortality!CY$5-Mortality!$AT$5)),84),0))</f>
        <v>1.5273103214628572E-2</v>
      </c>
      <c r="CZ157" s="413">
        <f>CY157*(1-VLOOKUP($AR58,'MP-2017_Male'!$A$3:$CF$103,MIN((61+(Mortality!CZ$5-Mortality!$AT$5)),84),0))</f>
        <v>1.5120372182482286E-2</v>
      </c>
      <c r="DA157" s="413">
        <f>CZ157*(1-VLOOKUP($AR58,'MP-2017_Male'!$A$3:$CF$103,MIN((61+(Mortality!DA$5-Mortality!$AT$5)),84),0))</f>
        <v>1.4969168460657463E-2</v>
      </c>
      <c r="DB157" s="413">
        <f>DA157*(1-VLOOKUP($AR58,'MP-2017_Male'!$A$3:$CF$103,MIN((61+(Mortality!DB$5-Mortality!$AT$5)),84),0))</f>
        <v>1.4819476776050888E-2</v>
      </c>
      <c r="DC157" s="413">
        <f>DB157*(1-VLOOKUP($AR58,'MP-2017_Male'!$A$3:$CF$103,MIN((61+(Mortality!DC$5-Mortality!$AT$5)),84),0))</f>
        <v>1.467128200829038E-2</v>
      </c>
      <c r="DD157" s="413">
        <f>DC157*(1-VLOOKUP($AR58,'MP-2017_Male'!$A$3:$CF$103,MIN((61+(Mortality!DD$5-Mortality!$AT$5)),84),0))</f>
        <v>1.4524569188207475E-2</v>
      </c>
      <c r="DE157" s="413">
        <f>DD157*(1-VLOOKUP($AR58,'MP-2017_Male'!$A$3:$CF$103,MIN((61+(Mortality!DE$5-Mortality!$AT$5)),84),0))</f>
        <v>1.43793234963254E-2</v>
      </c>
      <c r="DF157" s="413">
        <f>DE157*(1-VLOOKUP($AR58,'MP-2017_Male'!$A$3:$CF$103,MIN((61+(Mortality!DF$5-Mortality!$AT$5)),84),0))</f>
        <v>1.4235530261362147E-2</v>
      </c>
      <c r="DG157" s="413">
        <f>DF157*(1-VLOOKUP($AR58,'MP-2017_Male'!$A$3:$CF$103,MIN((61+(Mortality!DG$5-Mortality!$AT$5)),84),0))</f>
        <v>1.4093174958748525E-2</v>
      </c>
      <c r="DH157" s="413">
        <f>DG157*(1-VLOOKUP($AR58,'MP-2017_Male'!$A$3:$CF$103,MIN((61+(Mortality!DH$5-Mortality!$AT$5)),84),0))</f>
        <v>1.3952243209161039E-2</v>
      </c>
      <c r="DI157" s="413">
        <f>DH157*(1-VLOOKUP($AR58,'MP-2017_Male'!$A$3:$CF$103,MIN((61+(Mortality!DI$5-Mortality!$AT$5)),84),0))</f>
        <v>1.3812720777069428E-2</v>
      </c>
      <c r="DJ157" s="413">
        <f>DI157*(1-VLOOKUP($AR58,'MP-2017_Male'!$A$3:$CF$103,MIN((61+(Mortality!DJ$5-Mortality!$AT$5)),84),0))</f>
        <v>1.3674593569298734E-2</v>
      </c>
      <c r="DK157" s="413">
        <f>DJ157*(1-VLOOKUP($AR58,'MP-2017_Male'!$A$3:$CF$103,MIN((61+(Mortality!DK$5-Mortality!$AT$5)),84),0))</f>
        <v>1.3537847633605746E-2</v>
      </c>
      <c r="DL157" s="413">
        <f>DK157*(1-VLOOKUP($AR58,'MP-2017_Male'!$A$3:$CF$103,MIN((61+(Mortality!DL$5-Mortality!$AT$5)),84),0))</f>
        <v>1.3402469157269689E-2</v>
      </c>
      <c r="DM157" s="413">
        <f>DL157*(1-VLOOKUP($AR58,'MP-2017_Male'!$A$3:$CF$103,MIN((61+(Mortality!DM$5-Mortality!$AT$5)),84),0))</f>
        <v>1.3268444465696992E-2</v>
      </c>
      <c r="DN157" s="413">
        <f>DM157*(1-VLOOKUP($AR58,'MP-2017_Male'!$A$3:$CF$103,MIN((61+(Mortality!DN$5-Mortality!$AT$5)),84),0))</f>
        <v>1.3135760021040022E-2</v>
      </c>
      <c r="DO157" s="413">
        <f>DN157*(1-VLOOKUP($AR58,'MP-2017_Male'!$A$3:$CF$103,MIN((61+(Mortality!DO$5-Mortality!$AT$5)),84),0))</f>
        <v>1.3004402420829621E-2</v>
      </c>
      <c r="DP157" s="413">
        <f>DO157*(1-VLOOKUP($AR58,'MP-2017_Male'!$A$3:$CF$103,MIN((61+(Mortality!DP$5-Mortality!$AT$5)),84),0))</f>
        <v>1.2874358396621325E-2</v>
      </c>
      <c r="DQ157" s="413">
        <f>DP157*(1-VLOOKUP($AR58,'MP-2017_Male'!$A$3:$CF$103,MIN((61+(Mortality!DQ$5-Mortality!$AT$5)),84),0))</f>
        <v>1.2745614812655112E-2</v>
      </c>
      <c r="DR157" s="413">
        <f>DQ157*(1-VLOOKUP($AR58,'MP-2017_Male'!$A$3:$CF$103,MIN((61+(Mortality!DR$5-Mortality!$AT$5)),84),0))</f>
        <v>1.2618158664528561E-2</v>
      </c>
      <c r="DS157" s="413">
        <f>DR157*(1-VLOOKUP($AR58,'MP-2017_Male'!$A$3:$CF$103,MIN((61+(Mortality!DS$5-Mortality!$AT$5)),84),0))</f>
        <v>1.2491977077883276E-2</v>
      </c>
      <c r="DT157" s="413">
        <f>DS157*(1-VLOOKUP($AR58,'MP-2017_Male'!$A$3:$CF$103,MIN((61+(Mortality!DT$5-Mortality!$AT$5)),84),0))</f>
        <v>1.2367057307104443E-2</v>
      </c>
      <c r="DU157" s="413">
        <f>DT157*(1-VLOOKUP($AR58,'MP-2017_Male'!$A$3:$CF$103,MIN((61+(Mortality!DU$5-Mortality!$AT$5)),84),0))</f>
        <v>1.2243386734033398E-2</v>
      </c>
      <c r="DV157" s="413">
        <f>DU157*(1-VLOOKUP($AR58,'MP-2017_Male'!$A$3:$CF$103,MIN((61+(Mortality!DV$5-Mortality!$AT$5)),84),0))</f>
        <v>1.2120952866693064E-2</v>
      </c>
      <c r="DW157" s="413">
        <f>DV157*(1-VLOOKUP($AR58,'MP-2017_Male'!$A$3:$CF$103,MIN((61+(Mortality!DW$5-Mortality!$AT$5)),84),0))</f>
        <v>1.1999743338026133E-2</v>
      </c>
      <c r="DX157" s="413">
        <f>DW157*(1-VLOOKUP($AR58,'MP-2017_Male'!$A$3:$CF$103,MIN((61+(Mortality!DX$5-Mortality!$AT$5)),84),0))</f>
        <v>1.1879745904645873E-2</v>
      </c>
      <c r="DY157" s="413">
        <f>DX157*(1-VLOOKUP($AR58,'MP-2017_Male'!$A$3:$CF$103,MIN((61+(Mortality!DY$5-Mortality!$AT$5)),84),0))</f>
        <v>1.1760948445599414E-2</v>
      </c>
      <c r="DZ157" s="413">
        <f>DY157*(1-VLOOKUP($AR58,'MP-2017_Male'!$A$3:$CF$103,MIN((61+(Mortality!DZ$5-Mortality!$AT$5)),84),0))</f>
        <v>1.164333896114342E-2</v>
      </c>
      <c r="EA157" s="413">
        <f>DZ157*(1-VLOOKUP($AR58,'MP-2017_Male'!$A$3:$CF$103,MIN((61+(Mortality!EA$5-Mortality!$AT$5)),84),0))</f>
        <v>1.1526905571531985E-2</v>
      </c>
      <c r="EB157" s="413">
        <f>EA157*(1-VLOOKUP($AR58,'MP-2017_Male'!$A$3:$CF$103,MIN((61+(Mortality!EB$5-Mortality!$AT$5)),84),0))</f>
        <v>1.1411636515816665E-2</v>
      </c>
      <c r="EC157" s="413">
        <f>EB157*(1-VLOOKUP($AR58,'MP-2017_Male'!$A$3:$CF$103,MIN((61+(Mortality!EC$5-Mortality!$AT$5)),84),0))</f>
        <v>1.1297520150658498E-2</v>
      </c>
      <c r="ED157" s="413">
        <f>EC157*(1-VLOOKUP($AR58,'MP-2017_Male'!$A$3:$CF$103,MIN((61+(Mortality!ED$5-Mortality!$AT$5)),84),0))</f>
        <v>1.1184544949151913E-2</v>
      </c>
      <c r="EE157" s="413">
        <f>ED157*(1-VLOOKUP($AR58,'MP-2017_Male'!$A$3:$CF$103,MIN((61+(Mortality!EE$5-Mortality!$AT$5)),84),0))</f>
        <v>1.1072699499660393E-2</v>
      </c>
      <c r="EF157" s="413">
        <f>EE157*(1-VLOOKUP($AR58,'MP-2017_Male'!$A$3:$CF$103,MIN((61+(Mortality!EF$5-Mortality!$AT$5)),84),0))</f>
        <v>1.0961972504663789E-2</v>
      </c>
      <c r="EG157" s="413">
        <f>EF157*(1-VLOOKUP($AR58,'MP-2017_Male'!$A$3:$CF$103,MIN((61+(Mortality!EG$5-Mortality!$AT$5)),84),0))</f>
        <v>1.0852352779617151E-2</v>
      </c>
      <c r="EH157" s="413">
        <f>EG157*(1-VLOOKUP($AR58,'MP-2017_Male'!$A$3:$CF$103,MIN((61+(Mortality!EH$5-Mortality!$AT$5)),84),0))</f>
        <v>1.0743829251820979E-2</v>
      </c>
      <c r="EI157" s="413">
        <f>EH157*(1-VLOOKUP($AR58,'MP-2017_Male'!$A$3:$CF$103,MIN((61+(Mortality!EI$5-Mortality!$AT$5)),84),0))</f>
        <v>1.0636390959302768E-2</v>
      </c>
      <c r="EJ157" s="413">
        <f>EI157*(1-VLOOKUP($AR58,'MP-2017_Male'!$A$3:$CF$103,MIN((61+(Mortality!EJ$5-Mortality!$AT$5)),84),0))</f>
        <v>1.0530027049709741E-2</v>
      </c>
      <c r="EK157" s="413">
        <f>EJ157*(1-VLOOKUP($AR58,'MP-2017_Male'!$A$3:$CF$103,MIN((61+(Mortality!EK$5-Mortality!$AT$5)),84),0))</f>
        <v>1.0424726779212643E-2</v>
      </c>
      <c r="EL157" s="413">
        <f>EK157*(1-VLOOKUP($AR58,'MP-2017_Male'!$A$3:$CF$103,MIN((61+(Mortality!EL$5-Mortality!$AT$5)),84),0))</f>
        <v>1.0320479511420516E-2</v>
      </c>
      <c r="EM157" s="413">
        <f>EL157*(1-VLOOKUP($AR58,'MP-2017_Male'!$A$3:$CF$103,MIN((61+(Mortality!EM$5-Mortality!$AT$5)),84),0))</f>
        <v>1.0217274716306311E-2</v>
      </c>
      <c r="EN157" s="413">
        <f>EM157*(1-VLOOKUP($AR58,'MP-2017_Male'!$A$3:$CF$103,MIN((61+(Mortality!EN$5-Mortality!$AT$5)),84),0))</f>
        <v>1.0115101969143248E-2</v>
      </c>
      <c r="EO157" s="413">
        <f>EN157*(1-VLOOKUP($AR58,'MP-2017_Male'!$A$3:$CF$103,MIN((61+(Mortality!EO$5-Mortality!$AT$5)),84),0))</f>
        <v>1.0013950949451815E-2</v>
      </c>
      <c r="EP157" s="413">
        <f>EO157*(1-VLOOKUP($AR58,'MP-2017_Male'!$A$3:$CF$103,MIN((61+(Mortality!EP$5-Mortality!$AT$5)),84),0))</f>
        <v>9.9138114399572961E-3</v>
      </c>
      <c r="EQ157" s="413">
        <f>EP157*(1-VLOOKUP($AR58,'MP-2017_Male'!$A$3:$CF$103,MIN((61+(Mortality!EQ$5-Mortality!$AT$5)),84),0))</f>
        <v>9.8146733255577226E-3</v>
      </c>
      <c r="ER157" s="413">
        <f>EQ157*(1-VLOOKUP($AR58,'MP-2017_Male'!$A$3:$CF$103,MIN((61+(Mortality!ER$5-Mortality!$AT$5)),84),0))</f>
        <v>9.7165265923021445E-3</v>
      </c>
      <c r="ES157" s="413">
        <f>ER157*(1-VLOOKUP($AR58,'MP-2017_Male'!$A$3:$CF$103,MIN((61+(Mortality!ES$5-Mortality!$AT$5)),84),0))</f>
        <v>9.6193613263791233E-3</v>
      </c>
      <c r="ET157" s="413">
        <f>ES157*(1-VLOOKUP($AR58,'MP-2017_Male'!$A$3:$CF$103,MIN((61+(Mortality!ET$5-Mortality!$AT$5)),84),0))</f>
        <v>9.5231677131153315E-3</v>
      </c>
      <c r="EU157" s="413">
        <f>ET157*(1-VLOOKUP($AR58,'MP-2017_Male'!$A$3:$CF$103,MIN((61+(Mortality!EU$5-Mortality!$AT$5)),84),0))</f>
        <v>9.4279360359841788E-3</v>
      </c>
      <c r="EV157" s="413">
        <f>EU157*(1-VLOOKUP($AR58,'MP-2017_Male'!$A$3:$CF$103,MIN((61+(Mortality!EV$5-Mortality!$AT$5)),84),0))</f>
        <v>9.3336566756243369E-3</v>
      </c>
      <c r="EW157" s="413">
        <f>EV157*(1-VLOOKUP($AR58,'MP-2017_Male'!$A$3:$CF$103,MIN((61+(Mortality!EW$5-Mortality!$AT$5)),84),0))</f>
        <v>9.2403201088680931E-3</v>
      </c>
      <c r="EX157" s="413">
        <f>EW157*(1-VLOOKUP($AR58,'MP-2017_Male'!$A$3:$CF$103,MIN((61+(Mortality!EX$5-Mortality!$AT$5)),84),0))</f>
        <v>9.1479169077794114E-3</v>
      </c>
      <c r="EY157" s="413">
        <f>EX157*(1-VLOOKUP($AR58,'MP-2017_Male'!$A$3:$CF$103,MIN((61+(Mortality!EY$5-Mortality!$AT$5)),84),0))</f>
        <v>9.0564377387016178E-3</v>
      </c>
      <c r="EZ157" s="413">
        <f>EY157*(1-VLOOKUP($AR58,'MP-2017_Male'!$A$3:$CF$103,MIN((61+(Mortality!EZ$5-Mortality!$AT$5)),84),0))</f>
        <v>8.9658733613146007E-3</v>
      </c>
      <c r="FA157" s="413">
        <f>EZ157*(1-VLOOKUP($AR58,'MP-2017_Male'!$A$3:$CF$103,MIN((61+(Mortality!FA$5-Mortality!$AT$5)),84),0))</f>
        <v>8.8762146277014554E-3</v>
      </c>
      <c r="FB157" s="413">
        <f>FA157*(1-VLOOKUP($AR58,'MP-2017_Male'!$A$3:$CF$103,MIN((61+(Mortality!FB$5-Mortality!$AT$5)),84),0))</f>
        <v>8.7874524814244414E-3</v>
      </c>
      <c r="FC157" s="413">
        <f>FB157*(1-VLOOKUP($AR58,'MP-2017_Male'!$A$3:$CF$103,MIN((61+(Mortality!FC$5-Mortality!$AT$5)),84),0))</f>
        <v>8.6995779566101973E-3</v>
      </c>
      <c r="FD157" s="413">
        <f>FC157*(1-VLOOKUP($AR58,'MP-2017_Male'!$A$3:$CF$103,MIN((61+(Mortality!FD$5-Mortality!$AT$5)),84),0))</f>
        <v>8.6125821770440952E-3</v>
      </c>
      <c r="FE157" s="413">
        <f>FD157*(1-VLOOKUP($AR58,'MP-2017_Male'!$A$3:$CF$103,MIN((61+(Mortality!FE$5-Mortality!$AT$5)),84),0))</f>
        <v>8.5264563552736542E-3</v>
      </c>
      <c r="FF157" s="413">
        <f>FE157*(1-VLOOKUP($AR58,'MP-2017_Male'!$A$3:$CF$103,MIN((61+(Mortality!FF$5-Mortality!$AT$5)),84),0))</f>
        <v>8.4411917917209169E-3</v>
      </c>
      <c r="FG157" s="413">
        <f>FF157*(1-VLOOKUP($AR58,'MP-2017_Male'!$A$3:$CF$103,MIN((61+(Mortality!FG$5-Mortality!$AT$5)),84),0))</f>
        <v>8.3567798738037082E-3</v>
      </c>
      <c r="FH157" s="413">
        <f>FG157*(1-VLOOKUP($AR58,'MP-2017_Male'!$A$3:$CF$103,MIN((61+(Mortality!FH$5-Mortality!$AT$5)),84),0))</f>
        <v>8.273212075065671E-3</v>
      </c>
      <c r="FI157" s="413">
        <f>FH157*(1-VLOOKUP($AR58,'MP-2017_Male'!$A$3:$CF$103,MIN((61+(Mortality!FI$5-Mortality!$AT$5)),84),0))</f>
        <v>8.1904799543150147E-3</v>
      </c>
    </row>
    <row r="158" spans="44:165">
      <c r="AR158" s="205">
        <v>78</v>
      </c>
      <c r="AS158" s="235">
        <f t="shared" ref="AS158:AS177" si="160">$BB158</f>
        <v>2.7220031173259163E-2</v>
      </c>
      <c r="AT158" s="235">
        <f t="shared" si="154"/>
        <v>0</v>
      </c>
      <c r="AU158" s="235">
        <f t="shared" si="156"/>
        <v>2.8288000000000001E-2</v>
      </c>
      <c r="AV158" s="235">
        <f t="shared" si="157"/>
        <v>2.8288000000000001E-2</v>
      </c>
      <c r="AW158" s="235">
        <f t="shared" si="158"/>
        <v>2.8288000000000001E-2</v>
      </c>
      <c r="AX158" s="406">
        <f t="shared" si="159"/>
        <v>2.8288000000000001E-2</v>
      </c>
      <c r="AY158" s="413">
        <f>AX158*(1-VLOOKUP($AR59,'MP-2017_Male'!$A$3:$CF$103,MIN((61+(Mortality!AY$5-Mortality!$AT$5)),84),0))</f>
        <v>2.8019264000000002E-2</v>
      </c>
      <c r="AZ158" s="413">
        <f>AY158*(1-VLOOKUP($AR59,'MP-2017_Male'!$A$3:$CF$103,MIN((61+(Mortality!AZ$5-Mortality!$AT$5)),84),0))</f>
        <v>2.77502790656E-2</v>
      </c>
      <c r="BA158" s="413">
        <f>AZ158*(1-VLOOKUP($AR59,'MP-2017_Male'!$A$3:$CF$103,MIN((61+(Mortality!BA$5-Mortality!$AT$5)),84),0))</f>
        <v>2.7483876386570238E-2</v>
      </c>
      <c r="BB158" s="413">
        <f>BA158*(1-VLOOKUP($AR59,'MP-2017_Male'!$A$3:$CF$103,MIN((61+(Mortality!BB$5-Mortality!$AT$5)),84),0))</f>
        <v>2.7220031173259163E-2</v>
      </c>
      <c r="BC158" s="413">
        <f>BB158*(1-VLOOKUP($AR59,'MP-2017_Male'!$A$3:$CF$103,MIN((61+(Mortality!BC$5-Mortality!$AT$5)),84),0))</f>
        <v>2.6961440877113201E-2</v>
      </c>
      <c r="BD158" s="413">
        <f>BC158*(1-VLOOKUP($AR59,'MP-2017_Male'!$A$3:$CF$103,MIN((61+(Mortality!BD$5-Mortality!$AT$5)),84),0))</f>
        <v>2.6708003332868338E-2</v>
      </c>
      <c r="BE158" s="413">
        <f>BD158*(1-VLOOKUP($AR59,'MP-2017_Male'!$A$3:$CF$103,MIN((61+(Mortality!BE$5-Mortality!$AT$5)),84),0))</f>
        <v>2.646228970220595E-2</v>
      </c>
      <c r="BF158" s="413">
        <f>BE158*(1-VLOOKUP($AR59,'MP-2017_Male'!$A$3:$CF$103,MIN((61+(Mortality!BF$5-Mortality!$AT$5)),84),0))</f>
        <v>2.6224129094886094E-2</v>
      </c>
      <c r="BG158" s="413">
        <f>BF158*(1-VLOOKUP($AR59,'MP-2017_Male'!$A$3:$CF$103,MIN((61+(Mortality!BG$5-Mortality!$AT$5)),84),0))</f>
        <v>2.5995979171760584E-2</v>
      </c>
      <c r="BH158" s="413">
        <f>BG158*(1-VLOOKUP($AR59,'MP-2017_Male'!$A$3:$CF$103,MIN((61+(Mortality!BH$5-Mortality!$AT$5)),84),0))</f>
        <v>2.577501334880062E-2</v>
      </c>
      <c r="BI158" s="413">
        <f>BH158*(1-VLOOKUP($AR59,'MP-2017_Male'!$A$3:$CF$103,MIN((61+(Mortality!BI$5-Mortality!$AT$5)),84),0))</f>
        <v>2.5558503236670697E-2</v>
      </c>
      <c r="BJ158" s="413">
        <f>BI158*(1-VLOOKUP($AR59,'MP-2017_Male'!$A$3:$CF$103,MIN((61+(Mortality!BJ$5-Mortality!$AT$5)),84),0))</f>
        <v>2.5343811809482662E-2</v>
      </c>
      <c r="BK158" s="413">
        <f>BJ158*(1-VLOOKUP($AR59,'MP-2017_Male'!$A$3:$CF$103,MIN((61+(Mortality!BK$5-Mortality!$AT$5)),84),0))</f>
        <v>2.5125855027921109E-2</v>
      </c>
      <c r="BL158" s="413">
        <f>BK158*(1-VLOOKUP($AR59,'MP-2017_Male'!$A$3:$CF$103,MIN((61+(Mortality!BL$5-Mortality!$AT$5)),84),0))</f>
        <v>2.4904747503675401E-2</v>
      </c>
      <c r="BM158" s="413">
        <f>BL158*(1-VLOOKUP($AR59,'MP-2017_Male'!$A$3:$CF$103,MIN((61+(Mortality!BM$5-Mortality!$AT$5)),84),0))</f>
        <v>2.4678114301391954E-2</v>
      </c>
      <c r="BN158" s="413">
        <f>BM158*(1-VLOOKUP($AR59,'MP-2017_Male'!$A$3:$CF$103,MIN((61+(Mortality!BN$5-Mortality!$AT$5)),84),0))</f>
        <v>2.4443672215528733E-2</v>
      </c>
      <c r="BO158" s="413">
        <f>BN158*(1-VLOOKUP($AR59,'MP-2017_Male'!$A$3:$CF$103,MIN((61+(Mortality!BO$5-Mortality!$AT$5)),84),0))</f>
        <v>2.4204124227816551E-2</v>
      </c>
      <c r="BP158" s="413">
        <f>BO158*(1-VLOOKUP($AR59,'MP-2017_Male'!$A$3:$CF$103,MIN((61+(Mortality!BP$5-Mortality!$AT$5)),84),0))</f>
        <v>2.3964503397961166E-2</v>
      </c>
      <c r="BQ158" s="413">
        <f>BP158*(1-VLOOKUP($AR59,'MP-2017_Male'!$A$3:$CF$103,MIN((61+(Mortality!BQ$5-Mortality!$AT$5)),84),0))</f>
        <v>2.3724858363981555E-2</v>
      </c>
      <c r="BR158" s="413">
        <f>BQ158*(1-VLOOKUP($AR59,'MP-2017_Male'!$A$3:$CF$103,MIN((61+(Mortality!BR$5-Mortality!$AT$5)),84),0))</f>
        <v>2.3487609780341739E-2</v>
      </c>
      <c r="BS158" s="413">
        <f>BR158*(1-VLOOKUP($AR59,'MP-2017_Male'!$A$3:$CF$103,MIN((61+(Mortality!BS$5-Mortality!$AT$5)),84),0))</f>
        <v>2.3252733682538322E-2</v>
      </c>
      <c r="BT158" s="413">
        <f>BS158*(1-VLOOKUP($AR59,'MP-2017_Male'!$A$3:$CF$103,MIN((61+(Mortality!BT$5-Mortality!$AT$5)),84),0))</f>
        <v>2.3020206345712939E-2</v>
      </c>
      <c r="BU158" s="413">
        <f>BT158*(1-VLOOKUP($AR59,'MP-2017_Male'!$A$3:$CF$103,MIN((61+(Mortality!BU$5-Mortality!$AT$5)),84),0))</f>
        <v>2.2790004282255808E-2</v>
      </c>
      <c r="BV158" s="413">
        <f>BU158*(1-VLOOKUP($AR59,'MP-2017_Male'!$A$3:$CF$103,MIN((61+(Mortality!BV$5-Mortality!$AT$5)),84),0))</f>
        <v>2.256210423943325E-2</v>
      </c>
      <c r="BW158" s="413">
        <f>BV158*(1-VLOOKUP($AR59,'MP-2017_Male'!$A$3:$CF$103,MIN((61+(Mortality!BW$5-Mortality!$AT$5)),84),0))</f>
        <v>2.2336483197038917E-2</v>
      </c>
      <c r="BX158" s="413">
        <f>BW158*(1-VLOOKUP($AR59,'MP-2017_Male'!$A$3:$CF$103,MIN((61+(Mortality!BX$5-Mortality!$AT$5)),84),0))</f>
        <v>2.2113118365068529E-2</v>
      </c>
      <c r="BY158" s="413">
        <f>BX158*(1-VLOOKUP($AR59,'MP-2017_Male'!$A$3:$CF$103,MIN((61+(Mortality!BY$5-Mortality!$AT$5)),84),0))</f>
        <v>2.1891987181417844E-2</v>
      </c>
      <c r="BZ158" s="413">
        <f>BY158*(1-VLOOKUP($AR59,'MP-2017_Male'!$A$3:$CF$103,MIN((61+(Mortality!BZ$5-Mortality!$AT$5)),84),0))</f>
        <v>2.1673067309603666E-2</v>
      </c>
      <c r="CA158" s="413">
        <f>BZ158*(1-VLOOKUP($AR59,'MP-2017_Male'!$A$3:$CF$103,MIN((61+(Mortality!CA$5-Mortality!$AT$5)),84),0))</f>
        <v>2.1456336636507631E-2</v>
      </c>
      <c r="CB158" s="413">
        <f>CA158*(1-VLOOKUP($AR59,'MP-2017_Male'!$A$3:$CF$103,MIN((61+(Mortality!CB$5-Mortality!$AT$5)),84),0))</f>
        <v>2.1241773270142553E-2</v>
      </c>
      <c r="CC158" s="413">
        <f>CB158*(1-VLOOKUP($AR59,'MP-2017_Male'!$A$3:$CF$103,MIN((61+(Mortality!CC$5-Mortality!$AT$5)),84),0))</f>
        <v>2.1029355537441126E-2</v>
      </c>
      <c r="CD158" s="413">
        <f>CC158*(1-VLOOKUP($AR59,'MP-2017_Male'!$A$3:$CF$103,MIN((61+(Mortality!CD$5-Mortality!$AT$5)),84),0))</f>
        <v>2.0819061982066716E-2</v>
      </c>
      <c r="CE158" s="413">
        <f>CD158*(1-VLOOKUP($AR59,'MP-2017_Male'!$A$3:$CF$103,MIN((61+(Mortality!CE$5-Mortality!$AT$5)),84),0))</f>
        <v>2.0610871362246048E-2</v>
      </c>
      <c r="CF158" s="413">
        <f>CE158*(1-VLOOKUP($AR59,'MP-2017_Male'!$A$3:$CF$103,MIN((61+(Mortality!CF$5-Mortality!$AT$5)),84),0))</f>
        <v>2.0404762648623589E-2</v>
      </c>
      <c r="CG158" s="413">
        <f>CF158*(1-VLOOKUP($AR59,'MP-2017_Male'!$A$3:$CF$103,MIN((61+(Mortality!CG$5-Mortality!$AT$5)),84),0))</f>
        <v>2.0200715022137352E-2</v>
      </c>
      <c r="CH158" s="413">
        <f>CG158*(1-VLOOKUP($AR59,'MP-2017_Male'!$A$3:$CF$103,MIN((61+(Mortality!CH$5-Mortality!$AT$5)),84),0))</f>
        <v>1.9998707871915978E-2</v>
      </c>
      <c r="CI158" s="413">
        <f>CH158*(1-VLOOKUP($AR59,'MP-2017_Male'!$A$3:$CF$103,MIN((61+(Mortality!CI$5-Mortality!$AT$5)),84),0))</f>
        <v>1.979872079319682E-2</v>
      </c>
      <c r="CJ158" s="413">
        <f>CI158*(1-VLOOKUP($AR59,'MP-2017_Male'!$A$3:$CF$103,MIN((61+(Mortality!CJ$5-Mortality!$AT$5)),84),0))</f>
        <v>1.9600733585264853E-2</v>
      </c>
      <c r="CK158" s="413">
        <f>CJ158*(1-VLOOKUP($AR59,'MP-2017_Male'!$A$3:$CF$103,MIN((61+(Mortality!CK$5-Mortality!$AT$5)),84),0))</f>
        <v>1.9404726249412203E-2</v>
      </c>
      <c r="CL158" s="413">
        <f>CK158*(1-VLOOKUP($AR59,'MP-2017_Male'!$A$3:$CF$103,MIN((61+(Mortality!CL$5-Mortality!$AT$5)),84),0))</f>
        <v>1.921067898691808E-2</v>
      </c>
      <c r="CM158" s="413">
        <f>CL158*(1-VLOOKUP($AR59,'MP-2017_Male'!$A$3:$CF$103,MIN((61+(Mortality!CM$5-Mortality!$AT$5)),84),0))</f>
        <v>1.9018572197048899E-2</v>
      </c>
      <c r="CN158" s="413">
        <f>CM158*(1-VLOOKUP($AR59,'MP-2017_Male'!$A$3:$CF$103,MIN((61+(Mortality!CN$5-Mortality!$AT$5)),84),0))</f>
        <v>1.882838647507841E-2</v>
      </c>
      <c r="CO158" s="413">
        <f>CN158*(1-VLOOKUP($AR59,'MP-2017_Male'!$A$3:$CF$103,MIN((61+(Mortality!CO$5-Mortality!$AT$5)),84),0))</f>
        <v>1.8640102610327624E-2</v>
      </c>
      <c r="CP158" s="413">
        <f>CO158*(1-VLOOKUP($AR59,'MP-2017_Male'!$A$3:$CF$103,MIN((61+(Mortality!CP$5-Mortality!$AT$5)),84),0))</f>
        <v>1.8453701584224349E-2</v>
      </c>
      <c r="CQ158" s="413">
        <f>CP158*(1-VLOOKUP($AR59,'MP-2017_Male'!$A$3:$CF$103,MIN((61+(Mortality!CQ$5-Mortality!$AT$5)),84),0))</f>
        <v>1.8269164568382106E-2</v>
      </c>
      <c r="CR158" s="413">
        <f>CQ158*(1-VLOOKUP($AR59,'MP-2017_Male'!$A$3:$CF$103,MIN((61+(Mortality!CR$5-Mortality!$AT$5)),84),0))</f>
        <v>1.8086472922698285E-2</v>
      </c>
      <c r="CS158" s="413">
        <f>CR158*(1-VLOOKUP($AR59,'MP-2017_Male'!$A$3:$CF$103,MIN((61+(Mortality!CS$5-Mortality!$AT$5)),84),0))</f>
        <v>1.7905608193471301E-2</v>
      </c>
      <c r="CT158" s="413">
        <f>CS158*(1-VLOOKUP($AR59,'MP-2017_Male'!$A$3:$CF$103,MIN((61+(Mortality!CT$5-Mortality!$AT$5)),84),0))</f>
        <v>1.7726552111536589E-2</v>
      </c>
      <c r="CU158" s="413">
        <f>CT158*(1-VLOOKUP($AR59,'MP-2017_Male'!$A$3:$CF$103,MIN((61+(Mortality!CU$5-Mortality!$AT$5)),84),0))</f>
        <v>1.7549286590421223E-2</v>
      </c>
      <c r="CV158" s="413">
        <f>CU158*(1-VLOOKUP($AR59,'MP-2017_Male'!$A$3:$CF$103,MIN((61+(Mortality!CV$5-Mortality!$AT$5)),84),0))</f>
        <v>1.7373793724517011E-2</v>
      </c>
      <c r="CW158" s="413">
        <f>CV158*(1-VLOOKUP($AR59,'MP-2017_Male'!$A$3:$CF$103,MIN((61+(Mortality!CW$5-Mortality!$AT$5)),84),0))</f>
        <v>1.720005578727184E-2</v>
      </c>
      <c r="CX158" s="413">
        <f>CW158*(1-VLOOKUP($AR59,'MP-2017_Male'!$A$3:$CF$103,MIN((61+(Mortality!CX$5-Mortality!$AT$5)),84),0))</f>
        <v>1.7028055229399122E-2</v>
      </c>
      <c r="CY158" s="413">
        <f>CX158*(1-VLOOKUP($AR59,'MP-2017_Male'!$A$3:$CF$103,MIN((61+(Mortality!CY$5-Mortality!$AT$5)),84),0))</f>
        <v>1.6857774677105131E-2</v>
      </c>
      <c r="CZ158" s="413">
        <f>CY158*(1-VLOOKUP($AR59,'MP-2017_Male'!$A$3:$CF$103,MIN((61+(Mortality!CZ$5-Mortality!$AT$5)),84),0))</f>
        <v>1.668919693033408E-2</v>
      </c>
      <c r="DA158" s="413">
        <f>CZ158*(1-VLOOKUP($AR59,'MP-2017_Male'!$A$3:$CF$103,MIN((61+(Mortality!DA$5-Mortality!$AT$5)),84),0))</f>
        <v>1.6522304961030739E-2</v>
      </c>
      <c r="DB158" s="413">
        <f>DA158*(1-VLOOKUP($AR59,'MP-2017_Male'!$A$3:$CF$103,MIN((61+(Mortality!DB$5-Mortality!$AT$5)),84),0))</f>
        <v>1.6357081911420431E-2</v>
      </c>
      <c r="DC158" s="413">
        <f>DB158*(1-VLOOKUP($AR59,'MP-2017_Male'!$A$3:$CF$103,MIN((61+(Mortality!DC$5-Mortality!$AT$5)),84),0))</f>
        <v>1.6193511092306226E-2</v>
      </c>
      <c r="DD158" s="413">
        <f>DC158*(1-VLOOKUP($AR59,'MP-2017_Male'!$A$3:$CF$103,MIN((61+(Mortality!DD$5-Mortality!$AT$5)),84),0))</f>
        <v>1.6031575981383165E-2</v>
      </c>
      <c r="DE158" s="413">
        <f>DD158*(1-VLOOKUP($AR59,'MP-2017_Male'!$A$3:$CF$103,MIN((61+(Mortality!DE$5-Mortality!$AT$5)),84),0))</f>
        <v>1.5871260221569334E-2</v>
      </c>
      <c r="DF158" s="413">
        <f>DE158*(1-VLOOKUP($AR59,'MP-2017_Male'!$A$3:$CF$103,MIN((61+(Mortality!DF$5-Mortality!$AT$5)),84),0))</f>
        <v>1.5712547619353642E-2</v>
      </c>
      <c r="DG158" s="413">
        <f>DF158*(1-VLOOKUP($AR59,'MP-2017_Male'!$A$3:$CF$103,MIN((61+(Mortality!DG$5-Mortality!$AT$5)),84),0))</f>
        <v>1.5555422143160105E-2</v>
      </c>
      <c r="DH158" s="413">
        <f>DG158*(1-VLOOKUP($AR59,'MP-2017_Male'!$A$3:$CF$103,MIN((61+(Mortality!DH$5-Mortality!$AT$5)),84),0))</f>
        <v>1.5399867921728504E-2</v>
      </c>
      <c r="DI158" s="413">
        <f>DH158*(1-VLOOKUP($AR59,'MP-2017_Male'!$A$3:$CF$103,MIN((61+(Mortality!DI$5-Mortality!$AT$5)),84),0))</f>
        <v>1.5245869242511218E-2</v>
      </c>
      <c r="DJ158" s="413">
        <f>DI158*(1-VLOOKUP($AR59,'MP-2017_Male'!$A$3:$CF$103,MIN((61+(Mortality!DJ$5-Mortality!$AT$5)),84),0))</f>
        <v>1.5093410550086107E-2</v>
      </c>
      <c r="DK158" s="413">
        <f>DJ158*(1-VLOOKUP($AR59,'MP-2017_Male'!$A$3:$CF$103,MIN((61+(Mortality!DK$5-Mortality!$AT$5)),84),0))</f>
        <v>1.4942476444585245E-2</v>
      </c>
      <c r="DL158" s="413">
        <f>DK158*(1-VLOOKUP($AR59,'MP-2017_Male'!$A$3:$CF$103,MIN((61+(Mortality!DL$5-Mortality!$AT$5)),84),0))</f>
        <v>1.4793051680139392E-2</v>
      </c>
      <c r="DM158" s="413">
        <f>DL158*(1-VLOOKUP($AR59,'MP-2017_Male'!$A$3:$CF$103,MIN((61+(Mortality!DM$5-Mortality!$AT$5)),84),0))</f>
        <v>1.4645121163337998E-2</v>
      </c>
      <c r="DN158" s="413">
        <f>DM158*(1-VLOOKUP($AR59,'MP-2017_Male'!$A$3:$CF$103,MIN((61+(Mortality!DN$5-Mortality!$AT$5)),84),0))</f>
        <v>1.4498669951704618E-2</v>
      </c>
      <c r="DO158" s="413">
        <f>DN158*(1-VLOOKUP($AR59,'MP-2017_Male'!$A$3:$CF$103,MIN((61+(Mortality!DO$5-Mortality!$AT$5)),84),0))</f>
        <v>1.4353683252187572E-2</v>
      </c>
      <c r="DP158" s="413">
        <f>DO158*(1-VLOOKUP($AR59,'MP-2017_Male'!$A$3:$CF$103,MIN((61+(Mortality!DP$5-Mortality!$AT$5)),84),0))</f>
        <v>1.4210146419665696E-2</v>
      </c>
      <c r="DQ158" s="413">
        <f>DP158*(1-VLOOKUP($AR59,'MP-2017_Male'!$A$3:$CF$103,MIN((61+(Mortality!DQ$5-Mortality!$AT$5)),84),0))</f>
        <v>1.4068044955469039E-2</v>
      </c>
      <c r="DR158" s="413">
        <f>DQ158*(1-VLOOKUP($AR59,'MP-2017_Male'!$A$3:$CF$103,MIN((61+(Mortality!DR$5-Mortality!$AT$5)),84),0))</f>
        <v>1.3927364505914348E-2</v>
      </c>
      <c r="DS158" s="413">
        <f>DR158*(1-VLOOKUP($AR59,'MP-2017_Male'!$A$3:$CF$103,MIN((61+(Mortality!DS$5-Mortality!$AT$5)),84),0))</f>
        <v>1.3788090860855204E-2</v>
      </c>
      <c r="DT158" s="413">
        <f>DS158*(1-VLOOKUP($AR59,'MP-2017_Male'!$A$3:$CF$103,MIN((61+(Mortality!DT$5-Mortality!$AT$5)),84),0))</f>
        <v>1.3650209952246651E-2</v>
      </c>
      <c r="DU158" s="413">
        <f>DT158*(1-VLOOKUP($AR59,'MP-2017_Male'!$A$3:$CF$103,MIN((61+(Mortality!DU$5-Mortality!$AT$5)),84),0))</f>
        <v>1.3513707852724184E-2</v>
      </c>
      <c r="DV158" s="413">
        <f>DU158*(1-VLOOKUP($AR59,'MP-2017_Male'!$A$3:$CF$103,MIN((61+(Mortality!DV$5-Mortality!$AT$5)),84),0))</f>
        <v>1.3378570774196942E-2</v>
      </c>
      <c r="DW158" s="413">
        <f>DV158*(1-VLOOKUP($AR59,'MP-2017_Male'!$A$3:$CF$103,MIN((61+(Mortality!DW$5-Mortality!$AT$5)),84),0))</f>
        <v>1.3244785066454972E-2</v>
      </c>
      <c r="DX158" s="413">
        <f>DW158*(1-VLOOKUP($AR59,'MP-2017_Male'!$A$3:$CF$103,MIN((61+(Mortality!DX$5-Mortality!$AT$5)),84),0))</f>
        <v>1.3112337215790422E-2</v>
      </c>
      <c r="DY158" s="413">
        <f>DX158*(1-VLOOKUP($AR59,'MP-2017_Male'!$A$3:$CF$103,MIN((61+(Mortality!DY$5-Mortality!$AT$5)),84),0))</f>
        <v>1.2981213843632518E-2</v>
      </c>
      <c r="DZ158" s="413">
        <f>DY158*(1-VLOOKUP($AR59,'MP-2017_Male'!$A$3:$CF$103,MIN((61+(Mortality!DZ$5-Mortality!$AT$5)),84),0))</f>
        <v>1.2851401705196193E-2</v>
      </c>
      <c r="EA158" s="413">
        <f>DZ158*(1-VLOOKUP($AR59,'MP-2017_Male'!$A$3:$CF$103,MIN((61+(Mortality!EA$5-Mortality!$AT$5)),84),0))</f>
        <v>1.2722887688144231E-2</v>
      </c>
      <c r="EB158" s="413">
        <f>EA158*(1-VLOOKUP($AR59,'MP-2017_Male'!$A$3:$CF$103,MIN((61+(Mortality!EB$5-Mortality!$AT$5)),84),0))</f>
        <v>1.2595658811262789E-2</v>
      </c>
      <c r="EC158" s="413">
        <f>EB158*(1-VLOOKUP($AR59,'MP-2017_Male'!$A$3:$CF$103,MIN((61+(Mortality!EC$5-Mortality!$AT$5)),84),0))</f>
        <v>1.2469702223150161E-2</v>
      </c>
      <c r="ED158" s="413">
        <f>EC158*(1-VLOOKUP($AR59,'MP-2017_Male'!$A$3:$CF$103,MIN((61+(Mortality!ED$5-Mortality!$AT$5)),84),0))</f>
        <v>1.2345005200918659E-2</v>
      </c>
      <c r="EE158" s="413">
        <f>ED158*(1-VLOOKUP($AR59,'MP-2017_Male'!$A$3:$CF$103,MIN((61+(Mortality!EE$5-Mortality!$AT$5)),84),0))</f>
        <v>1.2221555148909472E-2</v>
      </c>
      <c r="EF158" s="413">
        <f>EE158*(1-VLOOKUP($AR59,'MP-2017_Male'!$A$3:$CF$103,MIN((61+(Mortality!EF$5-Mortality!$AT$5)),84),0))</f>
        <v>1.2099339597420378E-2</v>
      </c>
      <c r="EG158" s="413">
        <f>EF158*(1-VLOOKUP($AR59,'MP-2017_Male'!$A$3:$CF$103,MIN((61+(Mortality!EG$5-Mortality!$AT$5)),84),0))</f>
        <v>1.1978346201446173E-2</v>
      </c>
      <c r="EH158" s="413">
        <f>EG158*(1-VLOOKUP($AR59,'MP-2017_Male'!$A$3:$CF$103,MIN((61+(Mortality!EH$5-Mortality!$AT$5)),84),0))</f>
        <v>1.1858562739431712E-2</v>
      </c>
      <c r="EI158" s="413">
        <f>EH158*(1-VLOOKUP($AR59,'MP-2017_Male'!$A$3:$CF$103,MIN((61+(Mortality!EI$5-Mortality!$AT$5)),84),0))</f>
        <v>1.1739977112037394E-2</v>
      </c>
      <c r="EJ158" s="413">
        <f>EI158*(1-VLOOKUP($AR59,'MP-2017_Male'!$A$3:$CF$103,MIN((61+(Mortality!EJ$5-Mortality!$AT$5)),84),0))</f>
        <v>1.1622577340917019E-2</v>
      </c>
      <c r="EK158" s="413">
        <f>EJ158*(1-VLOOKUP($AR59,'MP-2017_Male'!$A$3:$CF$103,MIN((61+(Mortality!EK$5-Mortality!$AT$5)),84),0))</f>
        <v>1.1506351567507848E-2</v>
      </c>
      <c r="EL158" s="413">
        <f>EK158*(1-VLOOKUP($AR59,'MP-2017_Male'!$A$3:$CF$103,MIN((61+(Mortality!EL$5-Mortality!$AT$5)),84),0))</f>
        <v>1.1391288051832768E-2</v>
      </c>
      <c r="EM158" s="413">
        <f>EL158*(1-VLOOKUP($AR59,'MP-2017_Male'!$A$3:$CF$103,MIN((61+(Mortality!EM$5-Mortality!$AT$5)),84),0))</f>
        <v>1.1277375171314441E-2</v>
      </c>
      <c r="EN158" s="413">
        <f>EM158*(1-VLOOKUP($AR59,'MP-2017_Male'!$A$3:$CF$103,MIN((61+(Mortality!EN$5-Mortality!$AT$5)),84),0))</f>
        <v>1.1164601419601296E-2</v>
      </c>
      <c r="EO158" s="413">
        <f>EN158*(1-VLOOKUP($AR59,'MP-2017_Male'!$A$3:$CF$103,MIN((61+(Mortality!EO$5-Mortality!$AT$5)),84),0))</f>
        <v>1.1052955405405284E-2</v>
      </c>
      <c r="EP158" s="413">
        <f>EO158*(1-VLOOKUP($AR59,'MP-2017_Male'!$A$3:$CF$103,MIN((61+(Mortality!EP$5-Mortality!$AT$5)),84),0))</f>
        <v>1.0942425851351231E-2</v>
      </c>
      <c r="EQ158" s="413">
        <f>EP158*(1-VLOOKUP($AR59,'MP-2017_Male'!$A$3:$CF$103,MIN((61+(Mortality!EQ$5-Mortality!$AT$5)),84),0))</f>
        <v>1.0833001592837718E-2</v>
      </c>
      <c r="ER158" s="413">
        <f>EQ158*(1-VLOOKUP($AR59,'MP-2017_Male'!$A$3:$CF$103,MIN((61+(Mortality!ER$5-Mortality!$AT$5)),84),0))</f>
        <v>1.0724671576909341E-2</v>
      </c>
      <c r="ES158" s="413">
        <f>ER158*(1-VLOOKUP($AR59,'MP-2017_Male'!$A$3:$CF$103,MIN((61+(Mortality!ES$5-Mortality!$AT$5)),84),0))</f>
        <v>1.0617424861140248E-2</v>
      </c>
      <c r="ET158" s="413">
        <f>ES158*(1-VLOOKUP($AR59,'MP-2017_Male'!$A$3:$CF$103,MIN((61+(Mortality!ET$5-Mortality!$AT$5)),84),0))</f>
        <v>1.0511250612528845E-2</v>
      </c>
      <c r="EU158" s="413">
        <f>ET158*(1-VLOOKUP($AR59,'MP-2017_Male'!$A$3:$CF$103,MIN((61+(Mortality!EU$5-Mortality!$AT$5)),84),0))</f>
        <v>1.0406138106403557E-2</v>
      </c>
      <c r="EV158" s="413">
        <f>EU158*(1-VLOOKUP($AR59,'MP-2017_Male'!$A$3:$CF$103,MIN((61+(Mortality!EV$5-Mortality!$AT$5)),84),0))</f>
        <v>1.0302076725339521E-2</v>
      </c>
      <c r="EW158" s="413">
        <f>EV158*(1-VLOOKUP($AR59,'MP-2017_Male'!$A$3:$CF$103,MIN((61+(Mortality!EW$5-Mortality!$AT$5)),84),0))</f>
        <v>1.0199055958086126E-2</v>
      </c>
      <c r="EX158" s="413">
        <f>EW158*(1-VLOOKUP($AR59,'MP-2017_Male'!$A$3:$CF$103,MIN((61+(Mortality!EX$5-Mortality!$AT$5)),84),0))</f>
        <v>1.0097065398505266E-2</v>
      </c>
      <c r="EY158" s="413">
        <f>EX158*(1-VLOOKUP($AR59,'MP-2017_Male'!$A$3:$CF$103,MIN((61+(Mortality!EY$5-Mortality!$AT$5)),84),0))</f>
        <v>9.9960947445202133E-3</v>
      </c>
      <c r="EZ158" s="413">
        <f>EY158*(1-VLOOKUP($AR59,'MP-2017_Male'!$A$3:$CF$103,MIN((61+(Mortality!EZ$5-Mortality!$AT$5)),84),0))</f>
        <v>9.8961337970750116E-3</v>
      </c>
      <c r="FA158" s="413">
        <f>EZ158*(1-VLOOKUP($AR59,'MP-2017_Male'!$A$3:$CF$103,MIN((61+(Mortality!FA$5-Mortality!$AT$5)),84),0))</f>
        <v>9.7971724591042614E-3</v>
      </c>
      <c r="FB158" s="413">
        <f>FA158*(1-VLOOKUP($AR59,'MP-2017_Male'!$A$3:$CF$103,MIN((61+(Mortality!FB$5-Mortality!$AT$5)),84),0))</f>
        <v>9.6992007345132192E-3</v>
      </c>
      <c r="FC158" s="413">
        <f>FB158*(1-VLOOKUP($AR59,'MP-2017_Male'!$A$3:$CF$103,MIN((61+(Mortality!FC$5-Mortality!$AT$5)),84),0))</f>
        <v>9.6022087271680871E-3</v>
      </c>
      <c r="FD158" s="413">
        <f>FC158*(1-VLOOKUP($AR59,'MP-2017_Male'!$A$3:$CF$103,MIN((61+(Mortality!FD$5-Mortality!$AT$5)),84),0))</f>
        <v>9.5061866398964065E-3</v>
      </c>
      <c r="FE158" s="413">
        <f>FD158*(1-VLOOKUP($AR59,'MP-2017_Male'!$A$3:$CF$103,MIN((61+(Mortality!FE$5-Mortality!$AT$5)),84),0))</f>
        <v>9.4111247734974431E-3</v>
      </c>
      <c r="FF158" s="413">
        <f>FE158*(1-VLOOKUP($AR59,'MP-2017_Male'!$A$3:$CF$103,MIN((61+(Mortality!FF$5-Mortality!$AT$5)),84),0))</f>
        <v>9.317013525762469E-3</v>
      </c>
      <c r="FG158" s="413">
        <f>FF158*(1-VLOOKUP($AR59,'MP-2017_Male'!$A$3:$CF$103,MIN((61+(Mortality!FG$5-Mortality!$AT$5)),84),0))</f>
        <v>9.2238433905048444E-3</v>
      </c>
      <c r="FH158" s="413">
        <f>FG158*(1-VLOOKUP($AR59,'MP-2017_Male'!$A$3:$CF$103,MIN((61+(Mortality!FH$5-Mortality!$AT$5)),84),0))</f>
        <v>9.1316049565997957E-3</v>
      </c>
      <c r="FI158" s="413">
        <f>FH158*(1-VLOOKUP($AR59,'MP-2017_Male'!$A$3:$CF$103,MIN((61+(Mortality!FI$5-Mortality!$AT$5)),84),0))</f>
        <v>9.0402889070337975E-3</v>
      </c>
    </row>
    <row r="159" spans="44:165">
      <c r="AR159" s="205">
        <v>79</v>
      </c>
      <c r="AS159" s="235">
        <f t="shared" si="160"/>
        <v>3.0197065173880544E-2</v>
      </c>
      <c r="AT159" s="235">
        <f t="shared" si="154"/>
        <v>0</v>
      </c>
      <c r="AU159" s="235">
        <f t="shared" si="156"/>
        <v>3.1365999999999998E-2</v>
      </c>
      <c r="AV159" s="235">
        <f t="shared" si="157"/>
        <v>3.1365999999999998E-2</v>
      </c>
      <c r="AW159" s="235">
        <f t="shared" si="158"/>
        <v>3.1365999999999998E-2</v>
      </c>
      <c r="AX159" s="406">
        <f t="shared" si="159"/>
        <v>3.1365999999999998E-2</v>
      </c>
      <c r="AY159" s="413">
        <f>AX159*(1-VLOOKUP($AR60,'MP-2017_Male'!$A$3:$CF$103,MIN((61+(Mortality!AY$5-Mortality!$AT$5)),84),0))</f>
        <v>3.10742962E-2</v>
      </c>
      <c r="AZ159" s="413">
        <f>AY159*(1-VLOOKUP($AR60,'MP-2017_Male'!$A$3:$CF$103,MIN((61+(Mortality!AZ$5-Mortality!$AT$5)),84),0))</f>
        <v>3.0782197815720003E-2</v>
      </c>
      <c r="BA159" s="413">
        <f>AZ159*(1-VLOOKUP($AR60,'MP-2017_Male'!$A$3:$CF$103,MIN((61+(Mortality!BA$5-Mortality!$AT$5)),84),0))</f>
        <v>3.0489766936470663E-2</v>
      </c>
      <c r="BB159" s="413">
        <f>BA159*(1-VLOOKUP($AR60,'MP-2017_Male'!$A$3:$CF$103,MIN((61+(Mortality!BB$5-Mortality!$AT$5)),84),0))</f>
        <v>3.0197065173880544E-2</v>
      </c>
      <c r="BC159" s="413">
        <f>BB159*(1-VLOOKUP($AR60,'MP-2017_Male'!$A$3:$CF$103,MIN((61+(Mortality!BC$5-Mortality!$AT$5)),84),0))</f>
        <v>2.9907173348211288E-2</v>
      </c>
      <c r="BD159" s="413">
        <f>BC159*(1-VLOOKUP($AR60,'MP-2017_Male'!$A$3:$CF$103,MIN((61+(Mortality!BD$5-Mortality!$AT$5)),84),0))</f>
        <v>2.9623055201403282E-2</v>
      </c>
      <c r="BE159" s="413">
        <f>BD159*(1-VLOOKUP($AR60,'MP-2017_Male'!$A$3:$CF$103,MIN((61+(Mortality!BE$5-Mortality!$AT$5)),84),0))</f>
        <v>2.934459848251009E-2</v>
      </c>
      <c r="BF159" s="413">
        <f>BE159*(1-VLOOKUP($AR60,'MP-2017_Male'!$A$3:$CF$103,MIN((61+(Mortality!BF$5-Mortality!$AT$5)),84),0))</f>
        <v>2.9071693716622746E-2</v>
      </c>
      <c r="BG159" s="413">
        <f>BF159*(1-VLOOKUP($AR60,'MP-2017_Male'!$A$3:$CF$103,MIN((61+(Mortality!BG$5-Mortality!$AT$5)),84),0))</f>
        <v>2.8807141303801478E-2</v>
      </c>
      <c r="BH159" s="413">
        <f>BG159*(1-VLOOKUP($AR60,'MP-2017_Male'!$A$3:$CF$103,MIN((61+(Mortality!BH$5-Mortality!$AT$5)),84),0))</f>
        <v>2.8550757746197645E-2</v>
      </c>
      <c r="BI159" s="413">
        <f>BH159*(1-VLOOKUP($AR60,'MP-2017_Male'!$A$3:$CF$103,MIN((61+(Mortality!BI$5-Mortality!$AT$5)),84),0))</f>
        <v>2.8302366153805724E-2</v>
      </c>
      <c r="BJ159" s="413">
        <f>BI159*(1-VLOOKUP($AR60,'MP-2017_Male'!$A$3:$CF$103,MIN((61+(Mortality!BJ$5-Mortality!$AT$5)),84),0))</f>
        <v>2.8056135568267613E-2</v>
      </c>
      <c r="BK159" s="413">
        <f>BJ159*(1-VLOOKUP($AR60,'MP-2017_Male'!$A$3:$CF$103,MIN((61+(Mortality!BK$5-Mortality!$AT$5)),84),0))</f>
        <v>2.7809241575266857E-2</v>
      </c>
      <c r="BL159" s="413">
        <f>BK159*(1-VLOOKUP($AR60,'MP-2017_Male'!$A$3:$CF$103,MIN((61+(Mortality!BL$5-Mortality!$AT$5)),84),0))</f>
        <v>2.7558958401089455E-2</v>
      </c>
      <c r="BM159" s="413">
        <f>BL159*(1-VLOOKUP($AR60,'MP-2017_Male'!$A$3:$CF$103,MIN((61+(Mortality!BM$5-Mortality!$AT$5)),84),0))</f>
        <v>2.7305415983799434E-2</v>
      </c>
      <c r="BN159" s="413">
        <f>BM159*(1-VLOOKUP($AR60,'MP-2017_Male'!$A$3:$CF$103,MIN((61+(Mortality!BN$5-Mortality!$AT$5)),84),0))</f>
        <v>2.7046014531953339E-2</v>
      </c>
      <c r="BO159" s="413">
        <f>BN159*(1-VLOOKUP($AR60,'MP-2017_Male'!$A$3:$CF$103,MIN((61+(Mortality!BO$5-Mortality!$AT$5)),84),0))</f>
        <v>2.6780963589540196E-2</v>
      </c>
      <c r="BP159" s="413">
        <f>BO159*(1-VLOOKUP($AR60,'MP-2017_Male'!$A$3:$CF$103,MIN((61+(Mortality!BP$5-Mortality!$AT$5)),84),0))</f>
        <v>2.6515832050003747E-2</v>
      </c>
      <c r="BQ159" s="413">
        <f>BP159*(1-VLOOKUP($AR60,'MP-2017_Male'!$A$3:$CF$103,MIN((61+(Mortality!BQ$5-Mortality!$AT$5)),84),0))</f>
        <v>2.625067372950371E-2</v>
      </c>
      <c r="BR159" s="413">
        <f>BQ159*(1-VLOOKUP($AR60,'MP-2017_Male'!$A$3:$CF$103,MIN((61+(Mortality!BR$5-Mortality!$AT$5)),84),0))</f>
        <v>2.5988166992208673E-2</v>
      </c>
      <c r="BS159" s="413">
        <f>BR159*(1-VLOOKUP($AR60,'MP-2017_Male'!$A$3:$CF$103,MIN((61+(Mortality!BS$5-Mortality!$AT$5)),84),0))</f>
        <v>2.5728285322286586E-2</v>
      </c>
      <c r="BT159" s="413">
        <f>BS159*(1-VLOOKUP($AR60,'MP-2017_Male'!$A$3:$CF$103,MIN((61+(Mortality!BT$5-Mortality!$AT$5)),84),0))</f>
        <v>2.5471002469063721E-2</v>
      </c>
      <c r="BU159" s="413">
        <f>BT159*(1-VLOOKUP($AR60,'MP-2017_Male'!$A$3:$CF$103,MIN((61+(Mortality!BU$5-Mortality!$AT$5)),84),0))</f>
        <v>2.5216292444373085E-2</v>
      </c>
      <c r="BV159" s="413">
        <f>BU159*(1-VLOOKUP($AR60,'MP-2017_Male'!$A$3:$CF$103,MIN((61+(Mortality!BV$5-Mortality!$AT$5)),84),0))</f>
        <v>2.4964129519929355E-2</v>
      </c>
      <c r="BW159" s="413">
        <f>BV159*(1-VLOOKUP($AR60,'MP-2017_Male'!$A$3:$CF$103,MIN((61+(Mortality!BW$5-Mortality!$AT$5)),84),0))</f>
        <v>2.4714488224730061E-2</v>
      </c>
      <c r="BX159" s="413">
        <f>BW159*(1-VLOOKUP($AR60,'MP-2017_Male'!$A$3:$CF$103,MIN((61+(Mortality!BX$5-Mortality!$AT$5)),84),0))</f>
        <v>2.446734334248276E-2</v>
      </c>
      <c r="BY159" s="413">
        <f>BX159*(1-VLOOKUP($AR60,'MP-2017_Male'!$A$3:$CF$103,MIN((61+(Mortality!BY$5-Mortality!$AT$5)),84),0))</f>
        <v>2.4222669909057932E-2</v>
      </c>
      <c r="BZ159" s="413">
        <f>BY159*(1-VLOOKUP($AR60,'MP-2017_Male'!$A$3:$CF$103,MIN((61+(Mortality!BZ$5-Mortality!$AT$5)),84),0))</f>
        <v>2.3980443209967353E-2</v>
      </c>
      <c r="CA159" s="413">
        <f>BZ159*(1-VLOOKUP($AR60,'MP-2017_Male'!$A$3:$CF$103,MIN((61+(Mortality!CA$5-Mortality!$AT$5)),84),0))</f>
        <v>2.3740638777867678E-2</v>
      </c>
      <c r="CB159" s="413">
        <f>CA159*(1-VLOOKUP($AR60,'MP-2017_Male'!$A$3:$CF$103,MIN((61+(Mortality!CB$5-Mortality!$AT$5)),84),0))</f>
        <v>2.3503232390089002E-2</v>
      </c>
      <c r="CC159" s="413">
        <f>CB159*(1-VLOOKUP($AR60,'MP-2017_Male'!$A$3:$CF$103,MIN((61+(Mortality!CC$5-Mortality!$AT$5)),84),0))</f>
        <v>2.326820006618811E-2</v>
      </c>
      <c r="CD159" s="413">
        <f>CC159*(1-VLOOKUP($AR60,'MP-2017_Male'!$A$3:$CF$103,MIN((61+(Mortality!CD$5-Mortality!$AT$5)),84),0))</f>
        <v>2.3035518065526228E-2</v>
      </c>
      <c r="CE159" s="413">
        <f>CD159*(1-VLOOKUP($AR60,'MP-2017_Male'!$A$3:$CF$103,MIN((61+(Mortality!CE$5-Mortality!$AT$5)),84),0))</f>
        <v>2.2805162884870965E-2</v>
      </c>
      <c r="CF159" s="413">
        <f>CE159*(1-VLOOKUP($AR60,'MP-2017_Male'!$A$3:$CF$103,MIN((61+(Mortality!CF$5-Mortality!$AT$5)),84),0))</f>
        <v>2.2577111256022256E-2</v>
      </c>
      <c r="CG159" s="413">
        <f>CF159*(1-VLOOKUP($AR60,'MP-2017_Male'!$A$3:$CF$103,MIN((61+(Mortality!CG$5-Mortality!$AT$5)),84),0))</f>
        <v>2.2351340143462035E-2</v>
      </c>
      <c r="CH159" s="413">
        <f>CG159*(1-VLOOKUP($AR60,'MP-2017_Male'!$A$3:$CF$103,MIN((61+(Mortality!CH$5-Mortality!$AT$5)),84),0))</f>
        <v>2.2127826742027415E-2</v>
      </c>
      <c r="CI159" s="413">
        <f>CH159*(1-VLOOKUP($AR60,'MP-2017_Male'!$A$3:$CF$103,MIN((61+(Mortality!CI$5-Mortality!$AT$5)),84),0))</f>
        <v>2.190654847460714E-2</v>
      </c>
      <c r="CJ159" s="413">
        <f>CI159*(1-VLOOKUP($AR60,'MP-2017_Male'!$A$3:$CF$103,MIN((61+(Mortality!CJ$5-Mortality!$AT$5)),84),0))</f>
        <v>2.1687482989861069E-2</v>
      </c>
      <c r="CK159" s="413">
        <f>CJ159*(1-VLOOKUP($AR60,'MP-2017_Male'!$A$3:$CF$103,MIN((61+(Mortality!CK$5-Mortality!$AT$5)),84),0))</f>
        <v>2.1470608159962459E-2</v>
      </c>
      <c r="CL159" s="413">
        <f>CK159*(1-VLOOKUP($AR60,'MP-2017_Male'!$A$3:$CF$103,MIN((61+(Mortality!CL$5-Mortality!$AT$5)),84),0))</f>
        <v>2.1255902078362834E-2</v>
      </c>
      <c r="CM159" s="413">
        <f>CL159*(1-VLOOKUP($AR60,'MP-2017_Male'!$A$3:$CF$103,MIN((61+(Mortality!CM$5-Mortality!$AT$5)),84),0))</f>
        <v>2.1043343057579204E-2</v>
      </c>
      <c r="CN159" s="413">
        <f>CM159*(1-VLOOKUP($AR60,'MP-2017_Male'!$A$3:$CF$103,MIN((61+(Mortality!CN$5-Mortality!$AT$5)),84),0))</f>
        <v>2.0832909627003411E-2</v>
      </c>
      <c r="CO159" s="413">
        <f>CN159*(1-VLOOKUP($AR60,'MP-2017_Male'!$A$3:$CF$103,MIN((61+(Mortality!CO$5-Mortality!$AT$5)),84),0))</f>
        <v>2.0624580530733377E-2</v>
      </c>
      <c r="CP159" s="413">
        <f>CO159*(1-VLOOKUP($AR60,'MP-2017_Male'!$A$3:$CF$103,MIN((61+(Mortality!CP$5-Mortality!$AT$5)),84),0))</f>
        <v>2.0418334725426042E-2</v>
      </c>
      <c r="CQ159" s="413">
        <f>CP159*(1-VLOOKUP($AR60,'MP-2017_Male'!$A$3:$CF$103,MIN((61+(Mortality!CQ$5-Mortality!$AT$5)),84),0))</f>
        <v>2.0214151378171782E-2</v>
      </c>
      <c r="CR159" s="413">
        <f>CQ159*(1-VLOOKUP($AR60,'MP-2017_Male'!$A$3:$CF$103,MIN((61+(Mortality!CR$5-Mortality!$AT$5)),84),0))</f>
        <v>2.0012009864390064E-2</v>
      </c>
      <c r="CS159" s="413">
        <f>CR159*(1-VLOOKUP($AR60,'MP-2017_Male'!$A$3:$CF$103,MIN((61+(Mortality!CS$5-Mortality!$AT$5)),84),0))</f>
        <v>1.9811889765746164E-2</v>
      </c>
      <c r="CT159" s="413">
        <f>CS159*(1-VLOOKUP($AR60,'MP-2017_Male'!$A$3:$CF$103,MIN((61+(Mortality!CT$5-Mortality!$AT$5)),84),0))</f>
        <v>1.9613770868088701E-2</v>
      </c>
      <c r="CU159" s="413">
        <f>CT159*(1-VLOOKUP($AR60,'MP-2017_Male'!$A$3:$CF$103,MIN((61+(Mortality!CU$5-Mortality!$AT$5)),84),0))</f>
        <v>1.9417633159407813E-2</v>
      </c>
      <c r="CV159" s="413">
        <f>CU159*(1-VLOOKUP($AR60,'MP-2017_Male'!$A$3:$CF$103,MIN((61+(Mortality!CV$5-Mortality!$AT$5)),84),0))</f>
        <v>1.9223456827813734E-2</v>
      </c>
      <c r="CW159" s="413">
        <f>CV159*(1-VLOOKUP($AR60,'MP-2017_Male'!$A$3:$CF$103,MIN((61+(Mortality!CW$5-Mortality!$AT$5)),84),0))</f>
        <v>1.9031222259535598E-2</v>
      </c>
      <c r="CX159" s="413">
        <f>CW159*(1-VLOOKUP($AR60,'MP-2017_Male'!$A$3:$CF$103,MIN((61+(Mortality!CX$5-Mortality!$AT$5)),84),0))</f>
        <v>1.8840910036940241E-2</v>
      </c>
      <c r="CY159" s="413">
        <f>CX159*(1-VLOOKUP($AR60,'MP-2017_Male'!$A$3:$CF$103,MIN((61+(Mortality!CY$5-Mortality!$AT$5)),84),0))</f>
        <v>1.8652500936570837E-2</v>
      </c>
      <c r="CZ159" s="413">
        <f>CY159*(1-VLOOKUP($AR60,'MP-2017_Male'!$A$3:$CF$103,MIN((61+(Mortality!CZ$5-Mortality!$AT$5)),84),0))</f>
        <v>1.8465975927205128E-2</v>
      </c>
      <c r="DA159" s="413">
        <f>CZ159*(1-VLOOKUP($AR60,'MP-2017_Male'!$A$3:$CF$103,MIN((61+(Mortality!DA$5-Mortality!$AT$5)),84),0))</f>
        <v>1.8281316167933076E-2</v>
      </c>
      <c r="DB159" s="413">
        <f>DA159*(1-VLOOKUP($AR60,'MP-2017_Male'!$A$3:$CF$103,MIN((61+(Mortality!DB$5-Mortality!$AT$5)),84),0))</f>
        <v>1.8098503006253746E-2</v>
      </c>
      <c r="DC159" s="413">
        <f>DB159*(1-VLOOKUP($AR60,'MP-2017_Male'!$A$3:$CF$103,MIN((61+(Mortality!DC$5-Mortality!$AT$5)),84),0))</f>
        <v>1.7917517976191209E-2</v>
      </c>
      <c r="DD159" s="413">
        <f>DC159*(1-VLOOKUP($AR60,'MP-2017_Male'!$A$3:$CF$103,MIN((61+(Mortality!DD$5-Mortality!$AT$5)),84),0))</f>
        <v>1.7738342796429295E-2</v>
      </c>
      <c r="DE159" s="413">
        <f>DD159*(1-VLOOKUP($AR60,'MP-2017_Male'!$A$3:$CF$103,MIN((61+(Mortality!DE$5-Mortality!$AT$5)),84),0))</f>
        <v>1.7560959368465003E-2</v>
      </c>
      <c r="DF159" s="413">
        <f>DE159*(1-VLOOKUP($AR60,'MP-2017_Male'!$A$3:$CF$103,MIN((61+(Mortality!DF$5-Mortality!$AT$5)),84),0))</f>
        <v>1.7385349774780352E-2</v>
      </c>
      <c r="DG159" s="413">
        <f>DF159*(1-VLOOKUP($AR60,'MP-2017_Male'!$A$3:$CF$103,MIN((61+(Mortality!DG$5-Mortality!$AT$5)),84),0))</f>
        <v>1.7211496277032549E-2</v>
      </c>
      <c r="DH159" s="413">
        <f>DG159*(1-VLOOKUP($AR60,'MP-2017_Male'!$A$3:$CF$103,MIN((61+(Mortality!DH$5-Mortality!$AT$5)),84),0))</f>
        <v>1.7039381314262223E-2</v>
      </c>
      <c r="DI159" s="413">
        <f>DH159*(1-VLOOKUP($AR60,'MP-2017_Male'!$A$3:$CF$103,MIN((61+(Mortality!DI$5-Mortality!$AT$5)),84),0))</f>
        <v>1.6868987501119599E-2</v>
      </c>
      <c r="DJ159" s="413">
        <f>DI159*(1-VLOOKUP($AR60,'MP-2017_Male'!$A$3:$CF$103,MIN((61+(Mortality!DJ$5-Mortality!$AT$5)),84),0))</f>
        <v>1.6700297626108404E-2</v>
      </c>
      <c r="DK159" s="413">
        <f>DJ159*(1-VLOOKUP($AR60,'MP-2017_Male'!$A$3:$CF$103,MIN((61+(Mortality!DK$5-Mortality!$AT$5)),84),0))</f>
        <v>1.6533294649847319E-2</v>
      </c>
      <c r="DL159" s="413">
        <f>DK159*(1-VLOOKUP($AR60,'MP-2017_Male'!$A$3:$CF$103,MIN((61+(Mortality!DL$5-Mortality!$AT$5)),84),0))</f>
        <v>1.6367961703348845E-2</v>
      </c>
      <c r="DM159" s="413">
        <f>DL159*(1-VLOOKUP($AR60,'MP-2017_Male'!$A$3:$CF$103,MIN((61+(Mortality!DM$5-Mortality!$AT$5)),84),0))</f>
        <v>1.6204282086315355E-2</v>
      </c>
      <c r="DN159" s="413">
        <f>DM159*(1-VLOOKUP($AR60,'MP-2017_Male'!$A$3:$CF$103,MIN((61+(Mortality!DN$5-Mortality!$AT$5)),84),0))</f>
        <v>1.6042239265452202E-2</v>
      </c>
      <c r="DO159" s="413">
        <f>DN159*(1-VLOOKUP($AR60,'MP-2017_Male'!$A$3:$CF$103,MIN((61+(Mortality!DO$5-Mortality!$AT$5)),84),0))</f>
        <v>1.5881816872797678E-2</v>
      </c>
      <c r="DP159" s="413">
        <f>DO159*(1-VLOOKUP($AR60,'MP-2017_Male'!$A$3:$CF$103,MIN((61+(Mortality!DP$5-Mortality!$AT$5)),84),0))</f>
        <v>1.57229987040697E-2</v>
      </c>
      <c r="DQ159" s="413">
        <f>DP159*(1-VLOOKUP($AR60,'MP-2017_Male'!$A$3:$CF$103,MIN((61+(Mortality!DQ$5-Mortality!$AT$5)),84),0))</f>
        <v>1.5565768717029003E-2</v>
      </c>
      <c r="DR159" s="413">
        <f>DQ159*(1-VLOOKUP($AR60,'MP-2017_Male'!$A$3:$CF$103,MIN((61+(Mortality!DR$5-Mortality!$AT$5)),84),0))</f>
        <v>1.5410111029858713E-2</v>
      </c>
      <c r="DS159" s="413">
        <f>DR159*(1-VLOOKUP($AR60,'MP-2017_Male'!$A$3:$CF$103,MIN((61+(Mortality!DS$5-Mortality!$AT$5)),84),0))</f>
        <v>1.5256009919560127E-2</v>
      </c>
      <c r="DT159" s="413">
        <f>DS159*(1-VLOOKUP($AR60,'MP-2017_Male'!$A$3:$CF$103,MIN((61+(Mortality!DT$5-Mortality!$AT$5)),84),0))</f>
        <v>1.5103449820364526E-2</v>
      </c>
      <c r="DU159" s="413">
        <f>DT159*(1-VLOOKUP($AR60,'MP-2017_Male'!$A$3:$CF$103,MIN((61+(Mortality!DU$5-Mortality!$AT$5)),84),0))</f>
        <v>1.4952415322160881E-2</v>
      </c>
      <c r="DV159" s="413">
        <f>DU159*(1-VLOOKUP($AR60,'MP-2017_Male'!$A$3:$CF$103,MIN((61+(Mortality!DV$5-Mortality!$AT$5)),84),0))</f>
        <v>1.4802891168939273E-2</v>
      </c>
      <c r="DW159" s="413">
        <f>DV159*(1-VLOOKUP($AR60,'MP-2017_Male'!$A$3:$CF$103,MIN((61+(Mortality!DW$5-Mortality!$AT$5)),84),0))</f>
        <v>1.4654862257249881E-2</v>
      </c>
      <c r="DX159" s="413">
        <f>DW159*(1-VLOOKUP($AR60,'MP-2017_Male'!$A$3:$CF$103,MIN((61+(Mortality!DX$5-Mortality!$AT$5)),84),0))</f>
        <v>1.4508313634677382E-2</v>
      </c>
      <c r="DY159" s="413">
        <f>DX159*(1-VLOOKUP($AR60,'MP-2017_Male'!$A$3:$CF$103,MIN((61+(Mortality!DY$5-Mortality!$AT$5)),84),0))</f>
        <v>1.4363230498330609E-2</v>
      </c>
      <c r="DZ159" s="413">
        <f>DY159*(1-VLOOKUP($AR60,'MP-2017_Male'!$A$3:$CF$103,MIN((61+(Mortality!DZ$5-Mortality!$AT$5)),84),0))</f>
        <v>1.4219598193347303E-2</v>
      </c>
      <c r="EA159" s="413">
        <f>DZ159*(1-VLOOKUP($AR60,'MP-2017_Male'!$A$3:$CF$103,MIN((61+(Mortality!EA$5-Mortality!$AT$5)),84),0))</f>
        <v>1.407740221141383E-2</v>
      </c>
      <c r="EB159" s="413">
        <f>EA159*(1-VLOOKUP($AR60,'MP-2017_Male'!$A$3:$CF$103,MIN((61+(Mortality!EB$5-Mortality!$AT$5)),84),0))</f>
        <v>1.3936628189299692E-2</v>
      </c>
      <c r="EC159" s="413">
        <f>EB159*(1-VLOOKUP($AR60,'MP-2017_Male'!$A$3:$CF$103,MIN((61+(Mortality!EC$5-Mortality!$AT$5)),84),0))</f>
        <v>1.3797261907406695E-2</v>
      </c>
      <c r="ED159" s="413">
        <f>EC159*(1-VLOOKUP($AR60,'MP-2017_Male'!$A$3:$CF$103,MIN((61+(Mortality!ED$5-Mortality!$AT$5)),84),0))</f>
        <v>1.3659289288332628E-2</v>
      </c>
      <c r="EE159" s="413">
        <f>ED159*(1-VLOOKUP($AR60,'MP-2017_Male'!$A$3:$CF$103,MIN((61+(Mortality!EE$5-Mortality!$AT$5)),84),0))</f>
        <v>1.3522696395449302E-2</v>
      </c>
      <c r="EF159" s="413">
        <f>EE159*(1-VLOOKUP($AR60,'MP-2017_Male'!$A$3:$CF$103,MIN((61+(Mortality!EF$5-Mortality!$AT$5)),84),0))</f>
        <v>1.3387469431494809E-2</v>
      </c>
      <c r="EG159" s="413">
        <f>EF159*(1-VLOOKUP($AR60,'MP-2017_Male'!$A$3:$CF$103,MIN((61+(Mortality!EG$5-Mortality!$AT$5)),84),0))</f>
        <v>1.3253594737179861E-2</v>
      </c>
      <c r="EH159" s="413">
        <f>EG159*(1-VLOOKUP($AR60,'MP-2017_Male'!$A$3:$CF$103,MIN((61+(Mortality!EH$5-Mortality!$AT$5)),84),0))</f>
        <v>1.3121058789808062E-2</v>
      </c>
      <c r="EI159" s="413">
        <f>EH159*(1-VLOOKUP($AR60,'MP-2017_Male'!$A$3:$CF$103,MIN((61+(Mortality!EI$5-Mortality!$AT$5)),84),0))</f>
        <v>1.2989848201909982E-2</v>
      </c>
      <c r="EJ159" s="413">
        <f>EI159*(1-VLOOKUP($AR60,'MP-2017_Male'!$A$3:$CF$103,MIN((61+(Mortality!EJ$5-Mortality!$AT$5)),84),0))</f>
        <v>1.2859949719890882E-2</v>
      </c>
      <c r="EK159" s="413">
        <f>EJ159*(1-VLOOKUP($AR60,'MP-2017_Male'!$A$3:$CF$103,MIN((61+(Mortality!EK$5-Mortality!$AT$5)),84),0))</f>
        <v>1.2731350222691973E-2</v>
      </c>
      <c r="EL159" s="413">
        <f>EK159*(1-VLOOKUP($AR60,'MP-2017_Male'!$A$3:$CF$103,MIN((61+(Mortality!EL$5-Mortality!$AT$5)),84),0))</f>
        <v>1.2604036720465053E-2</v>
      </c>
      <c r="EM159" s="413">
        <f>EL159*(1-VLOOKUP($AR60,'MP-2017_Male'!$A$3:$CF$103,MIN((61+(Mortality!EM$5-Mortality!$AT$5)),84),0))</f>
        <v>1.2477996353260402E-2</v>
      </c>
      <c r="EN159" s="413">
        <f>EM159*(1-VLOOKUP($AR60,'MP-2017_Male'!$A$3:$CF$103,MIN((61+(Mortality!EN$5-Mortality!$AT$5)),84),0))</f>
        <v>1.2353216389727797E-2</v>
      </c>
      <c r="EO159" s="413">
        <f>EN159*(1-VLOOKUP($AR60,'MP-2017_Male'!$A$3:$CF$103,MIN((61+(Mortality!EO$5-Mortality!$AT$5)),84),0))</f>
        <v>1.2229684225830519E-2</v>
      </c>
      <c r="EP159" s="413">
        <f>EO159*(1-VLOOKUP($AR60,'MP-2017_Male'!$A$3:$CF$103,MIN((61+(Mortality!EP$5-Mortality!$AT$5)),84),0))</f>
        <v>1.2107387383572213E-2</v>
      </c>
      <c r="EQ159" s="413">
        <f>EP159*(1-VLOOKUP($AR60,'MP-2017_Male'!$A$3:$CF$103,MIN((61+(Mortality!EQ$5-Mortality!$AT$5)),84),0))</f>
        <v>1.1986313509736491E-2</v>
      </c>
      <c r="ER159" s="413">
        <f>EQ159*(1-VLOOKUP($AR60,'MP-2017_Male'!$A$3:$CF$103,MIN((61+(Mortality!ER$5-Mortality!$AT$5)),84),0))</f>
        <v>1.1866450374639126E-2</v>
      </c>
      <c r="ES159" s="413">
        <f>ER159*(1-VLOOKUP($AR60,'MP-2017_Male'!$A$3:$CF$103,MIN((61+(Mortality!ES$5-Mortality!$AT$5)),84),0))</f>
        <v>1.1747785870892735E-2</v>
      </c>
      <c r="ET159" s="413">
        <f>ES159*(1-VLOOKUP($AR60,'MP-2017_Male'!$A$3:$CF$103,MIN((61+(Mortality!ET$5-Mortality!$AT$5)),84),0))</f>
        <v>1.1630308012183807E-2</v>
      </c>
      <c r="EU159" s="413">
        <f>ET159*(1-VLOOKUP($AR60,'MP-2017_Male'!$A$3:$CF$103,MIN((61+(Mortality!EU$5-Mortality!$AT$5)),84),0))</f>
        <v>1.1514004932061969E-2</v>
      </c>
      <c r="EV159" s="413">
        <f>EU159*(1-VLOOKUP($AR60,'MP-2017_Male'!$A$3:$CF$103,MIN((61+(Mortality!EV$5-Mortality!$AT$5)),84),0))</f>
        <v>1.1398864882741349E-2</v>
      </c>
      <c r="EW159" s="413">
        <f>EV159*(1-VLOOKUP($AR60,'MP-2017_Male'!$A$3:$CF$103,MIN((61+(Mortality!EW$5-Mortality!$AT$5)),84),0))</f>
        <v>1.1284876233913934E-2</v>
      </c>
      <c r="EX159" s="413">
        <f>EW159*(1-VLOOKUP($AR60,'MP-2017_Male'!$A$3:$CF$103,MIN((61+(Mortality!EX$5-Mortality!$AT$5)),84),0))</f>
        <v>1.1172027471574794E-2</v>
      </c>
      <c r="EY159" s="413">
        <f>EX159*(1-VLOOKUP($AR60,'MP-2017_Male'!$A$3:$CF$103,MIN((61+(Mortality!EY$5-Mortality!$AT$5)),84),0))</f>
        <v>1.1060307196859047E-2</v>
      </c>
      <c r="EZ159" s="413">
        <f>EY159*(1-VLOOKUP($AR60,'MP-2017_Male'!$A$3:$CF$103,MIN((61+(Mortality!EZ$5-Mortality!$AT$5)),84),0))</f>
        <v>1.0949704124890457E-2</v>
      </c>
      <c r="FA159" s="413">
        <f>EZ159*(1-VLOOKUP($AR60,'MP-2017_Male'!$A$3:$CF$103,MIN((61+(Mortality!FA$5-Mortality!$AT$5)),84),0))</f>
        <v>1.0840207083641551E-2</v>
      </c>
      <c r="FB159" s="413">
        <f>FA159*(1-VLOOKUP($AR60,'MP-2017_Male'!$A$3:$CF$103,MIN((61+(Mortality!FB$5-Mortality!$AT$5)),84),0))</f>
        <v>1.0731805012805136E-2</v>
      </c>
      <c r="FC159" s="413">
        <f>FB159*(1-VLOOKUP($AR60,'MP-2017_Male'!$A$3:$CF$103,MIN((61+(Mortality!FC$5-Mortality!$AT$5)),84),0))</f>
        <v>1.0624486962677085E-2</v>
      </c>
      <c r="FD159" s="413">
        <f>FC159*(1-VLOOKUP($AR60,'MP-2017_Male'!$A$3:$CF$103,MIN((61+(Mortality!FD$5-Mortality!$AT$5)),84),0))</f>
        <v>1.0518242093050313E-2</v>
      </c>
      <c r="FE159" s="413">
        <f>FD159*(1-VLOOKUP($AR60,'MP-2017_Male'!$A$3:$CF$103,MIN((61+(Mortality!FE$5-Mortality!$AT$5)),84),0))</f>
        <v>1.041305967211981E-2</v>
      </c>
      <c r="FF159" s="413">
        <f>FE159*(1-VLOOKUP($AR60,'MP-2017_Male'!$A$3:$CF$103,MIN((61+(Mortality!FF$5-Mortality!$AT$5)),84),0))</f>
        <v>1.0308929075398612E-2</v>
      </c>
      <c r="FG159" s="413">
        <f>FF159*(1-VLOOKUP($AR60,'MP-2017_Male'!$A$3:$CF$103,MIN((61+(Mortality!FG$5-Mortality!$AT$5)),84),0))</f>
        <v>1.0205839784644627E-2</v>
      </c>
      <c r="FH159" s="413">
        <f>FG159*(1-VLOOKUP($AR60,'MP-2017_Male'!$A$3:$CF$103,MIN((61+(Mortality!FH$5-Mortality!$AT$5)),84),0))</f>
        <v>1.0103781386798179E-2</v>
      </c>
      <c r="FI159" s="413">
        <f>FH159*(1-VLOOKUP($AR60,'MP-2017_Male'!$A$3:$CF$103,MIN((61+(Mortality!FI$5-Mortality!$AT$5)),84),0))</f>
        <v>1.0002743572930198E-2</v>
      </c>
    </row>
    <row r="160" spans="44:165">
      <c r="AR160" s="205">
        <v>80</v>
      </c>
      <c r="AS160" s="235">
        <f t="shared" si="160"/>
        <v>3.357254776086626E-2</v>
      </c>
      <c r="AT160" s="235">
        <f t="shared" si="154"/>
        <v>0</v>
      </c>
      <c r="AU160" s="235">
        <f t="shared" si="156"/>
        <v>3.4844E-2</v>
      </c>
      <c r="AV160" s="235">
        <f t="shared" si="157"/>
        <v>3.4844E-2</v>
      </c>
      <c r="AW160" s="235">
        <f t="shared" si="158"/>
        <v>3.4844E-2</v>
      </c>
      <c r="AX160" s="406">
        <f t="shared" si="159"/>
        <v>3.4844E-2</v>
      </c>
      <c r="AY160" s="413">
        <f>AX160*(1-VLOOKUP($AR61,'MP-2017_Male'!$A$3:$CF$103,MIN((61+(Mortality!AY$5-Mortality!$AT$5)),84),0))</f>
        <v>3.4530404000000001E-2</v>
      </c>
      <c r="AZ160" s="413">
        <f>AY160*(1-VLOOKUP($AR61,'MP-2017_Male'!$A$3:$CF$103,MIN((61+(Mortality!AZ$5-Mortality!$AT$5)),84),0))</f>
        <v>3.4212724283199998E-2</v>
      </c>
      <c r="BA160" s="413">
        <f>AZ160*(1-VLOOKUP($AR61,'MP-2017_Male'!$A$3:$CF$103,MIN((61+(Mortality!BA$5-Mortality!$AT$5)),84),0))</f>
        <v>3.3894545947366239E-2</v>
      </c>
      <c r="BB160" s="413">
        <f>BA160*(1-VLOOKUP($AR61,'MP-2017_Male'!$A$3:$CF$103,MIN((61+(Mortality!BB$5-Mortality!$AT$5)),84),0))</f>
        <v>3.357254776086626E-2</v>
      </c>
      <c r="BC160" s="413">
        <f>BB160*(1-VLOOKUP($AR61,'MP-2017_Male'!$A$3:$CF$103,MIN((61+(Mortality!BC$5-Mortality!$AT$5)),84),0))</f>
        <v>3.3253608557138034E-2</v>
      </c>
      <c r="BD160" s="413">
        <f>BC160*(1-VLOOKUP($AR61,'MP-2017_Male'!$A$3:$CF$103,MIN((61+(Mortality!BD$5-Mortality!$AT$5)),84),0))</f>
        <v>3.2934373914989511E-2</v>
      </c>
      <c r="BE160" s="413">
        <f>BD160*(1-VLOOKUP($AR61,'MP-2017_Male'!$A$3:$CF$103,MIN((61+(Mortality!BE$5-Mortality!$AT$5)),84),0))</f>
        <v>3.2621497362797111E-2</v>
      </c>
      <c r="BF160" s="413">
        <f>BE160*(1-VLOOKUP($AR61,'MP-2017_Male'!$A$3:$CF$103,MIN((61+(Mortality!BF$5-Mortality!$AT$5)),84),0))</f>
        <v>3.2311593137850543E-2</v>
      </c>
      <c r="BG160" s="413">
        <f>BF160*(1-VLOOKUP($AR61,'MP-2017_Male'!$A$3:$CF$103,MIN((61+(Mortality!BG$5-Mortality!$AT$5)),84),0))</f>
        <v>3.2011095321668535E-2</v>
      </c>
      <c r="BH160" s="413">
        <f>BG160*(1-VLOOKUP($AR61,'MP-2017_Male'!$A$3:$CF$103,MIN((61+(Mortality!BH$5-Mortality!$AT$5)),84),0))</f>
        <v>3.1716593244709185E-2</v>
      </c>
      <c r="BI160" s="413">
        <f>BH160*(1-VLOOKUP($AR61,'MP-2017_Male'!$A$3:$CF$103,MIN((61+(Mortality!BI$5-Mortality!$AT$5)),84),0))</f>
        <v>3.1431143905506803E-2</v>
      </c>
      <c r="BJ160" s="413">
        <f>BI160*(1-VLOOKUP($AR61,'MP-2017_Male'!$A$3:$CF$103,MIN((61+(Mortality!BJ$5-Mortality!$AT$5)),84),0))</f>
        <v>3.1148263610357243E-2</v>
      </c>
      <c r="BK160" s="413">
        <f>BJ160*(1-VLOOKUP($AR61,'MP-2017_Male'!$A$3:$CF$103,MIN((61+(Mortality!BK$5-Mortality!$AT$5)),84),0))</f>
        <v>3.0867929237864026E-2</v>
      </c>
      <c r="BL160" s="413">
        <f>BK160*(1-VLOOKUP($AR61,'MP-2017_Male'!$A$3:$CF$103,MIN((61+(Mortality!BL$5-Mortality!$AT$5)),84),0))</f>
        <v>3.0587031081799464E-2</v>
      </c>
      <c r="BM160" s="413">
        <f>BL160*(1-VLOOKUP($AR61,'MP-2017_Male'!$A$3:$CF$103,MIN((61+(Mortality!BM$5-Mortality!$AT$5)),84),0))</f>
        <v>3.0302571692738728E-2</v>
      </c>
      <c r="BN160" s="413">
        <f>BM160*(1-VLOOKUP($AR61,'MP-2017_Male'!$A$3:$CF$103,MIN((61+(Mortality!BN$5-Mortality!$AT$5)),84),0))</f>
        <v>3.0014697261657713E-2</v>
      </c>
      <c r="BO160" s="413">
        <f>BN160*(1-VLOOKUP($AR61,'MP-2017_Male'!$A$3:$CF$103,MIN((61+(Mortality!BO$5-Mortality!$AT$5)),84),0))</f>
        <v>2.9720553228493467E-2</v>
      </c>
      <c r="BP160" s="413">
        <f>BO160*(1-VLOOKUP($AR61,'MP-2017_Male'!$A$3:$CF$103,MIN((61+(Mortality!BP$5-Mortality!$AT$5)),84),0))</f>
        <v>2.9426319751531382E-2</v>
      </c>
      <c r="BQ160" s="413">
        <f>BP160*(1-VLOOKUP($AR61,'MP-2017_Male'!$A$3:$CF$103,MIN((61+(Mortality!BQ$5-Mortality!$AT$5)),84),0))</f>
        <v>2.9132056554016069E-2</v>
      </c>
      <c r="BR160" s="413">
        <f>BQ160*(1-VLOOKUP($AR61,'MP-2017_Male'!$A$3:$CF$103,MIN((61+(Mortality!BR$5-Mortality!$AT$5)),84),0))</f>
        <v>2.8840735988475908E-2</v>
      </c>
      <c r="BS160" s="413">
        <f>BR160*(1-VLOOKUP($AR61,'MP-2017_Male'!$A$3:$CF$103,MIN((61+(Mortality!BS$5-Mortality!$AT$5)),84),0))</f>
        <v>2.855232862859115E-2</v>
      </c>
      <c r="BT160" s="413">
        <f>BS160*(1-VLOOKUP($AR61,'MP-2017_Male'!$A$3:$CF$103,MIN((61+(Mortality!BT$5-Mortality!$AT$5)),84),0))</f>
        <v>2.8266805342305239E-2</v>
      </c>
      <c r="BU160" s="413">
        <f>BT160*(1-VLOOKUP($AR61,'MP-2017_Male'!$A$3:$CF$103,MIN((61+(Mortality!BU$5-Mortality!$AT$5)),84),0))</f>
        <v>2.7984137288882185E-2</v>
      </c>
      <c r="BV160" s="413">
        <f>BU160*(1-VLOOKUP($AR61,'MP-2017_Male'!$A$3:$CF$103,MIN((61+(Mortality!BV$5-Mortality!$AT$5)),84),0))</f>
        <v>2.7704295915993361E-2</v>
      </c>
      <c r="BW160" s="413">
        <f>BV160*(1-VLOOKUP($AR61,'MP-2017_Male'!$A$3:$CF$103,MIN((61+(Mortality!BW$5-Mortality!$AT$5)),84),0))</f>
        <v>2.7427252956833428E-2</v>
      </c>
      <c r="BX160" s="413">
        <f>BW160*(1-VLOOKUP($AR61,'MP-2017_Male'!$A$3:$CF$103,MIN((61+(Mortality!BX$5-Mortality!$AT$5)),84),0))</f>
        <v>2.7152980427265092E-2</v>
      </c>
      <c r="BY160" s="413">
        <f>BX160*(1-VLOOKUP($AR61,'MP-2017_Male'!$A$3:$CF$103,MIN((61+(Mortality!BY$5-Mortality!$AT$5)),84),0))</f>
        <v>2.688145062299244E-2</v>
      </c>
      <c r="BZ160" s="413">
        <f>BY160*(1-VLOOKUP($AR61,'MP-2017_Male'!$A$3:$CF$103,MIN((61+(Mortality!BZ$5-Mortality!$AT$5)),84),0))</f>
        <v>2.6612636116762515E-2</v>
      </c>
      <c r="CA160" s="413">
        <f>BZ160*(1-VLOOKUP($AR61,'MP-2017_Male'!$A$3:$CF$103,MIN((61+(Mortality!CA$5-Mortality!$AT$5)),84),0))</f>
        <v>2.6346509755594889E-2</v>
      </c>
      <c r="CB160" s="413">
        <f>CA160*(1-VLOOKUP($AR61,'MP-2017_Male'!$A$3:$CF$103,MIN((61+(Mortality!CB$5-Mortality!$AT$5)),84),0))</f>
        <v>2.6083044658038939E-2</v>
      </c>
      <c r="CC160" s="413">
        <f>CB160*(1-VLOOKUP($AR61,'MP-2017_Male'!$A$3:$CF$103,MIN((61+(Mortality!CC$5-Mortality!$AT$5)),84),0))</f>
        <v>2.5822214211458548E-2</v>
      </c>
      <c r="CD160" s="413">
        <f>CC160*(1-VLOOKUP($AR61,'MP-2017_Male'!$A$3:$CF$103,MIN((61+(Mortality!CD$5-Mortality!$AT$5)),84),0))</f>
        <v>2.5563992069343962E-2</v>
      </c>
      <c r="CE160" s="413">
        <f>CD160*(1-VLOOKUP($AR61,'MP-2017_Male'!$A$3:$CF$103,MIN((61+(Mortality!CE$5-Mortality!$AT$5)),84),0))</f>
        <v>2.5308352148650522E-2</v>
      </c>
      <c r="CF160" s="413">
        <f>CE160*(1-VLOOKUP($AR61,'MP-2017_Male'!$A$3:$CF$103,MIN((61+(Mortality!CF$5-Mortality!$AT$5)),84),0))</f>
        <v>2.5055268627164017E-2</v>
      </c>
      <c r="CG160" s="413">
        <f>CF160*(1-VLOOKUP($AR61,'MP-2017_Male'!$A$3:$CF$103,MIN((61+(Mortality!CG$5-Mortality!$AT$5)),84),0))</f>
        <v>2.4804715940892376E-2</v>
      </c>
      <c r="CH160" s="413">
        <f>CG160*(1-VLOOKUP($AR61,'MP-2017_Male'!$A$3:$CF$103,MIN((61+(Mortality!CH$5-Mortality!$AT$5)),84),0))</f>
        <v>2.4556668781483451E-2</v>
      </c>
      <c r="CI160" s="413">
        <f>CH160*(1-VLOOKUP($AR61,'MP-2017_Male'!$A$3:$CF$103,MIN((61+(Mortality!CI$5-Mortality!$AT$5)),84),0))</f>
        <v>2.4311102093668616E-2</v>
      </c>
      <c r="CJ160" s="413">
        <f>CI160*(1-VLOOKUP($AR61,'MP-2017_Male'!$A$3:$CF$103,MIN((61+(Mortality!CJ$5-Mortality!$AT$5)),84),0))</f>
        <v>2.4067991072731929E-2</v>
      </c>
      <c r="CK160" s="413">
        <f>CJ160*(1-VLOOKUP($AR61,'MP-2017_Male'!$A$3:$CF$103,MIN((61+(Mortality!CK$5-Mortality!$AT$5)),84),0))</f>
        <v>2.3827311162004608E-2</v>
      </c>
      <c r="CL160" s="413">
        <f>CK160*(1-VLOOKUP($AR61,'MP-2017_Male'!$A$3:$CF$103,MIN((61+(Mortality!CL$5-Mortality!$AT$5)),84),0))</f>
        <v>2.3589038050384561E-2</v>
      </c>
      <c r="CM160" s="413">
        <f>CL160*(1-VLOOKUP($AR61,'MP-2017_Male'!$A$3:$CF$103,MIN((61+(Mortality!CM$5-Mortality!$AT$5)),84),0))</f>
        <v>2.3353147669880715E-2</v>
      </c>
      <c r="CN160" s="413">
        <f>CM160*(1-VLOOKUP($AR61,'MP-2017_Male'!$A$3:$CF$103,MIN((61+(Mortality!CN$5-Mortality!$AT$5)),84),0))</f>
        <v>2.3119616193181907E-2</v>
      </c>
      <c r="CO160" s="413">
        <f>CN160*(1-VLOOKUP($AR61,'MP-2017_Male'!$A$3:$CF$103,MIN((61+(Mortality!CO$5-Mortality!$AT$5)),84),0))</f>
        <v>2.2888420031250089E-2</v>
      </c>
      <c r="CP160" s="413">
        <f>CO160*(1-VLOOKUP($AR61,'MP-2017_Male'!$A$3:$CF$103,MIN((61+(Mortality!CP$5-Mortality!$AT$5)),84),0))</f>
        <v>2.2659535830937588E-2</v>
      </c>
      <c r="CQ160" s="413">
        <f>CP160*(1-VLOOKUP($AR61,'MP-2017_Male'!$A$3:$CF$103,MIN((61+(Mortality!CQ$5-Mortality!$AT$5)),84),0))</f>
        <v>2.2432940472628213E-2</v>
      </c>
      <c r="CR160" s="413">
        <f>CQ160*(1-VLOOKUP($AR61,'MP-2017_Male'!$A$3:$CF$103,MIN((61+(Mortality!CR$5-Mortality!$AT$5)),84),0))</f>
        <v>2.220861106790193E-2</v>
      </c>
      <c r="CS160" s="413">
        <f>CR160*(1-VLOOKUP($AR61,'MP-2017_Male'!$A$3:$CF$103,MIN((61+(Mortality!CS$5-Mortality!$AT$5)),84),0))</f>
        <v>2.1986524957222912E-2</v>
      </c>
      <c r="CT160" s="413">
        <f>CS160*(1-VLOOKUP($AR61,'MP-2017_Male'!$A$3:$CF$103,MIN((61+(Mortality!CT$5-Mortality!$AT$5)),84),0))</f>
        <v>2.1766659707650682E-2</v>
      </c>
      <c r="CU160" s="413">
        <f>CT160*(1-VLOOKUP($AR61,'MP-2017_Male'!$A$3:$CF$103,MIN((61+(Mortality!CU$5-Mortality!$AT$5)),84),0))</f>
        <v>2.1548993110574174E-2</v>
      </c>
      <c r="CV160" s="413">
        <f>CU160*(1-VLOOKUP($AR61,'MP-2017_Male'!$A$3:$CF$103,MIN((61+(Mortality!CV$5-Mortality!$AT$5)),84),0))</f>
        <v>2.1333503179468433E-2</v>
      </c>
      <c r="CW160" s="413">
        <f>CV160*(1-VLOOKUP($AR61,'MP-2017_Male'!$A$3:$CF$103,MIN((61+(Mortality!CW$5-Mortality!$AT$5)),84),0))</f>
        <v>2.112016814767375E-2</v>
      </c>
      <c r="CX160" s="413">
        <f>CW160*(1-VLOOKUP($AR61,'MP-2017_Male'!$A$3:$CF$103,MIN((61+(Mortality!CX$5-Mortality!$AT$5)),84),0))</f>
        <v>2.0908966466197013E-2</v>
      </c>
      <c r="CY160" s="413">
        <f>CX160*(1-VLOOKUP($AR61,'MP-2017_Male'!$A$3:$CF$103,MIN((61+(Mortality!CY$5-Mortality!$AT$5)),84),0))</f>
        <v>2.0699876801535042E-2</v>
      </c>
      <c r="CZ160" s="413">
        <f>CY160*(1-VLOOKUP($AR61,'MP-2017_Male'!$A$3:$CF$103,MIN((61+(Mortality!CZ$5-Mortality!$AT$5)),84),0))</f>
        <v>2.0492878033519693E-2</v>
      </c>
      <c r="DA160" s="413">
        <f>CZ160*(1-VLOOKUP($AR61,'MP-2017_Male'!$A$3:$CF$103,MIN((61+(Mortality!DA$5-Mortality!$AT$5)),84),0))</f>
        <v>2.0287949253184497E-2</v>
      </c>
      <c r="DB160" s="413">
        <f>DA160*(1-VLOOKUP($AR61,'MP-2017_Male'!$A$3:$CF$103,MIN((61+(Mortality!DB$5-Mortality!$AT$5)),84),0))</f>
        <v>2.0085069760652653E-2</v>
      </c>
      <c r="DC160" s="413">
        <f>DB160*(1-VLOOKUP($AR61,'MP-2017_Male'!$A$3:$CF$103,MIN((61+(Mortality!DC$5-Mortality!$AT$5)),84),0))</f>
        <v>1.9884219063046125E-2</v>
      </c>
      <c r="DD160" s="413">
        <f>DC160*(1-VLOOKUP($AR61,'MP-2017_Male'!$A$3:$CF$103,MIN((61+(Mortality!DD$5-Mortality!$AT$5)),84),0))</f>
        <v>1.9685376872415665E-2</v>
      </c>
      <c r="DE160" s="413">
        <f>DD160*(1-VLOOKUP($AR61,'MP-2017_Male'!$A$3:$CF$103,MIN((61+(Mortality!DE$5-Mortality!$AT$5)),84),0))</f>
        <v>1.9488523103691507E-2</v>
      </c>
      <c r="DF160" s="413">
        <f>DE160*(1-VLOOKUP($AR61,'MP-2017_Male'!$A$3:$CF$103,MIN((61+(Mortality!DF$5-Mortality!$AT$5)),84),0))</f>
        <v>1.9293637872654593E-2</v>
      </c>
      <c r="DG160" s="413">
        <f>DF160*(1-VLOOKUP($AR61,'MP-2017_Male'!$A$3:$CF$103,MIN((61+(Mortality!DG$5-Mortality!$AT$5)),84),0))</f>
        <v>1.9100701493928049E-2</v>
      </c>
      <c r="DH160" s="413">
        <f>DG160*(1-VLOOKUP($AR61,'MP-2017_Male'!$A$3:$CF$103,MIN((61+(Mortality!DH$5-Mortality!$AT$5)),84),0))</f>
        <v>1.890969447898877E-2</v>
      </c>
      <c r="DI160" s="413">
        <f>DH160*(1-VLOOKUP($AR61,'MP-2017_Male'!$A$3:$CF$103,MIN((61+(Mortality!DI$5-Mortality!$AT$5)),84),0))</f>
        <v>1.8720597534198882E-2</v>
      </c>
      <c r="DJ160" s="413">
        <f>DI160*(1-VLOOKUP($AR61,'MP-2017_Male'!$A$3:$CF$103,MIN((61+(Mortality!DJ$5-Mortality!$AT$5)),84),0))</f>
        <v>1.8533391558856891E-2</v>
      </c>
      <c r="DK160" s="413">
        <f>DJ160*(1-VLOOKUP($AR61,'MP-2017_Male'!$A$3:$CF$103,MIN((61+(Mortality!DK$5-Mortality!$AT$5)),84),0))</f>
        <v>1.8348057643268322E-2</v>
      </c>
      <c r="DL160" s="413">
        <f>DK160*(1-VLOOKUP($AR61,'MP-2017_Male'!$A$3:$CF$103,MIN((61+(Mortality!DL$5-Mortality!$AT$5)),84),0))</f>
        <v>1.8164577066835639E-2</v>
      </c>
      <c r="DM160" s="413">
        <f>DL160*(1-VLOOKUP($AR61,'MP-2017_Male'!$A$3:$CF$103,MIN((61+(Mortality!DM$5-Mortality!$AT$5)),84),0))</f>
        <v>1.7982931296167282E-2</v>
      </c>
      <c r="DN160" s="413">
        <f>DM160*(1-VLOOKUP($AR61,'MP-2017_Male'!$A$3:$CF$103,MIN((61+(Mortality!DN$5-Mortality!$AT$5)),84),0))</f>
        <v>1.7803101983205609E-2</v>
      </c>
      <c r="DO160" s="413">
        <f>DN160*(1-VLOOKUP($AR61,'MP-2017_Male'!$A$3:$CF$103,MIN((61+(Mortality!DO$5-Mortality!$AT$5)),84),0))</f>
        <v>1.7625070963373554E-2</v>
      </c>
      <c r="DP160" s="413">
        <f>DO160*(1-VLOOKUP($AR61,'MP-2017_Male'!$A$3:$CF$103,MIN((61+(Mortality!DP$5-Mortality!$AT$5)),84),0))</f>
        <v>1.7448820253739818E-2</v>
      </c>
      <c r="DQ160" s="413">
        <f>DP160*(1-VLOOKUP($AR61,'MP-2017_Male'!$A$3:$CF$103,MIN((61+(Mortality!DQ$5-Mortality!$AT$5)),84),0))</f>
        <v>1.7274332051202421E-2</v>
      </c>
      <c r="DR160" s="413">
        <f>DQ160*(1-VLOOKUP($AR61,'MP-2017_Male'!$A$3:$CF$103,MIN((61+(Mortality!DR$5-Mortality!$AT$5)),84),0))</f>
        <v>1.7101588730690398E-2</v>
      </c>
      <c r="DS160" s="413">
        <f>DR160*(1-VLOOKUP($AR61,'MP-2017_Male'!$A$3:$CF$103,MIN((61+(Mortality!DS$5-Mortality!$AT$5)),84),0))</f>
        <v>1.6930572843383493E-2</v>
      </c>
      <c r="DT160" s="413">
        <f>DS160*(1-VLOOKUP($AR61,'MP-2017_Male'!$A$3:$CF$103,MIN((61+(Mortality!DT$5-Mortality!$AT$5)),84),0))</f>
        <v>1.6761267114949657E-2</v>
      </c>
      <c r="DU160" s="413">
        <f>DT160*(1-VLOOKUP($AR61,'MP-2017_Male'!$A$3:$CF$103,MIN((61+(Mortality!DU$5-Mortality!$AT$5)),84),0))</f>
        <v>1.6593654443800159E-2</v>
      </c>
      <c r="DV160" s="413">
        <f>DU160*(1-VLOOKUP($AR61,'MP-2017_Male'!$A$3:$CF$103,MIN((61+(Mortality!DV$5-Mortality!$AT$5)),84),0))</f>
        <v>1.6427717899362159E-2</v>
      </c>
      <c r="DW160" s="413">
        <f>DV160*(1-VLOOKUP($AR61,'MP-2017_Male'!$A$3:$CF$103,MIN((61+(Mortality!DW$5-Mortality!$AT$5)),84),0))</f>
        <v>1.6263440720368536E-2</v>
      </c>
      <c r="DX160" s="413">
        <f>DW160*(1-VLOOKUP($AR61,'MP-2017_Male'!$A$3:$CF$103,MIN((61+(Mortality!DX$5-Mortality!$AT$5)),84),0))</f>
        <v>1.610080631316485E-2</v>
      </c>
      <c r="DY160" s="413">
        <f>DX160*(1-VLOOKUP($AR61,'MP-2017_Male'!$A$3:$CF$103,MIN((61+(Mortality!DY$5-Mortality!$AT$5)),84),0))</f>
        <v>1.5939798250033201E-2</v>
      </c>
      <c r="DZ160" s="413">
        <f>DY160*(1-VLOOKUP($AR61,'MP-2017_Male'!$A$3:$CF$103,MIN((61+(Mortality!DZ$5-Mortality!$AT$5)),84),0))</f>
        <v>1.5780400267532867E-2</v>
      </c>
      <c r="EA160" s="413">
        <f>DZ160*(1-VLOOKUP($AR61,'MP-2017_Male'!$A$3:$CF$103,MIN((61+(Mortality!EA$5-Mortality!$AT$5)),84),0))</f>
        <v>1.5622596264857538E-2</v>
      </c>
      <c r="EB160" s="413">
        <f>EA160*(1-VLOOKUP($AR61,'MP-2017_Male'!$A$3:$CF$103,MIN((61+(Mortality!EB$5-Mortality!$AT$5)),84),0))</f>
        <v>1.5466370302208963E-2</v>
      </c>
      <c r="EC160" s="413">
        <f>EB160*(1-VLOOKUP($AR61,'MP-2017_Male'!$A$3:$CF$103,MIN((61+(Mortality!EC$5-Mortality!$AT$5)),84),0))</f>
        <v>1.5311706599186873E-2</v>
      </c>
      <c r="ED160" s="413">
        <f>EC160*(1-VLOOKUP($AR61,'MP-2017_Male'!$A$3:$CF$103,MIN((61+(Mortality!ED$5-Mortality!$AT$5)),84),0))</f>
        <v>1.5158589533195004E-2</v>
      </c>
      <c r="EE160" s="413">
        <f>ED160*(1-VLOOKUP($AR61,'MP-2017_Male'!$A$3:$CF$103,MIN((61+(Mortality!EE$5-Mortality!$AT$5)),84),0))</f>
        <v>1.5007003637863054E-2</v>
      </c>
      <c r="EF160" s="413">
        <f>EE160*(1-VLOOKUP($AR61,'MP-2017_Male'!$A$3:$CF$103,MIN((61+(Mortality!EF$5-Mortality!$AT$5)),84),0))</f>
        <v>1.4856933601484422E-2</v>
      </c>
      <c r="EG160" s="413">
        <f>EF160*(1-VLOOKUP($AR61,'MP-2017_Male'!$A$3:$CF$103,MIN((61+(Mortality!EG$5-Mortality!$AT$5)),84),0))</f>
        <v>1.4708364265469578E-2</v>
      </c>
      <c r="EH160" s="413">
        <f>EG160*(1-VLOOKUP($AR61,'MP-2017_Male'!$A$3:$CF$103,MIN((61+(Mortality!EH$5-Mortality!$AT$5)),84),0))</f>
        <v>1.4561280622814882E-2</v>
      </c>
      <c r="EI160" s="413">
        <f>EH160*(1-VLOOKUP($AR61,'MP-2017_Male'!$A$3:$CF$103,MIN((61+(Mortality!EI$5-Mortality!$AT$5)),84),0))</f>
        <v>1.4415667816586734E-2</v>
      </c>
      <c r="EJ160" s="413">
        <f>EI160*(1-VLOOKUP($AR61,'MP-2017_Male'!$A$3:$CF$103,MIN((61+(Mortality!EJ$5-Mortality!$AT$5)),84),0))</f>
        <v>1.4271511138420867E-2</v>
      </c>
      <c r="EK160" s="413">
        <f>EJ160*(1-VLOOKUP($AR61,'MP-2017_Male'!$A$3:$CF$103,MIN((61+(Mortality!EK$5-Mortality!$AT$5)),84),0))</f>
        <v>1.4128796027036658E-2</v>
      </c>
      <c r="EL160" s="413">
        <f>EK160*(1-VLOOKUP($AR61,'MP-2017_Male'!$A$3:$CF$103,MIN((61+(Mortality!EL$5-Mortality!$AT$5)),84),0))</f>
        <v>1.3987508066766291E-2</v>
      </c>
      <c r="EM160" s="413">
        <f>EL160*(1-VLOOKUP($AR61,'MP-2017_Male'!$A$3:$CF$103,MIN((61+(Mortality!EM$5-Mortality!$AT$5)),84),0))</f>
        <v>1.3847632986098628E-2</v>
      </c>
      <c r="EN160" s="413">
        <f>EM160*(1-VLOOKUP($AR61,'MP-2017_Male'!$A$3:$CF$103,MIN((61+(Mortality!EN$5-Mortality!$AT$5)),84),0))</f>
        <v>1.3709156656237642E-2</v>
      </c>
      <c r="EO160" s="413">
        <f>EN160*(1-VLOOKUP($AR61,'MP-2017_Male'!$A$3:$CF$103,MIN((61+(Mortality!EO$5-Mortality!$AT$5)),84),0))</f>
        <v>1.3572065089675267E-2</v>
      </c>
      <c r="EP160" s="413">
        <f>EO160*(1-VLOOKUP($AR61,'MP-2017_Male'!$A$3:$CF$103,MIN((61+(Mortality!EP$5-Mortality!$AT$5)),84),0))</f>
        <v>1.3436344438778515E-2</v>
      </c>
      <c r="EQ160" s="413">
        <f>EP160*(1-VLOOKUP($AR61,'MP-2017_Male'!$A$3:$CF$103,MIN((61+(Mortality!EQ$5-Mortality!$AT$5)),84),0))</f>
        <v>1.3301980994390729E-2</v>
      </c>
      <c r="ER160" s="413">
        <f>EQ160*(1-VLOOKUP($AR61,'MP-2017_Male'!$A$3:$CF$103,MIN((61+(Mortality!ER$5-Mortality!$AT$5)),84),0))</f>
        <v>1.3168961184446822E-2</v>
      </c>
      <c r="ES160" s="413">
        <f>ER160*(1-VLOOKUP($AR61,'MP-2017_Male'!$A$3:$CF$103,MIN((61+(Mortality!ES$5-Mortality!$AT$5)),84),0))</f>
        <v>1.3037271572602354E-2</v>
      </c>
      <c r="ET160" s="413">
        <f>ES160*(1-VLOOKUP($AR61,'MP-2017_Male'!$A$3:$CF$103,MIN((61+(Mortality!ET$5-Mortality!$AT$5)),84),0))</f>
        <v>1.290689885687633E-2</v>
      </c>
      <c r="EU160" s="413">
        <f>ET160*(1-VLOOKUP($AR61,'MP-2017_Male'!$A$3:$CF$103,MIN((61+(Mortality!EU$5-Mortality!$AT$5)),84),0))</f>
        <v>1.2777829868307567E-2</v>
      </c>
      <c r="EV160" s="413">
        <f>EU160*(1-VLOOKUP($AR61,'MP-2017_Male'!$A$3:$CF$103,MIN((61+(Mortality!EV$5-Mortality!$AT$5)),84),0))</f>
        <v>1.2650051569624492E-2</v>
      </c>
      <c r="EW160" s="413">
        <f>EV160*(1-VLOOKUP($AR61,'MP-2017_Male'!$A$3:$CF$103,MIN((61+(Mortality!EW$5-Mortality!$AT$5)),84),0))</f>
        <v>1.2523551053928248E-2</v>
      </c>
      <c r="EX160" s="413">
        <f>EW160*(1-VLOOKUP($AR61,'MP-2017_Male'!$A$3:$CF$103,MIN((61+(Mortality!EX$5-Mortality!$AT$5)),84),0))</f>
        <v>1.2398315543388966E-2</v>
      </c>
      <c r="EY160" s="413">
        <f>EX160*(1-VLOOKUP($AR61,'MP-2017_Male'!$A$3:$CF$103,MIN((61+(Mortality!EY$5-Mortality!$AT$5)),84),0))</f>
        <v>1.2274332387955077E-2</v>
      </c>
      <c r="EZ160" s="413">
        <f>EY160*(1-VLOOKUP($AR61,'MP-2017_Male'!$A$3:$CF$103,MIN((61+(Mortality!EZ$5-Mortality!$AT$5)),84),0))</f>
        <v>1.2151589064075525E-2</v>
      </c>
      <c r="FA160" s="413">
        <f>EZ160*(1-VLOOKUP($AR61,'MP-2017_Male'!$A$3:$CF$103,MIN((61+(Mortality!FA$5-Mortality!$AT$5)),84),0))</f>
        <v>1.2030073173434771E-2</v>
      </c>
      <c r="FB160" s="413">
        <f>FA160*(1-VLOOKUP($AR61,'MP-2017_Male'!$A$3:$CF$103,MIN((61+(Mortality!FB$5-Mortality!$AT$5)),84),0))</f>
        <v>1.1909772441700424E-2</v>
      </c>
      <c r="FC160" s="413">
        <f>FB160*(1-VLOOKUP($AR61,'MP-2017_Male'!$A$3:$CF$103,MIN((61+(Mortality!FC$5-Mortality!$AT$5)),84),0))</f>
        <v>1.1790674717283419E-2</v>
      </c>
      <c r="FD160" s="413">
        <f>FC160*(1-VLOOKUP($AR61,'MP-2017_Male'!$A$3:$CF$103,MIN((61+(Mortality!FD$5-Mortality!$AT$5)),84),0))</f>
        <v>1.1672767970110584E-2</v>
      </c>
      <c r="FE160" s="413">
        <f>FD160*(1-VLOOKUP($AR61,'MP-2017_Male'!$A$3:$CF$103,MIN((61+(Mortality!FE$5-Mortality!$AT$5)),84),0))</f>
        <v>1.1556040290409478E-2</v>
      </c>
      <c r="FF160" s="413">
        <f>FE160*(1-VLOOKUP($AR61,'MP-2017_Male'!$A$3:$CF$103,MIN((61+(Mortality!FF$5-Mortality!$AT$5)),84),0))</f>
        <v>1.1440479887505383E-2</v>
      </c>
      <c r="FG160" s="413">
        <f>FF160*(1-VLOOKUP($AR61,'MP-2017_Male'!$A$3:$CF$103,MIN((61+(Mortality!FG$5-Mortality!$AT$5)),84),0))</f>
        <v>1.132607508863033E-2</v>
      </c>
      <c r="FH160" s="413">
        <f>FG160*(1-VLOOKUP($AR61,'MP-2017_Male'!$A$3:$CF$103,MIN((61+(Mortality!FH$5-Mortality!$AT$5)),84),0))</f>
        <v>1.1212814337744027E-2</v>
      </c>
      <c r="FI160" s="413">
        <f>FH160*(1-VLOOKUP($AR61,'MP-2017_Male'!$A$3:$CF$103,MIN((61+(Mortality!FI$5-Mortality!$AT$5)),84),0))</f>
        <v>1.1100686194366587E-2</v>
      </c>
    </row>
    <row r="161" spans="44:165">
      <c r="AR161" s="205">
        <v>81</v>
      </c>
      <c r="AS161" s="235">
        <f t="shared" si="160"/>
        <v>3.7405543892422552E-2</v>
      </c>
      <c r="AT161" s="235">
        <f t="shared" ref="AT161:AV161" si="161">AU161</f>
        <v>3.8782999999999998E-2</v>
      </c>
      <c r="AU161" s="235">
        <f t="shared" si="161"/>
        <v>3.8782999999999998E-2</v>
      </c>
      <c r="AV161" s="235">
        <f t="shared" si="161"/>
        <v>3.8782999999999998E-2</v>
      </c>
      <c r="AW161" s="235">
        <f>AX161</f>
        <v>3.8782999999999998E-2</v>
      </c>
      <c r="AX161" s="406">
        <f>AF69</f>
        <v>3.8782999999999998E-2</v>
      </c>
      <c r="AY161" s="413">
        <f>AX161*(1-VLOOKUP($AR62,'MP-2017_Male'!$A$3:$CF$103,MIN((61+(Mortality!AY$5-Mortality!$AT$5)),84),0))</f>
        <v>3.8445587899999994E-2</v>
      </c>
      <c r="AZ161" s="413">
        <f>AY161*(1-VLOOKUP($AR62,'MP-2017_Male'!$A$3:$CF$103,MIN((61+(Mortality!AZ$5-Mortality!$AT$5)),84),0))</f>
        <v>3.8103422167689992E-2</v>
      </c>
      <c r="BA161" s="413">
        <f>AZ161*(1-VLOOKUP($AR62,'MP-2017_Male'!$A$3:$CF$103,MIN((61+(Mortality!BA$5-Mortality!$AT$5)),84),0))</f>
        <v>3.7756681025964016E-2</v>
      </c>
      <c r="BB161" s="413">
        <f>BA161*(1-VLOOKUP($AR62,'MP-2017_Male'!$A$3:$CF$103,MIN((61+(Mortality!BB$5-Mortality!$AT$5)),84),0))</f>
        <v>3.7405543892422552E-2</v>
      </c>
      <c r="BC161" s="413">
        <f>BB161*(1-VLOOKUP($AR62,'MP-2017_Male'!$A$3:$CF$103,MIN((61+(Mortality!BC$5-Mortality!$AT$5)),84),0))</f>
        <v>3.7050191225444541E-2</v>
      </c>
      <c r="BD161" s="413">
        <f>BC161*(1-VLOOKUP($AR62,'MP-2017_Male'!$A$3:$CF$103,MIN((61+(Mortality!BD$5-Mortality!$AT$5)),84),0))</f>
        <v>3.6694509389680274E-2</v>
      </c>
      <c r="BE161" s="413">
        <f>BD161*(1-VLOOKUP($AR62,'MP-2017_Male'!$A$3:$CF$103,MIN((61+(Mortality!BE$5-Mortality!$AT$5)),84),0))</f>
        <v>3.6342242099539339E-2</v>
      </c>
      <c r="BF161" s="413">
        <f>BE161*(1-VLOOKUP($AR62,'MP-2017_Male'!$A$3:$CF$103,MIN((61+(Mortality!BF$5-Mortality!$AT$5)),84),0))</f>
        <v>3.5993356575383759E-2</v>
      </c>
      <c r="BG161" s="413">
        <f>BF161*(1-VLOOKUP($AR62,'MP-2017_Male'!$A$3:$CF$103,MIN((61+(Mortality!BG$5-Mortality!$AT$5)),84),0))</f>
        <v>3.5651419687917615E-2</v>
      </c>
      <c r="BH161" s="413">
        <f>BG161*(1-VLOOKUP($AR62,'MP-2017_Male'!$A$3:$CF$103,MIN((61+(Mortality!BH$5-Mortality!$AT$5)),84),0))</f>
        <v>3.5316296342851189E-2</v>
      </c>
      <c r="BI161" s="413">
        <f>BH161*(1-VLOOKUP($AR62,'MP-2017_Male'!$A$3:$CF$103,MIN((61+(Mortality!BI$5-Mortality!$AT$5)),84),0))</f>
        <v>3.4991386416496961E-2</v>
      </c>
      <c r="BJ161" s="413">
        <f>BI161*(1-VLOOKUP($AR62,'MP-2017_Male'!$A$3:$CF$103,MIN((61+(Mortality!BJ$5-Mortality!$AT$5)),84),0))</f>
        <v>3.4669465661465192E-2</v>
      </c>
      <c r="BK161" s="413">
        <f>BJ161*(1-VLOOKUP($AR62,'MP-2017_Male'!$A$3:$CF$103,MIN((61+(Mortality!BK$5-Mortality!$AT$5)),84),0))</f>
        <v>3.4350506577379709E-2</v>
      </c>
      <c r="BL161" s="413">
        <f>BK161*(1-VLOOKUP($AR62,'MP-2017_Male'!$A$3:$CF$103,MIN((61+(Mortality!BL$5-Mortality!$AT$5)),84),0))</f>
        <v>3.4031046866210078E-2</v>
      </c>
      <c r="BM161" s="413">
        <f>BL161*(1-VLOOKUP($AR62,'MP-2017_Male'!$A$3:$CF$103,MIN((61+(Mortality!BM$5-Mortality!$AT$5)),84),0))</f>
        <v>3.3711155025667704E-2</v>
      </c>
      <c r="BN161" s="413">
        <f>BM161*(1-VLOOKUP($AR62,'MP-2017_Male'!$A$3:$CF$103,MIN((61+(Mortality!BN$5-Mortality!$AT$5)),84),0))</f>
        <v>3.3387527937421294E-2</v>
      </c>
      <c r="BO161" s="413">
        <f>BN161*(1-VLOOKUP($AR62,'MP-2017_Male'!$A$3:$CF$103,MIN((61+(Mortality!BO$5-Mortality!$AT$5)),84),0))</f>
        <v>3.3060330163634563E-2</v>
      </c>
      <c r="BP161" s="413">
        <f>BO161*(1-VLOOKUP($AR62,'MP-2017_Male'!$A$3:$CF$103,MIN((61+(Mortality!BP$5-Mortality!$AT$5)),84),0))</f>
        <v>3.2733032895014579E-2</v>
      </c>
      <c r="BQ161" s="413">
        <f>BP161*(1-VLOOKUP($AR62,'MP-2017_Male'!$A$3:$CF$103,MIN((61+(Mortality!BQ$5-Mortality!$AT$5)),84),0))</f>
        <v>3.2405702566064433E-2</v>
      </c>
      <c r="BR161" s="413">
        <f>BQ161*(1-VLOOKUP($AR62,'MP-2017_Male'!$A$3:$CF$103,MIN((61+(Mortality!BR$5-Mortality!$AT$5)),84),0))</f>
        <v>3.208164554040379E-2</v>
      </c>
      <c r="BS161" s="413">
        <f>BR161*(1-VLOOKUP($AR62,'MP-2017_Male'!$A$3:$CF$103,MIN((61+(Mortality!BS$5-Mortality!$AT$5)),84),0))</f>
        <v>3.1760829084999755E-2</v>
      </c>
      <c r="BT161" s="413">
        <f>BS161*(1-VLOOKUP($AR62,'MP-2017_Male'!$A$3:$CF$103,MIN((61+(Mortality!BT$5-Mortality!$AT$5)),84),0))</f>
        <v>3.1443220794149754E-2</v>
      </c>
      <c r="BU161" s="413">
        <f>BT161*(1-VLOOKUP($AR62,'MP-2017_Male'!$A$3:$CF$103,MIN((61+(Mortality!BU$5-Mortality!$AT$5)),84),0))</f>
        <v>3.1128788586208257E-2</v>
      </c>
      <c r="BV161" s="413">
        <f>BU161*(1-VLOOKUP($AR62,'MP-2017_Male'!$A$3:$CF$103,MIN((61+(Mortality!BV$5-Mortality!$AT$5)),84),0))</f>
        <v>3.0817500700346175E-2</v>
      </c>
      <c r="BW161" s="413">
        <f>BV161*(1-VLOOKUP($AR62,'MP-2017_Male'!$A$3:$CF$103,MIN((61+(Mortality!BW$5-Mortality!$AT$5)),84),0))</f>
        <v>3.0509325693342713E-2</v>
      </c>
      <c r="BX161" s="413">
        <f>BW161*(1-VLOOKUP($AR62,'MP-2017_Male'!$A$3:$CF$103,MIN((61+(Mortality!BX$5-Mortality!$AT$5)),84),0))</f>
        <v>3.0204232436409285E-2</v>
      </c>
      <c r="BY161" s="413">
        <f>BX161*(1-VLOOKUP($AR62,'MP-2017_Male'!$A$3:$CF$103,MIN((61+(Mortality!BY$5-Mortality!$AT$5)),84),0))</f>
        <v>2.9902190112045191E-2</v>
      </c>
      <c r="BZ161" s="413">
        <f>BY161*(1-VLOOKUP($AR62,'MP-2017_Male'!$A$3:$CF$103,MIN((61+(Mortality!BZ$5-Mortality!$AT$5)),84),0))</f>
        <v>2.9603168210924739E-2</v>
      </c>
      <c r="CA161" s="413">
        <f>BZ161*(1-VLOOKUP($AR62,'MP-2017_Male'!$A$3:$CF$103,MIN((61+(Mortality!CA$5-Mortality!$AT$5)),84),0))</f>
        <v>2.9307136528815492E-2</v>
      </c>
      <c r="CB161" s="413">
        <f>CA161*(1-VLOOKUP($AR62,'MP-2017_Male'!$A$3:$CF$103,MIN((61+(Mortality!CB$5-Mortality!$AT$5)),84),0))</f>
        <v>2.9014065163527336E-2</v>
      </c>
      <c r="CC161" s="413">
        <f>CB161*(1-VLOOKUP($AR62,'MP-2017_Male'!$A$3:$CF$103,MIN((61+(Mortality!CC$5-Mortality!$AT$5)),84),0))</f>
        <v>2.8723924511892061E-2</v>
      </c>
      <c r="CD161" s="413">
        <f>CC161*(1-VLOOKUP($AR62,'MP-2017_Male'!$A$3:$CF$103,MIN((61+(Mortality!CD$5-Mortality!$AT$5)),84),0))</f>
        <v>2.8436685266773142E-2</v>
      </c>
      <c r="CE161" s="413">
        <f>CD161*(1-VLOOKUP($AR62,'MP-2017_Male'!$A$3:$CF$103,MIN((61+(Mortality!CE$5-Mortality!$AT$5)),84),0))</f>
        <v>2.8152318414105409E-2</v>
      </c>
      <c r="CF161" s="413">
        <f>CE161*(1-VLOOKUP($AR62,'MP-2017_Male'!$A$3:$CF$103,MIN((61+(Mortality!CF$5-Mortality!$AT$5)),84),0))</f>
        <v>2.7870795229964353E-2</v>
      </c>
      <c r="CG161" s="413">
        <f>CF161*(1-VLOOKUP($AR62,'MP-2017_Male'!$A$3:$CF$103,MIN((61+(Mortality!CG$5-Mortality!$AT$5)),84),0))</f>
        <v>2.7592087277664708E-2</v>
      </c>
      <c r="CH161" s="413">
        <f>CG161*(1-VLOOKUP($AR62,'MP-2017_Male'!$A$3:$CF$103,MIN((61+(Mortality!CH$5-Mortality!$AT$5)),84),0))</f>
        <v>2.731616640488806E-2</v>
      </c>
      <c r="CI161" s="413">
        <f>CH161*(1-VLOOKUP($AR62,'MP-2017_Male'!$A$3:$CF$103,MIN((61+(Mortality!CI$5-Mortality!$AT$5)),84),0))</f>
        <v>2.7043004740839181E-2</v>
      </c>
      <c r="CJ161" s="413">
        <f>CI161*(1-VLOOKUP($AR62,'MP-2017_Male'!$A$3:$CF$103,MIN((61+(Mortality!CJ$5-Mortality!$AT$5)),84),0))</f>
        <v>2.6772574693430789E-2</v>
      </c>
      <c r="CK161" s="413">
        <f>CJ161*(1-VLOOKUP($AR62,'MP-2017_Male'!$A$3:$CF$103,MIN((61+(Mortality!CK$5-Mortality!$AT$5)),84),0))</f>
        <v>2.6504848946496479E-2</v>
      </c>
      <c r="CL161" s="413">
        <f>CK161*(1-VLOOKUP($AR62,'MP-2017_Male'!$A$3:$CF$103,MIN((61+(Mortality!CL$5-Mortality!$AT$5)),84),0))</f>
        <v>2.6239800457031514E-2</v>
      </c>
      <c r="CM161" s="413">
        <f>CL161*(1-VLOOKUP($AR62,'MP-2017_Male'!$A$3:$CF$103,MIN((61+(Mortality!CM$5-Mortality!$AT$5)),84),0))</f>
        <v>2.5977402452461197E-2</v>
      </c>
      <c r="CN161" s="413">
        <f>CM161*(1-VLOOKUP($AR62,'MP-2017_Male'!$A$3:$CF$103,MIN((61+(Mortality!CN$5-Mortality!$AT$5)),84),0))</f>
        <v>2.5717628427936585E-2</v>
      </c>
      <c r="CO161" s="413">
        <f>CN161*(1-VLOOKUP($AR62,'MP-2017_Male'!$A$3:$CF$103,MIN((61+(Mortality!CO$5-Mortality!$AT$5)),84),0))</f>
        <v>2.546045214365722E-2</v>
      </c>
      <c r="CP161" s="413">
        <f>CO161*(1-VLOOKUP($AR62,'MP-2017_Male'!$A$3:$CF$103,MIN((61+(Mortality!CP$5-Mortality!$AT$5)),84),0))</f>
        <v>2.5205847622220647E-2</v>
      </c>
      <c r="CQ161" s="413">
        <f>CP161*(1-VLOOKUP($AR62,'MP-2017_Male'!$A$3:$CF$103,MIN((61+(Mortality!CQ$5-Mortality!$AT$5)),84),0))</f>
        <v>2.495378914599844E-2</v>
      </c>
      <c r="CR161" s="413">
        <f>CQ161*(1-VLOOKUP($AR62,'MP-2017_Male'!$A$3:$CF$103,MIN((61+(Mortality!CR$5-Mortality!$AT$5)),84),0))</f>
        <v>2.4704251254538456E-2</v>
      </c>
      <c r="CS161" s="413">
        <f>CR161*(1-VLOOKUP($AR62,'MP-2017_Male'!$A$3:$CF$103,MIN((61+(Mortality!CS$5-Mortality!$AT$5)),84),0))</f>
        <v>2.4457208741993072E-2</v>
      </c>
      <c r="CT161" s="413">
        <f>CS161*(1-VLOOKUP($AR62,'MP-2017_Male'!$A$3:$CF$103,MIN((61+(Mortality!CT$5-Mortality!$AT$5)),84),0))</f>
        <v>2.4212636654573141E-2</v>
      </c>
      <c r="CU161" s="413">
        <f>CT161*(1-VLOOKUP($AR62,'MP-2017_Male'!$A$3:$CF$103,MIN((61+(Mortality!CU$5-Mortality!$AT$5)),84),0))</f>
        <v>2.3970510288027411E-2</v>
      </c>
      <c r="CV161" s="413">
        <f>CU161*(1-VLOOKUP($AR62,'MP-2017_Male'!$A$3:$CF$103,MIN((61+(Mortality!CV$5-Mortality!$AT$5)),84),0))</f>
        <v>2.3730805185147138E-2</v>
      </c>
      <c r="CW161" s="413">
        <f>CV161*(1-VLOOKUP($AR62,'MP-2017_Male'!$A$3:$CF$103,MIN((61+(Mortality!CW$5-Mortality!$AT$5)),84),0))</f>
        <v>2.3493497133295665E-2</v>
      </c>
      <c r="CX161" s="413">
        <f>CW161*(1-VLOOKUP($AR62,'MP-2017_Male'!$A$3:$CF$103,MIN((61+(Mortality!CX$5-Mortality!$AT$5)),84),0))</f>
        <v>2.3258562161962707E-2</v>
      </c>
      <c r="CY161" s="413">
        <f>CX161*(1-VLOOKUP($AR62,'MP-2017_Male'!$A$3:$CF$103,MIN((61+(Mortality!CY$5-Mortality!$AT$5)),84),0))</f>
        <v>2.3025976540343079E-2</v>
      </c>
      <c r="CZ161" s="413">
        <f>CY161*(1-VLOOKUP($AR62,'MP-2017_Male'!$A$3:$CF$103,MIN((61+(Mortality!CZ$5-Mortality!$AT$5)),84),0))</f>
        <v>2.2795716774939648E-2</v>
      </c>
      <c r="DA161" s="413">
        <f>CZ161*(1-VLOOKUP($AR62,'MP-2017_Male'!$A$3:$CF$103,MIN((61+(Mortality!DA$5-Mortality!$AT$5)),84),0))</f>
        <v>2.2567759607190253E-2</v>
      </c>
      <c r="DB161" s="413">
        <f>DA161*(1-VLOOKUP($AR62,'MP-2017_Male'!$A$3:$CF$103,MIN((61+(Mortality!DB$5-Mortality!$AT$5)),84),0))</f>
        <v>2.2342082011118349E-2</v>
      </c>
      <c r="DC161" s="413">
        <f>DB161*(1-VLOOKUP($AR62,'MP-2017_Male'!$A$3:$CF$103,MIN((61+(Mortality!DC$5-Mortality!$AT$5)),84),0))</f>
        <v>2.2118661191007166E-2</v>
      </c>
      <c r="DD161" s="413">
        <f>DC161*(1-VLOOKUP($AR62,'MP-2017_Male'!$A$3:$CF$103,MIN((61+(Mortality!DD$5-Mortality!$AT$5)),84),0))</f>
        <v>2.1897474579097093E-2</v>
      </c>
      <c r="DE161" s="413">
        <f>DD161*(1-VLOOKUP($AR62,'MP-2017_Male'!$A$3:$CF$103,MIN((61+(Mortality!DE$5-Mortality!$AT$5)),84),0))</f>
        <v>2.1678499833306122E-2</v>
      </c>
      <c r="DF161" s="413">
        <f>DE161*(1-VLOOKUP($AR62,'MP-2017_Male'!$A$3:$CF$103,MIN((61+(Mortality!DF$5-Mortality!$AT$5)),84),0))</f>
        <v>2.1461714834973063E-2</v>
      </c>
      <c r="DG161" s="413">
        <f>DF161*(1-VLOOKUP($AR62,'MP-2017_Male'!$A$3:$CF$103,MIN((61+(Mortality!DG$5-Mortality!$AT$5)),84),0))</f>
        <v>2.1247097686623331E-2</v>
      </c>
      <c r="DH161" s="413">
        <f>DG161*(1-VLOOKUP($AR62,'MP-2017_Male'!$A$3:$CF$103,MIN((61+(Mortality!DH$5-Mortality!$AT$5)),84),0))</f>
        <v>2.1034626709757098E-2</v>
      </c>
      <c r="DI161" s="413">
        <f>DH161*(1-VLOOKUP($AR62,'MP-2017_Male'!$A$3:$CF$103,MIN((61+(Mortality!DI$5-Mortality!$AT$5)),84),0))</f>
        <v>2.0824280442659528E-2</v>
      </c>
      <c r="DJ161" s="413">
        <f>DI161*(1-VLOOKUP($AR62,'MP-2017_Male'!$A$3:$CF$103,MIN((61+(Mortality!DJ$5-Mortality!$AT$5)),84),0))</f>
        <v>2.0616037638232932E-2</v>
      </c>
      <c r="DK161" s="413">
        <f>DJ161*(1-VLOOKUP($AR62,'MP-2017_Male'!$A$3:$CF$103,MIN((61+(Mortality!DK$5-Mortality!$AT$5)),84),0))</f>
        <v>2.0409877261850604E-2</v>
      </c>
      <c r="DL161" s="413">
        <f>DK161*(1-VLOOKUP($AR62,'MP-2017_Male'!$A$3:$CF$103,MIN((61+(Mortality!DL$5-Mortality!$AT$5)),84),0))</f>
        <v>2.0205778489232096E-2</v>
      </c>
      <c r="DM161" s="413">
        <f>DL161*(1-VLOOKUP($AR62,'MP-2017_Male'!$A$3:$CF$103,MIN((61+(Mortality!DM$5-Mortality!$AT$5)),84),0))</f>
        <v>2.0003720704339777E-2</v>
      </c>
      <c r="DN161" s="413">
        <f>DM161*(1-VLOOKUP($AR62,'MP-2017_Male'!$A$3:$CF$103,MIN((61+(Mortality!DN$5-Mortality!$AT$5)),84),0))</f>
        <v>1.980368349729638E-2</v>
      </c>
      <c r="DO161" s="413">
        <f>DN161*(1-VLOOKUP($AR62,'MP-2017_Male'!$A$3:$CF$103,MIN((61+(Mortality!DO$5-Mortality!$AT$5)),84),0))</f>
        <v>1.9605646662323416E-2</v>
      </c>
      <c r="DP161" s="413">
        <f>DO161*(1-VLOOKUP($AR62,'MP-2017_Male'!$A$3:$CF$103,MIN((61+(Mortality!DP$5-Mortality!$AT$5)),84),0))</f>
        <v>1.9409590195700183E-2</v>
      </c>
      <c r="DQ161" s="413">
        <f>DP161*(1-VLOOKUP($AR62,'MP-2017_Male'!$A$3:$CF$103,MIN((61+(Mortality!DQ$5-Mortality!$AT$5)),84),0))</f>
        <v>1.9215494293743182E-2</v>
      </c>
      <c r="DR161" s="413">
        <f>DQ161*(1-VLOOKUP($AR62,'MP-2017_Male'!$A$3:$CF$103,MIN((61+(Mortality!DR$5-Mortality!$AT$5)),84),0))</f>
        <v>1.9023339350805749E-2</v>
      </c>
      <c r="DS161" s="413">
        <f>DR161*(1-VLOOKUP($AR62,'MP-2017_Male'!$A$3:$CF$103,MIN((61+(Mortality!DS$5-Mortality!$AT$5)),84),0))</f>
        <v>1.8833105957297692E-2</v>
      </c>
      <c r="DT161" s="413">
        <f>DS161*(1-VLOOKUP($AR62,'MP-2017_Male'!$A$3:$CF$103,MIN((61+(Mortality!DT$5-Mortality!$AT$5)),84),0))</f>
        <v>1.8644774897724713E-2</v>
      </c>
      <c r="DU161" s="413">
        <f>DT161*(1-VLOOKUP($AR62,'MP-2017_Male'!$A$3:$CF$103,MIN((61+(Mortality!DU$5-Mortality!$AT$5)),84),0))</f>
        <v>1.8458327148747466E-2</v>
      </c>
      <c r="DV161" s="413">
        <f>DU161*(1-VLOOKUP($AR62,'MP-2017_Male'!$A$3:$CF$103,MIN((61+(Mortality!DV$5-Mortality!$AT$5)),84),0))</f>
        <v>1.8273743877259992E-2</v>
      </c>
      <c r="DW161" s="413">
        <f>DV161*(1-VLOOKUP($AR62,'MP-2017_Male'!$A$3:$CF$103,MIN((61+(Mortality!DW$5-Mortality!$AT$5)),84),0))</f>
        <v>1.8091006438487392E-2</v>
      </c>
      <c r="DX161" s="413">
        <f>DW161*(1-VLOOKUP($AR62,'MP-2017_Male'!$A$3:$CF$103,MIN((61+(Mortality!DX$5-Mortality!$AT$5)),84),0))</f>
        <v>1.7910096374102517E-2</v>
      </c>
      <c r="DY161" s="413">
        <f>DX161*(1-VLOOKUP($AR62,'MP-2017_Male'!$A$3:$CF$103,MIN((61+(Mortality!DY$5-Mortality!$AT$5)),84),0))</f>
        <v>1.7730995410361491E-2</v>
      </c>
      <c r="DZ161" s="413">
        <f>DY161*(1-VLOOKUP($AR62,'MP-2017_Male'!$A$3:$CF$103,MIN((61+(Mortality!DZ$5-Mortality!$AT$5)),84),0))</f>
        <v>1.7553685456257875E-2</v>
      </c>
      <c r="EA161" s="413">
        <f>DZ161*(1-VLOOKUP($AR62,'MP-2017_Male'!$A$3:$CF$103,MIN((61+(Mortality!EA$5-Mortality!$AT$5)),84),0))</f>
        <v>1.7378148601695297E-2</v>
      </c>
      <c r="EB161" s="413">
        <f>EA161*(1-VLOOKUP($AR62,'MP-2017_Male'!$A$3:$CF$103,MIN((61+(Mortality!EB$5-Mortality!$AT$5)),84),0))</f>
        <v>1.7204367115678344E-2</v>
      </c>
      <c r="EC161" s="413">
        <f>EB161*(1-VLOOKUP($AR62,'MP-2017_Male'!$A$3:$CF$103,MIN((61+(Mortality!EC$5-Mortality!$AT$5)),84),0))</f>
        <v>1.703232344452156E-2</v>
      </c>
      <c r="ED161" s="413">
        <f>EC161*(1-VLOOKUP($AR62,'MP-2017_Male'!$A$3:$CF$103,MIN((61+(Mortality!ED$5-Mortality!$AT$5)),84),0))</f>
        <v>1.6862000210076344E-2</v>
      </c>
      <c r="EE161" s="413">
        <f>ED161*(1-VLOOKUP($AR62,'MP-2017_Male'!$A$3:$CF$103,MIN((61+(Mortality!EE$5-Mortality!$AT$5)),84),0))</f>
        <v>1.6693380207975578E-2</v>
      </c>
      <c r="EF161" s="413">
        <f>EE161*(1-VLOOKUP($AR62,'MP-2017_Male'!$A$3:$CF$103,MIN((61+(Mortality!EF$5-Mortality!$AT$5)),84),0))</f>
        <v>1.6526446405895824E-2</v>
      </c>
      <c r="EG161" s="413">
        <f>EF161*(1-VLOOKUP($AR62,'MP-2017_Male'!$A$3:$CF$103,MIN((61+(Mortality!EG$5-Mortality!$AT$5)),84),0))</f>
        <v>1.6361181941836864E-2</v>
      </c>
      <c r="EH161" s="413">
        <f>EG161*(1-VLOOKUP($AR62,'MP-2017_Male'!$A$3:$CF$103,MIN((61+(Mortality!EH$5-Mortality!$AT$5)),84),0))</f>
        <v>1.6197570122418497E-2</v>
      </c>
      <c r="EI161" s="413">
        <f>EH161*(1-VLOOKUP($AR62,'MP-2017_Male'!$A$3:$CF$103,MIN((61+(Mortality!EI$5-Mortality!$AT$5)),84),0))</f>
        <v>1.6035594421194312E-2</v>
      </c>
      <c r="EJ161" s="413">
        <f>EI161*(1-VLOOKUP($AR62,'MP-2017_Male'!$A$3:$CF$103,MIN((61+(Mortality!EJ$5-Mortality!$AT$5)),84),0))</f>
        <v>1.587523847698237E-2</v>
      </c>
      <c r="EK161" s="413">
        <f>EJ161*(1-VLOOKUP($AR62,'MP-2017_Male'!$A$3:$CF$103,MIN((61+(Mortality!EK$5-Mortality!$AT$5)),84),0))</f>
        <v>1.5716486092212545E-2</v>
      </c>
      <c r="EL161" s="413">
        <f>EK161*(1-VLOOKUP($AR62,'MP-2017_Male'!$A$3:$CF$103,MIN((61+(Mortality!EL$5-Mortality!$AT$5)),84),0))</f>
        <v>1.555932123129042E-2</v>
      </c>
      <c r="EM161" s="413">
        <f>EL161*(1-VLOOKUP($AR62,'MP-2017_Male'!$A$3:$CF$103,MIN((61+(Mortality!EM$5-Mortality!$AT$5)),84),0))</f>
        <v>1.5403728018977516E-2</v>
      </c>
      <c r="EN161" s="413">
        <f>EM161*(1-VLOOKUP($AR62,'MP-2017_Male'!$A$3:$CF$103,MIN((61+(Mortality!EN$5-Mortality!$AT$5)),84),0))</f>
        <v>1.5249690738787741E-2</v>
      </c>
      <c r="EO161" s="413">
        <f>EN161*(1-VLOOKUP($AR62,'MP-2017_Male'!$A$3:$CF$103,MIN((61+(Mortality!EO$5-Mortality!$AT$5)),84),0))</f>
        <v>1.5097193831399864E-2</v>
      </c>
      <c r="EP161" s="413">
        <f>EO161*(1-VLOOKUP($AR62,'MP-2017_Male'!$A$3:$CF$103,MIN((61+(Mortality!EP$5-Mortality!$AT$5)),84),0))</f>
        <v>1.4946221893085865E-2</v>
      </c>
      <c r="EQ161" s="413">
        <f>EP161*(1-VLOOKUP($AR62,'MP-2017_Male'!$A$3:$CF$103,MIN((61+(Mortality!EQ$5-Mortality!$AT$5)),84),0))</f>
        <v>1.4796759674155006E-2</v>
      </c>
      <c r="ER161" s="413">
        <f>EQ161*(1-VLOOKUP($AR62,'MP-2017_Male'!$A$3:$CF$103,MIN((61+(Mortality!ER$5-Mortality!$AT$5)),84),0))</f>
        <v>1.4648792077413455E-2</v>
      </c>
      <c r="ES161" s="413">
        <f>ER161*(1-VLOOKUP($AR62,'MP-2017_Male'!$A$3:$CF$103,MIN((61+(Mortality!ES$5-Mortality!$AT$5)),84),0))</f>
        <v>1.450230415663932E-2</v>
      </c>
      <c r="ET161" s="413">
        <f>ES161*(1-VLOOKUP($AR62,'MP-2017_Male'!$A$3:$CF$103,MIN((61+(Mortality!ET$5-Mortality!$AT$5)),84),0))</f>
        <v>1.4357281115072926E-2</v>
      </c>
      <c r="EU161" s="413">
        <f>ET161*(1-VLOOKUP($AR62,'MP-2017_Male'!$A$3:$CF$103,MIN((61+(Mortality!EU$5-Mortality!$AT$5)),84),0))</f>
        <v>1.4213708303922197E-2</v>
      </c>
      <c r="EV161" s="413">
        <f>EU161*(1-VLOOKUP($AR62,'MP-2017_Male'!$A$3:$CF$103,MIN((61+(Mortality!EV$5-Mortality!$AT$5)),84),0))</f>
        <v>1.4071571220882975E-2</v>
      </c>
      <c r="EW161" s="413">
        <f>EV161*(1-VLOOKUP($AR62,'MP-2017_Male'!$A$3:$CF$103,MIN((61+(Mortality!EW$5-Mortality!$AT$5)),84),0))</f>
        <v>1.3930855508674145E-2</v>
      </c>
      <c r="EX161" s="413">
        <f>EW161*(1-VLOOKUP($AR62,'MP-2017_Male'!$A$3:$CF$103,MIN((61+(Mortality!EX$5-Mortality!$AT$5)),84),0))</f>
        <v>1.3791546953587403E-2</v>
      </c>
      <c r="EY161" s="413">
        <f>EX161*(1-VLOOKUP($AR62,'MP-2017_Male'!$A$3:$CF$103,MIN((61+(Mortality!EY$5-Mortality!$AT$5)),84),0))</f>
        <v>1.3653631484051529E-2</v>
      </c>
      <c r="EZ161" s="413">
        <f>EY161*(1-VLOOKUP($AR62,'MP-2017_Male'!$A$3:$CF$103,MIN((61+(Mortality!EZ$5-Mortality!$AT$5)),84),0))</f>
        <v>1.3517095169211013E-2</v>
      </c>
      <c r="FA161" s="413">
        <f>EZ161*(1-VLOOKUP($AR62,'MP-2017_Male'!$A$3:$CF$103,MIN((61+(Mortality!FA$5-Mortality!$AT$5)),84),0))</f>
        <v>1.3381924217518902E-2</v>
      </c>
      <c r="FB161" s="413">
        <f>FA161*(1-VLOOKUP($AR62,'MP-2017_Male'!$A$3:$CF$103,MIN((61+(Mortality!FB$5-Mortality!$AT$5)),84),0))</f>
        <v>1.3248104975343712E-2</v>
      </c>
      <c r="FC161" s="413">
        <f>FB161*(1-VLOOKUP($AR62,'MP-2017_Male'!$A$3:$CF$103,MIN((61+(Mortality!FC$5-Mortality!$AT$5)),84),0))</f>
        <v>1.3115623925590274E-2</v>
      </c>
      <c r="FD161" s="413">
        <f>FC161*(1-VLOOKUP($AR62,'MP-2017_Male'!$A$3:$CF$103,MIN((61+(Mortality!FD$5-Mortality!$AT$5)),84),0))</f>
        <v>1.2984467686334371E-2</v>
      </c>
      <c r="FE161" s="413">
        <f>FD161*(1-VLOOKUP($AR62,'MP-2017_Male'!$A$3:$CF$103,MIN((61+(Mortality!FE$5-Mortality!$AT$5)),84),0))</f>
        <v>1.2854623009471027E-2</v>
      </c>
      <c r="FF161" s="413">
        <f>FE161*(1-VLOOKUP($AR62,'MP-2017_Male'!$A$3:$CF$103,MIN((61+(Mortality!FF$5-Mortality!$AT$5)),84),0))</f>
        <v>1.2726076779376316E-2</v>
      </c>
      <c r="FG161" s="413">
        <f>FF161*(1-VLOOKUP($AR62,'MP-2017_Male'!$A$3:$CF$103,MIN((61+(Mortality!FG$5-Mortality!$AT$5)),84),0))</f>
        <v>1.2598816011582553E-2</v>
      </c>
      <c r="FH161" s="413">
        <f>FG161*(1-VLOOKUP($AR62,'MP-2017_Male'!$A$3:$CF$103,MIN((61+(Mortality!FH$5-Mortality!$AT$5)),84),0))</f>
        <v>1.2472827851466728E-2</v>
      </c>
      <c r="FI161" s="413">
        <f>FH161*(1-VLOOKUP($AR62,'MP-2017_Male'!$A$3:$CF$103,MIN((61+(Mortality!FI$5-Mortality!$AT$5)),84),0))</f>
        <v>1.234809957295206E-2</v>
      </c>
    </row>
    <row r="162" spans="44:165">
      <c r="AR162" s="205">
        <v>82</v>
      </c>
      <c r="AS162" s="235">
        <f t="shared" si="160"/>
        <v>4.1743712748209906E-2</v>
      </c>
      <c r="AT162" s="235">
        <f t="shared" ref="AT162:AW162" si="162">AU162</f>
        <v>4.3246E-2</v>
      </c>
      <c r="AU162" s="235">
        <f t="shared" si="162"/>
        <v>4.3246E-2</v>
      </c>
      <c r="AV162" s="235">
        <f t="shared" si="162"/>
        <v>4.3246E-2</v>
      </c>
      <c r="AW162" s="235">
        <f t="shared" si="162"/>
        <v>4.3246E-2</v>
      </c>
      <c r="AX162" s="406">
        <f t="shared" ref="AX162:AX200" si="163">AF70</f>
        <v>4.3246E-2</v>
      </c>
      <c r="AY162" s="413">
        <f>AX162*(1-VLOOKUP($AR63,'MP-2017_Male'!$A$3:$CF$103,MIN((61+(Mortality!AY$5-Mortality!$AT$5)),84),0))</f>
        <v>4.2878408999999999E-2</v>
      </c>
      <c r="AZ162" s="413">
        <f>AY162*(1-VLOOKUP($AR63,'MP-2017_Male'!$A$3:$CF$103,MIN((61+(Mortality!AZ$5-Mortality!$AT$5)),84),0))</f>
        <v>4.2505366841699997E-2</v>
      </c>
      <c r="BA162" s="413">
        <f>AZ162*(1-VLOOKUP($AR63,'MP-2017_Male'!$A$3:$CF$103,MIN((61+(Mortality!BA$5-Mortality!$AT$5)),84),0))</f>
        <v>4.2127069076808868E-2</v>
      </c>
      <c r="BB162" s="413">
        <f>BA162*(1-VLOOKUP($AR63,'MP-2017_Male'!$A$3:$CF$103,MIN((61+(Mortality!BB$5-Mortality!$AT$5)),84),0))</f>
        <v>4.1743712748209906E-2</v>
      </c>
      <c r="BC162" s="413">
        <f>BB162*(1-VLOOKUP($AR63,'MP-2017_Male'!$A$3:$CF$103,MIN((61+(Mortality!BC$5-Mortality!$AT$5)),84),0))</f>
        <v>4.1355496219651552E-2</v>
      </c>
      <c r="BD162" s="413">
        <f>BC162*(1-VLOOKUP($AR63,'MP-2017_Male'!$A$3:$CF$103,MIN((61+(Mortality!BD$5-Mortality!$AT$5)),84),0))</f>
        <v>4.0962619005564867E-2</v>
      </c>
      <c r="BE162" s="413">
        <f>BD162*(1-VLOOKUP($AR63,'MP-2017_Male'!$A$3:$CF$103,MIN((61+(Mortality!BE$5-Mortality!$AT$5)),84),0))</f>
        <v>4.056937786311144E-2</v>
      </c>
      <c r="BF162" s="413">
        <f>BE162*(1-VLOOKUP($AR63,'MP-2017_Male'!$A$3:$CF$103,MIN((61+(Mortality!BF$5-Mortality!$AT$5)),84),0))</f>
        <v>4.0179911835625567E-2</v>
      </c>
      <c r="BG162" s="413">
        <f>BF162*(1-VLOOKUP($AR63,'MP-2017_Male'!$A$3:$CF$103,MIN((61+(Mortality!BG$5-Mortality!$AT$5)),84),0))</f>
        <v>3.9794184682003561E-2</v>
      </c>
      <c r="BH162" s="413">
        <f>BG162*(1-VLOOKUP($AR63,'MP-2017_Male'!$A$3:$CF$103,MIN((61+(Mortality!BH$5-Mortality!$AT$5)),84),0))</f>
        <v>3.9416139927524532E-2</v>
      </c>
      <c r="BI162" s="413">
        <f>BH162*(1-VLOOKUP($AR63,'MP-2017_Male'!$A$3:$CF$103,MIN((61+(Mortality!BI$5-Mortality!$AT$5)),84),0))</f>
        <v>3.90456282122058E-2</v>
      </c>
      <c r="BJ162" s="413">
        <f>BI162*(1-VLOOKUP($AR63,'MP-2017_Male'!$A$3:$CF$103,MIN((61+(Mortality!BJ$5-Mortality!$AT$5)),84),0))</f>
        <v>3.868250386983229E-2</v>
      </c>
      <c r="BK162" s="413">
        <f>BJ162*(1-VLOOKUP($AR63,'MP-2017_Male'!$A$3:$CF$103,MIN((61+(Mortality!BK$5-Mortality!$AT$5)),84),0))</f>
        <v>3.8322756583842849E-2</v>
      </c>
      <c r="BL162" s="413">
        <f>BK162*(1-VLOOKUP($AR63,'MP-2017_Male'!$A$3:$CF$103,MIN((61+(Mortality!BL$5-Mortality!$AT$5)),84),0))</f>
        <v>3.7962522671954727E-2</v>
      </c>
      <c r="BM162" s="413">
        <f>BL162*(1-VLOOKUP($AR63,'MP-2017_Male'!$A$3:$CF$103,MIN((61+(Mortality!BM$5-Mortality!$AT$5)),84),0))</f>
        <v>3.7601878706571161E-2</v>
      </c>
      <c r="BN162" s="413">
        <f>BM162*(1-VLOOKUP($AR63,'MP-2017_Male'!$A$3:$CF$103,MIN((61+(Mortality!BN$5-Mortality!$AT$5)),84),0))</f>
        <v>3.7237140483117416E-2</v>
      </c>
      <c r="BO162" s="413">
        <f>BN162*(1-VLOOKUP($AR63,'MP-2017_Male'!$A$3:$CF$103,MIN((61+(Mortality!BO$5-Mortality!$AT$5)),84),0))</f>
        <v>3.6872216506382866E-2</v>
      </c>
      <c r="BP162" s="413">
        <f>BO162*(1-VLOOKUP($AR63,'MP-2017_Male'!$A$3:$CF$103,MIN((61+(Mortality!BP$5-Mortality!$AT$5)),84),0))</f>
        <v>3.6507181562969677E-2</v>
      </c>
      <c r="BQ162" s="413">
        <f>BP162*(1-VLOOKUP($AR63,'MP-2017_Male'!$A$3:$CF$103,MIN((61+(Mortality!BQ$5-Mortality!$AT$5)),84),0))</f>
        <v>3.614210974733998E-2</v>
      </c>
      <c r="BR162" s="413">
        <f>BQ162*(1-VLOOKUP($AR63,'MP-2017_Male'!$A$3:$CF$103,MIN((61+(Mortality!BR$5-Mortality!$AT$5)),84),0))</f>
        <v>3.5780688649866582E-2</v>
      </c>
      <c r="BS162" s="413">
        <f>BR162*(1-VLOOKUP($AR63,'MP-2017_Male'!$A$3:$CF$103,MIN((61+(Mortality!BS$5-Mortality!$AT$5)),84),0))</f>
        <v>3.5422881763367914E-2</v>
      </c>
      <c r="BT162" s="413">
        <f>BS162*(1-VLOOKUP($AR63,'MP-2017_Male'!$A$3:$CF$103,MIN((61+(Mortality!BT$5-Mortality!$AT$5)),84),0))</f>
        <v>3.5068652945734233E-2</v>
      </c>
      <c r="BU162" s="413">
        <f>BT162*(1-VLOOKUP($AR63,'MP-2017_Male'!$A$3:$CF$103,MIN((61+(Mortality!BU$5-Mortality!$AT$5)),84),0))</f>
        <v>3.4717966416276891E-2</v>
      </c>
      <c r="BV162" s="413">
        <f>BU162*(1-VLOOKUP($AR63,'MP-2017_Male'!$A$3:$CF$103,MIN((61+(Mortality!BV$5-Mortality!$AT$5)),84),0))</f>
        <v>3.4370786752114121E-2</v>
      </c>
      <c r="BW162" s="413">
        <f>BV162*(1-VLOOKUP($AR63,'MP-2017_Male'!$A$3:$CF$103,MIN((61+(Mortality!BW$5-Mortality!$AT$5)),84),0))</f>
        <v>3.4027078884592978E-2</v>
      </c>
      <c r="BX162" s="413">
        <f>BW162*(1-VLOOKUP($AR63,'MP-2017_Male'!$A$3:$CF$103,MIN((61+(Mortality!BX$5-Mortality!$AT$5)),84),0))</f>
        <v>3.3686808095747048E-2</v>
      </c>
      <c r="BY162" s="413">
        <f>BX162*(1-VLOOKUP($AR63,'MP-2017_Male'!$A$3:$CF$103,MIN((61+(Mortality!BY$5-Mortality!$AT$5)),84),0))</f>
        <v>3.3349940014789574E-2</v>
      </c>
      <c r="BZ162" s="413">
        <f>BY162*(1-VLOOKUP($AR63,'MP-2017_Male'!$A$3:$CF$103,MIN((61+(Mortality!BZ$5-Mortality!$AT$5)),84),0))</f>
        <v>3.3016440614641679E-2</v>
      </c>
      <c r="CA162" s="413">
        <f>BZ162*(1-VLOOKUP($AR63,'MP-2017_Male'!$A$3:$CF$103,MIN((61+(Mortality!CA$5-Mortality!$AT$5)),84),0))</f>
        <v>3.2686276208495263E-2</v>
      </c>
      <c r="CB162" s="413">
        <f>CA162*(1-VLOOKUP($AR63,'MP-2017_Male'!$A$3:$CF$103,MIN((61+(Mortality!CB$5-Mortality!$AT$5)),84),0))</f>
        <v>3.2359413446410308E-2</v>
      </c>
      <c r="CC162" s="413">
        <f>CB162*(1-VLOOKUP($AR63,'MP-2017_Male'!$A$3:$CF$103,MIN((61+(Mortality!CC$5-Mortality!$AT$5)),84),0))</f>
        <v>3.2035819311946205E-2</v>
      </c>
      <c r="CD162" s="413">
        <f>CC162*(1-VLOOKUP($AR63,'MP-2017_Male'!$A$3:$CF$103,MIN((61+(Mortality!CD$5-Mortality!$AT$5)),84),0))</f>
        <v>3.171546111882674E-2</v>
      </c>
      <c r="CE162" s="413">
        <f>CD162*(1-VLOOKUP($AR63,'MP-2017_Male'!$A$3:$CF$103,MIN((61+(Mortality!CE$5-Mortality!$AT$5)),84),0))</f>
        <v>3.1398306507638474E-2</v>
      </c>
      <c r="CF162" s="413">
        <f>CE162*(1-VLOOKUP($AR63,'MP-2017_Male'!$A$3:$CF$103,MIN((61+(Mortality!CF$5-Mortality!$AT$5)),84),0))</f>
        <v>3.1084323442562088E-2</v>
      </c>
      <c r="CG162" s="413">
        <f>CF162*(1-VLOOKUP($AR63,'MP-2017_Male'!$A$3:$CF$103,MIN((61+(Mortality!CG$5-Mortality!$AT$5)),84),0))</f>
        <v>3.0773480208136469E-2</v>
      </c>
      <c r="CH162" s="413">
        <f>CG162*(1-VLOOKUP($AR63,'MP-2017_Male'!$A$3:$CF$103,MIN((61+(Mortality!CH$5-Mortality!$AT$5)),84),0))</f>
        <v>3.0465745406055105E-2</v>
      </c>
      <c r="CI162" s="413">
        <f>CH162*(1-VLOOKUP($AR63,'MP-2017_Male'!$A$3:$CF$103,MIN((61+(Mortality!CI$5-Mortality!$AT$5)),84),0))</f>
        <v>3.0161087951994552E-2</v>
      </c>
      <c r="CJ162" s="413">
        <f>CI162*(1-VLOOKUP($AR63,'MP-2017_Male'!$A$3:$CF$103,MIN((61+(Mortality!CJ$5-Mortality!$AT$5)),84),0))</f>
        <v>2.9859477072474605E-2</v>
      </c>
      <c r="CK162" s="413">
        <f>CJ162*(1-VLOOKUP($AR63,'MP-2017_Male'!$A$3:$CF$103,MIN((61+(Mortality!CK$5-Mortality!$AT$5)),84),0))</f>
        <v>2.9560882301749858E-2</v>
      </c>
      <c r="CL162" s="413">
        <f>CK162*(1-VLOOKUP($AR63,'MP-2017_Male'!$A$3:$CF$103,MIN((61+(Mortality!CL$5-Mortality!$AT$5)),84),0))</f>
        <v>2.9265273478732361E-2</v>
      </c>
      <c r="CM162" s="413">
        <f>CL162*(1-VLOOKUP($AR63,'MP-2017_Male'!$A$3:$CF$103,MIN((61+(Mortality!CM$5-Mortality!$AT$5)),84),0))</f>
        <v>2.8972620743945039E-2</v>
      </c>
      <c r="CN162" s="413">
        <f>CM162*(1-VLOOKUP($AR63,'MP-2017_Male'!$A$3:$CF$103,MIN((61+(Mortality!CN$5-Mortality!$AT$5)),84),0))</f>
        <v>2.8682894536505587E-2</v>
      </c>
      <c r="CO162" s="413">
        <f>CN162*(1-VLOOKUP($AR63,'MP-2017_Male'!$A$3:$CF$103,MIN((61+(Mortality!CO$5-Mortality!$AT$5)),84),0))</f>
        <v>2.839606559114053E-2</v>
      </c>
      <c r="CP162" s="413">
        <f>CO162*(1-VLOOKUP($AR63,'MP-2017_Male'!$A$3:$CF$103,MIN((61+(Mortality!CP$5-Mortality!$AT$5)),84),0))</f>
        <v>2.8112104935229126E-2</v>
      </c>
      <c r="CQ162" s="413">
        <f>CP162*(1-VLOOKUP($AR63,'MP-2017_Male'!$A$3:$CF$103,MIN((61+(Mortality!CQ$5-Mortality!$AT$5)),84),0))</f>
        <v>2.7830983885876834E-2</v>
      </c>
      <c r="CR162" s="413">
        <f>CQ162*(1-VLOOKUP($AR63,'MP-2017_Male'!$A$3:$CF$103,MIN((61+(Mortality!CR$5-Mortality!$AT$5)),84),0))</f>
        <v>2.7552674047018066E-2</v>
      </c>
      <c r="CS162" s="413">
        <f>CR162*(1-VLOOKUP($AR63,'MP-2017_Male'!$A$3:$CF$103,MIN((61+(Mortality!CS$5-Mortality!$AT$5)),84),0))</f>
        <v>2.7277147306547886E-2</v>
      </c>
      <c r="CT162" s="413">
        <f>CS162*(1-VLOOKUP($AR63,'MP-2017_Male'!$A$3:$CF$103,MIN((61+(Mortality!CT$5-Mortality!$AT$5)),84),0))</f>
        <v>2.7004375833482405E-2</v>
      </c>
      <c r="CU162" s="413">
        <f>CT162*(1-VLOOKUP($AR63,'MP-2017_Male'!$A$3:$CF$103,MIN((61+(Mortality!CU$5-Mortality!$AT$5)),84),0))</f>
        <v>2.6734332075147582E-2</v>
      </c>
      <c r="CV162" s="413">
        <f>CU162*(1-VLOOKUP($AR63,'MP-2017_Male'!$A$3:$CF$103,MIN((61+(Mortality!CV$5-Mortality!$AT$5)),84),0))</f>
        <v>2.6466988754396105E-2</v>
      </c>
      <c r="CW162" s="413">
        <f>CV162*(1-VLOOKUP($AR63,'MP-2017_Male'!$A$3:$CF$103,MIN((61+(Mortality!CW$5-Mortality!$AT$5)),84),0))</f>
        <v>2.6202318866852144E-2</v>
      </c>
      <c r="CX162" s="413">
        <f>CW162*(1-VLOOKUP($AR63,'MP-2017_Male'!$A$3:$CF$103,MIN((61+(Mortality!CX$5-Mortality!$AT$5)),84),0))</f>
        <v>2.5940295678183622E-2</v>
      </c>
      <c r="CY162" s="413">
        <f>CX162*(1-VLOOKUP($AR63,'MP-2017_Male'!$A$3:$CF$103,MIN((61+(Mortality!CY$5-Mortality!$AT$5)),84),0))</f>
        <v>2.5680892721401786E-2</v>
      </c>
      <c r="CZ162" s="413">
        <f>CY162*(1-VLOOKUP($AR63,'MP-2017_Male'!$A$3:$CF$103,MIN((61+(Mortality!CZ$5-Mortality!$AT$5)),84),0))</f>
        <v>2.5424083794187768E-2</v>
      </c>
      <c r="DA162" s="413">
        <f>CZ162*(1-VLOOKUP($AR63,'MP-2017_Male'!$A$3:$CF$103,MIN((61+(Mortality!DA$5-Mortality!$AT$5)),84),0))</f>
        <v>2.5169842956245889E-2</v>
      </c>
      <c r="DB162" s="413">
        <f>DA162*(1-VLOOKUP($AR63,'MP-2017_Male'!$A$3:$CF$103,MIN((61+(Mortality!DB$5-Mortality!$AT$5)),84),0))</f>
        <v>2.4918144526683429E-2</v>
      </c>
      <c r="DC162" s="413">
        <f>DB162*(1-VLOOKUP($AR63,'MP-2017_Male'!$A$3:$CF$103,MIN((61+(Mortality!DC$5-Mortality!$AT$5)),84),0))</f>
        <v>2.4668963081416594E-2</v>
      </c>
      <c r="DD162" s="413">
        <f>DC162*(1-VLOOKUP($AR63,'MP-2017_Male'!$A$3:$CF$103,MIN((61+(Mortality!DD$5-Mortality!$AT$5)),84),0))</f>
        <v>2.4422273450602428E-2</v>
      </c>
      <c r="DE162" s="413">
        <f>DD162*(1-VLOOKUP($AR63,'MP-2017_Male'!$A$3:$CF$103,MIN((61+(Mortality!DE$5-Mortality!$AT$5)),84),0))</f>
        <v>2.4178050716096404E-2</v>
      </c>
      <c r="DF162" s="413">
        <f>DE162*(1-VLOOKUP($AR63,'MP-2017_Male'!$A$3:$CF$103,MIN((61+(Mortality!DF$5-Mortality!$AT$5)),84),0))</f>
        <v>2.3936270208935441E-2</v>
      </c>
      <c r="DG162" s="413">
        <f>DF162*(1-VLOOKUP($AR63,'MP-2017_Male'!$A$3:$CF$103,MIN((61+(Mortality!DG$5-Mortality!$AT$5)),84),0))</f>
        <v>2.3696907506846086E-2</v>
      </c>
      <c r="DH162" s="413">
        <f>DG162*(1-VLOOKUP($AR63,'MP-2017_Male'!$A$3:$CF$103,MIN((61+(Mortality!DH$5-Mortality!$AT$5)),84),0))</f>
        <v>2.3459938431777624E-2</v>
      </c>
      <c r="DI162" s="413">
        <f>DH162*(1-VLOOKUP($AR63,'MP-2017_Male'!$A$3:$CF$103,MIN((61+(Mortality!DI$5-Mortality!$AT$5)),84),0))</f>
        <v>2.3225339047459846E-2</v>
      </c>
      <c r="DJ162" s="413">
        <f>DI162*(1-VLOOKUP($AR63,'MP-2017_Male'!$A$3:$CF$103,MIN((61+(Mortality!DJ$5-Mortality!$AT$5)),84),0))</f>
        <v>2.2993085656985247E-2</v>
      </c>
      <c r="DK162" s="413">
        <f>DJ162*(1-VLOOKUP($AR63,'MP-2017_Male'!$A$3:$CF$103,MIN((61+(Mortality!DK$5-Mortality!$AT$5)),84),0))</f>
        <v>2.2763154800415394E-2</v>
      </c>
      <c r="DL162" s="413">
        <f>DK162*(1-VLOOKUP($AR63,'MP-2017_Male'!$A$3:$CF$103,MIN((61+(Mortality!DL$5-Mortality!$AT$5)),84),0))</f>
        <v>2.2535523252411239E-2</v>
      </c>
      <c r="DM162" s="413">
        <f>DL162*(1-VLOOKUP($AR63,'MP-2017_Male'!$A$3:$CF$103,MIN((61+(Mortality!DM$5-Mortality!$AT$5)),84),0))</f>
        <v>2.2310168019887128E-2</v>
      </c>
      <c r="DN162" s="413">
        <f>DM162*(1-VLOOKUP($AR63,'MP-2017_Male'!$A$3:$CF$103,MIN((61+(Mortality!DN$5-Mortality!$AT$5)),84),0))</f>
        <v>2.2087066339688256E-2</v>
      </c>
      <c r="DO162" s="413">
        <f>DN162*(1-VLOOKUP($AR63,'MP-2017_Male'!$A$3:$CF$103,MIN((61+(Mortality!DO$5-Mortality!$AT$5)),84),0))</f>
        <v>2.1866195676291372E-2</v>
      </c>
      <c r="DP162" s="413">
        <f>DO162*(1-VLOOKUP($AR63,'MP-2017_Male'!$A$3:$CF$103,MIN((61+(Mortality!DP$5-Mortality!$AT$5)),84),0))</f>
        <v>2.1647533719528458E-2</v>
      </c>
      <c r="DQ162" s="413">
        <f>DP162*(1-VLOOKUP($AR63,'MP-2017_Male'!$A$3:$CF$103,MIN((61+(Mortality!DQ$5-Mortality!$AT$5)),84),0))</f>
        <v>2.1431058382333171E-2</v>
      </c>
      <c r="DR162" s="413">
        <f>DQ162*(1-VLOOKUP($AR63,'MP-2017_Male'!$A$3:$CF$103,MIN((61+(Mortality!DR$5-Mortality!$AT$5)),84),0))</f>
        <v>2.1216747798509839E-2</v>
      </c>
      <c r="DS162" s="413">
        <f>DR162*(1-VLOOKUP($AR63,'MP-2017_Male'!$A$3:$CF$103,MIN((61+(Mortality!DS$5-Mortality!$AT$5)),84),0))</f>
        <v>2.1004580320524741E-2</v>
      </c>
      <c r="DT162" s="413">
        <f>DS162*(1-VLOOKUP($AR63,'MP-2017_Male'!$A$3:$CF$103,MIN((61+(Mortality!DT$5-Mortality!$AT$5)),84),0))</f>
        <v>2.0794534517319493E-2</v>
      </c>
      <c r="DU162" s="413">
        <f>DT162*(1-VLOOKUP($AR63,'MP-2017_Male'!$A$3:$CF$103,MIN((61+(Mortality!DU$5-Mortality!$AT$5)),84),0))</f>
        <v>2.0586589172146296E-2</v>
      </c>
      <c r="DV162" s="413">
        <f>DU162*(1-VLOOKUP($AR63,'MP-2017_Male'!$A$3:$CF$103,MIN((61+(Mortality!DV$5-Mortality!$AT$5)),84),0))</f>
        <v>2.0380723280424833E-2</v>
      </c>
      <c r="DW162" s="413">
        <f>DV162*(1-VLOOKUP($AR63,'MP-2017_Male'!$A$3:$CF$103,MIN((61+(Mortality!DW$5-Mortality!$AT$5)),84),0))</f>
        <v>2.0176916047620584E-2</v>
      </c>
      <c r="DX162" s="413">
        <f>DW162*(1-VLOOKUP($AR63,'MP-2017_Male'!$A$3:$CF$103,MIN((61+(Mortality!DX$5-Mortality!$AT$5)),84),0))</f>
        <v>1.9975146887144378E-2</v>
      </c>
      <c r="DY162" s="413">
        <f>DX162*(1-VLOOKUP($AR63,'MP-2017_Male'!$A$3:$CF$103,MIN((61+(Mortality!DY$5-Mortality!$AT$5)),84),0))</f>
        <v>1.9775395418272935E-2</v>
      </c>
      <c r="DZ162" s="413">
        <f>DY162*(1-VLOOKUP($AR63,'MP-2017_Male'!$A$3:$CF$103,MIN((61+(Mortality!DZ$5-Mortality!$AT$5)),84),0))</f>
        <v>1.9577641464090204E-2</v>
      </c>
      <c r="EA162" s="413">
        <f>DZ162*(1-VLOOKUP($AR63,'MP-2017_Male'!$A$3:$CF$103,MIN((61+(Mortality!EA$5-Mortality!$AT$5)),84),0))</f>
        <v>1.93818650494493E-2</v>
      </c>
      <c r="EB162" s="413">
        <f>EA162*(1-VLOOKUP($AR63,'MP-2017_Male'!$A$3:$CF$103,MIN((61+(Mortality!EB$5-Mortality!$AT$5)),84),0))</f>
        <v>1.9188046398954807E-2</v>
      </c>
      <c r="EC162" s="413">
        <f>EB162*(1-VLOOKUP($AR63,'MP-2017_Male'!$A$3:$CF$103,MIN((61+(Mortality!EC$5-Mortality!$AT$5)),84),0))</f>
        <v>1.899616593496526E-2</v>
      </c>
      <c r="ED162" s="413">
        <f>EC162*(1-VLOOKUP($AR63,'MP-2017_Male'!$A$3:$CF$103,MIN((61+(Mortality!ED$5-Mortality!$AT$5)),84),0))</f>
        <v>1.8806204275615607E-2</v>
      </c>
      <c r="EE162" s="413">
        <f>ED162*(1-VLOOKUP($AR63,'MP-2017_Male'!$A$3:$CF$103,MIN((61+(Mortality!EE$5-Mortality!$AT$5)),84),0))</f>
        <v>1.8618142232859451E-2</v>
      </c>
      <c r="EF162" s="413">
        <f>EE162*(1-VLOOKUP($AR63,'MP-2017_Male'!$A$3:$CF$103,MIN((61+(Mortality!EF$5-Mortality!$AT$5)),84),0))</f>
        <v>1.8431960810530855E-2</v>
      </c>
      <c r="EG162" s="413">
        <f>EF162*(1-VLOOKUP($AR63,'MP-2017_Male'!$A$3:$CF$103,MIN((61+(Mortality!EG$5-Mortality!$AT$5)),84),0))</f>
        <v>1.8247641202425547E-2</v>
      </c>
      <c r="EH162" s="413">
        <f>EG162*(1-VLOOKUP($AR63,'MP-2017_Male'!$A$3:$CF$103,MIN((61+(Mortality!EH$5-Mortality!$AT$5)),84),0))</f>
        <v>1.8065164790401291E-2</v>
      </c>
      <c r="EI162" s="413">
        <f>EH162*(1-VLOOKUP($AR63,'MP-2017_Male'!$A$3:$CF$103,MIN((61+(Mortality!EI$5-Mortality!$AT$5)),84),0))</f>
        <v>1.7884513142497279E-2</v>
      </c>
      <c r="EJ162" s="413">
        <f>EI162*(1-VLOOKUP($AR63,'MP-2017_Male'!$A$3:$CF$103,MIN((61+(Mortality!EJ$5-Mortality!$AT$5)),84),0))</f>
        <v>1.7705668011072307E-2</v>
      </c>
      <c r="EK162" s="413">
        <f>EJ162*(1-VLOOKUP($AR63,'MP-2017_Male'!$A$3:$CF$103,MIN((61+(Mortality!EK$5-Mortality!$AT$5)),84),0))</f>
        <v>1.7528611330961584E-2</v>
      </c>
      <c r="EL162" s="413">
        <f>EK162*(1-VLOOKUP($AR63,'MP-2017_Male'!$A$3:$CF$103,MIN((61+(Mortality!EL$5-Mortality!$AT$5)),84),0))</f>
        <v>1.7353325217651969E-2</v>
      </c>
      <c r="EM162" s="413">
        <f>EL162*(1-VLOOKUP($AR63,'MP-2017_Male'!$A$3:$CF$103,MIN((61+(Mortality!EM$5-Mortality!$AT$5)),84),0))</f>
        <v>1.7179791965475449E-2</v>
      </c>
      <c r="EN162" s="413">
        <f>EM162*(1-VLOOKUP($AR63,'MP-2017_Male'!$A$3:$CF$103,MIN((61+(Mortality!EN$5-Mortality!$AT$5)),84),0))</f>
        <v>1.7007994045820696E-2</v>
      </c>
      <c r="EO162" s="413">
        <f>EN162*(1-VLOOKUP($AR63,'MP-2017_Male'!$A$3:$CF$103,MIN((61+(Mortality!EO$5-Mortality!$AT$5)),84),0))</f>
        <v>1.6837914105362489E-2</v>
      </c>
      <c r="EP162" s="413">
        <f>EO162*(1-VLOOKUP($AR63,'MP-2017_Male'!$A$3:$CF$103,MIN((61+(Mortality!EP$5-Mortality!$AT$5)),84),0))</f>
        <v>1.6669534964308865E-2</v>
      </c>
      <c r="EQ162" s="413">
        <f>EP162*(1-VLOOKUP($AR63,'MP-2017_Male'!$A$3:$CF$103,MIN((61+(Mortality!EQ$5-Mortality!$AT$5)),84),0))</f>
        <v>1.6502839614665775E-2</v>
      </c>
      <c r="ER162" s="413">
        <f>EQ162*(1-VLOOKUP($AR63,'MP-2017_Male'!$A$3:$CF$103,MIN((61+(Mortality!ER$5-Mortality!$AT$5)),84),0))</f>
        <v>1.6337811218519117E-2</v>
      </c>
      <c r="ES162" s="413">
        <f>ER162*(1-VLOOKUP($AR63,'MP-2017_Male'!$A$3:$CF$103,MIN((61+(Mortality!ES$5-Mortality!$AT$5)),84),0))</f>
        <v>1.6174433106333926E-2</v>
      </c>
      <c r="ET162" s="413">
        <f>ES162*(1-VLOOKUP($AR63,'MP-2017_Male'!$A$3:$CF$103,MIN((61+(Mortality!ET$5-Mortality!$AT$5)),84),0))</f>
        <v>1.6012688775270588E-2</v>
      </c>
      <c r="EU162" s="413">
        <f>ET162*(1-VLOOKUP($AR63,'MP-2017_Male'!$A$3:$CF$103,MIN((61+(Mortality!EU$5-Mortality!$AT$5)),84),0))</f>
        <v>1.5852561887517883E-2</v>
      </c>
      <c r="EV162" s="413">
        <f>EU162*(1-VLOOKUP($AR63,'MP-2017_Male'!$A$3:$CF$103,MIN((61+(Mortality!EV$5-Mortality!$AT$5)),84),0))</f>
        <v>1.5694036268642703E-2</v>
      </c>
      <c r="EW162" s="413">
        <f>EV162*(1-VLOOKUP($AR63,'MP-2017_Male'!$A$3:$CF$103,MIN((61+(Mortality!EW$5-Mortality!$AT$5)),84),0))</f>
        <v>1.5537095905956276E-2</v>
      </c>
      <c r="EX162" s="413">
        <f>EW162*(1-VLOOKUP($AR63,'MP-2017_Male'!$A$3:$CF$103,MIN((61+(Mortality!EX$5-Mortality!$AT$5)),84),0))</f>
        <v>1.5381724946896713E-2</v>
      </c>
      <c r="EY162" s="413">
        <f>EX162*(1-VLOOKUP($AR63,'MP-2017_Male'!$A$3:$CF$103,MIN((61+(Mortality!EY$5-Mortality!$AT$5)),84),0))</f>
        <v>1.5227907697427746E-2</v>
      </c>
      <c r="EZ162" s="413">
        <f>EY162*(1-VLOOKUP($AR63,'MP-2017_Male'!$A$3:$CF$103,MIN((61+(Mortality!EZ$5-Mortality!$AT$5)),84),0))</f>
        <v>1.5075628620453469E-2</v>
      </c>
      <c r="FA162" s="413">
        <f>EZ162*(1-VLOOKUP($AR63,'MP-2017_Male'!$A$3:$CF$103,MIN((61+(Mortality!FA$5-Mortality!$AT$5)),84),0))</f>
        <v>1.4924872334248935E-2</v>
      </c>
      <c r="FB162" s="413">
        <f>FA162*(1-VLOOKUP($AR63,'MP-2017_Male'!$A$3:$CF$103,MIN((61+(Mortality!FB$5-Mortality!$AT$5)),84),0))</f>
        <v>1.4775623610906445E-2</v>
      </c>
      <c r="FC162" s="413">
        <f>FB162*(1-VLOOKUP($AR63,'MP-2017_Male'!$A$3:$CF$103,MIN((61+(Mortality!FC$5-Mortality!$AT$5)),84),0))</f>
        <v>1.462786737479738E-2</v>
      </c>
      <c r="FD162" s="413">
        <f>FC162*(1-VLOOKUP($AR63,'MP-2017_Male'!$A$3:$CF$103,MIN((61+(Mortality!FD$5-Mortality!$AT$5)),84),0))</f>
        <v>1.4481588701049406E-2</v>
      </c>
      <c r="FE162" s="413">
        <f>FD162*(1-VLOOKUP($AR63,'MP-2017_Male'!$A$3:$CF$103,MIN((61+(Mortality!FE$5-Mortality!$AT$5)),84),0))</f>
        <v>1.4336772814038912E-2</v>
      </c>
      <c r="FF162" s="413">
        <f>FE162*(1-VLOOKUP($AR63,'MP-2017_Male'!$A$3:$CF$103,MIN((61+(Mortality!FF$5-Mortality!$AT$5)),84),0))</f>
        <v>1.4193405085898524E-2</v>
      </c>
      <c r="FG162" s="413">
        <f>FF162*(1-VLOOKUP($AR63,'MP-2017_Male'!$A$3:$CF$103,MIN((61+(Mortality!FG$5-Mortality!$AT$5)),84),0))</f>
        <v>1.4051471035039538E-2</v>
      </c>
      <c r="FH162" s="413">
        <f>FG162*(1-VLOOKUP($AR63,'MP-2017_Male'!$A$3:$CF$103,MIN((61+(Mortality!FH$5-Mortality!$AT$5)),84),0))</f>
        <v>1.3910956324689142E-2</v>
      </c>
      <c r="FI162" s="413">
        <f>FH162*(1-VLOOKUP($AR63,'MP-2017_Male'!$A$3:$CF$103,MIN((61+(Mortality!FI$5-Mortality!$AT$5)),84),0))</f>
        <v>1.377184676144225E-2</v>
      </c>
    </row>
    <row r="163" spans="44:165">
      <c r="AR163" s="205">
        <v>83</v>
      </c>
      <c r="AS163" s="235">
        <f t="shared" si="160"/>
        <v>4.6674028903154918E-2</v>
      </c>
      <c r="AT163" s="235">
        <f t="shared" ref="AT163:AW163" si="164">AU163</f>
        <v>4.8305000000000001E-2</v>
      </c>
      <c r="AU163" s="235">
        <f t="shared" si="164"/>
        <v>4.8305000000000001E-2</v>
      </c>
      <c r="AV163" s="235">
        <f t="shared" si="164"/>
        <v>4.8305000000000001E-2</v>
      </c>
      <c r="AW163" s="235">
        <f t="shared" si="164"/>
        <v>4.8305000000000001E-2</v>
      </c>
      <c r="AX163" s="406">
        <f t="shared" si="163"/>
        <v>4.8305000000000001E-2</v>
      </c>
      <c r="AY163" s="413">
        <f>AX163*(1-VLOOKUP($AR64,'MP-2017_Male'!$A$3:$CF$103,MIN((61+(Mortality!AY$5-Mortality!$AT$5)),84),0))</f>
        <v>4.7908899000000005E-2</v>
      </c>
      <c r="AZ163" s="413">
        <f>AY163*(1-VLOOKUP($AR64,'MP-2017_Male'!$A$3:$CF$103,MIN((61+(Mortality!AZ$5-Mortality!$AT$5)),84),0))</f>
        <v>4.7506464248400007E-2</v>
      </c>
      <c r="BA163" s="413">
        <f>AZ163*(1-VLOOKUP($AR64,'MP-2017_Male'!$A$3:$CF$103,MIN((61+(Mortality!BA$5-Mortality!$AT$5)),84),0))</f>
        <v>4.7093158009438925E-2</v>
      </c>
      <c r="BB163" s="413">
        <f>BA163*(1-VLOOKUP($AR64,'MP-2017_Male'!$A$3:$CF$103,MIN((61+(Mortality!BB$5-Mortality!$AT$5)),84),0))</f>
        <v>4.6674028903154918E-2</v>
      </c>
      <c r="BC163" s="413">
        <f>BB163*(1-VLOOKUP($AR64,'MP-2017_Male'!$A$3:$CF$103,MIN((61+(Mortality!BC$5-Mortality!$AT$5)),84),0))</f>
        <v>4.6249295240136205E-2</v>
      </c>
      <c r="BD163" s="413">
        <f>BC163*(1-VLOOKUP($AR64,'MP-2017_Male'!$A$3:$CF$103,MIN((61+(Mortality!BD$5-Mortality!$AT$5)),84),0))</f>
        <v>4.5814551864878927E-2</v>
      </c>
      <c r="BE163" s="413">
        <f>BD163*(1-VLOOKUP($AR64,'MP-2017_Male'!$A$3:$CF$103,MIN((61+(Mortality!BE$5-Mortality!$AT$5)),84),0))</f>
        <v>4.5379313622162583E-2</v>
      </c>
      <c r="BF163" s="413">
        <f>BE163*(1-VLOOKUP($AR64,'MP-2017_Male'!$A$3:$CF$103,MIN((61+(Mortality!BF$5-Mortality!$AT$5)),84),0))</f>
        <v>4.4943672211389819E-2</v>
      </c>
      <c r="BG163" s="413">
        <f>BF163*(1-VLOOKUP($AR64,'MP-2017_Male'!$A$3:$CF$103,MIN((61+(Mortality!BG$5-Mortality!$AT$5)),84),0))</f>
        <v>4.4512212958160477E-2</v>
      </c>
      <c r="BH163" s="413">
        <f>BG163*(1-VLOOKUP($AR64,'MP-2017_Male'!$A$3:$CF$103,MIN((61+(Mortality!BH$5-Mortality!$AT$5)),84),0))</f>
        <v>4.4084895713762132E-2</v>
      </c>
      <c r="BI163" s="413">
        <f>BH163*(1-VLOOKUP($AR64,'MP-2017_Male'!$A$3:$CF$103,MIN((61+(Mortality!BI$5-Mortality!$AT$5)),84),0))</f>
        <v>4.3666089204481395E-2</v>
      </c>
      <c r="BJ163" s="413">
        <f>BI163*(1-VLOOKUP($AR64,'MP-2017_Male'!$A$3:$CF$103,MIN((61+(Mortality!BJ$5-Mortality!$AT$5)),84),0))</f>
        <v>4.3255627965959269E-2</v>
      </c>
      <c r="BK163" s="413">
        <f>BJ163*(1-VLOOKUP($AR64,'MP-2017_Male'!$A$3:$CF$103,MIN((61+(Mortality!BK$5-Mortality!$AT$5)),84),0))</f>
        <v>4.2849025063079256E-2</v>
      </c>
      <c r="BL163" s="413">
        <f>BK163*(1-VLOOKUP($AR64,'MP-2017_Male'!$A$3:$CF$103,MIN((61+(Mortality!BL$5-Mortality!$AT$5)),84),0))</f>
        <v>4.2446244227486316E-2</v>
      </c>
      <c r="BM163" s="413">
        <f>BL163*(1-VLOOKUP($AR64,'MP-2017_Male'!$A$3:$CF$103,MIN((61+(Mortality!BM$5-Mortality!$AT$5)),84),0))</f>
        <v>4.2043004907325196E-2</v>
      </c>
      <c r="BN163" s="413">
        <f>BM163*(1-VLOOKUP($AR64,'MP-2017_Male'!$A$3:$CF$103,MIN((61+(Mortality!BN$5-Mortality!$AT$5)),84),0))</f>
        <v>4.1635187759724142E-2</v>
      </c>
      <c r="BO163" s="413">
        <f>BN163*(1-VLOOKUP($AR64,'MP-2017_Male'!$A$3:$CF$103,MIN((61+(Mortality!BO$5-Mortality!$AT$5)),84),0))</f>
        <v>4.1227162919678845E-2</v>
      </c>
      <c r="BP163" s="413">
        <f>BO163*(1-VLOOKUP($AR64,'MP-2017_Male'!$A$3:$CF$103,MIN((61+(Mortality!BP$5-Mortality!$AT$5)),84),0))</f>
        <v>4.0814891290482054E-2</v>
      </c>
      <c r="BQ163" s="413">
        <f>BP163*(1-VLOOKUP($AR64,'MP-2017_Male'!$A$3:$CF$103,MIN((61+(Mortality!BQ$5-Mortality!$AT$5)),84),0))</f>
        <v>4.0406742377577236E-2</v>
      </c>
      <c r="BR163" s="413">
        <f>BQ163*(1-VLOOKUP($AR64,'MP-2017_Male'!$A$3:$CF$103,MIN((61+(Mortality!BR$5-Mortality!$AT$5)),84),0))</f>
        <v>4.0002674953801463E-2</v>
      </c>
      <c r="BS163" s="413">
        <f>BR163*(1-VLOOKUP($AR64,'MP-2017_Male'!$A$3:$CF$103,MIN((61+(Mortality!BS$5-Mortality!$AT$5)),84),0))</f>
        <v>3.9602648204263451E-2</v>
      </c>
      <c r="BT163" s="413">
        <f>BS163*(1-VLOOKUP($AR64,'MP-2017_Male'!$A$3:$CF$103,MIN((61+(Mortality!BT$5-Mortality!$AT$5)),84),0))</f>
        <v>3.9206621722220815E-2</v>
      </c>
      <c r="BU163" s="413">
        <f>BT163*(1-VLOOKUP($AR64,'MP-2017_Male'!$A$3:$CF$103,MIN((61+(Mortality!BU$5-Mortality!$AT$5)),84),0))</f>
        <v>3.8814555504998606E-2</v>
      </c>
      <c r="BV163" s="413">
        <f>BU163*(1-VLOOKUP($AR64,'MP-2017_Male'!$A$3:$CF$103,MIN((61+(Mortality!BV$5-Mortality!$AT$5)),84),0))</f>
        <v>3.8426409949948621E-2</v>
      </c>
      <c r="BW163" s="413">
        <f>BV163*(1-VLOOKUP($AR64,'MP-2017_Male'!$A$3:$CF$103,MIN((61+(Mortality!BW$5-Mortality!$AT$5)),84),0))</f>
        <v>3.8042145850449134E-2</v>
      </c>
      <c r="BX163" s="413">
        <f>BW163*(1-VLOOKUP($AR64,'MP-2017_Male'!$A$3:$CF$103,MIN((61+(Mortality!BX$5-Mortality!$AT$5)),84),0))</f>
        <v>3.7661724391944644E-2</v>
      </c>
      <c r="BY163" s="413">
        <f>BX163*(1-VLOOKUP($AR64,'MP-2017_Male'!$A$3:$CF$103,MIN((61+(Mortality!BY$5-Mortality!$AT$5)),84),0))</f>
        <v>3.7285107148025194E-2</v>
      </c>
      <c r="BZ163" s="413">
        <f>BY163*(1-VLOOKUP($AR64,'MP-2017_Male'!$A$3:$CF$103,MIN((61+(Mortality!BZ$5-Mortality!$AT$5)),84),0))</f>
        <v>3.6912256076544941E-2</v>
      </c>
      <c r="CA163" s="413">
        <f>BZ163*(1-VLOOKUP($AR64,'MP-2017_Male'!$A$3:$CF$103,MIN((61+(Mortality!CA$5-Mortality!$AT$5)),84),0))</f>
        <v>3.6543133515779494E-2</v>
      </c>
      <c r="CB163" s="413">
        <f>CA163*(1-VLOOKUP($AR64,'MP-2017_Male'!$A$3:$CF$103,MIN((61+(Mortality!CB$5-Mortality!$AT$5)),84),0))</f>
        <v>3.6177702180621697E-2</v>
      </c>
      <c r="CC163" s="413">
        <f>CB163*(1-VLOOKUP($AR64,'MP-2017_Male'!$A$3:$CF$103,MIN((61+(Mortality!CC$5-Mortality!$AT$5)),84),0))</f>
        <v>3.581592515881548E-2</v>
      </c>
      <c r="CD163" s="413">
        <f>CC163*(1-VLOOKUP($AR64,'MP-2017_Male'!$A$3:$CF$103,MIN((61+(Mortality!CD$5-Mortality!$AT$5)),84),0))</f>
        <v>3.5457765907227323E-2</v>
      </c>
      <c r="CE163" s="413">
        <f>CD163*(1-VLOOKUP($AR64,'MP-2017_Male'!$A$3:$CF$103,MIN((61+(Mortality!CE$5-Mortality!$AT$5)),84),0))</f>
        <v>3.5103188248155053E-2</v>
      </c>
      <c r="CF163" s="413">
        <f>CE163*(1-VLOOKUP($AR64,'MP-2017_Male'!$A$3:$CF$103,MIN((61+(Mortality!CF$5-Mortality!$AT$5)),84),0))</f>
        <v>3.4752156365673505E-2</v>
      </c>
      <c r="CG163" s="413">
        <f>CF163*(1-VLOOKUP($AR64,'MP-2017_Male'!$A$3:$CF$103,MIN((61+(Mortality!CG$5-Mortality!$AT$5)),84),0))</f>
        <v>3.4404634802016769E-2</v>
      </c>
      <c r="CH163" s="413">
        <f>CG163*(1-VLOOKUP($AR64,'MP-2017_Male'!$A$3:$CF$103,MIN((61+(Mortality!CH$5-Mortality!$AT$5)),84),0))</f>
        <v>3.40605884539966E-2</v>
      </c>
      <c r="CI163" s="413">
        <f>CH163*(1-VLOOKUP($AR64,'MP-2017_Male'!$A$3:$CF$103,MIN((61+(Mortality!CI$5-Mortality!$AT$5)),84),0))</f>
        <v>3.3719982569456637E-2</v>
      </c>
      <c r="CJ163" s="413">
        <f>CI163*(1-VLOOKUP($AR64,'MP-2017_Male'!$A$3:$CF$103,MIN((61+(Mortality!CJ$5-Mortality!$AT$5)),84),0))</f>
        <v>3.3382782743762072E-2</v>
      </c>
      <c r="CK163" s="413">
        <f>CJ163*(1-VLOOKUP($AR64,'MP-2017_Male'!$A$3:$CF$103,MIN((61+(Mortality!CK$5-Mortality!$AT$5)),84),0))</f>
        <v>3.3048954916324452E-2</v>
      </c>
      <c r="CL163" s="413">
        <f>CK163*(1-VLOOKUP($AR64,'MP-2017_Male'!$A$3:$CF$103,MIN((61+(Mortality!CL$5-Mortality!$AT$5)),84),0))</f>
        <v>3.2718465367161206E-2</v>
      </c>
      <c r="CM163" s="413">
        <f>CL163*(1-VLOOKUP($AR64,'MP-2017_Male'!$A$3:$CF$103,MIN((61+(Mortality!CM$5-Mortality!$AT$5)),84),0))</f>
        <v>3.2391280713489595E-2</v>
      </c>
      <c r="CN163" s="413">
        <f>CM163*(1-VLOOKUP($AR64,'MP-2017_Male'!$A$3:$CF$103,MIN((61+(Mortality!CN$5-Mortality!$AT$5)),84),0))</f>
        <v>3.2067367906354699E-2</v>
      </c>
      <c r="CO163" s="413">
        <f>CN163*(1-VLOOKUP($AR64,'MP-2017_Male'!$A$3:$CF$103,MIN((61+(Mortality!CO$5-Mortality!$AT$5)),84),0))</f>
        <v>3.174669422729115E-2</v>
      </c>
      <c r="CP163" s="413">
        <f>CO163*(1-VLOOKUP($AR64,'MP-2017_Male'!$A$3:$CF$103,MIN((61+(Mortality!CP$5-Mortality!$AT$5)),84),0))</f>
        <v>3.1429227285018235E-2</v>
      </c>
      <c r="CQ163" s="413">
        <f>CP163*(1-VLOOKUP($AR64,'MP-2017_Male'!$A$3:$CF$103,MIN((61+(Mortality!CQ$5-Mortality!$AT$5)),84),0))</f>
        <v>3.1114935012168051E-2</v>
      </c>
      <c r="CR163" s="413">
        <f>CQ163*(1-VLOOKUP($AR64,'MP-2017_Male'!$A$3:$CF$103,MIN((61+(Mortality!CR$5-Mortality!$AT$5)),84),0))</f>
        <v>3.0803785662046369E-2</v>
      </c>
      <c r="CS163" s="413">
        <f>CR163*(1-VLOOKUP($AR64,'MP-2017_Male'!$A$3:$CF$103,MIN((61+(Mortality!CS$5-Mortality!$AT$5)),84),0))</f>
        <v>3.0495747805425907E-2</v>
      </c>
      <c r="CT163" s="413">
        <f>CS163*(1-VLOOKUP($AR64,'MP-2017_Male'!$A$3:$CF$103,MIN((61+(Mortality!CT$5-Mortality!$AT$5)),84),0))</f>
        <v>3.0190790327371646E-2</v>
      </c>
      <c r="CU163" s="413">
        <f>CT163*(1-VLOOKUP($AR64,'MP-2017_Male'!$A$3:$CF$103,MIN((61+(Mortality!CU$5-Mortality!$AT$5)),84),0))</f>
        <v>2.9888882424097929E-2</v>
      </c>
      <c r="CV163" s="413">
        <f>CU163*(1-VLOOKUP($AR64,'MP-2017_Male'!$A$3:$CF$103,MIN((61+(Mortality!CV$5-Mortality!$AT$5)),84),0))</f>
        <v>2.9589993599856951E-2</v>
      </c>
      <c r="CW163" s="413">
        <f>CV163*(1-VLOOKUP($AR64,'MP-2017_Male'!$A$3:$CF$103,MIN((61+(Mortality!CW$5-Mortality!$AT$5)),84),0))</f>
        <v>2.9294093663858382E-2</v>
      </c>
      <c r="CX163" s="413">
        <f>CW163*(1-VLOOKUP($AR64,'MP-2017_Male'!$A$3:$CF$103,MIN((61+(Mortality!CX$5-Mortality!$AT$5)),84),0))</f>
        <v>2.9001152727219797E-2</v>
      </c>
      <c r="CY163" s="413">
        <f>CX163*(1-VLOOKUP($AR64,'MP-2017_Male'!$A$3:$CF$103,MIN((61+(Mortality!CY$5-Mortality!$AT$5)),84),0))</f>
        <v>2.8711141199947599E-2</v>
      </c>
      <c r="CZ163" s="413">
        <f>CY163*(1-VLOOKUP($AR64,'MP-2017_Male'!$A$3:$CF$103,MIN((61+(Mortality!CZ$5-Mortality!$AT$5)),84),0))</f>
        <v>2.8424029787948123E-2</v>
      </c>
      <c r="DA163" s="413">
        <f>CZ163*(1-VLOOKUP($AR64,'MP-2017_Male'!$A$3:$CF$103,MIN((61+(Mortality!DA$5-Mortality!$AT$5)),84),0))</f>
        <v>2.813978949006864E-2</v>
      </c>
      <c r="DB163" s="413">
        <f>DA163*(1-VLOOKUP($AR64,'MP-2017_Male'!$A$3:$CF$103,MIN((61+(Mortality!DB$5-Mortality!$AT$5)),84),0))</f>
        <v>2.7858391595167953E-2</v>
      </c>
      <c r="DC163" s="413">
        <f>DB163*(1-VLOOKUP($AR64,'MP-2017_Male'!$A$3:$CF$103,MIN((61+(Mortality!DC$5-Mortality!$AT$5)),84),0))</f>
        <v>2.7579807679216271E-2</v>
      </c>
      <c r="DD163" s="413">
        <f>DC163*(1-VLOOKUP($AR64,'MP-2017_Male'!$A$3:$CF$103,MIN((61+(Mortality!DD$5-Mortality!$AT$5)),84),0))</f>
        <v>2.7304009602424108E-2</v>
      </c>
      <c r="DE163" s="413">
        <f>DD163*(1-VLOOKUP($AR64,'MP-2017_Male'!$A$3:$CF$103,MIN((61+(Mortality!DE$5-Mortality!$AT$5)),84),0))</f>
        <v>2.7030969506399865E-2</v>
      </c>
      <c r="DF163" s="413">
        <f>DE163*(1-VLOOKUP($AR64,'MP-2017_Male'!$A$3:$CF$103,MIN((61+(Mortality!DF$5-Mortality!$AT$5)),84),0))</f>
        <v>2.6760659811335866E-2</v>
      </c>
      <c r="DG163" s="413">
        <f>DF163*(1-VLOOKUP($AR64,'MP-2017_Male'!$A$3:$CF$103,MIN((61+(Mortality!DG$5-Mortality!$AT$5)),84),0))</f>
        <v>2.6493053213222508E-2</v>
      </c>
      <c r="DH163" s="413">
        <f>DG163*(1-VLOOKUP($AR64,'MP-2017_Male'!$A$3:$CF$103,MIN((61+(Mortality!DH$5-Mortality!$AT$5)),84),0))</f>
        <v>2.6228122681090284E-2</v>
      </c>
      <c r="DI163" s="413">
        <f>DH163*(1-VLOOKUP($AR64,'MP-2017_Male'!$A$3:$CF$103,MIN((61+(Mortality!DI$5-Mortality!$AT$5)),84),0))</f>
        <v>2.5965841454279381E-2</v>
      </c>
      <c r="DJ163" s="413">
        <f>DI163*(1-VLOOKUP($AR64,'MP-2017_Male'!$A$3:$CF$103,MIN((61+(Mortality!DJ$5-Mortality!$AT$5)),84),0))</f>
        <v>2.5706183039736586E-2</v>
      </c>
      <c r="DK163" s="413">
        <f>DJ163*(1-VLOOKUP($AR64,'MP-2017_Male'!$A$3:$CF$103,MIN((61+(Mortality!DK$5-Mortality!$AT$5)),84),0))</f>
        <v>2.5449121209339221E-2</v>
      </c>
      <c r="DL163" s="413">
        <f>DK163*(1-VLOOKUP($AR64,'MP-2017_Male'!$A$3:$CF$103,MIN((61+(Mortality!DL$5-Mortality!$AT$5)),84),0))</f>
        <v>2.5194629997245827E-2</v>
      </c>
      <c r="DM163" s="413">
        <f>DL163*(1-VLOOKUP($AR64,'MP-2017_Male'!$A$3:$CF$103,MIN((61+(Mortality!DM$5-Mortality!$AT$5)),84),0))</f>
        <v>2.4942683697273368E-2</v>
      </c>
      <c r="DN163" s="413">
        <f>DM163*(1-VLOOKUP($AR64,'MP-2017_Male'!$A$3:$CF$103,MIN((61+(Mortality!DN$5-Mortality!$AT$5)),84),0))</f>
        <v>2.4693256860300633E-2</v>
      </c>
      <c r="DO163" s="413">
        <f>DN163*(1-VLOOKUP($AR64,'MP-2017_Male'!$A$3:$CF$103,MIN((61+(Mortality!DO$5-Mortality!$AT$5)),84),0))</f>
        <v>2.4446324291697626E-2</v>
      </c>
      <c r="DP163" s="413">
        <f>DO163*(1-VLOOKUP($AR64,'MP-2017_Male'!$A$3:$CF$103,MIN((61+(Mortality!DP$5-Mortality!$AT$5)),84),0))</f>
        <v>2.4201861048780651E-2</v>
      </c>
      <c r="DQ163" s="413">
        <f>DP163*(1-VLOOKUP($AR64,'MP-2017_Male'!$A$3:$CF$103,MIN((61+(Mortality!DQ$5-Mortality!$AT$5)),84),0))</f>
        <v>2.3959842438292845E-2</v>
      </c>
      <c r="DR163" s="413">
        <f>DQ163*(1-VLOOKUP($AR64,'MP-2017_Male'!$A$3:$CF$103,MIN((61+(Mortality!DR$5-Mortality!$AT$5)),84),0))</f>
        <v>2.3720244013909916E-2</v>
      </c>
      <c r="DS163" s="413">
        <f>DR163*(1-VLOOKUP($AR64,'MP-2017_Male'!$A$3:$CF$103,MIN((61+(Mortality!DS$5-Mortality!$AT$5)),84),0))</f>
        <v>2.3483041573770815E-2</v>
      </c>
      <c r="DT163" s="413">
        <f>DS163*(1-VLOOKUP($AR64,'MP-2017_Male'!$A$3:$CF$103,MIN((61+(Mortality!DT$5-Mortality!$AT$5)),84),0))</f>
        <v>2.3248211158033105E-2</v>
      </c>
      <c r="DU163" s="413">
        <f>DT163*(1-VLOOKUP($AR64,'MP-2017_Male'!$A$3:$CF$103,MIN((61+(Mortality!DU$5-Mortality!$AT$5)),84),0))</f>
        <v>2.3015729046452774E-2</v>
      </c>
      <c r="DV163" s="413">
        <f>DU163*(1-VLOOKUP($AR64,'MP-2017_Male'!$A$3:$CF$103,MIN((61+(Mortality!DV$5-Mortality!$AT$5)),84),0))</f>
        <v>2.2785571755988245E-2</v>
      </c>
      <c r="DW163" s="413">
        <f>DV163*(1-VLOOKUP($AR64,'MP-2017_Male'!$A$3:$CF$103,MIN((61+(Mortality!DW$5-Mortality!$AT$5)),84),0))</f>
        <v>2.2557716038428363E-2</v>
      </c>
      <c r="DX163" s="413">
        <f>DW163*(1-VLOOKUP($AR64,'MP-2017_Male'!$A$3:$CF$103,MIN((61+(Mortality!DX$5-Mortality!$AT$5)),84),0))</f>
        <v>2.233213887804408E-2</v>
      </c>
      <c r="DY163" s="413">
        <f>DX163*(1-VLOOKUP($AR64,'MP-2017_Male'!$A$3:$CF$103,MIN((61+(Mortality!DY$5-Mortality!$AT$5)),84),0))</f>
        <v>2.2108817489263639E-2</v>
      </c>
      <c r="DZ163" s="413">
        <f>DY163*(1-VLOOKUP($AR64,'MP-2017_Male'!$A$3:$CF$103,MIN((61+(Mortality!DZ$5-Mortality!$AT$5)),84),0))</f>
        <v>2.1887729314371003E-2</v>
      </c>
      <c r="EA163" s="413">
        <f>DZ163*(1-VLOOKUP($AR64,'MP-2017_Male'!$A$3:$CF$103,MIN((61+(Mortality!EA$5-Mortality!$AT$5)),84),0))</f>
        <v>2.1668852021227293E-2</v>
      </c>
      <c r="EB163" s="413">
        <f>EA163*(1-VLOOKUP($AR64,'MP-2017_Male'!$A$3:$CF$103,MIN((61+(Mortality!EB$5-Mortality!$AT$5)),84),0))</f>
        <v>2.1452163501015021E-2</v>
      </c>
      <c r="EC163" s="413">
        <f>EB163*(1-VLOOKUP($AR64,'MP-2017_Male'!$A$3:$CF$103,MIN((61+(Mortality!EC$5-Mortality!$AT$5)),84),0))</f>
        <v>2.123764186600487E-2</v>
      </c>
      <c r="ED163" s="413">
        <f>EC163*(1-VLOOKUP($AR64,'MP-2017_Male'!$A$3:$CF$103,MIN((61+(Mortality!ED$5-Mortality!$AT$5)),84),0))</f>
        <v>2.1025265447344822E-2</v>
      </c>
      <c r="EE163" s="413">
        <f>ED163*(1-VLOOKUP($AR64,'MP-2017_Male'!$A$3:$CF$103,MIN((61+(Mortality!EE$5-Mortality!$AT$5)),84),0))</f>
        <v>2.0815012792871374E-2</v>
      </c>
      <c r="EF163" s="413">
        <f>EE163*(1-VLOOKUP($AR64,'MP-2017_Male'!$A$3:$CF$103,MIN((61+(Mortality!EF$5-Mortality!$AT$5)),84),0))</f>
        <v>2.060686266494266E-2</v>
      </c>
      <c r="EG163" s="413">
        <f>EF163*(1-VLOOKUP($AR64,'MP-2017_Male'!$A$3:$CF$103,MIN((61+(Mortality!EG$5-Mortality!$AT$5)),84),0))</f>
        <v>2.0400794038293233E-2</v>
      </c>
      <c r="EH163" s="413">
        <f>EG163*(1-VLOOKUP($AR64,'MP-2017_Male'!$A$3:$CF$103,MIN((61+(Mortality!EH$5-Mortality!$AT$5)),84),0))</f>
        <v>2.0196786097910299E-2</v>
      </c>
      <c r="EI163" s="413">
        <f>EH163*(1-VLOOKUP($AR64,'MP-2017_Male'!$A$3:$CF$103,MIN((61+(Mortality!EI$5-Mortality!$AT$5)),84),0))</f>
        <v>1.9994818236931194E-2</v>
      </c>
      <c r="EJ163" s="413">
        <f>EI163*(1-VLOOKUP($AR64,'MP-2017_Male'!$A$3:$CF$103,MIN((61+(Mortality!EJ$5-Mortality!$AT$5)),84),0))</f>
        <v>1.9794870054561882E-2</v>
      </c>
      <c r="EK163" s="413">
        <f>EJ163*(1-VLOOKUP($AR64,'MP-2017_Male'!$A$3:$CF$103,MIN((61+(Mortality!EK$5-Mortality!$AT$5)),84),0))</f>
        <v>1.9596921354016264E-2</v>
      </c>
      <c r="EL163" s="413">
        <f>EK163*(1-VLOOKUP($AR64,'MP-2017_Male'!$A$3:$CF$103,MIN((61+(Mortality!EL$5-Mortality!$AT$5)),84),0))</f>
        <v>1.9400952140476102E-2</v>
      </c>
      <c r="EM163" s="413">
        <f>EL163*(1-VLOOKUP($AR64,'MP-2017_Male'!$A$3:$CF$103,MIN((61+(Mortality!EM$5-Mortality!$AT$5)),84),0))</f>
        <v>1.920694261907134E-2</v>
      </c>
      <c r="EN163" s="413">
        <f>EM163*(1-VLOOKUP($AR64,'MP-2017_Male'!$A$3:$CF$103,MIN((61+(Mortality!EN$5-Mortality!$AT$5)),84),0))</f>
        <v>1.9014873192880626E-2</v>
      </c>
      <c r="EO163" s="413">
        <f>EN163*(1-VLOOKUP($AR64,'MP-2017_Male'!$A$3:$CF$103,MIN((61+(Mortality!EO$5-Mortality!$AT$5)),84),0))</f>
        <v>1.8824724460951819E-2</v>
      </c>
      <c r="EP163" s="413">
        <f>EO163*(1-VLOOKUP($AR64,'MP-2017_Male'!$A$3:$CF$103,MIN((61+(Mortality!EP$5-Mortality!$AT$5)),84),0))</f>
        <v>1.86364772163423E-2</v>
      </c>
      <c r="EQ163" s="413">
        <f>EP163*(1-VLOOKUP($AR64,'MP-2017_Male'!$A$3:$CF$103,MIN((61+(Mortality!EQ$5-Mortality!$AT$5)),84),0))</f>
        <v>1.8450112444178875E-2</v>
      </c>
      <c r="ER163" s="413">
        <f>EQ163*(1-VLOOKUP($AR64,'MP-2017_Male'!$A$3:$CF$103,MIN((61+(Mortality!ER$5-Mortality!$AT$5)),84),0))</f>
        <v>1.8265611319737085E-2</v>
      </c>
      <c r="ES163" s="413">
        <f>ER163*(1-VLOOKUP($AR64,'MP-2017_Male'!$A$3:$CF$103,MIN((61+(Mortality!ES$5-Mortality!$AT$5)),84),0))</f>
        <v>1.8082955206539714E-2</v>
      </c>
      <c r="ET163" s="413">
        <f>ES163*(1-VLOOKUP($AR64,'MP-2017_Male'!$A$3:$CF$103,MIN((61+(Mortality!ET$5-Mortality!$AT$5)),84),0))</f>
        <v>1.7902125654474316E-2</v>
      </c>
      <c r="EU163" s="413">
        <f>ET163*(1-VLOOKUP($AR64,'MP-2017_Male'!$A$3:$CF$103,MIN((61+(Mortality!EU$5-Mortality!$AT$5)),84),0))</f>
        <v>1.7723104397929575E-2</v>
      </c>
      <c r="EV163" s="413">
        <f>EU163*(1-VLOOKUP($AR64,'MP-2017_Male'!$A$3:$CF$103,MIN((61+(Mortality!EV$5-Mortality!$AT$5)),84),0))</f>
        <v>1.7545873353950279E-2</v>
      </c>
      <c r="EW163" s="413">
        <f>EV163*(1-VLOOKUP($AR64,'MP-2017_Male'!$A$3:$CF$103,MIN((61+(Mortality!EW$5-Mortality!$AT$5)),84),0))</f>
        <v>1.7370414620410776E-2</v>
      </c>
      <c r="EX163" s="413">
        <f>EW163*(1-VLOOKUP($AR64,'MP-2017_Male'!$A$3:$CF$103,MIN((61+(Mortality!EX$5-Mortality!$AT$5)),84),0))</f>
        <v>1.7196710474206667E-2</v>
      </c>
      <c r="EY163" s="413">
        <f>EX163*(1-VLOOKUP($AR64,'MP-2017_Male'!$A$3:$CF$103,MIN((61+(Mortality!EY$5-Mortality!$AT$5)),84),0))</f>
        <v>1.70247433694646E-2</v>
      </c>
      <c r="EZ163" s="413">
        <f>EY163*(1-VLOOKUP($AR64,'MP-2017_Male'!$A$3:$CF$103,MIN((61+(Mortality!EZ$5-Mortality!$AT$5)),84),0))</f>
        <v>1.6854495935769955E-2</v>
      </c>
      <c r="FA163" s="413">
        <f>EZ163*(1-VLOOKUP($AR64,'MP-2017_Male'!$A$3:$CF$103,MIN((61+(Mortality!FA$5-Mortality!$AT$5)),84),0))</f>
        <v>1.6685950976412255E-2</v>
      </c>
      <c r="FB163" s="413">
        <f>FA163*(1-VLOOKUP($AR64,'MP-2017_Male'!$A$3:$CF$103,MIN((61+(Mortality!FB$5-Mortality!$AT$5)),84),0))</f>
        <v>1.6519091466648133E-2</v>
      </c>
      <c r="FC163" s="413">
        <f>FB163*(1-VLOOKUP($AR64,'MP-2017_Male'!$A$3:$CF$103,MIN((61+(Mortality!FC$5-Mortality!$AT$5)),84),0))</f>
        <v>1.6353900551981652E-2</v>
      </c>
      <c r="FD163" s="413">
        <f>FC163*(1-VLOOKUP($AR64,'MP-2017_Male'!$A$3:$CF$103,MIN((61+(Mortality!FD$5-Mortality!$AT$5)),84),0))</f>
        <v>1.6190361546461834E-2</v>
      </c>
      <c r="FE163" s="413">
        <f>FD163*(1-VLOOKUP($AR64,'MP-2017_Male'!$A$3:$CF$103,MIN((61+(Mortality!FE$5-Mortality!$AT$5)),84),0))</f>
        <v>1.6028457930997216E-2</v>
      </c>
      <c r="FF163" s="413">
        <f>FE163*(1-VLOOKUP($AR64,'MP-2017_Male'!$A$3:$CF$103,MIN((61+(Mortality!FF$5-Mortality!$AT$5)),84),0))</f>
        <v>1.5868173351687245E-2</v>
      </c>
      <c r="FG163" s="413">
        <f>FF163*(1-VLOOKUP($AR64,'MP-2017_Male'!$A$3:$CF$103,MIN((61+(Mortality!FG$5-Mortality!$AT$5)),84),0))</f>
        <v>1.5709491618170372E-2</v>
      </c>
      <c r="FH163" s="413">
        <f>FG163*(1-VLOOKUP($AR64,'MP-2017_Male'!$A$3:$CF$103,MIN((61+(Mortality!FH$5-Mortality!$AT$5)),84),0))</f>
        <v>1.5552396701988668E-2</v>
      </c>
      <c r="FI163" s="413">
        <f>FH163*(1-VLOOKUP($AR64,'MP-2017_Male'!$A$3:$CF$103,MIN((61+(Mortality!FI$5-Mortality!$AT$5)),84),0))</f>
        <v>1.5396872734968781E-2</v>
      </c>
    </row>
    <row r="164" spans="44:165">
      <c r="AR164" s="205">
        <v>84</v>
      </c>
      <c r="AS164" s="235">
        <f t="shared" si="160"/>
        <v>5.2265608072196365E-2</v>
      </c>
      <c r="AT164" s="235">
        <f t="shared" ref="AT164:AW164" si="165">AU164</f>
        <v>5.4031999999999997E-2</v>
      </c>
      <c r="AU164" s="235">
        <f t="shared" si="165"/>
        <v>5.4031999999999997E-2</v>
      </c>
      <c r="AV164" s="235">
        <f t="shared" si="165"/>
        <v>5.4031999999999997E-2</v>
      </c>
      <c r="AW164" s="235">
        <f t="shared" si="165"/>
        <v>5.4031999999999997E-2</v>
      </c>
      <c r="AX164" s="406">
        <f t="shared" si="163"/>
        <v>5.4031999999999997E-2</v>
      </c>
      <c r="AY164" s="413">
        <f>AX164*(1-VLOOKUP($AR65,'MP-2017_Male'!$A$3:$CF$103,MIN((61+(Mortality!AY$5-Mortality!$AT$5)),84),0))</f>
        <v>5.3605147199999995E-2</v>
      </c>
      <c r="AZ164" s="413">
        <f>AY164*(1-VLOOKUP($AR65,'MP-2017_Male'!$A$3:$CF$103,MIN((61+(Mortality!AZ$5-Mortality!$AT$5)),84),0))</f>
        <v>5.3170945507679993E-2</v>
      </c>
      <c r="BA164" s="413">
        <f>AZ164*(1-VLOOKUP($AR65,'MP-2017_Male'!$A$3:$CF$103,MIN((61+(Mortality!BA$5-Mortality!$AT$5)),84),0))</f>
        <v>5.2724309565415482E-2</v>
      </c>
      <c r="BB164" s="413">
        <f>BA164*(1-VLOOKUP($AR65,'MP-2017_Male'!$A$3:$CF$103,MIN((61+(Mortality!BB$5-Mortality!$AT$5)),84),0))</f>
        <v>5.2265608072196365E-2</v>
      </c>
      <c r="BC164" s="413">
        <f>BB164*(1-VLOOKUP($AR65,'MP-2017_Male'!$A$3:$CF$103,MIN((61+(Mortality!BC$5-Mortality!$AT$5)),84),0))</f>
        <v>5.1795217599546597E-2</v>
      </c>
      <c r="BD164" s="413">
        <f>BC164*(1-VLOOKUP($AR65,'MP-2017_Male'!$A$3:$CF$103,MIN((61+(Mortality!BD$5-Mortality!$AT$5)),84),0))</f>
        <v>5.1318701597630773E-2</v>
      </c>
      <c r="BE164" s="413">
        <f>BD164*(1-VLOOKUP($AR65,'MP-2017_Male'!$A$3:$CF$103,MIN((61+(Mortality!BE$5-Mortality!$AT$5)),84),0))</f>
        <v>5.0836305802613044E-2</v>
      </c>
      <c r="BF164" s="413">
        <f>BE164*(1-VLOOKUP($AR65,'MP-2017_Male'!$A$3:$CF$103,MIN((61+(Mortality!BF$5-Mortality!$AT$5)),84),0))</f>
        <v>5.0348277266907958E-2</v>
      </c>
      <c r="BG164" s="413">
        <f>BF164*(1-VLOOKUP($AR65,'MP-2017_Male'!$A$3:$CF$103,MIN((61+(Mortality!BG$5-Mortality!$AT$5)),84),0))</f>
        <v>4.9864933805145638E-2</v>
      </c>
      <c r="BH164" s="413">
        <f>BG164*(1-VLOOKUP($AR65,'MP-2017_Male'!$A$3:$CF$103,MIN((61+(Mortality!BH$5-Mortality!$AT$5)),84),0))</f>
        <v>4.9386230440616234E-2</v>
      </c>
      <c r="BI164" s="413">
        <f>BH164*(1-VLOOKUP($AR65,'MP-2017_Male'!$A$3:$CF$103,MIN((61+(Mortality!BI$5-Mortality!$AT$5)),84),0))</f>
        <v>4.8917061251430381E-2</v>
      </c>
      <c r="BJ164" s="413">
        <f>BI164*(1-VLOOKUP($AR65,'MP-2017_Male'!$A$3:$CF$103,MIN((61+(Mortality!BJ$5-Mortality!$AT$5)),84),0))</f>
        <v>4.8452349169541796E-2</v>
      </c>
      <c r="BK164" s="413">
        <f>BJ164*(1-VLOOKUP($AR65,'MP-2017_Male'!$A$3:$CF$103,MIN((61+(Mortality!BK$5-Mortality!$AT$5)),84),0))</f>
        <v>4.7992051852431154E-2</v>
      </c>
      <c r="BL164" s="413">
        <f>BK164*(1-VLOOKUP($AR65,'MP-2017_Male'!$A$3:$CF$103,MIN((61+(Mortality!BL$5-Mortality!$AT$5)),84),0))</f>
        <v>4.7536127359833064E-2</v>
      </c>
      <c r="BM164" s="413">
        <f>BL164*(1-VLOOKUP($AR65,'MP-2017_Male'!$A$3:$CF$103,MIN((61+(Mortality!BM$5-Mortality!$AT$5)),84),0))</f>
        <v>4.7079780537178664E-2</v>
      </c>
      <c r="BN164" s="413">
        <f>BM164*(1-VLOOKUP($AR65,'MP-2017_Male'!$A$3:$CF$103,MIN((61+(Mortality!BN$5-Mortality!$AT$5)),84),0))</f>
        <v>4.6623106665968028E-2</v>
      </c>
      <c r="BO164" s="413">
        <f>BN164*(1-VLOOKUP($AR65,'MP-2017_Male'!$A$3:$CF$103,MIN((61+(Mortality!BO$5-Mortality!$AT$5)),84),0))</f>
        <v>4.6166200220641537E-2</v>
      </c>
      <c r="BP164" s="413">
        <f>BO164*(1-VLOOKUP($AR65,'MP-2017_Male'!$A$3:$CF$103,MIN((61+(Mortality!BP$5-Mortality!$AT$5)),84),0))</f>
        <v>4.570453821843512E-2</v>
      </c>
      <c r="BQ164" s="413">
        <f>BP164*(1-VLOOKUP($AR65,'MP-2017_Male'!$A$3:$CF$103,MIN((61+(Mortality!BQ$5-Mortality!$AT$5)),84),0))</f>
        <v>4.524749283625077E-2</v>
      </c>
      <c r="BR164" s="413">
        <f>BQ164*(1-VLOOKUP($AR65,'MP-2017_Male'!$A$3:$CF$103,MIN((61+(Mortality!BR$5-Mortality!$AT$5)),84),0))</f>
        <v>4.4795017907888264E-2</v>
      </c>
      <c r="BS164" s="413">
        <f>BR164*(1-VLOOKUP($AR65,'MP-2017_Male'!$A$3:$CF$103,MIN((61+(Mortality!BS$5-Mortality!$AT$5)),84),0))</f>
        <v>4.4347067728809378E-2</v>
      </c>
      <c r="BT164" s="413">
        <f>BS164*(1-VLOOKUP($AR65,'MP-2017_Male'!$A$3:$CF$103,MIN((61+(Mortality!BT$5-Mortality!$AT$5)),84),0))</f>
        <v>4.3903597051521283E-2</v>
      </c>
      <c r="BU164" s="413">
        <f>BT164*(1-VLOOKUP($AR65,'MP-2017_Male'!$A$3:$CF$103,MIN((61+(Mortality!BU$5-Mortality!$AT$5)),84),0))</f>
        <v>4.3464561081006069E-2</v>
      </c>
      <c r="BV164" s="413">
        <f>BU164*(1-VLOOKUP($AR65,'MP-2017_Male'!$A$3:$CF$103,MIN((61+(Mortality!BV$5-Mortality!$AT$5)),84),0))</f>
        <v>4.3029915470196009E-2</v>
      </c>
      <c r="BW164" s="413">
        <f>BV164*(1-VLOOKUP($AR65,'MP-2017_Male'!$A$3:$CF$103,MIN((61+(Mortality!BW$5-Mortality!$AT$5)),84),0))</f>
        <v>4.2599616315494047E-2</v>
      </c>
      <c r="BX164" s="413">
        <f>BW164*(1-VLOOKUP($AR65,'MP-2017_Male'!$A$3:$CF$103,MIN((61+(Mortality!BX$5-Mortality!$AT$5)),84),0))</f>
        <v>4.2173620152339109E-2</v>
      </c>
      <c r="BY164" s="413">
        <f>BX164*(1-VLOOKUP($AR65,'MP-2017_Male'!$A$3:$CF$103,MIN((61+(Mortality!BY$5-Mortality!$AT$5)),84),0))</f>
        <v>4.1751883950815714E-2</v>
      </c>
      <c r="BZ164" s="413">
        <f>BY164*(1-VLOOKUP($AR65,'MP-2017_Male'!$A$3:$CF$103,MIN((61+(Mortality!BZ$5-Mortality!$AT$5)),84),0))</f>
        <v>4.1334365111307558E-2</v>
      </c>
      <c r="CA164" s="413">
        <f>BZ164*(1-VLOOKUP($AR65,'MP-2017_Male'!$A$3:$CF$103,MIN((61+(Mortality!CA$5-Mortality!$AT$5)),84),0))</f>
        <v>4.0921021460194482E-2</v>
      </c>
      <c r="CB164" s="413">
        <f>CA164*(1-VLOOKUP($AR65,'MP-2017_Male'!$A$3:$CF$103,MIN((61+(Mortality!CB$5-Mortality!$AT$5)),84),0))</f>
        <v>4.0511811245592534E-2</v>
      </c>
      <c r="CC164" s="413">
        <f>CB164*(1-VLOOKUP($AR65,'MP-2017_Male'!$A$3:$CF$103,MIN((61+(Mortality!CC$5-Mortality!$AT$5)),84),0))</f>
        <v>4.0106693133136612E-2</v>
      </c>
      <c r="CD164" s="413">
        <f>CC164*(1-VLOOKUP($AR65,'MP-2017_Male'!$A$3:$CF$103,MIN((61+(Mortality!CD$5-Mortality!$AT$5)),84),0))</f>
        <v>3.9705626201805247E-2</v>
      </c>
      <c r="CE164" s="413">
        <f>CD164*(1-VLOOKUP($AR65,'MP-2017_Male'!$A$3:$CF$103,MIN((61+(Mortality!CE$5-Mortality!$AT$5)),84),0))</f>
        <v>3.9308569939787194E-2</v>
      </c>
      <c r="CF164" s="413">
        <f>CE164*(1-VLOOKUP($AR65,'MP-2017_Male'!$A$3:$CF$103,MIN((61+(Mortality!CF$5-Mortality!$AT$5)),84),0))</f>
        <v>3.891548424038932E-2</v>
      </c>
      <c r="CG164" s="413">
        <f>CF164*(1-VLOOKUP($AR65,'MP-2017_Male'!$A$3:$CF$103,MIN((61+(Mortality!CG$5-Mortality!$AT$5)),84),0))</f>
        <v>3.8526329397985427E-2</v>
      </c>
      <c r="CH164" s="413">
        <f>CG164*(1-VLOOKUP($AR65,'MP-2017_Male'!$A$3:$CF$103,MIN((61+(Mortality!CH$5-Mortality!$AT$5)),84),0))</f>
        <v>3.8141066104005576E-2</v>
      </c>
      <c r="CI164" s="413">
        <f>CH164*(1-VLOOKUP($AR65,'MP-2017_Male'!$A$3:$CF$103,MIN((61+(Mortality!CI$5-Mortality!$AT$5)),84),0))</f>
        <v>3.7759655442965522E-2</v>
      </c>
      <c r="CJ164" s="413">
        <f>CI164*(1-VLOOKUP($AR65,'MP-2017_Male'!$A$3:$CF$103,MIN((61+(Mortality!CJ$5-Mortality!$AT$5)),84),0))</f>
        <v>3.7382058888535866E-2</v>
      </c>
      <c r="CK164" s="413">
        <f>CJ164*(1-VLOOKUP($AR65,'MP-2017_Male'!$A$3:$CF$103,MIN((61+(Mortality!CK$5-Mortality!$AT$5)),84),0))</f>
        <v>3.7008238299650505E-2</v>
      </c>
      <c r="CL164" s="413">
        <f>CK164*(1-VLOOKUP($AR65,'MP-2017_Male'!$A$3:$CF$103,MIN((61+(Mortality!CL$5-Mortality!$AT$5)),84),0))</f>
        <v>3.6638155916654001E-2</v>
      </c>
      <c r="CM164" s="413">
        <f>CL164*(1-VLOOKUP($AR65,'MP-2017_Male'!$A$3:$CF$103,MIN((61+(Mortality!CM$5-Mortality!$AT$5)),84),0))</f>
        <v>3.6271774357487463E-2</v>
      </c>
      <c r="CN164" s="413">
        <f>CM164*(1-VLOOKUP($AR65,'MP-2017_Male'!$A$3:$CF$103,MIN((61+(Mortality!CN$5-Mortality!$AT$5)),84),0))</f>
        <v>3.5909056613912589E-2</v>
      </c>
      <c r="CO164" s="413">
        <f>CN164*(1-VLOOKUP($AR65,'MP-2017_Male'!$A$3:$CF$103,MIN((61+(Mortality!CO$5-Mortality!$AT$5)),84),0))</f>
        <v>3.5549966047773461E-2</v>
      </c>
      <c r="CP164" s="413">
        <f>CO164*(1-VLOOKUP($AR65,'MP-2017_Male'!$A$3:$CF$103,MIN((61+(Mortality!CP$5-Mortality!$AT$5)),84),0))</f>
        <v>3.5194466387295724E-2</v>
      </c>
      <c r="CQ164" s="413">
        <f>CP164*(1-VLOOKUP($AR65,'MP-2017_Male'!$A$3:$CF$103,MIN((61+(Mortality!CQ$5-Mortality!$AT$5)),84),0))</f>
        <v>3.4842521723422767E-2</v>
      </c>
      <c r="CR164" s="413">
        <f>CQ164*(1-VLOOKUP($AR65,'MP-2017_Male'!$A$3:$CF$103,MIN((61+(Mortality!CR$5-Mortality!$AT$5)),84),0))</f>
        <v>3.4494096506188537E-2</v>
      </c>
      <c r="CS164" s="413">
        <f>CR164*(1-VLOOKUP($AR65,'MP-2017_Male'!$A$3:$CF$103,MIN((61+(Mortality!CS$5-Mortality!$AT$5)),84),0))</f>
        <v>3.4149155541126651E-2</v>
      </c>
      <c r="CT164" s="413">
        <f>CS164*(1-VLOOKUP($AR65,'MP-2017_Male'!$A$3:$CF$103,MIN((61+(Mortality!CT$5-Mortality!$AT$5)),84),0))</f>
        <v>3.3807663985715386E-2</v>
      </c>
      <c r="CU164" s="413">
        <f>CT164*(1-VLOOKUP($AR65,'MP-2017_Male'!$A$3:$CF$103,MIN((61+(Mortality!CU$5-Mortality!$AT$5)),84),0))</f>
        <v>3.3469587345858233E-2</v>
      </c>
      <c r="CV164" s="413">
        <f>CU164*(1-VLOOKUP($AR65,'MP-2017_Male'!$A$3:$CF$103,MIN((61+(Mortality!CV$5-Mortality!$AT$5)),84),0))</f>
        <v>3.3134891472399654E-2</v>
      </c>
      <c r="CW164" s="413">
        <f>CV164*(1-VLOOKUP($AR65,'MP-2017_Male'!$A$3:$CF$103,MIN((61+(Mortality!CW$5-Mortality!$AT$5)),84),0))</f>
        <v>3.2803542557675654E-2</v>
      </c>
      <c r="CX164" s="413">
        <f>CW164*(1-VLOOKUP($AR65,'MP-2017_Male'!$A$3:$CF$103,MIN((61+(Mortality!CX$5-Mortality!$AT$5)),84),0))</f>
        <v>3.2475507132098895E-2</v>
      </c>
      <c r="CY164" s="413">
        <f>CX164*(1-VLOOKUP($AR65,'MP-2017_Male'!$A$3:$CF$103,MIN((61+(Mortality!CY$5-Mortality!$AT$5)),84),0))</f>
        <v>3.2150752060777908E-2</v>
      </c>
      <c r="CZ164" s="413">
        <f>CY164*(1-VLOOKUP($AR65,'MP-2017_Male'!$A$3:$CF$103,MIN((61+(Mortality!CZ$5-Mortality!$AT$5)),84),0))</f>
        <v>3.182924454017013E-2</v>
      </c>
      <c r="DA164" s="413">
        <f>CZ164*(1-VLOOKUP($AR65,'MP-2017_Male'!$A$3:$CF$103,MIN((61+(Mortality!DA$5-Mortality!$AT$5)),84),0))</f>
        <v>3.1510952094768431E-2</v>
      </c>
      <c r="DB164" s="413">
        <f>DA164*(1-VLOOKUP($AR65,'MP-2017_Male'!$A$3:$CF$103,MIN((61+(Mortality!DB$5-Mortality!$AT$5)),84),0))</f>
        <v>3.1195842573820746E-2</v>
      </c>
      <c r="DC164" s="413">
        <f>DB164*(1-VLOOKUP($AR65,'MP-2017_Male'!$A$3:$CF$103,MIN((61+(Mortality!DC$5-Mortality!$AT$5)),84),0))</f>
        <v>3.088388414808254E-2</v>
      </c>
      <c r="DD164" s="413">
        <f>DC164*(1-VLOOKUP($AR65,'MP-2017_Male'!$A$3:$CF$103,MIN((61+(Mortality!DD$5-Mortality!$AT$5)),84),0))</f>
        <v>3.0575045306601715E-2</v>
      </c>
      <c r="DE164" s="413">
        <f>DD164*(1-VLOOKUP($AR65,'MP-2017_Male'!$A$3:$CF$103,MIN((61+(Mortality!DE$5-Mortality!$AT$5)),84),0))</f>
        <v>3.0269294853535699E-2</v>
      </c>
      <c r="DF164" s="413">
        <f>DE164*(1-VLOOKUP($AR65,'MP-2017_Male'!$A$3:$CF$103,MIN((61+(Mortality!DF$5-Mortality!$AT$5)),84),0))</f>
        <v>2.9966601905000341E-2</v>
      </c>
      <c r="DG164" s="413">
        <f>DF164*(1-VLOOKUP($AR65,'MP-2017_Male'!$A$3:$CF$103,MIN((61+(Mortality!DG$5-Mortality!$AT$5)),84),0))</f>
        <v>2.9666935885950336E-2</v>
      </c>
      <c r="DH164" s="413">
        <f>DG164*(1-VLOOKUP($AR65,'MP-2017_Male'!$A$3:$CF$103,MIN((61+(Mortality!DH$5-Mortality!$AT$5)),84),0))</f>
        <v>2.9370266527090832E-2</v>
      </c>
      <c r="DI164" s="413">
        <f>DH164*(1-VLOOKUP($AR65,'MP-2017_Male'!$A$3:$CF$103,MIN((61+(Mortality!DI$5-Mortality!$AT$5)),84),0))</f>
        <v>2.9076563861819924E-2</v>
      </c>
      <c r="DJ164" s="413">
        <f>DI164*(1-VLOOKUP($AR65,'MP-2017_Male'!$A$3:$CF$103,MIN((61+(Mortality!DJ$5-Mortality!$AT$5)),84),0))</f>
        <v>2.8785798223201726E-2</v>
      </c>
      <c r="DK164" s="413">
        <f>DJ164*(1-VLOOKUP($AR65,'MP-2017_Male'!$A$3:$CF$103,MIN((61+(Mortality!DK$5-Mortality!$AT$5)),84),0))</f>
        <v>2.8497940240969709E-2</v>
      </c>
      <c r="DL164" s="413">
        <f>DK164*(1-VLOOKUP($AR65,'MP-2017_Male'!$A$3:$CF$103,MIN((61+(Mortality!DL$5-Mortality!$AT$5)),84),0))</f>
        <v>2.8212960838560012E-2</v>
      </c>
      <c r="DM164" s="413">
        <f>DL164*(1-VLOOKUP($AR65,'MP-2017_Male'!$A$3:$CF$103,MIN((61+(Mortality!DM$5-Mortality!$AT$5)),84),0))</f>
        <v>2.793083123017441E-2</v>
      </c>
      <c r="DN164" s="413">
        <f>DM164*(1-VLOOKUP($AR65,'MP-2017_Male'!$A$3:$CF$103,MIN((61+(Mortality!DN$5-Mortality!$AT$5)),84),0))</f>
        <v>2.7651522917872665E-2</v>
      </c>
      <c r="DO164" s="413">
        <f>DN164*(1-VLOOKUP($AR65,'MP-2017_Male'!$A$3:$CF$103,MIN((61+(Mortality!DO$5-Mortality!$AT$5)),84),0))</f>
        <v>2.7375007688693938E-2</v>
      </c>
      <c r="DP164" s="413">
        <f>DO164*(1-VLOOKUP($AR65,'MP-2017_Male'!$A$3:$CF$103,MIN((61+(Mortality!DP$5-Mortality!$AT$5)),84),0))</f>
        <v>2.7101257611806998E-2</v>
      </c>
      <c r="DQ164" s="413">
        <f>DP164*(1-VLOOKUP($AR65,'MP-2017_Male'!$A$3:$CF$103,MIN((61+(Mortality!DQ$5-Mortality!$AT$5)),84),0))</f>
        <v>2.6830245035688927E-2</v>
      </c>
      <c r="DR164" s="413">
        <f>DQ164*(1-VLOOKUP($AR65,'MP-2017_Male'!$A$3:$CF$103,MIN((61+(Mortality!DR$5-Mortality!$AT$5)),84),0))</f>
        <v>2.6561942585332038E-2</v>
      </c>
      <c r="DS164" s="413">
        <f>DR164*(1-VLOOKUP($AR65,'MP-2017_Male'!$A$3:$CF$103,MIN((61+(Mortality!DS$5-Mortality!$AT$5)),84),0))</f>
        <v>2.6296323159478718E-2</v>
      </c>
      <c r="DT164" s="413">
        <f>DS164*(1-VLOOKUP($AR65,'MP-2017_Male'!$A$3:$CF$103,MIN((61+(Mortality!DT$5-Mortality!$AT$5)),84),0))</f>
        <v>2.6033359927883932E-2</v>
      </c>
      <c r="DU164" s="413">
        <f>DT164*(1-VLOOKUP($AR65,'MP-2017_Male'!$A$3:$CF$103,MIN((61+(Mortality!DU$5-Mortality!$AT$5)),84),0))</f>
        <v>2.5773026328605092E-2</v>
      </c>
      <c r="DV164" s="413">
        <f>DU164*(1-VLOOKUP($AR65,'MP-2017_Male'!$A$3:$CF$103,MIN((61+(Mortality!DV$5-Mortality!$AT$5)),84),0))</f>
        <v>2.5515296065319042E-2</v>
      </c>
      <c r="DW164" s="413">
        <f>DV164*(1-VLOOKUP($AR65,'MP-2017_Male'!$A$3:$CF$103,MIN((61+(Mortality!DW$5-Mortality!$AT$5)),84),0))</f>
        <v>2.5260143104665851E-2</v>
      </c>
      <c r="DX164" s="413">
        <f>DW164*(1-VLOOKUP($AR65,'MP-2017_Male'!$A$3:$CF$103,MIN((61+(Mortality!DX$5-Mortality!$AT$5)),84),0))</f>
        <v>2.5007541673619193E-2</v>
      </c>
      <c r="DY164" s="413">
        <f>DX164*(1-VLOOKUP($AR65,'MP-2017_Male'!$A$3:$CF$103,MIN((61+(Mortality!DY$5-Mortality!$AT$5)),84),0))</f>
        <v>2.4757466256883E-2</v>
      </c>
      <c r="DZ164" s="413">
        <f>DY164*(1-VLOOKUP($AR65,'MP-2017_Male'!$A$3:$CF$103,MIN((61+(Mortality!DZ$5-Mortality!$AT$5)),84),0))</f>
        <v>2.450989159431417E-2</v>
      </c>
      <c r="EA164" s="413">
        <f>DZ164*(1-VLOOKUP($AR65,'MP-2017_Male'!$A$3:$CF$103,MIN((61+(Mortality!EA$5-Mortality!$AT$5)),84),0))</f>
        <v>2.4264792678371026E-2</v>
      </c>
      <c r="EB164" s="413">
        <f>EA164*(1-VLOOKUP($AR65,'MP-2017_Male'!$A$3:$CF$103,MIN((61+(Mortality!EB$5-Mortality!$AT$5)),84),0))</f>
        <v>2.4022144751587315E-2</v>
      </c>
      <c r="EC164" s="413">
        <f>EB164*(1-VLOOKUP($AR65,'MP-2017_Male'!$A$3:$CF$103,MIN((61+(Mortality!EC$5-Mortality!$AT$5)),84),0))</f>
        <v>2.3781923304071442E-2</v>
      </c>
      <c r="ED164" s="413">
        <f>EC164*(1-VLOOKUP($AR65,'MP-2017_Male'!$A$3:$CF$103,MIN((61+(Mortality!ED$5-Mortality!$AT$5)),84),0))</f>
        <v>2.3544104071030726E-2</v>
      </c>
      <c r="EE164" s="413">
        <f>ED164*(1-VLOOKUP($AR65,'MP-2017_Male'!$A$3:$CF$103,MIN((61+(Mortality!EE$5-Mortality!$AT$5)),84),0))</f>
        <v>2.330866303032042E-2</v>
      </c>
      <c r="EF164" s="413">
        <f>EE164*(1-VLOOKUP($AR65,'MP-2017_Male'!$A$3:$CF$103,MIN((61+(Mortality!EF$5-Mortality!$AT$5)),84),0))</f>
        <v>2.3075576400017214E-2</v>
      </c>
      <c r="EG164" s="413">
        <f>EF164*(1-VLOOKUP($AR65,'MP-2017_Male'!$A$3:$CF$103,MIN((61+(Mortality!EG$5-Mortality!$AT$5)),84),0))</f>
        <v>2.2844820636017043E-2</v>
      </c>
      <c r="EH164" s="413">
        <f>EG164*(1-VLOOKUP($AR65,'MP-2017_Male'!$A$3:$CF$103,MIN((61+(Mortality!EH$5-Mortality!$AT$5)),84),0))</f>
        <v>2.2616372429656872E-2</v>
      </c>
      <c r="EI164" s="413">
        <f>EH164*(1-VLOOKUP($AR65,'MP-2017_Male'!$A$3:$CF$103,MIN((61+(Mortality!EI$5-Mortality!$AT$5)),84),0))</f>
        <v>2.2390208705360303E-2</v>
      </c>
      <c r="EJ164" s="413">
        <f>EI164*(1-VLOOKUP($AR65,'MP-2017_Male'!$A$3:$CF$103,MIN((61+(Mortality!EJ$5-Mortality!$AT$5)),84),0))</f>
        <v>2.2166306618306701E-2</v>
      </c>
      <c r="EK164" s="413">
        <f>EJ164*(1-VLOOKUP($AR65,'MP-2017_Male'!$A$3:$CF$103,MIN((61+(Mortality!EK$5-Mortality!$AT$5)),84),0))</f>
        <v>2.1944643552123635E-2</v>
      </c>
      <c r="EL164" s="413">
        <f>EK164*(1-VLOOKUP($AR65,'MP-2017_Male'!$A$3:$CF$103,MIN((61+(Mortality!EL$5-Mortality!$AT$5)),84),0))</f>
        <v>2.17251971166024E-2</v>
      </c>
      <c r="EM164" s="413">
        <f>EL164*(1-VLOOKUP($AR65,'MP-2017_Male'!$A$3:$CF$103,MIN((61+(Mortality!EM$5-Mortality!$AT$5)),84),0))</f>
        <v>2.1507945145436375E-2</v>
      </c>
      <c r="EN164" s="413">
        <f>EM164*(1-VLOOKUP($AR65,'MP-2017_Male'!$A$3:$CF$103,MIN((61+(Mortality!EN$5-Mortality!$AT$5)),84),0))</f>
        <v>2.1292865693982012E-2</v>
      </c>
      <c r="EO164" s="413">
        <f>EN164*(1-VLOOKUP($AR65,'MP-2017_Male'!$A$3:$CF$103,MIN((61+(Mortality!EO$5-Mortality!$AT$5)),84),0))</f>
        <v>2.1079937037042192E-2</v>
      </c>
      <c r="EP164" s="413">
        <f>EO164*(1-VLOOKUP($AR65,'MP-2017_Male'!$A$3:$CF$103,MIN((61+(Mortality!EP$5-Mortality!$AT$5)),84),0))</f>
        <v>2.0869137666671769E-2</v>
      </c>
      <c r="EQ164" s="413">
        <f>EP164*(1-VLOOKUP($AR65,'MP-2017_Male'!$A$3:$CF$103,MIN((61+(Mortality!EQ$5-Mortality!$AT$5)),84),0))</f>
        <v>2.066044629000505E-2</v>
      </c>
      <c r="ER164" s="413">
        <f>EQ164*(1-VLOOKUP($AR65,'MP-2017_Male'!$A$3:$CF$103,MIN((61+(Mortality!ER$5-Mortality!$AT$5)),84),0))</f>
        <v>2.0453841827104999E-2</v>
      </c>
      <c r="ES164" s="413">
        <f>ER164*(1-VLOOKUP($AR65,'MP-2017_Male'!$A$3:$CF$103,MIN((61+(Mortality!ES$5-Mortality!$AT$5)),84),0))</f>
        <v>2.0249303408833949E-2</v>
      </c>
      <c r="ET164" s="413">
        <f>ES164*(1-VLOOKUP($AR65,'MP-2017_Male'!$A$3:$CF$103,MIN((61+(Mortality!ET$5-Mortality!$AT$5)),84),0))</f>
        <v>2.0046810374745608E-2</v>
      </c>
      <c r="EU164" s="413">
        <f>ET164*(1-VLOOKUP($AR65,'MP-2017_Male'!$A$3:$CF$103,MIN((61+(Mortality!EU$5-Mortality!$AT$5)),84),0))</f>
        <v>1.984634227099815E-2</v>
      </c>
      <c r="EV164" s="413">
        <f>EU164*(1-VLOOKUP($AR65,'MP-2017_Male'!$A$3:$CF$103,MIN((61+(Mortality!EV$5-Mortality!$AT$5)),84),0))</f>
        <v>1.9647878848288169E-2</v>
      </c>
      <c r="EW164" s="413">
        <f>EV164*(1-VLOOKUP($AR65,'MP-2017_Male'!$A$3:$CF$103,MIN((61+(Mortality!EW$5-Mortality!$AT$5)),84),0))</f>
        <v>1.9451400059805286E-2</v>
      </c>
      <c r="EX164" s="413">
        <f>EW164*(1-VLOOKUP($AR65,'MP-2017_Male'!$A$3:$CF$103,MIN((61+(Mortality!EX$5-Mortality!$AT$5)),84),0))</f>
        <v>1.9256886059207234E-2</v>
      </c>
      <c r="EY164" s="413">
        <f>EX164*(1-VLOOKUP($AR65,'MP-2017_Male'!$A$3:$CF$103,MIN((61+(Mortality!EY$5-Mortality!$AT$5)),84),0))</f>
        <v>1.906431719861516E-2</v>
      </c>
      <c r="EZ164" s="413">
        <f>EY164*(1-VLOOKUP($AR65,'MP-2017_Male'!$A$3:$CF$103,MIN((61+(Mortality!EZ$5-Mortality!$AT$5)),84),0))</f>
        <v>1.8873674026629008E-2</v>
      </c>
      <c r="FA164" s="413">
        <f>EZ164*(1-VLOOKUP($AR65,'MP-2017_Male'!$A$3:$CF$103,MIN((61+(Mortality!FA$5-Mortality!$AT$5)),84),0))</f>
        <v>1.8684937286362717E-2</v>
      </c>
      <c r="FB164" s="413">
        <f>FA164*(1-VLOOKUP($AR65,'MP-2017_Male'!$A$3:$CF$103,MIN((61+(Mortality!FB$5-Mortality!$AT$5)),84),0))</f>
        <v>1.8498087913499089E-2</v>
      </c>
      <c r="FC164" s="413">
        <f>FB164*(1-VLOOKUP($AR65,'MP-2017_Male'!$A$3:$CF$103,MIN((61+(Mortality!FC$5-Mortality!$AT$5)),84),0))</f>
        <v>1.8313107034364097E-2</v>
      </c>
      <c r="FD164" s="413">
        <f>FC164*(1-VLOOKUP($AR65,'MP-2017_Male'!$A$3:$CF$103,MIN((61+(Mortality!FD$5-Mortality!$AT$5)),84),0))</f>
        <v>1.8129975964020457E-2</v>
      </c>
      <c r="FE164" s="413">
        <f>FD164*(1-VLOOKUP($AR65,'MP-2017_Male'!$A$3:$CF$103,MIN((61+(Mortality!FE$5-Mortality!$AT$5)),84),0))</f>
        <v>1.7948676204380253E-2</v>
      </c>
      <c r="FF164" s="413">
        <f>FE164*(1-VLOOKUP($AR65,'MP-2017_Male'!$A$3:$CF$103,MIN((61+(Mortality!FF$5-Mortality!$AT$5)),84),0))</f>
        <v>1.776918944233645E-2</v>
      </c>
      <c r="FG164" s="413">
        <f>FF164*(1-VLOOKUP($AR65,'MP-2017_Male'!$A$3:$CF$103,MIN((61+(Mortality!FG$5-Mortality!$AT$5)),84),0))</f>
        <v>1.7591497547913084E-2</v>
      </c>
      <c r="FH164" s="413">
        <f>FG164*(1-VLOOKUP($AR65,'MP-2017_Male'!$A$3:$CF$103,MIN((61+(Mortality!FH$5-Mortality!$AT$5)),84),0))</f>
        <v>1.7415582572433953E-2</v>
      </c>
      <c r="FI164" s="413">
        <f>FH164*(1-VLOOKUP($AR65,'MP-2017_Male'!$A$3:$CF$103,MIN((61+(Mortality!FI$5-Mortality!$AT$5)),84),0))</f>
        <v>1.7241426746709615E-2</v>
      </c>
    </row>
    <row r="165" spans="44:165">
      <c r="AR165" s="205">
        <v>85</v>
      </c>
      <c r="AS165" s="235">
        <f t="shared" si="160"/>
        <v>5.858506123333998E-2</v>
      </c>
      <c r="AT165" s="235">
        <f t="shared" ref="AT165:AW165" si="166">AU165</f>
        <v>6.0504000000000002E-2</v>
      </c>
      <c r="AU165" s="235">
        <f t="shared" si="166"/>
        <v>6.0504000000000002E-2</v>
      </c>
      <c r="AV165" s="235">
        <f t="shared" si="166"/>
        <v>6.0504000000000002E-2</v>
      </c>
      <c r="AW165" s="235">
        <f t="shared" si="166"/>
        <v>6.0504000000000002E-2</v>
      </c>
      <c r="AX165" s="406">
        <f t="shared" si="163"/>
        <v>6.0504000000000002E-2</v>
      </c>
      <c r="AY165" s="413">
        <f>AX165*(1-VLOOKUP($AR66,'MP-2017_Male'!$A$3:$CF$103,MIN((61+(Mortality!AY$5-Mortality!$AT$5)),84),0))</f>
        <v>6.0044169600000002E-2</v>
      </c>
      <c r="AZ165" s="413">
        <f>AY165*(1-VLOOKUP($AR66,'MP-2017_Male'!$A$3:$CF$103,MIN((61+(Mortality!AZ$5-Mortality!$AT$5)),84),0))</f>
        <v>5.9575825077120004E-2</v>
      </c>
      <c r="BA165" s="413">
        <f>AZ165*(1-VLOOKUP($AR66,'MP-2017_Male'!$A$3:$CF$103,MIN((61+(Mortality!BA$5-Mortality!$AT$5)),84),0))</f>
        <v>5.9087303311487621E-2</v>
      </c>
      <c r="BB165" s="413">
        <f>BA165*(1-VLOOKUP($AR66,'MP-2017_Male'!$A$3:$CF$103,MIN((61+(Mortality!BB$5-Mortality!$AT$5)),84),0))</f>
        <v>5.858506123333998E-2</v>
      </c>
      <c r="BC165" s="413">
        <f>BB165*(1-VLOOKUP($AR66,'MP-2017_Male'!$A$3:$CF$103,MIN((61+(Mortality!BC$5-Mortality!$AT$5)),84),0))</f>
        <v>5.8069512694486583E-2</v>
      </c>
      <c r="BD165" s="413">
        <f>BC165*(1-VLOOKUP($AR66,'MP-2017_Male'!$A$3:$CF$103,MIN((61+(Mortality!BD$5-Mortality!$AT$5)),84),0))</f>
        <v>5.7546887080236205E-2</v>
      </c>
      <c r="BE165" s="413">
        <f>BD165*(1-VLOOKUP($AR66,'MP-2017_Male'!$A$3:$CF$103,MIN((61+(Mortality!BE$5-Mortality!$AT$5)),84),0))</f>
        <v>5.7011701030390008E-2</v>
      </c>
      <c r="BF165" s="413">
        <f>BE165*(1-VLOOKUP($AR66,'MP-2017_Male'!$A$3:$CF$103,MIN((61+(Mortality!BF$5-Mortality!$AT$5)),84),0))</f>
        <v>5.6470089870601307E-2</v>
      </c>
      <c r="BG165" s="413">
        <f>BF165*(1-VLOOKUP($AR66,'MP-2017_Male'!$A$3:$CF$103,MIN((61+(Mortality!BG$5-Mortality!$AT$5)),84),0))</f>
        <v>5.5927977007843535E-2</v>
      </c>
      <c r="BH165" s="413">
        <f>BG165*(1-VLOOKUP($AR66,'MP-2017_Male'!$A$3:$CF$103,MIN((61+(Mortality!BH$5-Mortality!$AT$5)),84),0))</f>
        <v>5.5391068428568231E-2</v>
      </c>
      <c r="BI165" s="413">
        <f>BH165*(1-VLOOKUP($AR66,'MP-2017_Male'!$A$3:$CF$103,MIN((61+(Mortality!BI$5-Mortality!$AT$5)),84),0))</f>
        <v>5.4859314171653975E-2</v>
      </c>
      <c r="BJ165" s="413">
        <f>BI165*(1-VLOOKUP($AR66,'MP-2017_Male'!$A$3:$CF$103,MIN((61+(Mortality!BJ$5-Mortality!$AT$5)),84),0))</f>
        <v>5.4338150687023266E-2</v>
      </c>
      <c r="BK165" s="413">
        <f>BJ165*(1-VLOOKUP($AR66,'MP-2017_Male'!$A$3:$CF$103,MIN((61+(Mortality!BK$5-Mortality!$AT$5)),84),0))</f>
        <v>5.3821938255496547E-2</v>
      </c>
      <c r="BL165" s="413">
        <f>BK165*(1-VLOOKUP($AR66,'MP-2017_Male'!$A$3:$CF$103,MIN((61+(Mortality!BL$5-Mortality!$AT$5)),84),0))</f>
        <v>5.3310629842069329E-2</v>
      </c>
      <c r="BM165" s="413">
        <f>BL165*(1-VLOOKUP($AR66,'MP-2017_Male'!$A$3:$CF$103,MIN((61+(Mortality!BM$5-Mortality!$AT$5)),84),0))</f>
        <v>5.2798847795585462E-2</v>
      </c>
      <c r="BN165" s="413">
        <f>BM165*(1-VLOOKUP($AR66,'MP-2017_Male'!$A$3:$CF$103,MIN((61+(Mortality!BN$5-Mortality!$AT$5)),84),0))</f>
        <v>5.2291978856747835E-2</v>
      </c>
      <c r="BO165" s="413">
        <f>BN165*(1-VLOOKUP($AR66,'MP-2017_Male'!$A$3:$CF$103,MIN((61+(Mortality!BO$5-Mortality!$AT$5)),84),0))</f>
        <v>5.1779517463951708E-2</v>
      </c>
      <c r="BP165" s="413">
        <f>BO165*(1-VLOOKUP($AR66,'MP-2017_Male'!$A$3:$CF$103,MIN((61+(Mortality!BP$5-Mortality!$AT$5)),84),0))</f>
        <v>5.1266900241058587E-2</v>
      </c>
      <c r="BQ165" s="413">
        <f>BP165*(1-VLOOKUP($AR66,'MP-2017_Male'!$A$3:$CF$103,MIN((61+(Mortality!BQ$5-Mortality!$AT$5)),84),0))</f>
        <v>5.0754231238648001E-2</v>
      </c>
      <c r="BR165" s="413">
        <f>BQ165*(1-VLOOKUP($AR66,'MP-2017_Male'!$A$3:$CF$103,MIN((61+(Mortality!BR$5-Mortality!$AT$5)),84),0))</f>
        <v>5.0246688926261524E-2</v>
      </c>
      <c r="BS165" s="413">
        <f>BR165*(1-VLOOKUP($AR66,'MP-2017_Male'!$A$3:$CF$103,MIN((61+(Mortality!BS$5-Mortality!$AT$5)),84),0))</f>
        <v>4.9744222036998909E-2</v>
      </c>
      <c r="BT165" s="413">
        <f>BS165*(1-VLOOKUP($AR66,'MP-2017_Male'!$A$3:$CF$103,MIN((61+(Mortality!BT$5-Mortality!$AT$5)),84),0))</f>
        <v>4.9246779816628922E-2</v>
      </c>
      <c r="BU165" s="413">
        <f>BT165*(1-VLOOKUP($AR66,'MP-2017_Male'!$A$3:$CF$103,MIN((61+(Mortality!BU$5-Mortality!$AT$5)),84),0))</f>
        <v>4.8754312018462635E-2</v>
      </c>
      <c r="BV165" s="413">
        <f>BU165*(1-VLOOKUP($AR66,'MP-2017_Male'!$A$3:$CF$103,MIN((61+(Mortality!BV$5-Mortality!$AT$5)),84),0))</f>
        <v>4.8266768898278009E-2</v>
      </c>
      <c r="BW165" s="413">
        <f>BV165*(1-VLOOKUP($AR66,'MP-2017_Male'!$A$3:$CF$103,MIN((61+(Mortality!BW$5-Mortality!$AT$5)),84),0))</f>
        <v>4.7784101209295229E-2</v>
      </c>
      <c r="BX165" s="413">
        <f>BW165*(1-VLOOKUP($AR66,'MP-2017_Male'!$A$3:$CF$103,MIN((61+(Mortality!BX$5-Mortality!$AT$5)),84),0))</f>
        <v>4.7306260197202278E-2</v>
      </c>
      <c r="BY165" s="413">
        <f>BX165*(1-VLOOKUP($AR66,'MP-2017_Male'!$A$3:$CF$103,MIN((61+(Mortality!BY$5-Mortality!$AT$5)),84),0))</f>
        <v>4.6833197595230254E-2</v>
      </c>
      <c r="BZ165" s="413">
        <f>BY165*(1-VLOOKUP($AR66,'MP-2017_Male'!$A$3:$CF$103,MIN((61+(Mortality!BZ$5-Mortality!$AT$5)),84),0))</f>
        <v>4.6364865619277953E-2</v>
      </c>
      <c r="CA165" s="413">
        <f>BZ165*(1-VLOOKUP($AR66,'MP-2017_Male'!$A$3:$CF$103,MIN((61+(Mortality!CA$5-Mortality!$AT$5)),84),0))</f>
        <v>4.5901216963085176E-2</v>
      </c>
      <c r="CB165" s="413">
        <f>CA165*(1-VLOOKUP($AR66,'MP-2017_Male'!$A$3:$CF$103,MIN((61+(Mortality!CB$5-Mortality!$AT$5)),84),0))</f>
        <v>4.5442204793454323E-2</v>
      </c>
      <c r="CC165" s="413">
        <f>CB165*(1-VLOOKUP($AR66,'MP-2017_Male'!$A$3:$CF$103,MIN((61+(Mortality!CC$5-Mortality!$AT$5)),84),0))</f>
        <v>4.4987782745519782E-2</v>
      </c>
      <c r="CD165" s="413">
        <f>CC165*(1-VLOOKUP($AR66,'MP-2017_Male'!$A$3:$CF$103,MIN((61+(Mortality!CD$5-Mortality!$AT$5)),84),0))</f>
        <v>4.4537904918064586E-2</v>
      </c>
      <c r="CE165" s="413">
        <f>CD165*(1-VLOOKUP($AR66,'MP-2017_Male'!$A$3:$CF$103,MIN((61+(Mortality!CE$5-Mortality!$AT$5)),84),0))</f>
        <v>4.4092525868883937E-2</v>
      </c>
      <c r="CF165" s="413">
        <f>CE165*(1-VLOOKUP($AR66,'MP-2017_Male'!$A$3:$CF$103,MIN((61+(Mortality!CF$5-Mortality!$AT$5)),84),0))</f>
        <v>4.3651600610195095E-2</v>
      </c>
      <c r="CG165" s="413">
        <f>CF165*(1-VLOOKUP($AR66,'MP-2017_Male'!$A$3:$CF$103,MIN((61+(Mortality!CG$5-Mortality!$AT$5)),84),0))</f>
        <v>4.3215084604093144E-2</v>
      </c>
      <c r="CH165" s="413">
        <f>CG165*(1-VLOOKUP($AR66,'MP-2017_Male'!$A$3:$CF$103,MIN((61+(Mortality!CH$5-Mortality!$AT$5)),84),0))</f>
        <v>4.2782933758052213E-2</v>
      </c>
      <c r="CI165" s="413">
        <f>CH165*(1-VLOOKUP($AR66,'MP-2017_Male'!$A$3:$CF$103,MIN((61+(Mortality!CI$5-Mortality!$AT$5)),84),0))</f>
        <v>4.235510442047169E-2</v>
      </c>
      <c r="CJ165" s="413">
        <f>CI165*(1-VLOOKUP($AR66,'MP-2017_Male'!$A$3:$CF$103,MIN((61+(Mortality!CJ$5-Mortality!$AT$5)),84),0))</f>
        <v>4.1931553376266972E-2</v>
      </c>
      <c r="CK165" s="413">
        <f>CJ165*(1-VLOOKUP($AR66,'MP-2017_Male'!$A$3:$CF$103,MIN((61+(Mortality!CK$5-Mortality!$AT$5)),84),0))</f>
        <v>4.1512237842504303E-2</v>
      </c>
      <c r="CL165" s="413">
        <f>CK165*(1-VLOOKUP($AR66,'MP-2017_Male'!$A$3:$CF$103,MIN((61+(Mortality!CL$5-Mortality!$AT$5)),84),0))</f>
        <v>4.1097115464079258E-2</v>
      </c>
      <c r="CM165" s="413">
        <f>CL165*(1-VLOOKUP($AR66,'MP-2017_Male'!$A$3:$CF$103,MIN((61+(Mortality!CM$5-Mortality!$AT$5)),84),0))</f>
        <v>4.0686144309438461E-2</v>
      </c>
      <c r="CN165" s="413">
        <f>CM165*(1-VLOOKUP($AR66,'MP-2017_Male'!$A$3:$CF$103,MIN((61+(Mortality!CN$5-Mortality!$AT$5)),84),0))</f>
        <v>4.0279282866344079E-2</v>
      </c>
      <c r="CO165" s="413">
        <f>CN165*(1-VLOOKUP($AR66,'MP-2017_Male'!$A$3:$CF$103,MIN((61+(Mortality!CO$5-Mortality!$AT$5)),84),0))</f>
        <v>3.9876490037680637E-2</v>
      </c>
      <c r="CP165" s="413">
        <f>CO165*(1-VLOOKUP($AR66,'MP-2017_Male'!$A$3:$CF$103,MIN((61+(Mortality!CP$5-Mortality!$AT$5)),84),0))</f>
        <v>3.9477725137303833E-2</v>
      </c>
      <c r="CQ165" s="413">
        <f>CP165*(1-VLOOKUP($AR66,'MP-2017_Male'!$A$3:$CF$103,MIN((61+(Mortality!CQ$5-Mortality!$AT$5)),84),0))</f>
        <v>3.9082947885930794E-2</v>
      </c>
      <c r="CR165" s="413">
        <f>CQ165*(1-VLOOKUP($AR66,'MP-2017_Male'!$A$3:$CF$103,MIN((61+(Mortality!CR$5-Mortality!$AT$5)),84),0))</f>
        <v>3.8692118407071485E-2</v>
      </c>
      <c r="CS165" s="413">
        <f>CR165*(1-VLOOKUP($AR66,'MP-2017_Male'!$A$3:$CF$103,MIN((61+(Mortality!CS$5-Mortality!$AT$5)),84),0))</f>
        <v>3.830519722300077E-2</v>
      </c>
      <c r="CT165" s="413">
        <f>CS165*(1-VLOOKUP($AR66,'MP-2017_Male'!$A$3:$CF$103,MIN((61+(Mortality!CT$5-Mortality!$AT$5)),84),0))</f>
        <v>3.7922145250770763E-2</v>
      </c>
      <c r="CU165" s="413">
        <f>CT165*(1-VLOOKUP($AR66,'MP-2017_Male'!$A$3:$CF$103,MIN((61+(Mortality!CU$5-Mortality!$AT$5)),84),0))</f>
        <v>3.7542923798263052E-2</v>
      </c>
      <c r="CV165" s="413">
        <f>CU165*(1-VLOOKUP($AR66,'MP-2017_Male'!$A$3:$CF$103,MIN((61+(Mortality!CV$5-Mortality!$AT$5)),84),0))</f>
        <v>3.7167494560280422E-2</v>
      </c>
      <c r="CW165" s="413">
        <f>CV165*(1-VLOOKUP($AR66,'MP-2017_Male'!$A$3:$CF$103,MIN((61+(Mortality!CW$5-Mortality!$AT$5)),84),0))</f>
        <v>3.6795819614677615E-2</v>
      </c>
      <c r="CX165" s="413">
        <f>CW165*(1-VLOOKUP($AR66,'MP-2017_Male'!$A$3:$CF$103,MIN((61+(Mortality!CX$5-Mortality!$AT$5)),84),0))</f>
        <v>3.6427861418530841E-2</v>
      </c>
      <c r="CY165" s="413">
        <f>CX165*(1-VLOOKUP($AR66,'MP-2017_Male'!$A$3:$CF$103,MIN((61+(Mortality!CY$5-Mortality!$AT$5)),84),0))</f>
        <v>3.6063582804345531E-2</v>
      </c>
      <c r="CZ165" s="413">
        <f>CY165*(1-VLOOKUP($AR66,'MP-2017_Male'!$A$3:$CF$103,MIN((61+(Mortality!CZ$5-Mortality!$AT$5)),84),0))</f>
        <v>3.5702946976302073E-2</v>
      </c>
      <c r="DA165" s="413">
        <f>CZ165*(1-VLOOKUP($AR66,'MP-2017_Male'!$A$3:$CF$103,MIN((61+(Mortality!DA$5-Mortality!$AT$5)),84),0))</f>
        <v>3.5345917506539051E-2</v>
      </c>
      <c r="DB165" s="413">
        <f>DA165*(1-VLOOKUP($AR66,'MP-2017_Male'!$A$3:$CF$103,MIN((61+(Mortality!DB$5-Mortality!$AT$5)),84),0))</f>
        <v>3.4992458331473658E-2</v>
      </c>
      <c r="DC165" s="413">
        <f>DB165*(1-VLOOKUP($AR66,'MP-2017_Male'!$A$3:$CF$103,MIN((61+(Mortality!DC$5-Mortality!$AT$5)),84),0))</f>
        <v>3.464253374815892E-2</v>
      </c>
      <c r="DD165" s="413">
        <f>DC165*(1-VLOOKUP($AR66,'MP-2017_Male'!$A$3:$CF$103,MIN((61+(Mortality!DD$5-Mortality!$AT$5)),84),0))</f>
        <v>3.4296108410677331E-2</v>
      </c>
      <c r="DE165" s="413">
        <f>DD165*(1-VLOOKUP($AR66,'MP-2017_Male'!$A$3:$CF$103,MIN((61+(Mortality!DE$5-Mortality!$AT$5)),84),0))</f>
        <v>3.3953147326570558E-2</v>
      </c>
      <c r="DF165" s="413">
        <f>DE165*(1-VLOOKUP($AR66,'MP-2017_Male'!$A$3:$CF$103,MIN((61+(Mortality!DF$5-Mortality!$AT$5)),84),0))</f>
        <v>3.361361585330485E-2</v>
      </c>
      <c r="DG165" s="413">
        <f>DF165*(1-VLOOKUP($AR66,'MP-2017_Male'!$A$3:$CF$103,MIN((61+(Mortality!DG$5-Mortality!$AT$5)),84),0))</f>
        <v>3.3277479694771801E-2</v>
      </c>
      <c r="DH165" s="413">
        <f>DG165*(1-VLOOKUP($AR66,'MP-2017_Male'!$A$3:$CF$103,MIN((61+(Mortality!DH$5-Mortality!$AT$5)),84),0))</f>
        <v>3.2944704897824084E-2</v>
      </c>
      <c r="DI165" s="413">
        <f>DH165*(1-VLOOKUP($AR66,'MP-2017_Male'!$A$3:$CF$103,MIN((61+(Mortality!DI$5-Mortality!$AT$5)),84),0))</f>
        <v>3.2615257848845843E-2</v>
      </c>
      <c r="DJ165" s="413">
        <f>DI165*(1-VLOOKUP($AR66,'MP-2017_Male'!$A$3:$CF$103,MIN((61+(Mortality!DJ$5-Mortality!$AT$5)),84),0))</f>
        <v>3.2289105270357381E-2</v>
      </c>
      <c r="DK165" s="413">
        <f>DJ165*(1-VLOOKUP($AR66,'MP-2017_Male'!$A$3:$CF$103,MIN((61+(Mortality!DK$5-Mortality!$AT$5)),84),0))</f>
        <v>3.1966214217653804E-2</v>
      </c>
      <c r="DL165" s="413">
        <f>DK165*(1-VLOOKUP($AR66,'MP-2017_Male'!$A$3:$CF$103,MIN((61+(Mortality!DL$5-Mortality!$AT$5)),84),0))</f>
        <v>3.1646552075477265E-2</v>
      </c>
      <c r="DM165" s="413">
        <f>DL165*(1-VLOOKUP($AR66,'MP-2017_Male'!$A$3:$CF$103,MIN((61+(Mortality!DM$5-Mortality!$AT$5)),84),0))</f>
        <v>3.133008655472249E-2</v>
      </c>
      <c r="DN165" s="413">
        <f>DM165*(1-VLOOKUP($AR66,'MP-2017_Male'!$A$3:$CF$103,MIN((61+(Mortality!DN$5-Mortality!$AT$5)),84),0))</f>
        <v>3.1016785689175264E-2</v>
      </c>
      <c r="DO165" s="413">
        <f>DN165*(1-VLOOKUP($AR66,'MP-2017_Male'!$A$3:$CF$103,MIN((61+(Mortality!DO$5-Mortality!$AT$5)),84),0))</f>
        <v>3.0706617832283511E-2</v>
      </c>
      <c r="DP165" s="413">
        <f>DO165*(1-VLOOKUP($AR66,'MP-2017_Male'!$A$3:$CF$103,MIN((61+(Mortality!DP$5-Mortality!$AT$5)),84),0))</f>
        <v>3.0399551653960678E-2</v>
      </c>
      <c r="DQ165" s="413">
        <f>DP165*(1-VLOOKUP($AR66,'MP-2017_Male'!$A$3:$CF$103,MIN((61+(Mortality!DQ$5-Mortality!$AT$5)),84),0))</f>
        <v>3.009555613742107E-2</v>
      </c>
      <c r="DR165" s="413">
        <f>DQ165*(1-VLOOKUP($AR66,'MP-2017_Male'!$A$3:$CF$103,MIN((61+(Mortality!DR$5-Mortality!$AT$5)),84),0))</f>
        <v>2.979460057604686E-2</v>
      </c>
      <c r="DS165" s="413">
        <f>DR165*(1-VLOOKUP($AR66,'MP-2017_Male'!$A$3:$CF$103,MIN((61+(Mortality!DS$5-Mortality!$AT$5)),84),0))</f>
        <v>2.9496654570286392E-2</v>
      </c>
      <c r="DT165" s="413">
        <f>DS165*(1-VLOOKUP($AR66,'MP-2017_Male'!$A$3:$CF$103,MIN((61+(Mortality!DT$5-Mortality!$AT$5)),84),0))</f>
        <v>2.9201688024583526E-2</v>
      </c>
      <c r="DU165" s="413">
        <f>DT165*(1-VLOOKUP($AR66,'MP-2017_Male'!$A$3:$CF$103,MIN((61+(Mortality!DU$5-Mortality!$AT$5)),84),0))</f>
        <v>2.8909671144337689E-2</v>
      </c>
      <c r="DV165" s="413">
        <f>DU165*(1-VLOOKUP($AR66,'MP-2017_Male'!$A$3:$CF$103,MIN((61+(Mortality!DV$5-Mortality!$AT$5)),84),0))</f>
        <v>2.8620574432894313E-2</v>
      </c>
      <c r="DW165" s="413">
        <f>DV165*(1-VLOOKUP($AR66,'MP-2017_Male'!$A$3:$CF$103,MIN((61+(Mortality!DW$5-Mortality!$AT$5)),84),0))</f>
        <v>2.833436868856537E-2</v>
      </c>
      <c r="DX165" s="413">
        <f>DW165*(1-VLOOKUP($AR66,'MP-2017_Male'!$A$3:$CF$103,MIN((61+(Mortality!DX$5-Mortality!$AT$5)),84),0))</f>
        <v>2.8051025001679716E-2</v>
      </c>
      <c r="DY165" s="413">
        <f>DX165*(1-VLOOKUP($AR66,'MP-2017_Male'!$A$3:$CF$103,MIN((61+(Mortality!DY$5-Mortality!$AT$5)),84),0))</f>
        <v>2.7770514751662919E-2</v>
      </c>
      <c r="DZ165" s="413">
        <f>DY165*(1-VLOOKUP($AR66,'MP-2017_Male'!$A$3:$CF$103,MIN((61+(Mortality!DZ$5-Mortality!$AT$5)),84),0))</f>
        <v>2.7492809604146289E-2</v>
      </c>
      <c r="EA165" s="413">
        <f>DZ165*(1-VLOOKUP($AR66,'MP-2017_Male'!$A$3:$CF$103,MIN((61+(Mortality!EA$5-Mortality!$AT$5)),84),0))</f>
        <v>2.7217881508104825E-2</v>
      </c>
      <c r="EB165" s="413">
        <f>EA165*(1-VLOOKUP($AR66,'MP-2017_Male'!$A$3:$CF$103,MIN((61+(Mortality!EB$5-Mortality!$AT$5)),84),0))</f>
        <v>2.6945702693023776E-2</v>
      </c>
      <c r="EC165" s="413">
        <f>EB165*(1-VLOOKUP($AR66,'MP-2017_Male'!$A$3:$CF$103,MIN((61+(Mortality!EC$5-Mortality!$AT$5)),84),0))</f>
        <v>2.6676245666093539E-2</v>
      </c>
      <c r="ED165" s="413">
        <f>EC165*(1-VLOOKUP($AR66,'MP-2017_Male'!$A$3:$CF$103,MIN((61+(Mortality!ED$5-Mortality!$AT$5)),84),0))</f>
        <v>2.6409483209432604E-2</v>
      </c>
      <c r="EE165" s="413">
        <f>ED165*(1-VLOOKUP($AR66,'MP-2017_Male'!$A$3:$CF$103,MIN((61+(Mortality!EE$5-Mortality!$AT$5)),84),0))</f>
        <v>2.6145388377338277E-2</v>
      </c>
      <c r="EF165" s="413">
        <f>EE165*(1-VLOOKUP($AR66,'MP-2017_Male'!$A$3:$CF$103,MIN((61+(Mortality!EF$5-Mortality!$AT$5)),84),0))</f>
        <v>2.5883934493564895E-2</v>
      </c>
      <c r="EG165" s="413">
        <f>EF165*(1-VLOOKUP($AR66,'MP-2017_Male'!$A$3:$CF$103,MIN((61+(Mortality!EG$5-Mortality!$AT$5)),84),0))</f>
        <v>2.5625095148629245E-2</v>
      </c>
      <c r="EH165" s="413">
        <f>EG165*(1-VLOOKUP($AR66,'MP-2017_Male'!$A$3:$CF$103,MIN((61+(Mortality!EH$5-Mortality!$AT$5)),84),0))</f>
        <v>2.5368844197142953E-2</v>
      </c>
      <c r="EI165" s="413">
        <f>EH165*(1-VLOOKUP($AR66,'MP-2017_Male'!$A$3:$CF$103,MIN((61+(Mortality!EI$5-Mortality!$AT$5)),84),0))</f>
        <v>2.5115155755171523E-2</v>
      </c>
      <c r="EJ165" s="413">
        <f>EI165*(1-VLOOKUP($AR66,'MP-2017_Male'!$A$3:$CF$103,MIN((61+(Mortality!EJ$5-Mortality!$AT$5)),84),0))</f>
        <v>2.4864004197619808E-2</v>
      </c>
      <c r="EK165" s="413">
        <f>EJ165*(1-VLOOKUP($AR66,'MP-2017_Male'!$A$3:$CF$103,MIN((61+(Mortality!EK$5-Mortality!$AT$5)),84),0))</f>
        <v>2.461536415564361E-2</v>
      </c>
      <c r="EL165" s="413">
        <f>EK165*(1-VLOOKUP($AR66,'MP-2017_Male'!$A$3:$CF$103,MIN((61+(Mortality!EL$5-Mortality!$AT$5)),84),0))</f>
        <v>2.4369210514087174E-2</v>
      </c>
      <c r="EM165" s="413">
        <f>EL165*(1-VLOOKUP($AR66,'MP-2017_Male'!$A$3:$CF$103,MIN((61+(Mortality!EM$5-Mortality!$AT$5)),84),0))</f>
        <v>2.4125518408946302E-2</v>
      </c>
      <c r="EN165" s="413">
        <f>EM165*(1-VLOOKUP($AR66,'MP-2017_Male'!$A$3:$CF$103,MIN((61+(Mortality!EN$5-Mortality!$AT$5)),84),0))</f>
        <v>2.3884263224856841E-2</v>
      </c>
      <c r="EO165" s="413">
        <f>EN165*(1-VLOOKUP($AR66,'MP-2017_Male'!$A$3:$CF$103,MIN((61+(Mortality!EO$5-Mortality!$AT$5)),84),0))</f>
        <v>2.3645420592608272E-2</v>
      </c>
      <c r="EP165" s="413">
        <f>EO165*(1-VLOOKUP($AR66,'MP-2017_Male'!$A$3:$CF$103,MIN((61+(Mortality!EP$5-Mortality!$AT$5)),84),0))</f>
        <v>2.340896638668219E-2</v>
      </c>
      <c r="EQ165" s="413">
        <f>EP165*(1-VLOOKUP($AR66,'MP-2017_Male'!$A$3:$CF$103,MIN((61+(Mortality!EQ$5-Mortality!$AT$5)),84),0))</f>
        <v>2.3174876722815367E-2</v>
      </c>
      <c r="ER165" s="413">
        <f>EQ165*(1-VLOOKUP($AR66,'MP-2017_Male'!$A$3:$CF$103,MIN((61+(Mortality!ER$5-Mortality!$AT$5)),84),0))</f>
        <v>2.2943127955587214E-2</v>
      </c>
      <c r="ES165" s="413">
        <f>ER165*(1-VLOOKUP($AR66,'MP-2017_Male'!$A$3:$CF$103,MIN((61+(Mortality!ES$5-Mortality!$AT$5)),84),0))</f>
        <v>2.2713696676031341E-2</v>
      </c>
      <c r="ET165" s="413">
        <f>ES165*(1-VLOOKUP($AR66,'MP-2017_Male'!$A$3:$CF$103,MIN((61+(Mortality!ET$5-Mortality!$AT$5)),84),0))</f>
        <v>2.2486559709271027E-2</v>
      </c>
      <c r="EU165" s="413">
        <f>ET165*(1-VLOOKUP($AR66,'MP-2017_Male'!$A$3:$CF$103,MIN((61+(Mortality!EU$5-Mortality!$AT$5)),84),0))</f>
        <v>2.2261694112178317E-2</v>
      </c>
      <c r="EV165" s="413">
        <f>EU165*(1-VLOOKUP($AR66,'MP-2017_Male'!$A$3:$CF$103,MIN((61+(Mortality!EV$5-Mortality!$AT$5)),84),0))</f>
        <v>2.2039077171056534E-2</v>
      </c>
      <c r="EW165" s="413">
        <f>EV165*(1-VLOOKUP($AR66,'MP-2017_Male'!$A$3:$CF$103,MIN((61+(Mortality!EW$5-Mortality!$AT$5)),84),0))</f>
        <v>2.181868639934597E-2</v>
      </c>
      <c r="EX165" s="413">
        <f>EW165*(1-VLOOKUP($AR66,'MP-2017_Male'!$A$3:$CF$103,MIN((61+(Mortality!EX$5-Mortality!$AT$5)),84),0))</f>
        <v>2.1600499535352511E-2</v>
      </c>
      <c r="EY165" s="413">
        <f>EX165*(1-VLOOKUP($AR66,'MP-2017_Male'!$A$3:$CF$103,MIN((61+(Mortality!EY$5-Mortality!$AT$5)),84),0))</f>
        <v>2.1384494539998987E-2</v>
      </c>
      <c r="EZ165" s="413">
        <f>EY165*(1-VLOOKUP($AR66,'MP-2017_Male'!$A$3:$CF$103,MIN((61+(Mortality!EZ$5-Mortality!$AT$5)),84),0))</f>
        <v>2.1170649594598998E-2</v>
      </c>
      <c r="FA165" s="413">
        <f>EZ165*(1-VLOOKUP($AR66,'MP-2017_Male'!$A$3:$CF$103,MIN((61+(Mortality!FA$5-Mortality!$AT$5)),84),0))</f>
        <v>2.0958943098653007E-2</v>
      </c>
      <c r="FB165" s="413">
        <f>FA165*(1-VLOOKUP($AR66,'MP-2017_Male'!$A$3:$CF$103,MIN((61+(Mortality!FB$5-Mortality!$AT$5)),84),0))</f>
        <v>2.0749353667666476E-2</v>
      </c>
      <c r="FC165" s="413">
        <f>FB165*(1-VLOOKUP($AR66,'MP-2017_Male'!$A$3:$CF$103,MIN((61+(Mortality!FC$5-Mortality!$AT$5)),84),0))</f>
        <v>2.0541860130989811E-2</v>
      </c>
      <c r="FD165" s="413">
        <f>FC165*(1-VLOOKUP($AR66,'MP-2017_Male'!$A$3:$CF$103,MIN((61+(Mortality!FD$5-Mortality!$AT$5)),84),0))</f>
        <v>2.0336441529679915E-2</v>
      </c>
      <c r="FE165" s="413">
        <f>FD165*(1-VLOOKUP($AR66,'MP-2017_Male'!$A$3:$CF$103,MIN((61+(Mortality!FE$5-Mortality!$AT$5)),84),0))</f>
        <v>2.0133077114383117E-2</v>
      </c>
      <c r="FF165" s="413">
        <f>FE165*(1-VLOOKUP($AR66,'MP-2017_Male'!$A$3:$CF$103,MIN((61+(Mortality!FF$5-Mortality!$AT$5)),84),0))</f>
        <v>1.9931746343239284E-2</v>
      </c>
      <c r="FG165" s="413">
        <f>FF165*(1-VLOOKUP($AR66,'MP-2017_Male'!$A$3:$CF$103,MIN((61+(Mortality!FG$5-Mortality!$AT$5)),84),0))</f>
        <v>1.973242887980689E-2</v>
      </c>
      <c r="FH165" s="413">
        <f>FG165*(1-VLOOKUP($AR66,'MP-2017_Male'!$A$3:$CF$103,MIN((61+(Mortality!FH$5-Mortality!$AT$5)),84),0))</f>
        <v>1.9535104591008823E-2</v>
      </c>
      <c r="FI165" s="413">
        <f>FH165*(1-VLOOKUP($AR66,'MP-2017_Male'!$A$3:$CF$103,MIN((61+(Mortality!FI$5-Mortality!$AT$5)),84),0))</f>
        <v>1.9339753545098735E-2</v>
      </c>
    </row>
    <row r="166" spans="44:165">
      <c r="AR166" s="205">
        <v>86</v>
      </c>
      <c r="AS166" s="235">
        <f t="shared" si="160"/>
        <v>6.5723461769057967E-2</v>
      </c>
      <c r="AT166" s="235">
        <f t="shared" ref="AT166:AW166" si="167">AU166</f>
        <v>6.7801E-2</v>
      </c>
      <c r="AU166" s="235">
        <f t="shared" si="167"/>
        <v>6.7801E-2</v>
      </c>
      <c r="AV166" s="235">
        <f t="shared" si="167"/>
        <v>6.7801E-2</v>
      </c>
      <c r="AW166" s="235">
        <f t="shared" si="167"/>
        <v>6.7801E-2</v>
      </c>
      <c r="AX166" s="406">
        <f t="shared" si="163"/>
        <v>6.7801E-2</v>
      </c>
      <c r="AY166" s="413">
        <f>AX166*(1-VLOOKUP($AR67,'MP-2017_Male'!$A$3:$CF$103,MIN((61+(Mortality!AY$5-Mortality!$AT$5)),84),0))</f>
        <v>6.7306052700000008E-2</v>
      </c>
      <c r="AZ166" s="413">
        <f>AY166*(1-VLOOKUP($AR67,'MP-2017_Male'!$A$3:$CF$103,MIN((61+(Mortality!AZ$5-Mortality!$AT$5)),84),0))</f>
        <v>6.6794526699480009E-2</v>
      </c>
      <c r="BA166" s="413">
        <f>AZ166*(1-VLOOKUP($AR67,'MP-2017_Male'!$A$3:$CF$103,MIN((61+(Mortality!BA$5-Mortality!$AT$5)),84),0))</f>
        <v>6.6266849938554112E-2</v>
      </c>
      <c r="BB166" s="413">
        <f>BA166*(1-VLOOKUP($AR67,'MP-2017_Male'!$A$3:$CF$103,MIN((61+(Mortality!BB$5-Mortality!$AT$5)),84),0))</f>
        <v>6.5723461769057967E-2</v>
      </c>
      <c r="BC166" s="413">
        <f>BB166*(1-VLOOKUP($AR67,'MP-2017_Male'!$A$3:$CF$103,MIN((61+(Mortality!BC$5-Mortality!$AT$5)),84),0))</f>
        <v>6.5164812344020981E-2</v>
      </c>
      <c r="BD166" s="413">
        <f>BC166*(1-VLOOKUP($AR67,'MP-2017_Male'!$A$3:$CF$103,MIN((61+(Mortality!BD$5-Mortality!$AT$5)),84),0))</f>
        <v>6.4591361995393601E-2</v>
      </c>
      <c r="BE166" s="413">
        <f>BD166*(1-VLOOKUP($AR67,'MP-2017_Male'!$A$3:$CF$103,MIN((61+(Mortality!BE$5-Mortality!$AT$5)),84),0))</f>
        <v>6.4010039737435062E-2</v>
      </c>
      <c r="BF166" s="413">
        <f>BE166*(1-VLOOKUP($AR67,'MP-2017_Male'!$A$3:$CF$103,MIN((61+(Mortality!BF$5-Mortality!$AT$5)),84),0))</f>
        <v>6.3421147371850659E-2</v>
      </c>
      <c r="BG166" s="413">
        <f>BF166*(1-VLOOKUP($AR67,'MP-2017_Male'!$A$3:$CF$103,MIN((61+(Mortality!BG$5-Mortality!$AT$5)),84),0))</f>
        <v>6.2824988586555261E-2</v>
      </c>
      <c r="BH166" s="413">
        <f>BG166*(1-VLOOKUP($AR67,'MP-2017_Male'!$A$3:$CF$103,MIN((61+(Mortality!BH$5-Mortality!$AT$5)),84),0))</f>
        <v>6.2234433693841643E-2</v>
      </c>
      <c r="BI166" s="413">
        <f>BH166*(1-VLOOKUP($AR67,'MP-2017_Male'!$A$3:$CF$103,MIN((61+(Mortality!BI$5-Mortality!$AT$5)),84),0))</f>
        <v>6.1649430017119533E-2</v>
      </c>
      <c r="BJ166" s="413">
        <f>BI166*(1-VLOOKUP($AR67,'MP-2017_Male'!$A$3:$CF$103,MIN((61+(Mortality!BJ$5-Mortality!$AT$5)),84),0))</f>
        <v>6.106992537495861E-2</v>
      </c>
      <c r="BK166" s="413">
        <f>BJ166*(1-VLOOKUP($AR67,'MP-2017_Male'!$A$3:$CF$103,MIN((61+(Mortality!BK$5-Mortality!$AT$5)),84),0))</f>
        <v>6.0495868076433999E-2</v>
      </c>
      <c r="BL166" s="413">
        <f>BK166*(1-VLOOKUP($AR67,'MP-2017_Male'!$A$3:$CF$103,MIN((61+(Mortality!BL$5-Mortality!$AT$5)),84),0))</f>
        <v>5.9921157329707882E-2</v>
      </c>
      <c r="BM166" s="413">
        <f>BL166*(1-VLOOKUP($AR67,'MP-2017_Male'!$A$3:$CF$103,MIN((61+(Mortality!BM$5-Mortality!$AT$5)),84),0))</f>
        <v>5.9351906335075658E-2</v>
      </c>
      <c r="BN166" s="413">
        <f>BM166*(1-VLOOKUP($AR67,'MP-2017_Male'!$A$3:$CF$103,MIN((61+(Mortality!BN$5-Mortality!$AT$5)),84),0))</f>
        <v>5.878806322489244E-2</v>
      </c>
      <c r="BO166" s="413">
        <f>BN166*(1-VLOOKUP($AR67,'MP-2017_Male'!$A$3:$CF$103,MIN((61+(Mortality!BO$5-Mortality!$AT$5)),84),0))</f>
        <v>5.8223697817933469E-2</v>
      </c>
      <c r="BP166" s="413">
        <f>BO166*(1-VLOOKUP($AR67,'MP-2017_Male'!$A$3:$CF$103,MIN((61+(Mortality!BP$5-Mortality!$AT$5)),84),0))</f>
        <v>5.7653105579317722E-2</v>
      </c>
      <c r="BQ166" s="413">
        <f>BP166*(1-VLOOKUP($AR67,'MP-2017_Male'!$A$3:$CF$103,MIN((61+(Mortality!BQ$5-Mortality!$AT$5)),84),0))</f>
        <v>5.7082339834082473E-2</v>
      </c>
      <c r="BR166" s="413">
        <f>BQ166*(1-VLOOKUP($AR67,'MP-2017_Male'!$A$3:$CF$103,MIN((61+(Mortality!BR$5-Mortality!$AT$5)),84),0))</f>
        <v>5.6517224669725058E-2</v>
      </c>
      <c r="BS166" s="413">
        <f>BR166*(1-VLOOKUP($AR67,'MP-2017_Male'!$A$3:$CF$103,MIN((61+(Mortality!BS$5-Mortality!$AT$5)),84),0))</f>
        <v>5.595770414549478E-2</v>
      </c>
      <c r="BT166" s="413">
        <f>BS166*(1-VLOOKUP($AR67,'MP-2017_Male'!$A$3:$CF$103,MIN((61+(Mortality!BT$5-Mortality!$AT$5)),84),0))</f>
        <v>5.5403722874454379E-2</v>
      </c>
      <c r="BU166" s="413">
        <f>BT166*(1-VLOOKUP($AR67,'MP-2017_Male'!$A$3:$CF$103,MIN((61+(Mortality!BU$5-Mortality!$AT$5)),84),0))</f>
        <v>5.4855226017997277E-2</v>
      </c>
      <c r="BV166" s="413">
        <f>BU166*(1-VLOOKUP($AR67,'MP-2017_Male'!$A$3:$CF$103,MIN((61+(Mortality!BV$5-Mortality!$AT$5)),84),0))</f>
        <v>5.4312159280419103E-2</v>
      </c>
      <c r="BW166" s="413">
        <f>BV166*(1-VLOOKUP($AR67,'MP-2017_Male'!$A$3:$CF$103,MIN((61+(Mortality!BW$5-Mortality!$AT$5)),84),0))</f>
        <v>5.3774468903542955E-2</v>
      </c>
      <c r="BX166" s="413">
        <f>BW166*(1-VLOOKUP($AR67,'MP-2017_Male'!$A$3:$CF$103,MIN((61+(Mortality!BX$5-Mortality!$AT$5)),84),0))</f>
        <v>5.3242101661397881E-2</v>
      </c>
      <c r="BY166" s="413">
        <f>BX166*(1-VLOOKUP($AR67,'MP-2017_Male'!$A$3:$CF$103,MIN((61+(Mortality!BY$5-Mortality!$AT$5)),84),0))</f>
        <v>5.2715004854950044E-2</v>
      </c>
      <c r="BZ166" s="413">
        <f>BY166*(1-VLOOKUP($AR67,'MP-2017_Male'!$A$3:$CF$103,MIN((61+(Mortality!BZ$5-Mortality!$AT$5)),84),0))</f>
        <v>5.2193126306886037E-2</v>
      </c>
      <c r="CA166" s="413">
        <f>BZ166*(1-VLOOKUP($AR67,'MP-2017_Male'!$A$3:$CF$103,MIN((61+(Mortality!CA$5-Mortality!$AT$5)),84),0))</f>
        <v>5.1676414356447861E-2</v>
      </c>
      <c r="CB166" s="413">
        <f>CA166*(1-VLOOKUP($AR67,'MP-2017_Male'!$A$3:$CF$103,MIN((61+(Mortality!CB$5-Mortality!$AT$5)),84),0))</f>
        <v>5.1164817854319027E-2</v>
      </c>
      <c r="CC166" s="413">
        <f>CB166*(1-VLOOKUP($AR67,'MP-2017_Male'!$A$3:$CF$103,MIN((61+(Mortality!CC$5-Mortality!$AT$5)),84),0))</f>
        <v>5.0658286157561266E-2</v>
      </c>
      <c r="CD166" s="413">
        <f>CC166*(1-VLOOKUP($AR67,'MP-2017_Male'!$A$3:$CF$103,MIN((61+(Mortality!CD$5-Mortality!$AT$5)),84),0))</f>
        <v>5.0156769124601409E-2</v>
      </c>
      <c r="CE166" s="413">
        <f>CD166*(1-VLOOKUP($AR67,'MP-2017_Male'!$A$3:$CF$103,MIN((61+(Mortality!CE$5-Mortality!$AT$5)),84),0))</f>
        <v>4.9660217110267857E-2</v>
      </c>
      <c r="CF166" s="413">
        <f>CE166*(1-VLOOKUP($AR67,'MP-2017_Male'!$A$3:$CF$103,MIN((61+(Mortality!CF$5-Mortality!$AT$5)),84),0))</f>
        <v>4.9168580960876201E-2</v>
      </c>
      <c r="CG166" s="413">
        <f>CF166*(1-VLOOKUP($AR67,'MP-2017_Male'!$A$3:$CF$103,MIN((61+(Mortality!CG$5-Mortality!$AT$5)),84),0))</f>
        <v>4.8681812009363529E-2</v>
      </c>
      <c r="CH166" s="413">
        <f>CG166*(1-VLOOKUP($AR67,'MP-2017_Male'!$A$3:$CF$103,MIN((61+(Mortality!CH$5-Mortality!$AT$5)),84),0))</f>
        <v>4.8199862070470827E-2</v>
      </c>
      <c r="CI166" s="413">
        <f>CH166*(1-VLOOKUP($AR67,'MP-2017_Male'!$A$3:$CF$103,MIN((61+(Mortality!CI$5-Mortality!$AT$5)),84),0))</f>
        <v>4.7722683435973162E-2</v>
      </c>
      <c r="CJ166" s="413">
        <f>CI166*(1-VLOOKUP($AR67,'MP-2017_Male'!$A$3:$CF$103,MIN((61+(Mortality!CJ$5-Mortality!$AT$5)),84),0))</f>
        <v>4.7250228869957028E-2</v>
      </c>
      <c r="CK166" s="413">
        <f>CJ166*(1-VLOOKUP($AR67,'MP-2017_Male'!$A$3:$CF$103,MIN((61+(Mortality!CK$5-Mortality!$AT$5)),84),0))</f>
        <v>4.6782451604144452E-2</v>
      </c>
      <c r="CL166" s="413">
        <f>CK166*(1-VLOOKUP($AR67,'MP-2017_Male'!$A$3:$CF$103,MIN((61+(Mortality!CL$5-Mortality!$AT$5)),84),0))</f>
        <v>4.6319305333263422E-2</v>
      </c>
      <c r="CM166" s="413">
        <f>CL166*(1-VLOOKUP($AR67,'MP-2017_Male'!$A$3:$CF$103,MIN((61+(Mortality!CM$5-Mortality!$AT$5)),84),0))</f>
        <v>4.5860744210464113E-2</v>
      </c>
      <c r="CN166" s="413">
        <f>CM166*(1-VLOOKUP($AR67,'MP-2017_Male'!$A$3:$CF$103,MIN((61+(Mortality!CN$5-Mortality!$AT$5)),84),0))</f>
        <v>4.5406722842780516E-2</v>
      </c>
      <c r="CO166" s="413">
        <f>CN166*(1-VLOOKUP($AR67,'MP-2017_Male'!$A$3:$CF$103,MIN((61+(Mortality!CO$5-Mortality!$AT$5)),84),0))</f>
        <v>4.495719628663699E-2</v>
      </c>
      <c r="CP166" s="413">
        <f>CO166*(1-VLOOKUP($AR67,'MP-2017_Male'!$A$3:$CF$103,MIN((61+(Mortality!CP$5-Mortality!$AT$5)),84),0))</f>
        <v>4.4512120043399279E-2</v>
      </c>
      <c r="CQ166" s="413">
        <f>CP166*(1-VLOOKUP($AR67,'MP-2017_Male'!$A$3:$CF$103,MIN((61+(Mortality!CQ$5-Mortality!$AT$5)),84),0))</f>
        <v>4.4071450054969624E-2</v>
      </c>
      <c r="CR166" s="413">
        <f>CQ166*(1-VLOOKUP($AR67,'MP-2017_Male'!$A$3:$CF$103,MIN((61+(Mortality!CR$5-Mortality!$AT$5)),84),0))</f>
        <v>4.3635142699425422E-2</v>
      </c>
      <c r="CS166" s="413">
        <f>CR166*(1-VLOOKUP($AR67,'MP-2017_Male'!$A$3:$CF$103,MIN((61+(Mortality!CS$5-Mortality!$AT$5)),84),0))</f>
        <v>4.3203154786701108E-2</v>
      </c>
      <c r="CT166" s="413">
        <f>CS166*(1-VLOOKUP($AR67,'MP-2017_Male'!$A$3:$CF$103,MIN((61+(Mortality!CT$5-Mortality!$AT$5)),84),0))</f>
        <v>4.2775443554312766E-2</v>
      </c>
      <c r="CU166" s="413">
        <f>CT166*(1-VLOOKUP($AR67,'MP-2017_Male'!$A$3:$CF$103,MIN((61+(Mortality!CU$5-Mortality!$AT$5)),84),0))</f>
        <v>4.2351966663125067E-2</v>
      </c>
      <c r="CV166" s="413">
        <f>CU166*(1-VLOOKUP($AR67,'MP-2017_Male'!$A$3:$CF$103,MIN((61+(Mortality!CV$5-Mortality!$AT$5)),84),0))</f>
        <v>4.1932682193160126E-2</v>
      </c>
      <c r="CW166" s="413">
        <f>CV166*(1-VLOOKUP($AR67,'MP-2017_Male'!$A$3:$CF$103,MIN((61+(Mortality!CW$5-Mortality!$AT$5)),84),0))</f>
        <v>4.1517548639447836E-2</v>
      </c>
      <c r="CX166" s="413">
        <f>CW166*(1-VLOOKUP($AR67,'MP-2017_Male'!$A$3:$CF$103,MIN((61+(Mortality!CX$5-Mortality!$AT$5)),84),0))</f>
        <v>4.1106524907917302E-2</v>
      </c>
      <c r="CY166" s="413">
        <f>CX166*(1-VLOOKUP($AR67,'MP-2017_Male'!$A$3:$CF$103,MIN((61+(Mortality!CY$5-Mortality!$AT$5)),84),0))</f>
        <v>4.0699570311328918E-2</v>
      </c>
      <c r="CZ166" s="413">
        <f>CY166*(1-VLOOKUP($AR67,'MP-2017_Male'!$A$3:$CF$103,MIN((61+(Mortality!CZ$5-Mortality!$AT$5)),84),0))</f>
        <v>4.0296644565246759E-2</v>
      </c>
      <c r="DA166" s="413">
        <f>CZ166*(1-VLOOKUP($AR67,'MP-2017_Male'!$A$3:$CF$103,MIN((61+(Mortality!DA$5-Mortality!$AT$5)),84),0))</f>
        <v>3.9897707784050815E-2</v>
      </c>
      <c r="DB166" s="413">
        <f>DA166*(1-VLOOKUP($AR67,'MP-2017_Male'!$A$3:$CF$103,MIN((61+(Mortality!DB$5-Mortality!$AT$5)),84),0))</f>
        <v>3.9502720476988711E-2</v>
      </c>
      <c r="DC166" s="413">
        <f>DB166*(1-VLOOKUP($AR67,'MP-2017_Male'!$A$3:$CF$103,MIN((61+(Mortality!DC$5-Mortality!$AT$5)),84),0))</f>
        <v>3.9111643544266522E-2</v>
      </c>
      <c r="DD166" s="413">
        <f>DC166*(1-VLOOKUP($AR67,'MP-2017_Male'!$A$3:$CF$103,MIN((61+(Mortality!DD$5-Mortality!$AT$5)),84),0))</f>
        <v>3.8724438273178285E-2</v>
      </c>
      <c r="DE166" s="413">
        <f>DD166*(1-VLOOKUP($AR67,'MP-2017_Male'!$A$3:$CF$103,MIN((61+(Mortality!DE$5-Mortality!$AT$5)),84),0))</f>
        <v>3.8341066334273817E-2</v>
      </c>
      <c r="DF166" s="413">
        <f>DE166*(1-VLOOKUP($AR67,'MP-2017_Male'!$A$3:$CF$103,MIN((61+(Mortality!DF$5-Mortality!$AT$5)),84),0))</f>
        <v>3.7961489777564507E-2</v>
      </c>
      <c r="DG166" s="413">
        <f>DF166*(1-VLOOKUP($AR67,'MP-2017_Male'!$A$3:$CF$103,MIN((61+(Mortality!DG$5-Mortality!$AT$5)),84),0))</f>
        <v>3.7585671028766615E-2</v>
      </c>
      <c r="DH166" s="413">
        <f>DG166*(1-VLOOKUP($AR67,'MP-2017_Male'!$A$3:$CF$103,MIN((61+(Mortality!DH$5-Mortality!$AT$5)),84),0))</f>
        <v>3.7213572885581823E-2</v>
      </c>
      <c r="DI166" s="413">
        <f>DH166*(1-VLOOKUP($AR67,'MP-2017_Male'!$A$3:$CF$103,MIN((61+(Mortality!DI$5-Mortality!$AT$5)),84),0))</f>
        <v>3.6845158514014563E-2</v>
      </c>
      <c r="DJ166" s="413">
        <f>DI166*(1-VLOOKUP($AR67,'MP-2017_Male'!$A$3:$CF$103,MIN((61+(Mortality!DJ$5-Mortality!$AT$5)),84),0))</f>
        <v>3.648039144472582E-2</v>
      </c>
      <c r="DK166" s="413">
        <f>DJ166*(1-VLOOKUP($AR67,'MP-2017_Male'!$A$3:$CF$103,MIN((61+(Mortality!DK$5-Mortality!$AT$5)),84),0))</f>
        <v>3.6119235569423036E-2</v>
      </c>
      <c r="DL166" s="413">
        <f>DK166*(1-VLOOKUP($AR67,'MP-2017_Male'!$A$3:$CF$103,MIN((61+(Mortality!DL$5-Mortality!$AT$5)),84),0))</f>
        <v>3.5761655137285749E-2</v>
      </c>
      <c r="DM166" s="413">
        <f>DL166*(1-VLOOKUP($AR67,'MP-2017_Male'!$A$3:$CF$103,MIN((61+(Mortality!DM$5-Mortality!$AT$5)),84),0))</f>
        <v>3.5407614751426619E-2</v>
      </c>
      <c r="DN166" s="413">
        <f>DM166*(1-VLOOKUP($AR67,'MP-2017_Male'!$A$3:$CF$103,MIN((61+(Mortality!DN$5-Mortality!$AT$5)),84),0))</f>
        <v>3.5057079365387496E-2</v>
      </c>
      <c r="DO166" s="413">
        <f>DN166*(1-VLOOKUP($AR67,'MP-2017_Male'!$A$3:$CF$103,MIN((61+(Mortality!DO$5-Mortality!$AT$5)),84),0))</f>
        <v>3.4710014279670159E-2</v>
      </c>
      <c r="DP166" s="413">
        <f>DO166*(1-VLOOKUP($AR67,'MP-2017_Male'!$A$3:$CF$103,MIN((61+(Mortality!DP$5-Mortality!$AT$5)),84),0))</f>
        <v>3.4366385138301425E-2</v>
      </c>
      <c r="DQ166" s="413">
        <f>DP166*(1-VLOOKUP($AR67,'MP-2017_Male'!$A$3:$CF$103,MIN((61+(Mortality!DQ$5-Mortality!$AT$5)),84),0))</f>
        <v>3.4026157925432239E-2</v>
      </c>
      <c r="DR166" s="413">
        <f>DQ166*(1-VLOOKUP($AR67,'MP-2017_Male'!$A$3:$CF$103,MIN((61+(Mortality!DR$5-Mortality!$AT$5)),84),0))</f>
        <v>3.3689298961970461E-2</v>
      </c>
      <c r="DS166" s="413">
        <f>DR166*(1-VLOOKUP($AR67,'MP-2017_Male'!$A$3:$CF$103,MIN((61+(Mortality!DS$5-Mortality!$AT$5)),84),0))</f>
        <v>3.3355774902246955E-2</v>
      </c>
      <c r="DT166" s="413">
        <f>DS166*(1-VLOOKUP($AR67,'MP-2017_Male'!$A$3:$CF$103,MIN((61+(Mortality!DT$5-Mortality!$AT$5)),84),0))</f>
        <v>3.3025552730714711E-2</v>
      </c>
      <c r="DU166" s="413">
        <f>DT166*(1-VLOOKUP($AR67,'MP-2017_Male'!$A$3:$CF$103,MIN((61+(Mortality!DU$5-Mortality!$AT$5)),84),0))</f>
        <v>3.2698599758680634E-2</v>
      </c>
      <c r="DV166" s="413">
        <f>DU166*(1-VLOOKUP($AR67,'MP-2017_Male'!$A$3:$CF$103,MIN((61+(Mortality!DV$5-Mortality!$AT$5)),84),0))</f>
        <v>3.2374883621069696E-2</v>
      </c>
      <c r="DW166" s="413">
        <f>DV166*(1-VLOOKUP($AR67,'MP-2017_Male'!$A$3:$CF$103,MIN((61+(Mortality!DW$5-Mortality!$AT$5)),84),0))</f>
        <v>3.2054372273221103E-2</v>
      </c>
      <c r="DX166" s="413">
        <f>DW166*(1-VLOOKUP($AR67,'MP-2017_Male'!$A$3:$CF$103,MIN((61+(Mortality!DX$5-Mortality!$AT$5)),84),0))</f>
        <v>3.1737033987716212E-2</v>
      </c>
      <c r="DY166" s="413">
        <f>DX166*(1-VLOOKUP($AR67,'MP-2017_Male'!$A$3:$CF$103,MIN((61+(Mortality!DY$5-Mortality!$AT$5)),84),0))</f>
        <v>3.1422837351237819E-2</v>
      </c>
      <c r="DZ166" s="413">
        <f>DY166*(1-VLOOKUP($AR67,'MP-2017_Male'!$A$3:$CF$103,MIN((61+(Mortality!DZ$5-Mortality!$AT$5)),84),0))</f>
        <v>3.1111751261460565E-2</v>
      </c>
      <c r="EA166" s="413">
        <f>DZ166*(1-VLOOKUP($AR67,'MP-2017_Male'!$A$3:$CF$103,MIN((61+(Mortality!EA$5-Mortality!$AT$5)),84),0))</f>
        <v>3.0803744923972105E-2</v>
      </c>
      <c r="EB166" s="413">
        <f>EA166*(1-VLOOKUP($AR67,'MP-2017_Male'!$A$3:$CF$103,MIN((61+(Mortality!EB$5-Mortality!$AT$5)),84),0))</f>
        <v>3.049878784922478E-2</v>
      </c>
      <c r="EC166" s="413">
        <f>EB166*(1-VLOOKUP($AR67,'MP-2017_Male'!$A$3:$CF$103,MIN((61+(Mortality!EC$5-Mortality!$AT$5)),84),0))</f>
        <v>3.0196849849517454E-2</v>
      </c>
      <c r="ED166" s="413">
        <f>EC166*(1-VLOOKUP($AR67,'MP-2017_Male'!$A$3:$CF$103,MIN((61+(Mortality!ED$5-Mortality!$AT$5)),84),0))</f>
        <v>2.9897901036007229E-2</v>
      </c>
      <c r="EE166" s="413">
        <f>ED166*(1-VLOOKUP($AR67,'MP-2017_Male'!$A$3:$CF$103,MIN((61+(Mortality!EE$5-Mortality!$AT$5)),84),0))</f>
        <v>2.9601911815750757E-2</v>
      </c>
      <c r="EF166" s="413">
        <f>EE166*(1-VLOOKUP($AR67,'MP-2017_Male'!$A$3:$CF$103,MIN((61+(Mortality!EF$5-Mortality!$AT$5)),84),0))</f>
        <v>2.9308852888774824E-2</v>
      </c>
      <c r="EG166" s="413">
        <f>EF166*(1-VLOOKUP($AR67,'MP-2017_Male'!$A$3:$CF$103,MIN((61+(Mortality!EG$5-Mortality!$AT$5)),84),0))</f>
        <v>2.9018695245175953E-2</v>
      </c>
      <c r="EH166" s="413">
        <f>EG166*(1-VLOOKUP($AR67,'MP-2017_Male'!$A$3:$CF$103,MIN((61+(Mortality!EH$5-Mortality!$AT$5)),84),0))</f>
        <v>2.873141016224871E-2</v>
      </c>
      <c r="EI166" s="413">
        <f>EH166*(1-VLOOKUP($AR67,'MP-2017_Male'!$A$3:$CF$103,MIN((61+(Mortality!EI$5-Mortality!$AT$5)),84),0))</f>
        <v>2.8446969201642448E-2</v>
      </c>
      <c r="EJ166" s="413">
        <f>EI166*(1-VLOOKUP($AR67,'MP-2017_Male'!$A$3:$CF$103,MIN((61+(Mortality!EJ$5-Mortality!$AT$5)),84),0))</f>
        <v>2.8165344206546188E-2</v>
      </c>
      <c r="EK166" s="413">
        <f>EJ166*(1-VLOOKUP($AR67,'MP-2017_Male'!$A$3:$CF$103,MIN((61+(Mortality!EK$5-Mortality!$AT$5)),84),0))</f>
        <v>2.7886507298901381E-2</v>
      </c>
      <c r="EL166" s="413">
        <f>EK166*(1-VLOOKUP($AR67,'MP-2017_Male'!$A$3:$CF$103,MIN((61+(Mortality!EL$5-Mortality!$AT$5)),84),0))</f>
        <v>2.7610430876642257E-2</v>
      </c>
      <c r="EM166" s="413">
        <f>EL166*(1-VLOOKUP($AR67,'MP-2017_Male'!$A$3:$CF$103,MIN((61+(Mortality!EM$5-Mortality!$AT$5)),84),0))</f>
        <v>2.7337087610963498E-2</v>
      </c>
      <c r="EN166" s="413">
        <f>EM166*(1-VLOOKUP($AR67,'MP-2017_Male'!$A$3:$CF$103,MIN((61+(Mortality!EN$5-Mortality!$AT$5)),84),0))</f>
        <v>2.706645044361496E-2</v>
      </c>
      <c r="EO166" s="413">
        <f>EN166*(1-VLOOKUP($AR67,'MP-2017_Male'!$A$3:$CF$103,MIN((61+(Mortality!EO$5-Mortality!$AT$5)),84),0))</f>
        <v>2.679849258422317E-2</v>
      </c>
      <c r="EP166" s="413">
        <f>EO166*(1-VLOOKUP($AR67,'MP-2017_Male'!$A$3:$CF$103,MIN((61+(Mortality!EP$5-Mortality!$AT$5)),84),0))</f>
        <v>2.6533187507639361E-2</v>
      </c>
      <c r="EQ166" s="413">
        <f>EP166*(1-VLOOKUP($AR67,'MP-2017_Male'!$A$3:$CF$103,MIN((61+(Mortality!EQ$5-Mortality!$AT$5)),84),0))</f>
        <v>2.6270508951313731E-2</v>
      </c>
      <c r="ER166" s="413">
        <f>EQ166*(1-VLOOKUP($AR67,'MP-2017_Male'!$A$3:$CF$103,MIN((61+(Mortality!ER$5-Mortality!$AT$5)),84),0))</f>
        <v>2.6010430912695726E-2</v>
      </c>
      <c r="ES166" s="413">
        <f>ER166*(1-VLOOKUP($AR67,'MP-2017_Male'!$A$3:$CF$103,MIN((61+(Mortality!ES$5-Mortality!$AT$5)),84),0))</f>
        <v>2.5752927646660036E-2</v>
      </c>
      <c r="ET166" s="413">
        <f>ES166*(1-VLOOKUP($AR67,'MP-2017_Male'!$A$3:$CF$103,MIN((61+(Mortality!ET$5-Mortality!$AT$5)),84),0))</f>
        <v>2.5497973662958102E-2</v>
      </c>
      <c r="EU166" s="413">
        <f>ET166*(1-VLOOKUP($AR67,'MP-2017_Male'!$A$3:$CF$103,MIN((61+(Mortality!EU$5-Mortality!$AT$5)),84),0))</f>
        <v>2.5245543723694815E-2</v>
      </c>
      <c r="EV166" s="413">
        <f>EU166*(1-VLOOKUP($AR67,'MP-2017_Male'!$A$3:$CF$103,MIN((61+(Mortality!EV$5-Mortality!$AT$5)),84),0))</f>
        <v>2.4995612840830236E-2</v>
      </c>
      <c r="EW166" s="413">
        <f>EV166*(1-VLOOKUP($AR67,'MP-2017_Male'!$A$3:$CF$103,MIN((61+(Mortality!EW$5-Mortality!$AT$5)),84),0))</f>
        <v>2.4748156273706017E-2</v>
      </c>
      <c r="EX166" s="413">
        <f>EW166*(1-VLOOKUP($AR67,'MP-2017_Male'!$A$3:$CF$103,MIN((61+(Mortality!EX$5-Mortality!$AT$5)),84),0))</f>
        <v>2.4503149526596327E-2</v>
      </c>
      <c r="EY166" s="413">
        <f>EX166*(1-VLOOKUP($AR67,'MP-2017_Male'!$A$3:$CF$103,MIN((61+(Mortality!EY$5-Mortality!$AT$5)),84),0))</f>
        <v>2.4260568346283023E-2</v>
      </c>
      <c r="EZ166" s="413">
        <f>EY166*(1-VLOOKUP($AR67,'MP-2017_Male'!$A$3:$CF$103,MIN((61+(Mortality!EZ$5-Mortality!$AT$5)),84),0))</f>
        <v>2.4020388719654822E-2</v>
      </c>
      <c r="FA166" s="413">
        <f>EZ166*(1-VLOOKUP($AR67,'MP-2017_Male'!$A$3:$CF$103,MIN((61+(Mortality!FA$5-Mortality!$AT$5)),84),0))</f>
        <v>2.3782586871330239E-2</v>
      </c>
      <c r="FB166" s="413">
        <f>FA166*(1-VLOOKUP($AR67,'MP-2017_Male'!$A$3:$CF$103,MIN((61+(Mortality!FB$5-Mortality!$AT$5)),84),0))</f>
        <v>2.354713926130407E-2</v>
      </c>
      <c r="FC166" s="413">
        <f>FB166*(1-VLOOKUP($AR67,'MP-2017_Male'!$A$3:$CF$103,MIN((61+(Mortality!FC$5-Mortality!$AT$5)),84),0))</f>
        <v>2.331402258261716E-2</v>
      </c>
      <c r="FD166" s="413">
        <f>FC166*(1-VLOOKUP($AR67,'MP-2017_Male'!$A$3:$CF$103,MIN((61+(Mortality!FD$5-Mortality!$AT$5)),84),0))</f>
        <v>2.3083213759049249E-2</v>
      </c>
      <c r="FE166" s="413">
        <f>FD166*(1-VLOOKUP($AR67,'MP-2017_Male'!$A$3:$CF$103,MIN((61+(Mortality!FE$5-Mortality!$AT$5)),84),0))</f>
        <v>2.2854689942834662E-2</v>
      </c>
      <c r="FF166" s="413">
        <f>FE166*(1-VLOOKUP($AR67,'MP-2017_Male'!$A$3:$CF$103,MIN((61+(Mortality!FF$5-Mortality!$AT$5)),84),0))</f>
        <v>2.2628428512400597E-2</v>
      </c>
      <c r="FG166" s="413">
        <f>FF166*(1-VLOOKUP($AR67,'MP-2017_Male'!$A$3:$CF$103,MIN((61+(Mortality!FG$5-Mortality!$AT$5)),84),0))</f>
        <v>2.2404407070127832E-2</v>
      </c>
      <c r="FH166" s="413">
        <f>FG166*(1-VLOOKUP($AR67,'MP-2017_Male'!$A$3:$CF$103,MIN((61+(Mortality!FH$5-Mortality!$AT$5)),84),0))</f>
        <v>2.2182603440133567E-2</v>
      </c>
      <c r="FI166" s="413">
        <f>FH166*(1-VLOOKUP($AR67,'MP-2017_Male'!$A$3:$CF$103,MIN((61+(Mortality!FI$5-Mortality!$AT$5)),84),0))</f>
        <v>2.1962995666076245E-2</v>
      </c>
    </row>
    <row r="167" spans="44:165">
      <c r="AR167" s="205">
        <v>87</v>
      </c>
      <c r="AS167" s="235">
        <f t="shared" si="160"/>
        <v>7.3757148797397046E-2</v>
      </c>
      <c r="AT167" s="235">
        <f t="shared" ref="AT167:AW167" si="168">AU167</f>
        <v>7.6011999999999996E-2</v>
      </c>
      <c r="AU167" s="235">
        <f t="shared" si="168"/>
        <v>7.6011999999999996E-2</v>
      </c>
      <c r="AV167" s="235">
        <f t="shared" si="168"/>
        <v>7.6011999999999996E-2</v>
      </c>
      <c r="AW167" s="235">
        <f t="shared" si="168"/>
        <v>7.6011999999999996E-2</v>
      </c>
      <c r="AX167" s="406">
        <f t="shared" si="163"/>
        <v>7.6011999999999996E-2</v>
      </c>
      <c r="AY167" s="413">
        <f>AX167*(1-VLOOKUP($AR68,'MP-2017_Male'!$A$3:$CF$103,MIN((61+(Mortality!AY$5-Mortality!$AT$5)),84),0))</f>
        <v>7.5472314799999995E-2</v>
      </c>
      <c r="AZ167" s="413">
        <f>AY167*(1-VLOOKUP($AR68,'MP-2017_Male'!$A$3:$CF$103,MIN((61+(Mortality!AZ$5-Mortality!$AT$5)),84),0))</f>
        <v>7.4921366901959996E-2</v>
      </c>
      <c r="BA167" s="413">
        <f>AZ167*(1-VLOOKUP($AR68,'MP-2017_Male'!$A$3:$CF$103,MIN((61+(Mortality!BA$5-Mortality!$AT$5)),84),0))</f>
        <v>7.4351964513505092E-2</v>
      </c>
      <c r="BB167" s="413">
        <f>BA167*(1-VLOOKUP($AR68,'MP-2017_Male'!$A$3:$CF$103,MIN((61+(Mortality!BB$5-Mortality!$AT$5)),84),0))</f>
        <v>7.3757148797397046E-2</v>
      </c>
      <c r="BC167" s="413">
        <f>BB167*(1-VLOOKUP($AR68,'MP-2017_Male'!$A$3:$CF$103,MIN((61+(Mortality!BC$5-Mortality!$AT$5)),84),0))</f>
        <v>7.3144964462378656E-2</v>
      </c>
      <c r="BD167" s="413">
        <f>BC167*(1-VLOOKUP($AR68,'MP-2017_Male'!$A$3:$CF$103,MIN((61+(Mortality!BD$5-Mortality!$AT$5)),84),0))</f>
        <v>7.2515917768002203E-2</v>
      </c>
      <c r="BE167" s="413">
        <f>BD167*(1-VLOOKUP($AR68,'MP-2017_Male'!$A$3:$CF$103,MIN((61+(Mortality!BE$5-Mortality!$AT$5)),84),0))</f>
        <v>7.1877777691643788E-2</v>
      </c>
      <c r="BF167" s="413">
        <f>BE167*(1-VLOOKUP($AR68,'MP-2017_Male'!$A$3:$CF$103,MIN((61+(Mortality!BF$5-Mortality!$AT$5)),84),0))</f>
        <v>7.1230877692418995E-2</v>
      </c>
      <c r="BG167" s="413">
        <f>BF167*(1-VLOOKUP($AR68,'MP-2017_Male'!$A$3:$CF$103,MIN((61+(Mortality!BG$5-Mortality!$AT$5)),84),0))</f>
        <v>7.0582676705417985E-2</v>
      </c>
      <c r="BH167" s="413">
        <f>BG167*(1-VLOOKUP($AR68,'MP-2017_Male'!$A$3:$CF$103,MIN((61+(Mortality!BH$5-Mortality!$AT$5)),84),0))</f>
        <v>6.9933316079728136E-2</v>
      </c>
      <c r="BI167" s="413">
        <f>BH167*(1-VLOOKUP($AR68,'MP-2017_Male'!$A$3:$CF$103,MIN((61+(Mortality!BI$5-Mortality!$AT$5)),84),0))</f>
        <v>6.9282936240186666E-2</v>
      </c>
      <c r="BJ167" s="413">
        <f>BI167*(1-VLOOKUP($AR68,'MP-2017_Male'!$A$3:$CF$103,MIN((61+(Mortality!BJ$5-Mortality!$AT$5)),84),0))</f>
        <v>6.8638604933152936E-2</v>
      </c>
      <c r="BK167" s="413">
        <f>BJ167*(1-VLOOKUP($AR68,'MP-2017_Male'!$A$3:$CF$103,MIN((61+(Mortality!BK$5-Mortality!$AT$5)),84),0))</f>
        <v>6.8000265907274621E-2</v>
      </c>
      <c r="BL167" s="413">
        <f>BK167*(1-VLOOKUP($AR68,'MP-2017_Male'!$A$3:$CF$103,MIN((61+(Mortality!BL$5-Mortality!$AT$5)),84),0))</f>
        <v>6.7361063407746238E-2</v>
      </c>
      <c r="BM167" s="413">
        <f>BL167*(1-VLOOKUP($AR68,'MP-2017_Male'!$A$3:$CF$103,MIN((61+(Mortality!BM$5-Mortality!$AT$5)),84),0))</f>
        <v>6.6727869411713422E-2</v>
      </c>
      <c r="BN167" s="413">
        <f>BM167*(1-VLOOKUP($AR68,'MP-2017_Male'!$A$3:$CF$103,MIN((61+(Mortality!BN$5-Mortality!$AT$5)),84),0))</f>
        <v>6.6100627439243317E-2</v>
      </c>
      <c r="BO167" s="413">
        <f>BN167*(1-VLOOKUP($AR68,'MP-2017_Male'!$A$3:$CF$103,MIN((61+(Mortality!BO$5-Mortality!$AT$5)),84),0))</f>
        <v>6.5472671478570513E-2</v>
      </c>
      <c r="BP167" s="413">
        <f>BO167*(1-VLOOKUP($AR68,'MP-2017_Male'!$A$3:$CF$103,MIN((61+(Mortality!BP$5-Mortality!$AT$5)),84),0))</f>
        <v>6.4844133832376236E-2</v>
      </c>
      <c r="BQ167" s="413">
        <f>BP167*(1-VLOOKUP($AR68,'MP-2017_Male'!$A$3:$CF$103,MIN((61+(Mortality!BQ$5-Mortality!$AT$5)),84),0))</f>
        <v>6.4215145734202186E-2</v>
      </c>
      <c r="BR167" s="413">
        <f>BQ167*(1-VLOOKUP($AR68,'MP-2017_Male'!$A$3:$CF$103,MIN((61+(Mortality!BR$5-Mortality!$AT$5)),84),0))</f>
        <v>6.3592258820580422E-2</v>
      </c>
      <c r="BS167" s="413">
        <f>BR167*(1-VLOOKUP($AR68,'MP-2017_Male'!$A$3:$CF$103,MIN((61+(Mortality!BS$5-Mortality!$AT$5)),84),0))</f>
        <v>6.2975413910020789E-2</v>
      </c>
      <c r="BT167" s="413">
        <f>BS167*(1-VLOOKUP($AR68,'MP-2017_Male'!$A$3:$CF$103,MIN((61+(Mortality!BT$5-Mortality!$AT$5)),84),0))</f>
        <v>6.2364552395093587E-2</v>
      </c>
      <c r="BU167" s="413">
        <f>BT167*(1-VLOOKUP($AR68,'MP-2017_Male'!$A$3:$CF$103,MIN((61+(Mortality!BU$5-Mortality!$AT$5)),84),0))</f>
        <v>6.1759616236861173E-2</v>
      </c>
      <c r="BV167" s="413">
        <f>BU167*(1-VLOOKUP($AR68,'MP-2017_Male'!$A$3:$CF$103,MIN((61+(Mortality!BV$5-Mortality!$AT$5)),84),0))</f>
        <v>6.1160547959363619E-2</v>
      </c>
      <c r="BW167" s="413">
        <f>BV167*(1-VLOOKUP($AR68,'MP-2017_Male'!$A$3:$CF$103,MIN((61+(Mortality!BW$5-Mortality!$AT$5)),84),0))</f>
        <v>6.0567290644157792E-2</v>
      </c>
      <c r="BX167" s="413">
        <f>BW167*(1-VLOOKUP($AR68,'MP-2017_Male'!$A$3:$CF$103,MIN((61+(Mortality!BX$5-Mortality!$AT$5)),84),0))</f>
        <v>5.9979787924909461E-2</v>
      </c>
      <c r="BY167" s="413">
        <f>BX167*(1-VLOOKUP($AR68,'MP-2017_Male'!$A$3:$CF$103,MIN((61+(Mortality!BY$5-Mortality!$AT$5)),84),0))</f>
        <v>5.9397983982037834E-2</v>
      </c>
      <c r="BZ167" s="413">
        <f>BY167*(1-VLOOKUP($AR68,'MP-2017_Male'!$A$3:$CF$103,MIN((61+(Mortality!BZ$5-Mortality!$AT$5)),84),0))</f>
        <v>5.8821823537412062E-2</v>
      </c>
      <c r="CA167" s="413">
        <f>BZ167*(1-VLOOKUP($AR68,'MP-2017_Male'!$A$3:$CF$103,MIN((61+(Mortality!CA$5-Mortality!$AT$5)),84),0))</f>
        <v>5.8251251849099163E-2</v>
      </c>
      <c r="CB167" s="413">
        <f>CA167*(1-VLOOKUP($AR68,'MP-2017_Male'!$A$3:$CF$103,MIN((61+(Mortality!CB$5-Mortality!$AT$5)),84),0))</f>
        <v>5.7686214706162899E-2</v>
      </c>
      <c r="CC167" s="413">
        <f>CB167*(1-VLOOKUP($AR68,'MP-2017_Male'!$A$3:$CF$103,MIN((61+(Mortality!CC$5-Mortality!$AT$5)),84),0))</f>
        <v>5.7126658423513117E-2</v>
      </c>
      <c r="CD167" s="413">
        <f>CC167*(1-VLOOKUP($AR68,'MP-2017_Male'!$A$3:$CF$103,MIN((61+(Mortality!CD$5-Mortality!$AT$5)),84),0))</f>
        <v>5.6572529836805038E-2</v>
      </c>
      <c r="CE167" s="413">
        <f>CD167*(1-VLOOKUP($AR68,'MP-2017_Male'!$A$3:$CF$103,MIN((61+(Mortality!CE$5-Mortality!$AT$5)),84),0))</f>
        <v>5.6023776297388028E-2</v>
      </c>
      <c r="CF167" s="413">
        <f>CE167*(1-VLOOKUP($AR68,'MP-2017_Male'!$A$3:$CF$103,MIN((61+(Mortality!CF$5-Mortality!$AT$5)),84),0))</f>
        <v>5.5480345667303359E-2</v>
      </c>
      <c r="CG167" s="413">
        <f>CF167*(1-VLOOKUP($AR68,'MP-2017_Male'!$A$3:$CF$103,MIN((61+(Mortality!CG$5-Mortality!$AT$5)),84),0))</f>
        <v>5.4942186314330517E-2</v>
      </c>
      <c r="CH167" s="413">
        <f>CG167*(1-VLOOKUP($AR68,'MP-2017_Male'!$A$3:$CF$103,MIN((61+(Mortality!CH$5-Mortality!$AT$5)),84),0))</f>
        <v>5.4409247107081511E-2</v>
      </c>
      <c r="CI167" s="413">
        <f>CH167*(1-VLOOKUP($AR68,'MP-2017_Male'!$A$3:$CF$103,MIN((61+(Mortality!CI$5-Mortality!$AT$5)),84),0))</f>
        <v>5.388147741014282E-2</v>
      </c>
      <c r="CJ167" s="413">
        <f>CI167*(1-VLOOKUP($AR68,'MP-2017_Male'!$A$3:$CF$103,MIN((61+(Mortality!CJ$5-Mortality!$AT$5)),84),0))</f>
        <v>5.3358827079264433E-2</v>
      </c>
      <c r="CK167" s="413">
        <f>CJ167*(1-VLOOKUP($AR68,'MP-2017_Male'!$A$3:$CF$103,MIN((61+(Mortality!CK$5-Mortality!$AT$5)),84),0))</f>
        <v>5.2841246456595568E-2</v>
      </c>
      <c r="CL167" s="413">
        <f>CK167*(1-VLOOKUP($AR68,'MP-2017_Male'!$A$3:$CF$103,MIN((61+(Mortality!CL$5-Mortality!$AT$5)),84),0))</f>
        <v>5.232868636596659E-2</v>
      </c>
      <c r="CM167" s="413">
        <f>CL167*(1-VLOOKUP($AR68,'MP-2017_Male'!$A$3:$CF$103,MIN((61+(Mortality!CM$5-Mortality!$AT$5)),84),0))</f>
        <v>5.1821098108216709E-2</v>
      </c>
      <c r="CN167" s="413">
        <f>CM167*(1-VLOOKUP($AR68,'MP-2017_Male'!$A$3:$CF$103,MIN((61+(Mortality!CN$5-Mortality!$AT$5)),84),0))</f>
        <v>5.1318433456567003E-2</v>
      </c>
      <c r="CO167" s="413">
        <f>CN167*(1-VLOOKUP($AR68,'MP-2017_Male'!$A$3:$CF$103,MIN((61+(Mortality!CO$5-Mortality!$AT$5)),84),0))</f>
        <v>5.0820644652038303E-2</v>
      </c>
      <c r="CP167" s="413">
        <f>CO167*(1-VLOOKUP($AR68,'MP-2017_Male'!$A$3:$CF$103,MIN((61+(Mortality!CP$5-Mortality!$AT$5)),84),0))</f>
        <v>5.0327684398913532E-2</v>
      </c>
      <c r="CQ167" s="413">
        <f>CP167*(1-VLOOKUP($AR68,'MP-2017_Male'!$A$3:$CF$103,MIN((61+(Mortality!CQ$5-Mortality!$AT$5)),84),0))</f>
        <v>4.983950586024407E-2</v>
      </c>
      <c r="CR167" s="413">
        <f>CQ167*(1-VLOOKUP($AR68,'MP-2017_Male'!$A$3:$CF$103,MIN((61+(Mortality!CR$5-Mortality!$AT$5)),84),0))</f>
        <v>4.9356062653399702E-2</v>
      </c>
      <c r="CS167" s="413">
        <f>CR167*(1-VLOOKUP($AR68,'MP-2017_Male'!$A$3:$CF$103,MIN((61+(Mortality!CS$5-Mortality!$AT$5)),84),0))</f>
        <v>4.8877308845661722E-2</v>
      </c>
      <c r="CT167" s="413">
        <f>CS167*(1-VLOOKUP($AR68,'MP-2017_Male'!$A$3:$CF$103,MIN((61+(Mortality!CT$5-Mortality!$AT$5)),84),0))</f>
        <v>4.8403198949858804E-2</v>
      </c>
      <c r="CU167" s="413">
        <f>CT167*(1-VLOOKUP($AR68,'MP-2017_Male'!$A$3:$CF$103,MIN((61+(Mortality!CU$5-Mortality!$AT$5)),84),0))</f>
        <v>4.7933687920045175E-2</v>
      </c>
      <c r="CV167" s="413">
        <f>CU167*(1-VLOOKUP($AR68,'MP-2017_Male'!$A$3:$CF$103,MIN((61+(Mortality!CV$5-Mortality!$AT$5)),84),0))</f>
        <v>4.7468731147220736E-2</v>
      </c>
      <c r="CW167" s="413">
        <f>CV167*(1-VLOOKUP($AR68,'MP-2017_Male'!$A$3:$CF$103,MIN((61+(Mortality!CW$5-Mortality!$AT$5)),84),0))</f>
        <v>4.700828445509269E-2</v>
      </c>
      <c r="CX167" s="413">
        <f>CW167*(1-VLOOKUP($AR68,'MP-2017_Male'!$A$3:$CF$103,MIN((61+(Mortality!CX$5-Mortality!$AT$5)),84),0))</f>
        <v>4.6552304095878287E-2</v>
      </c>
      <c r="CY167" s="413">
        <f>CX167*(1-VLOOKUP($AR68,'MP-2017_Male'!$A$3:$CF$103,MIN((61+(Mortality!CY$5-Mortality!$AT$5)),84),0))</f>
        <v>4.6100746746148266E-2</v>
      </c>
      <c r="CZ167" s="413">
        <f>CY167*(1-VLOOKUP($AR68,'MP-2017_Male'!$A$3:$CF$103,MIN((61+(Mortality!CZ$5-Mortality!$AT$5)),84),0))</f>
        <v>4.5653569502710628E-2</v>
      </c>
      <c r="DA167" s="413">
        <f>CZ167*(1-VLOOKUP($AR68,'MP-2017_Male'!$A$3:$CF$103,MIN((61+(Mortality!DA$5-Mortality!$AT$5)),84),0))</f>
        <v>4.5210729878534334E-2</v>
      </c>
      <c r="DB167" s="413">
        <f>DA167*(1-VLOOKUP($AR68,'MP-2017_Male'!$A$3:$CF$103,MIN((61+(Mortality!DB$5-Mortality!$AT$5)),84),0))</f>
        <v>4.4772185798712547E-2</v>
      </c>
      <c r="DC167" s="413">
        <f>DB167*(1-VLOOKUP($AR68,'MP-2017_Male'!$A$3:$CF$103,MIN((61+(Mortality!DC$5-Mortality!$AT$5)),84),0))</f>
        <v>4.4337895596465032E-2</v>
      </c>
      <c r="DD167" s="413">
        <f>DC167*(1-VLOOKUP($AR68,'MP-2017_Male'!$A$3:$CF$103,MIN((61+(Mortality!DD$5-Mortality!$AT$5)),84),0))</f>
        <v>4.3907818009179318E-2</v>
      </c>
      <c r="DE167" s="413">
        <f>DD167*(1-VLOOKUP($AR68,'MP-2017_Male'!$A$3:$CF$103,MIN((61+(Mortality!DE$5-Mortality!$AT$5)),84),0))</f>
        <v>4.3481912174490274E-2</v>
      </c>
      <c r="DF167" s="413">
        <f>DE167*(1-VLOOKUP($AR68,'MP-2017_Male'!$A$3:$CF$103,MIN((61+(Mortality!DF$5-Mortality!$AT$5)),84),0))</f>
        <v>4.3060137626397717E-2</v>
      </c>
      <c r="DG167" s="413">
        <f>DF167*(1-VLOOKUP($AR68,'MP-2017_Male'!$A$3:$CF$103,MIN((61+(Mortality!DG$5-Mortality!$AT$5)),84),0))</f>
        <v>4.2642454291421654E-2</v>
      </c>
      <c r="DH167" s="413">
        <f>DG167*(1-VLOOKUP($AR68,'MP-2017_Male'!$A$3:$CF$103,MIN((61+(Mortality!DH$5-Mortality!$AT$5)),84),0))</f>
        <v>4.2228822484794863E-2</v>
      </c>
      <c r="DI167" s="413">
        <f>DH167*(1-VLOOKUP($AR68,'MP-2017_Male'!$A$3:$CF$103,MIN((61+(Mortality!DI$5-Mortality!$AT$5)),84),0))</f>
        <v>4.1819202906692353E-2</v>
      </c>
      <c r="DJ167" s="413">
        <f>DI167*(1-VLOOKUP($AR68,'MP-2017_Male'!$A$3:$CF$103,MIN((61+(Mortality!DJ$5-Mortality!$AT$5)),84),0))</f>
        <v>4.1413556638497433E-2</v>
      </c>
      <c r="DK167" s="413">
        <f>DJ167*(1-VLOOKUP($AR68,'MP-2017_Male'!$A$3:$CF$103,MIN((61+(Mortality!DK$5-Mortality!$AT$5)),84),0))</f>
        <v>4.1011845139104004E-2</v>
      </c>
      <c r="DL167" s="413">
        <f>DK167*(1-VLOOKUP($AR68,'MP-2017_Male'!$A$3:$CF$103,MIN((61+(Mortality!DL$5-Mortality!$AT$5)),84),0))</f>
        <v>4.0614030241254692E-2</v>
      </c>
      <c r="DM167" s="413">
        <f>DL167*(1-VLOOKUP($AR68,'MP-2017_Male'!$A$3:$CF$103,MIN((61+(Mortality!DM$5-Mortality!$AT$5)),84),0))</f>
        <v>4.0220074147914522E-2</v>
      </c>
      <c r="DN167" s="413">
        <f>DM167*(1-VLOOKUP($AR68,'MP-2017_Male'!$A$3:$CF$103,MIN((61+(Mortality!DN$5-Mortality!$AT$5)),84),0))</f>
        <v>3.9829939428679753E-2</v>
      </c>
      <c r="DO167" s="413">
        <f>DN167*(1-VLOOKUP($AR68,'MP-2017_Male'!$A$3:$CF$103,MIN((61+(Mortality!DO$5-Mortality!$AT$5)),84),0))</f>
        <v>3.944358901622156E-2</v>
      </c>
      <c r="DP167" s="413">
        <f>DO167*(1-VLOOKUP($AR68,'MP-2017_Male'!$A$3:$CF$103,MIN((61+(Mortality!DP$5-Mortality!$AT$5)),84),0))</f>
        <v>3.9060986202764207E-2</v>
      </c>
      <c r="DQ167" s="413">
        <f>DP167*(1-VLOOKUP($AR68,'MP-2017_Male'!$A$3:$CF$103,MIN((61+(Mortality!DQ$5-Mortality!$AT$5)),84),0))</f>
        <v>3.8682094636597393E-2</v>
      </c>
      <c r="DR167" s="413">
        <f>DQ167*(1-VLOOKUP($AR68,'MP-2017_Male'!$A$3:$CF$103,MIN((61+(Mortality!DR$5-Mortality!$AT$5)),84),0))</f>
        <v>3.8306878318622395E-2</v>
      </c>
      <c r="DS167" s="413">
        <f>DR167*(1-VLOOKUP($AR68,'MP-2017_Male'!$A$3:$CF$103,MIN((61+(Mortality!DS$5-Mortality!$AT$5)),84),0))</f>
        <v>3.7935301598931756E-2</v>
      </c>
      <c r="DT167" s="413">
        <f>DS167*(1-VLOOKUP($AR68,'MP-2017_Male'!$A$3:$CF$103,MIN((61+(Mortality!DT$5-Mortality!$AT$5)),84),0))</f>
        <v>3.7567329173422113E-2</v>
      </c>
      <c r="DU167" s="413">
        <f>DT167*(1-VLOOKUP($AR68,'MP-2017_Male'!$A$3:$CF$103,MIN((61+(Mortality!DU$5-Mortality!$AT$5)),84),0))</f>
        <v>3.7202926080439916E-2</v>
      </c>
      <c r="DV167" s="413">
        <f>DU167*(1-VLOOKUP($AR68,'MP-2017_Male'!$A$3:$CF$103,MIN((61+(Mortality!DV$5-Mortality!$AT$5)),84),0))</f>
        <v>3.684205769745965E-2</v>
      </c>
      <c r="DW167" s="413">
        <f>DV167*(1-VLOOKUP($AR68,'MP-2017_Male'!$A$3:$CF$103,MIN((61+(Mortality!DW$5-Mortality!$AT$5)),84),0))</f>
        <v>3.6484689737794292E-2</v>
      </c>
      <c r="DX167" s="413">
        <f>DW167*(1-VLOOKUP($AR68,'MP-2017_Male'!$A$3:$CF$103,MIN((61+(Mortality!DX$5-Mortality!$AT$5)),84),0))</f>
        <v>3.6130788247337682E-2</v>
      </c>
      <c r="DY167" s="413">
        <f>DX167*(1-VLOOKUP($AR68,'MP-2017_Male'!$A$3:$CF$103,MIN((61+(Mortality!DY$5-Mortality!$AT$5)),84),0))</f>
        <v>3.5780319601338505E-2</v>
      </c>
      <c r="DZ167" s="413">
        <f>DY167*(1-VLOOKUP($AR68,'MP-2017_Male'!$A$3:$CF$103,MIN((61+(Mortality!DZ$5-Mortality!$AT$5)),84),0))</f>
        <v>3.5433250501205521E-2</v>
      </c>
      <c r="EA167" s="413">
        <f>DZ167*(1-VLOOKUP($AR68,'MP-2017_Male'!$A$3:$CF$103,MIN((61+(Mortality!EA$5-Mortality!$AT$5)),84),0))</f>
        <v>3.5089547971343824E-2</v>
      </c>
      <c r="EB167" s="413">
        <f>EA167*(1-VLOOKUP($AR68,'MP-2017_Male'!$A$3:$CF$103,MIN((61+(Mortality!EB$5-Mortality!$AT$5)),84),0))</f>
        <v>3.4749179356021787E-2</v>
      </c>
      <c r="EC167" s="413">
        <f>EB167*(1-VLOOKUP($AR68,'MP-2017_Male'!$A$3:$CF$103,MIN((61+(Mortality!EC$5-Mortality!$AT$5)),84),0))</f>
        <v>3.4412112316268374E-2</v>
      </c>
      <c r="ED167" s="413">
        <f>EC167*(1-VLOOKUP($AR68,'MP-2017_Male'!$A$3:$CF$103,MIN((61+(Mortality!ED$5-Mortality!$AT$5)),84),0))</f>
        <v>3.4078314826800571E-2</v>
      </c>
      <c r="EE167" s="413">
        <f>ED167*(1-VLOOKUP($AR68,'MP-2017_Male'!$A$3:$CF$103,MIN((61+(Mortality!EE$5-Mortality!$AT$5)),84),0))</f>
        <v>3.3747755172980606E-2</v>
      </c>
      <c r="EF167" s="413">
        <f>EE167*(1-VLOOKUP($AR68,'MP-2017_Male'!$A$3:$CF$103,MIN((61+(Mortality!EF$5-Mortality!$AT$5)),84),0))</f>
        <v>3.3420401947802693E-2</v>
      </c>
      <c r="EG167" s="413">
        <f>EF167*(1-VLOOKUP($AR68,'MP-2017_Male'!$A$3:$CF$103,MIN((61+(Mortality!EG$5-Mortality!$AT$5)),84),0))</f>
        <v>3.3096224048909002E-2</v>
      </c>
      <c r="EH167" s="413">
        <f>EG167*(1-VLOOKUP($AR68,'MP-2017_Male'!$A$3:$CF$103,MIN((61+(Mortality!EH$5-Mortality!$AT$5)),84),0))</f>
        <v>3.2775190675634586E-2</v>
      </c>
      <c r="EI167" s="413">
        <f>EH167*(1-VLOOKUP($AR68,'MP-2017_Male'!$A$3:$CF$103,MIN((61+(Mortality!EI$5-Mortality!$AT$5)),84),0))</f>
        <v>3.2457271326080929E-2</v>
      </c>
      <c r="EJ167" s="413">
        <f>EI167*(1-VLOOKUP($AR68,'MP-2017_Male'!$A$3:$CF$103,MIN((61+(Mortality!EJ$5-Mortality!$AT$5)),84),0))</f>
        <v>3.2142435794217945E-2</v>
      </c>
      <c r="EK167" s="413">
        <f>EJ167*(1-VLOOKUP($AR68,'MP-2017_Male'!$A$3:$CF$103,MIN((61+(Mortality!EK$5-Mortality!$AT$5)),84),0))</f>
        <v>3.1830654167014028E-2</v>
      </c>
      <c r="EL167" s="413">
        <f>EK167*(1-VLOOKUP($AR68,'MP-2017_Male'!$A$3:$CF$103,MIN((61+(Mortality!EL$5-Mortality!$AT$5)),84),0))</f>
        <v>3.1521896821593988E-2</v>
      </c>
      <c r="EM167" s="413">
        <f>EL167*(1-VLOOKUP($AR68,'MP-2017_Male'!$A$3:$CF$103,MIN((61+(Mortality!EM$5-Mortality!$AT$5)),84),0))</f>
        <v>3.1216134422424525E-2</v>
      </c>
      <c r="EN167" s="413">
        <f>EM167*(1-VLOOKUP($AR68,'MP-2017_Male'!$A$3:$CF$103,MIN((61+(Mortality!EN$5-Mortality!$AT$5)),84),0))</f>
        <v>3.0913337918527007E-2</v>
      </c>
      <c r="EO167" s="413">
        <f>EN167*(1-VLOOKUP($AR68,'MP-2017_Male'!$A$3:$CF$103,MIN((61+(Mortality!EO$5-Mortality!$AT$5)),84),0))</f>
        <v>3.0613478540717293E-2</v>
      </c>
      <c r="EP167" s="413">
        <f>EO167*(1-VLOOKUP($AR68,'MP-2017_Male'!$A$3:$CF$103,MIN((61+(Mortality!EP$5-Mortality!$AT$5)),84),0))</f>
        <v>3.0316527798872336E-2</v>
      </c>
      <c r="EQ167" s="413">
        <f>EP167*(1-VLOOKUP($AR68,'MP-2017_Male'!$A$3:$CF$103,MIN((61+(Mortality!EQ$5-Mortality!$AT$5)),84),0))</f>
        <v>3.0022457479223271E-2</v>
      </c>
      <c r="ER167" s="413">
        <f>EQ167*(1-VLOOKUP($AR68,'MP-2017_Male'!$A$3:$CF$103,MIN((61+(Mortality!ER$5-Mortality!$AT$5)),84),0))</f>
        <v>2.9731239641674803E-2</v>
      </c>
      <c r="ES167" s="413">
        <f>ER167*(1-VLOOKUP($AR68,'MP-2017_Male'!$A$3:$CF$103,MIN((61+(Mortality!ES$5-Mortality!$AT$5)),84),0))</f>
        <v>2.9442846617150558E-2</v>
      </c>
      <c r="ET167" s="413">
        <f>ES167*(1-VLOOKUP($AR68,'MP-2017_Male'!$A$3:$CF$103,MIN((61+(Mortality!ET$5-Mortality!$AT$5)),84),0))</f>
        <v>2.9157251004964198E-2</v>
      </c>
      <c r="EU167" s="413">
        <f>ET167*(1-VLOOKUP($AR68,'MP-2017_Male'!$A$3:$CF$103,MIN((61+(Mortality!EU$5-Mortality!$AT$5)),84),0))</f>
        <v>2.8874425670216045E-2</v>
      </c>
      <c r="EV167" s="413">
        <f>EU167*(1-VLOOKUP($AR68,'MP-2017_Male'!$A$3:$CF$103,MIN((61+(Mortality!EV$5-Mortality!$AT$5)),84),0))</f>
        <v>2.8594343741214948E-2</v>
      </c>
      <c r="EW167" s="413">
        <f>EV167*(1-VLOOKUP($AR68,'MP-2017_Male'!$A$3:$CF$103,MIN((61+(Mortality!EW$5-Mortality!$AT$5)),84),0))</f>
        <v>2.8316978606925162E-2</v>
      </c>
      <c r="EX167" s="413">
        <f>EW167*(1-VLOOKUP($AR68,'MP-2017_Male'!$A$3:$CF$103,MIN((61+(Mortality!EX$5-Mortality!$AT$5)),84),0))</f>
        <v>2.8042303914437988E-2</v>
      </c>
      <c r="EY167" s="413">
        <f>EX167*(1-VLOOKUP($AR68,'MP-2017_Male'!$A$3:$CF$103,MIN((61+(Mortality!EY$5-Mortality!$AT$5)),84),0))</f>
        <v>2.777029356646794E-2</v>
      </c>
      <c r="EZ167" s="413">
        <f>EY167*(1-VLOOKUP($AR68,'MP-2017_Male'!$A$3:$CF$103,MIN((61+(Mortality!EZ$5-Mortality!$AT$5)),84),0))</f>
        <v>2.7500921718873198E-2</v>
      </c>
      <c r="FA167" s="413">
        <f>EZ167*(1-VLOOKUP($AR68,'MP-2017_Male'!$A$3:$CF$103,MIN((61+(Mortality!FA$5-Mortality!$AT$5)),84),0))</f>
        <v>2.7234162778200129E-2</v>
      </c>
      <c r="FB167" s="413">
        <f>FA167*(1-VLOOKUP($AR68,'MP-2017_Male'!$A$3:$CF$103,MIN((61+(Mortality!FB$5-Mortality!$AT$5)),84),0))</f>
        <v>2.6969991399251585E-2</v>
      </c>
      <c r="FC167" s="413">
        <f>FB167*(1-VLOOKUP($AR68,'MP-2017_Male'!$A$3:$CF$103,MIN((61+(Mortality!FC$5-Mortality!$AT$5)),84),0))</f>
        <v>2.6708382482678844E-2</v>
      </c>
      <c r="FD167" s="413">
        <f>FC167*(1-VLOOKUP($AR68,'MP-2017_Male'!$A$3:$CF$103,MIN((61+(Mortality!FD$5-Mortality!$AT$5)),84),0))</f>
        <v>2.6449311172596857E-2</v>
      </c>
      <c r="FE167" s="413">
        <f>FD167*(1-VLOOKUP($AR68,'MP-2017_Male'!$A$3:$CF$103,MIN((61+(Mortality!FE$5-Mortality!$AT$5)),84),0))</f>
        <v>2.6192752854222665E-2</v>
      </c>
      <c r="FF167" s="413">
        <f>FE167*(1-VLOOKUP($AR68,'MP-2017_Male'!$A$3:$CF$103,MIN((61+(Mortality!FF$5-Mortality!$AT$5)),84),0))</f>
        <v>2.5938683151536704E-2</v>
      </c>
      <c r="FG167" s="413">
        <f>FF167*(1-VLOOKUP($AR68,'MP-2017_Male'!$A$3:$CF$103,MIN((61+(Mortality!FG$5-Mortality!$AT$5)),84),0))</f>
        <v>2.5687077924966797E-2</v>
      </c>
      <c r="FH167" s="413">
        <f>FG167*(1-VLOOKUP($AR68,'MP-2017_Male'!$A$3:$CF$103,MIN((61+(Mortality!FH$5-Mortality!$AT$5)),84),0))</f>
        <v>2.5437913269094618E-2</v>
      </c>
      <c r="FI167" s="413">
        <f>FH167*(1-VLOOKUP($AR68,'MP-2017_Male'!$A$3:$CF$103,MIN((61+(Mortality!FI$5-Mortality!$AT$5)),84),0))</f>
        <v>2.5191165510384399E-2</v>
      </c>
    </row>
    <row r="168" spans="44:165">
      <c r="AR168" s="205">
        <v>88</v>
      </c>
      <c r="AS168" s="235">
        <f t="shared" si="160"/>
        <v>8.2776725644532423E-2</v>
      </c>
      <c r="AT168" s="235">
        <f t="shared" ref="AT168:AW168" si="169">AU168</f>
        <v>8.523E-2</v>
      </c>
      <c r="AU168" s="235">
        <f t="shared" si="169"/>
        <v>8.523E-2</v>
      </c>
      <c r="AV168" s="235">
        <f t="shared" si="169"/>
        <v>8.523E-2</v>
      </c>
      <c r="AW168" s="235">
        <f t="shared" si="169"/>
        <v>8.523E-2</v>
      </c>
      <c r="AX168" s="406">
        <f t="shared" si="163"/>
        <v>8.523E-2</v>
      </c>
      <c r="AY168" s="413">
        <f>AX168*(1-VLOOKUP($AR69,'MP-2017_Male'!$A$3:$CF$103,MIN((61+(Mortality!AY$5-Mortality!$AT$5)),84),0))</f>
        <v>8.4641912999999999E-2</v>
      </c>
      <c r="AZ168" s="413">
        <f>AY168*(1-VLOOKUP($AR69,'MP-2017_Male'!$A$3:$CF$103,MIN((61+(Mortality!AZ$5-Mortality!$AT$5)),84),0))</f>
        <v>8.40409554177E-2</v>
      </c>
      <c r="BA168" s="413">
        <f>AZ168*(1-VLOOKUP($AR69,'MP-2017_Male'!$A$3:$CF$103,MIN((61+(Mortality!BA$5-Mortality!$AT$5)),84),0))</f>
        <v>8.3419052347609018E-2</v>
      </c>
      <c r="BB168" s="413">
        <f>BA168*(1-VLOOKUP($AR69,'MP-2017_Male'!$A$3:$CF$103,MIN((61+(Mortality!BB$5-Mortality!$AT$5)),84),0))</f>
        <v>8.2776725644532423E-2</v>
      </c>
      <c r="BC168" s="413">
        <f>BB168*(1-VLOOKUP($AR69,'MP-2017_Male'!$A$3:$CF$103,MIN((61+(Mortality!BC$5-Mortality!$AT$5)),84),0))</f>
        <v>8.2114511839376167E-2</v>
      </c>
      <c r="BD168" s="413">
        <f>BC168*(1-VLOOKUP($AR69,'MP-2017_Male'!$A$3:$CF$103,MIN((61+(Mortality!BD$5-Mortality!$AT$5)),84),0))</f>
        <v>8.1432961391109351E-2</v>
      </c>
      <c r="BE168" s="413">
        <f>BD168*(1-VLOOKUP($AR69,'MP-2017_Male'!$A$3:$CF$103,MIN((61+(Mortality!BE$5-Mortality!$AT$5)),84),0))</f>
        <v>8.0732637923145806E-2</v>
      </c>
      <c r="BF168" s="413">
        <f>BE168*(1-VLOOKUP($AR69,'MP-2017_Male'!$A$3:$CF$103,MIN((61+(Mortality!BF$5-Mortality!$AT$5)),84),0))</f>
        <v>8.0022190709422125E-2</v>
      </c>
      <c r="BG168" s="413">
        <f>BF168*(1-VLOOKUP($AR69,'MP-2017_Male'!$A$3:$CF$103,MIN((61+(Mortality!BG$5-Mortality!$AT$5)),84),0))</f>
        <v>7.9309993212108271E-2</v>
      </c>
      <c r="BH168" s="413">
        <f>BG168*(1-VLOOKUP($AR69,'MP-2017_Male'!$A$3:$CF$103,MIN((61+(Mortality!BH$5-Mortality!$AT$5)),84),0))</f>
        <v>7.85962032731993E-2</v>
      </c>
      <c r="BI168" s="413">
        <f>BH168*(1-VLOOKUP($AR69,'MP-2017_Male'!$A$3:$CF$103,MIN((61+(Mortality!BI$5-Mortality!$AT$5)),84),0))</f>
        <v>7.7880977823413189E-2</v>
      </c>
      <c r="BJ168" s="413">
        <f>BI168*(1-VLOOKUP($AR69,'MP-2017_Male'!$A$3:$CF$103,MIN((61+(Mortality!BJ$5-Mortality!$AT$5)),84),0))</f>
        <v>7.7164472827437783E-2</v>
      </c>
      <c r="BK168" s="413">
        <f>BJ168*(1-VLOOKUP($AR69,'MP-2017_Male'!$A$3:$CF$103,MIN((61+(Mortality!BK$5-Mortality!$AT$5)),84),0))</f>
        <v>7.6454559677425357E-2</v>
      </c>
      <c r="BL168" s="413">
        <f>BK168*(1-VLOOKUP($AR69,'MP-2017_Male'!$A$3:$CF$103,MIN((61+(Mortality!BL$5-Mortality!$AT$5)),84),0))</f>
        <v>7.5751177728393043E-2</v>
      </c>
      <c r="BM168" s="413">
        <f>BL168*(1-VLOOKUP($AR69,'MP-2017_Male'!$A$3:$CF$103,MIN((61+(Mortality!BM$5-Mortality!$AT$5)),84),0))</f>
        <v>7.5046691775518995E-2</v>
      </c>
      <c r="BN168" s="413">
        <f>BM168*(1-VLOOKUP($AR69,'MP-2017_Male'!$A$3:$CF$103,MIN((61+(Mortality!BN$5-Mortality!$AT$5)),84),0))</f>
        <v>7.4348757542006677E-2</v>
      </c>
      <c r="BO168" s="413">
        <f>BN168*(1-VLOOKUP($AR69,'MP-2017_Male'!$A$3:$CF$103,MIN((61+(Mortality!BO$5-Mortality!$AT$5)),84),0))</f>
        <v>7.3649879221111811E-2</v>
      </c>
      <c r="BP168" s="413">
        <f>BO168*(1-VLOOKUP($AR69,'MP-2017_Male'!$A$3:$CF$103,MIN((61+(Mortality!BP$5-Mortality!$AT$5)),84),0))</f>
        <v>7.2950205368511253E-2</v>
      </c>
      <c r="BQ168" s="413">
        <f>BP168*(1-VLOOKUP($AR69,'MP-2017_Male'!$A$3:$CF$103,MIN((61+(Mortality!BQ$5-Mortality!$AT$5)),84),0))</f>
        <v>7.2249883396973538E-2</v>
      </c>
      <c r="BR168" s="413">
        <f>BQ168*(1-VLOOKUP($AR69,'MP-2017_Male'!$A$3:$CF$103,MIN((61+(Mortality!BR$5-Mortality!$AT$5)),84),0))</f>
        <v>7.1556284516362589E-2</v>
      </c>
      <c r="BS168" s="413">
        <f>BR168*(1-VLOOKUP($AR69,'MP-2017_Male'!$A$3:$CF$103,MIN((61+(Mortality!BS$5-Mortality!$AT$5)),84),0))</f>
        <v>7.0869344185005498E-2</v>
      </c>
      <c r="BT168" s="413">
        <f>BS168*(1-VLOOKUP($AR69,'MP-2017_Male'!$A$3:$CF$103,MIN((61+(Mortality!BT$5-Mortality!$AT$5)),84),0))</f>
        <v>7.0188998480829448E-2</v>
      </c>
      <c r="BU168" s="413">
        <f>BT168*(1-VLOOKUP($AR69,'MP-2017_Male'!$A$3:$CF$103,MIN((61+(Mortality!BU$5-Mortality!$AT$5)),84),0))</f>
        <v>6.9515184095413476E-2</v>
      </c>
      <c r="BV168" s="413">
        <f>BU168*(1-VLOOKUP($AR69,'MP-2017_Male'!$A$3:$CF$103,MIN((61+(Mortality!BV$5-Mortality!$AT$5)),84),0))</f>
        <v>6.8847838328097502E-2</v>
      </c>
      <c r="BW168" s="413">
        <f>BV168*(1-VLOOKUP($AR69,'MP-2017_Male'!$A$3:$CF$103,MIN((61+(Mortality!BW$5-Mortality!$AT$5)),84),0))</f>
        <v>6.8186899080147759E-2</v>
      </c>
      <c r="BX168" s="413">
        <f>BW168*(1-VLOOKUP($AR69,'MP-2017_Male'!$A$3:$CF$103,MIN((61+(Mortality!BX$5-Mortality!$AT$5)),84),0))</f>
        <v>6.7532304848978333E-2</v>
      </c>
      <c r="BY168" s="413">
        <f>BX168*(1-VLOOKUP($AR69,'MP-2017_Male'!$A$3:$CF$103,MIN((61+(Mortality!BY$5-Mortality!$AT$5)),84),0))</f>
        <v>6.6883994722428133E-2</v>
      </c>
      <c r="BZ168" s="413">
        <f>BY168*(1-VLOOKUP($AR69,'MP-2017_Male'!$A$3:$CF$103,MIN((61+(Mortality!BZ$5-Mortality!$AT$5)),84),0))</f>
        <v>6.6241908373092823E-2</v>
      </c>
      <c r="CA168" s="413">
        <f>BZ168*(1-VLOOKUP($AR69,'MP-2017_Male'!$A$3:$CF$103,MIN((61+(Mortality!CA$5-Mortality!$AT$5)),84),0))</f>
        <v>6.5605986052711132E-2</v>
      </c>
      <c r="CB168" s="413">
        <f>CA168*(1-VLOOKUP($AR69,'MP-2017_Male'!$A$3:$CF$103,MIN((61+(Mortality!CB$5-Mortality!$AT$5)),84),0))</f>
        <v>6.4976168586605099E-2</v>
      </c>
      <c r="CC168" s="413">
        <f>CB168*(1-VLOOKUP($AR69,'MP-2017_Male'!$A$3:$CF$103,MIN((61+(Mortality!CC$5-Mortality!$AT$5)),84),0))</f>
        <v>6.4352397368173692E-2</v>
      </c>
      <c r="CD168" s="413">
        <f>CC168*(1-VLOOKUP($AR69,'MP-2017_Male'!$A$3:$CF$103,MIN((61+(Mortality!CD$5-Mortality!$AT$5)),84),0))</f>
        <v>6.3734614353439217E-2</v>
      </c>
      <c r="CE168" s="413">
        <f>CD168*(1-VLOOKUP($AR69,'MP-2017_Male'!$A$3:$CF$103,MIN((61+(Mortality!CE$5-Mortality!$AT$5)),84),0))</f>
        <v>6.3122762055646195E-2</v>
      </c>
      <c r="CF168" s="413">
        <f>CE168*(1-VLOOKUP($AR69,'MP-2017_Male'!$A$3:$CF$103,MIN((61+(Mortality!CF$5-Mortality!$AT$5)),84),0))</f>
        <v>6.2516783539911983E-2</v>
      </c>
      <c r="CG168" s="413">
        <f>CF168*(1-VLOOKUP($AR69,'MP-2017_Male'!$A$3:$CF$103,MIN((61+(Mortality!CG$5-Mortality!$AT$5)),84),0))</f>
        <v>6.1916622417928821E-2</v>
      </c>
      <c r="CH168" s="413">
        <f>CG168*(1-VLOOKUP($AR69,'MP-2017_Male'!$A$3:$CF$103,MIN((61+(Mortality!CH$5-Mortality!$AT$5)),84),0))</f>
        <v>6.1322222842716698E-2</v>
      </c>
      <c r="CI168" s="413">
        <f>CH168*(1-VLOOKUP($AR69,'MP-2017_Male'!$A$3:$CF$103,MIN((61+(Mortality!CI$5-Mortality!$AT$5)),84),0))</f>
        <v>6.0733529503426614E-2</v>
      </c>
      <c r="CJ168" s="413">
        <f>CI168*(1-VLOOKUP($AR69,'MP-2017_Male'!$A$3:$CF$103,MIN((61+(Mortality!CJ$5-Mortality!$AT$5)),84),0))</f>
        <v>6.0150487620193718E-2</v>
      </c>
      <c r="CK168" s="413">
        <f>CJ168*(1-VLOOKUP($AR69,'MP-2017_Male'!$A$3:$CF$103,MIN((61+(Mortality!CK$5-Mortality!$AT$5)),84),0))</f>
        <v>5.9573042939039852E-2</v>
      </c>
      <c r="CL168" s="413">
        <f>CK168*(1-VLOOKUP($AR69,'MP-2017_Male'!$A$3:$CF$103,MIN((61+(Mortality!CL$5-Mortality!$AT$5)),84),0))</f>
        <v>5.9001141726825065E-2</v>
      </c>
      <c r="CM168" s="413">
        <f>CL168*(1-VLOOKUP($AR69,'MP-2017_Male'!$A$3:$CF$103,MIN((61+(Mortality!CM$5-Mortality!$AT$5)),84),0))</f>
        <v>5.8434730766247542E-2</v>
      </c>
      <c r="CN168" s="413">
        <f>CM168*(1-VLOOKUP($AR69,'MP-2017_Male'!$A$3:$CF$103,MIN((61+(Mortality!CN$5-Mortality!$AT$5)),84),0))</f>
        <v>5.7873757350891564E-2</v>
      </c>
      <c r="CO168" s="413">
        <f>CN168*(1-VLOOKUP($AR69,'MP-2017_Male'!$A$3:$CF$103,MIN((61+(Mortality!CO$5-Mortality!$AT$5)),84),0))</f>
        <v>5.7318169280323003E-2</v>
      </c>
      <c r="CP168" s="413">
        <f>CO168*(1-VLOOKUP($AR69,'MP-2017_Male'!$A$3:$CF$103,MIN((61+(Mortality!CP$5-Mortality!$AT$5)),84),0))</f>
        <v>5.6767914855231902E-2</v>
      </c>
      <c r="CQ168" s="413">
        <f>CP168*(1-VLOOKUP($AR69,'MP-2017_Male'!$A$3:$CF$103,MIN((61+(Mortality!CQ$5-Mortality!$AT$5)),84),0))</f>
        <v>5.6222942872621674E-2</v>
      </c>
      <c r="CR168" s="413">
        <f>CQ168*(1-VLOOKUP($AR69,'MP-2017_Male'!$A$3:$CF$103,MIN((61+(Mortality!CR$5-Mortality!$AT$5)),84),0))</f>
        <v>5.5683202621044502E-2</v>
      </c>
      <c r="CS168" s="413">
        <f>CR168*(1-VLOOKUP($AR69,'MP-2017_Male'!$A$3:$CF$103,MIN((61+(Mortality!CS$5-Mortality!$AT$5)),84),0))</f>
        <v>5.5148643875882475E-2</v>
      </c>
      <c r="CT168" s="413">
        <f>CS168*(1-VLOOKUP($AR69,'MP-2017_Male'!$A$3:$CF$103,MIN((61+(Mortality!CT$5-Mortality!$AT$5)),84),0))</f>
        <v>5.4619216894674E-2</v>
      </c>
      <c r="CU168" s="413">
        <f>CT168*(1-VLOOKUP($AR69,'MP-2017_Male'!$A$3:$CF$103,MIN((61+(Mortality!CU$5-Mortality!$AT$5)),84),0))</f>
        <v>5.4094872412485125E-2</v>
      </c>
      <c r="CV168" s="413">
        <f>CU168*(1-VLOOKUP($AR69,'MP-2017_Male'!$A$3:$CF$103,MIN((61+(Mortality!CV$5-Mortality!$AT$5)),84),0))</f>
        <v>5.3575561637325263E-2</v>
      </c>
      <c r="CW168" s="413">
        <f>CV168*(1-VLOOKUP($AR69,'MP-2017_Male'!$A$3:$CF$103,MIN((61+(Mortality!CW$5-Mortality!$AT$5)),84),0))</f>
        <v>5.3061236245606935E-2</v>
      </c>
      <c r="CX168" s="413">
        <f>CW168*(1-VLOOKUP($AR69,'MP-2017_Male'!$A$3:$CF$103,MIN((61+(Mortality!CX$5-Mortality!$AT$5)),84),0))</f>
        <v>5.2551848377649105E-2</v>
      </c>
      <c r="CY168" s="413">
        <f>CX168*(1-VLOOKUP($AR69,'MP-2017_Male'!$A$3:$CF$103,MIN((61+(Mortality!CY$5-Mortality!$AT$5)),84),0))</f>
        <v>5.2047350633223667E-2</v>
      </c>
      <c r="CZ168" s="413">
        <f>CY168*(1-VLOOKUP($AR69,'MP-2017_Male'!$A$3:$CF$103,MIN((61+(Mortality!CZ$5-Mortality!$AT$5)),84),0))</f>
        <v>5.1547696067144717E-2</v>
      </c>
      <c r="DA168" s="413">
        <f>CZ168*(1-VLOOKUP($AR69,'MP-2017_Male'!$A$3:$CF$103,MIN((61+(Mortality!DA$5-Mortality!$AT$5)),84),0))</f>
        <v>5.1052838184900126E-2</v>
      </c>
      <c r="DB168" s="413">
        <f>DA168*(1-VLOOKUP($AR69,'MP-2017_Male'!$A$3:$CF$103,MIN((61+(Mortality!DB$5-Mortality!$AT$5)),84),0))</f>
        <v>5.0562730938325084E-2</v>
      </c>
      <c r="DC168" s="413">
        <f>DB168*(1-VLOOKUP($AR69,'MP-2017_Male'!$A$3:$CF$103,MIN((61+(Mortality!DC$5-Mortality!$AT$5)),84),0))</f>
        <v>5.0077328721317163E-2</v>
      </c>
      <c r="DD168" s="413">
        <f>DC168*(1-VLOOKUP($AR69,'MP-2017_Male'!$A$3:$CF$103,MIN((61+(Mortality!DD$5-Mortality!$AT$5)),84),0))</f>
        <v>4.9596586365592513E-2</v>
      </c>
      <c r="DE168" s="413">
        <f>DD168*(1-VLOOKUP($AR69,'MP-2017_Male'!$A$3:$CF$103,MIN((61+(Mortality!DE$5-Mortality!$AT$5)),84),0))</f>
        <v>4.9120459136482823E-2</v>
      </c>
      <c r="DF168" s="413">
        <f>DE168*(1-VLOOKUP($AR69,'MP-2017_Male'!$A$3:$CF$103,MIN((61+(Mortality!DF$5-Mortality!$AT$5)),84),0))</f>
        <v>4.8648902728772585E-2</v>
      </c>
      <c r="DG168" s="413">
        <f>DF168*(1-VLOOKUP($AR69,'MP-2017_Male'!$A$3:$CF$103,MIN((61+(Mortality!DG$5-Mortality!$AT$5)),84),0))</f>
        <v>4.8181873262576363E-2</v>
      </c>
      <c r="DH168" s="413">
        <f>DG168*(1-VLOOKUP($AR69,'MP-2017_Male'!$A$3:$CF$103,MIN((61+(Mortality!DH$5-Mortality!$AT$5)),84),0))</f>
        <v>4.7719327279255624E-2</v>
      </c>
      <c r="DI168" s="413">
        <f>DH168*(1-VLOOKUP($AR69,'MP-2017_Male'!$A$3:$CF$103,MIN((61+(Mortality!DI$5-Mortality!$AT$5)),84),0))</f>
        <v>4.7261221737374765E-2</v>
      </c>
      <c r="DJ168" s="413">
        <f>DI168*(1-VLOOKUP($AR69,'MP-2017_Male'!$A$3:$CF$103,MIN((61+(Mortality!DJ$5-Mortality!$AT$5)),84),0))</f>
        <v>4.6807514008695962E-2</v>
      </c>
      <c r="DK168" s="413">
        <f>DJ168*(1-VLOOKUP($AR69,'MP-2017_Male'!$A$3:$CF$103,MIN((61+(Mortality!DK$5-Mortality!$AT$5)),84),0))</f>
        <v>4.6358161874212475E-2</v>
      </c>
      <c r="DL168" s="413">
        <f>DK168*(1-VLOOKUP($AR69,'MP-2017_Male'!$A$3:$CF$103,MIN((61+(Mortality!DL$5-Mortality!$AT$5)),84),0))</f>
        <v>4.5913123520220034E-2</v>
      </c>
      <c r="DM168" s="413">
        <f>DL168*(1-VLOOKUP($AR69,'MP-2017_Male'!$A$3:$CF$103,MIN((61+(Mortality!DM$5-Mortality!$AT$5)),84),0))</f>
        <v>4.5472357534425918E-2</v>
      </c>
      <c r="DN168" s="413">
        <f>DM168*(1-VLOOKUP($AR69,'MP-2017_Male'!$A$3:$CF$103,MIN((61+(Mortality!DN$5-Mortality!$AT$5)),84),0))</f>
        <v>4.5035822902095429E-2</v>
      </c>
      <c r="DO168" s="413">
        <f>DN168*(1-VLOOKUP($AR69,'MP-2017_Male'!$A$3:$CF$103,MIN((61+(Mortality!DO$5-Mortality!$AT$5)),84),0))</f>
        <v>4.4603479002235311E-2</v>
      </c>
      <c r="DP168" s="413">
        <f>DO168*(1-VLOOKUP($AR69,'MP-2017_Male'!$A$3:$CF$103,MIN((61+(Mortality!DP$5-Mortality!$AT$5)),84),0))</f>
        <v>4.4175285603813848E-2</v>
      </c>
      <c r="DQ168" s="413">
        <f>DP168*(1-VLOOKUP($AR69,'MP-2017_Male'!$A$3:$CF$103,MIN((61+(Mortality!DQ$5-Mortality!$AT$5)),84),0))</f>
        <v>4.3751202862017231E-2</v>
      </c>
      <c r="DR168" s="413">
        <f>DQ168*(1-VLOOKUP($AR69,'MP-2017_Male'!$A$3:$CF$103,MIN((61+(Mortality!DR$5-Mortality!$AT$5)),84),0))</f>
        <v>4.3331191314541863E-2</v>
      </c>
      <c r="DS168" s="413">
        <f>DR168*(1-VLOOKUP($AR69,'MP-2017_Male'!$A$3:$CF$103,MIN((61+(Mortality!DS$5-Mortality!$AT$5)),84),0))</f>
        <v>4.2915211877922257E-2</v>
      </c>
      <c r="DT168" s="413">
        <f>DS168*(1-VLOOKUP($AR69,'MP-2017_Male'!$A$3:$CF$103,MIN((61+(Mortality!DT$5-Mortality!$AT$5)),84),0))</f>
        <v>4.2503225843894203E-2</v>
      </c>
      <c r="DU168" s="413">
        <f>DT168*(1-VLOOKUP($AR69,'MP-2017_Male'!$A$3:$CF$103,MIN((61+(Mortality!DU$5-Mortality!$AT$5)),84),0))</f>
        <v>4.2095194875792816E-2</v>
      </c>
      <c r="DV168" s="413">
        <f>DU168*(1-VLOOKUP($AR69,'MP-2017_Male'!$A$3:$CF$103,MIN((61+(Mortality!DV$5-Mortality!$AT$5)),84),0))</f>
        <v>4.1691081004985205E-2</v>
      </c>
      <c r="DW168" s="413">
        <f>DV168*(1-VLOOKUP($AR69,'MP-2017_Male'!$A$3:$CF$103,MIN((61+(Mortality!DW$5-Mortality!$AT$5)),84),0))</f>
        <v>4.1290846627337348E-2</v>
      </c>
      <c r="DX168" s="413">
        <f>DW168*(1-VLOOKUP($AR69,'MP-2017_Male'!$A$3:$CF$103,MIN((61+(Mortality!DX$5-Mortality!$AT$5)),84),0))</f>
        <v>4.0894454499714905E-2</v>
      </c>
      <c r="DY168" s="413">
        <f>DX168*(1-VLOOKUP($AR69,'MP-2017_Male'!$A$3:$CF$103,MIN((61+(Mortality!DY$5-Mortality!$AT$5)),84),0))</f>
        <v>4.0501867736517642E-2</v>
      </c>
      <c r="DZ168" s="413">
        <f>DY168*(1-VLOOKUP($AR69,'MP-2017_Male'!$A$3:$CF$103,MIN((61+(Mortality!DZ$5-Mortality!$AT$5)),84),0))</f>
        <v>4.0113049806247074E-2</v>
      </c>
      <c r="EA168" s="413">
        <f>DZ168*(1-VLOOKUP($AR69,'MP-2017_Male'!$A$3:$CF$103,MIN((61+(Mortality!EA$5-Mortality!$AT$5)),84),0))</f>
        <v>3.9727964528107097E-2</v>
      </c>
      <c r="EB168" s="413">
        <f>EA168*(1-VLOOKUP($AR69,'MP-2017_Male'!$A$3:$CF$103,MIN((61+(Mortality!EB$5-Mortality!$AT$5)),84),0))</f>
        <v>3.9346576068637264E-2</v>
      </c>
      <c r="EC168" s="413">
        <f>EB168*(1-VLOOKUP($AR69,'MP-2017_Male'!$A$3:$CF$103,MIN((61+(Mortality!EC$5-Mortality!$AT$5)),84),0))</f>
        <v>3.8968848938378341E-2</v>
      </c>
      <c r="ED168" s="413">
        <f>EC168*(1-VLOOKUP($AR69,'MP-2017_Male'!$A$3:$CF$103,MIN((61+(Mortality!ED$5-Mortality!$AT$5)),84),0))</f>
        <v>3.8594747988569905E-2</v>
      </c>
      <c r="EE168" s="413">
        <f>ED168*(1-VLOOKUP($AR69,'MP-2017_Male'!$A$3:$CF$103,MIN((61+(Mortality!EE$5-Mortality!$AT$5)),84),0))</f>
        <v>3.8224238407879634E-2</v>
      </c>
      <c r="EF168" s="413">
        <f>EE168*(1-VLOOKUP($AR69,'MP-2017_Male'!$A$3:$CF$103,MIN((61+(Mortality!EF$5-Mortality!$AT$5)),84),0))</f>
        <v>3.785728571916399E-2</v>
      </c>
      <c r="EG168" s="413">
        <f>EF168*(1-VLOOKUP($AR69,'MP-2017_Male'!$A$3:$CF$103,MIN((61+(Mortality!EG$5-Mortality!$AT$5)),84),0))</f>
        <v>3.7493855776260014E-2</v>
      </c>
      <c r="EH168" s="413">
        <f>EG168*(1-VLOOKUP($AR69,'MP-2017_Male'!$A$3:$CF$103,MIN((61+(Mortality!EH$5-Mortality!$AT$5)),84),0))</f>
        <v>3.7133914760807914E-2</v>
      </c>
      <c r="EI168" s="413">
        <f>EH168*(1-VLOOKUP($AR69,'MP-2017_Male'!$A$3:$CF$103,MIN((61+(Mortality!EI$5-Mortality!$AT$5)),84),0))</f>
        <v>3.6777429179104155E-2</v>
      </c>
      <c r="EJ168" s="413">
        <f>EI168*(1-VLOOKUP($AR69,'MP-2017_Male'!$A$3:$CF$103,MIN((61+(Mortality!EJ$5-Mortality!$AT$5)),84),0))</f>
        <v>3.6424365858984752E-2</v>
      </c>
      <c r="EK168" s="413">
        <f>EJ168*(1-VLOOKUP($AR69,'MP-2017_Male'!$A$3:$CF$103,MIN((61+(Mortality!EK$5-Mortality!$AT$5)),84),0))</f>
        <v>3.6074691946738499E-2</v>
      </c>
      <c r="EL168" s="413">
        <f>EK168*(1-VLOOKUP($AR69,'MP-2017_Male'!$A$3:$CF$103,MIN((61+(Mortality!EL$5-Mortality!$AT$5)),84),0))</f>
        <v>3.5728374904049807E-2</v>
      </c>
      <c r="EM168" s="413">
        <f>EL168*(1-VLOOKUP($AR69,'MP-2017_Male'!$A$3:$CF$103,MIN((61+(Mortality!EM$5-Mortality!$AT$5)),84),0))</f>
        <v>3.5385382504970926E-2</v>
      </c>
      <c r="EN168" s="413">
        <f>EM168*(1-VLOOKUP($AR69,'MP-2017_Male'!$A$3:$CF$103,MIN((61+(Mortality!EN$5-Mortality!$AT$5)),84),0))</f>
        <v>3.5045682832923204E-2</v>
      </c>
      <c r="EO168" s="413">
        <f>EN168*(1-VLOOKUP($AR69,'MP-2017_Male'!$A$3:$CF$103,MIN((61+(Mortality!EO$5-Mortality!$AT$5)),84),0))</f>
        <v>3.470924427772714E-2</v>
      </c>
      <c r="EP168" s="413">
        <f>EO168*(1-VLOOKUP($AR69,'MP-2017_Male'!$A$3:$CF$103,MIN((61+(Mortality!EP$5-Mortality!$AT$5)),84),0))</f>
        <v>3.4376035532660956E-2</v>
      </c>
      <c r="EQ168" s="413">
        <f>EP168*(1-VLOOKUP($AR69,'MP-2017_Male'!$A$3:$CF$103,MIN((61+(Mortality!EQ$5-Mortality!$AT$5)),84),0))</f>
        <v>3.4046025591547409E-2</v>
      </c>
      <c r="ER168" s="413">
        <f>EQ168*(1-VLOOKUP($AR69,'MP-2017_Male'!$A$3:$CF$103,MIN((61+(Mortality!ER$5-Mortality!$AT$5)),84),0))</f>
        <v>3.3719183745868554E-2</v>
      </c>
      <c r="ES168" s="413">
        <f>ER168*(1-VLOOKUP($AR69,'MP-2017_Male'!$A$3:$CF$103,MIN((61+(Mortality!ES$5-Mortality!$AT$5)),84),0))</f>
        <v>3.3395479581908215E-2</v>
      </c>
      <c r="ET168" s="413">
        <f>ES168*(1-VLOOKUP($AR69,'MP-2017_Male'!$A$3:$CF$103,MIN((61+(Mortality!ET$5-Mortality!$AT$5)),84),0))</f>
        <v>3.3074882977921896E-2</v>
      </c>
      <c r="EU168" s="413">
        <f>ET168*(1-VLOOKUP($AR69,'MP-2017_Male'!$A$3:$CF$103,MIN((61+(Mortality!EU$5-Mortality!$AT$5)),84),0))</f>
        <v>3.2757364101333841E-2</v>
      </c>
      <c r="EV168" s="413">
        <f>EU168*(1-VLOOKUP($AR69,'MP-2017_Male'!$A$3:$CF$103,MIN((61+(Mortality!EV$5-Mortality!$AT$5)),84),0))</f>
        <v>3.2442893405961036E-2</v>
      </c>
      <c r="EW168" s="413">
        <f>EV168*(1-VLOOKUP($AR69,'MP-2017_Male'!$A$3:$CF$103,MIN((61+(Mortality!EW$5-Mortality!$AT$5)),84),0))</f>
        <v>3.2131441629263811E-2</v>
      </c>
      <c r="EX168" s="413">
        <f>EW168*(1-VLOOKUP($AR69,'MP-2017_Male'!$A$3:$CF$103,MIN((61+(Mortality!EX$5-Mortality!$AT$5)),84),0))</f>
        <v>3.1822979789622875E-2</v>
      </c>
      <c r="EY168" s="413">
        <f>EX168*(1-VLOOKUP($AR69,'MP-2017_Male'!$A$3:$CF$103,MIN((61+(Mortality!EY$5-Mortality!$AT$5)),84),0))</f>
        <v>3.1517479183642491E-2</v>
      </c>
      <c r="EZ168" s="413">
        <f>EY168*(1-VLOOKUP($AR69,'MP-2017_Male'!$A$3:$CF$103,MIN((61+(Mortality!EZ$5-Mortality!$AT$5)),84),0))</f>
        <v>3.121491138347952E-2</v>
      </c>
      <c r="FA168" s="413">
        <f>EZ168*(1-VLOOKUP($AR69,'MP-2017_Male'!$A$3:$CF$103,MIN((61+(Mortality!FA$5-Mortality!$AT$5)),84),0))</f>
        <v>3.0915248234198115E-2</v>
      </c>
      <c r="FB168" s="413">
        <f>FA168*(1-VLOOKUP($AR69,'MP-2017_Male'!$A$3:$CF$103,MIN((61+(Mortality!FB$5-Mortality!$AT$5)),84),0))</f>
        <v>3.061846185114981E-2</v>
      </c>
      <c r="FC168" s="413">
        <f>FB168*(1-VLOOKUP($AR69,'MP-2017_Male'!$A$3:$CF$103,MIN((61+(Mortality!FC$5-Mortality!$AT$5)),84),0))</f>
        <v>3.0324524617378772E-2</v>
      </c>
      <c r="FD168" s="413">
        <f>FC168*(1-VLOOKUP($AR69,'MP-2017_Male'!$A$3:$CF$103,MIN((61+(Mortality!FD$5-Mortality!$AT$5)),84),0))</f>
        <v>3.0033409181051934E-2</v>
      </c>
      <c r="FE168" s="413">
        <f>FD168*(1-VLOOKUP($AR69,'MP-2017_Male'!$A$3:$CF$103,MIN((61+(Mortality!FE$5-Mortality!$AT$5)),84),0))</f>
        <v>2.9745088452913834E-2</v>
      </c>
      <c r="FF168" s="413">
        <f>FE168*(1-VLOOKUP($AR69,'MP-2017_Male'!$A$3:$CF$103,MIN((61+(Mortality!FF$5-Mortality!$AT$5)),84),0))</f>
        <v>2.9459535603765859E-2</v>
      </c>
      <c r="FG168" s="413">
        <f>FF168*(1-VLOOKUP($AR69,'MP-2017_Male'!$A$3:$CF$103,MIN((61+(Mortality!FG$5-Mortality!$AT$5)),84),0))</f>
        <v>2.9176724061969705E-2</v>
      </c>
      <c r="FH168" s="413">
        <f>FG168*(1-VLOOKUP($AR69,'MP-2017_Male'!$A$3:$CF$103,MIN((61+(Mortality!FH$5-Mortality!$AT$5)),84),0))</f>
        <v>2.8896627510974795E-2</v>
      </c>
      <c r="FI168" s="413">
        <f>FH168*(1-VLOOKUP($AR69,'MP-2017_Male'!$A$3:$CF$103,MIN((61+(Mortality!FI$5-Mortality!$AT$5)),84),0))</f>
        <v>2.8619219886869437E-2</v>
      </c>
    </row>
    <row r="169" spans="44:165">
      <c r="AR169" s="205">
        <v>89</v>
      </c>
      <c r="AS169" s="235">
        <f t="shared" si="160"/>
        <v>9.2859057584369853E-2</v>
      </c>
      <c r="AT169" s="235">
        <f t="shared" ref="AT169:AW169" si="170">AU169</f>
        <v>9.5562999999999995E-2</v>
      </c>
      <c r="AU169" s="235">
        <f t="shared" si="170"/>
        <v>9.5562999999999995E-2</v>
      </c>
      <c r="AV169" s="235">
        <f t="shared" si="170"/>
        <v>9.5562999999999995E-2</v>
      </c>
      <c r="AW169" s="235">
        <f t="shared" si="170"/>
        <v>9.5562999999999995E-2</v>
      </c>
      <c r="AX169" s="406">
        <f t="shared" si="163"/>
        <v>9.5562999999999995E-2</v>
      </c>
      <c r="AY169" s="413">
        <f>AX169*(1-VLOOKUP($AR70,'MP-2017_Male'!$A$3:$CF$103,MIN((61+(Mortality!AY$5-Mortality!$AT$5)),84),0))</f>
        <v>9.4913171599999999E-2</v>
      </c>
      <c r="AZ169" s="413">
        <f>AY169*(1-VLOOKUP($AR70,'MP-2017_Male'!$A$3:$CF$103,MIN((61+(Mortality!AZ$5-Mortality!$AT$5)),84),0))</f>
        <v>9.4248779398799998E-2</v>
      </c>
      <c r="BA169" s="413">
        <f>AZ169*(1-VLOOKUP($AR70,'MP-2017_Male'!$A$3:$CF$103,MIN((61+(Mortality!BA$5-Mortality!$AT$5)),84),0))</f>
        <v>9.3560763309188763E-2</v>
      </c>
      <c r="BB169" s="413">
        <f>BA169*(1-VLOOKUP($AR70,'MP-2017_Male'!$A$3:$CF$103,MIN((61+(Mortality!BB$5-Mortality!$AT$5)),84),0))</f>
        <v>9.2859057584369853E-2</v>
      </c>
      <c r="BC169" s="413">
        <f>BB169*(1-VLOOKUP($AR70,'MP-2017_Male'!$A$3:$CF$103,MIN((61+(Mortality!BC$5-Mortality!$AT$5)),84),0))</f>
        <v>9.2134756935211767E-2</v>
      </c>
      <c r="BD169" s="413">
        <f>BC169*(1-VLOOKUP($AR70,'MP-2017_Male'!$A$3:$CF$103,MIN((61+(Mortality!BD$5-Mortality!$AT$5)),84),0))</f>
        <v>9.1388465404036556E-2</v>
      </c>
      <c r="BE169" s="413">
        <f>BD169*(1-VLOOKUP($AR70,'MP-2017_Male'!$A$3:$CF$103,MIN((61+(Mortality!BE$5-Mortality!$AT$5)),84),0))</f>
        <v>9.0629941141183057E-2</v>
      </c>
      <c r="BF169" s="413">
        <f>BE169*(1-VLOOKUP($AR70,'MP-2017_Male'!$A$3:$CF$103,MIN((61+(Mortality!BF$5-Mortality!$AT$5)),84),0))</f>
        <v>8.9859586641483011E-2</v>
      </c>
      <c r="BG169" s="413">
        <f>BF169*(1-VLOOKUP($AR70,'MP-2017_Male'!$A$3:$CF$103,MIN((61+(Mortality!BG$5-Mortality!$AT$5)),84),0))</f>
        <v>8.9086794196366254E-2</v>
      </c>
      <c r="BH169" s="413">
        <f>BG169*(1-VLOOKUP($AR70,'MP-2017_Male'!$A$3:$CF$103,MIN((61+(Mortality!BH$5-Mortality!$AT$5)),84),0))</f>
        <v>8.8311739086857868E-2</v>
      </c>
      <c r="BI169" s="413">
        <f>BH169*(1-VLOOKUP($AR70,'MP-2017_Male'!$A$3:$CF$103,MIN((61+(Mortality!BI$5-Mortality!$AT$5)),84),0))</f>
        <v>8.7534595782893521E-2</v>
      </c>
      <c r="BJ169" s="413">
        <f>BI169*(1-VLOOKUP($AR70,'MP-2017_Male'!$A$3:$CF$103,MIN((61+(Mortality!BJ$5-Mortality!$AT$5)),84),0))</f>
        <v>8.6746784420847475E-2</v>
      </c>
      <c r="BK169" s="413">
        <f>BJ169*(1-VLOOKUP($AR70,'MP-2017_Male'!$A$3:$CF$103,MIN((61+(Mortality!BK$5-Mortality!$AT$5)),84),0))</f>
        <v>8.5957388682617764E-2</v>
      </c>
      <c r="BL169" s="413">
        <f>BK169*(1-VLOOKUP($AR70,'MP-2017_Male'!$A$3:$CF$103,MIN((61+(Mortality!BL$5-Mortality!$AT$5)),84),0))</f>
        <v>8.5175176445605946E-2</v>
      </c>
      <c r="BM169" s="413">
        <f>BL169*(1-VLOOKUP($AR70,'MP-2017_Male'!$A$3:$CF$103,MIN((61+(Mortality!BM$5-Mortality!$AT$5)),84),0))</f>
        <v>8.440008233995093E-2</v>
      </c>
      <c r="BN169" s="413">
        <f>BM169*(1-VLOOKUP($AR70,'MP-2017_Male'!$A$3:$CF$103,MIN((61+(Mortality!BN$5-Mortality!$AT$5)),84),0))</f>
        <v>8.3623601582423379E-2</v>
      </c>
      <c r="BO169" s="413">
        <f>BN169*(1-VLOOKUP($AR70,'MP-2017_Male'!$A$3:$CF$103,MIN((61+(Mortality!BO$5-Mortality!$AT$5)),84),0))</f>
        <v>8.2854264447865089E-2</v>
      </c>
      <c r="BP169" s="413">
        <f>BO169*(1-VLOOKUP($AR70,'MP-2017_Male'!$A$3:$CF$103,MIN((61+(Mortality!BP$5-Mortality!$AT$5)),84),0))</f>
        <v>8.2083719788499945E-2</v>
      </c>
      <c r="BQ169" s="413">
        <f>BP169*(1-VLOOKUP($AR70,'MP-2017_Male'!$A$3:$CF$103,MIN((61+(Mortality!BQ$5-Mortality!$AT$5)),84),0))</f>
        <v>8.1312132822488045E-2</v>
      </c>
      <c r="BR169" s="413">
        <f>BQ169*(1-VLOOKUP($AR70,'MP-2017_Male'!$A$3:$CF$103,MIN((61+(Mortality!BR$5-Mortality!$AT$5)),84),0))</f>
        <v>8.0547798773956666E-2</v>
      </c>
      <c r="BS169" s="413">
        <f>BR169*(1-VLOOKUP($AR70,'MP-2017_Male'!$A$3:$CF$103,MIN((61+(Mortality!BS$5-Mortality!$AT$5)),84),0))</f>
        <v>7.9790649465481478E-2</v>
      </c>
      <c r="BT169" s="413">
        <f>BS169*(1-VLOOKUP($AR70,'MP-2017_Male'!$A$3:$CF$103,MIN((61+(Mortality!BT$5-Mortality!$AT$5)),84),0))</f>
        <v>7.9040617360505952E-2</v>
      </c>
      <c r="BU169" s="413">
        <f>BT169*(1-VLOOKUP($AR70,'MP-2017_Male'!$A$3:$CF$103,MIN((61+(Mortality!BU$5-Mortality!$AT$5)),84),0))</f>
        <v>7.8297635557317197E-2</v>
      </c>
      <c r="BV169" s="413">
        <f>BU169*(1-VLOOKUP($AR70,'MP-2017_Male'!$A$3:$CF$103,MIN((61+(Mortality!BV$5-Mortality!$AT$5)),84),0))</f>
        <v>7.7561637783078424E-2</v>
      </c>
      <c r="BW169" s="413">
        <f>BV169*(1-VLOOKUP($AR70,'MP-2017_Male'!$A$3:$CF$103,MIN((61+(Mortality!BW$5-Mortality!$AT$5)),84),0))</f>
        <v>7.6832558387917485E-2</v>
      </c>
      <c r="BX169" s="413">
        <f>BW169*(1-VLOOKUP($AR70,'MP-2017_Male'!$A$3:$CF$103,MIN((61+(Mortality!BX$5-Mortality!$AT$5)),84),0))</f>
        <v>7.6110332339071066E-2</v>
      </c>
      <c r="BY169" s="413">
        <f>BX169*(1-VLOOKUP($AR70,'MP-2017_Male'!$A$3:$CF$103,MIN((61+(Mortality!BY$5-Mortality!$AT$5)),84),0))</f>
        <v>7.5394895215083801E-2</v>
      </c>
      <c r="BZ169" s="413">
        <f>BY169*(1-VLOOKUP($AR70,'MP-2017_Male'!$A$3:$CF$103,MIN((61+(Mortality!BZ$5-Mortality!$AT$5)),84),0))</f>
        <v>7.4686183200062012E-2</v>
      </c>
      <c r="CA169" s="413">
        <f>BZ169*(1-VLOOKUP($AR70,'MP-2017_Male'!$A$3:$CF$103,MIN((61+(Mortality!CA$5-Mortality!$AT$5)),84),0))</f>
        <v>7.3984133077981434E-2</v>
      </c>
      <c r="CB169" s="413">
        <f>CA169*(1-VLOOKUP($AR70,'MP-2017_Male'!$A$3:$CF$103,MIN((61+(Mortality!CB$5-Mortality!$AT$5)),84),0))</f>
        <v>7.3288682227048416E-2</v>
      </c>
      <c r="CC169" s="413">
        <f>CB169*(1-VLOOKUP($AR70,'MP-2017_Male'!$A$3:$CF$103,MIN((61+(Mortality!CC$5-Mortality!$AT$5)),84),0))</f>
        <v>7.2599768614114157E-2</v>
      </c>
      <c r="CD169" s="413">
        <f>CC169*(1-VLOOKUP($AR70,'MP-2017_Male'!$A$3:$CF$103,MIN((61+(Mortality!CD$5-Mortality!$AT$5)),84),0))</f>
        <v>7.191733078914149E-2</v>
      </c>
      <c r="CE169" s="413">
        <f>CD169*(1-VLOOKUP($AR70,'MP-2017_Male'!$A$3:$CF$103,MIN((61+(Mortality!CE$5-Mortality!$AT$5)),84),0))</f>
        <v>7.1241307879723562E-2</v>
      </c>
      <c r="CF169" s="413">
        <f>CE169*(1-VLOOKUP($AR70,'MP-2017_Male'!$A$3:$CF$103,MIN((61+(Mortality!CF$5-Mortality!$AT$5)),84),0))</f>
        <v>7.057163958565417E-2</v>
      </c>
      <c r="CG169" s="413">
        <f>CF169*(1-VLOOKUP($AR70,'MP-2017_Male'!$A$3:$CF$103,MIN((61+(Mortality!CG$5-Mortality!$AT$5)),84),0))</f>
        <v>6.9908266173549019E-2</v>
      </c>
      <c r="CH169" s="413">
        <f>CG169*(1-VLOOKUP($AR70,'MP-2017_Male'!$A$3:$CF$103,MIN((61+(Mortality!CH$5-Mortality!$AT$5)),84),0))</f>
        <v>6.9251128471517667E-2</v>
      </c>
      <c r="CI169" s="413">
        <f>CH169*(1-VLOOKUP($AR70,'MP-2017_Male'!$A$3:$CF$103,MIN((61+(Mortality!CI$5-Mortality!$AT$5)),84),0))</f>
        <v>6.8600167863885397E-2</v>
      </c>
      <c r="CJ169" s="413">
        <f>CI169*(1-VLOOKUP($AR70,'MP-2017_Male'!$A$3:$CF$103,MIN((61+(Mortality!CJ$5-Mortality!$AT$5)),84),0))</f>
        <v>6.7955326285964873E-2</v>
      </c>
      <c r="CK169" s="413">
        <f>CJ169*(1-VLOOKUP($AR70,'MP-2017_Male'!$A$3:$CF$103,MIN((61+(Mortality!CK$5-Mortality!$AT$5)),84),0))</f>
        <v>6.731654621887681E-2</v>
      </c>
      <c r="CL169" s="413">
        <f>CK169*(1-VLOOKUP($AR70,'MP-2017_Male'!$A$3:$CF$103,MIN((61+(Mortality!CL$5-Mortality!$AT$5)),84),0))</f>
        <v>6.6683770684419372E-2</v>
      </c>
      <c r="CM169" s="413">
        <f>CL169*(1-VLOOKUP($AR70,'MP-2017_Male'!$A$3:$CF$103,MIN((61+(Mortality!CM$5-Mortality!$AT$5)),84),0))</f>
        <v>6.605694323998583E-2</v>
      </c>
      <c r="CN169" s="413">
        <f>CM169*(1-VLOOKUP($AR70,'MP-2017_Male'!$A$3:$CF$103,MIN((61+(Mortality!CN$5-Mortality!$AT$5)),84),0))</f>
        <v>6.5436007973529969E-2</v>
      </c>
      <c r="CO169" s="413">
        <f>CN169*(1-VLOOKUP($AR70,'MP-2017_Male'!$A$3:$CF$103,MIN((61+(Mortality!CO$5-Mortality!$AT$5)),84),0))</f>
        <v>6.4820909498578785E-2</v>
      </c>
      <c r="CP169" s="413">
        <f>CO169*(1-VLOOKUP($AR70,'MP-2017_Male'!$A$3:$CF$103,MIN((61+(Mortality!CP$5-Mortality!$AT$5)),84),0))</f>
        <v>6.4211592949292143E-2</v>
      </c>
      <c r="CQ169" s="413">
        <f>CP169*(1-VLOOKUP($AR70,'MP-2017_Male'!$A$3:$CF$103,MIN((61+(Mortality!CQ$5-Mortality!$AT$5)),84),0))</f>
        <v>6.3608003975568803E-2</v>
      </c>
      <c r="CR169" s="413">
        <f>CQ169*(1-VLOOKUP($AR70,'MP-2017_Male'!$A$3:$CF$103,MIN((61+(Mortality!CR$5-Mortality!$AT$5)),84),0))</f>
        <v>6.3010088738198453E-2</v>
      </c>
      <c r="CS169" s="413">
        <f>CR169*(1-VLOOKUP($AR70,'MP-2017_Male'!$A$3:$CF$103,MIN((61+(Mortality!CS$5-Mortality!$AT$5)),84),0))</f>
        <v>6.2417793904059389E-2</v>
      </c>
      <c r="CT169" s="413">
        <f>CS169*(1-VLOOKUP($AR70,'MP-2017_Male'!$A$3:$CF$103,MIN((61+(Mortality!CT$5-Mortality!$AT$5)),84),0))</f>
        <v>6.1831066641361232E-2</v>
      </c>
      <c r="CU169" s="413">
        <f>CT169*(1-VLOOKUP($AR70,'MP-2017_Male'!$A$3:$CF$103,MIN((61+(Mortality!CU$5-Mortality!$AT$5)),84),0))</f>
        <v>6.1249854614932438E-2</v>
      </c>
      <c r="CV169" s="413">
        <f>CU169*(1-VLOOKUP($AR70,'MP-2017_Male'!$A$3:$CF$103,MIN((61+(Mortality!CV$5-Mortality!$AT$5)),84),0))</f>
        <v>6.0674105981552075E-2</v>
      </c>
      <c r="CW169" s="413">
        <f>CV169*(1-VLOOKUP($AR70,'MP-2017_Male'!$A$3:$CF$103,MIN((61+(Mortality!CW$5-Mortality!$AT$5)),84),0))</f>
        <v>6.0103769385325488E-2</v>
      </c>
      <c r="CX169" s="413">
        <f>CW169*(1-VLOOKUP($AR70,'MP-2017_Male'!$A$3:$CF$103,MIN((61+(Mortality!CX$5-Mortality!$AT$5)),84),0))</f>
        <v>5.9538793953103429E-2</v>
      </c>
      <c r="CY169" s="413">
        <f>CX169*(1-VLOOKUP($AR70,'MP-2017_Male'!$A$3:$CF$103,MIN((61+(Mortality!CY$5-Mortality!$AT$5)),84),0))</f>
        <v>5.8979129289944261E-2</v>
      </c>
      <c r="CZ169" s="413">
        <f>CY169*(1-VLOOKUP($AR70,'MP-2017_Male'!$A$3:$CF$103,MIN((61+(Mortality!CZ$5-Mortality!$AT$5)),84),0))</f>
        <v>5.8424725474618786E-2</v>
      </c>
      <c r="DA169" s="413">
        <f>CZ169*(1-VLOOKUP($AR70,'MP-2017_Male'!$A$3:$CF$103,MIN((61+(Mortality!DA$5-Mortality!$AT$5)),84),0))</f>
        <v>5.7875533055157372E-2</v>
      </c>
      <c r="DB169" s="413">
        <f>DA169*(1-VLOOKUP($AR70,'MP-2017_Male'!$A$3:$CF$103,MIN((61+(Mortality!DB$5-Mortality!$AT$5)),84),0))</f>
        <v>5.7331503044438896E-2</v>
      </c>
      <c r="DC169" s="413">
        <f>DB169*(1-VLOOKUP($AR70,'MP-2017_Male'!$A$3:$CF$103,MIN((61+(Mortality!DC$5-Mortality!$AT$5)),84),0))</f>
        <v>5.6792586915821175E-2</v>
      </c>
      <c r="DD169" s="413">
        <f>DC169*(1-VLOOKUP($AR70,'MP-2017_Male'!$A$3:$CF$103,MIN((61+(Mortality!DD$5-Mortality!$AT$5)),84),0))</f>
        <v>5.6258736598812455E-2</v>
      </c>
      <c r="DE169" s="413">
        <f>DD169*(1-VLOOKUP($AR70,'MP-2017_Male'!$A$3:$CF$103,MIN((61+(Mortality!DE$5-Mortality!$AT$5)),84),0))</f>
        <v>5.5729904474783619E-2</v>
      </c>
      <c r="DF169" s="413">
        <f>DE169*(1-VLOOKUP($AR70,'MP-2017_Male'!$A$3:$CF$103,MIN((61+(Mortality!DF$5-Mortality!$AT$5)),84),0))</f>
        <v>5.5206043372720656E-2</v>
      </c>
      <c r="DG169" s="413">
        <f>DF169*(1-VLOOKUP($AR70,'MP-2017_Male'!$A$3:$CF$103,MIN((61+(Mortality!DG$5-Mortality!$AT$5)),84),0))</f>
        <v>5.4687106565017081E-2</v>
      </c>
      <c r="DH169" s="413">
        <f>DG169*(1-VLOOKUP($AR70,'MP-2017_Male'!$A$3:$CF$103,MIN((61+(Mortality!DH$5-Mortality!$AT$5)),84),0))</f>
        <v>5.417304776330592E-2</v>
      </c>
      <c r="DI169" s="413">
        <f>DH169*(1-VLOOKUP($AR70,'MP-2017_Male'!$A$3:$CF$103,MIN((61+(Mortality!DI$5-Mortality!$AT$5)),84),0))</f>
        <v>5.3663821114330844E-2</v>
      </c>
      <c r="DJ169" s="413">
        <f>DI169*(1-VLOOKUP($AR70,'MP-2017_Male'!$A$3:$CF$103,MIN((61+(Mortality!DJ$5-Mortality!$AT$5)),84),0))</f>
        <v>5.3159381195856135E-2</v>
      </c>
      <c r="DK169" s="413">
        <f>DJ169*(1-VLOOKUP($AR70,'MP-2017_Male'!$A$3:$CF$103,MIN((61+(Mortality!DK$5-Mortality!$AT$5)),84),0))</f>
        <v>5.2659683012615088E-2</v>
      </c>
      <c r="DL169" s="413">
        <f>DK169*(1-VLOOKUP($AR70,'MP-2017_Male'!$A$3:$CF$103,MIN((61+(Mortality!DL$5-Mortality!$AT$5)),84),0))</f>
        <v>5.2164681992296506E-2</v>
      </c>
      <c r="DM169" s="413">
        <f>DL169*(1-VLOOKUP($AR70,'MP-2017_Male'!$A$3:$CF$103,MIN((61+(Mortality!DM$5-Mortality!$AT$5)),84),0))</f>
        <v>5.1674333981568919E-2</v>
      </c>
      <c r="DN169" s="413">
        <f>DM169*(1-VLOOKUP($AR70,'MP-2017_Male'!$A$3:$CF$103,MIN((61+(Mortality!DN$5-Mortality!$AT$5)),84),0))</f>
        <v>5.1188595242142171E-2</v>
      </c>
      <c r="DO169" s="413">
        <f>DN169*(1-VLOOKUP($AR70,'MP-2017_Male'!$A$3:$CF$103,MIN((61+(Mortality!DO$5-Mortality!$AT$5)),84),0))</f>
        <v>5.0707422446866039E-2</v>
      </c>
      <c r="DP169" s="413">
        <f>DO169*(1-VLOOKUP($AR70,'MP-2017_Male'!$A$3:$CF$103,MIN((61+(Mortality!DP$5-Mortality!$AT$5)),84),0))</f>
        <v>5.0230772675865502E-2</v>
      </c>
      <c r="DQ169" s="413">
        <f>DP169*(1-VLOOKUP($AR70,'MP-2017_Male'!$A$3:$CF$103,MIN((61+(Mortality!DQ$5-Mortality!$AT$5)),84),0))</f>
        <v>4.975860341271237E-2</v>
      </c>
      <c r="DR169" s="413">
        <f>DQ169*(1-VLOOKUP($AR70,'MP-2017_Male'!$A$3:$CF$103,MIN((61+(Mortality!DR$5-Mortality!$AT$5)),84),0))</f>
        <v>4.9290872540632878E-2</v>
      </c>
      <c r="DS169" s="413">
        <f>DR169*(1-VLOOKUP($AR70,'MP-2017_Male'!$A$3:$CF$103,MIN((61+(Mortality!DS$5-Mortality!$AT$5)),84),0))</f>
        <v>4.8827538338750934E-2</v>
      </c>
      <c r="DT169" s="413">
        <f>DS169*(1-VLOOKUP($AR70,'MP-2017_Male'!$A$3:$CF$103,MIN((61+(Mortality!DT$5-Mortality!$AT$5)),84),0))</f>
        <v>4.8368559478366678E-2</v>
      </c>
      <c r="DU169" s="413">
        <f>DT169*(1-VLOOKUP($AR70,'MP-2017_Male'!$A$3:$CF$103,MIN((61+(Mortality!DU$5-Mortality!$AT$5)),84),0))</f>
        <v>4.7913895019270035E-2</v>
      </c>
      <c r="DV169" s="413">
        <f>DU169*(1-VLOOKUP($AR70,'MP-2017_Male'!$A$3:$CF$103,MIN((61+(Mortality!DV$5-Mortality!$AT$5)),84),0))</f>
        <v>4.7463504406088895E-2</v>
      </c>
      <c r="DW169" s="413">
        <f>DV169*(1-VLOOKUP($AR70,'MP-2017_Male'!$A$3:$CF$103,MIN((61+(Mortality!DW$5-Mortality!$AT$5)),84),0))</f>
        <v>4.7017347464671663E-2</v>
      </c>
      <c r="DX169" s="413">
        <f>DW169*(1-VLOOKUP($AR70,'MP-2017_Male'!$A$3:$CF$103,MIN((61+(Mortality!DX$5-Mortality!$AT$5)),84),0))</f>
        <v>4.6575384398503748E-2</v>
      </c>
      <c r="DY169" s="413">
        <f>DX169*(1-VLOOKUP($AR70,'MP-2017_Male'!$A$3:$CF$103,MIN((61+(Mortality!DY$5-Mortality!$AT$5)),84),0))</f>
        <v>4.6137575785157814E-2</v>
      </c>
      <c r="DZ169" s="413">
        <f>DY169*(1-VLOOKUP($AR70,'MP-2017_Male'!$A$3:$CF$103,MIN((61+(Mortality!DZ$5-Mortality!$AT$5)),84),0))</f>
        <v>4.5703882572777334E-2</v>
      </c>
      <c r="EA169" s="413">
        <f>DZ169*(1-VLOOKUP($AR70,'MP-2017_Male'!$A$3:$CF$103,MIN((61+(Mortality!EA$5-Mortality!$AT$5)),84),0))</f>
        <v>4.5274266076593225E-2</v>
      </c>
      <c r="EB169" s="413">
        <f>EA169*(1-VLOOKUP($AR70,'MP-2017_Male'!$A$3:$CF$103,MIN((61+(Mortality!EB$5-Mortality!$AT$5)),84),0))</f>
        <v>4.4848687975473249E-2</v>
      </c>
      <c r="EC169" s="413">
        <f>EB169*(1-VLOOKUP($AR70,'MP-2017_Male'!$A$3:$CF$103,MIN((61+(Mortality!EC$5-Mortality!$AT$5)),84),0))</f>
        <v>4.4427110308503805E-2</v>
      </c>
      <c r="ED169" s="413">
        <f>EC169*(1-VLOOKUP($AR70,'MP-2017_Male'!$A$3:$CF$103,MIN((61+(Mortality!ED$5-Mortality!$AT$5)),84),0))</f>
        <v>4.400949547160387E-2</v>
      </c>
      <c r="EE169" s="413">
        <f>ED169*(1-VLOOKUP($AR70,'MP-2017_Male'!$A$3:$CF$103,MIN((61+(Mortality!EE$5-Mortality!$AT$5)),84),0))</f>
        <v>4.3595806214170793E-2</v>
      </c>
      <c r="EF169" s="413">
        <f>EE169*(1-VLOOKUP($AR70,'MP-2017_Male'!$A$3:$CF$103,MIN((61+(Mortality!EF$5-Mortality!$AT$5)),84),0))</f>
        <v>4.3186005635757592E-2</v>
      </c>
      <c r="EG169" s="413">
        <f>EF169*(1-VLOOKUP($AR70,'MP-2017_Male'!$A$3:$CF$103,MIN((61+(Mortality!EG$5-Mortality!$AT$5)),84),0))</f>
        <v>4.2780057182781474E-2</v>
      </c>
      <c r="EH169" s="413">
        <f>EG169*(1-VLOOKUP($AR70,'MP-2017_Male'!$A$3:$CF$103,MIN((61+(Mortality!EH$5-Mortality!$AT$5)),84),0))</f>
        <v>4.2377924645263326E-2</v>
      </c>
      <c r="EI169" s="413">
        <f>EH169*(1-VLOOKUP($AR70,'MP-2017_Male'!$A$3:$CF$103,MIN((61+(Mortality!EI$5-Mortality!$AT$5)),84),0))</f>
        <v>4.1979572153597849E-2</v>
      </c>
      <c r="EJ169" s="413">
        <f>EI169*(1-VLOOKUP($AR70,'MP-2017_Male'!$A$3:$CF$103,MIN((61+(Mortality!EJ$5-Mortality!$AT$5)),84),0))</f>
        <v>4.1584964175354032E-2</v>
      </c>
      <c r="EK169" s="413">
        <f>EJ169*(1-VLOOKUP($AR70,'MP-2017_Male'!$A$3:$CF$103,MIN((61+(Mortality!EK$5-Mortality!$AT$5)),84),0))</f>
        <v>4.1194065512105707E-2</v>
      </c>
      <c r="EL169" s="413">
        <f>EK169*(1-VLOOKUP($AR70,'MP-2017_Male'!$A$3:$CF$103,MIN((61+(Mortality!EL$5-Mortality!$AT$5)),84),0))</f>
        <v>4.0806841296291918E-2</v>
      </c>
      <c r="EM169" s="413">
        <f>EL169*(1-VLOOKUP($AR70,'MP-2017_Male'!$A$3:$CF$103,MIN((61+(Mortality!EM$5-Mortality!$AT$5)),84),0))</f>
        <v>4.0423256988106775E-2</v>
      </c>
      <c r="EN169" s="413">
        <f>EM169*(1-VLOOKUP($AR70,'MP-2017_Male'!$A$3:$CF$103,MIN((61+(Mortality!EN$5-Mortality!$AT$5)),84),0))</f>
        <v>4.004327837241857E-2</v>
      </c>
      <c r="EO169" s="413">
        <f>EN169*(1-VLOOKUP($AR70,'MP-2017_Male'!$A$3:$CF$103,MIN((61+(Mortality!EO$5-Mortality!$AT$5)),84),0))</f>
        <v>3.9666871555717839E-2</v>
      </c>
      <c r="EP169" s="413">
        <f>EO169*(1-VLOOKUP($AR70,'MP-2017_Male'!$A$3:$CF$103,MIN((61+(Mortality!EP$5-Mortality!$AT$5)),84),0))</f>
        <v>3.9294002963094092E-2</v>
      </c>
      <c r="EQ169" s="413">
        <f>EP169*(1-VLOOKUP($AR70,'MP-2017_Male'!$A$3:$CF$103,MIN((61+(Mortality!EQ$5-Mortality!$AT$5)),84),0))</f>
        <v>3.8924639335241012E-2</v>
      </c>
      <c r="ER169" s="413">
        <f>EQ169*(1-VLOOKUP($AR70,'MP-2017_Male'!$A$3:$CF$103,MIN((61+(Mortality!ER$5-Mortality!$AT$5)),84),0))</f>
        <v>3.8558747725489749E-2</v>
      </c>
      <c r="ES169" s="413">
        <f>ER169*(1-VLOOKUP($AR70,'MP-2017_Male'!$A$3:$CF$103,MIN((61+(Mortality!ES$5-Mortality!$AT$5)),84),0))</f>
        <v>3.8196295496870147E-2</v>
      </c>
      <c r="ET169" s="413">
        <f>ES169*(1-VLOOKUP($AR70,'MP-2017_Male'!$A$3:$CF$103,MIN((61+(Mortality!ET$5-Mortality!$AT$5)),84),0))</f>
        <v>3.7837250319199572E-2</v>
      </c>
      <c r="EU169" s="413">
        <f>ET169*(1-VLOOKUP($AR70,'MP-2017_Male'!$A$3:$CF$103,MIN((61+(Mortality!EU$5-Mortality!$AT$5)),84),0))</f>
        <v>3.7481580166199097E-2</v>
      </c>
      <c r="EV169" s="413">
        <f>EU169*(1-VLOOKUP($AR70,'MP-2017_Male'!$A$3:$CF$103,MIN((61+(Mortality!EV$5-Mortality!$AT$5)),84),0))</f>
        <v>3.7129253312636827E-2</v>
      </c>
      <c r="EW169" s="413">
        <f>EV169*(1-VLOOKUP($AR70,'MP-2017_Male'!$A$3:$CF$103,MIN((61+(Mortality!EW$5-Mortality!$AT$5)),84),0))</f>
        <v>3.6780238331498044E-2</v>
      </c>
      <c r="EX169" s="413">
        <f>EW169*(1-VLOOKUP($AR70,'MP-2017_Male'!$A$3:$CF$103,MIN((61+(Mortality!EX$5-Mortality!$AT$5)),84),0))</f>
        <v>3.6434504091181964E-2</v>
      </c>
      <c r="EY169" s="413">
        <f>EX169*(1-VLOOKUP($AR70,'MP-2017_Male'!$A$3:$CF$103,MIN((61+(Mortality!EY$5-Mortality!$AT$5)),84),0))</f>
        <v>3.6092019752724858E-2</v>
      </c>
      <c r="EZ169" s="413">
        <f>EY169*(1-VLOOKUP($AR70,'MP-2017_Male'!$A$3:$CF$103,MIN((61+(Mortality!EZ$5-Mortality!$AT$5)),84),0))</f>
        <v>3.5752754767049248E-2</v>
      </c>
      <c r="FA169" s="413">
        <f>EZ169*(1-VLOOKUP($AR70,'MP-2017_Male'!$A$3:$CF$103,MIN((61+(Mortality!FA$5-Mortality!$AT$5)),84),0))</f>
        <v>3.5416678872238989E-2</v>
      </c>
      <c r="FB169" s="413">
        <f>FA169*(1-VLOOKUP($AR70,'MP-2017_Male'!$A$3:$CF$103,MIN((61+(Mortality!FB$5-Mortality!$AT$5)),84),0))</f>
        <v>3.5083762090839944E-2</v>
      </c>
      <c r="FC169" s="413">
        <f>FB169*(1-VLOOKUP($AR70,'MP-2017_Male'!$A$3:$CF$103,MIN((61+(Mortality!FC$5-Mortality!$AT$5)),84),0))</f>
        <v>3.4753974727186047E-2</v>
      </c>
      <c r="FD169" s="413">
        <f>FC169*(1-VLOOKUP($AR70,'MP-2017_Male'!$A$3:$CF$103,MIN((61+(Mortality!FD$5-Mortality!$AT$5)),84),0))</f>
        <v>3.4427287364750501E-2</v>
      </c>
      <c r="FE169" s="413">
        <f>FD169*(1-VLOOKUP($AR70,'MP-2017_Male'!$A$3:$CF$103,MIN((61+(Mortality!FE$5-Mortality!$AT$5)),84),0))</f>
        <v>3.4103670863521847E-2</v>
      </c>
      <c r="FF169" s="413">
        <f>FE169*(1-VLOOKUP($AR70,'MP-2017_Male'!$A$3:$CF$103,MIN((61+(Mortality!FF$5-Mortality!$AT$5)),84),0))</f>
        <v>3.3783096357404743E-2</v>
      </c>
      <c r="FG169" s="413">
        <f>FF169*(1-VLOOKUP($AR70,'MP-2017_Male'!$A$3:$CF$103,MIN((61+(Mortality!FG$5-Mortality!$AT$5)),84),0))</f>
        <v>3.346553525164514E-2</v>
      </c>
      <c r="FH169" s="413">
        <f>FG169*(1-VLOOKUP($AR70,'MP-2017_Male'!$A$3:$CF$103,MIN((61+(Mortality!FH$5-Mortality!$AT$5)),84),0))</f>
        <v>3.3150959220279677E-2</v>
      </c>
      <c r="FI169" s="413">
        <f>FH169*(1-VLOOKUP($AR70,'MP-2017_Male'!$A$3:$CF$103,MIN((61+(Mortality!FI$5-Mortality!$AT$5)),84),0))</f>
        <v>3.2839340203609048E-2</v>
      </c>
    </row>
    <row r="170" spans="44:165">
      <c r="AR170" s="205">
        <v>90</v>
      </c>
      <c r="AS170" s="235">
        <f t="shared" si="160"/>
        <v>0.10413683240476114</v>
      </c>
      <c r="AT170" s="235">
        <f t="shared" ref="AT170:AW170" si="171">AU170</f>
        <v>0.107126</v>
      </c>
      <c r="AU170" s="235">
        <f t="shared" si="171"/>
        <v>0.107126</v>
      </c>
      <c r="AV170" s="235">
        <f t="shared" si="171"/>
        <v>0.107126</v>
      </c>
      <c r="AW170" s="235">
        <f t="shared" si="171"/>
        <v>0.107126</v>
      </c>
      <c r="AX170" s="406">
        <f t="shared" si="163"/>
        <v>0.107126</v>
      </c>
      <c r="AY170" s="413">
        <f>AX170*(1-VLOOKUP($AR71,'MP-2017_Male'!$A$3:$CF$103,MIN((61+(Mortality!AY$5-Mortality!$AT$5)),84),0))</f>
        <v>0.1063975432</v>
      </c>
      <c r="AZ170" s="413">
        <f>AY170*(1-VLOOKUP($AR71,'MP-2017_Male'!$A$3:$CF$103,MIN((61+(Mortality!AZ$5-Mortality!$AT$5)),84),0))</f>
        <v>0.10566340015192</v>
      </c>
      <c r="BA170" s="413">
        <f>AZ170*(1-VLOOKUP($AR71,'MP-2017_Male'!$A$3:$CF$103,MIN((61+(Mortality!BA$5-Mortality!$AT$5)),84),0))</f>
        <v>0.10491319001084136</v>
      </c>
      <c r="BB170" s="413">
        <f>BA170*(1-VLOOKUP($AR71,'MP-2017_Male'!$A$3:$CF$103,MIN((61+(Mortality!BB$5-Mortality!$AT$5)),84),0))</f>
        <v>0.10413683240476114</v>
      </c>
      <c r="BC170" s="413">
        <f>BB170*(1-VLOOKUP($AR71,'MP-2017_Male'!$A$3:$CF$103,MIN((61+(Mortality!BC$5-Mortality!$AT$5)),84),0))</f>
        <v>0.10334539247848495</v>
      </c>
      <c r="BD170" s="413">
        <f>BC170*(1-VLOOKUP($AR71,'MP-2017_Male'!$A$3:$CF$103,MIN((61+(Mortality!BD$5-Mortality!$AT$5)),84),0))</f>
        <v>0.10252896387790492</v>
      </c>
      <c r="BE170" s="413">
        <f>BD170*(1-VLOOKUP($AR71,'MP-2017_Male'!$A$3:$CF$103,MIN((61+(Mortality!BE$5-Mortality!$AT$5)),84),0))</f>
        <v>0.10169847927049389</v>
      </c>
      <c r="BF170" s="413">
        <f>BE170*(1-VLOOKUP($AR71,'MP-2017_Male'!$A$3:$CF$103,MIN((61+(Mortality!BF$5-Mortality!$AT$5)),84),0))</f>
        <v>0.10085438189254879</v>
      </c>
      <c r="BG170" s="413">
        <f>BF170*(1-VLOOKUP($AR71,'MP-2017_Male'!$A$3:$CF$103,MIN((61+(Mortality!BG$5-Mortality!$AT$5)),84),0))</f>
        <v>0.10000720508465138</v>
      </c>
      <c r="BH170" s="413">
        <f>BG170*(1-VLOOKUP($AR71,'MP-2017_Male'!$A$3:$CF$103,MIN((61+(Mortality!BH$5-Mortality!$AT$5)),84),0))</f>
        <v>9.9157143841431858E-2</v>
      </c>
      <c r="BI170" s="413">
        <f>BH170*(1-VLOOKUP($AR71,'MP-2017_Male'!$A$3:$CF$103,MIN((61+(Mortality!BI$5-Mortality!$AT$5)),84),0))</f>
        <v>9.8304392404395535E-2</v>
      </c>
      <c r="BJ170" s="413">
        <f>BI170*(1-VLOOKUP($AR71,'MP-2017_Male'!$A$3:$CF$103,MIN((61+(Mortality!BJ$5-Mortality!$AT$5)),84),0))</f>
        <v>9.7449144190477288E-2</v>
      </c>
      <c r="BK170" s="413">
        <f>BJ170*(1-VLOOKUP($AR71,'MP-2017_Male'!$A$3:$CF$103,MIN((61+(Mortality!BK$5-Mortality!$AT$5)),84),0))</f>
        <v>9.6591591721601089E-2</v>
      </c>
      <c r="BL170" s="413">
        <f>BK170*(1-VLOOKUP($AR71,'MP-2017_Male'!$A$3:$CF$103,MIN((61+(Mortality!BL$5-Mortality!$AT$5)),84),0))</f>
        <v>9.5722267396106675E-2</v>
      </c>
      <c r="BM170" s="413">
        <f>BL170*(1-VLOOKUP($AR71,'MP-2017_Male'!$A$3:$CF$103,MIN((61+(Mortality!BM$5-Mortality!$AT$5)),84),0))</f>
        <v>9.4860766989541712E-2</v>
      </c>
      <c r="BN170" s="413">
        <f>BM170*(1-VLOOKUP($AR71,'MP-2017_Male'!$A$3:$CF$103,MIN((61+(Mortality!BN$5-Mortality!$AT$5)),84),0))</f>
        <v>9.3997534009936878E-2</v>
      </c>
      <c r="BO170" s="413">
        <f>BN170*(1-VLOOKUP($AR71,'MP-2017_Male'!$A$3:$CF$103,MIN((61+(Mortality!BO$5-Mortality!$AT$5)),84),0))</f>
        <v>9.3142156450446448E-2</v>
      </c>
      <c r="BP170" s="413">
        <f>BO170*(1-VLOOKUP($AR71,'MP-2017_Male'!$A$3:$CF$103,MIN((61+(Mortality!BP$5-Mortality!$AT$5)),84),0))</f>
        <v>9.2285248611102336E-2</v>
      </c>
      <c r="BQ170" s="413">
        <f>BP170*(1-VLOOKUP($AR71,'MP-2017_Male'!$A$3:$CF$103,MIN((61+(Mortality!BQ$5-Mortality!$AT$5)),84),0))</f>
        <v>9.1426995799019084E-2</v>
      </c>
      <c r="BR170" s="413">
        <f>BQ170*(1-VLOOKUP($AR71,'MP-2017_Male'!$A$3:$CF$103,MIN((61+(Mortality!BR$5-Mortality!$AT$5)),84),0))</f>
        <v>9.0576724738088213E-2</v>
      </c>
      <c r="BS170" s="413">
        <f>BR170*(1-VLOOKUP($AR71,'MP-2017_Male'!$A$3:$CF$103,MIN((61+(Mortality!BS$5-Mortality!$AT$5)),84),0))</f>
        <v>8.9734361198023999E-2</v>
      </c>
      <c r="BT170" s="413">
        <f>BS170*(1-VLOOKUP($AR71,'MP-2017_Male'!$A$3:$CF$103,MIN((61+(Mortality!BT$5-Mortality!$AT$5)),84),0))</f>
        <v>8.8899831638882376E-2</v>
      </c>
      <c r="BU170" s="413">
        <f>BT170*(1-VLOOKUP($AR71,'MP-2017_Male'!$A$3:$CF$103,MIN((61+(Mortality!BU$5-Mortality!$AT$5)),84),0))</f>
        <v>8.807306320464077E-2</v>
      </c>
      <c r="BV170" s="413">
        <f>BU170*(1-VLOOKUP($AR71,'MP-2017_Male'!$A$3:$CF$103,MIN((61+(Mortality!BV$5-Mortality!$AT$5)),84),0))</f>
        <v>8.725398371683761E-2</v>
      </c>
      <c r="BW170" s="413">
        <f>BV170*(1-VLOOKUP($AR71,'MP-2017_Male'!$A$3:$CF$103,MIN((61+(Mortality!BW$5-Mortality!$AT$5)),84),0))</f>
        <v>8.6442521668271016E-2</v>
      </c>
      <c r="BX170" s="413">
        <f>BW170*(1-VLOOKUP($AR71,'MP-2017_Male'!$A$3:$CF$103,MIN((61+(Mortality!BX$5-Mortality!$AT$5)),84),0))</f>
        <v>8.5638606216756091E-2</v>
      </c>
      <c r="BY170" s="413">
        <f>BX170*(1-VLOOKUP($AR71,'MP-2017_Male'!$A$3:$CF$103,MIN((61+(Mortality!BY$5-Mortality!$AT$5)),84),0))</f>
        <v>8.4842167178940261E-2</v>
      </c>
      <c r="BZ170" s="413">
        <f>BY170*(1-VLOOKUP($AR71,'MP-2017_Male'!$A$3:$CF$103,MIN((61+(Mortality!BZ$5-Mortality!$AT$5)),84),0))</f>
        <v>8.405313502417612E-2</v>
      </c>
      <c r="CA170" s="413">
        <f>BZ170*(1-VLOOKUP($AR71,'MP-2017_Male'!$A$3:$CF$103,MIN((61+(Mortality!CA$5-Mortality!$AT$5)),84),0))</f>
        <v>8.3271440868451285E-2</v>
      </c>
      <c r="CB170" s="413">
        <f>CA170*(1-VLOOKUP($AR71,'MP-2017_Male'!$A$3:$CF$103,MIN((61+(Mortality!CB$5-Mortality!$AT$5)),84),0))</f>
        <v>8.2497016468374693E-2</v>
      </c>
      <c r="CC170" s="413">
        <f>CB170*(1-VLOOKUP($AR71,'MP-2017_Male'!$A$3:$CF$103,MIN((61+(Mortality!CC$5-Mortality!$AT$5)),84),0))</f>
        <v>8.1729794215218809E-2</v>
      </c>
      <c r="CD170" s="413">
        <f>CC170*(1-VLOOKUP($AR71,'MP-2017_Male'!$A$3:$CF$103,MIN((61+(Mortality!CD$5-Mortality!$AT$5)),84),0))</f>
        <v>8.0969707129017271E-2</v>
      </c>
      <c r="CE170" s="413">
        <f>CD170*(1-VLOOKUP($AR71,'MP-2017_Male'!$A$3:$CF$103,MIN((61+(Mortality!CE$5-Mortality!$AT$5)),84),0))</f>
        <v>8.0216688852717419E-2</v>
      </c>
      <c r="CF170" s="413">
        <f>CE170*(1-VLOOKUP($AR71,'MP-2017_Male'!$A$3:$CF$103,MIN((61+(Mortality!CF$5-Mortality!$AT$5)),84),0))</f>
        <v>7.9470673646387144E-2</v>
      </c>
      <c r="CG170" s="413">
        <f>CF170*(1-VLOOKUP($AR71,'MP-2017_Male'!$A$3:$CF$103,MIN((61+(Mortality!CG$5-Mortality!$AT$5)),84),0))</f>
        <v>7.8731596381475741E-2</v>
      </c>
      <c r="CH170" s="413">
        <f>CG170*(1-VLOOKUP($AR71,'MP-2017_Male'!$A$3:$CF$103,MIN((61+(Mortality!CH$5-Mortality!$AT$5)),84),0))</f>
        <v>7.7999392535128012E-2</v>
      </c>
      <c r="CI170" s="413">
        <f>CH170*(1-VLOOKUP($AR71,'MP-2017_Male'!$A$3:$CF$103,MIN((61+(Mortality!CI$5-Mortality!$AT$5)),84),0))</f>
        <v>7.7273998184551329E-2</v>
      </c>
      <c r="CJ170" s="413">
        <f>CI170*(1-VLOOKUP($AR71,'MP-2017_Male'!$A$3:$CF$103,MIN((61+(Mortality!CJ$5-Mortality!$AT$5)),84),0))</f>
        <v>7.6555350001434999E-2</v>
      </c>
      <c r="CK170" s="413">
        <f>CJ170*(1-VLOOKUP($AR71,'MP-2017_Male'!$A$3:$CF$103,MIN((61+(Mortality!CK$5-Mortality!$AT$5)),84),0))</f>
        <v>7.584338524642166E-2</v>
      </c>
      <c r="CL170" s="413">
        <f>CK170*(1-VLOOKUP($AR71,'MP-2017_Male'!$A$3:$CF$103,MIN((61+(Mortality!CL$5-Mortality!$AT$5)),84),0))</f>
        <v>7.513804176362994E-2</v>
      </c>
      <c r="CM170" s="413">
        <f>CL170*(1-VLOOKUP($AR71,'MP-2017_Male'!$A$3:$CF$103,MIN((61+(Mortality!CM$5-Mortality!$AT$5)),84),0))</f>
        <v>7.4439257975228185E-2</v>
      </c>
      <c r="CN170" s="413">
        <f>CM170*(1-VLOOKUP($AR71,'MP-2017_Male'!$A$3:$CF$103,MIN((61+(Mortality!CN$5-Mortality!$AT$5)),84),0))</f>
        <v>7.3746972876058567E-2</v>
      </c>
      <c r="CO170" s="413">
        <f>CN170*(1-VLOOKUP($AR71,'MP-2017_Male'!$A$3:$CF$103,MIN((61+(Mortality!CO$5-Mortality!$AT$5)),84),0))</f>
        <v>7.3061126028311218E-2</v>
      </c>
      <c r="CP170" s="413">
        <f>CO170*(1-VLOOKUP($AR71,'MP-2017_Male'!$A$3:$CF$103,MIN((61+(Mortality!CP$5-Mortality!$AT$5)),84),0))</f>
        <v>7.2381657556247925E-2</v>
      </c>
      <c r="CQ170" s="413">
        <f>CP170*(1-VLOOKUP($AR71,'MP-2017_Male'!$A$3:$CF$103,MIN((61+(Mortality!CQ$5-Mortality!$AT$5)),84),0))</f>
        <v>7.1708508140974819E-2</v>
      </c>
      <c r="CR170" s="413">
        <f>CQ170*(1-VLOOKUP($AR71,'MP-2017_Male'!$A$3:$CF$103,MIN((61+(Mortality!CR$5-Mortality!$AT$5)),84),0))</f>
        <v>7.1041619015263749E-2</v>
      </c>
      <c r="CS170" s="413">
        <f>CR170*(1-VLOOKUP($AR71,'MP-2017_Male'!$A$3:$CF$103,MIN((61+(Mortality!CS$5-Mortality!$AT$5)),84),0))</f>
        <v>7.0380931958421794E-2</v>
      </c>
      <c r="CT170" s="413">
        <f>CS170*(1-VLOOKUP($AR71,'MP-2017_Male'!$A$3:$CF$103,MIN((61+(Mortality!CT$5-Mortality!$AT$5)),84),0))</f>
        <v>6.9726389291208474E-2</v>
      </c>
      <c r="CU170" s="413">
        <f>CT170*(1-VLOOKUP($AR71,'MP-2017_Male'!$A$3:$CF$103,MIN((61+(Mortality!CU$5-Mortality!$AT$5)),84),0))</f>
        <v>6.9077933870800232E-2</v>
      </c>
      <c r="CV170" s="413">
        <f>CU170*(1-VLOOKUP($AR71,'MP-2017_Male'!$A$3:$CF$103,MIN((61+(Mortality!CV$5-Mortality!$AT$5)),84),0))</f>
        <v>6.8435509085801788E-2</v>
      </c>
      <c r="CW170" s="413">
        <f>CV170*(1-VLOOKUP($AR71,'MP-2017_Male'!$A$3:$CF$103,MIN((61+(Mortality!CW$5-Mortality!$AT$5)),84),0))</f>
        <v>6.7799058851303828E-2</v>
      </c>
      <c r="CX170" s="413">
        <f>CW170*(1-VLOOKUP($AR71,'MP-2017_Male'!$A$3:$CF$103,MIN((61+(Mortality!CX$5-Mortality!$AT$5)),84),0))</f>
        <v>6.71685276039867E-2</v>
      </c>
      <c r="CY170" s="413">
        <f>CX170*(1-VLOOKUP($AR71,'MP-2017_Male'!$A$3:$CF$103,MIN((61+(Mortality!CY$5-Mortality!$AT$5)),84),0))</f>
        <v>6.6543860297269622E-2</v>
      </c>
      <c r="CZ170" s="413">
        <f>CY170*(1-VLOOKUP($AR71,'MP-2017_Male'!$A$3:$CF$103,MIN((61+(Mortality!CZ$5-Mortality!$AT$5)),84),0))</f>
        <v>6.592500239650502E-2</v>
      </c>
      <c r="DA170" s="413">
        <f>CZ170*(1-VLOOKUP($AR71,'MP-2017_Male'!$A$3:$CF$103,MIN((61+(Mortality!DA$5-Mortality!$AT$5)),84),0))</f>
        <v>6.5311899874217524E-2</v>
      </c>
      <c r="DB170" s="413">
        <f>DA170*(1-VLOOKUP($AR71,'MP-2017_Male'!$A$3:$CF$103,MIN((61+(Mortality!DB$5-Mortality!$AT$5)),84),0))</f>
        <v>6.4704499205387303E-2</v>
      </c>
      <c r="DC170" s="413">
        <f>DB170*(1-VLOOKUP($AR71,'MP-2017_Male'!$A$3:$CF$103,MIN((61+(Mortality!DC$5-Mortality!$AT$5)),84),0))</f>
        <v>6.4102747362777199E-2</v>
      </c>
      <c r="DD170" s="413">
        <f>DC170*(1-VLOOKUP($AR71,'MP-2017_Male'!$A$3:$CF$103,MIN((61+(Mortality!DD$5-Mortality!$AT$5)),84),0))</f>
        <v>6.3506591812303378E-2</v>
      </c>
      <c r="DE170" s="413">
        <f>DD170*(1-VLOOKUP($AR71,'MP-2017_Male'!$A$3:$CF$103,MIN((61+(Mortality!DE$5-Mortality!$AT$5)),84),0))</f>
        <v>6.291598050844896E-2</v>
      </c>
      <c r="DF170" s="413">
        <f>DE170*(1-VLOOKUP($AR71,'MP-2017_Male'!$A$3:$CF$103,MIN((61+(Mortality!DF$5-Mortality!$AT$5)),84),0))</f>
        <v>6.2330861889720389E-2</v>
      </c>
      <c r="DG170" s="413">
        <f>DF170*(1-VLOOKUP($AR71,'MP-2017_Male'!$A$3:$CF$103,MIN((61+(Mortality!DG$5-Mortality!$AT$5)),84),0))</f>
        <v>6.1751184874145992E-2</v>
      </c>
      <c r="DH170" s="413">
        <f>DG170*(1-VLOOKUP($AR71,'MP-2017_Male'!$A$3:$CF$103,MIN((61+(Mortality!DH$5-Mortality!$AT$5)),84),0))</f>
        <v>6.1176898854816433E-2</v>
      </c>
      <c r="DI170" s="413">
        <f>DH170*(1-VLOOKUP($AR71,'MP-2017_Male'!$A$3:$CF$103,MIN((61+(Mortality!DI$5-Mortality!$AT$5)),84),0))</f>
        <v>6.0607953695466642E-2</v>
      </c>
      <c r="DJ170" s="413">
        <f>DI170*(1-VLOOKUP($AR71,'MP-2017_Male'!$A$3:$CF$103,MIN((61+(Mortality!DJ$5-Mortality!$AT$5)),84),0))</f>
        <v>6.0044299726098802E-2</v>
      </c>
      <c r="DK170" s="413">
        <f>DJ170*(1-VLOOKUP($AR71,'MP-2017_Male'!$A$3:$CF$103,MIN((61+(Mortality!DK$5-Mortality!$AT$5)),84),0))</f>
        <v>5.9485887738646083E-2</v>
      </c>
      <c r="DL170" s="413">
        <f>DK170*(1-VLOOKUP($AR71,'MP-2017_Male'!$A$3:$CF$103,MIN((61+(Mortality!DL$5-Mortality!$AT$5)),84),0))</f>
        <v>5.8932668982676677E-2</v>
      </c>
      <c r="DM170" s="413">
        <f>DL170*(1-VLOOKUP($AR71,'MP-2017_Male'!$A$3:$CF$103,MIN((61+(Mortality!DM$5-Mortality!$AT$5)),84),0))</f>
        <v>5.8384595161137788E-2</v>
      </c>
      <c r="DN170" s="413">
        <f>DM170*(1-VLOOKUP($AR71,'MP-2017_Male'!$A$3:$CF$103,MIN((61+(Mortality!DN$5-Mortality!$AT$5)),84),0))</f>
        <v>5.7841618426139205E-2</v>
      </c>
      <c r="DO170" s="413">
        <f>DN170*(1-VLOOKUP($AR71,'MP-2017_Male'!$A$3:$CF$103,MIN((61+(Mortality!DO$5-Mortality!$AT$5)),84),0))</f>
        <v>5.730369137477611E-2</v>
      </c>
      <c r="DP170" s="413">
        <f>DO170*(1-VLOOKUP($AR71,'MP-2017_Male'!$A$3:$CF$103,MIN((61+(Mortality!DP$5-Mortality!$AT$5)),84),0))</f>
        <v>5.6770767044990691E-2</v>
      </c>
      <c r="DQ170" s="413">
        <f>DP170*(1-VLOOKUP($AR71,'MP-2017_Male'!$A$3:$CF$103,MIN((61+(Mortality!DQ$5-Mortality!$AT$5)),84),0))</f>
        <v>5.6242798911472276E-2</v>
      </c>
      <c r="DR170" s="413">
        <f>DQ170*(1-VLOOKUP($AR71,'MP-2017_Male'!$A$3:$CF$103,MIN((61+(Mortality!DR$5-Mortality!$AT$5)),84),0))</f>
        <v>5.5719740881595585E-2</v>
      </c>
      <c r="DS170" s="413">
        <f>DR170*(1-VLOOKUP($AR71,'MP-2017_Male'!$A$3:$CF$103,MIN((61+(Mortality!DS$5-Mortality!$AT$5)),84),0))</f>
        <v>5.5201547291396751E-2</v>
      </c>
      <c r="DT170" s="413">
        <f>DS170*(1-VLOOKUP($AR71,'MP-2017_Male'!$A$3:$CF$103,MIN((61+(Mortality!DT$5-Mortality!$AT$5)),84),0))</f>
        <v>5.4688172901586764E-2</v>
      </c>
      <c r="DU170" s="413">
        <f>DT170*(1-VLOOKUP($AR71,'MP-2017_Male'!$A$3:$CF$103,MIN((61+(Mortality!DU$5-Mortality!$AT$5)),84),0))</f>
        <v>5.4179572893602007E-2</v>
      </c>
      <c r="DV170" s="413">
        <f>DU170*(1-VLOOKUP($AR71,'MP-2017_Male'!$A$3:$CF$103,MIN((61+(Mortality!DV$5-Mortality!$AT$5)),84),0))</f>
        <v>5.367570286569151E-2</v>
      </c>
      <c r="DW170" s="413">
        <f>DV170*(1-VLOOKUP($AR71,'MP-2017_Male'!$A$3:$CF$103,MIN((61+(Mortality!DW$5-Mortality!$AT$5)),84),0))</f>
        <v>5.3176518829040578E-2</v>
      </c>
      <c r="DX170" s="413">
        <f>DW170*(1-VLOOKUP($AR71,'MP-2017_Male'!$A$3:$CF$103,MIN((61+(Mortality!DX$5-Mortality!$AT$5)),84),0))</f>
        <v>5.2681977203930502E-2</v>
      </c>
      <c r="DY170" s="413">
        <f>DX170*(1-VLOOKUP($AR71,'MP-2017_Male'!$A$3:$CF$103,MIN((61+(Mortality!DY$5-Mortality!$AT$5)),84),0))</f>
        <v>5.2192034815933951E-2</v>
      </c>
      <c r="DZ170" s="413">
        <f>DY170*(1-VLOOKUP($AR71,'MP-2017_Male'!$A$3:$CF$103,MIN((61+(Mortality!DZ$5-Mortality!$AT$5)),84),0))</f>
        <v>5.1706648892145768E-2</v>
      </c>
      <c r="EA170" s="413">
        <f>DZ170*(1-VLOOKUP($AR71,'MP-2017_Male'!$A$3:$CF$103,MIN((61+(Mortality!EA$5-Mortality!$AT$5)),84),0))</f>
        <v>5.1225777057448817E-2</v>
      </c>
      <c r="EB170" s="413">
        <f>EA170*(1-VLOOKUP($AR71,'MP-2017_Male'!$A$3:$CF$103,MIN((61+(Mortality!EB$5-Mortality!$AT$5)),84),0))</f>
        <v>5.0749377330814541E-2</v>
      </c>
      <c r="EC170" s="413">
        <f>EB170*(1-VLOOKUP($AR71,'MP-2017_Male'!$A$3:$CF$103,MIN((61+(Mortality!EC$5-Mortality!$AT$5)),84),0))</f>
        <v>5.0277408121637966E-2</v>
      </c>
      <c r="ED170" s="413">
        <f>EC170*(1-VLOOKUP($AR71,'MP-2017_Male'!$A$3:$CF$103,MIN((61+(Mortality!ED$5-Mortality!$AT$5)),84),0))</f>
        <v>4.9809828226106731E-2</v>
      </c>
      <c r="EE170" s="413">
        <f>ED170*(1-VLOOKUP($AR71,'MP-2017_Male'!$A$3:$CF$103,MIN((61+(Mortality!EE$5-Mortality!$AT$5)),84),0))</f>
        <v>4.9346596823603942E-2</v>
      </c>
      <c r="EF170" s="413">
        <f>EE170*(1-VLOOKUP($AR71,'MP-2017_Male'!$A$3:$CF$103,MIN((61+(Mortality!EF$5-Mortality!$AT$5)),84),0))</f>
        <v>4.8887673473144426E-2</v>
      </c>
      <c r="EG170" s="413">
        <f>EF170*(1-VLOOKUP($AR71,'MP-2017_Male'!$A$3:$CF$103,MIN((61+(Mortality!EG$5-Mortality!$AT$5)),84),0))</f>
        <v>4.8433018109844184E-2</v>
      </c>
      <c r="EH170" s="413">
        <f>EG170*(1-VLOOKUP($AR71,'MP-2017_Male'!$A$3:$CF$103,MIN((61+(Mortality!EH$5-Mortality!$AT$5)),84),0))</f>
        <v>4.7982591041422634E-2</v>
      </c>
      <c r="EI170" s="413">
        <f>EH170*(1-VLOOKUP($AR71,'MP-2017_Male'!$A$3:$CF$103,MIN((61+(Mortality!EI$5-Mortality!$AT$5)),84),0))</f>
        <v>4.7536352944737403E-2</v>
      </c>
      <c r="EJ170" s="413">
        <f>EI170*(1-VLOOKUP($AR71,'MP-2017_Male'!$A$3:$CF$103,MIN((61+(Mortality!EJ$5-Mortality!$AT$5)),84),0))</f>
        <v>4.7094264862351347E-2</v>
      </c>
      <c r="EK170" s="413">
        <f>EJ170*(1-VLOOKUP($AR71,'MP-2017_Male'!$A$3:$CF$103,MIN((61+(Mortality!EK$5-Mortality!$AT$5)),84),0))</f>
        <v>4.6656288199131479E-2</v>
      </c>
      <c r="EL170" s="413">
        <f>EK170*(1-VLOOKUP($AR71,'MP-2017_Male'!$A$3:$CF$103,MIN((61+(Mortality!EL$5-Mortality!$AT$5)),84),0))</f>
        <v>4.6222384718879558E-2</v>
      </c>
      <c r="EM170" s="413">
        <f>EL170*(1-VLOOKUP($AR71,'MP-2017_Male'!$A$3:$CF$103,MIN((61+(Mortality!EM$5-Mortality!$AT$5)),84),0))</f>
        <v>4.5792516540993977E-2</v>
      </c>
      <c r="EN170" s="413">
        <f>EM170*(1-VLOOKUP($AR71,'MP-2017_Male'!$A$3:$CF$103,MIN((61+(Mortality!EN$5-Mortality!$AT$5)),84),0))</f>
        <v>4.5366646137162736E-2</v>
      </c>
      <c r="EO170" s="413">
        <f>EN170*(1-VLOOKUP($AR71,'MP-2017_Male'!$A$3:$CF$103,MIN((61+(Mortality!EO$5-Mortality!$AT$5)),84),0))</f>
        <v>4.4944736328087126E-2</v>
      </c>
      <c r="EP170" s="413">
        <f>EO170*(1-VLOOKUP($AR71,'MP-2017_Male'!$A$3:$CF$103,MIN((61+(Mortality!EP$5-Mortality!$AT$5)),84),0))</f>
        <v>4.4526750280235915E-2</v>
      </c>
      <c r="EQ170" s="413">
        <f>EP170*(1-VLOOKUP($AR71,'MP-2017_Male'!$A$3:$CF$103,MIN((61+(Mortality!EQ$5-Mortality!$AT$5)),84),0))</f>
        <v>4.4112651502629718E-2</v>
      </c>
      <c r="ER170" s="413">
        <f>EQ170*(1-VLOOKUP($AR71,'MP-2017_Male'!$A$3:$CF$103,MIN((61+(Mortality!ER$5-Mortality!$AT$5)),84),0))</f>
        <v>4.3702403843655264E-2</v>
      </c>
      <c r="ES170" s="413">
        <f>ER170*(1-VLOOKUP($AR71,'MP-2017_Male'!$A$3:$CF$103,MIN((61+(Mortality!ES$5-Mortality!$AT$5)),84),0))</f>
        <v>4.3295971487909271E-2</v>
      </c>
      <c r="ET170" s="413">
        <f>ES170*(1-VLOOKUP($AR71,'MP-2017_Male'!$A$3:$CF$103,MIN((61+(Mortality!ET$5-Mortality!$AT$5)),84),0))</f>
        <v>4.2893318953071718E-2</v>
      </c>
      <c r="EU170" s="413">
        <f>ET170*(1-VLOOKUP($AR71,'MP-2017_Male'!$A$3:$CF$103,MIN((61+(Mortality!EU$5-Mortality!$AT$5)),84),0))</f>
        <v>4.2494411086808154E-2</v>
      </c>
      <c r="EV170" s="413">
        <f>EU170*(1-VLOOKUP($AR71,'MP-2017_Male'!$A$3:$CF$103,MIN((61+(Mortality!EV$5-Mortality!$AT$5)),84),0))</f>
        <v>4.209921306370084E-2</v>
      </c>
      <c r="EW170" s="413">
        <f>EV170*(1-VLOOKUP($AR71,'MP-2017_Male'!$A$3:$CF$103,MIN((61+(Mortality!EW$5-Mortality!$AT$5)),84),0))</f>
        <v>4.1707690382208423E-2</v>
      </c>
      <c r="EX170" s="413">
        <f>EW170*(1-VLOOKUP($AR71,'MP-2017_Male'!$A$3:$CF$103,MIN((61+(Mortality!EX$5-Mortality!$AT$5)),84),0))</f>
        <v>4.1319808861653887E-2</v>
      </c>
      <c r="EY170" s="413">
        <f>EX170*(1-VLOOKUP($AR71,'MP-2017_Male'!$A$3:$CF$103,MIN((61+(Mortality!EY$5-Mortality!$AT$5)),84),0))</f>
        <v>4.0935534639240503E-2</v>
      </c>
      <c r="EZ170" s="413">
        <f>EY170*(1-VLOOKUP($AR71,'MP-2017_Male'!$A$3:$CF$103,MIN((61+(Mortality!EZ$5-Mortality!$AT$5)),84),0))</f>
        <v>4.0554834167095564E-2</v>
      </c>
      <c r="FA170" s="413">
        <f>EZ170*(1-VLOOKUP($AR71,'MP-2017_Male'!$A$3:$CF$103,MIN((61+(Mortality!FA$5-Mortality!$AT$5)),84),0))</f>
        <v>4.0177674209341575E-2</v>
      </c>
      <c r="FB170" s="413">
        <f>FA170*(1-VLOOKUP($AR71,'MP-2017_Male'!$A$3:$CF$103,MIN((61+(Mortality!FB$5-Mortality!$AT$5)),84),0))</f>
        <v>3.9804021839194702E-2</v>
      </c>
      <c r="FC170" s="413">
        <f>FB170*(1-VLOOKUP($AR71,'MP-2017_Male'!$A$3:$CF$103,MIN((61+(Mortality!FC$5-Mortality!$AT$5)),84),0))</f>
        <v>3.9433844436090194E-2</v>
      </c>
      <c r="FD170" s="413">
        <f>FC170*(1-VLOOKUP($AR71,'MP-2017_Male'!$A$3:$CF$103,MIN((61+(Mortality!FD$5-Mortality!$AT$5)),84),0))</f>
        <v>3.9067109682834555E-2</v>
      </c>
      <c r="FE170" s="413">
        <f>FD170*(1-VLOOKUP($AR71,'MP-2017_Male'!$A$3:$CF$103,MIN((61+(Mortality!FE$5-Mortality!$AT$5)),84),0))</f>
        <v>3.8703785562784192E-2</v>
      </c>
      <c r="FF170" s="413">
        <f>FE170*(1-VLOOKUP($AR71,'MP-2017_Male'!$A$3:$CF$103,MIN((61+(Mortality!FF$5-Mortality!$AT$5)),84),0))</f>
        <v>3.8343840357050303E-2</v>
      </c>
      <c r="FG170" s="413">
        <f>FF170*(1-VLOOKUP($AR71,'MP-2017_Male'!$A$3:$CF$103,MIN((61+(Mortality!FG$5-Mortality!$AT$5)),84),0))</f>
        <v>3.7987242641729736E-2</v>
      </c>
      <c r="FH170" s="413">
        <f>FG170*(1-VLOOKUP($AR71,'MP-2017_Male'!$A$3:$CF$103,MIN((61+(Mortality!FH$5-Mortality!$AT$5)),84),0))</f>
        <v>3.7633961285161652E-2</v>
      </c>
      <c r="FI170" s="413">
        <f>FH170*(1-VLOOKUP($AR71,'MP-2017_Male'!$A$3:$CF$103,MIN((61+(Mortality!FI$5-Mortality!$AT$5)),84),0))</f>
        <v>3.7283965445209649E-2</v>
      </c>
    </row>
    <row r="171" spans="44:165">
      <c r="AR171" s="205">
        <v>91</v>
      </c>
      <c r="AS171" s="235">
        <f t="shared" si="160"/>
        <v>0.11639103347317081</v>
      </c>
      <c r="AT171" s="235">
        <f t="shared" ref="AT171:AW171" si="172">AU171</f>
        <v>0.119744</v>
      </c>
      <c r="AU171" s="235">
        <f t="shared" si="172"/>
        <v>0.119744</v>
      </c>
      <c r="AV171" s="235">
        <f t="shared" si="172"/>
        <v>0.119744</v>
      </c>
      <c r="AW171" s="235">
        <f t="shared" si="172"/>
        <v>0.119744</v>
      </c>
      <c r="AX171" s="406">
        <f t="shared" si="163"/>
        <v>0.119744</v>
      </c>
      <c r="AY171" s="413">
        <f>AX171*(1-VLOOKUP($AR72,'MP-2017_Male'!$A$3:$CF$103,MIN((61+(Mortality!AY$5-Mortality!$AT$5)),84),0))</f>
        <v>0.1189177664</v>
      </c>
      <c r="AZ171" s="413">
        <f>AY171*(1-VLOOKUP($AR72,'MP-2017_Male'!$A$3:$CF$103,MIN((61+(Mortality!AZ$5-Mortality!$AT$5)),84),0))</f>
        <v>0.11808534203520001</v>
      </c>
      <c r="BA171" s="413">
        <f>AZ171*(1-VLOOKUP($AR72,'MP-2017_Male'!$A$3:$CF$103,MIN((61+(Mortality!BA$5-Mortality!$AT$5)),84),0))</f>
        <v>0.11724693610675009</v>
      </c>
      <c r="BB171" s="413">
        <f>BA171*(1-VLOOKUP($AR72,'MP-2017_Male'!$A$3:$CF$103,MIN((61+(Mortality!BB$5-Mortality!$AT$5)),84),0))</f>
        <v>0.11639103347317081</v>
      </c>
      <c r="BC171" s="413">
        <f>BB171*(1-VLOOKUP($AR72,'MP-2017_Male'!$A$3:$CF$103,MIN((61+(Mortality!BC$5-Mortality!$AT$5)),84),0))</f>
        <v>0.11551810072212204</v>
      </c>
      <c r="BD171" s="413">
        <f>BC171*(1-VLOOKUP($AR72,'MP-2017_Male'!$A$3:$CF$103,MIN((61+(Mortality!BD$5-Mortality!$AT$5)),84),0))</f>
        <v>0.1146286113465617</v>
      </c>
      <c r="BE171" s="413">
        <f>BD171*(1-VLOOKUP($AR72,'MP-2017_Male'!$A$3:$CF$103,MIN((61+(Mortality!BE$5-Mortality!$AT$5)),84),0))</f>
        <v>0.11372304531692386</v>
      </c>
      <c r="BF171" s="413">
        <f>BE171*(1-VLOOKUP($AR72,'MP-2017_Male'!$A$3:$CF$103,MIN((61+(Mortality!BF$5-Mortality!$AT$5)),84),0))</f>
        <v>0.11281326095438847</v>
      </c>
      <c r="BG171" s="413">
        <f>BF171*(1-VLOOKUP($AR72,'MP-2017_Male'!$A$3:$CF$103,MIN((61+(Mortality!BG$5-Mortality!$AT$5)),84),0))</f>
        <v>0.11189947354065792</v>
      </c>
      <c r="BH171" s="413">
        <f>BG171*(1-VLOOKUP($AR72,'MP-2017_Male'!$A$3:$CF$103,MIN((61+(Mortality!BH$5-Mortality!$AT$5)),84),0))</f>
        <v>0.11098189785762452</v>
      </c>
      <c r="BI171" s="413">
        <f>BH171*(1-VLOOKUP($AR72,'MP-2017_Male'!$A$3:$CF$103,MIN((61+(Mortality!BI$5-Mortality!$AT$5)),84),0))</f>
        <v>0.11006074810540624</v>
      </c>
      <c r="BJ171" s="413">
        <f>BI171*(1-VLOOKUP($AR72,'MP-2017_Male'!$A$3:$CF$103,MIN((61+(Mortality!BJ$5-Mortality!$AT$5)),84),0))</f>
        <v>0.10913623782132083</v>
      </c>
      <c r="BK171" s="413">
        <f>BJ171*(1-VLOOKUP($AR72,'MP-2017_Male'!$A$3:$CF$103,MIN((61+(Mortality!BK$5-Mortality!$AT$5)),84),0))</f>
        <v>0.10819766617605746</v>
      </c>
      <c r="BL171" s="413">
        <f>BK171*(1-VLOOKUP($AR72,'MP-2017_Male'!$A$3:$CF$103,MIN((61+(Mortality!BL$5-Mortality!$AT$5)),84),0))</f>
        <v>0.10725634648032575</v>
      </c>
      <c r="BM171" s="413">
        <f>BL171*(1-VLOOKUP($AR72,'MP-2017_Male'!$A$3:$CF$103,MIN((61+(Mortality!BM$5-Mortality!$AT$5)),84),0))</f>
        <v>0.10630176499665085</v>
      </c>
      <c r="BN171" s="413">
        <f>BM171*(1-VLOOKUP($AR72,'MP-2017_Male'!$A$3:$CF$103,MIN((61+(Mortality!BN$5-Mortality!$AT$5)),84),0))</f>
        <v>0.10535567928818065</v>
      </c>
      <c r="BO171" s="413">
        <f>BN171*(1-VLOOKUP($AR72,'MP-2017_Male'!$A$3:$CF$103,MIN((61+(Mortality!BO$5-Mortality!$AT$5)),84),0))</f>
        <v>0.10440747817458702</v>
      </c>
      <c r="BP171" s="413">
        <f>BO171*(1-VLOOKUP($AR72,'MP-2017_Male'!$A$3:$CF$103,MIN((61+(Mortality!BP$5-Mortality!$AT$5)),84),0))</f>
        <v>0.10346781087101574</v>
      </c>
      <c r="BQ171" s="413">
        <f>BP171*(1-VLOOKUP($AR72,'MP-2017_Male'!$A$3:$CF$103,MIN((61+(Mortality!BQ$5-Mortality!$AT$5)),84),0))</f>
        <v>0.1025262537920895</v>
      </c>
      <c r="BR171" s="413">
        <f>BQ171*(1-VLOOKUP($AR72,'MP-2017_Male'!$A$3:$CF$103,MIN((61+(Mortality!BR$5-Mortality!$AT$5)),84),0))</f>
        <v>0.10159326488258148</v>
      </c>
      <c r="BS171" s="413">
        <f>BR171*(1-VLOOKUP($AR72,'MP-2017_Male'!$A$3:$CF$103,MIN((61+(Mortality!BS$5-Mortality!$AT$5)),84),0))</f>
        <v>0.10066876617215</v>
      </c>
      <c r="BT171" s="413">
        <f>BS171*(1-VLOOKUP($AR72,'MP-2017_Male'!$A$3:$CF$103,MIN((61+(Mortality!BT$5-Mortality!$AT$5)),84),0))</f>
        <v>9.9752680399983432E-2</v>
      </c>
      <c r="BU171" s="413">
        <f>BT171*(1-VLOOKUP($AR72,'MP-2017_Male'!$A$3:$CF$103,MIN((61+(Mortality!BU$5-Mortality!$AT$5)),84),0))</f>
        <v>9.8844931008343587E-2</v>
      </c>
      <c r="BV171" s="413">
        <f>BU171*(1-VLOOKUP($AR72,'MP-2017_Male'!$A$3:$CF$103,MIN((61+(Mortality!BV$5-Mortality!$AT$5)),84),0))</f>
        <v>9.7945442136167654E-2</v>
      </c>
      <c r="BW171" s="413">
        <f>BV171*(1-VLOOKUP($AR72,'MP-2017_Male'!$A$3:$CF$103,MIN((61+(Mortality!BW$5-Mortality!$AT$5)),84),0))</f>
        <v>9.7054138612728533E-2</v>
      </c>
      <c r="BX171" s="413">
        <f>BW171*(1-VLOOKUP($AR72,'MP-2017_Male'!$A$3:$CF$103,MIN((61+(Mortality!BX$5-Mortality!$AT$5)),84),0))</f>
        <v>9.6170945951352699E-2</v>
      </c>
      <c r="BY171" s="413">
        <f>BX171*(1-VLOOKUP($AR72,'MP-2017_Male'!$A$3:$CF$103,MIN((61+(Mortality!BY$5-Mortality!$AT$5)),84),0))</f>
        <v>9.5295790343195394E-2</v>
      </c>
      <c r="BZ171" s="413">
        <f>BY171*(1-VLOOKUP($AR72,'MP-2017_Male'!$A$3:$CF$103,MIN((61+(Mortality!BZ$5-Mortality!$AT$5)),84),0))</f>
        <v>9.442859865107231E-2</v>
      </c>
      <c r="CA171" s="413">
        <f>BZ171*(1-VLOOKUP($AR72,'MP-2017_Male'!$A$3:$CF$103,MIN((61+(Mortality!CA$5-Mortality!$AT$5)),84),0))</f>
        <v>9.3569298403347545E-2</v>
      </c>
      <c r="CB171" s="413">
        <f>CA171*(1-VLOOKUP($AR72,'MP-2017_Male'!$A$3:$CF$103,MIN((61+(Mortality!CB$5-Mortality!$AT$5)),84),0))</f>
        <v>9.2717817787877077E-2</v>
      </c>
      <c r="CC171" s="413">
        <f>CB171*(1-VLOOKUP($AR72,'MP-2017_Male'!$A$3:$CF$103,MIN((61+(Mortality!CC$5-Mortality!$AT$5)),84),0))</f>
        <v>9.1874085646007395E-2</v>
      </c>
      <c r="CD171" s="413">
        <f>CC171*(1-VLOOKUP($AR72,'MP-2017_Male'!$A$3:$CF$103,MIN((61+(Mortality!CD$5-Mortality!$AT$5)),84),0))</f>
        <v>9.1038031466628727E-2</v>
      </c>
      <c r="CE171" s="413">
        <f>CD171*(1-VLOOKUP($AR72,'MP-2017_Male'!$A$3:$CF$103,MIN((61+(Mortality!CE$5-Mortality!$AT$5)),84),0))</f>
        <v>9.0209585380282412E-2</v>
      </c>
      <c r="CF171" s="413">
        <f>CE171*(1-VLOOKUP($AR72,'MP-2017_Male'!$A$3:$CF$103,MIN((61+(Mortality!CF$5-Mortality!$AT$5)),84),0))</f>
        <v>8.9388678153321841E-2</v>
      </c>
      <c r="CG171" s="413">
        <f>CF171*(1-VLOOKUP($AR72,'MP-2017_Male'!$A$3:$CF$103,MIN((61+(Mortality!CG$5-Mortality!$AT$5)),84),0))</f>
        <v>8.8575241182126618E-2</v>
      </c>
      <c r="CH171" s="413">
        <f>CG171*(1-VLOOKUP($AR72,'MP-2017_Male'!$A$3:$CF$103,MIN((61+(Mortality!CH$5-Mortality!$AT$5)),84),0))</f>
        <v>8.7769206487369272E-2</v>
      </c>
      <c r="CI171" s="413">
        <f>CH171*(1-VLOOKUP($AR72,'MP-2017_Male'!$A$3:$CF$103,MIN((61+(Mortality!CI$5-Mortality!$AT$5)),84),0))</f>
        <v>8.6970506708334214E-2</v>
      </c>
      <c r="CJ171" s="413">
        <f>CI171*(1-VLOOKUP($AR72,'MP-2017_Male'!$A$3:$CF$103,MIN((61+(Mortality!CJ$5-Mortality!$AT$5)),84),0))</f>
        <v>8.617907509728838E-2</v>
      </c>
      <c r="CK171" s="413">
        <f>CJ171*(1-VLOOKUP($AR72,'MP-2017_Male'!$A$3:$CF$103,MIN((61+(Mortality!CK$5-Mortality!$AT$5)),84),0))</f>
        <v>8.5394845513903056E-2</v>
      </c>
      <c r="CL171" s="413">
        <f>CK171*(1-VLOOKUP($AR72,'MP-2017_Male'!$A$3:$CF$103,MIN((61+(Mortality!CL$5-Mortality!$AT$5)),84),0))</f>
        <v>8.4617752419726536E-2</v>
      </c>
      <c r="CM171" s="413">
        <f>CL171*(1-VLOOKUP($AR72,'MP-2017_Male'!$A$3:$CF$103,MIN((61+(Mortality!CM$5-Mortality!$AT$5)),84),0))</f>
        <v>8.3847730872707027E-2</v>
      </c>
      <c r="CN171" s="413">
        <f>CM171*(1-VLOOKUP($AR72,'MP-2017_Male'!$A$3:$CF$103,MIN((61+(Mortality!CN$5-Mortality!$AT$5)),84),0))</f>
        <v>8.3084716521765398E-2</v>
      </c>
      <c r="CO171" s="413">
        <f>CN171*(1-VLOOKUP($AR72,'MP-2017_Male'!$A$3:$CF$103,MIN((61+(Mortality!CO$5-Mortality!$AT$5)),84),0))</f>
        <v>8.2328645601417338E-2</v>
      </c>
      <c r="CP171" s="413">
        <f>CO171*(1-VLOOKUP($AR72,'MP-2017_Male'!$A$3:$CF$103,MIN((61+(Mortality!CP$5-Mortality!$AT$5)),84),0))</f>
        <v>8.1579454926444445E-2</v>
      </c>
      <c r="CQ171" s="413">
        <f>CP171*(1-VLOOKUP($AR72,'MP-2017_Male'!$A$3:$CF$103,MIN((61+(Mortality!CQ$5-Mortality!$AT$5)),84),0))</f>
        <v>8.0837081886613801E-2</v>
      </c>
      <c r="CR171" s="413">
        <f>CQ171*(1-VLOOKUP($AR72,'MP-2017_Male'!$A$3:$CF$103,MIN((61+(Mortality!CR$5-Mortality!$AT$5)),84),0))</f>
        <v>8.0101464441445613E-2</v>
      </c>
      <c r="CS171" s="413">
        <f>CR171*(1-VLOOKUP($AR72,'MP-2017_Male'!$A$3:$CF$103,MIN((61+(Mortality!CS$5-Mortality!$AT$5)),84),0))</f>
        <v>7.9372541115028464E-2</v>
      </c>
      <c r="CT171" s="413">
        <f>CS171*(1-VLOOKUP($AR72,'MP-2017_Male'!$A$3:$CF$103,MIN((61+(Mortality!CT$5-Mortality!$AT$5)),84),0))</f>
        <v>7.8650250990881701E-2</v>
      </c>
      <c r="CU171" s="413">
        <f>CT171*(1-VLOOKUP($AR72,'MP-2017_Male'!$A$3:$CF$103,MIN((61+(Mortality!CU$5-Mortality!$AT$5)),84),0))</f>
        <v>7.7934533706864678E-2</v>
      </c>
      <c r="CV171" s="413">
        <f>CU171*(1-VLOOKUP($AR72,'MP-2017_Male'!$A$3:$CF$103,MIN((61+(Mortality!CV$5-Mortality!$AT$5)),84),0))</f>
        <v>7.7225329450132205E-2</v>
      </c>
      <c r="CW171" s="413">
        <f>CV171*(1-VLOOKUP($AR72,'MP-2017_Male'!$A$3:$CF$103,MIN((61+(Mortality!CW$5-Mortality!$AT$5)),84),0))</f>
        <v>7.6522578952136003E-2</v>
      </c>
      <c r="CX171" s="413">
        <f>CW171*(1-VLOOKUP($AR72,'MP-2017_Male'!$A$3:$CF$103,MIN((61+(Mortality!CX$5-Mortality!$AT$5)),84),0))</f>
        <v>7.5826223483671559E-2</v>
      </c>
      <c r="CY171" s="413">
        <f>CX171*(1-VLOOKUP($AR72,'MP-2017_Male'!$A$3:$CF$103,MIN((61+(Mortality!CY$5-Mortality!$AT$5)),84),0))</f>
        <v>7.5136204849970148E-2</v>
      </c>
      <c r="CZ171" s="413">
        <f>CY171*(1-VLOOKUP($AR72,'MP-2017_Male'!$A$3:$CF$103,MIN((61+(Mortality!CZ$5-Mortality!$AT$5)),84),0))</f>
        <v>7.4452465385835415E-2</v>
      </c>
      <c r="DA171" s="413">
        <f>CZ171*(1-VLOOKUP($AR72,'MP-2017_Male'!$A$3:$CF$103,MIN((61+(Mortality!DA$5-Mortality!$AT$5)),84),0))</f>
        <v>7.3774947950824316E-2</v>
      </c>
      <c r="DB171" s="413">
        <f>DA171*(1-VLOOKUP($AR72,'MP-2017_Male'!$A$3:$CF$103,MIN((61+(Mortality!DB$5-Mortality!$AT$5)),84),0))</f>
        <v>7.3103595924471812E-2</v>
      </c>
      <c r="DC171" s="413">
        <f>DB171*(1-VLOOKUP($AR72,'MP-2017_Male'!$A$3:$CF$103,MIN((61+(Mortality!DC$5-Mortality!$AT$5)),84),0))</f>
        <v>7.2438353201559114E-2</v>
      </c>
      <c r="DD171" s="413">
        <f>DC171*(1-VLOOKUP($AR72,'MP-2017_Male'!$A$3:$CF$103,MIN((61+(Mortality!DD$5-Mortality!$AT$5)),84),0))</f>
        <v>7.1779164187424929E-2</v>
      </c>
      <c r="DE171" s="413">
        <f>DD171*(1-VLOOKUP($AR72,'MP-2017_Male'!$A$3:$CF$103,MIN((61+(Mortality!DE$5-Mortality!$AT$5)),84),0))</f>
        <v>7.1125973793319364E-2</v>
      </c>
      <c r="DF171" s="413">
        <f>DE171*(1-VLOOKUP($AR72,'MP-2017_Male'!$A$3:$CF$103,MIN((61+(Mortality!DF$5-Mortality!$AT$5)),84),0))</f>
        <v>7.0478727431800156E-2</v>
      </c>
      <c r="DG171" s="413">
        <f>DF171*(1-VLOOKUP($AR72,'MP-2017_Male'!$A$3:$CF$103,MIN((61+(Mortality!DG$5-Mortality!$AT$5)),84),0))</f>
        <v>6.9837371012170774E-2</v>
      </c>
      <c r="DH171" s="413">
        <f>DG171*(1-VLOOKUP($AR72,'MP-2017_Male'!$A$3:$CF$103,MIN((61+(Mortality!DH$5-Mortality!$AT$5)),84),0))</f>
        <v>6.9201850935960013E-2</v>
      </c>
      <c r="DI171" s="413">
        <f>DH171*(1-VLOOKUP($AR72,'MP-2017_Male'!$A$3:$CF$103,MIN((61+(Mortality!DI$5-Mortality!$AT$5)),84),0))</f>
        <v>6.8572114092442779E-2</v>
      </c>
      <c r="DJ171" s="413">
        <f>DI171*(1-VLOOKUP($AR72,'MP-2017_Male'!$A$3:$CF$103,MIN((61+(Mortality!DJ$5-Mortality!$AT$5)),84),0))</f>
        <v>6.794810785420155E-2</v>
      </c>
      <c r="DK171" s="413">
        <f>DJ171*(1-VLOOKUP($AR72,'MP-2017_Male'!$A$3:$CF$103,MIN((61+(Mortality!DK$5-Mortality!$AT$5)),84),0))</f>
        <v>6.7329780072728315E-2</v>
      </c>
      <c r="DL171" s="413">
        <f>DK171*(1-VLOOKUP($AR72,'MP-2017_Male'!$A$3:$CF$103,MIN((61+(Mortality!DL$5-Mortality!$AT$5)),84),0))</f>
        <v>6.6717079074066488E-2</v>
      </c>
      <c r="DM171" s="413">
        <f>DL171*(1-VLOOKUP($AR72,'MP-2017_Male'!$A$3:$CF$103,MIN((61+(Mortality!DM$5-Mortality!$AT$5)),84),0))</f>
        <v>6.6109953654492487E-2</v>
      </c>
      <c r="DN171" s="413">
        <f>DM171*(1-VLOOKUP($AR72,'MP-2017_Male'!$A$3:$CF$103,MIN((61+(Mortality!DN$5-Mortality!$AT$5)),84),0))</f>
        <v>6.5508353076236606E-2</v>
      </c>
      <c r="DO171" s="413">
        <f>DN171*(1-VLOOKUP($AR72,'MP-2017_Male'!$A$3:$CF$103,MIN((61+(Mortality!DO$5-Mortality!$AT$5)),84),0))</f>
        <v>6.4912227063242858E-2</v>
      </c>
      <c r="DP171" s="413">
        <f>DO171*(1-VLOOKUP($AR72,'MP-2017_Male'!$A$3:$CF$103,MIN((61+(Mortality!DP$5-Mortality!$AT$5)),84),0))</f>
        <v>6.4321525796967344E-2</v>
      </c>
      <c r="DQ171" s="413">
        <f>DP171*(1-VLOOKUP($AR72,'MP-2017_Male'!$A$3:$CF$103,MIN((61+(Mortality!DQ$5-Mortality!$AT$5)),84),0))</f>
        <v>6.3736199912214936E-2</v>
      </c>
      <c r="DR171" s="413">
        <f>DQ171*(1-VLOOKUP($AR72,'MP-2017_Male'!$A$3:$CF$103,MIN((61+(Mortality!DR$5-Mortality!$AT$5)),84),0))</f>
        <v>6.3156200493013778E-2</v>
      </c>
      <c r="DS171" s="413">
        <f>DR171*(1-VLOOKUP($AR72,'MP-2017_Male'!$A$3:$CF$103,MIN((61+(Mortality!DS$5-Mortality!$AT$5)),84),0))</f>
        <v>6.258147906852736E-2</v>
      </c>
      <c r="DT171" s="413">
        <f>DS171*(1-VLOOKUP($AR72,'MP-2017_Male'!$A$3:$CF$103,MIN((61+(Mortality!DT$5-Mortality!$AT$5)),84),0))</f>
        <v>6.2011987609003762E-2</v>
      </c>
      <c r="DU171" s="413">
        <f>DT171*(1-VLOOKUP($AR72,'MP-2017_Male'!$A$3:$CF$103,MIN((61+(Mortality!DU$5-Mortality!$AT$5)),84),0))</f>
        <v>6.1447678521761827E-2</v>
      </c>
      <c r="DV171" s="413">
        <f>DU171*(1-VLOOKUP($AR72,'MP-2017_Male'!$A$3:$CF$103,MIN((61+(Mortality!DV$5-Mortality!$AT$5)),84),0))</f>
        <v>6.0888504647213793E-2</v>
      </c>
      <c r="DW171" s="413">
        <f>DV171*(1-VLOOKUP($AR72,'MP-2017_Male'!$A$3:$CF$103,MIN((61+(Mortality!DW$5-Mortality!$AT$5)),84),0))</f>
        <v>6.0334419254924145E-2</v>
      </c>
      <c r="DX171" s="413">
        <f>DW171*(1-VLOOKUP($AR72,'MP-2017_Male'!$A$3:$CF$103,MIN((61+(Mortality!DX$5-Mortality!$AT$5)),84),0))</f>
        <v>5.9785376039704338E-2</v>
      </c>
      <c r="DY171" s="413">
        <f>DX171*(1-VLOOKUP($AR72,'MP-2017_Male'!$A$3:$CF$103,MIN((61+(Mortality!DY$5-Mortality!$AT$5)),84),0))</f>
        <v>5.9241329117743026E-2</v>
      </c>
      <c r="DZ171" s="413">
        <f>DY171*(1-VLOOKUP($AR72,'MP-2017_Male'!$A$3:$CF$103,MIN((61+(Mortality!DZ$5-Mortality!$AT$5)),84),0))</f>
        <v>5.8702233022771562E-2</v>
      </c>
      <c r="EA171" s="413">
        <f>DZ171*(1-VLOOKUP($AR72,'MP-2017_Male'!$A$3:$CF$103,MIN((61+(Mortality!EA$5-Mortality!$AT$5)),84),0))</f>
        <v>5.816804270226434E-2</v>
      </c>
      <c r="EB171" s="413">
        <f>EA171*(1-VLOOKUP($AR72,'MP-2017_Male'!$A$3:$CF$103,MIN((61+(Mortality!EB$5-Mortality!$AT$5)),84),0))</f>
        <v>5.7638713513673737E-2</v>
      </c>
      <c r="EC171" s="413">
        <f>EB171*(1-VLOOKUP($AR72,'MP-2017_Male'!$A$3:$CF$103,MIN((61+(Mortality!EC$5-Mortality!$AT$5)),84),0))</f>
        <v>5.7114201220699302E-2</v>
      </c>
      <c r="ED171" s="413">
        <f>EC171*(1-VLOOKUP($AR72,'MP-2017_Male'!$A$3:$CF$103,MIN((61+(Mortality!ED$5-Mortality!$AT$5)),84),0))</f>
        <v>5.6594461989590936E-2</v>
      </c>
      <c r="EE171" s="413">
        <f>ED171*(1-VLOOKUP($AR72,'MP-2017_Male'!$A$3:$CF$103,MIN((61+(Mortality!EE$5-Mortality!$AT$5)),84),0))</f>
        <v>5.6079452385485659E-2</v>
      </c>
      <c r="EF171" s="413">
        <f>EE171*(1-VLOOKUP($AR72,'MP-2017_Male'!$A$3:$CF$103,MIN((61+(Mortality!EF$5-Mortality!$AT$5)),84),0))</f>
        <v>5.5569129368777739E-2</v>
      </c>
      <c r="EG171" s="413">
        <f>EF171*(1-VLOOKUP($AR72,'MP-2017_Male'!$A$3:$CF$103,MIN((61+(Mortality!EG$5-Mortality!$AT$5)),84),0))</f>
        <v>5.5063450291521862E-2</v>
      </c>
      <c r="EH171" s="413">
        <f>EG171*(1-VLOOKUP($AR72,'MP-2017_Male'!$A$3:$CF$103,MIN((61+(Mortality!EH$5-Mortality!$AT$5)),84),0))</f>
        <v>5.4562372893869011E-2</v>
      </c>
      <c r="EI171" s="413">
        <f>EH171*(1-VLOOKUP($AR72,'MP-2017_Male'!$A$3:$CF$103,MIN((61+(Mortality!EI$5-Mortality!$AT$5)),84),0))</f>
        <v>5.4065855300534801E-2</v>
      </c>
      <c r="EJ171" s="413">
        <f>EI171*(1-VLOOKUP($AR72,'MP-2017_Male'!$A$3:$CF$103,MIN((61+(Mortality!EJ$5-Mortality!$AT$5)),84),0))</f>
        <v>5.3573856017299935E-2</v>
      </c>
      <c r="EK171" s="413">
        <f>EJ171*(1-VLOOKUP($AR72,'MP-2017_Male'!$A$3:$CF$103,MIN((61+(Mortality!EK$5-Mortality!$AT$5)),84),0))</f>
        <v>5.3086333927542508E-2</v>
      </c>
      <c r="EL171" s="413">
        <f>EK171*(1-VLOOKUP($AR72,'MP-2017_Male'!$A$3:$CF$103,MIN((61+(Mortality!EL$5-Mortality!$AT$5)),84),0))</f>
        <v>5.260324828880187E-2</v>
      </c>
      <c r="EM171" s="413">
        <f>EL171*(1-VLOOKUP($AR72,'MP-2017_Male'!$A$3:$CF$103,MIN((61+(Mortality!EM$5-Mortality!$AT$5)),84),0))</f>
        <v>5.2124558729373771E-2</v>
      </c>
      <c r="EN171" s="413">
        <f>EM171*(1-VLOOKUP($AR72,'MP-2017_Male'!$A$3:$CF$103,MIN((61+(Mortality!EN$5-Mortality!$AT$5)),84),0))</f>
        <v>5.1650225244936468E-2</v>
      </c>
      <c r="EO171" s="413">
        <f>EN171*(1-VLOOKUP($AR72,'MP-2017_Male'!$A$3:$CF$103,MIN((61+(Mortality!EO$5-Mortality!$AT$5)),84),0))</f>
        <v>5.1180208195207549E-2</v>
      </c>
      <c r="EP171" s="413">
        <f>EO171*(1-VLOOKUP($AR72,'MP-2017_Male'!$A$3:$CF$103,MIN((61+(Mortality!EP$5-Mortality!$AT$5)),84),0))</f>
        <v>5.0714468300631158E-2</v>
      </c>
      <c r="EQ171" s="413">
        <f>EP171*(1-VLOOKUP($AR72,'MP-2017_Male'!$A$3:$CF$103,MIN((61+(Mortality!EQ$5-Mortality!$AT$5)),84),0))</f>
        <v>5.0252966639095412E-2</v>
      </c>
      <c r="ER171" s="413">
        <f>EQ171*(1-VLOOKUP($AR72,'MP-2017_Male'!$A$3:$CF$103,MIN((61+(Mortality!ER$5-Mortality!$AT$5)),84),0))</f>
        <v>4.9795664642679642E-2</v>
      </c>
      <c r="ES171" s="413">
        <f>ER171*(1-VLOOKUP($AR72,'MP-2017_Male'!$A$3:$CF$103,MIN((61+(Mortality!ES$5-Mortality!$AT$5)),84),0))</f>
        <v>4.934252409443126E-2</v>
      </c>
      <c r="ET171" s="413">
        <f>ES171*(1-VLOOKUP($AR72,'MP-2017_Male'!$A$3:$CF$103,MIN((61+(Mortality!ET$5-Mortality!$AT$5)),84),0))</f>
        <v>4.8893507125171938E-2</v>
      </c>
      <c r="EU171" s="413">
        <f>ET171*(1-VLOOKUP($AR72,'MP-2017_Male'!$A$3:$CF$103,MIN((61+(Mortality!EU$5-Mortality!$AT$5)),84),0))</f>
        <v>4.8448576210332876E-2</v>
      </c>
      <c r="EV171" s="413">
        <f>EU171*(1-VLOOKUP($AR72,'MP-2017_Male'!$A$3:$CF$103,MIN((61+(Mortality!EV$5-Mortality!$AT$5)),84),0))</f>
        <v>4.8007694166818847E-2</v>
      </c>
      <c r="EW171" s="413">
        <f>EV171*(1-VLOOKUP($AR72,'MP-2017_Male'!$A$3:$CF$103,MIN((61+(Mortality!EW$5-Mortality!$AT$5)),84),0))</f>
        <v>4.7570824149900798E-2</v>
      </c>
      <c r="EX171" s="413">
        <f>EW171*(1-VLOOKUP($AR72,'MP-2017_Male'!$A$3:$CF$103,MIN((61+(Mortality!EX$5-Mortality!$AT$5)),84),0))</f>
        <v>4.7137929650136703E-2</v>
      </c>
      <c r="EY171" s="413">
        <f>EX171*(1-VLOOKUP($AR72,'MP-2017_Male'!$A$3:$CF$103,MIN((61+(Mortality!EY$5-Mortality!$AT$5)),84),0))</f>
        <v>4.6708974490320458E-2</v>
      </c>
      <c r="EZ171" s="413">
        <f>EY171*(1-VLOOKUP($AR72,'MP-2017_Male'!$A$3:$CF$103,MIN((61+(Mortality!EZ$5-Mortality!$AT$5)),84),0))</f>
        <v>4.6283922822458544E-2</v>
      </c>
      <c r="FA171" s="413">
        <f>EZ171*(1-VLOOKUP($AR72,'MP-2017_Male'!$A$3:$CF$103,MIN((61+(Mortality!FA$5-Mortality!$AT$5)),84),0))</f>
        <v>4.586273912477417E-2</v>
      </c>
      <c r="FB171" s="413">
        <f>FA171*(1-VLOOKUP($AR72,'MP-2017_Male'!$A$3:$CF$103,MIN((61+(Mortality!FB$5-Mortality!$AT$5)),84),0))</f>
        <v>4.5445388198738723E-2</v>
      </c>
      <c r="FC171" s="413">
        <f>FB171*(1-VLOOKUP($AR72,'MP-2017_Male'!$A$3:$CF$103,MIN((61+(Mortality!FC$5-Mortality!$AT$5)),84),0))</f>
        <v>4.5031835166130199E-2</v>
      </c>
      <c r="FD171" s="413">
        <f>FC171*(1-VLOOKUP($AR72,'MP-2017_Male'!$A$3:$CF$103,MIN((61+(Mortality!FD$5-Mortality!$AT$5)),84),0))</f>
        <v>4.4622045466118414E-2</v>
      </c>
      <c r="FE171" s="413">
        <f>FD171*(1-VLOOKUP($AR72,'MP-2017_Male'!$A$3:$CF$103,MIN((61+(Mortality!FE$5-Mortality!$AT$5)),84),0))</f>
        <v>4.4215984852376738E-2</v>
      </c>
      <c r="FF171" s="413">
        <f>FE171*(1-VLOOKUP($AR72,'MP-2017_Male'!$A$3:$CF$103,MIN((61+(Mortality!FF$5-Mortality!$AT$5)),84),0))</f>
        <v>4.3813619390220111E-2</v>
      </c>
      <c r="FG171" s="413">
        <f>FF171*(1-VLOOKUP($AR72,'MP-2017_Male'!$A$3:$CF$103,MIN((61+(Mortality!FG$5-Mortality!$AT$5)),84),0))</f>
        <v>4.3414915453769111E-2</v>
      </c>
      <c r="FH171" s="413">
        <f>FG171*(1-VLOOKUP($AR72,'MP-2017_Male'!$A$3:$CF$103,MIN((61+(Mortality!FH$5-Mortality!$AT$5)),84),0))</f>
        <v>4.3019839723139809E-2</v>
      </c>
      <c r="FI171" s="413">
        <f>FH171*(1-VLOOKUP($AR72,'MP-2017_Male'!$A$3:$CF$103,MIN((61+(Mortality!FI$5-Mortality!$AT$5)),84),0))</f>
        <v>4.2628359181659234E-2</v>
      </c>
    </row>
    <row r="172" spans="44:165">
      <c r="AR172" s="205">
        <v>92</v>
      </c>
      <c r="AS172" s="235">
        <f t="shared" si="160"/>
        <v>0.12954038753332175</v>
      </c>
      <c r="AT172" s="235">
        <f t="shared" ref="AT172:AW172" si="173">AU172</f>
        <v>0.133299</v>
      </c>
      <c r="AU172" s="235">
        <f t="shared" si="173"/>
        <v>0.133299</v>
      </c>
      <c r="AV172" s="235">
        <f t="shared" si="173"/>
        <v>0.133299</v>
      </c>
      <c r="AW172" s="235">
        <f t="shared" si="173"/>
        <v>0.133299</v>
      </c>
      <c r="AX172" s="406">
        <f t="shared" si="163"/>
        <v>0.133299</v>
      </c>
      <c r="AY172" s="413">
        <f>AX172*(1-VLOOKUP($AR73,'MP-2017_Male'!$A$3:$CF$103,MIN((61+(Mortality!AY$5-Mortality!$AT$5)),84),0))</f>
        <v>0.13235257710000001</v>
      </c>
      <c r="AZ172" s="413">
        <f>AY172*(1-VLOOKUP($AR73,'MP-2017_Male'!$A$3:$CF$103,MIN((61+(Mortality!AZ$5-Mortality!$AT$5)),84),0))</f>
        <v>0.13141287380259001</v>
      </c>
      <c r="BA172" s="413">
        <f>AZ172*(1-VLOOKUP($AR73,'MP-2017_Male'!$A$3:$CF$103,MIN((61+(Mortality!BA$5-Mortality!$AT$5)),84),0))</f>
        <v>0.13047984239859162</v>
      </c>
      <c r="BB172" s="413">
        <f>BA172*(1-VLOOKUP($AR73,'MP-2017_Male'!$A$3:$CF$103,MIN((61+(Mortality!BB$5-Mortality!$AT$5)),84),0))</f>
        <v>0.12954038753332175</v>
      </c>
      <c r="BC172" s="413">
        <f>BB172*(1-VLOOKUP($AR73,'MP-2017_Male'!$A$3:$CF$103,MIN((61+(Mortality!BC$5-Mortality!$AT$5)),84),0))</f>
        <v>0.1285947427043285</v>
      </c>
      <c r="BD172" s="413">
        <f>BC172*(1-VLOOKUP($AR73,'MP-2017_Male'!$A$3:$CF$103,MIN((61+(Mortality!BD$5-Mortality!$AT$5)),84),0))</f>
        <v>0.12763028213404604</v>
      </c>
      <c r="BE172" s="413">
        <f>BD172*(1-VLOOKUP($AR73,'MP-2017_Male'!$A$3:$CF$103,MIN((61+(Mortality!BE$5-Mortality!$AT$5)),84),0))</f>
        <v>0.12666029198982728</v>
      </c>
      <c r="BF172" s="413">
        <f>BE172*(1-VLOOKUP($AR73,'MP-2017_Male'!$A$3:$CF$103,MIN((61+(Mortality!BF$5-Mortality!$AT$5)),84),0))</f>
        <v>0.12567234171230662</v>
      </c>
      <c r="BG172" s="413">
        <f>BF172*(1-VLOOKUP($AR73,'MP-2017_Male'!$A$3:$CF$103,MIN((61+(Mortality!BG$5-Mortality!$AT$5)),84),0))</f>
        <v>0.1246795302127794</v>
      </c>
      <c r="BH172" s="413">
        <f>BG172*(1-VLOOKUP($AR73,'MP-2017_Male'!$A$3:$CF$103,MIN((61+(Mortality!BH$5-Mortality!$AT$5)),84),0))</f>
        <v>0.12368209397107717</v>
      </c>
      <c r="BI172" s="413">
        <f>BH172*(1-VLOOKUP($AR73,'MP-2017_Male'!$A$3:$CF$103,MIN((61+(Mortality!BI$5-Mortality!$AT$5)),84),0))</f>
        <v>0.12268026900991144</v>
      </c>
      <c r="BJ172" s="413">
        <f>BI172*(1-VLOOKUP($AR73,'MP-2017_Male'!$A$3:$CF$103,MIN((61+(Mortality!BJ$5-Mortality!$AT$5)),84),0))</f>
        <v>0.12167429080403017</v>
      </c>
      <c r="BK172" s="413">
        <f>BJ172*(1-VLOOKUP($AR73,'MP-2017_Male'!$A$3:$CF$103,MIN((61+(Mortality!BK$5-Mortality!$AT$5)),84),0))</f>
        <v>0.12066439419035672</v>
      </c>
      <c r="BL172" s="413">
        <f>BK172*(1-VLOOKUP($AR73,'MP-2017_Male'!$A$3:$CF$103,MIN((61+(Mortality!BL$5-Mortality!$AT$5)),84),0))</f>
        <v>0.11965081327915773</v>
      </c>
      <c r="BM172" s="413">
        <f>BL172*(1-VLOOKUP($AR73,'MP-2017_Male'!$A$3:$CF$103,MIN((61+(Mortality!BM$5-Mortality!$AT$5)),84),0))</f>
        <v>0.11862181628495697</v>
      </c>
      <c r="BN172" s="413">
        <f>BM172*(1-VLOOKUP($AR73,'MP-2017_Male'!$A$3:$CF$103,MIN((61+(Mortality!BN$5-Mortality!$AT$5)),84),0))</f>
        <v>0.11757794430164933</v>
      </c>
      <c r="BO172" s="413">
        <f>BN172*(1-VLOOKUP($AR73,'MP-2017_Male'!$A$3:$CF$103,MIN((61+(Mortality!BO$5-Mortality!$AT$5)),84),0))</f>
        <v>0.11654325839179482</v>
      </c>
      <c r="BP172" s="413">
        <f>BO172*(1-VLOOKUP($AR73,'MP-2017_Male'!$A$3:$CF$103,MIN((61+(Mortality!BP$5-Mortality!$AT$5)),84),0))</f>
        <v>0.11550602339210785</v>
      </c>
      <c r="BQ172" s="413">
        <f>BP172*(1-VLOOKUP($AR73,'MP-2017_Male'!$A$3:$CF$103,MIN((61+(Mortality!BQ$5-Mortality!$AT$5)),84),0))</f>
        <v>0.11446646918157888</v>
      </c>
      <c r="BR172" s="413">
        <f>BQ172*(1-VLOOKUP($AR73,'MP-2017_Male'!$A$3:$CF$103,MIN((61+(Mortality!BR$5-Mortality!$AT$5)),84),0))</f>
        <v>0.11343627095894467</v>
      </c>
      <c r="BS172" s="413">
        <f>BR172*(1-VLOOKUP($AR73,'MP-2017_Male'!$A$3:$CF$103,MIN((61+(Mortality!BS$5-Mortality!$AT$5)),84),0))</f>
        <v>0.11241534452031417</v>
      </c>
      <c r="BT172" s="413">
        <f>BS172*(1-VLOOKUP($AR73,'MP-2017_Male'!$A$3:$CF$103,MIN((61+(Mortality!BT$5-Mortality!$AT$5)),84),0))</f>
        <v>0.11140360641963133</v>
      </c>
      <c r="BU172" s="413">
        <f>BT172*(1-VLOOKUP($AR73,'MP-2017_Male'!$A$3:$CF$103,MIN((61+(Mortality!BU$5-Mortality!$AT$5)),84),0))</f>
        <v>0.11040097396185465</v>
      </c>
      <c r="BV172" s="413">
        <f>BU172*(1-VLOOKUP($AR73,'MP-2017_Male'!$A$3:$CF$103,MIN((61+(Mortality!BV$5-Mortality!$AT$5)),84),0))</f>
        <v>0.10940736519619795</v>
      </c>
      <c r="BW172" s="413">
        <f>BV172*(1-VLOOKUP($AR73,'MP-2017_Male'!$A$3:$CF$103,MIN((61+(Mortality!BW$5-Mortality!$AT$5)),84),0))</f>
        <v>0.10842269890943217</v>
      </c>
      <c r="BX172" s="413">
        <f>BW172*(1-VLOOKUP($AR73,'MP-2017_Male'!$A$3:$CF$103,MIN((61+(Mortality!BX$5-Mortality!$AT$5)),84),0))</f>
        <v>0.10744689461924728</v>
      </c>
      <c r="BY172" s="413">
        <f>BX172*(1-VLOOKUP($AR73,'MP-2017_Male'!$A$3:$CF$103,MIN((61+(Mortality!BY$5-Mortality!$AT$5)),84),0))</f>
        <v>0.10647987256767405</v>
      </c>
      <c r="BZ172" s="413">
        <f>BY172*(1-VLOOKUP($AR73,'MP-2017_Male'!$A$3:$CF$103,MIN((61+(Mortality!BZ$5-Mortality!$AT$5)),84),0))</f>
        <v>0.10552155371456498</v>
      </c>
      <c r="CA172" s="413">
        <f>BZ172*(1-VLOOKUP($AR73,'MP-2017_Male'!$A$3:$CF$103,MIN((61+(Mortality!CA$5-Mortality!$AT$5)),84),0))</f>
        <v>0.10457185973113389</v>
      </c>
      <c r="CB172" s="413">
        <f>CA172*(1-VLOOKUP($AR73,'MP-2017_Male'!$A$3:$CF$103,MIN((61+(Mortality!CB$5-Mortality!$AT$5)),84),0))</f>
        <v>0.10363071299355368</v>
      </c>
      <c r="CC172" s="413">
        <f>CB172*(1-VLOOKUP($AR73,'MP-2017_Male'!$A$3:$CF$103,MIN((61+(Mortality!CC$5-Mortality!$AT$5)),84),0))</f>
        <v>0.1026980365766117</v>
      </c>
      <c r="CD172" s="413">
        <f>CC172*(1-VLOOKUP($AR73,'MP-2017_Male'!$A$3:$CF$103,MIN((61+(Mortality!CD$5-Mortality!$AT$5)),84),0))</f>
        <v>0.10177375424742219</v>
      </c>
      <c r="CE172" s="413">
        <f>CD172*(1-VLOOKUP($AR73,'MP-2017_Male'!$A$3:$CF$103,MIN((61+(Mortality!CE$5-Mortality!$AT$5)),84),0))</f>
        <v>0.10085779045919539</v>
      </c>
      <c r="CF172" s="413">
        <f>CE172*(1-VLOOKUP($AR73,'MP-2017_Male'!$A$3:$CF$103,MIN((61+(Mortality!CF$5-Mortality!$AT$5)),84),0))</f>
        <v>9.9950070345062633E-2</v>
      </c>
      <c r="CG172" s="413">
        <f>CF172*(1-VLOOKUP($AR73,'MP-2017_Male'!$A$3:$CF$103,MIN((61+(Mortality!CG$5-Mortality!$AT$5)),84),0))</f>
        <v>9.9050519711957066E-2</v>
      </c>
      <c r="CH172" s="413">
        <f>CG172*(1-VLOOKUP($AR73,'MP-2017_Male'!$A$3:$CF$103,MIN((61+(Mortality!CH$5-Mortality!$AT$5)),84),0))</f>
        <v>9.815906503454945E-2</v>
      </c>
      <c r="CI172" s="413">
        <f>CH172*(1-VLOOKUP($AR73,'MP-2017_Male'!$A$3:$CF$103,MIN((61+(Mortality!CI$5-Mortality!$AT$5)),84),0))</f>
        <v>9.7275633449238508E-2</v>
      </c>
      <c r="CJ172" s="413">
        <f>CI172*(1-VLOOKUP($AR73,'MP-2017_Male'!$A$3:$CF$103,MIN((61+(Mortality!CJ$5-Mortality!$AT$5)),84),0))</f>
        <v>9.6400152748195356E-2</v>
      </c>
      <c r="CK172" s="413">
        <f>CJ172*(1-VLOOKUP($AR73,'MP-2017_Male'!$A$3:$CF$103,MIN((61+(Mortality!CK$5-Mortality!$AT$5)),84),0))</f>
        <v>9.5532551373461602E-2</v>
      </c>
      <c r="CL172" s="413">
        <f>CK172*(1-VLOOKUP($AR73,'MP-2017_Male'!$A$3:$CF$103,MIN((61+(Mortality!CL$5-Mortality!$AT$5)),84),0))</f>
        <v>9.4672758411100441E-2</v>
      </c>
      <c r="CM172" s="413">
        <f>CL172*(1-VLOOKUP($AR73,'MP-2017_Male'!$A$3:$CF$103,MIN((61+(Mortality!CM$5-Mortality!$AT$5)),84),0))</f>
        <v>9.3820703585400539E-2</v>
      </c>
      <c r="CN172" s="413">
        <f>CM172*(1-VLOOKUP($AR73,'MP-2017_Male'!$A$3:$CF$103,MIN((61+(Mortality!CN$5-Mortality!$AT$5)),84),0))</f>
        <v>9.2976317253131935E-2</v>
      </c>
      <c r="CO172" s="413">
        <f>CN172*(1-VLOOKUP($AR73,'MP-2017_Male'!$A$3:$CF$103,MIN((61+(Mortality!CO$5-Mortality!$AT$5)),84),0))</f>
        <v>9.2139530397853747E-2</v>
      </c>
      <c r="CP172" s="413">
        <f>CO172*(1-VLOOKUP($AR73,'MP-2017_Male'!$A$3:$CF$103,MIN((61+(Mortality!CP$5-Mortality!$AT$5)),84),0))</f>
        <v>9.1310274624273061E-2</v>
      </c>
      <c r="CQ172" s="413">
        <f>CP172*(1-VLOOKUP($AR73,'MP-2017_Male'!$A$3:$CF$103,MIN((61+(Mortality!CQ$5-Mortality!$AT$5)),84),0))</f>
        <v>9.0488482152654606E-2</v>
      </c>
      <c r="CR172" s="413">
        <f>CQ172*(1-VLOOKUP($AR73,'MP-2017_Male'!$A$3:$CF$103,MIN((61+(Mortality!CR$5-Mortality!$AT$5)),84),0))</f>
        <v>8.9674085813280707E-2</v>
      </c>
      <c r="CS172" s="413">
        <f>CR172*(1-VLOOKUP($AR73,'MP-2017_Male'!$A$3:$CF$103,MIN((61+(Mortality!CS$5-Mortality!$AT$5)),84),0))</f>
        <v>8.8867019040961184E-2</v>
      </c>
      <c r="CT172" s="413">
        <f>CS172*(1-VLOOKUP($AR73,'MP-2017_Male'!$A$3:$CF$103,MIN((61+(Mortality!CT$5-Mortality!$AT$5)),84),0))</f>
        <v>8.8067215869592527E-2</v>
      </c>
      <c r="CU172" s="413">
        <f>CT172*(1-VLOOKUP($AR73,'MP-2017_Male'!$A$3:$CF$103,MIN((61+(Mortality!CU$5-Mortality!$AT$5)),84),0))</f>
        <v>8.7274610926766194E-2</v>
      </c>
      <c r="CV172" s="413">
        <f>CU172*(1-VLOOKUP($AR73,'MP-2017_Male'!$A$3:$CF$103,MIN((61+(Mortality!CV$5-Mortality!$AT$5)),84),0))</f>
        <v>8.6489139428425302E-2</v>
      </c>
      <c r="CW172" s="413">
        <f>CV172*(1-VLOOKUP($AR73,'MP-2017_Male'!$A$3:$CF$103,MIN((61+(Mortality!CW$5-Mortality!$AT$5)),84),0))</f>
        <v>8.5710737173569473E-2</v>
      </c>
      <c r="CX172" s="413">
        <f>CW172*(1-VLOOKUP($AR73,'MP-2017_Male'!$A$3:$CF$103,MIN((61+(Mortality!CX$5-Mortality!$AT$5)),84),0))</f>
        <v>8.4939340539007341E-2</v>
      </c>
      <c r="CY172" s="413">
        <f>CX172*(1-VLOOKUP($AR73,'MP-2017_Male'!$A$3:$CF$103,MIN((61+(Mortality!CY$5-Mortality!$AT$5)),84),0))</f>
        <v>8.4174886474156274E-2</v>
      </c>
      <c r="CZ172" s="413">
        <f>CY172*(1-VLOOKUP($AR73,'MP-2017_Male'!$A$3:$CF$103,MIN((61+(Mortality!CZ$5-Mortality!$AT$5)),84),0))</f>
        <v>8.3417312495888865E-2</v>
      </c>
      <c r="DA172" s="413">
        <f>CZ172*(1-VLOOKUP($AR73,'MP-2017_Male'!$A$3:$CF$103,MIN((61+(Mortality!DA$5-Mortality!$AT$5)),84),0))</f>
        <v>8.266655668342586E-2</v>
      </c>
      <c r="DB172" s="413">
        <f>DA172*(1-VLOOKUP($AR73,'MP-2017_Male'!$A$3:$CF$103,MIN((61+(Mortality!DB$5-Mortality!$AT$5)),84),0))</f>
        <v>8.1922557673275026E-2</v>
      </c>
      <c r="DC172" s="413">
        <f>DB172*(1-VLOOKUP($AR73,'MP-2017_Male'!$A$3:$CF$103,MIN((61+(Mortality!DC$5-Mortality!$AT$5)),84),0))</f>
        <v>8.1185254654215555E-2</v>
      </c>
      <c r="DD172" s="413">
        <f>DC172*(1-VLOOKUP($AR73,'MP-2017_Male'!$A$3:$CF$103,MIN((61+(Mortality!DD$5-Mortality!$AT$5)),84),0))</f>
        <v>8.045458736232762E-2</v>
      </c>
      <c r="DE172" s="413">
        <f>DD172*(1-VLOOKUP($AR73,'MP-2017_Male'!$A$3:$CF$103,MIN((61+(Mortality!DE$5-Mortality!$AT$5)),84),0))</f>
        <v>7.9730496076066665E-2</v>
      </c>
      <c r="DF172" s="413">
        <f>DE172*(1-VLOOKUP($AR73,'MP-2017_Male'!$A$3:$CF$103,MIN((61+(Mortality!DF$5-Mortality!$AT$5)),84),0))</f>
        <v>7.901292161138207E-2</v>
      </c>
      <c r="DG172" s="413">
        <f>DF172*(1-VLOOKUP($AR73,'MP-2017_Male'!$A$3:$CF$103,MIN((61+(Mortality!DG$5-Mortality!$AT$5)),84),0))</f>
        <v>7.8301805316879636E-2</v>
      </c>
      <c r="DH172" s="413">
        <f>DG172*(1-VLOOKUP($AR73,'MP-2017_Male'!$A$3:$CF$103,MIN((61+(Mortality!DH$5-Mortality!$AT$5)),84),0))</f>
        <v>7.7597089069027722E-2</v>
      </c>
      <c r="DI172" s="413">
        <f>DH172*(1-VLOOKUP($AR73,'MP-2017_Male'!$A$3:$CF$103,MIN((61+(Mortality!DI$5-Mortality!$AT$5)),84),0))</f>
        <v>7.6898715267406478E-2</v>
      </c>
      <c r="DJ172" s="413">
        <f>DI172*(1-VLOOKUP($AR73,'MP-2017_Male'!$A$3:$CF$103,MIN((61+(Mortality!DJ$5-Mortality!$AT$5)),84),0))</f>
        <v>7.6206626829999818E-2</v>
      </c>
      <c r="DK172" s="413">
        <f>DJ172*(1-VLOOKUP($AR73,'MP-2017_Male'!$A$3:$CF$103,MIN((61+(Mortality!DK$5-Mortality!$AT$5)),84),0))</f>
        <v>7.5520767188529819E-2</v>
      </c>
      <c r="DL172" s="413">
        <f>DK172*(1-VLOOKUP($AR73,'MP-2017_Male'!$A$3:$CF$103,MIN((61+(Mortality!DL$5-Mortality!$AT$5)),84),0))</f>
        <v>7.4841080283833045E-2</v>
      </c>
      <c r="DM172" s="413">
        <f>DL172*(1-VLOOKUP($AR73,'MP-2017_Male'!$A$3:$CF$103,MIN((61+(Mortality!DM$5-Mortality!$AT$5)),84),0))</f>
        <v>7.4167510561278543E-2</v>
      </c>
      <c r="DN172" s="413">
        <f>DM172*(1-VLOOKUP($AR73,'MP-2017_Male'!$A$3:$CF$103,MIN((61+(Mortality!DN$5-Mortality!$AT$5)),84),0))</f>
        <v>7.3500002966227038E-2</v>
      </c>
      <c r="DO172" s="413">
        <f>DN172*(1-VLOOKUP($AR73,'MP-2017_Male'!$A$3:$CF$103,MIN((61+(Mortality!DO$5-Mortality!$AT$5)),84),0))</f>
        <v>7.2838502939530994E-2</v>
      </c>
      <c r="DP172" s="413">
        <f>DO172*(1-VLOOKUP($AR73,'MP-2017_Male'!$A$3:$CF$103,MIN((61+(Mortality!DP$5-Mortality!$AT$5)),84),0))</f>
        <v>7.2182956413075219E-2</v>
      </c>
      <c r="DQ172" s="413">
        <f>DP172*(1-VLOOKUP($AR73,'MP-2017_Male'!$A$3:$CF$103,MIN((61+(Mortality!DQ$5-Mortality!$AT$5)),84),0))</f>
        <v>7.1533309805357548E-2</v>
      </c>
      <c r="DR172" s="413">
        <f>DQ172*(1-VLOOKUP($AR73,'MP-2017_Male'!$A$3:$CF$103,MIN((61+(Mortality!DR$5-Mortality!$AT$5)),84),0))</f>
        <v>7.0889510017109331E-2</v>
      </c>
      <c r="DS172" s="413">
        <f>DR172*(1-VLOOKUP($AR73,'MP-2017_Male'!$A$3:$CF$103,MIN((61+(Mortality!DS$5-Mortality!$AT$5)),84),0))</f>
        <v>7.0251504426955352E-2</v>
      </c>
      <c r="DT172" s="413">
        <f>DS172*(1-VLOOKUP($AR73,'MP-2017_Male'!$A$3:$CF$103,MIN((61+(Mortality!DT$5-Mortality!$AT$5)),84),0))</f>
        <v>6.9619240887112757E-2</v>
      </c>
      <c r="DU172" s="413">
        <f>DT172*(1-VLOOKUP($AR73,'MP-2017_Male'!$A$3:$CF$103,MIN((61+(Mortality!DU$5-Mortality!$AT$5)),84),0))</f>
        <v>6.8992667719128736E-2</v>
      </c>
      <c r="DV172" s="413">
        <f>DU172*(1-VLOOKUP($AR73,'MP-2017_Male'!$A$3:$CF$103,MIN((61+(Mortality!DV$5-Mortality!$AT$5)),84),0))</f>
        <v>6.8371733709656574E-2</v>
      </c>
      <c r="DW172" s="413">
        <f>DV172*(1-VLOOKUP($AR73,'MP-2017_Male'!$A$3:$CF$103,MIN((61+(Mortality!DW$5-Mortality!$AT$5)),84),0))</f>
        <v>6.775638810626966E-2</v>
      </c>
      <c r="DX172" s="413">
        <f>DW172*(1-VLOOKUP($AR73,'MP-2017_Male'!$A$3:$CF$103,MIN((61+(Mortality!DX$5-Mortality!$AT$5)),84),0))</f>
        <v>6.7146580613313231E-2</v>
      </c>
      <c r="DY172" s="413">
        <f>DX172*(1-VLOOKUP($AR73,'MP-2017_Male'!$A$3:$CF$103,MIN((61+(Mortality!DY$5-Mortality!$AT$5)),84),0))</f>
        <v>6.6542261387793414E-2</v>
      </c>
      <c r="DZ172" s="413">
        <f>DY172*(1-VLOOKUP($AR73,'MP-2017_Male'!$A$3:$CF$103,MIN((61+(Mortality!DZ$5-Mortality!$AT$5)),84),0))</f>
        <v>6.594338103530327E-2</v>
      </c>
      <c r="EA172" s="413">
        <f>DZ172*(1-VLOOKUP($AR73,'MP-2017_Male'!$A$3:$CF$103,MIN((61+(Mortality!EA$5-Mortality!$AT$5)),84),0))</f>
        <v>6.5349890605985533E-2</v>
      </c>
      <c r="EB172" s="413">
        <f>EA172*(1-VLOOKUP($AR73,'MP-2017_Male'!$A$3:$CF$103,MIN((61+(Mortality!EB$5-Mortality!$AT$5)),84),0))</f>
        <v>6.4761741590531663E-2</v>
      </c>
      <c r="EC172" s="413">
        <f>EB172*(1-VLOOKUP($AR73,'MP-2017_Male'!$A$3:$CF$103,MIN((61+(Mortality!EC$5-Mortality!$AT$5)),84),0))</f>
        <v>6.4178885916216871E-2</v>
      </c>
      <c r="ED172" s="413">
        <f>EC172*(1-VLOOKUP($AR73,'MP-2017_Male'!$A$3:$CF$103,MIN((61+(Mortality!ED$5-Mortality!$AT$5)),84),0))</f>
        <v>6.3601275942970922E-2</v>
      </c>
      <c r="EE172" s="413">
        <f>ED172*(1-VLOOKUP($AR73,'MP-2017_Male'!$A$3:$CF$103,MIN((61+(Mortality!EE$5-Mortality!$AT$5)),84),0))</f>
        <v>6.3028864459484177E-2</v>
      </c>
      <c r="EF172" s="413">
        <f>EE172*(1-VLOOKUP($AR73,'MP-2017_Male'!$A$3:$CF$103,MIN((61+(Mortality!EF$5-Mortality!$AT$5)),84),0))</f>
        <v>6.2461604679348817E-2</v>
      </c>
      <c r="EG172" s="413">
        <f>EF172*(1-VLOOKUP($AR73,'MP-2017_Male'!$A$3:$CF$103,MIN((61+(Mortality!EG$5-Mortality!$AT$5)),84),0))</f>
        <v>6.1899450237234678E-2</v>
      </c>
      <c r="EH172" s="413">
        <f>EG172*(1-VLOOKUP($AR73,'MP-2017_Male'!$A$3:$CF$103,MIN((61+(Mortality!EH$5-Mortality!$AT$5)),84),0))</f>
        <v>6.1342355185099569E-2</v>
      </c>
      <c r="EI172" s="413">
        <f>EH172*(1-VLOOKUP($AR73,'MP-2017_Male'!$A$3:$CF$103,MIN((61+(Mortality!EI$5-Mortality!$AT$5)),84),0))</f>
        <v>6.0790273988433674E-2</v>
      </c>
      <c r="EJ172" s="413">
        <f>EI172*(1-VLOOKUP($AR73,'MP-2017_Male'!$A$3:$CF$103,MIN((61+(Mortality!EJ$5-Mortality!$AT$5)),84),0))</f>
        <v>6.0243161522537773E-2</v>
      </c>
      <c r="EK172" s="413">
        <f>EJ172*(1-VLOOKUP($AR73,'MP-2017_Male'!$A$3:$CF$103,MIN((61+(Mortality!EK$5-Mortality!$AT$5)),84),0))</f>
        <v>5.9700973068834935E-2</v>
      </c>
      <c r="EL172" s="413">
        <f>EK172*(1-VLOOKUP($AR73,'MP-2017_Male'!$A$3:$CF$103,MIN((61+(Mortality!EL$5-Mortality!$AT$5)),84),0))</f>
        <v>5.9163664311215419E-2</v>
      </c>
      <c r="EM172" s="413">
        <f>EL172*(1-VLOOKUP($AR73,'MP-2017_Male'!$A$3:$CF$103,MIN((61+(Mortality!EM$5-Mortality!$AT$5)),84),0))</f>
        <v>5.8631191332414477E-2</v>
      </c>
      <c r="EN172" s="413">
        <f>EM172*(1-VLOOKUP($AR73,'MP-2017_Male'!$A$3:$CF$103,MIN((61+(Mortality!EN$5-Mortality!$AT$5)),84),0))</f>
        <v>5.8103510610422744E-2</v>
      </c>
      <c r="EO172" s="413">
        <f>EN172*(1-VLOOKUP($AR73,'MP-2017_Male'!$A$3:$CF$103,MIN((61+(Mortality!EO$5-Mortality!$AT$5)),84),0))</f>
        <v>5.758057901492894E-2</v>
      </c>
      <c r="EP172" s="413">
        <f>EO172*(1-VLOOKUP($AR73,'MP-2017_Male'!$A$3:$CF$103,MIN((61+(Mortality!EP$5-Mortality!$AT$5)),84),0))</f>
        <v>5.7062353803794576E-2</v>
      </c>
      <c r="EQ172" s="413">
        <f>EP172*(1-VLOOKUP($AR73,'MP-2017_Male'!$A$3:$CF$103,MIN((61+(Mortality!EQ$5-Mortality!$AT$5)),84),0))</f>
        <v>5.6548792619560424E-2</v>
      </c>
      <c r="ER172" s="413">
        <f>EQ172*(1-VLOOKUP($AR73,'MP-2017_Male'!$A$3:$CF$103,MIN((61+(Mortality!ER$5-Mortality!$AT$5)),84),0))</f>
        <v>5.6039853485984378E-2</v>
      </c>
      <c r="ES172" s="413">
        <f>ER172*(1-VLOOKUP($AR73,'MP-2017_Male'!$A$3:$CF$103,MIN((61+(Mortality!ES$5-Mortality!$AT$5)),84),0))</f>
        <v>5.5535494804610522E-2</v>
      </c>
      <c r="ET172" s="413">
        <f>ES172*(1-VLOOKUP($AR73,'MP-2017_Male'!$A$3:$CF$103,MIN((61+(Mortality!ET$5-Mortality!$AT$5)),84),0))</f>
        <v>5.5035675351369023E-2</v>
      </c>
      <c r="EU172" s="413">
        <f>ET172*(1-VLOOKUP($AR73,'MP-2017_Male'!$A$3:$CF$103,MIN((61+(Mortality!EU$5-Mortality!$AT$5)),84),0))</f>
        <v>5.45403542732067E-2</v>
      </c>
      <c r="EV172" s="413">
        <f>EU172*(1-VLOOKUP($AR73,'MP-2017_Male'!$A$3:$CF$103,MIN((61+(Mortality!EV$5-Mortality!$AT$5)),84),0))</f>
        <v>5.4049491084747839E-2</v>
      </c>
      <c r="EW172" s="413">
        <f>EV172*(1-VLOOKUP($AR73,'MP-2017_Male'!$A$3:$CF$103,MIN((61+(Mortality!EW$5-Mortality!$AT$5)),84),0))</f>
        <v>5.3563045664985105E-2</v>
      </c>
      <c r="EX172" s="413">
        <f>EW172*(1-VLOOKUP($AR73,'MP-2017_Male'!$A$3:$CF$103,MIN((61+(Mortality!EX$5-Mortality!$AT$5)),84),0))</f>
        <v>5.3080978254000238E-2</v>
      </c>
      <c r="EY172" s="413">
        <f>EX172*(1-VLOOKUP($AR73,'MP-2017_Male'!$A$3:$CF$103,MIN((61+(Mortality!EY$5-Mortality!$AT$5)),84),0))</f>
        <v>5.2603249449714236E-2</v>
      </c>
      <c r="EZ172" s="413">
        <f>EY172*(1-VLOOKUP($AR73,'MP-2017_Male'!$A$3:$CF$103,MIN((61+(Mortality!EZ$5-Mortality!$AT$5)),84),0))</f>
        <v>5.2129820204666805E-2</v>
      </c>
      <c r="FA172" s="413">
        <f>EZ172*(1-VLOOKUP($AR73,'MP-2017_Male'!$A$3:$CF$103,MIN((61+(Mortality!FA$5-Mortality!$AT$5)),84),0))</f>
        <v>5.1660651822824803E-2</v>
      </c>
      <c r="FB172" s="413">
        <f>FA172*(1-VLOOKUP($AR73,'MP-2017_Male'!$A$3:$CF$103,MIN((61+(Mortality!FB$5-Mortality!$AT$5)),84),0))</f>
        <v>5.1195705956419382E-2</v>
      </c>
      <c r="FC172" s="413">
        <f>FB172*(1-VLOOKUP($AR73,'MP-2017_Male'!$A$3:$CF$103,MIN((61+(Mortality!FC$5-Mortality!$AT$5)),84),0))</f>
        <v>5.073494460281161E-2</v>
      </c>
      <c r="FD172" s="413">
        <f>FC172*(1-VLOOKUP($AR73,'MP-2017_Male'!$A$3:$CF$103,MIN((61+(Mortality!FD$5-Mortality!$AT$5)),84),0))</f>
        <v>5.0278330101386305E-2</v>
      </c>
      <c r="FE172" s="413">
        <f>FD172*(1-VLOOKUP($AR73,'MP-2017_Male'!$A$3:$CF$103,MIN((61+(Mortality!FE$5-Mortality!$AT$5)),84),0))</f>
        <v>4.982582513047383E-2</v>
      </c>
      <c r="FF172" s="413">
        <f>FE172*(1-VLOOKUP($AR73,'MP-2017_Male'!$A$3:$CF$103,MIN((61+(Mortality!FF$5-Mortality!$AT$5)),84),0))</f>
        <v>4.9377392704299562E-2</v>
      </c>
      <c r="FG172" s="413">
        <f>FF172*(1-VLOOKUP($AR73,'MP-2017_Male'!$A$3:$CF$103,MIN((61+(Mortality!FG$5-Mortality!$AT$5)),84),0))</f>
        <v>4.8932996169960864E-2</v>
      </c>
      <c r="FH172" s="413">
        <f>FG172*(1-VLOOKUP($AR73,'MP-2017_Male'!$A$3:$CF$103,MIN((61+(Mortality!FH$5-Mortality!$AT$5)),84),0))</f>
        <v>4.8492599204431219E-2</v>
      </c>
      <c r="FI172" s="413">
        <f>FH172*(1-VLOOKUP($AR73,'MP-2017_Male'!$A$3:$CF$103,MIN((61+(Mortality!FI$5-Mortality!$AT$5)),84),0))</f>
        <v>4.8056165811591341E-2</v>
      </c>
    </row>
    <row r="173" spans="44:165">
      <c r="AR173" s="205">
        <v>93</v>
      </c>
      <c r="AS173" s="235">
        <f t="shared" si="160"/>
        <v>0.14346802794312868</v>
      </c>
      <c r="AT173" s="235">
        <f t="shared" ref="AT173:AW173" si="174">AU173</f>
        <v>0.14771999999999999</v>
      </c>
      <c r="AU173" s="235">
        <f t="shared" si="174"/>
        <v>0.14771999999999999</v>
      </c>
      <c r="AV173" s="235">
        <f t="shared" si="174"/>
        <v>0.14771999999999999</v>
      </c>
      <c r="AW173" s="235">
        <f t="shared" si="174"/>
        <v>0.14771999999999999</v>
      </c>
      <c r="AX173" s="406">
        <f t="shared" si="163"/>
        <v>0.14771999999999999</v>
      </c>
      <c r="AY173" s="413">
        <f>AX173*(1-VLOOKUP($AR74,'MP-2017_Male'!$A$3:$CF$103,MIN((61+(Mortality!AY$5-Mortality!$AT$5)),84),0))</f>
        <v>0.14662687199999999</v>
      </c>
      <c r="AZ173" s="413">
        <f>AY173*(1-VLOOKUP($AR74,'MP-2017_Male'!$A$3:$CF$103,MIN((61+(Mortality!AZ$5-Mortality!$AT$5)),84),0))</f>
        <v>0.1455564958344</v>
      </c>
      <c r="BA173" s="413">
        <f>AZ173*(1-VLOOKUP($AR74,'MP-2017_Male'!$A$3:$CF$103,MIN((61+(Mortality!BA$5-Mortality!$AT$5)),84),0))</f>
        <v>0.14450848906439231</v>
      </c>
      <c r="BB173" s="413">
        <f>BA173*(1-VLOOKUP($AR74,'MP-2017_Male'!$A$3:$CF$103,MIN((61+(Mortality!BB$5-Mortality!$AT$5)),84),0))</f>
        <v>0.14346802794312868</v>
      </c>
      <c r="BC173" s="413">
        <f>BB173*(1-VLOOKUP($AR74,'MP-2017_Male'!$A$3:$CF$103,MIN((61+(Mortality!BC$5-Mortality!$AT$5)),84),0))</f>
        <v>0.14242071133914386</v>
      </c>
      <c r="BD173" s="413">
        <f>BC173*(1-VLOOKUP($AR74,'MP-2017_Male'!$A$3:$CF$103,MIN((61+(Mortality!BD$5-Mortality!$AT$5)),84),0))</f>
        <v>0.1413810401463681</v>
      </c>
      <c r="BE173" s="413">
        <f>BD173*(1-VLOOKUP($AR74,'MP-2017_Male'!$A$3:$CF$103,MIN((61+(Mortality!BE$5-Mortality!$AT$5)),84),0))</f>
        <v>0.14033482044928497</v>
      </c>
      <c r="BF173" s="413">
        <f>BE173*(1-VLOOKUP($AR74,'MP-2017_Male'!$A$3:$CF$103,MIN((61+(Mortality!BF$5-Mortality!$AT$5)),84),0))</f>
        <v>0.13928230929591534</v>
      </c>
      <c r="BG173" s="413">
        <f>BF173*(1-VLOOKUP($AR74,'MP-2017_Male'!$A$3:$CF$103,MIN((61+(Mortality!BG$5-Mortality!$AT$5)),84),0))</f>
        <v>0.13822376374526638</v>
      </c>
      <c r="BH173" s="413">
        <f>BG173*(1-VLOOKUP($AR74,'MP-2017_Male'!$A$3:$CF$103,MIN((61+(Mortality!BH$5-Mortality!$AT$5)),84),0))</f>
        <v>0.13715944076442782</v>
      </c>
      <c r="BI173" s="413">
        <f>BH173*(1-VLOOKUP($AR74,'MP-2017_Male'!$A$3:$CF$103,MIN((61+(Mortality!BI$5-Mortality!$AT$5)),84),0))</f>
        <v>0.13608959712646529</v>
      </c>
      <c r="BJ173" s="413">
        <f>BI173*(1-VLOOKUP($AR74,'MP-2017_Male'!$A$3:$CF$103,MIN((61+(Mortality!BJ$5-Mortality!$AT$5)),84),0))</f>
        <v>0.13501448930916621</v>
      </c>
      <c r="BK173" s="413">
        <f>BJ173*(1-VLOOKUP($AR74,'MP-2017_Male'!$A$3:$CF$103,MIN((61+(Mortality!BK$5-Mortality!$AT$5)),84),0))</f>
        <v>0.13393437339469288</v>
      </c>
      <c r="BL173" s="413">
        <f>BK173*(1-VLOOKUP($AR74,'MP-2017_Male'!$A$3:$CF$103,MIN((61+(Mortality!BL$5-Mortality!$AT$5)),84),0))</f>
        <v>0.1328361115328564</v>
      </c>
      <c r="BM173" s="413">
        <f>BL173*(1-VLOOKUP($AR74,'MP-2017_Male'!$A$3:$CF$103,MIN((61+(Mortality!BM$5-Mortality!$AT$5)),84),0))</f>
        <v>0.13173357180713369</v>
      </c>
      <c r="BN173" s="413">
        <f>BM173*(1-VLOOKUP($AR74,'MP-2017_Male'!$A$3:$CF$103,MIN((61+(Mortality!BN$5-Mortality!$AT$5)),84),0))</f>
        <v>0.13061383644677305</v>
      </c>
      <c r="BO173" s="413">
        <f>BN173*(1-VLOOKUP($AR74,'MP-2017_Male'!$A$3:$CF$103,MIN((61+(Mortality!BO$5-Mortality!$AT$5)),84),0))</f>
        <v>0.12947749606968612</v>
      </c>
      <c r="BP173" s="413">
        <f>BO173*(1-VLOOKUP($AR74,'MP-2017_Male'!$A$3:$CF$103,MIN((61+(Mortality!BP$5-Mortality!$AT$5)),84),0))</f>
        <v>0.12835104185387985</v>
      </c>
      <c r="BQ173" s="413">
        <f>BP173*(1-VLOOKUP($AR74,'MP-2017_Male'!$A$3:$CF$103,MIN((61+(Mortality!BQ$5-Mortality!$AT$5)),84),0))</f>
        <v>0.1272215526855657</v>
      </c>
      <c r="BR173" s="413">
        <f>BQ173*(1-VLOOKUP($AR74,'MP-2017_Male'!$A$3:$CF$103,MIN((61+(Mortality!BR$5-Mortality!$AT$5)),84),0))</f>
        <v>0.12610200302193272</v>
      </c>
      <c r="BS173" s="413">
        <f>BR173*(1-VLOOKUP($AR74,'MP-2017_Male'!$A$3:$CF$103,MIN((61+(Mortality!BS$5-Mortality!$AT$5)),84),0))</f>
        <v>0.12499230539533972</v>
      </c>
      <c r="BT173" s="413">
        <f>BS173*(1-VLOOKUP($AR74,'MP-2017_Male'!$A$3:$CF$103,MIN((61+(Mortality!BT$5-Mortality!$AT$5)),84),0))</f>
        <v>0.12389237310786072</v>
      </c>
      <c r="BU173" s="413">
        <f>BT173*(1-VLOOKUP($AR74,'MP-2017_Male'!$A$3:$CF$103,MIN((61+(Mortality!BU$5-Mortality!$AT$5)),84),0))</f>
        <v>0.12280212022451155</v>
      </c>
      <c r="BV173" s="413">
        <f>BU173*(1-VLOOKUP($AR74,'MP-2017_Male'!$A$3:$CF$103,MIN((61+(Mortality!BV$5-Mortality!$AT$5)),84),0))</f>
        <v>0.12172146156653585</v>
      </c>
      <c r="BW173" s="413">
        <f>BV173*(1-VLOOKUP($AR74,'MP-2017_Male'!$A$3:$CF$103,MIN((61+(Mortality!BW$5-Mortality!$AT$5)),84),0))</f>
        <v>0.12065031270475032</v>
      </c>
      <c r="BX173" s="413">
        <f>BW173*(1-VLOOKUP($AR74,'MP-2017_Male'!$A$3:$CF$103,MIN((61+(Mortality!BX$5-Mortality!$AT$5)),84),0))</f>
        <v>0.11958858995294852</v>
      </c>
      <c r="BY173" s="413">
        <f>BX173*(1-VLOOKUP($AR74,'MP-2017_Male'!$A$3:$CF$103,MIN((61+(Mortality!BY$5-Mortality!$AT$5)),84),0))</f>
        <v>0.11853621036136257</v>
      </c>
      <c r="BZ173" s="413">
        <f>BY173*(1-VLOOKUP($AR74,'MP-2017_Male'!$A$3:$CF$103,MIN((61+(Mortality!BZ$5-Mortality!$AT$5)),84),0))</f>
        <v>0.11749309171018257</v>
      </c>
      <c r="CA173" s="413">
        <f>BZ173*(1-VLOOKUP($AR74,'MP-2017_Male'!$A$3:$CF$103,MIN((61+(Mortality!CA$5-Mortality!$AT$5)),84),0))</f>
        <v>0.11645915250313296</v>
      </c>
      <c r="CB173" s="413">
        <f>CA173*(1-VLOOKUP($AR74,'MP-2017_Male'!$A$3:$CF$103,MIN((61+(Mortality!CB$5-Mortality!$AT$5)),84),0))</f>
        <v>0.11543431196110539</v>
      </c>
      <c r="CC173" s="413">
        <f>CB173*(1-VLOOKUP($AR74,'MP-2017_Male'!$A$3:$CF$103,MIN((61+(Mortality!CC$5-Mortality!$AT$5)),84),0))</f>
        <v>0.11441849001584765</v>
      </c>
      <c r="CD173" s="413">
        <f>CC173*(1-VLOOKUP($AR74,'MP-2017_Male'!$A$3:$CF$103,MIN((61+(Mortality!CD$5-Mortality!$AT$5)),84),0))</f>
        <v>0.1134116073037082</v>
      </c>
      <c r="CE173" s="413">
        <f>CD173*(1-VLOOKUP($AR74,'MP-2017_Male'!$A$3:$CF$103,MIN((61+(Mortality!CE$5-Mortality!$AT$5)),84),0))</f>
        <v>0.11241358515943556</v>
      </c>
      <c r="CF173" s="413">
        <f>CE173*(1-VLOOKUP($AR74,'MP-2017_Male'!$A$3:$CF$103,MIN((61+(Mortality!CF$5-Mortality!$AT$5)),84),0))</f>
        <v>0.11142434561003252</v>
      </c>
      <c r="CG173" s="413">
        <f>CF173*(1-VLOOKUP($AR74,'MP-2017_Male'!$A$3:$CF$103,MIN((61+(Mortality!CG$5-Mortality!$AT$5)),84),0))</f>
        <v>0.11044381136866423</v>
      </c>
      <c r="CH173" s="413">
        <f>CG173*(1-VLOOKUP($AR74,'MP-2017_Male'!$A$3:$CF$103,MIN((61+(Mortality!CH$5-Mortality!$AT$5)),84),0))</f>
        <v>0.10947190582861997</v>
      </c>
      <c r="CI173" s="413">
        <f>CH173*(1-VLOOKUP($AR74,'MP-2017_Male'!$A$3:$CF$103,MIN((61+(Mortality!CI$5-Mortality!$AT$5)),84),0))</f>
        <v>0.10850855305732811</v>
      </c>
      <c r="CJ173" s="413">
        <f>CI173*(1-VLOOKUP($AR74,'MP-2017_Male'!$A$3:$CF$103,MIN((61+(Mortality!CJ$5-Mortality!$AT$5)),84),0))</f>
        <v>0.10755367779042362</v>
      </c>
      <c r="CK173" s="413">
        <f>CJ173*(1-VLOOKUP($AR74,'MP-2017_Male'!$A$3:$CF$103,MIN((61+(Mortality!CK$5-Mortality!$AT$5)),84),0))</f>
        <v>0.10660720542586788</v>
      </c>
      <c r="CL173" s="413">
        <f>CK173*(1-VLOOKUP($AR74,'MP-2017_Male'!$A$3:$CF$103,MIN((61+(Mortality!CL$5-Mortality!$AT$5)),84),0))</f>
        <v>0.10566906201812024</v>
      </c>
      <c r="CM173" s="413">
        <f>CL173*(1-VLOOKUP($AR74,'MP-2017_Male'!$A$3:$CF$103,MIN((61+(Mortality!CM$5-Mortality!$AT$5)),84),0))</f>
        <v>0.10473917427236078</v>
      </c>
      <c r="CN173" s="413">
        <f>CM173*(1-VLOOKUP($AR74,'MP-2017_Male'!$A$3:$CF$103,MIN((61+(Mortality!CN$5-Mortality!$AT$5)),84),0))</f>
        <v>0.103817469538764</v>
      </c>
      <c r="CO173" s="413">
        <f>CN173*(1-VLOOKUP($AR74,'MP-2017_Male'!$A$3:$CF$103,MIN((61+(Mortality!CO$5-Mortality!$AT$5)),84),0))</f>
        <v>0.10290387580682288</v>
      </c>
      <c r="CP173" s="413">
        <f>CO173*(1-VLOOKUP($AR74,'MP-2017_Male'!$A$3:$CF$103,MIN((61+(Mortality!CP$5-Mortality!$AT$5)),84),0))</f>
        <v>0.10199832169972284</v>
      </c>
      <c r="CQ173" s="413">
        <f>CP173*(1-VLOOKUP($AR74,'MP-2017_Male'!$A$3:$CF$103,MIN((61+(Mortality!CQ$5-Mortality!$AT$5)),84),0))</f>
        <v>0.10110073646876527</v>
      </c>
      <c r="CR173" s="413">
        <f>CQ173*(1-VLOOKUP($AR74,'MP-2017_Male'!$A$3:$CF$103,MIN((61+(Mortality!CR$5-Mortality!$AT$5)),84),0))</f>
        <v>0.10021104998784014</v>
      </c>
      <c r="CS173" s="413">
        <f>CR173*(1-VLOOKUP($AR74,'MP-2017_Male'!$A$3:$CF$103,MIN((61+(Mortality!CS$5-Mortality!$AT$5)),84),0))</f>
        <v>9.9329192747947145E-2</v>
      </c>
      <c r="CT173" s="413">
        <f>CS173*(1-VLOOKUP($AR74,'MP-2017_Male'!$A$3:$CF$103,MIN((61+(Mortality!CT$5-Mortality!$AT$5)),84),0))</f>
        <v>9.8455095851765206E-2</v>
      </c>
      <c r="CU173" s="413">
        <f>CT173*(1-VLOOKUP($AR74,'MP-2017_Male'!$A$3:$CF$103,MIN((61+(Mortality!CU$5-Mortality!$AT$5)),84),0))</f>
        <v>9.7588691008269668E-2</v>
      </c>
      <c r="CV173" s="413">
        <f>CU173*(1-VLOOKUP($AR74,'MP-2017_Male'!$A$3:$CF$103,MIN((61+(Mortality!CV$5-Mortality!$AT$5)),84),0))</f>
        <v>9.6729910527396892E-2</v>
      </c>
      <c r="CW173" s="413">
        <f>CV173*(1-VLOOKUP($AR74,'MP-2017_Male'!$A$3:$CF$103,MIN((61+(Mortality!CW$5-Mortality!$AT$5)),84),0))</f>
        <v>9.5878687314755795E-2</v>
      </c>
      <c r="CX173" s="413">
        <f>CW173*(1-VLOOKUP($AR74,'MP-2017_Male'!$A$3:$CF$103,MIN((61+(Mortality!CX$5-Mortality!$AT$5)),84),0))</f>
        <v>9.503495486638594E-2</v>
      </c>
      <c r="CY173" s="413">
        <f>CX173*(1-VLOOKUP($AR74,'MP-2017_Male'!$A$3:$CF$103,MIN((61+(Mortality!CY$5-Mortality!$AT$5)),84),0))</f>
        <v>9.4198647263561738E-2</v>
      </c>
      <c r="CZ173" s="413">
        <f>CY173*(1-VLOOKUP($AR74,'MP-2017_Male'!$A$3:$CF$103,MIN((61+(Mortality!CZ$5-Mortality!$AT$5)),84),0))</f>
        <v>9.3369699167642387E-2</v>
      </c>
      <c r="DA173" s="413">
        <f>CZ173*(1-VLOOKUP($AR74,'MP-2017_Male'!$A$3:$CF$103,MIN((61+(Mortality!DA$5-Mortality!$AT$5)),84),0))</f>
        <v>9.2548045814967131E-2</v>
      </c>
      <c r="DB173" s="413">
        <f>DA173*(1-VLOOKUP($AR74,'MP-2017_Male'!$A$3:$CF$103,MIN((61+(Mortality!DB$5-Mortality!$AT$5)),84),0))</f>
        <v>9.1733623011795412E-2</v>
      </c>
      <c r="DC173" s="413">
        <f>DB173*(1-VLOOKUP($AR74,'MP-2017_Male'!$A$3:$CF$103,MIN((61+(Mortality!DC$5-Mortality!$AT$5)),84),0))</f>
        <v>9.0926367129291613E-2</v>
      </c>
      <c r="DD173" s="413">
        <f>DC173*(1-VLOOKUP($AR74,'MP-2017_Male'!$A$3:$CF$103,MIN((61+(Mortality!DD$5-Mortality!$AT$5)),84),0))</f>
        <v>9.0126215098553841E-2</v>
      </c>
      <c r="DE173" s="413">
        <f>DD173*(1-VLOOKUP($AR74,'MP-2017_Male'!$A$3:$CF$103,MIN((61+(Mortality!DE$5-Mortality!$AT$5)),84),0))</f>
        <v>8.9333104405686564E-2</v>
      </c>
      <c r="DF173" s="413">
        <f>DE173*(1-VLOOKUP($AR74,'MP-2017_Male'!$A$3:$CF$103,MIN((61+(Mortality!DF$5-Mortality!$AT$5)),84),0))</f>
        <v>8.8546973086916517E-2</v>
      </c>
      <c r="DG173" s="413">
        <f>DF173*(1-VLOOKUP($AR74,'MP-2017_Male'!$A$3:$CF$103,MIN((61+(Mortality!DG$5-Mortality!$AT$5)),84),0))</f>
        <v>8.7767759723751643E-2</v>
      </c>
      <c r="DH173" s="413">
        <f>DG173*(1-VLOOKUP($AR74,'MP-2017_Male'!$A$3:$CF$103,MIN((61+(Mortality!DH$5-Mortality!$AT$5)),84),0))</f>
        <v>8.6995403438182628E-2</v>
      </c>
      <c r="DI173" s="413">
        <f>DH173*(1-VLOOKUP($AR74,'MP-2017_Male'!$A$3:$CF$103,MIN((61+(Mortality!DI$5-Mortality!$AT$5)),84),0))</f>
        <v>8.6229843887926622E-2</v>
      </c>
      <c r="DJ173" s="413">
        <f>DI173*(1-VLOOKUP($AR74,'MP-2017_Male'!$A$3:$CF$103,MIN((61+(Mortality!DJ$5-Mortality!$AT$5)),84),0))</f>
        <v>8.5471021261712868E-2</v>
      </c>
      <c r="DK173" s="413">
        <f>DJ173*(1-VLOOKUP($AR74,'MP-2017_Male'!$A$3:$CF$103,MIN((61+(Mortality!DK$5-Mortality!$AT$5)),84),0))</f>
        <v>8.4718876274609792E-2</v>
      </c>
      <c r="DL173" s="413">
        <f>DK173*(1-VLOOKUP($AR74,'MP-2017_Male'!$A$3:$CF$103,MIN((61+(Mortality!DL$5-Mortality!$AT$5)),84),0))</f>
        <v>8.3973350163393218E-2</v>
      </c>
      <c r="DM173" s="413">
        <f>DL173*(1-VLOOKUP($AR74,'MP-2017_Male'!$A$3:$CF$103,MIN((61+(Mortality!DM$5-Mortality!$AT$5)),84),0))</f>
        <v>8.3234384681955362E-2</v>
      </c>
      <c r="DN173" s="413">
        <f>DM173*(1-VLOOKUP($AR74,'MP-2017_Male'!$A$3:$CF$103,MIN((61+(Mortality!DN$5-Mortality!$AT$5)),84),0))</f>
        <v>8.2501922096754152E-2</v>
      </c>
      <c r="DO173" s="413">
        <f>DN173*(1-VLOOKUP($AR74,'MP-2017_Male'!$A$3:$CF$103,MIN((61+(Mortality!DO$5-Mortality!$AT$5)),84),0))</f>
        <v>8.1775905182302711E-2</v>
      </c>
      <c r="DP173" s="413">
        <f>DO173*(1-VLOOKUP($AR74,'MP-2017_Male'!$A$3:$CF$103,MIN((61+(Mortality!DP$5-Mortality!$AT$5)),84),0))</f>
        <v>8.1056277216698447E-2</v>
      </c>
      <c r="DQ173" s="413">
        <f>DP173*(1-VLOOKUP($AR74,'MP-2017_Male'!$A$3:$CF$103,MIN((61+(Mortality!DQ$5-Mortality!$AT$5)),84),0))</f>
        <v>8.0342981977191502E-2</v>
      </c>
      <c r="DR173" s="413">
        <f>DQ173*(1-VLOOKUP($AR74,'MP-2017_Male'!$A$3:$CF$103,MIN((61+(Mortality!DR$5-Mortality!$AT$5)),84),0))</f>
        <v>7.9635963735792209E-2</v>
      </c>
      <c r="DS173" s="413">
        <f>DR173*(1-VLOOKUP($AR74,'MP-2017_Male'!$A$3:$CF$103,MIN((61+(Mortality!DS$5-Mortality!$AT$5)),84),0))</f>
        <v>7.8935167254917241E-2</v>
      </c>
      <c r="DT173" s="413">
        <f>DS173*(1-VLOOKUP($AR74,'MP-2017_Male'!$A$3:$CF$103,MIN((61+(Mortality!DT$5-Mortality!$AT$5)),84),0))</f>
        <v>7.8240537783073966E-2</v>
      </c>
      <c r="DU173" s="413">
        <f>DT173*(1-VLOOKUP($AR74,'MP-2017_Male'!$A$3:$CF$103,MIN((61+(Mortality!DU$5-Mortality!$AT$5)),84),0))</f>
        <v>7.7552021050582912E-2</v>
      </c>
      <c r="DV173" s="413">
        <f>DU173*(1-VLOOKUP($AR74,'MP-2017_Male'!$A$3:$CF$103,MIN((61+(Mortality!DV$5-Mortality!$AT$5)),84),0))</f>
        <v>7.6869563265337781E-2</v>
      </c>
      <c r="DW173" s="413">
        <f>DV173*(1-VLOOKUP($AR74,'MP-2017_Male'!$A$3:$CF$103,MIN((61+(Mortality!DW$5-Mortality!$AT$5)),84),0))</f>
        <v>7.6193111108602801E-2</v>
      </c>
      <c r="DX173" s="413">
        <f>DW173*(1-VLOOKUP($AR74,'MP-2017_Male'!$A$3:$CF$103,MIN((61+(Mortality!DX$5-Mortality!$AT$5)),84),0))</f>
        <v>7.5522611730847095E-2</v>
      </c>
      <c r="DY173" s="413">
        <f>DX173*(1-VLOOKUP($AR74,'MP-2017_Male'!$A$3:$CF$103,MIN((61+(Mortality!DY$5-Mortality!$AT$5)),84),0))</f>
        <v>7.4858012747615638E-2</v>
      </c>
      <c r="DZ173" s="413">
        <f>DY173*(1-VLOOKUP($AR74,'MP-2017_Male'!$A$3:$CF$103,MIN((61+(Mortality!DZ$5-Mortality!$AT$5)),84),0))</f>
        <v>7.4199262235436617E-2</v>
      </c>
      <c r="EA173" s="413">
        <f>DZ173*(1-VLOOKUP($AR74,'MP-2017_Male'!$A$3:$CF$103,MIN((61+(Mortality!EA$5-Mortality!$AT$5)),84),0))</f>
        <v>7.354630872776477E-2</v>
      </c>
      <c r="EB173" s="413">
        <f>EA173*(1-VLOOKUP($AR74,'MP-2017_Male'!$A$3:$CF$103,MIN((61+(Mortality!EB$5-Mortality!$AT$5)),84),0))</f>
        <v>7.2899101210960437E-2</v>
      </c>
      <c r="EC173" s="413">
        <f>EB173*(1-VLOOKUP($AR74,'MP-2017_Male'!$A$3:$CF$103,MIN((61+(Mortality!EC$5-Mortality!$AT$5)),84),0))</f>
        <v>7.2257589120303986E-2</v>
      </c>
      <c r="ED173" s="413">
        <f>EC173*(1-VLOOKUP($AR74,'MP-2017_Male'!$A$3:$CF$103,MIN((61+(Mortality!ED$5-Mortality!$AT$5)),84),0))</f>
        <v>7.1621722336045315E-2</v>
      </c>
      <c r="EE173" s="413">
        <f>ED173*(1-VLOOKUP($AR74,'MP-2017_Male'!$A$3:$CF$103,MIN((61+(Mortality!EE$5-Mortality!$AT$5)),84),0))</f>
        <v>7.0991451179488116E-2</v>
      </c>
      <c r="EF173" s="413">
        <f>EE173*(1-VLOOKUP($AR74,'MP-2017_Male'!$A$3:$CF$103,MIN((61+(Mortality!EF$5-Mortality!$AT$5)),84),0))</f>
        <v>7.0366726409108613E-2</v>
      </c>
      <c r="EG173" s="413">
        <f>EF173*(1-VLOOKUP($AR74,'MP-2017_Male'!$A$3:$CF$103,MIN((61+(Mortality!EG$5-Mortality!$AT$5)),84),0))</f>
        <v>6.9747499216708461E-2</v>
      </c>
      <c r="EH173" s="413">
        <f>EG173*(1-VLOOKUP($AR74,'MP-2017_Male'!$A$3:$CF$103,MIN((61+(Mortality!EH$5-Mortality!$AT$5)),84),0))</f>
        <v>6.9133721223601424E-2</v>
      </c>
      <c r="EI173" s="413">
        <f>EH173*(1-VLOOKUP($AR74,'MP-2017_Male'!$A$3:$CF$103,MIN((61+(Mortality!EI$5-Mortality!$AT$5)),84),0))</f>
        <v>6.8525344476833727E-2</v>
      </c>
      <c r="EJ173" s="413">
        <f>EI173*(1-VLOOKUP($AR74,'MP-2017_Male'!$A$3:$CF$103,MIN((61+(Mortality!EJ$5-Mortality!$AT$5)),84),0))</f>
        <v>6.7922321445437583E-2</v>
      </c>
      <c r="EK173" s="413">
        <f>EJ173*(1-VLOOKUP($AR74,'MP-2017_Male'!$A$3:$CF$103,MIN((61+(Mortality!EK$5-Mortality!$AT$5)),84),0))</f>
        <v>6.7324605016717734E-2</v>
      </c>
      <c r="EL173" s="413">
        <f>EK173*(1-VLOOKUP($AR74,'MP-2017_Male'!$A$3:$CF$103,MIN((61+(Mortality!EL$5-Mortality!$AT$5)),84),0))</f>
        <v>6.6732148492570614E-2</v>
      </c>
      <c r="EM173" s="413">
        <f>EL173*(1-VLOOKUP($AR74,'MP-2017_Male'!$A$3:$CF$103,MIN((61+(Mortality!EM$5-Mortality!$AT$5)),84),0))</f>
        <v>6.6144905585835995E-2</v>
      </c>
      <c r="EN173" s="413">
        <f>EM173*(1-VLOOKUP($AR74,'MP-2017_Male'!$A$3:$CF$103,MIN((61+(Mortality!EN$5-Mortality!$AT$5)),84),0))</f>
        <v>6.5562830416680637E-2</v>
      </c>
      <c r="EO173" s="413">
        <f>EN173*(1-VLOOKUP($AR74,'MP-2017_Male'!$A$3:$CF$103,MIN((61+(Mortality!EO$5-Mortality!$AT$5)),84),0))</f>
        <v>6.4985877509013842E-2</v>
      </c>
      <c r="EP173" s="413">
        <f>EO173*(1-VLOOKUP($AR74,'MP-2017_Male'!$A$3:$CF$103,MIN((61+(Mortality!EP$5-Mortality!$AT$5)),84),0))</f>
        <v>6.4414001786934516E-2</v>
      </c>
      <c r="EQ173" s="413">
        <f>EP173*(1-VLOOKUP($AR74,'MP-2017_Male'!$A$3:$CF$103,MIN((61+(Mortality!EQ$5-Mortality!$AT$5)),84),0))</f>
        <v>6.3847158571209484E-2</v>
      </c>
      <c r="ER173" s="413">
        <f>EQ173*(1-VLOOKUP($AR74,'MP-2017_Male'!$A$3:$CF$103,MIN((61+(Mortality!ER$5-Mortality!$AT$5)),84),0))</f>
        <v>6.3285303575782839E-2</v>
      </c>
      <c r="ES173" s="413">
        <f>ER173*(1-VLOOKUP($AR74,'MP-2017_Male'!$A$3:$CF$103,MIN((61+(Mortality!ES$5-Mortality!$AT$5)),84),0))</f>
        <v>6.2728392904315949E-2</v>
      </c>
      <c r="ET173" s="413">
        <f>ES173*(1-VLOOKUP($AR74,'MP-2017_Male'!$A$3:$CF$103,MIN((61+(Mortality!ET$5-Mortality!$AT$5)),84),0))</f>
        <v>6.2176383046757967E-2</v>
      </c>
      <c r="EU173" s="413">
        <f>ET173*(1-VLOOKUP($AR74,'MP-2017_Male'!$A$3:$CF$103,MIN((61+(Mortality!EU$5-Mortality!$AT$5)),84),0))</f>
        <v>6.1629230875946496E-2</v>
      </c>
      <c r="EV173" s="413">
        <f>EU173*(1-VLOOKUP($AR74,'MP-2017_Male'!$A$3:$CF$103,MIN((61+(Mortality!EV$5-Mortality!$AT$5)),84),0))</f>
        <v>6.1086893644238166E-2</v>
      </c>
      <c r="EW173" s="413">
        <f>EV173*(1-VLOOKUP($AR74,'MP-2017_Male'!$A$3:$CF$103,MIN((61+(Mortality!EW$5-Mortality!$AT$5)),84),0))</f>
        <v>6.0549328980168869E-2</v>
      </c>
      <c r="EX173" s="413">
        <f>EW173*(1-VLOOKUP($AR74,'MP-2017_Male'!$A$3:$CF$103,MIN((61+(Mortality!EX$5-Mortality!$AT$5)),84),0))</f>
        <v>6.0016494885143379E-2</v>
      </c>
      <c r="EY173" s="413">
        <f>EX173*(1-VLOOKUP($AR74,'MP-2017_Male'!$A$3:$CF$103,MIN((61+(Mortality!EY$5-Mortality!$AT$5)),84),0))</f>
        <v>5.9488349730154114E-2</v>
      </c>
      <c r="EZ173" s="413">
        <f>EY173*(1-VLOOKUP($AR74,'MP-2017_Male'!$A$3:$CF$103,MIN((61+(Mortality!EZ$5-Mortality!$AT$5)),84),0))</f>
        <v>5.8964852252528753E-2</v>
      </c>
      <c r="FA173" s="413">
        <f>EZ173*(1-VLOOKUP($AR74,'MP-2017_Male'!$A$3:$CF$103,MIN((61+(Mortality!FA$5-Mortality!$AT$5)),84),0))</f>
        <v>5.8445961552706496E-2</v>
      </c>
      <c r="FB173" s="413">
        <f>FA173*(1-VLOOKUP($AR74,'MP-2017_Male'!$A$3:$CF$103,MIN((61+(Mortality!FB$5-Mortality!$AT$5)),84),0))</f>
        <v>5.7931637091042675E-2</v>
      </c>
      <c r="FC173" s="413">
        <f>FB173*(1-VLOOKUP($AR74,'MP-2017_Male'!$A$3:$CF$103,MIN((61+(Mortality!FC$5-Mortality!$AT$5)),84),0))</f>
        <v>5.7421838684641499E-2</v>
      </c>
      <c r="FD173" s="413">
        <f>FC173*(1-VLOOKUP($AR74,'MP-2017_Male'!$A$3:$CF$103,MIN((61+(Mortality!FD$5-Mortality!$AT$5)),84),0))</f>
        <v>5.691652650421665E-2</v>
      </c>
      <c r="FE173" s="413">
        <f>FD173*(1-VLOOKUP($AR74,'MP-2017_Male'!$A$3:$CF$103,MIN((61+(Mortality!FE$5-Mortality!$AT$5)),84),0))</f>
        <v>5.6415661070979541E-2</v>
      </c>
      <c r="FF173" s="413">
        <f>FE173*(1-VLOOKUP($AR74,'MP-2017_Male'!$A$3:$CF$103,MIN((61+(Mortality!FF$5-Mortality!$AT$5)),84),0))</f>
        <v>5.5919203253554921E-2</v>
      </c>
      <c r="FG173" s="413">
        <f>FF173*(1-VLOOKUP($AR74,'MP-2017_Male'!$A$3:$CF$103,MIN((61+(Mortality!FG$5-Mortality!$AT$5)),84),0))</f>
        <v>5.5427114264923638E-2</v>
      </c>
      <c r="FH173" s="413">
        <f>FG173*(1-VLOOKUP($AR74,'MP-2017_Male'!$A$3:$CF$103,MIN((61+(Mortality!FH$5-Mortality!$AT$5)),84),0))</f>
        <v>5.4939355659392307E-2</v>
      </c>
      <c r="FI173" s="413">
        <f>FH173*(1-VLOOKUP($AR74,'MP-2017_Male'!$A$3:$CF$103,MIN((61+(Mortality!FI$5-Mortality!$AT$5)),84),0))</f>
        <v>5.4455889329589655E-2</v>
      </c>
    </row>
    <row r="174" spans="44:165">
      <c r="AR174" s="205">
        <v>94</v>
      </c>
      <c r="AS174" s="235">
        <f t="shared" si="160"/>
        <v>0.15810471744968682</v>
      </c>
      <c r="AT174" s="235">
        <f t="shared" ref="AT174:AW174" si="175">AU174</f>
        <v>0.162971</v>
      </c>
      <c r="AU174" s="235">
        <f t="shared" si="175"/>
        <v>0.162971</v>
      </c>
      <c r="AV174" s="235">
        <f t="shared" si="175"/>
        <v>0.162971</v>
      </c>
      <c r="AW174" s="235">
        <f t="shared" si="175"/>
        <v>0.162971</v>
      </c>
      <c r="AX174" s="406">
        <f t="shared" si="163"/>
        <v>0.162971</v>
      </c>
      <c r="AY174" s="413">
        <f>AX174*(1-VLOOKUP($AR75,'MP-2017_Male'!$A$3:$CF$103,MIN((61+(Mortality!AY$5-Mortality!$AT$5)),84),0))</f>
        <v>0.1616835291</v>
      </c>
      <c r="AZ174" s="413">
        <f>AY174*(1-VLOOKUP($AR75,'MP-2017_Male'!$A$3:$CF$103,MIN((61+(Mortality!AZ$5-Mortality!$AT$5)),84),0))</f>
        <v>0.16045473427883999</v>
      </c>
      <c r="BA174" s="413">
        <f>AZ174*(1-VLOOKUP($AR75,'MP-2017_Male'!$A$3:$CF$103,MIN((61+(Mortality!BA$5-Mortality!$AT$5)),84),0))</f>
        <v>0.15926736924517659</v>
      </c>
      <c r="BB174" s="413">
        <f>BA174*(1-VLOOKUP($AR75,'MP-2017_Male'!$A$3:$CF$103,MIN((61+(Mortality!BB$5-Mortality!$AT$5)),84),0))</f>
        <v>0.15810471744968682</v>
      </c>
      <c r="BC174" s="413">
        <f>BB174*(1-VLOOKUP($AR75,'MP-2017_Male'!$A$3:$CF$103,MIN((61+(Mortality!BC$5-Mortality!$AT$5)),84),0))</f>
        <v>0.15696636348404908</v>
      </c>
      <c r="BD174" s="413">
        <f>BC174*(1-VLOOKUP($AR75,'MP-2017_Male'!$A$3:$CF$103,MIN((61+(Mortality!BD$5-Mortality!$AT$5)),84),0))</f>
        <v>0.15583620566696393</v>
      </c>
      <c r="BE174" s="413">
        <f>BD174*(1-VLOOKUP($AR75,'MP-2017_Male'!$A$3:$CF$103,MIN((61+(Mortality!BE$5-Mortality!$AT$5)),84),0))</f>
        <v>0.1547141849861618</v>
      </c>
      <c r="BF174" s="413">
        <f>BE174*(1-VLOOKUP($AR75,'MP-2017_Male'!$A$3:$CF$103,MIN((61+(Mortality!BF$5-Mortality!$AT$5)),84),0))</f>
        <v>0.15358477143576282</v>
      </c>
      <c r="BG174" s="413">
        <f>BF174*(1-VLOOKUP($AR75,'MP-2017_Male'!$A$3:$CF$103,MIN((61+(Mortality!BG$5-Mortality!$AT$5)),84),0))</f>
        <v>0.15244824412713817</v>
      </c>
      <c r="BH174" s="413">
        <f>BG174*(1-VLOOKUP($AR75,'MP-2017_Male'!$A$3:$CF$103,MIN((61+(Mortality!BH$5-Mortality!$AT$5)),84),0))</f>
        <v>0.15132012712059736</v>
      </c>
      <c r="BI174" s="413">
        <f>BH174*(1-VLOOKUP($AR75,'MP-2017_Male'!$A$3:$CF$103,MIN((61+(Mortality!BI$5-Mortality!$AT$5)),84),0))</f>
        <v>0.1501852261671929</v>
      </c>
      <c r="BJ174" s="413">
        <f>BI174*(1-VLOOKUP($AR75,'MP-2017_Male'!$A$3:$CF$103,MIN((61+(Mortality!BJ$5-Mortality!$AT$5)),84),0))</f>
        <v>0.14904381844832224</v>
      </c>
      <c r="BK174" s="413">
        <f>BJ174*(1-VLOOKUP($AR75,'MP-2017_Male'!$A$3:$CF$103,MIN((61+(Mortality!BK$5-Mortality!$AT$5)),84),0))</f>
        <v>0.14788127666442533</v>
      </c>
      <c r="BL174" s="413">
        <f>BK174*(1-VLOOKUP($AR75,'MP-2017_Male'!$A$3:$CF$103,MIN((61+(Mortality!BL$5-Mortality!$AT$5)),84),0))</f>
        <v>0.14671301457877636</v>
      </c>
      <c r="BM174" s="413">
        <f>BL174*(1-VLOOKUP($AR75,'MP-2017_Male'!$A$3:$CF$103,MIN((61+(Mortality!BM$5-Mortality!$AT$5)),84),0))</f>
        <v>0.14553931046214616</v>
      </c>
      <c r="BN174" s="413">
        <f>BM174*(1-VLOOKUP($AR75,'MP-2017_Male'!$A$3:$CF$103,MIN((61+(Mortality!BN$5-Mortality!$AT$5)),84),0))</f>
        <v>0.14434588811635657</v>
      </c>
      <c r="BO174" s="413">
        <f>BN174*(1-VLOOKUP($AR75,'MP-2017_Male'!$A$3:$CF$103,MIN((61+(Mortality!BO$5-Mortality!$AT$5)),84),0))</f>
        <v>0.14313338265617917</v>
      </c>
      <c r="BP174" s="413">
        <f>BO174*(1-VLOOKUP($AR75,'MP-2017_Male'!$A$3:$CF$103,MIN((61+(Mortality!BP$5-Mortality!$AT$5)),84),0))</f>
        <v>0.14190243556533602</v>
      </c>
      <c r="BQ174" s="413">
        <f>BP174*(1-VLOOKUP($AR75,'MP-2017_Male'!$A$3:$CF$103,MIN((61+(Mortality!BQ$5-Mortality!$AT$5)),84),0))</f>
        <v>0.1406678843759176</v>
      </c>
      <c r="BR174" s="413">
        <f>BQ174*(1-VLOOKUP($AR75,'MP-2017_Male'!$A$3:$CF$103,MIN((61+(Mortality!BR$5-Mortality!$AT$5)),84),0))</f>
        <v>0.13944407378184712</v>
      </c>
      <c r="BS174" s="413">
        <f>BR174*(1-VLOOKUP($AR75,'MP-2017_Male'!$A$3:$CF$103,MIN((61+(Mortality!BS$5-Mortality!$AT$5)),84),0))</f>
        <v>0.13823091033994503</v>
      </c>
      <c r="BT174" s="413">
        <f>BS174*(1-VLOOKUP($AR75,'MP-2017_Male'!$A$3:$CF$103,MIN((61+(Mortality!BT$5-Mortality!$AT$5)),84),0))</f>
        <v>0.13702830141998751</v>
      </c>
      <c r="BU174" s="413">
        <f>BT174*(1-VLOOKUP($AR75,'MP-2017_Male'!$A$3:$CF$103,MIN((61+(Mortality!BU$5-Mortality!$AT$5)),84),0))</f>
        <v>0.13583615519763362</v>
      </c>
      <c r="BV174" s="413">
        <f>BU174*(1-VLOOKUP($AR75,'MP-2017_Male'!$A$3:$CF$103,MIN((61+(Mortality!BV$5-Mortality!$AT$5)),84),0))</f>
        <v>0.1346543806474142</v>
      </c>
      <c r="BW174" s="413">
        <f>BV174*(1-VLOOKUP($AR75,'MP-2017_Male'!$A$3:$CF$103,MIN((61+(Mortality!BW$5-Mortality!$AT$5)),84),0))</f>
        <v>0.13348288753578169</v>
      </c>
      <c r="BX174" s="413">
        <f>BW174*(1-VLOOKUP($AR75,'MP-2017_Male'!$A$3:$CF$103,MIN((61+(Mortality!BX$5-Mortality!$AT$5)),84),0))</f>
        <v>0.13232158641422037</v>
      </c>
      <c r="BY174" s="413">
        <f>BX174*(1-VLOOKUP($AR75,'MP-2017_Male'!$A$3:$CF$103,MIN((61+(Mortality!BY$5-Mortality!$AT$5)),84),0))</f>
        <v>0.13117038861241664</v>
      </c>
      <c r="BZ174" s="413">
        <f>BY174*(1-VLOOKUP($AR75,'MP-2017_Male'!$A$3:$CF$103,MIN((61+(Mortality!BZ$5-Mortality!$AT$5)),84),0))</f>
        <v>0.13002920623148861</v>
      </c>
      <c r="CA174" s="413">
        <f>BZ174*(1-VLOOKUP($AR75,'MP-2017_Male'!$A$3:$CF$103,MIN((61+(Mortality!CA$5-Mortality!$AT$5)),84),0))</f>
        <v>0.12889795213727465</v>
      </c>
      <c r="CB174" s="413">
        <f>CA174*(1-VLOOKUP($AR75,'MP-2017_Male'!$A$3:$CF$103,MIN((61+(Mortality!CB$5-Mortality!$AT$5)),84),0))</f>
        <v>0.12777653995368035</v>
      </c>
      <c r="CC174" s="413">
        <f>CB174*(1-VLOOKUP($AR75,'MP-2017_Male'!$A$3:$CF$103,MIN((61+(Mortality!CC$5-Mortality!$AT$5)),84),0))</f>
        <v>0.12666488405608334</v>
      </c>
      <c r="CD174" s="413">
        <f>CC174*(1-VLOOKUP($AR75,'MP-2017_Male'!$A$3:$CF$103,MIN((61+(Mortality!CD$5-Mortality!$AT$5)),84),0))</f>
        <v>0.12556289956479541</v>
      </c>
      <c r="CE174" s="413">
        <f>CD174*(1-VLOOKUP($AR75,'MP-2017_Male'!$A$3:$CF$103,MIN((61+(Mortality!CE$5-Mortality!$AT$5)),84),0))</f>
        <v>0.12447050233858169</v>
      </c>
      <c r="CF174" s="413">
        <f>CE174*(1-VLOOKUP($AR75,'MP-2017_Male'!$A$3:$CF$103,MIN((61+(Mortality!CF$5-Mortality!$AT$5)),84),0))</f>
        <v>0.12338760896823601</v>
      </c>
      <c r="CG174" s="413">
        <f>CF174*(1-VLOOKUP($AR75,'MP-2017_Male'!$A$3:$CF$103,MIN((61+(Mortality!CG$5-Mortality!$AT$5)),84),0))</f>
        <v>0.12231413677021236</v>
      </c>
      <c r="CH174" s="413">
        <f>CG174*(1-VLOOKUP($AR75,'MP-2017_Male'!$A$3:$CF$103,MIN((61+(Mortality!CH$5-Mortality!$AT$5)),84),0))</f>
        <v>0.1212500037803115</v>
      </c>
      <c r="CI174" s="413">
        <f>CH174*(1-VLOOKUP($AR75,'MP-2017_Male'!$A$3:$CF$103,MIN((61+(Mortality!CI$5-Mortality!$AT$5)),84),0))</f>
        <v>0.12019512874742279</v>
      </c>
      <c r="CJ174" s="413">
        <f>CI174*(1-VLOOKUP($AR75,'MP-2017_Male'!$A$3:$CF$103,MIN((61+(Mortality!CJ$5-Mortality!$AT$5)),84),0))</f>
        <v>0.11914943112732021</v>
      </c>
      <c r="CK174" s="413">
        <f>CJ174*(1-VLOOKUP($AR75,'MP-2017_Male'!$A$3:$CF$103,MIN((61+(Mortality!CK$5-Mortality!$AT$5)),84),0))</f>
        <v>0.11811283107651252</v>
      </c>
      <c r="CL174" s="413">
        <f>CK174*(1-VLOOKUP($AR75,'MP-2017_Male'!$A$3:$CF$103,MIN((61+(Mortality!CL$5-Mortality!$AT$5)),84),0))</f>
        <v>0.11708524944614686</v>
      </c>
      <c r="CM174" s="413">
        <f>CL174*(1-VLOOKUP($AR75,'MP-2017_Male'!$A$3:$CF$103,MIN((61+(Mortality!CM$5-Mortality!$AT$5)),84),0))</f>
        <v>0.11606660777596538</v>
      </c>
      <c r="CN174" s="413">
        <f>CM174*(1-VLOOKUP($AR75,'MP-2017_Male'!$A$3:$CF$103,MIN((61+(Mortality!CN$5-Mortality!$AT$5)),84),0))</f>
        <v>0.11505682828831447</v>
      </c>
      <c r="CO174" s="413">
        <f>CN174*(1-VLOOKUP($AR75,'MP-2017_Male'!$A$3:$CF$103,MIN((61+(Mortality!CO$5-Mortality!$AT$5)),84),0))</f>
        <v>0.11405583388220612</v>
      </c>
      <c r="CP174" s="413">
        <f>CO174*(1-VLOOKUP($AR75,'MP-2017_Male'!$A$3:$CF$103,MIN((61+(Mortality!CP$5-Mortality!$AT$5)),84),0))</f>
        <v>0.11306354812743093</v>
      </c>
      <c r="CQ174" s="413">
        <f>CP174*(1-VLOOKUP($AR75,'MP-2017_Male'!$A$3:$CF$103,MIN((61+(Mortality!CQ$5-Mortality!$AT$5)),84),0))</f>
        <v>0.11207989525872228</v>
      </c>
      <c r="CR174" s="413">
        <f>CQ174*(1-VLOOKUP($AR75,'MP-2017_Male'!$A$3:$CF$103,MIN((61+(Mortality!CR$5-Mortality!$AT$5)),84),0))</f>
        <v>0.11110480016997139</v>
      </c>
      <c r="CS174" s="413">
        <f>CR174*(1-VLOOKUP($AR75,'MP-2017_Male'!$A$3:$CF$103,MIN((61+(Mortality!CS$5-Mortality!$AT$5)),84),0))</f>
        <v>0.11013818840849263</v>
      </c>
      <c r="CT174" s="413">
        <f>CS174*(1-VLOOKUP($AR75,'MP-2017_Male'!$A$3:$CF$103,MIN((61+(Mortality!CT$5-Mortality!$AT$5)),84),0))</f>
        <v>0.10917998616933873</v>
      </c>
      <c r="CU174" s="413">
        <f>CT174*(1-VLOOKUP($AR75,'MP-2017_Male'!$A$3:$CF$103,MIN((61+(Mortality!CU$5-Mortality!$AT$5)),84),0))</f>
        <v>0.10823012028966549</v>
      </c>
      <c r="CV174" s="413">
        <f>CU174*(1-VLOOKUP($AR75,'MP-2017_Male'!$A$3:$CF$103,MIN((61+(Mortality!CV$5-Mortality!$AT$5)),84),0))</f>
        <v>0.10728851824314539</v>
      </c>
      <c r="CW174" s="413">
        <f>CV174*(1-VLOOKUP($AR75,'MP-2017_Male'!$A$3:$CF$103,MIN((61+(Mortality!CW$5-Mortality!$AT$5)),84),0))</f>
        <v>0.10635510813443003</v>
      </c>
      <c r="CX174" s="413">
        <f>CW174*(1-VLOOKUP($AR75,'MP-2017_Male'!$A$3:$CF$103,MIN((61+(Mortality!CX$5-Mortality!$AT$5)),84),0))</f>
        <v>0.10542981869366048</v>
      </c>
      <c r="CY174" s="413">
        <f>CX174*(1-VLOOKUP($AR75,'MP-2017_Male'!$A$3:$CF$103,MIN((61+(Mortality!CY$5-Mortality!$AT$5)),84),0))</f>
        <v>0.10451257927102564</v>
      </c>
      <c r="CZ174" s="413">
        <f>CY174*(1-VLOOKUP($AR75,'MP-2017_Male'!$A$3:$CF$103,MIN((61+(Mortality!CZ$5-Mortality!$AT$5)),84),0))</f>
        <v>0.10360331983136771</v>
      </c>
      <c r="DA174" s="413">
        <f>CZ174*(1-VLOOKUP($AR75,'MP-2017_Male'!$A$3:$CF$103,MIN((61+(Mortality!DA$5-Mortality!$AT$5)),84),0))</f>
        <v>0.10270197094883481</v>
      </c>
      <c r="DB174" s="413">
        <f>DA174*(1-VLOOKUP($AR75,'MP-2017_Male'!$A$3:$CF$103,MIN((61+(Mortality!DB$5-Mortality!$AT$5)),84),0))</f>
        <v>0.10180846380157994</v>
      </c>
      <c r="DC174" s="413">
        <f>DB174*(1-VLOOKUP($AR75,'MP-2017_Male'!$A$3:$CF$103,MIN((61+(Mortality!DC$5-Mortality!$AT$5)),84),0))</f>
        <v>0.1009227301665062</v>
      </c>
      <c r="DD174" s="413">
        <f>DC174*(1-VLOOKUP($AR75,'MP-2017_Male'!$A$3:$CF$103,MIN((61+(Mortality!DD$5-Mortality!$AT$5)),84),0))</f>
        <v>0.10004470241405759</v>
      </c>
      <c r="DE174" s="413">
        <f>DD174*(1-VLOOKUP($AR75,'MP-2017_Male'!$A$3:$CF$103,MIN((61+(Mortality!DE$5-Mortality!$AT$5)),84),0))</f>
        <v>9.9174313503055292E-2</v>
      </c>
      <c r="DF174" s="413">
        <f>DE174*(1-VLOOKUP($AR75,'MP-2017_Male'!$A$3:$CF$103,MIN((61+(Mortality!DF$5-Mortality!$AT$5)),84),0))</f>
        <v>9.8311496975578713E-2</v>
      </c>
      <c r="DG174" s="413">
        <f>DF174*(1-VLOOKUP($AR75,'MP-2017_Male'!$A$3:$CF$103,MIN((61+(Mortality!DG$5-Mortality!$AT$5)),84),0))</f>
        <v>9.7456186951891177E-2</v>
      </c>
      <c r="DH174" s="413">
        <f>DG174*(1-VLOOKUP($AR75,'MP-2017_Male'!$A$3:$CF$103,MIN((61+(Mortality!DH$5-Mortality!$AT$5)),84),0))</f>
        <v>9.6608318125409723E-2</v>
      </c>
      <c r="DI174" s="413">
        <f>DH174*(1-VLOOKUP($AR75,'MP-2017_Male'!$A$3:$CF$103,MIN((61+(Mortality!DI$5-Mortality!$AT$5)),84),0))</f>
        <v>9.5767825757718653E-2</v>
      </c>
      <c r="DJ174" s="413">
        <f>DI174*(1-VLOOKUP($AR75,'MP-2017_Male'!$A$3:$CF$103,MIN((61+(Mortality!DJ$5-Mortality!$AT$5)),84),0))</f>
        <v>9.49346456736265E-2</v>
      </c>
      <c r="DK174" s="413">
        <f>DJ174*(1-VLOOKUP($AR75,'MP-2017_Male'!$A$3:$CF$103,MIN((61+(Mortality!DK$5-Mortality!$AT$5)),84),0))</f>
        <v>9.4108714256265949E-2</v>
      </c>
      <c r="DL174" s="413">
        <f>DK174*(1-VLOOKUP($AR75,'MP-2017_Male'!$A$3:$CF$103,MIN((61+(Mortality!DL$5-Mortality!$AT$5)),84),0))</f>
        <v>9.3289968442236429E-2</v>
      </c>
      <c r="DM174" s="413">
        <f>DL174*(1-VLOOKUP($AR75,'MP-2017_Male'!$A$3:$CF$103,MIN((61+(Mortality!DM$5-Mortality!$AT$5)),84),0))</f>
        <v>9.2478345716788965E-2</v>
      </c>
      <c r="DN174" s="413">
        <f>DM174*(1-VLOOKUP($AR75,'MP-2017_Male'!$A$3:$CF$103,MIN((61+(Mortality!DN$5-Mortality!$AT$5)),84),0))</f>
        <v>9.16737841090529E-2</v>
      </c>
      <c r="DO174" s="413">
        <f>DN174*(1-VLOOKUP($AR75,'MP-2017_Male'!$A$3:$CF$103,MIN((61+(Mortality!DO$5-Mortality!$AT$5)),84),0))</f>
        <v>9.0876222187304137E-2</v>
      </c>
      <c r="DP174" s="413">
        <f>DO174*(1-VLOOKUP($AR75,'MP-2017_Male'!$A$3:$CF$103,MIN((61+(Mortality!DP$5-Mortality!$AT$5)),84),0))</f>
        <v>9.0085599054274587E-2</v>
      </c>
      <c r="DQ174" s="413">
        <f>DP174*(1-VLOOKUP($AR75,'MP-2017_Male'!$A$3:$CF$103,MIN((61+(Mortality!DQ$5-Mortality!$AT$5)),84),0))</f>
        <v>8.9301854342502401E-2</v>
      </c>
      <c r="DR174" s="413">
        <f>DQ174*(1-VLOOKUP($AR75,'MP-2017_Male'!$A$3:$CF$103,MIN((61+(Mortality!DR$5-Mortality!$AT$5)),84),0))</f>
        <v>8.8524928209722631E-2</v>
      </c>
      <c r="DS174" s="413">
        <f>DR174*(1-VLOOKUP($AR75,'MP-2017_Male'!$A$3:$CF$103,MIN((61+(Mortality!DS$5-Mortality!$AT$5)),84),0))</f>
        <v>8.7754761334298034E-2</v>
      </c>
      <c r="DT174" s="413">
        <f>DS174*(1-VLOOKUP($AR75,'MP-2017_Male'!$A$3:$CF$103,MIN((61+(Mortality!DT$5-Mortality!$AT$5)),84),0))</f>
        <v>8.6991294910689632E-2</v>
      </c>
      <c r="DU174" s="413">
        <f>DT174*(1-VLOOKUP($AR75,'MP-2017_Male'!$A$3:$CF$103,MIN((61+(Mortality!DU$5-Mortality!$AT$5)),84),0))</f>
        <v>8.6234470644966629E-2</v>
      </c>
      <c r="DV174" s="413">
        <f>DU174*(1-VLOOKUP($AR75,'MP-2017_Male'!$A$3:$CF$103,MIN((61+(Mortality!DV$5-Mortality!$AT$5)),84),0))</f>
        <v>8.5484230750355411E-2</v>
      </c>
      <c r="DW174" s="413">
        <f>DV174*(1-VLOOKUP($AR75,'MP-2017_Male'!$A$3:$CF$103,MIN((61+(Mortality!DW$5-Mortality!$AT$5)),84),0))</f>
        <v>8.4740517942827318E-2</v>
      </c>
      <c r="DX174" s="413">
        <f>DW174*(1-VLOOKUP($AR75,'MP-2017_Male'!$A$3:$CF$103,MIN((61+(Mortality!DX$5-Mortality!$AT$5)),84),0))</f>
        <v>8.4003275436724714E-2</v>
      </c>
      <c r="DY174" s="413">
        <f>DX174*(1-VLOOKUP($AR75,'MP-2017_Male'!$A$3:$CF$103,MIN((61+(Mortality!DY$5-Mortality!$AT$5)),84),0))</f>
        <v>8.327244694042521E-2</v>
      </c>
      <c r="DZ174" s="413">
        <f>DY174*(1-VLOOKUP($AR75,'MP-2017_Male'!$A$3:$CF$103,MIN((61+(Mortality!DZ$5-Mortality!$AT$5)),84),0))</f>
        <v>8.2547976652043512E-2</v>
      </c>
      <c r="EA174" s="413">
        <f>DZ174*(1-VLOOKUP($AR75,'MP-2017_Male'!$A$3:$CF$103,MIN((61+(Mortality!EA$5-Mortality!$AT$5)),84),0))</f>
        <v>8.1829809255170735E-2</v>
      </c>
      <c r="EB174" s="413">
        <f>EA174*(1-VLOOKUP($AR75,'MP-2017_Male'!$A$3:$CF$103,MIN((61+(Mortality!EB$5-Mortality!$AT$5)),84),0))</f>
        <v>8.1117889914650743E-2</v>
      </c>
      <c r="EC174" s="413">
        <f>EB174*(1-VLOOKUP($AR75,'MP-2017_Male'!$A$3:$CF$103,MIN((61+(Mortality!EC$5-Mortality!$AT$5)),84),0))</f>
        <v>8.0412164272393283E-2</v>
      </c>
      <c r="ED174" s="413">
        <f>EC174*(1-VLOOKUP($AR75,'MP-2017_Male'!$A$3:$CF$103,MIN((61+(Mortality!ED$5-Mortality!$AT$5)),84),0))</f>
        <v>7.9712578443223464E-2</v>
      </c>
      <c r="EE174" s="413">
        <f>ED174*(1-VLOOKUP($AR75,'MP-2017_Male'!$A$3:$CF$103,MIN((61+(Mortality!EE$5-Mortality!$AT$5)),84),0))</f>
        <v>7.9019079010767421E-2</v>
      </c>
      <c r="EF174" s="413">
        <f>EE174*(1-VLOOKUP($AR75,'MP-2017_Male'!$A$3:$CF$103,MIN((61+(Mortality!EF$5-Mortality!$AT$5)),84),0))</f>
        <v>7.8331613023373742E-2</v>
      </c>
      <c r="EG174" s="413">
        <f>EF174*(1-VLOOKUP($AR75,'MP-2017_Male'!$A$3:$CF$103,MIN((61+(Mortality!EG$5-Mortality!$AT$5)),84),0))</f>
        <v>7.7650127990070386E-2</v>
      </c>
      <c r="EH174" s="413">
        <f>EG174*(1-VLOOKUP($AR75,'MP-2017_Male'!$A$3:$CF$103,MIN((61+(Mortality!EH$5-Mortality!$AT$5)),84),0))</f>
        <v>7.6974571876556777E-2</v>
      </c>
      <c r="EI174" s="413">
        <f>EH174*(1-VLOOKUP($AR75,'MP-2017_Male'!$A$3:$CF$103,MIN((61+(Mortality!EI$5-Mortality!$AT$5)),84),0))</f>
        <v>7.6304893101230731E-2</v>
      </c>
      <c r="EJ174" s="413">
        <f>EI174*(1-VLOOKUP($AR75,'MP-2017_Male'!$A$3:$CF$103,MIN((61+(Mortality!EJ$5-Mortality!$AT$5)),84),0))</f>
        <v>7.5641040531250023E-2</v>
      </c>
      <c r="EK174" s="413">
        <f>EJ174*(1-VLOOKUP($AR75,'MP-2017_Male'!$A$3:$CF$103,MIN((61+(Mortality!EK$5-Mortality!$AT$5)),84),0))</f>
        <v>7.4982963478628151E-2</v>
      </c>
      <c r="EL174" s="413">
        <f>EK174*(1-VLOOKUP($AR75,'MP-2017_Male'!$A$3:$CF$103,MIN((61+(Mortality!EL$5-Mortality!$AT$5)),84),0))</f>
        <v>7.4330611696364082E-2</v>
      </c>
      <c r="EM174" s="413">
        <f>EL174*(1-VLOOKUP($AR75,'MP-2017_Male'!$A$3:$CF$103,MIN((61+(Mortality!EM$5-Mortality!$AT$5)),84),0))</f>
        <v>7.3683935374605714E-2</v>
      </c>
      <c r="EN174" s="413">
        <f>EM174*(1-VLOOKUP($AR75,'MP-2017_Male'!$A$3:$CF$103,MIN((61+(Mortality!EN$5-Mortality!$AT$5)),84),0))</f>
        <v>7.3042885136846647E-2</v>
      </c>
      <c r="EO174" s="413">
        <f>EN174*(1-VLOOKUP($AR75,'MP-2017_Male'!$A$3:$CF$103,MIN((61+(Mortality!EO$5-Mortality!$AT$5)),84),0))</f>
        <v>7.2407412036156082E-2</v>
      </c>
      <c r="EP174" s="413">
        <f>EO174*(1-VLOOKUP($AR75,'MP-2017_Male'!$A$3:$CF$103,MIN((61+(Mortality!EP$5-Mortality!$AT$5)),84),0))</f>
        <v>7.1777467551441515E-2</v>
      </c>
      <c r="EQ174" s="413">
        <f>EP174*(1-VLOOKUP($AR75,'MP-2017_Male'!$A$3:$CF$103,MIN((61+(Mortality!EQ$5-Mortality!$AT$5)),84),0))</f>
        <v>7.1153003583743976E-2</v>
      </c>
      <c r="ER174" s="413">
        <f>EQ174*(1-VLOOKUP($AR75,'MP-2017_Male'!$A$3:$CF$103,MIN((61+(Mortality!ER$5-Mortality!$AT$5)),84),0))</f>
        <v>7.0533972452565402E-2</v>
      </c>
      <c r="ES174" s="413">
        <f>ER174*(1-VLOOKUP($AR75,'MP-2017_Male'!$A$3:$CF$103,MIN((61+(Mortality!ES$5-Mortality!$AT$5)),84),0))</f>
        <v>6.9920326892228074E-2</v>
      </c>
      <c r="ET174" s="413">
        <f>ES174*(1-VLOOKUP($AR75,'MP-2017_Male'!$A$3:$CF$103,MIN((61+(Mortality!ET$5-Mortality!$AT$5)),84),0))</f>
        <v>6.9312020048265685E-2</v>
      </c>
      <c r="EU174" s="413">
        <f>ET174*(1-VLOOKUP($AR75,'MP-2017_Male'!$A$3:$CF$103,MIN((61+(Mortality!EU$5-Mortality!$AT$5)),84),0))</f>
        <v>6.8709005473845772E-2</v>
      </c>
      <c r="EV174" s="413">
        <f>EU174*(1-VLOOKUP($AR75,'MP-2017_Male'!$A$3:$CF$103,MIN((61+(Mortality!EV$5-Mortality!$AT$5)),84),0))</f>
        <v>6.8111237126223315E-2</v>
      </c>
      <c r="EW174" s="413">
        <f>EV174*(1-VLOOKUP($AR75,'MP-2017_Male'!$A$3:$CF$103,MIN((61+(Mortality!EW$5-Mortality!$AT$5)),84),0))</f>
        <v>6.7518669363225176E-2</v>
      </c>
      <c r="EX174" s="413">
        <f>EW174*(1-VLOOKUP($AR75,'MP-2017_Male'!$A$3:$CF$103,MIN((61+(Mortality!EX$5-Mortality!$AT$5)),84),0))</f>
        <v>6.6931256939765107E-2</v>
      </c>
      <c r="EY174" s="413">
        <f>EX174*(1-VLOOKUP($AR75,'MP-2017_Male'!$A$3:$CF$103,MIN((61+(Mortality!EY$5-Mortality!$AT$5)),84),0))</f>
        <v>6.6348955004389143E-2</v>
      </c>
      <c r="EZ174" s="413">
        <f>EY174*(1-VLOOKUP($AR75,'MP-2017_Male'!$A$3:$CF$103,MIN((61+(Mortality!EZ$5-Mortality!$AT$5)),84),0))</f>
        <v>6.5771719095850958E-2</v>
      </c>
      <c r="FA174" s="413">
        <f>EZ174*(1-VLOOKUP($AR75,'MP-2017_Male'!$A$3:$CF$103,MIN((61+(Mortality!FA$5-Mortality!$AT$5)),84),0))</f>
        <v>6.5199505139717048E-2</v>
      </c>
      <c r="FB174" s="413">
        <f>FA174*(1-VLOOKUP($AR75,'MP-2017_Male'!$A$3:$CF$103,MIN((61+(Mortality!FB$5-Mortality!$AT$5)),84),0))</f>
        <v>6.4632269445001514E-2</v>
      </c>
      <c r="FC174" s="413">
        <f>FB174*(1-VLOOKUP($AR75,'MP-2017_Male'!$A$3:$CF$103,MIN((61+(Mortality!FC$5-Mortality!$AT$5)),84),0))</f>
        <v>6.4069968700829996E-2</v>
      </c>
      <c r="FD174" s="413">
        <f>FC174*(1-VLOOKUP($AR75,'MP-2017_Male'!$A$3:$CF$103,MIN((61+(Mortality!FD$5-Mortality!$AT$5)),84),0))</f>
        <v>6.3512559973132779E-2</v>
      </c>
      <c r="FE174" s="413">
        <f>FD174*(1-VLOOKUP($AR75,'MP-2017_Male'!$A$3:$CF$103,MIN((61+(Mortality!FE$5-Mortality!$AT$5)),84),0))</f>
        <v>6.2960000701366522E-2</v>
      </c>
      <c r="FF174" s="413">
        <f>FE174*(1-VLOOKUP($AR75,'MP-2017_Male'!$A$3:$CF$103,MIN((61+(Mortality!FF$5-Mortality!$AT$5)),84),0))</f>
        <v>6.2412248695264634E-2</v>
      </c>
      <c r="FG174" s="413">
        <f>FF174*(1-VLOOKUP($AR75,'MP-2017_Male'!$A$3:$CF$103,MIN((61+(Mortality!FG$5-Mortality!$AT$5)),84),0))</f>
        <v>6.1869262131615831E-2</v>
      </c>
      <c r="FH174" s="413">
        <f>FG174*(1-VLOOKUP($AR75,'MP-2017_Male'!$A$3:$CF$103,MIN((61+(Mortality!FH$5-Mortality!$AT$5)),84),0))</f>
        <v>6.133099955107077E-2</v>
      </c>
      <c r="FI174" s="413">
        <f>FH174*(1-VLOOKUP($AR75,'MP-2017_Male'!$A$3:$CF$103,MIN((61+(Mortality!FI$5-Mortality!$AT$5)),84),0))</f>
        <v>6.0797419854976449E-2</v>
      </c>
    </row>
    <row r="175" spans="44:165">
      <c r="AR175" s="205">
        <v>95</v>
      </c>
      <c r="AS175" s="235">
        <f t="shared" si="160"/>
        <v>0.17342568956212229</v>
      </c>
      <c r="AT175" s="235">
        <f t="shared" ref="AT175:AW175" si="176">AU175</f>
        <v>0.179034</v>
      </c>
      <c r="AU175" s="235">
        <f t="shared" si="176"/>
        <v>0.179034</v>
      </c>
      <c r="AV175" s="235">
        <f t="shared" si="176"/>
        <v>0.179034</v>
      </c>
      <c r="AW175" s="235">
        <f t="shared" si="176"/>
        <v>0.179034</v>
      </c>
      <c r="AX175" s="406">
        <f t="shared" si="163"/>
        <v>0.179034</v>
      </c>
      <c r="AY175" s="413">
        <f>AX175*(1-VLOOKUP($AR76,'MP-2017_Male'!$A$3:$CF$103,MIN((61+(Mortality!AY$5-Mortality!$AT$5)),84),0))</f>
        <v>0.17753011439999999</v>
      </c>
      <c r="AZ175" s="413">
        <f>AY175*(1-VLOOKUP($AR76,'MP-2017_Male'!$A$3:$CF$103,MIN((61+(Mortality!AZ$5-Mortality!$AT$5)),84),0))</f>
        <v>0.17609212047336001</v>
      </c>
      <c r="BA175" s="413">
        <f>AZ175*(1-VLOOKUP($AR76,'MP-2017_Male'!$A$3:$CF$103,MIN((61+(Mortality!BA$5-Mortality!$AT$5)),84),0))</f>
        <v>0.17473621114571514</v>
      </c>
      <c r="BB175" s="413">
        <f>BA175*(1-VLOOKUP($AR76,'MP-2017_Male'!$A$3:$CF$103,MIN((61+(Mortality!BB$5-Mortality!$AT$5)),84),0))</f>
        <v>0.17342568956212229</v>
      </c>
      <c r="BC175" s="413">
        <f>BB175*(1-VLOOKUP($AR76,'MP-2017_Male'!$A$3:$CF$103,MIN((61+(Mortality!BC$5-Mortality!$AT$5)),84),0))</f>
        <v>0.1721596820283188</v>
      </c>
      <c r="BD175" s="413">
        <f>BC175*(1-VLOOKUP($AR76,'MP-2017_Male'!$A$3:$CF$103,MIN((61+(Mortality!BD$5-Mortality!$AT$5)),84),0))</f>
        <v>0.17092013231771491</v>
      </c>
      <c r="BE175" s="413">
        <f>BD175*(1-VLOOKUP($AR76,'MP-2017_Male'!$A$3:$CF$103,MIN((61+(Mortality!BE$5-Mortality!$AT$5)),84),0))</f>
        <v>0.16970659937825913</v>
      </c>
      <c r="BF175" s="413">
        <f>BE175*(1-VLOOKUP($AR76,'MP-2017_Male'!$A$3:$CF$103,MIN((61+(Mortality!BF$5-Mortality!$AT$5)),84),0))</f>
        <v>0.1685016825226735</v>
      </c>
      <c r="BG175" s="413">
        <f>BF175*(1-VLOOKUP($AR76,'MP-2017_Male'!$A$3:$CF$103,MIN((61+(Mortality!BG$5-Mortality!$AT$5)),84),0))</f>
        <v>0.16730532057676253</v>
      </c>
      <c r="BH175" s="413">
        <f>BG175*(1-VLOOKUP($AR76,'MP-2017_Male'!$A$3:$CF$103,MIN((61+(Mortality!BH$5-Mortality!$AT$5)),84),0))</f>
        <v>0.16610072226860984</v>
      </c>
      <c r="BI175" s="413">
        <f>BH175*(1-VLOOKUP($AR76,'MP-2017_Male'!$A$3:$CF$103,MIN((61+(Mortality!BI$5-Mortality!$AT$5)),84),0))</f>
        <v>0.16488818699604899</v>
      </c>
      <c r="BJ175" s="413">
        <f>BI175*(1-VLOOKUP($AR76,'MP-2017_Male'!$A$3:$CF$103,MIN((61+(Mortality!BJ$5-Mortality!$AT$5)),84),0))</f>
        <v>0.16366801441227824</v>
      </c>
      <c r="BK175" s="413">
        <f>BJ175*(1-VLOOKUP($AR76,'MP-2017_Male'!$A$3:$CF$103,MIN((61+(Mortality!BK$5-Mortality!$AT$5)),84),0))</f>
        <v>0.16244050430418616</v>
      </c>
      <c r="BL175" s="413">
        <f>BK175*(1-VLOOKUP($AR76,'MP-2017_Male'!$A$3:$CF$103,MIN((61+(Mortality!BL$5-Mortality!$AT$5)),84),0))</f>
        <v>0.16120595647147434</v>
      </c>
      <c r="BM175" s="413">
        <f>BL175*(1-VLOOKUP($AR76,'MP-2017_Male'!$A$3:$CF$103,MIN((61+(Mortality!BM$5-Mortality!$AT$5)),84),0))</f>
        <v>0.15994855001099684</v>
      </c>
      <c r="BN175" s="413">
        <f>BM175*(1-VLOOKUP($AR76,'MP-2017_Male'!$A$3:$CF$103,MIN((61+(Mortality!BN$5-Mortality!$AT$5)),84),0))</f>
        <v>0.15868495646590997</v>
      </c>
      <c r="BO175" s="413">
        <f>BN175*(1-VLOOKUP($AR76,'MP-2017_Male'!$A$3:$CF$103,MIN((61+(Mortality!BO$5-Mortality!$AT$5)),84),0))</f>
        <v>0.15739960831853608</v>
      </c>
      <c r="BP175" s="413">
        <f>BO175*(1-VLOOKUP($AR76,'MP-2017_Male'!$A$3:$CF$103,MIN((61+(Mortality!BP$5-Mortality!$AT$5)),84),0))</f>
        <v>0.15609319156949225</v>
      </c>
      <c r="BQ175" s="413">
        <f>BP175*(1-VLOOKUP($AR76,'MP-2017_Male'!$A$3:$CF$103,MIN((61+(Mortality!BQ$5-Mortality!$AT$5)),84),0))</f>
        <v>0.15476639944115159</v>
      </c>
      <c r="BR175" s="413">
        <f>BQ175*(1-VLOOKUP($AR76,'MP-2017_Male'!$A$3:$CF$103,MIN((61+(Mortality!BR$5-Mortality!$AT$5)),84),0))</f>
        <v>0.15345088504590182</v>
      </c>
      <c r="BS175" s="413">
        <f>BR175*(1-VLOOKUP($AR76,'MP-2017_Male'!$A$3:$CF$103,MIN((61+(Mortality!BS$5-Mortality!$AT$5)),84),0))</f>
        <v>0.15214655252301165</v>
      </c>
      <c r="BT175" s="413">
        <f>BS175*(1-VLOOKUP($AR76,'MP-2017_Male'!$A$3:$CF$103,MIN((61+(Mortality!BT$5-Mortality!$AT$5)),84),0))</f>
        <v>0.15085330682656606</v>
      </c>
      <c r="BU175" s="413">
        <f>BT175*(1-VLOOKUP($AR76,'MP-2017_Male'!$A$3:$CF$103,MIN((61+(Mortality!BU$5-Mortality!$AT$5)),84),0))</f>
        <v>0.14957105371854026</v>
      </c>
      <c r="BV175" s="413">
        <f>BU175*(1-VLOOKUP($AR76,'MP-2017_Male'!$A$3:$CF$103,MIN((61+(Mortality!BV$5-Mortality!$AT$5)),84),0))</f>
        <v>0.14829969976193269</v>
      </c>
      <c r="BW175" s="413">
        <f>BV175*(1-VLOOKUP($AR76,'MP-2017_Male'!$A$3:$CF$103,MIN((61+(Mortality!BW$5-Mortality!$AT$5)),84),0))</f>
        <v>0.14703915231395626</v>
      </c>
      <c r="BX175" s="413">
        <f>BW175*(1-VLOOKUP($AR76,'MP-2017_Male'!$A$3:$CF$103,MIN((61+(Mortality!BX$5-Mortality!$AT$5)),84),0))</f>
        <v>0.14578931951928764</v>
      </c>
      <c r="BY175" s="413">
        <f>BX175*(1-VLOOKUP($AR76,'MP-2017_Male'!$A$3:$CF$103,MIN((61+(Mortality!BY$5-Mortality!$AT$5)),84),0))</f>
        <v>0.1445501103033737</v>
      </c>
      <c r="BZ175" s="413">
        <f>BY175*(1-VLOOKUP($AR76,'MP-2017_Male'!$A$3:$CF$103,MIN((61+(Mortality!BZ$5-Mortality!$AT$5)),84),0))</f>
        <v>0.14332143436579503</v>
      </c>
      <c r="CA175" s="413">
        <f>BZ175*(1-VLOOKUP($AR76,'MP-2017_Male'!$A$3:$CF$103,MIN((61+(Mortality!CA$5-Mortality!$AT$5)),84),0))</f>
        <v>0.14210320217368577</v>
      </c>
      <c r="CB175" s="413">
        <f>CA175*(1-VLOOKUP($AR76,'MP-2017_Male'!$A$3:$CF$103,MIN((61+(Mortality!CB$5-Mortality!$AT$5)),84),0))</f>
        <v>0.14089532495520946</v>
      </c>
      <c r="CC175" s="413">
        <f>CB175*(1-VLOOKUP($AR76,'MP-2017_Male'!$A$3:$CF$103,MIN((61+(Mortality!CC$5-Mortality!$AT$5)),84),0))</f>
        <v>0.13969771469309017</v>
      </c>
      <c r="CD175" s="413">
        <f>CC175*(1-VLOOKUP($AR76,'MP-2017_Male'!$A$3:$CF$103,MIN((61+(Mortality!CD$5-Mortality!$AT$5)),84),0))</f>
        <v>0.13851028411819891</v>
      </c>
      <c r="CE175" s="413">
        <f>CD175*(1-VLOOKUP($AR76,'MP-2017_Male'!$A$3:$CF$103,MIN((61+(Mortality!CE$5-Mortality!$AT$5)),84),0))</f>
        <v>0.13733294670319421</v>
      </c>
      <c r="CF175" s="413">
        <f>CE175*(1-VLOOKUP($AR76,'MP-2017_Male'!$A$3:$CF$103,MIN((61+(Mortality!CF$5-Mortality!$AT$5)),84),0))</f>
        <v>0.13616561665621707</v>
      </c>
      <c r="CG175" s="413">
        <f>CF175*(1-VLOOKUP($AR76,'MP-2017_Male'!$A$3:$CF$103,MIN((61+(Mortality!CG$5-Mortality!$AT$5)),84),0))</f>
        <v>0.13500820891463924</v>
      </c>
      <c r="CH175" s="413">
        <f>CG175*(1-VLOOKUP($AR76,'MP-2017_Male'!$A$3:$CF$103,MIN((61+(Mortality!CH$5-Mortality!$AT$5)),84),0))</f>
        <v>0.13386063913886481</v>
      </c>
      <c r="CI175" s="413">
        <f>CH175*(1-VLOOKUP($AR76,'MP-2017_Male'!$A$3:$CF$103,MIN((61+(Mortality!CI$5-Mortality!$AT$5)),84),0))</f>
        <v>0.13272282370618446</v>
      </c>
      <c r="CJ175" s="413">
        <f>CI175*(1-VLOOKUP($AR76,'MP-2017_Male'!$A$3:$CF$103,MIN((61+(Mortality!CJ$5-Mortality!$AT$5)),84),0))</f>
        <v>0.13159467970468189</v>
      </c>
      <c r="CK175" s="413">
        <f>CJ175*(1-VLOOKUP($AR76,'MP-2017_Male'!$A$3:$CF$103,MIN((61+(Mortality!CK$5-Mortality!$AT$5)),84),0))</f>
        <v>0.1304761249271921</v>
      </c>
      <c r="CL175" s="413">
        <f>CK175*(1-VLOOKUP($AR76,'MP-2017_Male'!$A$3:$CF$103,MIN((61+(Mortality!CL$5-Mortality!$AT$5)),84),0))</f>
        <v>0.12936707786531099</v>
      </c>
      <c r="CM175" s="413">
        <f>CL175*(1-VLOOKUP($AR76,'MP-2017_Male'!$A$3:$CF$103,MIN((61+(Mortality!CM$5-Mortality!$AT$5)),84),0))</f>
        <v>0.12826745770345585</v>
      </c>
      <c r="CN175" s="413">
        <f>CM175*(1-VLOOKUP($AR76,'MP-2017_Male'!$A$3:$CF$103,MIN((61+(Mortality!CN$5-Mortality!$AT$5)),84),0))</f>
        <v>0.12717718431297648</v>
      </c>
      <c r="CO175" s="413">
        <f>CN175*(1-VLOOKUP($AR76,'MP-2017_Male'!$A$3:$CF$103,MIN((61+(Mortality!CO$5-Mortality!$AT$5)),84),0))</f>
        <v>0.12609617824631619</v>
      </c>
      <c r="CP175" s="413">
        <f>CO175*(1-VLOOKUP($AR76,'MP-2017_Male'!$A$3:$CF$103,MIN((61+(Mortality!CP$5-Mortality!$AT$5)),84),0))</f>
        <v>0.1250243607312225</v>
      </c>
      <c r="CQ175" s="413">
        <f>CP175*(1-VLOOKUP($AR76,'MP-2017_Male'!$A$3:$CF$103,MIN((61+(Mortality!CQ$5-Mortality!$AT$5)),84),0))</f>
        <v>0.12396165366500711</v>
      </c>
      <c r="CR175" s="413">
        <f>CQ175*(1-VLOOKUP($AR76,'MP-2017_Male'!$A$3:$CF$103,MIN((61+(Mortality!CR$5-Mortality!$AT$5)),84),0))</f>
        <v>0.12290797960885455</v>
      </c>
      <c r="CS175" s="413">
        <f>CR175*(1-VLOOKUP($AR76,'MP-2017_Male'!$A$3:$CF$103,MIN((61+(Mortality!CS$5-Mortality!$AT$5)),84),0))</f>
        <v>0.12186326178217929</v>
      </c>
      <c r="CT175" s="413">
        <f>CS175*(1-VLOOKUP($AR76,'MP-2017_Male'!$A$3:$CF$103,MIN((61+(Mortality!CT$5-Mortality!$AT$5)),84),0))</f>
        <v>0.12082742405703077</v>
      </c>
      <c r="CU175" s="413">
        <f>CT175*(1-VLOOKUP($AR76,'MP-2017_Male'!$A$3:$CF$103,MIN((61+(Mortality!CU$5-Mortality!$AT$5)),84),0))</f>
        <v>0.11980039095254602</v>
      </c>
      <c r="CV175" s="413">
        <f>CU175*(1-VLOOKUP($AR76,'MP-2017_Male'!$A$3:$CF$103,MIN((61+(Mortality!CV$5-Mortality!$AT$5)),84),0))</f>
        <v>0.11878208762944939</v>
      </c>
      <c r="CW175" s="413">
        <f>CV175*(1-VLOOKUP($AR76,'MP-2017_Male'!$A$3:$CF$103,MIN((61+(Mortality!CW$5-Mortality!$AT$5)),84),0))</f>
        <v>0.11777243988459908</v>
      </c>
      <c r="CX175" s="413">
        <f>CW175*(1-VLOOKUP($AR76,'MP-2017_Male'!$A$3:$CF$103,MIN((61+(Mortality!CX$5-Mortality!$AT$5)),84),0))</f>
        <v>0.11677137414557999</v>
      </c>
      <c r="CY175" s="413">
        <f>CX175*(1-VLOOKUP($AR76,'MP-2017_Male'!$A$3:$CF$103,MIN((61+(Mortality!CY$5-Mortality!$AT$5)),84),0))</f>
        <v>0.11577881746534256</v>
      </c>
      <c r="CZ175" s="413">
        <f>CY175*(1-VLOOKUP($AR76,'MP-2017_Male'!$A$3:$CF$103,MIN((61+(Mortality!CZ$5-Mortality!$AT$5)),84),0))</f>
        <v>0.11479469751688716</v>
      </c>
      <c r="DA175" s="413">
        <f>CZ175*(1-VLOOKUP($AR76,'MP-2017_Male'!$A$3:$CF$103,MIN((61+(Mortality!DA$5-Mortality!$AT$5)),84),0))</f>
        <v>0.11381894258799362</v>
      </c>
      <c r="DB175" s="413">
        <f>DA175*(1-VLOOKUP($AR76,'MP-2017_Male'!$A$3:$CF$103,MIN((61+(Mortality!DB$5-Mortality!$AT$5)),84),0))</f>
        <v>0.11285148157599567</v>
      </c>
      <c r="DC175" s="413">
        <f>DB175*(1-VLOOKUP($AR76,'MP-2017_Male'!$A$3:$CF$103,MIN((61+(Mortality!DC$5-Mortality!$AT$5)),84),0))</f>
        <v>0.11189224398259971</v>
      </c>
      <c r="DD175" s="413">
        <f>DC175*(1-VLOOKUP($AR76,'MP-2017_Male'!$A$3:$CF$103,MIN((61+(Mortality!DD$5-Mortality!$AT$5)),84),0))</f>
        <v>0.11094115990874762</v>
      </c>
      <c r="DE175" s="413">
        <f>DD175*(1-VLOOKUP($AR76,'MP-2017_Male'!$A$3:$CF$103,MIN((61+(Mortality!DE$5-Mortality!$AT$5)),84),0))</f>
        <v>0.10999816004952327</v>
      </c>
      <c r="DF175" s="413">
        <f>DE175*(1-VLOOKUP($AR76,'MP-2017_Male'!$A$3:$CF$103,MIN((61+(Mortality!DF$5-Mortality!$AT$5)),84),0))</f>
        <v>0.10906317568910233</v>
      </c>
      <c r="DG175" s="413">
        <f>DF175*(1-VLOOKUP($AR76,'MP-2017_Male'!$A$3:$CF$103,MIN((61+(Mortality!DG$5-Mortality!$AT$5)),84),0))</f>
        <v>0.10813613869574497</v>
      </c>
      <c r="DH175" s="413">
        <f>DG175*(1-VLOOKUP($AR76,'MP-2017_Male'!$A$3:$CF$103,MIN((61+(Mortality!DH$5-Mortality!$AT$5)),84),0))</f>
        <v>0.10721698151683114</v>
      </c>
      <c r="DI175" s="413">
        <f>DH175*(1-VLOOKUP($AR76,'MP-2017_Male'!$A$3:$CF$103,MIN((61+(Mortality!DI$5-Mortality!$AT$5)),84),0))</f>
        <v>0.10630563717393808</v>
      </c>
      <c r="DJ175" s="413">
        <f>DI175*(1-VLOOKUP($AR76,'MP-2017_Male'!$A$3:$CF$103,MIN((61+(Mortality!DJ$5-Mortality!$AT$5)),84),0))</f>
        <v>0.10540203925795961</v>
      </c>
      <c r="DK175" s="413">
        <f>DJ175*(1-VLOOKUP($AR76,'MP-2017_Male'!$A$3:$CF$103,MIN((61+(Mortality!DK$5-Mortality!$AT$5)),84),0))</f>
        <v>0.10450612192426696</v>
      </c>
      <c r="DL175" s="413">
        <f>DK175*(1-VLOOKUP($AR76,'MP-2017_Male'!$A$3:$CF$103,MIN((61+(Mortality!DL$5-Mortality!$AT$5)),84),0))</f>
        <v>0.1036178198879107</v>
      </c>
      <c r="DM175" s="413">
        <f>DL175*(1-VLOOKUP($AR76,'MP-2017_Male'!$A$3:$CF$103,MIN((61+(Mortality!DM$5-Mortality!$AT$5)),84),0))</f>
        <v>0.10273706841886347</v>
      </c>
      <c r="DN175" s="413">
        <f>DM175*(1-VLOOKUP($AR76,'MP-2017_Male'!$A$3:$CF$103,MIN((61+(Mortality!DN$5-Mortality!$AT$5)),84),0))</f>
        <v>0.10186380333730313</v>
      </c>
      <c r="DO175" s="413">
        <f>DN175*(1-VLOOKUP($AR76,'MP-2017_Male'!$A$3:$CF$103,MIN((61+(Mortality!DO$5-Mortality!$AT$5)),84),0))</f>
        <v>0.10099796100893606</v>
      </c>
      <c r="DP175" s="413">
        <f>DO175*(1-VLOOKUP($AR76,'MP-2017_Male'!$A$3:$CF$103,MIN((61+(Mortality!DP$5-Mortality!$AT$5)),84),0))</f>
        <v>0.10013947834036011</v>
      </c>
      <c r="DQ175" s="413">
        <f>DP175*(1-VLOOKUP($AR76,'MP-2017_Male'!$A$3:$CF$103,MIN((61+(Mortality!DQ$5-Mortality!$AT$5)),84),0))</f>
        <v>9.9288292774467046E-2</v>
      </c>
      <c r="DR175" s="413">
        <f>DQ175*(1-VLOOKUP($AR76,'MP-2017_Male'!$A$3:$CF$103,MIN((61+(Mortality!DR$5-Mortality!$AT$5)),84),0))</f>
        <v>9.8444342285884084E-2</v>
      </c>
      <c r="DS175" s="413">
        <f>DR175*(1-VLOOKUP($AR76,'MP-2017_Male'!$A$3:$CF$103,MIN((61+(Mortality!DS$5-Mortality!$AT$5)),84),0))</f>
        <v>9.760756537645407E-2</v>
      </c>
      <c r="DT175" s="413">
        <f>DS175*(1-VLOOKUP($AR76,'MP-2017_Male'!$A$3:$CF$103,MIN((61+(Mortality!DT$5-Mortality!$AT$5)),84),0))</f>
        <v>9.6777901070754221E-2</v>
      </c>
      <c r="DU175" s="413">
        <f>DT175*(1-VLOOKUP($AR76,'MP-2017_Male'!$A$3:$CF$103,MIN((61+(Mortality!DU$5-Mortality!$AT$5)),84),0))</f>
        <v>9.5955288911652808E-2</v>
      </c>
      <c r="DV175" s="413">
        <f>DU175*(1-VLOOKUP($AR76,'MP-2017_Male'!$A$3:$CF$103,MIN((61+(Mortality!DV$5-Mortality!$AT$5)),84),0))</f>
        <v>9.5139668955903769E-2</v>
      </c>
      <c r="DW175" s="413">
        <f>DV175*(1-VLOOKUP($AR76,'MP-2017_Male'!$A$3:$CF$103,MIN((61+(Mortality!DW$5-Mortality!$AT$5)),84),0))</f>
        <v>9.4330981769778596E-2</v>
      </c>
      <c r="DX175" s="413">
        <f>DW175*(1-VLOOKUP($AR76,'MP-2017_Male'!$A$3:$CF$103,MIN((61+(Mortality!DX$5-Mortality!$AT$5)),84),0))</f>
        <v>9.3529168424735479E-2</v>
      </c>
      <c r="DY175" s="413">
        <f>DX175*(1-VLOOKUP($AR76,'MP-2017_Male'!$A$3:$CF$103,MIN((61+(Mortality!DY$5-Mortality!$AT$5)),84),0))</f>
        <v>9.2734170493125226E-2</v>
      </c>
      <c r="DZ175" s="413">
        <f>DY175*(1-VLOOKUP($AR76,'MP-2017_Male'!$A$3:$CF$103,MIN((61+(Mortality!DZ$5-Mortality!$AT$5)),84),0))</f>
        <v>9.1945930043933671E-2</v>
      </c>
      <c r="EA175" s="413">
        <f>DZ175*(1-VLOOKUP($AR76,'MP-2017_Male'!$A$3:$CF$103,MIN((61+(Mortality!EA$5-Mortality!$AT$5)),84),0))</f>
        <v>9.1164389638560245E-2</v>
      </c>
      <c r="EB175" s="413">
        <f>EA175*(1-VLOOKUP($AR76,'MP-2017_Male'!$A$3:$CF$103,MIN((61+(Mortality!EB$5-Mortality!$AT$5)),84),0))</f>
        <v>9.0389492326632487E-2</v>
      </c>
      <c r="EC175" s="413">
        <f>EB175*(1-VLOOKUP($AR76,'MP-2017_Male'!$A$3:$CF$103,MIN((61+(Mortality!EC$5-Mortality!$AT$5)),84),0))</f>
        <v>8.9621181641856118E-2</v>
      </c>
      <c r="ED175" s="413">
        <f>EC175*(1-VLOOKUP($AR76,'MP-2017_Male'!$A$3:$CF$103,MIN((61+(Mortality!ED$5-Mortality!$AT$5)),84),0))</f>
        <v>8.8859401597900345E-2</v>
      </c>
      <c r="EE175" s="413">
        <f>ED175*(1-VLOOKUP($AR76,'MP-2017_Male'!$A$3:$CF$103,MIN((61+(Mortality!EE$5-Mortality!$AT$5)),84),0))</f>
        <v>8.8104096684318192E-2</v>
      </c>
      <c r="EF175" s="413">
        <f>EE175*(1-VLOOKUP($AR76,'MP-2017_Male'!$A$3:$CF$103,MIN((61+(Mortality!EF$5-Mortality!$AT$5)),84),0))</f>
        <v>8.7355211862501489E-2</v>
      </c>
      <c r="EG175" s="413">
        <f>EF175*(1-VLOOKUP($AR76,'MP-2017_Male'!$A$3:$CF$103,MIN((61+(Mortality!EG$5-Mortality!$AT$5)),84),0))</f>
        <v>8.6612692561670229E-2</v>
      </c>
      <c r="EH175" s="413">
        <f>EG175*(1-VLOOKUP($AR76,'MP-2017_Male'!$A$3:$CF$103,MIN((61+(Mortality!EH$5-Mortality!$AT$5)),84),0))</f>
        <v>8.5876484674896031E-2</v>
      </c>
      <c r="EI175" s="413">
        <f>EH175*(1-VLOOKUP($AR76,'MP-2017_Male'!$A$3:$CF$103,MIN((61+(Mortality!EI$5-Mortality!$AT$5)),84),0))</f>
        <v>8.5146534555159414E-2</v>
      </c>
      <c r="EJ175" s="413">
        <f>EI175*(1-VLOOKUP($AR76,'MP-2017_Male'!$A$3:$CF$103,MIN((61+(Mortality!EJ$5-Mortality!$AT$5)),84),0))</f>
        <v>8.4422789011440569E-2</v>
      </c>
      <c r="EK175" s="413">
        <f>EJ175*(1-VLOOKUP($AR76,'MP-2017_Male'!$A$3:$CF$103,MIN((61+(Mortality!EK$5-Mortality!$AT$5)),84),0))</f>
        <v>8.3705195304843327E-2</v>
      </c>
      <c r="EL175" s="413">
        <f>EK175*(1-VLOOKUP($AR76,'MP-2017_Male'!$A$3:$CF$103,MIN((61+(Mortality!EL$5-Mortality!$AT$5)),84),0))</f>
        <v>8.2993701144752158E-2</v>
      </c>
      <c r="EM175" s="413">
        <f>EL175*(1-VLOOKUP($AR76,'MP-2017_Male'!$A$3:$CF$103,MIN((61+(Mortality!EM$5-Mortality!$AT$5)),84),0))</f>
        <v>8.2288254685021767E-2</v>
      </c>
      <c r="EN175" s="413">
        <f>EM175*(1-VLOOKUP($AR76,'MP-2017_Male'!$A$3:$CF$103,MIN((61+(Mortality!EN$5-Mortality!$AT$5)),84),0))</f>
        <v>8.1588804520199079E-2</v>
      </c>
      <c r="EO175" s="413">
        <f>EN175*(1-VLOOKUP($AR76,'MP-2017_Male'!$A$3:$CF$103,MIN((61+(Mortality!EO$5-Mortality!$AT$5)),84),0))</f>
        <v>8.0895299681777388E-2</v>
      </c>
      <c r="EP175" s="413">
        <f>EO175*(1-VLOOKUP($AR76,'MP-2017_Male'!$A$3:$CF$103,MIN((61+(Mortality!EP$5-Mortality!$AT$5)),84),0))</f>
        <v>8.0207689634482285E-2</v>
      </c>
      <c r="EQ175" s="413">
        <f>EP175*(1-VLOOKUP($AR76,'MP-2017_Male'!$A$3:$CF$103,MIN((61+(Mortality!EQ$5-Mortality!$AT$5)),84),0))</f>
        <v>7.9525924272589185E-2</v>
      </c>
      <c r="ER175" s="413">
        <f>EQ175*(1-VLOOKUP($AR76,'MP-2017_Male'!$A$3:$CF$103,MIN((61+(Mortality!ER$5-Mortality!$AT$5)),84),0))</f>
        <v>7.8849953916272184E-2</v>
      </c>
      <c r="ES175" s="413">
        <f>ER175*(1-VLOOKUP($AR76,'MP-2017_Male'!$A$3:$CF$103,MIN((61+(Mortality!ES$5-Mortality!$AT$5)),84),0))</f>
        <v>7.8179729307983878E-2</v>
      </c>
      <c r="ET175" s="413">
        <f>ES175*(1-VLOOKUP($AR76,'MP-2017_Male'!$A$3:$CF$103,MIN((61+(Mortality!ET$5-Mortality!$AT$5)),84),0))</f>
        <v>7.7515201608866019E-2</v>
      </c>
      <c r="EU175" s="413">
        <f>ET175*(1-VLOOKUP($AR76,'MP-2017_Male'!$A$3:$CF$103,MIN((61+(Mortality!EU$5-Mortality!$AT$5)),84),0))</f>
        <v>7.6856322395190663E-2</v>
      </c>
      <c r="EV175" s="413">
        <f>EU175*(1-VLOOKUP($AR76,'MP-2017_Male'!$A$3:$CF$103,MIN((61+(Mortality!EV$5-Mortality!$AT$5)),84),0))</f>
        <v>7.6203043654831548E-2</v>
      </c>
      <c r="EW175" s="413">
        <f>EV175*(1-VLOOKUP($AR76,'MP-2017_Male'!$A$3:$CF$103,MIN((61+(Mortality!EW$5-Mortality!$AT$5)),84),0))</f>
        <v>7.555531778376548E-2</v>
      </c>
      <c r="EX175" s="413">
        <f>EW175*(1-VLOOKUP($AR76,'MP-2017_Male'!$A$3:$CF$103,MIN((61+(Mortality!EX$5-Mortality!$AT$5)),84),0))</f>
        <v>7.4913097582603477E-2</v>
      </c>
      <c r="EY175" s="413">
        <f>EX175*(1-VLOOKUP($AR76,'MP-2017_Male'!$A$3:$CF$103,MIN((61+(Mortality!EY$5-Mortality!$AT$5)),84),0))</f>
        <v>7.4276336253151345E-2</v>
      </c>
      <c r="EZ175" s="413">
        <f>EY175*(1-VLOOKUP($AR76,'MP-2017_Male'!$A$3:$CF$103,MIN((61+(Mortality!EZ$5-Mortality!$AT$5)),84),0))</f>
        <v>7.3644987394999556E-2</v>
      </c>
      <c r="FA175" s="413">
        <f>EZ175*(1-VLOOKUP($AR76,'MP-2017_Male'!$A$3:$CF$103,MIN((61+(Mortality!FA$5-Mortality!$AT$5)),84),0))</f>
        <v>7.3019005002142062E-2</v>
      </c>
      <c r="FB175" s="413">
        <f>FA175*(1-VLOOKUP($AR76,'MP-2017_Male'!$A$3:$CF$103,MIN((61+(Mortality!FB$5-Mortality!$AT$5)),84),0))</f>
        <v>7.2398343459623857E-2</v>
      </c>
      <c r="FC175" s="413">
        <f>FB175*(1-VLOOKUP($AR76,'MP-2017_Male'!$A$3:$CF$103,MIN((61+(Mortality!FC$5-Mortality!$AT$5)),84),0))</f>
        <v>7.178295754021706E-2</v>
      </c>
      <c r="FD175" s="413">
        <f>FC175*(1-VLOOKUP($AR76,'MP-2017_Male'!$A$3:$CF$103,MIN((61+(Mortality!FD$5-Mortality!$AT$5)),84),0))</f>
        <v>7.1172802401125224E-2</v>
      </c>
      <c r="FE175" s="413">
        <f>FD175*(1-VLOOKUP($AR76,'MP-2017_Male'!$A$3:$CF$103,MIN((61+(Mortality!FE$5-Mortality!$AT$5)),84),0))</f>
        <v>7.0567833580715666E-2</v>
      </c>
      <c r="FF175" s="413">
        <f>FE175*(1-VLOOKUP($AR76,'MP-2017_Male'!$A$3:$CF$103,MIN((61+(Mortality!FF$5-Mortality!$AT$5)),84),0))</f>
        <v>6.996800699527958E-2</v>
      </c>
      <c r="FG175" s="413">
        <f>FF175*(1-VLOOKUP($AR76,'MP-2017_Male'!$A$3:$CF$103,MIN((61+(Mortality!FG$5-Mortality!$AT$5)),84),0))</f>
        <v>6.937327893581971E-2</v>
      </c>
      <c r="FH175" s="413">
        <f>FG175*(1-VLOOKUP($AR76,'MP-2017_Male'!$A$3:$CF$103,MIN((61+(Mortality!FH$5-Mortality!$AT$5)),84),0))</f>
        <v>6.8783606064865249E-2</v>
      </c>
      <c r="FI175" s="413">
        <f>FH175*(1-VLOOKUP($AR76,'MP-2017_Male'!$A$3:$CF$103,MIN((61+(Mortality!FI$5-Mortality!$AT$5)),84),0))</f>
        <v>6.8198945413313894E-2</v>
      </c>
    </row>
    <row r="176" spans="44:165">
      <c r="AR176" s="205">
        <v>96</v>
      </c>
      <c r="AS176" s="235">
        <f t="shared" si="160"/>
        <v>0.19005335114376856</v>
      </c>
      <c r="AT176" s="235">
        <f t="shared" ref="AT176:AW176" si="177">AU176</f>
        <v>0.19590299999999999</v>
      </c>
      <c r="AU176" s="235">
        <f t="shared" si="177"/>
        <v>0.19590299999999999</v>
      </c>
      <c r="AV176" s="235">
        <f t="shared" si="177"/>
        <v>0.19590299999999999</v>
      </c>
      <c r="AW176" s="235">
        <f t="shared" si="177"/>
        <v>0.19590299999999999</v>
      </c>
      <c r="AX176" s="406">
        <f t="shared" si="163"/>
        <v>0.19590299999999999</v>
      </c>
      <c r="AY176" s="413">
        <f>AX176*(1-VLOOKUP($AR77,'MP-2017_Male'!$A$3:$CF$103,MIN((61+(Mortality!AY$5-Mortality!$AT$5)),84),0))</f>
        <v>0.19433577599999999</v>
      </c>
      <c r="AZ176" s="413">
        <f>AY176*(1-VLOOKUP($AR77,'MP-2017_Male'!$A$3:$CF$103,MIN((61+(Mortality!AZ$5-Mortality!$AT$5)),84),0))</f>
        <v>0.19283939052479998</v>
      </c>
      <c r="BA176" s="413">
        <f>AZ176*(1-VLOOKUP($AR77,'MP-2017_Male'!$A$3:$CF$103,MIN((61+(Mortality!BA$5-Mortality!$AT$5)),84),0))</f>
        <v>0.19141237903491648</v>
      </c>
      <c r="BB176" s="413">
        <f>BA176*(1-VLOOKUP($AR77,'MP-2017_Male'!$A$3:$CF$103,MIN((61+(Mortality!BB$5-Mortality!$AT$5)),84),0))</f>
        <v>0.19005335114376856</v>
      </c>
      <c r="BC176" s="413">
        <f>BB176*(1-VLOOKUP($AR77,'MP-2017_Male'!$A$3:$CF$103,MIN((61+(Mortality!BC$5-Mortality!$AT$5)),84),0))</f>
        <v>0.18874198302087655</v>
      </c>
      <c r="BD176" s="413">
        <f>BC176*(1-VLOOKUP($AR77,'MP-2017_Male'!$A$3:$CF$103,MIN((61+(Mortality!BD$5-Mortality!$AT$5)),84),0))</f>
        <v>0.1874585375363346</v>
      </c>
      <c r="BE176" s="413">
        <f>BD176*(1-VLOOKUP($AR77,'MP-2017_Male'!$A$3:$CF$103,MIN((61+(Mortality!BE$5-Mortality!$AT$5)),84),0))</f>
        <v>0.18620256533484114</v>
      </c>
      <c r="BF176" s="413">
        <f>BE176*(1-VLOOKUP($AR77,'MP-2017_Male'!$A$3:$CF$103,MIN((61+(Mortality!BF$5-Mortality!$AT$5)),84),0))</f>
        <v>0.1849550081470977</v>
      </c>
      <c r="BG176" s="413">
        <f>BF176*(1-VLOOKUP($AR77,'MP-2017_Male'!$A$3:$CF$103,MIN((61+(Mortality!BG$5-Mortality!$AT$5)),84),0))</f>
        <v>0.18371580959251213</v>
      </c>
      <c r="BH176" s="413">
        <f>BG176*(1-VLOOKUP($AR77,'MP-2017_Male'!$A$3:$CF$103,MIN((61+(Mortality!BH$5-Mortality!$AT$5)),84),0))</f>
        <v>0.18246654208728305</v>
      </c>
      <c r="BI176" s="413">
        <f>BH176*(1-VLOOKUP($AR77,'MP-2017_Male'!$A$3:$CF$103,MIN((61+(Mortality!BI$5-Mortality!$AT$5)),84),0))</f>
        <v>0.18120752294688081</v>
      </c>
      <c r="BJ176" s="413">
        <f>BI176*(1-VLOOKUP($AR77,'MP-2017_Male'!$A$3:$CF$103,MIN((61+(Mortality!BJ$5-Mortality!$AT$5)),84),0))</f>
        <v>0.17993907028625264</v>
      </c>
      <c r="BK176" s="413">
        <f>BJ176*(1-VLOOKUP($AR77,'MP-2017_Male'!$A$3:$CF$103,MIN((61+(Mortality!BK$5-Mortality!$AT$5)),84),0))</f>
        <v>0.17866150288722024</v>
      </c>
      <c r="BL176" s="413">
        <f>BK176*(1-VLOOKUP($AR77,'MP-2017_Male'!$A$3:$CF$103,MIN((61+(Mortality!BL$5-Mortality!$AT$5)),84),0))</f>
        <v>0.17737514006643226</v>
      </c>
      <c r="BM176" s="413">
        <f>BL176*(1-VLOOKUP($AR77,'MP-2017_Male'!$A$3:$CF$103,MIN((61+(Mortality!BM$5-Mortality!$AT$5)),84),0))</f>
        <v>0.17606256402994067</v>
      </c>
      <c r="BN176" s="413">
        <f>BM176*(1-VLOOKUP($AR77,'MP-2017_Male'!$A$3:$CF$103,MIN((61+(Mortality!BN$5-Mortality!$AT$5)),84),0))</f>
        <v>0.17474209479971611</v>
      </c>
      <c r="BO176" s="413">
        <f>BN176*(1-VLOOKUP($AR77,'MP-2017_Male'!$A$3:$CF$103,MIN((61+(Mortality!BO$5-Mortality!$AT$5)),84),0))</f>
        <v>0.1733965806697583</v>
      </c>
      <c r="BP176" s="413">
        <f>BO176*(1-VLOOKUP($AR77,'MP-2017_Male'!$A$3:$CF$103,MIN((61+(Mortality!BP$5-Mortality!$AT$5)),84),0))</f>
        <v>0.1720267476824672</v>
      </c>
      <c r="BQ176" s="413">
        <f>BP176*(1-VLOOKUP($AR77,'MP-2017_Male'!$A$3:$CF$103,MIN((61+(Mortality!BQ$5-Mortality!$AT$5)),84),0))</f>
        <v>0.1706333310262392</v>
      </c>
      <c r="BR176" s="413">
        <f>BQ176*(1-VLOOKUP($AR77,'MP-2017_Male'!$A$3:$CF$103,MIN((61+(Mortality!BR$5-Mortality!$AT$5)),84),0))</f>
        <v>0.16925120104492666</v>
      </c>
      <c r="BS176" s="413">
        <f>BR176*(1-VLOOKUP($AR77,'MP-2017_Male'!$A$3:$CF$103,MIN((61+(Mortality!BS$5-Mortality!$AT$5)),84),0))</f>
        <v>0.16788026631646275</v>
      </c>
      <c r="BT176" s="413">
        <f>BS176*(1-VLOOKUP($AR77,'MP-2017_Male'!$A$3:$CF$103,MIN((61+(Mortality!BT$5-Mortality!$AT$5)),84),0))</f>
        <v>0.1665204361592994</v>
      </c>
      <c r="BU176" s="413">
        <f>BT176*(1-VLOOKUP($AR77,'MP-2017_Male'!$A$3:$CF$103,MIN((61+(Mortality!BU$5-Mortality!$AT$5)),84),0))</f>
        <v>0.16517162062640908</v>
      </c>
      <c r="BV176" s="413">
        <f>BU176*(1-VLOOKUP($AR77,'MP-2017_Male'!$A$3:$CF$103,MIN((61+(Mortality!BV$5-Mortality!$AT$5)),84),0))</f>
        <v>0.16383373049933517</v>
      </c>
      <c r="BW176" s="413">
        <f>BV176*(1-VLOOKUP($AR77,'MP-2017_Male'!$A$3:$CF$103,MIN((61+(Mortality!BW$5-Mortality!$AT$5)),84),0))</f>
        <v>0.16250667728229054</v>
      </c>
      <c r="BX176" s="413">
        <f>BW176*(1-VLOOKUP($AR77,'MP-2017_Male'!$A$3:$CF$103,MIN((61+(Mortality!BX$5-Mortality!$AT$5)),84),0))</f>
        <v>0.161190373196304</v>
      </c>
      <c r="BY176" s="413">
        <f>BX176*(1-VLOOKUP($AR77,'MP-2017_Male'!$A$3:$CF$103,MIN((61+(Mortality!BY$5-Mortality!$AT$5)),84),0))</f>
        <v>0.15988473117341392</v>
      </c>
      <c r="BZ176" s="413">
        <f>BY176*(1-VLOOKUP($AR77,'MP-2017_Male'!$A$3:$CF$103,MIN((61+(Mortality!BZ$5-Mortality!$AT$5)),84),0))</f>
        <v>0.15858966485090928</v>
      </c>
      <c r="CA176" s="413">
        <f>BZ176*(1-VLOOKUP($AR77,'MP-2017_Male'!$A$3:$CF$103,MIN((61+(Mortality!CA$5-Mortality!$AT$5)),84),0))</f>
        <v>0.15730508856561692</v>
      </c>
      <c r="CB176" s="413">
        <f>CA176*(1-VLOOKUP($AR77,'MP-2017_Male'!$A$3:$CF$103,MIN((61+(Mortality!CB$5-Mortality!$AT$5)),84),0))</f>
        <v>0.15603091734823543</v>
      </c>
      <c r="CC176" s="413">
        <f>CB176*(1-VLOOKUP($AR77,'MP-2017_Male'!$A$3:$CF$103,MIN((61+(Mortality!CC$5-Mortality!$AT$5)),84),0))</f>
        <v>0.15476706691771472</v>
      </c>
      <c r="CD176" s="413">
        <f>CC176*(1-VLOOKUP($AR77,'MP-2017_Male'!$A$3:$CF$103,MIN((61+(Mortality!CD$5-Mortality!$AT$5)),84),0))</f>
        <v>0.15351345367568123</v>
      </c>
      <c r="CE176" s="413">
        <f>CD176*(1-VLOOKUP($AR77,'MP-2017_Male'!$A$3:$CF$103,MIN((61+(Mortality!CE$5-Mortality!$AT$5)),84),0))</f>
        <v>0.15226999470090821</v>
      </c>
      <c r="CF176" s="413">
        <f>CE176*(1-VLOOKUP($AR77,'MP-2017_Male'!$A$3:$CF$103,MIN((61+(Mortality!CF$5-Mortality!$AT$5)),84),0))</f>
        <v>0.15103660774383085</v>
      </c>
      <c r="CG176" s="413">
        <f>CF176*(1-VLOOKUP($AR77,'MP-2017_Male'!$A$3:$CF$103,MIN((61+(Mortality!CG$5-Mortality!$AT$5)),84),0))</f>
        <v>0.14981321122110583</v>
      </c>
      <c r="CH176" s="413">
        <f>CG176*(1-VLOOKUP($AR77,'MP-2017_Male'!$A$3:$CF$103,MIN((61+(Mortality!CH$5-Mortality!$AT$5)),84),0))</f>
        <v>0.14859972421021486</v>
      </c>
      <c r="CI176" s="413">
        <f>CH176*(1-VLOOKUP($AR77,'MP-2017_Male'!$A$3:$CF$103,MIN((61+(Mortality!CI$5-Mortality!$AT$5)),84),0))</f>
        <v>0.14739606644411213</v>
      </c>
      <c r="CJ176" s="413">
        <f>CI176*(1-VLOOKUP($AR77,'MP-2017_Male'!$A$3:$CF$103,MIN((61+(Mortality!CJ$5-Mortality!$AT$5)),84),0))</f>
        <v>0.14620215830591482</v>
      </c>
      <c r="CK176" s="413">
        <f>CJ176*(1-VLOOKUP($AR77,'MP-2017_Male'!$A$3:$CF$103,MIN((61+(Mortality!CK$5-Mortality!$AT$5)),84),0))</f>
        <v>0.1450179208236369</v>
      </c>
      <c r="CL176" s="413">
        <f>CK176*(1-VLOOKUP($AR77,'MP-2017_Male'!$A$3:$CF$103,MIN((61+(Mortality!CL$5-Mortality!$AT$5)),84),0))</f>
        <v>0.14384327566496544</v>
      </c>
      <c r="CM176" s="413">
        <f>CL176*(1-VLOOKUP($AR77,'MP-2017_Male'!$A$3:$CF$103,MIN((61+(Mortality!CM$5-Mortality!$AT$5)),84),0))</f>
        <v>0.14267814513207921</v>
      </c>
      <c r="CN176" s="413">
        <f>CM176*(1-VLOOKUP($AR77,'MP-2017_Male'!$A$3:$CF$103,MIN((61+(Mortality!CN$5-Mortality!$AT$5)),84),0))</f>
        <v>0.14152245215650938</v>
      </c>
      <c r="CO176" s="413">
        <f>CN176*(1-VLOOKUP($AR77,'MP-2017_Male'!$A$3:$CF$103,MIN((61+(Mortality!CO$5-Mortality!$AT$5)),84),0))</f>
        <v>0.14037612029404165</v>
      </c>
      <c r="CP176" s="413">
        <f>CO176*(1-VLOOKUP($AR77,'MP-2017_Male'!$A$3:$CF$103,MIN((61+(Mortality!CP$5-Mortality!$AT$5)),84),0))</f>
        <v>0.13923907371965991</v>
      </c>
      <c r="CQ176" s="413">
        <f>CP176*(1-VLOOKUP($AR77,'MP-2017_Male'!$A$3:$CF$103,MIN((61+(Mortality!CQ$5-Mortality!$AT$5)),84),0))</f>
        <v>0.13811123722253066</v>
      </c>
      <c r="CR176" s="413">
        <f>CQ176*(1-VLOOKUP($AR77,'MP-2017_Male'!$A$3:$CF$103,MIN((61+(Mortality!CR$5-Mortality!$AT$5)),84),0))</f>
        <v>0.13699253620102816</v>
      </c>
      <c r="CS176" s="413">
        <f>CR176*(1-VLOOKUP($AR77,'MP-2017_Male'!$A$3:$CF$103,MIN((61+(Mortality!CS$5-Mortality!$AT$5)),84),0))</f>
        <v>0.13588289665779985</v>
      </c>
      <c r="CT176" s="413">
        <f>CS176*(1-VLOOKUP($AR77,'MP-2017_Male'!$A$3:$CF$103,MIN((61+(Mortality!CT$5-Mortality!$AT$5)),84),0))</f>
        <v>0.13478224519487167</v>
      </c>
      <c r="CU176" s="413">
        <f>CT176*(1-VLOOKUP($AR77,'MP-2017_Male'!$A$3:$CF$103,MIN((61+(Mortality!CU$5-Mortality!$AT$5)),84),0))</f>
        <v>0.1336905090087932</v>
      </c>
      <c r="CV176" s="413">
        <f>CU176*(1-VLOOKUP($AR77,'MP-2017_Male'!$A$3:$CF$103,MIN((61+(Mortality!CV$5-Mortality!$AT$5)),84),0))</f>
        <v>0.13260761588582198</v>
      </c>
      <c r="CW176" s="413">
        <f>CV176*(1-VLOOKUP($AR77,'MP-2017_Male'!$A$3:$CF$103,MIN((61+(Mortality!CW$5-Mortality!$AT$5)),84),0))</f>
        <v>0.13153349419714683</v>
      </c>
      <c r="CX176" s="413">
        <f>CW176*(1-VLOOKUP($AR77,'MP-2017_Male'!$A$3:$CF$103,MIN((61+(Mortality!CX$5-Mortality!$AT$5)),84),0))</f>
        <v>0.13046807289414994</v>
      </c>
      <c r="CY176" s="413">
        <f>CX176*(1-VLOOKUP($AR77,'MP-2017_Male'!$A$3:$CF$103,MIN((61+(Mortality!CY$5-Mortality!$AT$5)),84),0))</f>
        <v>0.12941128150370731</v>
      </c>
      <c r="CZ176" s="413">
        <f>CY176*(1-VLOOKUP($AR77,'MP-2017_Male'!$A$3:$CF$103,MIN((61+(Mortality!CZ$5-Mortality!$AT$5)),84),0))</f>
        <v>0.12836305012352728</v>
      </c>
      <c r="DA176" s="413">
        <f>CZ176*(1-VLOOKUP($AR77,'MP-2017_Male'!$A$3:$CF$103,MIN((61+(Mortality!DA$5-Mortality!$AT$5)),84),0))</f>
        <v>0.1273233094175267</v>
      </c>
      <c r="DB176" s="413">
        <f>DA176*(1-VLOOKUP($AR77,'MP-2017_Male'!$A$3:$CF$103,MIN((61+(Mortality!DB$5-Mortality!$AT$5)),84),0))</f>
        <v>0.12629199061124474</v>
      </c>
      <c r="DC176" s="413">
        <f>DB176*(1-VLOOKUP($AR77,'MP-2017_Male'!$A$3:$CF$103,MIN((61+(Mortality!DC$5-Mortality!$AT$5)),84),0))</f>
        <v>0.12526902548729366</v>
      </c>
      <c r="DD176" s="413">
        <f>DC176*(1-VLOOKUP($AR77,'MP-2017_Male'!$A$3:$CF$103,MIN((61+(Mortality!DD$5-Mortality!$AT$5)),84),0))</f>
        <v>0.12425434638084658</v>
      </c>
      <c r="DE176" s="413">
        <f>DD176*(1-VLOOKUP($AR77,'MP-2017_Male'!$A$3:$CF$103,MIN((61+(Mortality!DE$5-Mortality!$AT$5)),84),0))</f>
        <v>0.12324788617516172</v>
      </c>
      <c r="DF176" s="413">
        <f>DE176*(1-VLOOKUP($AR77,'MP-2017_Male'!$A$3:$CF$103,MIN((61+(Mortality!DF$5-Mortality!$AT$5)),84),0))</f>
        <v>0.12224957829714291</v>
      </c>
      <c r="DG176" s="413">
        <f>DF176*(1-VLOOKUP($AR77,'MP-2017_Male'!$A$3:$CF$103,MIN((61+(Mortality!DG$5-Mortality!$AT$5)),84),0))</f>
        <v>0.12125935671293604</v>
      </c>
      <c r="DH176" s="413">
        <f>DG176*(1-VLOOKUP($AR77,'MP-2017_Male'!$A$3:$CF$103,MIN((61+(Mortality!DH$5-Mortality!$AT$5)),84),0))</f>
        <v>0.12027715592356127</v>
      </c>
      <c r="DI176" s="413">
        <f>DH176*(1-VLOOKUP($AR77,'MP-2017_Male'!$A$3:$CF$103,MIN((61+(Mortality!DI$5-Mortality!$AT$5)),84),0))</f>
        <v>0.11930291096058042</v>
      </c>
      <c r="DJ176" s="413">
        <f>DI176*(1-VLOOKUP($AR77,'MP-2017_Male'!$A$3:$CF$103,MIN((61+(Mortality!DJ$5-Mortality!$AT$5)),84),0))</f>
        <v>0.11833655738179971</v>
      </c>
      <c r="DK176" s="413">
        <f>DJ176*(1-VLOOKUP($AR77,'MP-2017_Male'!$A$3:$CF$103,MIN((61+(Mortality!DK$5-Mortality!$AT$5)),84),0))</f>
        <v>0.11737803126700713</v>
      </c>
      <c r="DL176" s="413">
        <f>DK176*(1-VLOOKUP($AR77,'MP-2017_Male'!$A$3:$CF$103,MIN((61+(Mortality!DL$5-Mortality!$AT$5)),84),0))</f>
        <v>0.11642726921374437</v>
      </c>
      <c r="DM176" s="413">
        <f>DL176*(1-VLOOKUP($AR77,'MP-2017_Male'!$A$3:$CF$103,MIN((61+(Mortality!DM$5-Mortality!$AT$5)),84),0))</f>
        <v>0.11548420833311304</v>
      </c>
      <c r="DN176" s="413">
        <f>DM176*(1-VLOOKUP($AR77,'MP-2017_Male'!$A$3:$CF$103,MIN((61+(Mortality!DN$5-Mortality!$AT$5)),84),0))</f>
        <v>0.11454878624561483</v>
      </c>
      <c r="DO176" s="413">
        <f>DN176*(1-VLOOKUP($AR77,'MP-2017_Male'!$A$3:$CF$103,MIN((61+(Mortality!DO$5-Mortality!$AT$5)),84),0))</f>
        <v>0.11362094107702535</v>
      </c>
      <c r="DP176" s="413">
        <f>DO176*(1-VLOOKUP($AR77,'MP-2017_Male'!$A$3:$CF$103,MIN((61+(Mortality!DP$5-Mortality!$AT$5)),84),0))</f>
        <v>0.11270061145430144</v>
      </c>
      <c r="DQ176" s="413">
        <f>DP176*(1-VLOOKUP($AR77,'MP-2017_Male'!$A$3:$CF$103,MIN((61+(Mortality!DQ$5-Mortality!$AT$5)),84),0))</f>
        <v>0.1117877365015216</v>
      </c>
      <c r="DR176" s="413">
        <f>DQ176*(1-VLOOKUP($AR77,'MP-2017_Male'!$A$3:$CF$103,MIN((61+(Mortality!DR$5-Mortality!$AT$5)),84),0))</f>
        <v>0.11088225583585927</v>
      </c>
      <c r="DS176" s="413">
        <f>DR176*(1-VLOOKUP($AR77,'MP-2017_Male'!$A$3:$CF$103,MIN((61+(Mortality!DS$5-Mortality!$AT$5)),84),0))</f>
        <v>0.10998410956358881</v>
      </c>
      <c r="DT176" s="413">
        <f>DS176*(1-VLOOKUP($AR77,'MP-2017_Male'!$A$3:$CF$103,MIN((61+(Mortality!DT$5-Mortality!$AT$5)),84),0))</f>
        <v>0.10909323827612374</v>
      </c>
      <c r="DU176" s="413">
        <f>DT176*(1-VLOOKUP($AR77,'MP-2017_Male'!$A$3:$CF$103,MIN((61+(Mortality!DU$5-Mortality!$AT$5)),84),0))</f>
        <v>0.10820958304608715</v>
      </c>
      <c r="DV176" s="413">
        <f>DU176*(1-VLOOKUP($AR77,'MP-2017_Male'!$A$3:$CF$103,MIN((61+(Mortality!DV$5-Mortality!$AT$5)),84),0))</f>
        <v>0.10733308542341384</v>
      </c>
      <c r="DW176" s="413">
        <f>DV176*(1-VLOOKUP($AR77,'MP-2017_Male'!$A$3:$CF$103,MIN((61+(Mortality!DW$5-Mortality!$AT$5)),84),0))</f>
        <v>0.10646368743148418</v>
      </c>
      <c r="DX176" s="413">
        <f>DW176*(1-VLOOKUP($AR77,'MP-2017_Male'!$A$3:$CF$103,MIN((61+(Mortality!DX$5-Mortality!$AT$5)),84),0))</f>
        <v>0.10560133156328916</v>
      </c>
      <c r="DY176" s="413">
        <f>DX176*(1-VLOOKUP($AR77,'MP-2017_Male'!$A$3:$CF$103,MIN((61+(Mortality!DY$5-Mortality!$AT$5)),84),0))</f>
        <v>0.10474596077762652</v>
      </c>
      <c r="DZ176" s="413">
        <f>DY176*(1-VLOOKUP($AR77,'MP-2017_Male'!$A$3:$CF$103,MIN((61+(Mortality!DZ$5-Mortality!$AT$5)),84),0))</f>
        <v>0.10389751849532775</v>
      </c>
      <c r="EA176" s="413">
        <f>DZ176*(1-VLOOKUP($AR77,'MP-2017_Male'!$A$3:$CF$103,MIN((61+(Mortality!EA$5-Mortality!$AT$5)),84),0))</f>
        <v>0.10305594859551559</v>
      </c>
      <c r="EB176" s="413">
        <f>EA176*(1-VLOOKUP($AR77,'MP-2017_Male'!$A$3:$CF$103,MIN((61+(Mortality!EB$5-Mortality!$AT$5)),84),0))</f>
        <v>0.10222119541189191</v>
      </c>
      <c r="EC176" s="413">
        <f>EB176*(1-VLOOKUP($AR77,'MP-2017_Male'!$A$3:$CF$103,MIN((61+(Mortality!EC$5-Mortality!$AT$5)),84),0))</f>
        <v>0.10139320372905558</v>
      </c>
      <c r="ED176" s="413">
        <f>EC176*(1-VLOOKUP($AR77,'MP-2017_Male'!$A$3:$CF$103,MIN((61+(Mortality!ED$5-Mortality!$AT$5)),84),0))</f>
        <v>0.10057191877885023</v>
      </c>
      <c r="EE176" s="413">
        <f>ED176*(1-VLOOKUP($AR77,'MP-2017_Male'!$A$3:$CF$103,MIN((61+(Mortality!EE$5-Mortality!$AT$5)),84),0))</f>
        <v>9.9757286236741544E-2</v>
      </c>
      <c r="EF176" s="413">
        <f>EE176*(1-VLOOKUP($AR77,'MP-2017_Male'!$A$3:$CF$103,MIN((61+(Mortality!EF$5-Mortality!$AT$5)),84),0))</f>
        <v>9.894925221822394E-2</v>
      </c>
      <c r="EG176" s="413">
        <f>EF176*(1-VLOOKUP($AR77,'MP-2017_Male'!$A$3:$CF$103,MIN((61+(Mortality!EG$5-Mortality!$AT$5)),84),0))</f>
        <v>9.8147763275256331E-2</v>
      </c>
      <c r="EH176" s="413">
        <f>EG176*(1-VLOOKUP($AR77,'MP-2017_Male'!$A$3:$CF$103,MIN((61+(Mortality!EH$5-Mortality!$AT$5)),84),0))</f>
        <v>9.7352766392726761E-2</v>
      </c>
      <c r="EI176" s="413">
        <f>EH176*(1-VLOOKUP($AR77,'MP-2017_Male'!$A$3:$CF$103,MIN((61+(Mortality!EI$5-Mortality!$AT$5)),84),0))</f>
        <v>9.6564208984945679E-2</v>
      </c>
      <c r="EJ176" s="413">
        <f>EI176*(1-VLOOKUP($AR77,'MP-2017_Male'!$A$3:$CF$103,MIN((61+(Mortality!EJ$5-Mortality!$AT$5)),84),0))</f>
        <v>9.5782038892167617E-2</v>
      </c>
      <c r="EK176" s="413">
        <f>EJ176*(1-VLOOKUP($AR77,'MP-2017_Male'!$A$3:$CF$103,MIN((61+(Mortality!EK$5-Mortality!$AT$5)),84),0))</f>
        <v>9.5006204377141065E-2</v>
      </c>
      <c r="EL176" s="413">
        <f>EK176*(1-VLOOKUP($AR77,'MP-2017_Male'!$A$3:$CF$103,MIN((61+(Mortality!EL$5-Mortality!$AT$5)),84),0))</f>
        <v>9.423665412168622E-2</v>
      </c>
      <c r="EM176" s="413">
        <f>EL176*(1-VLOOKUP($AR77,'MP-2017_Male'!$A$3:$CF$103,MIN((61+(Mortality!EM$5-Mortality!$AT$5)),84),0))</f>
        <v>9.3473337223300562E-2</v>
      </c>
      <c r="EN176" s="413">
        <f>EM176*(1-VLOOKUP($AR77,'MP-2017_Male'!$A$3:$CF$103,MIN((61+(Mortality!EN$5-Mortality!$AT$5)),84),0))</f>
        <v>9.2716203191791829E-2</v>
      </c>
      <c r="EO176" s="413">
        <f>EN176*(1-VLOOKUP($AR77,'MP-2017_Male'!$A$3:$CF$103,MIN((61+(Mortality!EO$5-Mortality!$AT$5)),84),0))</f>
        <v>9.196520194593831E-2</v>
      </c>
      <c r="EP176" s="413">
        <f>EO176*(1-VLOOKUP($AR77,'MP-2017_Male'!$A$3:$CF$103,MIN((61+(Mortality!EP$5-Mortality!$AT$5)),84),0))</f>
        <v>9.1220283810176217E-2</v>
      </c>
      <c r="EQ176" s="413">
        <f>EP176*(1-VLOOKUP($AR77,'MP-2017_Male'!$A$3:$CF$103,MIN((61+(Mortality!EQ$5-Mortality!$AT$5)),84),0))</f>
        <v>9.0481399511313787E-2</v>
      </c>
      <c r="ER176" s="413">
        <f>EQ176*(1-VLOOKUP($AR77,'MP-2017_Male'!$A$3:$CF$103,MIN((61+(Mortality!ER$5-Mortality!$AT$5)),84),0))</f>
        <v>8.9748500175272139E-2</v>
      </c>
      <c r="ES176" s="413">
        <f>ER176*(1-VLOOKUP($AR77,'MP-2017_Male'!$A$3:$CF$103,MIN((61+(Mortality!ES$5-Mortality!$AT$5)),84),0))</f>
        <v>8.9021537323852429E-2</v>
      </c>
      <c r="ET176" s="413">
        <f>ES176*(1-VLOOKUP($AR77,'MP-2017_Male'!$A$3:$CF$103,MIN((61+(Mortality!ET$5-Mortality!$AT$5)),84),0))</f>
        <v>8.830046287152922E-2</v>
      </c>
      <c r="EU176" s="413">
        <f>ET176*(1-VLOOKUP($AR77,'MP-2017_Male'!$A$3:$CF$103,MIN((61+(Mortality!EU$5-Mortality!$AT$5)),84),0))</f>
        <v>8.7585229122269834E-2</v>
      </c>
      <c r="EV176" s="413">
        <f>EU176*(1-VLOOKUP($AR77,'MP-2017_Male'!$A$3:$CF$103,MIN((61+(Mortality!EV$5-Mortality!$AT$5)),84),0))</f>
        <v>8.6875788766379441E-2</v>
      </c>
      <c r="EW176" s="413">
        <f>EV176*(1-VLOOKUP($AR77,'MP-2017_Male'!$A$3:$CF$103,MIN((61+(Mortality!EW$5-Mortality!$AT$5)),84),0))</f>
        <v>8.6172094877371763E-2</v>
      </c>
      <c r="EX176" s="413">
        <f>EW176*(1-VLOOKUP($AR77,'MP-2017_Male'!$A$3:$CF$103,MIN((61+(Mortality!EX$5-Mortality!$AT$5)),84),0))</f>
        <v>8.547410090886505E-2</v>
      </c>
      <c r="EY176" s="413">
        <f>EX176*(1-VLOOKUP($AR77,'MP-2017_Male'!$A$3:$CF$103,MIN((61+(Mortality!EY$5-Mortality!$AT$5)),84),0))</f>
        <v>8.4781760691503241E-2</v>
      </c>
      <c r="EZ176" s="413">
        <f>EY176*(1-VLOOKUP($AR77,'MP-2017_Male'!$A$3:$CF$103,MIN((61+(Mortality!EZ$5-Mortality!$AT$5)),84),0))</f>
        <v>8.4095028429902061E-2</v>
      </c>
      <c r="FA176" s="413">
        <f>EZ176*(1-VLOOKUP($AR77,'MP-2017_Male'!$A$3:$CF$103,MIN((61+(Mortality!FA$5-Mortality!$AT$5)),84),0))</f>
        <v>8.3413858699619856E-2</v>
      </c>
      <c r="FB176" s="413">
        <f>FA176*(1-VLOOKUP($AR77,'MP-2017_Male'!$A$3:$CF$103,MIN((61+(Mortality!FB$5-Mortality!$AT$5)),84),0))</f>
        <v>8.2738206444152931E-2</v>
      </c>
      <c r="FC176" s="413">
        <f>FB176*(1-VLOOKUP($AR77,'MP-2017_Male'!$A$3:$CF$103,MIN((61+(Mortality!FC$5-Mortality!$AT$5)),84),0))</f>
        <v>8.2068026971955296E-2</v>
      </c>
      <c r="FD176" s="413">
        <f>FC176*(1-VLOOKUP($AR77,'MP-2017_Male'!$A$3:$CF$103,MIN((61+(Mortality!FD$5-Mortality!$AT$5)),84),0))</f>
        <v>8.1403275953482457E-2</v>
      </c>
      <c r="FE176" s="413">
        <f>FD176*(1-VLOOKUP($AR77,'MP-2017_Male'!$A$3:$CF$103,MIN((61+(Mortality!FE$5-Mortality!$AT$5)),84),0))</f>
        <v>8.0743909418259249E-2</v>
      </c>
      <c r="FF176" s="413">
        <f>FE176*(1-VLOOKUP($AR77,'MP-2017_Male'!$A$3:$CF$103,MIN((61+(Mortality!FF$5-Mortality!$AT$5)),84),0))</f>
        <v>8.0089883751971347E-2</v>
      </c>
      <c r="FG176" s="413">
        <f>FF176*(1-VLOOKUP($AR77,'MP-2017_Male'!$A$3:$CF$103,MIN((61+(Mortality!FG$5-Mortality!$AT$5)),84),0))</f>
        <v>7.9441155693580373E-2</v>
      </c>
      <c r="FH176" s="413">
        <f>FG176*(1-VLOOKUP($AR77,'MP-2017_Male'!$A$3:$CF$103,MIN((61+(Mortality!FH$5-Mortality!$AT$5)),84),0))</f>
        <v>7.8797682332462371E-2</v>
      </c>
      <c r="FI176" s="413">
        <f>FH176*(1-VLOOKUP($AR77,'MP-2017_Male'!$A$3:$CF$103,MIN((61+(Mortality!FI$5-Mortality!$AT$5)),84),0))</f>
        <v>7.8159421105569421E-2</v>
      </c>
    </row>
    <row r="177" spans="44:165">
      <c r="AR177" s="205">
        <v>97</v>
      </c>
      <c r="AS177" s="235">
        <f t="shared" si="160"/>
        <v>0.20752218979686007</v>
      </c>
      <c r="AT177" s="235">
        <f t="shared" ref="AT177:AW177" si="178">AU177</f>
        <v>0.213565</v>
      </c>
      <c r="AU177" s="235">
        <f t="shared" si="178"/>
        <v>0.213565</v>
      </c>
      <c r="AV177" s="235">
        <f t="shared" si="178"/>
        <v>0.213565</v>
      </c>
      <c r="AW177" s="235">
        <f t="shared" si="178"/>
        <v>0.213565</v>
      </c>
      <c r="AX177" s="406">
        <f t="shared" si="163"/>
        <v>0.213565</v>
      </c>
      <c r="AY177" s="413">
        <f>AX177*(1-VLOOKUP($AR78,'MP-2017_Male'!$A$3:$CF$103,MIN((61+(Mortality!AY$5-Mortality!$AT$5)),84),0))</f>
        <v>0.21194190599999999</v>
      </c>
      <c r="AZ177" s="413">
        <f>AY177*(1-VLOOKUP($AR78,'MP-2017_Male'!$A$3:$CF$103,MIN((61+(Mortality!AZ$5-Mortality!$AT$5)),84),0))</f>
        <v>0.21039473008619999</v>
      </c>
      <c r="BA177" s="413">
        <f>AZ177*(1-VLOOKUP($AR78,'MP-2017_Male'!$A$3:$CF$103,MIN((61+(Mortality!BA$5-Mortality!$AT$5)),84),0))</f>
        <v>0.20892196697559659</v>
      </c>
      <c r="BB177" s="413">
        <f>BA177*(1-VLOOKUP($AR78,'MP-2017_Male'!$A$3:$CF$103,MIN((61+(Mortality!BB$5-Mortality!$AT$5)),84),0))</f>
        <v>0.20752218979686007</v>
      </c>
      <c r="BC177" s="413">
        <f>BB177*(1-VLOOKUP($AR78,'MP-2017_Male'!$A$3:$CF$103,MIN((61+(Mortality!BC$5-Mortality!$AT$5)),84),0))</f>
        <v>0.2061525433442008</v>
      </c>
      <c r="BD177" s="413">
        <f>BC177*(1-VLOOKUP($AR78,'MP-2017_Male'!$A$3:$CF$103,MIN((61+(Mortality!BD$5-Mortality!$AT$5)),84),0))</f>
        <v>0.20483316706679791</v>
      </c>
      <c r="BE177" s="413">
        <f>BD177*(1-VLOOKUP($AR78,'MP-2017_Male'!$A$3:$CF$103,MIN((61+(Mortality!BE$5-Mortality!$AT$5)),84),0))</f>
        <v>0.20352223479757042</v>
      </c>
      <c r="BF177" s="413">
        <f>BE177*(1-VLOOKUP($AR78,'MP-2017_Male'!$A$3:$CF$103,MIN((61+(Mortality!BF$5-Mortality!$AT$5)),84),0))</f>
        <v>0.20221969249486599</v>
      </c>
      <c r="BG177" s="413">
        <f>BF177*(1-VLOOKUP($AR78,'MP-2017_Male'!$A$3:$CF$103,MIN((61+(Mortality!BG$5-Mortality!$AT$5)),84),0))</f>
        <v>0.20092548646289884</v>
      </c>
      <c r="BH177" s="413">
        <f>BG177*(1-VLOOKUP($AR78,'MP-2017_Male'!$A$3:$CF$103,MIN((61+(Mortality!BH$5-Mortality!$AT$5)),84),0))</f>
        <v>0.19961947080089001</v>
      </c>
      <c r="BI177" s="413">
        <f>BH177*(1-VLOOKUP($AR78,'MP-2017_Male'!$A$3:$CF$103,MIN((61+(Mortality!BI$5-Mortality!$AT$5)),84),0))</f>
        <v>0.19832194424068425</v>
      </c>
      <c r="BJ177" s="413">
        <f>BI177*(1-VLOOKUP($AR78,'MP-2017_Male'!$A$3:$CF$103,MIN((61+(Mortality!BJ$5-Mortality!$AT$5)),84),0))</f>
        <v>0.19701301940869573</v>
      </c>
      <c r="BK177" s="413">
        <f>BJ177*(1-VLOOKUP($AR78,'MP-2017_Male'!$A$3:$CF$103,MIN((61+(Mortality!BK$5-Mortality!$AT$5)),84),0))</f>
        <v>0.19569303217865747</v>
      </c>
      <c r="BL177" s="413">
        <f>BK177*(1-VLOOKUP($AR78,'MP-2017_Male'!$A$3:$CF$103,MIN((61+(Mortality!BL$5-Mortality!$AT$5)),84),0))</f>
        <v>0.19434275025662473</v>
      </c>
      <c r="BM177" s="413">
        <f>BL177*(1-VLOOKUP($AR78,'MP-2017_Male'!$A$3:$CF$103,MIN((61+(Mortality!BM$5-Mortality!$AT$5)),84),0))</f>
        <v>0.19298235100482836</v>
      </c>
      <c r="BN177" s="413">
        <f>BM177*(1-VLOOKUP($AR78,'MP-2017_Male'!$A$3:$CF$103,MIN((61+(Mortality!BN$5-Mortality!$AT$5)),84),0))</f>
        <v>0.19161217631269409</v>
      </c>
      <c r="BO177" s="413">
        <f>BN177*(1-VLOOKUP($AR78,'MP-2017_Male'!$A$3:$CF$103,MIN((61+(Mortality!BO$5-Mortality!$AT$5)),84),0))</f>
        <v>0.19021340742561144</v>
      </c>
      <c r="BP177" s="413">
        <f>BO177*(1-VLOOKUP($AR78,'MP-2017_Male'!$A$3:$CF$103,MIN((61+(Mortality!BP$5-Mortality!$AT$5)),84),0))</f>
        <v>0.18878680686991936</v>
      </c>
      <c r="BQ177" s="413">
        <f>BP177*(1-VLOOKUP($AR78,'MP-2017_Male'!$A$3:$CF$103,MIN((61+(Mortality!BQ$5-Mortality!$AT$5)),84),0))</f>
        <v>0.18733314845702098</v>
      </c>
      <c r="BR177" s="413">
        <f>BQ177*(1-VLOOKUP($AR78,'MP-2017_Male'!$A$3:$CF$103,MIN((61+(Mortality!BR$5-Mortality!$AT$5)),84),0))</f>
        <v>0.18589068321390192</v>
      </c>
      <c r="BS177" s="413">
        <f>BR177*(1-VLOOKUP($AR78,'MP-2017_Male'!$A$3:$CF$103,MIN((61+(Mortality!BS$5-Mortality!$AT$5)),84),0))</f>
        <v>0.18445932495315487</v>
      </c>
      <c r="BT177" s="413">
        <f>BS177*(1-VLOOKUP($AR78,'MP-2017_Male'!$A$3:$CF$103,MIN((61+(Mortality!BT$5-Mortality!$AT$5)),84),0))</f>
        <v>0.18303898815101557</v>
      </c>
      <c r="BU177" s="413">
        <f>BT177*(1-VLOOKUP($AR78,'MP-2017_Male'!$A$3:$CF$103,MIN((61+(Mortality!BU$5-Mortality!$AT$5)),84),0))</f>
        <v>0.18162958794225276</v>
      </c>
      <c r="BV177" s="413">
        <f>BU177*(1-VLOOKUP($AR78,'MP-2017_Male'!$A$3:$CF$103,MIN((61+(Mortality!BV$5-Mortality!$AT$5)),84),0))</f>
        <v>0.18023104011509741</v>
      </c>
      <c r="BW177" s="413">
        <f>BV177*(1-VLOOKUP($AR78,'MP-2017_Male'!$A$3:$CF$103,MIN((61+(Mortality!BW$5-Mortality!$AT$5)),84),0))</f>
        <v>0.17884326110621115</v>
      </c>
      <c r="BX177" s="413">
        <f>BW177*(1-VLOOKUP($AR78,'MP-2017_Male'!$A$3:$CF$103,MIN((61+(Mortality!BX$5-Mortality!$AT$5)),84),0))</f>
        <v>0.17746616799569331</v>
      </c>
      <c r="BY177" s="413">
        <f>BX177*(1-VLOOKUP($AR78,'MP-2017_Male'!$A$3:$CF$103,MIN((61+(Mortality!BY$5-Mortality!$AT$5)),84),0))</f>
        <v>0.17609967850212646</v>
      </c>
      <c r="BZ177" s="413">
        <f>BY177*(1-VLOOKUP($AR78,'MP-2017_Male'!$A$3:$CF$103,MIN((61+(Mortality!BZ$5-Mortality!$AT$5)),84),0))</f>
        <v>0.17474371097766009</v>
      </c>
      <c r="CA177" s="413">
        <f>BZ177*(1-VLOOKUP($AR78,'MP-2017_Male'!$A$3:$CF$103,MIN((61+(Mortality!CA$5-Mortality!$AT$5)),84),0))</f>
        <v>0.17339818440313209</v>
      </c>
      <c r="CB177" s="413">
        <f>CA177*(1-VLOOKUP($AR78,'MP-2017_Male'!$A$3:$CF$103,MIN((61+(Mortality!CB$5-Mortality!$AT$5)),84),0))</f>
        <v>0.17206301838322796</v>
      </c>
      <c r="CC177" s="413">
        <f>CB177*(1-VLOOKUP($AR78,'MP-2017_Male'!$A$3:$CF$103,MIN((61+(Mortality!CC$5-Mortality!$AT$5)),84),0))</f>
        <v>0.1707381331416771</v>
      </c>
      <c r="CD177" s="413">
        <f>CC177*(1-VLOOKUP($AR78,'MP-2017_Male'!$A$3:$CF$103,MIN((61+(Mortality!CD$5-Mortality!$AT$5)),84),0))</f>
        <v>0.16942344951648619</v>
      </c>
      <c r="CE177" s="413">
        <f>CD177*(1-VLOOKUP($AR78,'MP-2017_Male'!$A$3:$CF$103,MIN((61+(Mortality!CE$5-Mortality!$AT$5)),84),0))</f>
        <v>0.16811888895520924</v>
      </c>
      <c r="CF177" s="413">
        <f>CE177*(1-VLOOKUP($AR78,'MP-2017_Male'!$A$3:$CF$103,MIN((61+(Mortality!CF$5-Mortality!$AT$5)),84),0))</f>
        <v>0.16682437351025411</v>
      </c>
      <c r="CG177" s="413">
        <f>CF177*(1-VLOOKUP($AR78,'MP-2017_Male'!$A$3:$CF$103,MIN((61+(Mortality!CG$5-Mortality!$AT$5)),84),0))</f>
        <v>0.16553982583422516</v>
      </c>
      <c r="CH177" s="413">
        <f>CG177*(1-VLOOKUP($AR78,'MP-2017_Male'!$A$3:$CF$103,MIN((61+(Mortality!CH$5-Mortality!$AT$5)),84),0))</f>
        <v>0.16426516917530162</v>
      </c>
      <c r="CI177" s="413">
        <f>CH177*(1-VLOOKUP($AR78,'MP-2017_Male'!$A$3:$CF$103,MIN((61+(Mortality!CI$5-Mortality!$AT$5)),84),0))</f>
        <v>0.1630003273726518</v>
      </c>
      <c r="CJ177" s="413">
        <f>CI177*(1-VLOOKUP($AR78,'MP-2017_Male'!$A$3:$CF$103,MIN((61+(Mortality!CJ$5-Mortality!$AT$5)),84),0))</f>
        <v>0.16174522485188236</v>
      </c>
      <c r="CK177" s="413">
        <f>CJ177*(1-VLOOKUP($AR78,'MP-2017_Male'!$A$3:$CF$103,MIN((61+(Mortality!CK$5-Mortality!$AT$5)),84),0))</f>
        <v>0.16049978662052286</v>
      </c>
      <c r="CL177" s="413">
        <f>CK177*(1-VLOOKUP($AR78,'MP-2017_Male'!$A$3:$CF$103,MIN((61+(Mortality!CL$5-Mortality!$AT$5)),84),0))</f>
        <v>0.15926393826354482</v>
      </c>
      <c r="CM177" s="413">
        <f>CL177*(1-VLOOKUP($AR78,'MP-2017_Male'!$A$3:$CF$103,MIN((61+(Mortality!CM$5-Mortality!$AT$5)),84),0))</f>
        <v>0.15803760593891553</v>
      </c>
      <c r="CN177" s="413">
        <f>CM177*(1-VLOOKUP($AR78,'MP-2017_Male'!$A$3:$CF$103,MIN((61+(Mortality!CN$5-Mortality!$AT$5)),84),0))</f>
        <v>0.15682071637318587</v>
      </c>
      <c r="CO177" s="413">
        <f>CN177*(1-VLOOKUP($AR78,'MP-2017_Male'!$A$3:$CF$103,MIN((61+(Mortality!CO$5-Mortality!$AT$5)),84),0))</f>
        <v>0.15561319685711233</v>
      </c>
      <c r="CP177" s="413">
        <f>CO177*(1-VLOOKUP($AR78,'MP-2017_Male'!$A$3:$CF$103,MIN((61+(Mortality!CP$5-Mortality!$AT$5)),84),0))</f>
        <v>0.15441497524131256</v>
      </c>
      <c r="CQ177" s="413">
        <f>CP177*(1-VLOOKUP($AR78,'MP-2017_Male'!$A$3:$CF$103,MIN((61+(Mortality!CQ$5-Mortality!$AT$5)),84),0))</f>
        <v>0.15322597993195444</v>
      </c>
      <c r="CR177" s="413">
        <f>CQ177*(1-VLOOKUP($AR78,'MP-2017_Male'!$A$3:$CF$103,MIN((61+(Mortality!CR$5-Mortality!$AT$5)),84),0))</f>
        <v>0.15204613988647839</v>
      </c>
      <c r="CS177" s="413">
        <f>CR177*(1-VLOOKUP($AR78,'MP-2017_Male'!$A$3:$CF$103,MIN((61+(Mortality!CS$5-Mortality!$AT$5)),84),0))</f>
        <v>0.15087538460935249</v>
      </c>
      <c r="CT177" s="413">
        <f>CS177*(1-VLOOKUP($AR78,'MP-2017_Male'!$A$3:$CF$103,MIN((61+(Mortality!CT$5-Mortality!$AT$5)),84),0))</f>
        <v>0.14971364414786045</v>
      </c>
      <c r="CU177" s="413">
        <f>CT177*(1-VLOOKUP($AR78,'MP-2017_Male'!$A$3:$CF$103,MIN((61+(Mortality!CU$5-Mortality!$AT$5)),84),0))</f>
        <v>0.14856084908792191</v>
      </c>
      <c r="CV177" s="413">
        <f>CU177*(1-VLOOKUP($AR78,'MP-2017_Male'!$A$3:$CF$103,MIN((61+(Mortality!CV$5-Mortality!$AT$5)),84),0))</f>
        <v>0.1474169305499449</v>
      </c>
      <c r="CW177" s="413">
        <f>CV177*(1-VLOOKUP($AR78,'MP-2017_Male'!$A$3:$CF$103,MIN((61+(Mortality!CW$5-Mortality!$AT$5)),84),0))</f>
        <v>0.14628182018471031</v>
      </c>
      <c r="CX177" s="413">
        <f>CW177*(1-VLOOKUP($AR78,'MP-2017_Male'!$A$3:$CF$103,MIN((61+(Mortality!CX$5-Mortality!$AT$5)),84),0))</f>
        <v>0.14515545016928805</v>
      </c>
      <c r="CY177" s="413">
        <f>CX177*(1-VLOOKUP($AR78,'MP-2017_Male'!$A$3:$CF$103,MIN((61+(Mortality!CY$5-Mortality!$AT$5)),84),0))</f>
        <v>0.14403775320298454</v>
      </c>
      <c r="CZ177" s="413">
        <f>CY177*(1-VLOOKUP($AR78,'MP-2017_Male'!$A$3:$CF$103,MIN((61+(Mortality!CZ$5-Mortality!$AT$5)),84),0))</f>
        <v>0.14292866250332156</v>
      </c>
      <c r="DA177" s="413">
        <f>CZ177*(1-VLOOKUP($AR78,'MP-2017_Male'!$A$3:$CF$103,MIN((61+(Mortality!DA$5-Mortality!$AT$5)),84),0))</f>
        <v>0.14182811180204599</v>
      </c>
      <c r="DB177" s="413">
        <f>DA177*(1-VLOOKUP($AR78,'MP-2017_Male'!$A$3:$CF$103,MIN((61+(Mortality!DB$5-Mortality!$AT$5)),84),0))</f>
        <v>0.14073603534117024</v>
      </c>
      <c r="DC177" s="413">
        <f>DB177*(1-VLOOKUP($AR78,'MP-2017_Male'!$A$3:$CF$103,MIN((61+(Mortality!DC$5-Mortality!$AT$5)),84),0))</f>
        <v>0.13965236786904323</v>
      </c>
      <c r="DD177" s="413">
        <f>DC177*(1-VLOOKUP($AR78,'MP-2017_Male'!$A$3:$CF$103,MIN((61+(Mortality!DD$5-Mortality!$AT$5)),84),0))</f>
        <v>0.1385770446364516</v>
      </c>
      <c r="DE177" s="413">
        <f>DD177*(1-VLOOKUP($AR78,'MP-2017_Male'!$A$3:$CF$103,MIN((61+(Mortality!DE$5-Mortality!$AT$5)),84),0))</f>
        <v>0.13751000139275091</v>
      </c>
      <c r="DF177" s="413">
        <f>DE177*(1-VLOOKUP($AR78,'MP-2017_Male'!$A$3:$CF$103,MIN((61+(Mortality!DF$5-Mortality!$AT$5)),84),0))</f>
        <v>0.13645117438202672</v>
      </c>
      <c r="DG177" s="413">
        <f>DF177*(1-VLOOKUP($AR78,'MP-2017_Male'!$A$3:$CF$103,MIN((61+(Mortality!DG$5-Mortality!$AT$5)),84),0))</f>
        <v>0.13540050033928511</v>
      </c>
      <c r="DH177" s="413">
        <f>DG177*(1-VLOOKUP($AR78,'MP-2017_Male'!$A$3:$CF$103,MIN((61+(Mortality!DH$5-Mortality!$AT$5)),84),0))</f>
        <v>0.13435791648667261</v>
      </c>
      <c r="DI177" s="413">
        <f>DH177*(1-VLOOKUP($AR78,'MP-2017_Male'!$A$3:$CF$103,MIN((61+(Mortality!DI$5-Mortality!$AT$5)),84),0))</f>
        <v>0.13332336052972524</v>
      </c>
      <c r="DJ177" s="413">
        <f>DI177*(1-VLOOKUP($AR78,'MP-2017_Male'!$A$3:$CF$103,MIN((61+(Mortality!DJ$5-Mortality!$AT$5)),84),0))</f>
        <v>0.13229677065364634</v>
      </c>
      <c r="DK177" s="413">
        <f>DJ177*(1-VLOOKUP($AR78,'MP-2017_Male'!$A$3:$CF$103,MIN((61+(Mortality!DK$5-Mortality!$AT$5)),84),0))</f>
        <v>0.13127808551961326</v>
      </c>
      <c r="DL177" s="413">
        <f>DK177*(1-VLOOKUP($AR78,'MP-2017_Male'!$A$3:$CF$103,MIN((61+(Mortality!DL$5-Mortality!$AT$5)),84),0))</f>
        <v>0.13026724426111222</v>
      </c>
      <c r="DM177" s="413">
        <f>DL177*(1-VLOOKUP($AR78,'MP-2017_Male'!$A$3:$CF$103,MIN((61+(Mortality!DM$5-Mortality!$AT$5)),84),0))</f>
        <v>0.12926418648030166</v>
      </c>
      <c r="DN177" s="413">
        <f>DM177*(1-VLOOKUP($AR78,'MP-2017_Male'!$A$3:$CF$103,MIN((61+(Mortality!DN$5-Mortality!$AT$5)),84),0))</f>
        <v>0.12826885224440335</v>
      </c>
      <c r="DO177" s="413">
        <f>DN177*(1-VLOOKUP($AR78,'MP-2017_Male'!$A$3:$CF$103,MIN((61+(Mortality!DO$5-Mortality!$AT$5)),84),0))</f>
        <v>0.12728118208212144</v>
      </c>
      <c r="DP177" s="413">
        <f>DO177*(1-VLOOKUP($AR78,'MP-2017_Male'!$A$3:$CF$103,MIN((61+(Mortality!DP$5-Mortality!$AT$5)),84),0))</f>
        <v>0.12630111698008911</v>
      </c>
      <c r="DQ177" s="413">
        <f>DP177*(1-VLOOKUP($AR78,'MP-2017_Male'!$A$3:$CF$103,MIN((61+(Mortality!DQ$5-Mortality!$AT$5)),84),0))</f>
        <v>0.12532859837934243</v>
      </c>
      <c r="DR177" s="413">
        <f>DQ177*(1-VLOOKUP($AR78,'MP-2017_Male'!$A$3:$CF$103,MIN((61+(Mortality!DR$5-Mortality!$AT$5)),84),0))</f>
        <v>0.1243635681718215</v>
      </c>
      <c r="DS177" s="413">
        <f>DR177*(1-VLOOKUP($AR78,'MP-2017_Male'!$A$3:$CF$103,MIN((61+(Mortality!DS$5-Mortality!$AT$5)),84),0))</f>
        <v>0.12340596869689846</v>
      </c>
      <c r="DT177" s="413">
        <f>DS177*(1-VLOOKUP($AR78,'MP-2017_Male'!$A$3:$CF$103,MIN((61+(Mortality!DT$5-Mortality!$AT$5)),84),0))</f>
        <v>0.12245574273793233</v>
      </c>
      <c r="DU177" s="413">
        <f>DT177*(1-VLOOKUP($AR78,'MP-2017_Male'!$A$3:$CF$103,MIN((61+(Mortality!DU$5-Mortality!$AT$5)),84),0))</f>
        <v>0.12151283351885026</v>
      </c>
      <c r="DV177" s="413">
        <f>DU177*(1-VLOOKUP($AR78,'MP-2017_Male'!$A$3:$CF$103,MIN((61+(Mortality!DV$5-Mortality!$AT$5)),84),0))</f>
        <v>0.1205771847007551</v>
      </c>
      <c r="DW177" s="413">
        <f>DV177*(1-VLOOKUP($AR78,'MP-2017_Male'!$A$3:$CF$103,MIN((61+(Mortality!DW$5-Mortality!$AT$5)),84),0))</f>
        <v>0.11964874037855928</v>
      </c>
      <c r="DX177" s="413">
        <f>DW177*(1-VLOOKUP($AR78,'MP-2017_Male'!$A$3:$CF$103,MIN((61+(Mortality!DX$5-Mortality!$AT$5)),84),0))</f>
        <v>0.11872744507764438</v>
      </c>
      <c r="DY177" s="413">
        <f>DX177*(1-VLOOKUP($AR78,'MP-2017_Male'!$A$3:$CF$103,MIN((61+(Mortality!DY$5-Mortality!$AT$5)),84),0))</f>
        <v>0.11781324375054651</v>
      </c>
      <c r="DZ177" s="413">
        <f>DY177*(1-VLOOKUP($AR78,'MP-2017_Male'!$A$3:$CF$103,MIN((61+(Mortality!DZ$5-Mortality!$AT$5)),84),0))</f>
        <v>0.11690608177366731</v>
      </c>
      <c r="EA177" s="413">
        <f>DZ177*(1-VLOOKUP($AR78,'MP-2017_Male'!$A$3:$CF$103,MIN((61+(Mortality!EA$5-Mortality!$AT$5)),84),0))</f>
        <v>0.11600590494401006</v>
      </c>
      <c r="EB177" s="413">
        <f>EA177*(1-VLOOKUP($AR78,'MP-2017_Male'!$A$3:$CF$103,MIN((61+(Mortality!EB$5-Mortality!$AT$5)),84),0))</f>
        <v>0.11511265947594118</v>
      </c>
      <c r="EC177" s="413">
        <f>EB177*(1-VLOOKUP($AR78,'MP-2017_Male'!$A$3:$CF$103,MIN((61+(Mortality!EC$5-Mortality!$AT$5)),84),0))</f>
        <v>0.11422629199797643</v>
      </c>
      <c r="ED177" s="413">
        <f>EC177*(1-VLOOKUP($AR78,'MP-2017_Male'!$A$3:$CF$103,MIN((61+(Mortality!ED$5-Mortality!$AT$5)),84),0))</f>
        <v>0.11334674954959201</v>
      </c>
      <c r="EE177" s="413">
        <f>ED177*(1-VLOOKUP($AR78,'MP-2017_Male'!$A$3:$CF$103,MIN((61+(Mortality!EE$5-Mortality!$AT$5)),84),0))</f>
        <v>0.11247397957806014</v>
      </c>
      <c r="EF177" s="413">
        <f>EE177*(1-VLOOKUP($AR78,'MP-2017_Male'!$A$3:$CF$103,MIN((61+(Mortality!EF$5-Mortality!$AT$5)),84),0))</f>
        <v>0.11160792993530907</v>
      </c>
      <c r="EG177" s="413">
        <f>EF177*(1-VLOOKUP($AR78,'MP-2017_Male'!$A$3:$CF$103,MIN((61+(Mortality!EG$5-Mortality!$AT$5)),84),0))</f>
        <v>0.11074854887480719</v>
      </c>
      <c r="EH177" s="413">
        <f>EG177*(1-VLOOKUP($AR78,'MP-2017_Male'!$A$3:$CF$103,MIN((61+(Mortality!EH$5-Mortality!$AT$5)),84),0))</f>
        <v>0.10989578504847117</v>
      </c>
      <c r="EI177" s="413">
        <f>EH177*(1-VLOOKUP($AR78,'MP-2017_Male'!$A$3:$CF$103,MIN((61+(Mortality!EI$5-Mortality!$AT$5)),84),0))</f>
        <v>0.10904958750359793</v>
      </c>
      <c r="EJ177" s="413">
        <f>EI177*(1-VLOOKUP($AR78,'MP-2017_Male'!$A$3:$CF$103,MIN((61+(Mortality!EJ$5-Mortality!$AT$5)),84),0))</f>
        <v>0.10820990567982022</v>
      </c>
      <c r="EK177" s="413">
        <f>EJ177*(1-VLOOKUP($AR78,'MP-2017_Male'!$A$3:$CF$103,MIN((61+(Mortality!EK$5-Mortality!$AT$5)),84),0))</f>
        <v>0.10737668940608561</v>
      </c>
      <c r="EL177" s="413">
        <f>EK177*(1-VLOOKUP($AR78,'MP-2017_Male'!$A$3:$CF$103,MIN((61+(Mortality!EL$5-Mortality!$AT$5)),84),0))</f>
        <v>0.10654988889765875</v>
      </c>
      <c r="EM177" s="413">
        <f>EL177*(1-VLOOKUP($AR78,'MP-2017_Male'!$A$3:$CF$103,MIN((61+(Mortality!EM$5-Mortality!$AT$5)),84),0))</f>
        <v>0.10572945475314677</v>
      </c>
      <c r="EN177" s="413">
        <f>EM177*(1-VLOOKUP($AR78,'MP-2017_Male'!$A$3:$CF$103,MIN((61+(Mortality!EN$5-Mortality!$AT$5)),84),0))</f>
        <v>0.10491533795154753</v>
      </c>
      <c r="EO177" s="413">
        <f>EN177*(1-VLOOKUP($AR78,'MP-2017_Male'!$A$3:$CF$103,MIN((61+(Mortality!EO$5-Mortality!$AT$5)),84),0))</f>
        <v>0.10410748984932061</v>
      </c>
      <c r="EP177" s="413">
        <f>EO177*(1-VLOOKUP($AR78,'MP-2017_Male'!$A$3:$CF$103,MIN((61+(Mortality!EP$5-Mortality!$AT$5)),84),0))</f>
        <v>0.10330586217748083</v>
      </c>
      <c r="EQ177" s="413">
        <f>EP177*(1-VLOOKUP($AR78,'MP-2017_Male'!$A$3:$CF$103,MIN((61+(Mortality!EQ$5-Mortality!$AT$5)),84),0))</f>
        <v>0.10251040703871422</v>
      </c>
      <c r="ER177" s="413">
        <f>EQ177*(1-VLOOKUP($AR78,'MP-2017_Male'!$A$3:$CF$103,MIN((61+(Mortality!ER$5-Mortality!$AT$5)),84),0))</f>
        <v>0.10172107690451612</v>
      </c>
      <c r="ES177" s="413">
        <f>ER177*(1-VLOOKUP($AR78,'MP-2017_Male'!$A$3:$CF$103,MIN((61+(Mortality!ES$5-Mortality!$AT$5)),84),0))</f>
        <v>0.10093782461235135</v>
      </c>
      <c r="ET177" s="413">
        <f>ES177*(1-VLOOKUP($AR78,'MP-2017_Male'!$A$3:$CF$103,MIN((61+(Mortality!ET$5-Mortality!$AT$5)),84),0))</f>
        <v>0.10016060336283623</v>
      </c>
      <c r="EU177" s="413">
        <f>ET177*(1-VLOOKUP($AR78,'MP-2017_Male'!$A$3:$CF$103,MIN((61+(Mortality!EU$5-Mortality!$AT$5)),84),0))</f>
        <v>9.9389366716942387E-2</v>
      </c>
      <c r="EV177" s="413">
        <f>EU177*(1-VLOOKUP($AR78,'MP-2017_Male'!$A$3:$CF$103,MIN((61+(Mortality!EV$5-Mortality!$AT$5)),84),0))</f>
        <v>9.8624068593221925E-2</v>
      </c>
      <c r="EW177" s="413">
        <f>EV177*(1-VLOOKUP($AR78,'MP-2017_Male'!$A$3:$CF$103,MIN((61+(Mortality!EW$5-Mortality!$AT$5)),84),0))</f>
        <v>9.7864663265054108E-2</v>
      </c>
      <c r="EX177" s="413">
        <f>EW177*(1-VLOOKUP($AR78,'MP-2017_Male'!$A$3:$CF$103,MIN((61+(Mortality!EX$5-Mortality!$AT$5)),84),0))</f>
        <v>9.7111105357913188E-2</v>
      </c>
      <c r="EY177" s="413">
        <f>EX177*(1-VLOOKUP($AR78,'MP-2017_Male'!$A$3:$CF$103,MIN((61+(Mortality!EY$5-Mortality!$AT$5)),84),0))</f>
        <v>9.6363349846657259E-2</v>
      </c>
      <c r="EZ177" s="413">
        <f>EY177*(1-VLOOKUP($AR78,'MP-2017_Male'!$A$3:$CF$103,MIN((61+(Mortality!EZ$5-Mortality!$AT$5)),84),0))</f>
        <v>9.5621352052837991E-2</v>
      </c>
      <c r="FA177" s="413">
        <f>EZ177*(1-VLOOKUP($AR78,'MP-2017_Male'!$A$3:$CF$103,MIN((61+(Mortality!FA$5-Mortality!$AT$5)),84),0))</f>
        <v>9.488506764203114E-2</v>
      </c>
      <c r="FB177" s="413">
        <f>FA177*(1-VLOOKUP($AR78,'MP-2017_Male'!$A$3:$CF$103,MIN((61+(Mortality!FB$5-Mortality!$AT$5)),84),0))</f>
        <v>9.415445262118749E-2</v>
      </c>
      <c r="FC177" s="413">
        <f>FB177*(1-VLOOKUP($AR78,'MP-2017_Male'!$A$3:$CF$103,MIN((61+(Mortality!FC$5-Mortality!$AT$5)),84),0))</f>
        <v>9.342946333600434E-2</v>
      </c>
      <c r="FD177" s="413">
        <f>FC177*(1-VLOOKUP($AR78,'MP-2017_Male'!$A$3:$CF$103,MIN((61+(Mortality!FD$5-Mortality!$AT$5)),84),0))</f>
        <v>9.2710056468317106E-2</v>
      </c>
      <c r="FE177" s="413">
        <f>FD177*(1-VLOOKUP($AR78,'MP-2017_Male'!$A$3:$CF$103,MIN((61+(Mortality!FE$5-Mortality!$AT$5)),84),0))</f>
        <v>9.1996189033511061E-2</v>
      </c>
      <c r="FF177" s="413">
        <f>FE177*(1-VLOOKUP($AR78,'MP-2017_Male'!$A$3:$CF$103,MIN((61+(Mortality!FF$5-Mortality!$AT$5)),84),0))</f>
        <v>9.1287818377953023E-2</v>
      </c>
      <c r="FG177" s="413">
        <f>FF177*(1-VLOOKUP($AR78,'MP-2017_Male'!$A$3:$CF$103,MIN((61+(Mortality!FG$5-Mortality!$AT$5)),84),0))</f>
        <v>9.0584902176442786E-2</v>
      </c>
      <c r="FH177" s="413">
        <f>FG177*(1-VLOOKUP($AR78,'MP-2017_Male'!$A$3:$CF$103,MIN((61+(Mortality!FH$5-Mortality!$AT$5)),84),0))</f>
        <v>8.988739842968417E-2</v>
      </c>
      <c r="FI177" s="413">
        <f>FH177*(1-VLOOKUP($AR78,'MP-2017_Male'!$A$3:$CF$103,MIN((61+(Mortality!FI$5-Mortality!$AT$5)),84),0))</f>
        <v>8.91952654617756E-2</v>
      </c>
    </row>
    <row r="178" spans="44:165">
      <c r="AR178" s="205">
        <v>98</v>
      </c>
      <c r="AS178" s="235">
        <f t="shared" ref="AS178:AS200" si="179">$BB178</f>
        <v>0.22576760495065407</v>
      </c>
      <c r="AT178" s="235">
        <f t="shared" ref="AT178:AW178" si="180">AU178</f>
        <v>0.231991</v>
      </c>
      <c r="AU178" s="235">
        <f t="shared" si="180"/>
        <v>0.231991</v>
      </c>
      <c r="AV178" s="235">
        <f t="shared" si="180"/>
        <v>0.231991</v>
      </c>
      <c r="AW178" s="235">
        <f t="shared" si="180"/>
        <v>0.231991</v>
      </c>
      <c r="AX178" s="406">
        <f t="shared" si="163"/>
        <v>0.231991</v>
      </c>
      <c r="AY178" s="413">
        <f>AX178*(1-VLOOKUP($AR79,'MP-2017_Male'!$A$3:$CF$103,MIN((61+(Mortality!AY$5-Mortality!$AT$5)),84),0))</f>
        <v>0.23032066480000002</v>
      </c>
      <c r="AZ178" s="413">
        <f>AY178*(1-VLOOKUP($AR79,'MP-2017_Male'!$A$3:$CF$103,MIN((61+(Mortality!AZ$5-Mortality!$AT$5)),84),0))</f>
        <v>0.22873145221288002</v>
      </c>
      <c r="BA178" s="413">
        <f>AZ178*(1-VLOOKUP($AR79,'MP-2017_Male'!$A$3:$CF$103,MIN((61+(Mortality!BA$5-Mortality!$AT$5)),84),0))</f>
        <v>0.227221824628275</v>
      </c>
      <c r="BB178" s="413">
        <f>BA178*(1-VLOOKUP($AR79,'MP-2017_Male'!$A$3:$CF$103,MIN((61+(Mortality!BB$5-Mortality!$AT$5)),84),0))</f>
        <v>0.22576760495065407</v>
      </c>
      <c r="BC178" s="413">
        <f>BB178*(1-VLOOKUP($AR79,'MP-2017_Male'!$A$3:$CF$103,MIN((61+(Mortality!BC$5-Mortality!$AT$5)),84),0))</f>
        <v>0.22436784579996003</v>
      </c>
      <c r="BD178" s="413">
        <f>BC178*(1-VLOOKUP($AR79,'MP-2017_Male'!$A$3:$CF$103,MIN((61+(Mortality!BD$5-Mortality!$AT$5)),84),0))</f>
        <v>0.22299920194058026</v>
      </c>
      <c r="BE178" s="413">
        <f>BD178*(1-VLOOKUP($AR79,'MP-2017_Male'!$A$3:$CF$103,MIN((61+(Mortality!BE$5-Mortality!$AT$5)),84),0))</f>
        <v>0.22166120672893677</v>
      </c>
      <c r="BF178" s="413">
        <f>BE178*(1-VLOOKUP($AR79,'MP-2017_Male'!$A$3:$CF$103,MIN((61+(Mortality!BF$5-Mortality!$AT$5)),84),0))</f>
        <v>0.22033123948856315</v>
      </c>
      <c r="BG178" s="413">
        <f>BF178*(1-VLOOKUP($AR79,'MP-2017_Male'!$A$3:$CF$103,MIN((61+(Mortality!BG$5-Mortality!$AT$5)),84),0))</f>
        <v>0.21900925205163177</v>
      </c>
      <c r="BH178" s="413">
        <f>BG178*(1-VLOOKUP($AR79,'MP-2017_Male'!$A$3:$CF$103,MIN((61+(Mortality!BH$5-Mortality!$AT$5)),84),0))</f>
        <v>0.21767329561411683</v>
      </c>
      <c r="BI178" s="413">
        <f>BH178*(1-VLOOKUP($AR79,'MP-2017_Male'!$A$3:$CF$103,MIN((61+(Mortality!BI$5-Mortality!$AT$5)),84),0))</f>
        <v>0.2163237211813093</v>
      </c>
      <c r="BJ178" s="413">
        <f>BI178*(1-VLOOKUP($AR79,'MP-2017_Male'!$A$3:$CF$103,MIN((61+(Mortality!BJ$5-Mortality!$AT$5)),84),0))</f>
        <v>0.21496088173786707</v>
      </c>
      <c r="BK178" s="413">
        <f>BJ178*(1-VLOOKUP($AR79,'MP-2017_Male'!$A$3:$CF$103,MIN((61+(Mortality!BK$5-Mortality!$AT$5)),84),0))</f>
        <v>0.21358513209474472</v>
      </c>
      <c r="BL178" s="413">
        <f>BK178*(1-VLOOKUP($AR79,'MP-2017_Male'!$A$3:$CF$103,MIN((61+(Mortality!BL$5-Mortality!$AT$5)),84),0))</f>
        <v>0.21219682873612888</v>
      </c>
      <c r="BM178" s="413">
        <f>BL178*(1-VLOOKUP($AR79,'MP-2017_Male'!$A$3:$CF$103,MIN((61+(Mortality!BM$5-Mortality!$AT$5)),84),0))</f>
        <v>0.21079632966647041</v>
      </c>
      <c r="BN178" s="413">
        <f>BM178*(1-VLOOKUP($AR79,'MP-2017_Male'!$A$3:$CF$103,MIN((61+(Mortality!BN$5-Mortality!$AT$5)),84),0))</f>
        <v>0.20938399425770504</v>
      </c>
      <c r="BO178" s="413">
        <f>BN178*(1-VLOOKUP($AR79,'MP-2017_Male'!$A$3:$CF$103,MIN((61+(Mortality!BO$5-Mortality!$AT$5)),84),0))</f>
        <v>0.20793924469732689</v>
      </c>
      <c r="BP178" s="413">
        <f>BO178*(1-VLOOKUP($AR79,'MP-2017_Male'!$A$3:$CF$103,MIN((61+(Mortality!BP$5-Mortality!$AT$5)),84),0))</f>
        <v>0.20648366998444559</v>
      </c>
      <c r="BQ178" s="413">
        <f>BP178*(1-VLOOKUP($AR79,'MP-2017_Male'!$A$3:$CF$103,MIN((61+(Mortality!BQ$5-Mortality!$AT$5)),84),0))</f>
        <v>0.20499698756055759</v>
      </c>
      <c r="BR178" s="413">
        <f>BQ178*(1-VLOOKUP($AR79,'MP-2017_Male'!$A$3:$CF$103,MIN((61+(Mortality!BR$5-Mortality!$AT$5)),84),0))</f>
        <v>0.20352100925012159</v>
      </c>
      <c r="BS178" s="413">
        <f>BR178*(1-VLOOKUP($AR79,'MP-2017_Male'!$A$3:$CF$103,MIN((61+(Mortality!BS$5-Mortality!$AT$5)),84),0))</f>
        <v>0.20205565798352071</v>
      </c>
      <c r="BT178" s="413">
        <f>BS178*(1-VLOOKUP($AR79,'MP-2017_Male'!$A$3:$CF$103,MIN((61+(Mortality!BT$5-Mortality!$AT$5)),84),0))</f>
        <v>0.20060085724603938</v>
      </c>
      <c r="BU178" s="413">
        <f>BT178*(1-VLOOKUP($AR79,'MP-2017_Male'!$A$3:$CF$103,MIN((61+(Mortality!BU$5-Mortality!$AT$5)),84),0))</f>
        <v>0.19915653107386791</v>
      </c>
      <c r="BV178" s="413">
        <f>BU178*(1-VLOOKUP($AR79,'MP-2017_Male'!$A$3:$CF$103,MIN((61+(Mortality!BV$5-Mortality!$AT$5)),84),0))</f>
        <v>0.19772260405013606</v>
      </c>
      <c r="BW178" s="413">
        <f>BV178*(1-VLOOKUP($AR79,'MP-2017_Male'!$A$3:$CF$103,MIN((61+(Mortality!BW$5-Mortality!$AT$5)),84),0))</f>
        <v>0.19629900130097508</v>
      </c>
      <c r="BX178" s="413">
        <f>BW178*(1-VLOOKUP($AR79,'MP-2017_Male'!$A$3:$CF$103,MIN((61+(Mortality!BX$5-Mortality!$AT$5)),84),0))</f>
        <v>0.19488564849160805</v>
      </c>
      <c r="BY178" s="413">
        <f>BX178*(1-VLOOKUP($AR79,'MP-2017_Male'!$A$3:$CF$103,MIN((61+(Mortality!BY$5-Mortality!$AT$5)),84),0))</f>
        <v>0.19348247182246847</v>
      </c>
      <c r="BZ178" s="413">
        <f>BY178*(1-VLOOKUP($AR79,'MP-2017_Male'!$A$3:$CF$103,MIN((61+(Mortality!BZ$5-Mortality!$AT$5)),84),0))</f>
        <v>0.19208939802534669</v>
      </c>
      <c r="CA178" s="413">
        <f>BZ178*(1-VLOOKUP($AR79,'MP-2017_Male'!$A$3:$CF$103,MIN((61+(Mortality!CA$5-Mortality!$AT$5)),84),0))</f>
        <v>0.19070635435956421</v>
      </c>
      <c r="CB178" s="413">
        <f>CA178*(1-VLOOKUP($AR79,'MP-2017_Male'!$A$3:$CF$103,MIN((61+(Mortality!CB$5-Mortality!$AT$5)),84),0))</f>
        <v>0.18933326860817534</v>
      </c>
      <c r="CC178" s="413">
        <f>CB178*(1-VLOOKUP($AR79,'MP-2017_Male'!$A$3:$CF$103,MIN((61+(Mortality!CC$5-Mortality!$AT$5)),84),0))</f>
        <v>0.18797006907419647</v>
      </c>
      <c r="CD178" s="413">
        <f>CC178*(1-VLOOKUP($AR79,'MP-2017_Male'!$A$3:$CF$103,MIN((61+(Mortality!CD$5-Mortality!$AT$5)),84),0))</f>
        <v>0.18661668457686226</v>
      </c>
      <c r="CE178" s="413">
        <f>CD178*(1-VLOOKUP($AR79,'MP-2017_Male'!$A$3:$CF$103,MIN((61+(Mortality!CE$5-Mortality!$AT$5)),84),0))</f>
        <v>0.18527304444790885</v>
      </c>
      <c r="CF178" s="413">
        <f>CE178*(1-VLOOKUP($AR79,'MP-2017_Male'!$A$3:$CF$103,MIN((61+(Mortality!CF$5-Mortality!$AT$5)),84),0))</f>
        <v>0.18393907852788391</v>
      </c>
      <c r="CG178" s="413">
        <f>CF178*(1-VLOOKUP($AR79,'MP-2017_Male'!$A$3:$CF$103,MIN((61+(Mortality!CG$5-Mortality!$AT$5)),84),0))</f>
        <v>0.18261471716248315</v>
      </c>
      <c r="CH178" s="413">
        <f>CG178*(1-VLOOKUP($AR79,'MP-2017_Male'!$A$3:$CF$103,MIN((61+(Mortality!CH$5-Mortality!$AT$5)),84),0))</f>
        <v>0.18129989119891327</v>
      </c>
      <c r="CI178" s="413">
        <f>CH178*(1-VLOOKUP($AR79,'MP-2017_Male'!$A$3:$CF$103,MIN((61+(Mortality!CI$5-Mortality!$AT$5)),84),0))</f>
        <v>0.1799945319822811</v>
      </c>
      <c r="CJ178" s="413">
        <f>CI178*(1-VLOOKUP($AR79,'MP-2017_Male'!$A$3:$CF$103,MIN((61+(Mortality!CJ$5-Mortality!$AT$5)),84),0))</f>
        <v>0.17869857135200867</v>
      </c>
      <c r="CK178" s="413">
        <f>CJ178*(1-VLOOKUP($AR79,'MP-2017_Male'!$A$3:$CF$103,MIN((61+(Mortality!CK$5-Mortality!$AT$5)),84),0))</f>
        <v>0.1774119416382742</v>
      </c>
      <c r="CL178" s="413">
        <f>CK178*(1-VLOOKUP($AR79,'MP-2017_Male'!$A$3:$CF$103,MIN((61+(Mortality!CL$5-Mortality!$AT$5)),84),0))</f>
        <v>0.17613457565847862</v>
      </c>
      <c r="CM178" s="413">
        <f>CL178*(1-VLOOKUP($AR79,'MP-2017_Male'!$A$3:$CF$103,MIN((61+(Mortality!CM$5-Mortality!$AT$5)),84),0))</f>
        <v>0.17486640671373757</v>
      </c>
      <c r="CN178" s="413">
        <f>CM178*(1-VLOOKUP($AR79,'MP-2017_Male'!$A$3:$CF$103,MIN((61+(Mortality!CN$5-Mortality!$AT$5)),84),0))</f>
        <v>0.17360736858539866</v>
      </c>
      <c r="CO178" s="413">
        <f>CN178*(1-VLOOKUP($AR79,'MP-2017_Male'!$A$3:$CF$103,MIN((61+(Mortality!CO$5-Mortality!$AT$5)),84),0))</f>
        <v>0.1723573955315838</v>
      </c>
      <c r="CP178" s="413">
        <f>CO178*(1-VLOOKUP($AR79,'MP-2017_Male'!$A$3:$CF$103,MIN((61+(Mortality!CP$5-Mortality!$AT$5)),84),0))</f>
        <v>0.1711164222837564</v>
      </c>
      <c r="CQ178" s="413">
        <f>CP178*(1-VLOOKUP($AR79,'MP-2017_Male'!$A$3:$CF$103,MIN((61+(Mortality!CQ$5-Mortality!$AT$5)),84),0))</f>
        <v>0.16988438404331335</v>
      </c>
      <c r="CR178" s="413">
        <f>CQ178*(1-VLOOKUP($AR79,'MP-2017_Male'!$A$3:$CF$103,MIN((61+(Mortality!CR$5-Mortality!$AT$5)),84),0))</f>
        <v>0.16866121647820151</v>
      </c>
      <c r="CS178" s="413">
        <f>CR178*(1-VLOOKUP($AR79,'MP-2017_Male'!$A$3:$CF$103,MIN((61+(Mortality!CS$5-Mortality!$AT$5)),84),0))</f>
        <v>0.16744685571955847</v>
      </c>
      <c r="CT178" s="413">
        <f>CS178*(1-VLOOKUP($AR79,'MP-2017_Male'!$A$3:$CF$103,MIN((61+(Mortality!CT$5-Mortality!$AT$5)),84),0))</f>
        <v>0.16624123835837765</v>
      </c>
      <c r="CU178" s="413">
        <f>CT178*(1-VLOOKUP($AR79,'MP-2017_Male'!$A$3:$CF$103,MIN((61+(Mortality!CU$5-Mortality!$AT$5)),84),0))</f>
        <v>0.16504430144219734</v>
      </c>
      <c r="CV178" s="413">
        <f>CU178*(1-VLOOKUP($AR79,'MP-2017_Male'!$A$3:$CF$103,MIN((61+(Mortality!CV$5-Mortality!$AT$5)),84),0))</f>
        <v>0.16385598247181352</v>
      </c>
      <c r="CW178" s="413">
        <f>CV178*(1-VLOOKUP($AR79,'MP-2017_Male'!$A$3:$CF$103,MIN((61+(Mortality!CW$5-Mortality!$AT$5)),84),0))</f>
        <v>0.16267621939801646</v>
      </c>
      <c r="CX178" s="413">
        <f>CW178*(1-VLOOKUP($AR79,'MP-2017_Male'!$A$3:$CF$103,MIN((61+(Mortality!CX$5-Mortality!$AT$5)),84),0))</f>
        <v>0.16150495061835074</v>
      </c>
      <c r="CY178" s="413">
        <f>CX178*(1-VLOOKUP($AR79,'MP-2017_Male'!$A$3:$CF$103,MIN((61+(Mortality!CY$5-Mortality!$AT$5)),84),0))</f>
        <v>0.16034211497389861</v>
      </c>
      <c r="CZ178" s="413">
        <f>CY178*(1-VLOOKUP($AR79,'MP-2017_Male'!$A$3:$CF$103,MIN((61+(Mortality!CZ$5-Mortality!$AT$5)),84),0))</f>
        <v>0.15918765174608654</v>
      </c>
      <c r="DA178" s="413">
        <f>CZ178*(1-VLOOKUP($AR79,'MP-2017_Male'!$A$3:$CF$103,MIN((61+(Mortality!DA$5-Mortality!$AT$5)),84),0))</f>
        <v>0.15804150065351472</v>
      </c>
      <c r="DB178" s="413">
        <f>DA178*(1-VLOOKUP($AR79,'MP-2017_Male'!$A$3:$CF$103,MIN((61+(Mortality!DB$5-Mortality!$AT$5)),84),0))</f>
        <v>0.15690360184880942</v>
      </c>
      <c r="DC178" s="413">
        <f>DB178*(1-VLOOKUP($AR79,'MP-2017_Male'!$A$3:$CF$103,MIN((61+(Mortality!DC$5-Mortality!$AT$5)),84),0))</f>
        <v>0.15577389591549798</v>
      </c>
      <c r="DD178" s="413">
        <f>DC178*(1-VLOOKUP($AR79,'MP-2017_Male'!$A$3:$CF$103,MIN((61+(Mortality!DD$5-Mortality!$AT$5)),84),0))</f>
        <v>0.1546523238649064</v>
      </c>
      <c r="DE178" s="413">
        <f>DD178*(1-VLOOKUP($AR79,'MP-2017_Male'!$A$3:$CF$103,MIN((61+(Mortality!DE$5-Mortality!$AT$5)),84),0))</f>
        <v>0.15353882713307909</v>
      </c>
      <c r="DF178" s="413">
        <f>DE178*(1-VLOOKUP($AR79,'MP-2017_Male'!$A$3:$CF$103,MIN((61+(Mortality!DF$5-Mortality!$AT$5)),84),0))</f>
        <v>0.15243334757772092</v>
      </c>
      <c r="DG178" s="413">
        <f>DF178*(1-VLOOKUP($AR79,'MP-2017_Male'!$A$3:$CF$103,MIN((61+(Mortality!DG$5-Mortality!$AT$5)),84),0))</f>
        <v>0.15133582747516133</v>
      </c>
      <c r="DH178" s="413">
        <f>DG178*(1-VLOOKUP($AR79,'MP-2017_Male'!$A$3:$CF$103,MIN((61+(Mortality!DH$5-Mortality!$AT$5)),84),0))</f>
        <v>0.15024620951734016</v>
      </c>
      <c r="DI178" s="413">
        <f>DH178*(1-VLOOKUP($AR79,'MP-2017_Male'!$A$3:$CF$103,MIN((61+(Mortality!DI$5-Mortality!$AT$5)),84),0))</f>
        <v>0.1491644368088153</v>
      </c>
      <c r="DJ178" s="413">
        <f>DI178*(1-VLOOKUP($AR79,'MP-2017_Male'!$A$3:$CF$103,MIN((61+(Mortality!DJ$5-Mortality!$AT$5)),84),0))</f>
        <v>0.14809045286379183</v>
      </c>
      <c r="DK178" s="413">
        <f>DJ178*(1-VLOOKUP($AR79,'MP-2017_Male'!$A$3:$CF$103,MIN((61+(Mortality!DK$5-Mortality!$AT$5)),84),0))</f>
        <v>0.14702420160317253</v>
      </c>
      <c r="DL178" s="413">
        <f>DK178*(1-VLOOKUP($AR79,'MP-2017_Male'!$A$3:$CF$103,MIN((61+(Mortality!DL$5-Mortality!$AT$5)),84),0))</f>
        <v>0.14596562735162968</v>
      </c>
      <c r="DM178" s="413">
        <f>DL178*(1-VLOOKUP($AR79,'MP-2017_Male'!$A$3:$CF$103,MIN((61+(Mortality!DM$5-Mortality!$AT$5)),84),0))</f>
        <v>0.14491467483469794</v>
      </c>
      <c r="DN178" s="413">
        <f>DM178*(1-VLOOKUP($AR79,'MP-2017_Male'!$A$3:$CF$103,MIN((61+(Mortality!DN$5-Mortality!$AT$5)),84),0))</f>
        <v>0.14387128917588812</v>
      </c>
      <c r="DO178" s="413">
        <f>DN178*(1-VLOOKUP($AR79,'MP-2017_Male'!$A$3:$CF$103,MIN((61+(Mortality!DO$5-Mortality!$AT$5)),84),0))</f>
        <v>0.14283541589382173</v>
      </c>
      <c r="DP178" s="413">
        <f>DO178*(1-VLOOKUP($AR79,'MP-2017_Male'!$A$3:$CF$103,MIN((61+(Mortality!DP$5-Mortality!$AT$5)),84),0))</f>
        <v>0.14180700089938622</v>
      </c>
      <c r="DQ178" s="413">
        <f>DP178*(1-VLOOKUP($AR79,'MP-2017_Male'!$A$3:$CF$103,MIN((61+(Mortality!DQ$5-Mortality!$AT$5)),84),0))</f>
        <v>0.14078599049291063</v>
      </c>
      <c r="DR178" s="413">
        <f>DQ178*(1-VLOOKUP($AR79,'MP-2017_Male'!$A$3:$CF$103,MIN((61+(Mortality!DR$5-Mortality!$AT$5)),84),0))</f>
        <v>0.13977233136136166</v>
      </c>
      <c r="DS178" s="413">
        <f>DR178*(1-VLOOKUP($AR79,'MP-2017_Male'!$A$3:$CF$103,MIN((61+(Mortality!DS$5-Mortality!$AT$5)),84),0))</f>
        <v>0.13876597057555987</v>
      </c>
      <c r="DT178" s="413">
        <f>DS178*(1-VLOOKUP($AR79,'MP-2017_Male'!$A$3:$CF$103,MIN((61+(Mortality!DT$5-Mortality!$AT$5)),84),0))</f>
        <v>0.13776685558741583</v>
      </c>
      <c r="DU178" s="413">
        <f>DT178*(1-VLOOKUP($AR79,'MP-2017_Male'!$A$3:$CF$103,MIN((61+(Mortality!DU$5-Mortality!$AT$5)),84),0))</f>
        <v>0.13677493422718645</v>
      </c>
      <c r="DV178" s="413">
        <f>DU178*(1-VLOOKUP($AR79,'MP-2017_Male'!$A$3:$CF$103,MIN((61+(Mortality!DV$5-Mortality!$AT$5)),84),0))</f>
        <v>0.1357901547007507</v>
      </c>
      <c r="DW178" s="413">
        <f>DV178*(1-VLOOKUP($AR79,'MP-2017_Male'!$A$3:$CF$103,MIN((61+(Mortality!DW$5-Mortality!$AT$5)),84),0))</f>
        <v>0.13481246558690529</v>
      </c>
      <c r="DX178" s="413">
        <f>DW178*(1-VLOOKUP($AR79,'MP-2017_Male'!$A$3:$CF$103,MIN((61+(Mortality!DX$5-Mortality!$AT$5)),84),0))</f>
        <v>0.13384181583467958</v>
      </c>
      <c r="DY178" s="413">
        <f>DX178*(1-VLOOKUP($AR79,'MP-2017_Male'!$A$3:$CF$103,MIN((61+(Mortality!DY$5-Mortality!$AT$5)),84),0))</f>
        <v>0.13287815476066989</v>
      </c>
      <c r="DZ178" s="413">
        <f>DY178*(1-VLOOKUP($AR79,'MP-2017_Male'!$A$3:$CF$103,MIN((61+(Mortality!DZ$5-Mortality!$AT$5)),84),0))</f>
        <v>0.13192143204639306</v>
      </c>
      <c r="EA178" s="413">
        <f>DZ178*(1-VLOOKUP($AR79,'MP-2017_Male'!$A$3:$CF$103,MIN((61+(Mortality!EA$5-Mortality!$AT$5)),84),0))</f>
        <v>0.13097159773565903</v>
      </c>
      <c r="EB178" s="413">
        <f>EA178*(1-VLOOKUP($AR79,'MP-2017_Male'!$A$3:$CF$103,MIN((61+(Mortality!EB$5-Mortality!$AT$5)),84),0))</f>
        <v>0.13002860223196228</v>
      </c>
      <c r="EC178" s="413">
        <f>EB178*(1-VLOOKUP($AR79,'MP-2017_Male'!$A$3:$CF$103,MIN((61+(Mortality!EC$5-Mortality!$AT$5)),84),0))</f>
        <v>0.12909239629589214</v>
      </c>
      <c r="ED178" s="413">
        <f>EC178*(1-VLOOKUP($AR79,'MP-2017_Male'!$A$3:$CF$103,MIN((61+(Mortality!ED$5-Mortality!$AT$5)),84),0))</f>
        <v>0.12816293104256171</v>
      </c>
      <c r="EE178" s="413">
        <f>ED178*(1-VLOOKUP($AR79,'MP-2017_Male'!$A$3:$CF$103,MIN((61+(Mortality!EE$5-Mortality!$AT$5)),84),0))</f>
        <v>0.12724015793905527</v>
      </c>
      <c r="EF178" s="413">
        <f>EE178*(1-VLOOKUP($AR79,'MP-2017_Male'!$A$3:$CF$103,MIN((61+(Mortality!EF$5-Mortality!$AT$5)),84),0))</f>
        <v>0.12632402880189408</v>
      </c>
      <c r="EG178" s="413">
        <f>EF178*(1-VLOOKUP($AR79,'MP-2017_Male'!$A$3:$CF$103,MIN((61+(Mortality!EG$5-Mortality!$AT$5)),84),0))</f>
        <v>0.12541449579452044</v>
      </c>
      <c r="EH178" s="413">
        <f>EG178*(1-VLOOKUP($AR79,'MP-2017_Male'!$A$3:$CF$103,MIN((61+(Mortality!EH$5-Mortality!$AT$5)),84),0))</f>
        <v>0.12451151142479989</v>
      </c>
      <c r="EI178" s="413">
        <f>EH178*(1-VLOOKUP($AR79,'MP-2017_Male'!$A$3:$CF$103,MIN((61+(Mortality!EI$5-Mortality!$AT$5)),84),0))</f>
        <v>0.12361502854254133</v>
      </c>
      <c r="EJ178" s="413">
        <f>EI178*(1-VLOOKUP($AR79,'MP-2017_Male'!$A$3:$CF$103,MIN((61+(Mortality!EJ$5-Mortality!$AT$5)),84),0))</f>
        <v>0.12272500033703504</v>
      </c>
      <c r="EK178" s="413">
        <f>EJ178*(1-VLOOKUP($AR79,'MP-2017_Male'!$A$3:$CF$103,MIN((61+(Mortality!EK$5-Mortality!$AT$5)),84),0))</f>
        <v>0.1218413803346084</v>
      </c>
      <c r="EL178" s="413">
        <f>EK178*(1-VLOOKUP($AR79,'MP-2017_Male'!$A$3:$CF$103,MIN((61+(Mortality!EL$5-Mortality!$AT$5)),84),0))</f>
        <v>0.12096412239619922</v>
      </c>
      <c r="EM178" s="413">
        <f>EL178*(1-VLOOKUP($AR79,'MP-2017_Male'!$A$3:$CF$103,MIN((61+(Mortality!EM$5-Mortality!$AT$5)),84),0))</f>
        <v>0.12009318071494658</v>
      </c>
      <c r="EN178" s="413">
        <f>EM178*(1-VLOOKUP($AR79,'MP-2017_Male'!$A$3:$CF$103,MIN((61+(Mortality!EN$5-Mortality!$AT$5)),84),0))</f>
        <v>0.11922850981379897</v>
      </c>
      <c r="EO178" s="413">
        <f>EN178*(1-VLOOKUP($AR79,'MP-2017_Male'!$A$3:$CF$103,MIN((61+(Mortality!EO$5-Mortality!$AT$5)),84),0))</f>
        <v>0.11837006454313961</v>
      </c>
      <c r="EP178" s="413">
        <f>EO178*(1-VLOOKUP($AR79,'MP-2017_Male'!$A$3:$CF$103,MIN((61+(Mortality!EP$5-Mortality!$AT$5)),84),0))</f>
        <v>0.117517800078429</v>
      </c>
      <c r="EQ178" s="413">
        <f>EP178*(1-VLOOKUP($AR79,'MP-2017_Male'!$A$3:$CF$103,MIN((61+(Mortality!EQ$5-Mortality!$AT$5)),84),0))</f>
        <v>0.11667167191786432</v>
      </c>
      <c r="ER178" s="413">
        <f>EQ178*(1-VLOOKUP($AR79,'MP-2017_Male'!$A$3:$CF$103,MIN((61+(Mortality!ER$5-Mortality!$AT$5)),84),0))</f>
        <v>0.1158316358800557</v>
      </c>
      <c r="ES178" s="413">
        <f>ER178*(1-VLOOKUP($AR79,'MP-2017_Male'!$A$3:$CF$103,MIN((61+(Mortality!ES$5-Mortality!$AT$5)),84),0))</f>
        <v>0.11499764810171929</v>
      </c>
      <c r="ET178" s="413">
        <f>ES178*(1-VLOOKUP($AR79,'MP-2017_Male'!$A$3:$CF$103,MIN((61+(Mortality!ET$5-Mortality!$AT$5)),84),0))</f>
        <v>0.11416966503538692</v>
      </c>
      <c r="EU178" s="413">
        <f>ET178*(1-VLOOKUP($AR79,'MP-2017_Male'!$A$3:$CF$103,MIN((61+(Mortality!EU$5-Mortality!$AT$5)),84),0))</f>
        <v>0.11334764344713213</v>
      </c>
      <c r="EV178" s="413">
        <f>EU178*(1-VLOOKUP($AR79,'MP-2017_Male'!$A$3:$CF$103,MIN((61+(Mortality!EV$5-Mortality!$AT$5)),84),0))</f>
        <v>0.11253154041431279</v>
      </c>
      <c r="EW178" s="413">
        <f>EV178*(1-VLOOKUP($AR79,'MP-2017_Male'!$A$3:$CF$103,MIN((61+(Mortality!EW$5-Mortality!$AT$5)),84),0))</f>
        <v>0.11172131332332974</v>
      </c>
      <c r="EX178" s="413">
        <f>EW178*(1-VLOOKUP($AR79,'MP-2017_Male'!$A$3:$CF$103,MIN((61+(Mortality!EX$5-Mortality!$AT$5)),84),0))</f>
        <v>0.11091691986740176</v>
      </c>
      <c r="EY178" s="413">
        <f>EX178*(1-VLOOKUP($AR79,'MP-2017_Male'!$A$3:$CF$103,MIN((61+(Mortality!EY$5-Mortality!$AT$5)),84),0))</f>
        <v>0.11011831804435647</v>
      </c>
      <c r="EZ178" s="413">
        <f>EY178*(1-VLOOKUP($AR79,'MP-2017_Male'!$A$3:$CF$103,MIN((61+(Mortality!EZ$5-Mortality!$AT$5)),84),0))</f>
        <v>0.1093254661544371</v>
      </c>
      <c r="FA178" s="413">
        <f>EZ178*(1-VLOOKUP($AR79,'MP-2017_Male'!$A$3:$CF$103,MIN((61+(Mortality!FA$5-Mortality!$AT$5)),84),0))</f>
        <v>0.10853832279812516</v>
      </c>
      <c r="FB178" s="413">
        <f>FA178*(1-VLOOKUP($AR79,'MP-2017_Male'!$A$3:$CF$103,MIN((61+(Mortality!FB$5-Mortality!$AT$5)),84),0))</f>
        <v>0.10775684687397866</v>
      </c>
      <c r="FC178" s="413">
        <f>FB178*(1-VLOOKUP($AR79,'MP-2017_Male'!$A$3:$CF$103,MIN((61+(Mortality!FC$5-Mortality!$AT$5)),84),0))</f>
        <v>0.10698099757648601</v>
      </c>
      <c r="FD178" s="413">
        <f>FC178*(1-VLOOKUP($AR79,'MP-2017_Male'!$A$3:$CF$103,MIN((61+(Mortality!FD$5-Mortality!$AT$5)),84),0))</f>
        <v>0.1062107343939353</v>
      </c>
      <c r="FE178" s="413">
        <f>FD178*(1-VLOOKUP($AR79,'MP-2017_Male'!$A$3:$CF$103,MIN((61+(Mortality!FE$5-Mortality!$AT$5)),84),0))</f>
        <v>0.10544601710629897</v>
      </c>
      <c r="FF178" s="413">
        <f>FE178*(1-VLOOKUP($AR79,'MP-2017_Male'!$A$3:$CF$103,MIN((61+(Mortality!FF$5-Mortality!$AT$5)),84),0))</f>
        <v>0.10468680578313362</v>
      </c>
      <c r="FG178" s="413">
        <f>FF178*(1-VLOOKUP($AR79,'MP-2017_Male'!$A$3:$CF$103,MIN((61+(Mortality!FG$5-Mortality!$AT$5)),84),0))</f>
        <v>0.10393306078149506</v>
      </c>
      <c r="FH178" s="413">
        <f>FG178*(1-VLOOKUP($AR79,'MP-2017_Male'!$A$3:$CF$103,MIN((61+(Mortality!FH$5-Mortality!$AT$5)),84),0))</f>
        <v>0.1031847427438683</v>
      </c>
      <c r="FI178" s="413">
        <f>FH178*(1-VLOOKUP($AR79,'MP-2017_Male'!$A$3:$CF$103,MIN((61+(Mortality!FI$5-Mortality!$AT$5)),84),0))</f>
        <v>0.10244181259611244</v>
      </c>
    </row>
    <row r="179" spans="44:165">
      <c r="AR179" s="205">
        <v>99</v>
      </c>
      <c r="AS179" s="235">
        <f t="shared" si="179"/>
        <v>0.24478029288190448</v>
      </c>
      <c r="AT179" s="235">
        <f t="shared" ref="AT179:AW179" si="181">AU179</f>
        <v>0.25112299999999999</v>
      </c>
      <c r="AU179" s="235">
        <f t="shared" si="181"/>
        <v>0.25112299999999999</v>
      </c>
      <c r="AV179" s="235">
        <f t="shared" si="181"/>
        <v>0.25112299999999999</v>
      </c>
      <c r="AW179" s="235">
        <f t="shared" si="181"/>
        <v>0.25112299999999999</v>
      </c>
      <c r="AX179" s="406">
        <f t="shared" si="163"/>
        <v>0.25112299999999999</v>
      </c>
      <c r="AY179" s="413">
        <f>AX179*(1-VLOOKUP($AR80,'MP-2017_Male'!$A$3:$CF$103,MIN((61+(Mortality!AY$5-Mortality!$AT$5)),84),0))</f>
        <v>0.24941536359999997</v>
      </c>
      <c r="AZ179" s="413">
        <f>AY179*(1-VLOOKUP($AR80,'MP-2017_Male'!$A$3:$CF$103,MIN((61+(Mortality!AZ$5-Mortality!$AT$5)),84),0))</f>
        <v>0.24779416373659999</v>
      </c>
      <c r="BA179" s="413">
        <f>AZ179*(1-VLOOKUP($AR80,'MP-2017_Male'!$A$3:$CF$103,MIN((61+(Mortality!BA$5-Mortality!$AT$5)),84),0))</f>
        <v>0.24625783992143307</v>
      </c>
      <c r="BB179" s="413">
        <f>BA179*(1-VLOOKUP($AR80,'MP-2017_Male'!$A$3:$CF$103,MIN((61+(Mortality!BB$5-Mortality!$AT$5)),84),0))</f>
        <v>0.24478029288190448</v>
      </c>
      <c r="BC179" s="413">
        <f>BB179*(1-VLOOKUP($AR80,'MP-2017_Male'!$A$3:$CF$103,MIN((61+(Mortality!BC$5-Mortality!$AT$5)),84),0))</f>
        <v>0.24336056718318944</v>
      </c>
      <c r="BD179" s="413">
        <f>BC179*(1-VLOOKUP($AR80,'MP-2017_Male'!$A$3:$CF$103,MIN((61+(Mortality!BD$5-Mortality!$AT$5)),84),0))</f>
        <v>0.24197341195024524</v>
      </c>
      <c r="BE179" s="413">
        <f>BD179*(1-VLOOKUP($AR80,'MP-2017_Male'!$A$3:$CF$103,MIN((61+(Mortality!BE$5-Mortality!$AT$5)),84),0))</f>
        <v>0.24059416350212884</v>
      </c>
      <c r="BF179" s="413">
        <f>BE179*(1-VLOOKUP($AR80,'MP-2017_Male'!$A$3:$CF$103,MIN((61+(Mortality!BF$5-Mortality!$AT$5)),84),0))</f>
        <v>0.23922277677016671</v>
      </c>
      <c r="BG179" s="413">
        <f>BF179*(1-VLOOKUP($AR80,'MP-2017_Male'!$A$3:$CF$103,MIN((61+(Mortality!BG$5-Mortality!$AT$5)),84),0))</f>
        <v>0.23785920694257676</v>
      </c>
      <c r="BH179" s="413">
        <f>BG179*(1-VLOOKUP($AR80,'MP-2017_Male'!$A$3:$CF$103,MIN((61+(Mortality!BH$5-Mortality!$AT$5)),84),0))</f>
        <v>0.23650340946300405</v>
      </c>
      <c r="BI179" s="413">
        <f>BH179*(1-VLOOKUP($AR80,'MP-2017_Male'!$A$3:$CF$103,MIN((61+(Mortality!BI$5-Mortality!$AT$5)),84),0))</f>
        <v>0.23513168968811862</v>
      </c>
      <c r="BJ179" s="413">
        <f>BI179*(1-VLOOKUP($AR80,'MP-2017_Male'!$A$3:$CF$103,MIN((61+(Mortality!BJ$5-Mortality!$AT$5)),84),0))</f>
        <v>0.23374441271895871</v>
      </c>
      <c r="BK179" s="413">
        <f>BJ179*(1-VLOOKUP($AR80,'MP-2017_Male'!$A$3:$CF$103,MIN((61+(Mortality!BK$5-Mortality!$AT$5)),84),0))</f>
        <v>0.23234194624264495</v>
      </c>
      <c r="BL179" s="413">
        <f>BK179*(1-VLOOKUP($AR80,'MP-2017_Male'!$A$3:$CF$103,MIN((61+(Mortality!BL$5-Mortality!$AT$5)),84),0))</f>
        <v>0.23092466037056483</v>
      </c>
      <c r="BM179" s="413">
        <f>BL179*(1-VLOOKUP($AR80,'MP-2017_Male'!$A$3:$CF$103,MIN((61+(Mortality!BM$5-Mortality!$AT$5)),84),0))</f>
        <v>0.22949292747626734</v>
      </c>
      <c r="BN179" s="413">
        <f>BM179*(1-VLOOKUP($AR80,'MP-2017_Male'!$A$3:$CF$103,MIN((61+(Mortality!BN$5-Mortality!$AT$5)),84),0))</f>
        <v>0.22804712203316688</v>
      </c>
      <c r="BO179" s="413">
        <f>BN179*(1-VLOOKUP($AR80,'MP-2017_Male'!$A$3:$CF$103,MIN((61+(Mortality!BO$5-Mortality!$AT$5)),84),0))</f>
        <v>0.2265648157399513</v>
      </c>
      <c r="BP179" s="413">
        <f>BO179*(1-VLOOKUP($AR80,'MP-2017_Male'!$A$3:$CF$103,MIN((61+(Mortality!BP$5-Mortality!$AT$5)),84),0))</f>
        <v>0.2250694879560676</v>
      </c>
      <c r="BQ179" s="413">
        <f>BP179*(1-VLOOKUP($AR80,'MP-2017_Male'!$A$3:$CF$103,MIN((61+(Mortality!BQ$5-Mortality!$AT$5)),84),0))</f>
        <v>0.22353901543796634</v>
      </c>
      <c r="BR179" s="413">
        <f>BQ179*(1-VLOOKUP($AR80,'MP-2017_Male'!$A$3:$CF$103,MIN((61+(Mortality!BR$5-Mortality!$AT$5)),84),0))</f>
        <v>0.22201895013298817</v>
      </c>
      <c r="BS179" s="413">
        <f>BR179*(1-VLOOKUP($AR80,'MP-2017_Male'!$A$3:$CF$103,MIN((61+(Mortality!BS$5-Mortality!$AT$5)),84),0))</f>
        <v>0.22050922127208383</v>
      </c>
      <c r="BT179" s="413">
        <f>BS179*(1-VLOOKUP($AR80,'MP-2017_Male'!$A$3:$CF$103,MIN((61+(Mortality!BT$5-Mortality!$AT$5)),84),0))</f>
        <v>0.21900975856743365</v>
      </c>
      <c r="BU179" s="413">
        <f>BT179*(1-VLOOKUP($AR80,'MP-2017_Male'!$A$3:$CF$103,MIN((61+(Mortality!BU$5-Mortality!$AT$5)),84),0))</f>
        <v>0.2175204922091751</v>
      </c>
      <c r="BV179" s="413">
        <f>BU179*(1-VLOOKUP($AR80,'MP-2017_Male'!$A$3:$CF$103,MIN((61+(Mortality!BV$5-Mortality!$AT$5)),84),0))</f>
        <v>0.2160413528621527</v>
      </c>
      <c r="BW179" s="413">
        <f>BV179*(1-VLOOKUP($AR80,'MP-2017_Male'!$A$3:$CF$103,MIN((61+(Mortality!BW$5-Mortality!$AT$5)),84),0))</f>
        <v>0.21457227166269005</v>
      </c>
      <c r="BX179" s="413">
        <f>BW179*(1-VLOOKUP($AR80,'MP-2017_Male'!$A$3:$CF$103,MIN((61+(Mortality!BX$5-Mortality!$AT$5)),84),0))</f>
        <v>0.21311318021538375</v>
      </c>
      <c r="BY179" s="413">
        <f>BX179*(1-VLOOKUP($AR80,'MP-2017_Male'!$A$3:$CF$103,MIN((61+(Mortality!BY$5-Mortality!$AT$5)),84),0))</f>
        <v>0.21166401058991913</v>
      </c>
      <c r="BZ179" s="413">
        <f>BY179*(1-VLOOKUP($AR80,'MP-2017_Male'!$A$3:$CF$103,MIN((61+(Mortality!BZ$5-Mortality!$AT$5)),84),0))</f>
        <v>0.21022469531790766</v>
      </c>
      <c r="CA179" s="413">
        <f>BZ179*(1-VLOOKUP($AR80,'MP-2017_Male'!$A$3:$CF$103,MIN((61+(Mortality!CA$5-Mortality!$AT$5)),84),0))</f>
        <v>0.20879516738974588</v>
      </c>
      <c r="CB179" s="413">
        <f>CA179*(1-VLOOKUP($AR80,'MP-2017_Male'!$A$3:$CF$103,MIN((61+(Mortality!CB$5-Mortality!$AT$5)),84),0))</f>
        <v>0.20737536025149561</v>
      </c>
      <c r="CC179" s="413">
        <f>CB179*(1-VLOOKUP($AR80,'MP-2017_Male'!$A$3:$CF$103,MIN((61+(Mortality!CC$5-Mortality!$AT$5)),84),0))</f>
        <v>0.20596520780178543</v>
      </c>
      <c r="CD179" s="413">
        <f>CC179*(1-VLOOKUP($AR80,'MP-2017_Male'!$A$3:$CF$103,MIN((61+(Mortality!CD$5-Mortality!$AT$5)),84),0))</f>
        <v>0.20456464438873329</v>
      </c>
      <c r="CE179" s="413">
        <f>CD179*(1-VLOOKUP($AR80,'MP-2017_Male'!$A$3:$CF$103,MIN((61+(Mortality!CE$5-Mortality!$AT$5)),84),0))</f>
        <v>0.2031736048068899</v>
      </c>
      <c r="CF179" s="413">
        <f>CE179*(1-VLOOKUP($AR80,'MP-2017_Male'!$A$3:$CF$103,MIN((61+(Mortality!CF$5-Mortality!$AT$5)),84),0))</f>
        <v>0.20179202429420304</v>
      </c>
      <c r="CG179" s="413">
        <f>CF179*(1-VLOOKUP($AR80,'MP-2017_Male'!$A$3:$CF$103,MIN((61+(Mortality!CG$5-Mortality!$AT$5)),84),0))</f>
        <v>0.20041983852900244</v>
      </c>
      <c r="CH179" s="413">
        <f>CG179*(1-VLOOKUP($AR80,'MP-2017_Male'!$A$3:$CF$103,MIN((61+(Mortality!CH$5-Mortality!$AT$5)),84),0))</f>
        <v>0.19905698362700522</v>
      </c>
      <c r="CI179" s="413">
        <f>CH179*(1-VLOOKUP($AR80,'MP-2017_Male'!$A$3:$CF$103,MIN((61+(Mortality!CI$5-Mortality!$AT$5)),84),0))</f>
        <v>0.19770339613834156</v>
      </c>
      <c r="CJ179" s="413">
        <f>CI179*(1-VLOOKUP($AR80,'MP-2017_Male'!$A$3:$CF$103,MIN((61+(Mortality!CJ$5-Mortality!$AT$5)),84),0))</f>
        <v>0.19635901304460082</v>
      </c>
      <c r="CK179" s="413">
        <f>CJ179*(1-VLOOKUP($AR80,'MP-2017_Male'!$A$3:$CF$103,MIN((61+(Mortality!CK$5-Mortality!$AT$5)),84),0))</f>
        <v>0.19502377175589752</v>
      </c>
      <c r="CL179" s="413">
        <f>CK179*(1-VLOOKUP($AR80,'MP-2017_Male'!$A$3:$CF$103,MIN((61+(Mortality!CL$5-Mortality!$AT$5)),84),0))</f>
        <v>0.19369761010795741</v>
      </c>
      <c r="CM179" s="413">
        <f>CL179*(1-VLOOKUP($AR80,'MP-2017_Male'!$A$3:$CF$103,MIN((61+(Mortality!CM$5-Mortality!$AT$5)),84),0))</f>
        <v>0.19238046635922329</v>
      </c>
      <c r="CN179" s="413">
        <f>CM179*(1-VLOOKUP($AR80,'MP-2017_Male'!$A$3:$CF$103,MIN((61+(Mortality!CN$5-Mortality!$AT$5)),84),0))</f>
        <v>0.19107227918798056</v>
      </c>
      <c r="CO179" s="413">
        <f>CN179*(1-VLOOKUP($AR80,'MP-2017_Male'!$A$3:$CF$103,MIN((61+(Mortality!CO$5-Mortality!$AT$5)),84),0))</f>
        <v>0.18977298768950229</v>
      </c>
      <c r="CP179" s="413">
        <f>CO179*(1-VLOOKUP($AR80,'MP-2017_Male'!$A$3:$CF$103,MIN((61+(Mortality!CP$5-Mortality!$AT$5)),84),0))</f>
        <v>0.18848253137321366</v>
      </c>
      <c r="CQ179" s="413">
        <f>CP179*(1-VLOOKUP($AR80,'MP-2017_Male'!$A$3:$CF$103,MIN((61+(Mortality!CQ$5-Mortality!$AT$5)),84),0))</f>
        <v>0.18720085015987581</v>
      </c>
      <c r="CR179" s="413">
        <f>CQ179*(1-VLOOKUP($AR80,'MP-2017_Male'!$A$3:$CF$103,MIN((61+(Mortality!CR$5-Mortality!$AT$5)),84),0))</f>
        <v>0.18592788437878865</v>
      </c>
      <c r="CS179" s="413">
        <f>CR179*(1-VLOOKUP($AR80,'MP-2017_Male'!$A$3:$CF$103,MIN((61+(Mortality!CS$5-Mortality!$AT$5)),84),0))</f>
        <v>0.18466357476501288</v>
      </c>
      <c r="CT179" s="413">
        <f>CS179*(1-VLOOKUP($AR80,'MP-2017_Male'!$A$3:$CF$103,MIN((61+(Mortality!CT$5-Mortality!$AT$5)),84),0))</f>
        <v>0.18340786245661078</v>
      </c>
      <c r="CU179" s="413">
        <f>CT179*(1-VLOOKUP($AR80,'MP-2017_Male'!$A$3:$CF$103,MIN((61+(Mortality!CU$5-Mortality!$AT$5)),84),0))</f>
        <v>0.18216068899190582</v>
      </c>
      <c r="CV179" s="413">
        <f>CU179*(1-VLOOKUP($AR80,'MP-2017_Male'!$A$3:$CF$103,MIN((61+(Mortality!CV$5-Mortality!$AT$5)),84),0))</f>
        <v>0.18092199630676087</v>
      </c>
      <c r="CW179" s="413">
        <f>CV179*(1-VLOOKUP($AR80,'MP-2017_Male'!$A$3:$CF$103,MIN((61+(Mortality!CW$5-Mortality!$AT$5)),84),0))</f>
        <v>0.17969172673187489</v>
      </c>
      <c r="CX179" s="413">
        <f>CW179*(1-VLOOKUP($AR80,'MP-2017_Male'!$A$3:$CF$103,MIN((61+(Mortality!CX$5-Mortality!$AT$5)),84),0))</f>
        <v>0.17846982299009814</v>
      </c>
      <c r="CY179" s="413">
        <f>CX179*(1-VLOOKUP($AR80,'MP-2017_Male'!$A$3:$CF$103,MIN((61+(Mortality!CY$5-Mortality!$AT$5)),84),0))</f>
        <v>0.17725622819376546</v>
      </c>
      <c r="CZ179" s="413">
        <f>CY179*(1-VLOOKUP($AR80,'MP-2017_Male'!$A$3:$CF$103,MIN((61+(Mortality!CZ$5-Mortality!$AT$5)),84),0))</f>
        <v>0.17605088584204787</v>
      </c>
      <c r="DA179" s="413">
        <f>CZ179*(1-VLOOKUP($AR80,'MP-2017_Male'!$A$3:$CF$103,MIN((61+(Mortality!DA$5-Mortality!$AT$5)),84),0))</f>
        <v>0.17485373981832195</v>
      </c>
      <c r="DB179" s="413">
        <f>DA179*(1-VLOOKUP($AR80,'MP-2017_Male'!$A$3:$CF$103,MIN((61+(Mortality!DB$5-Mortality!$AT$5)),84),0))</f>
        <v>0.17366473438755736</v>
      </c>
      <c r="DC179" s="413">
        <f>DB179*(1-VLOOKUP($AR80,'MP-2017_Male'!$A$3:$CF$103,MIN((61+(Mortality!DC$5-Mortality!$AT$5)),84),0))</f>
        <v>0.17248381419372197</v>
      </c>
      <c r="DD179" s="413">
        <f>DC179*(1-VLOOKUP($AR80,'MP-2017_Male'!$A$3:$CF$103,MIN((61+(Mortality!DD$5-Mortality!$AT$5)),84),0))</f>
        <v>0.17131092425720465</v>
      </c>
      <c r="DE179" s="413">
        <f>DD179*(1-VLOOKUP($AR80,'MP-2017_Male'!$A$3:$CF$103,MIN((61+(Mortality!DE$5-Mortality!$AT$5)),84),0))</f>
        <v>0.17014600997225565</v>
      </c>
      <c r="DF179" s="413">
        <f>DE179*(1-VLOOKUP($AR80,'MP-2017_Male'!$A$3:$CF$103,MIN((61+(Mortality!DF$5-Mortality!$AT$5)),84),0))</f>
        <v>0.16898901710444431</v>
      </c>
      <c r="DG179" s="413">
        <f>DF179*(1-VLOOKUP($AR80,'MP-2017_Male'!$A$3:$CF$103,MIN((61+(Mortality!DG$5-Mortality!$AT$5)),84),0))</f>
        <v>0.16783989178813408</v>
      </c>
      <c r="DH179" s="413">
        <f>DG179*(1-VLOOKUP($AR80,'MP-2017_Male'!$A$3:$CF$103,MIN((61+(Mortality!DH$5-Mortality!$AT$5)),84),0))</f>
        <v>0.16669858052397477</v>
      </c>
      <c r="DI179" s="413">
        <f>DH179*(1-VLOOKUP($AR80,'MP-2017_Male'!$A$3:$CF$103,MIN((61+(Mortality!DI$5-Mortality!$AT$5)),84),0))</f>
        <v>0.16556503017641172</v>
      </c>
      <c r="DJ179" s="413">
        <f>DI179*(1-VLOOKUP($AR80,'MP-2017_Male'!$A$3:$CF$103,MIN((61+(Mortality!DJ$5-Mortality!$AT$5)),84),0))</f>
        <v>0.16443918797121213</v>
      </c>
      <c r="DK179" s="413">
        <f>DJ179*(1-VLOOKUP($AR80,'MP-2017_Male'!$A$3:$CF$103,MIN((61+(Mortality!DK$5-Mortality!$AT$5)),84),0))</f>
        <v>0.16332100149300788</v>
      </c>
      <c r="DL179" s="413">
        <f>DK179*(1-VLOOKUP($AR80,'MP-2017_Male'!$A$3:$CF$103,MIN((61+(Mortality!DL$5-Mortality!$AT$5)),84),0))</f>
        <v>0.16221041868285541</v>
      </c>
      <c r="DM179" s="413">
        <f>DL179*(1-VLOOKUP($AR80,'MP-2017_Male'!$A$3:$CF$103,MIN((61+(Mortality!DM$5-Mortality!$AT$5)),84),0))</f>
        <v>0.16110738783581199</v>
      </c>
      <c r="DN179" s="413">
        <f>DM179*(1-VLOOKUP($AR80,'MP-2017_Male'!$A$3:$CF$103,MIN((61+(Mortality!DN$5-Mortality!$AT$5)),84),0))</f>
        <v>0.16001185759852846</v>
      </c>
      <c r="DO179" s="413">
        <f>DN179*(1-VLOOKUP($AR80,'MP-2017_Male'!$A$3:$CF$103,MIN((61+(Mortality!DO$5-Mortality!$AT$5)),84),0))</f>
        <v>0.15892377696685847</v>
      </c>
      <c r="DP179" s="413">
        <f>DO179*(1-VLOOKUP($AR80,'MP-2017_Male'!$A$3:$CF$103,MIN((61+(Mortality!DP$5-Mortality!$AT$5)),84),0))</f>
        <v>0.15784309528348384</v>
      </c>
      <c r="DQ179" s="413">
        <f>DP179*(1-VLOOKUP($AR80,'MP-2017_Male'!$A$3:$CF$103,MIN((61+(Mortality!DQ$5-Mortality!$AT$5)),84),0))</f>
        <v>0.15676976223555614</v>
      </c>
      <c r="DR179" s="413">
        <f>DQ179*(1-VLOOKUP($AR80,'MP-2017_Male'!$A$3:$CF$103,MIN((61+(Mortality!DR$5-Mortality!$AT$5)),84),0))</f>
        <v>0.15570372785235434</v>
      </c>
      <c r="DS179" s="413">
        <f>DR179*(1-VLOOKUP($AR80,'MP-2017_Male'!$A$3:$CF$103,MIN((61+(Mortality!DS$5-Mortality!$AT$5)),84),0))</f>
        <v>0.15464494250295832</v>
      </c>
      <c r="DT179" s="413">
        <f>DS179*(1-VLOOKUP($AR80,'MP-2017_Male'!$A$3:$CF$103,MIN((61+(Mortality!DT$5-Mortality!$AT$5)),84),0))</f>
        <v>0.15359335689393819</v>
      </c>
      <c r="DU179" s="413">
        <f>DT179*(1-VLOOKUP($AR80,'MP-2017_Male'!$A$3:$CF$103,MIN((61+(Mortality!DU$5-Mortality!$AT$5)),84),0))</f>
        <v>0.15254892206705942</v>
      </c>
      <c r="DV179" s="413">
        <f>DU179*(1-VLOOKUP($AR80,'MP-2017_Male'!$A$3:$CF$103,MIN((61+(Mortality!DV$5-Mortality!$AT$5)),84),0))</f>
        <v>0.1515115893970034</v>
      </c>
      <c r="DW179" s="413">
        <f>DV179*(1-VLOOKUP($AR80,'MP-2017_Male'!$A$3:$CF$103,MIN((61+(Mortality!DW$5-Mortality!$AT$5)),84),0))</f>
        <v>0.15048131058910377</v>
      </c>
      <c r="DX179" s="413">
        <f>DW179*(1-VLOOKUP($AR80,'MP-2017_Male'!$A$3:$CF$103,MIN((61+(Mortality!DX$5-Mortality!$AT$5)),84),0))</f>
        <v>0.14945803767709787</v>
      </c>
      <c r="DY179" s="413">
        <f>DX179*(1-VLOOKUP($AR80,'MP-2017_Male'!$A$3:$CF$103,MIN((61+(Mortality!DY$5-Mortality!$AT$5)),84),0))</f>
        <v>0.14844172302089359</v>
      </c>
      <c r="DZ179" s="413">
        <f>DY179*(1-VLOOKUP($AR80,'MP-2017_Male'!$A$3:$CF$103,MIN((61+(Mortality!DZ$5-Mortality!$AT$5)),84),0))</f>
        <v>0.14743231930435152</v>
      </c>
      <c r="EA179" s="413">
        <f>DZ179*(1-VLOOKUP($AR80,'MP-2017_Male'!$A$3:$CF$103,MIN((61+(Mortality!EA$5-Mortality!$AT$5)),84),0))</f>
        <v>0.14642977953308192</v>
      </c>
      <c r="EB179" s="413">
        <f>EA179*(1-VLOOKUP($AR80,'MP-2017_Male'!$A$3:$CF$103,MIN((61+(Mortality!EB$5-Mortality!$AT$5)),84),0))</f>
        <v>0.14543405703225695</v>
      </c>
      <c r="EC179" s="413">
        <f>EB179*(1-VLOOKUP($AR80,'MP-2017_Male'!$A$3:$CF$103,MIN((61+(Mortality!EC$5-Mortality!$AT$5)),84),0))</f>
        <v>0.14444510544443759</v>
      </c>
      <c r="ED179" s="413">
        <f>EC179*(1-VLOOKUP($AR80,'MP-2017_Male'!$A$3:$CF$103,MIN((61+(Mortality!ED$5-Mortality!$AT$5)),84),0))</f>
        <v>0.14346287872741542</v>
      </c>
      <c r="EE179" s="413">
        <f>ED179*(1-VLOOKUP($AR80,'MP-2017_Male'!$A$3:$CF$103,MIN((61+(Mortality!EE$5-Mortality!$AT$5)),84),0))</f>
        <v>0.14248733115206899</v>
      </c>
      <c r="EF179" s="413">
        <f>EE179*(1-VLOOKUP($AR80,'MP-2017_Male'!$A$3:$CF$103,MIN((61+(Mortality!EF$5-Mortality!$AT$5)),84),0))</f>
        <v>0.14151841730023493</v>
      </c>
      <c r="EG179" s="413">
        <f>EF179*(1-VLOOKUP($AR80,'MP-2017_Male'!$A$3:$CF$103,MIN((61+(Mortality!EG$5-Mortality!$AT$5)),84),0))</f>
        <v>0.14055609206259331</v>
      </c>
      <c r="EH179" s="413">
        <f>EG179*(1-VLOOKUP($AR80,'MP-2017_Male'!$A$3:$CF$103,MIN((61+(Mortality!EH$5-Mortality!$AT$5)),84),0))</f>
        <v>0.13960031063656766</v>
      </c>
      <c r="EI179" s="413">
        <f>EH179*(1-VLOOKUP($AR80,'MP-2017_Male'!$A$3:$CF$103,MIN((61+(Mortality!EI$5-Mortality!$AT$5)),84),0))</f>
        <v>0.138651028524239</v>
      </c>
      <c r="EJ179" s="413">
        <f>EI179*(1-VLOOKUP($AR80,'MP-2017_Male'!$A$3:$CF$103,MIN((61+(Mortality!EJ$5-Mortality!$AT$5)),84),0))</f>
        <v>0.13770820153027416</v>
      </c>
      <c r="EK179" s="413">
        <f>EJ179*(1-VLOOKUP($AR80,'MP-2017_Male'!$A$3:$CF$103,MIN((61+(Mortality!EK$5-Mortality!$AT$5)),84),0))</f>
        <v>0.13677178575986829</v>
      </c>
      <c r="EL179" s="413">
        <f>EK179*(1-VLOOKUP($AR80,'MP-2017_Male'!$A$3:$CF$103,MIN((61+(Mortality!EL$5-Mortality!$AT$5)),84),0))</f>
        <v>0.13584173761670118</v>
      </c>
      <c r="EM179" s="413">
        <f>EL179*(1-VLOOKUP($AR80,'MP-2017_Male'!$A$3:$CF$103,MIN((61+(Mortality!EM$5-Mortality!$AT$5)),84),0))</f>
        <v>0.13491801380090762</v>
      </c>
      <c r="EN179" s="413">
        <f>EM179*(1-VLOOKUP($AR80,'MP-2017_Male'!$A$3:$CF$103,MIN((61+(Mortality!EN$5-Mortality!$AT$5)),84),0))</f>
        <v>0.13400057130706144</v>
      </c>
      <c r="EO179" s="413">
        <f>EN179*(1-VLOOKUP($AR80,'MP-2017_Male'!$A$3:$CF$103,MIN((61+(Mortality!EO$5-Mortality!$AT$5)),84),0))</f>
        <v>0.13308936742217342</v>
      </c>
      <c r="EP179" s="413">
        <f>EO179*(1-VLOOKUP($AR80,'MP-2017_Male'!$A$3:$CF$103,MIN((61+(Mortality!EP$5-Mortality!$AT$5)),84),0))</f>
        <v>0.13218435972370263</v>
      </c>
      <c r="EQ179" s="413">
        <f>EP179*(1-VLOOKUP($AR80,'MP-2017_Male'!$A$3:$CF$103,MIN((61+(Mortality!EQ$5-Mortality!$AT$5)),84),0))</f>
        <v>0.13128550607758144</v>
      </c>
      <c r="ER179" s="413">
        <f>EQ179*(1-VLOOKUP($AR80,'MP-2017_Male'!$A$3:$CF$103,MIN((61+(Mortality!ER$5-Mortality!$AT$5)),84),0))</f>
        <v>0.13039276463625388</v>
      </c>
      <c r="ES179" s="413">
        <f>ER179*(1-VLOOKUP($AR80,'MP-2017_Male'!$A$3:$CF$103,MIN((61+(Mortality!ES$5-Mortality!$AT$5)),84),0))</f>
        <v>0.12950609383672734</v>
      </c>
      <c r="ET179" s="413">
        <f>ES179*(1-VLOOKUP($AR80,'MP-2017_Male'!$A$3:$CF$103,MIN((61+(Mortality!ET$5-Mortality!$AT$5)),84),0))</f>
        <v>0.1286254523986376</v>
      </c>
      <c r="EU179" s="413">
        <f>ET179*(1-VLOOKUP($AR80,'MP-2017_Male'!$A$3:$CF$103,MIN((61+(Mortality!EU$5-Mortality!$AT$5)),84),0))</f>
        <v>0.12775079932232686</v>
      </c>
      <c r="EV179" s="413">
        <f>EU179*(1-VLOOKUP($AR80,'MP-2017_Male'!$A$3:$CF$103,MIN((61+(Mortality!EV$5-Mortality!$AT$5)),84),0))</f>
        <v>0.12688209388693503</v>
      </c>
      <c r="EW179" s="413">
        <f>EV179*(1-VLOOKUP($AR80,'MP-2017_Male'!$A$3:$CF$103,MIN((61+(Mortality!EW$5-Mortality!$AT$5)),84),0))</f>
        <v>0.12601929564850387</v>
      </c>
      <c r="EX179" s="413">
        <f>EW179*(1-VLOOKUP($AR80,'MP-2017_Male'!$A$3:$CF$103,MIN((61+(Mortality!EX$5-Mortality!$AT$5)),84),0))</f>
        <v>0.12516236443809403</v>
      </c>
      <c r="EY179" s="413">
        <f>EX179*(1-VLOOKUP($AR80,'MP-2017_Male'!$A$3:$CF$103,MIN((61+(Mortality!EY$5-Mortality!$AT$5)),84),0))</f>
        <v>0.12431126035991499</v>
      </c>
      <c r="EZ179" s="413">
        <f>EY179*(1-VLOOKUP($AR80,'MP-2017_Male'!$A$3:$CF$103,MIN((61+(Mortality!EZ$5-Mortality!$AT$5)),84),0))</f>
        <v>0.12346594378946757</v>
      </c>
      <c r="FA179" s="413">
        <f>EZ179*(1-VLOOKUP($AR80,'MP-2017_Male'!$A$3:$CF$103,MIN((61+(Mortality!FA$5-Mortality!$AT$5)),84),0))</f>
        <v>0.12262637537169918</v>
      </c>
      <c r="FB179" s="413">
        <f>FA179*(1-VLOOKUP($AR80,'MP-2017_Male'!$A$3:$CF$103,MIN((61+(Mortality!FB$5-Mortality!$AT$5)),84),0))</f>
        <v>0.12179251601917163</v>
      </c>
      <c r="FC179" s="413">
        <f>FB179*(1-VLOOKUP($AR80,'MP-2017_Male'!$A$3:$CF$103,MIN((61+(Mortality!FC$5-Mortality!$AT$5)),84),0))</f>
        <v>0.12096432691024125</v>
      </c>
      <c r="FD179" s="413">
        <f>FC179*(1-VLOOKUP($AR80,'MP-2017_Male'!$A$3:$CF$103,MIN((61+(Mortality!FD$5-Mortality!$AT$5)),84),0))</f>
        <v>0.12014176948725161</v>
      </c>
      <c r="FE179" s="413">
        <f>FD179*(1-VLOOKUP($AR80,'MP-2017_Male'!$A$3:$CF$103,MIN((61+(Mortality!FE$5-Mortality!$AT$5)),84),0))</f>
        <v>0.11932480545473829</v>
      </c>
      <c r="FF179" s="413">
        <f>FE179*(1-VLOOKUP($AR80,'MP-2017_Male'!$A$3:$CF$103,MIN((61+(Mortality!FF$5-Mortality!$AT$5)),84),0))</f>
        <v>0.11851339677764607</v>
      </c>
      <c r="FG179" s="413">
        <f>FF179*(1-VLOOKUP($AR80,'MP-2017_Male'!$A$3:$CF$103,MIN((61+(Mortality!FG$5-Mortality!$AT$5)),84),0))</f>
        <v>0.11770750567955807</v>
      </c>
      <c r="FH179" s="413">
        <f>FG179*(1-VLOOKUP($AR80,'MP-2017_Male'!$A$3:$CF$103,MIN((61+(Mortality!FH$5-Mortality!$AT$5)),84),0))</f>
        <v>0.11690709464093707</v>
      </c>
      <c r="FI179" s="413">
        <f>FH179*(1-VLOOKUP($AR80,'MP-2017_Male'!$A$3:$CF$103,MIN((61+(Mortality!FI$5-Mortality!$AT$5)),84),0))</f>
        <v>0.1161121263973787</v>
      </c>
    </row>
    <row r="180" spans="44:165">
      <c r="AR180" s="205">
        <v>100</v>
      </c>
      <c r="AS180" s="235">
        <f t="shared" si="179"/>
        <v>0.26446884721371394</v>
      </c>
      <c r="AT180" s="235">
        <f t="shared" ref="AT180:AW180" si="182">AU180</f>
        <v>0.27085799999999999</v>
      </c>
      <c r="AU180" s="235">
        <f t="shared" si="182"/>
        <v>0.27085799999999999</v>
      </c>
      <c r="AV180" s="235">
        <f t="shared" si="182"/>
        <v>0.27085799999999999</v>
      </c>
      <c r="AW180" s="235">
        <f t="shared" si="182"/>
        <v>0.27085799999999999</v>
      </c>
      <c r="AX180" s="406">
        <f t="shared" si="163"/>
        <v>0.27085799999999999</v>
      </c>
      <c r="AY180" s="413">
        <f>AX180*(1-VLOOKUP($AR81,'MP-2017_Male'!$A$3:$CF$103,MIN((61+(Mortality!AY$5-Mortality!$AT$5)),84),0))</f>
        <v>0.26915159459999999</v>
      </c>
      <c r="AZ180" s="413">
        <f>AY180*(1-VLOOKUP($AR81,'MP-2017_Male'!$A$3:$CF$103,MIN((61+(Mortality!AZ$5-Mortality!$AT$5)),84),0))</f>
        <v>0.26750976987294001</v>
      </c>
      <c r="BA180" s="413">
        <f>AZ180*(1-VLOOKUP($AR81,'MP-2017_Male'!$A$3:$CF$103,MIN((61+(Mortality!BA$5-Mortality!$AT$5)),84),0))</f>
        <v>0.26595821320767693</v>
      </c>
      <c r="BB180" s="413">
        <f>BA180*(1-VLOOKUP($AR81,'MP-2017_Male'!$A$3:$CF$103,MIN((61+(Mortality!BB$5-Mortality!$AT$5)),84),0))</f>
        <v>0.26446884721371394</v>
      </c>
      <c r="BC180" s="413">
        <f>BB180*(1-VLOOKUP($AR81,'MP-2017_Male'!$A$3:$CF$103,MIN((61+(Mortality!BC$5-Mortality!$AT$5)),84),0))</f>
        <v>0.26301426855403853</v>
      </c>
      <c r="BD180" s="413">
        <f>BC180*(1-VLOOKUP($AR81,'MP-2017_Male'!$A$3:$CF$103,MIN((61+(Mortality!BD$5-Mortality!$AT$5)),84),0))</f>
        <v>0.26159399150384671</v>
      </c>
      <c r="BE180" s="413">
        <f>BD180*(1-VLOOKUP($AR81,'MP-2017_Male'!$A$3:$CF$103,MIN((61+(Mortality!BE$5-Mortality!$AT$5)),84),0))</f>
        <v>0.26020754334887636</v>
      </c>
      <c r="BF180" s="413">
        <f>BE180*(1-VLOOKUP($AR81,'MP-2017_Male'!$A$3:$CF$103,MIN((61+(Mortality!BF$5-Mortality!$AT$5)),84),0))</f>
        <v>0.2588284433691273</v>
      </c>
      <c r="BG180" s="413">
        <f>BF180*(1-VLOOKUP($AR81,'MP-2017_Male'!$A$3:$CF$103,MIN((61+(Mortality!BG$5-Mortality!$AT$5)),84),0))</f>
        <v>0.25745665261927092</v>
      </c>
      <c r="BH180" s="413">
        <f>BG180*(1-VLOOKUP($AR81,'MP-2017_Male'!$A$3:$CF$103,MIN((61+(Mortality!BH$5-Mortality!$AT$5)),84),0))</f>
        <v>0.25606638669512688</v>
      </c>
      <c r="BI180" s="413">
        <f>BH180*(1-VLOOKUP($AR81,'MP-2017_Male'!$A$3:$CF$103,MIN((61+(Mortality!BI$5-Mortality!$AT$5)),84),0))</f>
        <v>0.25465802156830369</v>
      </c>
      <c r="BJ180" s="413">
        <f>BI180*(1-VLOOKUP($AR81,'MP-2017_Male'!$A$3:$CF$103,MIN((61+(Mortality!BJ$5-Mortality!$AT$5)),84),0))</f>
        <v>0.25325740244967804</v>
      </c>
      <c r="BK180" s="413">
        <f>BJ180*(1-VLOOKUP($AR81,'MP-2017_Male'!$A$3:$CF$103,MIN((61+(Mortality!BK$5-Mortality!$AT$5)),84),0))</f>
        <v>0.25183916099595982</v>
      </c>
      <c r="BL180" s="413">
        <f>BK180*(1-VLOOKUP($AR81,'MP-2017_Male'!$A$3:$CF$103,MIN((61+(Mortality!BL$5-Mortality!$AT$5)),84),0))</f>
        <v>0.25040367777828282</v>
      </c>
      <c r="BM180" s="413">
        <f>BL180*(1-VLOOKUP($AR81,'MP-2017_Male'!$A$3:$CF$103,MIN((61+(Mortality!BM$5-Mortality!$AT$5)),84),0))</f>
        <v>0.24895133644716877</v>
      </c>
      <c r="BN180" s="413">
        <f>BM180*(1-VLOOKUP($AR81,'MP-2017_Male'!$A$3:$CF$103,MIN((61+(Mortality!BN$5-Mortality!$AT$5)),84),0))</f>
        <v>0.24748252356213046</v>
      </c>
      <c r="BO180" s="413">
        <f>BN180*(1-VLOOKUP($AR81,'MP-2017_Male'!$A$3:$CF$103,MIN((61+(Mortality!BO$5-Mortality!$AT$5)),84),0))</f>
        <v>0.24597288016840146</v>
      </c>
      <c r="BP180" s="413">
        <f>BO180*(1-VLOOKUP($AR81,'MP-2017_Male'!$A$3:$CF$103,MIN((61+(Mortality!BP$5-Mortality!$AT$5)),84),0))</f>
        <v>0.24444784831135738</v>
      </c>
      <c r="BQ180" s="413">
        <f>BP180*(1-VLOOKUP($AR81,'MP-2017_Male'!$A$3:$CF$103,MIN((61+(Mortality!BQ$5-Mortality!$AT$5)),84),0))</f>
        <v>0.2428833820821647</v>
      </c>
      <c r="BR180" s="413">
        <f>BQ180*(1-VLOOKUP($AR81,'MP-2017_Male'!$A$3:$CF$103,MIN((61+(Mortality!BR$5-Mortality!$AT$5)),84),0))</f>
        <v>0.24132892843683887</v>
      </c>
      <c r="BS180" s="413">
        <f>BR180*(1-VLOOKUP($AR81,'MP-2017_Male'!$A$3:$CF$103,MIN((61+(Mortality!BS$5-Mortality!$AT$5)),84),0))</f>
        <v>0.23978442329484312</v>
      </c>
      <c r="BT180" s="413">
        <f>BS180*(1-VLOOKUP($AR81,'MP-2017_Male'!$A$3:$CF$103,MIN((61+(Mortality!BT$5-Mortality!$AT$5)),84),0))</f>
        <v>0.23824980298575613</v>
      </c>
      <c r="BU180" s="413">
        <f>BT180*(1-VLOOKUP($AR81,'MP-2017_Male'!$A$3:$CF$103,MIN((61+(Mortality!BU$5-Mortality!$AT$5)),84),0))</f>
        <v>0.2367250042466473</v>
      </c>
      <c r="BV180" s="413">
        <f>BU180*(1-VLOOKUP($AR81,'MP-2017_Male'!$A$3:$CF$103,MIN((61+(Mortality!BV$5-Mortality!$AT$5)),84),0))</f>
        <v>0.23520996421946877</v>
      </c>
      <c r="BW180" s="413">
        <f>BV180*(1-VLOOKUP($AR81,'MP-2017_Male'!$A$3:$CF$103,MIN((61+(Mortality!BW$5-Mortality!$AT$5)),84),0))</f>
        <v>0.23370462044846418</v>
      </c>
      <c r="BX180" s="413">
        <f>BW180*(1-VLOOKUP($AR81,'MP-2017_Male'!$A$3:$CF$103,MIN((61+(Mortality!BX$5-Mortality!$AT$5)),84),0))</f>
        <v>0.23220891087759402</v>
      </c>
      <c r="BY180" s="413">
        <f>BX180*(1-VLOOKUP($AR81,'MP-2017_Male'!$A$3:$CF$103,MIN((61+(Mortality!BY$5-Mortality!$AT$5)),84),0))</f>
        <v>0.23072277384797743</v>
      </c>
      <c r="BZ180" s="413">
        <f>BY180*(1-VLOOKUP($AR81,'MP-2017_Male'!$A$3:$CF$103,MIN((61+(Mortality!BZ$5-Mortality!$AT$5)),84),0))</f>
        <v>0.22924614809535038</v>
      </c>
      <c r="CA180" s="413">
        <f>BZ180*(1-VLOOKUP($AR81,'MP-2017_Male'!$A$3:$CF$103,MIN((61+(Mortality!CA$5-Mortality!$AT$5)),84),0))</f>
        <v>0.22777897274754014</v>
      </c>
      <c r="CB180" s="413">
        <f>CA180*(1-VLOOKUP($AR81,'MP-2017_Male'!$A$3:$CF$103,MIN((61+(Mortality!CB$5-Mortality!$AT$5)),84),0))</f>
        <v>0.22632118732195589</v>
      </c>
      <c r="CC180" s="413">
        <f>CB180*(1-VLOOKUP($AR81,'MP-2017_Male'!$A$3:$CF$103,MIN((61+(Mortality!CC$5-Mortality!$AT$5)),84),0))</f>
        <v>0.22487273172309538</v>
      </c>
      <c r="CD180" s="413">
        <f>CC180*(1-VLOOKUP($AR81,'MP-2017_Male'!$A$3:$CF$103,MIN((61+(Mortality!CD$5-Mortality!$AT$5)),84),0))</f>
        <v>0.22343354624006759</v>
      </c>
      <c r="CE180" s="413">
        <f>CD180*(1-VLOOKUP($AR81,'MP-2017_Male'!$A$3:$CF$103,MIN((61+(Mortality!CE$5-Mortality!$AT$5)),84),0))</f>
        <v>0.22200357154413117</v>
      </c>
      <c r="CF180" s="413">
        <f>CE180*(1-VLOOKUP($AR81,'MP-2017_Male'!$A$3:$CF$103,MIN((61+(Mortality!CF$5-Mortality!$AT$5)),84),0))</f>
        <v>0.22058274868624875</v>
      </c>
      <c r="CG180" s="413">
        <f>CF180*(1-VLOOKUP($AR81,'MP-2017_Male'!$A$3:$CF$103,MIN((61+(Mortality!CG$5-Mortality!$AT$5)),84),0))</f>
        <v>0.21917101909465678</v>
      </c>
      <c r="CH180" s="413">
        <f>CG180*(1-VLOOKUP($AR81,'MP-2017_Male'!$A$3:$CF$103,MIN((61+(Mortality!CH$5-Mortality!$AT$5)),84),0))</f>
        <v>0.21776832457245099</v>
      </c>
      <c r="CI180" s="413">
        <f>CH180*(1-VLOOKUP($AR81,'MP-2017_Male'!$A$3:$CF$103,MIN((61+(Mortality!CI$5-Mortality!$AT$5)),84),0))</f>
        <v>0.21637460729518732</v>
      </c>
      <c r="CJ180" s="413">
        <f>CI180*(1-VLOOKUP($AR81,'MP-2017_Male'!$A$3:$CF$103,MIN((61+(Mortality!CJ$5-Mortality!$AT$5)),84),0))</f>
        <v>0.21498980980849813</v>
      </c>
      <c r="CK180" s="413">
        <f>CJ180*(1-VLOOKUP($AR81,'MP-2017_Male'!$A$3:$CF$103,MIN((61+(Mortality!CK$5-Mortality!$AT$5)),84),0))</f>
        <v>0.21361387502572377</v>
      </c>
      <c r="CL180" s="413">
        <f>CK180*(1-VLOOKUP($AR81,'MP-2017_Male'!$A$3:$CF$103,MIN((61+(Mortality!CL$5-Mortality!$AT$5)),84),0))</f>
        <v>0.21224674622555914</v>
      </c>
      <c r="CM180" s="413">
        <f>CL180*(1-VLOOKUP($AR81,'MP-2017_Male'!$A$3:$CF$103,MIN((61+(Mortality!CM$5-Mortality!$AT$5)),84),0))</f>
        <v>0.21088836704971556</v>
      </c>
      <c r="CN180" s="413">
        <f>CM180*(1-VLOOKUP($AR81,'MP-2017_Male'!$A$3:$CF$103,MIN((61+(Mortality!CN$5-Mortality!$AT$5)),84),0))</f>
        <v>0.20953868150059737</v>
      </c>
      <c r="CO180" s="413">
        <f>CN180*(1-VLOOKUP($AR81,'MP-2017_Male'!$A$3:$CF$103,MIN((61+(Mortality!CO$5-Mortality!$AT$5)),84),0))</f>
        <v>0.20819763393899357</v>
      </c>
      <c r="CP180" s="413">
        <f>CO180*(1-VLOOKUP($AR81,'MP-2017_Male'!$A$3:$CF$103,MIN((61+(Mortality!CP$5-Mortality!$AT$5)),84),0))</f>
        <v>0.20686516908178401</v>
      </c>
      <c r="CQ180" s="413">
        <f>CP180*(1-VLOOKUP($AR81,'MP-2017_Male'!$A$3:$CF$103,MIN((61+(Mortality!CQ$5-Mortality!$AT$5)),84),0))</f>
        <v>0.2055412319996606</v>
      </c>
      <c r="CR180" s="413">
        <f>CQ180*(1-VLOOKUP($AR81,'MP-2017_Male'!$A$3:$CF$103,MIN((61+(Mortality!CR$5-Mortality!$AT$5)),84),0))</f>
        <v>0.20422576811486279</v>
      </c>
      <c r="CS180" s="413">
        <f>CR180*(1-VLOOKUP($AR81,'MP-2017_Male'!$A$3:$CF$103,MIN((61+(Mortality!CS$5-Mortality!$AT$5)),84),0))</f>
        <v>0.20291872319892768</v>
      </c>
      <c r="CT180" s="413">
        <f>CS180*(1-VLOOKUP($AR81,'MP-2017_Male'!$A$3:$CF$103,MIN((61+(Mortality!CT$5-Mortality!$AT$5)),84),0))</f>
        <v>0.20162004337045455</v>
      </c>
      <c r="CU180" s="413">
        <f>CT180*(1-VLOOKUP($AR81,'MP-2017_Male'!$A$3:$CF$103,MIN((61+(Mortality!CU$5-Mortality!$AT$5)),84),0))</f>
        <v>0.20032967509288366</v>
      </c>
      <c r="CV180" s="413">
        <f>CU180*(1-VLOOKUP($AR81,'MP-2017_Male'!$A$3:$CF$103,MIN((61+(Mortality!CV$5-Mortality!$AT$5)),84),0))</f>
        <v>0.19904756517228922</v>
      </c>
      <c r="CW180" s="413">
        <f>CV180*(1-VLOOKUP($AR81,'MP-2017_Male'!$A$3:$CF$103,MIN((61+(Mortality!CW$5-Mortality!$AT$5)),84),0))</f>
        <v>0.19777366075518657</v>
      </c>
      <c r="CX180" s="413">
        <f>CW180*(1-VLOOKUP($AR81,'MP-2017_Male'!$A$3:$CF$103,MIN((61+(Mortality!CX$5-Mortality!$AT$5)),84),0))</f>
        <v>0.1965079093263534</v>
      </c>
      <c r="CY180" s="413">
        <f>CX180*(1-VLOOKUP($AR81,'MP-2017_Male'!$A$3:$CF$103,MIN((61+(Mortality!CY$5-Mortality!$AT$5)),84),0))</f>
        <v>0.19525025870666474</v>
      </c>
      <c r="CZ180" s="413">
        <f>CY180*(1-VLOOKUP($AR81,'MP-2017_Male'!$A$3:$CF$103,MIN((61+(Mortality!CZ$5-Mortality!$AT$5)),84),0))</f>
        <v>0.19400065705094208</v>
      </c>
      <c r="DA180" s="413">
        <f>CZ180*(1-VLOOKUP($AR81,'MP-2017_Male'!$A$3:$CF$103,MIN((61+(Mortality!DA$5-Mortality!$AT$5)),84),0))</f>
        <v>0.19275905284581604</v>
      </c>
      <c r="DB180" s="413">
        <f>DA180*(1-VLOOKUP($AR81,'MP-2017_Male'!$A$3:$CF$103,MIN((61+(Mortality!DB$5-Mortality!$AT$5)),84),0))</f>
        <v>0.19152539490760281</v>
      </c>
      <c r="DC180" s="413">
        <f>DB180*(1-VLOOKUP($AR81,'MP-2017_Male'!$A$3:$CF$103,MIN((61+(Mortality!DC$5-Mortality!$AT$5)),84),0))</f>
        <v>0.19029963238019415</v>
      </c>
      <c r="DD180" s="413">
        <f>DC180*(1-VLOOKUP($AR81,'MP-2017_Male'!$A$3:$CF$103,MIN((61+(Mortality!DD$5-Mortality!$AT$5)),84),0))</f>
        <v>0.18908171473296093</v>
      </c>
      <c r="DE180" s="413">
        <f>DD180*(1-VLOOKUP($AR81,'MP-2017_Male'!$A$3:$CF$103,MIN((61+(Mortality!DE$5-Mortality!$AT$5)),84),0))</f>
        <v>0.18787159175866999</v>
      </c>
      <c r="DF180" s="413">
        <f>DE180*(1-VLOOKUP($AR81,'MP-2017_Male'!$A$3:$CF$103,MIN((61+(Mortality!DF$5-Mortality!$AT$5)),84),0))</f>
        <v>0.1866692135714145</v>
      </c>
      <c r="DG180" s="413">
        <f>DF180*(1-VLOOKUP($AR81,'MP-2017_Male'!$A$3:$CF$103,MIN((61+(Mortality!DG$5-Mortality!$AT$5)),84),0))</f>
        <v>0.18547453060455746</v>
      </c>
      <c r="DH180" s="413">
        <f>DG180*(1-VLOOKUP($AR81,'MP-2017_Male'!$A$3:$CF$103,MIN((61+(Mortality!DH$5-Mortality!$AT$5)),84),0))</f>
        <v>0.18428749360868829</v>
      </c>
      <c r="DI180" s="413">
        <f>DH180*(1-VLOOKUP($AR81,'MP-2017_Male'!$A$3:$CF$103,MIN((61+(Mortality!DI$5-Mortality!$AT$5)),84),0))</f>
        <v>0.18310805364959271</v>
      </c>
      <c r="DJ180" s="413">
        <f>DI180*(1-VLOOKUP($AR81,'MP-2017_Male'!$A$3:$CF$103,MIN((61+(Mortality!DJ$5-Mortality!$AT$5)),84),0))</f>
        <v>0.18193616210623531</v>
      </c>
      <c r="DK180" s="413">
        <f>DJ180*(1-VLOOKUP($AR81,'MP-2017_Male'!$A$3:$CF$103,MIN((61+(Mortality!DK$5-Mortality!$AT$5)),84),0))</f>
        <v>0.18077177066875541</v>
      </c>
      <c r="DL180" s="413">
        <f>DK180*(1-VLOOKUP($AR81,'MP-2017_Male'!$A$3:$CF$103,MIN((61+(Mortality!DL$5-Mortality!$AT$5)),84),0))</f>
        <v>0.17961483133647538</v>
      </c>
      <c r="DM180" s="413">
        <f>DL180*(1-VLOOKUP($AR81,'MP-2017_Male'!$A$3:$CF$103,MIN((61+(Mortality!DM$5-Mortality!$AT$5)),84),0))</f>
        <v>0.17846529641592193</v>
      </c>
      <c r="DN180" s="413">
        <f>DM180*(1-VLOOKUP($AR81,'MP-2017_Male'!$A$3:$CF$103,MIN((61+(Mortality!DN$5-Mortality!$AT$5)),84),0))</f>
        <v>0.17732311851886004</v>
      </c>
      <c r="DO180" s="413">
        <f>DN180*(1-VLOOKUP($AR81,'MP-2017_Male'!$A$3:$CF$103,MIN((61+(Mortality!DO$5-Mortality!$AT$5)),84),0))</f>
        <v>0.17618825056033935</v>
      </c>
      <c r="DP180" s="413">
        <f>DO180*(1-VLOOKUP($AR81,'MP-2017_Male'!$A$3:$CF$103,MIN((61+(Mortality!DP$5-Mortality!$AT$5)),84),0))</f>
        <v>0.17506064575675317</v>
      </c>
      <c r="DQ180" s="413">
        <f>DP180*(1-VLOOKUP($AR81,'MP-2017_Male'!$A$3:$CF$103,MIN((61+(Mortality!DQ$5-Mortality!$AT$5)),84),0))</f>
        <v>0.17394025762390997</v>
      </c>
      <c r="DR180" s="413">
        <f>DQ180*(1-VLOOKUP($AR81,'MP-2017_Male'!$A$3:$CF$103,MIN((61+(Mortality!DR$5-Mortality!$AT$5)),84),0))</f>
        <v>0.17282703997511695</v>
      </c>
      <c r="DS180" s="413">
        <f>DR180*(1-VLOOKUP($AR81,'MP-2017_Male'!$A$3:$CF$103,MIN((61+(Mortality!DS$5-Mortality!$AT$5)),84),0))</f>
        <v>0.1717209469192762</v>
      </c>
      <c r="DT180" s="413">
        <f>DS180*(1-VLOOKUP($AR81,'MP-2017_Male'!$A$3:$CF$103,MIN((61+(Mortality!DT$5-Mortality!$AT$5)),84),0))</f>
        <v>0.17062193285899283</v>
      </c>
      <c r="DU180" s="413">
        <f>DT180*(1-VLOOKUP($AR81,'MP-2017_Male'!$A$3:$CF$103,MIN((61+(Mortality!DU$5-Mortality!$AT$5)),84),0))</f>
        <v>0.16952995248869529</v>
      </c>
      <c r="DV180" s="413">
        <f>DU180*(1-VLOOKUP($AR81,'MP-2017_Male'!$A$3:$CF$103,MIN((61+(Mortality!DV$5-Mortality!$AT$5)),84),0))</f>
        <v>0.16844496079276763</v>
      </c>
      <c r="DW180" s="413">
        <f>DV180*(1-VLOOKUP($AR81,'MP-2017_Male'!$A$3:$CF$103,MIN((61+(Mortality!DW$5-Mortality!$AT$5)),84),0))</f>
        <v>0.16736691304369392</v>
      </c>
      <c r="DX180" s="413">
        <f>DW180*(1-VLOOKUP($AR81,'MP-2017_Male'!$A$3:$CF$103,MIN((61+(Mortality!DX$5-Mortality!$AT$5)),84),0))</f>
        <v>0.16629576480021427</v>
      </c>
      <c r="DY180" s="413">
        <f>DX180*(1-VLOOKUP($AR81,'MP-2017_Male'!$A$3:$CF$103,MIN((61+(Mortality!DY$5-Mortality!$AT$5)),84),0))</f>
        <v>0.16523147190549289</v>
      </c>
      <c r="DZ180" s="413">
        <f>DY180*(1-VLOOKUP($AR81,'MP-2017_Male'!$A$3:$CF$103,MIN((61+(Mortality!DZ$5-Mortality!$AT$5)),84),0))</f>
        <v>0.16417399048529774</v>
      </c>
      <c r="EA180" s="413">
        <f>DZ180*(1-VLOOKUP($AR81,'MP-2017_Male'!$A$3:$CF$103,MIN((61+(Mortality!EA$5-Mortality!$AT$5)),84),0))</f>
        <v>0.16312327694619183</v>
      </c>
      <c r="EB180" s="413">
        <f>EA180*(1-VLOOKUP($AR81,'MP-2017_Male'!$A$3:$CF$103,MIN((61+(Mortality!EB$5-Mortality!$AT$5)),84),0))</f>
        <v>0.16207928797373622</v>
      </c>
      <c r="EC180" s="413">
        <f>EB180*(1-VLOOKUP($AR81,'MP-2017_Male'!$A$3:$CF$103,MIN((61+(Mortality!EC$5-Mortality!$AT$5)),84),0))</f>
        <v>0.16104198053070432</v>
      </c>
      <c r="ED180" s="413">
        <f>EC180*(1-VLOOKUP($AR81,'MP-2017_Male'!$A$3:$CF$103,MIN((61+(Mortality!ED$5-Mortality!$AT$5)),84),0))</f>
        <v>0.16001131185530781</v>
      </c>
      <c r="EE180" s="413">
        <f>ED180*(1-VLOOKUP($AR81,'MP-2017_Male'!$A$3:$CF$103,MIN((61+(Mortality!EE$5-Mortality!$AT$5)),84),0))</f>
        <v>0.15898723945943385</v>
      </c>
      <c r="EF180" s="413">
        <f>EE180*(1-VLOOKUP($AR81,'MP-2017_Male'!$A$3:$CF$103,MIN((61+(Mortality!EF$5-Mortality!$AT$5)),84),0))</f>
        <v>0.15796972112689348</v>
      </c>
      <c r="EG180" s="413">
        <f>EF180*(1-VLOOKUP($AR81,'MP-2017_Male'!$A$3:$CF$103,MIN((61+(Mortality!EG$5-Mortality!$AT$5)),84),0))</f>
        <v>0.15695871491168137</v>
      </c>
      <c r="EH180" s="413">
        <f>EG180*(1-VLOOKUP($AR81,'MP-2017_Male'!$A$3:$CF$103,MIN((61+(Mortality!EH$5-Mortality!$AT$5)),84),0))</f>
        <v>0.15595417913624662</v>
      </c>
      <c r="EI180" s="413">
        <f>EH180*(1-VLOOKUP($AR81,'MP-2017_Male'!$A$3:$CF$103,MIN((61+(Mortality!EI$5-Mortality!$AT$5)),84),0))</f>
        <v>0.15495607238977466</v>
      </c>
      <c r="EJ180" s="413">
        <f>EI180*(1-VLOOKUP($AR81,'MP-2017_Male'!$A$3:$CF$103,MIN((61+(Mortality!EJ$5-Mortality!$AT$5)),84),0))</f>
        <v>0.15396435352648011</v>
      </c>
      <c r="EK180" s="413">
        <f>EJ180*(1-VLOOKUP($AR81,'MP-2017_Male'!$A$3:$CF$103,MIN((61+(Mortality!EK$5-Mortality!$AT$5)),84),0))</f>
        <v>0.15297898166391063</v>
      </c>
      <c r="EL180" s="413">
        <f>EK180*(1-VLOOKUP($AR81,'MP-2017_Male'!$A$3:$CF$103,MIN((61+(Mortality!EL$5-Mortality!$AT$5)),84),0))</f>
        <v>0.1519999161812616</v>
      </c>
      <c r="EM180" s="413">
        <f>EL180*(1-VLOOKUP($AR81,'MP-2017_Male'!$A$3:$CF$103,MIN((61+(Mortality!EM$5-Mortality!$AT$5)),84),0))</f>
        <v>0.15102711671770153</v>
      </c>
      <c r="EN180" s="413">
        <f>EM180*(1-VLOOKUP($AR81,'MP-2017_Male'!$A$3:$CF$103,MIN((61+(Mortality!EN$5-Mortality!$AT$5)),84),0))</f>
        <v>0.15006054317070824</v>
      </c>
      <c r="EO180" s="413">
        <f>EN180*(1-VLOOKUP($AR81,'MP-2017_Male'!$A$3:$CF$103,MIN((61+(Mortality!EO$5-Mortality!$AT$5)),84),0))</f>
        <v>0.1491001556944157</v>
      </c>
      <c r="EP180" s="413">
        <f>EO180*(1-VLOOKUP($AR81,'MP-2017_Male'!$A$3:$CF$103,MIN((61+(Mortality!EP$5-Mortality!$AT$5)),84),0))</f>
        <v>0.14814591469797145</v>
      </c>
      <c r="EQ180" s="413">
        <f>EP180*(1-VLOOKUP($AR81,'MP-2017_Male'!$A$3:$CF$103,MIN((61+(Mortality!EQ$5-Mortality!$AT$5)),84),0))</f>
        <v>0.14719778084390445</v>
      </c>
      <c r="ER180" s="413">
        <f>EQ180*(1-VLOOKUP($AR81,'MP-2017_Male'!$A$3:$CF$103,MIN((61+(Mortality!ER$5-Mortality!$AT$5)),84),0))</f>
        <v>0.14625571504650348</v>
      </c>
      <c r="ES180" s="413">
        <f>ER180*(1-VLOOKUP($AR81,'MP-2017_Male'!$A$3:$CF$103,MIN((61+(Mortality!ES$5-Mortality!$AT$5)),84),0))</f>
        <v>0.14531967847020585</v>
      </c>
      <c r="ET180" s="413">
        <f>ES180*(1-VLOOKUP($AR81,'MP-2017_Male'!$A$3:$CF$103,MIN((61+(Mortality!ET$5-Mortality!$AT$5)),84),0))</f>
        <v>0.14438963252799655</v>
      </c>
      <c r="EU180" s="413">
        <f>ET180*(1-VLOOKUP($AR81,'MP-2017_Male'!$A$3:$CF$103,MIN((61+(Mortality!EU$5-Mortality!$AT$5)),84),0))</f>
        <v>0.14346553887981739</v>
      </c>
      <c r="EV180" s="413">
        <f>EU180*(1-VLOOKUP($AR81,'MP-2017_Male'!$A$3:$CF$103,MIN((61+(Mortality!EV$5-Mortality!$AT$5)),84),0))</f>
        <v>0.14254735943098656</v>
      </c>
      <c r="EW180" s="413">
        <f>EV180*(1-VLOOKUP($AR81,'MP-2017_Male'!$A$3:$CF$103,MIN((61+(Mortality!EW$5-Mortality!$AT$5)),84),0))</f>
        <v>0.14163505633062826</v>
      </c>
      <c r="EX180" s="413">
        <f>EW180*(1-VLOOKUP($AR81,'MP-2017_Male'!$A$3:$CF$103,MIN((61+(Mortality!EX$5-Mortality!$AT$5)),84),0))</f>
        <v>0.14072859197011225</v>
      </c>
      <c r="EY180" s="413">
        <f>EX180*(1-VLOOKUP($AR81,'MP-2017_Male'!$A$3:$CF$103,MIN((61+(Mortality!EY$5-Mortality!$AT$5)),84),0))</f>
        <v>0.13982792898150354</v>
      </c>
      <c r="EZ180" s="413">
        <f>EY180*(1-VLOOKUP($AR81,'MP-2017_Male'!$A$3:$CF$103,MIN((61+(Mortality!EZ$5-Mortality!$AT$5)),84),0))</f>
        <v>0.13893303023602191</v>
      </c>
      <c r="FA180" s="413">
        <f>EZ180*(1-VLOOKUP($AR81,'MP-2017_Male'!$A$3:$CF$103,MIN((61+(Mortality!FA$5-Mortality!$AT$5)),84),0))</f>
        <v>0.13804385884251139</v>
      </c>
      <c r="FB180" s="413">
        <f>FA180*(1-VLOOKUP($AR81,'MP-2017_Male'!$A$3:$CF$103,MIN((61+(Mortality!FB$5-Mortality!$AT$5)),84),0))</f>
        <v>0.13716037814591933</v>
      </c>
      <c r="FC180" s="413">
        <f>FB180*(1-VLOOKUP($AR81,'MP-2017_Male'!$A$3:$CF$103,MIN((61+(Mortality!FC$5-Mortality!$AT$5)),84),0))</f>
        <v>0.13628255172578546</v>
      </c>
      <c r="FD180" s="413">
        <f>FC180*(1-VLOOKUP($AR81,'MP-2017_Male'!$A$3:$CF$103,MIN((61+(Mortality!FD$5-Mortality!$AT$5)),84),0))</f>
        <v>0.13541034339474045</v>
      </c>
      <c r="FE180" s="413">
        <f>FD180*(1-VLOOKUP($AR81,'MP-2017_Male'!$A$3:$CF$103,MIN((61+(Mortality!FE$5-Mortality!$AT$5)),84),0))</f>
        <v>0.13454371719701411</v>
      </c>
      <c r="FF180" s="413">
        <f>FE180*(1-VLOOKUP($AR81,'MP-2017_Male'!$A$3:$CF$103,MIN((61+(Mortality!FF$5-Mortality!$AT$5)),84),0))</f>
        <v>0.13368263740695321</v>
      </c>
      <c r="FG180" s="413">
        <f>FF180*(1-VLOOKUP($AR81,'MP-2017_Male'!$A$3:$CF$103,MIN((61+(Mortality!FG$5-Mortality!$AT$5)),84),0))</f>
        <v>0.13282706852754872</v>
      </c>
      <c r="FH180" s="413">
        <f>FG180*(1-VLOOKUP($AR81,'MP-2017_Male'!$A$3:$CF$103,MIN((61+(Mortality!FH$5-Mortality!$AT$5)),84),0))</f>
        <v>0.13197697528897243</v>
      </c>
      <c r="FI180" s="413">
        <f>FH180*(1-VLOOKUP($AR81,'MP-2017_Male'!$A$3:$CF$103,MIN((61+(Mortality!FI$5-Mortality!$AT$5)),84),0))</f>
        <v>0.13113232264712302</v>
      </c>
    </row>
    <row r="181" spans="44:165">
      <c r="AR181" s="205">
        <v>101</v>
      </c>
      <c r="AS181" s="235">
        <f t="shared" si="179"/>
        <v>0.28466108649898642</v>
      </c>
      <c r="AT181" s="235">
        <f t="shared" ref="AT181:AW181" si="183">AU181</f>
        <v>0.29104000000000002</v>
      </c>
      <c r="AU181" s="235">
        <f t="shared" si="183"/>
        <v>0.29104000000000002</v>
      </c>
      <c r="AV181" s="235">
        <f t="shared" si="183"/>
        <v>0.29104000000000002</v>
      </c>
      <c r="AW181" s="235">
        <f t="shared" si="183"/>
        <v>0.29104000000000002</v>
      </c>
      <c r="AX181" s="406">
        <f t="shared" si="163"/>
        <v>0.29104000000000002</v>
      </c>
      <c r="AY181" s="413">
        <f>AX181*(1-VLOOKUP($AR82,'MP-2017_Male'!$A$3:$CF$103,MIN((61+(Mortality!AY$5-Mortality!$AT$5)),84),0))</f>
        <v>0.28932286400000001</v>
      </c>
      <c r="AZ181" s="413">
        <f>AY181*(1-VLOOKUP($AR82,'MP-2017_Male'!$A$3:$CF$103,MIN((61+(Mortality!AZ$5-Mortality!$AT$5)),84),0))</f>
        <v>0.2877026559616</v>
      </c>
      <c r="BA181" s="413">
        <f>AZ181*(1-VLOOKUP($AR82,'MP-2017_Male'!$A$3:$CF$103,MIN((61+(Mortality!BA$5-Mortality!$AT$5)),84),0))</f>
        <v>0.28614906161940734</v>
      </c>
      <c r="BB181" s="413">
        <f>BA181*(1-VLOOKUP($AR82,'MP-2017_Male'!$A$3:$CF$103,MIN((61+(Mortality!BB$5-Mortality!$AT$5)),84),0))</f>
        <v>0.28466108649898642</v>
      </c>
      <c r="BC181" s="413">
        <f>BB181*(1-VLOOKUP($AR82,'MP-2017_Male'!$A$3:$CF$103,MIN((61+(Mortality!BC$5-Mortality!$AT$5)),84),0))</f>
        <v>0.28320931495784157</v>
      </c>
      <c r="BD181" s="413">
        <f>BC181*(1-VLOOKUP($AR82,'MP-2017_Male'!$A$3:$CF$103,MIN((61+(Mortality!BD$5-Mortality!$AT$5)),84),0))</f>
        <v>0.28179326838305235</v>
      </c>
      <c r="BE181" s="413">
        <f>BD181*(1-VLOOKUP($AR82,'MP-2017_Male'!$A$3:$CF$103,MIN((61+(Mortality!BE$5-Mortality!$AT$5)),84),0))</f>
        <v>0.28038430204113707</v>
      </c>
      <c r="BF181" s="413">
        <f>BE181*(1-VLOOKUP($AR82,'MP-2017_Male'!$A$3:$CF$103,MIN((61+(Mortality!BF$5-Mortality!$AT$5)),84),0))</f>
        <v>0.27901041896113549</v>
      </c>
      <c r="BG181" s="413">
        <f>BF181*(1-VLOOKUP($AR82,'MP-2017_Male'!$A$3:$CF$103,MIN((61+(Mortality!BG$5-Mortality!$AT$5)),84),0))</f>
        <v>0.27761536686632982</v>
      </c>
      <c r="BH181" s="413">
        <f>BG181*(1-VLOOKUP($AR82,'MP-2017_Male'!$A$3:$CF$103,MIN((61+(Mortality!BH$5-Mortality!$AT$5)),84),0))</f>
        <v>0.27622729003199814</v>
      </c>
      <c r="BI181" s="413">
        <f>BH181*(1-VLOOKUP($AR82,'MP-2017_Male'!$A$3:$CF$103,MIN((61+(Mortality!BI$5-Mortality!$AT$5)),84),0))</f>
        <v>0.27481853085283497</v>
      </c>
      <c r="BJ181" s="413">
        <f>BI181*(1-VLOOKUP($AR82,'MP-2017_Male'!$A$3:$CF$103,MIN((61+(Mortality!BJ$5-Mortality!$AT$5)),84),0))</f>
        <v>0.27338947449240025</v>
      </c>
      <c r="BK181" s="413">
        <f>BJ181*(1-VLOOKUP($AR82,'MP-2017_Male'!$A$3:$CF$103,MIN((61+(Mortality!BK$5-Mortality!$AT$5)),84),0))</f>
        <v>0.2719678492250398</v>
      </c>
      <c r="BL181" s="413">
        <f>BK181*(1-VLOOKUP($AR82,'MP-2017_Male'!$A$3:$CF$103,MIN((61+(Mortality!BL$5-Mortality!$AT$5)),84),0))</f>
        <v>0.27052641962414709</v>
      </c>
      <c r="BM181" s="413">
        <f>BL181*(1-VLOOKUP($AR82,'MP-2017_Male'!$A$3:$CF$103,MIN((61+(Mortality!BM$5-Mortality!$AT$5)),84),0))</f>
        <v>0.26906557695817668</v>
      </c>
      <c r="BN181" s="413">
        <f>BM181*(1-VLOOKUP($AR82,'MP-2017_Male'!$A$3:$CF$103,MIN((61+(Mortality!BN$5-Mortality!$AT$5)),84),0))</f>
        <v>0.26758571628490674</v>
      </c>
      <c r="BO181" s="413">
        <f>BN181*(1-VLOOKUP($AR82,'MP-2017_Male'!$A$3:$CF$103,MIN((61+(Mortality!BO$5-Mortality!$AT$5)),84),0))</f>
        <v>0.26606047770208274</v>
      </c>
      <c r="BP181" s="413">
        <f>BO181*(1-VLOOKUP($AR82,'MP-2017_Male'!$A$3:$CF$103,MIN((61+(Mortality!BP$5-Mortality!$AT$5)),84),0))</f>
        <v>0.26451732693141067</v>
      </c>
      <c r="BQ181" s="413">
        <f>BP181*(1-VLOOKUP($AR82,'MP-2017_Male'!$A$3:$CF$103,MIN((61+(Mortality!BQ$5-Mortality!$AT$5)),84),0))</f>
        <v>0.26293022296982221</v>
      </c>
      <c r="BR181" s="413">
        <f>BQ181*(1-VLOOKUP($AR82,'MP-2017_Male'!$A$3:$CF$103,MIN((61+(Mortality!BR$5-Mortality!$AT$5)),84),0))</f>
        <v>0.26135264163200328</v>
      </c>
      <c r="BS181" s="413">
        <f>BR181*(1-VLOOKUP($AR82,'MP-2017_Male'!$A$3:$CF$103,MIN((61+(Mortality!BS$5-Mortality!$AT$5)),84),0))</f>
        <v>0.25978452578221128</v>
      </c>
      <c r="BT181" s="413">
        <f>BS181*(1-VLOOKUP($AR82,'MP-2017_Male'!$A$3:$CF$103,MIN((61+(Mortality!BT$5-Mortality!$AT$5)),84),0))</f>
        <v>0.25822581862751803</v>
      </c>
      <c r="BU181" s="413">
        <f>BT181*(1-VLOOKUP($AR82,'MP-2017_Male'!$A$3:$CF$103,MIN((61+(Mortality!BU$5-Mortality!$AT$5)),84),0))</f>
        <v>0.25667646371575292</v>
      </c>
      <c r="BV181" s="413">
        <f>BU181*(1-VLOOKUP($AR82,'MP-2017_Male'!$A$3:$CF$103,MIN((61+(Mortality!BV$5-Mortality!$AT$5)),84),0))</f>
        <v>0.2551364049334584</v>
      </c>
      <c r="BW181" s="413">
        <f>BV181*(1-VLOOKUP($AR82,'MP-2017_Male'!$A$3:$CF$103,MIN((61+(Mortality!BW$5-Mortality!$AT$5)),84),0))</f>
        <v>0.25360558650385767</v>
      </c>
      <c r="BX181" s="413">
        <f>BW181*(1-VLOOKUP($AR82,'MP-2017_Male'!$A$3:$CF$103,MIN((61+(Mortality!BX$5-Mortality!$AT$5)),84),0))</f>
        <v>0.25208395298483455</v>
      </c>
      <c r="BY181" s="413">
        <f>BX181*(1-VLOOKUP($AR82,'MP-2017_Male'!$A$3:$CF$103,MIN((61+(Mortality!BY$5-Mortality!$AT$5)),84),0))</f>
        <v>0.25057144926692554</v>
      </c>
      <c r="BZ181" s="413">
        <f>BY181*(1-VLOOKUP($AR82,'MP-2017_Male'!$A$3:$CF$103,MIN((61+(Mortality!BZ$5-Mortality!$AT$5)),84),0))</f>
        <v>0.24906802057132399</v>
      </c>
      <c r="CA181" s="413">
        <f>BZ181*(1-VLOOKUP($AR82,'MP-2017_Male'!$A$3:$CF$103,MIN((61+(Mortality!CA$5-Mortality!$AT$5)),84),0))</f>
        <v>0.24757361244789605</v>
      </c>
      <c r="CB181" s="413">
        <f>CA181*(1-VLOOKUP($AR82,'MP-2017_Male'!$A$3:$CF$103,MIN((61+(Mortality!CB$5-Mortality!$AT$5)),84),0))</f>
        <v>0.24608817077320869</v>
      </c>
      <c r="CC181" s="413">
        <f>CB181*(1-VLOOKUP($AR82,'MP-2017_Male'!$A$3:$CF$103,MIN((61+(Mortality!CC$5-Mortality!$AT$5)),84),0))</f>
        <v>0.24461164174856942</v>
      </c>
      <c r="CD181" s="413">
        <f>CC181*(1-VLOOKUP($AR82,'MP-2017_Male'!$A$3:$CF$103,MIN((61+(Mortality!CD$5-Mortality!$AT$5)),84),0))</f>
        <v>0.24314397189807802</v>
      </c>
      <c r="CE181" s="413">
        <f>CD181*(1-VLOOKUP($AR82,'MP-2017_Male'!$A$3:$CF$103,MIN((61+(Mortality!CE$5-Mortality!$AT$5)),84),0))</f>
        <v>0.24168510806668955</v>
      </c>
      <c r="CF181" s="413">
        <f>CE181*(1-VLOOKUP($AR82,'MP-2017_Male'!$A$3:$CF$103,MIN((61+(Mortality!CF$5-Mortality!$AT$5)),84),0))</f>
        <v>0.24023499741828941</v>
      </c>
      <c r="CG181" s="413">
        <f>CF181*(1-VLOOKUP($AR82,'MP-2017_Male'!$A$3:$CF$103,MIN((61+(Mortality!CG$5-Mortality!$AT$5)),84),0))</f>
        <v>0.23879358743377968</v>
      </c>
      <c r="CH181" s="413">
        <f>CG181*(1-VLOOKUP($AR82,'MP-2017_Male'!$A$3:$CF$103,MIN((61+(Mortality!CH$5-Mortality!$AT$5)),84),0))</f>
        <v>0.23736082590917701</v>
      </c>
      <c r="CI181" s="413">
        <f>CH181*(1-VLOOKUP($AR82,'MP-2017_Male'!$A$3:$CF$103,MIN((61+(Mortality!CI$5-Mortality!$AT$5)),84),0))</f>
        <v>0.23593666095372196</v>
      </c>
      <c r="CJ181" s="413">
        <f>CI181*(1-VLOOKUP($AR82,'MP-2017_Male'!$A$3:$CF$103,MIN((61+(Mortality!CJ$5-Mortality!$AT$5)),84),0))</f>
        <v>0.23452104098799961</v>
      </c>
      <c r="CK181" s="413">
        <f>CJ181*(1-VLOOKUP($AR82,'MP-2017_Male'!$A$3:$CF$103,MIN((61+(Mortality!CK$5-Mortality!$AT$5)),84),0))</f>
        <v>0.2331139147420716</v>
      </c>
      <c r="CL181" s="413">
        <f>CK181*(1-VLOOKUP($AR82,'MP-2017_Male'!$A$3:$CF$103,MIN((61+(Mortality!CL$5-Mortality!$AT$5)),84),0))</f>
        <v>0.23171523125361917</v>
      </c>
      <c r="CM181" s="413">
        <f>CL181*(1-VLOOKUP($AR82,'MP-2017_Male'!$A$3:$CF$103,MIN((61+(Mortality!CM$5-Mortality!$AT$5)),84),0))</f>
        <v>0.23032493986609745</v>
      </c>
      <c r="CN181" s="413">
        <f>CM181*(1-VLOOKUP($AR82,'MP-2017_Male'!$A$3:$CF$103,MIN((61+(Mortality!CN$5-Mortality!$AT$5)),84),0))</f>
        <v>0.22894299022690087</v>
      </c>
      <c r="CO181" s="413">
        <f>CN181*(1-VLOOKUP($AR82,'MP-2017_Male'!$A$3:$CF$103,MIN((61+(Mortality!CO$5-Mortality!$AT$5)),84),0))</f>
        <v>0.22756933228553947</v>
      </c>
      <c r="CP181" s="413">
        <f>CO181*(1-VLOOKUP($AR82,'MP-2017_Male'!$A$3:$CF$103,MIN((61+(Mortality!CP$5-Mortality!$AT$5)),84),0))</f>
        <v>0.22620391629182623</v>
      </c>
      <c r="CQ181" s="413">
        <f>CP181*(1-VLOOKUP($AR82,'MP-2017_Male'!$A$3:$CF$103,MIN((61+(Mortality!CQ$5-Mortality!$AT$5)),84),0))</f>
        <v>0.22484669279407526</v>
      </c>
      <c r="CR181" s="413">
        <f>CQ181*(1-VLOOKUP($AR82,'MP-2017_Male'!$A$3:$CF$103,MIN((61+(Mortality!CR$5-Mortality!$AT$5)),84),0))</f>
        <v>0.2234976126373108</v>
      </c>
      <c r="CS181" s="413">
        <f>CR181*(1-VLOOKUP($AR82,'MP-2017_Male'!$A$3:$CF$103,MIN((61+(Mortality!CS$5-Mortality!$AT$5)),84),0))</f>
        <v>0.22215662696148694</v>
      </c>
      <c r="CT181" s="413">
        <f>CS181*(1-VLOOKUP($AR82,'MP-2017_Male'!$A$3:$CF$103,MIN((61+(Mortality!CT$5-Mortality!$AT$5)),84),0))</f>
        <v>0.22082368719971801</v>
      </c>
      <c r="CU181" s="413">
        <f>CT181*(1-VLOOKUP($AR82,'MP-2017_Male'!$A$3:$CF$103,MIN((61+(Mortality!CU$5-Mortality!$AT$5)),84),0))</f>
        <v>0.2194987450765197</v>
      </c>
      <c r="CV181" s="413">
        <f>CU181*(1-VLOOKUP($AR82,'MP-2017_Male'!$A$3:$CF$103,MIN((61+(Mortality!CV$5-Mortality!$AT$5)),84),0))</f>
        <v>0.21818175260606057</v>
      </c>
      <c r="CW181" s="413">
        <f>CV181*(1-VLOOKUP($AR82,'MP-2017_Male'!$A$3:$CF$103,MIN((61+(Mortality!CW$5-Mortality!$AT$5)),84),0))</f>
        <v>0.21687266209042422</v>
      </c>
      <c r="CX181" s="413">
        <f>CW181*(1-VLOOKUP($AR82,'MP-2017_Male'!$A$3:$CF$103,MIN((61+(Mortality!CX$5-Mortality!$AT$5)),84),0))</f>
        <v>0.21557142611788166</v>
      </c>
      <c r="CY181" s="413">
        <f>CX181*(1-VLOOKUP($AR82,'MP-2017_Male'!$A$3:$CF$103,MIN((61+(Mortality!CY$5-Mortality!$AT$5)),84),0))</f>
        <v>0.21427799756117435</v>
      </c>
      <c r="CZ181" s="413">
        <f>CY181*(1-VLOOKUP($AR82,'MP-2017_Male'!$A$3:$CF$103,MIN((61+(Mortality!CZ$5-Mortality!$AT$5)),84),0))</f>
        <v>0.2129923295758073</v>
      </c>
      <c r="DA181" s="413">
        <f>CZ181*(1-VLOOKUP($AR82,'MP-2017_Male'!$A$3:$CF$103,MIN((61+(Mortality!DA$5-Mortality!$AT$5)),84),0))</f>
        <v>0.21171437559835246</v>
      </c>
      <c r="DB181" s="413">
        <f>DA181*(1-VLOOKUP($AR82,'MP-2017_Male'!$A$3:$CF$103,MIN((61+(Mortality!DB$5-Mortality!$AT$5)),84),0))</f>
        <v>0.21044408934476236</v>
      </c>
      <c r="DC181" s="413">
        <f>DB181*(1-VLOOKUP($AR82,'MP-2017_Male'!$A$3:$CF$103,MIN((61+(Mortality!DC$5-Mortality!$AT$5)),84),0))</f>
        <v>0.20918142480869378</v>
      </c>
      <c r="DD181" s="413">
        <f>DC181*(1-VLOOKUP($AR82,'MP-2017_Male'!$A$3:$CF$103,MIN((61+(Mortality!DD$5-Mortality!$AT$5)),84),0))</f>
        <v>0.20792633625984161</v>
      </c>
      <c r="DE181" s="413">
        <f>DD181*(1-VLOOKUP($AR82,'MP-2017_Male'!$A$3:$CF$103,MIN((61+(Mortality!DE$5-Mortality!$AT$5)),84),0))</f>
        <v>0.20667877824228256</v>
      </c>
      <c r="DF181" s="413">
        <f>DE181*(1-VLOOKUP($AR82,'MP-2017_Male'!$A$3:$CF$103,MIN((61+(Mortality!DF$5-Mortality!$AT$5)),84),0))</f>
        <v>0.20543870557282887</v>
      </c>
      <c r="DG181" s="413">
        <f>DF181*(1-VLOOKUP($AR82,'MP-2017_Male'!$A$3:$CF$103,MIN((61+(Mortality!DG$5-Mortality!$AT$5)),84),0))</f>
        <v>0.20420607333939189</v>
      </c>
      <c r="DH181" s="413">
        <f>DG181*(1-VLOOKUP($AR82,'MP-2017_Male'!$A$3:$CF$103,MIN((61+(Mortality!DH$5-Mortality!$AT$5)),84),0))</f>
        <v>0.20298083689935553</v>
      </c>
      <c r="DI181" s="413">
        <f>DH181*(1-VLOOKUP($AR82,'MP-2017_Male'!$A$3:$CF$103,MIN((61+(Mortality!DI$5-Mortality!$AT$5)),84),0))</f>
        <v>0.2017629518779594</v>
      </c>
      <c r="DJ181" s="413">
        <f>DI181*(1-VLOOKUP($AR82,'MP-2017_Male'!$A$3:$CF$103,MIN((61+(Mortality!DJ$5-Mortality!$AT$5)),84),0))</f>
        <v>0.20055237416669164</v>
      </c>
      <c r="DK181" s="413">
        <f>DJ181*(1-VLOOKUP($AR82,'MP-2017_Male'!$A$3:$CF$103,MIN((61+(Mortality!DK$5-Mortality!$AT$5)),84),0))</f>
        <v>0.1993490599216915</v>
      </c>
      <c r="DL181" s="413">
        <f>DK181*(1-VLOOKUP($AR82,'MP-2017_Male'!$A$3:$CF$103,MIN((61+(Mortality!DL$5-Mortality!$AT$5)),84),0))</f>
        <v>0.19815296556216136</v>
      </c>
      <c r="DM181" s="413">
        <f>DL181*(1-VLOOKUP($AR82,'MP-2017_Male'!$A$3:$CF$103,MIN((61+(Mortality!DM$5-Mortality!$AT$5)),84),0))</f>
        <v>0.1969640477687884</v>
      </c>
      <c r="DN181" s="413">
        <f>DM181*(1-VLOOKUP($AR82,'MP-2017_Male'!$A$3:$CF$103,MIN((61+(Mortality!DN$5-Mortality!$AT$5)),84),0))</f>
        <v>0.19578226348217567</v>
      </c>
      <c r="DO181" s="413">
        <f>DN181*(1-VLOOKUP($AR82,'MP-2017_Male'!$A$3:$CF$103,MIN((61+(Mortality!DO$5-Mortality!$AT$5)),84),0))</f>
        <v>0.19460756990128261</v>
      </c>
      <c r="DP181" s="413">
        <f>DO181*(1-VLOOKUP($AR82,'MP-2017_Male'!$A$3:$CF$103,MIN((61+(Mortality!DP$5-Mortality!$AT$5)),84),0))</f>
        <v>0.19343992448187491</v>
      </c>
      <c r="DQ181" s="413">
        <f>DP181*(1-VLOOKUP($AR82,'MP-2017_Male'!$A$3:$CF$103,MIN((61+(Mortality!DQ$5-Mortality!$AT$5)),84),0))</f>
        <v>0.19227928493498367</v>
      </c>
      <c r="DR181" s="413">
        <f>DQ181*(1-VLOOKUP($AR82,'MP-2017_Male'!$A$3:$CF$103,MIN((61+(Mortality!DR$5-Mortality!$AT$5)),84),0))</f>
        <v>0.19112560922537378</v>
      </c>
      <c r="DS181" s="413">
        <f>DR181*(1-VLOOKUP($AR82,'MP-2017_Male'!$A$3:$CF$103,MIN((61+(Mortality!DS$5-Mortality!$AT$5)),84),0))</f>
        <v>0.18997885557002153</v>
      </c>
      <c r="DT181" s="413">
        <f>DS181*(1-VLOOKUP($AR82,'MP-2017_Male'!$A$3:$CF$103,MIN((61+(Mortality!DT$5-Mortality!$AT$5)),84),0))</f>
        <v>0.18883898243660141</v>
      </c>
      <c r="DU181" s="413">
        <f>DT181*(1-VLOOKUP($AR82,'MP-2017_Male'!$A$3:$CF$103,MIN((61+(Mortality!DU$5-Mortality!$AT$5)),84),0))</f>
        <v>0.1877059485419818</v>
      </c>
      <c r="DV181" s="413">
        <f>DU181*(1-VLOOKUP($AR82,'MP-2017_Male'!$A$3:$CF$103,MIN((61+(Mortality!DV$5-Mortality!$AT$5)),84),0))</f>
        <v>0.18657971285072991</v>
      </c>
      <c r="DW181" s="413">
        <f>DV181*(1-VLOOKUP($AR82,'MP-2017_Male'!$A$3:$CF$103,MIN((61+(Mortality!DW$5-Mortality!$AT$5)),84),0))</f>
        <v>0.18546023457362554</v>
      </c>
      <c r="DX181" s="413">
        <f>DW181*(1-VLOOKUP($AR82,'MP-2017_Male'!$A$3:$CF$103,MIN((61+(Mortality!DX$5-Mortality!$AT$5)),84),0))</f>
        <v>0.18434747316618377</v>
      </c>
      <c r="DY181" s="413">
        <f>DX181*(1-VLOOKUP($AR82,'MP-2017_Male'!$A$3:$CF$103,MIN((61+(Mortality!DY$5-Mortality!$AT$5)),84),0))</f>
        <v>0.18324138832718667</v>
      </c>
      <c r="DZ181" s="413">
        <f>DY181*(1-VLOOKUP($AR82,'MP-2017_Male'!$A$3:$CF$103,MIN((61+(Mortality!DZ$5-Mortality!$AT$5)),84),0))</f>
        <v>0.18214193999722356</v>
      </c>
      <c r="EA181" s="413">
        <f>DZ181*(1-VLOOKUP($AR82,'MP-2017_Male'!$A$3:$CF$103,MIN((61+(Mortality!EA$5-Mortality!$AT$5)),84),0))</f>
        <v>0.18104908835724021</v>
      </c>
      <c r="EB181" s="413">
        <f>EA181*(1-VLOOKUP($AR82,'MP-2017_Male'!$A$3:$CF$103,MIN((61+(Mortality!EB$5-Mortality!$AT$5)),84),0))</f>
        <v>0.17996279382709676</v>
      </c>
      <c r="EC181" s="413">
        <f>EB181*(1-VLOOKUP($AR82,'MP-2017_Male'!$A$3:$CF$103,MIN((61+(Mortality!EC$5-Mortality!$AT$5)),84),0))</f>
        <v>0.17888301706413418</v>
      </c>
      <c r="ED181" s="413">
        <f>EC181*(1-VLOOKUP($AR82,'MP-2017_Male'!$A$3:$CF$103,MIN((61+(Mortality!ED$5-Mortality!$AT$5)),84),0))</f>
        <v>0.17780971896174938</v>
      </c>
      <c r="EE181" s="413">
        <f>ED181*(1-VLOOKUP($AR82,'MP-2017_Male'!$A$3:$CF$103,MIN((61+(Mortality!EE$5-Mortality!$AT$5)),84),0))</f>
        <v>0.17674286064797889</v>
      </c>
      <c r="EF181" s="413">
        <f>EE181*(1-VLOOKUP($AR82,'MP-2017_Male'!$A$3:$CF$103,MIN((61+(Mortality!EF$5-Mortality!$AT$5)),84),0))</f>
        <v>0.17568240348409103</v>
      </c>
      <c r="EG181" s="413">
        <f>EF181*(1-VLOOKUP($AR82,'MP-2017_Male'!$A$3:$CF$103,MIN((61+(Mortality!EG$5-Mortality!$AT$5)),84),0))</f>
        <v>0.17462830906318649</v>
      </c>
      <c r="EH181" s="413">
        <f>EG181*(1-VLOOKUP($AR82,'MP-2017_Male'!$A$3:$CF$103,MIN((61+(Mortality!EH$5-Mortality!$AT$5)),84),0))</f>
        <v>0.17358053920880737</v>
      </c>
      <c r="EI181" s="413">
        <f>EH181*(1-VLOOKUP($AR82,'MP-2017_Male'!$A$3:$CF$103,MIN((61+(Mortality!EI$5-Mortality!$AT$5)),84),0))</f>
        <v>0.17253905597355451</v>
      </c>
      <c r="EJ181" s="413">
        <f>EI181*(1-VLOOKUP($AR82,'MP-2017_Male'!$A$3:$CF$103,MIN((61+(Mortality!EJ$5-Mortality!$AT$5)),84),0))</f>
        <v>0.17150382163771319</v>
      </c>
      <c r="EK181" s="413">
        <f>EJ181*(1-VLOOKUP($AR82,'MP-2017_Male'!$A$3:$CF$103,MIN((61+(Mortality!EK$5-Mortality!$AT$5)),84),0))</f>
        <v>0.1704747987078869</v>
      </c>
      <c r="EL181" s="413">
        <f>EK181*(1-VLOOKUP($AR82,'MP-2017_Male'!$A$3:$CF$103,MIN((61+(Mortality!EL$5-Mortality!$AT$5)),84),0))</f>
        <v>0.16945194991563958</v>
      </c>
      <c r="EM181" s="413">
        <f>EL181*(1-VLOOKUP($AR82,'MP-2017_Male'!$A$3:$CF$103,MIN((61+(Mortality!EM$5-Mortality!$AT$5)),84),0))</f>
        <v>0.16843523821614576</v>
      </c>
      <c r="EN181" s="413">
        <f>EM181*(1-VLOOKUP($AR82,'MP-2017_Male'!$A$3:$CF$103,MIN((61+(Mortality!EN$5-Mortality!$AT$5)),84),0))</f>
        <v>0.16742462678684888</v>
      </c>
      <c r="EO181" s="413">
        <f>EN181*(1-VLOOKUP($AR82,'MP-2017_Male'!$A$3:$CF$103,MIN((61+(Mortality!EO$5-Mortality!$AT$5)),84),0))</f>
        <v>0.16642007902612779</v>
      </c>
      <c r="EP181" s="413">
        <f>EO181*(1-VLOOKUP($AR82,'MP-2017_Male'!$A$3:$CF$103,MIN((61+(Mortality!EP$5-Mortality!$AT$5)),84),0))</f>
        <v>0.16542155855197102</v>
      </c>
      <c r="EQ181" s="413">
        <f>EP181*(1-VLOOKUP($AR82,'MP-2017_Male'!$A$3:$CF$103,MIN((61+(Mortality!EQ$5-Mortality!$AT$5)),84),0))</f>
        <v>0.16442902920065919</v>
      </c>
      <c r="ER181" s="413">
        <f>EQ181*(1-VLOOKUP($AR82,'MP-2017_Male'!$A$3:$CF$103,MIN((61+(Mortality!ER$5-Mortality!$AT$5)),84),0))</f>
        <v>0.16344245502545524</v>
      </c>
      <c r="ES181" s="413">
        <f>ER181*(1-VLOOKUP($AR82,'MP-2017_Male'!$A$3:$CF$103,MIN((61+(Mortality!ES$5-Mortality!$AT$5)),84),0))</f>
        <v>0.16246180029530249</v>
      </c>
      <c r="ET181" s="413">
        <f>ES181*(1-VLOOKUP($AR82,'MP-2017_Male'!$A$3:$CF$103,MIN((61+(Mortality!ET$5-Mortality!$AT$5)),84),0))</f>
        <v>0.16148702949353066</v>
      </c>
      <c r="EU181" s="413">
        <f>ET181*(1-VLOOKUP($AR82,'MP-2017_Male'!$A$3:$CF$103,MIN((61+(Mortality!EU$5-Mortality!$AT$5)),84),0))</f>
        <v>0.16051810731656949</v>
      </c>
      <c r="EV181" s="413">
        <f>EU181*(1-VLOOKUP($AR82,'MP-2017_Male'!$A$3:$CF$103,MIN((61+(Mortality!EV$5-Mortality!$AT$5)),84),0))</f>
        <v>0.15955499867267006</v>
      </c>
      <c r="EW181" s="413">
        <f>EV181*(1-VLOOKUP($AR82,'MP-2017_Male'!$A$3:$CF$103,MIN((61+(Mortality!EW$5-Mortality!$AT$5)),84),0))</f>
        <v>0.15859766868063405</v>
      </c>
      <c r="EX181" s="413">
        <f>EW181*(1-VLOOKUP($AR82,'MP-2017_Male'!$A$3:$CF$103,MIN((61+(Mortality!EX$5-Mortality!$AT$5)),84),0))</f>
        <v>0.15764608266855024</v>
      </c>
      <c r="EY181" s="413">
        <f>EX181*(1-VLOOKUP($AR82,'MP-2017_Male'!$A$3:$CF$103,MIN((61+(Mortality!EY$5-Mortality!$AT$5)),84),0))</f>
        <v>0.15670020617253894</v>
      </c>
      <c r="EZ181" s="413">
        <f>EY181*(1-VLOOKUP($AR82,'MP-2017_Male'!$A$3:$CF$103,MIN((61+(Mortality!EZ$5-Mortality!$AT$5)),84),0))</f>
        <v>0.15576000493550371</v>
      </c>
      <c r="FA181" s="413">
        <f>EZ181*(1-VLOOKUP($AR82,'MP-2017_Male'!$A$3:$CF$103,MIN((61+(Mortality!FA$5-Mortality!$AT$5)),84),0))</f>
        <v>0.15482544490589067</v>
      </c>
      <c r="FB181" s="413">
        <f>FA181*(1-VLOOKUP($AR82,'MP-2017_Male'!$A$3:$CF$103,MIN((61+(Mortality!FB$5-Mortality!$AT$5)),84),0))</f>
        <v>0.15389649223645532</v>
      </c>
      <c r="FC181" s="413">
        <f>FB181*(1-VLOOKUP($AR82,'MP-2017_Male'!$A$3:$CF$103,MIN((61+(Mortality!FC$5-Mortality!$AT$5)),84),0))</f>
        <v>0.15297311328303659</v>
      </c>
      <c r="FD181" s="413">
        <f>FC181*(1-VLOOKUP($AR82,'MP-2017_Male'!$A$3:$CF$103,MIN((61+(Mortality!FD$5-Mortality!$AT$5)),84),0))</f>
        <v>0.15205527460333837</v>
      </c>
      <c r="FE181" s="413">
        <f>FD181*(1-VLOOKUP($AR82,'MP-2017_Male'!$A$3:$CF$103,MIN((61+(Mortality!FE$5-Mortality!$AT$5)),84),0))</f>
        <v>0.15114294295571834</v>
      </c>
      <c r="FF181" s="413">
        <f>FE181*(1-VLOOKUP($AR82,'MP-2017_Male'!$A$3:$CF$103,MIN((61+(Mortality!FF$5-Mortality!$AT$5)),84),0))</f>
        <v>0.15023608529798402</v>
      </c>
      <c r="FG181" s="413">
        <f>FF181*(1-VLOOKUP($AR82,'MP-2017_Male'!$A$3:$CF$103,MIN((61+(Mortality!FG$5-Mortality!$AT$5)),84),0))</f>
        <v>0.14933466878619611</v>
      </c>
      <c r="FH181" s="413">
        <f>FG181*(1-VLOOKUP($AR82,'MP-2017_Male'!$A$3:$CF$103,MIN((61+(Mortality!FH$5-Mortality!$AT$5)),84),0))</f>
        <v>0.14843866077347895</v>
      </c>
      <c r="FI181" s="413">
        <f>FH181*(1-VLOOKUP($AR82,'MP-2017_Male'!$A$3:$CF$103,MIN((61+(Mortality!FI$5-Mortality!$AT$5)),84),0))</f>
        <v>0.14754802880883808</v>
      </c>
    </row>
    <row r="182" spans="44:165">
      <c r="AR182" s="205">
        <v>102</v>
      </c>
      <c r="AS182" s="235">
        <f t="shared" si="179"/>
        <v>0.3050776129302501</v>
      </c>
      <c r="AT182" s="235">
        <f t="shared" ref="AT182:AW182" si="184">AU182</f>
        <v>0.311444</v>
      </c>
      <c r="AU182" s="235">
        <f t="shared" si="184"/>
        <v>0.311444</v>
      </c>
      <c r="AV182" s="235">
        <f t="shared" si="184"/>
        <v>0.311444</v>
      </c>
      <c r="AW182" s="235">
        <f t="shared" si="184"/>
        <v>0.311444</v>
      </c>
      <c r="AX182" s="406">
        <f t="shared" si="163"/>
        <v>0.311444</v>
      </c>
      <c r="AY182" s="413">
        <f>AX182*(1-VLOOKUP($AR83,'MP-2017_Male'!$A$3:$CF$103,MIN((61+(Mortality!AY$5-Mortality!$AT$5)),84),0))</f>
        <v>0.309731058</v>
      </c>
      <c r="AZ182" s="413">
        <f>AY182*(1-VLOOKUP($AR83,'MP-2017_Male'!$A$3:$CF$103,MIN((61+(Mortality!AZ$5-Mortality!$AT$5)),84),0))</f>
        <v>0.30812045649840003</v>
      </c>
      <c r="BA182" s="413">
        <f>AZ182*(1-VLOOKUP($AR83,'MP-2017_Male'!$A$3:$CF$103,MIN((61+(Mortality!BA$5-Mortality!$AT$5)),84),0))</f>
        <v>0.30657985421590805</v>
      </c>
      <c r="BB182" s="413">
        <f>BA182*(1-VLOOKUP($AR83,'MP-2017_Male'!$A$3:$CF$103,MIN((61+(Mortality!BB$5-Mortality!$AT$5)),84),0))</f>
        <v>0.3050776129302501</v>
      </c>
      <c r="BC182" s="413">
        <f>BB182*(1-VLOOKUP($AR83,'MP-2017_Male'!$A$3:$CF$103,MIN((61+(Mortality!BC$5-Mortality!$AT$5)),84),0))</f>
        <v>0.30364374814947792</v>
      </c>
      <c r="BD182" s="413">
        <f>BC182*(1-VLOOKUP($AR83,'MP-2017_Male'!$A$3:$CF$103,MIN((61+(Mortality!BD$5-Mortality!$AT$5)),84),0))</f>
        <v>0.30224698690799029</v>
      </c>
      <c r="BE182" s="413">
        <f>BD182*(1-VLOOKUP($AR83,'MP-2017_Male'!$A$3:$CF$103,MIN((61+(Mortality!BE$5-Mortality!$AT$5)),84),0))</f>
        <v>0.3008566507682135</v>
      </c>
      <c r="BF182" s="413">
        <f>BE182*(1-VLOOKUP($AR83,'MP-2017_Male'!$A$3:$CF$103,MIN((61+(Mortality!BF$5-Mortality!$AT$5)),84),0))</f>
        <v>0.29947271017467969</v>
      </c>
      <c r="BG182" s="413">
        <f>BF182*(1-VLOOKUP($AR83,'MP-2017_Male'!$A$3:$CF$103,MIN((61+(Mortality!BG$5-Mortality!$AT$5)),84),0))</f>
        <v>0.29809513570787616</v>
      </c>
      <c r="BH182" s="413">
        <f>BG182*(1-VLOOKUP($AR83,'MP-2017_Male'!$A$3:$CF$103,MIN((61+(Mortality!BH$5-Mortality!$AT$5)),84),0))</f>
        <v>0.29669408857004914</v>
      </c>
      <c r="BI182" s="413">
        <f>BH182*(1-VLOOKUP($AR83,'MP-2017_Male'!$A$3:$CF$103,MIN((61+(Mortality!BI$5-Mortality!$AT$5)),84),0))</f>
        <v>0.29529962635376988</v>
      </c>
      <c r="BJ182" s="413">
        <f>BI182*(1-VLOOKUP($AR83,'MP-2017_Male'!$A$3:$CF$103,MIN((61+(Mortality!BJ$5-Mortality!$AT$5)),84),0))</f>
        <v>0.29388218814727179</v>
      </c>
      <c r="BK182" s="413">
        <f>BJ182*(1-VLOOKUP($AR83,'MP-2017_Male'!$A$3:$CF$103,MIN((61+(Mortality!BK$5-Mortality!$AT$5)),84),0))</f>
        <v>0.29244216542535018</v>
      </c>
      <c r="BL182" s="413">
        <f>BK182*(1-VLOOKUP($AR83,'MP-2017_Male'!$A$3:$CF$103,MIN((61+(Mortality!BL$5-Mortality!$AT$5)),84),0))</f>
        <v>0.2909799545982234</v>
      </c>
      <c r="BM182" s="413">
        <f>BL182*(1-VLOOKUP($AR83,'MP-2017_Male'!$A$3:$CF$103,MIN((61+(Mortality!BM$5-Mortality!$AT$5)),84),0))</f>
        <v>0.28952505482523228</v>
      </c>
      <c r="BN182" s="413">
        <f>BM182*(1-VLOOKUP($AR83,'MP-2017_Male'!$A$3:$CF$103,MIN((61+(Mortality!BN$5-Mortality!$AT$5)),84),0))</f>
        <v>0.28801952454014107</v>
      </c>
      <c r="BO182" s="413">
        <f>BN182*(1-VLOOKUP($AR83,'MP-2017_Male'!$A$3:$CF$103,MIN((61+(Mortality!BO$5-Mortality!$AT$5)),84),0))</f>
        <v>0.28649302106007835</v>
      </c>
      <c r="BP182" s="413">
        <f>BO182*(1-VLOOKUP($AR83,'MP-2017_Male'!$A$3:$CF$103,MIN((61+(Mortality!BP$5-Mortality!$AT$5)),84),0))</f>
        <v>0.28494595874635392</v>
      </c>
      <c r="BQ182" s="413">
        <f>BP182*(1-VLOOKUP($AR83,'MP-2017_Male'!$A$3:$CF$103,MIN((61+(Mortality!BQ$5-Mortality!$AT$5)),84),0))</f>
        <v>0.28337875597324896</v>
      </c>
      <c r="BR182" s="413">
        <f>BQ182*(1-VLOOKUP($AR83,'MP-2017_Male'!$A$3:$CF$103,MIN((61+(Mortality!BR$5-Mortality!$AT$5)),84),0))</f>
        <v>0.28182017281539612</v>
      </c>
      <c r="BS182" s="413">
        <f>BR182*(1-VLOOKUP($AR83,'MP-2017_Male'!$A$3:$CF$103,MIN((61+(Mortality!BS$5-Mortality!$AT$5)),84),0))</f>
        <v>0.28027016186491144</v>
      </c>
      <c r="BT182" s="413">
        <f>BS182*(1-VLOOKUP($AR83,'MP-2017_Male'!$A$3:$CF$103,MIN((61+(Mortality!BT$5-Mortality!$AT$5)),84),0))</f>
        <v>0.27872867597465445</v>
      </c>
      <c r="BU182" s="413">
        <f>BT182*(1-VLOOKUP($AR83,'MP-2017_Male'!$A$3:$CF$103,MIN((61+(Mortality!BU$5-Mortality!$AT$5)),84),0))</f>
        <v>0.27719566825679387</v>
      </c>
      <c r="BV182" s="413">
        <f>BU182*(1-VLOOKUP($AR83,'MP-2017_Male'!$A$3:$CF$103,MIN((61+(Mortality!BV$5-Mortality!$AT$5)),84),0))</f>
        <v>0.27567109208138152</v>
      </c>
      <c r="BW182" s="413">
        <f>BV182*(1-VLOOKUP($AR83,'MP-2017_Male'!$A$3:$CF$103,MIN((61+(Mortality!BW$5-Mortality!$AT$5)),84),0))</f>
        <v>0.27415490107493395</v>
      </c>
      <c r="BX182" s="413">
        <f>BW182*(1-VLOOKUP($AR83,'MP-2017_Male'!$A$3:$CF$103,MIN((61+(Mortality!BX$5-Mortality!$AT$5)),84),0))</f>
        <v>0.27264704911902182</v>
      </c>
      <c r="BY182" s="413">
        <f>BX182*(1-VLOOKUP($AR83,'MP-2017_Male'!$A$3:$CF$103,MIN((61+(Mortality!BY$5-Mortality!$AT$5)),84),0))</f>
        <v>0.2711474903488672</v>
      </c>
      <c r="BZ182" s="413">
        <f>BY182*(1-VLOOKUP($AR83,'MP-2017_Male'!$A$3:$CF$103,MIN((61+(Mortality!BZ$5-Mortality!$AT$5)),84),0))</f>
        <v>0.26965617915194845</v>
      </c>
      <c r="CA182" s="413">
        <f>BZ182*(1-VLOOKUP($AR83,'MP-2017_Male'!$A$3:$CF$103,MIN((61+(Mortality!CA$5-Mortality!$AT$5)),84),0))</f>
        <v>0.26817307016661274</v>
      </c>
      <c r="CB182" s="413">
        <f>CA182*(1-VLOOKUP($AR83,'MP-2017_Male'!$A$3:$CF$103,MIN((61+(Mortality!CB$5-Mortality!$AT$5)),84),0))</f>
        <v>0.26669811828069639</v>
      </c>
      <c r="CC182" s="413">
        <f>CB182*(1-VLOOKUP($AR83,'MP-2017_Male'!$A$3:$CF$103,MIN((61+(Mortality!CC$5-Mortality!$AT$5)),84),0))</f>
        <v>0.26523127863015256</v>
      </c>
      <c r="CD182" s="413">
        <f>CC182*(1-VLOOKUP($AR83,'MP-2017_Male'!$A$3:$CF$103,MIN((61+(Mortality!CD$5-Mortality!$AT$5)),84),0))</f>
        <v>0.26377250659768675</v>
      </c>
      <c r="CE182" s="413">
        <f>CD182*(1-VLOOKUP($AR83,'MP-2017_Male'!$A$3:$CF$103,MIN((61+(Mortality!CE$5-Mortality!$AT$5)),84),0))</f>
        <v>0.26232175781139949</v>
      </c>
      <c r="CF182" s="413">
        <f>CE182*(1-VLOOKUP($AR83,'MP-2017_Male'!$A$3:$CF$103,MIN((61+(Mortality!CF$5-Mortality!$AT$5)),84),0))</f>
        <v>0.2608789881434368</v>
      </c>
      <c r="CG182" s="413">
        <f>CF182*(1-VLOOKUP($AR83,'MP-2017_Male'!$A$3:$CF$103,MIN((61+(Mortality!CG$5-Mortality!$AT$5)),84),0))</f>
        <v>0.25944415370864793</v>
      </c>
      <c r="CH182" s="413">
        <f>CG182*(1-VLOOKUP($AR83,'MP-2017_Male'!$A$3:$CF$103,MIN((61+(Mortality!CH$5-Mortality!$AT$5)),84),0))</f>
        <v>0.25801721086325036</v>
      </c>
      <c r="CI182" s="413">
        <f>CH182*(1-VLOOKUP($AR83,'MP-2017_Male'!$A$3:$CF$103,MIN((61+(Mortality!CI$5-Mortality!$AT$5)),84),0))</f>
        <v>0.25659811620350248</v>
      </c>
      <c r="CJ182" s="413">
        <f>CI182*(1-VLOOKUP($AR83,'MP-2017_Male'!$A$3:$CF$103,MIN((61+(Mortality!CJ$5-Mortality!$AT$5)),84),0))</f>
        <v>0.25518682656438324</v>
      </c>
      <c r="CK182" s="413">
        <f>CJ182*(1-VLOOKUP($AR83,'MP-2017_Male'!$A$3:$CF$103,MIN((61+(Mortality!CK$5-Mortality!$AT$5)),84),0))</f>
        <v>0.25378329901827912</v>
      </c>
      <c r="CL182" s="413">
        <f>CK182*(1-VLOOKUP($AR83,'MP-2017_Male'!$A$3:$CF$103,MIN((61+(Mortality!CL$5-Mortality!$AT$5)),84),0))</f>
        <v>0.25238749087367862</v>
      </c>
      <c r="CM182" s="413">
        <f>CL182*(1-VLOOKUP($AR83,'MP-2017_Male'!$A$3:$CF$103,MIN((61+(Mortality!CM$5-Mortality!$AT$5)),84),0))</f>
        <v>0.25099935967387338</v>
      </c>
      <c r="CN182" s="413">
        <f>CM182*(1-VLOOKUP($AR83,'MP-2017_Male'!$A$3:$CF$103,MIN((61+(Mortality!CN$5-Mortality!$AT$5)),84),0))</f>
        <v>0.24961886319566709</v>
      </c>
      <c r="CO182" s="413">
        <f>CN182*(1-VLOOKUP($AR83,'MP-2017_Male'!$A$3:$CF$103,MIN((61+(Mortality!CO$5-Mortality!$AT$5)),84),0))</f>
        <v>0.24824595944809094</v>
      </c>
      <c r="CP182" s="413">
        <f>CO182*(1-VLOOKUP($AR83,'MP-2017_Male'!$A$3:$CF$103,MIN((61+(Mortality!CP$5-Mortality!$AT$5)),84),0))</f>
        <v>0.24688060667112646</v>
      </c>
      <c r="CQ182" s="413">
        <f>CP182*(1-VLOOKUP($AR83,'MP-2017_Male'!$A$3:$CF$103,MIN((61+(Mortality!CQ$5-Mortality!$AT$5)),84),0))</f>
        <v>0.24552276333443529</v>
      </c>
      <c r="CR182" s="413">
        <f>CQ182*(1-VLOOKUP($AR83,'MP-2017_Male'!$A$3:$CF$103,MIN((61+(Mortality!CR$5-Mortality!$AT$5)),84),0))</f>
        <v>0.2441723881360959</v>
      </c>
      <c r="CS182" s="413">
        <f>CR182*(1-VLOOKUP($AR83,'MP-2017_Male'!$A$3:$CF$103,MIN((61+(Mortality!CS$5-Mortality!$AT$5)),84),0))</f>
        <v>0.24282944000134737</v>
      </c>
      <c r="CT182" s="413">
        <f>CS182*(1-VLOOKUP($AR83,'MP-2017_Male'!$A$3:$CF$103,MIN((61+(Mortality!CT$5-Mortality!$AT$5)),84),0))</f>
        <v>0.24149387808133999</v>
      </c>
      <c r="CU182" s="413">
        <f>CT182*(1-VLOOKUP($AR83,'MP-2017_Male'!$A$3:$CF$103,MIN((61+(Mortality!CU$5-Mortality!$AT$5)),84),0))</f>
        <v>0.24016566175189263</v>
      </c>
      <c r="CV182" s="413">
        <f>CU182*(1-VLOOKUP($AR83,'MP-2017_Male'!$A$3:$CF$103,MIN((61+(Mortality!CV$5-Mortality!$AT$5)),84),0))</f>
        <v>0.23884475061225724</v>
      </c>
      <c r="CW182" s="413">
        <f>CV182*(1-VLOOKUP($AR83,'MP-2017_Male'!$A$3:$CF$103,MIN((61+(Mortality!CW$5-Mortality!$AT$5)),84),0))</f>
        <v>0.23753110448388984</v>
      </c>
      <c r="CX182" s="413">
        <f>CW182*(1-VLOOKUP($AR83,'MP-2017_Male'!$A$3:$CF$103,MIN((61+(Mortality!CX$5-Mortality!$AT$5)),84),0))</f>
        <v>0.23622468340922845</v>
      </c>
      <c r="CY182" s="413">
        <f>CX182*(1-VLOOKUP($AR83,'MP-2017_Male'!$A$3:$CF$103,MIN((61+(Mortality!CY$5-Mortality!$AT$5)),84),0))</f>
        <v>0.23492544765047771</v>
      </c>
      <c r="CZ182" s="413">
        <f>CY182*(1-VLOOKUP($AR83,'MP-2017_Male'!$A$3:$CF$103,MIN((61+(Mortality!CZ$5-Mortality!$AT$5)),84),0))</f>
        <v>0.2336333576884001</v>
      </c>
      <c r="DA182" s="413">
        <f>CZ182*(1-VLOOKUP($AR83,'MP-2017_Male'!$A$3:$CF$103,MIN((61+(Mortality!DA$5-Mortality!$AT$5)),84),0))</f>
        <v>0.2323483742211139</v>
      </c>
      <c r="DB182" s="413">
        <f>DA182*(1-VLOOKUP($AR83,'MP-2017_Male'!$A$3:$CF$103,MIN((61+(Mortality!DB$5-Mortality!$AT$5)),84),0))</f>
        <v>0.23107045816289778</v>
      </c>
      <c r="DC182" s="413">
        <f>DB182*(1-VLOOKUP($AR83,'MP-2017_Male'!$A$3:$CF$103,MIN((61+(Mortality!DC$5-Mortality!$AT$5)),84),0))</f>
        <v>0.22979957064300185</v>
      </c>
      <c r="DD182" s="413">
        <f>DC182*(1-VLOOKUP($AR83,'MP-2017_Male'!$A$3:$CF$103,MIN((61+(Mortality!DD$5-Mortality!$AT$5)),84),0))</f>
        <v>0.22853567300446537</v>
      </c>
      <c r="DE182" s="413">
        <f>DD182*(1-VLOOKUP($AR83,'MP-2017_Male'!$A$3:$CF$103,MIN((61+(Mortality!DE$5-Mortality!$AT$5)),84),0))</f>
        <v>0.22727872680294081</v>
      </c>
      <c r="DF182" s="413">
        <f>DE182*(1-VLOOKUP($AR83,'MP-2017_Male'!$A$3:$CF$103,MIN((61+(Mortality!DF$5-Mortality!$AT$5)),84),0))</f>
        <v>0.22602869380552465</v>
      </c>
      <c r="DG182" s="413">
        <f>DF182*(1-VLOOKUP($AR83,'MP-2017_Male'!$A$3:$CF$103,MIN((61+(Mortality!DG$5-Mortality!$AT$5)),84),0))</f>
        <v>0.22478553598959428</v>
      </c>
      <c r="DH182" s="413">
        <f>DG182*(1-VLOOKUP($AR83,'MP-2017_Male'!$A$3:$CF$103,MIN((61+(Mortality!DH$5-Mortality!$AT$5)),84),0))</f>
        <v>0.22354921554165152</v>
      </c>
      <c r="DI182" s="413">
        <f>DH182*(1-VLOOKUP($AR83,'MP-2017_Male'!$A$3:$CF$103,MIN((61+(Mortality!DI$5-Mortality!$AT$5)),84),0))</f>
        <v>0.22231969485617245</v>
      </c>
      <c r="DJ182" s="413">
        <f>DI182*(1-VLOOKUP($AR83,'MP-2017_Male'!$A$3:$CF$103,MIN((61+(Mortality!DJ$5-Mortality!$AT$5)),84),0))</f>
        <v>0.22109693653446352</v>
      </c>
      <c r="DK182" s="413">
        <f>DJ182*(1-VLOOKUP($AR83,'MP-2017_Male'!$A$3:$CF$103,MIN((61+(Mortality!DK$5-Mortality!$AT$5)),84),0))</f>
        <v>0.21988090338352398</v>
      </c>
      <c r="DL182" s="413">
        <f>DK182*(1-VLOOKUP($AR83,'MP-2017_Male'!$A$3:$CF$103,MIN((61+(Mortality!DL$5-Mortality!$AT$5)),84),0))</f>
        <v>0.21867155841491462</v>
      </c>
      <c r="DM182" s="413">
        <f>DL182*(1-VLOOKUP($AR83,'MP-2017_Male'!$A$3:$CF$103,MIN((61+(Mortality!DM$5-Mortality!$AT$5)),84),0))</f>
        <v>0.21746886484363259</v>
      </c>
      <c r="DN182" s="413">
        <f>DM182*(1-VLOOKUP($AR83,'MP-2017_Male'!$A$3:$CF$103,MIN((61+(Mortality!DN$5-Mortality!$AT$5)),84),0))</f>
        <v>0.21627278608699263</v>
      </c>
      <c r="DO182" s="413">
        <f>DN182*(1-VLOOKUP($AR83,'MP-2017_Male'!$A$3:$CF$103,MIN((61+(Mortality!DO$5-Mortality!$AT$5)),84),0))</f>
        <v>0.21508328576351418</v>
      </c>
      <c r="DP182" s="413">
        <f>DO182*(1-VLOOKUP($AR83,'MP-2017_Male'!$A$3:$CF$103,MIN((61+(Mortality!DP$5-Mortality!$AT$5)),84),0))</f>
        <v>0.21390032769181486</v>
      </c>
      <c r="DQ182" s="413">
        <f>DP182*(1-VLOOKUP($AR83,'MP-2017_Male'!$A$3:$CF$103,MIN((61+(Mortality!DQ$5-Mortality!$AT$5)),84),0))</f>
        <v>0.21272387588950989</v>
      </c>
      <c r="DR182" s="413">
        <f>DQ182*(1-VLOOKUP($AR83,'MP-2017_Male'!$A$3:$CF$103,MIN((61+(Mortality!DR$5-Mortality!$AT$5)),84),0))</f>
        <v>0.2115538945721176</v>
      </c>
      <c r="DS182" s="413">
        <f>DR182*(1-VLOOKUP($AR83,'MP-2017_Male'!$A$3:$CF$103,MIN((61+(Mortality!DS$5-Mortality!$AT$5)),84),0))</f>
        <v>0.21039034815197097</v>
      </c>
      <c r="DT182" s="413">
        <f>DS182*(1-VLOOKUP($AR83,'MP-2017_Male'!$A$3:$CF$103,MIN((61+(Mortality!DT$5-Mortality!$AT$5)),84),0))</f>
        <v>0.20923320123713515</v>
      </c>
      <c r="DU182" s="413">
        <f>DT182*(1-VLOOKUP($AR83,'MP-2017_Male'!$A$3:$CF$103,MIN((61+(Mortality!DU$5-Mortality!$AT$5)),84),0))</f>
        <v>0.20808241863033092</v>
      </c>
      <c r="DV182" s="413">
        <f>DU182*(1-VLOOKUP($AR83,'MP-2017_Male'!$A$3:$CF$103,MIN((61+(Mortality!DV$5-Mortality!$AT$5)),84),0))</f>
        <v>0.2069379653278641</v>
      </c>
      <c r="DW182" s="413">
        <f>DV182*(1-VLOOKUP($AR83,'MP-2017_Male'!$A$3:$CF$103,MIN((61+(Mortality!DW$5-Mortality!$AT$5)),84),0))</f>
        <v>0.20579980651856086</v>
      </c>
      <c r="DX182" s="413">
        <f>DW182*(1-VLOOKUP($AR83,'MP-2017_Male'!$A$3:$CF$103,MIN((61+(Mortality!DX$5-Mortality!$AT$5)),84),0))</f>
        <v>0.20466790758270878</v>
      </c>
      <c r="DY182" s="413">
        <f>DX182*(1-VLOOKUP($AR83,'MP-2017_Male'!$A$3:$CF$103,MIN((61+(Mortality!DY$5-Mortality!$AT$5)),84),0))</f>
        <v>0.20354223409100389</v>
      </c>
      <c r="DZ182" s="413">
        <f>DY182*(1-VLOOKUP($AR83,'MP-2017_Male'!$A$3:$CF$103,MIN((61+(Mortality!DZ$5-Mortality!$AT$5)),84),0))</f>
        <v>0.20242275180350339</v>
      </c>
      <c r="EA182" s="413">
        <f>DZ182*(1-VLOOKUP($AR83,'MP-2017_Male'!$A$3:$CF$103,MIN((61+(Mortality!EA$5-Mortality!$AT$5)),84),0))</f>
        <v>0.20130942666858412</v>
      </c>
      <c r="EB182" s="413">
        <f>EA182*(1-VLOOKUP($AR83,'MP-2017_Male'!$A$3:$CF$103,MIN((61+(Mortality!EB$5-Mortality!$AT$5)),84),0))</f>
        <v>0.20020222482190692</v>
      </c>
      <c r="EC182" s="413">
        <f>EB182*(1-VLOOKUP($AR83,'MP-2017_Male'!$A$3:$CF$103,MIN((61+(Mortality!EC$5-Mortality!$AT$5)),84),0))</f>
        <v>0.19910111258538643</v>
      </c>
      <c r="ED182" s="413">
        <f>EC182*(1-VLOOKUP($AR83,'MP-2017_Male'!$A$3:$CF$103,MIN((61+(Mortality!ED$5-Mortality!$AT$5)),84),0))</f>
        <v>0.19800605646616681</v>
      </c>
      <c r="EE182" s="413">
        <f>ED182*(1-VLOOKUP($AR83,'MP-2017_Male'!$A$3:$CF$103,MIN((61+(Mortality!EE$5-Mortality!$AT$5)),84),0))</f>
        <v>0.19691702315560292</v>
      </c>
      <c r="EF182" s="413">
        <f>EE182*(1-VLOOKUP($AR83,'MP-2017_Male'!$A$3:$CF$103,MIN((61+(Mortality!EF$5-Mortality!$AT$5)),84),0))</f>
        <v>0.1958339795282471</v>
      </c>
      <c r="EG182" s="413">
        <f>EF182*(1-VLOOKUP($AR83,'MP-2017_Male'!$A$3:$CF$103,MIN((61+(Mortality!EG$5-Mortality!$AT$5)),84),0))</f>
        <v>0.19475689264084176</v>
      </c>
      <c r="EH182" s="413">
        <f>EG182*(1-VLOOKUP($AR83,'MP-2017_Male'!$A$3:$CF$103,MIN((61+(Mortality!EH$5-Mortality!$AT$5)),84),0))</f>
        <v>0.19368572973131715</v>
      </c>
      <c r="EI182" s="413">
        <f>EH182*(1-VLOOKUP($AR83,'MP-2017_Male'!$A$3:$CF$103,MIN((61+(Mortality!EI$5-Mortality!$AT$5)),84),0))</f>
        <v>0.19262045821779492</v>
      </c>
      <c r="EJ182" s="413">
        <f>EI182*(1-VLOOKUP($AR83,'MP-2017_Male'!$A$3:$CF$103,MIN((61+(Mortality!EJ$5-Mortality!$AT$5)),84),0))</f>
        <v>0.19156104569759705</v>
      </c>
      <c r="EK182" s="413">
        <f>EJ182*(1-VLOOKUP($AR83,'MP-2017_Male'!$A$3:$CF$103,MIN((61+(Mortality!EK$5-Mortality!$AT$5)),84),0))</f>
        <v>0.19050745994626028</v>
      </c>
      <c r="EL182" s="413">
        <f>EK182*(1-VLOOKUP($AR83,'MP-2017_Male'!$A$3:$CF$103,MIN((61+(Mortality!EL$5-Mortality!$AT$5)),84),0))</f>
        <v>0.18945966891655586</v>
      </c>
      <c r="EM182" s="413">
        <f>EL182*(1-VLOOKUP($AR83,'MP-2017_Male'!$A$3:$CF$103,MIN((61+(Mortality!EM$5-Mortality!$AT$5)),84),0))</f>
        <v>0.1884176407375148</v>
      </c>
      <c r="EN182" s="413">
        <f>EM182*(1-VLOOKUP($AR83,'MP-2017_Male'!$A$3:$CF$103,MIN((61+(Mortality!EN$5-Mortality!$AT$5)),84),0))</f>
        <v>0.18738134371345846</v>
      </c>
      <c r="EO182" s="413">
        <f>EN182*(1-VLOOKUP($AR83,'MP-2017_Male'!$A$3:$CF$103,MIN((61+(Mortality!EO$5-Mortality!$AT$5)),84),0))</f>
        <v>0.18635074632303444</v>
      </c>
      <c r="EP182" s="413">
        <f>EO182*(1-VLOOKUP($AR83,'MP-2017_Male'!$A$3:$CF$103,MIN((61+(Mortality!EP$5-Mortality!$AT$5)),84),0))</f>
        <v>0.18532581721825778</v>
      </c>
      <c r="EQ182" s="413">
        <f>EP182*(1-VLOOKUP($AR83,'MP-2017_Male'!$A$3:$CF$103,MIN((61+(Mortality!EQ$5-Mortality!$AT$5)),84),0))</f>
        <v>0.18430652522355737</v>
      </c>
      <c r="ER182" s="413">
        <f>EQ182*(1-VLOOKUP($AR83,'MP-2017_Male'!$A$3:$CF$103,MIN((61+(Mortality!ER$5-Mortality!$AT$5)),84),0))</f>
        <v>0.18329283933482782</v>
      </c>
      <c r="ES182" s="413">
        <f>ER182*(1-VLOOKUP($AR83,'MP-2017_Male'!$A$3:$CF$103,MIN((61+(Mortality!ES$5-Mortality!$AT$5)),84),0))</f>
        <v>0.18228472871848628</v>
      </c>
      <c r="ET182" s="413">
        <f>ES182*(1-VLOOKUP($AR83,'MP-2017_Male'!$A$3:$CF$103,MIN((61+(Mortality!ET$5-Mortality!$AT$5)),84),0))</f>
        <v>0.1812821627105346</v>
      </c>
      <c r="EU182" s="413">
        <f>ET182*(1-VLOOKUP($AR83,'MP-2017_Male'!$A$3:$CF$103,MIN((61+(Mortality!EU$5-Mortality!$AT$5)),84),0))</f>
        <v>0.18028511081562668</v>
      </c>
      <c r="EV182" s="413">
        <f>EU182*(1-VLOOKUP($AR83,'MP-2017_Male'!$A$3:$CF$103,MIN((61+(Mortality!EV$5-Mortality!$AT$5)),84),0))</f>
        <v>0.17929354270614073</v>
      </c>
      <c r="EW182" s="413">
        <f>EV182*(1-VLOOKUP($AR83,'MP-2017_Male'!$A$3:$CF$103,MIN((61+(Mortality!EW$5-Mortality!$AT$5)),84),0))</f>
        <v>0.17830742822125697</v>
      </c>
      <c r="EX182" s="413">
        <f>EW182*(1-VLOOKUP($AR83,'MP-2017_Male'!$A$3:$CF$103,MIN((61+(Mortality!EX$5-Mortality!$AT$5)),84),0))</f>
        <v>0.17732673736604007</v>
      </c>
      <c r="EY182" s="413">
        <f>EX182*(1-VLOOKUP($AR83,'MP-2017_Male'!$A$3:$CF$103,MIN((61+(Mortality!EY$5-Mortality!$AT$5)),84),0))</f>
        <v>0.17635144031052685</v>
      </c>
      <c r="EZ182" s="413">
        <f>EY182*(1-VLOOKUP($AR83,'MP-2017_Male'!$A$3:$CF$103,MIN((61+(Mortality!EZ$5-Mortality!$AT$5)),84),0))</f>
        <v>0.17538150738881897</v>
      </c>
      <c r="FA182" s="413">
        <f>EZ182*(1-VLOOKUP($AR83,'MP-2017_Male'!$A$3:$CF$103,MIN((61+(Mortality!FA$5-Mortality!$AT$5)),84),0))</f>
        <v>0.17441690909818047</v>
      </c>
      <c r="FB182" s="413">
        <f>FA182*(1-VLOOKUP($AR83,'MP-2017_Male'!$A$3:$CF$103,MIN((61+(Mortality!FB$5-Mortality!$AT$5)),84),0))</f>
        <v>0.17345761609814048</v>
      </c>
      <c r="FC182" s="413">
        <f>FB182*(1-VLOOKUP($AR83,'MP-2017_Male'!$A$3:$CF$103,MIN((61+(Mortality!FC$5-Mortality!$AT$5)),84),0))</f>
        <v>0.17250359920960071</v>
      </c>
      <c r="FD182" s="413">
        <f>FC182*(1-VLOOKUP($AR83,'MP-2017_Male'!$A$3:$CF$103,MIN((61+(Mortality!FD$5-Mortality!$AT$5)),84),0))</f>
        <v>0.17155482941394792</v>
      </c>
      <c r="FE182" s="413">
        <f>FD182*(1-VLOOKUP($AR83,'MP-2017_Male'!$A$3:$CF$103,MIN((61+(Mortality!FE$5-Mortality!$AT$5)),84),0))</f>
        <v>0.17061127785217123</v>
      </c>
      <c r="FF182" s="413">
        <f>FE182*(1-VLOOKUP($AR83,'MP-2017_Male'!$A$3:$CF$103,MIN((61+(Mortality!FF$5-Mortality!$AT$5)),84),0))</f>
        <v>0.1696729158239843</v>
      </c>
      <c r="FG182" s="413">
        <f>FF182*(1-VLOOKUP($AR83,'MP-2017_Male'!$A$3:$CF$103,MIN((61+(Mortality!FG$5-Mortality!$AT$5)),84),0))</f>
        <v>0.16873971478695241</v>
      </c>
      <c r="FH182" s="413">
        <f>FG182*(1-VLOOKUP($AR83,'MP-2017_Male'!$A$3:$CF$103,MIN((61+(Mortality!FH$5-Mortality!$AT$5)),84),0))</f>
        <v>0.16781164635562418</v>
      </c>
      <c r="FI182" s="413">
        <f>FH182*(1-VLOOKUP($AR83,'MP-2017_Male'!$A$3:$CF$103,MIN((61+(Mortality!FI$5-Mortality!$AT$5)),84),0))</f>
        <v>0.16688868230066825</v>
      </c>
    </row>
    <row r="183" spans="44:165">
      <c r="AR183" s="205">
        <v>103</v>
      </c>
      <c r="AS183" s="235">
        <f t="shared" si="179"/>
        <v>0.32563865432821942</v>
      </c>
      <c r="AT183" s="235">
        <f t="shared" ref="AT183:AW183" si="185">AU183</f>
        <v>0.33189999999999997</v>
      </c>
      <c r="AU183" s="235">
        <f t="shared" si="185"/>
        <v>0.33189999999999997</v>
      </c>
      <c r="AV183" s="235">
        <f t="shared" si="185"/>
        <v>0.33189999999999997</v>
      </c>
      <c r="AW183" s="235">
        <f t="shared" si="185"/>
        <v>0.33189999999999997</v>
      </c>
      <c r="AX183" s="406">
        <f t="shared" si="163"/>
        <v>0.33189999999999997</v>
      </c>
      <c r="AY183" s="413">
        <f>AX183*(1-VLOOKUP($AR84,'MP-2017_Male'!$A$3:$CF$103,MIN((61+(Mortality!AY$5-Mortality!$AT$5)),84),0))</f>
        <v>0.33020730999999998</v>
      </c>
      <c r="AZ183" s="413">
        <f>AY183*(1-VLOOKUP($AR84,'MP-2017_Male'!$A$3:$CF$103,MIN((61+(Mortality!AZ$5-Mortality!$AT$5)),84),0))</f>
        <v>0.32862231491199995</v>
      </c>
      <c r="BA183" s="413">
        <f>AZ183*(1-VLOOKUP($AR84,'MP-2017_Male'!$A$3:$CF$103,MIN((61+(Mortality!BA$5-Mortality!$AT$5)),84),0))</f>
        <v>0.32711065226340474</v>
      </c>
      <c r="BB183" s="413">
        <f>BA183*(1-VLOOKUP($AR84,'MP-2017_Male'!$A$3:$CF$103,MIN((61+(Mortality!BB$5-Mortality!$AT$5)),84),0))</f>
        <v>0.32563865432821942</v>
      </c>
      <c r="BC183" s="413">
        <f>BB183*(1-VLOOKUP($AR84,'MP-2017_Male'!$A$3:$CF$103,MIN((61+(Mortality!BC$5-Mortality!$AT$5)),84),0))</f>
        <v>0.32420584424917526</v>
      </c>
      <c r="BD183" s="413">
        <f>BC183*(1-VLOOKUP($AR84,'MP-2017_Male'!$A$3:$CF$103,MIN((61+(Mortality!BD$5-Mortality!$AT$5)),84),0))</f>
        <v>0.32281175911890381</v>
      </c>
      <c r="BE183" s="413">
        <f>BD183*(1-VLOOKUP($AR84,'MP-2017_Male'!$A$3:$CF$103,MIN((61+(Mortality!BE$5-Mortality!$AT$5)),84),0))</f>
        <v>0.32145594973060443</v>
      </c>
      <c r="BF183" s="413">
        <f>BE183*(1-VLOOKUP($AR84,'MP-2017_Male'!$A$3:$CF$103,MIN((61+(Mortality!BF$5-Mortality!$AT$5)),84),0))</f>
        <v>0.32010583474173587</v>
      </c>
      <c r="BG183" s="413">
        <f>BF183*(1-VLOOKUP($AR84,'MP-2017_Male'!$A$3:$CF$103,MIN((61+(Mortality!BG$5-Mortality!$AT$5)),84),0))</f>
        <v>0.31872937965234643</v>
      </c>
      <c r="BH183" s="413">
        <f>BG183*(1-VLOOKUP($AR84,'MP-2017_Male'!$A$3:$CF$103,MIN((61+(Mortality!BH$5-Mortality!$AT$5)),84),0))</f>
        <v>0.31735884331984138</v>
      </c>
      <c r="BI183" s="413">
        <f>BH183*(1-VLOOKUP($AR84,'MP-2017_Male'!$A$3:$CF$103,MIN((61+(Mortality!BI$5-Mortality!$AT$5)),84),0))</f>
        <v>0.31596246440923409</v>
      </c>
      <c r="BJ183" s="413">
        <f>BI183*(1-VLOOKUP($AR84,'MP-2017_Male'!$A$3:$CF$103,MIN((61+(Mortality!BJ$5-Mortality!$AT$5)),84),0))</f>
        <v>0.31457222956583347</v>
      </c>
      <c r="BK183" s="413">
        <f>BJ183*(1-VLOOKUP($AR84,'MP-2017_Male'!$A$3:$CF$103,MIN((61+(Mortality!BK$5-Mortality!$AT$5)),84),0))</f>
        <v>0.31315665453278724</v>
      </c>
      <c r="BL183" s="413">
        <f>BK183*(1-VLOOKUP($AR84,'MP-2017_Male'!$A$3:$CF$103,MIN((61+(Mortality!BL$5-Mortality!$AT$5)),84),0))</f>
        <v>0.31171613392193642</v>
      </c>
      <c r="BM183" s="413">
        <f>BL183*(1-VLOOKUP($AR84,'MP-2017_Male'!$A$3:$CF$103,MIN((61+(Mortality!BM$5-Mortality!$AT$5)),84),0))</f>
        <v>0.3102510680925033</v>
      </c>
      <c r="BN183" s="413">
        <f>BM183*(1-VLOOKUP($AR84,'MP-2017_Male'!$A$3:$CF$103,MIN((61+(Mortality!BN$5-Mortality!$AT$5)),84),0))</f>
        <v>0.30876186296565927</v>
      </c>
      <c r="BO183" s="413">
        <f>BN183*(1-VLOOKUP($AR84,'MP-2017_Male'!$A$3:$CF$103,MIN((61+(Mortality!BO$5-Mortality!$AT$5)),84),0))</f>
        <v>0.30724892983712754</v>
      </c>
      <c r="BP183" s="413">
        <f>BO183*(1-VLOOKUP($AR84,'MP-2017_Male'!$A$3:$CF$103,MIN((61+(Mortality!BP$5-Mortality!$AT$5)),84),0))</f>
        <v>0.30571268518794192</v>
      </c>
      <c r="BQ183" s="413">
        <f>BP183*(1-VLOOKUP($AR84,'MP-2017_Male'!$A$3:$CF$103,MIN((61+(Mortality!BQ$5-Mortality!$AT$5)),84),0))</f>
        <v>0.30415355049348342</v>
      </c>
      <c r="BR183" s="413">
        <f>BQ183*(1-VLOOKUP($AR84,'MP-2017_Male'!$A$3:$CF$103,MIN((61+(Mortality!BR$5-Mortality!$AT$5)),84),0))</f>
        <v>0.30260236738596663</v>
      </c>
      <c r="BS183" s="413">
        <f>BR183*(1-VLOOKUP($AR84,'MP-2017_Male'!$A$3:$CF$103,MIN((61+(Mortality!BS$5-Mortality!$AT$5)),84),0))</f>
        <v>0.30105909531229819</v>
      </c>
      <c r="BT183" s="413">
        <f>BS183*(1-VLOOKUP($AR84,'MP-2017_Male'!$A$3:$CF$103,MIN((61+(Mortality!BT$5-Mortality!$AT$5)),84),0))</f>
        <v>0.29952369392620548</v>
      </c>
      <c r="BU183" s="413">
        <f>BT183*(1-VLOOKUP($AR84,'MP-2017_Male'!$A$3:$CF$103,MIN((61+(Mortality!BU$5-Mortality!$AT$5)),84),0))</f>
        <v>0.29799612308718182</v>
      </c>
      <c r="BV183" s="413">
        <f>BU183*(1-VLOOKUP($AR84,'MP-2017_Male'!$A$3:$CF$103,MIN((61+(Mortality!BV$5-Mortality!$AT$5)),84),0))</f>
        <v>0.29647634285943719</v>
      </c>
      <c r="BW183" s="413">
        <f>BV183*(1-VLOOKUP($AR84,'MP-2017_Male'!$A$3:$CF$103,MIN((61+(Mortality!BW$5-Mortality!$AT$5)),84),0))</f>
        <v>0.29496431351085406</v>
      </c>
      <c r="BX183" s="413">
        <f>BW183*(1-VLOOKUP($AR84,'MP-2017_Male'!$A$3:$CF$103,MIN((61+(Mortality!BX$5-Mortality!$AT$5)),84),0))</f>
        <v>0.29345999551194868</v>
      </c>
      <c r="BY183" s="413">
        <f>BX183*(1-VLOOKUP($AR84,'MP-2017_Male'!$A$3:$CF$103,MIN((61+(Mortality!BY$5-Mortality!$AT$5)),84),0))</f>
        <v>0.29196334953483777</v>
      </c>
      <c r="BZ183" s="413">
        <f>BY183*(1-VLOOKUP($AR84,'MP-2017_Male'!$A$3:$CF$103,MIN((61+(Mortality!BZ$5-Mortality!$AT$5)),84),0))</f>
        <v>0.2904743364522101</v>
      </c>
      <c r="CA183" s="413">
        <f>BZ183*(1-VLOOKUP($AR84,'MP-2017_Male'!$A$3:$CF$103,MIN((61+(Mortality!CA$5-Mortality!$AT$5)),84),0))</f>
        <v>0.28899291733630383</v>
      </c>
      <c r="CB183" s="413">
        <f>CA183*(1-VLOOKUP($AR84,'MP-2017_Male'!$A$3:$CF$103,MIN((61+(Mortality!CB$5-Mortality!$AT$5)),84),0))</f>
        <v>0.2875190534578887</v>
      </c>
      <c r="CC183" s="413">
        <f>CB183*(1-VLOOKUP($AR84,'MP-2017_Male'!$A$3:$CF$103,MIN((61+(Mortality!CC$5-Mortality!$AT$5)),84),0))</f>
        <v>0.28605270628525348</v>
      </c>
      <c r="CD183" s="413">
        <f>CC183*(1-VLOOKUP($AR84,'MP-2017_Male'!$A$3:$CF$103,MIN((61+(Mortality!CD$5-Mortality!$AT$5)),84),0))</f>
        <v>0.28459383748319866</v>
      </c>
      <c r="CE183" s="413">
        <f>CD183*(1-VLOOKUP($AR84,'MP-2017_Male'!$A$3:$CF$103,MIN((61+(Mortality!CE$5-Mortality!$AT$5)),84),0))</f>
        <v>0.28314240891203435</v>
      </c>
      <c r="CF183" s="413">
        <f>CE183*(1-VLOOKUP($AR84,'MP-2017_Male'!$A$3:$CF$103,MIN((61+(Mortality!CF$5-Mortality!$AT$5)),84),0))</f>
        <v>0.28169838262658298</v>
      </c>
      <c r="CG183" s="413">
        <f>CF183*(1-VLOOKUP($AR84,'MP-2017_Male'!$A$3:$CF$103,MIN((61+(Mortality!CG$5-Mortality!$AT$5)),84),0))</f>
        <v>0.28026172087518741</v>
      </c>
      <c r="CH183" s="413">
        <f>CG183*(1-VLOOKUP($AR84,'MP-2017_Male'!$A$3:$CF$103,MIN((61+(Mortality!CH$5-Mortality!$AT$5)),84),0))</f>
        <v>0.27883238609872396</v>
      </c>
      <c r="CI183" s="413">
        <f>CH183*(1-VLOOKUP($AR84,'MP-2017_Male'!$A$3:$CF$103,MIN((61+(Mortality!CI$5-Mortality!$AT$5)),84),0))</f>
        <v>0.27741034092962047</v>
      </c>
      <c r="CJ183" s="413">
        <f>CI183*(1-VLOOKUP($AR84,'MP-2017_Male'!$A$3:$CF$103,MIN((61+(Mortality!CJ$5-Mortality!$AT$5)),84),0))</f>
        <v>0.2759955481908794</v>
      </c>
      <c r="CK183" s="413">
        <f>CJ183*(1-VLOOKUP($AR84,'MP-2017_Male'!$A$3:$CF$103,MIN((61+(Mortality!CK$5-Mortality!$AT$5)),84),0))</f>
        <v>0.27458797089510589</v>
      </c>
      <c r="CL183" s="413">
        <f>CK183*(1-VLOOKUP($AR84,'MP-2017_Male'!$A$3:$CF$103,MIN((61+(Mortality!CL$5-Mortality!$AT$5)),84),0))</f>
        <v>0.27318757224354084</v>
      </c>
      <c r="CM183" s="413">
        <f>CL183*(1-VLOOKUP($AR84,'MP-2017_Male'!$A$3:$CF$103,MIN((61+(Mortality!CM$5-Mortality!$AT$5)),84),0))</f>
        <v>0.27179431562509881</v>
      </c>
      <c r="CN183" s="413">
        <f>CM183*(1-VLOOKUP($AR84,'MP-2017_Male'!$A$3:$CF$103,MIN((61+(Mortality!CN$5-Mortality!$AT$5)),84),0))</f>
        <v>0.27040816461541084</v>
      </c>
      <c r="CO183" s="413">
        <f>CN183*(1-VLOOKUP($AR84,'MP-2017_Male'!$A$3:$CF$103,MIN((61+(Mortality!CO$5-Mortality!$AT$5)),84),0))</f>
        <v>0.26902908297587225</v>
      </c>
      <c r="CP183" s="413">
        <f>CO183*(1-VLOOKUP($AR84,'MP-2017_Male'!$A$3:$CF$103,MIN((61+(Mortality!CP$5-Mortality!$AT$5)),84),0))</f>
        <v>0.2676570346526953</v>
      </c>
      <c r="CQ183" s="413">
        <f>CP183*(1-VLOOKUP($AR84,'MP-2017_Male'!$A$3:$CF$103,MIN((61+(Mortality!CQ$5-Mortality!$AT$5)),84),0))</f>
        <v>0.26629198377596658</v>
      </c>
      <c r="CR183" s="413">
        <f>CQ183*(1-VLOOKUP($AR84,'MP-2017_Male'!$A$3:$CF$103,MIN((61+(Mortality!CR$5-Mortality!$AT$5)),84),0))</f>
        <v>0.26493389465870915</v>
      </c>
      <c r="CS183" s="413">
        <f>CR183*(1-VLOOKUP($AR84,'MP-2017_Male'!$A$3:$CF$103,MIN((61+(Mortality!CS$5-Mortality!$AT$5)),84),0))</f>
        <v>0.26358273179594971</v>
      </c>
      <c r="CT183" s="413">
        <f>CS183*(1-VLOOKUP($AR84,'MP-2017_Male'!$A$3:$CF$103,MIN((61+(Mortality!CT$5-Mortality!$AT$5)),84),0))</f>
        <v>0.26223845986379035</v>
      </c>
      <c r="CU183" s="413">
        <f>CT183*(1-VLOOKUP($AR84,'MP-2017_Male'!$A$3:$CF$103,MIN((61+(Mortality!CU$5-Mortality!$AT$5)),84),0))</f>
        <v>0.26090104371848505</v>
      </c>
      <c r="CV183" s="413">
        <f>CU183*(1-VLOOKUP($AR84,'MP-2017_Male'!$A$3:$CF$103,MIN((61+(Mortality!CV$5-Mortality!$AT$5)),84),0))</f>
        <v>0.25957044839552079</v>
      </c>
      <c r="CW183" s="413">
        <f>CV183*(1-VLOOKUP($AR84,'MP-2017_Male'!$A$3:$CF$103,MIN((61+(Mortality!CW$5-Mortality!$AT$5)),84),0))</f>
        <v>0.25824663910870366</v>
      </c>
      <c r="CX183" s="413">
        <f>CW183*(1-VLOOKUP($AR84,'MP-2017_Male'!$A$3:$CF$103,MIN((61+(Mortality!CX$5-Mortality!$AT$5)),84),0))</f>
        <v>0.25692958124924925</v>
      </c>
      <c r="CY183" s="413">
        <f>CX183*(1-VLOOKUP($AR84,'MP-2017_Male'!$A$3:$CF$103,MIN((61+(Mortality!CY$5-Mortality!$AT$5)),84),0))</f>
        <v>0.2556192403848781</v>
      </c>
      <c r="CZ183" s="413">
        <f>CY183*(1-VLOOKUP($AR84,'MP-2017_Male'!$A$3:$CF$103,MIN((61+(Mortality!CZ$5-Mortality!$AT$5)),84),0))</f>
        <v>0.25431558225891521</v>
      </c>
      <c r="DA183" s="413">
        <f>CZ183*(1-VLOOKUP($AR84,'MP-2017_Male'!$A$3:$CF$103,MIN((61+(Mortality!DA$5-Mortality!$AT$5)),84),0))</f>
        <v>0.25301857278939477</v>
      </c>
      <c r="DB183" s="413">
        <f>DA183*(1-VLOOKUP($AR84,'MP-2017_Male'!$A$3:$CF$103,MIN((61+(Mortality!DB$5-Mortality!$AT$5)),84),0))</f>
        <v>0.25172817806816888</v>
      </c>
      <c r="DC183" s="413">
        <f>DB183*(1-VLOOKUP($AR84,'MP-2017_Male'!$A$3:$CF$103,MIN((61+(Mortality!DC$5-Mortality!$AT$5)),84),0))</f>
        <v>0.25044436436002121</v>
      </c>
      <c r="DD183" s="413">
        <f>DC183*(1-VLOOKUP($AR84,'MP-2017_Male'!$A$3:$CF$103,MIN((61+(Mortality!DD$5-Mortality!$AT$5)),84),0))</f>
        <v>0.24916709810178511</v>
      </c>
      <c r="DE183" s="413">
        <f>DD183*(1-VLOOKUP($AR84,'MP-2017_Male'!$A$3:$CF$103,MIN((61+(Mortality!DE$5-Mortality!$AT$5)),84),0))</f>
        <v>0.247896345901466</v>
      </c>
      <c r="DF183" s="413">
        <f>DE183*(1-VLOOKUP($AR84,'MP-2017_Male'!$A$3:$CF$103,MIN((61+(Mortality!DF$5-Mortality!$AT$5)),84),0))</f>
        <v>0.24663207453736852</v>
      </c>
      <c r="DG183" s="413">
        <f>DF183*(1-VLOOKUP($AR84,'MP-2017_Male'!$A$3:$CF$103,MIN((61+(Mortality!DG$5-Mortality!$AT$5)),84),0))</f>
        <v>0.24537425095722795</v>
      </c>
      <c r="DH183" s="413">
        <f>DG183*(1-VLOOKUP($AR84,'MP-2017_Male'!$A$3:$CF$103,MIN((61+(Mortality!DH$5-Mortality!$AT$5)),84),0))</f>
        <v>0.2441228422773461</v>
      </c>
      <c r="DI183" s="413">
        <f>DH183*(1-VLOOKUP($AR84,'MP-2017_Male'!$A$3:$CF$103,MIN((61+(Mortality!DI$5-Mortality!$AT$5)),84),0))</f>
        <v>0.24287781578173162</v>
      </c>
      <c r="DJ183" s="413">
        <f>DI183*(1-VLOOKUP($AR84,'MP-2017_Male'!$A$3:$CF$103,MIN((61+(Mortality!DJ$5-Mortality!$AT$5)),84),0))</f>
        <v>0.24163913892124478</v>
      </c>
      <c r="DK183" s="413">
        <f>DJ183*(1-VLOOKUP($AR84,'MP-2017_Male'!$A$3:$CF$103,MIN((61+(Mortality!DK$5-Mortality!$AT$5)),84),0))</f>
        <v>0.24040677931274643</v>
      </c>
      <c r="DL183" s="413">
        <f>DK183*(1-VLOOKUP($AR84,'MP-2017_Male'!$A$3:$CF$103,MIN((61+(Mortality!DL$5-Mortality!$AT$5)),84),0))</f>
        <v>0.23918070473825143</v>
      </c>
      <c r="DM183" s="413">
        <f>DL183*(1-VLOOKUP($AR84,'MP-2017_Male'!$A$3:$CF$103,MIN((61+(Mortality!DM$5-Mortality!$AT$5)),84),0))</f>
        <v>0.23796088314408634</v>
      </c>
      <c r="DN183" s="413">
        <f>DM183*(1-VLOOKUP($AR84,'MP-2017_Male'!$A$3:$CF$103,MIN((61+(Mortality!DN$5-Mortality!$AT$5)),84),0))</f>
        <v>0.23674728264005149</v>
      </c>
      <c r="DO183" s="413">
        <f>DN183*(1-VLOOKUP($AR84,'MP-2017_Male'!$A$3:$CF$103,MIN((61+(Mortality!DO$5-Mortality!$AT$5)),84),0))</f>
        <v>0.23553987149858724</v>
      </c>
      <c r="DP183" s="413">
        <f>DO183*(1-VLOOKUP($AR84,'MP-2017_Male'!$A$3:$CF$103,MIN((61+(Mortality!DP$5-Mortality!$AT$5)),84),0))</f>
        <v>0.23433861815394444</v>
      </c>
      <c r="DQ183" s="413">
        <f>DP183*(1-VLOOKUP($AR84,'MP-2017_Male'!$A$3:$CF$103,MIN((61+(Mortality!DQ$5-Mortality!$AT$5)),84),0))</f>
        <v>0.23314349120135933</v>
      </c>
      <c r="DR183" s="413">
        <f>DQ183*(1-VLOOKUP($AR84,'MP-2017_Male'!$A$3:$CF$103,MIN((61+(Mortality!DR$5-Mortality!$AT$5)),84),0))</f>
        <v>0.23195445939623238</v>
      </c>
      <c r="DS183" s="413">
        <f>DR183*(1-VLOOKUP($AR84,'MP-2017_Male'!$A$3:$CF$103,MIN((61+(Mortality!DS$5-Mortality!$AT$5)),84),0))</f>
        <v>0.23077149165331159</v>
      </c>
      <c r="DT183" s="413">
        <f>DS183*(1-VLOOKUP($AR84,'MP-2017_Male'!$A$3:$CF$103,MIN((61+(Mortality!DT$5-Mortality!$AT$5)),84),0))</f>
        <v>0.22959455704587969</v>
      </c>
      <c r="DU183" s="413">
        <f>DT183*(1-VLOOKUP($AR84,'MP-2017_Male'!$A$3:$CF$103,MIN((61+(Mortality!DU$5-Mortality!$AT$5)),84),0))</f>
        <v>0.22842362480494571</v>
      </c>
      <c r="DV183" s="413">
        <f>DU183*(1-VLOOKUP($AR84,'MP-2017_Male'!$A$3:$CF$103,MIN((61+(Mortality!DV$5-Mortality!$AT$5)),84),0))</f>
        <v>0.2272586643184405</v>
      </c>
      <c r="DW183" s="413">
        <f>DV183*(1-VLOOKUP($AR84,'MP-2017_Male'!$A$3:$CF$103,MIN((61+(Mortality!DW$5-Mortality!$AT$5)),84),0))</f>
        <v>0.22609964513041644</v>
      </c>
      <c r="DX183" s="413">
        <f>DW183*(1-VLOOKUP($AR84,'MP-2017_Male'!$A$3:$CF$103,MIN((61+(Mortality!DX$5-Mortality!$AT$5)),84),0))</f>
        <v>0.22494653694025132</v>
      </c>
      <c r="DY183" s="413">
        <f>DX183*(1-VLOOKUP($AR84,'MP-2017_Male'!$A$3:$CF$103,MIN((61+(Mortality!DY$5-Mortality!$AT$5)),84),0))</f>
        <v>0.22379930960185604</v>
      </c>
      <c r="DZ183" s="413">
        <f>DY183*(1-VLOOKUP($AR84,'MP-2017_Male'!$A$3:$CF$103,MIN((61+(Mortality!DZ$5-Mortality!$AT$5)),84),0))</f>
        <v>0.22265793312288656</v>
      </c>
      <c r="EA183" s="413">
        <f>DZ183*(1-VLOOKUP($AR84,'MP-2017_Male'!$A$3:$CF$103,MIN((61+(Mortality!EA$5-Mortality!$AT$5)),84),0))</f>
        <v>0.22152237766395985</v>
      </c>
      <c r="EB183" s="413">
        <f>EA183*(1-VLOOKUP($AR84,'MP-2017_Male'!$A$3:$CF$103,MIN((61+(Mortality!EB$5-Mortality!$AT$5)),84),0))</f>
        <v>0.22039261353787365</v>
      </c>
      <c r="EC183" s="413">
        <f>EB183*(1-VLOOKUP($AR84,'MP-2017_Male'!$A$3:$CF$103,MIN((61+(Mortality!EC$5-Mortality!$AT$5)),84),0))</f>
        <v>0.21926861120883048</v>
      </c>
      <c r="ED183" s="413">
        <f>EC183*(1-VLOOKUP($AR84,'MP-2017_Male'!$A$3:$CF$103,MIN((61+(Mortality!ED$5-Mortality!$AT$5)),84),0))</f>
        <v>0.21815034129166544</v>
      </c>
      <c r="EE183" s="413">
        <f>ED183*(1-VLOOKUP($AR84,'MP-2017_Male'!$A$3:$CF$103,MIN((61+(Mortality!EE$5-Mortality!$AT$5)),84),0))</f>
        <v>0.21703777455107795</v>
      </c>
      <c r="EF183" s="413">
        <f>EE183*(1-VLOOKUP($AR84,'MP-2017_Male'!$A$3:$CF$103,MIN((61+(Mortality!EF$5-Mortality!$AT$5)),84),0))</f>
        <v>0.21593088190086746</v>
      </c>
      <c r="EG183" s="413">
        <f>EF183*(1-VLOOKUP($AR84,'MP-2017_Male'!$A$3:$CF$103,MIN((61+(Mortality!EG$5-Mortality!$AT$5)),84),0))</f>
        <v>0.21482963440317304</v>
      </c>
      <c r="EH183" s="413">
        <f>EG183*(1-VLOOKUP($AR84,'MP-2017_Male'!$A$3:$CF$103,MIN((61+(Mortality!EH$5-Mortality!$AT$5)),84),0))</f>
        <v>0.21373400326771685</v>
      </c>
      <c r="EI183" s="413">
        <f>EH183*(1-VLOOKUP($AR84,'MP-2017_Male'!$A$3:$CF$103,MIN((61+(Mortality!EI$5-Mortality!$AT$5)),84),0))</f>
        <v>0.2126439598510515</v>
      </c>
      <c r="EJ183" s="413">
        <f>EI183*(1-VLOOKUP($AR84,'MP-2017_Male'!$A$3:$CF$103,MIN((61+(Mortality!EJ$5-Mortality!$AT$5)),84),0))</f>
        <v>0.21155947565581115</v>
      </c>
      <c r="EK183" s="413">
        <f>EJ183*(1-VLOOKUP($AR84,'MP-2017_Male'!$A$3:$CF$103,MIN((61+(Mortality!EK$5-Mortality!$AT$5)),84),0))</f>
        <v>0.21048052232996653</v>
      </c>
      <c r="EL183" s="413">
        <f>EK183*(1-VLOOKUP($AR84,'MP-2017_Male'!$A$3:$CF$103,MIN((61+(Mortality!EL$5-Mortality!$AT$5)),84),0))</f>
        <v>0.20940707166608369</v>
      </c>
      <c r="EM183" s="413">
        <f>EL183*(1-VLOOKUP($AR84,'MP-2017_Male'!$A$3:$CF$103,MIN((61+(Mortality!EM$5-Mortality!$AT$5)),84),0))</f>
        <v>0.20833909560058667</v>
      </c>
      <c r="EN183" s="413">
        <f>EM183*(1-VLOOKUP($AR84,'MP-2017_Male'!$A$3:$CF$103,MIN((61+(Mortality!EN$5-Mortality!$AT$5)),84),0))</f>
        <v>0.20727656621302368</v>
      </c>
      <c r="EO183" s="413">
        <f>EN183*(1-VLOOKUP($AR84,'MP-2017_Male'!$A$3:$CF$103,MIN((61+(Mortality!EO$5-Mortality!$AT$5)),84),0))</f>
        <v>0.20621945572533726</v>
      </c>
      <c r="EP183" s="413">
        <f>EO183*(1-VLOOKUP($AR84,'MP-2017_Male'!$A$3:$CF$103,MIN((61+(Mortality!EP$5-Mortality!$AT$5)),84),0))</f>
        <v>0.20516773650113804</v>
      </c>
      <c r="EQ183" s="413">
        <f>EP183*(1-VLOOKUP($AR84,'MP-2017_Male'!$A$3:$CF$103,MIN((61+(Mortality!EQ$5-Mortality!$AT$5)),84),0))</f>
        <v>0.20412138104498223</v>
      </c>
      <c r="ER183" s="413">
        <f>EQ183*(1-VLOOKUP($AR84,'MP-2017_Male'!$A$3:$CF$103,MIN((61+(Mortality!ER$5-Mortality!$AT$5)),84),0))</f>
        <v>0.20308036200165283</v>
      </c>
      <c r="ES183" s="413">
        <f>ER183*(1-VLOOKUP($AR84,'MP-2017_Male'!$A$3:$CF$103,MIN((61+(Mortality!ES$5-Mortality!$AT$5)),84),0))</f>
        <v>0.2020446521554444</v>
      </c>
      <c r="ET183" s="413">
        <f>ES183*(1-VLOOKUP($AR84,'MP-2017_Male'!$A$3:$CF$103,MIN((61+(Mortality!ET$5-Mortality!$AT$5)),84),0))</f>
        <v>0.20101422442945163</v>
      </c>
      <c r="EU183" s="413">
        <f>ET183*(1-VLOOKUP($AR84,'MP-2017_Male'!$A$3:$CF$103,MIN((61+(Mortality!EU$5-Mortality!$AT$5)),84),0))</f>
        <v>0.19998905188486144</v>
      </c>
      <c r="EV183" s="413">
        <f>EU183*(1-VLOOKUP($AR84,'MP-2017_Male'!$A$3:$CF$103,MIN((61+(Mortality!EV$5-Mortality!$AT$5)),84),0))</f>
        <v>0.19896910772024864</v>
      </c>
      <c r="EW183" s="413">
        <f>EV183*(1-VLOOKUP($AR84,'MP-2017_Male'!$A$3:$CF$103,MIN((61+(Mortality!EW$5-Mortality!$AT$5)),84),0))</f>
        <v>0.19795436527087537</v>
      </c>
      <c r="EX183" s="413">
        <f>EW183*(1-VLOOKUP($AR84,'MP-2017_Male'!$A$3:$CF$103,MIN((61+(Mortality!EX$5-Mortality!$AT$5)),84),0))</f>
        <v>0.19694479800799392</v>
      </c>
      <c r="EY183" s="413">
        <f>EX183*(1-VLOOKUP($AR84,'MP-2017_Male'!$A$3:$CF$103,MIN((61+(Mortality!EY$5-Mortality!$AT$5)),84),0))</f>
        <v>0.19594037953815316</v>
      </c>
      <c r="EZ183" s="413">
        <f>EY183*(1-VLOOKUP($AR84,'MP-2017_Male'!$A$3:$CF$103,MIN((61+(Mortality!EZ$5-Mortality!$AT$5)),84),0))</f>
        <v>0.19494108360250859</v>
      </c>
      <c r="FA183" s="413">
        <f>EZ183*(1-VLOOKUP($AR84,'MP-2017_Male'!$A$3:$CF$103,MIN((61+(Mortality!FA$5-Mortality!$AT$5)),84),0))</f>
        <v>0.19394688407613581</v>
      </c>
      <c r="FB183" s="413">
        <f>FA183*(1-VLOOKUP($AR84,'MP-2017_Male'!$A$3:$CF$103,MIN((61+(Mortality!FB$5-Mortality!$AT$5)),84),0))</f>
        <v>0.19295775496734752</v>
      </c>
      <c r="FC183" s="413">
        <f>FB183*(1-VLOOKUP($AR84,'MP-2017_Male'!$A$3:$CF$103,MIN((61+(Mortality!FC$5-Mortality!$AT$5)),84),0))</f>
        <v>0.19197367041701405</v>
      </c>
      <c r="FD183" s="413">
        <f>FC183*(1-VLOOKUP($AR84,'MP-2017_Male'!$A$3:$CF$103,MIN((61+(Mortality!FD$5-Mortality!$AT$5)),84),0))</f>
        <v>0.19099460469788729</v>
      </c>
      <c r="FE183" s="413">
        <f>FD183*(1-VLOOKUP($AR84,'MP-2017_Male'!$A$3:$CF$103,MIN((61+(Mortality!FE$5-Mortality!$AT$5)),84),0))</f>
        <v>0.19002053221392806</v>
      </c>
      <c r="FF183" s="413">
        <f>FE183*(1-VLOOKUP($AR84,'MP-2017_Male'!$A$3:$CF$103,MIN((61+(Mortality!FF$5-Mortality!$AT$5)),84),0))</f>
        <v>0.18905142749963702</v>
      </c>
      <c r="FG183" s="413">
        <f>FF183*(1-VLOOKUP($AR84,'MP-2017_Male'!$A$3:$CF$103,MIN((61+(Mortality!FG$5-Mortality!$AT$5)),84),0))</f>
        <v>0.18808726521938887</v>
      </c>
      <c r="FH183" s="413">
        <f>FG183*(1-VLOOKUP($AR84,'MP-2017_Male'!$A$3:$CF$103,MIN((61+(Mortality!FH$5-Mortality!$AT$5)),84),0))</f>
        <v>0.18712802016676999</v>
      </c>
      <c r="FI183" s="413">
        <f>FH183*(1-VLOOKUP($AR84,'MP-2017_Male'!$A$3:$CF$103,MIN((61+(Mortality!FI$5-Mortality!$AT$5)),84),0))</f>
        <v>0.18617366726391946</v>
      </c>
    </row>
    <row r="184" spans="44:165">
      <c r="AR184" s="205">
        <v>104</v>
      </c>
      <c r="AS184" s="235">
        <f t="shared" si="179"/>
        <v>0.34614301531700026</v>
      </c>
      <c r="AT184" s="235">
        <f t="shared" ref="AT184:AW184" si="186">AU184</f>
        <v>0.35223199999999999</v>
      </c>
      <c r="AU184" s="235">
        <f t="shared" si="186"/>
        <v>0.35223199999999999</v>
      </c>
      <c r="AV184" s="235">
        <f t="shared" si="186"/>
        <v>0.35223199999999999</v>
      </c>
      <c r="AW184" s="235">
        <f t="shared" si="186"/>
        <v>0.35223199999999999</v>
      </c>
      <c r="AX184" s="406">
        <f t="shared" si="163"/>
        <v>0.35223199999999999</v>
      </c>
      <c r="AY184" s="413">
        <f>AX184*(1-VLOOKUP($AR85,'MP-2017_Male'!$A$3:$CF$103,MIN((61+(Mortality!AY$5-Mortality!$AT$5)),84),0))</f>
        <v>0.35061173279999996</v>
      </c>
      <c r="AZ184" s="413">
        <f>AY184*(1-VLOOKUP($AR85,'MP-2017_Male'!$A$3:$CF$103,MIN((61+(Mortality!AZ$5-Mortality!$AT$5)),84),0))</f>
        <v>0.34906904117567999</v>
      </c>
      <c r="BA184" s="413">
        <f>AZ184*(1-VLOOKUP($AR85,'MP-2017_Male'!$A$3:$CF$103,MIN((61+(Mortality!BA$5-Mortality!$AT$5)),84),0))</f>
        <v>0.34756804429862459</v>
      </c>
      <c r="BB184" s="413">
        <f>BA184*(1-VLOOKUP($AR85,'MP-2017_Male'!$A$3:$CF$103,MIN((61+(Mortality!BB$5-Mortality!$AT$5)),84),0))</f>
        <v>0.34614301531700026</v>
      </c>
      <c r="BC184" s="413">
        <f>BB184*(1-VLOOKUP($AR85,'MP-2017_Male'!$A$3:$CF$103,MIN((61+(Mortality!BC$5-Mortality!$AT$5)),84),0))</f>
        <v>0.34475844325573224</v>
      </c>
      <c r="BD184" s="413">
        <f>BC184*(1-VLOOKUP($AR85,'MP-2017_Male'!$A$3:$CF$103,MIN((61+(Mortality!BD$5-Mortality!$AT$5)),84),0))</f>
        <v>0.34341388532703487</v>
      </c>
      <c r="BE184" s="413">
        <f>BD184*(1-VLOOKUP($AR85,'MP-2017_Male'!$A$3:$CF$103,MIN((61+(Mortality!BE$5-Mortality!$AT$5)),84),0))</f>
        <v>0.34207457117425943</v>
      </c>
      <c r="BF184" s="413">
        <f>BE184*(1-VLOOKUP($AR85,'MP-2017_Male'!$A$3:$CF$103,MIN((61+(Mortality!BF$5-Mortality!$AT$5)),84),0))</f>
        <v>0.34074048034667981</v>
      </c>
      <c r="BG184" s="413">
        <f>BF184*(1-VLOOKUP($AR85,'MP-2017_Male'!$A$3:$CF$103,MIN((61+(Mortality!BG$5-Mortality!$AT$5)),84),0))</f>
        <v>0.33941159247332775</v>
      </c>
      <c r="BH184" s="413">
        <f>BG184*(1-VLOOKUP($AR85,'MP-2017_Male'!$A$3:$CF$103,MIN((61+(Mortality!BH$5-Mortality!$AT$5)),84),0))</f>
        <v>0.33808788726268174</v>
      </c>
      <c r="BI184" s="413">
        <f>BH184*(1-VLOOKUP($AR85,'MP-2017_Male'!$A$3:$CF$103,MIN((61+(Mortality!BI$5-Mortality!$AT$5)),84),0))</f>
        <v>0.33673553571363102</v>
      </c>
      <c r="BJ184" s="413">
        <f>BI184*(1-VLOOKUP($AR85,'MP-2017_Male'!$A$3:$CF$103,MIN((61+(Mortality!BJ$5-Mortality!$AT$5)),84),0))</f>
        <v>0.33535492001720513</v>
      </c>
      <c r="BK184" s="413">
        <f>BJ184*(1-VLOOKUP($AR85,'MP-2017_Male'!$A$3:$CF$103,MIN((61+(Mortality!BK$5-Mortality!$AT$5)),84),0))</f>
        <v>0.33397996484513459</v>
      </c>
      <c r="BL184" s="413">
        <f>BK184*(1-VLOOKUP($AR85,'MP-2017_Male'!$A$3:$CF$103,MIN((61+(Mortality!BL$5-Mortality!$AT$5)),84),0))</f>
        <v>0.33257724899278501</v>
      </c>
      <c r="BM184" s="413">
        <f>BL184*(1-VLOOKUP($AR85,'MP-2017_Male'!$A$3:$CF$103,MIN((61+(Mortality!BM$5-Mortality!$AT$5)),84),0))</f>
        <v>0.33114716682211603</v>
      </c>
      <c r="BN184" s="413">
        <f>BM184*(1-VLOOKUP($AR85,'MP-2017_Male'!$A$3:$CF$103,MIN((61+(Mortality!BN$5-Mortality!$AT$5)),84),0))</f>
        <v>0.32969011928809872</v>
      </c>
      <c r="BO184" s="413">
        <f>BN184*(1-VLOOKUP($AR85,'MP-2017_Male'!$A$3:$CF$103,MIN((61+(Mortality!BO$5-Mortality!$AT$5)),84),0))</f>
        <v>0.32820651375130228</v>
      </c>
      <c r="BP184" s="413">
        <f>BO184*(1-VLOOKUP($AR85,'MP-2017_Male'!$A$3:$CF$103,MIN((61+(Mortality!BP$5-Mortality!$AT$5)),84),0))</f>
        <v>0.3266967637880463</v>
      </c>
      <c r="BQ184" s="413">
        <f>BP184*(1-VLOOKUP($AR85,'MP-2017_Male'!$A$3:$CF$103,MIN((61+(Mortality!BQ$5-Mortality!$AT$5)),84),0))</f>
        <v>0.32516128899824248</v>
      </c>
      <c r="BR184" s="413">
        <f>BQ184*(1-VLOOKUP($AR85,'MP-2017_Male'!$A$3:$CF$103,MIN((61+(Mortality!BR$5-Mortality!$AT$5)),84),0))</f>
        <v>0.32363303093995072</v>
      </c>
      <c r="BS184" s="413">
        <f>BR184*(1-VLOOKUP($AR85,'MP-2017_Male'!$A$3:$CF$103,MIN((61+(Mortality!BS$5-Mortality!$AT$5)),84),0))</f>
        <v>0.32211195569453294</v>
      </c>
      <c r="BT184" s="413">
        <f>BS184*(1-VLOOKUP($AR85,'MP-2017_Male'!$A$3:$CF$103,MIN((61+(Mortality!BT$5-Mortality!$AT$5)),84),0))</f>
        <v>0.32059802950276861</v>
      </c>
      <c r="BU184" s="413">
        <f>BT184*(1-VLOOKUP($AR85,'MP-2017_Male'!$A$3:$CF$103,MIN((61+(Mortality!BU$5-Mortality!$AT$5)),84),0))</f>
        <v>0.31909121876410557</v>
      </c>
      <c r="BV184" s="413">
        <f>BU184*(1-VLOOKUP($AR85,'MP-2017_Male'!$A$3:$CF$103,MIN((61+(Mortality!BV$5-Mortality!$AT$5)),84),0))</f>
        <v>0.31759149003591425</v>
      </c>
      <c r="BW184" s="413">
        <f>BV184*(1-VLOOKUP($AR85,'MP-2017_Male'!$A$3:$CF$103,MIN((61+(Mortality!BW$5-Mortality!$AT$5)),84),0))</f>
        <v>0.31609881003274543</v>
      </c>
      <c r="BX184" s="413">
        <f>BW184*(1-VLOOKUP($AR85,'MP-2017_Male'!$A$3:$CF$103,MIN((61+(Mortality!BX$5-Mortality!$AT$5)),84),0))</f>
        <v>0.31461314562559151</v>
      </c>
      <c r="BY184" s="413">
        <f>BX184*(1-VLOOKUP($AR85,'MP-2017_Male'!$A$3:$CF$103,MIN((61+(Mortality!BY$5-Mortality!$AT$5)),84),0))</f>
        <v>0.31313446384115123</v>
      </c>
      <c r="BZ184" s="413">
        <f>BY184*(1-VLOOKUP($AR85,'MP-2017_Male'!$A$3:$CF$103,MIN((61+(Mortality!BZ$5-Mortality!$AT$5)),84),0))</f>
        <v>0.31166273186109783</v>
      </c>
      <c r="CA184" s="413">
        <f>BZ184*(1-VLOOKUP($AR85,'MP-2017_Male'!$A$3:$CF$103,MIN((61+(Mortality!CA$5-Mortality!$AT$5)),84),0))</f>
        <v>0.31019791702135063</v>
      </c>
      <c r="CB184" s="413">
        <f>CA184*(1-VLOOKUP($AR85,'MP-2017_Male'!$A$3:$CF$103,MIN((61+(Mortality!CB$5-Mortality!$AT$5)),84),0))</f>
        <v>0.30873998681135029</v>
      </c>
      <c r="CC184" s="413">
        <f>CB184*(1-VLOOKUP($AR85,'MP-2017_Male'!$A$3:$CF$103,MIN((61+(Mortality!CC$5-Mortality!$AT$5)),84),0))</f>
        <v>0.30728890887333693</v>
      </c>
      <c r="CD184" s="413">
        <f>CC184*(1-VLOOKUP($AR85,'MP-2017_Male'!$A$3:$CF$103,MIN((61+(Mortality!CD$5-Mortality!$AT$5)),84),0))</f>
        <v>0.30584465100163222</v>
      </c>
      <c r="CE184" s="413">
        <f>CD184*(1-VLOOKUP($AR85,'MP-2017_Male'!$A$3:$CF$103,MIN((61+(Mortality!CE$5-Mortality!$AT$5)),84),0))</f>
        <v>0.30440718114192455</v>
      </c>
      <c r="CF184" s="413">
        <f>CE184*(1-VLOOKUP($AR85,'MP-2017_Male'!$A$3:$CF$103,MIN((61+(Mortality!CF$5-Mortality!$AT$5)),84),0))</f>
        <v>0.3029764673905575</v>
      </c>
      <c r="CG184" s="413">
        <f>CF184*(1-VLOOKUP($AR85,'MP-2017_Male'!$A$3:$CF$103,MIN((61+(Mortality!CG$5-Mortality!$AT$5)),84),0))</f>
        <v>0.30155247799382184</v>
      </c>
      <c r="CH184" s="413">
        <f>CG184*(1-VLOOKUP($AR85,'MP-2017_Male'!$A$3:$CF$103,MIN((61+(Mortality!CH$5-Mortality!$AT$5)),84),0))</f>
        <v>0.30013518134725087</v>
      </c>
      <c r="CI184" s="413">
        <f>CH184*(1-VLOOKUP($AR85,'MP-2017_Male'!$A$3:$CF$103,MIN((61+(Mortality!CI$5-Mortality!$AT$5)),84),0))</f>
        <v>0.29872454599491877</v>
      </c>
      <c r="CJ184" s="413">
        <f>CI184*(1-VLOOKUP($AR85,'MP-2017_Male'!$A$3:$CF$103,MIN((61+(Mortality!CJ$5-Mortality!$AT$5)),84),0))</f>
        <v>0.29732054062874264</v>
      </c>
      <c r="CK184" s="413">
        <f>CJ184*(1-VLOOKUP($AR85,'MP-2017_Male'!$A$3:$CF$103,MIN((61+(Mortality!CK$5-Mortality!$AT$5)),84),0))</f>
        <v>0.29592313408778753</v>
      </c>
      <c r="CL184" s="413">
        <f>CK184*(1-VLOOKUP($AR85,'MP-2017_Male'!$A$3:$CF$103,MIN((61+(Mortality!CL$5-Mortality!$AT$5)),84),0))</f>
        <v>0.29453229535757491</v>
      </c>
      <c r="CM184" s="413">
        <f>CL184*(1-VLOOKUP($AR85,'MP-2017_Male'!$A$3:$CF$103,MIN((61+(Mortality!CM$5-Mortality!$AT$5)),84),0))</f>
        <v>0.29314799356939431</v>
      </c>
      <c r="CN184" s="413">
        <f>CM184*(1-VLOOKUP($AR85,'MP-2017_Male'!$A$3:$CF$103,MIN((61+(Mortality!CN$5-Mortality!$AT$5)),84),0))</f>
        <v>0.29177019799961812</v>
      </c>
      <c r="CO184" s="413">
        <f>CN184*(1-VLOOKUP($AR85,'MP-2017_Male'!$A$3:$CF$103,MIN((61+(Mortality!CO$5-Mortality!$AT$5)),84),0))</f>
        <v>0.29039887806901993</v>
      </c>
      <c r="CP184" s="413">
        <f>CO184*(1-VLOOKUP($AR85,'MP-2017_Male'!$A$3:$CF$103,MIN((61+(Mortality!CP$5-Mortality!$AT$5)),84),0))</f>
        <v>0.2890340033420955</v>
      </c>
      <c r="CQ184" s="413">
        <f>CP184*(1-VLOOKUP($AR85,'MP-2017_Male'!$A$3:$CF$103,MIN((61+(Mortality!CQ$5-Mortality!$AT$5)),84),0))</f>
        <v>0.28767554352638763</v>
      </c>
      <c r="CR184" s="413">
        <f>CQ184*(1-VLOOKUP($AR85,'MP-2017_Male'!$A$3:$CF$103,MIN((61+(Mortality!CR$5-Mortality!$AT$5)),84),0))</f>
        <v>0.28632346847181361</v>
      </c>
      <c r="CS184" s="413">
        <f>CR184*(1-VLOOKUP($AR85,'MP-2017_Male'!$A$3:$CF$103,MIN((61+(Mortality!CS$5-Mortality!$AT$5)),84),0))</f>
        <v>0.2849777481699961</v>
      </c>
      <c r="CT184" s="413">
        <f>CS184*(1-VLOOKUP($AR85,'MP-2017_Male'!$A$3:$CF$103,MIN((61+(Mortality!CT$5-Mortality!$AT$5)),84),0))</f>
        <v>0.28363835275359711</v>
      </c>
      <c r="CU184" s="413">
        <f>CT184*(1-VLOOKUP($AR85,'MP-2017_Male'!$A$3:$CF$103,MIN((61+(Mortality!CU$5-Mortality!$AT$5)),84),0))</f>
        <v>0.28230525249565519</v>
      </c>
      <c r="CV184" s="413">
        <f>CU184*(1-VLOOKUP($AR85,'MP-2017_Male'!$A$3:$CF$103,MIN((61+(Mortality!CV$5-Mortality!$AT$5)),84),0))</f>
        <v>0.28097841780892557</v>
      </c>
      <c r="CW184" s="413">
        <f>CV184*(1-VLOOKUP($AR85,'MP-2017_Male'!$A$3:$CF$103,MIN((61+(Mortality!CW$5-Mortality!$AT$5)),84),0))</f>
        <v>0.27965781924522359</v>
      </c>
      <c r="CX184" s="413">
        <f>CW184*(1-VLOOKUP($AR85,'MP-2017_Male'!$A$3:$CF$103,MIN((61+(Mortality!CX$5-Mortality!$AT$5)),84),0))</f>
        <v>0.27834342749477103</v>
      </c>
      <c r="CY184" s="413">
        <f>CX184*(1-VLOOKUP($AR85,'MP-2017_Male'!$A$3:$CF$103,MIN((61+(Mortality!CY$5-Mortality!$AT$5)),84),0))</f>
        <v>0.2770352133855456</v>
      </c>
      <c r="CZ184" s="413">
        <f>CY184*(1-VLOOKUP($AR85,'MP-2017_Male'!$A$3:$CF$103,MIN((61+(Mortality!CZ$5-Mortality!$AT$5)),84),0))</f>
        <v>0.27573314788263353</v>
      </c>
      <c r="DA184" s="413">
        <f>CZ184*(1-VLOOKUP($AR85,'MP-2017_Male'!$A$3:$CF$103,MIN((61+(Mortality!DA$5-Mortality!$AT$5)),84),0))</f>
        <v>0.27443720208758515</v>
      </c>
      <c r="DB184" s="413">
        <f>DA184*(1-VLOOKUP($AR85,'MP-2017_Male'!$A$3:$CF$103,MIN((61+(Mortality!DB$5-Mortality!$AT$5)),84),0))</f>
        <v>0.27314734723777351</v>
      </c>
      <c r="DC184" s="413">
        <f>DB184*(1-VLOOKUP($AR85,'MP-2017_Male'!$A$3:$CF$103,MIN((61+(Mortality!DC$5-Mortality!$AT$5)),84),0))</f>
        <v>0.27186355470575596</v>
      </c>
      <c r="DD184" s="413">
        <f>DC184*(1-VLOOKUP($AR85,'MP-2017_Male'!$A$3:$CF$103,MIN((61+(Mortality!DD$5-Mortality!$AT$5)),84),0))</f>
        <v>0.27058579599863891</v>
      </c>
      <c r="DE184" s="413">
        <f>DD184*(1-VLOOKUP($AR85,'MP-2017_Male'!$A$3:$CF$103,MIN((61+(Mortality!DE$5-Mortality!$AT$5)),84),0))</f>
        <v>0.2693140427574453</v>
      </c>
      <c r="DF184" s="413">
        <f>DE184*(1-VLOOKUP($AR85,'MP-2017_Male'!$A$3:$CF$103,MIN((61+(Mortality!DF$5-Mortality!$AT$5)),84),0))</f>
        <v>0.2680482667564853</v>
      </c>
      <c r="DG184" s="413">
        <f>DF184*(1-VLOOKUP($AR85,'MP-2017_Male'!$A$3:$CF$103,MIN((61+(Mortality!DG$5-Mortality!$AT$5)),84),0))</f>
        <v>0.26678843990272982</v>
      </c>
      <c r="DH184" s="413">
        <f>DG184*(1-VLOOKUP($AR85,'MP-2017_Male'!$A$3:$CF$103,MIN((61+(Mortality!DH$5-Mortality!$AT$5)),84),0))</f>
        <v>0.26553453423518697</v>
      </c>
      <c r="DI184" s="413">
        <f>DH184*(1-VLOOKUP($AR85,'MP-2017_Male'!$A$3:$CF$103,MIN((61+(Mortality!DI$5-Mortality!$AT$5)),84),0))</f>
        <v>0.26428652192428159</v>
      </c>
      <c r="DJ184" s="413">
        <f>DI184*(1-VLOOKUP($AR85,'MP-2017_Male'!$A$3:$CF$103,MIN((61+(Mortality!DJ$5-Mortality!$AT$5)),84),0))</f>
        <v>0.26304437527123747</v>
      </c>
      <c r="DK184" s="413">
        <f>DJ184*(1-VLOOKUP($AR85,'MP-2017_Male'!$A$3:$CF$103,MIN((61+(Mortality!DK$5-Mortality!$AT$5)),84),0))</f>
        <v>0.26180806670746265</v>
      </c>
      <c r="DL184" s="413">
        <f>DK184*(1-VLOOKUP($AR85,'MP-2017_Male'!$A$3:$CF$103,MIN((61+(Mortality!DL$5-Mortality!$AT$5)),84),0))</f>
        <v>0.26057756879393756</v>
      </c>
      <c r="DM184" s="413">
        <f>DL184*(1-VLOOKUP($AR85,'MP-2017_Male'!$A$3:$CF$103,MIN((61+(Mortality!DM$5-Mortality!$AT$5)),84),0))</f>
        <v>0.25935285422060605</v>
      </c>
      <c r="DN184" s="413">
        <f>DM184*(1-VLOOKUP($AR85,'MP-2017_Male'!$A$3:$CF$103,MIN((61+(Mortality!DN$5-Mortality!$AT$5)),84),0))</f>
        <v>0.25813389580576918</v>
      </c>
      <c r="DO184" s="413">
        <f>DN184*(1-VLOOKUP($AR85,'MP-2017_Male'!$A$3:$CF$103,MIN((61+(Mortality!DO$5-Mortality!$AT$5)),84),0))</f>
        <v>0.25692066649548206</v>
      </c>
      <c r="DP184" s="413">
        <f>DO184*(1-VLOOKUP($AR85,'MP-2017_Male'!$A$3:$CF$103,MIN((61+(Mortality!DP$5-Mortality!$AT$5)),84),0))</f>
        <v>0.25571313936295331</v>
      </c>
      <c r="DQ184" s="413">
        <f>DP184*(1-VLOOKUP($AR85,'MP-2017_Male'!$A$3:$CF$103,MIN((61+(Mortality!DQ$5-Mortality!$AT$5)),84),0))</f>
        <v>0.25451128760794745</v>
      </c>
      <c r="DR184" s="413">
        <f>DQ184*(1-VLOOKUP($AR85,'MP-2017_Male'!$A$3:$CF$103,MIN((61+(Mortality!DR$5-Mortality!$AT$5)),84),0))</f>
        <v>0.25331508455619006</v>
      </c>
      <c r="DS184" s="413">
        <f>DR184*(1-VLOOKUP($AR85,'MP-2017_Male'!$A$3:$CF$103,MIN((61+(Mortality!DS$5-Mortality!$AT$5)),84),0))</f>
        <v>0.25212450365877598</v>
      </c>
      <c r="DT184" s="413">
        <f>DS184*(1-VLOOKUP($AR85,'MP-2017_Male'!$A$3:$CF$103,MIN((61+(Mortality!DT$5-Mortality!$AT$5)),84),0))</f>
        <v>0.25093951849157969</v>
      </c>
      <c r="DU184" s="413">
        <f>DT184*(1-VLOOKUP($AR85,'MP-2017_Male'!$A$3:$CF$103,MIN((61+(Mortality!DU$5-Mortality!$AT$5)),84),0))</f>
        <v>0.24976010275466926</v>
      </c>
      <c r="DV184" s="413">
        <f>DU184*(1-VLOOKUP($AR85,'MP-2017_Male'!$A$3:$CF$103,MIN((61+(Mortality!DV$5-Mortality!$AT$5)),84),0))</f>
        <v>0.2485862302717223</v>
      </c>
      <c r="DW184" s="413">
        <f>DV184*(1-VLOOKUP($AR85,'MP-2017_Male'!$A$3:$CF$103,MIN((61+(Mortality!DW$5-Mortality!$AT$5)),84),0))</f>
        <v>0.2474178749894452</v>
      </c>
      <c r="DX184" s="413">
        <f>DW184*(1-VLOOKUP($AR85,'MP-2017_Male'!$A$3:$CF$103,MIN((61+(Mortality!DX$5-Mortality!$AT$5)),84),0))</f>
        <v>0.24625501097699479</v>
      </c>
      <c r="DY184" s="413">
        <f>DX184*(1-VLOOKUP($AR85,'MP-2017_Male'!$A$3:$CF$103,MIN((61+(Mortality!DY$5-Mortality!$AT$5)),84),0))</f>
        <v>0.2450976124254029</v>
      </c>
      <c r="DZ184" s="413">
        <f>DY184*(1-VLOOKUP($AR85,'MP-2017_Male'!$A$3:$CF$103,MIN((61+(Mortality!DZ$5-Mortality!$AT$5)),84),0))</f>
        <v>0.24394565364700349</v>
      </c>
      <c r="EA184" s="413">
        <f>DZ184*(1-VLOOKUP($AR85,'MP-2017_Male'!$A$3:$CF$103,MIN((61+(Mortality!EA$5-Mortality!$AT$5)),84),0))</f>
        <v>0.24279910907486257</v>
      </c>
      <c r="EB184" s="413">
        <f>EA184*(1-VLOOKUP($AR85,'MP-2017_Male'!$A$3:$CF$103,MIN((61+(Mortality!EB$5-Mortality!$AT$5)),84),0))</f>
        <v>0.24165795326221071</v>
      </c>
      <c r="EC184" s="413">
        <f>EB184*(1-VLOOKUP($AR85,'MP-2017_Male'!$A$3:$CF$103,MIN((61+(Mortality!EC$5-Mortality!$AT$5)),84),0))</f>
        <v>0.24052216088187831</v>
      </c>
      <c r="ED184" s="413">
        <f>EC184*(1-VLOOKUP($AR85,'MP-2017_Male'!$A$3:$CF$103,MIN((61+(Mortality!ED$5-Mortality!$AT$5)),84),0))</f>
        <v>0.23939170672573346</v>
      </c>
      <c r="EE184" s="413">
        <f>ED184*(1-VLOOKUP($AR85,'MP-2017_Male'!$A$3:$CF$103,MIN((61+(Mortality!EE$5-Mortality!$AT$5)),84),0))</f>
        <v>0.2382665657041225</v>
      </c>
      <c r="EF184" s="413">
        <f>EE184*(1-VLOOKUP($AR85,'MP-2017_Male'!$A$3:$CF$103,MIN((61+(Mortality!EF$5-Mortality!$AT$5)),84),0))</f>
        <v>0.23714671284531311</v>
      </c>
      <c r="EG184" s="413">
        <f>EF184*(1-VLOOKUP($AR85,'MP-2017_Male'!$A$3:$CF$103,MIN((61+(Mortality!EG$5-Mortality!$AT$5)),84),0))</f>
        <v>0.23603212329494014</v>
      </c>
      <c r="EH184" s="413">
        <f>EG184*(1-VLOOKUP($AR85,'MP-2017_Male'!$A$3:$CF$103,MIN((61+(Mortality!EH$5-Mortality!$AT$5)),84),0))</f>
        <v>0.23492277231545391</v>
      </c>
      <c r="EI184" s="413">
        <f>EH184*(1-VLOOKUP($AR85,'MP-2017_Male'!$A$3:$CF$103,MIN((61+(Mortality!EI$5-Mortality!$AT$5)),84),0))</f>
        <v>0.23381863528557129</v>
      </c>
      <c r="EJ184" s="413">
        <f>EI184*(1-VLOOKUP($AR85,'MP-2017_Male'!$A$3:$CF$103,MIN((61+(Mortality!EJ$5-Mortality!$AT$5)),84),0))</f>
        <v>0.23271968769972909</v>
      </c>
      <c r="EK184" s="413">
        <f>EJ184*(1-VLOOKUP($AR85,'MP-2017_Male'!$A$3:$CF$103,MIN((61+(Mortality!EK$5-Mortality!$AT$5)),84),0))</f>
        <v>0.23162590516754036</v>
      </c>
      <c r="EL184" s="413">
        <f>EK184*(1-VLOOKUP($AR85,'MP-2017_Male'!$A$3:$CF$103,MIN((61+(Mortality!EL$5-Mortality!$AT$5)),84),0))</f>
        <v>0.23053726341325292</v>
      </c>
      <c r="EM184" s="413">
        <f>EL184*(1-VLOOKUP($AR85,'MP-2017_Male'!$A$3:$CF$103,MIN((61+(Mortality!EM$5-Mortality!$AT$5)),84),0))</f>
        <v>0.22945373827521062</v>
      </c>
      <c r="EN184" s="413">
        <f>EM184*(1-VLOOKUP($AR85,'MP-2017_Male'!$A$3:$CF$103,MIN((61+(Mortality!EN$5-Mortality!$AT$5)),84),0))</f>
        <v>0.22837530570531711</v>
      </c>
      <c r="EO184" s="413">
        <f>EN184*(1-VLOOKUP($AR85,'MP-2017_Male'!$A$3:$CF$103,MIN((61+(Mortality!EO$5-Mortality!$AT$5)),84),0))</f>
        <v>0.2273019417685021</v>
      </c>
      <c r="EP184" s="413">
        <f>EO184*(1-VLOOKUP($AR85,'MP-2017_Male'!$A$3:$CF$103,MIN((61+(Mortality!EP$5-Mortality!$AT$5)),84),0))</f>
        <v>0.22623362264219013</v>
      </c>
      <c r="EQ184" s="413">
        <f>EP184*(1-VLOOKUP($AR85,'MP-2017_Male'!$A$3:$CF$103,MIN((61+(Mortality!EQ$5-Mortality!$AT$5)),84),0))</f>
        <v>0.22517032461577183</v>
      </c>
      <c r="ER184" s="413">
        <f>EQ184*(1-VLOOKUP($AR85,'MP-2017_Male'!$A$3:$CF$103,MIN((61+(Mortality!ER$5-Mortality!$AT$5)),84),0))</f>
        <v>0.22411202409007769</v>
      </c>
      <c r="ES184" s="413">
        <f>ER184*(1-VLOOKUP($AR85,'MP-2017_Male'!$A$3:$CF$103,MIN((61+(Mortality!ES$5-Mortality!$AT$5)),84),0))</f>
        <v>0.22305869757685431</v>
      </c>
      <c r="ET184" s="413">
        <f>ES184*(1-VLOOKUP($AR85,'MP-2017_Male'!$A$3:$CF$103,MIN((61+(Mortality!ET$5-Mortality!$AT$5)),84),0))</f>
        <v>0.22201032169824308</v>
      </c>
      <c r="EU184" s="413">
        <f>ET184*(1-VLOOKUP($AR85,'MP-2017_Male'!$A$3:$CF$103,MIN((61+(Mortality!EU$5-Mortality!$AT$5)),84),0))</f>
        <v>0.22096687318626135</v>
      </c>
      <c r="EV184" s="413">
        <f>EU184*(1-VLOOKUP($AR85,'MP-2017_Male'!$A$3:$CF$103,MIN((61+(Mortality!EV$5-Mortality!$AT$5)),84),0))</f>
        <v>0.21992832888228592</v>
      </c>
      <c r="EW184" s="413">
        <f>EV184*(1-VLOOKUP($AR85,'MP-2017_Male'!$A$3:$CF$103,MIN((61+(Mortality!EW$5-Mortality!$AT$5)),84),0))</f>
        <v>0.21889466573653918</v>
      </c>
      <c r="EX184" s="413">
        <f>EW184*(1-VLOOKUP($AR85,'MP-2017_Male'!$A$3:$CF$103,MIN((61+(Mortality!EX$5-Mortality!$AT$5)),84),0))</f>
        <v>0.21786586080757744</v>
      </c>
      <c r="EY184" s="413">
        <f>EX184*(1-VLOOKUP($AR85,'MP-2017_Male'!$A$3:$CF$103,MIN((61+(Mortality!EY$5-Mortality!$AT$5)),84),0))</f>
        <v>0.21684189126178183</v>
      </c>
      <c r="EZ184" s="413">
        <f>EY184*(1-VLOOKUP($AR85,'MP-2017_Male'!$A$3:$CF$103,MIN((61+(Mortality!EZ$5-Mortality!$AT$5)),84),0))</f>
        <v>0.21582273437285143</v>
      </c>
      <c r="FA184" s="413">
        <f>EZ184*(1-VLOOKUP($AR85,'MP-2017_Male'!$A$3:$CF$103,MIN((61+(Mortality!FA$5-Mortality!$AT$5)),84),0))</f>
        <v>0.21480836752129903</v>
      </c>
      <c r="FB184" s="413">
        <f>FA184*(1-VLOOKUP($AR85,'MP-2017_Male'!$A$3:$CF$103,MIN((61+(Mortality!FB$5-Mortality!$AT$5)),84),0))</f>
        <v>0.21379876819394891</v>
      </c>
      <c r="FC184" s="413">
        <f>FB184*(1-VLOOKUP($AR85,'MP-2017_Male'!$A$3:$CF$103,MIN((61+(Mortality!FC$5-Mortality!$AT$5)),84),0))</f>
        <v>0.21279391398343733</v>
      </c>
      <c r="FD184" s="413">
        <f>FC184*(1-VLOOKUP($AR85,'MP-2017_Male'!$A$3:$CF$103,MIN((61+(Mortality!FD$5-Mortality!$AT$5)),84),0))</f>
        <v>0.21179378258771517</v>
      </c>
      <c r="FE184" s="413">
        <f>FD184*(1-VLOOKUP($AR85,'MP-2017_Male'!$A$3:$CF$103,MIN((61+(Mortality!FE$5-Mortality!$AT$5)),84),0))</f>
        <v>0.21079835180955289</v>
      </c>
      <c r="FF184" s="413">
        <f>FE184*(1-VLOOKUP($AR85,'MP-2017_Male'!$A$3:$CF$103,MIN((61+(Mortality!FF$5-Mortality!$AT$5)),84),0))</f>
        <v>0.209807599556048</v>
      </c>
      <c r="FG184" s="413">
        <f>FF184*(1-VLOOKUP($AR85,'MP-2017_Male'!$A$3:$CF$103,MIN((61+(Mortality!FG$5-Mortality!$AT$5)),84),0))</f>
        <v>0.20882150383813455</v>
      </c>
      <c r="FH184" s="413">
        <f>FG184*(1-VLOOKUP($AR85,'MP-2017_Male'!$A$3:$CF$103,MIN((61+(Mortality!FH$5-Mortality!$AT$5)),84),0))</f>
        <v>0.20784004277009532</v>
      </c>
      <c r="FI184" s="413">
        <f>FH184*(1-VLOOKUP($AR85,'MP-2017_Male'!$A$3:$CF$103,MIN((61+(Mortality!FI$5-Mortality!$AT$5)),84),0))</f>
        <v>0.20686319456907587</v>
      </c>
    </row>
    <row r="185" spans="44:165">
      <c r="AR185" s="205">
        <v>105</v>
      </c>
      <c r="AS185" s="235">
        <f t="shared" si="179"/>
        <v>0.36642582124800627</v>
      </c>
      <c r="AT185" s="235">
        <f t="shared" ref="AT185:AW185" si="187">AU185</f>
        <v>0.37227300000000002</v>
      </c>
      <c r="AU185" s="235">
        <f t="shared" si="187"/>
        <v>0.37227300000000002</v>
      </c>
      <c r="AV185" s="235">
        <f t="shared" si="187"/>
        <v>0.37227300000000002</v>
      </c>
      <c r="AW185" s="235">
        <f t="shared" si="187"/>
        <v>0.37227300000000002</v>
      </c>
      <c r="AX185" s="406">
        <f t="shared" si="163"/>
        <v>0.37227300000000002</v>
      </c>
      <c r="AY185" s="413">
        <f>AX185*(1-VLOOKUP($AR86,'MP-2017_Male'!$A$3:$CF$103,MIN((61+(Mortality!AY$5-Mortality!$AT$5)),84),0))</f>
        <v>0.3707094534</v>
      </c>
      <c r="AZ185" s="413">
        <f>AY185*(1-VLOOKUP($AR86,'MP-2017_Male'!$A$3:$CF$103,MIN((61+(Mortality!AZ$5-Mortality!$AT$5)),84),0))</f>
        <v>0.36922661558640002</v>
      </c>
      <c r="BA185" s="413">
        <f>AZ185*(1-VLOOKUP($AR86,'MP-2017_Male'!$A$3:$CF$103,MIN((61+(Mortality!BA$5-Mortality!$AT$5)),84),0))</f>
        <v>0.36778663178561305</v>
      </c>
      <c r="BB185" s="413">
        <f>BA185*(1-VLOOKUP($AR86,'MP-2017_Male'!$A$3:$CF$103,MIN((61+(Mortality!BB$5-Mortality!$AT$5)),84),0))</f>
        <v>0.36642582124800627</v>
      </c>
      <c r="BC185" s="413">
        <f>BB185*(1-VLOOKUP($AR86,'MP-2017_Male'!$A$3:$CF$103,MIN((61+(Mortality!BC$5-Mortality!$AT$5)),84),0))</f>
        <v>0.36510668829151344</v>
      </c>
      <c r="BD185" s="413">
        <f>BC185*(1-VLOOKUP($AR86,'MP-2017_Male'!$A$3:$CF$103,MIN((61+(Mortality!BD$5-Mortality!$AT$5)),84),0))</f>
        <v>0.36379230421366399</v>
      </c>
      <c r="BE185" s="413">
        <f>BD185*(1-VLOOKUP($AR86,'MP-2017_Male'!$A$3:$CF$103,MIN((61+(Mortality!BE$5-Mortality!$AT$5)),84),0))</f>
        <v>0.3625190311489162</v>
      </c>
      <c r="BF185" s="413">
        <f>BE185*(1-VLOOKUP($AR86,'MP-2017_Male'!$A$3:$CF$103,MIN((61+(Mortality!BF$5-Mortality!$AT$5)),84),0))</f>
        <v>0.36125021453989503</v>
      </c>
      <c r="BG185" s="413">
        <f>BF185*(1-VLOOKUP($AR86,'MP-2017_Male'!$A$3:$CF$103,MIN((61+(Mortality!BG$5-Mortality!$AT$5)),84),0))</f>
        <v>0.35994971376755142</v>
      </c>
      <c r="BH185" s="413">
        <f>BG185*(1-VLOOKUP($AR86,'MP-2017_Male'!$A$3:$CF$103,MIN((61+(Mortality!BH$5-Mortality!$AT$5)),84),0))</f>
        <v>0.3586538947979882</v>
      </c>
      <c r="BI185" s="413">
        <f>BH185*(1-VLOOKUP($AR86,'MP-2017_Male'!$A$3:$CF$103,MIN((61+(Mortality!BI$5-Mortality!$AT$5)),84),0))</f>
        <v>0.35736274077671543</v>
      </c>
      <c r="BJ185" s="413">
        <f>BI185*(1-VLOOKUP($AR86,'MP-2017_Male'!$A$3:$CF$103,MIN((61+(Mortality!BJ$5-Mortality!$AT$5)),84),0))</f>
        <v>0.35604049863584158</v>
      </c>
      <c r="BK185" s="413">
        <f>BJ185*(1-VLOOKUP($AR86,'MP-2017_Male'!$A$3:$CF$103,MIN((61+(Mortality!BK$5-Mortality!$AT$5)),84),0))</f>
        <v>0.35472314879088895</v>
      </c>
      <c r="BL185" s="413">
        <f>BK185*(1-VLOOKUP($AR86,'MP-2017_Male'!$A$3:$CF$103,MIN((61+(Mortality!BL$5-Mortality!$AT$5)),84),0))</f>
        <v>0.35337520082548357</v>
      </c>
      <c r="BM185" s="413">
        <f>BL185*(1-VLOOKUP($AR86,'MP-2017_Male'!$A$3:$CF$103,MIN((61+(Mortality!BM$5-Mortality!$AT$5)),84),0))</f>
        <v>0.35199703754226419</v>
      </c>
      <c r="BN185" s="413">
        <f>BM185*(1-VLOOKUP($AR86,'MP-2017_Male'!$A$3:$CF$103,MIN((61+(Mortality!BN$5-Mortality!$AT$5)),84),0))</f>
        <v>0.35058904939209512</v>
      </c>
      <c r="BO185" s="413">
        <f>BN185*(1-VLOOKUP($AR86,'MP-2017_Male'!$A$3:$CF$103,MIN((61+(Mortality!BO$5-Mortality!$AT$5)),84),0))</f>
        <v>0.34915163428958751</v>
      </c>
      <c r="BP185" s="413">
        <f>BO185*(1-VLOOKUP($AR86,'MP-2017_Male'!$A$3:$CF$103,MIN((61+(Mortality!BP$5-Mortality!$AT$5)),84),0))</f>
        <v>0.34772011258900021</v>
      </c>
      <c r="BQ185" s="413">
        <f>BP185*(1-VLOOKUP($AR86,'MP-2017_Male'!$A$3:$CF$103,MIN((61+(Mortality!BQ$5-Mortality!$AT$5)),84),0))</f>
        <v>0.3462249161048675</v>
      </c>
      <c r="BR185" s="413">
        <f>BQ185*(1-VLOOKUP($AR86,'MP-2017_Male'!$A$3:$CF$103,MIN((61+(Mortality!BR$5-Mortality!$AT$5)),84),0))</f>
        <v>0.34473614896561655</v>
      </c>
      <c r="BS185" s="413">
        <f>BR185*(1-VLOOKUP($AR86,'MP-2017_Male'!$A$3:$CF$103,MIN((61+(Mortality!BS$5-Mortality!$AT$5)),84),0))</f>
        <v>0.34325378352506442</v>
      </c>
      <c r="BT185" s="413">
        <f>BS185*(1-VLOOKUP($AR86,'MP-2017_Male'!$A$3:$CF$103,MIN((61+(Mortality!BT$5-Mortality!$AT$5)),84),0))</f>
        <v>0.34177779225590665</v>
      </c>
      <c r="BU185" s="413">
        <f>BT185*(1-VLOOKUP($AR86,'MP-2017_Male'!$A$3:$CF$103,MIN((61+(Mortality!BU$5-Mortality!$AT$5)),84),0))</f>
        <v>0.34030814774920626</v>
      </c>
      <c r="BV185" s="413">
        <f>BU185*(1-VLOOKUP($AR86,'MP-2017_Male'!$A$3:$CF$103,MIN((61+(Mortality!BV$5-Mortality!$AT$5)),84),0))</f>
        <v>0.33884482271388466</v>
      </c>
      <c r="BW185" s="413">
        <f>BV185*(1-VLOOKUP($AR86,'MP-2017_Male'!$A$3:$CF$103,MIN((61+(Mortality!BW$5-Mortality!$AT$5)),84),0))</f>
        <v>0.33738778997621499</v>
      </c>
      <c r="BX185" s="413">
        <f>BW185*(1-VLOOKUP($AR86,'MP-2017_Male'!$A$3:$CF$103,MIN((61+(Mortality!BX$5-Mortality!$AT$5)),84),0))</f>
        <v>0.33593702247931728</v>
      </c>
      <c r="BY185" s="413">
        <f>BX185*(1-VLOOKUP($AR86,'MP-2017_Male'!$A$3:$CF$103,MIN((61+(Mortality!BY$5-Mortality!$AT$5)),84),0))</f>
        <v>0.33449249328265623</v>
      </c>
      <c r="BZ185" s="413">
        <f>BY185*(1-VLOOKUP($AR86,'MP-2017_Male'!$A$3:$CF$103,MIN((61+(Mortality!BZ$5-Mortality!$AT$5)),84),0))</f>
        <v>0.33305417556154082</v>
      </c>
      <c r="CA185" s="413">
        <f>BZ185*(1-VLOOKUP($AR86,'MP-2017_Male'!$A$3:$CF$103,MIN((61+(Mortality!CA$5-Mortality!$AT$5)),84),0))</f>
        <v>0.3316220426066262</v>
      </c>
      <c r="CB185" s="413">
        <f>CA185*(1-VLOOKUP($AR86,'MP-2017_Male'!$A$3:$CF$103,MIN((61+(Mortality!CB$5-Mortality!$AT$5)),84),0))</f>
        <v>0.3301960678234177</v>
      </c>
      <c r="CC185" s="413">
        <f>CB185*(1-VLOOKUP($AR86,'MP-2017_Male'!$A$3:$CF$103,MIN((61+(Mortality!CC$5-Mortality!$AT$5)),84),0))</f>
        <v>0.32877622473177703</v>
      </c>
      <c r="CD185" s="413">
        <f>CC185*(1-VLOOKUP($AR86,'MP-2017_Male'!$A$3:$CF$103,MIN((61+(Mortality!CD$5-Mortality!$AT$5)),84),0))</f>
        <v>0.32736248696543041</v>
      </c>
      <c r="CE185" s="413">
        <f>CD185*(1-VLOOKUP($AR86,'MP-2017_Male'!$A$3:$CF$103,MIN((61+(Mortality!CE$5-Mortality!$AT$5)),84),0))</f>
        <v>0.32595482827147909</v>
      </c>
      <c r="CF185" s="413">
        <f>CE185*(1-VLOOKUP($AR86,'MP-2017_Male'!$A$3:$CF$103,MIN((61+(Mortality!CF$5-Mortality!$AT$5)),84),0))</f>
        <v>0.32455322250991175</v>
      </c>
      <c r="CG185" s="413">
        <f>CF185*(1-VLOOKUP($AR86,'MP-2017_Male'!$A$3:$CF$103,MIN((61+(Mortality!CG$5-Mortality!$AT$5)),84),0))</f>
        <v>0.32315764365311916</v>
      </c>
      <c r="CH185" s="413">
        <f>CG185*(1-VLOOKUP($AR86,'MP-2017_Male'!$A$3:$CF$103,MIN((61+(Mortality!CH$5-Mortality!$AT$5)),84),0))</f>
        <v>0.32176806578541078</v>
      </c>
      <c r="CI185" s="413">
        <f>CH185*(1-VLOOKUP($AR86,'MP-2017_Male'!$A$3:$CF$103,MIN((61+(Mortality!CI$5-Mortality!$AT$5)),84),0))</f>
        <v>0.32038446310253355</v>
      </c>
      <c r="CJ185" s="413">
        <f>CI185*(1-VLOOKUP($AR86,'MP-2017_Male'!$A$3:$CF$103,MIN((61+(Mortality!CJ$5-Mortality!$AT$5)),84),0))</f>
        <v>0.31900680991119268</v>
      </c>
      <c r="CK185" s="413">
        <f>CJ185*(1-VLOOKUP($AR86,'MP-2017_Male'!$A$3:$CF$103,MIN((61+(Mortality!CK$5-Mortality!$AT$5)),84),0))</f>
        <v>0.31763508062857454</v>
      </c>
      <c r="CL185" s="413">
        <f>CK185*(1-VLOOKUP($AR86,'MP-2017_Male'!$A$3:$CF$103,MIN((61+(Mortality!CL$5-Mortality!$AT$5)),84),0))</f>
        <v>0.31626924978187165</v>
      </c>
      <c r="CM185" s="413">
        <f>CL185*(1-VLOOKUP($AR86,'MP-2017_Male'!$A$3:$CF$103,MIN((61+(Mortality!CM$5-Mortality!$AT$5)),84),0))</f>
        <v>0.31490929200780959</v>
      </c>
      <c r="CN185" s="413">
        <f>CM185*(1-VLOOKUP($AR86,'MP-2017_Male'!$A$3:$CF$103,MIN((61+(Mortality!CN$5-Mortality!$AT$5)),84),0))</f>
        <v>0.31355518205217603</v>
      </c>
      <c r="CO185" s="413">
        <f>CN185*(1-VLOOKUP($AR86,'MP-2017_Male'!$A$3:$CF$103,MIN((61+(Mortality!CO$5-Mortality!$AT$5)),84),0))</f>
        <v>0.31220689476935171</v>
      </c>
      <c r="CP185" s="413">
        <f>CO185*(1-VLOOKUP($AR86,'MP-2017_Male'!$A$3:$CF$103,MIN((61+(Mortality!CP$5-Mortality!$AT$5)),84),0))</f>
        <v>0.31086440512184349</v>
      </c>
      <c r="CQ185" s="413">
        <f>CP185*(1-VLOOKUP($AR86,'MP-2017_Male'!$A$3:$CF$103,MIN((61+(Mortality!CQ$5-Mortality!$AT$5)),84),0))</f>
        <v>0.30952768817981957</v>
      </c>
      <c r="CR185" s="413">
        <f>CQ185*(1-VLOOKUP($AR86,'MP-2017_Male'!$A$3:$CF$103,MIN((61+(Mortality!CR$5-Mortality!$AT$5)),84),0))</f>
        <v>0.30819671912064633</v>
      </c>
      <c r="CS185" s="413">
        <f>CR185*(1-VLOOKUP($AR86,'MP-2017_Male'!$A$3:$CF$103,MIN((61+(Mortality!CS$5-Mortality!$AT$5)),84),0))</f>
        <v>0.30687147322842756</v>
      </c>
      <c r="CT185" s="413">
        <f>CS185*(1-VLOOKUP($AR86,'MP-2017_Male'!$A$3:$CF$103,MIN((61+(Mortality!CT$5-Mortality!$AT$5)),84),0))</f>
        <v>0.30555192589354535</v>
      </c>
      <c r="CU185" s="413">
        <f>CT185*(1-VLOOKUP($AR86,'MP-2017_Male'!$A$3:$CF$103,MIN((61+(Mortality!CU$5-Mortality!$AT$5)),84),0))</f>
        <v>0.3042380526122031</v>
      </c>
      <c r="CV185" s="413">
        <f>CU185*(1-VLOOKUP($AR86,'MP-2017_Male'!$A$3:$CF$103,MIN((61+(Mortality!CV$5-Mortality!$AT$5)),84),0))</f>
        <v>0.30292982898597065</v>
      </c>
      <c r="CW185" s="413">
        <f>CV185*(1-VLOOKUP($AR86,'MP-2017_Male'!$A$3:$CF$103,MIN((61+(Mortality!CW$5-Mortality!$AT$5)),84),0))</f>
        <v>0.30162723072133096</v>
      </c>
      <c r="CX185" s="413">
        <f>CW185*(1-VLOOKUP($AR86,'MP-2017_Male'!$A$3:$CF$103,MIN((61+(Mortality!CX$5-Mortality!$AT$5)),84),0))</f>
        <v>0.30033023362922923</v>
      </c>
      <c r="CY185" s="413">
        <f>CX185*(1-VLOOKUP($AR86,'MP-2017_Male'!$A$3:$CF$103,MIN((61+(Mortality!CY$5-Mortality!$AT$5)),84),0))</f>
        <v>0.29903881362462353</v>
      </c>
      <c r="CZ185" s="413">
        <f>CY185*(1-VLOOKUP($AR86,'MP-2017_Male'!$A$3:$CF$103,MIN((61+(Mortality!CZ$5-Mortality!$AT$5)),84),0))</f>
        <v>0.29775294672603764</v>
      </c>
      <c r="DA185" s="413">
        <f>CZ185*(1-VLOOKUP($AR86,'MP-2017_Male'!$A$3:$CF$103,MIN((61+(Mortality!DA$5-Mortality!$AT$5)),84),0))</f>
        <v>0.29647260905511569</v>
      </c>
      <c r="DB185" s="413">
        <f>DA185*(1-VLOOKUP($AR86,'MP-2017_Male'!$A$3:$CF$103,MIN((61+(Mortality!DB$5-Mortality!$AT$5)),84),0))</f>
        <v>0.2951977768361787</v>
      </c>
      <c r="DC185" s="413">
        <f>DB185*(1-VLOOKUP($AR86,'MP-2017_Male'!$A$3:$CF$103,MIN((61+(Mortality!DC$5-Mortality!$AT$5)),84),0))</f>
        <v>0.29392842639578315</v>
      </c>
      <c r="DD185" s="413">
        <f>DC185*(1-VLOOKUP($AR86,'MP-2017_Male'!$A$3:$CF$103,MIN((61+(Mortality!DD$5-Mortality!$AT$5)),84),0))</f>
        <v>0.29266453416228128</v>
      </c>
      <c r="DE185" s="413">
        <f>DD185*(1-VLOOKUP($AR86,'MP-2017_Male'!$A$3:$CF$103,MIN((61+(Mortality!DE$5-Mortality!$AT$5)),84),0))</f>
        <v>0.29140607666538348</v>
      </c>
      <c r="DF185" s="413">
        <f>DE185*(1-VLOOKUP($AR86,'MP-2017_Male'!$A$3:$CF$103,MIN((61+(Mortality!DF$5-Mortality!$AT$5)),84),0))</f>
        <v>0.29015303053572233</v>
      </c>
      <c r="DG185" s="413">
        <f>DF185*(1-VLOOKUP($AR86,'MP-2017_Male'!$A$3:$CF$103,MIN((61+(Mortality!DG$5-Mortality!$AT$5)),84),0))</f>
        <v>0.28890537250441872</v>
      </c>
      <c r="DH185" s="413">
        <f>DG185*(1-VLOOKUP($AR86,'MP-2017_Male'!$A$3:$CF$103,MIN((61+(Mortality!DH$5-Mortality!$AT$5)),84),0))</f>
        <v>0.28766307940264974</v>
      </c>
      <c r="DI185" s="413">
        <f>DH185*(1-VLOOKUP($AR86,'MP-2017_Male'!$A$3:$CF$103,MIN((61+(Mortality!DI$5-Mortality!$AT$5)),84),0))</f>
        <v>0.28642612816121837</v>
      </c>
      <c r="DJ185" s="413">
        <f>DI185*(1-VLOOKUP($AR86,'MP-2017_Male'!$A$3:$CF$103,MIN((61+(Mortality!DJ$5-Mortality!$AT$5)),84),0))</f>
        <v>0.28519449581012513</v>
      </c>
      <c r="DK185" s="413">
        <f>DJ185*(1-VLOOKUP($AR86,'MP-2017_Male'!$A$3:$CF$103,MIN((61+(Mortality!DK$5-Mortality!$AT$5)),84),0))</f>
        <v>0.28396815947814158</v>
      </c>
      <c r="DL185" s="413">
        <f>DK185*(1-VLOOKUP($AR86,'MP-2017_Male'!$A$3:$CF$103,MIN((61+(Mortality!DL$5-Mortality!$AT$5)),84),0))</f>
        <v>0.2827470963923856</v>
      </c>
      <c r="DM185" s="413">
        <f>DL185*(1-VLOOKUP($AR86,'MP-2017_Male'!$A$3:$CF$103,MIN((61+(Mortality!DM$5-Mortality!$AT$5)),84),0))</f>
        <v>0.28153128387789833</v>
      </c>
      <c r="DN185" s="413">
        <f>DM185*(1-VLOOKUP($AR86,'MP-2017_Male'!$A$3:$CF$103,MIN((61+(Mortality!DN$5-Mortality!$AT$5)),84),0))</f>
        <v>0.28032069935722337</v>
      </c>
      <c r="DO185" s="413">
        <f>DN185*(1-VLOOKUP($AR86,'MP-2017_Male'!$A$3:$CF$103,MIN((61+(Mortality!DO$5-Mortality!$AT$5)),84),0))</f>
        <v>0.27911532034998732</v>
      </c>
      <c r="DP185" s="413">
        <f>DO185*(1-VLOOKUP($AR86,'MP-2017_Male'!$A$3:$CF$103,MIN((61+(Mortality!DP$5-Mortality!$AT$5)),84),0))</f>
        <v>0.2779151244724824</v>
      </c>
      <c r="DQ185" s="413">
        <f>DP185*(1-VLOOKUP($AR86,'MP-2017_Male'!$A$3:$CF$103,MIN((61+(Mortality!DQ$5-Mortality!$AT$5)),84),0))</f>
        <v>0.27672008943725074</v>
      </c>
      <c r="DR185" s="413">
        <f>DQ185*(1-VLOOKUP($AR86,'MP-2017_Male'!$A$3:$CF$103,MIN((61+(Mortality!DR$5-Mortality!$AT$5)),84),0))</f>
        <v>0.27553019305267057</v>
      </c>
      <c r="DS185" s="413">
        <f>DR185*(1-VLOOKUP($AR86,'MP-2017_Male'!$A$3:$CF$103,MIN((61+(Mortality!DS$5-Mortality!$AT$5)),84),0))</f>
        <v>0.27434541322254408</v>
      </c>
      <c r="DT185" s="413">
        <f>DS185*(1-VLOOKUP($AR86,'MP-2017_Male'!$A$3:$CF$103,MIN((61+(Mortality!DT$5-Mortality!$AT$5)),84),0))</f>
        <v>0.27316572794568716</v>
      </c>
      <c r="DU185" s="413">
        <f>DT185*(1-VLOOKUP($AR86,'MP-2017_Male'!$A$3:$CF$103,MIN((61+(Mortality!DU$5-Mortality!$AT$5)),84),0))</f>
        <v>0.27199111531552073</v>
      </c>
      <c r="DV185" s="413">
        <f>DU185*(1-VLOOKUP($AR86,'MP-2017_Male'!$A$3:$CF$103,MIN((61+(Mortality!DV$5-Mortality!$AT$5)),84),0))</f>
        <v>0.27082155351966397</v>
      </c>
      <c r="DW185" s="413">
        <f>DV185*(1-VLOOKUP($AR86,'MP-2017_Male'!$A$3:$CF$103,MIN((61+(Mortality!DW$5-Mortality!$AT$5)),84),0))</f>
        <v>0.26965702083952942</v>
      </c>
      <c r="DX185" s="413">
        <f>DW185*(1-VLOOKUP($AR86,'MP-2017_Male'!$A$3:$CF$103,MIN((61+(Mortality!DX$5-Mortality!$AT$5)),84),0))</f>
        <v>0.26849749564991943</v>
      </c>
      <c r="DY185" s="413">
        <f>DX185*(1-VLOOKUP($AR86,'MP-2017_Male'!$A$3:$CF$103,MIN((61+(Mortality!DY$5-Mortality!$AT$5)),84),0))</f>
        <v>0.26734295641862477</v>
      </c>
      <c r="DZ185" s="413">
        <f>DY185*(1-VLOOKUP($AR86,'MP-2017_Male'!$A$3:$CF$103,MIN((61+(Mortality!DZ$5-Mortality!$AT$5)),84),0))</f>
        <v>0.26619338170602469</v>
      </c>
      <c r="EA185" s="413">
        <f>DZ185*(1-VLOOKUP($AR86,'MP-2017_Male'!$A$3:$CF$103,MIN((61+(Mortality!EA$5-Mortality!$AT$5)),84),0))</f>
        <v>0.26504875016468882</v>
      </c>
      <c r="EB185" s="413">
        <f>EA185*(1-VLOOKUP($AR86,'MP-2017_Male'!$A$3:$CF$103,MIN((61+(Mortality!EB$5-Mortality!$AT$5)),84),0))</f>
        <v>0.26390904053898068</v>
      </c>
      <c r="EC185" s="413">
        <f>EB185*(1-VLOOKUP($AR86,'MP-2017_Male'!$A$3:$CF$103,MIN((61+(Mortality!EC$5-Mortality!$AT$5)),84),0))</f>
        <v>0.26277423166466307</v>
      </c>
      <c r="ED185" s="413">
        <f>EC185*(1-VLOOKUP($AR86,'MP-2017_Male'!$A$3:$CF$103,MIN((61+(Mortality!ED$5-Mortality!$AT$5)),84),0))</f>
        <v>0.26164430246850501</v>
      </c>
      <c r="EE185" s="413">
        <f>ED185*(1-VLOOKUP($AR86,'MP-2017_Male'!$A$3:$CF$103,MIN((61+(Mortality!EE$5-Mortality!$AT$5)),84),0))</f>
        <v>0.26051923196789045</v>
      </c>
      <c r="EF185" s="413">
        <f>EE185*(1-VLOOKUP($AR86,'MP-2017_Male'!$A$3:$CF$103,MIN((61+(Mortality!EF$5-Mortality!$AT$5)),84),0))</f>
        <v>0.25939899927042853</v>
      </c>
      <c r="EG185" s="413">
        <f>EF185*(1-VLOOKUP($AR86,'MP-2017_Male'!$A$3:$CF$103,MIN((61+(Mortality!EG$5-Mortality!$AT$5)),84),0))</f>
        <v>0.25828358357356568</v>
      </c>
      <c r="EH185" s="413">
        <f>EG185*(1-VLOOKUP($AR86,'MP-2017_Male'!$A$3:$CF$103,MIN((61+(Mortality!EH$5-Mortality!$AT$5)),84),0))</f>
        <v>0.25717296416419938</v>
      </c>
      <c r="EI185" s="413">
        <f>EH185*(1-VLOOKUP($AR86,'MP-2017_Male'!$A$3:$CF$103,MIN((61+(Mortality!EI$5-Mortality!$AT$5)),84),0))</f>
        <v>0.25606712041829333</v>
      </c>
      <c r="EJ185" s="413">
        <f>EI185*(1-VLOOKUP($AR86,'MP-2017_Male'!$A$3:$CF$103,MIN((61+(Mortality!EJ$5-Mortality!$AT$5)),84),0))</f>
        <v>0.25496603180049465</v>
      </c>
      <c r="EK185" s="413">
        <f>EJ185*(1-VLOOKUP($AR86,'MP-2017_Male'!$A$3:$CF$103,MIN((61+(Mortality!EK$5-Mortality!$AT$5)),84),0))</f>
        <v>0.25386967786375253</v>
      </c>
      <c r="EL185" s="413">
        <f>EK185*(1-VLOOKUP($AR86,'MP-2017_Male'!$A$3:$CF$103,MIN((61+(Mortality!EL$5-Mortality!$AT$5)),84),0))</f>
        <v>0.25277803824893841</v>
      </c>
      <c r="EM185" s="413">
        <f>EL185*(1-VLOOKUP($AR86,'MP-2017_Male'!$A$3:$CF$103,MIN((61+(Mortality!EM$5-Mortality!$AT$5)),84),0))</f>
        <v>0.25169109268446799</v>
      </c>
      <c r="EN185" s="413">
        <f>EM185*(1-VLOOKUP($AR86,'MP-2017_Male'!$A$3:$CF$103,MIN((61+(Mortality!EN$5-Mortality!$AT$5)),84),0))</f>
        <v>0.2506088209859248</v>
      </c>
      <c r="EO185" s="413">
        <f>EN185*(1-VLOOKUP($AR86,'MP-2017_Male'!$A$3:$CF$103,MIN((61+(Mortality!EO$5-Mortality!$AT$5)),84),0))</f>
        <v>0.24953120305568532</v>
      </c>
      <c r="EP185" s="413">
        <f>EO185*(1-VLOOKUP($AR86,'MP-2017_Male'!$A$3:$CF$103,MIN((61+(Mortality!EP$5-Mortality!$AT$5)),84),0))</f>
        <v>0.24845821888254588</v>
      </c>
      <c r="EQ185" s="413">
        <f>EP185*(1-VLOOKUP($AR86,'MP-2017_Male'!$A$3:$CF$103,MIN((61+(Mortality!EQ$5-Mortality!$AT$5)),84),0))</f>
        <v>0.24738984854135093</v>
      </c>
      <c r="ER185" s="413">
        <f>EQ185*(1-VLOOKUP($AR86,'MP-2017_Male'!$A$3:$CF$103,MIN((61+(Mortality!ER$5-Mortality!$AT$5)),84),0))</f>
        <v>0.24632607219262312</v>
      </c>
      <c r="ES185" s="413">
        <f>ER185*(1-VLOOKUP($AR86,'MP-2017_Male'!$A$3:$CF$103,MIN((61+(Mortality!ES$5-Mortality!$AT$5)),84),0))</f>
        <v>0.24526687008219486</v>
      </c>
      <c r="ET185" s="413">
        <f>ES185*(1-VLOOKUP($AR86,'MP-2017_Male'!$A$3:$CF$103,MIN((61+(Mortality!ET$5-Mortality!$AT$5)),84),0))</f>
        <v>0.24421222254084143</v>
      </c>
      <c r="EU185" s="413">
        <f>ET185*(1-VLOOKUP($AR86,'MP-2017_Male'!$A$3:$CF$103,MIN((61+(Mortality!EU$5-Mortality!$AT$5)),84),0))</f>
        <v>0.24316210998391583</v>
      </c>
      <c r="EV185" s="413">
        <f>EU185*(1-VLOOKUP($AR86,'MP-2017_Male'!$A$3:$CF$103,MIN((61+(Mortality!EV$5-Mortality!$AT$5)),84),0))</f>
        <v>0.24211651291098499</v>
      </c>
      <c r="EW185" s="413">
        <f>EV185*(1-VLOOKUP($AR86,'MP-2017_Male'!$A$3:$CF$103,MIN((61+(Mortality!EW$5-Mortality!$AT$5)),84),0))</f>
        <v>0.24107541190546775</v>
      </c>
      <c r="EX185" s="413">
        <f>EW185*(1-VLOOKUP($AR86,'MP-2017_Male'!$A$3:$CF$103,MIN((61+(Mortality!EX$5-Mortality!$AT$5)),84),0))</f>
        <v>0.24003878763427425</v>
      </c>
      <c r="EY185" s="413">
        <f>EX185*(1-VLOOKUP($AR86,'MP-2017_Male'!$A$3:$CF$103,MIN((61+(Mortality!EY$5-Mortality!$AT$5)),84),0))</f>
        <v>0.23900662084744687</v>
      </c>
      <c r="EZ185" s="413">
        <f>EY185*(1-VLOOKUP($AR86,'MP-2017_Male'!$A$3:$CF$103,MIN((61+(Mortality!EZ$5-Mortality!$AT$5)),84),0))</f>
        <v>0.23797889237780284</v>
      </c>
      <c r="FA185" s="413">
        <f>EZ185*(1-VLOOKUP($AR86,'MP-2017_Male'!$A$3:$CF$103,MIN((61+(Mortality!FA$5-Mortality!$AT$5)),84),0))</f>
        <v>0.2369555831405783</v>
      </c>
      <c r="FB185" s="413">
        <f>FA185*(1-VLOOKUP($AR86,'MP-2017_Male'!$A$3:$CF$103,MIN((61+(Mortality!FB$5-Mortality!$AT$5)),84),0))</f>
        <v>0.23593667413307381</v>
      </c>
      <c r="FC185" s="413">
        <f>FB185*(1-VLOOKUP($AR86,'MP-2017_Male'!$A$3:$CF$103,MIN((61+(Mortality!FC$5-Mortality!$AT$5)),84),0))</f>
        <v>0.23492214643430159</v>
      </c>
      <c r="FD185" s="413">
        <f>FC185*(1-VLOOKUP($AR86,'MP-2017_Male'!$A$3:$CF$103,MIN((61+(Mortality!FD$5-Mortality!$AT$5)),84),0))</f>
        <v>0.23391198120463411</v>
      </c>
      <c r="FE185" s="413">
        <f>FD185*(1-VLOOKUP($AR86,'MP-2017_Male'!$A$3:$CF$103,MIN((61+(Mortality!FE$5-Mortality!$AT$5)),84),0))</f>
        <v>0.23290615968545419</v>
      </c>
      <c r="FF185" s="413">
        <f>FE185*(1-VLOOKUP($AR86,'MP-2017_Male'!$A$3:$CF$103,MIN((61+(Mortality!FF$5-Mortality!$AT$5)),84),0))</f>
        <v>0.23190466319880676</v>
      </c>
      <c r="FG185" s="413">
        <f>FF185*(1-VLOOKUP($AR86,'MP-2017_Male'!$A$3:$CF$103,MIN((61+(Mortality!FG$5-Mortality!$AT$5)),84),0))</f>
        <v>0.2309074731470519</v>
      </c>
      <c r="FH185" s="413">
        <f>FG185*(1-VLOOKUP($AR86,'MP-2017_Male'!$A$3:$CF$103,MIN((61+(Mortality!FH$5-Mortality!$AT$5)),84),0))</f>
        <v>0.22991457101251958</v>
      </c>
      <c r="FI185" s="413">
        <f>FH185*(1-VLOOKUP($AR86,'MP-2017_Male'!$A$3:$CF$103,MIN((61+(Mortality!FI$5-Mortality!$AT$5)),84),0))</f>
        <v>0.22892593835716576</v>
      </c>
    </row>
    <row r="186" spans="44:165">
      <c r="AR186" s="205">
        <v>106</v>
      </c>
      <c r="AS186" s="235">
        <f t="shared" si="179"/>
        <v>0.38628636271855094</v>
      </c>
      <c r="AT186" s="235">
        <f t="shared" ref="AT186:AW186" si="188">AU186</f>
        <v>0.39185999999999999</v>
      </c>
      <c r="AU186" s="235">
        <f t="shared" si="188"/>
        <v>0.39185999999999999</v>
      </c>
      <c r="AV186" s="235">
        <f t="shared" si="188"/>
        <v>0.39185999999999999</v>
      </c>
      <c r="AW186" s="235">
        <f t="shared" si="188"/>
        <v>0.39185999999999999</v>
      </c>
      <c r="AX186" s="406">
        <f t="shared" si="163"/>
        <v>0.39185999999999999</v>
      </c>
      <c r="AY186" s="413">
        <f>AX186*(1-VLOOKUP($AR87,'MP-2017_Male'!$A$3:$CF$103,MIN((61+(Mortality!AY$5-Mortality!$AT$5)),84),0))</f>
        <v>0.390370932</v>
      </c>
      <c r="AZ186" s="413">
        <f>AY186*(1-VLOOKUP($AR87,'MP-2017_Male'!$A$3:$CF$103,MIN((61+(Mortality!AZ$5-Mortality!$AT$5)),84),0))</f>
        <v>0.38896559664479996</v>
      </c>
      <c r="BA186" s="413">
        <f>AZ186*(1-VLOOKUP($AR87,'MP-2017_Male'!$A$3:$CF$103,MIN((61+(Mortality!BA$5-Mortality!$AT$5)),84),0))</f>
        <v>0.38760421705654319</v>
      </c>
      <c r="BB186" s="413">
        <f>BA186*(1-VLOOKUP($AR87,'MP-2017_Male'!$A$3:$CF$103,MIN((61+(Mortality!BB$5-Mortality!$AT$5)),84),0))</f>
        <v>0.38628636271855094</v>
      </c>
      <c r="BC186" s="413">
        <f>BB186*(1-VLOOKUP($AR87,'MP-2017_Male'!$A$3:$CF$103,MIN((61+(Mortality!BC$5-Mortality!$AT$5)),84),0))</f>
        <v>0.38501161772157971</v>
      </c>
      <c r="BD186" s="413">
        <f>BC186*(1-VLOOKUP($AR87,'MP-2017_Male'!$A$3:$CF$103,MIN((61+(Mortality!BD$5-Mortality!$AT$5)),84),0))</f>
        <v>0.38377958054487066</v>
      </c>
      <c r="BE186" s="413">
        <f>BD186*(1-VLOOKUP($AR87,'MP-2017_Male'!$A$3:$CF$103,MIN((61+(Mortality!BE$5-Mortality!$AT$5)),84),0))</f>
        <v>0.38255148588712706</v>
      </c>
      <c r="BF186" s="413">
        <f>BE186*(1-VLOOKUP($AR87,'MP-2017_Male'!$A$3:$CF$103,MIN((61+(Mortality!BF$5-Mortality!$AT$5)),84),0))</f>
        <v>0.38132732113228829</v>
      </c>
      <c r="BG186" s="413">
        <f>BF186*(1-VLOOKUP($AR87,'MP-2017_Male'!$A$3:$CF$103,MIN((61+(Mortality!BG$5-Mortality!$AT$5)),84),0))</f>
        <v>0.38010707370466496</v>
      </c>
      <c r="BH186" s="413">
        <f>BG186*(1-VLOOKUP($AR87,'MP-2017_Male'!$A$3:$CF$103,MIN((61+(Mortality!BH$5-Mortality!$AT$5)),84),0))</f>
        <v>0.37889073106881005</v>
      </c>
      <c r="BI186" s="413">
        <f>BH186*(1-VLOOKUP($AR87,'MP-2017_Male'!$A$3:$CF$103,MIN((61+(Mortality!BI$5-Mortality!$AT$5)),84),0))</f>
        <v>0.37764039165628299</v>
      </c>
      <c r="BJ186" s="413">
        <f>BI186*(1-VLOOKUP($AR87,'MP-2017_Male'!$A$3:$CF$103,MIN((61+(Mortality!BJ$5-Mortality!$AT$5)),84),0))</f>
        <v>0.37639417836381728</v>
      </c>
      <c r="BK186" s="413">
        <f>BJ186*(1-VLOOKUP($AR87,'MP-2017_Male'!$A$3:$CF$103,MIN((61+(Mortality!BK$5-Mortality!$AT$5)),84),0))</f>
        <v>0.37511443815738033</v>
      </c>
      <c r="BL186" s="413">
        <f>BK186*(1-VLOOKUP($AR87,'MP-2017_Male'!$A$3:$CF$103,MIN((61+(Mortality!BL$5-Mortality!$AT$5)),84),0))</f>
        <v>0.37383904906764526</v>
      </c>
      <c r="BM186" s="413">
        <f>BL186*(1-VLOOKUP($AR87,'MP-2017_Male'!$A$3:$CF$103,MIN((61+(Mortality!BM$5-Mortality!$AT$5)),84),0))</f>
        <v>0.37253061239590851</v>
      </c>
      <c r="BN186" s="413">
        <f>BM186*(1-VLOOKUP($AR87,'MP-2017_Male'!$A$3:$CF$103,MIN((61+(Mortality!BN$5-Mortality!$AT$5)),84),0))</f>
        <v>0.37118950219128322</v>
      </c>
      <c r="BO186" s="413">
        <f>BN186*(1-VLOOKUP($AR87,'MP-2017_Male'!$A$3:$CF$103,MIN((61+(Mortality!BO$5-Mortality!$AT$5)),84),0))</f>
        <v>0.3698532199833946</v>
      </c>
      <c r="BP186" s="413">
        <f>BO186*(1-VLOOKUP($AR87,'MP-2017_Male'!$A$3:$CF$103,MIN((61+(Mortality!BP$5-Mortality!$AT$5)),84),0))</f>
        <v>0.36848476306945604</v>
      </c>
      <c r="BQ186" s="413">
        <f>BP186*(1-VLOOKUP($AR87,'MP-2017_Male'!$A$3:$CF$103,MIN((61+(Mortality!BQ$5-Mortality!$AT$5)),84),0))</f>
        <v>0.36708452096979211</v>
      </c>
      <c r="BR186" s="413">
        <f>BQ186*(1-VLOOKUP($AR87,'MP-2017_Male'!$A$3:$CF$103,MIN((61+(Mortality!BR$5-Mortality!$AT$5)),84),0))</f>
        <v>0.3656895997901069</v>
      </c>
      <c r="BS186" s="413">
        <f>BR186*(1-VLOOKUP($AR87,'MP-2017_Male'!$A$3:$CF$103,MIN((61+(Mortality!BS$5-Mortality!$AT$5)),84),0))</f>
        <v>0.36429997931090446</v>
      </c>
      <c r="BT186" s="413">
        <f>BS186*(1-VLOOKUP($AR87,'MP-2017_Male'!$A$3:$CF$103,MIN((61+(Mortality!BT$5-Mortality!$AT$5)),84),0))</f>
        <v>0.36291563938952304</v>
      </c>
      <c r="BU186" s="413">
        <f>BT186*(1-VLOOKUP($AR87,'MP-2017_Male'!$A$3:$CF$103,MIN((61+(Mortality!BU$5-Mortality!$AT$5)),84),0))</f>
        <v>0.36153655995984285</v>
      </c>
      <c r="BV186" s="413">
        <f>BU186*(1-VLOOKUP($AR87,'MP-2017_Male'!$A$3:$CF$103,MIN((61+(Mortality!BV$5-Mortality!$AT$5)),84),0))</f>
        <v>0.36016272103199543</v>
      </c>
      <c r="BW186" s="413">
        <f>BV186*(1-VLOOKUP($AR87,'MP-2017_Male'!$A$3:$CF$103,MIN((61+(Mortality!BW$5-Mortality!$AT$5)),84),0))</f>
        <v>0.35879410269207385</v>
      </c>
      <c r="BX186" s="413">
        <f>BW186*(1-VLOOKUP($AR87,'MP-2017_Male'!$A$3:$CF$103,MIN((61+(Mortality!BX$5-Mortality!$AT$5)),84),0))</f>
        <v>0.35743068510184395</v>
      </c>
      <c r="BY186" s="413">
        <f>BX186*(1-VLOOKUP($AR87,'MP-2017_Male'!$A$3:$CF$103,MIN((61+(Mortality!BY$5-Mortality!$AT$5)),84),0))</f>
        <v>0.35607244849845693</v>
      </c>
      <c r="BZ186" s="413">
        <f>BY186*(1-VLOOKUP($AR87,'MP-2017_Male'!$A$3:$CF$103,MIN((61+(Mortality!BZ$5-Mortality!$AT$5)),84),0))</f>
        <v>0.3547193731941628</v>
      </c>
      <c r="CA186" s="413">
        <f>BZ186*(1-VLOOKUP($AR87,'MP-2017_Male'!$A$3:$CF$103,MIN((61+(Mortality!CA$5-Mortality!$AT$5)),84),0))</f>
        <v>0.35337143957602496</v>
      </c>
      <c r="CB186" s="413">
        <f>CA186*(1-VLOOKUP($AR87,'MP-2017_Male'!$A$3:$CF$103,MIN((61+(Mortality!CB$5-Mortality!$AT$5)),84),0))</f>
        <v>0.35202862810563607</v>
      </c>
      <c r="CC186" s="413">
        <f>CB186*(1-VLOOKUP($AR87,'MP-2017_Male'!$A$3:$CF$103,MIN((61+(Mortality!CC$5-Mortality!$AT$5)),84),0))</f>
        <v>0.35069091931883462</v>
      </c>
      <c r="CD186" s="413">
        <f>CC186*(1-VLOOKUP($AR87,'MP-2017_Male'!$A$3:$CF$103,MIN((61+(Mortality!CD$5-Mortality!$AT$5)),84),0))</f>
        <v>0.34935829382542305</v>
      </c>
      <c r="CE186" s="413">
        <f>CD186*(1-VLOOKUP($AR87,'MP-2017_Male'!$A$3:$CF$103,MIN((61+(Mortality!CE$5-Mortality!$AT$5)),84),0))</f>
        <v>0.34803073230888643</v>
      </c>
      <c r="CF186" s="413">
        <f>CE186*(1-VLOOKUP($AR87,'MP-2017_Male'!$A$3:$CF$103,MIN((61+(Mortality!CF$5-Mortality!$AT$5)),84),0))</f>
        <v>0.34670821552611264</v>
      </c>
      <c r="CG186" s="413">
        <f>CF186*(1-VLOOKUP($AR87,'MP-2017_Male'!$A$3:$CF$103,MIN((61+(Mortality!CG$5-Mortality!$AT$5)),84),0))</f>
        <v>0.34539072430711343</v>
      </c>
      <c r="CH186" s="413">
        <f>CG186*(1-VLOOKUP($AR87,'MP-2017_Male'!$A$3:$CF$103,MIN((61+(Mortality!CH$5-Mortality!$AT$5)),84),0))</f>
        <v>0.34407823955474637</v>
      </c>
      <c r="CI186" s="413">
        <f>CH186*(1-VLOOKUP($AR87,'MP-2017_Male'!$A$3:$CF$103,MIN((61+(Mortality!CI$5-Mortality!$AT$5)),84),0))</f>
        <v>0.34277074224443832</v>
      </c>
      <c r="CJ186" s="413">
        <f>CI186*(1-VLOOKUP($AR87,'MP-2017_Male'!$A$3:$CF$103,MIN((61+(Mortality!CJ$5-Mortality!$AT$5)),84),0))</f>
        <v>0.34146821342390943</v>
      </c>
      <c r="CK186" s="413">
        <f>CJ186*(1-VLOOKUP($AR87,'MP-2017_Male'!$A$3:$CF$103,MIN((61+(Mortality!CK$5-Mortality!$AT$5)),84),0))</f>
        <v>0.34017063421289856</v>
      </c>
      <c r="CL186" s="413">
        <f>CK186*(1-VLOOKUP($AR87,'MP-2017_Male'!$A$3:$CF$103,MIN((61+(Mortality!CL$5-Mortality!$AT$5)),84),0))</f>
        <v>0.33887798580288953</v>
      </c>
      <c r="CM186" s="413">
        <f>CL186*(1-VLOOKUP($AR87,'MP-2017_Male'!$A$3:$CF$103,MIN((61+(Mortality!CM$5-Mortality!$AT$5)),84),0))</f>
        <v>0.33759024945683852</v>
      </c>
      <c r="CN186" s="413">
        <f>CM186*(1-VLOOKUP($AR87,'MP-2017_Male'!$A$3:$CF$103,MIN((61+(Mortality!CN$5-Mortality!$AT$5)),84),0))</f>
        <v>0.33630740650890251</v>
      </c>
      <c r="CO186" s="413">
        <f>CN186*(1-VLOOKUP($AR87,'MP-2017_Male'!$A$3:$CF$103,MIN((61+(Mortality!CO$5-Mortality!$AT$5)),84),0))</f>
        <v>0.33502943836416865</v>
      </c>
      <c r="CP186" s="413">
        <f>CO186*(1-VLOOKUP($AR87,'MP-2017_Male'!$A$3:$CF$103,MIN((61+(Mortality!CP$5-Mortality!$AT$5)),84),0))</f>
        <v>0.33375632649838483</v>
      </c>
      <c r="CQ186" s="413">
        <f>CP186*(1-VLOOKUP($AR87,'MP-2017_Male'!$A$3:$CF$103,MIN((61+(Mortality!CQ$5-Mortality!$AT$5)),84),0))</f>
        <v>0.33248805245769097</v>
      </c>
      <c r="CR186" s="413">
        <f>CQ186*(1-VLOOKUP($AR87,'MP-2017_Male'!$A$3:$CF$103,MIN((61+(Mortality!CR$5-Mortality!$AT$5)),84),0))</f>
        <v>0.33122459785835173</v>
      </c>
      <c r="CS186" s="413">
        <f>CR186*(1-VLOOKUP($AR87,'MP-2017_Male'!$A$3:$CF$103,MIN((61+(Mortality!CS$5-Mortality!$AT$5)),84),0))</f>
        <v>0.32996594438648996</v>
      </c>
      <c r="CT186" s="413">
        <f>CS186*(1-VLOOKUP($AR87,'MP-2017_Male'!$A$3:$CF$103,MIN((61+(Mortality!CT$5-Mortality!$AT$5)),84),0))</f>
        <v>0.3287120737978213</v>
      </c>
      <c r="CU186" s="413">
        <f>CT186*(1-VLOOKUP($AR87,'MP-2017_Male'!$A$3:$CF$103,MIN((61+(Mortality!CU$5-Mortality!$AT$5)),84),0))</f>
        <v>0.32746296791738955</v>
      </c>
      <c r="CV186" s="413">
        <f>CU186*(1-VLOOKUP($AR87,'MP-2017_Male'!$A$3:$CF$103,MIN((61+(Mortality!CV$5-Mortality!$AT$5)),84),0))</f>
        <v>0.32621860863930346</v>
      </c>
      <c r="CW186" s="413">
        <f>CV186*(1-VLOOKUP($AR87,'MP-2017_Male'!$A$3:$CF$103,MIN((61+(Mortality!CW$5-Mortality!$AT$5)),84),0))</f>
        <v>0.32497897792647412</v>
      </c>
      <c r="CX186" s="413">
        <f>CW186*(1-VLOOKUP($AR87,'MP-2017_Male'!$A$3:$CF$103,MIN((61+(Mortality!CX$5-Mortality!$AT$5)),84),0))</f>
        <v>0.32374405781035354</v>
      </c>
      <c r="CY186" s="413">
        <f>CX186*(1-VLOOKUP($AR87,'MP-2017_Male'!$A$3:$CF$103,MIN((61+(Mortality!CY$5-Mortality!$AT$5)),84),0))</f>
        <v>0.32251383039067416</v>
      </c>
      <c r="CZ186" s="413">
        <f>CY186*(1-VLOOKUP($AR87,'MP-2017_Male'!$A$3:$CF$103,MIN((61+(Mortality!CZ$5-Mortality!$AT$5)),84),0))</f>
        <v>0.3212882778351896</v>
      </c>
      <c r="DA186" s="413">
        <f>CZ186*(1-VLOOKUP($AR87,'MP-2017_Male'!$A$3:$CF$103,MIN((61+(Mortality!DA$5-Mortality!$AT$5)),84),0))</f>
        <v>0.32006738237941584</v>
      </c>
      <c r="DB186" s="413">
        <f>DA186*(1-VLOOKUP($AR87,'MP-2017_Male'!$A$3:$CF$103,MIN((61+(Mortality!DB$5-Mortality!$AT$5)),84),0))</f>
        <v>0.31885112632637408</v>
      </c>
      <c r="DC186" s="413">
        <f>DB186*(1-VLOOKUP($AR87,'MP-2017_Male'!$A$3:$CF$103,MIN((61+(Mortality!DC$5-Mortality!$AT$5)),84),0))</f>
        <v>0.31763949204633385</v>
      </c>
      <c r="DD186" s="413">
        <f>DC186*(1-VLOOKUP($AR87,'MP-2017_Male'!$A$3:$CF$103,MIN((61+(Mortality!DD$5-Mortality!$AT$5)),84),0))</f>
        <v>0.31643246197655778</v>
      </c>
      <c r="DE186" s="413">
        <f>DD186*(1-VLOOKUP($AR87,'MP-2017_Male'!$A$3:$CF$103,MIN((61+(Mortality!DE$5-Mortality!$AT$5)),84),0))</f>
        <v>0.31523001862104683</v>
      </c>
      <c r="DF186" s="413">
        <f>DE186*(1-VLOOKUP($AR87,'MP-2017_Male'!$A$3:$CF$103,MIN((61+(Mortality!DF$5-Mortality!$AT$5)),84),0))</f>
        <v>0.31403214455028683</v>
      </c>
      <c r="DG186" s="413">
        <f>DF186*(1-VLOOKUP($AR87,'MP-2017_Male'!$A$3:$CF$103,MIN((61+(Mortality!DG$5-Mortality!$AT$5)),84),0))</f>
        <v>0.31283882240099575</v>
      </c>
      <c r="DH186" s="413">
        <f>DG186*(1-VLOOKUP($AR87,'MP-2017_Male'!$A$3:$CF$103,MIN((61+(Mortality!DH$5-Mortality!$AT$5)),84),0))</f>
        <v>0.31165003487587195</v>
      </c>
      <c r="DI186" s="413">
        <f>DH186*(1-VLOOKUP($AR87,'MP-2017_Male'!$A$3:$CF$103,MIN((61+(Mortality!DI$5-Mortality!$AT$5)),84),0))</f>
        <v>0.31046576474334364</v>
      </c>
      <c r="DJ186" s="413">
        <f>DI186*(1-VLOOKUP($AR87,'MP-2017_Male'!$A$3:$CF$103,MIN((61+(Mortality!DJ$5-Mortality!$AT$5)),84),0))</f>
        <v>0.30928599483731894</v>
      </c>
      <c r="DK186" s="413">
        <f>DJ186*(1-VLOOKUP($AR87,'MP-2017_Male'!$A$3:$CF$103,MIN((61+(Mortality!DK$5-Mortality!$AT$5)),84),0))</f>
        <v>0.30811070805693713</v>
      </c>
      <c r="DL186" s="413">
        <f>DK186*(1-VLOOKUP($AR87,'MP-2017_Male'!$A$3:$CF$103,MIN((61+(Mortality!DL$5-Mortality!$AT$5)),84),0))</f>
        <v>0.30693988736632077</v>
      </c>
      <c r="DM186" s="413">
        <f>DL186*(1-VLOOKUP($AR87,'MP-2017_Male'!$A$3:$CF$103,MIN((61+(Mortality!DM$5-Mortality!$AT$5)),84),0))</f>
        <v>0.30577351579432877</v>
      </c>
      <c r="DN186" s="413">
        <f>DM186*(1-VLOOKUP($AR87,'MP-2017_Male'!$A$3:$CF$103,MIN((61+(Mortality!DN$5-Mortality!$AT$5)),84),0))</f>
        <v>0.3046115764343103</v>
      </c>
      <c r="DO186" s="413">
        <f>DN186*(1-VLOOKUP($AR87,'MP-2017_Male'!$A$3:$CF$103,MIN((61+(Mortality!DO$5-Mortality!$AT$5)),84),0))</f>
        <v>0.30345405244385992</v>
      </c>
      <c r="DP186" s="413">
        <f>DO186*(1-VLOOKUP($AR87,'MP-2017_Male'!$A$3:$CF$103,MIN((61+(Mortality!DP$5-Mortality!$AT$5)),84),0))</f>
        <v>0.30230092704457323</v>
      </c>
      <c r="DQ186" s="413">
        <f>DP186*(1-VLOOKUP($AR87,'MP-2017_Male'!$A$3:$CF$103,MIN((61+(Mortality!DQ$5-Mortality!$AT$5)),84),0))</f>
        <v>0.30115218352180384</v>
      </c>
      <c r="DR186" s="413">
        <f>DQ186*(1-VLOOKUP($AR87,'MP-2017_Male'!$A$3:$CF$103,MIN((61+(Mortality!DR$5-Mortality!$AT$5)),84),0))</f>
        <v>0.300007805224421</v>
      </c>
      <c r="DS186" s="413">
        <f>DR186*(1-VLOOKUP($AR87,'MP-2017_Male'!$A$3:$CF$103,MIN((61+(Mortality!DS$5-Mortality!$AT$5)),84),0))</f>
        <v>0.29886777556456817</v>
      </c>
      <c r="DT186" s="413">
        <f>DS186*(1-VLOOKUP($AR87,'MP-2017_Male'!$A$3:$CF$103,MIN((61+(Mortality!DT$5-Mortality!$AT$5)),84),0))</f>
        <v>0.2977320780174228</v>
      </c>
      <c r="DU186" s="413">
        <f>DT186*(1-VLOOKUP($AR87,'MP-2017_Male'!$A$3:$CF$103,MIN((61+(Mortality!DU$5-Mortality!$AT$5)),84),0))</f>
        <v>0.29660069612095658</v>
      </c>
      <c r="DV186" s="413">
        <f>DU186*(1-VLOOKUP($AR87,'MP-2017_Male'!$A$3:$CF$103,MIN((61+(Mortality!DV$5-Mortality!$AT$5)),84),0))</f>
        <v>0.29547361347569695</v>
      </c>
      <c r="DW186" s="413">
        <f>DV186*(1-VLOOKUP($AR87,'MP-2017_Male'!$A$3:$CF$103,MIN((61+(Mortality!DW$5-Mortality!$AT$5)),84),0))</f>
        <v>0.29435081374448929</v>
      </c>
      <c r="DX186" s="413">
        <f>DW186*(1-VLOOKUP($AR87,'MP-2017_Male'!$A$3:$CF$103,MIN((61+(Mortality!DX$5-Mortality!$AT$5)),84),0))</f>
        <v>0.2932322806522602</v>
      </c>
      <c r="DY186" s="413">
        <f>DX186*(1-VLOOKUP($AR87,'MP-2017_Male'!$A$3:$CF$103,MIN((61+(Mortality!DY$5-Mortality!$AT$5)),84),0))</f>
        <v>0.29211799798578159</v>
      </c>
      <c r="DZ186" s="413">
        <f>DY186*(1-VLOOKUP($AR87,'MP-2017_Male'!$A$3:$CF$103,MIN((61+(Mortality!DZ$5-Mortality!$AT$5)),84),0))</f>
        <v>0.29100794959343562</v>
      </c>
      <c r="EA186" s="413">
        <f>DZ186*(1-VLOOKUP($AR87,'MP-2017_Male'!$A$3:$CF$103,MIN((61+(Mortality!EA$5-Mortality!$AT$5)),84),0))</f>
        <v>0.28990211938498056</v>
      </c>
      <c r="EB186" s="413">
        <f>EA186*(1-VLOOKUP($AR87,'MP-2017_Male'!$A$3:$CF$103,MIN((61+(Mortality!EB$5-Mortality!$AT$5)),84),0))</f>
        <v>0.28880049133131763</v>
      </c>
      <c r="EC186" s="413">
        <f>EB186*(1-VLOOKUP($AR87,'MP-2017_Male'!$A$3:$CF$103,MIN((61+(Mortality!EC$5-Mortality!$AT$5)),84),0))</f>
        <v>0.28770304946425862</v>
      </c>
      <c r="ED186" s="413">
        <f>EC186*(1-VLOOKUP($AR87,'MP-2017_Male'!$A$3:$CF$103,MIN((61+(Mortality!ED$5-Mortality!$AT$5)),84),0))</f>
        <v>0.28660977787629444</v>
      </c>
      <c r="EE186" s="413">
        <f>ED186*(1-VLOOKUP($AR87,'MP-2017_Male'!$A$3:$CF$103,MIN((61+(Mortality!EE$5-Mortality!$AT$5)),84),0))</f>
        <v>0.28552066072036453</v>
      </c>
      <c r="EF186" s="413">
        <f>EE186*(1-VLOOKUP($AR87,'MP-2017_Male'!$A$3:$CF$103,MIN((61+(Mortality!EF$5-Mortality!$AT$5)),84),0))</f>
        <v>0.28443568220962712</v>
      </c>
      <c r="EG186" s="413">
        <f>EF186*(1-VLOOKUP($AR87,'MP-2017_Male'!$A$3:$CF$103,MIN((61+(Mortality!EG$5-Mortality!$AT$5)),84),0))</f>
        <v>0.28335482661723055</v>
      </c>
      <c r="EH186" s="413">
        <f>EG186*(1-VLOOKUP($AR87,'MP-2017_Male'!$A$3:$CF$103,MIN((61+(Mortality!EH$5-Mortality!$AT$5)),84),0))</f>
        <v>0.28227807827608509</v>
      </c>
      <c r="EI186" s="413">
        <f>EH186*(1-VLOOKUP($AR87,'MP-2017_Male'!$A$3:$CF$103,MIN((61+(Mortality!EI$5-Mortality!$AT$5)),84),0))</f>
        <v>0.28120542157863598</v>
      </c>
      <c r="EJ186" s="413">
        <f>EI186*(1-VLOOKUP($AR87,'MP-2017_Male'!$A$3:$CF$103,MIN((61+(Mortality!EJ$5-Mortality!$AT$5)),84),0))</f>
        <v>0.28013684097663716</v>
      </c>
      <c r="EK186" s="413">
        <f>EJ186*(1-VLOOKUP($AR87,'MP-2017_Male'!$A$3:$CF$103,MIN((61+(Mortality!EK$5-Mortality!$AT$5)),84),0))</f>
        <v>0.27907232098092594</v>
      </c>
      <c r="EL186" s="413">
        <f>EK186*(1-VLOOKUP($AR87,'MP-2017_Male'!$A$3:$CF$103,MIN((61+(Mortality!EL$5-Mortality!$AT$5)),84),0))</f>
        <v>0.27801184616119839</v>
      </c>
      <c r="EM186" s="413">
        <f>EL186*(1-VLOOKUP($AR87,'MP-2017_Male'!$A$3:$CF$103,MIN((61+(Mortality!EM$5-Mortality!$AT$5)),84),0))</f>
        <v>0.27695540114578582</v>
      </c>
      <c r="EN186" s="413">
        <f>EM186*(1-VLOOKUP($AR87,'MP-2017_Male'!$A$3:$CF$103,MIN((61+(Mortality!EN$5-Mortality!$AT$5)),84),0))</f>
        <v>0.27590297062143182</v>
      </c>
      <c r="EO186" s="413">
        <f>EN186*(1-VLOOKUP($AR87,'MP-2017_Male'!$A$3:$CF$103,MIN((61+(Mortality!EO$5-Mortality!$AT$5)),84),0))</f>
        <v>0.27485453933307036</v>
      </c>
      <c r="EP186" s="413">
        <f>EO186*(1-VLOOKUP($AR87,'MP-2017_Male'!$A$3:$CF$103,MIN((61+(Mortality!EP$5-Mortality!$AT$5)),84),0))</f>
        <v>0.27381009208360468</v>
      </c>
      <c r="EQ186" s="413">
        <f>EP186*(1-VLOOKUP($AR87,'MP-2017_Male'!$A$3:$CF$103,MIN((61+(Mortality!EQ$5-Mortality!$AT$5)),84),0))</f>
        <v>0.27276961373368697</v>
      </c>
      <c r="ER186" s="413">
        <f>EQ186*(1-VLOOKUP($AR87,'MP-2017_Male'!$A$3:$CF$103,MIN((61+(Mortality!ER$5-Mortality!$AT$5)),84),0))</f>
        <v>0.27173308920149897</v>
      </c>
      <c r="ES186" s="413">
        <f>ER186*(1-VLOOKUP($AR87,'MP-2017_Male'!$A$3:$CF$103,MIN((61+(Mortality!ES$5-Mortality!$AT$5)),84),0))</f>
        <v>0.27070050346253327</v>
      </c>
      <c r="ET186" s="413">
        <f>ES186*(1-VLOOKUP($AR87,'MP-2017_Male'!$A$3:$CF$103,MIN((61+(Mortality!ET$5-Mortality!$AT$5)),84),0))</f>
        <v>0.26967184154937562</v>
      </c>
      <c r="EU186" s="413">
        <f>ET186*(1-VLOOKUP($AR87,'MP-2017_Male'!$A$3:$CF$103,MIN((61+(Mortality!EU$5-Mortality!$AT$5)),84),0))</f>
        <v>0.268647088551488</v>
      </c>
      <c r="EV186" s="413">
        <f>EU186*(1-VLOOKUP($AR87,'MP-2017_Male'!$A$3:$CF$103,MIN((61+(Mortality!EV$5-Mortality!$AT$5)),84),0))</f>
        <v>0.26762622961499233</v>
      </c>
      <c r="EW186" s="413">
        <f>EV186*(1-VLOOKUP($AR87,'MP-2017_Male'!$A$3:$CF$103,MIN((61+(Mortality!EW$5-Mortality!$AT$5)),84),0))</f>
        <v>0.26660924994245533</v>
      </c>
      <c r="EX186" s="413">
        <f>EW186*(1-VLOOKUP($AR87,'MP-2017_Male'!$A$3:$CF$103,MIN((61+(Mortality!EX$5-Mortality!$AT$5)),84),0))</f>
        <v>0.26559613479267397</v>
      </c>
      <c r="EY186" s="413">
        <f>EX186*(1-VLOOKUP($AR87,'MP-2017_Male'!$A$3:$CF$103,MIN((61+(Mortality!EY$5-Mortality!$AT$5)),84),0))</f>
        <v>0.26458686948046178</v>
      </c>
      <c r="EZ186" s="413">
        <f>EY186*(1-VLOOKUP($AR87,'MP-2017_Male'!$A$3:$CF$103,MIN((61+(Mortality!EZ$5-Mortality!$AT$5)),84),0))</f>
        <v>0.26358143937643602</v>
      </c>
      <c r="FA186" s="413">
        <f>EZ186*(1-VLOOKUP($AR87,'MP-2017_Male'!$A$3:$CF$103,MIN((61+(Mortality!FA$5-Mortality!$AT$5)),84),0))</f>
        <v>0.26257982990680556</v>
      </c>
      <c r="FB186" s="413">
        <f>FA186*(1-VLOOKUP($AR87,'MP-2017_Male'!$A$3:$CF$103,MIN((61+(Mortality!FB$5-Mortality!$AT$5)),84),0))</f>
        <v>0.26158202655315971</v>
      </c>
      <c r="FC186" s="413">
        <f>FB186*(1-VLOOKUP($AR87,'MP-2017_Male'!$A$3:$CF$103,MIN((61+(Mortality!FC$5-Mortality!$AT$5)),84),0))</f>
        <v>0.26058801485225769</v>
      </c>
      <c r="FD186" s="413">
        <f>FC186*(1-VLOOKUP($AR87,'MP-2017_Male'!$A$3:$CF$103,MIN((61+(Mortality!FD$5-Mortality!$AT$5)),84),0))</f>
        <v>0.2595977803958191</v>
      </c>
      <c r="FE186" s="413">
        <f>FD186*(1-VLOOKUP($AR87,'MP-2017_Male'!$A$3:$CF$103,MIN((61+(Mortality!FE$5-Mortality!$AT$5)),84),0))</f>
        <v>0.25861130883031497</v>
      </c>
      <c r="FF186" s="413">
        <f>FE186*(1-VLOOKUP($AR87,'MP-2017_Male'!$A$3:$CF$103,MIN((61+(Mortality!FF$5-Mortality!$AT$5)),84),0))</f>
        <v>0.25762858585675974</v>
      </c>
      <c r="FG186" s="413">
        <f>FF186*(1-VLOOKUP($AR87,'MP-2017_Male'!$A$3:$CF$103,MIN((61+(Mortality!FG$5-Mortality!$AT$5)),84),0))</f>
        <v>0.25664959723050407</v>
      </c>
      <c r="FH186" s="413">
        <f>FG186*(1-VLOOKUP($AR87,'MP-2017_Male'!$A$3:$CF$103,MIN((61+(Mortality!FH$5-Mortality!$AT$5)),84),0))</f>
        <v>0.25567432876102814</v>
      </c>
      <c r="FI186" s="413">
        <f>FH186*(1-VLOOKUP($AR87,'MP-2017_Male'!$A$3:$CF$103,MIN((61+(Mortality!FI$5-Mortality!$AT$5)),84),0))</f>
        <v>0.25470276631173622</v>
      </c>
    </row>
    <row r="187" spans="44:165">
      <c r="AR187" s="205">
        <v>107</v>
      </c>
      <c r="AS187" s="235">
        <f t="shared" si="179"/>
        <v>0.40565599696999333</v>
      </c>
      <c r="AT187" s="235">
        <f t="shared" ref="AT187:AW187" si="189">AU187</f>
        <v>0.41084900000000002</v>
      </c>
      <c r="AU187" s="235">
        <f t="shared" si="189"/>
        <v>0.41084900000000002</v>
      </c>
      <c r="AV187" s="235">
        <f t="shared" si="189"/>
        <v>0.41084900000000002</v>
      </c>
      <c r="AW187" s="235">
        <f t="shared" si="189"/>
        <v>0.41084900000000002</v>
      </c>
      <c r="AX187" s="406">
        <f t="shared" si="163"/>
        <v>0.41084900000000002</v>
      </c>
      <c r="AY187" s="413">
        <f>AX187*(1-VLOOKUP($AR88,'MP-2017_Male'!$A$3:$CF$103,MIN((61+(Mortality!AY$5-Mortality!$AT$5)),84),0))</f>
        <v>0.40945211340000004</v>
      </c>
      <c r="AZ187" s="413">
        <f>AY187*(1-VLOOKUP($AR88,'MP-2017_Male'!$A$3:$CF$103,MIN((61+(Mortality!AZ$5-Mortality!$AT$5)),84),0))</f>
        <v>0.40814186663712004</v>
      </c>
      <c r="BA187" s="413">
        <f>AZ187*(1-VLOOKUP($AR88,'MP-2017_Male'!$A$3:$CF$103,MIN((61+(Mortality!BA$5-Mortality!$AT$5)),84),0))</f>
        <v>0.40687662685054499</v>
      </c>
      <c r="BB187" s="413">
        <f>BA187*(1-VLOOKUP($AR88,'MP-2017_Male'!$A$3:$CF$103,MIN((61+(Mortality!BB$5-Mortality!$AT$5)),84),0))</f>
        <v>0.40565599696999333</v>
      </c>
      <c r="BC187" s="413">
        <f>BB187*(1-VLOOKUP($AR88,'MP-2017_Male'!$A$3:$CF$103,MIN((61+(Mortality!BC$5-Mortality!$AT$5)),84),0))</f>
        <v>0.40447959457878035</v>
      </c>
      <c r="BD187" s="413">
        <f>BC187*(1-VLOOKUP($AR88,'MP-2017_Male'!$A$3:$CF$103,MIN((61+(Mortality!BD$5-Mortality!$AT$5)),84),0))</f>
        <v>0.40330660375450189</v>
      </c>
      <c r="BE187" s="413">
        <f>BD187*(1-VLOOKUP($AR88,'MP-2017_Male'!$A$3:$CF$103,MIN((61+(Mortality!BE$5-Mortality!$AT$5)),84),0))</f>
        <v>0.40217734526398929</v>
      </c>
      <c r="BF187" s="413">
        <f>BE187*(1-VLOOKUP($AR88,'MP-2017_Male'!$A$3:$CF$103,MIN((61+(Mortality!BF$5-Mortality!$AT$5)),84),0))</f>
        <v>0.40105124869725012</v>
      </c>
      <c r="BG187" s="413">
        <f>BF187*(1-VLOOKUP($AR88,'MP-2017_Male'!$A$3:$CF$103,MIN((61+(Mortality!BG$5-Mortality!$AT$5)),84),0))</f>
        <v>0.39992830520089778</v>
      </c>
      <c r="BH187" s="413">
        <f>BG187*(1-VLOOKUP($AR88,'MP-2017_Male'!$A$3:$CF$103,MIN((61+(Mortality!BH$5-Mortality!$AT$5)),84),0))</f>
        <v>0.39876851311581518</v>
      </c>
      <c r="BI187" s="413">
        <f>BH187*(1-VLOOKUP($AR88,'MP-2017_Male'!$A$3:$CF$103,MIN((61+(Mortality!BI$5-Mortality!$AT$5)),84),0))</f>
        <v>0.39761208442777929</v>
      </c>
      <c r="BJ187" s="413">
        <f>BI187*(1-VLOOKUP($AR88,'MP-2017_Male'!$A$3:$CF$103,MIN((61+(Mortality!BJ$5-Mortality!$AT$5)),84),0))</f>
        <v>0.39645900938293871</v>
      </c>
      <c r="BK187" s="413">
        <f>BJ187*(1-VLOOKUP($AR88,'MP-2017_Male'!$A$3:$CF$103,MIN((61+(Mortality!BK$5-Mortality!$AT$5)),84),0))</f>
        <v>0.3952696323547899</v>
      </c>
      <c r="BL187" s="413">
        <f>BK187*(1-VLOOKUP($AR88,'MP-2017_Male'!$A$3:$CF$103,MIN((61+(Mortality!BL$5-Mortality!$AT$5)),84),0))</f>
        <v>0.39408382345772552</v>
      </c>
      <c r="BM187" s="413">
        <f>BL187*(1-VLOOKUP($AR88,'MP-2017_Male'!$A$3:$CF$103,MIN((61+(Mortality!BM$5-Mortality!$AT$5)),84),0))</f>
        <v>0.39286216360500659</v>
      </c>
      <c r="BN187" s="413">
        <f>BM187*(1-VLOOKUP($AR88,'MP-2017_Male'!$A$3:$CF$103,MIN((61+(Mortality!BN$5-Mortality!$AT$5)),84),0))</f>
        <v>0.39160500468147058</v>
      </c>
      <c r="BO187" s="413">
        <f>BN187*(1-VLOOKUP($AR88,'MP-2017_Male'!$A$3:$CF$103,MIN((61+(Mortality!BO$5-Mortality!$AT$5)),84),0))</f>
        <v>0.39035186866648991</v>
      </c>
      <c r="BP187" s="413">
        <f>BO187*(1-VLOOKUP($AR88,'MP-2017_Male'!$A$3:$CF$103,MIN((61+(Mortality!BP$5-Mortality!$AT$5)),84),0))</f>
        <v>0.3890637074998905</v>
      </c>
      <c r="BQ187" s="413">
        <f>BP187*(1-VLOOKUP($AR88,'MP-2017_Male'!$A$3:$CF$103,MIN((61+(Mortality!BQ$5-Mortality!$AT$5)),84),0))</f>
        <v>0.3877408908943909</v>
      </c>
      <c r="BR187" s="413">
        <f>BQ187*(1-VLOOKUP($AR88,'MP-2017_Male'!$A$3:$CF$103,MIN((61+(Mortality!BR$5-Mortality!$AT$5)),84),0))</f>
        <v>0.38642257186535001</v>
      </c>
      <c r="BS187" s="413">
        <f>BR187*(1-VLOOKUP($AR88,'MP-2017_Male'!$A$3:$CF$103,MIN((61+(Mortality!BS$5-Mortality!$AT$5)),84),0))</f>
        <v>0.38510873512100785</v>
      </c>
      <c r="BT187" s="413">
        <f>BS187*(1-VLOOKUP($AR88,'MP-2017_Male'!$A$3:$CF$103,MIN((61+(Mortality!BT$5-Mortality!$AT$5)),84),0))</f>
        <v>0.38379936542159643</v>
      </c>
      <c r="BU187" s="413">
        <f>BT187*(1-VLOOKUP($AR88,'MP-2017_Male'!$A$3:$CF$103,MIN((61+(Mortality!BU$5-Mortality!$AT$5)),84),0))</f>
        <v>0.38249444757916301</v>
      </c>
      <c r="BV187" s="413">
        <f>BU187*(1-VLOOKUP($AR88,'MP-2017_Male'!$A$3:$CF$103,MIN((61+(Mortality!BV$5-Mortality!$AT$5)),84),0))</f>
        <v>0.3811939664573939</v>
      </c>
      <c r="BW187" s="413">
        <f>BV187*(1-VLOOKUP($AR88,'MP-2017_Male'!$A$3:$CF$103,MIN((61+(Mortality!BW$5-Mortality!$AT$5)),84),0))</f>
        <v>0.37989790697143877</v>
      </c>
      <c r="BX187" s="413">
        <f>BW187*(1-VLOOKUP($AR88,'MP-2017_Male'!$A$3:$CF$103,MIN((61+(Mortality!BX$5-Mortality!$AT$5)),84),0))</f>
        <v>0.37860625408773591</v>
      </c>
      <c r="BY187" s="413">
        <f>BX187*(1-VLOOKUP($AR88,'MP-2017_Male'!$A$3:$CF$103,MIN((61+(Mortality!BY$5-Mortality!$AT$5)),84),0))</f>
        <v>0.37731899282383763</v>
      </c>
      <c r="BZ187" s="413">
        <f>BY187*(1-VLOOKUP($AR88,'MP-2017_Male'!$A$3:$CF$103,MIN((61+(Mortality!BZ$5-Mortality!$AT$5)),84),0))</f>
        <v>0.37603610824823658</v>
      </c>
      <c r="CA187" s="413">
        <f>BZ187*(1-VLOOKUP($AR88,'MP-2017_Male'!$A$3:$CF$103,MIN((61+(Mortality!CA$5-Mortality!$AT$5)),84),0))</f>
        <v>0.37475758548019261</v>
      </c>
      <c r="CB187" s="413">
        <f>CA187*(1-VLOOKUP($AR88,'MP-2017_Male'!$A$3:$CF$103,MIN((61+(Mortality!CB$5-Mortality!$AT$5)),84),0))</f>
        <v>0.37348340968955995</v>
      </c>
      <c r="CC187" s="413">
        <f>CB187*(1-VLOOKUP($AR88,'MP-2017_Male'!$A$3:$CF$103,MIN((61+(Mortality!CC$5-Mortality!$AT$5)),84),0))</f>
        <v>0.37221356609661549</v>
      </c>
      <c r="CD187" s="413">
        <f>CC187*(1-VLOOKUP($AR88,'MP-2017_Male'!$A$3:$CF$103,MIN((61+(Mortality!CD$5-Mortality!$AT$5)),84),0))</f>
        <v>0.37094803997188702</v>
      </c>
      <c r="CE187" s="413">
        <f>CD187*(1-VLOOKUP($AR88,'MP-2017_Male'!$A$3:$CF$103,MIN((61+(Mortality!CE$5-Mortality!$AT$5)),84),0))</f>
        <v>0.36968681663598263</v>
      </c>
      <c r="CF187" s="413">
        <f>CE187*(1-VLOOKUP($AR88,'MP-2017_Male'!$A$3:$CF$103,MIN((61+(Mortality!CF$5-Mortality!$AT$5)),84),0))</f>
        <v>0.36842988145942029</v>
      </c>
      <c r="CG187" s="413">
        <f>CF187*(1-VLOOKUP($AR88,'MP-2017_Male'!$A$3:$CF$103,MIN((61+(Mortality!CG$5-Mortality!$AT$5)),84),0))</f>
        <v>0.36717721986245827</v>
      </c>
      <c r="CH187" s="413">
        <f>CG187*(1-VLOOKUP($AR88,'MP-2017_Male'!$A$3:$CF$103,MIN((61+(Mortality!CH$5-Mortality!$AT$5)),84),0))</f>
        <v>0.36592881731492594</v>
      </c>
      <c r="CI187" s="413">
        <f>CH187*(1-VLOOKUP($AR88,'MP-2017_Male'!$A$3:$CF$103,MIN((61+(Mortality!CI$5-Mortality!$AT$5)),84),0))</f>
        <v>0.36468465933605521</v>
      </c>
      <c r="CJ187" s="413">
        <f>CI187*(1-VLOOKUP($AR88,'MP-2017_Male'!$A$3:$CF$103,MIN((61+(Mortality!CJ$5-Mortality!$AT$5)),84),0))</f>
        <v>0.36344473149431261</v>
      </c>
      <c r="CK187" s="413">
        <f>CJ187*(1-VLOOKUP($AR88,'MP-2017_Male'!$A$3:$CF$103,MIN((61+(Mortality!CK$5-Mortality!$AT$5)),84),0))</f>
        <v>0.36220901940723199</v>
      </c>
      <c r="CL187" s="413">
        <f>CK187*(1-VLOOKUP($AR88,'MP-2017_Male'!$A$3:$CF$103,MIN((61+(Mortality!CL$5-Mortality!$AT$5)),84),0))</f>
        <v>0.3609775087412474</v>
      </c>
      <c r="CM187" s="413">
        <f>CL187*(1-VLOOKUP($AR88,'MP-2017_Male'!$A$3:$CF$103,MIN((61+(Mortality!CM$5-Mortality!$AT$5)),84),0))</f>
        <v>0.35975018521152718</v>
      </c>
      <c r="CN187" s="413">
        <f>CM187*(1-VLOOKUP($AR88,'MP-2017_Male'!$A$3:$CF$103,MIN((61+(Mortality!CN$5-Mortality!$AT$5)),84),0))</f>
        <v>0.35852703458180801</v>
      </c>
      <c r="CO187" s="413">
        <f>CN187*(1-VLOOKUP($AR88,'MP-2017_Male'!$A$3:$CF$103,MIN((61+(Mortality!CO$5-Mortality!$AT$5)),84),0))</f>
        <v>0.35730804266422989</v>
      </c>
      <c r="CP187" s="413">
        <f>CO187*(1-VLOOKUP($AR88,'MP-2017_Male'!$A$3:$CF$103,MIN((61+(Mortality!CP$5-Mortality!$AT$5)),84),0))</f>
        <v>0.3560931953191715</v>
      </c>
      <c r="CQ187" s="413">
        <f>CP187*(1-VLOOKUP($AR88,'MP-2017_Male'!$A$3:$CF$103,MIN((61+(Mortality!CQ$5-Mortality!$AT$5)),84),0))</f>
        <v>0.3548824784550863</v>
      </c>
      <c r="CR187" s="413">
        <f>CQ187*(1-VLOOKUP($AR88,'MP-2017_Male'!$A$3:$CF$103,MIN((61+(Mortality!CR$5-Mortality!$AT$5)),84),0))</f>
        <v>0.353675878028339</v>
      </c>
      <c r="CS187" s="413">
        <f>CR187*(1-VLOOKUP($AR88,'MP-2017_Male'!$A$3:$CF$103,MIN((61+(Mortality!CS$5-Mortality!$AT$5)),84),0))</f>
        <v>0.35247338004304268</v>
      </c>
      <c r="CT187" s="413">
        <f>CS187*(1-VLOOKUP($AR88,'MP-2017_Male'!$A$3:$CF$103,MIN((61+(Mortality!CT$5-Mortality!$AT$5)),84),0))</f>
        <v>0.35127497055089635</v>
      </c>
      <c r="CU187" s="413">
        <f>CT187*(1-VLOOKUP($AR88,'MP-2017_Male'!$A$3:$CF$103,MIN((61+(Mortality!CU$5-Mortality!$AT$5)),84),0))</f>
        <v>0.35008063565102332</v>
      </c>
      <c r="CV187" s="413">
        <f>CU187*(1-VLOOKUP($AR88,'MP-2017_Male'!$A$3:$CF$103,MIN((61+(Mortality!CV$5-Mortality!$AT$5)),84),0))</f>
        <v>0.34889036148980984</v>
      </c>
      <c r="CW187" s="413">
        <f>CV187*(1-VLOOKUP($AR88,'MP-2017_Male'!$A$3:$CF$103,MIN((61+(Mortality!CW$5-Mortality!$AT$5)),84),0))</f>
        <v>0.34770413426074448</v>
      </c>
      <c r="CX187" s="413">
        <f>CW187*(1-VLOOKUP($AR88,'MP-2017_Male'!$A$3:$CF$103,MIN((61+(Mortality!CX$5-Mortality!$AT$5)),84),0))</f>
        <v>0.34652194020425797</v>
      </c>
      <c r="CY187" s="413">
        <f>CX187*(1-VLOOKUP($AR88,'MP-2017_Male'!$A$3:$CF$103,MIN((61+(Mortality!CY$5-Mortality!$AT$5)),84),0))</f>
        <v>0.34534376560756352</v>
      </c>
      <c r="CZ187" s="413">
        <f>CY187*(1-VLOOKUP($AR88,'MP-2017_Male'!$A$3:$CF$103,MIN((61+(Mortality!CZ$5-Mortality!$AT$5)),84),0))</f>
        <v>0.34416959680449782</v>
      </c>
      <c r="DA187" s="413">
        <f>CZ187*(1-VLOOKUP($AR88,'MP-2017_Male'!$A$3:$CF$103,MIN((61+(Mortality!DA$5-Mortality!$AT$5)),84),0))</f>
        <v>0.34299942017536256</v>
      </c>
      <c r="DB187" s="413">
        <f>DA187*(1-VLOOKUP($AR88,'MP-2017_Male'!$A$3:$CF$103,MIN((61+(Mortality!DB$5-Mortality!$AT$5)),84),0))</f>
        <v>0.34183322214676631</v>
      </c>
      <c r="DC187" s="413">
        <f>DB187*(1-VLOOKUP($AR88,'MP-2017_Male'!$A$3:$CF$103,MIN((61+(Mortality!DC$5-Mortality!$AT$5)),84),0))</f>
        <v>0.34067098919146732</v>
      </c>
      <c r="DD187" s="413">
        <f>DC187*(1-VLOOKUP($AR88,'MP-2017_Male'!$A$3:$CF$103,MIN((61+(Mortality!DD$5-Mortality!$AT$5)),84),0))</f>
        <v>0.33951270782821635</v>
      </c>
      <c r="DE187" s="413">
        <f>DD187*(1-VLOOKUP($AR88,'MP-2017_Male'!$A$3:$CF$103,MIN((61+(Mortality!DE$5-Mortality!$AT$5)),84),0))</f>
        <v>0.3383583646216004</v>
      </c>
      <c r="DF187" s="413">
        <f>DE187*(1-VLOOKUP($AR88,'MP-2017_Male'!$A$3:$CF$103,MIN((61+(Mortality!DF$5-Mortality!$AT$5)),84),0))</f>
        <v>0.33720794618188699</v>
      </c>
      <c r="DG187" s="413">
        <f>DF187*(1-VLOOKUP($AR88,'MP-2017_Male'!$A$3:$CF$103,MIN((61+(Mortality!DG$5-Mortality!$AT$5)),84),0))</f>
        <v>0.33606143916486858</v>
      </c>
      <c r="DH187" s="413">
        <f>DG187*(1-VLOOKUP($AR88,'MP-2017_Male'!$A$3:$CF$103,MIN((61+(Mortality!DH$5-Mortality!$AT$5)),84),0))</f>
        <v>0.33491883027170805</v>
      </c>
      <c r="DI187" s="413">
        <f>DH187*(1-VLOOKUP($AR88,'MP-2017_Male'!$A$3:$CF$103,MIN((61+(Mortality!DI$5-Mortality!$AT$5)),84),0))</f>
        <v>0.33378010624878424</v>
      </c>
      <c r="DJ187" s="413">
        <f>DI187*(1-VLOOKUP($AR88,'MP-2017_Male'!$A$3:$CF$103,MIN((61+(Mortality!DJ$5-Mortality!$AT$5)),84),0))</f>
        <v>0.33264525388753841</v>
      </c>
      <c r="DK187" s="413">
        <f>DJ187*(1-VLOOKUP($AR88,'MP-2017_Male'!$A$3:$CF$103,MIN((61+(Mortality!DK$5-Mortality!$AT$5)),84),0))</f>
        <v>0.33151426002432077</v>
      </c>
      <c r="DL187" s="413">
        <f>DK187*(1-VLOOKUP($AR88,'MP-2017_Male'!$A$3:$CF$103,MIN((61+(Mortality!DL$5-Mortality!$AT$5)),84),0))</f>
        <v>0.33038711154023809</v>
      </c>
      <c r="DM187" s="413">
        <f>DL187*(1-VLOOKUP($AR88,'MP-2017_Male'!$A$3:$CF$103,MIN((61+(Mortality!DM$5-Mortality!$AT$5)),84),0))</f>
        <v>0.32926379536100131</v>
      </c>
      <c r="DN187" s="413">
        <f>DM187*(1-VLOOKUP($AR88,'MP-2017_Male'!$A$3:$CF$103,MIN((61+(Mortality!DN$5-Mortality!$AT$5)),84),0))</f>
        <v>0.3281442984567739</v>
      </c>
      <c r="DO187" s="413">
        <f>DN187*(1-VLOOKUP($AR88,'MP-2017_Male'!$A$3:$CF$103,MIN((61+(Mortality!DO$5-Mortality!$AT$5)),84),0))</f>
        <v>0.32702860784202087</v>
      </c>
      <c r="DP187" s="413">
        <f>DO187*(1-VLOOKUP($AR88,'MP-2017_Male'!$A$3:$CF$103,MIN((61+(Mortality!DP$5-Mortality!$AT$5)),84),0))</f>
        <v>0.32591671057535804</v>
      </c>
      <c r="DQ187" s="413">
        <f>DP187*(1-VLOOKUP($AR88,'MP-2017_Male'!$A$3:$CF$103,MIN((61+(Mortality!DQ$5-Mortality!$AT$5)),84),0))</f>
        <v>0.32480859375940185</v>
      </c>
      <c r="DR187" s="413">
        <f>DQ187*(1-VLOOKUP($AR88,'MP-2017_Male'!$A$3:$CF$103,MIN((61+(Mortality!DR$5-Mortality!$AT$5)),84),0))</f>
        <v>0.32370424454061991</v>
      </c>
      <c r="DS187" s="413">
        <f>DR187*(1-VLOOKUP($AR88,'MP-2017_Male'!$A$3:$CF$103,MIN((61+(Mortality!DS$5-Mortality!$AT$5)),84),0))</f>
        <v>0.32260365010918179</v>
      </c>
      <c r="DT187" s="413">
        <f>DS187*(1-VLOOKUP($AR88,'MP-2017_Male'!$A$3:$CF$103,MIN((61+(Mortality!DT$5-Mortality!$AT$5)),84),0))</f>
        <v>0.32150679769881058</v>
      </c>
      <c r="DU187" s="413">
        <f>DT187*(1-VLOOKUP($AR88,'MP-2017_Male'!$A$3:$CF$103,MIN((61+(Mortality!DU$5-Mortality!$AT$5)),84),0))</f>
        <v>0.32041367458663461</v>
      </c>
      <c r="DV187" s="413">
        <f>DU187*(1-VLOOKUP($AR88,'MP-2017_Male'!$A$3:$CF$103,MIN((61+(Mortality!DV$5-Mortality!$AT$5)),84),0))</f>
        <v>0.31932426809304004</v>
      </c>
      <c r="DW187" s="413">
        <f>DV187*(1-VLOOKUP($AR88,'MP-2017_Male'!$A$3:$CF$103,MIN((61+(Mortality!DW$5-Mortality!$AT$5)),84),0))</f>
        <v>0.31823856558152375</v>
      </c>
      <c r="DX187" s="413">
        <f>DW187*(1-VLOOKUP($AR88,'MP-2017_Male'!$A$3:$CF$103,MIN((61+(Mortality!DX$5-Mortality!$AT$5)),84),0))</f>
        <v>0.31715655445854657</v>
      </c>
      <c r="DY187" s="413">
        <f>DX187*(1-VLOOKUP($AR88,'MP-2017_Male'!$A$3:$CF$103,MIN((61+(Mortality!DY$5-Mortality!$AT$5)),84),0))</f>
        <v>0.31607822217338755</v>
      </c>
      <c r="DZ187" s="413">
        <f>DY187*(1-VLOOKUP($AR88,'MP-2017_Male'!$A$3:$CF$103,MIN((61+(Mortality!DZ$5-Mortality!$AT$5)),84),0))</f>
        <v>0.31500355621799803</v>
      </c>
      <c r="EA187" s="413">
        <f>DZ187*(1-VLOOKUP($AR88,'MP-2017_Male'!$A$3:$CF$103,MIN((61+(Mortality!EA$5-Mortality!$AT$5)),84),0))</f>
        <v>0.31393254412685684</v>
      </c>
      <c r="EB187" s="413">
        <f>EA187*(1-VLOOKUP($AR88,'MP-2017_Male'!$A$3:$CF$103,MIN((61+(Mortality!EB$5-Mortality!$AT$5)),84),0))</f>
        <v>0.31286517347682552</v>
      </c>
      <c r="EC187" s="413">
        <f>EB187*(1-VLOOKUP($AR88,'MP-2017_Male'!$A$3:$CF$103,MIN((61+(Mortality!EC$5-Mortality!$AT$5)),84),0))</f>
        <v>0.31180143188700432</v>
      </c>
      <c r="ED187" s="413">
        <f>EC187*(1-VLOOKUP($AR88,'MP-2017_Male'!$A$3:$CF$103,MIN((61+(Mortality!ED$5-Mortality!$AT$5)),84),0))</f>
        <v>0.31074130701858854</v>
      </c>
      <c r="EE187" s="413">
        <f>ED187*(1-VLOOKUP($AR88,'MP-2017_Male'!$A$3:$CF$103,MIN((61+(Mortality!EE$5-Mortality!$AT$5)),84),0))</f>
        <v>0.30968478657472537</v>
      </c>
      <c r="EF187" s="413">
        <f>EE187*(1-VLOOKUP($AR88,'MP-2017_Male'!$A$3:$CF$103,MIN((61+(Mortality!EF$5-Mortality!$AT$5)),84),0))</f>
        <v>0.30863185830037132</v>
      </c>
      <c r="EG187" s="413">
        <f>EF187*(1-VLOOKUP($AR88,'MP-2017_Male'!$A$3:$CF$103,MIN((61+(Mortality!EG$5-Mortality!$AT$5)),84),0))</f>
        <v>0.30758250998215009</v>
      </c>
      <c r="EH187" s="413">
        <f>EG187*(1-VLOOKUP($AR88,'MP-2017_Male'!$A$3:$CF$103,MIN((61+(Mortality!EH$5-Mortality!$AT$5)),84),0))</f>
        <v>0.30653672944821081</v>
      </c>
      <c r="EI187" s="413">
        <f>EH187*(1-VLOOKUP($AR88,'MP-2017_Male'!$A$3:$CF$103,MIN((61+(Mortality!EI$5-Mortality!$AT$5)),84),0))</f>
        <v>0.30549450456808691</v>
      </c>
      <c r="EJ187" s="413">
        <f>EI187*(1-VLOOKUP($AR88,'MP-2017_Male'!$A$3:$CF$103,MIN((61+(Mortality!EJ$5-Mortality!$AT$5)),84),0))</f>
        <v>0.30445582325255544</v>
      </c>
      <c r="EK187" s="413">
        <f>EJ187*(1-VLOOKUP($AR88,'MP-2017_Male'!$A$3:$CF$103,MIN((61+(Mortality!EK$5-Mortality!$AT$5)),84),0))</f>
        <v>0.30342067345349677</v>
      </c>
      <c r="EL187" s="413">
        <f>EK187*(1-VLOOKUP($AR88,'MP-2017_Male'!$A$3:$CF$103,MIN((61+(Mortality!EL$5-Mortality!$AT$5)),84),0))</f>
        <v>0.30238904316375487</v>
      </c>
      <c r="EM187" s="413">
        <f>EL187*(1-VLOOKUP($AR88,'MP-2017_Male'!$A$3:$CF$103,MIN((61+(Mortality!EM$5-Mortality!$AT$5)),84),0))</f>
        <v>0.30136092041699813</v>
      </c>
      <c r="EN187" s="413">
        <f>EM187*(1-VLOOKUP($AR88,'MP-2017_Male'!$A$3:$CF$103,MIN((61+(Mortality!EN$5-Mortality!$AT$5)),84),0))</f>
        <v>0.30033629328758038</v>
      </c>
      <c r="EO187" s="413">
        <f>EN187*(1-VLOOKUP($AR88,'MP-2017_Male'!$A$3:$CF$103,MIN((61+(Mortality!EO$5-Mortality!$AT$5)),84),0))</f>
        <v>0.29931514989040264</v>
      </c>
      <c r="EP187" s="413">
        <f>EO187*(1-VLOOKUP($AR88,'MP-2017_Male'!$A$3:$CF$103,MIN((61+(Mortality!EP$5-Mortality!$AT$5)),84),0))</f>
        <v>0.2982974783807753</v>
      </c>
      <c r="EQ187" s="413">
        <f>EP187*(1-VLOOKUP($AR88,'MP-2017_Male'!$A$3:$CF$103,MIN((61+(Mortality!EQ$5-Mortality!$AT$5)),84),0))</f>
        <v>0.2972832669542807</v>
      </c>
      <c r="ER187" s="413">
        <f>EQ187*(1-VLOOKUP($AR88,'MP-2017_Male'!$A$3:$CF$103,MIN((61+(Mortality!ER$5-Mortality!$AT$5)),84),0))</f>
        <v>0.29627250384663617</v>
      </c>
      <c r="ES187" s="413">
        <f>ER187*(1-VLOOKUP($AR88,'MP-2017_Male'!$A$3:$CF$103,MIN((61+(Mortality!ES$5-Mortality!$AT$5)),84),0))</f>
        <v>0.29526517733355762</v>
      </c>
      <c r="ET187" s="413">
        <f>ES187*(1-VLOOKUP($AR88,'MP-2017_Male'!$A$3:$CF$103,MIN((61+(Mortality!ET$5-Mortality!$AT$5)),84),0))</f>
        <v>0.29426127573062355</v>
      </c>
      <c r="EU187" s="413">
        <f>ET187*(1-VLOOKUP($AR88,'MP-2017_Male'!$A$3:$CF$103,MIN((61+(Mortality!EU$5-Mortality!$AT$5)),84),0))</f>
        <v>0.29326078739313943</v>
      </c>
      <c r="EV187" s="413">
        <f>EU187*(1-VLOOKUP($AR88,'MP-2017_Male'!$A$3:$CF$103,MIN((61+(Mortality!EV$5-Mortality!$AT$5)),84),0))</f>
        <v>0.29226370071600277</v>
      </c>
      <c r="EW187" s="413">
        <f>EV187*(1-VLOOKUP($AR88,'MP-2017_Male'!$A$3:$CF$103,MIN((61+(Mortality!EW$5-Mortality!$AT$5)),84),0))</f>
        <v>0.29127000413356835</v>
      </c>
      <c r="EX187" s="413">
        <f>EW187*(1-VLOOKUP($AR88,'MP-2017_Male'!$A$3:$CF$103,MIN((61+(Mortality!EX$5-Mortality!$AT$5)),84),0))</f>
        <v>0.29027968611951421</v>
      </c>
      <c r="EY187" s="413">
        <f>EX187*(1-VLOOKUP($AR88,'MP-2017_Male'!$A$3:$CF$103,MIN((61+(Mortality!EY$5-Mortality!$AT$5)),84),0))</f>
        <v>0.28929273518670789</v>
      </c>
      <c r="EZ187" s="413">
        <f>EY187*(1-VLOOKUP($AR88,'MP-2017_Male'!$A$3:$CF$103,MIN((61+(Mortality!EZ$5-Mortality!$AT$5)),84),0))</f>
        <v>0.28830913988707307</v>
      </c>
      <c r="FA187" s="413">
        <f>EZ187*(1-VLOOKUP($AR88,'MP-2017_Male'!$A$3:$CF$103,MIN((61+(Mortality!FA$5-Mortality!$AT$5)),84),0))</f>
        <v>0.28732888881145702</v>
      </c>
      <c r="FB187" s="413">
        <f>FA187*(1-VLOOKUP($AR88,'MP-2017_Male'!$A$3:$CF$103,MIN((61+(Mortality!FB$5-Mortality!$AT$5)),84),0))</f>
        <v>0.28635197058949807</v>
      </c>
      <c r="FC187" s="413">
        <f>FB187*(1-VLOOKUP($AR88,'MP-2017_Male'!$A$3:$CF$103,MIN((61+(Mortality!FC$5-Mortality!$AT$5)),84),0))</f>
        <v>0.28537837388949377</v>
      </c>
      <c r="FD187" s="413">
        <f>FC187*(1-VLOOKUP($AR88,'MP-2017_Male'!$A$3:$CF$103,MIN((61+(Mortality!FD$5-Mortality!$AT$5)),84),0))</f>
        <v>0.28440808741826951</v>
      </c>
      <c r="FE187" s="413">
        <f>FD187*(1-VLOOKUP($AR88,'MP-2017_Male'!$A$3:$CF$103,MIN((61+(Mortality!FE$5-Mortality!$AT$5)),84),0))</f>
        <v>0.28344109992104738</v>
      </c>
      <c r="FF187" s="413">
        <f>FE187*(1-VLOOKUP($AR88,'MP-2017_Male'!$A$3:$CF$103,MIN((61+(Mortality!FF$5-Mortality!$AT$5)),84),0))</f>
        <v>0.28247740018131584</v>
      </c>
      <c r="FG187" s="413">
        <f>FF187*(1-VLOOKUP($AR88,'MP-2017_Male'!$A$3:$CF$103,MIN((61+(Mortality!FG$5-Mortality!$AT$5)),84),0))</f>
        <v>0.28151697702069939</v>
      </c>
      <c r="FH187" s="413">
        <f>FG187*(1-VLOOKUP($AR88,'MP-2017_Male'!$A$3:$CF$103,MIN((61+(Mortality!FH$5-Mortality!$AT$5)),84),0))</f>
        <v>0.28055981929882901</v>
      </c>
      <c r="FI187" s="413">
        <f>FH187*(1-VLOOKUP($AR88,'MP-2017_Male'!$A$3:$CF$103,MIN((61+(Mortality!FI$5-Mortality!$AT$5)),84),0))</f>
        <v>0.27960591591321299</v>
      </c>
    </row>
    <row r="188" spans="44:165">
      <c r="AR188" s="205">
        <v>108</v>
      </c>
      <c r="AS188" s="235">
        <f t="shared" si="179"/>
        <v>0.42436862805943337</v>
      </c>
      <c r="AT188" s="235">
        <f t="shared" ref="AT188:AW188" si="190">AU188</f>
        <v>0.42911199999999999</v>
      </c>
      <c r="AU188" s="235">
        <f t="shared" si="190"/>
        <v>0.42911199999999999</v>
      </c>
      <c r="AV188" s="235">
        <f t="shared" si="190"/>
        <v>0.42911199999999999</v>
      </c>
      <c r="AW188" s="235">
        <f t="shared" si="190"/>
        <v>0.42911199999999999</v>
      </c>
      <c r="AX188" s="406">
        <f t="shared" si="163"/>
        <v>0.42911199999999999</v>
      </c>
      <c r="AY188" s="413">
        <f>AX188*(1-VLOOKUP($AR89,'MP-2017_Male'!$A$3:$CF$103,MIN((61+(Mortality!AY$5-Mortality!$AT$5)),84),0))</f>
        <v>0.42782466399999997</v>
      </c>
      <c r="AZ188" s="413">
        <f>AY188*(1-VLOOKUP($AR89,'MP-2017_Male'!$A$3:$CF$103,MIN((61+(Mortality!AZ$5-Mortality!$AT$5)),84),0))</f>
        <v>0.42662675494079993</v>
      </c>
      <c r="BA188" s="413">
        <f>AZ188*(1-VLOOKUP($AR89,'MP-2017_Male'!$A$3:$CF$103,MIN((61+(Mortality!BA$5-Mortality!$AT$5)),84),0))</f>
        <v>0.42547486270245977</v>
      </c>
      <c r="BB188" s="413">
        <f>BA188*(1-VLOOKUP($AR89,'MP-2017_Male'!$A$3:$CF$103,MIN((61+(Mortality!BB$5-Mortality!$AT$5)),84),0))</f>
        <v>0.42436862805943337</v>
      </c>
      <c r="BC188" s="413">
        <f>BB188*(1-VLOOKUP($AR89,'MP-2017_Male'!$A$3:$CF$103,MIN((61+(Mortality!BC$5-Mortality!$AT$5)),84),0))</f>
        <v>0.42330770648928479</v>
      </c>
      <c r="BD188" s="413">
        <f>BC188*(1-VLOOKUP($AR89,'MP-2017_Male'!$A$3:$CF$103,MIN((61+(Mortality!BD$5-Mortality!$AT$5)),84),0))</f>
        <v>0.42224943722306157</v>
      </c>
      <c r="BE188" s="413">
        <f>BD188*(1-VLOOKUP($AR89,'MP-2017_Male'!$A$3:$CF$103,MIN((61+(Mortality!BE$5-Mortality!$AT$5)),84),0))</f>
        <v>0.42119381363000397</v>
      </c>
      <c r="BF188" s="413">
        <f>BE188*(1-VLOOKUP($AR89,'MP-2017_Male'!$A$3:$CF$103,MIN((61+(Mortality!BF$5-Mortality!$AT$5)),84),0))</f>
        <v>0.42014082909592898</v>
      </c>
      <c r="BG188" s="413">
        <f>BF188*(1-VLOOKUP($AR89,'MP-2017_Male'!$A$3:$CF$103,MIN((61+(Mortality!BG$5-Mortality!$AT$5)),84),0))</f>
        <v>0.41909047702318919</v>
      </c>
      <c r="BH188" s="413">
        <f>BG188*(1-VLOOKUP($AR89,'MP-2017_Male'!$A$3:$CF$103,MIN((61+(Mortality!BH$5-Mortality!$AT$5)),84),0))</f>
        <v>0.41804275083063125</v>
      </c>
      <c r="BI188" s="413">
        <f>BH188*(1-VLOOKUP($AR89,'MP-2017_Male'!$A$3:$CF$103,MIN((61+(Mortality!BI$5-Mortality!$AT$5)),84),0))</f>
        <v>0.41699764395355471</v>
      </c>
      <c r="BJ188" s="413">
        <f>BI188*(1-VLOOKUP($AR89,'MP-2017_Male'!$A$3:$CF$103,MIN((61+(Mortality!BJ$5-Mortality!$AT$5)),84),0))</f>
        <v>0.41591345007927544</v>
      </c>
      <c r="BK188" s="413">
        <f>BJ188*(1-VLOOKUP($AR89,'MP-2017_Male'!$A$3:$CF$103,MIN((61+(Mortality!BK$5-Mortality!$AT$5)),84),0))</f>
        <v>0.41483207510906928</v>
      </c>
      <c r="BL188" s="413">
        <f>BK188*(1-VLOOKUP($AR89,'MP-2017_Male'!$A$3:$CF$103,MIN((61+(Mortality!BL$5-Mortality!$AT$5)),84),0))</f>
        <v>0.41371202850627475</v>
      </c>
      <c r="BM188" s="413">
        <f>BL188*(1-VLOOKUP($AR89,'MP-2017_Male'!$A$3:$CF$103,MIN((61+(Mortality!BM$5-Mortality!$AT$5)),84),0))</f>
        <v>0.41259500602930782</v>
      </c>
      <c r="BN188" s="413">
        <f>BM188*(1-VLOOKUP($AR89,'MP-2017_Male'!$A$3:$CF$103,MIN((61+(Mortality!BN$5-Mortality!$AT$5)),84),0))</f>
        <v>0.41143974001242573</v>
      </c>
      <c r="BO188" s="413">
        <f>BN188*(1-VLOOKUP($AR89,'MP-2017_Male'!$A$3:$CF$103,MIN((61+(Mortality!BO$5-Mortality!$AT$5)),84),0))</f>
        <v>0.41028770874039094</v>
      </c>
      <c r="BP188" s="413">
        <f>BO188*(1-VLOOKUP($AR89,'MP-2017_Male'!$A$3:$CF$103,MIN((61+(Mortality!BP$5-Mortality!$AT$5)),84),0))</f>
        <v>0.4090978743850438</v>
      </c>
      <c r="BQ188" s="413">
        <f>BP188*(1-VLOOKUP($AR89,'MP-2017_Male'!$A$3:$CF$103,MIN((61+(Mortality!BQ$5-Mortality!$AT$5)),84),0))</f>
        <v>0.40787058076188865</v>
      </c>
      <c r="BR188" s="413">
        <f>BQ188*(1-VLOOKUP($AR89,'MP-2017_Male'!$A$3:$CF$103,MIN((61+(Mortality!BR$5-Mortality!$AT$5)),84),0))</f>
        <v>0.40664696901960296</v>
      </c>
      <c r="BS188" s="413">
        <f>BR188*(1-VLOOKUP($AR89,'MP-2017_Male'!$A$3:$CF$103,MIN((61+(Mortality!BS$5-Mortality!$AT$5)),84),0))</f>
        <v>0.40542702811254416</v>
      </c>
      <c r="BT188" s="413">
        <f>BS188*(1-VLOOKUP($AR89,'MP-2017_Male'!$A$3:$CF$103,MIN((61+(Mortality!BT$5-Mortality!$AT$5)),84),0))</f>
        <v>0.40421074702820653</v>
      </c>
      <c r="BU188" s="413">
        <f>BT188*(1-VLOOKUP($AR89,'MP-2017_Male'!$A$3:$CF$103,MIN((61+(Mortality!BU$5-Mortality!$AT$5)),84),0))</f>
        <v>0.40299811478712189</v>
      </c>
      <c r="BV188" s="413">
        <f>BU188*(1-VLOOKUP($AR89,'MP-2017_Male'!$A$3:$CF$103,MIN((61+(Mortality!BV$5-Mortality!$AT$5)),84),0))</f>
        <v>0.40178912044276049</v>
      </c>
      <c r="BW188" s="413">
        <f>BV188*(1-VLOOKUP($AR89,'MP-2017_Male'!$A$3:$CF$103,MIN((61+(Mortality!BW$5-Mortality!$AT$5)),84),0))</f>
        <v>0.40058375308143224</v>
      </c>
      <c r="BX188" s="413">
        <f>BW188*(1-VLOOKUP($AR89,'MP-2017_Male'!$A$3:$CF$103,MIN((61+(Mortality!BX$5-Mortality!$AT$5)),84),0))</f>
        <v>0.39938200182218792</v>
      </c>
      <c r="BY188" s="413">
        <f>BX188*(1-VLOOKUP($AR89,'MP-2017_Male'!$A$3:$CF$103,MIN((61+(Mortality!BY$5-Mortality!$AT$5)),84),0))</f>
        <v>0.39818385581672133</v>
      </c>
      <c r="BZ188" s="413">
        <f>BY188*(1-VLOOKUP($AR89,'MP-2017_Male'!$A$3:$CF$103,MIN((61+(Mortality!BZ$5-Mortality!$AT$5)),84),0))</f>
        <v>0.39698930424927115</v>
      </c>
      <c r="CA188" s="413">
        <f>BZ188*(1-VLOOKUP($AR89,'MP-2017_Male'!$A$3:$CF$103,MIN((61+(Mortality!CA$5-Mortality!$AT$5)),84),0))</f>
        <v>0.39579833633652334</v>
      </c>
      <c r="CB188" s="413">
        <f>CA188*(1-VLOOKUP($AR89,'MP-2017_Male'!$A$3:$CF$103,MIN((61+(Mortality!CB$5-Mortality!$AT$5)),84),0))</f>
        <v>0.39461094132751379</v>
      </c>
      <c r="CC188" s="413">
        <f>CB188*(1-VLOOKUP($AR89,'MP-2017_Male'!$A$3:$CF$103,MIN((61+(Mortality!CC$5-Mortality!$AT$5)),84),0))</f>
        <v>0.39342710850353124</v>
      </c>
      <c r="CD188" s="413">
        <f>CC188*(1-VLOOKUP($AR89,'MP-2017_Male'!$A$3:$CF$103,MIN((61+(Mortality!CD$5-Mortality!$AT$5)),84),0))</f>
        <v>0.39224682717802067</v>
      </c>
      <c r="CE188" s="413">
        <f>CD188*(1-VLOOKUP($AR89,'MP-2017_Male'!$A$3:$CF$103,MIN((61+(Mortality!CE$5-Mortality!$AT$5)),84),0))</f>
        <v>0.39107008669648663</v>
      </c>
      <c r="CF188" s="413">
        <f>CE188*(1-VLOOKUP($AR89,'MP-2017_Male'!$A$3:$CF$103,MIN((61+(Mortality!CF$5-Mortality!$AT$5)),84),0))</f>
        <v>0.38989687643639714</v>
      </c>
      <c r="CG188" s="413">
        <f>CF188*(1-VLOOKUP($AR89,'MP-2017_Male'!$A$3:$CF$103,MIN((61+(Mortality!CG$5-Mortality!$AT$5)),84),0))</f>
        <v>0.38872718580708793</v>
      </c>
      <c r="CH188" s="413">
        <f>CG188*(1-VLOOKUP($AR89,'MP-2017_Male'!$A$3:$CF$103,MIN((61+(Mortality!CH$5-Mortality!$AT$5)),84),0))</f>
        <v>0.38756100424966666</v>
      </c>
      <c r="CI188" s="413">
        <f>CH188*(1-VLOOKUP($AR89,'MP-2017_Male'!$A$3:$CF$103,MIN((61+(Mortality!CI$5-Mortality!$AT$5)),84),0))</f>
        <v>0.38639832123691764</v>
      </c>
      <c r="CJ188" s="413">
        <f>CI188*(1-VLOOKUP($AR89,'MP-2017_Male'!$A$3:$CF$103,MIN((61+(Mortality!CJ$5-Mortality!$AT$5)),84),0))</f>
        <v>0.38523912627320689</v>
      </c>
      <c r="CK188" s="413">
        <f>CJ188*(1-VLOOKUP($AR89,'MP-2017_Male'!$A$3:$CF$103,MIN((61+(Mortality!CK$5-Mortality!$AT$5)),84),0))</f>
        <v>0.38408340889438725</v>
      </c>
      <c r="CL188" s="413">
        <f>CK188*(1-VLOOKUP($AR89,'MP-2017_Male'!$A$3:$CF$103,MIN((61+(Mortality!CL$5-Mortality!$AT$5)),84),0))</f>
        <v>0.38293115866770411</v>
      </c>
      <c r="CM188" s="413">
        <f>CL188*(1-VLOOKUP($AR89,'MP-2017_Male'!$A$3:$CF$103,MIN((61+(Mortality!CM$5-Mortality!$AT$5)),84),0))</f>
        <v>0.381782365191701</v>
      </c>
      <c r="CN188" s="413">
        <f>CM188*(1-VLOOKUP($AR89,'MP-2017_Male'!$A$3:$CF$103,MIN((61+(Mortality!CN$5-Mortality!$AT$5)),84),0))</f>
        <v>0.38063701809612588</v>
      </c>
      <c r="CO188" s="413">
        <f>CN188*(1-VLOOKUP($AR89,'MP-2017_Male'!$A$3:$CF$103,MIN((61+(Mortality!CO$5-Mortality!$AT$5)),84),0))</f>
        <v>0.37949510704183748</v>
      </c>
      <c r="CP188" s="413">
        <f>CO188*(1-VLOOKUP($AR89,'MP-2017_Male'!$A$3:$CF$103,MIN((61+(Mortality!CP$5-Mortality!$AT$5)),84),0))</f>
        <v>0.37835662172071194</v>
      </c>
      <c r="CQ188" s="413">
        <f>CP188*(1-VLOOKUP($AR89,'MP-2017_Male'!$A$3:$CF$103,MIN((61+(Mortality!CQ$5-Mortality!$AT$5)),84),0))</f>
        <v>0.37722155185554979</v>
      </c>
      <c r="CR188" s="413">
        <f>CQ188*(1-VLOOKUP($AR89,'MP-2017_Male'!$A$3:$CF$103,MIN((61+(Mortality!CR$5-Mortality!$AT$5)),84),0))</f>
        <v>0.37608988719998315</v>
      </c>
      <c r="CS188" s="413">
        <f>CR188*(1-VLOOKUP($AR89,'MP-2017_Male'!$A$3:$CF$103,MIN((61+(Mortality!CS$5-Mortality!$AT$5)),84),0))</f>
        <v>0.3749616175383832</v>
      </c>
      <c r="CT188" s="413">
        <f>CS188*(1-VLOOKUP($AR89,'MP-2017_Male'!$A$3:$CF$103,MIN((61+(Mortality!CT$5-Mortality!$AT$5)),84),0))</f>
        <v>0.37383673268576806</v>
      </c>
      <c r="CU188" s="413">
        <f>CT188*(1-VLOOKUP($AR89,'MP-2017_Male'!$A$3:$CF$103,MIN((61+(Mortality!CU$5-Mortality!$AT$5)),84),0))</f>
        <v>0.37271522248771077</v>
      </c>
      <c r="CV188" s="413">
        <f>CU188*(1-VLOOKUP($AR89,'MP-2017_Male'!$A$3:$CF$103,MIN((61+(Mortality!CV$5-Mortality!$AT$5)),84),0))</f>
        <v>0.37159707682024762</v>
      </c>
      <c r="CW188" s="413">
        <f>CV188*(1-VLOOKUP($AR89,'MP-2017_Male'!$A$3:$CF$103,MIN((61+(Mortality!CW$5-Mortality!$AT$5)),84),0))</f>
        <v>0.37048228558978685</v>
      </c>
      <c r="CX188" s="413">
        <f>CW188*(1-VLOOKUP($AR89,'MP-2017_Male'!$A$3:$CF$103,MIN((61+(Mortality!CX$5-Mortality!$AT$5)),84),0))</f>
        <v>0.36937083873301751</v>
      </c>
      <c r="CY188" s="413">
        <f>CX188*(1-VLOOKUP($AR89,'MP-2017_Male'!$A$3:$CF$103,MIN((61+(Mortality!CY$5-Mortality!$AT$5)),84),0))</f>
        <v>0.36826272621681844</v>
      </c>
      <c r="CZ188" s="413">
        <f>CY188*(1-VLOOKUP($AR89,'MP-2017_Male'!$A$3:$CF$103,MIN((61+(Mortality!CZ$5-Mortality!$AT$5)),84),0))</f>
        <v>0.36715793803816799</v>
      </c>
      <c r="DA188" s="413">
        <f>CZ188*(1-VLOOKUP($AR89,'MP-2017_Male'!$A$3:$CF$103,MIN((61+(Mortality!DA$5-Mortality!$AT$5)),84),0))</f>
        <v>0.36605646422405347</v>
      </c>
      <c r="DB188" s="413">
        <f>DA188*(1-VLOOKUP($AR89,'MP-2017_Male'!$A$3:$CF$103,MIN((61+(Mortality!DB$5-Mortality!$AT$5)),84),0))</f>
        <v>0.36495829483138131</v>
      </c>
      <c r="DC188" s="413">
        <f>DB188*(1-VLOOKUP($AR89,'MP-2017_Male'!$A$3:$CF$103,MIN((61+(Mortality!DC$5-Mortality!$AT$5)),84),0))</f>
        <v>0.36386341994688715</v>
      </c>
      <c r="DD188" s="413">
        <f>DC188*(1-VLOOKUP($AR89,'MP-2017_Male'!$A$3:$CF$103,MIN((61+(Mortality!DD$5-Mortality!$AT$5)),84),0))</f>
        <v>0.36277182968704647</v>
      </c>
      <c r="DE188" s="413">
        <f>DD188*(1-VLOOKUP($AR89,'MP-2017_Male'!$A$3:$CF$103,MIN((61+(Mortality!DE$5-Mortality!$AT$5)),84),0))</f>
        <v>0.36168351419798533</v>
      </c>
      <c r="DF188" s="413">
        <f>DE188*(1-VLOOKUP($AR89,'MP-2017_Male'!$A$3:$CF$103,MIN((61+(Mortality!DF$5-Mortality!$AT$5)),84),0))</f>
        <v>0.36059846365539139</v>
      </c>
      <c r="DG188" s="413">
        <f>DF188*(1-VLOOKUP($AR89,'MP-2017_Male'!$A$3:$CF$103,MIN((61+(Mortality!DG$5-Mortality!$AT$5)),84),0))</f>
        <v>0.35951666826442519</v>
      </c>
      <c r="DH188" s="413">
        <f>DG188*(1-VLOOKUP($AR89,'MP-2017_Male'!$A$3:$CF$103,MIN((61+(Mortality!DH$5-Mortality!$AT$5)),84),0))</f>
        <v>0.3584381182596319</v>
      </c>
      <c r="DI188" s="413">
        <f>DH188*(1-VLOOKUP($AR89,'MP-2017_Male'!$A$3:$CF$103,MIN((61+(Mortality!DI$5-Mortality!$AT$5)),84),0))</f>
        <v>0.35736280390485298</v>
      </c>
      <c r="DJ188" s="413">
        <f>DI188*(1-VLOOKUP($AR89,'MP-2017_Male'!$A$3:$CF$103,MIN((61+(Mortality!DJ$5-Mortality!$AT$5)),84),0))</f>
        <v>0.3562907154931384</v>
      </c>
      <c r="DK188" s="413">
        <f>DJ188*(1-VLOOKUP($AR89,'MP-2017_Male'!$A$3:$CF$103,MIN((61+(Mortality!DK$5-Mortality!$AT$5)),84),0))</f>
        <v>0.35522184334665896</v>
      </c>
      <c r="DL188" s="413">
        <f>DK188*(1-VLOOKUP($AR89,'MP-2017_Male'!$A$3:$CF$103,MIN((61+(Mortality!DL$5-Mortality!$AT$5)),84),0))</f>
        <v>0.35415617781661896</v>
      </c>
      <c r="DM188" s="413">
        <f>DL188*(1-VLOOKUP($AR89,'MP-2017_Male'!$A$3:$CF$103,MIN((61+(Mortality!DM$5-Mortality!$AT$5)),84),0))</f>
        <v>0.35309370928316908</v>
      </c>
      <c r="DN188" s="413">
        <f>DM188*(1-VLOOKUP($AR89,'MP-2017_Male'!$A$3:$CF$103,MIN((61+(Mortality!DN$5-Mortality!$AT$5)),84),0))</f>
        <v>0.35203442815531955</v>
      </c>
      <c r="DO188" s="413">
        <f>DN188*(1-VLOOKUP($AR89,'MP-2017_Male'!$A$3:$CF$103,MIN((61+(Mortality!DO$5-Mortality!$AT$5)),84),0))</f>
        <v>0.35097832487085356</v>
      </c>
      <c r="DP188" s="413">
        <f>DO188*(1-VLOOKUP($AR89,'MP-2017_Male'!$A$3:$CF$103,MIN((61+(Mortality!DP$5-Mortality!$AT$5)),84),0))</f>
        <v>0.349925389896241</v>
      </c>
      <c r="DQ188" s="413">
        <f>DP188*(1-VLOOKUP($AR89,'MP-2017_Male'!$A$3:$CF$103,MIN((61+(Mortality!DQ$5-Mortality!$AT$5)),84),0))</f>
        <v>0.34887561372655229</v>
      </c>
      <c r="DR188" s="413">
        <f>DQ188*(1-VLOOKUP($AR89,'MP-2017_Male'!$A$3:$CF$103,MIN((61+(Mortality!DR$5-Mortality!$AT$5)),84),0))</f>
        <v>0.34782898688537262</v>
      </c>
      <c r="DS188" s="413">
        <f>DR188*(1-VLOOKUP($AR89,'MP-2017_Male'!$A$3:$CF$103,MIN((61+(Mortality!DS$5-Mortality!$AT$5)),84),0))</f>
        <v>0.34678549992471652</v>
      </c>
      <c r="DT188" s="413">
        <f>DS188*(1-VLOOKUP($AR89,'MP-2017_Male'!$A$3:$CF$103,MIN((61+(Mortality!DT$5-Mortality!$AT$5)),84),0))</f>
        <v>0.34574514342494239</v>
      </c>
      <c r="DU188" s="413">
        <f>DT188*(1-VLOOKUP($AR89,'MP-2017_Male'!$A$3:$CF$103,MIN((61+(Mortality!DU$5-Mortality!$AT$5)),84),0))</f>
        <v>0.34470790799466755</v>
      </c>
      <c r="DV188" s="413">
        <f>DU188*(1-VLOOKUP($AR89,'MP-2017_Male'!$A$3:$CF$103,MIN((61+(Mortality!DV$5-Mortality!$AT$5)),84),0))</f>
        <v>0.34367378427068357</v>
      </c>
      <c r="DW188" s="413">
        <f>DV188*(1-VLOOKUP($AR89,'MP-2017_Male'!$A$3:$CF$103,MIN((61+(Mortality!DW$5-Mortality!$AT$5)),84),0))</f>
        <v>0.34264276291787149</v>
      </c>
      <c r="DX188" s="413">
        <f>DW188*(1-VLOOKUP($AR89,'MP-2017_Male'!$A$3:$CF$103,MIN((61+(Mortality!DX$5-Mortality!$AT$5)),84),0))</f>
        <v>0.3416148346291179</v>
      </c>
      <c r="DY188" s="413">
        <f>DX188*(1-VLOOKUP($AR89,'MP-2017_Male'!$A$3:$CF$103,MIN((61+(Mortality!DY$5-Mortality!$AT$5)),84),0))</f>
        <v>0.34058999012523056</v>
      </c>
      <c r="DZ188" s="413">
        <f>DY188*(1-VLOOKUP($AR89,'MP-2017_Male'!$A$3:$CF$103,MIN((61+(Mortality!DZ$5-Mortality!$AT$5)),84),0))</f>
        <v>0.33956822015485488</v>
      </c>
      <c r="EA188" s="413">
        <f>DZ188*(1-VLOOKUP($AR89,'MP-2017_Male'!$A$3:$CF$103,MIN((61+(Mortality!EA$5-Mortality!$AT$5)),84),0))</f>
        <v>0.33854951549439033</v>
      </c>
      <c r="EB188" s="413">
        <f>EA188*(1-VLOOKUP($AR89,'MP-2017_Male'!$A$3:$CF$103,MIN((61+(Mortality!EB$5-Mortality!$AT$5)),84),0))</f>
        <v>0.33753386694790716</v>
      </c>
      <c r="EC188" s="413">
        <f>EB188*(1-VLOOKUP($AR89,'MP-2017_Male'!$A$3:$CF$103,MIN((61+(Mortality!EC$5-Mortality!$AT$5)),84),0))</f>
        <v>0.33652126534706345</v>
      </c>
      <c r="ED188" s="413">
        <f>EC188*(1-VLOOKUP($AR89,'MP-2017_Male'!$A$3:$CF$103,MIN((61+(Mortality!ED$5-Mortality!$AT$5)),84),0))</f>
        <v>0.33551170155102228</v>
      </c>
      <c r="EE188" s="413">
        <f>ED188*(1-VLOOKUP($AR89,'MP-2017_Male'!$A$3:$CF$103,MIN((61+(Mortality!EE$5-Mortality!$AT$5)),84),0))</f>
        <v>0.33450516644636918</v>
      </c>
      <c r="EF188" s="413">
        <f>EE188*(1-VLOOKUP($AR89,'MP-2017_Male'!$A$3:$CF$103,MIN((61+(Mortality!EF$5-Mortality!$AT$5)),84),0))</f>
        <v>0.33350165094703005</v>
      </c>
      <c r="EG188" s="413">
        <f>EF188*(1-VLOOKUP($AR89,'MP-2017_Male'!$A$3:$CF$103,MIN((61+(Mortality!EG$5-Mortality!$AT$5)),84),0))</f>
        <v>0.33250114599418895</v>
      </c>
      <c r="EH188" s="413">
        <f>EG188*(1-VLOOKUP($AR89,'MP-2017_Male'!$A$3:$CF$103,MIN((61+(Mortality!EH$5-Mortality!$AT$5)),84),0))</f>
        <v>0.3315036425562064</v>
      </c>
      <c r="EI188" s="413">
        <f>EH188*(1-VLOOKUP($AR89,'MP-2017_Male'!$A$3:$CF$103,MIN((61+(Mortality!EI$5-Mortality!$AT$5)),84),0))</f>
        <v>0.33050913162853779</v>
      </c>
      <c r="EJ188" s="413">
        <f>EI188*(1-VLOOKUP($AR89,'MP-2017_Male'!$A$3:$CF$103,MIN((61+(Mortality!EJ$5-Mortality!$AT$5)),84),0))</f>
        <v>0.32951760423365217</v>
      </c>
      <c r="EK188" s="413">
        <f>EJ188*(1-VLOOKUP($AR89,'MP-2017_Male'!$A$3:$CF$103,MIN((61+(Mortality!EK$5-Mortality!$AT$5)),84),0))</f>
        <v>0.32852905142095123</v>
      </c>
      <c r="EL188" s="413">
        <f>EK188*(1-VLOOKUP($AR89,'MP-2017_Male'!$A$3:$CF$103,MIN((61+(Mortality!EL$5-Mortality!$AT$5)),84),0))</f>
        <v>0.3275434642666884</v>
      </c>
      <c r="EM188" s="413">
        <f>EL188*(1-VLOOKUP($AR89,'MP-2017_Male'!$A$3:$CF$103,MIN((61+(Mortality!EM$5-Mortality!$AT$5)),84),0))</f>
        <v>0.32656083387388835</v>
      </c>
      <c r="EN188" s="413">
        <f>EM188*(1-VLOOKUP($AR89,'MP-2017_Male'!$A$3:$CF$103,MIN((61+(Mortality!EN$5-Mortality!$AT$5)),84),0))</f>
        <v>0.32558115137226668</v>
      </c>
      <c r="EO188" s="413">
        <f>EN188*(1-VLOOKUP($AR89,'MP-2017_Male'!$A$3:$CF$103,MIN((61+(Mortality!EO$5-Mortality!$AT$5)),84),0))</f>
        <v>0.32460440791814987</v>
      </c>
      <c r="EP188" s="413">
        <f>EO188*(1-VLOOKUP($AR89,'MP-2017_Male'!$A$3:$CF$103,MIN((61+(Mortality!EP$5-Mortality!$AT$5)),84),0))</f>
        <v>0.32363059469439542</v>
      </c>
      <c r="EQ188" s="413">
        <f>EP188*(1-VLOOKUP($AR89,'MP-2017_Male'!$A$3:$CF$103,MIN((61+(Mortality!EQ$5-Mortality!$AT$5)),84),0))</f>
        <v>0.32265970291031226</v>
      </c>
      <c r="ER188" s="413">
        <f>EQ188*(1-VLOOKUP($AR89,'MP-2017_Male'!$A$3:$CF$103,MIN((61+(Mortality!ER$5-Mortality!$AT$5)),84),0))</f>
        <v>0.32169172380158134</v>
      </c>
      <c r="ES188" s="413">
        <f>ER188*(1-VLOOKUP($AR89,'MP-2017_Male'!$A$3:$CF$103,MIN((61+(Mortality!ES$5-Mortality!$AT$5)),84),0))</f>
        <v>0.32072664863017658</v>
      </c>
      <c r="ET188" s="413">
        <f>ES188*(1-VLOOKUP($AR89,'MP-2017_Male'!$A$3:$CF$103,MIN((61+(Mortality!ET$5-Mortality!$AT$5)),84),0))</f>
        <v>0.31976446868428604</v>
      </c>
      <c r="EU188" s="413">
        <f>ET188*(1-VLOOKUP($AR89,'MP-2017_Male'!$A$3:$CF$103,MIN((61+(Mortality!EU$5-Mortality!$AT$5)),84),0))</f>
        <v>0.31880517527823315</v>
      </c>
      <c r="EV188" s="413">
        <f>EU188*(1-VLOOKUP($AR89,'MP-2017_Male'!$A$3:$CF$103,MIN((61+(Mortality!EV$5-Mortality!$AT$5)),84),0))</f>
        <v>0.31784875975239846</v>
      </c>
      <c r="EW188" s="413">
        <f>EV188*(1-VLOOKUP($AR89,'MP-2017_Male'!$A$3:$CF$103,MIN((61+(Mortality!EW$5-Mortality!$AT$5)),84),0))</f>
        <v>0.31689521347314126</v>
      </c>
      <c r="EX188" s="413">
        <f>EW188*(1-VLOOKUP($AR89,'MP-2017_Male'!$A$3:$CF$103,MIN((61+(Mortality!EX$5-Mortality!$AT$5)),84),0))</f>
        <v>0.31594452783272181</v>
      </c>
      <c r="EY188" s="413">
        <f>EX188*(1-VLOOKUP($AR89,'MP-2017_Male'!$A$3:$CF$103,MIN((61+(Mortality!EY$5-Mortality!$AT$5)),84),0))</f>
        <v>0.31499669424922366</v>
      </c>
      <c r="EZ188" s="413">
        <f>EY188*(1-VLOOKUP($AR89,'MP-2017_Male'!$A$3:$CF$103,MIN((61+(Mortality!EZ$5-Mortality!$AT$5)),84),0))</f>
        <v>0.31405170416647599</v>
      </c>
      <c r="FA188" s="413">
        <f>EZ188*(1-VLOOKUP($AR89,'MP-2017_Male'!$A$3:$CF$103,MIN((61+(Mortality!FA$5-Mortality!$AT$5)),84),0))</f>
        <v>0.31310954905397653</v>
      </c>
      <c r="FB188" s="413">
        <f>FA188*(1-VLOOKUP($AR89,'MP-2017_Male'!$A$3:$CF$103,MIN((61+(Mortality!FB$5-Mortality!$AT$5)),84),0))</f>
        <v>0.31217022040681458</v>
      </c>
      <c r="FC188" s="413">
        <f>FB188*(1-VLOOKUP($AR89,'MP-2017_Male'!$A$3:$CF$103,MIN((61+(Mortality!FC$5-Mortality!$AT$5)),84),0))</f>
        <v>0.31123370974559411</v>
      </c>
      <c r="FD188" s="413">
        <f>FC188*(1-VLOOKUP($AR89,'MP-2017_Male'!$A$3:$CF$103,MIN((61+(Mortality!FD$5-Mortality!$AT$5)),84),0))</f>
        <v>0.31030000861635731</v>
      </c>
      <c r="FE188" s="413">
        <f>FD188*(1-VLOOKUP($AR89,'MP-2017_Male'!$A$3:$CF$103,MIN((61+(Mortality!FE$5-Mortality!$AT$5)),84),0))</f>
        <v>0.30936910859050826</v>
      </c>
      <c r="FF188" s="413">
        <f>FE188*(1-VLOOKUP($AR89,'MP-2017_Male'!$A$3:$CF$103,MIN((61+(Mortality!FF$5-Mortality!$AT$5)),84),0))</f>
        <v>0.30844100126473672</v>
      </c>
      <c r="FG188" s="413">
        <f>FF188*(1-VLOOKUP($AR89,'MP-2017_Male'!$A$3:$CF$103,MIN((61+(Mortality!FG$5-Mortality!$AT$5)),84),0))</f>
        <v>0.3075156782609425</v>
      </c>
      <c r="FH188" s="413">
        <f>FG188*(1-VLOOKUP($AR89,'MP-2017_Male'!$A$3:$CF$103,MIN((61+(Mortality!FH$5-Mortality!$AT$5)),84),0))</f>
        <v>0.30659313122615967</v>
      </c>
      <c r="FI188" s="413">
        <f>FH188*(1-VLOOKUP($AR89,'MP-2017_Male'!$A$3:$CF$103,MIN((61+(Mortality!FI$5-Mortality!$AT$5)),84),0))</f>
        <v>0.30567335183248118</v>
      </c>
    </row>
    <row r="189" spans="44:165">
      <c r="AR189" s="205">
        <v>109</v>
      </c>
      <c r="AS189" s="235">
        <f t="shared" si="179"/>
        <v>0.44236124835709717</v>
      </c>
      <c r="AT189" s="235">
        <f t="shared" ref="AT189:AW189" si="191">AU189</f>
        <v>0.446544</v>
      </c>
      <c r="AU189" s="235">
        <f t="shared" si="191"/>
        <v>0.446544</v>
      </c>
      <c r="AV189" s="235">
        <f t="shared" si="191"/>
        <v>0.446544</v>
      </c>
      <c r="AW189" s="235">
        <f t="shared" si="191"/>
        <v>0.446544</v>
      </c>
      <c r="AX189" s="406">
        <f t="shared" si="163"/>
        <v>0.446544</v>
      </c>
      <c r="AY189" s="413">
        <f>AX189*(1-VLOOKUP($AR90,'MP-2017_Male'!$A$3:$CF$103,MIN((61+(Mortality!AY$5-Mortality!$AT$5)),84),0))</f>
        <v>0.44542764000000001</v>
      </c>
      <c r="AZ189" s="413">
        <f>AY189*(1-VLOOKUP($AR90,'MP-2017_Male'!$A$3:$CF$103,MIN((61+(Mortality!AZ$5-Mortality!$AT$5)),84),0))</f>
        <v>0.44435861366400004</v>
      </c>
      <c r="BA189" s="413">
        <f>AZ189*(1-VLOOKUP($AR90,'MP-2017_Male'!$A$3:$CF$103,MIN((61+(Mortality!BA$5-Mortality!$AT$5)),84),0))</f>
        <v>0.44333658885257282</v>
      </c>
      <c r="BB189" s="413">
        <f>BA189*(1-VLOOKUP($AR90,'MP-2017_Male'!$A$3:$CF$103,MIN((61+(Mortality!BB$5-Mortality!$AT$5)),84),0))</f>
        <v>0.44236124835709717</v>
      </c>
      <c r="BC189" s="413">
        <f>BB189*(1-VLOOKUP($AR90,'MP-2017_Male'!$A$3:$CF$103,MIN((61+(Mortality!BC$5-Mortality!$AT$5)),84),0))</f>
        <v>0.44138805361071154</v>
      </c>
      <c r="BD189" s="413">
        <f>BC189*(1-VLOOKUP($AR90,'MP-2017_Male'!$A$3:$CF$103,MIN((61+(Mortality!BD$5-Mortality!$AT$5)),84),0))</f>
        <v>0.44046113869812903</v>
      </c>
      <c r="BE189" s="413">
        <f>BD189*(1-VLOOKUP($AR90,'MP-2017_Male'!$A$3:$CF$103,MIN((61+(Mortality!BE$5-Mortality!$AT$5)),84),0))</f>
        <v>0.43953617030686298</v>
      </c>
      <c r="BF189" s="413">
        <f>BE189*(1-VLOOKUP($AR90,'MP-2017_Male'!$A$3:$CF$103,MIN((61+(Mortality!BF$5-Mortality!$AT$5)),84),0))</f>
        <v>0.43861314434921855</v>
      </c>
      <c r="BG189" s="413">
        <f>BF189*(1-VLOOKUP($AR90,'MP-2017_Male'!$A$3:$CF$103,MIN((61+(Mortality!BG$5-Mortality!$AT$5)),84),0))</f>
        <v>0.43769205674608519</v>
      </c>
      <c r="BH189" s="413">
        <f>BG189*(1-VLOOKUP($AR90,'MP-2017_Male'!$A$3:$CF$103,MIN((61+(Mortality!BH$5-Mortality!$AT$5)),84),0))</f>
        <v>0.43672913422124382</v>
      </c>
      <c r="BI189" s="413">
        <f>BH189*(1-VLOOKUP($AR90,'MP-2017_Male'!$A$3:$CF$103,MIN((61+(Mortality!BI$5-Mortality!$AT$5)),84),0))</f>
        <v>0.43576833012595712</v>
      </c>
      <c r="BJ189" s="413">
        <f>BI189*(1-VLOOKUP($AR90,'MP-2017_Male'!$A$3:$CF$103,MIN((61+(Mortality!BJ$5-Mortality!$AT$5)),84),0))</f>
        <v>0.43480963979968001</v>
      </c>
      <c r="BK189" s="413">
        <f>BJ189*(1-VLOOKUP($AR90,'MP-2017_Male'!$A$3:$CF$103,MIN((61+(Mortality!BK$5-Mortality!$AT$5)),84),0))</f>
        <v>0.4338530585921207</v>
      </c>
      <c r="BL189" s="413">
        <f>BK189*(1-VLOOKUP($AR90,'MP-2017_Male'!$A$3:$CF$103,MIN((61+(Mortality!BL$5-Mortality!$AT$5)),84),0))</f>
        <v>0.43285519655735882</v>
      </c>
      <c r="BM189" s="413">
        <f>BL189*(1-VLOOKUP($AR90,'MP-2017_Male'!$A$3:$CF$103,MIN((61+(Mortality!BM$5-Mortality!$AT$5)),84),0))</f>
        <v>0.43185962960527691</v>
      </c>
      <c r="BN189" s="413">
        <f>BM189*(1-VLOOKUP($AR90,'MP-2017_Male'!$A$3:$CF$103,MIN((61+(Mortality!BN$5-Mortality!$AT$5)),84),0))</f>
        <v>0.43082316649422425</v>
      </c>
      <c r="BO189" s="413">
        <f>BN189*(1-VLOOKUP($AR90,'MP-2017_Male'!$A$3:$CF$103,MIN((61+(Mortality!BO$5-Mortality!$AT$5)),84),0))</f>
        <v>0.42978919089463813</v>
      </c>
      <c r="BP189" s="413">
        <f>BO189*(1-VLOOKUP($AR90,'MP-2017_Male'!$A$3:$CF$103,MIN((61+(Mortality!BP$5-Mortality!$AT$5)),84),0))</f>
        <v>0.42871471791740157</v>
      </c>
      <c r="BQ189" s="413">
        <f>BP189*(1-VLOOKUP($AR90,'MP-2017_Male'!$A$3:$CF$103,MIN((61+(Mortality!BQ$5-Mortality!$AT$5)),84),0))</f>
        <v>0.42760005965081632</v>
      </c>
      <c r="BR189" s="413">
        <f>BQ189*(1-VLOOKUP($AR90,'MP-2017_Male'!$A$3:$CF$103,MIN((61+(Mortality!BR$5-Mortality!$AT$5)),84),0))</f>
        <v>0.4264882994957242</v>
      </c>
      <c r="BS189" s="413">
        <f>BR189*(1-VLOOKUP($AR90,'MP-2017_Male'!$A$3:$CF$103,MIN((61+(Mortality!BS$5-Mortality!$AT$5)),84),0))</f>
        <v>0.42537942991703531</v>
      </c>
      <c r="BT189" s="413">
        <f>BS189*(1-VLOOKUP($AR90,'MP-2017_Male'!$A$3:$CF$103,MIN((61+(Mortality!BT$5-Mortality!$AT$5)),84),0))</f>
        <v>0.42427344339925099</v>
      </c>
      <c r="BU189" s="413">
        <f>BT189*(1-VLOOKUP($AR90,'MP-2017_Male'!$A$3:$CF$103,MIN((61+(Mortality!BU$5-Mortality!$AT$5)),84),0))</f>
        <v>0.42317033244641294</v>
      </c>
      <c r="BV189" s="413">
        <f>BU189*(1-VLOOKUP($AR90,'MP-2017_Male'!$A$3:$CF$103,MIN((61+(Mortality!BV$5-Mortality!$AT$5)),84),0))</f>
        <v>0.42207008958205228</v>
      </c>
      <c r="BW189" s="413">
        <f>BV189*(1-VLOOKUP($AR90,'MP-2017_Male'!$A$3:$CF$103,MIN((61+(Mortality!BW$5-Mortality!$AT$5)),84),0))</f>
        <v>0.42097270734913894</v>
      </c>
      <c r="BX189" s="413">
        <f>BW189*(1-VLOOKUP($AR90,'MP-2017_Male'!$A$3:$CF$103,MIN((61+(Mortality!BX$5-Mortality!$AT$5)),84),0))</f>
        <v>0.41987817831003116</v>
      </c>
      <c r="BY189" s="413">
        <f>BX189*(1-VLOOKUP($AR90,'MP-2017_Male'!$A$3:$CF$103,MIN((61+(Mortality!BY$5-Mortality!$AT$5)),84),0))</f>
        <v>0.41878649504642507</v>
      </c>
      <c r="BZ189" s="413">
        <f>BY189*(1-VLOOKUP($AR90,'MP-2017_Male'!$A$3:$CF$103,MIN((61+(Mortality!BZ$5-Mortality!$AT$5)),84),0))</f>
        <v>0.41769765015930432</v>
      </c>
      <c r="CA189" s="413">
        <f>BZ189*(1-VLOOKUP($AR90,'MP-2017_Male'!$A$3:$CF$103,MIN((61+(Mortality!CA$5-Mortality!$AT$5)),84),0))</f>
        <v>0.41661163626889014</v>
      </c>
      <c r="CB189" s="413">
        <f>CA189*(1-VLOOKUP($AR90,'MP-2017_Male'!$A$3:$CF$103,MIN((61+(Mortality!CB$5-Mortality!$AT$5)),84),0))</f>
        <v>0.41552844601459099</v>
      </c>
      <c r="CC189" s="413">
        <f>CB189*(1-VLOOKUP($AR90,'MP-2017_Male'!$A$3:$CF$103,MIN((61+(Mortality!CC$5-Mortality!$AT$5)),84),0))</f>
        <v>0.41444807205495304</v>
      </c>
      <c r="CD189" s="413">
        <f>CC189*(1-VLOOKUP($AR90,'MP-2017_Male'!$A$3:$CF$103,MIN((61+(Mortality!CD$5-Mortality!$AT$5)),84),0))</f>
        <v>0.41337050706761014</v>
      </c>
      <c r="CE189" s="413">
        <f>CD189*(1-VLOOKUP($AR90,'MP-2017_Male'!$A$3:$CF$103,MIN((61+(Mortality!CE$5-Mortality!$AT$5)),84),0))</f>
        <v>0.41229574374923433</v>
      </c>
      <c r="CF189" s="413">
        <f>CE189*(1-VLOOKUP($AR90,'MP-2017_Male'!$A$3:$CF$103,MIN((61+(Mortality!CF$5-Mortality!$AT$5)),84),0))</f>
        <v>0.41122377481548633</v>
      </c>
      <c r="CG189" s="413">
        <f>CF189*(1-VLOOKUP($AR90,'MP-2017_Male'!$A$3:$CF$103,MIN((61+(Mortality!CG$5-Mortality!$AT$5)),84),0))</f>
        <v>0.41015459300096607</v>
      </c>
      <c r="CH189" s="413">
        <f>CG189*(1-VLOOKUP($AR90,'MP-2017_Male'!$A$3:$CF$103,MIN((61+(Mortality!CH$5-Mortality!$AT$5)),84),0))</f>
        <v>0.40908819105916355</v>
      </c>
      <c r="CI189" s="413">
        <f>CH189*(1-VLOOKUP($AR90,'MP-2017_Male'!$A$3:$CF$103,MIN((61+(Mortality!CI$5-Mortality!$AT$5)),84),0))</f>
        <v>0.4080245617624097</v>
      </c>
      <c r="CJ189" s="413">
        <f>CI189*(1-VLOOKUP($AR90,'MP-2017_Male'!$A$3:$CF$103,MIN((61+(Mortality!CJ$5-Mortality!$AT$5)),84),0))</f>
        <v>0.4069636979018274</v>
      </c>
      <c r="CK189" s="413">
        <f>CJ189*(1-VLOOKUP($AR90,'MP-2017_Male'!$A$3:$CF$103,MIN((61+(Mortality!CK$5-Mortality!$AT$5)),84),0))</f>
        <v>0.40590559228728262</v>
      </c>
      <c r="CL189" s="413">
        <f>CK189*(1-VLOOKUP($AR90,'MP-2017_Male'!$A$3:$CF$103,MIN((61+(Mortality!CL$5-Mortality!$AT$5)),84),0))</f>
        <v>0.4048502377473357</v>
      </c>
      <c r="CM189" s="413">
        <f>CL189*(1-VLOOKUP($AR90,'MP-2017_Male'!$A$3:$CF$103,MIN((61+(Mortality!CM$5-Mortality!$AT$5)),84),0))</f>
        <v>0.40379762712919259</v>
      </c>
      <c r="CN189" s="413">
        <f>CM189*(1-VLOOKUP($AR90,'MP-2017_Male'!$A$3:$CF$103,MIN((61+(Mortality!CN$5-Mortality!$AT$5)),84),0))</f>
        <v>0.4027477532986567</v>
      </c>
      <c r="CO189" s="413">
        <f>CN189*(1-VLOOKUP($AR90,'MP-2017_Male'!$A$3:$CF$103,MIN((61+(Mortality!CO$5-Mortality!$AT$5)),84),0))</f>
        <v>0.40170060914008016</v>
      </c>
      <c r="CP189" s="413">
        <f>CO189*(1-VLOOKUP($AR90,'MP-2017_Male'!$A$3:$CF$103,MIN((61+(Mortality!CP$5-Mortality!$AT$5)),84),0))</f>
        <v>0.40065618755631593</v>
      </c>
      <c r="CQ189" s="413">
        <f>CP189*(1-VLOOKUP($AR90,'MP-2017_Male'!$A$3:$CF$103,MIN((61+(Mortality!CQ$5-Mortality!$AT$5)),84),0))</f>
        <v>0.39961448146866951</v>
      </c>
      <c r="CR189" s="413">
        <f>CQ189*(1-VLOOKUP($AR90,'MP-2017_Male'!$A$3:$CF$103,MIN((61+(Mortality!CR$5-Mortality!$AT$5)),84),0))</f>
        <v>0.39857548381685093</v>
      </c>
      <c r="CS189" s="413">
        <f>CR189*(1-VLOOKUP($AR90,'MP-2017_Male'!$A$3:$CF$103,MIN((61+(Mortality!CS$5-Mortality!$AT$5)),84),0))</f>
        <v>0.39753918755892709</v>
      </c>
      <c r="CT189" s="413">
        <f>CS189*(1-VLOOKUP($AR90,'MP-2017_Male'!$A$3:$CF$103,MIN((61+(Mortality!CT$5-Mortality!$AT$5)),84),0))</f>
        <v>0.39650558567127386</v>
      </c>
      <c r="CU189" s="413">
        <f>CT189*(1-VLOOKUP($AR90,'MP-2017_Male'!$A$3:$CF$103,MIN((61+(Mortality!CU$5-Mortality!$AT$5)),84),0))</f>
        <v>0.39547467114852852</v>
      </c>
      <c r="CV189" s="413">
        <f>CU189*(1-VLOOKUP($AR90,'MP-2017_Male'!$A$3:$CF$103,MIN((61+(Mortality!CV$5-Mortality!$AT$5)),84),0))</f>
        <v>0.39444643700354232</v>
      </c>
      <c r="CW189" s="413">
        <f>CV189*(1-VLOOKUP($AR90,'MP-2017_Male'!$A$3:$CF$103,MIN((61+(Mortality!CW$5-Mortality!$AT$5)),84),0))</f>
        <v>0.39342087626733308</v>
      </c>
      <c r="CX189" s="413">
        <f>CW189*(1-VLOOKUP($AR90,'MP-2017_Male'!$A$3:$CF$103,MIN((61+(Mortality!CX$5-Mortality!$AT$5)),84),0))</f>
        <v>0.39239798198903797</v>
      </c>
      <c r="CY189" s="413">
        <f>CX189*(1-VLOOKUP($AR90,'MP-2017_Male'!$A$3:$CF$103,MIN((61+(Mortality!CY$5-Mortality!$AT$5)),84),0))</f>
        <v>0.39137774723586644</v>
      </c>
      <c r="CZ189" s="413">
        <f>CY189*(1-VLOOKUP($AR90,'MP-2017_Male'!$A$3:$CF$103,MIN((61+(Mortality!CZ$5-Mortality!$AT$5)),84),0))</f>
        <v>0.39036016509305316</v>
      </c>
      <c r="DA189" s="413">
        <f>CZ189*(1-VLOOKUP($AR90,'MP-2017_Male'!$A$3:$CF$103,MIN((61+(Mortality!DA$5-Mortality!$AT$5)),84),0))</f>
        <v>0.38934522866381122</v>
      </c>
      <c r="DB189" s="413">
        <f>DA189*(1-VLOOKUP($AR90,'MP-2017_Male'!$A$3:$CF$103,MIN((61+(Mortality!DB$5-Mortality!$AT$5)),84),0))</f>
        <v>0.38833293106928529</v>
      </c>
      <c r="DC189" s="413">
        <f>DB189*(1-VLOOKUP($AR90,'MP-2017_Male'!$A$3:$CF$103,MIN((61+(Mortality!DC$5-Mortality!$AT$5)),84),0))</f>
        <v>0.38732326544850515</v>
      </c>
      <c r="DD189" s="413">
        <f>DC189*(1-VLOOKUP($AR90,'MP-2017_Male'!$A$3:$CF$103,MIN((61+(Mortality!DD$5-Mortality!$AT$5)),84),0))</f>
        <v>0.38631622495833901</v>
      </c>
      <c r="DE189" s="413">
        <f>DD189*(1-VLOOKUP($AR90,'MP-2017_Male'!$A$3:$CF$103,MIN((61+(Mortality!DE$5-Mortality!$AT$5)),84),0))</f>
        <v>0.38531180277344729</v>
      </c>
      <c r="DF189" s="413">
        <f>DE189*(1-VLOOKUP($AR90,'MP-2017_Male'!$A$3:$CF$103,MIN((61+(Mortality!DF$5-Mortality!$AT$5)),84),0))</f>
        <v>0.38430999208623629</v>
      </c>
      <c r="DG189" s="413">
        <f>DF189*(1-VLOOKUP($AR90,'MP-2017_Male'!$A$3:$CF$103,MIN((61+(Mortality!DG$5-Mortality!$AT$5)),84),0))</f>
        <v>0.38331078610681207</v>
      </c>
      <c r="DH189" s="413">
        <f>DG189*(1-VLOOKUP($AR90,'MP-2017_Male'!$A$3:$CF$103,MIN((61+(Mortality!DH$5-Mortality!$AT$5)),84),0))</f>
        <v>0.38231417806293433</v>
      </c>
      <c r="DI189" s="413">
        <f>DH189*(1-VLOOKUP($AR90,'MP-2017_Male'!$A$3:$CF$103,MIN((61+(Mortality!DI$5-Mortality!$AT$5)),84),0))</f>
        <v>0.3813201611999707</v>
      </c>
      <c r="DJ189" s="413">
        <f>DI189*(1-VLOOKUP($AR90,'MP-2017_Male'!$A$3:$CF$103,MIN((61+(Mortality!DJ$5-Mortality!$AT$5)),84),0))</f>
        <v>0.38032872878085078</v>
      </c>
      <c r="DK189" s="413">
        <f>DJ189*(1-VLOOKUP($AR90,'MP-2017_Male'!$A$3:$CF$103,MIN((61+(Mortality!DK$5-Mortality!$AT$5)),84),0))</f>
        <v>0.37933987408602055</v>
      </c>
      <c r="DL189" s="413">
        <f>DK189*(1-VLOOKUP($AR90,'MP-2017_Male'!$A$3:$CF$103,MIN((61+(Mortality!DL$5-Mortality!$AT$5)),84),0))</f>
        <v>0.37835359041339689</v>
      </c>
      <c r="DM189" s="413">
        <f>DL189*(1-VLOOKUP($AR90,'MP-2017_Male'!$A$3:$CF$103,MIN((61+(Mortality!DM$5-Mortality!$AT$5)),84),0))</f>
        <v>0.37736987107832204</v>
      </c>
      <c r="DN189" s="413">
        <f>DM189*(1-VLOOKUP($AR90,'MP-2017_Male'!$A$3:$CF$103,MIN((61+(Mortality!DN$5-Mortality!$AT$5)),84),0))</f>
        <v>0.37638870941351837</v>
      </c>
      <c r="DO189" s="413">
        <f>DN189*(1-VLOOKUP($AR90,'MP-2017_Male'!$A$3:$CF$103,MIN((61+(Mortality!DO$5-Mortality!$AT$5)),84),0))</f>
        <v>0.37541009876904319</v>
      </c>
      <c r="DP189" s="413">
        <f>DO189*(1-VLOOKUP($AR90,'MP-2017_Male'!$A$3:$CF$103,MIN((61+(Mortality!DP$5-Mortality!$AT$5)),84),0))</f>
        <v>0.37443403251224366</v>
      </c>
      <c r="DQ189" s="413">
        <f>DP189*(1-VLOOKUP($AR90,'MP-2017_Male'!$A$3:$CF$103,MIN((61+(Mortality!DQ$5-Mortality!$AT$5)),84),0))</f>
        <v>0.3734605040277118</v>
      </c>
      <c r="DR189" s="413">
        <f>DQ189*(1-VLOOKUP($AR90,'MP-2017_Male'!$A$3:$CF$103,MIN((61+(Mortality!DR$5-Mortality!$AT$5)),84),0))</f>
        <v>0.37248950671723974</v>
      </c>
      <c r="DS189" s="413">
        <f>DR189*(1-VLOOKUP($AR90,'MP-2017_Male'!$A$3:$CF$103,MIN((61+(Mortality!DS$5-Mortality!$AT$5)),84),0))</f>
        <v>0.37152103399977487</v>
      </c>
      <c r="DT189" s="413">
        <f>DS189*(1-VLOOKUP($AR90,'MP-2017_Male'!$A$3:$CF$103,MIN((61+(Mortality!DT$5-Mortality!$AT$5)),84),0))</f>
        <v>0.37055507931137543</v>
      </c>
      <c r="DU189" s="413">
        <f>DT189*(1-VLOOKUP($AR90,'MP-2017_Male'!$A$3:$CF$103,MIN((61+(Mortality!DU$5-Mortality!$AT$5)),84),0))</f>
        <v>0.36959163610516582</v>
      </c>
      <c r="DV189" s="413">
        <f>DU189*(1-VLOOKUP($AR90,'MP-2017_Male'!$A$3:$CF$103,MIN((61+(Mortality!DV$5-Mortality!$AT$5)),84),0))</f>
        <v>0.36863069785129238</v>
      </c>
      <c r="DW189" s="413">
        <f>DV189*(1-VLOOKUP($AR90,'MP-2017_Male'!$A$3:$CF$103,MIN((61+(Mortality!DW$5-Mortality!$AT$5)),84),0))</f>
        <v>0.36767225803687897</v>
      </c>
      <c r="DX189" s="413">
        <f>DW189*(1-VLOOKUP($AR90,'MP-2017_Male'!$A$3:$CF$103,MIN((61+(Mortality!DX$5-Mortality!$AT$5)),84),0))</f>
        <v>0.36671631016598305</v>
      </c>
      <c r="DY189" s="413">
        <f>DX189*(1-VLOOKUP($AR90,'MP-2017_Male'!$A$3:$CF$103,MIN((61+(Mortality!DY$5-Mortality!$AT$5)),84),0))</f>
        <v>0.36576284775955148</v>
      </c>
      <c r="DZ189" s="413">
        <f>DY189*(1-VLOOKUP($AR90,'MP-2017_Male'!$A$3:$CF$103,MIN((61+(Mortality!DZ$5-Mortality!$AT$5)),84),0))</f>
        <v>0.3648118643553766</v>
      </c>
      <c r="EA189" s="413">
        <f>DZ189*(1-VLOOKUP($AR90,'MP-2017_Male'!$A$3:$CF$103,MIN((61+(Mortality!EA$5-Mortality!$AT$5)),84),0))</f>
        <v>0.3638633535080526</v>
      </c>
      <c r="EB189" s="413">
        <f>EA189*(1-VLOOKUP($AR90,'MP-2017_Male'!$A$3:$CF$103,MIN((61+(Mortality!EB$5-Mortality!$AT$5)),84),0))</f>
        <v>0.36291730878893164</v>
      </c>
      <c r="EC189" s="413">
        <f>EB189*(1-VLOOKUP($AR90,'MP-2017_Male'!$A$3:$CF$103,MIN((61+(Mortality!EC$5-Mortality!$AT$5)),84),0))</f>
        <v>0.36197372378608039</v>
      </c>
      <c r="ED189" s="413">
        <f>EC189*(1-VLOOKUP($AR90,'MP-2017_Male'!$A$3:$CF$103,MIN((61+(Mortality!ED$5-Mortality!$AT$5)),84),0))</f>
        <v>0.36103259210423655</v>
      </c>
      <c r="EE189" s="413">
        <f>ED189*(1-VLOOKUP($AR90,'MP-2017_Male'!$A$3:$CF$103,MIN((61+(Mortality!EE$5-Mortality!$AT$5)),84),0))</f>
        <v>0.36009390736476554</v>
      </c>
      <c r="EF189" s="413">
        <f>EE189*(1-VLOOKUP($AR90,'MP-2017_Male'!$A$3:$CF$103,MIN((61+(Mortality!EF$5-Mortality!$AT$5)),84),0))</f>
        <v>0.35915766320561715</v>
      </c>
      <c r="EG189" s="413">
        <f>EF189*(1-VLOOKUP($AR90,'MP-2017_Male'!$A$3:$CF$103,MIN((61+(Mortality!EG$5-Mortality!$AT$5)),84),0))</f>
        <v>0.35822385328128253</v>
      </c>
      <c r="EH189" s="413">
        <f>EG189*(1-VLOOKUP($AR90,'MP-2017_Male'!$A$3:$CF$103,MIN((61+(Mortality!EH$5-Mortality!$AT$5)),84),0))</f>
        <v>0.35729247126275121</v>
      </c>
      <c r="EI189" s="413">
        <f>EH189*(1-VLOOKUP($AR90,'MP-2017_Male'!$A$3:$CF$103,MIN((61+(Mortality!EI$5-Mortality!$AT$5)),84),0))</f>
        <v>0.35636351083746803</v>
      </c>
      <c r="EJ189" s="413">
        <f>EI189*(1-VLOOKUP($AR90,'MP-2017_Male'!$A$3:$CF$103,MIN((61+(Mortality!EJ$5-Mortality!$AT$5)),84),0))</f>
        <v>0.35543696570929062</v>
      </c>
      <c r="EK189" s="413">
        <f>EJ189*(1-VLOOKUP($AR90,'MP-2017_Male'!$A$3:$CF$103,MIN((61+(Mortality!EK$5-Mortality!$AT$5)),84),0))</f>
        <v>0.35451282959844643</v>
      </c>
      <c r="EL189" s="413">
        <f>EK189*(1-VLOOKUP($AR90,'MP-2017_Male'!$A$3:$CF$103,MIN((61+(Mortality!EL$5-Mortality!$AT$5)),84),0))</f>
        <v>0.35359109624149043</v>
      </c>
      <c r="EM189" s="413">
        <f>EL189*(1-VLOOKUP($AR90,'MP-2017_Male'!$A$3:$CF$103,MIN((61+(Mortality!EM$5-Mortality!$AT$5)),84),0))</f>
        <v>0.35267175939126255</v>
      </c>
      <c r="EN189" s="413">
        <f>EM189*(1-VLOOKUP($AR90,'MP-2017_Male'!$A$3:$CF$103,MIN((61+(Mortality!EN$5-Mortality!$AT$5)),84),0))</f>
        <v>0.35175481281684523</v>
      </c>
      <c r="EO189" s="413">
        <f>EN189*(1-VLOOKUP($AR90,'MP-2017_Male'!$A$3:$CF$103,MIN((61+(Mortality!EO$5-Mortality!$AT$5)),84),0))</f>
        <v>0.35084025030352139</v>
      </c>
      <c r="EP189" s="413">
        <f>EO189*(1-VLOOKUP($AR90,'MP-2017_Male'!$A$3:$CF$103,MIN((61+(Mortality!EP$5-Mortality!$AT$5)),84),0))</f>
        <v>0.34992806565273221</v>
      </c>
      <c r="EQ189" s="413">
        <f>EP189*(1-VLOOKUP($AR90,'MP-2017_Male'!$A$3:$CF$103,MIN((61+(Mortality!EQ$5-Mortality!$AT$5)),84),0))</f>
        <v>0.34901825268203507</v>
      </c>
      <c r="ER189" s="413">
        <f>EQ189*(1-VLOOKUP($AR90,'MP-2017_Male'!$A$3:$CF$103,MIN((61+(Mortality!ER$5-Mortality!$AT$5)),84),0))</f>
        <v>0.34811080522506177</v>
      </c>
      <c r="ES189" s="413">
        <f>ER189*(1-VLOOKUP($AR90,'MP-2017_Male'!$A$3:$CF$103,MIN((61+(Mortality!ES$5-Mortality!$AT$5)),84),0))</f>
        <v>0.34720571713147658</v>
      </c>
      <c r="ET189" s="413">
        <f>ES189*(1-VLOOKUP($AR90,'MP-2017_Male'!$A$3:$CF$103,MIN((61+(Mortality!ET$5-Mortality!$AT$5)),84),0))</f>
        <v>0.34630298226693473</v>
      </c>
      <c r="EU189" s="413">
        <f>ET189*(1-VLOOKUP($AR90,'MP-2017_Male'!$A$3:$CF$103,MIN((61+(Mortality!EU$5-Mortality!$AT$5)),84),0))</f>
        <v>0.34540259451304067</v>
      </c>
      <c r="EV189" s="413">
        <f>EU189*(1-VLOOKUP($AR90,'MP-2017_Male'!$A$3:$CF$103,MIN((61+(Mortality!EV$5-Mortality!$AT$5)),84),0))</f>
        <v>0.34450454776730677</v>
      </c>
      <c r="EW189" s="413">
        <f>EV189*(1-VLOOKUP($AR90,'MP-2017_Male'!$A$3:$CF$103,MIN((61+(Mortality!EW$5-Mortality!$AT$5)),84),0))</f>
        <v>0.34360883594311176</v>
      </c>
      <c r="EX189" s="413">
        <f>EW189*(1-VLOOKUP($AR90,'MP-2017_Male'!$A$3:$CF$103,MIN((61+(Mortality!EX$5-Mortality!$AT$5)),84),0))</f>
        <v>0.34271545296965966</v>
      </c>
      <c r="EY189" s="413">
        <f>EX189*(1-VLOOKUP($AR90,'MP-2017_Male'!$A$3:$CF$103,MIN((61+(Mortality!EY$5-Mortality!$AT$5)),84),0))</f>
        <v>0.34182439279193855</v>
      </c>
      <c r="EZ189" s="413">
        <f>EY189*(1-VLOOKUP($AR90,'MP-2017_Male'!$A$3:$CF$103,MIN((61+(Mortality!EZ$5-Mortality!$AT$5)),84),0))</f>
        <v>0.34093564937067949</v>
      </c>
      <c r="FA189" s="413">
        <f>EZ189*(1-VLOOKUP($AR90,'MP-2017_Male'!$A$3:$CF$103,MIN((61+(Mortality!FA$5-Mortality!$AT$5)),84),0))</f>
        <v>0.34004921668231569</v>
      </c>
      <c r="FB189" s="413">
        <f>FA189*(1-VLOOKUP($AR90,'MP-2017_Male'!$A$3:$CF$103,MIN((61+(Mortality!FB$5-Mortality!$AT$5)),84),0))</f>
        <v>0.33916508871894163</v>
      </c>
      <c r="FC189" s="413">
        <f>FB189*(1-VLOOKUP($AR90,'MP-2017_Male'!$A$3:$CF$103,MIN((61+(Mortality!FC$5-Mortality!$AT$5)),84),0))</f>
        <v>0.33828325948827237</v>
      </c>
      <c r="FD189" s="413">
        <f>FC189*(1-VLOOKUP($AR90,'MP-2017_Male'!$A$3:$CF$103,MIN((61+(Mortality!FD$5-Mortality!$AT$5)),84),0))</f>
        <v>0.33740372301360283</v>
      </c>
      <c r="FE189" s="413">
        <f>FD189*(1-VLOOKUP($AR90,'MP-2017_Male'!$A$3:$CF$103,MIN((61+(Mortality!FE$5-Mortality!$AT$5)),84),0))</f>
        <v>0.33652647333376745</v>
      </c>
      <c r="FF189" s="413">
        <f>FE189*(1-VLOOKUP($AR90,'MP-2017_Male'!$A$3:$CF$103,MIN((61+(Mortality!FF$5-Mortality!$AT$5)),84),0))</f>
        <v>0.33565150450309966</v>
      </c>
      <c r="FG189" s="413">
        <f>FF189*(1-VLOOKUP($AR90,'MP-2017_Male'!$A$3:$CF$103,MIN((61+(Mortality!FG$5-Mortality!$AT$5)),84),0))</f>
        <v>0.33477881059139158</v>
      </c>
      <c r="FH189" s="413">
        <f>FG189*(1-VLOOKUP($AR90,'MP-2017_Male'!$A$3:$CF$103,MIN((61+(Mortality!FH$5-Mortality!$AT$5)),84),0))</f>
        <v>0.33390838568385395</v>
      </c>
      <c r="FI189" s="413">
        <f>FH189*(1-VLOOKUP($AR90,'MP-2017_Male'!$A$3:$CF$103,MIN((61+(Mortality!FI$5-Mortality!$AT$5)),84),0))</f>
        <v>0.3330402238810759</v>
      </c>
    </row>
    <row r="190" spans="44:165">
      <c r="AR190" s="205">
        <v>110</v>
      </c>
      <c r="AS190" s="235">
        <f t="shared" si="179"/>
        <v>0.45941363485959152</v>
      </c>
      <c r="AT190" s="235">
        <f t="shared" ref="AT190:AW190" si="192">AU190</f>
        <v>0.463061</v>
      </c>
      <c r="AU190" s="235">
        <f t="shared" si="192"/>
        <v>0.463061</v>
      </c>
      <c r="AV190" s="235">
        <f t="shared" si="192"/>
        <v>0.463061</v>
      </c>
      <c r="AW190" s="235">
        <f t="shared" si="192"/>
        <v>0.463061</v>
      </c>
      <c r="AX190" s="406">
        <f t="shared" si="163"/>
        <v>0.463061</v>
      </c>
      <c r="AY190" s="413">
        <f>AX190*(1-VLOOKUP($AR91,'MP-2017_Male'!$A$3:$CF$103,MIN((61+(Mortality!AY$5-Mortality!$AT$5)),84),0))</f>
        <v>0.46208857190000002</v>
      </c>
      <c r="AZ190" s="413">
        <f>AY190*(1-VLOOKUP($AR91,'MP-2017_Male'!$A$3:$CF$103,MIN((61+(Mortality!AZ$5-Mortality!$AT$5)),84),0))</f>
        <v>0.46116439475620002</v>
      </c>
      <c r="BA190" s="413">
        <f>AZ190*(1-VLOOKUP($AR91,'MP-2017_Male'!$A$3:$CF$103,MIN((61+(Mortality!BA$5-Mortality!$AT$5)),84),0))</f>
        <v>0.46028818240616326</v>
      </c>
      <c r="BB190" s="413">
        <f>BA190*(1-VLOOKUP($AR91,'MP-2017_Male'!$A$3:$CF$103,MIN((61+(Mortality!BB$5-Mortality!$AT$5)),84),0))</f>
        <v>0.45941363485959152</v>
      </c>
      <c r="BC190" s="413">
        <f>BB190*(1-VLOOKUP($AR91,'MP-2017_Male'!$A$3:$CF$103,MIN((61+(Mortality!BC$5-Mortality!$AT$5)),84),0))</f>
        <v>0.45858669031684424</v>
      </c>
      <c r="BD190" s="413">
        <f>BC190*(1-VLOOKUP($AR91,'MP-2017_Male'!$A$3:$CF$103,MIN((61+(Mortality!BD$5-Mortality!$AT$5)),84),0))</f>
        <v>0.4577612342742739</v>
      </c>
      <c r="BE190" s="413">
        <f>BD190*(1-VLOOKUP($AR91,'MP-2017_Male'!$A$3:$CF$103,MIN((61+(Mortality!BE$5-Mortality!$AT$5)),84),0))</f>
        <v>0.45693726405258017</v>
      </c>
      <c r="BF190" s="413">
        <f>BE190*(1-VLOOKUP($AR91,'MP-2017_Male'!$A$3:$CF$103,MIN((61+(Mortality!BF$5-Mortality!$AT$5)),84),0))</f>
        <v>0.45611477697728553</v>
      </c>
      <c r="BG190" s="413">
        <f>BF190*(1-VLOOKUP($AR91,'MP-2017_Male'!$A$3:$CF$103,MIN((61+(Mortality!BG$5-Mortality!$AT$5)),84),0))</f>
        <v>0.45529377037872643</v>
      </c>
      <c r="BH190" s="413">
        <f>BG190*(1-VLOOKUP($AR91,'MP-2017_Male'!$A$3:$CF$103,MIN((61+(Mortality!BH$5-Mortality!$AT$5)),84),0))</f>
        <v>0.45447424159204469</v>
      </c>
      <c r="BI190" s="413">
        <f>BH190*(1-VLOOKUP($AR91,'MP-2017_Male'!$A$3:$CF$103,MIN((61+(Mortality!BI$5-Mortality!$AT$5)),84),0))</f>
        <v>0.45365618795717899</v>
      </c>
      <c r="BJ190" s="413">
        <f>BI190*(1-VLOOKUP($AR91,'MP-2017_Male'!$A$3:$CF$103,MIN((61+(Mortality!BJ$5-Mortality!$AT$5)),84),0))</f>
        <v>0.45283960681885604</v>
      </c>
      <c r="BK190" s="413">
        <f>BJ190*(1-VLOOKUP($AR91,'MP-2017_Male'!$A$3:$CF$103,MIN((61+(Mortality!BK$5-Mortality!$AT$5)),84),0))</f>
        <v>0.45197921156590021</v>
      </c>
      <c r="BL190" s="413">
        <f>BK190*(1-VLOOKUP($AR91,'MP-2017_Male'!$A$3:$CF$103,MIN((61+(Mortality!BL$5-Mortality!$AT$5)),84),0))</f>
        <v>0.45112045106392501</v>
      </c>
      <c r="BM190" s="413">
        <f>BL190*(1-VLOOKUP($AR91,'MP-2017_Male'!$A$3:$CF$103,MIN((61+(Mortality!BM$5-Mortality!$AT$5)),84),0))</f>
        <v>0.45026332220690357</v>
      </c>
      <c r="BN190" s="413">
        <f>BM190*(1-VLOOKUP($AR91,'MP-2017_Male'!$A$3:$CF$103,MIN((61+(Mortality!BN$5-Mortality!$AT$5)),84),0))</f>
        <v>0.44936279556248976</v>
      </c>
      <c r="BO190" s="413">
        <f>BN190*(1-VLOOKUP($AR91,'MP-2017_Male'!$A$3:$CF$103,MIN((61+(Mortality!BO$5-Mortality!$AT$5)),84),0))</f>
        <v>0.44846406997136479</v>
      </c>
      <c r="BP190" s="413">
        <f>BO190*(1-VLOOKUP($AR91,'MP-2017_Male'!$A$3:$CF$103,MIN((61+(Mortality!BP$5-Mortality!$AT$5)),84),0))</f>
        <v>0.4475222954244249</v>
      </c>
      <c r="BQ190" s="413">
        <f>BP190*(1-VLOOKUP($AR91,'MP-2017_Male'!$A$3:$CF$103,MIN((61+(Mortality!BQ$5-Mortality!$AT$5)),84),0))</f>
        <v>0.4465824986040336</v>
      </c>
      <c r="BR190" s="413">
        <f>BQ190*(1-VLOOKUP($AR91,'MP-2017_Male'!$A$3:$CF$103,MIN((61+(Mortality!BR$5-Mortality!$AT$5)),84),0))</f>
        <v>0.44564467535696511</v>
      </c>
      <c r="BS190" s="413">
        <f>BR190*(1-VLOOKUP($AR91,'MP-2017_Male'!$A$3:$CF$103,MIN((61+(Mortality!BS$5-Mortality!$AT$5)),84),0))</f>
        <v>0.44470882153871549</v>
      </c>
      <c r="BT190" s="413">
        <f>BS190*(1-VLOOKUP($AR91,'MP-2017_Male'!$A$3:$CF$103,MIN((61+(Mortality!BT$5-Mortality!$AT$5)),84),0))</f>
        <v>0.4437749330134842</v>
      </c>
      <c r="BU190" s="413">
        <f>BT190*(1-VLOOKUP($AR91,'MP-2017_Male'!$A$3:$CF$103,MIN((61+(Mortality!BU$5-Mortality!$AT$5)),84),0))</f>
        <v>0.44284300565415591</v>
      </c>
      <c r="BV190" s="413">
        <f>BU190*(1-VLOOKUP($AR91,'MP-2017_Male'!$A$3:$CF$103,MIN((61+(Mortality!BV$5-Mortality!$AT$5)),84),0))</f>
        <v>0.44191303534228221</v>
      </c>
      <c r="BW190" s="413">
        <f>BV190*(1-VLOOKUP($AR91,'MP-2017_Male'!$A$3:$CF$103,MIN((61+(Mortality!BW$5-Mortality!$AT$5)),84),0))</f>
        <v>0.44098501796806344</v>
      </c>
      <c r="BX190" s="413">
        <f>BW190*(1-VLOOKUP($AR91,'MP-2017_Male'!$A$3:$CF$103,MIN((61+(Mortality!BX$5-Mortality!$AT$5)),84),0))</f>
        <v>0.44005894943033053</v>
      </c>
      <c r="BY190" s="413">
        <f>BX190*(1-VLOOKUP($AR91,'MP-2017_Male'!$A$3:$CF$103,MIN((61+(Mortality!BY$5-Mortality!$AT$5)),84),0))</f>
        <v>0.43913482563652684</v>
      </c>
      <c r="BZ190" s="413">
        <f>BY190*(1-VLOOKUP($AR91,'MP-2017_Male'!$A$3:$CF$103,MIN((61+(Mortality!BZ$5-Mortality!$AT$5)),84),0))</f>
        <v>0.43821264250269015</v>
      </c>
      <c r="CA190" s="413">
        <f>BZ190*(1-VLOOKUP($AR91,'MP-2017_Male'!$A$3:$CF$103,MIN((61+(Mortality!CA$5-Mortality!$AT$5)),84),0))</f>
        <v>0.4372923959534345</v>
      </c>
      <c r="CB190" s="413">
        <f>CA190*(1-VLOOKUP($AR91,'MP-2017_Male'!$A$3:$CF$103,MIN((61+(Mortality!CB$5-Mortality!$AT$5)),84),0))</f>
        <v>0.43637408192193228</v>
      </c>
      <c r="CC190" s="413">
        <f>CB190*(1-VLOOKUP($AR91,'MP-2017_Male'!$A$3:$CF$103,MIN((61+(Mortality!CC$5-Mortality!$AT$5)),84),0))</f>
        <v>0.43545769634989623</v>
      </c>
      <c r="CD190" s="413">
        <f>CC190*(1-VLOOKUP($AR91,'MP-2017_Male'!$A$3:$CF$103,MIN((61+(Mortality!CD$5-Mortality!$AT$5)),84),0))</f>
        <v>0.43454323518756144</v>
      </c>
      <c r="CE190" s="413">
        <f>CD190*(1-VLOOKUP($AR91,'MP-2017_Male'!$A$3:$CF$103,MIN((61+(Mortality!CE$5-Mortality!$AT$5)),84),0))</f>
        <v>0.43363069439366758</v>
      </c>
      <c r="CF190" s="413">
        <f>CE190*(1-VLOOKUP($AR91,'MP-2017_Male'!$A$3:$CF$103,MIN((61+(Mortality!CF$5-Mortality!$AT$5)),84),0))</f>
        <v>0.43272006993544088</v>
      </c>
      <c r="CG190" s="413">
        <f>CF190*(1-VLOOKUP($AR91,'MP-2017_Male'!$A$3:$CF$103,MIN((61+(Mortality!CG$5-Mortality!$AT$5)),84),0))</f>
        <v>0.43181135778857643</v>
      </c>
      <c r="CH190" s="413">
        <f>CG190*(1-VLOOKUP($AR91,'MP-2017_Male'!$A$3:$CF$103,MIN((61+(Mortality!CH$5-Mortality!$AT$5)),84),0))</f>
        <v>0.43090455393722044</v>
      </c>
      <c r="CI190" s="413">
        <f>CH190*(1-VLOOKUP($AR91,'MP-2017_Male'!$A$3:$CF$103,MIN((61+(Mortality!CI$5-Mortality!$AT$5)),84),0))</f>
        <v>0.42999965437395227</v>
      </c>
      <c r="CJ190" s="413">
        <f>CI190*(1-VLOOKUP($AR91,'MP-2017_Male'!$A$3:$CF$103,MIN((61+(Mortality!CJ$5-Mortality!$AT$5)),84),0))</f>
        <v>0.42909665509976697</v>
      </c>
      <c r="CK190" s="413">
        <f>CJ190*(1-VLOOKUP($AR91,'MP-2017_Male'!$A$3:$CF$103,MIN((61+(Mortality!CK$5-Mortality!$AT$5)),84),0))</f>
        <v>0.42819555212405747</v>
      </c>
      <c r="CL190" s="413">
        <f>CK190*(1-VLOOKUP($AR91,'MP-2017_Male'!$A$3:$CF$103,MIN((61+(Mortality!CL$5-Mortality!$AT$5)),84),0))</f>
        <v>0.42729634146459694</v>
      </c>
      <c r="CM190" s="413">
        <f>CL190*(1-VLOOKUP($AR91,'MP-2017_Male'!$A$3:$CF$103,MIN((61+(Mortality!CM$5-Mortality!$AT$5)),84),0))</f>
        <v>0.42639901914752126</v>
      </c>
      <c r="CN190" s="413">
        <f>CM190*(1-VLOOKUP($AR91,'MP-2017_Male'!$A$3:$CF$103,MIN((61+(Mortality!CN$5-Mortality!$AT$5)),84),0))</f>
        <v>0.42550358120731147</v>
      </c>
      <c r="CO190" s="413">
        <f>CN190*(1-VLOOKUP($AR91,'MP-2017_Male'!$A$3:$CF$103,MIN((61+(Mortality!CO$5-Mortality!$AT$5)),84),0))</f>
        <v>0.42461002368677614</v>
      </c>
      <c r="CP190" s="413">
        <f>CO190*(1-VLOOKUP($AR91,'MP-2017_Male'!$A$3:$CF$103,MIN((61+(Mortality!CP$5-Mortality!$AT$5)),84),0))</f>
        <v>0.4237183426370339</v>
      </c>
      <c r="CQ190" s="413">
        <f>CP190*(1-VLOOKUP($AR91,'MP-2017_Male'!$A$3:$CF$103,MIN((61+(Mortality!CQ$5-Mortality!$AT$5)),84),0))</f>
        <v>0.4228285341174961</v>
      </c>
      <c r="CR190" s="413">
        <f>CQ190*(1-VLOOKUP($AR91,'MP-2017_Male'!$A$3:$CF$103,MIN((61+(Mortality!CR$5-Mortality!$AT$5)),84),0))</f>
        <v>0.42194059419584934</v>
      </c>
      <c r="CS190" s="413">
        <f>CR190*(1-VLOOKUP($AR91,'MP-2017_Male'!$A$3:$CF$103,MIN((61+(Mortality!CS$5-Mortality!$AT$5)),84),0))</f>
        <v>0.42105451894803808</v>
      </c>
      <c r="CT190" s="413">
        <f>CS190*(1-VLOOKUP($AR91,'MP-2017_Male'!$A$3:$CF$103,MIN((61+(Mortality!CT$5-Mortality!$AT$5)),84),0))</f>
        <v>0.42017030445824721</v>
      </c>
      <c r="CU190" s="413">
        <f>CT190*(1-VLOOKUP($AR91,'MP-2017_Male'!$A$3:$CF$103,MIN((61+(Mortality!CU$5-Mortality!$AT$5)),84),0))</f>
        <v>0.41928794681888487</v>
      </c>
      <c r="CV190" s="413">
        <f>CU190*(1-VLOOKUP($AR91,'MP-2017_Male'!$A$3:$CF$103,MIN((61+(Mortality!CV$5-Mortality!$AT$5)),84),0))</f>
        <v>0.41840744213056524</v>
      </c>
      <c r="CW190" s="413">
        <f>CV190*(1-VLOOKUP($AR91,'MP-2017_Male'!$A$3:$CF$103,MIN((61+(Mortality!CW$5-Mortality!$AT$5)),84),0))</f>
        <v>0.41752878650209108</v>
      </c>
      <c r="CX190" s="413">
        <f>CW190*(1-VLOOKUP($AR91,'MP-2017_Male'!$A$3:$CF$103,MIN((61+(Mortality!CX$5-Mortality!$AT$5)),84),0))</f>
        <v>0.41665197605043669</v>
      </c>
      <c r="CY190" s="413">
        <f>CX190*(1-VLOOKUP($AR91,'MP-2017_Male'!$A$3:$CF$103,MIN((61+(Mortality!CY$5-Mortality!$AT$5)),84),0))</f>
        <v>0.41577700690073077</v>
      </c>
      <c r="CZ190" s="413">
        <f>CY190*(1-VLOOKUP($AR91,'MP-2017_Male'!$A$3:$CF$103,MIN((61+(Mortality!CZ$5-Mortality!$AT$5)),84),0))</f>
        <v>0.41490387518623922</v>
      </c>
      <c r="DA190" s="413">
        <f>CZ190*(1-VLOOKUP($AR91,'MP-2017_Male'!$A$3:$CF$103,MIN((61+(Mortality!DA$5-Mortality!$AT$5)),84),0))</f>
        <v>0.41403257704834812</v>
      </c>
      <c r="DB190" s="413">
        <f>DA190*(1-VLOOKUP($AR91,'MP-2017_Male'!$A$3:$CF$103,MIN((61+(Mortality!DB$5-Mortality!$AT$5)),84),0))</f>
        <v>0.41316310863654659</v>
      </c>
      <c r="DC190" s="413">
        <f>DB190*(1-VLOOKUP($AR91,'MP-2017_Male'!$A$3:$CF$103,MIN((61+(Mortality!DC$5-Mortality!$AT$5)),84),0))</f>
        <v>0.41229546610840984</v>
      </c>
      <c r="DD190" s="413">
        <f>DC190*(1-VLOOKUP($AR91,'MP-2017_Male'!$A$3:$CF$103,MIN((61+(Mortality!DD$5-Mortality!$AT$5)),84),0))</f>
        <v>0.41142964562958217</v>
      </c>
      <c r="DE190" s="413">
        <f>DD190*(1-VLOOKUP($AR91,'MP-2017_Male'!$A$3:$CF$103,MIN((61+(Mortality!DE$5-Mortality!$AT$5)),84),0))</f>
        <v>0.41056564337376006</v>
      </c>
      <c r="DF190" s="413">
        <f>DE190*(1-VLOOKUP($AR91,'MP-2017_Male'!$A$3:$CF$103,MIN((61+(Mortality!DF$5-Mortality!$AT$5)),84),0))</f>
        <v>0.40970345552267518</v>
      </c>
      <c r="DG190" s="413">
        <f>DF190*(1-VLOOKUP($AR91,'MP-2017_Male'!$A$3:$CF$103,MIN((61+(Mortality!DG$5-Mortality!$AT$5)),84),0))</f>
        <v>0.40884307826607758</v>
      </c>
      <c r="DH190" s="413">
        <f>DG190*(1-VLOOKUP($AR91,'MP-2017_Male'!$A$3:$CF$103,MIN((61+(Mortality!DH$5-Mortality!$AT$5)),84),0))</f>
        <v>0.4079845078017188</v>
      </c>
      <c r="DI190" s="413">
        <f>DH190*(1-VLOOKUP($AR91,'MP-2017_Male'!$A$3:$CF$103,MIN((61+(Mortality!DI$5-Mortality!$AT$5)),84),0))</f>
        <v>0.40712774033533522</v>
      </c>
      <c r="DJ190" s="413">
        <f>DI190*(1-VLOOKUP($AR91,'MP-2017_Male'!$A$3:$CF$103,MIN((61+(Mortality!DJ$5-Mortality!$AT$5)),84),0))</f>
        <v>0.40627277208063101</v>
      </c>
      <c r="DK190" s="413">
        <f>DJ190*(1-VLOOKUP($AR91,'MP-2017_Male'!$A$3:$CF$103,MIN((61+(Mortality!DK$5-Mortality!$AT$5)),84),0))</f>
        <v>0.40541959925926169</v>
      </c>
      <c r="DL190" s="413">
        <f>DK190*(1-VLOOKUP($AR91,'MP-2017_Male'!$A$3:$CF$103,MIN((61+(Mortality!DL$5-Mortality!$AT$5)),84),0))</f>
        <v>0.40456821810081722</v>
      </c>
      <c r="DM190" s="413">
        <f>DL190*(1-VLOOKUP($AR91,'MP-2017_Male'!$A$3:$CF$103,MIN((61+(Mortality!DM$5-Mortality!$AT$5)),84),0))</f>
        <v>0.40371862484280552</v>
      </c>
      <c r="DN190" s="413">
        <f>DM190*(1-VLOOKUP($AR91,'MP-2017_Male'!$A$3:$CF$103,MIN((61+(Mortality!DN$5-Mortality!$AT$5)),84),0))</f>
        <v>0.40287081573063566</v>
      </c>
      <c r="DO190" s="413">
        <f>DN190*(1-VLOOKUP($AR91,'MP-2017_Male'!$A$3:$CF$103,MIN((61+(Mortality!DO$5-Mortality!$AT$5)),84),0))</f>
        <v>0.4020247870176013</v>
      </c>
      <c r="DP190" s="413">
        <f>DO190*(1-VLOOKUP($AR91,'MP-2017_Male'!$A$3:$CF$103,MIN((61+(Mortality!DP$5-Mortality!$AT$5)),84),0))</f>
        <v>0.40118053496486433</v>
      </c>
      <c r="DQ190" s="413">
        <f>DP190*(1-VLOOKUP($AR91,'MP-2017_Male'!$A$3:$CF$103,MIN((61+(Mortality!DQ$5-Mortality!$AT$5)),84),0))</f>
        <v>0.40033805584143811</v>
      </c>
      <c r="DR190" s="413">
        <f>DQ190*(1-VLOOKUP($AR91,'MP-2017_Male'!$A$3:$CF$103,MIN((61+(Mortality!DR$5-Mortality!$AT$5)),84),0))</f>
        <v>0.39949734592417108</v>
      </c>
      <c r="DS190" s="413">
        <f>DR190*(1-VLOOKUP($AR91,'MP-2017_Male'!$A$3:$CF$103,MIN((61+(Mortality!DS$5-Mortality!$AT$5)),84),0))</f>
        <v>0.3986584014977303</v>
      </c>
      <c r="DT190" s="413">
        <f>DS190*(1-VLOOKUP($AR91,'MP-2017_Male'!$A$3:$CF$103,MIN((61+(Mortality!DT$5-Mortality!$AT$5)),84),0))</f>
        <v>0.39782121885458505</v>
      </c>
      <c r="DU190" s="413">
        <f>DT190*(1-VLOOKUP($AR91,'MP-2017_Male'!$A$3:$CF$103,MIN((61+(Mortality!DU$5-Mortality!$AT$5)),84),0))</f>
        <v>0.39698579429499042</v>
      </c>
      <c r="DV190" s="413">
        <f>DU190*(1-VLOOKUP($AR91,'MP-2017_Male'!$A$3:$CF$103,MIN((61+(Mortality!DV$5-Mortality!$AT$5)),84),0))</f>
        <v>0.39615212412697093</v>
      </c>
      <c r="DW190" s="413">
        <f>DV190*(1-VLOOKUP($AR91,'MP-2017_Male'!$A$3:$CF$103,MIN((61+(Mortality!DW$5-Mortality!$AT$5)),84),0))</f>
        <v>0.3953202046663043</v>
      </c>
      <c r="DX190" s="413">
        <f>DW190*(1-VLOOKUP($AR91,'MP-2017_Male'!$A$3:$CF$103,MIN((61+(Mortality!DX$5-Mortality!$AT$5)),84),0))</f>
        <v>0.39449003223650508</v>
      </c>
      <c r="DY190" s="413">
        <f>DX190*(1-VLOOKUP($AR91,'MP-2017_Male'!$A$3:$CF$103,MIN((61+(Mortality!DY$5-Mortality!$AT$5)),84),0))</f>
        <v>0.39366160316880844</v>
      </c>
      <c r="DZ190" s="413">
        <f>DY190*(1-VLOOKUP($AR91,'MP-2017_Male'!$A$3:$CF$103,MIN((61+(Mortality!DZ$5-Mortality!$AT$5)),84),0))</f>
        <v>0.39283491380215396</v>
      </c>
      <c r="EA190" s="413">
        <f>DZ190*(1-VLOOKUP($AR91,'MP-2017_Male'!$A$3:$CF$103,MIN((61+(Mortality!EA$5-Mortality!$AT$5)),84),0))</f>
        <v>0.39200996048316944</v>
      </c>
      <c r="EB190" s="413">
        <f>EA190*(1-VLOOKUP($AR91,'MP-2017_Male'!$A$3:$CF$103,MIN((61+(Mortality!EB$5-Mortality!$AT$5)),84),0))</f>
        <v>0.3911867395661548</v>
      </c>
      <c r="EC190" s="413">
        <f>EB190*(1-VLOOKUP($AR91,'MP-2017_Male'!$A$3:$CF$103,MIN((61+(Mortality!EC$5-Mortality!$AT$5)),84),0))</f>
        <v>0.39036524741306589</v>
      </c>
      <c r="ED190" s="413">
        <f>EC190*(1-VLOOKUP($AR91,'MP-2017_Male'!$A$3:$CF$103,MIN((61+(Mortality!ED$5-Mortality!$AT$5)),84),0))</f>
        <v>0.38954548039349846</v>
      </c>
      <c r="EE190" s="413">
        <f>ED190*(1-VLOOKUP($AR91,'MP-2017_Male'!$A$3:$CF$103,MIN((61+(Mortality!EE$5-Mortality!$AT$5)),84),0))</f>
        <v>0.3887274348846721</v>
      </c>
      <c r="EF190" s="413">
        <f>EE190*(1-VLOOKUP($AR91,'MP-2017_Male'!$A$3:$CF$103,MIN((61+(Mortality!EF$5-Mortality!$AT$5)),84),0))</f>
        <v>0.38791110727141431</v>
      </c>
      <c r="EG190" s="413">
        <f>EF190*(1-VLOOKUP($AR91,'MP-2017_Male'!$A$3:$CF$103,MIN((61+(Mortality!EG$5-Mortality!$AT$5)),84),0))</f>
        <v>0.38709649394614437</v>
      </c>
      <c r="EH190" s="413">
        <f>EG190*(1-VLOOKUP($AR91,'MP-2017_Male'!$A$3:$CF$103,MIN((61+(Mortality!EH$5-Mortality!$AT$5)),84),0))</f>
        <v>0.38628359130885748</v>
      </c>
      <c r="EI190" s="413">
        <f>EH190*(1-VLOOKUP($AR91,'MP-2017_Male'!$A$3:$CF$103,MIN((61+(Mortality!EI$5-Mortality!$AT$5)),84),0))</f>
        <v>0.3854723957671089</v>
      </c>
      <c r="EJ190" s="413">
        <f>EI190*(1-VLOOKUP($AR91,'MP-2017_Male'!$A$3:$CF$103,MIN((61+(Mortality!EJ$5-Mortality!$AT$5)),84),0))</f>
        <v>0.38466290373599799</v>
      </c>
      <c r="EK190" s="413">
        <f>EJ190*(1-VLOOKUP($AR91,'MP-2017_Male'!$A$3:$CF$103,MIN((61+(Mortality!EK$5-Mortality!$AT$5)),84),0))</f>
        <v>0.38385511163815239</v>
      </c>
      <c r="EL190" s="413">
        <f>EK190*(1-VLOOKUP($AR91,'MP-2017_Male'!$A$3:$CF$103,MIN((61+(Mortality!EL$5-Mortality!$AT$5)),84),0))</f>
        <v>0.38304901590371226</v>
      </c>
      <c r="EM190" s="413">
        <f>EL190*(1-VLOOKUP($AR91,'MP-2017_Male'!$A$3:$CF$103,MIN((61+(Mortality!EM$5-Mortality!$AT$5)),84),0))</f>
        <v>0.38224461297031448</v>
      </c>
      <c r="EN190" s="413">
        <f>EM190*(1-VLOOKUP($AR91,'MP-2017_Male'!$A$3:$CF$103,MIN((61+(Mortality!EN$5-Mortality!$AT$5)),84),0))</f>
        <v>0.38144189928307681</v>
      </c>
      <c r="EO190" s="413">
        <f>EN190*(1-VLOOKUP($AR91,'MP-2017_Male'!$A$3:$CF$103,MIN((61+(Mortality!EO$5-Mortality!$AT$5)),84),0))</f>
        <v>0.38064087129458235</v>
      </c>
      <c r="EP190" s="413">
        <f>EO190*(1-VLOOKUP($AR91,'MP-2017_Male'!$A$3:$CF$103,MIN((61+(Mortality!EP$5-Mortality!$AT$5)),84),0))</f>
        <v>0.37984152546486372</v>
      </c>
      <c r="EQ190" s="413">
        <f>EP190*(1-VLOOKUP($AR91,'MP-2017_Male'!$A$3:$CF$103,MIN((61+(Mortality!EQ$5-Mortality!$AT$5)),84),0))</f>
        <v>0.37904385826138748</v>
      </c>
      <c r="ER190" s="413">
        <f>EQ190*(1-VLOOKUP($AR91,'MP-2017_Male'!$A$3:$CF$103,MIN((61+(Mortality!ER$5-Mortality!$AT$5)),84),0))</f>
        <v>0.37824786615903855</v>
      </c>
      <c r="ES190" s="413">
        <f>ER190*(1-VLOOKUP($AR91,'MP-2017_Male'!$A$3:$CF$103,MIN((61+(Mortality!ES$5-Mortality!$AT$5)),84),0))</f>
        <v>0.37745354564010458</v>
      </c>
      <c r="ET190" s="413">
        <f>ES190*(1-VLOOKUP($AR91,'MP-2017_Male'!$A$3:$CF$103,MIN((61+(Mortality!ET$5-Mortality!$AT$5)),84),0))</f>
        <v>0.37666089319426038</v>
      </c>
      <c r="EU190" s="413">
        <f>ET190*(1-VLOOKUP($AR91,'MP-2017_Male'!$A$3:$CF$103,MIN((61+(Mortality!EU$5-Mortality!$AT$5)),84),0))</f>
        <v>0.37586990531855247</v>
      </c>
      <c r="EV190" s="413">
        <f>EU190*(1-VLOOKUP($AR91,'MP-2017_Male'!$A$3:$CF$103,MIN((61+(Mortality!EV$5-Mortality!$AT$5)),84),0))</f>
        <v>0.37508057851738352</v>
      </c>
      <c r="EW190" s="413">
        <f>EV190*(1-VLOOKUP($AR91,'MP-2017_Male'!$A$3:$CF$103,MIN((61+(Mortality!EW$5-Mortality!$AT$5)),84),0))</f>
        <v>0.37429290930249703</v>
      </c>
      <c r="EX190" s="413">
        <f>EW190*(1-VLOOKUP($AR91,'MP-2017_Male'!$A$3:$CF$103,MIN((61+(Mortality!EX$5-Mortality!$AT$5)),84),0))</f>
        <v>0.37350689419296179</v>
      </c>
      <c r="EY190" s="413">
        <f>EX190*(1-VLOOKUP($AR91,'MP-2017_Male'!$A$3:$CF$103,MIN((61+(Mortality!EY$5-Mortality!$AT$5)),84),0))</f>
        <v>0.37272252971515657</v>
      </c>
      <c r="EZ190" s="413">
        <f>EY190*(1-VLOOKUP($AR91,'MP-2017_Male'!$A$3:$CF$103,MIN((61+(Mortality!EZ$5-Mortality!$AT$5)),84),0))</f>
        <v>0.37193981240275475</v>
      </c>
      <c r="FA190" s="413">
        <f>EZ190*(1-VLOOKUP($AR91,'MP-2017_Male'!$A$3:$CF$103,MIN((61+(Mortality!FA$5-Mortality!$AT$5)),84),0))</f>
        <v>0.37115873879670896</v>
      </c>
      <c r="FB190" s="413">
        <f>FA190*(1-VLOOKUP($AR91,'MP-2017_Male'!$A$3:$CF$103,MIN((61+(Mortality!FB$5-Mortality!$AT$5)),84),0))</f>
        <v>0.3703793054452359</v>
      </c>
      <c r="FC190" s="413">
        <f>FB190*(1-VLOOKUP($AR91,'MP-2017_Male'!$A$3:$CF$103,MIN((61+(Mortality!FC$5-Mortality!$AT$5)),84),0))</f>
        <v>0.36960150890380089</v>
      </c>
      <c r="FD190" s="413">
        <f>FC190*(1-VLOOKUP($AR91,'MP-2017_Male'!$A$3:$CF$103,MIN((61+(Mortality!FD$5-Mortality!$AT$5)),84),0))</f>
        <v>0.36882534573510289</v>
      </c>
      <c r="FE190" s="413">
        <f>FD190*(1-VLOOKUP($AR91,'MP-2017_Male'!$A$3:$CF$103,MIN((61+(Mortality!FE$5-Mortality!$AT$5)),84),0))</f>
        <v>0.36805081250905919</v>
      </c>
      <c r="FF190" s="413">
        <f>FE190*(1-VLOOKUP($AR91,'MP-2017_Male'!$A$3:$CF$103,MIN((61+(Mortality!FF$5-Mortality!$AT$5)),84),0))</f>
        <v>0.36727790580279018</v>
      </c>
      <c r="FG190" s="413">
        <f>FF190*(1-VLOOKUP($AR91,'MP-2017_Male'!$A$3:$CF$103,MIN((61+(Mortality!FG$5-Mortality!$AT$5)),84),0))</f>
        <v>0.36650662220060432</v>
      </c>
      <c r="FH190" s="413">
        <f>FG190*(1-VLOOKUP($AR91,'MP-2017_Male'!$A$3:$CF$103,MIN((61+(Mortality!FH$5-Mortality!$AT$5)),84),0))</f>
        <v>0.36573695829398306</v>
      </c>
      <c r="FI190" s="413">
        <f>FH190*(1-VLOOKUP($AR91,'MP-2017_Male'!$A$3:$CF$103,MIN((61+(Mortality!FI$5-Mortality!$AT$5)),84),0))</f>
        <v>0.36496891068156567</v>
      </c>
    </row>
    <row r="191" spans="44:165">
      <c r="AR191" s="205">
        <v>111</v>
      </c>
      <c r="AS191" s="235">
        <f t="shared" si="179"/>
        <v>0.47559590418536568</v>
      </c>
      <c r="AT191" s="235">
        <f t="shared" ref="AT191:AW191" si="193">AU191</f>
        <v>0.47860399999999997</v>
      </c>
      <c r="AU191" s="235">
        <f t="shared" si="193"/>
        <v>0.47860399999999997</v>
      </c>
      <c r="AV191" s="235">
        <f t="shared" si="193"/>
        <v>0.47860399999999997</v>
      </c>
      <c r="AW191" s="235">
        <f t="shared" si="193"/>
        <v>0.47860399999999997</v>
      </c>
      <c r="AX191" s="406">
        <f t="shared" si="163"/>
        <v>0.47860399999999997</v>
      </c>
      <c r="AY191" s="413">
        <f>AX191*(1-VLOOKUP($AR92,'MP-2017_Male'!$A$3:$CF$103,MIN((61+(Mortality!AY$5-Mortality!$AT$5)),84),0))</f>
        <v>0.47779037319999995</v>
      </c>
      <c r="AZ191" s="413">
        <f>AY191*(1-VLOOKUP($AR92,'MP-2017_Male'!$A$3:$CF$103,MIN((61+(Mortality!AZ$5-Mortality!$AT$5)),84),0))</f>
        <v>0.47702590860287991</v>
      </c>
      <c r="BA191" s="413">
        <f>AZ191*(1-VLOOKUP($AR92,'MP-2017_Male'!$A$3:$CF$103,MIN((61+(Mortality!BA$5-Mortality!$AT$5)),84),0))</f>
        <v>0.47631036973997559</v>
      </c>
      <c r="BB191" s="413">
        <f>BA191*(1-VLOOKUP($AR92,'MP-2017_Male'!$A$3:$CF$103,MIN((61+(Mortality!BB$5-Mortality!$AT$5)),84),0))</f>
        <v>0.47559590418536568</v>
      </c>
      <c r="BC191" s="413">
        <f>BB191*(1-VLOOKUP($AR92,'MP-2017_Male'!$A$3:$CF$103,MIN((61+(Mortality!BC$5-Mortality!$AT$5)),84),0))</f>
        <v>0.47488251032908768</v>
      </c>
      <c r="BD191" s="413">
        <f>BC191*(1-VLOOKUP($AR92,'MP-2017_Male'!$A$3:$CF$103,MIN((61+(Mortality!BD$5-Mortality!$AT$5)),84),0))</f>
        <v>0.47421767481462695</v>
      </c>
      <c r="BE191" s="413">
        <f>BD191*(1-VLOOKUP($AR92,'MP-2017_Male'!$A$3:$CF$103,MIN((61+(Mortality!BE$5-Mortality!$AT$5)),84),0))</f>
        <v>0.47355377006988647</v>
      </c>
      <c r="BF191" s="413">
        <f>BE191*(1-VLOOKUP($AR92,'MP-2017_Male'!$A$3:$CF$103,MIN((61+(Mortality!BF$5-Mortality!$AT$5)),84),0))</f>
        <v>0.47289079479178864</v>
      </c>
      <c r="BG191" s="413">
        <f>BF191*(1-VLOOKUP($AR92,'MP-2017_Male'!$A$3:$CF$103,MIN((61+(Mortality!BG$5-Mortality!$AT$5)),84),0))</f>
        <v>0.47222874767908013</v>
      </c>
      <c r="BH191" s="413">
        <f>BG191*(1-VLOOKUP($AR92,'MP-2017_Male'!$A$3:$CF$103,MIN((61+(Mortality!BH$5-Mortality!$AT$5)),84),0))</f>
        <v>0.47156762743232944</v>
      </c>
      <c r="BI191" s="413">
        <f>BH191*(1-VLOOKUP($AR92,'MP-2017_Male'!$A$3:$CF$103,MIN((61+(Mortality!BI$5-Mortality!$AT$5)),84),0))</f>
        <v>0.47086027599118097</v>
      </c>
      <c r="BJ191" s="413">
        <f>BI191*(1-VLOOKUP($AR92,'MP-2017_Male'!$A$3:$CF$103,MIN((61+(Mortality!BJ$5-Mortality!$AT$5)),84),0))</f>
        <v>0.47015398557719423</v>
      </c>
      <c r="BK191" s="413">
        <f>BJ191*(1-VLOOKUP($AR92,'MP-2017_Male'!$A$3:$CF$103,MIN((61+(Mortality!BK$5-Mortality!$AT$5)),84),0))</f>
        <v>0.46944875459882845</v>
      </c>
      <c r="BL191" s="413">
        <f>BK191*(1-VLOOKUP($AR92,'MP-2017_Male'!$A$3:$CF$103,MIN((61+(Mortality!BL$5-Mortality!$AT$5)),84),0))</f>
        <v>0.46874458146693021</v>
      </c>
      <c r="BM191" s="413">
        <f>BL191*(1-VLOOKUP($AR92,'MP-2017_Male'!$A$3:$CF$103,MIN((61+(Mortality!BM$5-Mortality!$AT$5)),84),0))</f>
        <v>0.46799459013658312</v>
      </c>
      <c r="BN191" s="413">
        <f>BM191*(1-VLOOKUP($AR92,'MP-2017_Male'!$A$3:$CF$103,MIN((61+(Mortality!BN$5-Mortality!$AT$5)),84),0))</f>
        <v>0.46724579879236455</v>
      </c>
      <c r="BO191" s="413">
        <f>BN191*(1-VLOOKUP($AR92,'MP-2017_Male'!$A$3:$CF$103,MIN((61+(Mortality!BO$5-Mortality!$AT$5)),84),0))</f>
        <v>0.46649820551429677</v>
      </c>
      <c r="BP191" s="413">
        <f>BO191*(1-VLOOKUP($AR92,'MP-2017_Male'!$A$3:$CF$103,MIN((61+(Mortality!BP$5-Mortality!$AT$5)),84),0))</f>
        <v>0.46570515856492245</v>
      </c>
      <c r="BQ191" s="413">
        <f>BP191*(1-VLOOKUP($AR92,'MP-2017_Male'!$A$3:$CF$103,MIN((61+(Mortality!BQ$5-Mortality!$AT$5)),84),0))</f>
        <v>0.46491345979536208</v>
      </c>
      <c r="BR191" s="413">
        <f>BQ191*(1-VLOOKUP($AR92,'MP-2017_Male'!$A$3:$CF$103,MIN((61+(Mortality!BR$5-Mortality!$AT$5)),84),0))</f>
        <v>0.46412310691370995</v>
      </c>
      <c r="BS191" s="413">
        <f>BR191*(1-VLOOKUP($AR92,'MP-2017_Male'!$A$3:$CF$103,MIN((61+(Mortality!BS$5-Mortality!$AT$5)),84),0))</f>
        <v>0.4633340976319566</v>
      </c>
      <c r="BT191" s="413">
        <f>BS191*(1-VLOOKUP($AR92,'MP-2017_Male'!$A$3:$CF$103,MIN((61+(Mortality!BT$5-Mortality!$AT$5)),84),0))</f>
        <v>0.46254642966598225</v>
      </c>
      <c r="BU191" s="413">
        <f>BT191*(1-VLOOKUP($AR92,'MP-2017_Male'!$A$3:$CF$103,MIN((61+(Mortality!BU$5-Mortality!$AT$5)),84),0))</f>
        <v>0.46176010073555007</v>
      </c>
      <c r="BV191" s="413">
        <f>BU191*(1-VLOOKUP($AR92,'MP-2017_Male'!$A$3:$CF$103,MIN((61+(Mortality!BV$5-Mortality!$AT$5)),84),0))</f>
        <v>0.46097510856429963</v>
      </c>
      <c r="BW191" s="413">
        <f>BV191*(1-VLOOKUP($AR92,'MP-2017_Male'!$A$3:$CF$103,MIN((61+(Mortality!BW$5-Mortality!$AT$5)),84),0))</f>
        <v>0.46019145087974028</v>
      </c>
      <c r="BX191" s="413">
        <f>BW191*(1-VLOOKUP($AR92,'MP-2017_Male'!$A$3:$CF$103,MIN((61+(Mortality!BX$5-Mortality!$AT$5)),84),0))</f>
        <v>0.45940912541324469</v>
      </c>
      <c r="BY191" s="413">
        <f>BX191*(1-VLOOKUP($AR92,'MP-2017_Male'!$A$3:$CF$103,MIN((61+(Mortality!BY$5-Mortality!$AT$5)),84),0))</f>
        <v>0.45862812990004215</v>
      </c>
      <c r="BZ191" s="413">
        <f>BY191*(1-VLOOKUP($AR92,'MP-2017_Male'!$A$3:$CF$103,MIN((61+(Mortality!BZ$5-Mortality!$AT$5)),84),0))</f>
        <v>0.45784846207921204</v>
      </c>
      <c r="CA191" s="413">
        <f>BZ191*(1-VLOOKUP($AR92,'MP-2017_Male'!$A$3:$CF$103,MIN((61+(Mortality!CA$5-Mortality!$AT$5)),84),0))</f>
        <v>0.45707011969367733</v>
      </c>
      <c r="CB191" s="413">
        <f>CA191*(1-VLOOKUP($AR92,'MP-2017_Male'!$A$3:$CF$103,MIN((61+(Mortality!CB$5-Mortality!$AT$5)),84),0))</f>
        <v>0.45629310049019806</v>
      </c>
      <c r="CC191" s="413">
        <f>CB191*(1-VLOOKUP($AR92,'MP-2017_Male'!$A$3:$CF$103,MIN((61+(Mortality!CC$5-Mortality!$AT$5)),84),0))</f>
        <v>0.45551740221936471</v>
      </c>
      <c r="CD191" s="413">
        <f>CC191*(1-VLOOKUP($AR92,'MP-2017_Male'!$A$3:$CF$103,MIN((61+(Mortality!CD$5-Mortality!$AT$5)),84),0))</f>
        <v>0.4547430226355918</v>
      </c>
      <c r="CE191" s="413">
        <f>CD191*(1-VLOOKUP($AR92,'MP-2017_Male'!$A$3:$CF$103,MIN((61+(Mortality!CE$5-Mortality!$AT$5)),84),0))</f>
        <v>0.45396995949711128</v>
      </c>
      <c r="CF191" s="413">
        <f>CE191*(1-VLOOKUP($AR92,'MP-2017_Male'!$A$3:$CF$103,MIN((61+(Mortality!CF$5-Mortality!$AT$5)),84),0))</f>
        <v>0.45319821056596615</v>
      </c>
      <c r="CG191" s="413">
        <f>CF191*(1-VLOOKUP($AR92,'MP-2017_Male'!$A$3:$CF$103,MIN((61+(Mortality!CG$5-Mortality!$AT$5)),84),0))</f>
        <v>0.45242777360800401</v>
      </c>
      <c r="CH191" s="413">
        <f>CG191*(1-VLOOKUP($AR92,'MP-2017_Male'!$A$3:$CF$103,MIN((61+(Mortality!CH$5-Mortality!$AT$5)),84),0))</f>
        <v>0.4516586463928704</v>
      </c>
      <c r="CI191" s="413">
        <f>CH191*(1-VLOOKUP($AR92,'MP-2017_Male'!$A$3:$CF$103,MIN((61+(Mortality!CI$5-Mortality!$AT$5)),84),0))</f>
        <v>0.45089082669400249</v>
      </c>
      <c r="CJ191" s="413">
        <f>CI191*(1-VLOOKUP($AR92,'MP-2017_Male'!$A$3:$CF$103,MIN((61+(Mortality!CJ$5-Mortality!$AT$5)),84),0))</f>
        <v>0.45012431228862265</v>
      </c>
      <c r="CK191" s="413">
        <f>CJ191*(1-VLOOKUP($AR92,'MP-2017_Male'!$A$3:$CF$103,MIN((61+(Mortality!CK$5-Mortality!$AT$5)),84),0))</f>
        <v>0.44935910095773196</v>
      </c>
      <c r="CL191" s="413">
        <f>CK191*(1-VLOOKUP($AR92,'MP-2017_Male'!$A$3:$CF$103,MIN((61+(Mortality!CL$5-Mortality!$AT$5)),84),0))</f>
        <v>0.4485951904861038</v>
      </c>
      <c r="CM191" s="413">
        <f>CL191*(1-VLOOKUP($AR92,'MP-2017_Male'!$A$3:$CF$103,MIN((61+(Mortality!CM$5-Mortality!$AT$5)),84),0))</f>
        <v>0.44783257866227744</v>
      </c>
      <c r="CN191" s="413">
        <f>CM191*(1-VLOOKUP($AR92,'MP-2017_Male'!$A$3:$CF$103,MIN((61+(Mortality!CN$5-Mortality!$AT$5)),84),0))</f>
        <v>0.44707126327855157</v>
      </c>
      <c r="CO191" s="413">
        <f>CN191*(1-VLOOKUP($AR92,'MP-2017_Male'!$A$3:$CF$103,MIN((61+(Mortality!CO$5-Mortality!$AT$5)),84),0))</f>
        <v>0.446311242130978</v>
      </c>
      <c r="CP191" s="413">
        <f>CO191*(1-VLOOKUP($AR92,'MP-2017_Male'!$A$3:$CF$103,MIN((61+(Mortality!CP$5-Mortality!$AT$5)),84),0))</f>
        <v>0.44555251301935533</v>
      </c>
      <c r="CQ191" s="413">
        <f>CP191*(1-VLOOKUP($AR92,'MP-2017_Male'!$A$3:$CF$103,MIN((61+(Mortality!CQ$5-Mortality!$AT$5)),84),0))</f>
        <v>0.44479507374722244</v>
      </c>
      <c r="CR191" s="413">
        <f>CQ191*(1-VLOOKUP($AR92,'MP-2017_Male'!$A$3:$CF$103,MIN((61+(Mortality!CR$5-Mortality!$AT$5)),84),0))</f>
        <v>0.44403892212185214</v>
      </c>
      <c r="CS191" s="413">
        <f>CR191*(1-VLOOKUP($AR92,'MP-2017_Male'!$A$3:$CF$103,MIN((61+(Mortality!CS$5-Mortality!$AT$5)),84),0))</f>
        <v>0.44328405595424497</v>
      </c>
      <c r="CT191" s="413">
        <f>CS191*(1-VLOOKUP($AR92,'MP-2017_Male'!$A$3:$CF$103,MIN((61+(Mortality!CT$5-Mortality!$AT$5)),84),0))</f>
        <v>0.44253047305912274</v>
      </c>
      <c r="CU191" s="413">
        <f>CT191*(1-VLOOKUP($AR92,'MP-2017_Male'!$A$3:$CF$103,MIN((61+(Mortality!CU$5-Mortality!$AT$5)),84),0))</f>
        <v>0.44177817125492219</v>
      </c>
      <c r="CV191" s="413">
        <f>CU191*(1-VLOOKUP($AR92,'MP-2017_Male'!$A$3:$CF$103,MIN((61+(Mortality!CV$5-Mortality!$AT$5)),84),0))</f>
        <v>0.44102714836378881</v>
      </c>
      <c r="CW191" s="413">
        <f>CV191*(1-VLOOKUP($AR92,'MP-2017_Male'!$A$3:$CF$103,MIN((61+(Mortality!CW$5-Mortality!$AT$5)),84),0))</f>
        <v>0.44027740221157036</v>
      </c>
      <c r="CX191" s="413">
        <f>CW191*(1-VLOOKUP($AR92,'MP-2017_Male'!$A$3:$CF$103,MIN((61+(Mortality!CX$5-Mortality!$AT$5)),84),0))</f>
        <v>0.43952893062781068</v>
      </c>
      <c r="CY191" s="413">
        <f>CX191*(1-VLOOKUP($AR92,'MP-2017_Male'!$A$3:$CF$103,MIN((61+(Mortality!CY$5-Mortality!$AT$5)),84),0))</f>
        <v>0.43878173144574339</v>
      </c>
      <c r="CZ191" s="413">
        <f>CY191*(1-VLOOKUP($AR92,'MP-2017_Male'!$A$3:$CF$103,MIN((61+(Mortality!CZ$5-Mortality!$AT$5)),84),0))</f>
        <v>0.43803580250228563</v>
      </c>
      <c r="DA191" s="413">
        <f>CZ191*(1-VLOOKUP($AR92,'MP-2017_Male'!$A$3:$CF$103,MIN((61+(Mortality!DA$5-Mortality!$AT$5)),84),0))</f>
        <v>0.43729114163803173</v>
      </c>
      <c r="DB191" s="413">
        <f>DA191*(1-VLOOKUP($AR92,'MP-2017_Male'!$A$3:$CF$103,MIN((61+(Mortality!DB$5-Mortality!$AT$5)),84),0))</f>
        <v>0.43654774669724705</v>
      </c>
      <c r="DC191" s="413">
        <f>DB191*(1-VLOOKUP($AR92,'MP-2017_Male'!$A$3:$CF$103,MIN((61+(Mortality!DC$5-Mortality!$AT$5)),84),0))</f>
        <v>0.43580561552786173</v>
      </c>
      <c r="DD191" s="413">
        <f>DC191*(1-VLOOKUP($AR92,'MP-2017_Male'!$A$3:$CF$103,MIN((61+(Mortality!DD$5-Mortality!$AT$5)),84),0))</f>
        <v>0.43506474598146433</v>
      </c>
      <c r="DE191" s="413">
        <f>DD191*(1-VLOOKUP($AR92,'MP-2017_Male'!$A$3:$CF$103,MIN((61+(Mortality!DE$5-Mortality!$AT$5)),84),0))</f>
        <v>0.4343251359132958</v>
      </c>
      <c r="DF191" s="413">
        <f>DE191*(1-VLOOKUP($AR92,'MP-2017_Male'!$A$3:$CF$103,MIN((61+(Mortality!DF$5-Mortality!$AT$5)),84),0))</f>
        <v>0.4335867831822432</v>
      </c>
      <c r="DG191" s="413">
        <f>DF191*(1-VLOOKUP($AR92,'MP-2017_Male'!$A$3:$CF$103,MIN((61+(Mortality!DG$5-Mortality!$AT$5)),84),0))</f>
        <v>0.43284968565083337</v>
      </c>
      <c r="DH191" s="413">
        <f>DG191*(1-VLOOKUP($AR92,'MP-2017_Male'!$A$3:$CF$103,MIN((61+(Mortality!DH$5-Mortality!$AT$5)),84),0))</f>
        <v>0.43211384118522694</v>
      </c>
      <c r="DI191" s="413">
        <f>DH191*(1-VLOOKUP($AR92,'MP-2017_Male'!$A$3:$CF$103,MIN((61+(Mortality!DI$5-Mortality!$AT$5)),84),0))</f>
        <v>0.43137924765521202</v>
      </c>
      <c r="DJ191" s="413">
        <f>DI191*(1-VLOOKUP($AR92,'MP-2017_Male'!$A$3:$CF$103,MIN((61+(Mortality!DJ$5-Mortality!$AT$5)),84),0))</f>
        <v>0.43064590293419813</v>
      </c>
      <c r="DK191" s="413">
        <f>DJ191*(1-VLOOKUP($AR92,'MP-2017_Male'!$A$3:$CF$103,MIN((61+(Mortality!DK$5-Mortality!$AT$5)),84),0))</f>
        <v>0.42991380489920999</v>
      </c>
      <c r="DL191" s="413">
        <f>DK191*(1-VLOOKUP($AR92,'MP-2017_Male'!$A$3:$CF$103,MIN((61+(Mortality!DL$5-Mortality!$AT$5)),84),0))</f>
        <v>0.42918295143088131</v>
      </c>
      <c r="DM191" s="413">
        <f>DL191*(1-VLOOKUP($AR92,'MP-2017_Male'!$A$3:$CF$103,MIN((61+(Mortality!DM$5-Mortality!$AT$5)),84),0))</f>
        <v>0.42845334041344879</v>
      </c>
      <c r="DN191" s="413">
        <f>DM191*(1-VLOOKUP($AR92,'MP-2017_Male'!$A$3:$CF$103,MIN((61+(Mortality!DN$5-Mortality!$AT$5)),84),0))</f>
        <v>0.42772496973474589</v>
      </c>
      <c r="DO191" s="413">
        <f>DN191*(1-VLOOKUP($AR92,'MP-2017_Male'!$A$3:$CF$103,MIN((61+(Mortality!DO$5-Mortality!$AT$5)),84),0))</f>
        <v>0.42699783728619678</v>
      </c>
      <c r="DP191" s="413">
        <f>DO191*(1-VLOOKUP($AR92,'MP-2017_Male'!$A$3:$CF$103,MIN((61+(Mortality!DP$5-Mortality!$AT$5)),84),0))</f>
        <v>0.42627194096281024</v>
      </c>
      <c r="DQ191" s="413">
        <f>DP191*(1-VLOOKUP($AR92,'MP-2017_Male'!$A$3:$CF$103,MIN((61+(Mortality!DQ$5-Mortality!$AT$5)),84),0))</f>
        <v>0.42554727866317343</v>
      </c>
      <c r="DR191" s="413">
        <f>DQ191*(1-VLOOKUP($AR92,'MP-2017_Male'!$A$3:$CF$103,MIN((61+(Mortality!DR$5-Mortality!$AT$5)),84),0))</f>
        <v>0.42482384828944603</v>
      </c>
      <c r="DS191" s="413">
        <f>DR191*(1-VLOOKUP($AR92,'MP-2017_Male'!$A$3:$CF$103,MIN((61+(Mortality!DS$5-Mortality!$AT$5)),84),0))</f>
        <v>0.42410164774735393</v>
      </c>
      <c r="DT191" s="413">
        <f>DS191*(1-VLOOKUP($AR92,'MP-2017_Male'!$A$3:$CF$103,MIN((61+(Mortality!DT$5-Mortality!$AT$5)),84),0))</f>
        <v>0.42338067494618342</v>
      </c>
      <c r="DU191" s="413">
        <f>DT191*(1-VLOOKUP($AR92,'MP-2017_Male'!$A$3:$CF$103,MIN((61+(Mortality!DU$5-Mortality!$AT$5)),84),0))</f>
        <v>0.4226609277987749</v>
      </c>
      <c r="DV191" s="413">
        <f>DU191*(1-VLOOKUP($AR92,'MP-2017_Male'!$A$3:$CF$103,MIN((61+(Mortality!DV$5-Mortality!$AT$5)),84),0))</f>
        <v>0.42194240422151696</v>
      </c>
      <c r="DW191" s="413">
        <f>DV191*(1-VLOOKUP($AR92,'MP-2017_Male'!$A$3:$CF$103,MIN((61+(Mortality!DW$5-Mortality!$AT$5)),84),0))</f>
        <v>0.42122510213434039</v>
      </c>
      <c r="DX191" s="413">
        <f>DW191*(1-VLOOKUP($AR92,'MP-2017_Male'!$A$3:$CF$103,MIN((61+(Mortality!DX$5-Mortality!$AT$5)),84),0))</f>
        <v>0.42050901946071201</v>
      </c>
      <c r="DY191" s="413">
        <f>DX191*(1-VLOOKUP($AR92,'MP-2017_Male'!$A$3:$CF$103,MIN((61+(Mortality!DY$5-Mortality!$AT$5)),84),0))</f>
        <v>0.41979415412762877</v>
      </c>
      <c r="DZ191" s="413">
        <f>DY191*(1-VLOOKUP($AR92,'MP-2017_Male'!$A$3:$CF$103,MIN((61+(Mortality!DZ$5-Mortality!$AT$5)),84),0))</f>
        <v>0.41908050406561181</v>
      </c>
      <c r="EA191" s="413">
        <f>DZ191*(1-VLOOKUP($AR92,'MP-2017_Male'!$A$3:$CF$103,MIN((61+(Mortality!EA$5-Mortality!$AT$5)),84),0))</f>
        <v>0.41836806720870023</v>
      </c>
      <c r="EB191" s="413">
        <f>EA191*(1-VLOOKUP($AR92,'MP-2017_Male'!$A$3:$CF$103,MIN((61+(Mortality!EB$5-Mortality!$AT$5)),84),0))</f>
        <v>0.41765684149444543</v>
      </c>
      <c r="EC191" s="413">
        <f>EB191*(1-VLOOKUP($AR92,'MP-2017_Male'!$A$3:$CF$103,MIN((61+(Mortality!EC$5-Mortality!$AT$5)),84),0))</f>
        <v>0.41694682486390489</v>
      </c>
      <c r="ED191" s="413">
        <f>EC191*(1-VLOOKUP($AR92,'MP-2017_Male'!$A$3:$CF$103,MIN((61+(Mortality!ED$5-Mortality!$AT$5)),84),0))</f>
        <v>0.41623801526163623</v>
      </c>
      <c r="EE191" s="413">
        <f>ED191*(1-VLOOKUP($AR92,'MP-2017_Male'!$A$3:$CF$103,MIN((61+(Mortality!EE$5-Mortality!$AT$5)),84),0))</f>
        <v>0.41553041063569146</v>
      </c>
      <c r="EF191" s="413">
        <f>EE191*(1-VLOOKUP($AR92,'MP-2017_Male'!$A$3:$CF$103,MIN((61+(Mortality!EF$5-Mortality!$AT$5)),84),0))</f>
        <v>0.41482400893761079</v>
      </c>
      <c r="EG191" s="413">
        <f>EF191*(1-VLOOKUP($AR92,'MP-2017_Male'!$A$3:$CF$103,MIN((61+(Mortality!EG$5-Mortality!$AT$5)),84),0))</f>
        <v>0.41411880812241686</v>
      </c>
      <c r="EH191" s="413">
        <f>EG191*(1-VLOOKUP($AR92,'MP-2017_Male'!$A$3:$CF$103,MIN((61+(Mortality!EH$5-Mortality!$AT$5)),84),0))</f>
        <v>0.41341480614860876</v>
      </c>
      <c r="EI191" s="413">
        <f>EH191*(1-VLOOKUP($AR92,'MP-2017_Male'!$A$3:$CF$103,MIN((61+(Mortality!EI$5-Mortality!$AT$5)),84),0))</f>
        <v>0.41271200097815613</v>
      </c>
      <c r="EJ191" s="413">
        <f>EI191*(1-VLOOKUP($AR92,'MP-2017_Male'!$A$3:$CF$103,MIN((61+(Mortality!EJ$5-Mortality!$AT$5)),84),0))</f>
        <v>0.41201039057649325</v>
      </c>
      <c r="EK191" s="413">
        <f>EJ191*(1-VLOOKUP($AR92,'MP-2017_Male'!$A$3:$CF$103,MIN((61+(Mortality!EK$5-Mortality!$AT$5)),84),0))</f>
        <v>0.4113099729125132</v>
      </c>
      <c r="EL191" s="413">
        <f>EK191*(1-VLOOKUP($AR92,'MP-2017_Male'!$A$3:$CF$103,MIN((61+(Mortality!EL$5-Mortality!$AT$5)),84),0))</f>
        <v>0.4106107459585619</v>
      </c>
      <c r="EM191" s="413">
        <f>EL191*(1-VLOOKUP($AR92,'MP-2017_Male'!$A$3:$CF$103,MIN((61+(Mortality!EM$5-Mortality!$AT$5)),84),0))</f>
        <v>0.40991270769043231</v>
      </c>
      <c r="EN191" s="413">
        <f>EM191*(1-VLOOKUP($AR92,'MP-2017_Male'!$A$3:$CF$103,MIN((61+(Mortality!EN$5-Mortality!$AT$5)),84),0))</f>
        <v>0.40921585608735855</v>
      </c>
      <c r="EO191" s="413">
        <f>EN191*(1-VLOOKUP($AR92,'MP-2017_Male'!$A$3:$CF$103,MIN((61+(Mortality!EO$5-Mortality!$AT$5)),84),0))</f>
        <v>0.40852018913201005</v>
      </c>
      <c r="EP191" s="413">
        <f>EO191*(1-VLOOKUP($AR92,'MP-2017_Male'!$A$3:$CF$103,MIN((61+(Mortality!EP$5-Mortality!$AT$5)),84),0))</f>
        <v>0.40782570481048563</v>
      </c>
      <c r="EQ191" s="413">
        <f>EP191*(1-VLOOKUP($AR92,'MP-2017_Male'!$A$3:$CF$103,MIN((61+(Mortality!EQ$5-Mortality!$AT$5)),84),0))</f>
        <v>0.40713240111230781</v>
      </c>
      <c r="ER191" s="413">
        <f>EQ191*(1-VLOOKUP($AR92,'MP-2017_Male'!$A$3:$CF$103,MIN((61+(Mortality!ER$5-Mortality!$AT$5)),84),0))</f>
        <v>0.40644027603041688</v>
      </c>
      <c r="ES191" s="413">
        <f>ER191*(1-VLOOKUP($AR92,'MP-2017_Male'!$A$3:$CF$103,MIN((61+(Mortality!ES$5-Mortality!$AT$5)),84),0))</f>
        <v>0.40574932756116516</v>
      </c>
      <c r="ET191" s="413">
        <f>ES191*(1-VLOOKUP($AR92,'MP-2017_Male'!$A$3:$CF$103,MIN((61+(Mortality!ET$5-Mortality!$AT$5)),84),0))</f>
        <v>0.40505955370431118</v>
      </c>
      <c r="EU191" s="413">
        <f>ET191*(1-VLOOKUP($AR92,'MP-2017_Male'!$A$3:$CF$103,MIN((61+(Mortality!EU$5-Mortality!$AT$5)),84),0))</f>
        <v>0.40437095246301386</v>
      </c>
      <c r="EV191" s="413">
        <f>EU191*(1-VLOOKUP($AR92,'MP-2017_Male'!$A$3:$CF$103,MIN((61+(Mortality!EV$5-Mortality!$AT$5)),84),0))</f>
        <v>0.40368352184382672</v>
      </c>
      <c r="EW191" s="413">
        <f>EV191*(1-VLOOKUP($AR92,'MP-2017_Male'!$A$3:$CF$103,MIN((61+(Mortality!EW$5-Mortality!$AT$5)),84),0))</f>
        <v>0.40299725985669221</v>
      </c>
      <c r="EX191" s="413">
        <f>EW191*(1-VLOOKUP($AR92,'MP-2017_Male'!$A$3:$CF$103,MIN((61+(Mortality!EX$5-Mortality!$AT$5)),84),0))</f>
        <v>0.40231216451493584</v>
      </c>
      <c r="EY191" s="413">
        <f>EX191*(1-VLOOKUP($AR92,'MP-2017_Male'!$A$3:$CF$103,MIN((61+(Mortality!EY$5-Mortality!$AT$5)),84),0))</f>
        <v>0.40162823383526042</v>
      </c>
      <c r="EZ191" s="413">
        <f>EY191*(1-VLOOKUP($AR92,'MP-2017_Male'!$A$3:$CF$103,MIN((61+(Mortality!EZ$5-Mortality!$AT$5)),84),0))</f>
        <v>0.40094546583774043</v>
      </c>
      <c r="FA191" s="413">
        <f>EZ191*(1-VLOOKUP($AR92,'MP-2017_Male'!$A$3:$CF$103,MIN((61+(Mortality!FA$5-Mortality!$AT$5)),84),0))</f>
        <v>0.40026385854581625</v>
      </c>
      <c r="FB191" s="413">
        <f>FA191*(1-VLOOKUP($AR92,'MP-2017_Male'!$A$3:$CF$103,MIN((61+(Mortality!FB$5-Mortality!$AT$5)),84),0))</f>
        <v>0.39958340998628833</v>
      </c>
      <c r="FC191" s="413">
        <f>FB191*(1-VLOOKUP($AR92,'MP-2017_Male'!$A$3:$CF$103,MIN((61+(Mortality!FC$5-Mortality!$AT$5)),84),0))</f>
        <v>0.39890411818931165</v>
      </c>
      <c r="FD191" s="413">
        <f>FC191*(1-VLOOKUP($AR92,'MP-2017_Male'!$A$3:$CF$103,MIN((61+(Mortality!FD$5-Mortality!$AT$5)),84),0))</f>
        <v>0.39822598118838981</v>
      </c>
      <c r="FE191" s="413">
        <f>FD191*(1-VLOOKUP($AR92,'MP-2017_Male'!$A$3:$CF$103,MIN((61+(Mortality!FE$5-Mortality!$AT$5)),84),0))</f>
        <v>0.39754899702036955</v>
      </c>
      <c r="FF191" s="413">
        <f>FE191*(1-VLOOKUP($AR92,'MP-2017_Male'!$A$3:$CF$103,MIN((61+(Mortality!FF$5-Mortality!$AT$5)),84),0))</f>
        <v>0.39687316372543491</v>
      </c>
      <c r="FG191" s="413">
        <f>FF191*(1-VLOOKUP($AR92,'MP-2017_Male'!$A$3:$CF$103,MIN((61+(Mortality!FG$5-Mortality!$AT$5)),84),0))</f>
        <v>0.39619847934710167</v>
      </c>
      <c r="FH191" s="413">
        <f>FG191*(1-VLOOKUP($AR92,'MP-2017_Male'!$A$3:$CF$103,MIN((61+(Mortality!FH$5-Mortality!$AT$5)),84),0))</f>
        <v>0.3955249419322116</v>
      </c>
      <c r="FI191" s="413">
        <f>FH191*(1-VLOOKUP($AR92,'MP-2017_Male'!$A$3:$CF$103,MIN((61+(Mortality!FI$5-Mortality!$AT$5)),84),0))</f>
        <v>0.39485254953092686</v>
      </c>
    </row>
    <row r="192" spans="44:165">
      <c r="AR192" s="205">
        <v>112</v>
      </c>
      <c r="AS192" s="235">
        <f t="shared" si="179"/>
        <v>0.49077419477659789</v>
      </c>
      <c r="AT192" s="235">
        <f t="shared" ref="AT192:AW192" si="194">AU192</f>
        <v>0.49313699999999999</v>
      </c>
      <c r="AU192" s="235">
        <f t="shared" si="194"/>
        <v>0.49313699999999999</v>
      </c>
      <c r="AV192" s="235">
        <f t="shared" si="194"/>
        <v>0.49313699999999999</v>
      </c>
      <c r="AW192" s="235">
        <f t="shared" si="194"/>
        <v>0.49313699999999999</v>
      </c>
      <c r="AX192" s="406">
        <f t="shared" si="163"/>
        <v>0.49313699999999999</v>
      </c>
      <c r="AY192" s="413">
        <f>AX192*(1-VLOOKUP($AR93,'MP-2017_Male'!$A$3:$CF$103,MIN((61+(Mortality!AY$5-Mortality!$AT$5)),84),0))</f>
        <v>0.49249592190000002</v>
      </c>
      <c r="AZ192" s="413">
        <f>AY192*(1-VLOOKUP($AR93,'MP-2017_Male'!$A$3:$CF$103,MIN((61+(Mortality!AZ$5-Mortality!$AT$5)),84),0))</f>
        <v>0.49190492679372005</v>
      </c>
      <c r="BA192" s="413">
        <f>AZ192*(1-VLOOKUP($AR93,'MP-2017_Male'!$A$3:$CF$103,MIN((61+(Mortality!BA$5-Mortality!$AT$5)),84),0))</f>
        <v>0.49131464088156762</v>
      </c>
      <c r="BB192" s="413">
        <f>BA192*(1-VLOOKUP($AR93,'MP-2017_Male'!$A$3:$CF$103,MIN((61+(Mortality!BB$5-Mortality!$AT$5)),84),0))</f>
        <v>0.49077419477659789</v>
      </c>
      <c r="BC192" s="413">
        <f>BB192*(1-VLOOKUP($AR93,'MP-2017_Male'!$A$3:$CF$103,MIN((61+(Mortality!BC$5-Mortality!$AT$5)),84),0))</f>
        <v>0.49023434316234366</v>
      </c>
      <c r="BD192" s="413">
        <f>BC192*(1-VLOOKUP($AR93,'MP-2017_Male'!$A$3:$CF$103,MIN((61+(Mortality!BD$5-Mortality!$AT$5)),84),0))</f>
        <v>0.48969508538486506</v>
      </c>
      <c r="BE192" s="413">
        <f>BD192*(1-VLOOKUP($AR93,'MP-2017_Male'!$A$3:$CF$103,MIN((61+(Mortality!BE$5-Mortality!$AT$5)),84),0))</f>
        <v>0.48915642079094174</v>
      </c>
      <c r="BF192" s="413">
        <f>BE192*(1-VLOOKUP($AR93,'MP-2017_Male'!$A$3:$CF$103,MIN((61+(Mortality!BF$5-Mortality!$AT$5)),84),0))</f>
        <v>0.48861834872807169</v>
      </c>
      <c r="BG192" s="413">
        <f>BF192*(1-VLOOKUP($AR93,'MP-2017_Male'!$A$3:$CF$103,MIN((61+(Mortality!BG$5-Mortality!$AT$5)),84),0))</f>
        <v>0.4880808685444708</v>
      </c>
      <c r="BH192" s="413">
        <f>BG192*(1-VLOOKUP($AR93,'MP-2017_Male'!$A$3:$CF$103,MIN((61+(Mortality!BH$5-Mortality!$AT$5)),84),0))</f>
        <v>0.48754397958907186</v>
      </c>
      <c r="BI192" s="413">
        <f>BH192*(1-VLOOKUP($AR93,'MP-2017_Male'!$A$3:$CF$103,MIN((61+(Mortality!BI$5-Mortality!$AT$5)),84),0))</f>
        <v>0.48700768121152388</v>
      </c>
      <c r="BJ192" s="413">
        <f>BI192*(1-VLOOKUP($AR93,'MP-2017_Male'!$A$3:$CF$103,MIN((61+(Mortality!BJ$5-Mortality!$AT$5)),84),0))</f>
        <v>0.48647197276219123</v>
      </c>
      <c r="BK192" s="413">
        <f>BJ192*(1-VLOOKUP($AR93,'MP-2017_Male'!$A$3:$CF$103,MIN((61+(Mortality!BK$5-Mortality!$AT$5)),84),0))</f>
        <v>0.48593685359215283</v>
      </c>
      <c r="BL192" s="413">
        <f>BK192*(1-VLOOKUP($AR93,'MP-2017_Male'!$A$3:$CF$103,MIN((61+(Mortality!BL$5-Mortality!$AT$5)),84),0))</f>
        <v>0.48540232305320147</v>
      </c>
      <c r="BM192" s="413">
        <f>BL192*(1-VLOOKUP($AR93,'MP-2017_Male'!$A$3:$CF$103,MIN((61+(Mortality!BM$5-Mortality!$AT$5)),84),0))</f>
        <v>0.48481984026553765</v>
      </c>
      <c r="BN192" s="413">
        <f>BM192*(1-VLOOKUP($AR93,'MP-2017_Male'!$A$3:$CF$103,MIN((61+(Mortality!BN$5-Mortality!$AT$5)),84),0))</f>
        <v>0.48423805645721901</v>
      </c>
      <c r="BO192" s="413">
        <f>BN192*(1-VLOOKUP($AR93,'MP-2017_Male'!$A$3:$CF$103,MIN((61+(Mortality!BO$5-Mortality!$AT$5)),84),0))</f>
        <v>0.48365697078947034</v>
      </c>
      <c r="BP192" s="413">
        <f>BO192*(1-VLOOKUP($AR93,'MP-2017_Male'!$A$3:$CF$103,MIN((61+(Mortality!BP$5-Mortality!$AT$5)),84),0))</f>
        <v>0.483076582424523</v>
      </c>
      <c r="BQ192" s="413">
        <f>BP192*(1-VLOOKUP($AR93,'MP-2017_Male'!$A$3:$CF$103,MIN((61+(Mortality!BQ$5-Mortality!$AT$5)),84),0))</f>
        <v>0.48244858286737113</v>
      </c>
      <c r="BR192" s="413">
        <f>BQ192*(1-VLOOKUP($AR93,'MP-2017_Male'!$A$3:$CF$103,MIN((61+(Mortality!BR$5-Mortality!$AT$5)),84),0))</f>
        <v>0.48182139970964355</v>
      </c>
      <c r="BS192" s="413">
        <f>BR192*(1-VLOOKUP($AR93,'MP-2017_Male'!$A$3:$CF$103,MIN((61+(Mortality!BS$5-Mortality!$AT$5)),84),0))</f>
        <v>0.48119503189002105</v>
      </c>
      <c r="BT192" s="413">
        <f>BS192*(1-VLOOKUP($AR93,'MP-2017_Male'!$A$3:$CF$103,MIN((61+(Mortality!BT$5-Mortality!$AT$5)),84),0))</f>
        <v>0.48056947834856406</v>
      </c>
      <c r="BU192" s="413">
        <f>BT192*(1-VLOOKUP($AR93,'MP-2017_Male'!$A$3:$CF$103,MIN((61+(Mortality!BU$5-Mortality!$AT$5)),84),0))</f>
        <v>0.47994473802671095</v>
      </c>
      <c r="BV192" s="413">
        <f>BU192*(1-VLOOKUP($AR93,'MP-2017_Male'!$A$3:$CF$103,MIN((61+(Mortality!BV$5-Mortality!$AT$5)),84),0))</f>
        <v>0.47932080986727627</v>
      </c>
      <c r="BW192" s="413">
        <f>BV192*(1-VLOOKUP($AR93,'MP-2017_Male'!$A$3:$CF$103,MIN((61+(Mortality!BW$5-Mortality!$AT$5)),84),0))</f>
        <v>0.47869769281444879</v>
      </c>
      <c r="BX192" s="413">
        <f>BW192*(1-VLOOKUP($AR93,'MP-2017_Male'!$A$3:$CF$103,MIN((61+(Mortality!BX$5-Mortality!$AT$5)),84),0))</f>
        <v>0.47807538581379</v>
      </c>
      <c r="BY192" s="413">
        <f>BX192*(1-VLOOKUP($AR93,'MP-2017_Male'!$A$3:$CF$103,MIN((61+(Mortality!BY$5-Mortality!$AT$5)),84),0))</f>
        <v>0.47745388781223208</v>
      </c>
      <c r="BZ192" s="413">
        <f>BY192*(1-VLOOKUP($AR93,'MP-2017_Male'!$A$3:$CF$103,MIN((61+(Mortality!BZ$5-Mortality!$AT$5)),84),0))</f>
        <v>0.4768331977580762</v>
      </c>
      <c r="CA192" s="413">
        <f>BZ192*(1-VLOOKUP($AR93,'MP-2017_Male'!$A$3:$CF$103,MIN((61+(Mortality!CA$5-Mortality!$AT$5)),84),0))</f>
        <v>0.4762133146009907</v>
      </c>
      <c r="CB192" s="413">
        <f>CA192*(1-VLOOKUP($AR93,'MP-2017_Male'!$A$3:$CF$103,MIN((61+(Mortality!CB$5-Mortality!$AT$5)),84),0))</f>
        <v>0.47559423729200945</v>
      </c>
      <c r="CC192" s="413">
        <f>CB192*(1-VLOOKUP($AR93,'MP-2017_Male'!$A$3:$CF$103,MIN((61+(Mortality!CC$5-Mortality!$AT$5)),84),0))</f>
        <v>0.47497596478352982</v>
      </c>
      <c r="CD192" s="413">
        <f>CC192*(1-VLOOKUP($AR93,'MP-2017_Male'!$A$3:$CF$103,MIN((61+(Mortality!CD$5-Mortality!$AT$5)),84),0))</f>
        <v>0.47435849602931124</v>
      </c>
      <c r="CE192" s="413">
        <f>CD192*(1-VLOOKUP($AR93,'MP-2017_Male'!$A$3:$CF$103,MIN((61+(Mortality!CE$5-Mortality!$AT$5)),84),0))</f>
        <v>0.47374182998447317</v>
      </c>
      <c r="CF192" s="413">
        <f>CE192*(1-VLOOKUP($AR93,'MP-2017_Male'!$A$3:$CF$103,MIN((61+(Mortality!CF$5-Mortality!$AT$5)),84),0))</f>
        <v>0.47312596560549336</v>
      </c>
      <c r="CG192" s="413">
        <f>CF192*(1-VLOOKUP($AR93,'MP-2017_Male'!$A$3:$CF$103,MIN((61+(Mortality!CG$5-Mortality!$AT$5)),84),0))</f>
        <v>0.47251090185020622</v>
      </c>
      <c r="CH192" s="413">
        <f>CG192*(1-VLOOKUP($AR93,'MP-2017_Male'!$A$3:$CF$103,MIN((61+(Mortality!CH$5-Mortality!$AT$5)),84),0))</f>
        <v>0.47189663767780099</v>
      </c>
      <c r="CI192" s="413">
        <f>CH192*(1-VLOOKUP($AR93,'MP-2017_Male'!$A$3:$CF$103,MIN((61+(Mortality!CI$5-Mortality!$AT$5)),84),0))</f>
        <v>0.47128317204881987</v>
      </c>
      <c r="CJ192" s="413">
        <f>CI192*(1-VLOOKUP($AR93,'MP-2017_Male'!$A$3:$CF$103,MIN((61+(Mortality!CJ$5-Mortality!$AT$5)),84),0))</f>
        <v>0.47067050392515641</v>
      </c>
      <c r="CK192" s="413">
        <f>CJ192*(1-VLOOKUP($AR93,'MP-2017_Male'!$A$3:$CF$103,MIN((61+(Mortality!CK$5-Mortality!$AT$5)),84),0))</f>
        <v>0.47005863227005373</v>
      </c>
      <c r="CL192" s="413">
        <f>CK192*(1-VLOOKUP($AR93,'MP-2017_Male'!$A$3:$CF$103,MIN((61+(Mortality!CL$5-Mortality!$AT$5)),84),0))</f>
        <v>0.46944755604810268</v>
      </c>
      <c r="CM192" s="413">
        <f>CL192*(1-VLOOKUP($AR93,'MP-2017_Male'!$A$3:$CF$103,MIN((61+(Mortality!CM$5-Mortality!$AT$5)),84),0))</f>
        <v>0.46883727422524019</v>
      </c>
      <c r="CN192" s="413">
        <f>CM192*(1-VLOOKUP($AR93,'MP-2017_Male'!$A$3:$CF$103,MIN((61+(Mortality!CN$5-Mortality!$AT$5)),84),0))</f>
        <v>0.46822778576874741</v>
      </c>
      <c r="CO192" s="413">
        <f>CN192*(1-VLOOKUP($AR93,'MP-2017_Male'!$A$3:$CF$103,MIN((61+(Mortality!CO$5-Mortality!$AT$5)),84),0))</f>
        <v>0.46761908964724808</v>
      </c>
      <c r="CP192" s="413">
        <f>CO192*(1-VLOOKUP($AR93,'MP-2017_Male'!$A$3:$CF$103,MIN((61+(Mortality!CP$5-Mortality!$AT$5)),84),0))</f>
        <v>0.46701118483070669</v>
      </c>
      <c r="CQ192" s="413">
        <f>CP192*(1-VLOOKUP($AR93,'MP-2017_Male'!$A$3:$CF$103,MIN((61+(Mortality!CQ$5-Mortality!$AT$5)),84),0))</f>
        <v>0.4664040702904268</v>
      </c>
      <c r="CR192" s="413">
        <f>CQ192*(1-VLOOKUP($AR93,'MP-2017_Male'!$A$3:$CF$103,MIN((61+(Mortality!CR$5-Mortality!$AT$5)),84),0))</f>
        <v>0.46579774499904925</v>
      </c>
      <c r="CS192" s="413">
        <f>CR192*(1-VLOOKUP($AR93,'MP-2017_Male'!$A$3:$CF$103,MIN((61+(Mortality!CS$5-Mortality!$AT$5)),84),0))</f>
        <v>0.46519220793055049</v>
      </c>
      <c r="CT192" s="413">
        <f>CS192*(1-VLOOKUP($AR93,'MP-2017_Male'!$A$3:$CF$103,MIN((61+(Mortality!CT$5-Mortality!$AT$5)),84),0))</f>
        <v>0.46458745806024082</v>
      </c>
      <c r="CU192" s="413">
        <f>CT192*(1-VLOOKUP($AR93,'MP-2017_Male'!$A$3:$CF$103,MIN((61+(Mortality!CU$5-Mortality!$AT$5)),84),0))</f>
        <v>0.46398349436476255</v>
      </c>
      <c r="CV192" s="413">
        <f>CU192*(1-VLOOKUP($AR93,'MP-2017_Male'!$A$3:$CF$103,MIN((61+(Mortality!CV$5-Mortality!$AT$5)),84),0))</f>
        <v>0.46338031582208838</v>
      </c>
      <c r="CW192" s="413">
        <f>CV192*(1-VLOOKUP($AR93,'MP-2017_Male'!$A$3:$CF$103,MIN((61+(Mortality!CW$5-Mortality!$AT$5)),84),0))</f>
        <v>0.46277792141151969</v>
      </c>
      <c r="CX192" s="413">
        <f>CW192*(1-VLOOKUP($AR93,'MP-2017_Male'!$A$3:$CF$103,MIN((61+(Mortality!CX$5-Mortality!$AT$5)),84),0))</f>
        <v>0.46217631011368471</v>
      </c>
      <c r="CY192" s="413">
        <f>CX192*(1-VLOOKUP($AR93,'MP-2017_Male'!$A$3:$CF$103,MIN((61+(Mortality!CY$5-Mortality!$AT$5)),84),0))</f>
        <v>0.46157548091053691</v>
      </c>
      <c r="CZ192" s="413">
        <f>CY192*(1-VLOOKUP($AR93,'MP-2017_Male'!$A$3:$CF$103,MIN((61+(Mortality!CZ$5-Mortality!$AT$5)),84),0))</f>
        <v>0.46097543278535325</v>
      </c>
      <c r="DA192" s="413">
        <f>CZ192*(1-VLOOKUP($AR93,'MP-2017_Male'!$A$3:$CF$103,MIN((61+(Mortality!DA$5-Mortality!$AT$5)),84),0))</f>
        <v>0.4603761647227323</v>
      </c>
      <c r="DB192" s="413">
        <f>DA192*(1-VLOOKUP($AR93,'MP-2017_Male'!$A$3:$CF$103,MIN((61+(Mortality!DB$5-Mortality!$AT$5)),84),0))</f>
        <v>0.45977767570859274</v>
      </c>
      <c r="DC192" s="413">
        <f>DB192*(1-VLOOKUP($AR93,'MP-2017_Male'!$A$3:$CF$103,MIN((61+(Mortality!DC$5-Mortality!$AT$5)),84),0))</f>
        <v>0.45917996473017159</v>
      </c>
      <c r="DD192" s="413">
        <f>DC192*(1-VLOOKUP($AR93,'MP-2017_Male'!$A$3:$CF$103,MIN((61+(Mortality!DD$5-Mortality!$AT$5)),84),0))</f>
        <v>0.45858303077602236</v>
      </c>
      <c r="DE192" s="413">
        <f>DD192*(1-VLOOKUP($AR93,'MP-2017_Male'!$A$3:$CF$103,MIN((61+(Mortality!DE$5-Mortality!$AT$5)),84),0))</f>
        <v>0.45798687283601353</v>
      </c>
      <c r="DF192" s="413">
        <f>DE192*(1-VLOOKUP($AR93,'MP-2017_Male'!$A$3:$CF$103,MIN((61+(Mortality!DF$5-Mortality!$AT$5)),84),0))</f>
        <v>0.45739148990132672</v>
      </c>
      <c r="DG192" s="413">
        <f>DF192*(1-VLOOKUP($AR93,'MP-2017_Male'!$A$3:$CF$103,MIN((61+(Mortality!DG$5-Mortality!$AT$5)),84),0))</f>
        <v>0.45679688096445503</v>
      </c>
      <c r="DH192" s="413">
        <f>DG192*(1-VLOOKUP($AR93,'MP-2017_Male'!$A$3:$CF$103,MIN((61+(Mortality!DH$5-Mortality!$AT$5)),84),0))</f>
        <v>0.45620304501920128</v>
      </c>
      <c r="DI192" s="413">
        <f>DH192*(1-VLOOKUP($AR93,'MP-2017_Male'!$A$3:$CF$103,MIN((61+(Mortality!DI$5-Mortality!$AT$5)),84),0))</f>
        <v>0.45560998106067635</v>
      </c>
      <c r="DJ192" s="413">
        <f>DI192*(1-VLOOKUP($AR93,'MP-2017_Male'!$A$3:$CF$103,MIN((61+(Mortality!DJ$5-Mortality!$AT$5)),84),0))</f>
        <v>0.45501768808529747</v>
      </c>
      <c r="DK192" s="413">
        <f>DJ192*(1-VLOOKUP($AR93,'MP-2017_Male'!$A$3:$CF$103,MIN((61+(Mortality!DK$5-Mortality!$AT$5)),84),0))</f>
        <v>0.45442616509078659</v>
      </c>
      <c r="DL192" s="413">
        <f>DK192*(1-VLOOKUP($AR93,'MP-2017_Male'!$A$3:$CF$103,MIN((61+(Mortality!DL$5-Mortality!$AT$5)),84),0))</f>
        <v>0.45383541107616859</v>
      </c>
      <c r="DM192" s="413">
        <f>DL192*(1-VLOOKUP($AR93,'MP-2017_Male'!$A$3:$CF$103,MIN((61+(Mortality!DM$5-Mortality!$AT$5)),84),0))</f>
        <v>0.45324542504176957</v>
      </c>
      <c r="DN192" s="413">
        <f>DM192*(1-VLOOKUP($AR93,'MP-2017_Male'!$A$3:$CF$103,MIN((61+(Mortality!DN$5-Mortality!$AT$5)),84),0))</f>
        <v>0.4526562059892153</v>
      </c>
      <c r="DO192" s="413">
        <f>DN192*(1-VLOOKUP($AR93,'MP-2017_Male'!$A$3:$CF$103,MIN((61+(Mortality!DO$5-Mortality!$AT$5)),84),0))</f>
        <v>0.45206775292142931</v>
      </c>
      <c r="DP192" s="413">
        <f>DO192*(1-VLOOKUP($AR93,'MP-2017_Male'!$A$3:$CF$103,MIN((61+(Mortality!DP$5-Mortality!$AT$5)),84),0))</f>
        <v>0.45148006484263148</v>
      </c>
      <c r="DQ192" s="413">
        <f>DP192*(1-VLOOKUP($AR93,'MP-2017_Male'!$A$3:$CF$103,MIN((61+(Mortality!DQ$5-Mortality!$AT$5)),84),0))</f>
        <v>0.45089314075833609</v>
      </c>
      <c r="DR192" s="413">
        <f>DQ192*(1-VLOOKUP($AR93,'MP-2017_Male'!$A$3:$CF$103,MIN((61+(Mortality!DR$5-Mortality!$AT$5)),84),0))</f>
        <v>0.45030697967535027</v>
      </c>
      <c r="DS192" s="413">
        <f>DR192*(1-VLOOKUP($AR93,'MP-2017_Male'!$A$3:$CF$103,MIN((61+(Mortality!DS$5-Mortality!$AT$5)),84),0))</f>
        <v>0.44972158060177231</v>
      </c>
      <c r="DT192" s="413">
        <f>DS192*(1-VLOOKUP($AR93,'MP-2017_Male'!$A$3:$CF$103,MIN((61+(Mortality!DT$5-Mortality!$AT$5)),84),0))</f>
        <v>0.44913694254698999</v>
      </c>
      <c r="DU192" s="413">
        <f>DT192*(1-VLOOKUP($AR93,'MP-2017_Male'!$A$3:$CF$103,MIN((61+(Mortality!DU$5-Mortality!$AT$5)),84),0))</f>
        <v>0.44855306452167892</v>
      </c>
      <c r="DV192" s="413">
        <f>DU192*(1-VLOOKUP($AR93,'MP-2017_Male'!$A$3:$CF$103,MIN((61+(Mortality!DV$5-Mortality!$AT$5)),84),0))</f>
        <v>0.44796994553780073</v>
      </c>
      <c r="DW192" s="413">
        <f>DV192*(1-VLOOKUP($AR93,'MP-2017_Male'!$A$3:$CF$103,MIN((61+(Mortality!DW$5-Mortality!$AT$5)),84),0))</f>
        <v>0.44738758460860162</v>
      </c>
      <c r="DX192" s="413">
        <f>DW192*(1-VLOOKUP($AR93,'MP-2017_Male'!$A$3:$CF$103,MIN((61+(Mortality!DX$5-Mortality!$AT$5)),84),0))</f>
        <v>0.44680598074861044</v>
      </c>
      <c r="DY192" s="413">
        <f>DX192*(1-VLOOKUP($AR93,'MP-2017_Male'!$A$3:$CF$103,MIN((61+(Mortality!DY$5-Mortality!$AT$5)),84),0))</f>
        <v>0.44622513297363725</v>
      </c>
      <c r="DZ192" s="413">
        <f>DY192*(1-VLOOKUP($AR93,'MP-2017_Male'!$A$3:$CF$103,MIN((61+(Mortality!DZ$5-Mortality!$AT$5)),84),0))</f>
        <v>0.44564504030077151</v>
      </c>
      <c r="EA192" s="413">
        <f>DZ192*(1-VLOOKUP($AR93,'MP-2017_Male'!$A$3:$CF$103,MIN((61+(Mortality!EA$5-Mortality!$AT$5)),84),0))</f>
        <v>0.4450657017483805</v>
      </c>
      <c r="EB192" s="413">
        <f>EA192*(1-VLOOKUP($AR93,'MP-2017_Male'!$A$3:$CF$103,MIN((61+(Mortality!EB$5-Mortality!$AT$5)),84),0))</f>
        <v>0.4444871163361076</v>
      </c>
      <c r="EC192" s="413">
        <f>EB192*(1-VLOOKUP($AR93,'MP-2017_Male'!$A$3:$CF$103,MIN((61+(Mortality!EC$5-Mortality!$AT$5)),84),0))</f>
        <v>0.44390928308487065</v>
      </c>
      <c r="ED192" s="413">
        <f>EC192*(1-VLOOKUP($AR93,'MP-2017_Male'!$A$3:$CF$103,MIN((61+(Mortality!ED$5-Mortality!$AT$5)),84),0))</f>
        <v>0.44333220101686033</v>
      </c>
      <c r="EE192" s="413">
        <f>ED192*(1-VLOOKUP($AR93,'MP-2017_Male'!$A$3:$CF$103,MIN((61+(Mortality!EE$5-Mortality!$AT$5)),84),0))</f>
        <v>0.44275586915553844</v>
      </c>
      <c r="EF192" s="413">
        <f>EE192*(1-VLOOKUP($AR93,'MP-2017_Male'!$A$3:$CF$103,MIN((61+(Mortality!EF$5-Mortality!$AT$5)),84),0))</f>
        <v>0.44218028652563623</v>
      </c>
      <c r="EG192" s="413">
        <f>EF192*(1-VLOOKUP($AR93,'MP-2017_Male'!$A$3:$CF$103,MIN((61+(Mortality!EG$5-Mortality!$AT$5)),84),0))</f>
        <v>0.44160545215315294</v>
      </c>
      <c r="EH192" s="413">
        <f>EG192*(1-VLOOKUP($AR93,'MP-2017_Male'!$A$3:$CF$103,MIN((61+(Mortality!EH$5-Mortality!$AT$5)),84),0))</f>
        <v>0.44103136506535384</v>
      </c>
      <c r="EI192" s="413">
        <f>EH192*(1-VLOOKUP($AR93,'MP-2017_Male'!$A$3:$CF$103,MIN((61+(Mortality!EI$5-Mortality!$AT$5)),84),0))</f>
        <v>0.44045802429076891</v>
      </c>
      <c r="EJ192" s="413">
        <f>EI192*(1-VLOOKUP($AR93,'MP-2017_Male'!$A$3:$CF$103,MIN((61+(Mortality!EJ$5-Mortality!$AT$5)),84),0))</f>
        <v>0.43988542885919091</v>
      </c>
      <c r="EK192" s="413">
        <f>EJ192*(1-VLOOKUP($AR93,'MP-2017_Male'!$A$3:$CF$103,MIN((61+(Mortality!EK$5-Mortality!$AT$5)),84),0))</f>
        <v>0.43931357780167396</v>
      </c>
      <c r="EL192" s="413">
        <f>EK192*(1-VLOOKUP($AR93,'MP-2017_Male'!$A$3:$CF$103,MIN((61+(Mortality!EL$5-Mortality!$AT$5)),84),0))</f>
        <v>0.4387424701505318</v>
      </c>
      <c r="EM192" s="413">
        <f>EL192*(1-VLOOKUP($AR93,'MP-2017_Male'!$A$3:$CF$103,MIN((61+(Mortality!EM$5-Mortality!$AT$5)),84),0))</f>
        <v>0.43817210493933612</v>
      </c>
      <c r="EN192" s="413">
        <f>EM192*(1-VLOOKUP($AR93,'MP-2017_Male'!$A$3:$CF$103,MIN((61+(Mortality!EN$5-Mortality!$AT$5)),84),0))</f>
        <v>0.43760248120291501</v>
      </c>
      <c r="EO192" s="413">
        <f>EN192*(1-VLOOKUP($AR93,'MP-2017_Male'!$A$3:$CF$103,MIN((61+(Mortality!EO$5-Mortality!$AT$5)),84),0))</f>
        <v>0.43703359797735125</v>
      </c>
      <c r="EP192" s="413">
        <f>EO192*(1-VLOOKUP($AR93,'MP-2017_Male'!$A$3:$CF$103,MIN((61+(Mortality!EP$5-Mortality!$AT$5)),84),0))</f>
        <v>0.43646545429998068</v>
      </c>
      <c r="EQ192" s="413">
        <f>EP192*(1-VLOOKUP($AR93,'MP-2017_Male'!$A$3:$CF$103,MIN((61+(Mortality!EQ$5-Mortality!$AT$5)),84),0))</f>
        <v>0.43589804920939074</v>
      </c>
      <c r="ER192" s="413">
        <f>EQ192*(1-VLOOKUP($AR93,'MP-2017_Male'!$A$3:$CF$103,MIN((61+(Mortality!ER$5-Mortality!$AT$5)),84),0))</f>
        <v>0.43533138174541852</v>
      </c>
      <c r="ES192" s="413">
        <f>ER192*(1-VLOOKUP($AR93,'MP-2017_Male'!$A$3:$CF$103,MIN((61+(Mortality!ES$5-Mortality!$AT$5)),84),0))</f>
        <v>0.43476545094914948</v>
      </c>
      <c r="ET192" s="413">
        <f>ES192*(1-VLOOKUP($AR93,'MP-2017_Male'!$A$3:$CF$103,MIN((61+(Mortality!ET$5-Mortality!$AT$5)),84),0))</f>
        <v>0.43420025586291561</v>
      </c>
      <c r="EU192" s="413">
        <f>ET192*(1-VLOOKUP($AR93,'MP-2017_Male'!$A$3:$CF$103,MIN((61+(Mortality!EU$5-Mortality!$AT$5)),84),0))</f>
        <v>0.43363579553029385</v>
      </c>
      <c r="EV192" s="413">
        <f>EU192*(1-VLOOKUP($AR93,'MP-2017_Male'!$A$3:$CF$103,MIN((61+(Mortality!EV$5-Mortality!$AT$5)),84),0))</f>
        <v>0.43307206899610451</v>
      </c>
      <c r="EW192" s="413">
        <f>EV192*(1-VLOOKUP($AR93,'MP-2017_Male'!$A$3:$CF$103,MIN((61+(Mortality!EW$5-Mortality!$AT$5)),84),0))</f>
        <v>0.43250907530640958</v>
      </c>
      <c r="EX192" s="413">
        <f>EW192*(1-VLOOKUP($AR93,'MP-2017_Male'!$A$3:$CF$103,MIN((61+(Mortality!EX$5-Mortality!$AT$5)),84),0))</f>
        <v>0.43194681350851127</v>
      </c>
      <c r="EY192" s="413">
        <f>EX192*(1-VLOOKUP($AR93,'MP-2017_Male'!$A$3:$CF$103,MIN((61+(Mortality!EY$5-Mortality!$AT$5)),84),0))</f>
        <v>0.43138528265095022</v>
      </c>
      <c r="EZ192" s="413">
        <f>EY192*(1-VLOOKUP($AR93,'MP-2017_Male'!$A$3:$CF$103,MIN((61+(Mortality!EZ$5-Mortality!$AT$5)),84),0))</f>
        <v>0.43082448178350402</v>
      </c>
      <c r="FA192" s="413">
        <f>EZ192*(1-VLOOKUP($AR93,'MP-2017_Male'!$A$3:$CF$103,MIN((61+(Mortality!FA$5-Mortality!$AT$5)),84),0))</f>
        <v>0.43026440995718546</v>
      </c>
      <c r="FB192" s="413">
        <f>FA192*(1-VLOOKUP($AR93,'MP-2017_Male'!$A$3:$CF$103,MIN((61+(Mortality!FB$5-Mortality!$AT$5)),84),0))</f>
        <v>0.42970506622424115</v>
      </c>
      <c r="FC192" s="413">
        <f>FB192*(1-VLOOKUP($AR93,'MP-2017_Male'!$A$3:$CF$103,MIN((61+(Mortality!FC$5-Mortality!$AT$5)),84),0))</f>
        <v>0.42914644963814963</v>
      </c>
      <c r="FD192" s="413">
        <f>FC192*(1-VLOOKUP($AR93,'MP-2017_Male'!$A$3:$CF$103,MIN((61+(Mortality!FD$5-Mortality!$AT$5)),84),0))</f>
        <v>0.42858855925362005</v>
      </c>
      <c r="FE192" s="413">
        <f>FD192*(1-VLOOKUP($AR93,'MP-2017_Male'!$A$3:$CF$103,MIN((61+(Mortality!FE$5-Mortality!$AT$5)),84),0))</f>
        <v>0.42803139412659036</v>
      </c>
      <c r="FF192" s="413">
        <f>FE192*(1-VLOOKUP($AR93,'MP-2017_Male'!$A$3:$CF$103,MIN((61+(Mortality!FF$5-Mortality!$AT$5)),84),0))</f>
        <v>0.4274749533142258</v>
      </c>
      <c r="FG192" s="413">
        <f>FF192*(1-VLOOKUP($AR93,'MP-2017_Male'!$A$3:$CF$103,MIN((61+(Mortality!FG$5-Mortality!$AT$5)),84),0))</f>
        <v>0.42691923587491731</v>
      </c>
      <c r="FH192" s="413">
        <f>FG192*(1-VLOOKUP($AR93,'MP-2017_Male'!$A$3:$CF$103,MIN((61+(Mortality!FH$5-Mortality!$AT$5)),84),0))</f>
        <v>0.42636424086827995</v>
      </c>
      <c r="FI192" s="413">
        <f>FH192*(1-VLOOKUP($AR93,'MP-2017_Male'!$A$3:$CF$103,MIN((61+(Mortality!FI$5-Mortality!$AT$5)),84),0))</f>
        <v>0.4258099673551512</v>
      </c>
    </row>
    <row r="193" spans="44:165">
      <c r="AR193" s="205">
        <v>113</v>
      </c>
      <c r="AS193" s="235">
        <f t="shared" si="179"/>
        <v>0.49845179907217912</v>
      </c>
      <c r="AT193" s="235">
        <f t="shared" ref="AT193:AW193" si="195">AU193</f>
        <v>0.5</v>
      </c>
      <c r="AU193" s="235">
        <f t="shared" si="195"/>
        <v>0.5</v>
      </c>
      <c r="AV193" s="235">
        <f t="shared" si="195"/>
        <v>0.5</v>
      </c>
      <c r="AW193" s="235">
        <f t="shared" si="195"/>
        <v>0.5</v>
      </c>
      <c r="AX193" s="406">
        <f t="shared" si="163"/>
        <v>0.5</v>
      </c>
      <c r="AY193" s="413">
        <f>AX193*(1-VLOOKUP($AR94,'MP-2017_Male'!$A$3:$CF$103,MIN((61+(Mortality!AY$5-Mortality!$AT$5)),84),0))</f>
        <v>0.49959999999999999</v>
      </c>
      <c r="AZ193" s="413">
        <f>AY193*(1-VLOOKUP($AR94,'MP-2017_Male'!$A$3:$CF$103,MIN((61+(Mortality!AZ$5-Mortality!$AT$5)),84),0))</f>
        <v>0.49920031999999998</v>
      </c>
      <c r="BA193" s="413">
        <f>AZ193*(1-VLOOKUP($AR94,'MP-2017_Male'!$A$3:$CF$103,MIN((61+(Mortality!BA$5-Mortality!$AT$5)),84),0))</f>
        <v>0.49880095974399996</v>
      </c>
      <c r="BB193" s="413">
        <f>BA193*(1-VLOOKUP($AR94,'MP-2017_Male'!$A$3:$CF$103,MIN((61+(Mortality!BB$5-Mortality!$AT$5)),84),0))</f>
        <v>0.49845179907217912</v>
      </c>
      <c r="BC193" s="413">
        <f>BB193*(1-VLOOKUP($AR94,'MP-2017_Male'!$A$3:$CF$103,MIN((61+(Mortality!BC$5-Mortality!$AT$5)),84),0))</f>
        <v>0.49810288281282861</v>
      </c>
      <c r="BD193" s="413">
        <f>BC193*(1-VLOOKUP($AR94,'MP-2017_Male'!$A$3:$CF$103,MIN((61+(Mortality!BD$5-Mortality!$AT$5)),84),0))</f>
        <v>0.4977542107948596</v>
      </c>
      <c r="BE193" s="413">
        <f>BD193*(1-VLOOKUP($AR94,'MP-2017_Male'!$A$3:$CF$103,MIN((61+(Mortality!BE$5-Mortality!$AT$5)),84),0))</f>
        <v>0.49740578284730319</v>
      </c>
      <c r="BF193" s="413">
        <f>BE193*(1-VLOOKUP($AR94,'MP-2017_Male'!$A$3:$CF$103,MIN((61+(Mortality!BF$5-Mortality!$AT$5)),84),0))</f>
        <v>0.49705759879931005</v>
      </c>
      <c r="BG193" s="413">
        <f>BF193*(1-VLOOKUP($AR94,'MP-2017_Male'!$A$3:$CF$103,MIN((61+(Mortality!BG$5-Mortality!$AT$5)),84),0))</f>
        <v>0.49670965848015053</v>
      </c>
      <c r="BH193" s="413">
        <f>BG193*(1-VLOOKUP($AR94,'MP-2017_Male'!$A$3:$CF$103,MIN((61+(Mortality!BH$5-Mortality!$AT$5)),84),0))</f>
        <v>0.49636196171921443</v>
      </c>
      <c r="BI193" s="413">
        <f>BH193*(1-VLOOKUP($AR94,'MP-2017_Male'!$A$3:$CF$103,MIN((61+(Mortality!BI$5-Mortality!$AT$5)),84),0))</f>
        <v>0.49601450834601096</v>
      </c>
      <c r="BJ193" s="413">
        <f>BI193*(1-VLOOKUP($AR94,'MP-2017_Male'!$A$3:$CF$103,MIN((61+(Mortality!BJ$5-Mortality!$AT$5)),84),0))</f>
        <v>0.49566729819016875</v>
      </c>
      <c r="BK193" s="413">
        <f>BJ193*(1-VLOOKUP($AR94,'MP-2017_Male'!$A$3:$CF$103,MIN((61+(Mortality!BK$5-Mortality!$AT$5)),84),0))</f>
        <v>0.49532033108143564</v>
      </c>
      <c r="BL193" s="413">
        <f>BK193*(1-VLOOKUP($AR94,'MP-2017_Male'!$A$3:$CF$103,MIN((61+(Mortality!BL$5-Mortality!$AT$5)),84),0))</f>
        <v>0.49492407481657047</v>
      </c>
      <c r="BM193" s="413">
        <f>BL193*(1-VLOOKUP($AR94,'MP-2017_Male'!$A$3:$CF$103,MIN((61+(Mortality!BM$5-Mortality!$AT$5)),84),0))</f>
        <v>0.49452813555671721</v>
      </c>
      <c r="BN193" s="413">
        <f>BM193*(1-VLOOKUP($AR94,'MP-2017_Male'!$A$3:$CF$103,MIN((61+(Mortality!BN$5-Mortality!$AT$5)),84),0))</f>
        <v>0.49413251304827183</v>
      </c>
      <c r="BO193" s="413">
        <f>BN193*(1-VLOOKUP($AR94,'MP-2017_Male'!$A$3:$CF$103,MIN((61+(Mortality!BO$5-Mortality!$AT$5)),84),0))</f>
        <v>0.49373720703783319</v>
      </c>
      <c r="BP193" s="413">
        <f>BO193*(1-VLOOKUP($AR94,'MP-2017_Male'!$A$3:$CF$103,MIN((61+(Mortality!BP$5-Mortality!$AT$5)),84),0))</f>
        <v>0.4933422172722029</v>
      </c>
      <c r="BQ193" s="413">
        <f>BP193*(1-VLOOKUP($AR94,'MP-2017_Male'!$A$3:$CF$103,MIN((61+(Mortality!BQ$5-Mortality!$AT$5)),84),0))</f>
        <v>0.49289820927665789</v>
      </c>
      <c r="BR193" s="413">
        <f>BQ193*(1-VLOOKUP($AR94,'MP-2017_Male'!$A$3:$CF$103,MIN((61+(Mortality!BR$5-Mortality!$AT$5)),84),0))</f>
        <v>0.49245460088830889</v>
      </c>
      <c r="BS193" s="413">
        <f>BR193*(1-VLOOKUP($AR94,'MP-2017_Male'!$A$3:$CF$103,MIN((61+(Mortality!BS$5-Mortality!$AT$5)),84),0))</f>
        <v>0.49201139174750941</v>
      </c>
      <c r="BT193" s="413">
        <f>BS193*(1-VLOOKUP($AR94,'MP-2017_Male'!$A$3:$CF$103,MIN((61+(Mortality!BT$5-Mortality!$AT$5)),84),0))</f>
        <v>0.49156858149493665</v>
      </c>
      <c r="BU193" s="413">
        <f>BT193*(1-VLOOKUP($AR94,'MP-2017_Male'!$A$3:$CF$103,MIN((61+(Mortality!BU$5-Mortality!$AT$5)),84),0))</f>
        <v>0.49112616977159118</v>
      </c>
      <c r="BV193" s="413">
        <f>BU193*(1-VLOOKUP($AR94,'MP-2017_Male'!$A$3:$CF$103,MIN((61+(Mortality!BV$5-Mortality!$AT$5)),84),0))</f>
        <v>0.49068415621879674</v>
      </c>
      <c r="BW193" s="413">
        <f>BV193*(1-VLOOKUP($AR94,'MP-2017_Male'!$A$3:$CF$103,MIN((61+(Mortality!BW$5-Mortality!$AT$5)),84),0))</f>
        <v>0.49024254047819982</v>
      </c>
      <c r="BX193" s="413">
        <f>BW193*(1-VLOOKUP($AR94,'MP-2017_Male'!$A$3:$CF$103,MIN((61+(Mortality!BX$5-Mortality!$AT$5)),84),0))</f>
        <v>0.48980132219176942</v>
      </c>
      <c r="BY193" s="413">
        <f>BX193*(1-VLOOKUP($AR94,'MP-2017_Male'!$A$3:$CF$103,MIN((61+(Mortality!BY$5-Mortality!$AT$5)),84),0))</f>
        <v>0.48936050100179684</v>
      </c>
      <c r="BZ193" s="413">
        <f>BY193*(1-VLOOKUP($AR94,'MP-2017_Male'!$A$3:$CF$103,MIN((61+(Mortality!BZ$5-Mortality!$AT$5)),84),0))</f>
        <v>0.4889200765508952</v>
      </c>
      <c r="CA193" s="413">
        <f>BZ193*(1-VLOOKUP($AR94,'MP-2017_Male'!$A$3:$CF$103,MIN((61+(Mortality!CA$5-Mortality!$AT$5)),84),0))</f>
        <v>0.48848004848199938</v>
      </c>
      <c r="CB193" s="413">
        <f>CA193*(1-VLOOKUP($AR94,'MP-2017_Male'!$A$3:$CF$103,MIN((61+(Mortality!CB$5-Mortality!$AT$5)),84),0))</f>
        <v>0.4880404164383656</v>
      </c>
      <c r="CC193" s="413">
        <f>CB193*(1-VLOOKUP($AR94,'MP-2017_Male'!$A$3:$CF$103,MIN((61+(Mortality!CC$5-Mortality!$AT$5)),84),0))</f>
        <v>0.48760118006357106</v>
      </c>
      <c r="CD193" s="413">
        <f>CC193*(1-VLOOKUP($AR94,'MP-2017_Male'!$A$3:$CF$103,MIN((61+(Mortality!CD$5-Mortality!$AT$5)),84),0))</f>
        <v>0.48716233900151384</v>
      </c>
      <c r="CE193" s="413">
        <f>CD193*(1-VLOOKUP($AR94,'MP-2017_Male'!$A$3:$CF$103,MIN((61+(Mortality!CE$5-Mortality!$AT$5)),84),0))</f>
        <v>0.48672389289641249</v>
      </c>
      <c r="CF193" s="413">
        <f>CE193*(1-VLOOKUP($AR94,'MP-2017_Male'!$A$3:$CF$103,MIN((61+(Mortality!CF$5-Mortality!$AT$5)),84),0))</f>
        <v>0.48628584139280573</v>
      </c>
      <c r="CG193" s="413">
        <f>CF193*(1-VLOOKUP($AR94,'MP-2017_Male'!$A$3:$CF$103,MIN((61+(Mortality!CG$5-Mortality!$AT$5)),84),0))</f>
        <v>0.4858481841355522</v>
      </c>
      <c r="CH193" s="413">
        <f>CG193*(1-VLOOKUP($AR94,'MP-2017_Male'!$A$3:$CF$103,MIN((61+(Mortality!CH$5-Mortality!$AT$5)),84),0))</f>
        <v>0.48541092076983017</v>
      </c>
      <c r="CI193" s="413">
        <f>CH193*(1-VLOOKUP($AR94,'MP-2017_Male'!$A$3:$CF$103,MIN((61+(Mortality!CI$5-Mortality!$AT$5)),84),0))</f>
        <v>0.48497405094113732</v>
      </c>
      <c r="CJ193" s="413">
        <f>CI193*(1-VLOOKUP($AR94,'MP-2017_Male'!$A$3:$CF$103,MIN((61+(Mortality!CJ$5-Mortality!$AT$5)),84),0))</f>
        <v>0.48453757429529032</v>
      </c>
      <c r="CK193" s="413">
        <f>CJ193*(1-VLOOKUP($AR94,'MP-2017_Male'!$A$3:$CF$103,MIN((61+(Mortality!CK$5-Mortality!$AT$5)),84),0))</f>
        <v>0.48410149047842455</v>
      </c>
      <c r="CL193" s="413">
        <f>CK193*(1-VLOOKUP($AR94,'MP-2017_Male'!$A$3:$CF$103,MIN((61+(Mortality!CL$5-Mortality!$AT$5)),84),0))</f>
        <v>0.48366579913699398</v>
      </c>
      <c r="CM193" s="413">
        <f>CL193*(1-VLOOKUP($AR94,'MP-2017_Male'!$A$3:$CF$103,MIN((61+(Mortality!CM$5-Mortality!$AT$5)),84),0))</f>
        <v>0.48323049991777067</v>
      </c>
      <c r="CN193" s="413">
        <f>CM193*(1-VLOOKUP($AR94,'MP-2017_Male'!$A$3:$CF$103,MIN((61+(Mortality!CN$5-Mortality!$AT$5)),84),0))</f>
        <v>0.48279559246784465</v>
      </c>
      <c r="CO193" s="413">
        <f>CN193*(1-VLOOKUP($AR94,'MP-2017_Male'!$A$3:$CF$103,MIN((61+(Mortality!CO$5-Mortality!$AT$5)),84),0))</f>
        <v>0.48236107643462356</v>
      </c>
      <c r="CP193" s="413">
        <f>CO193*(1-VLOOKUP($AR94,'MP-2017_Male'!$A$3:$CF$103,MIN((61+(Mortality!CP$5-Mortality!$AT$5)),84),0))</f>
        <v>0.48192695146583236</v>
      </c>
      <c r="CQ193" s="413">
        <f>CP193*(1-VLOOKUP($AR94,'MP-2017_Male'!$A$3:$CF$103,MIN((61+(Mortality!CQ$5-Mortality!$AT$5)),84),0))</f>
        <v>0.4814932172095131</v>
      </c>
      <c r="CR193" s="413">
        <f>CQ193*(1-VLOOKUP($AR94,'MP-2017_Male'!$A$3:$CF$103,MIN((61+(Mortality!CR$5-Mortality!$AT$5)),84),0))</f>
        <v>0.48105987331402456</v>
      </c>
      <c r="CS193" s="413">
        <f>CR193*(1-VLOOKUP($AR94,'MP-2017_Male'!$A$3:$CF$103,MIN((61+(Mortality!CS$5-Mortality!$AT$5)),84),0))</f>
        <v>0.48062691942804192</v>
      </c>
      <c r="CT193" s="413">
        <f>CS193*(1-VLOOKUP($AR94,'MP-2017_Male'!$A$3:$CF$103,MIN((61+(Mortality!CT$5-Mortality!$AT$5)),84),0))</f>
        <v>0.4801943552005567</v>
      </c>
      <c r="CU193" s="413">
        <f>CT193*(1-VLOOKUP($AR94,'MP-2017_Male'!$A$3:$CF$103,MIN((61+(Mortality!CU$5-Mortality!$AT$5)),84),0))</f>
        <v>0.47976218028087619</v>
      </c>
      <c r="CV193" s="413">
        <f>CU193*(1-VLOOKUP($AR94,'MP-2017_Male'!$A$3:$CF$103,MIN((61+(Mortality!CV$5-Mortality!$AT$5)),84),0))</f>
        <v>0.4793303943186234</v>
      </c>
      <c r="CW193" s="413">
        <f>CV193*(1-VLOOKUP($AR94,'MP-2017_Male'!$A$3:$CF$103,MIN((61+(Mortality!CW$5-Mortality!$AT$5)),84),0))</f>
        <v>0.47889899696373661</v>
      </c>
      <c r="CX193" s="413">
        <f>CW193*(1-VLOOKUP($AR94,'MP-2017_Male'!$A$3:$CF$103,MIN((61+(Mortality!CX$5-Mortality!$AT$5)),84),0))</f>
        <v>0.47846798786646927</v>
      </c>
      <c r="CY193" s="413">
        <f>CX193*(1-VLOOKUP($AR94,'MP-2017_Male'!$A$3:$CF$103,MIN((61+(Mortality!CY$5-Mortality!$AT$5)),84),0))</f>
        <v>0.47803736667738944</v>
      </c>
      <c r="CZ193" s="413">
        <f>CY193*(1-VLOOKUP($AR94,'MP-2017_Male'!$A$3:$CF$103,MIN((61+(Mortality!CZ$5-Mortality!$AT$5)),84),0))</f>
        <v>0.47760713304737978</v>
      </c>
      <c r="DA193" s="413">
        <f>CZ193*(1-VLOOKUP($AR94,'MP-2017_Male'!$A$3:$CF$103,MIN((61+(Mortality!DA$5-Mortality!$AT$5)),84),0))</f>
        <v>0.47717728662763714</v>
      </c>
      <c r="DB193" s="413">
        <f>DA193*(1-VLOOKUP($AR94,'MP-2017_Male'!$A$3:$CF$103,MIN((61+(Mortality!DB$5-Mortality!$AT$5)),84),0))</f>
        <v>0.47674782706967228</v>
      </c>
      <c r="DC193" s="413">
        <f>DB193*(1-VLOOKUP($AR94,'MP-2017_Male'!$A$3:$CF$103,MIN((61+(Mortality!DC$5-Mortality!$AT$5)),84),0))</f>
        <v>0.47631875402530954</v>
      </c>
      <c r="DD193" s="413">
        <f>DC193*(1-VLOOKUP($AR94,'MP-2017_Male'!$A$3:$CF$103,MIN((61+(Mortality!DD$5-Mortality!$AT$5)),84),0))</f>
        <v>0.47589006714668675</v>
      </c>
      <c r="DE193" s="413">
        <f>DD193*(1-VLOOKUP($AR94,'MP-2017_Male'!$A$3:$CF$103,MIN((61+(Mortality!DE$5-Mortality!$AT$5)),84),0))</f>
        <v>0.47546176608625473</v>
      </c>
      <c r="DF193" s="413">
        <f>DE193*(1-VLOOKUP($AR94,'MP-2017_Male'!$A$3:$CF$103,MIN((61+(Mortality!DF$5-Mortality!$AT$5)),84),0))</f>
        <v>0.4750338504967771</v>
      </c>
      <c r="DG193" s="413">
        <f>DF193*(1-VLOOKUP($AR94,'MP-2017_Male'!$A$3:$CF$103,MIN((61+(Mortality!DG$5-Mortality!$AT$5)),84),0))</f>
        <v>0.47460632003133002</v>
      </c>
      <c r="DH193" s="413">
        <f>DG193*(1-VLOOKUP($AR94,'MP-2017_Male'!$A$3:$CF$103,MIN((61+(Mortality!DH$5-Mortality!$AT$5)),84),0))</f>
        <v>0.47417917434330181</v>
      </c>
      <c r="DI193" s="413">
        <f>DH193*(1-VLOOKUP($AR94,'MP-2017_Male'!$A$3:$CF$103,MIN((61+(Mortality!DI$5-Mortality!$AT$5)),84),0))</f>
        <v>0.47375241308639282</v>
      </c>
      <c r="DJ193" s="413">
        <f>DI193*(1-VLOOKUP($AR94,'MP-2017_Male'!$A$3:$CF$103,MIN((61+(Mortality!DJ$5-Mortality!$AT$5)),84),0))</f>
        <v>0.47332603591461508</v>
      </c>
      <c r="DK193" s="413">
        <f>DJ193*(1-VLOOKUP($AR94,'MP-2017_Male'!$A$3:$CF$103,MIN((61+(Mortality!DK$5-Mortality!$AT$5)),84),0))</f>
        <v>0.47290004248229195</v>
      </c>
      <c r="DL193" s="413">
        <f>DK193*(1-VLOOKUP($AR94,'MP-2017_Male'!$A$3:$CF$103,MIN((61+(Mortality!DL$5-Mortality!$AT$5)),84),0))</f>
        <v>0.4724744324440579</v>
      </c>
      <c r="DM193" s="413">
        <f>DL193*(1-VLOOKUP($AR94,'MP-2017_Male'!$A$3:$CF$103,MIN((61+(Mortality!DM$5-Mortality!$AT$5)),84),0))</f>
        <v>0.47204920545485823</v>
      </c>
      <c r="DN193" s="413">
        <f>DM193*(1-VLOOKUP($AR94,'MP-2017_Male'!$A$3:$CF$103,MIN((61+(Mortality!DN$5-Mortality!$AT$5)),84),0))</f>
        <v>0.47162436116994888</v>
      </c>
      <c r="DO193" s="413">
        <f>DN193*(1-VLOOKUP($AR94,'MP-2017_Male'!$A$3:$CF$103,MIN((61+(Mortality!DO$5-Mortality!$AT$5)),84),0))</f>
        <v>0.47119989924489591</v>
      </c>
      <c r="DP193" s="413">
        <f>DO193*(1-VLOOKUP($AR94,'MP-2017_Male'!$A$3:$CF$103,MIN((61+(Mortality!DP$5-Mortality!$AT$5)),84),0))</f>
        <v>0.4707758193355755</v>
      </c>
      <c r="DQ193" s="413">
        <f>DP193*(1-VLOOKUP($AR94,'MP-2017_Male'!$A$3:$CF$103,MIN((61+(Mortality!DQ$5-Mortality!$AT$5)),84),0))</f>
        <v>0.47035212109817348</v>
      </c>
      <c r="DR193" s="413">
        <f>DQ193*(1-VLOOKUP($AR94,'MP-2017_Male'!$A$3:$CF$103,MIN((61+(Mortality!DR$5-Mortality!$AT$5)),84),0))</f>
        <v>0.46992880418918515</v>
      </c>
      <c r="DS193" s="413">
        <f>DR193*(1-VLOOKUP($AR94,'MP-2017_Male'!$A$3:$CF$103,MIN((61+(Mortality!DS$5-Mortality!$AT$5)),84),0))</f>
        <v>0.46950586826541485</v>
      </c>
      <c r="DT193" s="413">
        <f>DS193*(1-VLOOKUP($AR94,'MP-2017_Male'!$A$3:$CF$103,MIN((61+(Mortality!DT$5-Mortality!$AT$5)),84),0))</f>
        <v>0.46908331298397599</v>
      </c>
      <c r="DU193" s="413">
        <f>DT193*(1-VLOOKUP($AR94,'MP-2017_Male'!$A$3:$CF$103,MIN((61+(Mortality!DU$5-Mortality!$AT$5)),84),0))</f>
        <v>0.46866113800229042</v>
      </c>
      <c r="DV193" s="413">
        <f>DU193*(1-VLOOKUP($AR94,'MP-2017_Male'!$A$3:$CF$103,MIN((61+(Mortality!DV$5-Mortality!$AT$5)),84),0))</f>
        <v>0.46823934297808834</v>
      </c>
      <c r="DW193" s="413">
        <f>DV193*(1-VLOOKUP($AR94,'MP-2017_Male'!$A$3:$CF$103,MIN((61+(Mortality!DW$5-Mortality!$AT$5)),84),0))</f>
        <v>0.46781792756940804</v>
      </c>
      <c r="DX193" s="413">
        <f>DW193*(1-VLOOKUP($AR94,'MP-2017_Male'!$A$3:$CF$103,MIN((61+(Mortality!DX$5-Mortality!$AT$5)),84),0))</f>
        <v>0.46739689143459556</v>
      </c>
      <c r="DY193" s="413">
        <f>DX193*(1-VLOOKUP($AR94,'MP-2017_Male'!$A$3:$CF$103,MIN((61+(Mortality!DY$5-Mortality!$AT$5)),84),0))</f>
        <v>0.46697623423230444</v>
      </c>
      <c r="DZ193" s="413">
        <f>DY193*(1-VLOOKUP($AR94,'MP-2017_Male'!$A$3:$CF$103,MIN((61+(Mortality!DZ$5-Mortality!$AT$5)),84),0))</f>
        <v>0.46655595562149538</v>
      </c>
      <c r="EA193" s="413">
        <f>DZ193*(1-VLOOKUP($AR94,'MP-2017_Male'!$A$3:$CF$103,MIN((61+(Mortality!EA$5-Mortality!$AT$5)),84),0))</f>
        <v>0.46613605526143603</v>
      </c>
      <c r="EB193" s="413">
        <f>EA193*(1-VLOOKUP($AR94,'MP-2017_Male'!$A$3:$CF$103,MIN((61+(Mortality!EB$5-Mortality!$AT$5)),84),0))</f>
        <v>0.46571653281170072</v>
      </c>
      <c r="EC193" s="413">
        <f>EB193*(1-VLOOKUP($AR94,'MP-2017_Male'!$A$3:$CF$103,MIN((61+(Mortality!EC$5-Mortality!$AT$5)),84),0))</f>
        <v>0.46529738793217018</v>
      </c>
      <c r="ED193" s="413">
        <f>EC193*(1-VLOOKUP($AR94,'MP-2017_Male'!$A$3:$CF$103,MIN((61+(Mortality!ED$5-Mortality!$AT$5)),84),0))</f>
        <v>0.46487862028303123</v>
      </c>
      <c r="EE193" s="413">
        <f>ED193*(1-VLOOKUP($AR94,'MP-2017_Male'!$A$3:$CF$103,MIN((61+(Mortality!EE$5-Mortality!$AT$5)),84),0))</f>
        <v>0.4644602295247765</v>
      </c>
      <c r="EF193" s="413">
        <f>EE193*(1-VLOOKUP($AR94,'MP-2017_Male'!$A$3:$CF$103,MIN((61+(Mortality!EF$5-Mortality!$AT$5)),84),0))</f>
        <v>0.46404221531820422</v>
      </c>
      <c r="EG193" s="413">
        <f>EF193*(1-VLOOKUP($AR94,'MP-2017_Male'!$A$3:$CF$103,MIN((61+(Mortality!EG$5-Mortality!$AT$5)),84),0))</f>
        <v>0.46362457732441781</v>
      </c>
      <c r="EH193" s="413">
        <f>EG193*(1-VLOOKUP($AR94,'MP-2017_Male'!$A$3:$CF$103,MIN((61+(Mortality!EH$5-Mortality!$AT$5)),84),0))</f>
        <v>0.46320731520482583</v>
      </c>
      <c r="EI193" s="413">
        <f>EH193*(1-VLOOKUP($AR94,'MP-2017_Male'!$A$3:$CF$103,MIN((61+(Mortality!EI$5-Mortality!$AT$5)),84),0))</f>
        <v>0.4627904286211415</v>
      </c>
      <c r="EJ193" s="413">
        <f>EI193*(1-VLOOKUP($AR94,'MP-2017_Male'!$A$3:$CF$103,MIN((61+(Mortality!EJ$5-Mortality!$AT$5)),84),0))</f>
        <v>0.46237391723538246</v>
      </c>
      <c r="EK193" s="413">
        <f>EJ193*(1-VLOOKUP($AR94,'MP-2017_Male'!$A$3:$CF$103,MIN((61+(Mortality!EK$5-Mortality!$AT$5)),84),0))</f>
        <v>0.46195778070987059</v>
      </c>
      <c r="EL193" s="413">
        <f>EK193*(1-VLOOKUP($AR94,'MP-2017_Male'!$A$3:$CF$103,MIN((61+(Mortality!EL$5-Mortality!$AT$5)),84),0))</f>
        <v>0.46154201870723172</v>
      </c>
      <c r="EM193" s="413">
        <f>EL193*(1-VLOOKUP($AR94,'MP-2017_Male'!$A$3:$CF$103,MIN((61+(Mortality!EM$5-Mortality!$AT$5)),84),0))</f>
        <v>0.46112663089039518</v>
      </c>
      <c r="EN193" s="413">
        <f>EM193*(1-VLOOKUP($AR94,'MP-2017_Male'!$A$3:$CF$103,MIN((61+(Mortality!EN$5-Mortality!$AT$5)),84),0))</f>
        <v>0.46071161692259383</v>
      </c>
      <c r="EO193" s="413">
        <f>EN193*(1-VLOOKUP($AR94,'MP-2017_Male'!$A$3:$CF$103,MIN((61+(Mortality!EO$5-Mortality!$AT$5)),84),0))</f>
        <v>0.46029697646736351</v>
      </c>
      <c r="EP193" s="413">
        <f>EO193*(1-VLOOKUP($AR94,'MP-2017_Male'!$A$3:$CF$103,MIN((61+(Mortality!EP$5-Mortality!$AT$5)),84),0))</f>
        <v>0.45988270918854285</v>
      </c>
      <c r="EQ193" s="413">
        <f>EP193*(1-VLOOKUP($AR94,'MP-2017_Male'!$A$3:$CF$103,MIN((61+(Mortality!EQ$5-Mortality!$AT$5)),84),0))</f>
        <v>0.45946881475027318</v>
      </c>
      <c r="ER193" s="413">
        <f>EQ193*(1-VLOOKUP($AR94,'MP-2017_Male'!$A$3:$CF$103,MIN((61+(Mortality!ER$5-Mortality!$AT$5)),84),0))</f>
        <v>0.45905529281699792</v>
      </c>
      <c r="ES193" s="413">
        <f>ER193*(1-VLOOKUP($AR94,'MP-2017_Male'!$A$3:$CF$103,MIN((61+(Mortality!ES$5-Mortality!$AT$5)),84),0))</f>
        <v>0.45864214305346263</v>
      </c>
      <c r="ET193" s="413">
        <f>ES193*(1-VLOOKUP($AR94,'MP-2017_Male'!$A$3:$CF$103,MIN((61+(Mortality!ET$5-Mortality!$AT$5)),84),0))</f>
        <v>0.45822936512471452</v>
      </c>
      <c r="EU193" s="413">
        <f>ET193*(1-VLOOKUP($AR94,'MP-2017_Male'!$A$3:$CF$103,MIN((61+(Mortality!EU$5-Mortality!$AT$5)),84),0))</f>
        <v>0.45781695869610228</v>
      </c>
      <c r="EV193" s="413">
        <f>EU193*(1-VLOOKUP($AR94,'MP-2017_Male'!$A$3:$CF$103,MIN((61+(Mortality!EV$5-Mortality!$AT$5)),84),0))</f>
        <v>0.45740492343327577</v>
      </c>
      <c r="EW193" s="413">
        <f>EV193*(1-VLOOKUP($AR94,'MP-2017_Male'!$A$3:$CF$103,MIN((61+(Mortality!EW$5-Mortality!$AT$5)),84),0))</f>
        <v>0.45699325900218579</v>
      </c>
      <c r="EX193" s="413">
        <f>EW193*(1-VLOOKUP($AR94,'MP-2017_Male'!$A$3:$CF$103,MIN((61+(Mortality!EX$5-Mortality!$AT$5)),84),0))</f>
        <v>0.45658196506908383</v>
      </c>
      <c r="EY193" s="413">
        <f>EX193*(1-VLOOKUP($AR94,'MP-2017_Male'!$A$3:$CF$103,MIN((61+(Mortality!EY$5-Mortality!$AT$5)),84),0))</f>
        <v>0.45617104130052166</v>
      </c>
      <c r="EZ193" s="413">
        <f>EY193*(1-VLOOKUP($AR94,'MP-2017_Male'!$A$3:$CF$103,MIN((61+(Mortality!EZ$5-Mortality!$AT$5)),84),0))</f>
        <v>0.45576048736335117</v>
      </c>
      <c r="FA193" s="413">
        <f>EZ193*(1-VLOOKUP($AR94,'MP-2017_Male'!$A$3:$CF$103,MIN((61+(Mortality!FA$5-Mortality!$AT$5)),84),0))</f>
        <v>0.45535030292472417</v>
      </c>
      <c r="FB193" s="413">
        <f>FA193*(1-VLOOKUP($AR94,'MP-2017_Male'!$A$3:$CF$103,MIN((61+(Mortality!FB$5-Mortality!$AT$5)),84),0))</f>
        <v>0.45494048765209194</v>
      </c>
      <c r="FC193" s="413">
        <f>FB193*(1-VLOOKUP($AR94,'MP-2017_Male'!$A$3:$CF$103,MIN((61+(Mortality!FC$5-Mortality!$AT$5)),84),0))</f>
        <v>0.45453104121320503</v>
      </c>
      <c r="FD193" s="413">
        <f>FC193*(1-VLOOKUP($AR94,'MP-2017_Male'!$A$3:$CF$103,MIN((61+(Mortality!FD$5-Mortality!$AT$5)),84),0))</f>
        <v>0.45412196327611315</v>
      </c>
      <c r="FE193" s="413">
        <f>FD193*(1-VLOOKUP($AR94,'MP-2017_Male'!$A$3:$CF$103,MIN((61+(Mortality!FE$5-Mortality!$AT$5)),84),0))</f>
        <v>0.45371325350916464</v>
      </c>
      <c r="FF193" s="413">
        <f>FE193*(1-VLOOKUP($AR94,'MP-2017_Male'!$A$3:$CF$103,MIN((61+(Mortality!FF$5-Mortality!$AT$5)),84),0))</f>
        <v>0.45330491158100639</v>
      </c>
      <c r="FG193" s="413">
        <f>FF193*(1-VLOOKUP($AR94,'MP-2017_Male'!$A$3:$CF$103,MIN((61+(Mortality!FG$5-Mortality!$AT$5)),84),0))</f>
        <v>0.45289693716058349</v>
      </c>
      <c r="FH193" s="413">
        <f>FG193*(1-VLOOKUP($AR94,'MP-2017_Male'!$A$3:$CF$103,MIN((61+(Mortality!FH$5-Mortality!$AT$5)),84),0))</f>
        <v>0.45248932991713897</v>
      </c>
      <c r="FI193" s="413">
        <f>FH193*(1-VLOOKUP($AR94,'MP-2017_Male'!$A$3:$CF$103,MIN((61+(Mortality!FI$5-Mortality!$AT$5)),84),0))</f>
        <v>0.45208208952021356</v>
      </c>
    </row>
    <row r="194" spans="44:165">
      <c r="AR194" s="205">
        <v>114</v>
      </c>
      <c r="AS194" s="235">
        <f t="shared" si="179"/>
        <v>0.49920047987201294</v>
      </c>
      <c r="AT194" s="235">
        <f t="shared" ref="AT194:AW194" si="196">AU194</f>
        <v>0.5</v>
      </c>
      <c r="AU194" s="235">
        <f t="shared" si="196"/>
        <v>0.5</v>
      </c>
      <c r="AV194" s="235">
        <f t="shared" si="196"/>
        <v>0.5</v>
      </c>
      <c r="AW194" s="235">
        <f t="shared" si="196"/>
        <v>0.5</v>
      </c>
      <c r="AX194" s="406">
        <f t="shared" si="163"/>
        <v>0.5</v>
      </c>
      <c r="AY194" s="413">
        <f>AX194*(1-VLOOKUP($AR95,'MP-2017_Male'!$A$3:$CF$103,MIN((61+(Mortality!AY$5-Mortality!$AT$5)),84),0))</f>
        <v>0.49980000000000002</v>
      </c>
      <c r="AZ194" s="413">
        <f>AY194*(1-VLOOKUP($AR95,'MP-2017_Male'!$A$3:$CF$103,MIN((61+(Mortality!AZ$5-Mortality!$AT$5)),84),0))</f>
        <v>0.49960008000000006</v>
      </c>
      <c r="BA194" s="413">
        <f>AZ194*(1-VLOOKUP($AR95,'MP-2017_Male'!$A$3:$CF$103,MIN((61+(Mortality!BA$5-Mortality!$AT$5)),84),0))</f>
        <v>0.49940023996800009</v>
      </c>
      <c r="BB194" s="413">
        <f>BA194*(1-VLOOKUP($AR95,'MP-2017_Male'!$A$3:$CF$103,MIN((61+(Mortality!BB$5-Mortality!$AT$5)),84),0))</f>
        <v>0.49920047987201294</v>
      </c>
      <c r="BC194" s="413">
        <f>BB194*(1-VLOOKUP($AR95,'MP-2017_Male'!$A$3:$CF$103,MIN((61+(Mortality!BC$5-Mortality!$AT$5)),84),0))</f>
        <v>0.49900079968006417</v>
      </c>
      <c r="BD194" s="413">
        <f>BC194*(1-VLOOKUP($AR95,'MP-2017_Male'!$A$3:$CF$103,MIN((61+(Mortality!BD$5-Mortality!$AT$5)),84),0))</f>
        <v>0.49880119936019218</v>
      </c>
      <c r="BE194" s="413">
        <f>BD194*(1-VLOOKUP($AR95,'MP-2017_Male'!$A$3:$CF$103,MIN((61+(Mortality!BE$5-Mortality!$AT$5)),84),0))</f>
        <v>0.49860167888044815</v>
      </c>
      <c r="BF194" s="413">
        <f>BE194*(1-VLOOKUP($AR95,'MP-2017_Male'!$A$3:$CF$103,MIN((61+(Mortality!BF$5-Mortality!$AT$5)),84),0))</f>
        <v>0.49840223820889601</v>
      </c>
      <c r="BG194" s="413">
        <f>BF194*(1-VLOOKUP($AR95,'MP-2017_Male'!$A$3:$CF$103,MIN((61+(Mortality!BG$5-Mortality!$AT$5)),84),0))</f>
        <v>0.49820287731361246</v>
      </c>
      <c r="BH194" s="413">
        <f>BG194*(1-VLOOKUP($AR95,'MP-2017_Male'!$A$3:$CF$103,MIN((61+(Mortality!BH$5-Mortality!$AT$5)),84),0))</f>
        <v>0.49800359616268702</v>
      </c>
      <c r="BI194" s="413">
        <f>BH194*(1-VLOOKUP($AR95,'MP-2017_Male'!$A$3:$CF$103,MIN((61+(Mortality!BI$5-Mortality!$AT$5)),84),0))</f>
        <v>0.49780439472422194</v>
      </c>
      <c r="BJ194" s="413">
        <f>BI194*(1-VLOOKUP($AR95,'MP-2017_Male'!$A$3:$CF$103,MIN((61+(Mortality!BJ$5-Mortality!$AT$5)),84),0))</f>
        <v>0.49760527296633228</v>
      </c>
      <c r="BK194" s="413">
        <f>BJ194*(1-VLOOKUP($AR95,'MP-2017_Male'!$A$3:$CF$103,MIN((61+(Mortality!BK$5-Mortality!$AT$5)),84),0))</f>
        <v>0.49740623085714575</v>
      </c>
      <c r="BL194" s="413">
        <f>BK194*(1-VLOOKUP($AR95,'MP-2017_Male'!$A$3:$CF$103,MIN((61+(Mortality!BL$5-Mortality!$AT$5)),84),0))</f>
        <v>0.49720726836480289</v>
      </c>
      <c r="BM194" s="413">
        <f>BL194*(1-VLOOKUP($AR95,'MP-2017_Male'!$A$3:$CF$103,MIN((61+(Mortality!BM$5-Mortality!$AT$5)),84),0))</f>
        <v>0.49700838545745701</v>
      </c>
      <c r="BN194" s="413">
        <f>BM194*(1-VLOOKUP($AR95,'MP-2017_Male'!$A$3:$CF$103,MIN((61+(Mortality!BN$5-Mortality!$AT$5)),84),0))</f>
        <v>0.49680958210327403</v>
      </c>
      <c r="BO194" s="413">
        <f>BN194*(1-VLOOKUP($AR95,'MP-2017_Male'!$A$3:$CF$103,MIN((61+(Mortality!BO$5-Mortality!$AT$5)),84),0))</f>
        <v>0.49661085827043272</v>
      </c>
      <c r="BP194" s="413">
        <f>BO194*(1-VLOOKUP($AR95,'MP-2017_Male'!$A$3:$CF$103,MIN((61+(Mortality!BP$5-Mortality!$AT$5)),84),0))</f>
        <v>0.49641221392712459</v>
      </c>
      <c r="BQ194" s="413">
        <f>BP194*(1-VLOOKUP($AR95,'MP-2017_Male'!$A$3:$CF$103,MIN((61+(Mortality!BQ$5-Mortality!$AT$5)),84),0))</f>
        <v>0.49621364904155374</v>
      </c>
      <c r="BR194" s="413">
        <f>BQ194*(1-VLOOKUP($AR95,'MP-2017_Male'!$A$3:$CF$103,MIN((61+(Mortality!BR$5-Mortality!$AT$5)),84),0))</f>
        <v>0.49601516358193715</v>
      </c>
      <c r="BS194" s="413">
        <f>BR194*(1-VLOOKUP($AR95,'MP-2017_Male'!$A$3:$CF$103,MIN((61+(Mortality!BS$5-Mortality!$AT$5)),84),0))</f>
        <v>0.49581675751650439</v>
      </c>
      <c r="BT194" s="413">
        <f>BS194*(1-VLOOKUP($AR95,'MP-2017_Male'!$A$3:$CF$103,MIN((61+(Mortality!BT$5-Mortality!$AT$5)),84),0))</f>
        <v>0.49561843081349782</v>
      </c>
      <c r="BU194" s="413">
        <f>BT194*(1-VLOOKUP($AR95,'MP-2017_Male'!$A$3:$CF$103,MIN((61+(Mortality!BU$5-Mortality!$AT$5)),84),0))</f>
        <v>0.49542018344117245</v>
      </c>
      <c r="BV194" s="413">
        <f>BU194*(1-VLOOKUP($AR95,'MP-2017_Male'!$A$3:$CF$103,MIN((61+(Mortality!BV$5-Mortality!$AT$5)),84),0))</f>
        <v>0.49522201536779598</v>
      </c>
      <c r="BW194" s="413">
        <f>BV194*(1-VLOOKUP($AR95,'MP-2017_Male'!$A$3:$CF$103,MIN((61+(Mortality!BW$5-Mortality!$AT$5)),84),0))</f>
        <v>0.4950239265616489</v>
      </c>
      <c r="BX194" s="413">
        <f>BW194*(1-VLOOKUP($AR95,'MP-2017_Male'!$A$3:$CF$103,MIN((61+(Mortality!BX$5-Mortality!$AT$5)),84),0))</f>
        <v>0.49482591699102424</v>
      </c>
      <c r="BY194" s="413">
        <f>BX194*(1-VLOOKUP($AR95,'MP-2017_Male'!$A$3:$CF$103,MIN((61+(Mortality!BY$5-Mortality!$AT$5)),84),0))</f>
        <v>0.49462798662422786</v>
      </c>
      <c r="BZ194" s="413">
        <f>BY194*(1-VLOOKUP($AR95,'MP-2017_Male'!$A$3:$CF$103,MIN((61+(Mortality!BZ$5-Mortality!$AT$5)),84),0))</f>
        <v>0.4944301354295782</v>
      </c>
      <c r="CA194" s="413">
        <f>BZ194*(1-VLOOKUP($AR95,'MP-2017_Male'!$A$3:$CF$103,MIN((61+(Mortality!CA$5-Mortality!$AT$5)),84),0))</f>
        <v>0.49423236337540638</v>
      </c>
      <c r="CB194" s="413">
        <f>CA194*(1-VLOOKUP($AR95,'MP-2017_Male'!$A$3:$CF$103,MIN((61+(Mortality!CB$5-Mortality!$AT$5)),84),0))</f>
        <v>0.49403467043005622</v>
      </c>
      <c r="CC194" s="413">
        <f>CB194*(1-VLOOKUP($AR95,'MP-2017_Male'!$A$3:$CF$103,MIN((61+(Mortality!CC$5-Mortality!$AT$5)),84),0))</f>
        <v>0.4938370565618842</v>
      </c>
      <c r="CD194" s="413">
        <f>CC194*(1-VLOOKUP($AR95,'MP-2017_Male'!$A$3:$CF$103,MIN((61+(Mortality!CD$5-Mortality!$AT$5)),84),0))</f>
        <v>0.49363952173925946</v>
      </c>
      <c r="CE194" s="413">
        <f>CD194*(1-VLOOKUP($AR95,'MP-2017_Male'!$A$3:$CF$103,MIN((61+(Mortality!CE$5-Mortality!$AT$5)),84),0))</f>
        <v>0.49344206593056378</v>
      </c>
      <c r="CF194" s="413">
        <f>CE194*(1-VLOOKUP($AR95,'MP-2017_Male'!$A$3:$CF$103,MIN((61+(Mortality!CF$5-Mortality!$AT$5)),84),0))</f>
        <v>0.49324468910419156</v>
      </c>
      <c r="CG194" s="413">
        <f>CF194*(1-VLOOKUP($AR95,'MP-2017_Male'!$A$3:$CF$103,MIN((61+(Mortality!CG$5-Mortality!$AT$5)),84),0))</f>
        <v>0.4930473912285499</v>
      </c>
      <c r="CH194" s="413">
        <f>CG194*(1-VLOOKUP($AR95,'MP-2017_Male'!$A$3:$CF$103,MIN((61+(Mortality!CH$5-Mortality!$AT$5)),84),0))</f>
        <v>0.49285017227205852</v>
      </c>
      <c r="CI194" s="413">
        <f>CH194*(1-VLOOKUP($AR95,'MP-2017_Male'!$A$3:$CF$103,MIN((61+(Mortality!CI$5-Mortality!$AT$5)),84),0))</f>
        <v>0.49265303220314971</v>
      </c>
      <c r="CJ194" s="413">
        <f>CI194*(1-VLOOKUP($AR95,'MP-2017_Male'!$A$3:$CF$103,MIN((61+(Mortality!CJ$5-Mortality!$AT$5)),84),0))</f>
        <v>0.4924559709902685</v>
      </c>
      <c r="CK194" s="413">
        <f>CJ194*(1-VLOOKUP($AR95,'MP-2017_Male'!$A$3:$CF$103,MIN((61+(Mortality!CK$5-Mortality!$AT$5)),84),0))</f>
        <v>0.49225898860187239</v>
      </c>
      <c r="CL194" s="413">
        <f>CK194*(1-VLOOKUP($AR95,'MP-2017_Male'!$A$3:$CF$103,MIN((61+(Mortality!CL$5-Mortality!$AT$5)),84),0))</f>
        <v>0.49206208500643167</v>
      </c>
      <c r="CM194" s="413">
        <f>CL194*(1-VLOOKUP($AR95,'MP-2017_Male'!$A$3:$CF$103,MIN((61+(Mortality!CM$5-Mortality!$AT$5)),84),0))</f>
        <v>0.4918652601724291</v>
      </c>
      <c r="CN194" s="413">
        <f>CM194*(1-VLOOKUP($AR95,'MP-2017_Male'!$A$3:$CF$103,MIN((61+(Mortality!CN$5-Mortality!$AT$5)),84),0))</f>
        <v>0.49166851406836015</v>
      </c>
      <c r="CO194" s="413">
        <f>CN194*(1-VLOOKUP($AR95,'MP-2017_Male'!$A$3:$CF$103,MIN((61+(Mortality!CO$5-Mortality!$AT$5)),84),0))</f>
        <v>0.4914718466627328</v>
      </c>
      <c r="CP194" s="413">
        <f>CO194*(1-VLOOKUP($AR95,'MP-2017_Male'!$A$3:$CF$103,MIN((61+(Mortality!CP$5-Mortality!$AT$5)),84),0))</f>
        <v>0.49127525792406773</v>
      </c>
      <c r="CQ194" s="413">
        <f>CP194*(1-VLOOKUP($AR95,'MP-2017_Male'!$A$3:$CF$103,MIN((61+(Mortality!CQ$5-Mortality!$AT$5)),84),0))</f>
        <v>0.49107874782089811</v>
      </c>
      <c r="CR194" s="413">
        <f>CQ194*(1-VLOOKUP($AR95,'MP-2017_Male'!$A$3:$CF$103,MIN((61+(Mortality!CR$5-Mortality!$AT$5)),84),0))</f>
        <v>0.49088231632176976</v>
      </c>
      <c r="CS194" s="413">
        <f>CR194*(1-VLOOKUP($AR95,'MP-2017_Male'!$A$3:$CF$103,MIN((61+(Mortality!CS$5-Mortality!$AT$5)),84),0))</f>
        <v>0.49068596339524106</v>
      </c>
      <c r="CT194" s="413">
        <f>CS194*(1-VLOOKUP($AR95,'MP-2017_Male'!$A$3:$CF$103,MIN((61+(Mortality!CT$5-Mortality!$AT$5)),84),0))</f>
        <v>0.49048968900988299</v>
      </c>
      <c r="CU194" s="413">
        <f>CT194*(1-VLOOKUP($AR95,'MP-2017_Male'!$A$3:$CF$103,MIN((61+(Mortality!CU$5-Mortality!$AT$5)),84),0))</f>
        <v>0.49029349313427906</v>
      </c>
      <c r="CV194" s="413">
        <f>CU194*(1-VLOOKUP($AR95,'MP-2017_Male'!$A$3:$CF$103,MIN((61+(Mortality!CV$5-Mortality!$AT$5)),84),0))</f>
        <v>0.49009737573702539</v>
      </c>
      <c r="CW194" s="413">
        <f>CV194*(1-VLOOKUP($AR95,'MP-2017_Male'!$A$3:$CF$103,MIN((61+(Mortality!CW$5-Mortality!$AT$5)),84),0))</f>
        <v>0.48990133678673059</v>
      </c>
      <c r="CX194" s="413">
        <f>CW194*(1-VLOOKUP($AR95,'MP-2017_Male'!$A$3:$CF$103,MIN((61+(Mortality!CX$5-Mortality!$AT$5)),84),0))</f>
        <v>0.48970537625201593</v>
      </c>
      <c r="CY194" s="413">
        <f>CX194*(1-VLOOKUP($AR95,'MP-2017_Male'!$A$3:$CF$103,MIN((61+(Mortality!CY$5-Mortality!$AT$5)),84),0))</f>
        <v>0.48950949410151517</v>
      </c>
      <c r="CZ194" s="413">
        <f>CY194*(1-VLOOKUP($AR95,'MP-2017_Male'!$A$3:$CF$103,MIN((61+(Mortality!CZ$5-Mortality!$AT$5)),84),0))</f>
        <v>0.48931369030387462</v>
      </c>
      <c r="DA194" s="413">
        <f>CZ194*(1-VLOOKUP($AR95,'MP-2017_Male'!$A$3:$CF$103,MIN((61+(Mortality!DA$5-Mortality!$AT$5)),84),0))</f>
        <v>0.4891179648277531</v>
      </c>
      <c r="DB194" s="413">
        <f>DA194*(1-VLOOKUP($AR95,'MP-2017_Male'!$A$3:$CF$103,MIN((61+(Mortality!DB$5-Mortality!$AT$5)),84),0))</f>
        <v>0.48892231764182204</v>
      </c>
      <c r="DC194" s="413">
        <f>DB194*(1-VLOOKUP($AR95,'MP-2017_Male'!$A$3:$CF$103,MIN((61+(Mortality!DC$5-Mortality!$AT$5)),84),0))</f>
        <v>0.48872674871476535</v>
      </c>
      <c r="DD194" s="413">
        <f>DC194*(1-VLOOKUP($AR95,'MP-2017_Male'!$A$3:$CF$103,MIN((61+(Mortality!DD$5-Mortality!$AT$5)),84),0))</f>
        <v>0.48853125801527947</v>
      </c>
      <c r="DE194" s="413">
        <f>DD194*(1-VLOOKUP($AR95,'MP-2017_Male'!$A$3:$CF$103,MIN((61+(Mortality!DE$5-Mortality!$AT$5)),84),0))</f>
        <v>0.48833584551207337</v>
      </c>
      <c r="DF194" s="413">
        <f>DE194*(1-VLOOKUP($AR95,'MP-2017_Male'!$A$3:$CF$103,MIN((61+(Mortality!DF$5-Mortality!$AT$5)),84),0))</f>
        <v>0.48814051117386859</v>
      </c>
      <c r="DG194" s="413">
        <f>DF194*(1-VLOOKUP($AR95,'MP-2017_Male'!$A$3:$CF$103,MIN((61+(Mortality!DG$5-Mortality!$AT$5)),84),0))</f>
        <v>0.48794525496939906</v>
      </c>
      <c r="DH194" s="413">
        <f>DG194*(1-VLOOKUP($AR95,'MP-2017_Male'!$A$3:$CF$103,MIN((61+(Mortality!DH$5-Mortality!$AT$5)),84),0))</f>
        <v>0.48775007686741134</v>
      </c>
      <c r="DI194" s="413">
        <f>DH194*(1-VLOOKUP($AR95,'MP-2017_Male'!$A$3:$CF$103,MIN((61+(Mortality!DI$5-Mortality!$AT$5)),84),0))</f>
        <v>0.48755497683666438</v>
      </c>
      <c r="DJ194" s="413">
        <f>DI194*(1-VLOOKUP($AR95,'MP-2017_Male'!$A$3:$CF$103,MIN((61+(Mortality!DJ$5-Mortality!$AT$5)),84),0))</f>
        <v>0.48735995484592975</v>
      </c>
      <c r="DK194" s="413">
        <f>DJ194*(1-VLOOKUP($AR95,'MP-2017_Male'!$A$3:$CF$103,MIN((61+(Mortality!DK$5-Mortality!$AT$5)),84),0))</f>
        <v>0.48716501086399139</v>
      </c>
      <c r="DL194" s="413">
        <f>DK194*(1-VLOOKUP($AR95,'MP-2017_Male'!$A$3:$CF$103,MIN((61+(Mortality!DL$5-Mortality!$AT$5)),84),0))</f>
        <v>0.48697014485964579</v>
      </c>
      <c r="DM194" s="413">
        <f>DL194*(1-VLOOKUP($AR95,'MP-2017_Male'!$A$3:$CF$103,MIN((61+(Mortality!DM$5-Mortality!$AT$5)),84),0))</f>
        <v>0.48677535680170197</v>
      </c>
      <c r="DN194" s="413">
        <f>DM194*(1-VLOOKUP($AR95,'MP-2017_Male'!$A$3:$CF$103,MIN((61+(Mortality!DN$5-Mortality!$AT$5)),84),0))</f>
        <v>0.48658064665898132</v>
      </c>
      <c r="DO194" s="413">
        <f>DN194*(1-VLOOKUP($AR95,'MP-2017_Male'!$A$3:$CF$103,MIN((61+(Mortality!DO$5-Mortality!$AT$5)),84),0))</f>
        <v>0.48638601440031776</v>
      </c>
      <c r="DP194" s="413">
        <f>DO194*(1-VLOOKUP($AR95,'MP-2017_Male'!$A$3:$CF$103,MIN((61+(Mortality!DP$5-Mortality!$AT$5)),84),0))</f>
        <v>0.48619145999455765</v>
      </c>
      <c r="DQ194" s="413">
        <f>DP194*(1-VLOOKUP($AR95,'MP-2017_Male'!$A$3:$CF$103,MIN((61+(Mortality!DQ$5-Mortality!$AT$5)),84),0))</f>
        <v>0.48599698341055986</v>
      </c>
      <c r="DR194" s="413">
        <f>DQ194*(1-VLOOKUP($AR95,'MP-2017_Male'!$A$3:$CF$103,MIN((61+(Mortality!DR$5-Mortality!$AT$5)),84),0))</f>
        <v>0.48580258461719567</v>
      </c>
      <c r="DS194" s="413">
        <f>DR194*(1-VLOOKUP($AR95,'MP-2017_Male'!$A$3:$CF$103,MIN((61+(Mortality!DS$5-Mortality!$AT$5)),84),0))</f>
        <v>0.4856082635833488</v>
      </c>
      <c r="DT194" s="413">
        <f>DS194*(1-VLOOKUP($AR95,'MP-2017_Male'!$A$3:$CF$103,MIN((61+(Mortality!DT$5-Mortality!$AT$5)),84),0))</f>
        <v>0.48541402027791547</v>
      </c>
      <c r="DU194" s="413">
        <f>DT194*(1-VLOOKUP($AR95,'MP-2017_Male'!$A$3:$CF$103,MIN((61+(Mortality!DU$5-Mortality!$AT$5)),84),0))</f>
        <v>0.48521985466980433</v>
      </c>
      <c r="DV194" s="413">
        <f>DU194*(1-VLOOKUP($AR95,'MP-2017_Male'!$A$3:$CF$103,MIN((61+(Mortality!DV$5-Mortality!$AT$5)),84),0))</f>
        <v>0.4850257667279364</v>
      </c>
      <c r="DW194" s="413">
        <f>DV194*(1-VLOOKUP($AR95,'MP-2017_Male'!$A$3:$CF$103,MIN((61+(Mortality!DW$5-Mortality!$AT$5)),84),0))</f>
        <v>0.48483175642124526</v>
      </c>
      <c r="DX194" s="413">
        <f>DW194*(1-VLOOKUP($AR95,'MP-2017_Male'!$A$3:$CF$103,MIN((61+(Mortality!DX$5-Mortality!$AT$5)),84),0))</f>
        <v>0.48463782371867681</v>
      </c>
      <c r="DY194" s="413">
        <f>DX194*(1-VLOOKUP($AR95,'MP-2017_Male'!$A$3:$CF$103,MIN((61+(Mortality!DY$5-Mortality!$AT$5)),84),0))</f>
        <v>0.48444396858918937</v>
      </c>
      <c r="DZ194" s="413">
        <f>DY194*(1-VLOOKUP($AR95,'MP-2017_Male'!$A$3:$CF$103,MIN((61+(Mortality!DZ$5-Mortality!$AT$5)),84),0))</f>
        <v>0.4842501910017537</v>
      </c>
      <c r="EA194" s="413">
        <f>DZ194*(1-VLOOKUP($AR95,'MP-2017_Male'!$A$3:$CF$103,MIN((61+(Mortality!EA$5-Mortality!$AT$5)),84),0))</f>
        <v>0.48405649092535302</v>
      </c>
      <c r="EB194" s="413">
        <f>EA194*(1-VLOOKUP($AR95,'MP-2017_Male'!$A$3:$CF$103,MIN((61+(Mortality!EB$5-Mortality!$AT$5)),84),0))</f>
        <v>0.4838628683289829</v>
      </c>
      <c r="EC194" s="413">
        <f>EB194*(1-VLOOKUP($AR95,'MP-2017_Male'!$A$3:$CF$103,MIN((61+(Mortality!EC$5-Mortality!$AT$5)),84),0))</f>
        <v>0.48366932318165134</v>
      </c>
      <c r="ED194" s="413">
        <f>EC194*(1-VLOOKUP($AR95,'MP-2017_Male'!$A$3:$CF$103,MIN((61+(Mortality!ED$5-Mortality!$AT$5)),84),0))</f>
        <v>0.4834758554523787</v>
      </c>
      <c r="EE194" s="413">
        <f>ED194*(1-VLOOKUP($AR95,'MP-2017_Male'!$A$3:$CF$103,MIN((61+(Mortality!EE$5-Mortality!$AT$5)),84),0))</f>
        <v>0.48328246511019779</v>
      </c>
      <c r="EF194" s="413">
        <f>EE194*(1-VLOOKUP($AR95,'MP-2017_Male'!$A$3:$CF$103,MIN((61+(Mortality!EF$5-Mortality!$AT$5)),84),0))</f>
        <v>0.48308915212415371</v>
      </c>
      <c r="EG194" s="413">
        <f>EF194*(1-VLOOKUP($AR95,'MP-2017_Male'!$A$3:$CF$103,MIN((61+(Mortality!EG$5-Mortality!$AT$5)),84),0))</f>
        <v>0.48289591646330404</v>
      </c>
      <c r="EH194" s="413">
        <f>EG194*(1-VLOOKUP($AR95,'MP-2017_Male'!$A$3:$CF$103,MIN((61+(Mortality!EH$5-Mortality!$AT$5)),84),0))</f>
        <v>0.48270275809671875</v>
      </c>
      <c r="EI194" s="413">
        <f>EH194*(1-VLOOKUP($AR95,'MP-2017_Male'!$A$3:$CF$103,MIN((61+(Mortality!EI$5-Mortality!$AT$5)),84),0))</f>
        <v>0.48250967699348007</v>
      </c>
      <c r="EJ194" s="413">
        <f>EI194*(1-VLOOKUP($AR95,'MP-2017_Male'!$A$3:$CF$103,MIN((61+(Mortality!EJ$5-Mortality!$AT$5)),84),0))</f>
        <v>0.48231667312268273</v>
      </c>
      <c r="EK194" s="413">
        <f>EJ194*(1-VLOOKUP($AR95,'MP-2017_Male'!$A$3:$CF$103,MIN((61+(Mortality!EK$5-Mortality!$AT$5)),84),0))</f>
        <v>0.4821237464534337</v>
      </c>
      <c r="EL194" s="413">
        <f>EK194*(1-VLOOKUP($AR95,'MP-2017_Male'!$A$3:$CF$103,MIN((61+(Mortality!EL$5-Mortality!$AT$5)),84),0))</f>
        <v>0.48193089695485236</v>
      </c>
      <c r="EM194" s="413">
        <f>EL194*(1-VLOOKUP($AR95,'MP-2017_Male'!$A$3:$CF$103,MIN((61+(Mortality!EM$5-Mortality!$AT$5)),84),0))</f>
        <v>0.48173812459607046</v>
      </c>
      <c r="EN194" s="413">
        <f>EM194*(1-VLOOKUP($AR95,'MP-2017_Male'!$A$3:$CF$103,MIN((61+(Mortality!EN$5-Mortality!$AT$5)),84),0))</f>
        <v>0.48154542934623207</v>
      </c>
      <c r="EO194" s="413">
        <f>EN194*(1-VLOOKUP($AR95,'MP-2017_Male'!$A$3:$CF$103,MIN((61+(Mortality!EO$5-Mortality!$AT$5)),84),0))</f>
        <v>0.48135281117449358</v>
      </c>
      <c r="EP194" s="413">
        <f>EO194*(1-VLOOKUP($AR95,'MP-2017_Male'!$A$3:$CF$103,MIN((61+(Mortality!EP$5-Mortality!$AT$5)),84),0))</f>
        <v>0.48116027005002382</v>
      </c>
      <c r="EQ194" s="413">
        <f>EP194*(1-VLOOKUP($AR95,'MP-2017_Male'!$A$3:$CF$103,MIN((61+(Mortality!EQ$5-Mortality!$AT$5)),84),0))</f>
        <v>0.48096780594200383</v>
      </c>
      <c r="ER194" s="413">
        <f>EQ194*(1-VLOOKUP($AR95,'MP-2017_Male'!$A$3:$CF$103,MIN((61+(Mortality!ER$5-Mortality!$AT$5)),84),0))</f>
        <v>0.48077541881962704</v>
      </c>
      <c r="ES194" s="413">
        <f>ER194*(1-VLOOKUP($AR95,'MP-2017_Male'!$A$3:$CF$103,MIN((61+(Mortality!ES$5-Mortality!$AT$5)),84),0))</f>
        <v>0.48058310865209919</v>
      </c>
      <c r="ET194" s="413">
        <f>ES194*(1-VLOOKUP($AR95,'MP-2017_Male'!$A$3:$CF$103,MIN((61+(Mortality!ET$5-Mortality!$AT$5)),84),0))</f>
        <v>0.4803908754086384</v>
      </c>
      <c r="EU194" s="413">
        <f>ET194*(1-VLOOKUP($AR95,'MP-2017_Male'!$A$3:$CF$103,MIN((61+(Mortality!EU$5-Mortality!$AT$5)),84),0))</f>
        <v>0.48019871905847494</v>
      </c>
      <c r="EV194" s="413">
        <f>EU194*(1-VLOOKUP($AR95,'MP-2017_Male'!$A$3:$CF$103,MIN((61+(Mortality!EV$5-Mortality!$AT$5)),84),0))</f>
        <v>0.4800066395708516</v>
      </c>
      <c r="EW194" s="413">
        <f>EV194*(1-VLOOKUP($AR95,'MP-2017_Male'!$A$3:$CF$103,MIN((61+(Mortality!EW$5-Mortality!$AT$5)),84),0))</f>
        <v>0.4798146369150233</v>
      </c>
      <c r="EX194" s="413">
        <f>EW194*(1-VLOOKUP($AR95,'MP-2017_Male'!$A$3:$CF$103,MIN((61+(Mortality!EX$5-Mortality!$AT$5)),84),0))</f>
        <v>0.47962271106025733</v>
      </c>
      <c r="EY194" s="413">
        <f>EX194*(1-VLOOKUP($AR95,'MP-2017_Male'!$A$3:$CF$103,MIN((61+(Mortality!EY$5-Mortality!$AT$5)),84),0))</f>
        <v>0.47943086197583323</v>
      </c>
      <c r="EZ194" s="413">
        <f>EY194*(1-VLOOKUP($AR95,'MP-2017_Male'!$A$3:$CF$103,MIN((61+(Mortality!EZ$5-Mortality!$AT$5)),84),0))</f>
        <v>0.47923908963104295</v>
      </c>
      <c r="FA194" s="413">
        <f>EZ194*(1-VLOOKUP($AR95,'MP-2017_Male'!$A$3:$CF$103,MIN((61+(Mortality!FA$5-Mortality!$AT$5)),84),0))</f>
        <v>0.47904739399519053</v>
      </c>
      <c r="FB194" s="413">
        <f>FA194*(1-VLOOKUP($AR95,'MP-2017_Male'!$A$3:$CF$103,MIN((61+(Mortality!FB$5-Mortality!$AT$5)),84),0))</f>
        <v>0.47885577503759247</v>
      </c>
      <c r="FC194" s="413">
        <f>FB194*(1-VLOOKUP($AR95,'MP-2017_Male'!$A$3:$CF$103,MIN((61+(Mortality!FC$5-Mortality!$AT$5)),84),0))</f>
        <v>0.47866423272757747</v>
      </c>
      <c r="FD194" s="413">
        <f>FC194*(1-VLOOKUP($AR95,'MP-2017_Male'!$A$3:$CF$103,MIN((61+(Mortality!FD$5-Mortality!$AT$5)),84),0))</f>
        <v>0.47847276703448643</v>
      </c>
      <c r="FE194" s="413">
        <f>FD194*(1-VLOOKUP($AR95,'MP-2017_Male'!$A$3:$CF$103,MIN((61+(Mortality!FE$5-Mortality!$AT$5)),84),0))</f>
        <v>0.47828137792767267</v>
      </c>
      <c r="FF194" s="413">
        <f>FE194*(1-VLOOKUP($AR95,'MP-2017_Male'!$A$3:$CF$103,MIN((61+(Mortality!FF$5-Mortality!$AT$5)),84),0))</f>
        <v>0.47809006537650162</v>
      </c>
      <c r="FG194" s="413">
        <f>FF194*(1-VLOOKUP($AR95,'MP-2017_Male'!$A$3:$CF$103,MIN((61+(Mortality!FG$5-Mortality!$AT$5)),84),0))</f>
        <v>0.47789882935035105</v>
      </c>
      <c r="FH194" s="413">
        <f>FG194*(1-VLOOKUP($AR95,'MP-2017_Male'!$A$3:$CF$103,MIN((61+(Mortality!FH$5-Mortality!$AT$5)),84),0))</f>
        <v>0.47770766981861096</v>
      </c>
      <c r="FI194" s="413">
        <f>FH194*(1-VLOOKUP($AR95,'MP-2017_Male'!$A$3:$CF$103,MIN((61+(Mortality!FI$5-Mortality!$AT$5)),84),0))</f>
        <v>0.47751658675068354</v>
      </c>
    </row>
    <row r="195" spans="44:165">
      <c r="AR195" s="205">
        <v>115</v>
      </c>
      <c r="AS195" s="235">
        <f t="shared" si="179"/>
        <v>0.5</v>
      </c>
      <c r="AT195" s="235">
        <f t="shared" ref="AT195:AW195" si="197">AU195</f>
        <v>0.5</v>
      </c>
      <c r="AU195" s="235">
        <f t="shared" si="197"/>
        <v>0.5</v>
      </c>
      <c r="AV195" s="235">
        <f t="shared" si="197"/>
        <v>0.5</v>
      </c>
      <c r="AW195" s="235">
        <f t="shared" si="197"/>
        <v>0.5</v>
      </c>
      <c r="AX195" s="406">
        <f t="shared" si="163"/>
        <v>0.5</v>
      </c>
      <c r="AY195" s="413">
        <f>AX195*(1-VLOOKUP($AR96,'MP-2017_Male'!$A$3:$CF$103,MIN((61+(Mortality!AY$5-Mortality!$AT$5)),84),0))</f>
        <v>0.5</v>
      </c>
      <c r="AZ195" s="413">
        <f>AY195*(1-VLOOKUP($AR96,'MP-2017_Male'!$A$3:$CF$103,MIN((61+(Mortality!AZ$5-Mortality!$AT$5)),84),0))</f>
        <v>0.5</v>
      </c>
      <c r="BA195" s="413">
        <f>AZ195*(1-VLOOKUP($AR96,'MP-2017_Male'!$A$3:$CF$103,MIN((61+(Mortality!BA$5-Mortality!$AT$5)),84),0))</f>
        <v>0.5</v>
      </c>
      <c r="BB195" s="413">
        <f>BA195*(1-VLOOKUP($AR96,'MP-2017_Male'!$A$3:$CF$103,MIN((61+(Mortality!BB$5-Mortality!$AT$5)),84),0))</f>
        <v>0.5</v>
      </c>
      <c r="BC195" s="413">
        <f>BB195*(1-VLOOKUP($AR96,'MP-2017_Male'!$A$3:$CF$103,MIN((61+(Mortality!BC$5-Mortality!$AT$5)),84),0))</f>
        <v>0.5</v>
      </c>
      <c r="BD195" s="413">
        <f>BC195*(1-VLOOKUP($AR96,'MP-2017_Male'!$A$3:$CF$103,MIN((61+(Mortality!BD$5-Mortality!$AT$5)),84),0))</f>
        <v>0.5</v>
      </c>
      <c r="BE195" s="413">
        <f>BD195*(1-VLOOKUP($AR96,'MP-2017_Male'!$A$3:$CF$103,MIN((61+(Mortality!BE$5-Mortality!$AT$5)),84),0))</f>
        <v>0.5</v>
      </c>
      <c r="BF195" s="413">
        <f>BE195*(1-VLOOKUP($AR96,'MP-2017_Male'!$A$3:$CF$103,MIN((61+(Mortality!BF$5-Mortality!$AT$5)),84),0))</f>
        <v>0.5</v>
      </c>
      <c r="BG195" s="413">
        <f>BF195*(1-VLOOKUP($AR96,'MP-2017_Male'!$A$3:$CF$103,MIN((61+(Mortality!BG$5-Mortality!$AT$5)),84),0))</f>
        <v>0.5</v>
      </c>
      <c r="BH195" s="413">
        <f>BG195*(1-VLOOKUP($AR96,'MP-2017_Male'!$A$3:$CF$103,MIN((61+(Mortality!BH$5-Mortality!$AT$5)),84),0))</f>
        <v>0.5</v>
      </c>
      <c r="BI195" s="413">
        <f>BH195*(1-VLOOKUP($AR96,'MP-2017_Male'!$A$3:$CF$103,MIN((61+(Mortality!BI$5-Mortality!$AT$5)),84),0))</f>
        <v>0.5</v>
      </c>
      <c r="BJ195" s="413">
        <f>BI195*(1-VLOOKUP($AR96,'MP-2017_Male'!$A$3:$CF$103,MIN((61+(Mortality!BJ$5-Mortality!$AT$5)),84),0))</f>
        <v>0.5</v>
      </c>
      <c r="BK195" s="413">
        <f>BJ195*(1-VLOOKUP($AR96,'MP-2017_Male'!$A$3:$CF$103,MIN((61+(Mortality!BK$5-Mortality!$AT$5)),84),0))</f>
        <v>0.5</v>
      </c>
      <c r="BL195" s="413">
        <f>BK195*(1-VLOOKUP($AR96,'MP-2017_Male'!$A$3:$CF$103,MIN((61+(Mortality!BL$5-Mortality!$AT$5)),84),0))</f>
        <v>0.5</v>
      </c>
      <c r="BM195" s="413">
        <f>BL195*(1-VLOOKUP($AR96,'MP-2017_Male'!$A$3:$CF$103,MIN((61+(Mortality!BM$5-Mortality!$AT$5)),84),0))</f>
        <v>0.5</v>
      </c>
      <c r="BN195" s="413">
        <f>BM195*(1-VLOOKUP($AR96,'MP-2017_Male'!$A$3:$CF$103,MIN((61+(Mortality!BN$5-Mortality!$AT$5)),84),0))</f>
        <v>0.5</v>
      </c>
      <c r="BO195" s="413">
        <f>BN195*(1-VLOOKUP($AR96,'MP-2017_Male'!$A$3:$CF$103,MIN((61+(Mortality!BO$5-Mortality!$AT$5)),84),0))</f>
        <v>0.5</v>
      </c>
      <c r="BP195" s="413">
        <f>BO195*(1-VLOOKUP($AR96,'MP-2017_Male'!$A$3:$CF$103,MIN((61+(Mortality!BP$5-Mortality!$AT$5)),84),0))</f>
        <v>0.5</v>
      </c>
      <c r="BQ195" s="413">
        <f>BP195*(1-VLOOKUP($AR96,'MP-2017_Male'!$A$3:$CF$103,MIN((61+(Mortality!BQ$5-Mortality!$AT$5)),84),0))</f>
        <v>0.5</v>
      </c>
      <c r="BR195" s="413">
        <f>BQ195*(1-VLOOKUP($AR96,'MP-2017_Male'!$A$3:$CF$103,MIN((61+(Mortality!BR$5-Mortality!$AT$5)),84),0))</f>
        <v>0.5</v>
      </c>
      <c r="BS195" s="413">
        <f>BR195*(1-VLOOKUP($AR96,'MP-2017_Male'!$A$3:$CF$103,MIN((61+(Mortality!BS$5-Mortality!$AT$5)),84),0))</f>
        <v>0.5</v>
      </c>
      <c r="BT195" s="413">
        <f>BS195*(1-VLOOKUP($AR96,'MP-2017_Male'!$A$3:$CF$103,MIN((61+(Mortality!BT$5-Mortality!$AT$5)),84),0))</f>
        <v>0.5</v>
      </c>
      <c r="BU195" s="413">
        <f>BT195*(1-VLOOKUP($AR96,'MP-2017_Male'!$A$3:$CF$103,MIN((61+(Mortality!BU$5-Mortality!$AT$5)),84),0))</f>
        <v>0.5</v>
      </c>
      <c r="BV195" s="413">
        <f>BU195*(1-VLOOKUP($AR96,'MP-2017_Male'!$A$3:$CF$103,MIN((61+(Mortality!BV$5-Mortality!$AT$5)),84),0))</f>
        <v>0.5</v>
      </c>
      <c r="BW195" s="413">
        <f>BV195*(1-VLOOKUP($AR96,'MP-2017_Male'!$A$3:$CF$103,MIN((61+(Mortality!BW$5-Mortality!$AT$5)),84),0))</f>
        <v>0.5</v>
      </c>
      <c r="BX195" s="413">
        <f>BW195*(1-VLOOKUP($AR96,'MP-2017_Male'!$A$3:$CF$103,MIN((61+(Mortality!BX$5-Mortality!$AT$5)),84),0))</f>
        <v>0.5</v>
      </c>
      <c r="BY195" s="413">
        <f>BX195*(1-VLOOKUP($AR96,'MP-2017_Male'!$A$3:$CF$103,MIN((61+(Mortality!BY$5-Mortality!$AT$5)),84),0))</f>
        <v>0.5</v>
      </c>
      <c r="BZ195" s="413">
        <f>BY195*(1-VLOOKUP($AR96,'MP-2017_Male'!$A$3:$CF$103,MIN((61+(Mortality!BZ$5-Mortality!$AT$5)),84),0))</f>
        <v>0.5</v>
      </c>
      <c r="CA195" s="413">
        <f>BZ195*(1-VLOOKUP($AR96,'MP-2017_Male'!$A$3:$CF$103,MIN((61+(Mortality!CA$5-Mortality!$AT$5)),84),0))</f>
        <v>0.5</v>
      </c>
      <c r="CB195" s="413">
        <f>CA195*(1-VLOOKUP($AR96,'MP-2017_Male'!$A$3:$CF$103,MIN((61+(Mortality!CB$5-Mortality!$AT$5)),84),0))</f>
        <v>0.5</v>
      </c>
      <c r="CC195" s="413">
        <f>CB195*(1-VLOOKUP($AR96,'MP-2017_Male'!$A$3:$CF$103,MIN((61+(Mortality!CC$5-Mortality!$AT$5)),84),0))</f>
        <v>0.5</v>
      </c>
      <c r="CD195" s="413">
        <f>CC195*(1-VLOOKUP($AR96,'MP-2017_Male'!$A$3:$CF$103,MIN((61+(Mortality!CD$5-Mortality!$AT$5)),84),0))</f>
        <v>0.5</v>
      </c>
      <c r="CE195" s="413">
        <f>CD195*(1-VLOOKUP($AR96,'MP-2017_Male'!$A$3:$CF$103,MIN((61+(Mortality!CE$5-Mortality!$AT$5)),84),0))</f>
        <v>0.5</v>
      </c>
      <c r="CF195" s="413">
        <f>CE195*(1-VLOOKUP($AR96,'MP-2017_Male'!$A$3:$CF$103,MIN((61+(Mortality!CF$5-Mortality!$AT$5)),84),0))</f>
        <v>0.5</v>
      </c>
      <c r="CG195" s="413">
        <f>CF195*(1-VLOOKUP($AR96,'MP-2017_Male'!$A$3:$CF$103,MIN((61+(Mortality!CG$5-Mortality!$AT$5)),84),0))</f>
        <v>0.5</v>
      </c>
      <c r="CH195" s="413">
        <f>CG195*(1-VLOOKUP($AR96,'MP-2017_Male'!$A$3:$CF$103,MIN((61+(Mortality!CH$5-Mortality!$AT$5)),84),0))</f>
        <v>0.5</v>
      </c>
      <c r="CI195" s="413">
        <f>CH195*(1-VLOOKUP($AR96,'MP-2017_Male'!$A$3:$CF$103,MIN((61+(Mortality!CI$5-Mortality!$AT$5)),84),0))</f>
        <v>0.5</v>
      </c>
      <c r="CJ195" s="413">
        <f>CI195*(1-VLOOKUP($AR96,'MP-2017_Male'!$A$3:$CF$103,MIN((61+(Mortality!CJ$5-Mortality!$AT$5)),84),0))</f>
        <v>0.5</v>
      </c>
      <c r="CK195" s="413">
        <f>CJ195*(1-VLOOKUP($AR96,'MP-2017_Male'!$A$3:$CF$103,MIN((61+(Mortality!CK$5-Mortality!$AT$5)),84),0))</f>
        <v>0.5</v>
      </c>
      <c r="CL195" s="413">
        <f>CK195*(1-VLOOKUP($AR96,'MP-2017_Male'!$A$3:$CF$103,MIN((61+(Mortality!CL$5-Mortality!$AT$5)),84),0))</f>
        <v>0.5</v>
      </c>
      <c r="CM195" s="413">
        <f>CL195*(1-VLOOKUP($AR96,'MP-2017_Male'!$A$3:$CF$103,MIN((61+(Mortality!CM$5-Mortality!$AT$5)),84),0))</f>
        <v>0.5</v>
      </c>
      <c r="CN195" s="413">
        <f>CM195*(1-VLOOKUP($AR96,'MP-2017_Male'!$A$3:$CF$103,MIN((61+(Mortality!CN$5-Mortality!$AT$5)),84),0))</f>
        <v>0.5</v>
      </c>
      <c r="CO195" s="413">
        <f>CN195*(1-VLOOKUP($AR96,'MP-2017_Male'!$A$3:$CF$103,MIN((61+(Mortality!CO$5-Mortality!$AT$5)),84),0))</f>
        <v>0.5</v>
      </c>
      <c r="CP195" s="413">
        <f>CO195*(1-VLOOKUP($AR96,'MP-2017_Male'!$A$3:$CF$103,MIN((61+(Mortality!CP$5-Mortality!$AT$5)),84),0))</f>
        <v>0.5</v>
      </c>
      <c r="CQ195" s="413">
        <f>CP195*(1-VLOOKUP($AR96,'MP-2017_Male'!$A$3:$CF$103,MIN((61+(Mortality!CQ$5-Mortality!$AT$5)),84),0))</f>
        <v>0.5</v>
      </c>
      <c r="CR195" s="413">
        <f>CQ195*(1-VLOOKUP($AR96,'MP-2017_Male'!$A$3:$CF$103,MIN((61+(Mortality!CR$5-Mortality!$AT$5)),84),0))</f>
        <v>0.5</v>
      </c>
      <c r="CS195" s="413">
        <f>CR195*(1-VLOOKUP($AR96,'MP-2017_Male'!$A$3:$CF$103,MIN((61+(Mortality!CS$5-Mortality!$AT$5)),84),0))</f>
        <v>0.5</v>
      </c>
      <c r="CT195" s="413">
        <f>CS195*(1-VLOOKUP($AR96,'MP-2017_Male'!$A$3:$CF$103,MIN((61+(Mortality!CT$5-Mortality!$AT$5)),84),0))</f>
        <v>0.5</v>
      </c>
      <c r="CU195" s="413">
        <f>CT195*(1-VLOOKUP($AR96,'MP-2017_Male'!$A$3:$CF$103,MIN((61+(Mortality!CU$5-Mortality!$AT$5)),84),0))</f>
        <v>0.5</v>
      </c>
      <c r="CV195" s="413">
        <f>CU195*(1-VLOOKUP($AR96,'MP-2017_Male'!$A$3:$CF$103,MIN((61+(Mortality!CV$5-Mortality!$AT$5)),84),0))</f>
        <v>0.5</v>
      </c>
      <c r="CW195" s="413">
        <f>CV195*(1-VLOOKUP($AR96,'MP-2017_Male'!$A$3:$CF$103,MIN((61+(Mortality!CW$5-Mortality!$AT$5)),84),0))</f>
        <v>0.5</v>
      </c>
      <c r="CX195" s="413">
        <f>CW195*(1-VLOOKUP($AR96,'MP-2017_Male'!$A$3:$CF$103,MIN((61+(Mortality!CX$5-Mortality!$AT$5)),84),0))</f>
        <v>0.5</v>
      </c>
      <c r="CY195" s="413">
        <f>CX195*(1-VLOOKUP($AR96,'MP-2017_Male'!$A$3:$CF$103,MIN((61+(Mortality!CY$5-Mortality!$AT$5)),84),0))</f>
        <v>0.5</v>
      </c>
      <c r="CZ195" s="413">
        <f>CY195*(1-VLOOKUP($AR96,'MP-2017_Male'!$A$3:$CF$103,MIN((61+(Mortality!CZ$5-Mortality!$AT$5)),84),0))</f>
        <v>0.5</v>
      </c>
      <c r="DA195" s="413">
        <f>CZ195*(1-VLOOKUP($AR96,'MP-2017_Male'!$A$3:$CF$103,MIN((61+(Mortality!DA$5-Mortality!$AT$5)),84),0))</f>
        <v>0.5</v>
      </c>
      <c r="DB195" s="413">
        <f>DA195*(1-VLOOKUP($AR96,'MP-2017_Male'!$A$3:$CF$103,MIN((61+(Mortality!DB$5-Mortality!$AT$5)),84),0))</f>
        <v>0.5</v>
      </c>
      <c r="DC195" s="413">
        <f>DB195*(1-VLOOKUP($AR96,'MP-2017_Male'!$A$3:$CF$103,MIN((61+(Mortality!DC$5-Mortality!$AT$5)),84),0))</f>
        <v>0.5</v>
      </c>
      <c r="DD195" s="413">
        <f>DC195*(1-VLOOKUP($AR96,'MP-2017_Male'!$A$3:$CF$103,MIN((61+(Mortality!DD$5-Mortality!$AT$5)),84),0))</f>
        <v>0.5</v>
      </c>
      <c r="DE195" s="413">
        <f>DD195*(1-VLOOKUP($AR96,'MP-2017_Male'!$A$3:$CF$103,MIN((61+(Mortality!DE$5-Mortality!$AT$5)),84),0))</f>
        <v>0.5</v>
      </c>
      <c r="DF195" s="413">
        <f>DE195*(1-VLOOKUP($AR96,'MP-2017_Male'!$A$3:$CF$103,MIN((61+(Mortality!DF$5-Mortality!$AT$5)),84),0))</f>
        <v>0.5</v>
      </c>
      <c r="DG195" s="413">
        <f>DF195*(1-VLOOKUP($AR96,'MP-2017_Male'!$A$3:$CF$103,MIN((61+(Mortality!DG$5-Mortality!$AT$5)),84),0))</f>
        <v>0.5</v>
      </c>
      <c r="DH195" s="413">
        <f>DG195*(1-VLOOKUP($AR96,'MP-2017_Male'!$A$3:$CF$103,MIN((61+(Mortality!DH$5-Mortality!$AT$5)),84),0))</f>
        <v>0.5</v>
      </c>
      <c r="DI195" s="413">
        <f>DH195*(1-VLOOKUP($AR96,'MP-2017_Male'!$A$3:$CF$103,MIN((61+(Mortality!DI$5-Mortality!$AT$5)),84),0))</f>
        <v>0.5</v>
      </c>
      <c r="DJ195" s="413">
        <f>DI195*(1-VLOOKUP($AR96,'MP-2017_Male'!$A$3:$CF$103,MIN((61+(Mortality!DJ$5-Mortality!$AT$5)),84),0))</f>
        <v>0.5</v>
      </c>
      <c r="DK195" s="413">
        <f>DJ195*(1-VLOOKUP($AR96,'MP-2017_Male'!$A$3:$CF$103,MIN((61+(Mortality!DK$5-Mortality!$AT$5)),84),0))</f>
        <v>0.5</v>
      </c>
      <c r="DL195" s="413">
        <f>DK195*(1-VLOOKUP($AR96,'MP-2017_Male'!$A$3:$CF$103,MIN((61+(Mortality!DL$5-Mortality!$AT$5)),84),0))</f>
        <v>0.5</v>
      </c>
      <c r="DM195" s="413">
        <f>DL195*(1-VLOOKUP($AR96,'MP-2017_Male'!$A$3:$CF$103,MIN((61+(Mortality!DM$5-Mortality!$AT$5)),84),0))</f>
        <v>0.5</v>
      </c>
      <c r="DN195" s="413">
        <f>DM195*(1-VLOOKUP($AR96,'MP-2017_Male'!$A$3:$CF$103,MIN((61+(Mortality!DN$5-Mortality!$AT$5)),84),0))</f>
        <v>0.5</v>
      </c>
      <c r="DO195" s="413">
        <f>DN195*(1-VLOOKUP($AR96,'MP-2017_Male'!$A$3:$CF$103,MIN((61+(Mortality!DO$5-Mortality!$AT$5)),84),0))</f>
        <v>0.5</v>
      </c>
      <c r="DP195" s="413">
        <f>DO195*(1-VLOOKUP($AR96,'MP-2017_Male'!$A$3:$CF$103,MIN((61+(Mortality!DP$5-Mortality!$AT$5)),84),0))</f>
        <v>0.5</v>
      </c>
      <c r="DQ195" s="413">
        <f>DP195*(1-VLOOKUP($AR96,'MP-2017_Male'!$A$3:$CF$103,MIN((61+(Mortality!DQ$5-Mortality!$AT$5)),84),0))</f>
        <v>0.5</v>
      </c>
      <c r="DR195" s="413">
        <f>DQ195*(1-VLOOKUP($AR96,'MP-2017_Male'!$A$3:$CF$103,MIN((61+(Mortality!DR$5-Mortality!$AT$5)),84),0))</f>
        <v>0.5</v>
      </c>
      <c r="DS195" s="413">
        <f>DR195*(1-VLOOKUP($AR96,'MP-2017_Male'!$A$3:$CF$103,MIN((61+(Mortality!DS$5-Mortality!$AT$5)),84),0))</f>
        <v>0.5</v>
      </c>
      <c r="DT195" s="413">
        <f>DS195*(1-VLOOKUP($AR96,'MP-2017_Male'!$A$3:$CF$103,MIN((61+(Mortality!DT$5-Mortality!$AT$5)),84),0))</f>
        <v>0.5</v>
      </c>
      <c r="DU195" s="413">
        <f>DT195*(1-VLOOKUP($AR96,'MP-2017_Male'!$A$3:$CF$103,MIN((61+(Mortality!DU$5-Mortality!$AT$5)),84),0))</f>
        <v>0.5</v>
      </c>
      <c r="DV195" s="413">
        <f>DU195*(1-VLOOKUP($AR96,'MP-2017_Male'!$A$3:$CF$103,MIN((61+(Mortality!DV$5-Mortality!$AT$5)),84),0))</f>
        <v>0.5</v>
      </c>
      <c r="DW195" s="413">
        <f>DV195*(1-VLOOKUP($AR96,'MP-2017_Male'!$A$3:$CF$103,MIN((61+(Mortality!DW$5-Mortality!$AT$5)),84),0))</f>
        <v>0.5</v>
      </c>
      <c r="DX195" s="413">
        <f>DW195*(1-VLOOKUP($AR96,'MP-2017_Male'!$A$3:$CF$103,MIN((61+(Mortality!DX$5-Mortality!$AT$5)),84),0))</f>
        <v>0.5</v>
      </c>
      <c r="DY195" s="413">
        <f>DX195*(1-VLOOKUP($AR96,'MP-2017_Male'!$A$3:$CF$103,MIN((61+(Mortality!DY$5-Mortality!$AT$5)),84),0))</f>
        <v>0.5</v>
      </c>
      <c r="DZ195" s="413">
        <f>DY195*(1-VLOOKUP($AR96,'MP-2017_Male'!$A$3:$CF$103,MIN((61+(Mortality!DZ$5-Mortality!$AT$5)),84),0))</f>
        <v>0.5</v>
      </c>
      <c r="EA195" s="413">
        <f>DZ195*(1-VLOOKUP($AR96,'MP-2017_Male'!$A$3:$CF$103,MIN((61+(Mortality!EA$5-Mortality!$AT$5)),84),0))</f>
        <v>0.5</v>
      </c>
      <c r="EB195" s="413">
        <f>EA195*(1-VLOOKUP($AR96,'MP-2017_Male'!$A$3:$CF$103,MIN((61+(Mortality!EB$5-Mortality!$AT$5)),84),0))</f>
        <v>0.5</v>
      </c>
      <c r="EC195" s="413">
        <f>EB195*(1-VLOOKUP($AR96,'MP-2017_Male'!$A$3:$CF$103,MIN((61+(Mortality!EC$5-Mortality!$AT$5)),84),0))</f>
        <v>0.5</v>
      </c>
      <c r="ED195" s="413">
        <f>EC195*(1-VLOOKUP($AR96,'MP-2017_Male'!$A$3:$CF$103,MIN((61+(Mortality!ED$5-Mortality!$AT$5)),84),0))</f>
        <v>0.5</v>
      </c>
      <c r="EE195" s="413">
        <f>ED195*(1-VLOOKUP($AR96,'MP-2017_Male'!$A$3:$CF$103,MIN((61+(Mortality!EE$5-Mortality!$AT$5)),84),0))</f>
        <v>0.5</v>
      </c>
      <c r="EF195" s="413">
        <f>EE195*(1-VLOOKUP($AR96,'MP-2017_Male'!$A$3:$CF$103,MIN((61+(Mortality!EF$5-Mortality!$AT$5)),84),0))</f>
        <v>0.5</v>
      </c>
      <c r="EG195" s="413">
        <f>EF195*(1-VLOOKUP($AR96,'MP-2017_Male'!$A$3:$CF$103,MIN((61+(Mortality!EG$5-Mortality!$AT$5)),84),0))</f>
        <v>0.5</v>
      </c>
      <c r="EH195" s="413">
        <f>EG195*(1-VLOOKUP($AR96,'MP-2017_Male'!$A$3:$CF$103,MIN((61+(Mortality!EH$5-Mortality!$AT$5)),84),0))</f>
        <v>0.5</v>
      </c>
      <c r="EI195" s="413">
        <f>EH195*(1-VLOOKUP($AR96,'MP-2017_Male'!$A$3:$CF$103,MIN((61+(Mortality!EI$5-Mortality!$AT$5)),84),0))</f>
        <v>0.5</v>
      </c>
      <c r="EJ195" s="413">
        <f>EI195*(1-VLOOKUP($AR96,'MP-2017_Male'!$A$3:$CF$103,MIN((61+(Mortality!EJ$5-Mortality!$AT$5)),84),0))</f>
        <v>0.5</v>
      </c>
      <c r="EK195" s="413">
        <f>EJ195*(1-VLOOKUP($AR96,'MP-2017_Male'!$A$3:$CF$103,MIN((61+(Mortality!EK$5-Mortality!$AT$5)),84),0))</f>
        <v>0.5</v>
      </c>
      <c r="EL195" s="413">
        <f>EK195*(1-VLOOKUP($AR96,'MP-2017_Male'!$A$3:$CF$103,MIN((61+(Mortality!EL$5-Mortality!$AT$5)),84),0))</f>
        <v>0.5</v>
      </c>
      <c r="EM195" s="413">
        <f>EL195*(1-VLOOKUP($AR96,'MP-2017_Male'!$A$3:$CF$103,MIN((61+(Mortality!EM$5-Mortality!$AT$5)),84),0))</f>
        <v>0.5</v>
      </c>
      <c r="EN195" s="413">
        <f>EM195*(1-VLOOKUP($AR96,'MP-2017_Male'!$A$3:$CF$103,MIN((61+(Mortality!EN$5-Mortality!$AT$5)),84),0))</f>
        <v>0.5</v>
      </c>
      <c r="EO195" s="413">
        <f>EN195*(1-VLOOKUP($AR96,'MP-2017_Male'!$A$3:$CF$103,MIN((61+(Mortality!EO$5-Mortality!$AT$5)),84),0))</f>
        <v>0.5</v>
      </c>
      <c r="EP195" s="413">
        <f>EO195*(1-VLOOKUP($AR96,'MP-2017_Male'!$A$3:$CF$103,MIN((61+(Mortality!EP$5-Mortality!$AT$5)),84),0))</f>
        <v>0.5</v>
      </c>
      <c r="EQ195" s="413">
        <f>EP195*(1-VLOOKUP($AR96,'MP-2017_Male'!$A$3:$CF$103,MIN((61+(Mortality!EQ$5-Mortality!$AT$5)),84),0))</f>
        <v>0.5</v>
      </c>
      <c r="ER195" s="413">
        <f>EQ195*(1-VLOOKUP($AR96,'MP-2017_Male'!$A$3:$CF$103,MIN((61+(Mortality!ER$5-Mortality!$AT$5)),84),0))</f>
        <v>0.5</v>
      </c>
      <c r="ES195" s="413">
        <f>ER195*(1-VLOOKUP($AR96,'MP-2017_Male'!$A$3:$CF$103,MIN((61+(Mortality!ES$5-Mortality!$AT$5)),84),0))</f>
        <v>0.5</v>
      </c>
      <c r="ET195" s="413">
        <f>ES195*(1-VLOOKUP($AR96,'MP-2017_Male'!$A$3:$CF$103,MIN((61+(Mortality!ET$5-Mortality!$AT$5)),84),0))</f>
        <v>0.5</v>
      </c>
      <c r="EU195" s="413">
        <f>ET195*(1-VLOOKUP($AR96,'MP-2017_Male'!$A$3:$CF$103,MIN((61+(Mortality!EU$5-Mortality!$AT$5)),84),0))</f>
        <v>0.5</v>
      </c>
      <c r="EV195" s="413">
        <f>EU195*(1-VLOOKUP($AR96,'MP-2017_Male'!$A$3:$CF$103,MIN((61+(Mortality!EV$5-Mortality!$AT$5)),84),0))</f>
        <v>0.5</v>
      </c>
      <c r="EW195" s="413">
        <f>EV195*(1-VLOOKUP($AR96,'MP-2017_Male'!$A$3:$CF$103,MIN((61+(Mortality!EW$5-Mortality!$AT$5)),84),0))</f>
        <v>0.5</v>
      </c>
      <c r="EX195" s="413">
        <f>EW195*(1-VLOOKUP($AR96,'MP-2017_Male'!$A$3:$CF$103,MIN((61+(Mortality!EX$5-Mortality!$AT$5)),84),0))</f>
        <v>0.5</v>
      </c>
      <c r="EY195" s="413">
        <f>EX195*(1-VLOOKUP($AR96,'MP-2017_Male'!$A$3:$CF$103,MIN((61+(Mortality!EY$5-Mortality!$AT$5)),84),0))</f>
        <v>0.5</v>
      </c>
      <c r="EZ195" s="413">
        <f>EY195*(1-VLOOKUP($AR96,'MP-2017_Male'!$A$3:$CF$103,MIN((61+(Mortality!EZ$5-Mortality!$AT$5)),84),0))</f>
        <v>0.5</v>
      </c>
      <c r="FA195" s="413">
        <f>EZ195*(1-VLOOKUP($AR96,'MP-2017_Male'!$A$3:$CF$103,MIN((61+(Mortality!FA$5-Mortality!$AT$5)),84),0))</f>
        <v>0.5</v>
      </c>
      <c r="FB195" s="413">
        <f>FA195*(1-VLOOKUP($AR96,'MP-2017_Male'!$A$3:$CF$103,MIN((61+(Mortality!FB$5-Mortality!$AT$5)),84),0))</f>
        <v>0.5</v>
      </c>
      <c r="FC195" s="413">
        <f>FB195*(1-VLOOKUP($AR96,'MP-2017_Male'!$A$3:$CF$103,MIN((61+(Mortality!FC$5-Mortality!$AT$5)),84),0))</f>
        <v>0.5</v>
      </c>
      <c r="FD195" s="413">
        <f>FC195*(1-VLOOKUP($AR96,'MP-2017_Male'!$A$3:$CF$103,MIN((61+(Mortality!FD$5-Mortality!$AT$5)),84),0))</f>
        <v>0.5</v>
      </c>
      <c r="FE195" s="413">
        <f>FD195*(1-VLOOKUP($AR96,'MP-2017_Male'!$A$3:$CF$103,MIN((61+(Mortality!FE$5-Mortality!$AT$5)),84),0))</f>
        <v>0.5</v>
      </c>
      <c r="FF195" s="413">
        <f>FE195*(1-VLOOKUP($AR96,'MP-2017_Male'!$A$3:$CF$103,MIN((61+(Mortality!FF$5-Mortality!$AT$5)),84),0))</f>
        <v>0.5</v>
      </c>
      <c r="FG195" s="413">
        <f>FF195*(1-VLOOKUP($AR96,'MP-2017_Male'!$A$3:$CF$103,MIN((61+(Mortality!FG$5-Mortality!$AT$5)),84),0))</f>
        <v>0.5</v>
      </c>
      <c r="FH195" s="413">
        <f>FG195*(1-VLOOKUP($AR96,'MP-2017_Male'!$A$3:$CF$103,MIN((61+(Mortality!FH$5-Mortality!$AT$5)),84),0))</f>
        <v>0.5</v>
      </c>
      <c r="FI195" s="413">
        <f>FH195*(1-VLOOKUP($AR96,'MP-2017_Male'!$A$3:$CF$103,MIN((61+(Mortality!FI$5-Mortality!$AT$5)),84),0))</f>
        <v>0.5</v>
      </c>
    </row>
    <row r="196" spans="44:165">
      <c r="AR196" s="205">
        <v>116</v>
      </c>
      <c r="AS196" s="235">
        <f t="shared" si="179"/>
        <v>0.5</v>
      </c>
      <c r="AT196" s="235">
        <f t="shared" ref="AT196:AW196" si="198">AU196</f>
        <v>0.5</v>
      </c>
      <c r="AU196" s="235">
        <f t="shared" si="198"/>
        <v>0.5</v>
      </c>
      <c r="AV196" s="235">
        <f t="shared" si="198"/>
        <v>0.5</v>
      </c>
      <c r="AW196" s="235">
        <f t="shared" si="198"/>
        <v>0.5</v>
      </c>
      <c r="AX196" s="406">
        <f t="shared" si="163"/>
        <v>0.5</v>
      </c>
      <c r="AY196" s="413">
        <f>AX196*(1-VLOOKUP($AR97,'MP-2017_Male'!$A$3:$CF$103,MIN((61+(Mortality!AY$5-Mortality!$AT$5)),84),0))</f>
        <v>0.5</v>
      </c>
      <c r="AZ196" s="413">
        <f>AY196*(1-VLOOKUP($AR97,'MP-2017_Male'!$A$3:$CF$103,MIN((61+(Mortality!AZ$5-Mortality!$AT$5)),84),0))</f>
        <v>0.5</v>
      </c>
      <c r="BA196" s="413">
        <f>AZ196*(1-VLOOKUP($AR97,'MP-2017_Male'!$A$3:$CF$103,MIN((61+(Mortality!BA$5-Mortality!$AT$5)),84),0))</f>
        <v>0.5</v>
      </c>
      <c r="BB196" s="413">
        <f>BA196*(1-VLOOKUP($AR97,'MP-2017_Male'!$A$3:$CF$103,MIN((61+(Mortality!BB$5-Mortality!$AT$5)),84),0))</f>
        <v>0.5</v>
      </c>
      <c r="BC196" s="413">
        <f>BB196*(1-VLOOKUP($AR97,'MP-2017_Male'!$A$3:$CF$103,MIN((61+(Mortality!BC$5-Mortality!$AT$5)),84),0))</f>
        <v>0.5</v>
      </c>
      <c r="BD196" s="413">
        <f>BC196*(1-VLOOKUP($AR97,'MP-2017_Male'!$A$3:$CF$103,MIN((61+(Mortality!BD$5-Mortality!$AT$5)),84),0))</f>
        <v>0.5</v>
      </c>
      <c r="BE196" s="413">
        <f>BD196*(1-VLOOKUP($AR97,'MP-2017_Male'!$A$3:$CF$103,MIN((61+(Mortality!BE$5-Mortality!$AT$5)),84),0))</f>
        <v>0.5</v>
      </c>
      <c r="BF196" s="413">
        <f>BE196*(1-VLOOKUP($AR97,'MP-2017_Male'!$A$3:$CF$103,MIN((61+(Mortality!BF$5-Mortality!$AT$5)),84),0))</f>
        <v>0.5</v>
      </c>
      <c r="BG196" s="413">
        <f>BF196*(1-VLOOKUP($AR97,'MP-2017_Male'!$A$3:$CF$103,MIN((61+(Mortality!BG$5-Mortality!$AT$5)),84),0))</f>
        <v>0.5</v>
      </c>
      <c r="BH196" s="413">
        <f>BG196*(1-VLOOKUP($AR97,'MP-2017_Male'!$A$3:$CF$103,MIN((61+(Mortality!BH$5-Mortality!$AT$5)),84),0))</f>
        <v>0.5</v>
      </c>
      <c r="BI196" s="413">
        <f>BH196*(1-VLOOKUP($AR97,'MP-2017_Male'!$A$3:$CF$103,MIN((61+(Mortality!BI$5-Mortality!$AT$5)),84),0))</f>
        <v>0.5</v>
      </c>
      <c r="BJ196" s="413">
        <f>BI196*(1-VLOOKUP($AR97,'MP-2017_Male'!$A$3:$CF$103,MIN((61+(Mortality!BJ$5-Mortality!$AT$5)),84),0))</f>
        <v>0.5</v>
      </c>
      <c r="BK196" s="413">
        <f>BJ196*(1-VLOOKUP($AR97,'MP-2017_Male'!$A$3:$CF$103,MIN((61+(Mortality!BK$5-Mortality!$AT$5)),84),0))</f>
        <v>0.5</v>
      </c>
      <c r="BL196" s="413">
        <f>BK196*(1-VLOOKUP($AR97,'MP-2017_Male'!$A$3:$CF$103,MIN((61+(Mortality!BL$5-Mortality!$AT$5)),84),0))</f>
        <v>0.5</v>
      </c>
      <c r="BM196" s="413">
        <f>BL196*(1-VLOOKUP($AR97,'MP-2017_Male'!$A$3:$CF$103,MIN((61+(Mortality!BM$5-Mortality!$AT$5)),84),0))</f>
        <v>0.5</v>
      </c>
      <c r="BN196" s="413">
        <f>BM196*(1-VLOOKUP($AR97,'MP-2017_Male'!$A$3:$CF$103,MIN((61+(Mortality!BN$5-Mortality!$AT$5)),84),0))</f>
        <v>0.5</v>
      </c>
      <c r="BO196" s="413">
        <f>BN196*(1-VLOOKUP($AR97,'MP-2017_Male'!$A$3:$CF$103,MIN((61+(Mortality!BO$5-Mortality!$AT$5)),84),0))</f>
        <v>0.5</v>
      </c>
      <c r="BP196" s="413">
        <f>BO196*(1-VLOOKUP($AR97,'MP-2017_Male'!$A$3:$CF$103,MIN((61+(Mortality!BP$5-Mortality!$AT$5)),84),0))</f>
        <v>0.5</v>
      </c>
      <c r="BQ196" s="413">
        <f>BP196*(1-VLOOKUP($AR97,'MP-2017_Male'!$A$3:$CF$103,MIN((61+(Mortality!BQ$5-Mortality!$AT$5)),84),0))</f>
        <v>0.5</v>
      </c>
      <c r="BR196" s="413">
        <f>BQ196*(1-VLOOKUP($AR97,'MP-2017_Male'!$A$3:$CF$103,MIN((61+(Mortality!BR$5-Mortality!$AT$5)),84),0))</f>
        <v>0.5</v>
      </c>
      <c r="BS196" s="413">
        <f>BR196*(1-VLOOKUP($AR97,'MP-2017_Male'!$A$3:$CF$103,MIN((61+(Mortality!BS$5-Mortality!$AT$5)),84),0))</f>
        <v>0.5</v>
      </c>
      <c r="BT196" s="413">
        <f>BS196*(1-VLOOKUP($AR97,'MP-2017_Male'!$A$3:$CF$103,MIN((61+(Mortality!BT$5-Mortality!$AT$5)),84),0))</f>
        <v>0.5</v>
      </c>
      <c r="BU196" s="413">
        <f>BT196*(1-VLOOKUP($AR97,'MP-2017_Male'!$A$3:$CF$103,MIN((61+(Mortality!BU$5-Mortality!$AT$5)),84),0))</f>
        <v>0.5</v>
      </c>
      <c r="BV196" s="413">
        <f>BU196*(1-VLOOKUP($AR97,'MP-2017_Male'!$A$3:$CF$103,MIN((61+(Mortality!BV$5-Mortality!$AT$5)),84),0))</f>
        <v>0.5</v>
      </c>
      <c r="BW196" s="413">
        <f>BV196*(1-VLOOKUP($AR97,'MP-2017_Male'!$A$3:$CF$103,MIN((61+(Mortality!BW$5-Mortality!$AT$5)),84),0))</f>
        <v>0.5</v>
      </c>
      <c r="BX196" s="413">
        <f>BW196*(1-VLOOKUP($AR97,'MP-2017_Male'!$A$3:$CF$103,MIN((61+(Mortality!BX$5-Mortality!$AT$5)),84),0))</f>
        <v>0.5</v>
      </c>
      <c r="BY196" s="413">
        <f>BX196*(1-VLOOKUP($AR97,'MP-2017_Male'!$A$3:$CF$103,MIN((61+(Mortality!BY$5-Mortality!$AT$5)),84),0))</f>
        <v>0.5</v>
      </c>
      <c r="BZ196" s="413">
        <f>BY196*(1-VLOOKUP($AR97,'MP-2017_Male'!$A$3:$CF$103,MIN((61+(Mortality!BZ$5-Mortality!$AT$5)),84),0))</f>
        <v>0.5</v>
      </c>
      <c r="CA196" s="413">
        <f>BZ196*(1-VLOOKUP($AR97,'MP-2017_Male'!$A$3:$CF$103,MIN((61+(Mortality!CA$5-Mortality!$AT$5)),84),0))</f>
        <v>0.5</v>
      </c>
      <c r="CB196" s="413">
        <f>CA196*(1-VLOOKUP($AR97,'MP-2017_Male'!$A$3:$CF$103,MIN((61+(Mortality!CB$5-Mortality!$AT$5)),84),0))</f>
        <v>0.5</v>
      </c>
      <c r="CC196" s="413">
        <f>CB196*(1-VLOOKUP($AR97,'MP-2017_Male'!$A$3:$CF$103,MIN((61+(Mortality!CC$5-Mortality!$AT$5)),84),0))</f>
        <v>0.5</v>
      </c>
      <c r="CD196" s="413">
        <f>CC196*(1-VLOOKUP($AR97,'MP-2017_Male'!$A$3:$CF$103,MIN((61+(Mortality!CD$5-Mortality!$AT$5)),84),0))</f>
        <v>0.5</v>
      </c>
      <c r="CE196" s="413">
        <f>CD196*(1-VLOOKUP($AR97,'MP-2017_Male'!$A$3:$CF$103,MIN((61+(Mortality!CE$5-Mortality!$AT$5)),84),0))</f>
        <v>0.5</v>
      </c>
      <c r="CF196" s="413">
        <f>CE196*(1-VLOOKUP($AR97,'MP-2017_Male'!$A$3:$CF$103,MIN((61+(Mortality!CF$5-Mortality!$AT$5)),84),0))</f>
        <v>0.5</v>
      </c>
      <c r="CG196" s="413">
        <f>CF196*(1-VLOOKUP($AR97,'MP-2017_Male'!$A$3:$CF$103,MIN((61+(Mortality!CG$5-Mortality!$AT$5)),84),0))</f>
        <v>0.5</v>
      </c>
      <c r="CH196" s="413">
        <f>CG196*(1-VLOOKUP($AR97,'MP-2017_Male'!$A$3:$CF$103,MIN((61+(Mortality!CH$5-Mortality!$AT$5)),84),0))</f>
        <v>0.5</v>
      </c>
      <c r="CI196" s="413">
        <f>CH196*(1-VLOOKUP($AR97,'MP-2017_Male'!$A$3:$CF$103,MIN((61+(Mortality!CI$5-Mortality!$AT$5)),84),0))</f>
        <v>0.5</v>
      </c>
      <c r="CJ196" s="413">
        <f>CI196*(1-VLOOKUP($AR97,'MP-2017_Male'!$A$3:$CF$103,MIN((61+(Mortality!CJ$5-Mortality!$AT$5)),84),0))</f>
        <v>0.5</v>
      </c>
      <c r="CK196" s="413">
        <f>CJ196*(1-VLOOKUP($AR97,'MP-2017_Male'!$A$3:$CF$103,MIN((61+(Mortality!CK$5-Mortality!$AT$5)),84),0))</f>
        <v>0.5</v>
      </c>
      <c r="CL196" s="413">
        <f>CK196*(1-VLOOKUP($AR97,'MP-2017_Male'!$A$3:$CF$103,MIN((61+(Mortality!CL$5-Mortality!$AT$5)),84),0))</f>
        <v>0.5</v>
      </c>
      <c r="CM196" s="413">
        <f>CL196*(1-VLOOKUP($AR97,'MP-2017_Male'!$A$3:$CF$103,MIN((61+(Mortality!CM$5-Mortality!$AT$5)),84),0))</f>
        <v>0.5</v>
      </c>
      <c r="CN196" s="413">
        <f>CM196*(1-VLOOKUP($AR97,'MP-2017_Male'!$A$3:$CF$103,MIN((61+(Mortality!CN$5-Mortality!$AT$5)),84),0))</f>
        <v>0.5</v>
      </c>
      <c r="CO196" s="413">
        <f>CN196*(1-VLOOKUP($AR97,'MP-2017_Male'!$A$3:$CF$103,MIN((61+(Mortality!CO$5-Mortality!$AT$5)),84),0))</f>
        <v>0.5</v>
      </c>
      <c r="CP196" s="413">
        <f>CO196*(1-VLOOKUP($AR97,'MP-2017_Male'!$A$3:$CF$103,MIN((61+(Mortality!CP$5-Mortality!$AT$5)),84),0))</f>
        <v>0.5</v>
      </c>
      <c r="CQ196" s="413">
        <f>CP196*(1-VLOOKUP($AR97,'MP-2017_Male'!$A$3:$CF$103,MIN((61+(Mortality!CQ$5-Mortality!$AT$5)),84),0))</f>
        <v>0.5</v>
      </c>
      <c r="CR196" s="413">
        <f>CQ196*(1-VLOOKUP($AR97,'MP-2017_Male'!$A$3:$CF$103,MIN((61+(Mortality!CR$5-Mortality!$AT$5)),84),0))</f>
        <v>0.5</v>
      </c>
      <c r="CS196" s="413">
        <f>CR196*(1-VLOOKUP($AR97,'MP-2017_Male'!$A$3:$CF$103,MIN((61+(Mortality!CS$5-Mortality!$AT$5)),84),0))</f>
        <v>0.5</v>
      </c>
      <c r="CT196" s="413">
        <f>CS196*(1-VLOOKUP($AR97,'MP-2017_Male'!$A$3:$CF$103,MIN((61+(Mortality!CT$5-Mortality!$AT$5)),84),0))</f>
        <v>0.5</v>
      </c>
      <c r="CU196" s="413">
        <f>CT196*(1-VLOOKUP($AR97,'MP-2017_Male'!$A$3:$CF$103,MIN((61+(Mortality!CU$5-Mortality!$AT$5)),84),0))</f>
        <v>0.5</v>
      </c>
      <c r="CV196" s="413">
        <f>CU196*(1-VLOOKUP($AR97,'MP-2017_Male'!$A$3:$CF$103,MIN((61+(Mortality!CV$5-Mortality!$AT$5)),84),0))</f>
        <v>0.5</v>
      </c>
      <c r="CW196" s="413">
        <f>CV196*(1-VLOOKUP($AR97,'MP-2017_Male'!$A$3:$CF$103,MIN((61+(Mortality!CW$5-Mortality!$AT$5)),84),0))</f>
        <v>0.5</v>
      </c>
      <c r="CX196" s="413">
        <f>CW196*(1-VLOOKUP($AR97,'MP-2017_Male'!$A$3:$CF$103,MIN((61+(Mortality!CX$5-Mortality!$AT$5)),84),0))</f>
        <v>0.5</v>
      </c>
      <c r="CY196" s="413">
        <f>CX196*(1-VLOOKUP($AR97,'MP-2017_Male'!$A$3:$CF$103,MIN((61+(Mortality!CY$5-Mortality!$AT$5)),84),0))</f>
        <v>0.5</v>
      </c>
      <c r="CZ196" s="413">
        <f>CY196*(1-VLOOKUP($AR97,'MP-2017_Male'!$A$3:$CF$103,MIN((61+(Mortality!CZ$5-Mortality!$AT$5)),84),0))</f>
        <v>0.5</v>
      </c>
      <c r="DA196" s="413">
        <f>CZ196*(1-VLOOKUP($AR97,'MP-2017_Male'!$A$3:$CF$103,MIN((61+(Mortality!DA$5-Mortality!$AT$5)),84),0))</f>
        <v>0.5</v>
      </c>
      <c r="DB196" s="413">
        <f>DA196*(1-VLOOKUP($AR97,'MP-2017_Male'!$A$3:$CF$103,MIN((61+(Mortality!DB$5-Mortality!$AT$5)),84),0))</f>
        <v>0.5</v>
      </c>
      <c r="DC196" s="413">
        <f>DB196*(1-VLOOKUP($AR97,'MP-2017_Male'!$A$3:$CF$103,MIN((61+(Mortality!DC$5-Mortality!$AT$5)),84),0))</f>
        <v>0.5</v>
      </c>
      <c r="DD196" s="413">
        <f>DC196*(1-VLOOKUP($AR97,'MP-2017_Male'!$A$3:$CF$103,MIN((61+(Mortality!DD$5-Mortality!$AT$5)),84),0))</f>
        <v>0.5</v>
      </c>
      <c r="DE196" s="413">
        <f>DD196*(1-VLOOKUP($AR97,'MP-2017_Male'!$A$3:$CF$103,MIN((61+(Mortality!DE$5-Mortality!$AT$5)),84),0))</f>
        <v>0.5</v>
      </c>
      <c r="DF196" s="413">
        <f>DE196*(1-VLOOKUP($AR97,'MP-2017_Male'!$A$3:$CF$103,MIN((61+(Mortality!DF$5-Mortality!$AT$5)),84),0))</f>
        <v>0.5</v>
      </c>
      <c r="DG196" s="413">
        <f>DF196*(1-VLOOKUP($AR97,'MP-2017_Male'!$A$3:$CF$103,MIN((61+(Mortality!DG$5-Mortality!$AT$5)),84),0))</f>
        <v>0.5</v>
      </c>
      <c r="DH196" s="413">
        <f>DG196*(1-VLOOKUP($AR97,'MP-2017_Male'!$A$3:$CF$103,MIN((61+(Mortality!DH$5-Mortality!$AT$5)),84),0))</f>
        <v>0.5</v>
      </c>
      <c r="DI196" s="413">
        <f>DH196*(1-VLOOKUP($AR97,'MP-2017_Male'!$A$3:$CF$103,MIN((61+(Mortality!DI$5-Mortality!$AT$5)),84),0))</f>
        <v>0.5</v>
      </c>
      <c r="DJ196" s="413">
        <f>DI196*(1-VLOOKUP($AR97,'MP-2017_Male'!$A$3:$CF$103,MIN((61+(Mortality!DJ$5-Mortality!$AT$5)),84),0))</f>
        <v>0.5</v>
      </c>
      <c r="DK196" s="413">
        <f>DJ196*(1-VLOOKUP($AR97,'MP-2017_Male'!$A$3:$CF$103,MIN((61+(Mortality!DK$5-Mortality!$AT$5)),84),0))</f>
        <v>0.5</v>
      </c>
      <c r="DL196" s="413">
        <f>DK196*(1-VLOOKUP($AR97,'MP-2017_Male'!$A$3:$CF$103,MIN((61+(Mortality!DL$5-Mortality!$AT$5)),84),0))</f>
        <v>0.5</v>
      </c>
      <c r="DM196" s="413">
        <f>DL196*(1-VLOOKUP($AR97,'MP-2017_Male'!$A$3:$CF$103,MIN((61+(Mortality!DM$5-Mortality!$AT$5)),84),0))</f>
        <v>0.5</v>
      </c>
      <c r="DN196" s="413">
        <f>DM196*(1-VLOOKUP($AR97,'MP-2017_Male'!$A$3:$CF$103,MIN((61+(Mortality!DN$5-Mortality!$AT$5)),84),0))</f>
        <v>0.5</v>
      </c>
      <c r="DO196" s="413">
        <f>DN196*(1-VLOOKUP($AR97,'MP-2017_Male'!$A$3:$CF$103,MIN((61+(Mortality!DO$5-Mortality!$AT$5)),84),0))</f>
        <v>0.5</v>
      </c>
      <c r="DP196" s="413">
        <f>DO196*(1-VLOOKUP($AR97,'MP-2017_Male'!$A$3:$CF$103,MIN((61+(Mortality!DP$5-Mortality!$AT$5)),84),0))</f>
        <v>0.5</v>
      </c>
      <c r="DQ196" s="413">
        <f>DP196*(1-VLOOKUP($AR97,'MP-2017_Male'!$A$3:$CF$103,MIN((61+(Mortality!DQ$5-Mortality!$AT$5)),84),0))</f>
        <v>0.5</v>
      </c>
      <c r="DR196" s="413">
        <f>DQ196*(1-VLOOKUP($AR97,'MP-2017_Male'!$A$3:$CF$103,MIN((61+(Mortality!DR$5-Mortality!$AT$5)),84),0))</f>
        <v>0.5</v>
      </c>
      <c r="DS196" s="413">
        <f>DR196*(1-VLOOKUP($AR97,'MP-2017_Male'!$A$3:$CF$103,MIN((61+(Mortality!DS$5-Mortality!$AT$5)),84),0))</f>
        <v>0.5</v>
      </c>
      <c r="DT196" s="413">
        <f>DS196*(1-VLOOKUP($AR97,'MP-2017_Male'!$A$3:$CF$103,MIN((61+(Mortality!DT$5-Mortality!$AT$5)),84),0))</f>
        <v>0.5</v>
      </c>
      <c r="DU196" s="413">
        <f>DT196*(1-VLOOKUP($AR97,'MP-2017_Male'!$A$3:$CF$103,MIN((61+(Mortality!DU$5-Mortality!$AT$5)),84),0))</f>
        <v>0.5</v>
      </c>
      <c r="DV196" s="413">
        <f>DU196*(1-VLOOKUP($AR97,'MP-2017_Male'!$A$3:$CF$103,MIN((61+(Mortality!DV$5-Mortality!$AT$5)),84),0))</f>
        <v>0.5</v>
      </c>
      <c r="DW196" s="413">
        <f>DV196*(1-VLOOKUP($AR97,'MP-2017_Male'!$A$3:$CF$103,MIN((61+(Mortality!DW$5-Mortality!$AT$5)),84),0))</f>
        <v>0.5</v>
      </c>
      <c r="DX196" s="413">
        <f>DW196*(1-VLOOKUP($AR97,'MP-2017_Male'!$A$3:$CF$103,MIN((61+(Mortality!DX$5-Mortality!$AT$5)),84),0))</f>
        <v>0.5</v>
      </c>
      <c r="DY196" s="413">
        <f>DX196*(1-VLOOKUP($AR97,'MP-2017_Male'!$A$3:$CF$103,MIN((61+(Mortality!DY$5-Mortality!$AT$5)),84),0))</f>
        <v>0.5</v>
      </c>
      <c r="DZ196" s="413">
        <f>DY196*(1-VLOOKUP($AR97,'MP-2017_Male'!$A$3:$CF$103,MIN((61+(Mortality!DZ$5-Mortality!$AT$5)),84),0))</f>
        <v>0.5</v>
      </c>
      <c r="EA196" s="413">
        <f>DZ196*(1-VLOOKUP($AR97,'MP-2017_Male'!$A$3:$CF$103,MIN((61+(Mortality!EA$5-Mortality!$AT$5)),84),0))</f>
        <v>0.5</v>
      </c>
      <c r="EB196" s="413">
        <f>EA196*(1-VLOOKUP($AR97,'MP-2017_Male'!$A$3:$CF$103,MIN((61+(Mortality!EB$5-Mortality!$AT$5)),84),0))</f>
        <v>0.5</v>
      </c>
      <c r="EC196" s="413">
        <f>EB196*(1-VLOOKUP($AR97,'MP-2017_Male'!$A$3:$CF$103,MIN((61+(Mortality!EC$5-Mortality!$AT$5)),84),0))</f>
        <v>0.5</v>
      </c>
      <c r="ED196" s="413">
        <f>EC196*(1-VLOOKUP($AR97,'MP-2017_Male'!$A$3:$CF$103,MIN((61+(Mortality!ED$5-Mortality!$AT$5)),84),0))</f>
        <v>0.5</v>
      </c>
      <c r="EE196" s="413">
        <f>ED196*(1-VLOOKUP($AR97,'MP-2017_Male'!$A$3:$CF$103,MIN((61+(Mortality!EE$5-Mortality!$AT$5)),84),0))</f>
        <v>0.5</v>
      </c>
      <c r="EF196" s="413">
        <f>EE196*(1-VLOOKUP($AR97,'MP-2017_Male'!$A$3:$CF$103,MIN((61+(Mortality!EF$5-Mortality!$AT$5)),84),0))</f>
        <v>0.5</v>
      </c>
      <c r="EG196" s="413">
        <f>EF196*(1-VLOOKUP($AR97,'MP-2017_Male'!$A$3:$CF$103,MIN((61+(Mortality!EG$5-Mortality!$AT$5)),84),0))</f>
        <v>0.5</v>
      </c>
      <c r="EH196" s="413">
        <f>EG196*(1-VLOOKUP($AR97,'MP-2017_Male'!$A$3:$CF$103,MIN((61+(Mortality!EH$5-Mortality!$AT$5)),84),0))</f>
        <v>0.5</v>
      </c>
      <c r="EI196" s="413">
        <f>EH196*(1-VLOOKUP($AR97,'MP-2017_Male'!$A$3:$CF$103,MIN((61+(Mortality!EI$5-Mortality!$AT$5)),84),0))</f>
        <v>0.5</v>
      </c>
      <c r="EJ196" s="413">
        <f>EI196*(1-VLOOKUP($AR97,'MP-2017_Male'!$A$3:$CF$103,MIN((61+(Mortality!EJ$5-Mortality!$AT$5)),84),0))</f>
        <v>0.5</v>
      </c>
      <c r="EK196" s="413">
        <f>EJ196*(1-VLOOKUP($AR97,'MP-2017_Male'!$A$3:$CF$103,MIN((61+(Mortality!EK$5-Mortality!$AT$5)),84),0))</f>
        <v>0.5</v>
      </c>
      <c r="EL196" s="413">
        <f>EK196*(1-VLOOKUP($AR97,'MP-2017_Male'!$A$3:$CF$103,MIN((61+(Mortality!EL$5-Mortality!$AT$5)),84),0))</f>
        <v>0.5</v>
      </c>
      <c r="EM196" s="413">
        <f>EL196*(1-VLOOKUP($AR97,'MP-2017_Male'!$A$3:$CF$103,MIN((61+(Mortality!EM$5-Mortality!$AT$5)),84),0))</f>
        <v>0.5</v>
      </c>
      <c r="EN196" s="413">
        <f>EM196*(1-VLOOKUP($AR97,'MP-2017_Male'!$A$3:$CF$103,MIN((61+(Mortality!EN$5-Mortality!$AT$5)),84),0))</f>
        <v>0.5</v>
      </c>
      <c r="EO196" s="413">
        <f>EN196*(1-VLOOKUP($AR97,'MP-2017_Male'!$A$3:$CF$103,MIN((61+(Mortality!EO$5-Mortality!$AT$5)),84),0))</f>
        <v>0.5</v>
      </c>
      <c r="EP196" s="413">
        <f>EO196*(1-VLOOKUP($AR97,'MP-2017_Male'!$A$3:$CF$103,MIN((61+(Mortality!EP$5-Mortality!$AT$5)),84),0))</f>
        <v>0.5</v>
      </c>
      <c r="EQ196" s="413">
        <f>EP196*(1-VLOOKUP($AR97,'MP-2017_Male'!$A$3:$CF$103,MIN((61+(Mortality!EQ$5-Mortality!$AT$5)),84),0))</f>
        <v>0.5</v>
      </c>
      <c r="ER196" s="413">
        <f>EQ196*(1-VLOOKUP($AR97,'MP-2017_Male'!$A$3:$CF$103,MIN((61+(Mortality!ER$5-Mortality!$AT$5)),84),0))</f>
        <v>0.5</v>
      </c>
      <c r="ES196" s="413">
        <f>ER196*(1-VLOOKUP($AR97,'MP-2017_Male'!$A$3:$CF$103,MIN((61+(Mortality!ES$5-Mortality!$AT$5)),84),0))</f>
        <v>0.5</v>
      </c>
      <c r="ET196" s="413">
        <f>ES196*(1-VLOOKUP($AR97,'MP-2017_Male'!$A$3:$CF$103,MIN((61+(Mortality!ET$5-Mortality!$AT$5)),84),0))</f>
        <v>0.5</v>
      </c>
      <c r="EU196" s="413">
        <f>ET196*(1-VLOOKUP($AR97,'MP-2017_Male'!$A$3:$CF$103,MIN((61+(Mortality!EU$5-Mortality!$AT$5)),84),0))</f>
        <v>0.5</v>
      </c>
      <c r="EV196" s="413">
        <f>EU196*(1-VLOOKUP($AR97,'MP-2017_Male'!$A$3:$CF$103,MIN((61+(Mortality!EV$5-Mortality!$AT$5)),84),0))</f>
        <v>0.5</v>
      </c>
      <c r="EW196" s="413">
        <f>EV196*(1-VLOOKUP($AR97,'MP-2017_Male'!$A$3:$CF$103,MIN((61+(Mortality!EW$5-Mortality!$AT$5)),84),0))</f>
        <v>0.5</v>
      </c>
      <c r="EX196" s="413">
        <f>EW196*(1-VLOOKUP($AR97,'MP-2017_Male'!$A$3:$CF$103,MIN((61+(Mortality!EX$5-Mortality!$AT$5)),84),0))</f>
        <v>0.5</v>
      </c>
      <c r="EY196" s="413">
        <f>EX196*(1-VLOOKUP($AR97,'MP-2017_Male'!$A$3:$CF$103,MIN((61+(Mortality!EY$5-Mortality!$AT$5)),84),0))</f>
        <v>0.5</v>
      </c>
      <c r="EZ196" s="413">
        <f>EY196*(1-VLOOKUP($AR97,'MP-2017_Male'!$A$3:$CF$103,MIN((61+(Mortality!EZ$5-Mortality!$AT$5)),84),0))</f>
        <v>0.5</v>
      </c>
      <c r="FA196" s="413">
        <f>EZ196*(1-VLOOKUP($AR97,'MP-2017_Male'!$A$3:$CF$103,MIN((61+(Mortality!FA$5-Mortality!$AT$5)),84),0))</f>
        <v>0.5</v>
      </c>
      <c r="FB196" s="413">
        <f>FA196*(1-VLOOKUP($AR97,'MP-2017_Male'!$A$3:$CF$103,MIN((61+(Mortality!FB$5-Mortality!$AT$5)),84),0))</f>
        <v>0.5</v>
      </c>
      <c r="FC196" s="413">
        <f>FB196*(1-VLOOKUP($AR97,'MP-2017_Male'!$A$3:$CF$103,MIN((61+(Mortality!FC$5-Mortality!$AT$5)),84),0))</f>
        <v>0.5</v>
      </c>
      <c r="FD196" s="413">
        <f>FC196*(1-VLOOKUP($AR97,'MP-2017_Male'!$A$3:$CF$103,MIN((61+(Mortality!FD$5-Mortality!$AT$5)),84),0))</f>
        <v>0.5</v>
      </c>
      <c r="FE196" s="413">
        <f>FD196*(1-VLOOKUP($AR97,'MP-2017_Male'!$A$3:$CF$103,MIN((61+(Mortality!FE$5-Mortality!$AT$5)),84),0))</f>
        <v>0.5</v>
      </c>
      <c r="FF196" s="413">
        <f>FE196*(1-VLOOKUP($AR97,'MP-2017_Male'!$A$3:$CF$103,MIN((61+(Mortality!FF$5-Mortality!$AT$5)),84),0))</f>
        <v>0.5</v>
      </c>
      <c r="FG196" s="413">
        <f>FF196*(1-VLOOKUP($AR97,'MP-2017_Male'!$A$3:$CF$103,MIN((61+(Mortality!FG$5-Mortality!$AT$5)),84),0))</f>
        <v>0.5</v>
      </c>
      <c r="FH196" s="413">
        <f>FG196*(1-VLOOKUP($AR97,'MP-2017_Male'!$A$3:$CF$103,MIN((61+(Mortality!FH$5-Mortality!$AT$5)),84),0))</f>
        <v>0.5</v>
      </c>
      <c r="FI196" s="413">
        <f>FH196*(1-VLOOKUP($AR97,'MP-2017_Male'!$A$3:$CF$103,MIN((61+(Mortality!FI$5-Mortality!$AT$5)),84),0))</f>
        <v>0.5</v>
      </c>
    </row>
    <row r="197" spans="44:165">
      <c r="AR197" s="205">
        <v>117</v>
      </c>
      <c r="AS197" s="235">
        <f t="shared" si="179"/>
        <v>0.5</v>
      </c>
      <c r="AT197" s="235">
        <f t="shared" ref="AT197:AW197" si="199">AU197</f>
        <v>0.5</v>
      </c>
      <c r="AU197" s="235">
        <f t="shared" si="199"/>
        <v>0.5</v>
      </c>
      <c r="AV197" s="235">
        <f t="shared" si="199"/>
        <v>0.5</v>
      </c>
      <c r="AW197" s="235">
        <f t="shared" si="199"/>
        <v>0.5</v>
      </c>
      <c r="AX197" s="406">
        <f t="shared" si="163"/>
        <v>0.5</v>
      </c>
      <c r="AY197" s="413">
        <f>AX197*(1-VLOOKUP($AR98,'MP-2017_Male'!$A$3:$CF$103,MIN((61+(Mortality!AY$5-Mortality!$AT$5)),84),0))</f>
        <v>0.5</v>
      </c>
      <c r="AZ197" s="413">
        <f>AY197*(1-VLOOKUP($AR98,'MP-2017_Male'!$A$3:$CF$103,MIN((61+(Mortality!AZ$5-Mortality!$AT$5)),84),0))</f>
        <v>0.5</v>
      </c>
      <c r="BA197" s="413">
        <f>AZ197*(1-VLOOKUP($AR98,'MP-2017_Male'!$A$3:$CF$103,MIN((61+(Mortality!BA$5-Mortality!$AT$5)),84),0))</f>
        <v>0.5</v>
      </c>
      <c r="BB197" s="413">
        <f>BA197*(1-VLOOKUP($AR98,'MP-2017_Male'!$A$3:$CF$103,MIN((61+(Mortality!BB$5-Mortality!$AT$5)),84),0))</f>
        <v>0.5</v>
      </c>
      <c r="BC197" s="413">
        <f>BB197*(1-VLOOKUP($AR98,'MP-2017_Male'!$A$3:$CF$103,MIN((61+(Mortality!BC$5-Mortality!$AT$5)),84),0))</f>
        <v>0.5</v>
      </c>
      <c r="BD197" s="413">
        <f>BC197*(1-VLOOKUP($AR98,'MP-2017_Male'!$A$3:$CF$103,MIN((61+(Mortality!BD$5-Mortality!$AT$5)),84),0))</f>
        <v>0.5</v>
      </c>
      <c r="BE197" s="413">
        <f>BD197*(1-VLOOKUP($AR98,'MP-2017_Male'!$A$3:$CF$103,MIN((61+(Mortality!BE$5-Mortality!$AT$5)),84),0))</f>
        <v>0.5</v>
      </c>
      <c r="BF197" s="413">
        <f>BE197*(1-VLOOKUP($AR98,'MP-2017_Male'!$A$3:$CF$103,MIN((61+(Mortality!BF$5-Mortality!$AT$5)),84),0))</f>
        <v>0.5</v>
      </c>
      <c r="BG197" s="413">
        <f>BF197*(1-VLOOKUP($AR98,'MP-2017_Male'!$A$3:$CF$103,MIN((61+(Mortality!BG$5-Mortality!$AT$5)),84),0))</f>
        <v>0.5</v>
      </c>
      <c r="BH197" s="413">
        <f>BG197*(1-VLOOKUP($AR98,'MP-2017_Male'!$A$3:$CF$103,MIN((61+(Mortality!BH$5-Mortality!$AT$5)),84),0))</f>
        <v>0.5</v>
      </c>
      <c r="BI197" s="413">
        <f>BH197*(1-VLOOKUP($AR98,'MP-2017_Male'!$A$3:$CF$103,MIN((61+(Mortality!BI$5-Mortality!$AT$5)),84),0))</f>
        <v>0.5</v>
      </c>
      <c r="BJ197" s="413">
        <f>BI197*(1-VLOOKUP($AR98,'MP-2017_Male'!$A$3:$CF$103,MIN((61+(Mortality!BJ$5-Mortality!$AT$5)),84),0))</f>
        <v>0.5</v>
      </c>
      <c r="BK197" s="413">
        <f>BJ197*(1-VLOOKUP($AR98,'MP-2017_Male'!$A$3:$CF$103,MIN((61+(Mortality!BK$5-Mortality!$AT$5)),84),0))</f>
        <v>0.5</v>
      </c>
      <c r="BL197" s="413">
        <f>BK197*(1-VLOOKUP($AR98,'MP-2017_Male'!$A$3:$CF$103,MIN((61+(Mortality!BL$5-Mortality!$AT$5)),84),0))</f>
        <v>0.5</v>
      </c>
      <c r="BM197" s="413">
        <f>BL197*(1-VLOOKUP($AR98,'MP-2017_Male'!$A$3:$CF$103,MIN((61+(Mortality!BM$5-Mortality!$AT$5)),84),0))</f>
        <v>0.5</v>
      </c>
      <c r="BN197" s="413">
        <f>BM197*(1-VLOOKUP($AR98,'MP-2017_Male'!$A$3:$CF$103,MIN((61+(Mortality!BN$5-Mortality!$AT$5)),84),0))</f>
        <v>0.5</v>
      </c>
      <c r="BO197" s="413">
        <f>BN197*(1-VLOOKUP($AR98,'MP-2017_Male'!$A$3:$CF$103,MIN((61+(Mortality!BO$5-Mortality!$AT$5)),84),0))</f>
        <v>0.5</v>
      </c>
      <c r="BP197" s="413">
        <f>BO197*(1-VLOOKUP($AR98,'MP-2017_Male'!$A$3:$CF$103,MIN((61+(Mortality!BP$5-Mortality!$AT$5)),84),0))</f>
        <v>0.5</v>
      </c>
      <c r="BQ197" s="413">
        <f>BP197*(1-VLOOKUP($AR98,'MP-2017_Male'!$A$3:$CF$103,MIN((61+(Mortality!BQ$5-Mortality!$AT$5)),84),0))</f>
        <v>0.5</v>
      </c>
      <c r="BR197" s="413">
        <f>BQ197*(1-VLOOKUP($AR98,'MP-2017_Male'!$A$3:$CF$103,MIN((61+(Mortality!BR$5-Mortality!$AT$5)),84),0))</f>
        <v>0.5</v>
      </c>
      <c r="BS197" s="413">
        <f>BR197*(1-VLOOKUP($AR98,'MP-2017_Male'!$A$3:$CF$103,MIN((61+(Mortality!BS$5-Mortality!$AT$5)),84),0))</f>
        <v>0.5</v>
      </c>
      <c r="BT197" s="413">
        <f>BS197*(1-VLOOKUP($AR98,'MP-2017_Male'!$A$3:$CF$103,MIN((61+(Mortality!BT$5-Mortality!$AT$5)),84),0))</f>
        <v>0.5</v>
      </c>
      <c r="BU197" s="413">
        <f>BT197*(1-VLOOKUP($AR98,'MP-2017_Male'!$A$3:$CF$103,MIN((61+(Mortality!BU$5-Mortality!$AT$5)),84),0))</f>
        <v>0.5</v>
      </c>
      <c r="BV197" s="413">
        <f>BU197*(1-VLOOKUP($AR98,'MP-2017_Male'!$A$3:$CF$103,MIN((61+(Mortality!BV$5-Mortality!$AT$5)),84),0))</f>
        <v>0.5</v>
      </c>
      <c r="BW197" s="413">
        <f>BV197*(1-VLOOKUP($AR98,'MP-2017_Male'!$A$3:$CF$103,MIN((61+(Mortality!BW$5-Mortality!$AT$5)),84),0))</f>
        <v>0.5</v>
      </c>
      <c r="BX197" s="413">
        <f>BW197*(1-VLOOKUP($AR98,'MP-2017_Male'!$A$3:$CF$103,MIN((61+(Mortality!BX$5-Mortality!$AT$5)),84),0))</f>
        <v>0.5</v>
      </c>
      <c r="BY197" s="413">
        <f>BX197*(1-VLOOKUP($AR98,'MP-2017_Male'!$A$3:$CF$103,MIN((61+(Mortality!BY$5-Mortality!$AT$5)),84),0))</f>
        <v>0.5</v>
      </c>
      <c r="BZ197" s="413">
        <f>BY197*(1-VLOOKUP($AR98,'MP-2017_Male'!$A$3:$CF$103,MIN((61+(Mortality!BZ$5-Mortality!$AT$5)),84),0))</f>
        <v>0.5</v>
      </c>
      <c r="CA197" s="413">
        <f>BZ197*(1-VLOOKUP($AR98,'MP-2017_Male'!$A$3:$CF$103,MIN((61+(Mortality!CA$5-Mortality!$AT$5)),84),0))</f>
        <v>0.5</v>
      </c>
      <c r="CB197" s="413">
        <f>CA197*(1-VLOOKUP($AR98,'MP-2017_Male'!$A$3:$CF$103,MIN((61+(Mortality!CB$5-Mortality!$AT$5)),84),0))</f>
        <v>0.5</v>
      </c>
      <c r="CC197" s="413">
        <f>CB197*(1-VLOOKUP($AR98,'MP-2017_Male'!$A$3:$CF$103,MIN((61+(Mortality!CC$5-Mortality!$AT$5)),84),0))</f>
        <v>0.5</v>
      </c>
      <c r="CD197" s="413">
        <f>CC197*(1-VLOOKUP($AR98,'MP-2017_Male'!$A$3:$CF$103,MIN((61+(Mortality!CD$5-Mortality!$AT$5)),84),0))</f>
        <v>0.5</v>
      </c>
      <c r="CE197" s="413">
        <f>CD197*(1-VLOOKUP($AR98,'MP-2017_Male'!$A$3:$CF$103,MIN((61+(Mortality!CE$5-Mortality!$AT$5)),84),0))</f>
        <v>0.5</v>
      </c>
      <c r="CF197" s="413">
        <f>CE197*(1-VLOOKUP($AR98,'MP-2017_Male'!$A$3:$CF$103,MIN((61+(Mortality!CF$5-Mortality!$AT$5)),84),0))</f>
        <v>0.5</v>
      </c>
      <c r="CG197" s="413">
        <f>CF197*(1-VLOOKUP($AR98,'MP-2017_Male'!$A$3:$CF$103,MIN((61+(Mortality!CG$5-Mortality!$AT$5)),84),0))</f>
        <v>0.5</v>
      </c>
      <c r="CH197" s="413">
        <f>CG197*(1-VLOOKUP($AR98,'MP-2017_Male'!$A$3:$CF$103,MIN((61+(Mortality!CH$5-Mortality!$AT$5)),84),0))</f>
        <v>0.5</v>
      </c>
      <c r="CI197" s="413">
        <f>CH197*(1-VLOOKUP($AR98,'MP-2017_Male'!$A$3:$CF$103,MIN((61+(Mortality!CI$5-Mortality!$AT$5)),84),0))</f>
        <v>0.5</v>
      </c>
      <c r="CJ197" s="413">
        <f>CI197*(1-VLOOKUP($AR98,'MP-2017_Male'!$A$3:$CF$103,MIN((61+(Mortality!CJ$5-Mortality!$AT$5)),84),0))</f>
        <v>0.5</v>
      </c>
      <c r="CK197" s="413">
        <f>CJ197*(1-VLOOKUP($AR98,'MP-2017_Male'!$A$3:$CF$103,MIN((61+(Mortality!CK$5-Mortality!$AT$5)),84),0))</f>
        <v>0.5</v>
      </c>
      <c r="CL197" s="413">
        <f>CK197*(1-VLOOKUP($AR98,'MP-2017_Male'!$A$3:$CF$103,MIN((61+(Mortality!CL$5-Mortality!$AT$5)),84),0))</f>
        <v>0.5</v>
      </c>
      <c r="CM197" s="413">
        <f>CL197*(1-VLOOKUP($AR98,'MP-2017_Male'!$A$3:$CF$103,MIN((61+(Mortality!CM$5-Mortality!$AT$5)),84),0))</f>
        <v>0.5</v>
      </c>
      <c r="CN197" s="413">
        <f>CM197*(1-VLOOKUP($AR98,'MP-2017_Male'!$A$3:$CF$103,MIN((61+(Mortality!CN$5-Mortality!$AT$5)),84),0))</f>
        <v>0.5</v>
      </c>
      <c r="CO197" s="413">
        <f>CN197*(1-VLOOKUP($AR98,'MP-2017_Male'!$A$3:$CF$103,MIN((61+(Mortality!CO$5-Mortality!$AT$5)),84),0))</f>
        <v>0.5</v>
      </c>
      <c r="CP197" s="413">
        <f>CO197*(1-VLOOKUP($AR98,'MP-2017_Male'!$A$3:$CF$103,MIN((61+(Mortality!CP$5-Mortality!$AT$5)),84),0))</f>
        <v>0.5</v>
      </c>
      <c r="CQ197" s="413">
        <f>CP197*(1-VLOOKUP($AR98,'MP-2017_Male'!$A$3:$CF$103,MIN((61+(Mortality!CQ$5-Mortality!$AT$5)),84),0))</f>
        <v>0.5</v>
      </c>
      <c r="CR197" s="413">
        <f>CQ197*(1-VLOOKUP($AR98,'MP-2017_Male'!$A$3:$CF$103,MIN((61+(Mortality!CR$5-Mortality!$AT$5)),84),0))</f>
        <v>0.5</v>
      </c>
      <c r="CS197" s="413">
        <f>CR197*(1-VLOOKUP($AR98,'MP-2017_Male'!$A$3:$CF$103,MIN((61+(Mortality!CS$5-Mortality!$AT$5)),84),0))</f>
        <v>0.5</v>
      </c>
      <c r="CT197" s="413">
        <f>CS197*(1-VLOOKUP($AR98,'MP-2017_Male'!$A$3:$CF$103,MIN((61+(Mortality!CT$5-Mortality!$AT$5)),84),0))</f>
        <v>0.5</v>
      </c>
      <c r="CU197" s="413">
        <f>CT197*(1-VLOOKUP($AR98,'MP-2017_Male'!$A$3:$CF$103,MIN((61+(Mortality!CU$5-Mortality!$AT$5)),84),0))</f>
        <v>0.5</v>
      </c>
      <c r="CV197" s="413">
        <f>CU197*(1-VLOOKUP($AR98,'MP-2017_Male'!$A$3:$CF$103,MIN((61+(Mortality!CV$5-Mortality!$AT$5)),84),0))</f>
        <v>0.5</v>
      </c>
      <c r="CW197" s="413">
        <f>CV197*(1-VLOOKUP($AR98,'MP-2017_Male'!$A$3:$CF$103,MIN((61+(Mortality!CW$5-Mortality!$AT$5)),84),0))</f>
        <v>0.5</v>
      </c>
      <c r="CX197" s="413">
        <f>CW197*(1-VLOOKUP($AR98,'MP-2017_Male'!$A$3:$CF$103,MIN((61+(Mortality!CX$5-Mortality!$AT$5)),84),0))</f>
        <v>0.5</v>
      </c>
      <c r="CY197" s="413">
        <f>CX197*(1-VLOOKUP($AR98,'MP-2017_Male'!$A$3:$CF$103,MIN((61+(Mortality!CY$5-Mortality!$AT$5)),84),0))</f>
        <v>0.5</v>
      </c>
      <c r="CZ197" s="413">
        <f>CY197*(1-VLOOKUP($AR98,'MP-2017_Male'!$A$3:$CF$103,MIN((61+(Mortality!CZ$5-Mortality!$AT$5)),84),0))</f>
        <v>0.5</v>
      </c>
      <c r="DA197" s="413">
        <f>CZ197*(1-VLOOKUP($AR98,'MP-2017_Male'!$A$3:$CF$103,MIN((61+(Mortality!DA$5-Mortality!$AT$5)),84),0))</f>
        <v>0.5</v>
      </c>
      <c r="DB197" s="413">
        <f>DA197*(1-VLOOKUP($AR98,'MP-2017_Male'!$A$3:$CF$103,MIN((61+(Mortality!DB$5-Mortality!$AT$5)),84),0))</f>
        <v>0.5</v>
      </c>
      <c r="DC197" s="413">
        <f>DB197*(1-VLOOKUP($AR98,'MP-2017_Male'!$A$3:$CF$103,MIN((61+(Mortality!DC$5-Mortality!$AT$5)),84),0))</f>
        <v>0.5</v>
      </c>
      <c r="DD197" s="413">
        <f>DC197*(1-VLOOKUP($AR98,'MP-2017_Male'!$A$3:$CF$103,MIN((61+(Mortality!DD$5-Mortality!$AT$5)),84),0))</f>
        <v>0.5</v>
      </c>
      <c r="DE197" s="413">
        <f>DD197*(1-VLOOKUP($AR98,'MP-2017_Male'!$A$3:$CF$103,MIN((61+(Mortality!DE$5-Mortality!$AT$5)),84),0))</f>
        <v>0.5</v>
      </c>
      <c r="DF197" s="413">
        <f>DE197*(1-VLOOKUP($AR98,'MP-2017_Male'!$A$3:$CF$103,MIN((61+(Mortality!DF$5-Mortality!$AT$5)),84),0))</f>
        <v>0.5</v>
      </c>
      <c r="DG197" s="413">
        <f>DF197*(1-VLOOKUP($AR98,'MP-2017_Male'!$A$3:$CF$103,MIN((61+(Mortality!DG$5-Mortality!$AT$5)),84),0))</f>
        <v>0.5</v>
      </c>
      <c r="DH197" s="413">
        <f>DG197*(1-VLOOKUP($AR98,'MP-2017_Male'!$A$3:$CF$103,MIN((61+(Mortality!DH$5-Mortality!$AT$5)),84),0))</f>
        <v>0.5</v>
      </c>
      <c r="DI197" s="413">
        <f>DH197*(1-VLOOKUP($AR98,'MP-2017_Male'!$A$3:$CF$103,MIN((61+(Mortality!DI$5-Mortality!$AT$5)),84),0))</f>
        <v>0.5</v>
      </c>
      <c r="DJ197" s="413">
        <f>DI197*(1-VLOOKUP($AR98,'MP-2017_Male'!$A$3:$CF$103,MIN((61+(Mortality!DJ$5-Mortality!$AT$5)),84),0))</f>
        <v>0.5</v>
      </c>
      <c r="DK197" s="413">
        <f>DJ197*(1-VLOOKUP($AR98,'MP-2017_Male'!$A$3:$CF$103,MIN((61+(Mortality!DK$5-Mortality!$AT$5)),84),0))</f>
        <v>0.5</v>
      </c>
      <c r="DL197" s="413">
        <f>DK197*(1-VLOOKUP($AR98,'MP-2017_Male'!$A$3:$CF$103,MIN((61+(Mortality!DL$5-Mortality!$AT$5)),84),0))</f>
        <v>0.5</v>
      </c>
      <c r="DM197" s="413">
        <f>DL197*(1-VLOOKUP($AR98,'MP-2017_Male'!$A$3:$CF$103,MIN((61+(Mortality!DM$5-Mortality!$AT$5)),84),0))</f>
        <v>0.5</v>
      </c>
      <c r="DN197" s="413">
        <f>DM197*(1-VLOOKUP($AR98,'MP-2017_Male'!$A$3:$CF$103,MIN((61+(Mortality!DN$5-Mortality!$AT$5)),84),0))</f>
        <v>0.5</v>
      </c>
      <c r="DO197" s="413">
        <f>DN197*(1-VLOOKUP($AR98,'MP-2017_Male'!$A$3:$CF$103,MIN((61+(Mortality!DO$5-Mortality!$AT$5)),84),0))</f>
        <v>0.5</v>
      </c>
      <c r="DP197" s="413">
        <f>DO197*(1-VLOOKUP($AR98,'MP-2017_Male'!$A$3:$CF$103,MIN((61+(Mortality!DP$5-Mortality!$AT$5)),84),0))</f>
        <v>0.5</v>
      </c>
      <c r="DQ197" s="413">
        <f>DP197*(1-VLOOKUP($AR98,'MP-2017_Male'!$A$3:$CF$103,MIN((61+(Mortality!DQ$5-Mortality!$AT$5)),84),0))</f>
        <v>0.5</v>
      </c>
      <c r="DR197" s="413">
        <f>DQ197*(1-VLOOKUP($AR98,'MP-2017_Male'!$A$3:$CF$103,MIN((61+(Mortality!DR$5-Mortality!$AT$5)),84),0))</f>
        <v>0.5</v>
      </c>
      <c r="DS197" s="413">
        <f>DR197*(1-VLOOKUP($AR98,'MP-2017_Male'!$A$3:$CF$103,MIN((61+(Mortality!DS$5-Mortality!$AT$5)),84),0))</f>
        <v>0.5</v>
      </c>
      <c r="DT197" s="413">
        <f>DS197*(1-VLOOKUP($AR98,'MP-2017_Male'!$A$3:$CF$103,MIN((61+(Mortality!DT$5-Mortality!$AT$5)),84),0))</f>
        <v>0.5</v>
      </c>
      <c r="DU197" s="413">
        <f>DT197*(1-VLOOKUP($AR98,'MP-2017_Male'!$A$3:$CF$103,MIN((61+(Mortality!DU$5-Mortality!$AT$5)),84),0))</f>
        <v>0.5</v>
      </c>
      <c r="DV197" s="413">
        <f>DU197*(1-VLOOKUP($AR98,'MP-2017_Male'!$A$3:$CF$103,MIN((61+(Mortality!DV$5-Mortality!$AT$5)),84),0))</f>
        <v>0.5</v>
      </c>
      <c r="DW197" s="413">
        <f>DV197*(1-VLOOKUP($AR98,'MP-2017_Male'!$A$3:$CF$103,MIN((61+(Mortality!DW$5-Mortality!$AT$5)),84),0))</f>
        <v>0.5</v>
      </c>
      <c r="DX197" s="413">
        <f>DW197*(1-VLOOKUP($AR98,'MP-2017_Male'!$A$3:$CF$103,MIN((61+(Mortality!DX$5-Mortality!$AT$5)),84),0))</f>
        <v>0.5</v>
      </c>
      <c r="DY197" s="413">
        <f>DX197*(1-VLOOKUP($AR98,'MP-2017_Male'!$A$3:$CF$103,MIN((61+(Mortality!DY$5-Mortality!$AT$5)),84),0))</f>
        <v>0.5</v>
      </c>
      <c r="DZ197" s="413">
        <f>DY197*(1-VLOOKUP($AR98,'MP-2017_Male'!$A$3:$CF$103,MIN((61+(Mortality!DZ$5-Mortality!$AT$5)),84),0))</f>
        <v>0.5</v>
      </c>
      <c r="EA197" s="413">
        <f>DZ197*(1-VLOOKUP($AR98,'MP-2017_Male'!$A$3:$CF$103,MIN((61+(Mortality!EA$5-Mortality!$AT$5)),84),0))</f>
        <v>0.5</v>
      </c>
      <c r="EB197" s="413">
        <f>EA197*(1-VLOOKUP($AR98,'MP-2017_Male'!$A$3:$CF$103,MIN((61+(Mortality!EB$5-Mortality!$AT$5)),84),0))</f>
        <v>0.5</v>
      </c>
      <c r="EC197" s="413">
        <f>EB197*(1-VLOOKUP($AR98,'MP-2017_Male'!$A$3:$CF$103,MIN((61+(Mortality!EC$5-Mortality!$AT$5)),84),0))</f>
        <v>0.5</v>
      </c>
      <c r="ED197" s="413">
        <f>EC197*(1-VLOOKUP($AR98,'MP-2017_Male'!$A$3:$CF$103,MIN((61+(Mortality!ED$5-Mortality!$AT$5)),84),0))</f>
        <v>0.5</v>
      </c>
      <c r="EE197" s="413">
        <f>ED197*(1-VLOOKUP($AR98,'MP-2017_Male'!$A$3:$CF$103,MIN((61+(Mortality!EE$5-Mortality!$AT$5)),84),0))</f>
        <v>0.5</v>
      </c>
      <c r="EF197" s="413">
        <f>EE197*(1-VLOOKUP($AR98,'MP-2017_Male'!$A$3:$CF$103,MIN((61+(Mortality!EF$5-Mortality!$AT$5)),84),0))</f>
        <v>0.5</v>
      </c>
      <c r="EG197" s="413">
        <f>EF197*(1-VLOOKUP($AR98,'MP-2017_Male'!$A$3:$CF$103,MIN((61+(Mortality!EG$5-Mortality!$AT$5)),84),0))</f>
        <v>0.5</v>
      </c>
      <c r="EH197" s="413">
        <f>EG197*(1-VLOOKUP($AR98,'MP-2017_Male'!$A$3:$CF$103,MIN((61+(Mortality!EH$5-Mortality!$AT$5)),84),0))</f>
        <v>0.5</v>
      </c>
      <c r="EI197" s="413">
        <f>EH197*(1-VLOOKUP($AR98,'MP-2017_Male'!$A$3:$CF$103,MIN((61+(Mortality!EI$5-Mortality!$AT$5)),84),0))</f>
        <v>0.5</v>
      </c>
      <c r="EJ197" s="413">
        <f>EI197*(1-VLOOKUP($AR98,'MP-2017_Male'!$A$3:$CF$103,MIN((61+(Mortality!EJ$5-Mortality!$AT$5)),84),0))</f>
        <v>0.5</v>
      </c>
      <c r="EK197" s="413">
        <f>EJ197*(1-VLOOKUP($AR98,'MP-2017_Male'!$A$3:$CF$103,MIN((61+(Mortality!EK$5-Mortality!$AT$5)),84),0))</f>
        <v>0.5</v>
      </c>
      <c r="EL197" s="413">
        <f>EK197*(1-VLOOKUP($AR98,'MP-2017_Male'!$A$3:$CF$103,MIN((61+(Mortality!EL$5-Mortality!$AT$5)),84),0))</f>
        <v>0.5</v>
      </c>
      <c r="EM197" s="413">
        <f>EL197*(1-VLOOKUP($AR98,'MP-2017_Male'!$A$3:$CF$103,MIN((61+(Mortality!EM$5-Mortality!$AT$5)),84),0))</f>
        <v>0.5</v>
      </c>
      <c r="EN197" s="413">
        <f>EM197*(1-VLOOKUP($AR98,'MP-2017_Male'!$A$3:$CF$103,MIN((61+(Mortality!EN$5-Mortality!$AT$5)),84),0))</f>
        <v>0.5</v>
      </c>
      <c r="EO197" s="413">
        <f>EN197*(1-VLOOKUP($AR98,'MP-2017_Male'!$A$3:$CF$103,MIN((61+(Mortality!EO$5-Mortality!$AT$5)),84),0))</f>
        <v>0.5</v>
      </c>
      <c r="EP197" s="413">
        <f>EO197*(1-VLOOKUP($AR98,'MP-2017_Male'!$A$3:$CF$103,MIN((61+(Mortality!EP$5-Mortality!$AT$5)),84),0))</f>
        <v>0.5</v>
      </c>
      <c r="EQ197" s="413">
        <f>EP197*(1-VLOOKUP($AR98,'MP-2017_Male'!$A$3:$CF$103,MIN((61+(Mortality!EQ$5-Mortality!$AT$5)),84),0))</f>
        <v>0.5</v>
      </c>
      <c r="ER197" s="413">
        <f>EQ197*(1-VLOOKUP($AR98,'MP-2017_Male'!$A$3:$CF$103,MIN((61+(Mortality!ER$5-Mortality!$AT$5)),84),0))</f>
        <v>0.5</v>
      </c>
      <c r="ES197" s="413">
        <f>ER197*(1-VLOOKUP($AR98,'MP-2017_Male'!$A$3:$CF$103,MIN((61+(Mortality!ES$5-Mortality!$AT$5)),84),0))</f>
        <v>0.5</v>
      </c>
      <c r="ET197" s="413">
        <f>ES197*(1-VLOOKUP($AR98,'MP-2017_Male'!$A$3:$CF$103,MIN((61+(Mortality!ET$5-Mortality!$AT$5)),84),0))</f>
        <v>0.5</v>
      </c>
      <c r="EU197" s="413">
        <f>ET197*(1-VLOOKUP($AR98,'MP-2017_Male'!$A$3:$CF$103,MIN((61+(Mortality!EU$5-Mortality!$AT$5)),84),0))</f>
        <v>0.5</v>
      </c>
      <c r="EV197" s="413">
        <f>EU197*(1-VLOOKUP($AR98,'MP-2017_Male'!$A$3:$CF$103,MIN((61+(Mortality!EV$5-Mortality!$AT$5)),84),0))</f>
        <v>0.5</v>
      </c>
      <c r="EW197" s="413">
        <f>EV197*(1-VLOOKUP($AR98,'MP-2017_Male'!$A$3:$CF$103,MIN((61+(Mortality!EW$5-Mortality!$AT$5)),84),0))</f>
        <v>0.5</v>
      </c>
      <c r="EX197" s="413">
        <f>EW197*(1-VLOOKUP($AR98,'MP-2017_Male'!$A$3:$CF$103,MIN((61+(Mortality!EX$5-Mortality!$AT$5)),84),0))</f>
        <v>0.5</v>
      </c>
      <c r="EY197" s="413">
        <f>EX197*(1-VLOOKUP($AR98,'MP-2017_Male'!$A$3:$CF$103,MIN((61+(Mortality!EY$5-Mortality!$AT$5)),84),0))</f>
        <v>0.5</v>
      </c>
      <c r="EZ197" s="413">
        <f>EY197*(1-VLOOKUP($AR98,'MP-2017_Male'!$A$3:$CF$103,MIN((61+(Mortality!EZ$5-Mortality!$AT$5)),84),0))</f>
        <v>0.5</v>
      </c>
      <c r="FA197" s="413">
        <f>EZ197*(1-VLOOKUP($AR98,'MP-2017_Male'!$A$3:$CF$103,MIN((61+(Mortality!FA$5-Mortality!$AT$5)),84),0))</f>
        <v>0.5</v>
      </c>
      <c r="FB197" s="413">
        <f>FA197*(1-VLOOKUP($AR98,'MP-2017_Male'!$A$3:$CF$103,MIN((61+(Mortality!FB$5-Mortality!$AT$5)),84),0))</f>
        <v>0.5</v>
      </c>
      <c r="FC197" s="413">
        <f>FB197*(1-VLOOKUP($AR98,'MP-2017_Male'!$A$3:$CF$103,MIN((61+(Mortality!FC$5-Mortality!$AT$5)),84),0))</f>
        <v>0.5</v>
      </c>
      <c r="FD197" s="413">
        <f>FC197*(1-VLOOKUP($AR98,'MP-2017_Male'!$A$3:$CF$103,MIN((61+(Mortality!FD$5-Mortality!$AT$5)),84),0))</f>
        <v>0.5</v>
      </c>
      <c r="FE197" s="413">
        <f>FD197*(1-VLOOKUP($AR98,'MP-2017_Male'!$A$3:$CF$103,MIN((61+(Mortality!FE$5-Mortality!$AT$5)),84),0))</f>
        <v>0.5</v>
      </c>
      <c r="FF197" s="413">
        <f>FE197*(1-VLOOKUP($AR98,'MP-2017_Male'!$A$3:$CF$103,MIN((61+(Mortality!FF$5-Mortality!$AT$5)),84),0))</f>
        <v>0.5</v>
      </c>
      <c r="FG197" s="413">
        <f>FF197*(1-VLOOKUP($AR98,'MP-2017_Male'!$A$3:$CF$103,MIN((61+(Mortality!FG$5-Mortality!$AT$5)),84),0))</f>
        <v>0.5</v>
      </c>
      <c r="FH197" s="413">
        <f>FG197*(1-VLOOKUP($AR98,'MP-2017_Male'!$A$3:$CF$103,MIN((61+(Mortality!FH$5-Mortality!$AT$5)),84),0))</f>
        <v>0.5</v>
      </c>
      <c r="FI197" s="413">
        <f>FH197*(1-VLOOKUP($AR98,'MP-2017_Male'!$A$3:$CF$103,MIN((61+(Mortality!FI$5-Mortality!$AT$5)),84),0))</f>
        <v>0.5</v>
      </c>
    </row>
    <row r="198" spans="44:165">
      <c r="AR198" s="205">
        <v>118</v>
      </c>
      <c r="AS198" s="235">
        <f t="shared" si="179"/>
        <v>0.5</v>
      </c>
      <c r="AT198" s="235">
        <f t="shared" ref="AT198:AW198" si="200">AU198</f>
        <v>0.5</v>
      </c>
      <c r="AU198" s="235">
        <f t="shared" si="200"/>
        <v>0.5</v>
      </c>
      <c r="AV198" s="235">
        <f t="shared" si="200"/>
        <v>0.5</v>
      </c>
      <c r="AW198" s="235">
        <f t="shared" si="200"/>
        <v>0.5</v>
      </c>
      <c r="AX198" s="406">
        <f t="shared" si="163"/>
        <v>0.5</v>
      </c>
      <c r="AY198" s="413">
        <f>AX198*(1-VLOOKUP($AR99,'MP-2017_Male'!$A$3:$CF$103,MIN((61+(Mortality!AY$5-Mortality!$AT$5)),84),0))</f>
        <v>0.5</v>
      </c>
      <c r="AZ198" s="413">
        <f>AY198*(1-VLOOKUP($AR99,'MP-2017_Male'!$A$3:$CF$103,MIN((61+(Mortality!AZ$5-Mortality!$AT$5)),84),0))</f>
        <v>0.5</v>
      </c>
      <c r="BA198" s="413">
        <f>AZ198*(1-VLOOKUP($AR99,'MP-2017_Male'!$A$3:$CF$103,MIN((61+(Mortality!BA$5-Mortality!$AT$5)),84),0))</f>
        <v>0.5</v>
      </c>
      <c r="BB198" s="413">
        <f>BA198*(1-VLOOKUP($AR99,'MP-2017_Male'!$A$3:$CF$103,MIN((61+(Mortality!BB$5-Mortality!$AT$5)),84),0))</f>
        <v>0.5</v>
      </c>
      <c r="BC198" s="413">
        <f>BB198*(1-VLOOKUP($AR99,'MP-2017_Male'!$A$3:$CF$103,MIN((61+(Mortality!BC$5-Mortality!$AT$5)),84),0))</f>
        <v>0.5</v>
      </c>
      <c r="BD198" s="413">
        <f>BC198*(1-VLOOKUP($AR99,'MP-2017_Male'!$A$3:$CF$103,MIN((61+(Mortality!BD$5-Mortality!$AT$5)),84),0))</f>
        <v>0.5</v>
      </c>
      <c r="BE198" s="413">
        <f>BD198*(1-VLOOKUP($AR99,'MP-2017_Male'!$A$3:$CF$103,MIN((61+(Mortality!BE$5-Mortality!$AT$5)),84),0))</f>
        <v>0.5</v>
      </c>
      <c r="BF198" s="413">
        <f>BE198*(1-VLOOKUP($AR99,'MP-2017_Male'!$A$3:$CF$103,MIN((61+(Mortality!BF$5-Mortality!$AT$5)),84),0))</f>
        <v>0.5</v>
      </c>
      <c r="BG198" s="413">
        <f>BF198*(1-VLOOKUP($AR99,'MP-2017_Male'!$A$3:$CF$103,MIN((61+(Mortality!BG$5-Mortality!$AT$5)),84),0))</f>
        <v>0.5</v>
      </c>
      <c r="BH198" s="413">
        <f>BG198*(1-VLOOKUP($AR99,'MP-2017_Male'!$A$3:$CF$103,MIN((61+(Mortality!BH$5-Mortality!$AT$5)),84),0))</f>
        <v>0.5</v>
      </c>
      <c r="BI198" s="413">
        <f>BH198*(1-VLOOKUP($AR99,'MP-2017_Male'!$A$3:$CF$103,MIN((61+(Mortality!BI$5-Mortality!$AT$5)),84),0))</f>
        <v>0.5</v>
      </c>
      <c r="BJ198" s="413">
        <f>BI198*(1-VLOOKUP($AR99,'MP-2017_Male'!$A$3:$CF$103,MIN((61+(Mortality!BJ$5-Mortality!$AT$5)),84),0))</f>
        <v>0.5</v>
      </c>
      <c r="BK198" s="413">
        <f>BJ198*(1-VLOOKUP($AR99,'MP-2017_Male'!$A$3:$CF$103,MIN((61+(Mortality!BK$5-Mortality!$AT$5)),84),0))</f>
        <v>0.5</v>
      </c>
      <c r="BL198" s="413">
        <f>BK198*(1-VLOOKUP($AR99,'MP-2017_Male'!$A$3:$CF$103,MIN((61+(Mortality!BL$5-Mortality!$AT$5)),84),0))</f>
        <v>0.5</v>
      </c>
      <c r="BM198" s="413">
        <f>BL198*(1-VLOOKUP($AR99,'MP-2017_Male'!$A$3:$CF$103,MIN((61+(Mortality!BM$5-Mortality!$AT$5)),84),0))</f>
        <v>0.5</v>
      </c>
      <c r="BN198" s="413">
        <f>BM198*(1-VLOOKUP($AR99,'MP-2017_Male'!$A$3:$CF$103,MIN((61+(Mortality!BN$5-Mortality!$AT$5)),84),0))</f>
        <v>0.5</v>
      </c>
      <c r="BO198" s="413">
        <f>BN198*(1-VLOOKUP($AR99,'MP-2017_Male'!$A$3:$CF$103,MIN((61+(Mortality!BO$5-Mortality!$AT$5)),84),0))</f>
        <v>0.5</v>
      </c>
      <c r="BP198" s="413">
        <f>BO198*(1-VLOOKUP($AR99,'MP-2017_Male'!$A$3:$CF$103,MIN((61+(Mortality!BP$5-Mortality!$AT$5)),84),0))</f>
        <v>0.5</v>
      </c>
      <c r="BQ198" s="413">
        <f>BP198*(1-VLOOKUP($AR99,'MP-2017_Male'!$A$3:$CF$103,MIN((61+(Mortality!BQ$5-Mortality!$AT$5)),84),0))</f>
        <v>0.5</v>
      </c>
      <c r="BR198" s="413">
        <f>BQ198*(1-VLOOKUP($AR99,'MP-2017_Male'!$A$3:$CF$103,MIN((61+(Mortality!BR$5-Mortality!$AT$5)),84),0))</f>
        <v>0.5</v>
      </c>
      <c r="BS198" s="413">
        <f>BR198*(1-VLOOKUP($AR99,'MP-2017_Male'!$A$3:$CF$103,MIN((61+(Mortality!BS$5-Mortality!$AT$5)),84),0))</f>
        <v>0.5</v>
      </c>
      <c r="BT198" s="413">
        <f>BS198*(1-VLOOKUP($AR99,'MP-2017_Male'!$A$3:$CF$103,MIN((61+(Mortality!BT$5-Mortality!$AT$5)),84),0))</f>
        <v>0.5</v>
      </c>
      <c r="BU198" s="413">
        <f>BT198*(1-VLOOKUP($AR99,'MP-2017_Male'!$A$3:$CF$103,MIN((61+(Mortality!BU$5-Mortality!$AT$5)),84),0))</f>
        <v>0.5</v>
      </c>
      <c r="BV198" s="413">
        <f>BU198*(1-VLOOKUP($AR99,'MP-2017_Male'!$A$3:$CF$103,MIN((61+(Mortality!BV$5-Mortality!$AT$5)),84),0))</f>
        <v>0.5</v>
      </c>
      <c r="BW198" s="413">
        <f>BV198*(1-VLOOKUP($AR99,'MP-2017_Male'!$A$3:$CF$103,MIN((61+(Mortality!BW$5-Mortality!$AT$5)),84),0))</f>
        <v>0.5</v>
      </c>
      <c r="BX198" s="413">
        <f>BW198*(1-VLOOKUP($AR99,'MP-2017_Male'!$A$3:$CF$103,MIN((61+(Mortality!BX$5-Mortality!$AT$5)),84),0))</f>
        <v>0.5</v>
      </c>
      <c r="BY198" s="413">
        <f>BX198*(1-VLOOKUP($AR99,'MP-2017_Male'!$A$3:$CF$103,MIN((61+(Mortality!BY$5-Mortality!$AT$5)),84),0))</f>
        <v>0.5</v>
      </c>
      <c r="BZ198" s="413">
        <f>BY198*(1-VLOOKUP($AR99,'MP-2017_Male'!$A$3:$CF$103,MIN((61+(Mortality!BZ$5-Mortality!$AT$5)),84),0))</f>
        <v>0.5</v>
      </c>
      <c r="CA198" s="413">
        <f>BZ198*(1-VLOOKUP($AR99,'MP-2017_Male'!$A$3:$CF$103,MIN((61+(Mortality!CA$5-Mortality!$AT$5)),84),0))</f>
        <v>0.5</v>
      </c>
      <c r="CB198" s="413">
        <f>CA198*(1-VLOOKUP($AR99,'MP-2017_Male'!$A$3:$CF$103,MIN((61+(Mortality!CB$5-Mortality!$AT$5)),84),0))</f>
        <v>0.5</v>
      </c>
      <c r="CC198" s="413">
        <f>CB198*(1-VLOOKUP($AR99,'MP-2017_Male'!$A$3:$CF$103,MIN((61+(Mortality!CC$5-Mortality!$AT$5)),84),0))</f>
        <v>0.5</v>
      </c>
      <c r="CD198" s="413">
        <f>CC198*(1-VLOOKUP($AR99,'MP-2017_Male'!$A$3:$CF$103,MIN((61+(Mortality!CD$5-Mortality!$AT$5)),84),0))</f>
        <v>0.5</v>
      </c>
      <c r="CE198" s="413">
        <f>CD198*(1-VLOOKUP($AR99,'MP-2017_Male'!$A$3:$CF$103,MIN((61+(Mortality!CE$5-Mortality!$AT$5)),84),0))</f>
        <v>0.5</v>
      </c>
      <c r="CF198" s="413">
        <f>CE198*(1-VLOOKUP($AR99,'MP-2017_Male'!$A$3:$CF$103,MIN((61+(Mortality!CF$5-Mortality!$AT$5)),84),0))</f>
        <v>0.5</v>
      </c>
      <c r="CG198" s="413">
        <f>CF198*(1-VLOOKUP($AR99,'MP-2017_Male'!$A$3:$CF$103,MIN((61+(Mortality!CG$5-Mortality!$AT$5)),84),0))</f>
        <v>0.5</v>
      </c>
      <c r="CH198" s="413">
        <f>CG198*(1-VLOOKUP($AR99,'MP-2017_Male'!$A$3:$CF$103,MIN((61+(Mortality!CH$5-Mortality!$AT$5)),84),0))</f>
        <v>0.5</v>
      </c>
      <c r="CI198" s="413">
        <f>CH198*(1-VLOOKUP($AR99,'MP-2017_Male'!$A$3:$CF$103,MIN((61+(Mortality!CI$5-Mortality!$AT$5)),84),0))</f>
        <v>0.5</v>
      </c>
      <c r="CJ198" s="413">
        <f>CI198*(1-VLOOKUP($AR99,'MP-2017_Male'!$A$3:$CF$103,MIN((61+(Mortality!CJ$5-Mortality!$AT$5)),84),0))</f>
        <v>0.5</v>
      </c>
      <c r="CK198" s="413">
        <f>CJ198*(1-VLOOKUP($AR99,'MP-2017_Male'!$A$3:$CF$103,MIN((61+(Mortality!CK$5-Mortality!$AT$5)),84),0))</f>
        <v>0.5</v>
      </c>
      <c r="CL198" s="413">
        <f>CK198*(1-VLOOKUP($AR99,'MP-2017_Male'!$A$3:$CF$103,MIN((61+(Mortality!CL$5-Mortality!$AT$5)),84),0))</f>
        <v>0.5</v>
      </c>
      <c r="CM198" s="413">
        <f>CL198*(1-VLOOKUP($AR99,'MP-2017_Male'!$A$3:$CF$103,MIN((61+(Mortality!CM$5-Mortality!$AT$5)),84),0))</f>
        <v>0.5</v>
      </c>
      <c r="CN198" s="413">
        <f>CM198*(1-VLOOKUP($AR99,'MP-2017_Male'!$A$3:$CF$103,MIN((61+(Mortality!CN$5-Mortality!$AT$5)),84),0))</f>
        <v>0.5</v>
      </c>
      <c r="CO198" s="413">
        <f>CN198*(1-VLOOKUP($AR99,'MP-2017_Male'!$A$3:$CF$103,MIN((61+(Mortality!CO$5-Mortality!$AT$5)),84),0))</f>
        <v>0.5</v>
      </c>
      <c r="CP198" s="413">
        <f>CO198*(1-VLOOKUP($AR99,'MP-2017_Male'!$A$3:$CF$103,MIN((61+(Mortality!CP$5-Mortality!$AT$5)),84),0))</f>
        <v>0.5</v>
      </c>
      <c r="CQ198" s="413">
        <f>CP198*(1-VLOOKUP($AR99,'MP-2017_Male'!$A$3:$CF$103,MIN((61+(Mortality!CQ$5-Mortality!$AT$5)),84),0))</f>
        <v>0.5</v>
      </c>
      <c r="CR198" s="413">
        <f>CQ198*(1-VLOOKUP($AR99,'MP-2017_Male'!$A$3:$CF$103,MIN((61+(Mortality!CR$5-Mortality!$AT$5)),84),0))</f>
        <v>0.5</v>
      </c>
      <c r="CS198" s="413">
        <f>CR198*(1-VLOOKUP($AR99,'MP-2017_Male'!$A$3:$CF$103,MIN((61+(Mortality!CS$5-Mortality!$AT$5)),84),0))</f>
        <v>0.5</v>
      </c>
      <c r="CT198" s="413">
        <f>CS198*(1-VLOOKUP($AR99,'MP-2017_Male'!$A$3:$CF$103,MIN((61+(Mortality!CT$5-Mortality!$AT$5)),84),0))</f>
        <v>0.5</v>
      </c>
      <c r="CU198" s="413">
        <f>CT198*(1-VLOOKUP($AR99,'MP-2017_Male'!$A$3:$CF$103,MIN((61+(Mortality!CU$5-Mortality!$AT$5)),84),0))</f>
        <v>0.5</v>
      </c>
      <c r="CV198" s="413">
        <f>CU198*(1-VLOOKUP($AR99,'MP-2017_Male'!$A$3:$CF$103,MIN((61+(Mortality!CV$5-Mortality!$AT$5)),84),0))</f>
        <v>0.5</v>
      </c>
      <c r="CW198" s="413">
        <f>CV198*(1-VLOOKUP($AR99,'MP-2017_Male'!$A$3:$CF$103,MIN((61+(Mortality!CW$5-Mortality!$AT$5)),84),0))</f>
        <v>0.5</v>
      </c>
      <c r="CX198" s="413">
        <f>CW198*(1-VLOOKUP($AR99,'MP-2017_Male'!$A$3:$CF$103,MIN((61+(Mortality!CX$5-Mortality!$AT$5)),84),0))</f>
        <v>0.5</v>
      </c>
      <c r="CY198" s="413">
        <f>CX198*(1-VLOOKUP($AR99,'MP-2017_Male'!$A$3:$CF$103,MIN((61+(Mortality!CY$5-Mortality!$AT$5)),84),0))</f>
        <v>0.5</v>
      </c>
      <c r="CZ198" s="413">
        <f>CY198*(1-VLOOKUP($AR99,'MP-2017_Male'!$A$3:$CF$103,MIN((61+(Mortality!CZ$5-Mortality!$AT$5)),84),0))</f>
        <v>0.5</v>
      </c>
      <c r="DA198" s="413">
        <f>CZ198*(1-VLOOKUP($AR99,'MP-2017_Male'!$A$3:$CF$103,MIN((61+(Mortality!DA$5-Mortality!$AT$5)),84),0))</f>
        <v>0.5</v>
      </c>
      <c r="DB198" s="413">
        <f>DA198*(1-VLOOKUP($AR99,'MP-2017_Male'!$A$3:$CF$103,MIN((61+(Mortality!DB$5-Mortality!$AT$5)),84),0))</f>
        <v>0.5</v>
      </c>
      <c r="DC198" s="413">
        <f>DB198*(1-VLOOKUP($AR99,'MP-2017_Male'!$A$3:$CF$103,MIN((61+(Mortality!DC$5-Mortality!$AT$5)),84),0))</f>
        <v>0.5</v>
      </c>
      <c r="DD198" s="413">
        <f>DC198*(1-VLOOKUP($AR99,'MP-2017_Male'!$A$3:$CF$103,MIN((61+(Mortality!DD$5-Mortality!$AT$5)),84),0))</f>
        <v>0.5</v>
      </c>
      <c r="DE198" s="413">
        <f>DD198*(1-VLOOKUP($AR99,'MP-2017_Male'!$A$3:$CF$103,MIN((61+(Mortality!DE$5-Mortality!$AT$5)),84),0))</f>
        <v>0.5</v>
      </c>
      <c r="DF198" s="413">
        <f>DE198*(1-VLOOKUP($AR99,'MP-2017_Male'!$A$3:$CF$103,MIN((61+(Mortality!DF$5-Mortality!$AT$5)),84),0))</f>
        <v>0.5</v>
      </c>
      <c r="DG198" s="413">
        <f>DF198*(1-VLOOKUP($AR99,'MP-2017_Male'!$A$3:$CF$103,MIN((61+(Mortality!DG$5-Mortality!$AT$5)),84),0))</f>
        <v>0.5</v>
      </c>
      <c r="DH198" s="413">
        <f>DG198*(1-VLOOKUP($AR99,'MP-2017_Male'!$A$3:$CF$103,MIN((61+(Mortality!DH$5-Mortality!$AT$5)),84),0))</f>
        <v>0.5</v>
      </c>
      <c r="DI198" s="413">
        <f>DH198*(1-VLOOKUP($AR99,'MP-2017_Male'!$A$3:$CF$103,MIN((61+(Mortality!DI$5-Mortality!$AT$5)),84),0))</f>
        <v>0.5</v>
      </c>
      <c r="DJ198" s="413">
        <f>DI198*(1-VLOOKUP($AR99,'MP-2017_Male'!$A$3:$CF$103,MIN((61+(Mortality!DJ$5-Mortality!$AT$5)),84),0))</f>
        <v>0.5</v>
      </c>
      <c r="DK198" s="413">
        <f>DJ198*(1-VLOOKUP($AR99,'MP-2017_Male'!$A$3:$CF$103,MIN((61+(Mortality!DK$5-Mortality!$AT$5)),84),0))</f>
        <v>0.5</v>
      </c>
      <c r="DL198" s="413">
        <f>DK198*(1-VLOOKUP($AR99,'MP-2017_Male'!$A$3:$CF$103,MIN((61+(Mortality!DL$5-Mortality!$AT$5)),84),0))</f>
        <v>0.5</v>
      </c>
      <c r="DM198" s="413">
        <f>DL198*(1-VLOOKUP($AR99,'MP-2017_Male'!$A$3:$CF$103,MIN((61+(Mortality!DM$5-Mortality!$AT$5)),84),0))</f>
        <v>0.5</v>
      </c>
      <c r="DN198" s="413">
        <f>DM198*(1-VLOOKUP($AR99,'MP-2017_Male'!$A$3:$CF$103,MIN((61+(Mortality!DN$5-Mortality!$AT$5)),84),0))</f>
        <v>0.5</v>
      </c>
      <c r="DO198" s="413">
        <f>DN198*(1-VLOOKUP($AR99,'MP-2017_Male'!$A$3:$CF$103,MIN((61+(Mortality!DO$5-Mortality!$AT$5)),84),0))</f>
        <v>0.5</v>
      </c>
      <c r="DP198" s="413">
        <f>DO198*(1-VLOOKUP($AR99,'MP-2017_Male'!$A$3:$CF$103,MIN((61+(Mortality!DP$5-Mortality!$AT$5)),84),0))</f>
        <v>0.5</v>
      </c>
      <c r="DQ198" s="413">
        <f>DP198*(1-VLOOKUP($AR99,'MP-2017_Male'!$A$3:$CF$103,MIN((61+(Mortality!DQ$5-Mortality!$AT$5)),84),0))</f>
        <v>0.5</v>
      </c>
      <c r="DR198" s="413">
        <f>DQ198*(1-VLOOKUP($AR99,'MP-2017_Male'!$A$3:$CF$103,MIN((61+(Mortality!DR$5-Mortality!$AT$5)),84),0))</f>
        <v>0.5</v>
      </c>
      <c r="DS198" s="413">
        <f>DR198*(1-VLOOKUP($AR99,'MP-2017_Male'!$A$3:$CF$103,MIN((61+(Mortality!DS$5-Mortality!$AT$5)),84),0))</f>
        <v>0.5</v>
      </c>
      <c r="DT198" s="413">
        <f>DS198*(1-VLOOKUP($AR99,'MP-2017_Male'!$A$3:$CF$103,MIN((61+(Mortality!DT$5-Mortality!$AT$5)),84),0))</f>
        <v>0.5</v>
      </c>
      <c r="DU198" s="413">
        <f>DT198*(1-VLOOKUP($AR99,'MP-2017_Male'!$A$3:$CF$103,MIN((61+(Mortality!DU$5-Mortality!$AT$5)),84),0))</f>
        <v>0.5</v>
      </c>
      <c r="DV198" s="413">
        <f>DU198*(1-VLOOKUP($AR99,'MP-2017_Male'!$A$3:$CF$103,MIN((61+(Mortality!DV$5-Mortality!$AT$5)),84),0))</f>
        <v>0.5</v>
      </c>
      <c r="DW198" s="413">
        <f>DV198*(1-VLOOKUP($AR99,'MP-2017_Male'!$A$3:$CF$103,MIN((61+(Mortality!DW$5-Mortality!$AT$5)),84),0))</f>
        <v>0.5</v>
      </c>
      <c r="DX198" s="413">
        <f>DW198*(1-VLOOKUP($AR99,'MP-2017_Male'!$A$3:$CF$103,MIN((61+(Mortality!DX$5-Mortality!$AT$5)),84),0))</f>
        <v>0.5</v>
      </c>
      <c r="DY198" s="413">
        <f>DX198*(1-VLOOKUP($AR99,'MP-2017_Male'!$A$3:$CF$103,MIN((61+(Mortality!DY$5-Mortality!$AT$5)),84),0))</f>
        <v>0.5</v>
      </c>
      <c r="DZ198" s="413">
        <f>DY198*(1-VLOOKUP($AR99,'MP-2017_Male'!$A$3:$CF$103,MIN((61+(Mortality!DZ$5-Mortality!$AT$5)),84),0))</f>
        <v>0.5</v>
      </c>
      <c r="EA198" s="413">
        <f>DZ198*(1-VLOOKUP($AR99,'MP-2017_Male'!$A$3:$CF$103,MIN((61+(Mortality!EA$5-Mortality!$AT$5)),84),0))</f>
        <v>0.5</v>
      </c>
      <c r="EB198" s="413">
        <f>EA198*(1-VLOOKUP($AR99,'MP-2017_Male'!$A$3:$CF$103,MIN((61+(Mortality!EB$5-Mortality!$AT$5)),84),0))</f>
        <v>0.5</v>
      </c>
      <c r="EC198" s="413">
        <f>EB198*(1-VLOOKUP($AR99,'MP-2017_Male'!$A$3:$CF$103,MIN((61+(Mortality!EC$5-Mortality!$AT$5)),84),0))</f>
        <v>0.5</v>
      </c>
      <c r="ED198" s="413">
        <f>EC198*(1-VLOOKUP($AR99,'MP-2017_Male'!$A$3:$CF$103,MIN((61+(Mortality!ED$5-Mortality!$AT$5)),84),0))</f>
        <v>0.5</v>
      </c>
      <c r="EE198" s="413">
        <f>ED198*(1-VLOOKUP($AR99,'MP-2017_Male'!$A$3:$CF$103,MIN((61+(Mortality!EE$5-Mortality!$AT$5)),84),0))</f>
        <v>0.5</v>
      </c>
      <c r="EF198" s="413">
        <f>EE198*(1-VLOOKUP($AR99,'MP-2017_Male'!$A$3:$CF$103,MIN((61+(Mortality!EF$5-Mortality!$AT$5)),84),0))</f>
        <v>0.5</v>
      </c>
      <c r="EG198" s="413">
        <f>EF198*(1-VLOOKUP($AR99,'MP-2017_Male'!$A$3:$CF$103,MIN((61+(Mortality!EG$5-Mortality!$AT$5)),84),0))</f>
        <v>0.5</v>
      </c>
      <c r="EH198" s="413">
        <f>EG198*(1-VLOOKUP($AR99,'MP-2017_Male'!$A$3:$CF$103,MIN((61+(Mortality!EH$5-Mortality!$AT$5)),84),0))</f>
        <v>0.5</v>
      </c>
      <c r="EI198" s="413">
        <f>EH198*(1-VLOOKUP($AR99,'MP-2017_Male'!$A$3:$CF$103,MIN((61+(Mortality!EI$5-Mortality!$AT$5)),84),0))</f>
        <v>0.5</v>
      </c>
      <c r="EJ198" s="413">
        <f>EI198*(1-VLOOKUP($AR99,'MP-2017_Male'!$A$3:$CF$103,MIN((61+(Mortality!EJ$5-Mortality!$AT$5)),84),0))</f>
        <v>0.5</v>
      </c>
      <c r="EK198" s="413">
        <f>EJ198*(1-VLOOKUP($AR99,'MP-2017_Male'!$A$3:$CF$103,MIN((61+(Mortality!EK$5-Mortality!$AT$5)),84),0))</f>
        <v>0.5</v>
      </c>
      <c r="EL198" s="413">
        <f>EK198*(1-VLOOKUP($AR99,'MP-2017_Male'!$A$3:$CF$103,MIN((61+(Mortality!EL$5-Mortality!$AT$5)),84),0))</f>
        <v>0.5</v>
      </c>
      <c r="EM198" s="413">
        <f>EL198*(1-VLOOKUP($AR99,'MP-2017_Male'!$A$3:$CF$103,MIN((61+(Mortality!EM$5-Mortality!$AT$5)),84),0))</f>
        <v>0.5</v>
      </c>
      <c r="EN198" s="413">
        <f>EM198*(1-VLOOKUP($AR99,'MP-2017_Male'!$A$3:$CF$103,MIN((61+(Mortality!EN$5-Mortality!$AT$5)),84),0))</f>
        <v>0.5</v>
      </c>
      <c r="EO198" s="413">
        <f>EN198*(1-VLOOKUP($AR99,'MP-2017_Male'!$A$3:$CF$103,MIN((61+(Mortality!EO$5-Mortality!$AT$5)),84),0))</f>
        <v>0.5</v>
      </c>
      <c r="EP198" s="413">
        <f>EO198*(1-VLOOKUP($AR99,'MP-2017_Male'!$A$3:$CF$103,MIN((61+(Mortality!EP$5-Mortality!$AT$5)),84),0))</f>
        <v>0.5</v>
      </c>
      <c r="EQ198" s="413">
        <f>EP198*(1-VLOOKUP($AR99,'MP-2017_Male'!$A$3:$CF$103,MIN((61+(Mortality!EQ$5-Mortality!$AT$5)),84),0))</f>
        <v>0.5</v>
      </c>
      <c r="ER198" s="413">
        <f>EQ198*(1-VLOOKUP($AR99,'MP-2017_Male'!$A$3:$CF$103,MIN((61+(Mortality!ER$5-Mortality!$AT$5)),84),0))</f>
        <v>0.5</v>
      </c>
      <c r="ES198" s="413">
        <f>ER198*(1-VLOOKUP($AR99,'MP-2017_Male'!$A$3:$CF$103,MIN((61+(Mortality!ES$5-Mortality!$AT$5)),84),0))</f>
        <v>0.5</v>
      </c>
      <c r="ET198" s="413">
        <f>ES198*(1-VLOOKUP($AR99,'MP-2017_Male'!$A$3:$CF$103,MIN((61+(Mortality!ET$5-Mortality!$AT$5)),84),0))</f>
        <v>0.5</v>
      </c>
      <c r="EU198" s="413">
        <f>ET198*(1-VLOOKUP($AR99,'MP-2017_Male'!$A$3:$CF$103,MIN((61+(Mortality!EU$5-Mortality!$AT$5)),84),0))</f>
        <v>0.5</v>
      </c>
      <c r="EV198" s="413">
        <f>EU198*(1-VLOOKUP($AR99,'MP-2017_Male'!$A$3:$CF$103,MIN((61+(Mortality!EV$5-Mortality!$AT$5)),84),0))</f>
        <v>0.5</v>
      </c>
      <c r="EW198" s="413">
        <f>EV198*(1-VLOOKUP($AR99,'MP-2017_Male'!$A$3:$CF$103,MIN((61+(Mortality!EW$5-Mortality!$AT$5)),84),0))</f>
        <v>0.5</v>
      </c>
      <c r="EX198" s="413">
        <f>EW198*(1-VLOOKUP($AR99,'MP-2017_Male'!$A$3:$CF$103,MIN((61+(Mortality!EX$5-Mortality!$AT$5)),84),0))</f>
        <v>0.5</v>
      </c>
      <c r="EY198" s="413">
        <f>EX198*(1-VLOOKUP($AR99,'MP-2017_Male'!$A$3:$CF$103,MIN((61+(Mortality!EY$5-Mortality!$AT$5)),84),0))</f>
        <v>0.5</v>
      </c>
      <c r="EZ198" s="413">
        <f>EY198*(1-VLOOKUP($AR99,'MP-2017_Male'!$A$3:$CF$103,MIN((61+(Mortality!EZ$5-Mortality!$AT$5)),84),0))</f>
        <v>0.5</v>
      </c>
      <c r="FA198" s="413">
        <f>EZ198*(1-VLOOKUP($AR99,'MP-2017_Male'!$A$3:$CF$103,MIN((61+(Mortality!FA$5-Mortality!$AT$5)),84),0))</f>
        <v>0.5</v>
      </c>
      <c r="FB198" s="413">
        <f>FA198*(1-VLOOKUP($AR99,'MP-2017_Male'!$A$3:$CF$103,MIN((61+(Mortality!FB$5-Mortality!$AT$5)),84),0))</f>
        <v>0.5</v>
      </c>
      <c r="FC198" s="413">
        <f>FB198*(1-VLOOKUP($AR99,'MP-2017_Male'!$A$3:$CF$103,MIN((61+(Mortality!FC$5-Mortality!$AT$5)),84),0))</f>
        <v>0.5</v>
      </c>
      <c r="FD198" s="413">
        <f>FC198*(1-VLOOKUP($AR99,'MP-2017_Male'!$A$3:$CF$103,MIN((61+(Mortality!FD$5-Mortality!$AT$5)),84),0))</f>
        <v>0.5</v>
      </c>
      <c r="FE198" s="413">
        <f>FD198*(1-VLOOKUP($AR99,'MP-2017_Male'!$A$3:$CF$103,MIN((61+(Mortality!FE$5-Mortality!$AT$5)),84),0))</f>
        <v>0.5</v>
      </c>
      <c r="FF198" s="413">
        <f>FE198*(1-VLOOKUP($AR99,'MP-2017_Male'!$A$3:$CF$103,MIN((61+(Mortality!FF$5-Mortality!$AT$5)),84),0))</f>
        <v>0.5</v>
      </c>
      <c r="FG198" s="413">
        <f>FF198*(1-VLOOKUP($AR99,'MP-2017_Male'!$A$3:$CF$103,MIN((61+(Mortality!FG$5-Mortality!$AT$5)),84),0))</f>
        <v>0.5</v>
      </c>
      <c r="FH198" s="413">
        <f>FG198*(1-VLOOKUP($AR99,'MP-2017_Male'!$A$3:$CF$103,MIN((61+(Mortality!FH$5-Mortality!$AT$5)),84),0))</f>
        <v>0.5</v>
      </c>
      <c r="FI198" s="413">
        <f>FH198*(1-VLOOKUP($AR99,'MP-2017_Male'!$A$3:$CF$103,MIN((61+(Mortality!FI$5-Mortality!$AT$5)),84),0))</f>
        <v>0.5</v>
      </c>
    </row>
    <row r="199" spans="44:165">
      <c r="AR199" s="205">
        <v>119</v>
      </c>
      <c r="AS199" s="235">
        <f t="shared" si="179"/>
        <v>0.5</v>
      </c>
      <c r="AT199" s="235">
        <f t="shared" ref="AT199:AW199" si="201">AU199</f>
        <v>0.5</v>
      </c>
      <c r="AU199" s="235">
        <f t="shared" si="201"/>
        <v>0.5</v>
      </c>
      <c r="AV199" s="235">
        <f t="shared" si="201"/>
        <v>0.5</v>
      </c>
      <c r="AW199" s="235">
        <f t="shared" si="201"/>
        <v>0.5</v>
      </c>
      <c r="AX199" s="406">
        <f t="shared" si="163"/>
        <v>0.5</v>
      </c>
      <c r="AY199" s="413">
        <f>AX199*(1-VLOOKUP($AR100,'MP-2017_Male'!$A$3:$CF$103,MIN((61+(Mortality!AY$5-Mortality!$AT$5)),84),0))</f>
        <v>0.5</v>
      </c>
      <c r="AZ199" s="413">
        <f>AY199*(1-VLOOKUP($AR100,'MP-2017_Male'!$A$3:$CF$103,MIN((61+(Mortality!AZ$5-Mortality!$AT$5)),84),0))</f>
        <v>0.5</v>
      </c>
      <c r="BA199" s="413">
        <f>AZ199*(1-VLOOKUP($AR100,'MP-2017_Male'!$A$3:$CF$103,MIN((61+(Mortality!BA$5-Mortality!$AT$5)),84),0))</f>
        <v>0.5</v>
      </c>
      <c r="BB199" s="413">
        <f>BA199*(1-VLOOKUP($AR100,'MP-2017_Male'!$A$3:$CF$103,MIN((61+(Mortality!BB$5-Mortality!$AT$5)),84),0))</f>
        <v>0.5</v>
      </c>
      <c r="BC199" s="413">
        <f>BB199*(1-VLOOKUP($AR100,'MP-2017_Male'!$A$3:$CF$103,MIN((61+(Mortality!BC$5-Mortality!$AT$5)),84),0))</f>
        <v>0.5</v>
      </c>
      <c r="BD199" s="413">
        <f>BC199*(1-VLOOKUP($AR100,'MP-2017_Male'!$A$3:$CF$103,MIN((61+(Mortality!BD$5-Mortality!$AT$5)),84),0))</f>
        <v>0.5</v>
      </c>
      <c r="BE199" s="413">
        <f>BD199*(1-VLOOKUP($AR100,'MP-2017_Male'!$A$3:$CF$103,MIN((61+(Mortality!BE$5-Mortality!$AT$5)),84),0))</f>
        <v>0.5</v>
      </c>
      <c r="BF199" s="413">
        <f>BE199*(1-VLOOKUP($AR100,'MP-2017_Male'!$A$3:$CF$103,MIN((61+(Mortality!BF$5-Mortality!$AT$5)),84),0))</f>
        <v>0.5</v>
      </c>
      <c r="BG199" s="413">
        <f>BF199*(1-VLOOKUP($AR100,'MP-2017_Male'!$A$3:$CF$103,MIN((61+(Mortality!BG$5-Mortality!$AT$5)),84),0))</f>
        <v>0.5</v>
      </c>
      <c r="BH199" s="413">
        <f>BG199*(1-VLOOKUP($AR100,'MP-2017_Male'!$A$3:$CF$103,MIN((61+(Mortality!BH$5-Mortality!$AT$5)),84),0))</f>
        <v>0.5</v>
      </c>
      <c r="BI199" s="413">
        <f>BH199*(1-VLOOKUP($AR100,'MP-2017_Male'!$A$3:$CF$103,MIN((61+(Mortality!BI$5-Mortality!$AT$5)),84),0))</f>
        <v>0.5</v>
      </c>
      <c r="BJ199" s="413">
        <f>BI199*(1-VLOOKUP($AR100,'MP-2017_Male'!$A$3:$CF$103,MIN((61+(Mortality!BJ$5-Mortality!$AT$5)),84),0))</f>
        <v>0.5</v>
      </c>
      <c r="BK199" s="413">
        <f>BJ199*(1-VLOOKUP($AR100,'MP-2017_Male'!$A$3:$CF$103,MIN((61+(Mortality!BK$5-Mortality!$AT$5)),84),0))</f>
        <v>0.5</v>
      </c>
      <c r="BL199" s="413">
        <f>BK199*(1-VLOOKUP($AR100,'MP-2017_Male'!$A$3:$CF$103,MIN((61+(Mortality!BL$5-Mortality!$AT$5)),84),0))</f>
        <v>0.5</v>
      </c>
      <c r="BM199" s="413">
        <f>BL199*(1-VLOOKUP($AR100,'MP-2017_Male'!$A$3:$CF$103,MIN((61+(Mortality!BM$5-Mortality!$AT$5)),84),0))</f>
        <v>0.5</v>
      </c>
      <c r="BN199" s="413">
        <f>BM199*(1-VLOOKUP($AR100,'MP-2017_Male'!$A$3:$CF$103,MIN((61+(Mortality!BN$5-Mortality!$AT$5)),84),0))</f>
        <v>0.5</v>
      </c>
      <c r="BO199" s="413">
        <f>BN199*(1-VLOOKUP($AR100,'MP-2017_Male'!$A$3:$CF$103,MIN((61+(Mortality!BO$5-Mortality!$AT$5)),84),0))</f>
        <v>0.5</v>
      </c>
      <c r="BP199" s="413">
        <f>BO199*(1-VLOOKUP($AR100,'MP-2017_Male'!$A$3:$CF$103,MIN((61+(Mortality!BP$5-Mortality!$AT$5)),84),0))</f>
        <v>0.5</v>
      </c>
      <c r="BQ199" s="413">
        <f>BP199*(1-VLOOKUP($AR100,'MP-2017_Male'!$A$3:$CF$103,MIN((61+(Mortality!BQ$5-Mortality!$AT$5)),84),0))</f>
        <v>0.5</v>
      </c>
      <c r="BR199" s="413">
        <f>BQ199*(1-VLOOKUP($AR100,'MP-2017_Male'!$A$3:$CF$103,MIN((61+(Mortality!BR$5-Mortality!$AT$5)),84),0))</f>
        <v>0.5</v>
      </c>
      <c r="BS199" s="413">
        <f>BR199*(1-VLOOKUP($AR100,'MP-2017_Male'!$A$3:$CF$103,MIN((61+(Mortality!BS$5-Mortality!$AT$5)),84),0))</f>
        <v>0.5</v>
      </c>
      <c r="BT199" s="413">
        <f>BS199*(1-VLOOKUP($AR100,'MP-2017_Male'!$A$3:$CF$103,MIN((61+(Mortality!BT$5-Mortality!$AT$5)),84),0))</f>
        <v>0.5</v>
      </c>
      <c r="BU199" s="413">
        <f>BT199*(1-VLOOKUP($AR100,'MP-2017_Male'!$A$3:$CF$103,MIN((61+(Mortality!BU$5-Mortality!$AT$5)),84),0))</f>
        <v>0.5</v>
      </c>
      <c r="BV199" s="413">
        <f>BU199*(1-VLOOKUP($AR100,'MP-2017_Male'!$A$3:$CF$103,MIN((61+(Mortality!BV$5-Mortality!$AT$5)),84),0))</f>
        <v>0.5</v>
      </c>
      <c r="BW199" s="413">
        <f>BV199*(1-VLOOKUP($AR100,'MP-2017_Male'!$A$3:$CF$103,MIN((61+(Mortality!BW$5-Mortality!$AT$5)),84),0))</f>
        <v>0.5</v>
      </c>
      <c r="BX199" s="413">
        <f>BW199*(1-VLOOKUP($AR100,'MP-2017_Male'!$A$3:$CF$103,MIN((61+(Mortality!BX$5-Mortality!$AT$5)),84),0))</f>
        <v>0.5</v>
      </c>
      <c r="BY199" s="413">
        <f>BX199*(1-VLOOKUP($AR100,'MP-2017_Male'!$A$3:$CF$103,MIN((61+(Mortality!BY$5-Mortality!$AT$5)),84),0))</f>
        <v>0.5</v>
      </c>
      <c r="BZ199" s="413">
        <f>BY199*(1-VLOOKUP($AR100,'MP-2017_Male'!$A$3:$CF$103,MIN((61+(Mortality!BZ$5-Mortality!$AT$5)),84),0))</f>
        <v>0.5</v>
      </c>
      <c r="CA199" s="413">
        <f>BZ199*(1-VLOOKUP($AR100,'MP-2017_Male'!$A$3:$CF$103,MIN((61+(Mortality!CA$5-Mortality!$AT$5)),84),0))</f>
        <v>0.5</v>
      </c>
      <c r="CB199" s="413">
        <f>CA199*(1-VLOOKUP($AR100,'MP-2017_Male'!$A$3:$CF$103,MIN((61+(Mortality!CB$5-Mortality!$AT$5)),84),0))</f>
        <v>0.5</v>
      </c>
      <c r="CC199" s="413">
        <f>CB199*(1-VLOOKUP($AR100,'MP-2017_Male'!$A$3:$CF$103,MIN((61+(Mortality!CC$5-Mortality!$AT$5)),84),0))</f>
        <v>0.5</v>
      </c>
      <c r="CD199" s="413">
        <f>CC199*(1-VLOOKUP($AR100,'MP-2017_Male'!$A$3:$CF$103,MIN((61+(Mortality!CD$5-Mortality!$AT$5)),84),0))</f>
        <v>0.5</v>
      </c>
      <c r="CE199" s="413">
        <f>CD199*(1-VLOOKUP($AR100,'MP-2017_Male'!$A$3:$CF$103,MIN((61+(Mortality!CE$5-Mortality!$AT$5)),84),0))</f>
        <v>0.5</v>
      </c>
      <c r="CF199" s="413">
        <f>CE199*(1-VLOOKUP($AR100,'MP-2017_Male'!$A$3:$CF$103,MIN((61+(Mortality!CF$5-Mortality!$AT$5)),84),0))</f>
        <v>0.5</v>
      </c>
      <c r="CG199" s="413">
        <f>CF199*(1-VLOOKUP($AR100,'MP-2017_Male'!$A$3:$CF$103,MIN((61+(Mortality!CG$5-Mortality!$AT$5)),84),0))</f>
        <v>0.5</v>
      </c>
      <c r="CH199" s="413">
        <f>CG199*(1-VLOOKUP($AR100,'MP-2017_Male'!$A$3:$CF$103,MIN((61+(Mortality!CH$5-Mortality!$AT$5)),84),0))</f>
        <v>0.5</v>
      </c>
      <c r="CI199" s="413">
        <f>CH199*(1-VLOOKUP($AR100,'MP-2017_Male'!$A$3:$CF$103,MIN((61+(Mortality!CI$5-Mortality!$AT$5)),84),0))</f>
        <v>0.5</v>
      </c>
      <c r="CJ199" s="413">
        <f>CI199*(1-VLOOKUP($AR100,'MP-2017_Male'!$A$3:$CF$103,MIN((61+(Mortality!CJ$5-Mortality!$AT$5)),84),0))</f>
        <v>0.5</v>
      </c>
      <c r="CK199" s="413">
        <f>CJ199*(1-VLOOKUP($AR100,'MP-2017_Male'!$A$3:$CF$103,MIN((61+(Mortality!CK$5-Mortality!$AT$5)),84),0))</f>
        <v>0.5</v>
      </c>
      <c r="CL199" s="413">
        <f>CK199*(1-VLOOKUP($AR100,'MP-2017_Male'!$A$3:$CF$103,MIN((61+(Mortality!CL$5-Mortality!$AT$5)),84),0))</f>
        <v>0.5</v>
      </c>
      <c r="CM199" s="413">
        <f>CL199*(1-VLOOKUP($AR100,'MP-2017_Male'!$A$3:$CF$103,MIN((61+(Mortality!CM$5-Mortality!$AT$5)),84),0))</f>
        <v>0.5</v>
      </c>
      <c r="CN199" s="413">
        <f>CM199*(1-VLOOKUP($AR100,'MP-2017_Male'!$A$3:$CF$103,MIN((61+(Mortality!CN$5-Mortality!$AT$5)),84),0))</f>
        <v>0.5</v>
      </c>
      <c r="CO199" s="413">
        <f>CN199*(1-VLOOKUP($AR100,'MP-2017_Male'!$A$3:$CF$103,MIN((61+(Mortality!CO$5-Mortality!$AT$5)),84),0))</f>
        <v>0.5</v>
      </c>
      <c r="CP199" s="413">
        <f>CO199*(1-VLOOKUP($AR100,'MP-2017_Male'!$A$3:$CF$103,MIN((61+(Mortality!CP$5-Mortality!$AT$5)),84),0))</f>
        <v>0.5</v>
      </c>
      <c r="CQ199" s="413">
        <f>CP199*(1-VLOOKUP($AR100,'MP-2017_Male'!$A$3:$CF$103,MIN((61+(Mortality!CQ$5-Mortality!$AT$5)),84),0))</f>
        <v>0.5</v>
      </c>
      <c r="CR199" s="413">
        <f>CQ199*(1-VLOOKUP($AR100,'MP-2017_Male'!$A$3:$CF$103,MIN((61+(Mortality!CR$5-Mortality!$AT$5)),84),0))</f>
        <v>0.5</v>
      </c>
      <c r="CS199" s="413">
        <f>CR199*(1-VLOOKUP($AR100,'MP-2017_Male'!$A$3:$CF$103,MIN((61+(Mortality!CS$5-Mortality!$AT$5)),84),0))</f>
        <v>0.5</v>
      </c>
      <c r="CT199" s="413">
        <f>CS199*(1-VLOOKUP($AR100,'MP-2017_Male'!$A$3:$CF$103,MIN((61+(Mortality!CT$5-Mortality!$AT$5)),84),0))</f>
        <v>0.5</v>
      </c>
      <c r="CU199" s="413">
        <f>CT199*(1-VLOOKUP($AR100,'MP-2017_Male'!$A$3:$CF$103,MIN((61+(Mortality!CU$5-Mortality!$AT$5)),84),0))</f>
        <v>0.5</v>
      </c>
      <c r="CV199" s="413">
        <f>CU199*(1-VLOOKUP($AR100,'MP-2017_Male'!$A$3:$CF$103,MIN((61+(Mortality!CV$5-Mortality!$AT$5)),84),0))</f>
        <v>0.5</v>
      </c>
      <c r="CW199" s="413">
        <f>CV199*(1-VLOOKUP($AR100,'MP-2017_Male'!$A$3:$CF$103,MIN((61+(Mortality!CW$5-Mortality!$AT$5)),84),0))</f>
        <v>0.5</v>
      </c>
      <c r="CX199" s="413">
        <f>CW199*(1-VLOOKUP($AR100,'MP-2017_Male'!$A$3:$CF$103,MIN((61+(Mortality!CX$5-Mortality!$AT$5)),84),0))</f>
        <v>0.5</v>
      </c>
      <c r="CY199" s="413">
        <f>CX199*(1-VLOOKUP($AR100,'MP-2017_Male'!$A$3:$CF$103,MIN((61+(Mortality!CY$5-Mortality!$AT$5)),84),0))</f>
        <v>0.5</v>
      </c>
      <c r="CZ199" s="413">
        <f>CY199*(1-VLOOKUP($AR100,'MP-2017_Male'!$A$3:$CF$103,MIN((61+(Mortality!CZ$5-Mortality!$AT$5)),84),0))</f>
        <v>0.5</v>
      </c>
      <c r="DA199" s="413">
        <f>CZ199*(1-VLOOKUP($AR100,'MP-2017_Male'!$A$3:$CF$103,MIN((61+(Mortality!DA$5-Mortality!$AT$5)),84),0))</f>
        <v>0.5</v>
      </c>
      <c r="DB199" s="413">
        <f>DA199*(1-VLOOKUP($AR100,'MP-2017_Male'!$A$3:$CF$103,MIN((61+(Mortality!DB$5-Mortality!$AT$5)),84),0))</f>
        <v>0.5</v>
      </c>
      <c r="DC199" s="413">
        <f>DB199*(1-VLOOKUP($AR100,'MP-2017_Male'!$A$3:$CF$103,MIN((61+(Mortality!DC$5-Mortality!$AT$5)),84),0))</f>
        <v>0.5</v>
      </c>
      <c r="DD199" s="413">
        <f>DC199*(1-VLOOKUP($AR100,'MP-2017_Male'!$A$3:$CF$103,MIN((61+(Mortality!DD$5-Mortality!$AT$5)),84),0))</f>
        <v>0.5</v>
      </c>
      <c r="DE199" s="413">
        <f>DD199*(1-VLOOKUP($AR100,'MP-2017_Male'!$A$3:$CF$103,MIN((61+(Mortality!DE$5-Mortality!$AT$5)),84),0))</f>
        <v>0.5</v>
      </c>
      <c r="DF199" s="413">
        <f>DE199*(1-VLOOKUP($AR100,'MP-2017_Male'!$A$3:$CF$103,MIN((61+(Mortality!DF$5-Mortality!$AT$5)),84),0))</f>
        <v>0.5</v>
      </c>
      <c r="DG199" s="413">
        <f>DF199*(1-VLOOKUP($AR100,'MP-2017_Male'!$A$3:$CF$103,MIN((61+(Mortality!DG$5-Mortality!$AT$5)),84),0))</f>
        <v>0.5</v>
      </c>
      <c r="DH199" s="413">
        <f>DG199*(1-VLOOKUP($AR100,'MP-2017_Male'!$A$3:$CF$103,MIN((61+(Mortality!DH$5-Mortality!$AT$5)),84),0))</f>
        <v>0.5</v>
      </c>
      <c r="DI199" s="413">
        <f>DH199*(1-VLOOKUP($AR100,'MP-2017_Male'!$A$3:$CF$103,MIN((61+(Mortality!DI$5-Mortality!$AT$5)),84),0))</f>
        <v>0.5</v>
      </c>
      <c r="DJ199" s="413">
        <f>DI199*(1-VLOOKUP($AR100,'MP-2017_Male'!$A$3:$CF$103,MIN((61+(Mortality!DJ$5-Mortality!$AT$5)),84),0))</f>
        <v>0.5</v>
      </c>
      <c r="DK199" s="413">
        <f>DJ199*(1-VLOOKUP($AR100,'MP-2017_Male'!$A$3:$CF$103,MIN((61+(Mortality!DK$5-Mortality!$AT$5)),84),0))</f>
        <v>0.5</v>
      </c>
      <c r="DL199" s="413">
        <f>DK199*(1-VLOOKUP($AR100,'MP-2017_Male'!$A$3:$CF$103,MIN((61+(Mortality!DL$5-Mortality!$AT$5)),84),0))</f>
        <v>0.5</v>
      </c>
      <c r="DM199" s="413">
        <f>DL199*(1-VLOOKUP($AR100,'MP-2017_Male'!$A$3:$CF$103,MIN((61+(Mortality!DM$5-Mortality!$AT$5)),84),0))</f>
        <v>0.5</v>
      </c>
      <c r="DN199" s="413">
        <f>DM199*(1-VLOOKUP($AR100,'MP-2017_Male'!$A$3:$CF$103,MIN((61+(Mortality!DN$5-Mortality!$AT$5)),84),0))</f>
        <v>0.5</v>
      </c>
      <c r="DO199" s="413">
        <f>DN199*(1-VLOOKUP($AR100,'MP-2017_Male'!$A$3:$CF$103,MIN((61+(Mortality!DO$5-Mortality!$AT$5)),84),0))</f>
        <v>0.5</v>
      </c>
      <c r="DP199" s="413">
        <f>DO199*(1-VLOOKUP($AR100,'MP-2017_Male'!$A$3:$CF$103,MIN((61+(Mortality!DP$5-Mortality!$AT$5)),84),0))</f>
        <v>0.5</v>
      </c>
      <c r="DQ199" s="413">
        <f>DP199*(1-VLOOKUP($AR100,'MP-2017_Male'!$A$3:$CF$103,MIN((61+(Mortality!DQ$5-Mortality!$AT$5)),84),0))</f>
        <v>0.5</v>
      </c>
      <c r="DR199" s="413">
        <f>DQ199*(1-VLOOKUP($AR100,'MP-2017_Male'!$A$3:$CF$103,MIN((61+(Mortality!DR$5-Mortality!$AT$5)),84),0))</f>
        <v>0.5</v>
      </c>
      <c r="DS199" s="413">
        <f>DR199*(1-VLOOKUP($AR100,'MP-2017_Male'!$A$3:$CF$103,MIN((61+(Mortality!DS$5-Mortality!$AT$5)),84),0))</f>
        <v>0.5</v>
      </c>
      <c r="DT199" s="413">
        <f>DS199*(1-VLOOKUP($AR100,'MP-2017_Male'!$A$3:$CF$103,MIN((61+(Mortality!DT$5-Mortality!$AT$5)),84),0))</f>
        <v>0.5</v>
      </c>
      <c r="DU199" s="413">
        <f>DT199*(1-VLOOKUP($AR100,'MP-2017_Male'!$A$3:$CF$103,MIN((61+(Mortality!DU$5-Mortality!$AT$5)),84),0))</f>
        <v>0.5</v>
      </c>
      <c r="DV199" s="413">
        <f>DU199*(1-VLOOKUP($AR100,'MP-2017_Male'!$A$3:$CF$103,MIN((61+(Mortality!DV$5-Mortality!$AT$5)),84),0))</f>
        <v>0.5</v>
      </c>
      <c r="DW199" s="413">
        <f>DV199*(1-VLOOKUP($AR100,'MP-2017_Male'!$A$3:$CF$103,MIN((61+(Mortality!DW$5-Mortality!$AT$5)),84),0))</f>
        <v>0.5</v>
      </c>
      <c r="DX199" s="413">
        <f>DW199*(1-VLOOKUP($AR100,'MP-2017_Male'!$A$3:$CF$103,MIN((61+(Mortality!DX$5-Mortality!$AT$5)),84),0))</f>
        <v>0.5</v>
      </c>
      <c r="DY199" s="413">
        <f>DX199*(1-VLOOKUP($AR100,'MP-2017_Male'!$A$3:$CF$103,MIN((61+(Mortality!DY$5-Mortality!$AT$5)),84),0))</f>
        <v>0.5</v>
      </c>
      <c r="DZ199" s="413">
        <f>DY199*(1-VLOOKUP($AR100,'MP-2017_Male'!$A$3:$CF$103,MIN((61+(Mortality!DZ$5-Mortality!$AT$5)),84),0))</f>
        <v>0.5</v>
      </c>
      <c r="EA199" s="413">
        <f>DZ199*(1-VLOOKUP($AR100,'MP-2017_Male'!$A$3:$CF$103,MIN((61+(Mortality!EA$5-Mortality!$AT$5)),84),0))</f>
        <v>0.5</v>
      </c>
      <c r="EB199" s="413">
        <f>EA199*(1-VLOOKUP($AR100,'MP-2017_Male'!$A$3:$CF$103,MIN((61+(Mortality!EB$5-Mortality!$AT$5)),84),0))</f>
        <v>0.5</v>
      </c>
      <c r="EC199" s="413">
        <f>EB199*(1-VLOOKUP($AR100,'MP-2017_Male'!$A$3:$CF$103,MIN((61+(Mortality!EC$5-Mortality!$AT$5)),84),0))</f>
        <v>0.5</v>
      </c>
      <c r="ED199" s="413">
        <f>EC199*(1-VLOOKUP($AR100,'MP-2017_Male'!$A$3:$CF$103,MIN((61+(Mortality!ED$5-Mortality!$AT$5)),84),0))</f>
        <v>0.5</v>
      </c>
      <c r="EE199" s="413">
        <f>ED199*(1-VLOOKUP($AR100,'MP-2017_Male'!$A$3:$CF$103,MIN((61+(Mortality!EE$5-Mortality!$AT$5)),84),0))</f>
        <v>0.5</v>
      </c>
      <c r="EF199" s="413">
        <f>EE199*(1-VLOOKUP($AR100,'MP-2017_Male'!$A$3:$CF$103,MIN((61+(Mortality!EF$5-Mortality!$AT$5)),84),0))</f>
        <v>0.5</v>
      </c>
      <c r="EG199" s="413">
        <f>EF199*(1-VLOOKUP($AR100,'MP-2017_Male'!$A$3:$CF$103,MIN((61+(Mortality!EG$5-Mortality!$AT$5)),84),0))</f>
        <v>0.5</v>
      </c>
      <c r="EH199" s="413">
        <f>EG199*(1-VLOOKUP($AR100,'MP-2017_Male'!$A$3:$CF$103,MIN((61+(Mortality!EH$5-Mortality!$AT$5)),84),0))</f>
        <v>0.5</v>
      </c>
      <c r="EI199" s="413">
        <f>EH199*(1-VLOOKUP($AR100,'MP-2017_Male'!$A$3:$CF$103,MIN((61+(Mortality!EI$5-Mortality!$AT$5)),84),0))</f>
        <v>0.5</v>
      </c>
      <c r="EJ199" s="413">
        <f>EI199*(1-VLOOKUP($AR100,'MP-2017_Male'!$A$3:$CF$103,MIN((61+(Mortality!EJ$5-Mortality!$AT$5)),84),0))</f>
        <v>0.5</v>
      </c>
      <c r="EK199" s="413">
        <f>EJ199*(1-VLOOKUP($AR100,'MP-2017_Male'!$A$3:$CF$103,MIN((61+(Mortality!EK$5-Mortality!$AT$5)),84),0))</f>
        <v>0.5</v>
      </c>
      <c r="EL199" s="413">
        <f>EK199*(1-VLOOKUP($AR100,'MP-2017_Male'!$A$3:$CF$103,MIN((61+(Mortality!EL$5-Mortality!$AT$5)),84),0))</f>
        <v>0.5</v>
      </c>
      <c r="EM199" s="413">
        <f>EL199*(1-VLOOKUP($AR100,'MP-2017_Male'!$A$3:$CF$103,MIN((61+(Mortality!EM$5-Mortality!$AT$5)),84),0))</f>
        <v>0.5</v>
      </c>
      <c r="EN199" s="413">
        <f>EM199*(1-VLOOKUP($AR100,'MP-2017_Male'!$A$3:$CF$103,MIN((61+(Mortality!EN$5-Mortality!$AT$5)),84),0))</f>
        <v>0.5</v>
      </c>
      <c r="EO199" s="413">
        <f>EN199*(1-VLOOKUP($AR100,'MP-2017_Male'!$A$3:$CF$103,MIN((61+(Mortality!EO$5-Mortality!$AT$5)),84),0))</f>
        <v>0.5</v>
      </c>
      <c r="EP199" s="413">
        <f>EO199*(1-VLOOKUP($AR100,'MP-2017_Male'!$A$3:$CF$103,MIN((61+(Mortality!EP$5-Mortality!$AT$5)),84),0))</f>
        <v>0.5</v>
      </c>
      <c r="EQ199" s="413">
        <f>EP199*(1-VLOOKUP($AR100,'MP-2017_Male'!$A$3:$CF$103,MIN((61+(Mortality!EQ$5-Mortality!$AT$5)),84),0))</f>
        <v>0.5</v>
      </c>
      <c r="ER199" s="413">
        <f>EQ199*(1-VLOOKUP($AR100,'MP-2017_Male'!$A$3:$CF$103,MIN((61+(Mortality!ER$5-Mortality!$AT$5)),84),0))</f>
        <v>0.5</v>
      </c>
      <c r="ES199" s="413">
        <f>ER199*(1-VLOOKUP($AR100,'MP-2017_Male'!$A$3:$CF$103,MIN((61+(Mortality!ES$5-Mortality!$AT$5)),84),0))</f>
        <v>0.5</v>
      </c>
      <c r="ET199" s="413">
        <f>ES199*(1-VLOOKUP($AR100,'MP-2017_Male'!$A$3:$CF$103,MIN((61+(Mortality!ET$5-Mortality!$AT$5)),84),0))</f>
        <v>0.5</v>
      </c>
      <c r="EU199" s="413">
        <f>ET199*(1-VLOOKUP($AR100,'MP-2017_Male'!$A$3:$CF$103,MIN((61+(Mortality!EU$5-Mortality!$AT$5)),84),0))</f>
        <v>0.5</v>
      </c>
      <c r="EV199" s="413">
        <f>EU199*(1-VLOOKUP($AR100,'MP-2017_Male'!$A$3:$CF$103,MIN((61+(Mortality!EV$5-Mortality!$AT$5)),84),0))</f>
        <v>0.5</v>
      </c>
      <c r="EW199" s="413">
        <f>EV199*(1-VLOOKUP($AR100,'MP-2017_Male'!$A$3:$CF$103,MIN((61+(Mortality!EW$5-Mortality!$AT$5)),84),0))</f>
        <v>0.5</v>
      </c>
      <c r="EX199" s="413">
        <f>EW199*(1-VLOOKUP($AR100,'MP-2017_Male'!$A$3:$CF$103,MIN((61+(Mortality!EX$5-Mortality!$AT$5)),84),0))</f>
        <v>0.5</v>
      </c>
      <c r="EY199" s="413">
        <f>EX199*(1-VLOOKUP($AR100,'MP-2017_Male'!$A$3:$CF$103,MIN((61+(Mortality!EY$5-Mortality!$AT$5)),84),0))</f>
        <v>0.5</v>
      </c>
      <c r="EZ199" s="413">
        <f>EY199*(1-VLOOKUP($AR100,'MP-2017_Male'!$A$3:$CF$103,MIN((61+(Mortality!EZ$5-Mortality!$AT$5)),84),0))</f>
        <v>0.5</v>
      </c>
      <c r="FA199" s="413">
        <f>EZ199*(1-VLOOKUP($AR100,'MP-2017_Male'!$A$3:$CF$103,MIN((61+(Mortality!FA$5-Mortality!$AT$5)),84),0))</f>
        <v>0.5</v>
      </c>
      <c r="FB199" s="413">
        <f>FA199*(1-VLOOKUP($AR100,'MP-2017_Male'!$A$3:$CF$103,MIN((61+(Mortality!FB$5-Mortality!$AT$5)),84),0))</f>
        <v>0.5</v>
      </c>
      <c r="FC199" s="413">
        <f>FB199*(1-VLOOKUP($AR100,'MP-2017_Male'!$A$3:$CF$103,MIN((61+(Mortality!FC$5-Mortality!$AT$5)),84),0))</f>
        <v>0.5</v>
      </c>
      <c r="FD199" s="413">
        <f>FC199*(1-VLOOKUP($AR100,'MP-2017_Male'!$A$3:$CF$103,MIN((61+(Mortality!FD$5-Mortality!$AT$5)),84),0))</f>
        <v>0.5</v>
      </c>
      <c r="FE199" s="413">
        <f>FD199*(1-VLOOKUP($AR100,'MP-2017_Male'!$A$3:$CF$103,MIN((61+(Mortality!FE$5-Mortality!$AT$5)),84),0))</f>
        <v>0.5</v>
      </c>
      <c r="FF199" s="413">
        <f>FE199*(1-VLOOKUP($AR100,'MP-2017_Male'!$A$3:$CF$103,MIN((61+(Mortality!FF$5-Mortality!$AT$5)),84),0))</f>
        <v>0.5</v>
      </c>
      <c r="FG199" s="413">
        <f>FF199*(1-VLOOKUP($AR100,'MP-2017_Male'!$A$3:$CF$103,MIN((61+(Mortality!FG$5-Mortality!$AT$5)),84),0))</f>
        <v>0.5</v>
      </c>
      <c r="FH199" s="413">
        <f>FG199*(1-VLOOKUP($AR100,'MP-2017_Male'!$A$3:$CF$103,MIN((61+(Mortality!FH$5-Mortality!$AT$5)),84),0))</f>
        <v>0.5</v>
      </c>
      <c r="FI199" s="413">
        <f>FH199*(1-VLOOKUP($AR100,'MP-2017_Male'!$A$3:$CF$103,MIN((61+(Mortality!FI$5-Mortality!$AT$5)),84),0))</f>
        <v>0.5</v>
      </c>
    </row>
    <row r="200" spans="44:165">
      <c r="AR200" s="205">
        <v>120</v>
      </c>
      <c r="AS200" s="235">
        <f t="shared" si="179"/>
        <v>1</v>
      </c>
      <c r="AT200" s="235">
        <f t="shared" ref="AT200:AW200" si="202">AU200</f>
        <v>1</v>
      </c>
      <c r="AU200" s="235">
        <f t="shared" si="202"/>
        <v>1</v>
      </c>
      <c r="AV200" s="235">
        <f t="shared" si="202"/>
        <v>1</v>
      </c>
      <c r="AW200" s="235">
        <f t="shared" si="202"/>
        <v>1</v>
      </c>
      <c r="AX200" s="406">
        <f t="shared" si="163"/>
        <v>1</v>
      </c>
      <c r="AY200" s="413">
        <f>AX200*(1-VLOOKUP($AR101,'MP-2017_Male'!$A$3:$CF$103,MIN((61+(Mortality!AY$5-Mortality!$AT$5)),84),0))</f>
        <v>1</v>
      </c>
      <c r="AZ200" s="413">
        <f>AY200*(1-VLOOKUP($AR101,'MP-2017_Male'!$A$3:$CF$103,MIN((61+(Mortality!AZ$5-Mortality!$AT$5)),84),0))</f>
        <v>1</v>
      </c>
      <c r="BA200" s="413">
        <f>AZ200*(1-VLOOKUP($AR101,'MP-2017_Male'!$A$3:$CF$103,MIN((61+(Mortality!BA$5-Mortality!$AT$5)),84),0))</f>
        <v>1</v>
      </c>
      <c r="BB200" s="413">
        <f>BA200*(1-VLOOKUP($AR101,'MP-2017_Male'!$A$3:$CF$103,MIN((61+(Mortality!BB$5-Mortality!$AT$5)),84),0))</f>
        <v>1</v>
      </c>
      <c r="BC200" s="413">
        <f>BB200*(1-VLOOKUP($AR101,'MP-2017_Male'!$A$3:$CF$103,MIN((61+(Mortality!BC$5-Mortality!$AT$5)),84),0))</f>
        <v>1</v>
      </c>
      <c r="BD200" s="413">
        <f>BC200*(1-VLOOKUP($AR101,'MP-2017_Male'!$A$3:$CF$103,MIN((61+(Mortality!BD$5-Mortality!$AT$5)),84),0))</f>
        <v>1</v>
      </c>
      <c r="BE200" s="413">
        <f>BD200*(1-VLOOKUP($AR101,'MP-2017_Male'!$A$3:$CF$103,MIN((61+(Mortality!BE$5-Mortality!$AT$5)),84),0))</f>
        <v>1</v>
      </c>
      <c r="BF200" s="413">
        <f>BE200*(1-VLOOKUP($AR101,'MP-2017_Male'!$A$3:$CF$103,MIN((61+(Mortality!BF$5-Mortality!$AT$5)),84),0))</f>
        <v>1</v>
      </c>
      <c r="BG200" s="413">
        <f>BF200*(1-VLOOKUP($AR101,'MP-2017_Male'!$A$3:$CF$103,MIN((61+(Mortality!BG$5-Mortality!$AT$5)),84),0))</f>
        <v>1</v>
      </c>
      <c r="BH200" s="413">
        <f>BG200*(1-VLOOKUP($AR101,'MP-2017_Male'!$A$3:$CF$103,MIN((61+(Mortality!BH$5-Mortality!$AT$5)),84),0))</f>
        <v>1</v>
      </c>
      <c r="BI200" s="413">
        <f>BH200*(1-VLOOKUP($AR101,'MP-2017_Male'!$A$3:$CF$103,MIN((61+(Mortality!BI$5-Mortality!$AT$5)),84),0))</f>
        <v>1</v>
      </c>
      <c r="BJ200" s="413">
        <f>BI200*(1-VLOOKUP($AR101,'MP-2017_Male'!$A$3:$CF$103,MIN((61+(Mortality!BJ$5-Mortality!$AT$5)),84),0))</f>
        <v>1</v>
      </c>
      <c r="BK200" s="413">
        <f>BJ200*(1-VLOOKUP($AR101,'MP-2017_Male'!$A$3:$CF$103,MIN((61+(Mortality!BK$5-Mortality!$AT$5)),84),0))</f>
        <v>1</v>
      </c>
      <c r="BL200" s="413">
        <f>BK200*(1-VLOOKUP($AR101,'MP-2017_Male'!$A$3:$CF$103,MIN((61+(Mortality!BL$5-Mortality!$AT$5)),84),0))</f>
        <v>1</v>
      </c>
      <c r="BM200" s="413">
        <f>BL200*(1-VLOOKUP($AR101,'MP-2017_Male'!$A$3:$CF$103,MIN((61+(Mortality!BM$5-Mortality!$AT$5)),84),0))</f>
        <v>1</v>
      </c>
      <c r="BN200" s="413">
        <f>BM200*(1-VLOOKUP($AR101,'MP-2017_Male'!$A$3:$CF$103,MIN((61+(Mortality!BN$5-Mortality!$AT$5)),84),0))</f>
        <v>1</v>
      </c>
      <c r="BO200" s="413">
        <f>BN200*(1-VLOOKUP($AR101,'MP-2017_Male'!$A$3:$CF$103,MIN((61+(Mortality!BO$5-Mortality!$AT$5)),84),0))</f>
        <v>1</v>
      </c>
      <c r="BP200" s="413">
        <f>BO200*(1-VLOOKUP($AR101,'MP-2017_Male'!$A$3:$CF$103,MIN((61+(Mortality!BP$5-Mortality!$AT$5)),84),0))</f>
        <v>1</v>
      </c>
      <c r="BQ200" s="413">
        <f>BP200*(1-VLOOKUP($AR101,'MP-2017_Male'!$A$3:$CF$103,MIN((61+(Mortality!BQ$5-Mortality!$AT$5)),84),0))</f>
        <v>1</v>
      </c>
      <c r="BR200" s="413">
        <f>BQ200*(1-VLOOKUP($AR101,'MP-2017_Male'!$A$3:$CF$103,MIN((61+(Mortality!BR$5-Mortality!$AT$5)),84),0))</f>
        <v>1</v>
      </c>
      <c r="BS200" s="413">
        <f>BR200*(1-VLOOKUP($AR101,'MP-2017_Male'!$A$3:$CF$103,MIN((61+(Mortality!BS$5-Mortality!$AT$5)),84),0))</f>
        <v>1</v>
      </c>
      <c r="BT200" s="413">
        <f>BS200*(1-VLOOKUP($AR101,'MP-2017_Male'!$A$3:$CF$103,MIN((61+(Mortality!BT$5-Mortality!$AT$5)),84),0))</f>
        <v>1</v>
      </c>
      <c r="BU200" s="413">
        <f>BT200*(1-VLOOKUP($AR101,'MP-2017_Male'!$A$3:$CF$103,MIN((61+(Mortality!BU$5-Mortality!$AT$5)),84),0))</f>
        <v>1</v>
      </c>
      <c r="BV200" s="413">
        <f>BU200*(1-VLOOKUP($AR101,'MP-2017_Male'!$A$3:$CF$103,MIN((61+(Mortality!BV$5-Mortality!$AT$5)),84),0))</f>
        <v>1</v>
      </c>
      <c r="BW200" s="413">
        <f>BV200*(1-VLOOKUP($AR101,'MP-2017_Male'!$A$3:$CF$103,MIN((61+(Mortality!BW$5-Mortality!$AT$5)),84),0))</f>
        <v>1</v>
      </c>
      <c r="BX200" s="413">
        <f>BW200*(1-VLOOKUP($AR101,'MP-2017_Male'!$A$3:$CF$103,MIN((61+(Mortality!BX$5-Mortality!$AT$5)),84),0))</f>
        <v>1</v>
      </c>
      <c r="BY200" s="413">
        <f>BX200*(1-VLOOKUP($AR101,'MP-2017_Male'!$A$3:$CF$103,MIN((61+(Mortality!BY$5-Mortality!$AT$5)),84),0))</f>
        <v>1</v>
      </c>
      <c r="BZ200" s="413">
        <f>BY200*(1-VLOOKUP($AR101,'MP-2017_Male'!$A$3:$CF$103,MIN((61+(Mortality!BZ$5-Mortality!$AT$5)),84),0))</f>
        <v>1</v>
      </c>
      <c r="CA200" s="413">
        <f>BZ200*(1-VLOOKUP($AR101,'MP-2017_Male'!$A$3:$CF$103,MIN((61+(Mortality!CA$5-Mortality!$AT$5)),84),0))</f>
        <v>1</v>
      </c>
      <c r="CB200" s="413">
        <f>CA200*(1-VLOOKUP($AR101,'MP-2017_Male'!$A$3:$CF$103,MIN((61+(Mortality!CB$5-Mortality!$AT$5)),84),0))</f>
        <v>1</v>
      </c>
      <c r="CC200" s="413">
        <f>CB200*(1-VLOOKUP($AR101,'MP-2017_Male'!$A$3:$CF$103,MIN((61+(Mortality!CC$5-Mortality!$AT$5)),84),0))</f>
        <v>1</v>
      </c>
      <c r="CD200" s="413">
        <f>CC200*(1-VLOOKUP($AR101,'MP-2017_Male'!$A$3:$CF$103,MIN((61+(Mortality!CD$5-Mortality!$AT$5)),84),0))</f>
        <v>1</v>
      </c>
      <c r="CE200" s="413">
        <f>CD200*(1-VLOOKUP($AR101,'MP-2017_Male'!$A$3:$CF$103,MIN((61+(Mortality!CE$5-Mortality!$AT$5)),84),0))</f>
        <v>1</v>
      </c>
      <c r="CF200" s="413">
        <f>CE200*(1-VLOOKUP($AR101,'MP-2017_Male'!$A$3:$CF$103,MIN((61+(Mortality!CF$5-Mortality!$AT$5)),84),0))</f>
        <v>1</v>
      </c>
      <c r="CG200" s="413">
        <f>CF200*(1-VLOOKUP($AR101,'MP-2017_Male'!$A$3:$CF$103,MIN((61+(Mortality!CG$5-Mortality!$AT$5)),84),0))</f>
        <v>1</v>
      </c>
      <c r="CH200" s="413">
        <f>CG200*(1-VLOOKUP($AR101,'MP-2017_Male'!$A$3:$CF$103,MIN((61+(Mortality!CH$5-Mortality!$AT$5)),84),0))</f>
        <v>1</v>
      </c>
      <c r="CI200" s="413">
        <f>CH200*(1-VLOOKUP($AR101,'MP-2017_Male'!$A$3:$CF$103,MIN((61+(Mortality!CI$5-Mortality!$AT$5)),84),0))</f>
        <v>1</v>
      </c>
      <c r="CJ200" s="413">
        <f>CI200*(1-VLOOKUP($AR101,'MP-2017_Male'!$A$3:$CF$103,MIN((61+(Mortality!CJ$5-Mortality!$AT$5)),84),0))</f>
        <v>1</v>
      </c>
      <c r="CK200" s="413">
        <f>CJ200*(1-VLOOKUP($AR101,'MP-2017_Male'!$A$3:$CF$103,MIN((61+(Mortality!CK$5-Mortality!$AT$5)),84),0))</f>
        <v>1</v>
      </c>
      <c r="CL200" s="413">
        <f>CK200*(1-VLOOKUP($AR101,'MP-2017_Male'!$A$3:$CF$103,MIN((61+(Mortality!CL$5-Mortality!$AT$5)),84),0))</f>
        <v>1</v>
      </c>
      <c r="CM200" s="413">
        <f>CL200*(1-VLOOKUP($AR101,'MP-2017_Male'!$A$3:$CF$103,MIN((61+(Mortality!CM$5-Mortality!$AT$5)),84),0))</f>
        <v>1</v>
      </c>
      <c r="CN200" s="413">
        <f>CM200*(1-VLOOKUP($AR101,'MP-2017_Male'!$A$3:$CF$103,MIN((61+(Mortality!CN$5-Mortality!$AT$5)),84),0))</f>
        <v>1</v>
      </c>
      <c r="CO200" s="413">
        <f>CN200*(1-VLOOKUP($AR101,'MP-2017_Male'!$A$3:$CF$103,MIN((61+(Mortality!CO$5-Mortality!$AT$5)),84),0))</f>
        <v>1</v>
      </c>
      <c r="CP200" s="413">
        <f>CO200*(1-VLOOKUP($AR101,'MP-2017_Male'!$A$3:$CF$103,MIN((61+(Mortality!CP$5-Mortality!$AT$5)),84),0))</f>
        <v>1</v>
      </c>
      <c r="CQ200" s="413">
        <f>CP200*(1-VLOOKUP($AR101,'MP-2017_Male'!$A$3:$CF$103,MIN((61+(Mortality!CQ$5-Mortality!$AT$5)),84),0))</f>
        <v>1</v>
      </c>
      <c r="CR200" s="413">
        <f>CQ200*(1-VLOOKUP($AR101,'MP-2017_Male'!$A$3:$CF$103,MIN((61+(Mortality!CR$5-Mortality!$AT$5)),84),0))</f>
        <v>1</v>
      </c>
      <c r="CS200" s="413">
        <f>CR200*(1-VLOOKUP($AR101,'MP-2017_Male'!$A$3:$CF$103,MIN((61+(Mortality!CS$5-Mortality!$AT$5)),84),0))</f>
        <v>1</v>
      </c>
      <c r="CT200" s="413">
        <f>CS200*(1-VLOOKUP($AR101,'MP-2017_Male'!$A$3:$CF$103,MIN((61+(Mortality!CT$5-Mortality!$AT$5)),84),0))</f>
        <v>1</v>
      </c>
      <c r="CU200" s="413">
        <f>CT200*(1-VLOOKUP($AR101,'MP-2017_Male'!$A$3:$CF$103,MIN((61+(Mortality!CU$5-Mortality!$AT$5)),84),0))</f>
        <v>1</v>
      </c>
      <c r="CV200" s="413">
        <f>CU200*(1-VLOOKUP($AR101,'MP-2017_Male'!$A$3:$CF$103,MIN((61+(Mortality!CV$5-Mortality!$AT$5)),84),0))</f>
        <v>1</v>
      </c>
      <c r="CW200" s="413">
        <f>CV200*(1-VLOOKUP($AR101,'MP-2017_Male'!$A$3:$CF$103,MIN((61+(Mortality!CW$5-Mortality!$AT$5)),84),0))</f>
        <v>1</v>
      </c>
      <c r="CX200" s="413">
        <f>CW200*(1-VLOOKUP($AR101,'MP-2017_Male'!$A$3:$CF$103,MIN((61+(Mortality!CX$5-Mortality!$AT$5)),84),0))</f>
        <v>1</v>
      </c>
      <c r="CY200" s="413">
        <f>CX200*(1-VLOOKUP($AR101,'MP-2017_Male'!$A$3:$CF$103,MIN((61+(Mortality!CY$5-Mortality!$AT$5)),84),0))</f>
        <v>1</v>
      </c>
      <c r="CZ200" s="413">
        <f>CY200*(1-VLOOKUP($AR101,'MP-2017_Male'!$A$3:$CF$103,MIN((61+(Mortality!CZ$5-Mortality!$AT$5)),84),0))</f>
        <v>1</v>
      </c>
      <c r="DA200" s="413">
        <f>CZ200*(1-VLOOKUP($AR101,'MP-2017_Male'!$A$3:$CF$103,MIN((61+(Mortality!DA$5-Mortality!$AT$5)),84),0))</f>
        <v>1</v>
      </c>
      <c r="DB200" s="413">
        <f>DA200*(1-VLOOKUP($AR101,'MP-2017_Male'!$A$3:$CF$103,MIN((61+(Mortality!DB$5-Mortality!$AT$5)),84),0))</f>
        <v>1</v>
      </c>
      <c r="DC200" s="413">
        <f>DB200*(1-VLOOKUP($AR101,'MP-2017_Male'!$A$3:$CF$103,MIN((61+(Mortality!DC$5-Mortality!$AT$5)),84),0))</f>
        <v>1</v>
      </c>
      <c r="DD200" s="413">
        <f>DC200*(1-VLOOKUP($AR101,'MP-2017_Male'!$A$3:$CF$103,MIN((61+(Mortality!DD$5-Mortality!$AT$5)),84),0))</f>
        <v>1</v>
      </c>
      <c r="DE200" s="413">
        <f>DD200*(1-VLOOKUP($AR101,'MP-2017_Male'!$A$3:$CF$103,MIN((61+(Mortality!DE$5-Mortality!$AT$5)),84),0))</f>
        <v>1</v>
      </c>
      <c r="DF200" s="413">
        <f>DE200*(1-VLOOKUP($AR101,'MP-2017_Male'!$A$3:$CF$103,MIN((61+(Mortality!DF$5-Mortality!$AT$5)),84),0))</f>
        <v>1</v>
      </c>
      <c r="DG200" s="413">
        <f>DF200*(1-VLOOKUP($AR101,'MP-2017_Male'!$A$3:$CF$103,MIN((61+(Mortality!DG$5-Mortality!$AT$5)),84),0))</f>
        <v>1</v>
      </c>
      <c r="DH200" s="413">
        <f>DG200*(1-VLOOKUP($AR101,'MP-2017_Male'!$A$3:$CF$103,MIN((61+(Mortality!DH$5-Mortality!$AT$5)),84),0))</f>
        <v>1</v>
      </c>
      <c r="DI200" s="413">
        <f>DH200*(1-VLOOKUP($AR101,'MP-2017_Male'!$A$3:$CF$103,MIN((61+(Mortality!DI$5-Mortality!$AT$5)),84),0))</f>
        <v>1</v>
      </c>
      <c r="DJ200" s="413">
        <f>DI200*(1-VLOOKUP($AR101,'MP-2017_Male'!$A$3:$CF$103,MIN((61+(Mortality!DJ$5-Mortality!$AT$5)),84),0))</f>
        <v>1</v>
      </c>
      <c r="DK200" s="413">
        <f>DJ200*(1-VLOOKUP($AR101,'MP-2017_Male'!$A$3:$CF$103,MIN((61+(Mortality!DK$5-Mortality!$AT$5)),84),0))</f>
        <v>1</v>
      </c>
      <c r="DL200" s="413">
        <f>DK200*(1-VLOOKUP($AR101,'MP-2017_Male'!$A$3:$CF$103,MIN((61+(Mortality!DL$5-Mortality!$AT$5)),84),0))</f>
        <v>1</v>
      </c>
      <c r="DM200" s="413">
        <f>DL200*(1-VLOOKUP($AR101,'MP-2017_Male'!$A$3:$CF$103,MIN((61+(Mortality!DM$5-Mortality!$AT$5)),84),0))</f>
        <v>1</v>
      </c>
      <c r="DN200" s="413">
        <f>DM200*(1-VLOOKUP($AR101,'MP-2017_Male'!$A$3:$CF$103,MIN((61+(Mortality!DN$5-Mortality!$AT$5)),84),0))</f>
        <v>1</v>
      </c>
      <c r="DO200" s="413">
        <f>DN200*(1-VLOOKUP($AR101,'MP-2017_Male'!$A$3:$CF$103,MIN((61+(Mortality!DO$5-Mortality!$AT$5)),84),0))</f>
        <v>1</v>
      </c>
      <c r="DP200" s="413">
        <f>DO200*(1-VLOOKUP($AR101,'MP-2017_Male'!$A$3:$CF$103,MIN((61+(Mortality!DP$5-Mortality!$AT$5)),84),0))</f>
        <v>1</v>
      </c>
      <c r="DQ200" s="413">
        <f>DP200*(1-VLOOKUP($AR101,'MP-2017_Male'!$A$3:$CF$103,MIN((61+(Mortality!DQ$5-Mortality!$AT$5)),84),0))</f>
        <v>1</v>
      </c>
      <c r="DR200" s="413">
        <f>DQ200*(1-VLOOKUP($AR101,'MP-2017_Male'!$A$3:$CF$103,MIN((61+(Mortality!DR$5-Mortality!$AT$5)),84),0))</f>
        <v>1</v>
      </c>
      <c r="DS200" s="413">
        <f>DR200*(1-VLOOKUP($AR101,'MP-2017_Male'!$A$3:$CF$103,MIN((61+(Mortality!DS$5-Mortality!$AT$5)),84),0))</f>
        <v>1</v>
      </c>
      <c r="DT200" s="413">
        <f>DS200*(1-VLOOKUP($AR101,'MP-2017_Male'!$A$3:$CF$103,MIN((61+(Mortality!DT$5-Mortality!$AT$5)),84),0))</f>
        <v>1</v>
      </c>
      <c r="DU200" s="413">
        <f>DT200*(1-VLOOKUP($AR101,'MP-2017_Male'!$A$3:$CF$103,MIN((61+(Mortality!DU$5-Mortality!$AT$5)),84),0))</f>
        <v>1</v>
      </c>
      <c r="DV200" s="413">
        <f>DU200*(1-VLOOKUP($AR101,'MP-2017_Male'!$A$3:$CF$103,MIN((61+(Mortality!DV$5-Mortality!$AT$5)),84),0))</f>
        <v>1</v>
      </c>
      <c r="DW200" s="413">
        <f>DV200*(1-VLOOKUP($AR101,'MP-2017_Male'!$A$3:$CF$103,MIN((61+(Mortality!DW$5-Mortality!$AT$5)),84),0))</f>
        <v>1</v>
      </c>
      <c r="DX200" s="413">
        <f>DW200*(1-VLOOKUP($AR101,'MP-2017_Male'!$A$3:$CF$103,MIN((61+(Mortality!DX$5-Mortality!$AT$5)),84),0))</f>
        <v>1</v>
      </c>
      <c r="DY200" s="413">
        <f>DX200*(1-VLOOKUP($AR101,'MP-2017_Male'!$A$3:$CF$103,MIN((61+(Mortality!DY$5-Mortality!$AT$5)),84),0))</f>
        <v>1</v>
      </c>
      <c r="DZ200" s="413">
        <f>DY200*(1-VLOOKUP($AR101,'MP-2017_Male'!$A$3:$CF$103,MIN((61+(Mortality!DZ$5-Mortality!$AT$5)),84),0))</f>
        <v>1</v>
      </c>
      <c r="EA200" s="413">
        <f>DZ200*(1-VLOOKUP($AR101,'MP-2017_Male'!$A$3:$CF$103,MIN((61+(Mortality!EA$5-Mortality!$AT$5)),84),0))</f>
        <v>1</v>
      </c>
      <c r="EB200" s="413">
        <f>EA200*(1-VLOOKUP($AR101,'MP-2017_Male'!$A$3:$CF$103,MIN((61+(Mortality!EB$5-Mortality!$AT$5)),84),0))</f>
        <v>1</v>
      </c>
      <c r="EC200" s="413">
        <f>EB200*(1-VLOOKUP($AR101,'MP-2017_Male'!$A$3:$CF$103,MIN((61+(Mortality!EC$5-Mortality!$AT$5)),84),0))</f>
        <v>1</v>
      </c>
      <c r="ED200" s="413">
        <f>EC200*(1-VLOOKUP($AR101,'MP-2017_Male'!$A$3:$CF$103,MIN((61+(Mortality!ED$5-Mortality!$AT$5)),84),0))</f>
        <v>1</v>
      </c>
      <c r="EE200" s="413">
        <f>ED200*(1-VLOOKUP($AR101,'MP-2017_Male'!$A$3:$CF$103,MIN((61+(Mortality!EE$5-Mortality!$AT$5)),84),0))</f>
        <v>1</v>
      </c>
      <c r="EF200" s="413">
        <f>EE200*(1-VLOOKUP($AR101,'MP-2017_Male'!$A$3:$CF$103,MIN((61+(Mortality!EF$5-Mortality!$AT$5)),84),0))</f>
        <v>1</v>
      </c>
      <c r="EG200" s="413">
        <f>EF200*(1-VLOOKUP($AR101,'MP-2017_Male'!$A$3:$CF$103,MIN((61+(Mortality!EG$5-Mortality!$AT$5)),84),0))</f>
        <v>1</v>
      </c>
      <c r="EH200" s="413">
        <f>EG200*(1-VLOOKUP($AR101,'MP-2017_Male'!$A$3:$CF$103,MIN((61+(Mortality!EH$5-Mortality!$AT$5)),84),0))</f>
        <v>1</v>
      </c>
      <c r="EI200" s="413">
        <f>EH200*(1-VLOOKUP($AR101,'MP-2017_Male'!$A$3:$CF$103,MIN((61+(Mortality!EI$5-Mortality!$AT$5)),84),0))</f>
        <v>1</v>
      </c>
      <c r="EJ200" s="413">
        <f>EI200*(1-VLOOKUP($AR101,'MP-2017_Male'!$A$3:$CF$103,MIN((61+(Mortality!EJ$5-Mortality!$AT$5)),84),0))</f>
        <v>1</v>
      </c>
      <c r="EK200" s="413">
        <f>EJ200*(1-VLOOKUP($AR101,'MP-2017_Male'!$A$3:$CF$103,MIN((61+(Mortality!EK$5-Mortality!$AT$5)),84),0))</f>
        <v>1</v>
      </c>
      <c r="EL200" s="413">
        <f>EK200*(1-VLOOKUP($AR101,'MP-2017_Male'!$A$3:$CF$103,MIN((61+(Mortality!EL$5-Mortality!$AT$5)),84),0))</f>
        <v>1</v>
      </c>
      <c r="EM200" s="413">
        <f>EL200*(1-VLOOKUP($AR101,'MP-2017_Male'!$A$3:$CF$103,MIN((61+(Mortality!EM$5-Mortality!$AT$5)),84),0))</f>
        <v>1</v>
      </c>
      <c r="EN200" s="413">
        <f>EM200*(1-VLOOKUP($AR101,'MP-2017_Male'!$A$3:$CF$103,MIN((61+(Mortality!EN$5-Mortality!$AT$5)),84),0))</f>
        <v>1</v>
      </c>
      <c r="EO200" s="413">
        <f>EN200*(1-VLOOKUP($AR101,'MP-2017_Male'!$A$3:$CF$103,MIN((61+(Mortality!EO$5-Mortality!$AT$5)),84),0))</f>
        <v>1</v>
      </c>
      <c r="EP200" s="413">
        <f>EO200*(1-VLOOKUP($AR101,'MP-2017_Male'!$A$3:$CF$103,MIN((61+(Mortality!EP$5-Mortality!$AT$5)),84),0))</f>
        <v>1</v>
      </c>
      <c r="EQ200" s="413">
        <f>EP200*(1-VLOOKUP($AR101,'MP-2017_Male'!$A$3:$CF$103,MIN((61+(Mortality!EQ$5-Mortality!$AT$5)),84),0))</f>
        <v>1</v>
      </c>
      <c r="ER200" s="413">
        <f>EQ200*(1-VLOOKUP($AR101,'MP-2017_Male'!$A$3:$CF$103,MIN((61+(Mortality!ER$5-Mortality!$AT$5)),84),0))</f>
        <v>1</v>
      </c>
      <c r="ES200" s="413">
        <f>ER200*(1-VLOOKUP($AR101,'MP-2017_Male'!$A$3:$CF$103,MIN((61+(Mortality!ES$5-Mortality!$AT$5)),84),0))</f>
        <v>1</v>
      </c>
      <c r="ET200" s="413">
        <f>ES200*(1-VLOOKUP($AR101,'MP-2017_Male'!$A$3:$CF$103,MIN((61+(Mortality!ET$5-Mortality!$AT$5)),84),0))</f>
        <v>1</v>
      </c>
      <c r="EU200" s="413">
        <f>ET200*(1-VLOOKUP($AR101,'MP-2017_Male'!$A$3:$CF$103,MIN((61+(Mortality!EU$5-Mortality!$AT$5)),84),0))</f>
        <v>1</v>
      </c>
      <c r="EV200" s="413">
        <f>EU200*(1-VLOOKUP($AR101,'MP-2017_Male'!$A$3:$CF$103,MIN((61+(Mortality!EV$5-Mortality!$AT$5)),84),0))</f>
        <v>1</v>
      </c>
      <c r="EW200" s="413">
        <f>EV200*(1-VLOOKUP($AR101,'MP-2017_Male'!$A$3:$CF$103,MIN((61+(Mortality!EW$5-Mortality!$AT$5)),84),0))</f>
        <v>1</v>
      </c>
      <c r="EX200" s="413">
        <f>EW200*(1-VLOOKUP($AR101,'MP-2017_Male'!$A$3:$CF$103,MIN((61+(Mortality!EX$5-Mortality!$AT$5)),84),0))</f>
        <v>1</v>
      </c>
      <c r="EY200" s="413">
        <f>EX200*(1-VLOOKUP($AR101,'MP-2017_Male'!$A$3:$CF$103,MIN((61+(Mortality!EY$5-Mortality!$AT$5)),84),0))</f>
        <v>1</v>
      </c>
      <c r="EZ200" s="413">
        <f>EY200*(1-VLOOKUP($AR101,'MP-2017_Male'!$A$3:$CF$103,MIN((61+(Mortality!EZ$5-Mortality!$AT$5)),84),0))</f>
        <v>1</v>
      </c>
      <c r="FA200" s="413">
        <f>EZ200*(1-VLOOKUP($AR101,'MP-2017_Male'!$A$3:$CF$103,MIN((61+(Mortality!FA$5-Mortality!$AT$5)),84),0))</f>
        <v>1</v>
      </c>
      <c r="FB200" s="413">
        <f>FA200*(1-VLOOKUP($AR101,'MP-2017_Male'!$A$3:$CF$103,MIN((61+(Mortality!FB$5-Mortality!$AT$5)),84),0))</f>
        <v>1</v>
      </c>
      <c r="FC200" s="413">
        <f>FB200*(1-VLOOKUP($AR101,'MP-2017_Male'!$A$3:$CF$103,MIN((61+(Mortality!FC$5-Mortality!$AT$5)),84),0))</f>
        <v>1</v>
      </c>
      <c r="FD200" s="413">
        <f>FC200*(1-VLOOKUP($AR101,'MP-2017_Male'!$A$3:$CF$103,MIN((61+(Mortality!FD$5-Mortality!$AT$5)),84),0))</f>
        <v>1</v>
      </c>
      <c r="FE200" s="413">
        <f>FD200*(1-VLOOKUP($AR101,'MP-2017_Male'!$A$3:$CF$103,MIN((61+(Mortality!FE$5-Mortality!$AT$5)),84),0))</f>
        <v>1</v>
      </c>
      <c r="FF200" s="413">
        <f>FE200*(1-VLOOKUP($AR101,'MP-2017_Male'!$A$3:$CF$103,MIN((61+(Mortality!FF$5-Mortality!$AT$5)),84),0))</f>
        <v>1</v>
      </c>
      <c r="FG200" s="413">
        <f>FF200*(1-VLOOKUP($AR101,'MP-2017_Male'!$A$3:$CF$103,MIN((61+(Mortality!FG$5-Mortality!$AT$5)),84),0))</f>
        <v>1</v>
      </c>
      <c r="FH200" s="413">
        <f>FG200*(1-VLOOKUP($AR101,'MP-2017_Male'!$A$3:$CF$103,MIN((61+(Mortality!FH$5-Mortality!$AT$5)),84),0))</f>
        <v>1</v>
      </c>
      <c r="FI200" s="413">
        <f>FH200*(1-VLOOKUP($AR101,'MP-2017_Male'!$A$3:$CF$103,MIN((61+(Mortality!FI$5-Mortality!$AT$5)),84),0))</f>
        <v>1</v>
      </c>
    </row>
  </sheetData>
  <mergeCells count="11">
    <mergeCell ref="B1:D1"/>
    <mergeCell ref="E1:G1"/>
    <mergeCell ref="J5:O5"/>
    <mergeCell ref="R5:W5"/>
    <mergeCell ref="R6:T6"/>
    <mergeCell ref="U6:W6"/>
    <mergeCell ref="AA2:AG2"/>
    <mergeCell ref="AA4:AC4"/>
    <mergeCell ref="AE4:AG4"/>
    <mergeCell ref="M6:O6"/>
    <mergeCell ref="J6:L6"/>
  </mergeCells>
  <hyperlinks>
    <hyperlink ref="AJ14" r:id="rId1" xr:uid="{00000000-0004-0000-0400-000000000000}"/>
    <hyperlink ref="AJ13" r:id="rId2" xr:uid="{00000000-0004-0000-0400-000001000000}"/>
    <hyperlink ref="J19" r:id="rId3" xr:uid="{5A0421C0-36B8-E049-AFDC-CB1148969614}"/>
  </hyperlinks>
  <pageMargins left="0.7" right="0.7" top="0.75" bottom="0.75" header="0.3" footer="0.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H74"/>
  <sheetViews>
    <sheetView topLeftCell="W1" zoomScaleNormal="70" workbookViewId="0">
      <selection activeCell="AG9" sqref="AG9"/>
    </sheetView>
  </sheetViews>
  <sheetFormatPr baseColWidth="10" defaultColWidth="10.83203125" defaultRowHeight="16"/>
  <cols>
    <col min="1" max="1" width="7.1640625" style="26" customWidth="1"/>
    <col min="2" max="52" width="7.1640625" style="24" customWidth="1"/>
    <col min="53" max="57" width="7.1640625" style="194" customWidth="1"/>
    <col min="58" max="16384" width="10.83203125" style="24"/>
  </cols>
  <sheetData>
    <row r="1" spans="1:60">
      <c r="A1" s="474" t="s">
        <v>188</v>
      </c>
      <c r="B1" s="198"/>
      <c r="C1" s="198"/>
      <c r="D1" s="320"/>
      <c r="E1" s="320"/>
      <c r="F1" s="320"/>
      <c r="G1" s="320"/>
      <c r="H1" s="320"/>
      <c r="I1" s="320"/>
      <c r="J1" s="473"/>
      <c r="K1" s="320"/>
      <c r="L1" s="320"/>
      <c r="M1" s="320"/>
      <c r="N1" s="320"/>
      <c r="O1" s="320"/>
      <c r="P1" s="320"/>
      <c r="Q1" s="320"/>
      <c r="R1" s="320"/>
      <c r="S1" s="320"/>
      <c r="T1" s="320"/>
      <c r="U1" s="320"/>
      <c r="V1" s="320"/>
      <c r="W1" s="320"/>
      <c r="X1" s="320"/>
      <c r="Y1" s="320"/>
      <c r="Z1" s="473"/>
      <c r="BA1" s="195"/>
    </row>
    <row r="2" spans="1:60">
      <c r="A2" s="27"/>
    </row>
    <row r="3" spans="1:60" s="25" customFormat="1" ht="68">
      <c r="A3" s="28" t="s">
        <v>58</v>
      </c>
      <c r="B3" s="29">
        <v>25</v>
      </c>
      <c r="C3" s="29">
        <v>26</v>
      </c>
      <c r="D3" s="29">
        <v>27</v>
      </c>
      <c r="E3" s="29">
        <v>28</v>
      </c>
      <c r="F3" s="29">
        <v>29</v>
      </c>
      <c r="G3" s="29">
        <v>30</v>
      </c>
      <c r="H3" s="29">
        <v>31</v>
      </c>
      <c r="I3" s="29">
        <v>32</v>
      </c>
      <c r="J3" s="29">
        <v>33</v>
      </c>
      <c r="K3" s="29">
        <v>34</v>
      </c>
      <c r="L3" s="29">
        <v>35</v>
      </c>
      <c r="M3" s="29">
        <v>36</v>
      </c>
      <c r="N3" s="29">
        <v>37</v>
      </c>
      <c r="O3" s="29">
        <v>38</v>
      </c>
      <c r="P3" s="29">
        <v>39</v>
      </c>
      <c r="Q3" s="29">
        <v>40</v>
      </c>
      <c r="R3" s="29">
        <v>41</v>
      </c>
      <c r="S3" s="29">
        <v>42</v>
      </c>
      <c r="T3" s="29">
        <v>43</v>
      </c>
      <c r="U3" s="29">
        <v>44</v>
      </c>
      <c r="V3" s="29">
        <v>45</v>
      </c>
      <c r="W3" s="29">
        <v>46</v>
      </c>
      <c r="X3" s="29">
        <v>47</v>
      </c>
      <c r="Y3" s="29">
        <v>48</v>
      </c>
      <c r="Z3" s="29">
        <v>49</v>
      </c>
      <c r="AA3" s="29">
        <v>50</v>
      </c>
      <c r="AB3" s="29">
        <v>51</v>
      </c>
      <c r="AC3" s="29">
        <v>52</v>
      </c>
      <c r="AD3" s="29">
        <v>53</v>
      </c>
      <c r="AE3" s="29">
        <v>54</v>
      </c>
      <c r="AF3" s="29">
        <v>55</v>
      </c>
      <c r="AG3" s="29">
        <v>56</v>
      </c>
      <c r="AH3" s="29">
        <v>57</v>
      </c>
      <c r="AI3" s="29">
        <v>58</v>
      </c>
      <c r="AJ3" s="29">
        <v>59</v>
      </c>
      <c r="AK3" s="29">
        <v>60</v>
      </c>
      <c r="AL3" s="29">
        <v>61</v>
      </c>
      <c r="AM3" s="29">
        <v>62</v>
      </c>
      <c r="AN3" s="29">
        <v>63</v>
      </c>
      <c r="AO3" s="29">
        <v>64</v>
      </c>
      <c r="AP3" s="29">
        <v>65</v>
      </c>
      <c r="AQ3" s="29">
        <v>66</v>
      </c>
      <c r="AR3" s="29">
        <v>67</v>
      </c>
      <c r="AS3" s="29">
        <v>68</v>
      </c>
      <c r="AT3" s="29">
        <v>69</v>
      </c>
      <c r="AU3" s="29">
        <v>70</v>
      </c>
      <c r="AV3" s="29">
        <v>71</v>
      </c>
      <c r="AW3" s="29">
        <v>72</v>
      </c>
      <c r="AX3" s="29">
        <v>73</v>
      </c>
      <c r="AY3" s="29">
        <v>74</v>
      </c>
      <c r="AZ3" s="29">
        <v>75</v>
      </c>
      <c r="BA3" s="190">
        <f>AZ3+1</f>
        <v>76</v>
      </c>
      <c r="BB3" s="190">
        <f t="shared" ref="BB3:BE3" si="0">BA3+1</f>
        <v>77</v>
      </c>
      <c r="BC3" s="190">
        <f t="shared" si="0"/>
        <v>78</v>
      </c>
      <c r="BD3" s="190">
        <f t="shared" si="0"/>
        <v>79</v>
      </c>
      <c r="BE3" s="190">
        <f t="shared" si="0"/>
        <v>80</v>
      </c>
    </row>
    <row r="4" spans="1:60">
      <c r="A4" s="27">
        <v>5</v>
      </c>
      <c r="B4" s="426">
        <f>IF((B$3+$A4)&gt;=Main!$B$12,VLOOKUP(MIN($BG$6,ReplacementRates!B$3),ReplacementRates!$BG$6:$BH$21,2,0),0%)</f>
        <v>0</v>
      </c>
      <c r="C4" s="426">
        <f>IF((C$3+$A4)&gt;=Main!$B$12,VLOOKUP(MIN($BG$6,ReplacementRates!C$3),ReplacementRates!$BG$6:$BH$21,2,0),0%)</f>
        <v>0</v>
      </c>
      <c r="D4" s="426">
        <f>IF((D$3+$A4)&gt;=Main!$B$12,VLOOKUP(MIN($BG$6,ReplacementRates!D$3),ReplacementRates!$BG$6:$BH$21,2,0),0%)</f>
        <v>0</v>
      </c>
      <c r="E4" s="426">
        <f>IF((E$3+$A4)&gt;=Main!$B$12,VLOOKUP(MIN($BG$6,ReplacementRates!E$3),ReplacementRates!$BG$6:$BH$21,2,0),0%)</f>
        <v>0</v>
      </c>
      <c r="F4" s="426">
        <f>IF((F$3+$A4)&gt;=Main!$B$12,VLOOKUP(MIN($BG$6,ReplacementRates!F$3),ReplacementRates!$BG$6:$BH$21,2,0),0%)</f>
        <v>0</v>
      </c>
      <c r="G4" s="426">
        <f>IF((G$3+$A4)&gt;=Main!$B$12,VLOOKUP(MIN($BG$6,ReplacementRates!G$3),ReplacementRates!$BG$6:$BH$21,2,0),0%)</f>
        <v>0</v>
      </c>
      <c r="H4" s="426">
        <f>IF((H$3+$A4)&gt;=Main!$B$12,VLOOKUP(MIN($BG$6,ReplacementRates!H$3),ReplacementRates!$BG$6:$BH$21,2,0),0%)</f>
        <v>0</v>
      </c>
      <c r="I4" s="426">
        <f>IF((I$3+$A4)&gt;=Main!$B$12,VLOOKUP(MIN($BG$6,ReplacementRates!I$3),ReplacementRates!$BG$6:$BH$21,2,0),0%)</f>
        <v>0</v>
      </c>
      <c r="J4" s="426">
        <f>IF((J$3+$A4)&gt;=Main!$B$12,VLOOKUP(MIN($BG$6,ReplacementRates!J$3),ReplacementRates!$BG$6:$BH$21,2,0),0%)</f>
        <v>0</v>
      </c>
      <c r="K4" s="426">
        <f>IF((K$3+$A4)&gt;=Main!$B$12,VLOOKUP(MIN($BG$6,ReplacementRates!K$3),ReplacementRates!$BG$6:$BH$21,2,0),0%)</f>
        <v>0</v>
      </c>
      <c r="L4" s="426">
        <f>IF((L$3+$A4)&gt;=Main!$B$12,VLOOKUP(MIN($BG$6,ReplacementRates!L$3),ReplacementRates!$BG$6:$BH$21,2,0),0%)</f>
        <v>0</v>
      </c>
      <c r="M4" s="426">
        <f>IF((M$3+$A4)&gt;=Main!$B$12,VLOOKUP(MIN($BG$6,ReplacementRates!M$3),ReplacementRates!$BG$6:$BH$21,2,0),0%)</f>
        <v>0</v>
      </c>
      <c r="N4" s="426">
        <f>IF((N$3+$A4)&gt;=Main!$B$12,VLOOKUP(MIN($BG$6,ReplacementRates!N$3),ReplacementRates!$BG$6:$BH$21,2,0),0%)</f>
        <v>0</v>
      </c>
      <c r="O4" s="426">
        <f>IF((O$3+$A4)&gt;=Main!$B$12,VLOOKUP(MIN($BG$6,ReplacementRates!O$3),ReplacementRates!$BG$6:$BH$21,2,0),0%)</f>
        <v>0</v>
      </c>
      <c r="P4" s="426">
        <f>IF((P$3+$A4)&gt;=Main!$B$12,VLOOKUP(MIN($BG$6,ReplacementRates!P$3),ReplacementRates!$BG$6:$BH$21,2,0),0%)</f>
        <v>0</v>
      </c>
      <c r="Q4" s="426">
        <f>IF((Q$3+$A4)&gt;=Main!$B$12,VLOOKUP(MIN($BG$6,ReplacementRates!Q$3),ReplacementRates!$BG$6:$BH$21,2,0),0%)</f>
        <v>0</v>
      </c>
      <c r="R4" s="426">
        <f>IF((R$3+$A4)&gt;=Main!$B$12,VLOOKUP(MIN($BG$6,ReplacementRates!R$3),ReplacementRates!$BG$6:$BH$21,2,0),0%)</f>
        <v>0</v>
      </c>
      <c r="S4" s="426">
        <f>IF((S$3+$A4)&gt;=Main!$B$12,VLOOKUP(MIN($BG$6,ReplacementRates!S$3),ReplacementRates!$BG$6:$BH$21,2,0),0%)</f>
        <v>0</v>
      </c>
      <c r="T4" s="426">
        <f>IF((T$3+$A4)&gt;=Main!$B$12,VLOOKUP(MIN($BG$6,ReplacementRates!T$3),ReplacementRates!$BG$6:$BH$21,2,0),0%)</f>
        <v>0</v>
      </c>
      <c r="U4" s="426">
        <f>IF((U$3+$A4)&gt;=Main!$B$12,VLOOKUP(MIN($BG$6,ReplacementRates!U$3),ReplacementRates!$BG$6:$BH$21,2,0),0%)</f>
        <v>0</v>
      </c>
      <c r="V4" s="426">
        <f>IF((V$3+$A4)&gt;=Main!$B$12,VLOOKUP(MIN($BG$6,ReplacementRates!V$3),ReplacementRates!$BG$6:$BH$21,2,0),0%)</f>
        <v>0</v>
      </c>
      <c r="W4" s="426">
        <f>IF((W$3+$A4)&gt;=Main!$B$12,VLOOKUP(MIN($BG$6,ReplacementRates!W$3),ReplacementRates!$BG$6:$BH$21,2,0),0%)</f>
        <v>0</v>
      </c>
      <c r="X4" s="426">
        <f>IF((X$3+$A4)&gt;=Main!$B$12,VLOOKUP(MIN($BG$6,ReplacementRates!X$3),ReplacementRates!$BG$6:$BH$21,2,0),0%)</f>
        <v>0</v>
      </c>
      <c r="Y4" s="426">
        <f>IF((Y$3+$A4)&gt;=Main!$B$12,VLOOKUP(MIN($BG$6,ReplacementRates!Y$3),ReplacementRates!$BG$6:$BH$21,2,0),0%)</f>
        <v>0</v>
      </c>
      <c r="Z4" s="426">
        <f>IF((Z$3+$A4)&gt;=Main!$B$12,VLOOKUP(MIN($BG$6,ReplacementRates!Z$3),ReplacementRates!$BG$6:$BH$21,2,0),0%)</f>
        <v>0</v>
      </c>
      <c r="AA4" s="426">
        <f>IF((AA$3+$A4)&gt;=Main!$B$12,VLOOKUP(MIN($BG$6,ReplacementRates!AA$3),ReplacementRates!$BG$6:$BH$21,2,0),0%)</f>
        <v>0</v>
      </c>
      <c r="AB4" s="426">
        <f>IF((AB$3+$A4)&gt;=Main!$B$12,VLOOKUP(MIN($BG$6,ReplacementRates!AB$3),ReplacementRates!$BG$6:$BH$21,2,0),0%)</f>
        <v>0</v>
      </c>
      <c r="AC4" s="426">
        <f>IF((AC$3+$A4)&gt;=Main!$B$12,VLOOKUP(MIN($BG$6,ReplacementRates!AC$3),ReplacementRates!$BG$6:$BH$21,2,0),0%)</f>
        <v>0</v>
      </c>
      <c r="AD4" s="426">
        <f>IF((AD$3+$A4)&gt;=Main!$B$12,VLOOKUP(MIN($BG$6,ReplacementRates!AD$3),ReplacementRates!$BG$6:$BH$21,2,0),0%)</f>
        <v>0</v>
      </c>
      <c r="AE4" s="426">
        <f>IF((AE$3+$A4)&gt;=Main!$B$12,VLOOKUP(MIN($BG$6,ReplacementRates!AE$3),ReplacementRates!$BG$6:$BH$21,2,0),0%)</f>
        <v>0</v>
      </c>
      <c r="AF4" s="426">
        <f>IF((AF$3+$A4)&gt;=Main!$B$12,VLOOKUP(MIN($BG$6,ReplacementRates!AF$3),ReplacementRates!$BG$6:$BH$21,2,0),0%)</f>
        <v>0</v>
      </c>
      <c r="AG4" s="426">
        <f>IF((AG$3+$A4)&gt;=Main!$B$12,VLOOKUP(MIN($BG$6,ReplacementRates!AG$3),ReplacementRates!$BG$6:$BH$21,2,0),0%)</f>
        <v>0</v>
      </c>
      <c r="AH4" s="426">
        <f>IF((AH$3+$A4)&gt;=Main!$B$12,VLOOKUP(MIN($BG$6,ReplacementRates!AH$3),ReplacementRates!$BG$6:$BH$21,2,0),0%)</f>
        <v>0</v>
      </c>
      <c r="AI4" s="426">
        <f>IF((AI$3+$A4)&gt;=Main!$B$12,VLOOKUP(MIN($BG$6,ReplacementRates!AI$3),ReplacementRates!$BG$6:$BH$21,2,0),0%)</f>
        <v>0</v>
      </c>
      <c r="AJ4" s="426">
        <f>IF((AJ$3+$A4)&gt;=Main!$B$12,VLOOKUP(MIN($BG$6,ReplacementRates!AJ$3),ReplacementRates!$BG$6:$BH$21,2,0),0%)</f>
        <v>0</v>
      </c>
      <c r="AK4" s="426">
        <f>IF((AK$3+$A4)&gt;=Main!$B$12,VLOOKUP(MIN($BG$6,ReplacementRates!AK$3),ReplacementRates!$BG$6:$BH$21,2,0),0%)</f>
        <v>0</v>
      </c>
      <c r="AL4" s="426">
        <f>IF((AL$3+$A4)&gt;=Main!$B$12,VLOOKUP(MIN($BG$6,ReplacementRates!AL$3),ReplacementRates!$BG$6:$BH$21,2,0),0%)</f>
        <v>0</v>
      </c>
      <c r="AM4" s="426">
        <f>IF((AM$3+$A4)&gt;=Main!$B$12,VLOOKUP(MIN($BG$6,ReplacementRates!AM$3),ReplacementRates!$BG$6:$BH$21,2,0),0%)</f>
        <v>0</v>
      </c>
      <c r="AN4" s="426">
        <f>IF((AN$3+$A4)&gt;=Main!$B$12,VLOOKUP(MIN($BG$6,ReplacementRates!AN$3),ReplacementRates!$BG$6:$BH$21,2,0),0%)</f>
        <v>0</v>
      </c>
      <c r="AO4" s="426">
        <f>IF((AO$3+$A4)&gt;=Main!$B$12,VLOOKUP(MIN($BG$6,ReplacementRates!AO$3),ReplacementRates!$BG$6:$BH$21,2,0),0%)</f>
        <v>0</v>
      </c>
      <c r="AP4" s="426">
        <f>IF((AP$3+$A4)&gt;=Main!$B$12,VLOOKUP(MIN($BG$6,ReplacementRates!AP$3),ReplacementRates!$BG$6:$BH$21,2,0),0%)</f>
        <v>0</v>
      </c>
      <c r="AQ4" s="426">
        <f>IF((AQ$3+$A4)&gt;=Main!$B$12,VLOOKUP(MIN($BG$6,ReplacementRates!AQ$3),ReplacementRates!$BG$6:$BH$21,2,0),0%)</f>
        <v>0</v>
      </c>
      <c r="AR4" s="423">
        <f>IF(OR(AR$3&gt;=Main!$B$14,$A4&gt;=Main!$B$17),100%,0%)</f>
        <v>1</v>
      </c>
      <c r="AS4" s="422">
        <f>IF(OR(AS$3&gt;=Main!$B$14,$A4&gt;=Main!$B$17),100%,0%)</f>
        <v>1</v>
      </c>
      <c r="AT4" s="422">
        <f>IF(OR(AT$3&gt;=Main!$B$14,$A4&gt;=Main!$B$17),100%,0%)</f>
        <v>1</v>
      </c>
      <c r="AU4" s="422">
        <f>IF(OR(AU$3&gt;=Main!$B$14,$A4&gt;=Main!$B$17),100%,0%)</f>
        <v>1</v>
      </c>
      <c r="AV4" s="422">
        <f>IF(OR(AV$3&gt;=Main!$B$14,$A4&gt;=Main!$B$17),100%,0%)</f>
        <v>1</v>
      </c>
      <c r="AW4" s="422">
        <f>IF(OR(AW$3&gt;=Main!$B$14,$A4&gt;=Main!$B$17),100%,0%)</f>
        <v>1</v>
      </c>
      <c r="AX4" s="422">
        <f>IF(OR(AX$3&gt;=Main!$B$14,$A4&gt;=Main!$B$17),100%,0%)</f>
        <v>1</v>
      </c>
      <c r="AY4" s="422">
        <f>IF(OR(AY$3&gt;=Main!$B$14,$A4&gt;=Main!$B$17),100%,0%)</f>
        <v>1</v>
      </c>
      <c r="AZ4" s="422">
        <f>IF(OR(AZ$3&gt;=Main!$B$14,$A4&gt;=Main!$B$17),100%,0%)</f>
        <v>1</v>
      </c>
      <c r="BA4" s="422">
        <f>IF(OR(BA$3&gt;=Main!$B$14,$A4&gt;=Main!$B$17),100%,0%)</f>
        <v>1</v>
      </c>
      <c r="BB4" s="422">
        <f>IF(OR(BB$3&gt;=Main!$B$14,$A4&gt;=Main!$B$17),100%,0%)</f>
        <v>1</v>
      </c>
      <c r="BC4" s="422">
        <f>IF(OR(BC$3&gt;=Main!$B$14,$A4&gt;=Main!$B$17),100%,0%)</f>
        <v>1</v>
      </c>
      <c r="BD4" s="422">
        <f>IF(OR(BD$3&gt;=Main!$B$14,$A4&gt;=Main!$B$17),100%,0%)</f>
        <v>1</v>
      </c>
      <c r="BE4" s="422">
        <f>IF(OR(BE$3&gt;=Main!$B$14,$A4&gt;=Main!$B$17),100%,0%)</f>
        <v>1</v>
      </c>
      <c r="BG4" s="307" t="s">
        <v>182</v>
      </c>
    </row>
    <row r="5" spans="1:60">
      <c r="A5" s="27">
        <v>6</v>
      </c>
      <c r="B5" s="426">
        <f>IF((B$3+$A5)&gt;=Main!$B$12,VLOOKUP(MIN($BG$6,ReplacementRates!B$3),ReplacementRates!$BG$6:$BH$21,2,0),0%)</f>
        <v>0</v>
      </c>
      <c r="C5" s="426">
        <f>IF((C$3+$A5)&gt;=Main!$B$12,VLOOKUP(MIN($BG$6,ReplacementRates!C$3),ReplacementRates!$BG$6:$BH$21,2,0),0%)</f>
        <v>0</v>
      </c>
      <c r="D5" s="426">
        <f>IF((D$3+$A5)&gt;=Main!$B$12,VLOOKUP(MIN($BG$6,ReplacementRates!D$3),ReplacementRates!$BG$6:$BH$21,2,0),0%)</f>
        <v>0</v>
      </c>
      <c r="E5" s="426">
        <f>IF((E$3+$A5)&gt;=Main!$B$12,VLOOKUP(MIN($BG$6,ReplacementRates!E$3),ReplacementRates!$BG$6:$BH$21,2,0),0%)</f>
        <v>0</v>
      </c>
      <c r="F5" s="426">
        <f>IF((F$3+$A5)&gt;=Main!$B$12,VLOOKUP(MIN($BG$6,ReplacementRates!F$3),ReplacementRates!$BG$6:$BH$21,2,0),0%)</f>
        <v>0</v>
      </c>
      <c r="G5" s="426">
        <f>IF((G$3+$A5)&gt;=Main!$B$12,VLOOKUP(MIN($BG$6,ReplacementRates!G$3),ReplacementRates!$BG$6:$BH$21,2,0),0%)</f>
        <v>0</v>
      </c>
      <c r="H5" s="426">
        <f>IF((H$3+$A5)&gt;=Main!$B$12,VLOOKUP(MIN($BG$6,ReplacementRates!H$3),ReplacementRates!$BG$6:$BH$21,2,0),0%)</f>
        <v>0</v>
      </c>
      <c r="I5" s="426">
        <f>IF((I$3+$A5)&gt;=Main!$B$12,VLOOKUP(MIN($BG$6,ReplacementRates!I$3),ReplacementRates!$BG$6:$BH$21,2,0),0%)</f>
        <v>0</v>
      </c>
      <c r="J5" s="426">
        <f>IF((J$3+$A5)&gt;=Main!$B$12,VLOOKUP(MIN($BG$6,ReplacementRates!J$3),ReplacementRates!$BG$6:$BH$21,2,0),0%)</f>
        <v>0</v>
      </c>
      <c r="K5" s="426">
        <f>IF((K$3+$A5)&gt;=Main!$B$12,VLOOKUP(MIN($BG$6,ReplacementRates!K$3),ReplacementRates!$BG$6:$BH$21,2,0),0%)</f>
        <v>0</v>
      </c>
      <c r="L5" s="426">
        <f>IF((L$3+$A5)&gt;=Main!$B$12,VLOOKUP(MIN($BG$6,ReplacementRates!L$3),ReplacementRates!$BG$6:$BH$21,2,0),0%)</f>
        <v>0</v>
      </c>
      <c r="M5" s="426">
        <f>IF((M$3+$A5)&gt;=Main!$B$12,VLOOKUP(MIN($BG$6,ReplacementRates!M$3),ReplacementRates!$BG$6:$BH$21,2,0),0%)</f>
        <v>0</v>
      </c>
      <c r="N5" s="426">
        <f>IF((N$3+$A5)&gt;=Main!$B$12,VLOOKUP(MIN($BG$6,ReplacementRates!N$3),ReplacementRates!$BG$6:$BH$21,2,0),0%)</f>
        <v>0</v>
      </c>
      <c r="O5" s="426">
        <f>IF((O$3+$A5)&gt;=Main!$B$12,VLOOKUP(MIN($BG$6,ReplacementRates!O$3),ReplacementRates!$BG$6:$BH$21,2,0),0%)</f>
        <v>0</v>
      </c>
      <c r="P5" s="426">
        <f>IF((P$3+$A5)&gt;=Main!$B$12,VLOOKUP(MIN($BG$6,ReplacementRates!P$3),ReplacementRates!$BG$6:$BH$21,2,0),0%)</f>
        <v>0</v>
      </c>
      <c r="Q5" s="426">
        <f>IF((Q$3+$A5)&gt;=Main!$B$12,VLOOKUP(MIN($BG$6,ReplacementRates!Q$3),ReplacementRates!$BG$6:$BH$21,2,0),0%)</f>
        <v>0</v>
      </c>
      <c r="R5" s="426">
        <f>IF((R$3+$A5)&gt;=Main!$B$12,VLOOKUP(MIN($BG$6,ReplacementRates!R$3),ReplacementRates!$BG$6:$BH$21,2,0),0%)</f>
        <v>0</v>
      </c>
      <c r="S5" s="426">
        <f>IF((S$3+$A5)&gt;=Main!$B$12,VLOOKUP(MIN($BG$6,ReplacementRates!S$3),ReplacementRates!$BG$6:$BH$21,2,0),0%)</f>
        <v>0</v>
      </c>
      <c r="T5" s="426">
        <f>IF((T$3+$A5)&gt;=Main!$B$12,VLOOKUP(MIN($BG$6,ReplacementRates!T$3),ReplacementRates!$BG$6:$BH$21,2,0),0%)</f>
        <v>0</v>
      </c>
      <c r="U5" s="426">
        <f>IF((U$3+$A5)&gt;=Main!$B$12,VLOOKUP(MIN($BG$6,ReplacementRates!U$3),ReplacementRates!$BG$6:$BH$21,2,0),0%)</f>
        <v>0</v>
      </c>
      <c r="V5" s="426">
        <f>IF((V$3+$A5)&gt;=Main!$B$12,VLOOKUP(MIN($BG$6,ReplacementRates!V$3),ReplacementRates!$BG$6:$BH$21,2,0),0%)</f>
        <v>0</v>
      </c>
      <c r="W5" s="426">
        <f>IF((W$3+$A5)&gt;=Main!$B$12,VLOOKUP(MIN($BG$6,ReplacementRates!W$3),ReplacementRates!$BG$6:$BH$21,2,0),0%)</f>
        <v>0</v>
      </c>
      <c r="X5" s="426">
        <f>IF((X$3+$A5)&gt;=Main!$B$12,VLOOKUP(MIN($BG$6,ReplacementRates!X$3),ReplacementRates!$BG$6:$BH$21,2,0),0%)</f>
        <v>0</v>
      </c>
      <c r="Y5" s="426">
        <f>IF((Y$3+$A5)&gt;=Main!$B$12,VLOOKUP(MIN($BG$6,ReplacementRates!Y$3),ReplacementRates!$BG$6:$BH$21,2,0),0%)</f>
        <v>0</v>
      </c>
      <c r="Z5" s="426">
        <f>IF((Z$3+$A5)&gt;=Main!$B$12,VLOOKUP(MIN($BG$6,ReplacementRates!Z$3),ReplacementRates!$BG$6:$BH$21,2,0),0%)</f>
        <v>0</v>
      </c>
      <c r="AA5" s="426">
        <f>IF((AA$3+$A5)&gt;=Main!$B$12,VLOOKUP(MIN($BG$6,ReplacementRates!AA$3),ReplacementRates!$BG$6:$BH$21,2,0),0%)</f>
        <v>0</v>
      </c>
      <c r="AB5" s="426">
        <f>IF((AB$3+$A5)&gt;=Main!$B$12,VLOOKUP(MIN($BG$6,ReplacementRates!AB$3),ReplacementRates!$BG$6:$BH$21,2,0),0%)</f>
        <v>0</v>
      </c>
      <c r="AC5" s="426">
        <f>IF((AC$3+$A5)&gt;=Main!$B$12,VLOOKUP(MIN($BG$6,ReplacementRates!AC$3),ReplacementRates!$BG$6:$BH$21,2,0),0%)</f>
        <v>0</v>
      </c>
      <c r="AD5" s="426">
        <f>IF((AD$3+$A5)&gt;=Main!$B$12,VLOOKUP(MIN($BG$6,ReplacementRates!AD$3),ReplacementRates!$BG$6:$BH$21,2,0),0%)</f>
        <v>0</v>
      </c>
      <c r="AE5" s="426">
        <f>IF((AE$3+$A5)&gt;=Main!$B$12,VLOOKUP(MIN($BG$6,ReplacementRates!AE$3),ReplacementRates!$BG$6:$BH$21,2,0),0%)</f>
        <v>0</v>
      </c>
      <c r="AF5" s="426">
        <f>IF((AF$3+$A5)&gt;=Main!$B$12,VLOOKUP(MIN($BG$6,ReplacementRates!AF$3),ReplacementRates!$BG$6:$BH$21,2,0),0%)</f>
        <v>0</v>
      </c>
      <c r="AG5" s="426">
        <f>IF((AG$3+$A5)&gt;=Main!$B$12,VLOOKUP(MIN($BG$6,ReplacementRates!AG$3),ReplacementRates!$BG$6:$BH$21,2,0),0%)</f>
        <v>0</v>
      </c>
      <c r="AH5" s="426">
        <f>IF((AH$3+$A5)&gt;=Main!$B$12,VLOOKUP(MIN($BG$6,ReplacementRates!AH$3),ReplacementRates!$BG$6:$BH$21,2,0),0%)</f>
        <v>0</v>
      </c>
      <c r="AI5" s="426">
        <f>IF((AI$3+$A5)&gt;=Main!$B$12,VLOOKUP(MIN($BG$6,ReplacementRates!AI$3),ReplacementRates!$BG$6:$BH$21,2,0),0%)</f>
        <v>0</v>
      </c>
      <c r="AJ5" s="426">
        <f>IF((AJ$3+$A5)&gt;=Main!$B$12,VLOOKUP(MIN($BG$6,ReplacementRates!AJ$3),ReplacementRates!$BG$6:$BH$21,2,0),0%)</f>
        <v>0</v>
      </c>
      <c r="AK5" s="426">
        <f>IF((AK$3+$A5)&gt;=Main!$B$12,VLOOKUP(MIN($BG$6,ReplacementRates!AK$3),ReplacementRates!$BG$6:$BH$21,2,0),0%)</f>
        <v>0</v>
      </c>
      <c r="AL5" s="426">
        <f>IF((AL$3+$A5)&gt;=Main!$B$12,VLOOKUP(MIN($BG$6,ReplacementRates!AL$3),ReplacementRates!$BG$6:$BH$21,2,0),0%)</f>
        <v>0</v>
      </c>
      <c r="AM5" s="426">
        <f>IF((AM$3+$A5)&gt;=Main!$B$12,VLOOKUP(MIN($BG$6,ReplacementRates!AM$3),ReplacementRates!$BG$6:$BH$21,2,0),0%)</f>
        <v>0</v>
      </c>
      <c r="AN5" s="426">
        <f>IF((AN$3+$A5)&gt;=Main!$B$12,VLOOKUP(MIN($BG$6,ReplacementRates!AN$3),ReplacementRates!$BG$6:$BH$21,2,0),0%)</f>
        <v>0</v>
      </c>
      <c r="AO5" s="426">
        <f>IF((AO$3+$A5)&gt;=Main!$B$12,VLOOKUP(MIN($BG$6,ReplacementRates!AO$3),ReplacementRates!$BG$6:$BH$21,2,0),0%)</f>
        <v>0</v>
      </c>
      <c r="AP5" s="426">
        <f>IF((AP$3+$A5)&gt;=Main!$B$12,VLOOKUP(MIN($BG$6,ReplacementRates!AP$3),ReplacementRates!$BG$6:$BH$21,2,0),0%)</f>
        <v>0</v>
      </c>
      <c r="AQ5" s="426">
        <f>IF((AQ$3+$A5)&gt;=Main!$B$12,VLOOKUP(MIN($BG$6,ReplacementRates!AQ$3),ReplacementRates!$BG$6:$BH$21,2,0),0%)</f>
        <v>0</v>
      </c>
      <c r="AR5" s="422">
        <f>IF(OR(AR$3&gt;=Main!$B$14,$A5&gt;=Main!$B$17),100%,0%)</f>
        <v>1</v>
      </c>
      <c r="AS5" s="422">
        <f>IF(OR(AS$3&gt;=Main!$B$14,$A5&gt;=Main!$B$17),100%,0%)</f>
        <v>1</v>
      </c>
      <c r="AT5" s="422">
        <f>IF(OR(AT$3&gt;=Main!$B$14,$A5&gt;=Main!$B$17),100%,0%)</f>
        <v>1</v>
      </c>
      <c r="AU5" s="422">
        <f>IF(OR(AU$3&gt;=Main!$B$14,$A5&gt;=Main!$B$17),100%,0%)</f>
        <v>1</v>
      </c>
      <c r="AV5" s="422">
        <f>IF(OR(AV$3&gt;=Main!$B$14,$A5&gt;=Main!$B$17),100%,0%)</f>
        <v>1</v>
      </c>
      <c r="AW5" s="422">
        <f>IF(OR(AW$3&gt;=Main!$B$14,$A5&gt;=Main!$B$17),100%,0%)</f>
        <v>1</v>
      </c>
      <c r="AX5" s="422">
        <f>IF(OR(AX$3&gt;=Main!$B$14,$A5&gt;=Main!$B$17),100%,0%)</f>
        <v>1</v>
      </c>
      <c r="AY5" s="422">
        <f>IF(OR(AY$3&gt;=Main!$B$14,$A5&gt;=Main!$B$17),100%,0%)</f>
        <v>1</v>
      </c>
      <c r="AZ5" s="422">
        <f>IF(OR(AZ$3&gt;=Main!$B$14,$A5&gt;=Main!$B$17),100%,0%)</f>
        <v>1</v>
      </c>
      <c r="BA5" s="422">
        <f>IF(OR(BA$3&gt;=Main!$B$14,$A5&gt;=Main!$B$17),100%,0%)</f>
        <v>1</v>
      </c>
      <c r="BB5" s="422">
        <f>IF(OR(BB$3&gt;=Main!$B$14,$A5&gt;=Main!$B$17),100%,0%)</f>
        <v>1</v>
      </c>
      <c r="BC5" s="422">
        <f>IF(OR(BC$3&gt;=Main!$B$14,$A5&gt;=Main!$B$17),100%,0%)</f>
        <v>1</v>
      </c>
      <c r="BD5" s="422">
        <f>IF(OR(BD$3&gt;=Main!$B$14,$A5&gt;=Main!$B$17),100%,0%)</f>
        <v>1</v>
      </c>
      <c r="BE5" s="422">
        <f>IF(OR(BE$3&gt;=Main!$B$14,$A5&gt;=Main!$B$17),100%,0%)</f>
        <v>1</v>
      </c>
      <c r="BG5" s="90" t="s">
        <v>183</v>
      </c>
      <c r="BH5" s="90" t="s">
        <v>184</v>
      </c>
    </row>
    <row r="6" spans="1:60">
      <c r="A6" s="27">
        <v>7</v>
      </c>
      <c r="B6" s="426">
        <f>IF((B$3+$A6)&gt;=Main!$B$12,VLOOKUP(MIN($BG$6,ReplacementRates!B$3),ReplacementRates!$BG$6:$BH$21,2,0),0%)</f>
        <v>0</v>
      </c>
      <c r="C6" s="426">
        <f>IF((C$3+$A6)&gt;=Main!$B$12,VLOOKUP(MIN($BG$6,ReplacementRates!C$3),ReplacementRates!$BG$6:$BH$21,2,0),0%)</f>
        <v>0</v>
      </c>
      <c r="D6" s="426">
        <f>IF((D$3+$A6)&gt;=Main!$B$12,VLOOKUP(MIN($BG$6,ReplacementRates!D$3),ReplacementRates!$BG$6:$BH$21,2,0),0%)</f>
        <v>0</v>
      </c>
      <c r="E6" s="426">
        <f>IF((E$3+$A6)&gt;=Main!$B$12,VLOOKUP(MIN($BG$6,ReplacementRates!E$3),ReplacementRates!$BG$6:$BH$21,2,0),0%)</f>
        <v>0</v>
      </c>
      <c r="F6" s="426">
        <f>IF((F$3+$A6)&gt;=Main!$B$12,VLOOKUP(MIN($BG$6,ReplacementRates!F$3),ReplacementRates!$BG$6:$BH$21,2,0),0%)</f>
        <v>0</v>
      </c>
      <c r="G6" s="426">
        <f>IF((G$3+$A6)&gt;=Main!$B$12,VLOOKUP(MIN($BG$6,ReplacementRates!G$3),ReplacementRates!$BG$6:$BH$21,2,0),0%)</f>
        <v>0</v>
      </c>
      <c r="H6" s="426">
        <f>IF((H$3+$A6)&gt;=Main!$B$12,VLOOKUP(MIN($BG$6,ReplacementRates!H$3),ReplacementRates!$BG$6:$BH$21,2,0),0%)</f>
        <v>0</v>
      </c>
      <c r="I6" s="426">
        <f>IF((I$3+$A6)&gt;=Main!$B$12,VLOOKUP(MIN($BG$6,ReplacementRates!I$3),ReplacementRates!$BG$6:$BH$21,2,0),0%)</f>
        <v>0</v>
      </c>
      <c r="J6" s="426">
        <f>IF((J$3+$A6)&gt;=Main!$B$12,VLOOKUP(MIN($BG$6,ReplacementRates!J$3),ReplacementRates!$BG$6:$BH$21,2,0),0%)</f>
        <v>0</v>
      </c>
      <c r="K6" s="426">
        <f>IF((K$3+$A6)&gt;=Main!$B$12,VLOOKUP(MIN($BG$6,ReplacementRates!K$3),ReplacementRates!$BG$6:$BH$21,2,0),0%)</f>
        <v>0</v>
      </c>
      <c r="L6" s="426">
        <f>IF((L$3+$A6)&gt;=Main!$B$12,VLOOKUP(MIN($BG$6,ReplacementRates!L$3),ReplacementRates!$BG$6:$BH$21,2,0),0%)</f>
        <v>0</v>
      </c>
      <c r="M6" s="426">
        <f>IF((M$3+$A6)&gt;=Main!$B$12,VLOOKUP(MIN($BG$6,ReplacementRates!M$3),ReplacementRates!$BG$6:$BH$21,2,0),0%)</f>
        <v>0</v>
      </c>
      <c r="N6" s="426">
        <f>IF((N$3+$A6)&gt;=Main!$B$12,VLOOKUP(MIN($BG$6,ReplacementRates!N$3),ReplacementRates!$BG$6:$BH$21,2,0),0%)</f>
        <v>0</v>
      </c>
      <c r="O6" s="426">
        <f>IF((O$3+$A6)&gt;=Main!$B$12,VLOOKUP(MIN($BG$6,ReplacementRates!O$3),ReplacementRates!$BG$6:$BH$21,2,0),0%)</f>
        <v>0</v>
      </c>
      <c r="P6" s="426">
        <f>IF((P$3+$A6)&gt;=Main!$B$12,VLOOKUP(MIN($BG$6,ReplacementRates!P$3),ReplacementRates!$BG$6:$BH$21,2,0),0%)</f>
        <v>0</v>
      </c>
      <c r="Q6" s="426">
        <f>IF((Q$3+$A6)&gt;=Main!$B$12,VLOOKUP(MIN($BG$6,ReplacementRates!Q$3),ReplacementRates!$BG$6:$BH$21,2,0),0%)</f>
        <v>0</v>
      </c>
      <c r="R6" s="426">
        <f>IF((R$3+$A6)&gt;=Main!$B$12,VLOOKUP(MIN($BG$6,ReplacementRates!R$3),ReplacementRates!$BG$6:$BH$21,2,0),0%)</f>
        <v>0</v>
      </c>
      <c r="S6" s="426">
        <f>IF((S$3+$A6)&gt;=Main!$B$12,VLOOKUP(MIN($BG$6,ReplacementRates!S$3),ReplacementRates!$BG$6:$BH$21,2,0),0%)</f>
        <v>0</v>
      </c>
      <c r="T6" s="426">
        <f>IF((T$3+$A6)&gt;=Main!$B$12,VLOOKUP(MIN($BG$6,ReplacementRates!T$3),ReplacementRates!$BG$6:$BH$21,2,0),0%)</f>
        <v>0</v>
      </c>
      <c r="U6" s="426">
        <f>IF((U$3+$A6)&gt;=Main!$B$12,VLOOKUP(MIN($BG$6,ReplacementRates!U$3),ReplacementRates!$BG$6:$BH$21,2,0),0%)</f>
        <v>0</v>
      </c>
      <c r="V6" s="426">
        <f>IF((V$3+$A6)&gt;=Main!$B$12,VLOOKUP(MIN($BG$6,ReplacementRates!V$3),ReplacementRates!$BG$6:$BH$21,2,0),0%)</f>
        <v>0</v>
      </c>
      <c r="W6" s="426">
        <f>IF((W$3+$A6)&gt;=Main!$B$12,VLOOKUP(MIN($BG$6,ReplacementRates!W$3),ReplacementRates!$BG$6:$BH$21,2,0),0%)</f>
        <v>0</v>
      </c>
      <c r="X6" s="426">
        <f>IF((X$3+$A6)&gt;=Main!$B$12,VLOOKUP(MIN($BG$6,ReplacementRates!X$3),ReplacementRates!$BG$6:$BH$21,2,0),0%)</f>
        <v>0</v>
      </c>
      <c r="Y6" s="426">
        <f>IF((Y$3+$A6)&gt;=Main!$B$12,VLOOKUP(MIN($BG$6,ReplacementRates!Y$3),ReplacementRates!$BG$6:$BH$21,2,0),0%)</f>
        <v>0</v>
      </c>
      <c r="Z6" s="426">
        <f>IF((Z$3+$A6)&gt;=Main!$B$12,VLOOKUP(MIN($BG$6,ReplacementRates!Z$3),ReplacementRates!$BG$6:$BH$21,2,0),0%)</f>
        <v>0</v>
      </c>
      <c r="AA6" s="426">
        <f>IF((AA$3+$A6)&gt;=Main!$B$12,VLOOKUP(MIN($BG$6,ReplacementRates!AA$3),ReplacementRates!$BG$6:$BH$21,2,0),0%)</f>
        <v>0</v>
      </c>
      <c r="AB6" s="426">
        <f>IF((AB$3+$A6)&gt;=Main!$B$12,VLOOKUP(MIN($BG$6,ReplacementRates!AB$3),ReplacementRates!$BG$6:$BH$21,2,0),0%)</f>
        <v>0</v>
      </c>
      <c r="AC6" s="426">
        <f>IF((AC$3+$A6)&gt;=Main!$B$12,VLOOKUP(MIN($BG$6,ReplacementRates!AC$3),ReplacementRates!$BG$6:$BH$21,2,0),0%)</f>
        <v>0</v>
      </c>
      <c r="AD6" s="426">
        <f>IF((AD$3+$A6)&gt;=Main!$B$12,VLOOKUP(MIN($BG$6,ReplacementRates!AD$3),ReplacementRates!$BG$6:$BH$21,2,0),0%)</f>
        <v>0</v>
      </c>
      <c r="AE6" s="426">
        <f>IF((AE$3+$A6)&gt;=Main!$B$12,VLOOKUP(MIN($BG$6,ReplacementRates!AE$3),ReplacementRates!$BG$6:$BH$21,2,0),0%)</f>
        <v>0</v>
      </c>
      <c r="AF6" s="426">
        <f>IF((AF$3+$A6)&gt;=Main!$B$12,VLOOKUP(MIN($BG$6,ReplacementRates!AF$3),ReplacementRates!$BG$6:$BH$21,2,0),0%)</f>
        <v>0</v>
      </c>
      <c r="AG6" s="426">
        <f>IF((AG$3+$A6)&gt;=Main!$B$12,VLOOKUP(MIN($BG$6,ReplacementRates!AG$3),ReplacementRates!$BG$6:$BH$21,2,0),0%)</f>
        <v>0</v>
      </c>
      <c r="AH6" s="426">
        <f>IF((AH$3+$A6)&gt;=Main!$B$12,VLOOKUP(MIN($BG$6,ReplacementRates!AH$3),ReplacementRates!$BG$6:$BH$21,2,0),0%)</f>
        <v>0</v>
      </c>
      <c r="AI6" s="426">
        <f>IF((AI$3+$A6)&gt;=Main!$B$12,VLOOKUP(MIN($BG$6,ReplacementRates!AI$3),ReplacementRates!$BG$6:$BH$21,2,0),0%)</f>
        <v>0</v>
      </c>
      <c r="AJ6" s="426">
        <f>IF((AJ$3+$A6)&gt;=Main!$B$12,VLOOKUP(MIN($BG$6,ReplacementRates!AJ$3),ReplacementRates!$BG$6:$BH$21,2,0),0%)</f>
        <v>0</v>
      </c>
      <c r="AK6" s="426">
        <f>IF((AK$3+$A6)&gt;=Main!$B$12,VLOOKUP(MIN($BG$6,ReplacementRates!AK$3),ReplacementRates!$BG$6:$BH$21,2,0),0%)</f>
        <v>0</v>
      </c>
      <c r="AL6" s="426">
        <f>IF((AL$3+$A6)&gt;=Main!$B$12,VLOOKUP(MIN($BG$6,ReplacementRates!AL$3),ReplacementRates!$BG$6:$BH$21,2,0),0%)</f>
        <v>0</v>
      </c>
      <c r="AM6" s="426">
        <f>IF((AM$3+$A6)&gt;=Main!$B$12,VLOOKUP(MIN($BG$6,ReplacementRates!AM$3),ReplacementRates!$BG$6:$BH$21,2,0),0%)</f>
        <v>0</v>
      </c>
      <c r="AN6" s="426">
        <f>IF((AN$3+$A6)&gt;=Main!$B$12,VLOOKUP(MIN($BG$6,ReplacementRates!AN$3),ReplacementRates!$BG$6:$BH$21,2,0),0%)</f>
        <v>0</v>
      </c>
      <c r="AO6" s="426">
        <f>IF((AO$3+$A6)&gt;=Main!$B$12,VLOOKUP(MIN($BG$6,ReplacementRates!AO$3),ReplacementRates!$BG$6:$BH$21,2,0),0%)</f>
        <v>0</v>
      </c>
      <c r="AP6" s="426">
        <f>IF((AP$3+$A6)&gt;=Main!$B$12,VLOOKUP(MIN($BG$6,ReplacementRates!AP$3),ReplacementRates!$BG$6:$BH$21,2,0),0%)</f>
        <v>0</v>
      </c>
      <c r="AQ6" s="426">
        <f>IF((AQ$3+$A6)&gt;=Main!$B$12,VLOOKUP(MIN($BG$6,ReplacementRates!AQ$3),ReplacementRates!$BG$6:$BH$21,2,0),0%)</f>
        <v>0</v>
      </c>
      <c r="AR6" s="422">
        <f>IF(OR(AR$3&gt;=Main!$B$14,$A6&gt;=Main!$B$17),100%,0%)</f>
        <v>1</v>
      </c>
      <c r="AS6" s="422">
        <f>IF(OR(AS$3&gt;=Main!$B$14,$A6&gt;=Main!$B$17),100%,0%)</f>
        <v>1</v>
      </c>
      <c r="AT6" s="422">
        <f>IF(OR(AT$3&gt;=Main!$B$14,$A6&gt;=Main!$B$17),100%,0%)</f>
        <v>1</v>
      </c>
      <c r="AU6" s="422">
        <f>IF(OR(AU$3&gt;=Main!$B$14,$A6&gt;=Main!$B$17),100%,0%)</f>
        <v>1</v>
      </c>
      <c r="AV6" s="422">
        <f>IF(OR(AV$3&gt;=Main!$B$14,$A6&gt;=Main!$B$17),100%,0%)</f>
        <v>1</v>
      </c>
      <c r="AW6" s="422">
        <f>IF(OR(AW$3&gt;=Main!$B$14,$A6&gt;=Main!$B$17),100%,0%)</f>
        <v>1</v>
      </c>
      <c r="AX6" s="422">
        <f>IF(OR(AX$3&gt;=Main!$B$14,$A6&gt;=Main!$B$17),100%,0%)</f>
        <v>1</v>
      </c>
      <c r="AY6" s="422">
        <f>IF(OR(AY$3&gt;=Main!$B$14,$A6&gt;=Main!$B$17),100%,0%)</f>
        <v>1</v>
      </c>
      <c r="AZ6" s="422">
        <f>IF(OR(AZ$3&gt;=Main!$B$14,$A6&gt;=Main!$B$17),100%,0%)</f>
        <v>1</v>
      </c>
      <c r="BA6" s="422">
        <f>IF(OR(BA$3&gt;=Main!$B$14,$A6&gt;=Main!$B$17),100%,0%)</f>
        <v>1</v>
      </c>
      <c r="BB6" s="422">
        <f>IF(OR(BB$3&gt;=Main!$B$14,$A6&gt;=Main!$B$17),100%,0%)</f>
        <v>1</v>
      </c>
      <c r="BC6" s="422">
        <f>IF(OR(BC$3&gt;=Main!$B$14,$A6&gt;=Main!$B$17),100%,0%)</f>
        <v>1</v>
      </c>
      <c r="BD6" s="422">
        <f>IF(OR(BD$3&gt;=Main!$B$14,$A6&gt;=Main!$B$17),100%,0%)</f>
        <v>1</v>
      </c>
      <c r="BE6" s="422">
        <f>IF(OR(BE$3&gt;=Main!$B$14,$A6&gt;=Main!$B$17),100%,0%)</f>
        <v>1</v>
      </c>
      <c r="BG6" s="424">
        <v>65</v>
      </c>
      <c r="BH6" s="442">
        <v>1</v>
      </c>
    </row>
    <row r="7" spans="1:60">
      <c r="A7" s="27">
        <v>8</v>
      </c>
      <c r="B7" s="426">
        <f>IF((B$3+$A7)&gt;=Main!$B$12,VLOOKUP(MIN($BG$6,ReplacementRates!B$3),ReplacementRates!$BG$6:$BH$21,2,0),0%)</f>
        <v>0</v>
      </c>
      <c r="C7" s="426">
        <f>IF((C$3+$A7)&gt;=Main!$B$12,VLOOKUP(MIN($BG$6,ReplacementRates!C$3),ReplacementRates!$BG$6:$BH$21,2,0),0%)</f>
        <v>0</v>
      </c>
      <c r="D7" s="426">
        <f>IF((D$3+$A7)&gt;=Main!$B$12,VLOOKUP(MIN($BG$6,ReplacementRates!D$3),ReplacementRates!$BG$6:$BH$21,2,0),0%)</f>
        <v>0</v>
      </c>
      <c r="E7" s="426">
        <f>IF((E$3+$A7)&gt;=Main!$B$12,VLOOKUP(MIN($BG$6,ReplacementRates!E$3),ReplacementRates!$BG$6:$BH$21,2,0),0%)</f>
        <v>0</v>
      </c>
      <c r="F7" s="426">
        <f>IF((F$3+$A7)&gt;=Main!$B$12,VLOOKUP(MIN($BG$6,ReplacementRates!F$3),ReplacementRates!$BG$6:$BH$21,2,0),0%)</f>
        <v>0</v>
      </c>
      <c r="G7" s="426">
        <f>IF((G$3+$A7)&gt;=Main!$B$12,VLOOKUP(MIN($BG$6,ReplacementRates!G$3),ReplacementRates!$BG$6:$BH$21,2,0),0%)</f>
        <v>0</v>
      </c>
      <c r="H7" s="426">
        <f>IF((H$3+$A7)&gt;=Main!$B$12,VLOOKUP(MIN($BG$6,ReplacementRates!H$3),ReplacementRates!$BG$6:$BH$21,2,0),0%)</f>
        <v>0</v>
      </c>
      <c r="I7" s="426">
        <f>IF((I$3+$A7)&gt;=Main!$B$12,VLOOKUP(MIN($BG$6,ReplacementRates!I$3),ReplacementRates!$BG$6:$BH$21,2,0),0%)</f>
        <v>0</v>
      </c>
      <c r="J7" s="426">
        <f>IF((J$3+$A7)&gt;=Main!$B$12,VLOOKUP(MIN($BG$6,ReplacementRates!J$3),ReplacementRates!$BG$6:$BH$21,2,0),0%)</f>
        <v>0</v>
      </c>
      <c r="K7" s="426">
        <f>IF((K$3+$A7)&gt;=Main!$B$12,VLOOKUP(MIN($BG$6,ReplacementRates!K$3),ReplacementRates!$BG$6:$BH$21,2,0),0%)</f>
        <v>0</v>
      </c>
      <c r="L7" s="426">
        <f>IF((L$3+$A7)&gt;=Main!$B$12,VLOOKUP(MIN($BG$6,ReplacementRates!L$3),ReplacementRates!$BG$6:$BH$21,2,0),0%)</f>
        <v>0</v>
      </c>
      <c r="M7" s="426">
        <f>IF((M$3+$A7)&gt;=Main!$B$12,VLOOKUP(MIN($BG$6,ReplacementRates!M$3),ReplacementRates!$BG$6:$BH$21,2,0),0%)</f>
        <v>0</v>
      </c>
      <c r="N7" s="426">
        <f>IF((N$3+$A7)&gt;=Main!$B$12,VLOOKUP(MIN($BG$6,ReplacementRates!N$3),ReplacementRates!$BG$6:$BH$21,2,0),0%)</f>
        <v>0</v>
      </c>
      <c r="O7" s="426">
        <f>IF((O$3+$A7)&gt;=Main!$B$12,VLOOKUP(MIN($BG$6,ReplacementRates!O$3),ReplacementRates!$BG$6:$BH$21,2,0),0%)</f>
        <v>0</v>
      </c>
      <c r="P7" s="426">
        <f>IF((P$3+$A7)&gt;=Main!$B$12,VLOOKUP(MIN($BG$6,ReplacementRates!P$3),ReplacementRates!$BG$6:$BH$21,2,0),0%)</f>
        <v>0</v>
      </c>
      <c r="Q7" s="426">
        <f>IF((Q$3+$A7)&gt;=Main!$B$12,VLOOKUP(MIN($BG$6,ReplacementRates!Q$3),ReplacementRates!$BG$6:$BH$21,2,0),0%)</f>
        <v>0</v>
      </c>
      <c r="R7" s="426">
        <f>IF((R$3+$A7)&gt;=Main!$B$12,VLOOKUP(MIN($BG$6,ReplacementRates!R$3),ReplacementRates!$BG$6:$BH$21,2,0),0%)</f>
        <v>0</v>
      </c>
      <c r="S7" s="426">
        <f>IF((S$3+$A7)&gt;=Main!$B$12,VLOOKUP(MIN($BG$6,ReplacementRates!S$3),ReplacementRates!$BG$6:$BH$21,2,0),0%)</f>
        <v>0</v>
      </c>
      <c r="T7" s="426">
        <f>IF((T$3+$A7)&gt;=Main!$B$12,VLOOKUP(MIN($BG$6,ReplacementRates!T$3),ReplacementRates!$BG$6:$BH$21,2,0),0%)</f>
        <v>0</v>
      </c>
      <c r="U7" s="426">
        <f>IF((U$3+$A7)&gt;=Main!$B$12,VLOOKUP(MIN($BG$6,ReplacementRates!U$3),ReplacementRates!$BG$6:$BH$21,2,0),0%)</f>
        <v>0</v>
      </c>
      <c r="V7" s="426">
        <f>IF((V$3+$A7)&gt;=Main!$B$12,VLOOKUP(MIN($BG$6,ReplacementRates!V$3),ReplacementRates!$BG$6:$BH$21,2,0),0%)</f>
        <v>0</v>
      </c>
      <c r="W7" s="426">
        <f>IF((W$3+$A7)&gt;=Main!$B$12,VLOOKUP(MIN($BG$6,ReplacementRates!W$3),ReplacementRates!$BG$6:$BH$21,2,0),0%)</f>
        <v>0</v>
      </c>
      <c r="X7" s="426">
        <f>IF((X$3+$A7)&gt;=Main!$B$12,VLOOKUP(MIN($BG$6,ReplacementRates!X$3),ReplacementRates!$BG$6:$BH$21,2,0),0%)</f>
        <v>0</v>
      </c>
      <c r="Y7" s="426">
        <f>IF((Y$3+$A7)&gt;=Main!$B$12,VLOOKUP(MIN($BG$6,ReplacementRates!Y$3),ReplacementRates!$BG$6:$BH$21,2,0),0%)</f>
        <v>0</v>
      </c>
      <c r="Z7" s="426">
        <f>IF((Z$3+$A7)&gt;=Main!$B$12,VLOOKUP(MIN($BG$6,ReplacementRates!Z$3),ReplacementRates!$BG$6:$BH$21,2,0),0%)</f>
        <v>0</v>
      </c>
      <c r="AA7" s="426">
        <f>IF((AA$3+$A7)&gt;=Main!$B$12,VLOOKUP(MIN($BG$6,ReplacementRates!AA$3),ReplacementRates!$BG$6:$BH$21,2,0),0%)</f>
        <v>0</v>
      </c>
      <c r="AB7" s="426">
        <f>IF((AB$3+$A7)&gt;=Main!$B$12,VLOOKUP(MIN($BG$6,ReplacementRates!AB$3),ReplacementRates!$BG$6:$BH$21,2,0),0%)</f>
        <v>0</v>
      </c>
      <c r="AC7" s="426">
        <f>IF((AC$3+$A7)&gt;=Main!$B$12,VLOOKUP(MIN($BG$6,ReplacementRates!AC$3),ReplacementRates!$BG$6:$BH$21,2,0),0%)</f>
        <v>0</v>
      </c>
      <c r="AD7" s="426">
        <f>IF((AD$3+$A7)&gt;=Main!$B$12,VLOOKUP(MIN($BG$6,ReplacementRates!AD$3),ReplacementRates!$BG$6:$BH$21,2,0),0%)</f>
        <v>0</v>
      </c>
      <c r="AE7" s="426">
        <f>IF((AE$3+$A7)&gt;=Main!$B$12,VLOOKUP(MIN($BG$6,ReplacementRates!AE$3),ReplacementRates!$BG$6:$BH$21,2,0),0%)</f>
        <v>0</v>
      </c>
      <c r="AF7" s="426">
        <f>IF((AF$3+$A7)&gt;=Main!$B$12,VLOOKUP(MIN($BG$6,ReplacementRates!AF$3),ReplacementRates!$BG$6:$BH$21,2,0),0%)</f>
        <v>0</v>
      </c>
      <c r="AG7" s="426">
        <f>IF((AG$3+$A7)&gt;=Main!$B$12,VLOOKUP(MIN($BG$6,ReplacementRates!AG$3),ReplacementRates!$BG$6:$BH$21,2,0),0%)</f>
        <v>0</v>
      </c>
      <c r="AH7" s="426">
        <f>IF((AH$3+$A7)&gt;=Main!$B$12,VLOOKUP(MIN($BG$6,ReplacementRates!AH$3),ReplacementRates!$BG$6:$BH$21,2,0),0%)</f>
        <v>0</v>
      </c>
      <c r="AI7" s="426">
        <f>IF((AI$3+$A7)&gt;=Main!$B$12,VLOOKUP(MIN($BG$6,ReplacementRates!AI$3),ReplacementRates!$BG$6:$BH$21,2,0),0%)</f>
        <v>0</v>
      </c>
      <c r="AJ7" s="426">
        <f>IF((AJ$3+$A7)&gt;=Main!$B$12,VLOOKUP(MIN($BG$6,ReplacementRates!AJ$3),ReplacementRates!$BG$6:$BH$21,2,0),0%)</f>
        <v>0</v>
      </c>
      <c r="AK7" s="426">
        <f>IF((AK$3+$A7)&gt;=Main!$B$12,VLOOKUP(MIN($BG$6,ReplacementRates!AK$3),ReplacementRates!$BG$6:$BH$21,2,0),0%)</f>
        <v>0</v>
      </c>
      <c r="AL7" s="426">
        <f>IF((AL$3+$A7)&gt;=Main!$B$12,VLOOKUP(MIN($BG$6,ReplacementRates!AL$3),ReplacementRates!$BG$6:$BH$21,2,0),0%)</f>
        <v>0</v>
      </c>
      <c r="AM7" s="426">
        <f>IF((AM$3+$A7)&gt;=Main!$B$12,VLOOKUP(MIN($BG$6,ReplacementRates!AM$3),ReplacementRates!$BG$6:$BH$21,2,0),0%)</f>
        <v>0</v>
      </c>
      <c r="AN7" s="426">
        <f>IF((AN$3+$A7)&gt;=Main!$B$12,VLOOKUP(MIN($BG$6,ReplacementRates!AN$3),ReplacementRates!$BG$6:$BH$21,2,0),0%)</f>
        <v>0</v>
      </c>
      <c r="AO7" s="426">
        <f>IF((AO$3+$A7)&gt;=Main!$B$12,VLOOKUP(MIN($BG$6,ReplacementRates!AO$3),ReplacementRates!$BG$6:$BH$21,2,0),0%)</f>
        <v>0</v>
      </c>
      <c r="AP7" s="426">
        <f>IF((AP$3+$A7)&gt;=Main!$B$12,VLOOKUP(MIN($BG$6,ReplacementRates!AP$3),ReplacementRates!$BG$6:$BH$21,2,0),0%)</f>
        <v>0</v>
      </c>
      <c r="AQ7" s="426">
        <f>IF((AQ$3+$A7)&gt;=Main!$B$12,VLOOKUP(MIN($BG$6,ReplacementRates!AQ$3),ReplacementRates!$BG$6:$BH$21,2,0),0%)</f>
        <v>0</v>
      </c>
      <c r="AR7" s="422">
        <f>IF(OR(AR$3&gt;=Main!$B$14,$A7&gt;=Main!$B$17),100%,0%)</f>
        <v>1</v>
      </c>
      <c r="AS7" s="422">
        <f>IF(OR(AS$3&gt;=Main!$B$14,$A7&gt;=Main!$B$17),100%,0%)</f>
        <v>1</v>
      </c>
      <c r="AT7" s="422">
        <f>IF(OR(AT$3&gt;=Main!$B$14,$A7&gt;=Main!$B$17),100%,0%)</f>
        <v>1</v>
      </c>
      <c r="AU7" s="422">
        <f>IF(OR(AU$3&gt;=Main!$B$14,$A7&gt;=Main!$B$17),100%,0%)</f>
        <v>1</v>
      </c>
      <c r="AV7" s="422">
        <f>IF(OR(AV$3&gt;=Main!$B$14,$A7&gt;=Main!$B$17),100%,0%)</f>
        <v>1</v>
      </c>
      <c r="AW7" s="422">
        <f>IF(OR(AW$3&gt;=Main!$B$14,$A7&gt;=Main!$B$17),100%,0%)</f>
        <v>1</v>
      </c>
      <c r="AX7" s="422">
        <f>IF(OR(AX$3&gt;=Main!$B$14,$A7&gt;=Main!$B$17),100%,0%)</f>
        <v>1</v>
      </c>
      <c r="AY7" s="422">
        <f>IF(OR(AY$3&gt;=Main!$B$14,$A7&gt;=Main!$B$17),100%,0%)</f>
        <v>1</v>
      </c>
      <c r="AZ7" s="422">
        <f>IF(OR(AZ$3&gt;=Main!$B$14,$A7&gt;=Main!$B$17),100%,0%)</f>
        <v>1</v>
      </c>
      <c r="BA7" s="422">
        <f>IF(OR(BA$3&gt;=Main!$B$14,$A7&gt;=Main!$B$17),100%,0%)</f>
        <v>1</v>
      </c>
      <c r="BB7" s="422">
        <f>IF(OR(BB$3&gt;=Main!$B$14,$A7&gt;=Main!$B$17),100%,0%)</f>
        <v>1</v>
      </c>
      <c r="BC7" s="422">
        <f>IF(OR(BC$3&gt;=Main!$B$14,$A7&gt;=Main!$B$17),100%,0%)</f>
        <v>1</v>
      </c>
      <c r="BD7" s="422">
        <f>IF(OR(BD$3&gt;=Main!$B$14,$A7&gt;=Main!$B$17),100%,0%)</f>
        <v>1</v>
      </c>
      <c r="BE7" s="422">
        <f>IF(OR(BE$3&gt;=Main!$B$14,$A7&gt;=Main!$B$17),100%,0%)</f>
        <v>1</v>
      </c>
      <c r="BG7" s="122">
        <v>64</v>
      </c>
      <c r="BH7" s="443">
        <v>0.97599999999999998</v>
      </c>
    </row>
    <row r="8" spans="1:60">
      <c r="A8" s="27">
        <v>9</v>
      </c>
      <c r="B8" s="426">
        <f>IF((B$3+$A8)&gt;=Main!$B$12,VLOOKUP(MIN($BG$6,ReplacementRates!B$3),ReplacementRates!$BG$6:$BH$21,2,0),0%)</f>
        <v>0</v>
      </c>
      <c r="C8" s="426">
        <f>IF((C$3+$A8)&gt;=Main!$B$12,VLOOKUP(MIN($BG$6,ReplacementRates!C$3),ReplacementRates!$BG$6:$BH$21,2,0),0%)</f>
        <v>0</v>
      </c>
      <c r="D8" s="426">
        <f>IF((D$3+$A8)&gt;=Main!$B$12,VLOOKUP(MIN($BG$6,ReplacementRates!D$3),ReplacementRates!$BG$6:$BH$21,2,0),0%)</f>
        <v>0</v>
      </c>
      <c r="E8" s="426">
        <f>IF((E$3+$A8)&gt;=Main!$B$12,VLOOKUP(MIN($BG$6,ReplacementRates!E$3),ReplacementRates!$BG$6:$BH$21,2,0),0%)</f>
        <v>0</v>
      </c>
      <c r="F8" s="426">
        <f>IF((F$3+$A8)&gt;=Main!$B$12,VLOOKUP(MIN($BG$6,ReplacementRates!F$3),ReplacementRates!$BG$6:$BH$21,2,0),0%)</f>
        <v>0</v>
      </c>
      <c r="G8" s="426">
        <f>IF((G$3+$A8)&gt;=Main!$B$12,VLOOKUP(MIN($BG$6,ReplacementRates!G$3),ReplacementRates!$BG$6:$BH$21,2,0),0%)</f>
        <v>0</v>
      </c>
      <c r="H8" s="426">
        <f>IF((H$3+$A8)&gt;=Main!$B$12,VLOOKUP(MIN($BG$6,ReplacementRates!H$3),ReplacementRates!$BG$6:$BH$21,2,0),0%)</f>
        <v>0</v>
      </c>
      <c r="I8" s="426">
        <f>IF((I$3+$A8)&gt;=Main!$B$12,VLOOKUP(MIN($BG$6,ReplacementRates!I$3),ReplacementRates!$BG$6:$BH$21,2,0),0%)</f>
        <v>0</v>
      </c>
      <c r="J8" s="426">
        <f>IF((J$3+$A8)&gt;=Main!$B$12,VLOOKUP(MIN($BG$6,ReplacementRates!J$3),ReplacementRates!$BG$6:$BH$21,2,0),0%)</f>
        <v>0</v>
      </c>
      <c r="K8" s="426">
        <f>IF((K$3+$A8)&gt;=Main!$B$12,VLOOKUP(MIN($BG$6,ReplacementRates!K$3),ReplacementRates!$BG$6:$BH$21,2,0),0%)</f>
        <v>0</v>
      </c>
      <c r="L8" s="426">
        <f>IF((L$3+$A8)&gt;=Main!$B$12,VLOOKUP(MIN($BG$6,ReplacementRates!L$3),ReplacementRates!$BG$6:$BH$21,2,0),0%)</f>
        <v>0</v>
      </c>
      <c r="M8" s="426">
        <f>IF((M$3+$A8)&gt;=Main!$B$12,VLOOKUP(MIN($BG$6,ReplacementRates!M$3),ReplacementRates!$BG$6:$BH$21,2,0),0%)</f>
        <v>0</v>
      </c>
      <c r="N8" s="426">
        <f>IF((N$3+$A8)&gt;=Main!$B$12,VLOOKUP(MIN($BG$6,ReplacementRates!N$3),ReplacementRates!$BG$6:$BH$21,2,0),0%)</f>
        <v>0</v>
      </c>
      <c r="O8" s="426">
        <f>IF((O$3+$A8)&gt;=Main!$B$12,VLOOKUP(MIN($BG$6,ReplacementRates!O$3),ReplacementRates!$BG$6:$BH$21,2,0),0%)</f>
        <v>0</v>
      </c>
      <c r="P8" s="426">
        <f>IF((P$3+$A8)&gt;=Main!$B$12,VLOOKUP(MIN($BG$6,ReplacementRates!P$3),ReplacementRates!$BG$6:$BH$21,2,0),0%)</f>
        <v>0</v>
      </c>
      <c r="Q8" s="426">
        <f>IF((Q$3+$A8)&gt;=Main!$B$12,VLOOKUP(MIN($BG$6,ReplacementRates!Q$3),ReplacementRates!$BG$6:$BH$21,2,0),0%)</f>
        <v>0</v>
      </c>
      <c r="R8" s="426">
        <f>IF((R$3+$A8)&gt;=Main!$B$12,VLOOKUP(MIN($BG$6,ReplacementRates!R$3),ReplacementRates!$BG$6:$BH$21,2,0),0%)</f>
        <v>0</v>
      </c>
      <c r="S8" s="426">
        <f>IF((S$3+$A8)&gt;=Main!$B$12,VLOOKUP(MIN($BG$6,ReplacementRates!S$3),ReplacementRates!$BG$6:$BH$21,2,0),0%)</f>
        <v>0</v>
      </c>
      <c r="T8" s="426">
        <f>IF((T$3+$A8)&gt;=Main!$B$12,VLOOKUP(MIN($BG$6,ReplacementRates!T$3),ReplacementRates!$BG$6:$BH$21,2,0),0%)</f>
        <v>0</v>
      </c>
      <c r="U8" s="426">
        <f>IF((U$3+$A8)&gt;=Main!$B$12,VLOOKUP(MIN($BG$6,ReplacementRates!U$3),ReplacementRates!$BG$6:$BH$21,2,0),0%)</f>
        <v>0</v>
      </c>
      <c r="V8" s="426">
        <f>IF((V$3+$A8)&gt;=Main!$B$12,VLOOKUP(MIN($BG$6,ReplacementRates!V$3),ReplacementRates!$BG$6:$BH$21,2,0),0%)</f>
        <v>0</v>
      </c>
      <c r="W8" s="426">
        <f>IF((W$3+$A8)&gt;=Main!$B$12,VLOOKUP(MIN($BG$6,ReplacementRates!W$3),ReplacementRates!$BG$6:$BH$21,2,0),0%)</f>
        <v>0</v>
      </c>
      <c r="X8" s="426">
        <f>IF((X$3+$A8)&gt;=Main!$B$12,VLOOKUP(MIN($BG$6,ReplacementRates!X$3),ReplacementRates!$BG$6:$BH$21,2,0),0%)</f>
        <v>0</v>
      </c>
      <c r="Y8" s="426">
        <f>IF((Y$3+$A8)&gt;=Main!$B$12,VLOOKUP(MIN($BG$6,ReplacementRates!Y$3),ReplacementRates!$BG$6:$BH$21,2,0),0%)</f>
        <v>0</v>
      </c>
      <c r="Z8" s="426">
        <f>IF((Z$3+$A8)&gt;=Main!$B$12,VLOOKUP(MIN($BG$6,ReplacementRates!Z$3),ReplacementRates!$BG$6:$BH$21,2,0),0%)</f>
        <v>0</v>
      </c>
      <c r="AA8" s="426">
        <f>IF((AA$3+$A8)&gt;=Main!$B$12,VLOOKUP(MIN($BG$6,ReplacementRates!AA$3),ReplacementRates!$BG$6:$BH$21,2,0),0%)</f>
        <v>0</v>
      </c>
      <c r="AB8" s="426">
        <f>IF((AB$3+$A8)&gt;=Main!$B$12,VLOOKUP(MIN($BG$6,ReplacementRates!AB$3),ReplacementRates!$BG$6:$BH$21,2,0),0%)</f>
        <v>0</v>
      </c>
      <c r="AC8" s="426">
        <f>IF((AC$3+$A8)&gt;=Main!$B$12,VLOOKUP(MIN($BG$6,ReplacementRates!AC$3),ReplacementRates!$BG$6:$BH$21,2,0),0%)</f>
        <v>0</v>
      </c>
      <c r="AD8" s="426">
        <f>IF((AD$3+$A8)&gt;=Main!$B$12,VLOOKUP(MIN($BG$6,ReplacementRates!AD$3),ReplacementRates!$BG$6:$BH$21,2,0),0%)</f>
        <v>0</v>
      </c>
      <c r="AE8" s="426">
        <f>IF((AE$3+$A8)&gt;=Main!$B$12,VLOOKUP(MIN($BG$6,ReplacementRates!AE$3),ReplacementRates!$BG$6:$BH$21,2,0),0%)</f>
        <v>0</v>
      </c>
      <c r="AF8" s="426">
        <f>IF((AF$3+$A8)&gt;=Main!$B$12,VLOOKUP(MIN($BG$6,ReplacementRates!AF$3),ReplacementRates!$BG$6:$BH$21,2,0),0%)</f>
        <v>0</v>
      </c>
      <c r="AG8" s="426">
        <f>IF((AG$3+$A8)&gt;=Main!$B$12,VLOOKUP(MIN($BG$6,ReplacementRates!AG$3),ReplacementRates!$BG$6:$BH$21,2,0),0%)</f>
        <v>0</v>
      </c>
      <c r="AH8" s="426">
        <f>IF((AH$3+$A8)&gt;=Main!$B$12,VLOOKUP(MIN($BG$6,ReplacementRates!AH$3),ReplacementRates!$BG$6:$BH$21,2,0),0%)</f>
        <v>0</v>
      </c>
      <c r="AI8" s="426">
        <f>IF((AI$3+$A8)&gt;=Main!$B$12,VLOOKUP(MIN($BG$6,ReplacementRates!AI$3),ReplacementRates!$BG$6:$BH$21,2,0),0%)</f>
        <v>0</v>
      </c>
      <c r="AJ8" s="426">
        <f>IF((AJ$3+$A8)&gt;=Main!$B$12,VLOOKUP(MIN($BG$6,ReplacementRates!AJ$3),ReplacementRates!$BG$6:$BH$21,2,0),0%)</f>
        <v>0</v>
      </c>
      <c r="AK8" s="426">
        <f>IF((AK$3+$A8)&gt;=Main!$B$12,VLOOKUP(MIN($BG$6,ReplacementRates!AK$3),ReplacementRates!$BG$6:$BH$21,2,0),0%)</f>
        <v>0</v>
      </c>
      <c r="AL8" s="426">
        <f>IF((AL$3+$A8)&gt;=Main!$B$12,VLOOKUP(MIN($BG$6,ReplacementRates!AL$3),ReplacementRates!$BG$6:$BH$21,2,0),0%)</f>
        <v>0</v>
      </c>
      <c r="AM8" s="426">
        <f>IF((AM$3+$A8)&gt;=Main!$B$12,VLOOKUP(MIN($BG$6,ReplacementRates!AM$3),ReplacementRates!$BG$6:$BH$21,2,0),0%)</f>
        <v>0</v>
      </c>
      <c r="AN8" s="426">
        <f>IF((AN$3+$A8)&gt;=Main!$B$12,VLOOKUP(MIN($BG$6,ReplacementRates!AN$3),ReplacementRates!$BG$6:$BH$21,2,0),0%)</f>
        <v>0</v>
      </c>
      <c r="AO8" s="426">
        <f>IF((AO$3+$A8)&gt;=Main!$B$12,VLOOKUP(MIN($BG$6,ReplacementRates!AO$3),ReplacementRates!$BG$6:$BH$21,2,0),0%)</f>
        <v>0</v>
      </c>
      <c r="AP8" s="426">
        <f>IF((AP$3+$A8)&gt;=Main!$B$12,VLOOKUP(MIN($BG$6,ReplacementRates!AP$3),ReplacementRates!$BG$6:$BH$21,2,0),0%)</f>
        <v>0</v>
      </c>
      <c r="AQ8" s="426">
        <f>IF((AQ$3+$A8)&gt;=Main!$B$12,VLOOKUP(MIN($BG$6,ReplacementRates!AQ$3),ReplacementRates!$BG$6:$BH$21,2,0),0%)</f>
        <v>0</v>
      </c>
      <c r="AR8" s="422">
        <f>IF(OR(AR$3&gt;=Main!$B$14,$A8&gt;=Main!$B$17),100%,0%)</f>
        <v>1</v>
      </c>
      <c r="AS8" s="422">
        <f>IF(OR(AS$3&gt;=Main!$B$14,$A8&gt;=Main!$B$17),100%,0%)</f>
        <v>1</v>
      </c>
      <c r="AT8" s="422">
        <f>IF(OR(AT$3&gt;=Main!$B$14,$A8&gt;=Main!$B$17),100%,0%)</f>
        <v>1</v>
      </c>
      <c r="AU8" s="422">
        <f>IF(OR(AU$3&gt;=Main!$B$14,$A8&gt;=Main!$B$17),100%,0%)</f>
        <v>1</v>
      </c>
      <c r="AV8" s="422">
        <f>IF(OR(AV$3&gt;=Main!$B$14,$A8&gt;=Main!$B$17),100%,0%)</f>
        <v>1</v>
      </c>
      <c r="AW8" s="422">
        <f>IF(OR(AW$3&gt;=Main!$B$14,$A8&gt;=Main!$B$17),100%,0%)</f>
        <v>1</v>
      </c>
      <c r="AX8" s="422">
        <f>IF(OR(AX$3&gt;=Main!$B$14,$A8&gt;=Main!$B$17),100%,0%)</f>
        <v>1</v>
      </c>
      <c r="AY8" s="422">
        <f>IF(OR(AY$3&gt;=Main!$B$14,$A8&gt;=Main!$B$17),100%,0%)</f>
        <v>1</v>
      </c>
      <c r="AZ8" s="422">
        <f>IF(OR(AZ$3&gt;=Main!$B$14,$A8&gt;=Main!$B$17),100%,0%)</f>
        <v>1</v>
      </c>
      <c r="BA8" s="422">
        <f>IF(OR(BA$3&gt;=Main!$B$14,$A8&gt;=Main!$B$17),100%,0%)</f>
        <v>1</v>
      </c>
      <c r="BB8" s="422">
        <f>IF(OR(BB$3&gt;=Main!$B$14,$A8&gt;=Main!$B$17),100%,0%)</f>
        <v>1</v>
      </c>
      <c r="BC8" s="422">
        <f>IF(OR(BC$3&gt;=Main!$B$14,$A8&gt;=Main!$B$17),100%,0%)</f>
        <v>1</v>
      </c>
      <c r="BD8" s="422">
        <f>IF(OR(BD$3&gt;=Main!$B$14,$A8&gt;=Main!$B$17),100%,0%)</f>
        <v>1</v>
      </c>
      <c r="BE8" s="422">
        <f>IF(OR(BE$3&gt;=Main!$B$14,$A8&gt;=Main!$B$17),100%,0%)</f>
        <v>1</v>
      </c>
      <c r="BG8" s="122">
        <v>63</v>
      </c>
      <c r="BH8" s="444">
        <v>0.95199999999999996</v>
      </c>
    </row>
    <row r="9" spans="1:60">
      <c r="A9" s="27">
        <v>10</v>
      </c>
      <c r="B9" s="426">
        <f>IF((B$3+$A9)&gt;=Main!$B$12,VLOOKUP(MIN($BG$6,ReplacementRates!B$3),ReplacementRates!$BG$6:$BH$21,2,0),0%)</f>
        <v>0</v>
      </c>
      <c r="C9" s="426">
        <f>IF((C$3+$A9)&gt;=Main!$B$12,VLOOKUP(MIN($BG$6,ReplacementRates!C$3),ReplacementRates!$BG$6:$BH$21,2,0),0%)</f>
        <v>0</v>
      </c>
      <c r="D9" s="426">
        <f>IF((D$3+$A9)&gt;=Main!$B$12,VLOOKUP(MIN($BG$6,ReplacementRates!D$3),ReplacementRates!$BG$6:$BH$21,2,0),0%)</f>
        <v>0</v>
      </c>
      <c r="E9" s="426">
        <f>IF((E$3+$A9)&gt;=Main!$B$12,VLOOKUP(MIN($BG$6,ReplacementRates!E$3),ReplacementRates!$BG$6:$BH$21,2,0),0%)</f>
        <v>0</v>
      </c>
      <c r="F9" s="426">
        <f>IF((F$3+$A9)&gt;=Main!$B$12,VLOOKUP(MIN($BG$6,ReplacementRates!F$3),ReplacementRates!$BG$6:$BH$21,2,0),0%)</f>
        <v>0</v>
      </c>
      <c r="G9" s="426">
        <f>IF((G$3+$A9)&gt;=Main!$B$12,VLOOKUP(MIN($BG$6,ReplacementRates!G$3),ReplacementRates!$BG$6:$BH$21,2,0),0%)</f>
        <v>0</v>
      </c>
      <c r="H9" s="426">
        <f>IF((H$3+$A9)&gt;=Main!$B$12,VLOOKUP(MIN($BG$6,ReplacementRates!H$3),ReplacementRates!$BG$6:$BH$21,2,0),0%)</f>
        <v>0</v>
      </c>
      <c r="I9" s="426">
        <f>IF((I$3+$A9)&gt;=Main!$B$12,VLOOKUP(MIN($BG$6,ReplacementRates!I$3),ReplacementRates!$BG$6:$BH$21,2,0),0%)</f>
        <v>0</v>
      </c>
      <c r="J9" s="426">
        <f>IF((J$3+$A9)&gt;=Main!$B$12,VLOOKUP(MIN($BG$6,ReplacementRates!J$3),ReplacementRates!$BG$6:$BH$21,2,0),0%)</f>
        <v>0</v>
      </c>
      <c r="K9" s="426">
        <f>IF((K$3+$A9)&gt;=Main!$B$12,VLOOKUP(MIN($BG$6,ReplacementRates!K$3),ReplacementRates!$BG$6:$BH$21,2,0),0%)</f>
        <v>0</v>
      </c>
      <c r="L9" s="426">
        <f>IF((L$3+$A9)&gt;=Main!$B$12,VLOOKUP(MIN($BG$6,ReplacementRates!L$3),ReplacementRates!$BG$6:$BH$21,2,0),0%)</f>
        <v>0</v>
      </c>
      <c r="M9" s="426">
        <f>IF((M$3+$A9)&gt;=Main!$B$12,VLOOKUP(MIN($BG$6,ReplacementRates!M$3),ReplacementRates!$BG$6:$BH$21,2,0),0%)</f>
        <v>0</v>
      </c>
      <c r="N9" s="426">
        <f>IF((N$3+$A9)&gt;=Main!$B$12,VLOOKUP(MIN($BG$6,ReplacementRates!N$3),ReplacementRates!$BG$6:$BH$21,2,0),0%)</f>
        <v>0</v>
      </c>
      <c r="O9" s="426">
        <f>IF((O$3+$A9)&gt;=Main!$B$12,VLOOKUP(MIN($BG$6,ReplacementRates!O$3),ReplacementRates!$BG$6:$BH$21,2,0),0%)</f>
        <v>0</v>
      </c>
      <c r="P9" s="426">
        <f>IF((P$3+$A9)&gt;=Main!$B$12,VLOOKUP(MIN($BG$6,ReplacementRates!P$3),ReplacementRates!$BG$6:$BH$21,2,0),0%)</f>
        <v>0</v>
      </c>
      <c r="Q9" s="426">
        <f>IF((Q$3+$A9)&gt;=Main!$B$12,VLOOKUP(MIN($BG$6,ReplacementRates!Q$3),ReplacementRates!$BG$6:$BH$21,2,0),0%)</f>
        <v>0</v>
      </c>
      <c r="R9" s="426">
        <f>IF((R$3+$A9)&gt;=Main!$B$12,VLOOKUP(MIN($BG$6,ReplacementRates!R$3),ReplacementRates!$BG$6:$BH$21,2,0),0%)</f>
        <v>0</v>
      </c>
      <c r="S9" s="426">
        <f>IF((S$3+$A9)&gt;=Main!$B$12,VLOOKUP(MIN($BG$6,ReplacementRates!S$3),ReplacementRates!$BG$6:$BH$21,2,0),0%)</f>
        <v>0</v>
      </c>
      <c r="T9" s="426">
        <f>IF((T$3+$A9)&gt;=Main!$B$12,VLOOKUP(MIN($BG$6,ReplacementRates!T$3),ReplacementRates!$BG$6:$BH$21,2,0),0%)</f>
        <v>0</v>
      </c>
      <c r="U9" s="426">
        <f>IF((U$3+$A9)&gt;=Main!$B$12,VLOOKUP(MIN($BG$6,ReplacementRates!U$3),ReplacementRates!$BG$6:$BH$21,2,0),0%)</f>
        <v>0</v>
      </c>
      <c r="V9" s="426">
        <f>IF((V$3+$A9)&gt;=Main!$B$12,VLOOKUP(MIN($BG$6,ReplacementRates!V$3),ReplacementRates!$BG$6:$BH$21,2,0),0%)</f>
        <v>0</v>
      </c>
      <c r="W9" s="426">
        <f>IF((W$3+$A9)&gt;=Main!$B$12,VLOOKUP(MIN($BG$6,ReplacementRates!W$3),ReplacementRates!$BG$6:$BH$21,2,0),0%)</f>
        <v>0</v>
      </c>
      <c r="X9" s="426">
        <f>IF((X$3+$A9)&gt;=Main!$B$12,VLOOKUP(MIN($BG$6,ReplacementRates!X$3),ReplacementRates!$BG$6:$BH$21,2,0),0%)</f>
        <v>0</v>
      </c>
      <c r="Y9" s="426">
        <f>IF((Y$3+$A9)&gt;=Main!$B$12,VLOOKUP(MIN($BG$6,ReplacementRates!Y$3),ReplacementRates!$BG$6:$BH$21,2,0),0%)</f>
        <v>0</v>
      </c>
      <c r="Z9" s="426">
        <f>IF((Z$3+$A9)&gt;=Main!$B$12,VLOOKUP(MIN($BG$6,ReplacementRates!Z$3),ReplacementRates!$BG$6:$BH$21,2,0),0%)</f>
        <v>0</v>
      </c>
      <c r="AA9" s="426">
        <f>IF((AA$3+$A9)&gt;=Main!$B$12,VLOOKUP(MIN($BG$6,ReplacementRates!AA$3),ReplacementRates!$BG$6:$BH$21,2,0),0%)</f>
        <v>0</v>
      </c>
      <c r="AB9" s="426">
        <f>IF((AB$3+$A9)&gt;=Main!$B$12,VLOOKUP(MIN($BG$6,ReplacementRates!AB$3),ReplacementRates!$BG$6:$BH$21,2,0),0%)</f>
        <v>0</v>
      </c>
      <c r="AC9" s="426">
        <f>IF((AC$3+$A9)&gt;=Main!$B$12,VLOOKUP(MIN($BG$6,ReplacementRates!AC$3),ReplacementRates!$BG$6:$BH$21,2,0),0%)</f>
        <v>0</v>
      </c>
      <c r="AD9" s="426">
        <f>IF((AD$3+$A9)&gt;=Main!$B$12,VLOOKUP(MIN($BG$6,ReplacementRates!AD$3),ReplacementRates!$BG$6:$BH$21,2,0),0%)</f>
        <v>0</v>
      </c>
      <c r="AE9" s="426">
        <f>IF((AE$3+$A9)&gt;=Main!$B$12,VLOOKUP(MIN($BG$6,ReplacementRates!AE$3),ReplacementRates!$BG$6:$BH$21,2,0),0%)</f>
        <v>0</v>
      </c>
      <c r="AF9" s="426">
        <f>IF((AF$3+$A9)&gt;=Main!$B$12,VLOOKUP(MIN($BG$6,ReplacementRates!AF$3),ReplacementRates!$BG$6:$BH$21,2,0),0%)</f>
        <v>0</v>
      </c>
      <c r="AG9" s="426">
        <f>IF((AG$3+$A9)&gt;=Main!$B$12,VLOOKUP(MIN($BG$6,ReplacementRates!AG$3),ReplacementRates!$BG$6:$BH$21,2,0),0%)</f>
        <v>0</v>
      </c>
      <c r="AH9" s="426">
        <f>IF((AH$3+$A9)&gt;=Main!$B$12,VLOOKUP(MIN($BG$6,ReplacementRates!AH$3),ReplacementRates!$BG$6:$BH$21,2,0),0%)</f>
        <v>0</v>
      </c>
      <c r="AI9" s="426">
        <f>IF((AI$3+$A9)&gt;=Main!$B$12,VLOOKUP(MIN($BG$6,ReplacementRates!AI$3),ReplacementRates!$BG$6:$BH$21,2,0),0%)</f>
        <v>0</v>
      </c>
      <c r="AJ9" s="426">
        <f>IF((AJ$3+$A9)&gt;=Main!$B$12,VLOOKUP(MIN($BG$6,ReplacementRates!AJ$3),ReplacementRates!$BG$6:$BH$21,2,0),0%)</f>
        <v>0</v>
      </c>
      <c r="AK9" s="426">
        <f>IF((AK$3+$A9)&gt;=Main!$B$12,VLOOKUP(MIN($BG$6,ReplacementRates!AK$3),ReplacementRates!$BG$6:$BH$21,2,0),0%)</f>
        <v>0</v>
      </c>
      <c r="AL9" s="426">
        <f>IF((AL$3+$A9)&gt;=Main!$B$12,VLOOKUP(MIN($BG$6,ReplacementRates!AL$3),ReplacementRates!$BG$6:$BH$21,2,0),0%)</f>
        <v>0</v>
      </c>
      <c r="AM9" s="426">
        <f>IF((AM$3+$A9)&gt;=Main!$B$12,VLOOKUP(MIN($BG$6,ReplacementRates!AM$3),ReplacementRates!$BG$6:$BH$21,2,0),0%)</f>
        <v>0</v>
      </c>
      <c r="AN9" s="426">
        <f>IF((AN$3+$A9)&gt;=Main!$B$12,VLOOKUP(MIN($BG$6,ReplacementRates!AN$3),ReplacementRates!$BG$6:$BH$21,2,0),0%)</f>
        <v>0</v>
      </c>
      <c r="AO9" s="426">
        <f>IF((AO$3+$A9)&gt;=Main!$B$12,VLOOKUP(MIN($BG$6,ReplacementRates!AO$3),ReplacementRates!$BG$6:$BH$21,2,0),0%)</f>
        <v>0</v>
      </c>
      <c r="AP9" s="426">
        <f>IF((AP$3+$A9)&gt;=Main!$B$12,VLOOKUP(MIN($BG$6,ReplacementRates!AP$3),ReplacementRates!$BG$6:$BH$21,2,0),0%)</f>
        <v>0</v>
      </c>
      <c r="AQ9" s="426">
        <f>IF((AQ$3+$A9)&gt;=Main!$B$12,VLOOKUP(MIN($BG$6,ReplacementRates!AQ$3),ReplacementRates!$BG$6:$BH$21,2,0),0%)</f>
        <v>0</v>
      </c>
      <c r="AR9" s="422">
        <f>IF(OR(AR$3&gt;=Main!$B$14,$A9&gt;=Main!$B$17),100%,0%)</f>
        <v>1</v>
      </c>
      <c r="AS9" s="422">
        <f>IF(OR(AS$3&gt;=Main!$B$14,$A9&gt;=Main!$B$17),100%,0%)</f>
        <v>1</v>
      </c>
      <c r="AT9" s="422">
        <f>IF(OR(AT$3&gt;=Main!$B$14,$A9&gt;=Main!$B$17),100%,0%)</f>
        <v>1</v>
      </c>
      <c r="AU9" s="422">
        <f>IF(OR(AU$3&gt;=Main!$B$14,$A9&gt;=Main!$B$17),100%,0%)</f>
        <v>1</v>
      </c>
      <c r="AV9" s="422">
        <f>IF(OR(AV$3&gt;=Main!$B$14,$A9&gt;=Main!$B$17),100%,0%)</f>
        <v>1</v>
      </c>
      <c r="AW9" s="422">
        <f>IF(OR(AW$3&gt;=Main!$B$14,$A9&gt;=Main!$B$17),100%,0%)</f>
        <v>1</v>
      </c>
      <c r="AX9" s="422">
        <f>IF(OR(AX$3&gt;=Main!$B$14,$A9&gt;=Main!$B$17),100%,0%)</f>
        <v>1</v>
      </c>
      <c r="AY9" s="422">
        <f>IF(OR(AY$3&gt;=Main!$B$14,$A9&gt;=Main!$B$17),100%,0%)</f>
        <v>1</v>
      </c>
      <c r="AZ9" s="422">
        <f>IF(OR(AZ$3&gt;=Main!$B$14,$A9&gt;=Main!$B$17),100%,0%)</f>
        <v>1</v>
      </c>
      <c r="BA9" s="422">
        <f>IF(OR(BA$3&gt;=Main!$B$14,$A9&gt;=Main!$B$17),100%,0%)</f>
        <v>1</v>
      </c>
      <c r="BB9" s="422">
        <f>IF(OR(BB$3&gt;=Main!$B$14,$A9&gt;=Main!$B$17),100%,0%)</f>
        <v>1</v>
      </c>
      <c r="BC9" s="422">
        <f>IF(OR(BC$3&gt;=Main!$B$14,$A9&gt;=Main!$B$17),100%,0%)</f>
        <v>1</v>
      </c>
      <c r="BD9" s="422">
        <f>IF(OR(BD$3&gt;=Main!$B$14,$A9&gt;=Main!$B$17),100%,0%)</f>
        <v>1</v>
      </c>
      <c r="BE9" s="422">
        <f>IF(OR(BE$3&gt;=Main!$B$14,$A9&gt;=Main!$B$17),100%,0%)</f>
        <v>1</v>
      </c>
      <c r="BG9" s="122">
        <v>62</v>
      </c>
      <c r="BH9" s="444">
        <v>0.92800000000000005</v>
      </c>
    </row>
    <row r="10" spans="1:60">
      <c r="A10" s="27">
        <v>11</v>
      </c>
      <c r="B10" s="426">
        <f>IF((B$3+$A10)&gt;=Main!$B$12,VLOOKUP(MIN($BG$6,ReplacementRates!B$3),ReplacementRates!$BG$6:$BH$21,2,0),0%)</f>
        <v>0</v>
      </c>
      <c r="C10" s="426">
        <f>IF((C$3+$A10)&gt;=Main!$B$12,VLOOKUP(MIN($BG$6,ReplacementRates!C$3),ReplacementRates!$BG$6:$BH$21,2,0),0%)</f>
        <v>0</v>
      </c>
      <c r="D10" s="426">
        <f>IF((D$3+$A10)&gt;=Main!$B$12,VLOOKUP(MIN($BG$6,ReplacementRates!D$3),ReplacementRates!$BG$6:$BH$21,2,0),0%)</f>
        <v>0</v>
      </c>
      <c r="E10" s="426">
        <f>IF((E$3+$A10)&gt;=Main!$B$12,VLOOKUP(MIN($BG$6,ReplacementRates!E$3),ReplacementRates!$BG$6:$BH$21,2,0),0%)</f>
        <v>0</v>
      </c>
      <c r="F10" s="426">
        <f>IF((F$3+$A10)&gt;=Main!$B$12,VLOOKUP(MIN($BG$6,ReplacementRates!F$3),ReplacementRates!$BG$6:$BH$21,2,0),0%)</f>
        <v>0</v>
      </c>
      <c r="G10" s="426">
        <f>IF((G$3+$A10)&gt;=Main!$B$12,VLOOKUP(MIN($BG$6,ReplacementRates!G$3),ReplacementRates!$BG$6:$BH$21,2,0),0%)</f>
        <v>0</v>
      </c>
      <c r="H10" s="426">
        <f>IF((H$3+$A10)&gt;=Main!$B$12,VLOOKUP(MIN($BG$6,ReplacementRates!H$3),ReplacementRates!$BG$6:$BH$21,2,0),0%)</f>
        <v>0</v>
      </c>
      <c r="I10" s="426">
        <f>IF((I$3+$A10)&gt;=Main!$B$12,VLOOKUP(MIN($BG$6,ReplacementRates!I$3),ReplacementRates!$BG$6:$BH$21,2,0),0%)</f>
        <v>0</v>
      </c>
      <c r="J10" s="426">
        <f>IF((J$3+$A10)&gt;=Main!$B$12,VLOOKUP(MIN($BG$6,ReplacementRates!J$3),ReplacementRates!$BG$6:$BH$21,2,0),0%)</f>
        <v>0</v>
      </c>
      <c r="K10" s="426">
        <f>IF((K$3+$A10)&gt;=Main!$B$12,VLOOKUP(MIN($BG$6,ReplacementRates!K$3),ReplacementRates!$BG$6:$BH$21,2,0),0%)</f>
        <v>0</v>
      </c>
      <c r="L10" s="426">
        <f>IF((L$3+$A10)&gt;=Main!$B$12,VLOOKUP(MIN($BG$6,ReplacementRates!L$3),ReplacementRates!$BG$6:$BH$21,2,0),0%)</f>
        <v>0</v>
      </c>
      <c r="M10" s="426">
        <f>IF((M$3+$A10)&gt;=Main!$B$12,VLOOKUP(MIN($BG$6,ReplacementRates!M$3),ReplacementRates!$BG$6:$BH$21,2,0),0%)</f>
        <v>0</v>
      </c>
      <c r="N10" s="426">
        <f>IF((N$3+$A10)&gt;=Main!$B$12,VLOOKUP(MIN($BG$6,ReplacementRates!N$3),ReplacementRates!$BG$6:$BH$21,2,0),0%)</f>
        <v>0</v>
      </c>
      <c r="O10" s="426">
        <f>IF((O$3+$A10)&gt;=Main!$B$12,VLOOKUP(MIN($BG$6,ReplacementRates!O$3),ReplacementRates!$BG$6:$BH$21,2,0),0%)</f>
        <v>0</v>
      </c>
      <c r="P10" s="426">
        <f>IF((P$3+$A10)&gt;=Main!$B$12,VLOOKUP(MIN($BG$6,ReplacementRates!P$3),ReplacementRates!$BG$6:$BH$21,2,0),0%)</f>
        <v>0</v>
      </c>
      <c r="Q10" s="426">
        <f>IF((Q$3+$A10)&gt;=Main!$B$12,VLOOKUP(MIN($BG$6,ReplacementRates!Q$3),ReplacementRates!$BG$6:$BH$21,2,0),0%)</f>
        <v>0</v>
      </c>
      <c r="R10" s="426">
        <f>IF((R$3+$A10)&gt;=Main!$B$12,VLOOKUP(MIN($BG$6,ReplacementRates!R$3),ReplacementRates!$BG$6:$BH$21,2,0),0%)</f>
        <v>0</v>
      </c>
      <c r="S10" s="426">
        <f>IF((S$3+$A10)&gt;=Main!$B$12,VLOOKUP(MIN($BG$6,ReplacementRates!S$3),ReplacementRates!$BG$6:$BH$21,2,0),0%)</f>
        <v>0</v>
      </c>
      <c r="T10" s="426">
        <f>IF((T$3+$A10)&gt;=Main!$B$12,VLOOKUP(MIN($BG$6,ReplacementRates!T$3),ReplacementRates!$BG$6:$BH$21,2,0),0%)</f>
        <v>0</v>
      </c>
      <c r="U10" s="426">
        <f>IF((U$3+$A10)&gt;=Main!$B$12,VLOOKUP(MIN($BG$6,ReplacementRates!U$3),ReplacementRates!$BG$6:$BH$21,2,0),0%)</f>
        <v>0</v>
      </c>
      <c r="V10" s="426">
        <f>IF((V$3+$A10)&gt;=Main!$B$12,VLOOKUP(MIN($BG$6,ReplacementRates!V$3),ReplacementRates!$BG$6:$BH$21,2,0),0%)</f>
        <v>0</v>
      </c>
      <c r="W10" s="426">
        <f>IF((W$3+$A10)&gt;=Main!$B$12,VLOOKUP(MIN($BG$6,ReplacementRates!W$3),ReplacementRates!$BG$6:$BH$21,2,0),0%)</f>
        <v>0</v>
      </c>
      <c r="X10" s="426">
        <f>IF((X$3+$A10)&gt;=Main!$B$12,VLOOKUP(MIN($BG$6,ReplacementRates!X$3),ReplacementRates!$BG$6:$BH$21,2,0),0%)</f>
        <v>0</v>
      </c>
      <c r="Y10" s="426">
        <f>IF((Y$3+$A10)&gt;=Main!$B$12,VLOOKUP(MIN($BG$6,ReplacementRates!Y$3),ReplacementRates!$BG$6:$BH$21,2,0),0%)</f>
        <v>0</v>
      </c>
      <c r="Z10" s="426">
        <f>IF((Z$3+$A10)&gt;=Main!$B$12,VLOOKUP(MIN($BG$6,ReplacementRates!Z$3),ReplacementRates!$BG$6:$BH$21,2,0),0%)</f>
        <v>0</v>
      </c>
      <c r="AA10" s="426">
        <f>IF((AA$3+$A10)&gt;=Main!$B$12,VLOOKUP(MIN($BG$6,ReplacementRates!AA$3),ReplacementRates!$BG$6:$BH$21,2,0),0%)</f>
        <v>0</v>
      </c>
      <c r="AB10" s="426">
        <f>IF((AB$3+$A10)&gt;=Main!$B$12,VLOOKUP(MIN($BG$6,ReplacementRates!AB$3),ReplacementRates!$BG$6:$BH$21,2,0),0%)</f>
        <v>0</v>
      </c>
      <c r="AC10" s="426">
        <f>IF((AC$3+$A10)&gt;=Main!$B$12,VLOOKUP(MIN($BG$6,ReplacementRates!AC$3),ReplacementRates!$BG$6:$BH$21,2,0),0%)</f>
        <v>0</v>
      </c>
      <c r="AD10" s="426">
        <f>IF((AD$3+$A10)&gt;=Main!$B$12,VLOOKUP(MIN($BG$6,ReplacementRates!AD$3),ReplacementRates!$BG$6:$BH$21,2,0),0%)</f>
        <v>0</v>
      </c>
      <c r="AE10" s="426">
        <f>IF((AE$3+$A10)&gt;=Main!$B$12,VLOOKUP(MIN($BG$6,ReplacementRates!AE$3),ReplacementRates!$BG$6:$BH$21,2,0),0%)</f>
        <v>0</v>
      </c>
      <c r="AF10" s="426">
        <f>IF((AF$3+$A10)&gt;=Main!$B$12,VLOOKUP(MIN($BG$6,ReplacementRates!AF$3),ReplacementRates!$BG$6:$BH$21,2,0),0%)</f>
        <v>0</v>
      </c>
      <c r="AG10" s="426">
        <f>IF((AG$3+$A10)&gt;=Main!$B$12,VLOOKUP(MIN($BG$6,ReplacementRates!AG$3),ReplacementRates!$BG$6:$BH$21,2,0),0%)</f>
        <v>0</v>
      </c>
      <c r="AH10" s="426">
        <f>IF((AH$3+$A10)&gt;=Main!$B$12,VLOOKUP(MIN($BG$6,ReplacementRates!AH$3),ReplacementRates!$BG$6:$BH$21,2,0),0%)</f>
        <v>0</v>
      </c>
      <c r="AI10" s="426">
        <f>IF((AI$3+$A10)&gt;=Main!$B$12,VLOOKUP(MIN($BG$6,ReplacementRates!AI$3),ReplacementRates!$BG$6:$BH$21,2,0),0%)</f>
        <v>0</v>
      </c>
      <c r="AJ10" s="426">
        <f>IF((AJ$3+$A10)&gt;=Main!$B$12,VLOOKUP(MIN($BG$6,ReplacementRates!AJ$3),ReplacementRates!$BG$6:$BH$21,2,0),0%)</f>
        <v>0</v>
      </c>
      <c r="AK10" s="426">
        <f>IF((AK$3+$A10)&gt;=Main!$B$12,VLOOKUP(MIN($BG$6,ReplacementRates!AK$3),ReplacementRates!$BG$6:$BH$21,2,0),0%)</f>
        <v>0</v>
      </c>
      <c r="AL10" s="426">
        <f>IF((AL$3+$A10)&gt;=Main!$B$12,VLOOKUP(MIN($BG$6,ReplacementRates!AL$3),ReplacementRates!$BG$6:$BH$21,2,0),0%)</f>
        <v>0</v>
      </c>
      <c r="AM10" s="426">
        <f>IF((AM$3+$A10)&gt;=Main!$B$12,VLOOKUP(MIN($BG$6,ReplacementRates!AM$3),ReplacementRates!$BG$6:$BH$21,2,0),0%)</f>
        <v>0</v>
      </c>
      <c r="AN10" s="426">
        <f>IF((AN$3+$A10)&gt;=Main!$B$12,VLOOKUP(MIN($BG$6,ReplacementRates!AN$3),ReplacementRates!$BG$6:$BH$21,2,0),0%)</f>
        <v>0</v>
      </c>
      <c r="AO10" s="426">
        <f>IF((AO$3+$A10)&gt;=Main!$B$12,VLOOKUP(MIN($BG$6,ReplacementRates!AO$3),ReplacementRates!$BG$6:$BH$21,2,0),0%)</f>
        <v>0</v>
      </c>
      <c r="AP10" s="426">
        <f>IF((AP$3+$A10)&gt;=Main!$B$12,VLOOKUP(MIN($BG$6,ReplacementRates!AP$3),ReplacementRates!$BG$6:$BH$21,2,0),0%)</f>
        <v>0</v>
      </c>
      <c r="AQ10" s="426">
        <f>IF((AQ$3+$A10)&gt;=Main!$B$12,VLOOKUP(MIN($BG$6,ReplacementRates!AQ$3),ReplacementRates!$BG$6:$BH$21,2,0),0%)</f>
        <v>0</v>
      </c>
      <c r="AR10" s="422">
        <f>IF(OR(AR$3&gt;=Main!$B$14,$A10&gt;=Main!$B$17),100%,0%)</f>
        <v>1</v>
      </c>
      <c r="AS10" s="422">
        <f>IF(OR(AS$3&gt;=Main!$B$14,$A10&gt;=Main!$B$17),100%,0%)</f>
        <v>1</v>
      </c>
      <c r="AT10" s="422">
        <f>IF(OR(AT$3&gt;=Main!$B$14,$A10&gt;=Main!$B$17),100%,0%)</f>
        <v>1</v>
      </c>
      <c r="AU10" s="422">
        <f>IF(OR(AU$3&gt;=Main!$B$14,$A10&gt;=Main!$B$17),100%,0%)</f>
        <v>1</v>
      </c>
      <c r="AV10" s="422">
        <f>IF(OR(AV$3&gt;=Main!$B$14,$A10&gt;=Main!$B$17),100%,0%)</f>
        <v>1</v>
      </c>
      <c r="AW10" s="422">
        <f>IF(OR(AW$3&gt;=Main!$B$14,$A10&gt;=Main!$B$17),100%,0%)</f>
        <v>1</v>
      </c>
      <c r="AX10" s="422">
        <f>IF(OR(AX$3&gt;=Main!$B$14,$A10&gt;=Main!$B$17),100%,0%)</f>
        <v>1</v>
      </c>
      <c r="AY10" s="422">
        <f>IF(OR(AY$3&gt;=Main!$B$14,$A10&gt;=Main!$B$17),100%,0%)</f>
        <v>1</v>
      </c>
      <c r="AZ10" s="422">
        <f>IF(OR(AZ$3&gt;=Main!$B$14,$A10&gt;=Main!$B$17),100%,0%)</f>
        <v>1</v>
      </c>
      <c r="BA10" s="422">
        <f>IF(OR(BA$3&gt;=Main!$B$14,$A10&gt;=Main!$B$17),100%,0%)</f>
        <v>1</v>
      </c>
      <c r="BB10" s="422">
        <f>IF(OR(BB$3&gt;=Main!$B$14,$A10&gt;=Main!$B$17),100%,0%)</f>
        <v>1</v>
      </c>
      <c r="BC10" s="422">
        <f>IF(OR(BC$3&gt;=Main!$B$14,$A10&gt;=Main!$B$17),100%,0%)</f>
        <v>1</v>
      </c>
      <c r="BD10" s="422">
        <f>IF(OR(BD$3&gt;=Main!$B$14,$A10&gt;=Main!$B$17),100%,0%)</f>
        <v>1</v>
      </c>
      <c r="BE10" s="422">
        <f>IF(OR(BE$3&gt;=Main!$B$14,$A10&gt;=Main!$B$17),100%,0%)</f>
        <v>1</v>
      </c>
      <c r="BG10" s="122">
        <v>61</v>
      </c>
      <c r="BH10" s="444">
        <v>0.90400000000000003</v>
      </c>
    </row>
    <row r="11" spans="1:60">
      <c r="A11" s="27">
        <v>12</v>
      </c>
      <c r="B11" s="426">
        <f>IF((B$3+$A11)&gt;=Main!$B$12,VLOOKUP(MIN($BG$6,ReplacementRates!B$3),ReplacementRates!$BG$6:$BH$21,2,0),0%)</f>
        <v>0</v>
      </c>
      <c r="C11" s="426">
        <f>IF((C$3+$A11)&gt;=Main!$B$12,VLOOKUP(MIN($BG$6,ReplacementRates!C$3),ReplacementRates!$BG$6:$BH$21,2,0),0%)</f>
        <v>0</v>
      </c>
      <c r="D11" s="426">
        <f>IF((D$3+$A11)&gt;=Main!$B$12,VLOOKUP(MIN($BG$6,ReplacementRates!D$3),ReplacementRates!$BG$6:$BH$21,2,0),0%)</f>
        <v>0</v>
      </c>
      <c r="E11" s="426">
        <f>IF((E$3+$A11)&gt;=Main!$B$12,VLOOKUP(MIN($BG$6,ReplacementRates!E$3),ReplacementRates!$BG$6:$BH$21,2,0),0%)</f>
        <v>0</v>
      </c>
      <c r="F11" s="426">
        <f>IF((F$3+$A11)&gt;=Main!$B$12,VLOOKUP(MIN($BG$6,ReplacementRates!F$3),ReplacementRates!$BG$6:$BH$21,2,0),0%)</f>
        <v>0</v>
      </c>
      <c r="G11" s="426">
        <f>IF((G$3+$A11)&gt;=Main!$B$12,VLOOKUP(MIN($BG$6,ReplacementRates!G$3),ReplacementRates!$BG$6:$BH$21,2,0),0%)</f>
        <v>0</v>
      </c>
      <c r="H11" s="426">
        <f>IF((H$3+$A11)&gt;=Main!$B$12,VLOOKUP(MIN($BG$6,ReplacementRates!H$3),ReplacementRates!$BG$6:$BH$21,2,0),0%)</f>
        <v>0</v>
      </c>
      <c r="I11" s="426">
        <f>IF((I$3+$A11)&gt;=Main!$B$12,VLOOKUP(MIN($BG$6,ReplacementRates!I$3),ReplacementRates!$BG$6:$BH$21,2,0),0%)</f>
        <v>0</v>
      </c>
      <c r="J11" s="426">
        <f>IF((J$3+$A11)&gt;=Main!$B$12,VLOOKUP(MIN($BG$6,ReplacementRates!J$3),ReplacementRates!$BG$6:$BH$21,2,0),0%)</f>
        <v>0</v>
      </c>
      <c r="K11" s="426">
        <f>IF((K$3+$A11)&gt;=Main!$B$12,VLOOKUP(MIN($BG$6,ReplacementRates!K$3),ReplacementRates!$BG$6:$BH$21,2,0),0%)</f>
        <v>0</v>
      </c>
      <c r="L11" s="426">
        <f>IF((L$3+$A11)&gt;=Main!$B$12,VLOOKUP(MIN($BG$6,ReplacementRates!L$3),ReplacementRates!$BG$6:$BH$21,2,0),0%)</f>
        <v>0</v>
      </c>
      <c r="M11" s="426">
        <f>IF((M$3+$A11)&gt;=Main!$B$12,VLOOKUP(MIN($BG$6,ReplacementRates!M$3),ReplacementRates!$BG$6:$BH$21,2,0),0%)</f>
        <v>0</v>
      </c>
      <c r="N11" s="426">
        <f>IF((N$3+$A11)&gt;=Main!$B$12,VLOOKUP(MIN($BG$6,ReplacementRates!N$3),ReplacementRates!$BG$6:$BH$21,2,0),0%)</f>
        <v>0</v>
      </c>
      <c r="O11" s="426">
        <f>IF((O$3+$A11)&gt;=Main!$B$12,VLOOKUP(MIN($BG$6,ReplacementRates!O$3),ReplacementRates!$BG$6:$BH$21,2,0),0%)</f>
        <v>0</v>
      </c>
      <c r="P11" s="426">
        <f>IF((P$3+$A11)&gt;=Main!$B$12,VLOOKUP(MIN($BG$6,ReplacementRates!P$3),ReplacementRates!$BG$6:$BH$21,2,0),0%)</f>
        <v>0</v>
      </c>
      <c r="Q11" s="426">
        <f>IF((Q$3+$A11)&gt;=Main!$B$12,VLOOKUP(MIN($BG$6,ReplacementRates!Q$3),ReplacementRates!$BG$6:$BH$21,2,0),0%)</f>
        <v>0</v>
      </c>
      <c r="R11" s="426">
        <f>IF((R$3+$A11)&gt;=Main!$B$12,VLOOKUP(MIN($BG$6,ReplacementRates!R$3),ReplacementRates!$BG$6:$BH$21,2,0),0%)</f>
        <v>0</v>
      </c>
      <c r="S11" s="426">
        <f>IF((S$3+$A11)&gt;=Main!$B$12,VLOOKUP(MIN($BG$6,ReplacementRates!S$3),ReplacementRates!$BG$6:$BH$21,2,0),0%)</f>
        <v>0</v>
      </c>
      <c r="T11" s="426">
        <f>IF((T$3+$A11)&gt;=Main!$B$12,VLOOKUP(MIN($BG$6,ReplacementRates!T$3),ReplacementRates!$BG$6:$BH$21,2,0),0%)</f>
        <v>0</v>
      </c>
      <c r="U11" s="426">
        <f>IF((U$3+$A11)&gt;=Main!$B$12,VLOOKUP(MIN($BG$6,ReplacementRates!U$3),ReplacementRates!$BG$6:$BH$21,2,0),0%)</f>
        <v>0</v>
      </c>
      <c r="V11" s="426">
        <f>IF((V$3+$A11)&gt;=Main!$B$12,VLOOKUP(MIN($BG$6,ReplacementRates!V$3),ReplacementRates!$BG$6:$BH$21,2,0),0%)</f>
        <v>0</v>
      </c>
      <c r="W11" s="426">
        <f>IF((W$3+$A11)&gt;=Main!$B$12,VLOOKUP(MIN($BG$6,ReplacementRates!W$3),ReplacementRates!$BG$6:$BH$21,2,0),0%)</f>
        <v>0</v>
      </c>
      <c r="X11" s="426">
        <f>IF((X$3+$A11)&gt;=Main!$B$12,VLOOKUP(MIN($BG$6,ReplacementRates!X$3),ReplacementRates!$BG$6:$BH$21,2,0),0%)</f>
        <v>0</v>
      </c>
      <c r="Y11" s="426">
        <f>IF((Y$3+$A11)&gt;=Main!$B$12,VLOOKUP(MIN($BG$6,ReplacementRates!Y$3),ReplacementRates!$BG$6:$BH$21,2,0),0%)</f>
        <v>0</v>
      </c>
      <c r="Z11" s="426">
        <f>IF((Z$3+$A11)&gt;=Main!$B$12,VLOOKUP(MIN($BG$6,ReplacementRates!Z$3),ReplacementRates!$BG$6:$BH$21,2,0),0%)</f>
        <v>0</v>
      </c>
      <c r="AA11" s="426">
        <f>IF((AA$3+$A11)&gt;=Main!$B$12,VLOOKUP(MIN($BG$6,ReplacementRates!AA$3),ReplacementRates!$BG$6:$BH$21,2,0),0%)</f>
        <v>0</v>
      </c>
      <c r="AB11" s="426">
        <f>IF((AB$3+$A11)&gt;=Main!$B$12,VLOOKUP(MIN($BG$6,ReplacementRates!AB$3),ReplacementRates!$BG$6:$BH$21,2,0),0%)</f>
        <v>0</v>
      </c>
      <c r="AC11" s="426">
        <f>IF((AC$3+$A11)&gt;=Main!$B$12,VLOOKUP(MIN($BG$6,ReplacementRates!AC$3),ReplacementRates!$BG$6:$BH$21,2,0),0%)</f>
        <v>0</v>
      </c>
      <c r="AD11" s="426">
        <f>IF((AD$3+$A11)&gt;=Main!$B$12,VLOOKUP(MIN($BG$6,ReplacementRates!AD$3),ReplacementRates!$BG$6:$BH$21,2,0),0%)</f>
        <v>0</v>
      </c>
      <c r="AE11" s="426">
        <f>IF((AE$3+$A11)&gt;=Main!$B$12,VLOOKUP(MIN($BG$6,ReplacementRates!AE$3),ReplacementRates!$BG$6:$BH$21,2,0),0%)</f>
        <v>0</v>
      </c>
      <c r="AF11" s="426">
        <f>IF((AF$3+$A11)&gt;=Main!$B$12,VLOOKUP(MIN($BG$6,ReplacementRates!AF$3),ReplacementRates!$BG$6:$BH$21,2,0),0%)</f>
        <v>0</v>
      </c>
      <c r="AG11" s="426">
        <f>IF((AG$3+$A11)&gt;=Main!$B$12,VLOOKUP(MIN($BG$6,ReplacementRates!AG$3),ReplacementRates!$BG$6:$BH$21,2,0),0%)</f>
        <v>0</v>
      </c>
      <c r="AH11" s="426">
        <f>IF((AH$3+$A11)&gt;=Main!$B$12,VLOOKUP(MIN($BG$6,ReplacementRates!AH$3),ReplacementRates!$BG$6:$BH$21,2,0),0%)</f>
        <v>0</v>
      </c>
      <c r="AI11" s="426">
        <f>IF((AI$3+$A11)&gt;=Main!$B$12,VLOOKUP(MIN($BG$6,ReplacementRates!AI$3),ReplacementRates!$BG$6:$BH$21,2,0),0%)</f>
        <v>0</v>
      </c>
      <c r="AJ11" s="426">
        <f>IF((AJ$3+$A11)&gt;=Main!$B$12,VLOOKUP(MIN($BG$6,ReplacementRates!AJ$3),ReplacementRates!$BG$6:$BH$21,2,0),0%)</f>
        <v>0</v>
      </c>
      <c r="AK11" s="426">
        <f>IF((AK$3+$A11)&gt;=Main!$B$12,VLOOKUP(MIN($BG$6,ReplacementRates!AK$3),ReplacementRates!$BG$6:$BH$21,2,0),0%)</f>
        <v>0</v>
      </c>
      <c r="AL11" s="426">
        <f>IF((AL$3+$A11)&gt;=Main!$B$12,VLOOKUP(MIN($BG$6,ReplacementRates!AL$3),ReplacementRates!$BG$6:$BH$21,2,0),0%)</f>
        <v>0</v>
      </c>
      <c r="AM11" s="426">
        <f>IF((AM$3+$A11)&gt;=Main!$B$12,VLOOKUP(MIN($BG$6,ReplacementRates!AM$3),ReplacementRates!$BG$6:$BH$21,2,0),0%)</f>
        <v>0</v>
      </c>
      <c r="AN11" s="426">
        <f>IF((AN$3+$A11)&gt;=Main!$B$12,VLOOKUP(MIN($BG$6,ReplacementRates!AN$3),ReplacementRates!$BG$6:$BH$21,2,0),0%)</f>
        <v>0</v>
      </c>
      <c r="AO11" s="426">
        <f>IF((AO$3+$A11)&gt;=Main!$B$12,VLOOKUP(MIN($BG$6,ReplacementRates!AO$3),ReplacementRates!$BG$6:$BH$21,2,0),0%)</f>
        <v>0</v>
      </c>
      <c r="AP11" s="426">
        <f>IF((AP$3+$A11)&gt;=Main!$B$12,VLOOKUP(MIN($BG$6,ReplacementRates!AP$3),ReplacementRates!$BG$6:$BH$21,2,0),0%)</f>
        <v>0</v>
      </c>
      <c r="AQ11" s="426">
        <f>IF((AQ$3+$A11)&gt;=Main!$B$12,VLOOKUP(MIN($BG$6,ReplacementRates!AQ$3),ReplacementRates!$BG$6:$BH$21,2,0),0%)</f>
        <v>0</v>
      </c>
      <c r="AR11" s="422">
        <f>IF(OR(AR$3&gt;=Main!$B$14,$A11&gt;=Main!$B$17),100%,0%)</f>
        <v>1</v>
      </c>
      <c r="AS11" s="422">
        <f>IF(OR(AS$3&gt;=Main!$B$14,$A11&gt;=Main!$B$17),100%,0%)</f>
        <v>1</v>
      </c>
      <c r="AT11" s="422">
        <f>IF(OR(AT$3&gt;=Main!$B$14,$A11&gt;=Main!$B$17),100%,0%)</f>
        <v>1</v>
      </c>
      <c r="AU11" s="422">
        <f>IF(OR(AU$3&gt;=Main!$B$14,$A11&gt;=Main!$B$17),100%,0%)</f>
        <v>1</v>
      </c>
      <c r="AV11" s="422">
        <f>IF(OR(AV$3&gt;=Main!$B$14,$A11&gt;=Main!$B$17),100%,0%)</f>
        <v>1</v>
      </c>
      <c r="AW11" s="422">
        <f>IF(OR(AW$3&gt;=Main!$B$14,$A11&gt;=Main!$B$17),100%,0%)</f>
        <v>1</v>
      </c>
      <c r="AX11" s="422">
        <f>IF(OR(AX$3&gt;=Main!$B$14,$A11&gt;=Main!$B$17),100%,0%)</f>
        <v>1</v>
      </c>
      <c r="AY11" s="422">
        <f>IF(OR(AY$3&gt;=Main!$B$14,$A11&gt;=Main!$B$17),100%,0%)</f>
        <v>1</v>
      </c>
      <c r="AZ11" s="422">
        <f>IF(OR(AZ$3&gt;=Main!$B$14,$A11&gt;=Main!$B$17),100%,0%)</f>
        <v>1</v>
      </c>
      <c r="BA11" s="422">
        <f>IF(OR(BA$3&gt;=Main!$B$14,$A11&gt;=Main!$B$17),100%,0%)</f>
        <v>1</v>
      </c>
      <c r="BB11" s="422">
        <f>IF(OR(BB$3&gt;=Main!$B$14,$A11&gt;=Main!$B$17),100%,0%)</f>
        <v>1</v>
      </c>
      <c r="BC11" s="422">
        <f>IF(OR(BC$3&gt;=Main!$B$14,$A11&gt;=Main!$B$17),100%,0%)</f>
        <v>1</v>
      </c>
      <c r="BD11" s="422">
        <f>IF(OR(BD$3&gt;=Main!$B$14,$A11&gt;=Main!$B$17),100%,0%)</f>
        <v>1</v>
      </c>
      <c r="BE11" s="422">
        <f>IF(OR(BE$3&gt;=Main!$B$14,$A11&gt;=Main!$B$17),100%,0%)</f>
        <v>1</v>
      </c>
      <c r="BG11" s="122">
        <v>60</v>
      </c>
      <c r="BH11" s="444">
        <v>0.88</v>
      </c>
    </row>
    <row r="12" spans="1:60">
      <c r="A12" s="27">
        <v>13</v>
      </c>
      <c r="B12" s="426">
        <f>IF((B$3+$A12)&gt;=Main!$B$12,VLOOKUP(MIN($BG$6,ReplacementRates!B$3),ReplacementRates!$BG$6:$BH$21,2,0),0%)</f>
        <v>0</v>
      </c>
      <c r="C12" s="426">
        <f>IF((C$3+$A12)&gt;=Main!$B$12,VLOOKUP(MIN($BG$6,ReplacementRates!C$3),ReplacementRates!$BG$6:$BH$21,2,0),0%)</f>
        <v>0</v>
      </c>
      <c r="D12" s="426">
        <f>IF((D$3+$A12)&gt;=Main!$B$12,VLOOKUP(MIN($BG$6,ReplacementRates!D$3),ReplacementRates!$BG$6:$BH$21,2,0),0%)</f>
        <v>0</v>
      </c>
      <c r="E12" s="426">
        <f>IF((E$3+$A12)&gt;=Main!$B$12,VLOOKUP(MIN($BG$6,ReplacementRates!E$3),ReplacementRates!$BG$6:$BH$21,2,0),0%)</f>
        <v>0</v>
      </c>
      <c r="F12" s="426">
        <f>IF((F$3+$A12)&gt;=Main!$B$12,VLOOKUP(MIN($BG$6,ReplacementRates!F$3),ReplacementRates!$BG$6:$BH$21,2,0),0%)</f>
        <v>0</v>
      </c>
      <c r="G12" s="426">
        <f>IF((G$3+$A12)&gt;=Main!$B$12,VLOOKUP(MIN($BG$6,ReplacementRates!G$3),ReplacementRates!$BG$6:$BH$21,2,0),0%)</f>
        <v>0</v>
      </c>
      <c r="H12" s="426">
        <f>IF((H$3+$A12)&gt;=Main!$B$12,VLOOKUP(MIN($BG$6,ReplacementRates!H$3),ReplacementRates!$BG$6:$BH$21,2,0),0%)</f>
        <v>0</v>
      </c>
      <c r="I12" s="426">
        <f>IF((I$3+$A12)&gt;=Main!$B$12,VLOOKUP(MIN($BG$6,ReplacementRates!I$3),ReplacementRates!$BG$6:$BH$21,2,0),0%)</f>
        <v>0</v>
      </c>
      <c r="J12" s="426">
        <f>IF((J$3+$A12)&gt;=Main!$B$12,VLOOKUP(MIN($BG$6,ReplacementRates!J$3),ReplacementRates!$BG$6:$BH$21,2,0),0%)</f>
        <v>0</v>
      </c>
      <c r="K12" s="426">
        <f>IF((K$3+$A12)&gt;=Main!$B$12,VLOOKUP(MIN($BG$6,ReplacementRates!K$3),ReplacementRates!$BG$6:$BH$21,2,0),0%)</f>
        <v>0</v>
      </c>
      <c r="L12" s="426">
        <f>IF((L$3+$A12)&gt;=Main!$B$12,VLOOKUP(MIN($BG$6,ReplacementRates!L$3),ReplacementRates!$BG$6:$BH$21,2,0),0%)</f>
        <v>0</v>
      </c>
      <c r="M12" s="426">
        <f>IF((M$3+$A12)&gt;=Main!$B$12,VLOOKUP(MIN($BG$6,ReplacementRates!M$3),ReplacementRates!$BG$6:$BH$21,2,0),0%)</f>
        <v>0</v>
      </c>
      <c r="N12" s="426">
        <f>IF((N$3+$A12)&gt;=Main!$B$12,VLOOKUP(MIN($BG$6,ReplacementRates!N$3),ReplacementRates!$BG$6:$BH$21,2,0),0%)</f>
        <v>0</v>
      </c>
      <c r="O12" s="426">
        <f>IF((O$3+$A12)&gt;=Main!$B$12,VLOOKUP(MIN($BG$6,ReplacementRates!O$3),ReplacementRates!$BG$6:$BH$21,2,0),0%)</f>
        <v>0</v>
      </c>
      <c r="P12" s="426">
        <f>IF((P$3+$A12)&gt;=Main!$B$12,VLOOKUP(MIN($BG$6,ReplacementRates!P$3),ReplacementRates!$BG$6:$BH$21,2,0),0%)</f>
        <v>0</v>
      </c>
      <c r="Q12" s="426">
        <f>IF((Q$3+$A12)&gt;=Main!$B$12,VLOOKUP(MIN($BG$6,ReplacementRates!Q$3),ReplacementRates!$BG$6:$BH$21,2,0),0%)</f>
        <v>0</v>
      </c>
      <c r="R12" s="426">
        <f>IF((R$3+$A12)&gt;=Main!$B$12,VLOOKUP(MIN($BG$6,ReplacementRates!R$3),ReplacementRates!$BG$6:$BH$21,2,0),0%)</f>
        <v>0</v>
      </c>
      <c r="S12" s="426">
        <f>IF((S$3+$A12)&gt;=Main!$B$12,VLOOKUP(MIN($BG$6,ReplacementRates!S$3),ReplacementRates!$BG$6:$BH$21,2,0),0%)</f>
        <v>0</v>
      </c>
      <c r="T12" s="426">
        <f>IF((T$3+$A12)&gt;=Main!$B$12,VLOOKUP(MIN($BG$6,ReplacementRates!T$3),ReplacementRates!$BG$6:$BH$21,2,0),0%)</f>
        <v>0</v>
      </c>
      <c r="U12" s="426">
        <f>IF((U$3+$A12)&gt;=Main!$B$12,VLOOKUP(MIN($BG$6,ReplacementRates!U$3),ReplacementRates!$BG$6:$BH$21,2,0),0%)</f>
        <v>0</v>
      </c>
      <c r="V12" s="426">
        <f>IF((V$3+$A12)&gt;=Main!$B$12,VLOOKUP(MIN($BG$6,ReplacementRates!V$3),ReplacementRates!$BG$6:$BH$21,2,0),0%)</f>
        <v>0</v>
      </c>
      <c r="W12" s="426">
        <f>IF((W$3+$A12)&gt;=Main!$B$12,VLOOKUP(MIN($BG$6,ReplacementRates!W$3),ReplacementRates!$BG$6:$BH$21,2,0),0%)</f>
        <v>0</v>
      </c>
      <c r="X12" s="426">
        <f>IF((X$3+$A12)&gt;=Main!$B$12,VLOOKUP(MIN($BG$6,ReplacementRates!X$3),ReplacementRates!$BG$6:$BH$21,2,0),0%)</f>
        <v>0</v>
      </c>
      <c r="Y12" s="426">
        <f>IF((Y$3+$A12)&gt;=Main!$B$12,VLOOKUP(MIN($BG$6,ReplacementRates!Y$3),ReplacementRates!$BG$6:$BH$21,2,0),0%)</f>
        <v>0</v>
      </c>
      <c r="Z12" s="426">
        <f>IF((Z$3+$A12)&gt;=Main!$B$12,VLOOKUP(MIN($BG$6,ReplacementRates!Z$3),ReplacementRates!$BG$6:$BH$21,2,0),0%)</f>
        <v>0</v>
      </c>
      <c r="AA12" s="426">
        <f>IF((AA$3+$A12)&gt;=Main!$B$12,VLOOKUP(MIN($BG$6,ReplacementRates!AA$3),ReplacementRates!$BG$6:$BH$21,2,0),0%)</f>
        <v>0</v>
      </c>
      <c r="AB12" s="426">
        <f>IF((AB$3+$A12)&gt;=Main!$B$12,VLOOKUP(MIN($BG$6,ReplacementRates!AB$3),ReplacementRates!$BG$6:$BH$21,2,0),0%)</f>
        <v>0</v>
      </c>
      <c r="AC12" s="426">
        <f>IF((AC$3+$A12)&gt;=Main!$B$12,VLOOKUP(MIN($BG$6,ReplacementRates!AC$3),ReplacementRates!$BG$6:$BH$21,2,0),0%)</f>
        <v>0</v>
      </c>
      <c r="AD12" s="426">
        <f>IF((AD$3+$A12)&gt;=Main!$B$12,VLOOKUP(MIN($BG$6,ReplacementRates!AD$3),ReplacementRates!$BG$6:$BH$21,2,0),0%)</f>
        <v>0</v>
      </c>
      <c r="AE12" s="426">
        <f>IF((AE$3+$A12)&gt;=Main!$B$12,VLOOKUP(MIN($BG$6,ReplacementRates!AE$3),ReplacementRates!$BG$6:$BH$21,2,0),0%)</f>
        <v>0</v>
      </c>
      <c r="AF12" s="426">
        <f>IF((AF$3+$A12)&gt;=Main!$B$12,VLOOKUP(MIN($BG$6,ReplacementRates!AF$3),ReplacementRates!$BG$6:$BH$21,2,0),0%)</f>
        <v>0</v>
      </c>
      <c r="AG12" s="426">
        <f>IF((AG$3+$A12)&gt;=Main!$B$12,VLOOKUP(MIN($BG$6,ReplacementRates!AG$3),ReplacementRates!$BG$6:$BH$21,2,0),0%)</f>
        <v>0</v>
      </c>
      <c r="AH12" s="426">
        <f>IF((AH$3+$A12)&gt;=Main!$B$12,VLOOKUP(MIN($BG$6,ReplacementRates!AH$3),ReplacementRates!$BG$6:$BH$21,2,0),0%)</f>
        <v>0</v>
      </c>
      <c r="AI12" s="426">
        <f>IF((AI$3+$A12)&gt;=Main!$B$12,VLOOKUP(MIN($BG$6,ReplacementRates!AI$3),ReplacementRates!$BG$6:$BH$21,2,0),0%)</f>
        <v>0</v>
      </c>
      <c r="AJ12" s="426">
        <f>IF((AJ$3+$A12)&gt;=Main!$B$12,VLOOKUP(MIN($BG$6,ReplacementRates!AJ$3),ReplacementRates!$BG$6:$BH$21,2,0),0%)</f>
        <v>0</v>
      </c>
      <c r="AK12" s="426">
        <f>IF((AK$3+$A12)&gt;=Main!$B$12,VLOOKUP(MIN($BG$6,ReplacementRates!AK$3),ReplacementRates!$BG$6:$BH$21,2,0),0%)</f>
        <v>0</v>
      </c>
      <c r="AL12" s="426">
        <f>IF((AL$3+$A12)&gt;=Main!$B$12,VLOOKUP(MIN($BG$6,ReplacementRates!AL$3),ReplacementRates!$BG$6:$BH$21,2,0),0%)</f>
        <v>0</v>
      </c>
      <c r="AM12" s="426">
        <f>IF((AM$3+$A12)&gt;=Main!$B$12,VLOOKUP(MIN($BG$6,ReplacementRates!AM$3),ReplacementRates!$BG$6:$BH$21,2,0),0%)</f>
        <v>0</v>
      </c>
      <c r="AN12" s="426">
        <f>IF((AN$3+$A12)&gt;=Main!$B$12,VLOOKUP(MIN($BG$6,ReplacementRates!AN$3),ReplacementRates!$BG$6:$BH$21,2,0),0%)</f>
        <v>0</v>
      </c>
      <c r="AO12" s="426">
        <f>IF((AO$3+$A12)&gt;=Main!$B$12,VLOOKUP(MIN($BG$6,ReplacementRates!AO$3),ReplacementRates!$BG$6:$BH$21,2,0),0%)</f>
        <v>0</v>
      </c>
      <c r="AP12" s="426">
        <f>IF((AP$3+$A12)&gt;=Main!$B$12,VLOOKUP(MIN($BG$6,ReplacementRates!AP$3),ReplacementRates!$BG$6:$BH$21,2,0),0%)</f>
        <v>0</v>
      </c>
      <c r="AQ12" s="426">
        <f>IF((AQ$3+$A12)&gt;=Main!$B$12,VLOOKUP(MIN($BG$6,ReplacementRates!AQ$3),ReplacementRates!$BG$6:$BH$21,2,0),0%)</f>
        <v>0</v>
      </c>
      <c r="AR12" s="422">
        <f>IF(OR(AR$3&gt;=Main!$B$14,$A12&gt;=Main!$B$17),100%,0%)</f>
        <v>1</v>
      </c>
      <c r="AS12" s="422">
        <f>IF(OR(AS$3&gt;=Main!$B$14,$A12&gt;=Main!$B$17),100%,0%)</f>
        <v>1</v>
      </c>
      <c r="AT12" s="422">
        <f>IF(OR(AT$3&gt;=Main!$B$14,$A12&gt;=Main!$B$17),100%,0%)</f>
        <v>1</v>
      </c>
      <c r="AU12" s="422">
        <f>IF(OR(AU$3&gt;=Main!$B$14,$A12&gt;=Main!$B$17),100%,0%)</f>
        <v>1</v>
      </c>
      <c r="AV12" s="422">
        <f>IF(OR(AV$3&gt;=Main!$B$14,$A12&gt;=Main!$B$17),100%,0%)</f>
        <v>1</v>
      </c>
      <c r="AW12" s="422">
        <f>IF(OR(AW$3&gt;=Main!$B$14,$A12&gt;=Main!$B$17),100%,0%)</f>
        <v>1</v>
      </c>
      <c r="AX12" s="422">
        <f>IF(OR(AX$3&gt;=Main!$B$14,$A12&gt;=Main!$B$17),100%,0%)</f>
        <v>1</v>
      </c>
      <c r="AY12" s="422">
        <f>IF(OR(AY$3&gt;=Main!$B$14,$A12&gt;=Main!$B$17),100%,0%)</f>
        <v>1</v>
      </c>
      <c r="AZ12" s="422">
        <f>IF(OR(AZ$3&gt;=Main!$B$14,$A12&gt;=Main!$B$17),100%,0%)</f>
        <v>1</v>
      </c>
      <c r="BA12" s="422">
        <f>IF(OR(BA$3&gt;=Main!$B$14,$A12&gt;=Main!$B$17),100%,0%)</f>
        <v>1</v>
      </c>
      <c r="BB12" s="422">
        <f>IF(OR(BB$3&gt;=Main!$B$14,$A12&gt;=Main!$B$17),100%,0%)</f>
        <v>1</v>
      </c>
      <c r="BC12" s="422">
        <f>IF(OR(BC$3&gt;=Main!$B$14,$A12&gt;=Main!$B$17),100%,0%)</f>
        <v>1</v>
      </c>
      <c r="BD12" s="422">
        <f>IF(OR(BD$3&gt;=Main!$B$14,$A12&gt;=Main!$B$17),100%,0%)</f>
        <v>1</v>
      </c>
      <c r="BE12" s="422">
        <f>IF(OR(BE$3&gt;=Main!$B$14,$A12&gt;=Main!$B$17),100%,0%)</f>
        <v>1</v>
      </c>
      <c r="BG12" s="122">
        <v>59</v>
      </c>
      <c r="BH12" s="444">
        <v>0.80800000000000005</v>
      </c>
    </row>
    <row r="13" spans="1:60">
      <c r="A13" s="27">
        <v>14</v>
      </c>
      <c r="B13" s="426">
        <f>IF((B$3+$A13)&gt;=Main!$B$12,VLOOKUP(MIN($BG$6,ReplacementRates!B$3),ReplacementRates!$BG$6:$BH$21,2,0),0%)</f>
        <v>0</v>
      </c>
      <c r="C13" s="426">
        <f>IF((C$3+$A13)&gt;=Main!$B$12,VLOOKUP(MIN($BG$6,ReplacementRates!C$3),ReplacementRates!$BG$6:$BH$21,2,0),0%)</f>
        <v>0</v>
      </c>
      <c r="D13" s="426">
        <f>IF((D$3+$A13)&gt;=Main!$B$12,VLOOKUP(MIN($BG$6,ReplacementRates!D$3),ReplacementRates!$BG$6:$BH$21,2,0),0%)</f>
        <v>0</v>
      </c>
      <c r="E13" s="426">
        <f>IF((E$3+$A13)&gt;=Main!$B$12,VLOOKUP(MIN($BG$6,ReplacementRates!E$3),ReplacementRates!$BG$6:$BH$21,2,0),0%)</f>
        <v>0</v>
      </c>
      <c r="F13" s="426">
        <f>IF((F$3+$A13)&gt;=Main!$B$12,VLOOKUP(MIN($BG$6,ReplacementRates!F$3),ReplacementRates!$BG$6:$BH$21,2,0),0%)</f>
        <v>0</v>
      </c>
      <c r="G13" s="426">
        <f>IF((G$3+$A13)&gt;=Main!$B$12,VLOOKUP(MIN($BG$6,ReplacementRates!G$3),ReplacementRates!$BG$6:$BH$21,2,0),0%)</f>
        <v>0</v>
      </c>
      <c r="H13" s="426">
        <f>IF((H$3+$A13)&gt;=Main!$B$12,VLOOKUP(MIN($BG$6,ReplacementRates!H$3),ReplacementRates!$BG$6:$BH$21,2,0),0%)</f>
        <v>0</v>
      </c>
      <c r="I13" s="426">
        <f>IF((I$3+$A13)&gt;=Main!$B$12,VLOOKUP(MIN($BG$6,ReplacementRates!I$3),ReplacementRates!$BG$6:$BH$21,2,0),0%)</f>
        <v>0</v>
      </c>
      <c r="J13" s="426">
        <f>IF((J$3+$A13)&gt;=Main!$B$12,VLOOKUP(MIN($BG$6,ReplacementRates!J$3),ReplacementRates!$BG$6:$BH$21,2,0),0%)</f>
        <v>0</v>
      </c>
      <c r="K13" s="426">
        <f>IF((K$3+$A13)&gt;=Main!$B$12,VLOOKUP(MIN($BG$6,ReplacementRates!K$3),ReplacementRates!$BG$6:$BH$21,2,0),0%)</f>
        <v>0</v>
      </c>
      <c r="L13" s="426">
        <f>IF((L$3+$A13)&gt;=Main!$B$12,VLOOKUP(MIN($BG$6,ReplacementRates!L$3),ReplacementRates!$BG$6:$BH$21,2,0),0%)</f>
        <v>0</v>
      </c>
      <c r="M13" s="426">
        <f>IF((M$3+$A13)&gt;=Main!$B$12,VLOOKUP(MIN($BG$6,ReplacementRates!M$3),ReplacementRates!$BG$6:$BH$21,2,0),0%)</f>
        <v>0</v>
      </c>
      <c r="N13" s="426">
        <f>IF((N$3+$A13)&gt;=Main!$B$12,VLOOKUP(MIN($BG$6,ReplacementRates!N$3),ReplacementRates!$BG$6:$BH$21,2,0),0%)</f>
        <v>0</v>
      </c>
      <c r="O13" s="426">
        <f>IF((O$3+$A13)&gt;=Main!$B$12,VLOOKUP(MIN($BG$6,ReplacementRates!O$3),ReplacementRates!$BG$6:$BH$21,2,0),0%)</f>
        <v>0</v>
      </c>
      <c r="P13" s="426">
        <f>IF((P$3+$A13)&gt;=Main!$B$12,VLOOKUP(MIN($BG$6,ReplacementRates!P$3),ReplacementRates!$BG$6:$BH$21,2,0),0%)</f>
        <v>0</v>
      </c>
      <c r="Q13" s="426">
        <f>IF((Q$3+$A13)&gt;=Main!$B$12,VLOOKUP(MIN($BG$6,ReplacementRates!Q$3),ReplacementRates!$BG$6:$BH$21,2,0),0%)</f>
        <v>0</v>
      </c>
      <c r="R13" s="426">
        <f>IF((R$3+$A13)&gt;=Main!$B$12,VLOOKUP(MIN($BG$6,ReplacementRates!R$3),ReplacementRates!$BG$6:$BH$21,2,0),0%)</f>
        <v>0</v>
      </c>
      <c r="S13" s="426">
        <f>IF((S$3+$A13)&gt;=Main!$B$12,VLOOKUP(MIN($BG$6,ReplacementRates!S$3),ReplacementRates!$BG$6:$BH$21,2,0),0%)</f>
        <v>0</v>
      </c>
      <c r="T13" s="426">
        <f>IF((T$3+$A13)&gt;=Main!$B$12,VLOOKUP(MIN($BG$6,ReplacementRates!T$3),ReplacementRates!$BG$6:$BH$21,2,0),0%)</f>
        <v>0</v>
      </c>
      <c r="U13" s="426">
        <f>IF((U$3+$A13)&gt;=Main!$B$12,VLOOKUP(MIN($BG$6,ReplacementRates!U$3),ReplacementRates!$BG$6:$BH$21,2,0),0%)</f>
        <v>0</v>
      </c>
      <c r="V13" s="426">
        <f>IF((V$3+$A13)&gt;=Main!$B$12,VLOOKUP(MIN($BG$6,ReplacementRates!V$3),ReplacementRates!$BG$6:$BH$21,2,0),0%)</f>
        <v>0</v>
      </c>
      <c r="W13" s="426">
        <f>IF((W$3+$A13)&gt;=Main!$B$12,VLOOKUP(MIN($BG$6,ReplacementRates!W$3),ReplacementRates!$BG$6:$BH$21,2,0),0%)</f>
        <v>0</v>
      </c>
      <c r="X13" s="426">
        <f>IF((X$3+$A13)&gt;=Main!$B$12,VLOOKUP(MIN($BG$6,ReplacementRates!X$3),ReplacementRates!$BG$6:$BH$21,2,0),0%)</f>
        <v>0</v>
      </c>
      <c r="Y13" s="426">
        <f>IF((Y$3+$A13)&gt;=Main!$B$12,VLOOKUP(MIN($BG$6,ReplacementRates!Y$3),ReplacementRates!$BG$6:$BH$21,2,0),0%)</f>
        <v>0</v>
      </c>
      <c r="Z13" s="426">
        <f>IF((Z$3+$A13)&gt;=Main!$B$12,VLOOKUP(MIN($BG$6,ReplacementRates!Z$3),ReplacementRates!$BG$6:$BH$21,2,0),0%)</f>
        <v>0</v>
      </c>
      <c r="AA13" s="426">
        <f>IF((AA$3+$A13)&gt;=Main!$B$12,VLOOKUP(MIN($BG$6,ReplacementRates!AA$3),ReplacementRates!$BG$6:$BH$21,2,0),0%)</f>
        <v>0</v>
      </c>
      <c r="AB13" s="426">
        <f>IF((AB$3+$A13)&gt;=Main!$B$12,VLOOKUP(MIN($BG$6,ReplacementRates!AB$3),ReplacementRates!$BG$6:$BH$21,2,0),0%)</f>
        <v>0</v>
      </c>
      <c r="AC13" s="426">
        <f>IF((AC$3+$A13)&gt;=Main!$B$12,VLOOKUP(MIN($BG$6,ReplacementRates!AC$3),ReplacementRates!$BG$6:$BH$21,2,0),0%)</f>
        <v>0</v>
      </c>
      <c r="AD13" s="426">
        <f>IF((AD$3+$A13)&gt;=Main!$B$12,VLOOKUP(MIN($BG$6,ReplacementRates!AD$3),ReplacementRates!$BG$6:$BH$21,2,0),0%)</f>
        <v>0</v>
      </c>
      <c r="AE13" s="426">
        <f>IF((AE$3+$A13)&gt;=Main!$B$12,VLOOKUP(MIN($BG$6,ReplacementRates!AE$3),ReplacementRates!$BG$6:$BH$21,2,0),0%)</f>
        <v>0</v>
      </c>
      <c r="AF13" s="426">
        <f>IF((AF$3+$A13)&gt;=Main!$B$12,VLOOKUP(MIN($BG$6,ReplacementRates!AF$3),ReplacementRates!$BG$6:$BH$21,2,0),0%)</f>
        <v>0</v>
      </c>
      <c r="AG13" s="426">
        <f>IF((AG$3+$A13)&gt;=Main!$B$12,VLOOKUP(MIN($BG$6,ReplacementRates!AG$3),ReplacementRates!$BG$6:$BH$21,2,0),0%)</f>
        <v>0</v>
      </c>
      <c r="AH13" s="426">
        <f>IF((AH$3+$A13)&gt;=Main!$B$12,VLOOKUP(MIN($BG$6,ReplacementRates!AH$3),ReplacementRates!$BG$6:$BH$21,2,0),0%)</f>
        <v>0</v>
      </c>
      <c r="AI13" s="426">
        <f>IF((AI$3+$A13)&gt;=Main!$B$12,VLOOKUP(MIN($BG$6,ReplacementRates!AI$3),ReplacementRates!$BG$6:$BH$21,2,0),0%)</f>
        <v>0</v>
      </c>
      <c r="AJ13" s="426">
        <f>IF((AJ$3+$A13)&gt;=Main!$B$12,VLOOKUP(MIN($BG$6,ReplacementRates!AJ$3),ReplacementRates!$BG$6:$BH$21,2,0),0%)</f>
        <v>0</v>
      </c>
      <c r="AK13" s="426">
        <f>IF((AK$3+$A13)&gt;=Main!$B$12,VLOOKUP(MIN($BG$6,ReplacementRates!AK$3),ReplacementRates!$BG$6:$BH$21,2,0),0%)</f>
        <v>0</v>
      </c>
      <c r="AL13" s="426">
        <f>IF((AL$3+$A13)&gt;=Main!$B$12,VLOOKUP(MIN($BG$6,ReplacementRates!AL$3),ReplacementRates!$BG$6:$BH$21,2,0),0%)</f>
        <v>0</v>
      </c>
      <c r="AM13" s="426">
        <f>IF((AM$3+$A13)&gt;=Main!$B$12,VLOOKUP(MIN($BG$6,ReplacementRates!AM$3),ReplacementRates!$BG$6:$BH$21,2,0),0%)</f>
        <v>0</v>
      </c>
      <c r="AN13" s="426">
        <f>IF((AN$3+$A13)&gt;=Main!$B$12,VLOOKUP(MIN($BG$6,ReplacementRates!AN$3),ReplacementRates!$BG$6:$BH$21,2,0),0%)</f>
        <v>0</v>
      </c>
      <c r="AO13" s="426">
        <f>IF((AO$3+$A13)&gt;=Main!$B$12,VLOOKUP(MIN($BG$6,ReplacementRates!AO$3),ReplacementRates!$BG$6:$BH$21,2,0),0%)</f>
        <v>0</v>
      </c>
      <c r="AP13" s="426">
        <f>IF((AP$3+$A13)&gt;=Main!$B$12,VLOOKUP(MIN($BG$6,ReplacementRates!AP$3),ReplacementRates!$BG$6:$BH$21,2,0),0%)</f>
        <v>0</v>
      </c>
      <c r="AQ13" s="153">
        <f>IF((AQ$3+$A13)&gt;=Main!$B$12,VLOOKUP(MIN($BG$6,ReplacementRates!AQ$3),ReplacementRates!$BG$6:$BH$21,2,0),0%)</f>
        <v>1</v>
      </c>
      <c r="AR13" s="422">
        <f>IF(OR(AR$3&gt;=Main!$B$14,$A13&gt;=Main!$B$17),100%,0%)</f>
        <v>1</v>
      </c>
      <c r="AS13" s="422">
        <f>IF(OR(AS$3&gt;=Main!$B$14,$A13&gt;=Main!$B$17),100%,0%)</f>
        <v>1</v>
      </c>
      <c r="AT13" s="422">
        <f>IF(OR(AT$3&gt;=Main!$B$14,$A13&gt;=Main!$B$17),100%,0%)</f>
        <v>1</v>
      </c>
      <c r="AU13" s="422">
        <f>IF(OR(AU$3&gt;=Main!$B$14,$A13&gt;=Main!$B$17),100%,0%)</f>
        <v>1</v>
      </c>
      <c r="AV13" s="422">
        <f>IF(OR(AV$3&gt;=Main!$B$14,$A13&gt;=Main!$B$17),100%,0%)</f>
        <v>1</v>
      </c>
      <c r="AW13" s="422">
        <f>IF(OR(AW$3&gt;=Main!$B$14,$A13&gt;=Main!$B$17),100%,0%)</f>
        <v>1</v>
      </c>
      <c r="AX13" s="422">
        <f>IF(OR(AX$3&gt;=Main!$B$14,$A13&gt;=Main!$B$17),100%,0%)</f>
        <v>1</v>
      </c>
      <c r="AY13" s="422">
        <f>IF(OR(AY$3&gt;=Main!$B$14,$A13&gt;=Main!$B$17),100%,0%)</f>
        <v>1</v>
      </c>
      <c r="AZ13" s="422">
        <f>IF(OR(AZ$3&gt;=Main!$B$14,$A13&gt;=Main!$B$17),100%,0%)</f>
        <v>1</v>
      </c>
      <c r="BA13" s="422">
        <f>IF(OR(BA$3&gt;=Main!$B$14,$A13&gt;=Main!$B$17),100%,0%)</f>
        <v>1</v>
      </c>
      <c r="BB13" s="422">
        <f>IF(OR(BB$3&gt;=Main!$B$14,$A13&gt;=Main!$B$17),100%,0%)</f>
        <v>1</v>
      </c>
      <c r="BC13" s="422">
        <f>IF(OR(BC$3&gt;=Main!$B$14,$A13&gt;=Main!$B$17),100%,0%)</f>
        <v>1</v>
      </c>
      <c r="BD13" s="422">
        <f>IF(OR(BD$3&gt;=Main!$B$14,$A13&gt;=Main!$B$17),100%,0%)</f>
        <v>1</v>
      </c>
      <c r="BE13" s="422">
        <f>IF(OR(BE$3&gt;=Main!$B$14,$A13&gt;=Main!$B$17),100%,0%)</f>
        <v>1</v>
      </c>
      <c r="BG13" s="122">
        <v>58</v>
      </c>
      <c r="BH13" s="444">
        <v>0.73599999999999999</v>
      </c>
    </row>
    <row r="14" spans="1:60">
      <c r="A14" s="27">
        <v>15</v>
      </c>
      <c r="B14" s="426">
        <f>IF((B$3+$A14)&gt;=Main!$B$12,VLOOKUP(MIN($BG$6,ReplacementRates!B$3),ReplacementRates!$BG$6:$BH$21,2,0),0%)</f>
        <v>0</v>
      </c>
      <c r="C14" s="426">
        <f>IF((C$3+$A14)&gt;=Main!$B$12,VLOOKUP(MIN($BG$6,ReplacementRates!C$3),ReplacementRates!$BG$6:$BH$21,2,0),0%)</f>
        <v>0</v>
      </c>
      <c r="D14" s="426">
        <f>IF((D$3+$A14)&gt;=Main!$B$12,VLOOKUP(MIN($BG$6,ReplacementRates!D$3),ReplacementRates!$BG$6:$BH$21,2,0),0%)</f>
        <v>0</v>
      </c>
      <c r="E14" s="426">
        <f>IF((E$3+$A14)&gt;=Main!$B$12,VLOOKUP(MIN($BG$6,ReplacementRates!E$3),ReplacementRates!$BG$6:$BH$21,2,0),0%)</f>
        <v>0</v>
      </c>
      <c r="F14" s="426">
        <f>IF((F$3+$A14)&gt;=Main!$B$12,VLOOKUP(MIN($BG$6,ReplacementRates!F$3),ReplacementRates!$BG$6:$BH$21,2,0),0%)</f>
        <v>0</v>
      </c>
      <c r="G14" s="426">
        <f>IF((G$3+$A14)&gt;=Main!$B$12,VLOOKUP(MIN($BG$6,ReplacementRates!G$3),ReplacementRates!$BG$6:$BH$21,2,0),0%)</f>
        <v>0</v>
      </c>
      <c r="H14" s="426">
        <f>IF((H$3+$A14)&gt;=Main!$B$12,VLOOKUP(MIN($BG$6,ReplacementRates!H$3),ReplacementRates!$BG$6:$BH$21,2,0),0%)</f>
        <v>0</v>
      </c>
      <c r="I14" s="426">
        <f>IF((I$3+$A14)&gt;=Main!$B$12,VLOOKUP(MIN($BG$6,ReplacementRates!I$3),ReplacementRates!$BG$6:$BH$21,2,0),0%)</f>
        <v>0</v>
      </c>
      <c r="J14" s="426">
        <f>IF((J$3+$A14)&gt;=Main!$B$12,VLOOKUP(MIN($BG$6,ReplacementRates!J$3),ReplacementRates!$BG$6:$BH$21,2,0),0%)</f>
        <v>0</v>
      </c>
      <c r="K14" s="426">
        <f>IF((K$3+$A14)&gt;=Main!$B$12,VLOOKUP(MIN($BG$6,ReplacementRates!K$3),ReplacementRates!$BG$6:$BH$21,2,0),0%)</f>
        <v>0</v>
      </c>
      <c r="L14" s="426">
        <f>IF((L$3+$A14)&gt;=Main!$B$12,VLOOKUP(MIN($BG$6,ReplacementRates!L$3),ReplacementRates!$BG$6:$BH$21,2,0),0%)</f>
        <v>0</v>
      </c>
      <c r="M14" s="426">
        <f>IF((M$3+$A14)&gt;=Main!$B$12,VLOOKUP(MIN($BG$6,ReplacementRates!M$3),ReplacementRates!$BG$6:$BH$21,2,0),0%)</f>
        <v>0</v>
      </c>
      <c r="N14" s="426">
        <f>IF((N$3+$A14)&gt;=Main!$B$12,VLOOKUP(MIN($BG$6,ReplacementRates!N$3),ReplacementRates!$BG$6:$BH$21,2,0),0%)</f>
        <v>0</v>
      </c>
      <c r="O14" s="426">
        <f>IF((O$3+$A14)&gt;=Main!$B$12,VLOOKUP(MIN($BG$6,ReplacementRates!O$3),ReplacementRates!$BG$6:$BH$21,2,0),0%)</f>
        <v>0</v>
      </c>
      <c r="P14" s="426">
        <f>IF((P$3+$A14)&gt;=Main!$B$12,VLOOKUP(MIN($BG$6,ReplacementRates!P$3),ReplacementRates!$BG$6:$BH$21,2,0),0%)</f>
        <v>0</v>
      </c>
      <c r="Q14" s="426">
        <f>IF((Q$3+$A14)&gt;=Main!$B$12,VLOOKUP(MIN($BG$6,ReplacementRates!Q$3),ReplacementRates!$BG$6:$BH$21,2,0),0%)</f>
        <v>0</v>
      </c>
      <c r="R14" s="426">
        <f>IF((R$3+$A14)&gt;=Main!$B$12,VLOOKUP(MIN($BG$6,ReplacementRates!R$3),ReplacementRates!$BG$6:$BH$21,2,0),0%)</f>
        <v>0</v>
      </c>
      <c r="S14" s="426">
        <f>IF((S$3+$A14)&gt;=Main!$B$12,VLOOKUP(MIN($BG$6,ReplacementRates!S$3),ReplacementRates!$BG$6:$BH$21,2,0),0%)</f>
        <v>0</v>
      </c>
      <c r="T14" s="426">
        <f>IF((T$3+$A14)&gt;=Main!$B$12,VLOOKUP(MIN($BG$6,ReplacementRates!T$3),ReplacementRates!$BG$6:$BH$21,2,0),0%)</f>
        <v>0</v>
      </c>
      <c r="U14" s="426">
        <f>IF((U$3+$A14)&gt;=Main!$B$12,VLOOKUP(MIN($BG$6,ReplacementRates!U$3),ReplacementRates!$BG$6:$BH$21,2,0),0%)</f>
        <v>0</v>
      </c>
      <c r="V14" s="426">
        <f>IF((V$3+$A14)&gt;=Main!$B$12,VLOOKUP(MIN($BG$6,ReplacementRates!V$3),ReplacementRates!$BG$6:$BH$21,2,0),0%)</f>
        <v>0</v>
      </c>
      <c r="W14" s="426">
        <f>IF((W$3+$A14)&gt;=Main!$B$12,VLOOKUP(MIN($BG$6,ReplacementRates!W$3),ReplacementRates!$BG$6:$BH$21,2,0),0%)</f>
        <v>0</v>
      </c>
      <c r="X14" s="426">
        <f>IF((X$3+$A14)&gt;=Main!$B$12,VLOOKUP(MIN($BG$6,ReplacementRates!X$3),ReplacementRates!$BG$6:$BH$21,2,0),0%)</f>
        <v>0</v>
      </c>
      <c r="Y14" s="426">
        <f>IF((Y$3+$A14)&gt;=Main!$B$12,VLOOKUP(MIN($BG$6,ReplacementRates!Y$3),ReplacementRates!$BG$6:$BH$21,2,0),0%)</f>
        <v>0</v>
      </c>
      <c r="Z14" s="426">
        <f>IF((Z$3+$A14)&gt;=Main!$B$12,VLOOKUP(MIN($BG$6,ReplacementRates!Z$3),ReplacementRates!$BG$6:$BH$21,2,0),0%)</f>
        <v>0</v>
      </c>
      <c r="AA14" s="426">
        <f>IF((AA$3+$A14)&gt;=Main!$B$12,VLOOKUP(MIN($BG$6,ReplacementRates!AA$3),ReplacementRates!$BG$6:$BH$21,2,0),0%)</f>
        <v>0</v>
      </c>
      <c r="AB14" s="426">
        <f>IF((AB$3+$A14)&gt;=Main!$B$12,VLOOKUP(MIN($BG$6,ReplacementRates!AB$3),ReplacementRates!$BG$6:$BH$21,2,0),0%)</f>
        <v>0</v>
      </c>
      <c r="AC14" s="426">
        <f>IF((AC$3+$A14)&gt;=Main!$B$12,VLOOKUP(MIN($BG$6,ReplacementRates!AC$3),ReplacementRates!$BG$6:$BH$21,2,0),0%)</f>
        <v>0</v>
      </c>
      <c r="AD14" s="426">
        <f>IF((AD$3+$A14)&gt;=Main!$B$12,VLOOKUP(MIN($BG$6,ReplacementRates!AD$3),ReplacementRates!$BG$6:$BH$21,2,0),0%)</f>
        <v>0</v>
      </c>
      <c r="AE14" s="426">
        <f>IF((AE$3+$A14)&gt;=Main!$B$12,VLOOKUP(MIN($BG$6,ReplacementRates!AE$3),ReplacementRates!$BG$6:$BH$21,2,0),0%)</f>
        <v>0</v>
      </c>
      <c r="AF14" s="426">
        <f>IF((AF$3+$A14)&gt;=Main!$B$12,VLOOKUP(MIN($BG$6,ReplacementRates!AF$3),ReplacementRates!$BG$6:$BH$21,2,0),0%)</f>
        <v>0</v>
      </c>
      <c r="AG14" s="426">
        <f>IF((AG$3+$A14)&gt;=Main!$B$12,VLOOKUP(MIN($BG$6,ReplacementRates!AG$3),ReplacementRates!$BG$6:$BH$21,2,0),0%)</f>
        <v>0</v>
      </c>
      <c r="AH14" s="426">
        <f>IF((AH$3+$A14)&gt;=Main!$B$12,VLOOKUP(MIN($BG$6,ReplacementRates!AH$3),ReplacementRates!$BG$6:$BH$21,2,0),0%)</f>
        <v>0</v>
      </c>
      <c r="AI14" s="426">
        <f>IF((AI$3+$A14)&gt;=Main!$B$12,VLOOKUP(MIN($BG$6,ReplacementRates!AI$3),ReplacementRates!$BG$6:$BH$21,2,0),0%)</f>
        <v>0</v>
      </c>
      <c r="AJ14" s="426">
        <f>IF((AJ$3+$A14)&gt;=Main!$B$12,VLOOKUP(MIN($BG$6,ReplacementRates!AJ$3),ReplacementRates!$BG$6:$BH$21,2,0),0%)</f>
        <v>0</v>
      </c>
      <c r="AK14" s="426">
        <f>IF((AK$3+$A14)&gt;=Main!$B$12,VLOOKUP(MIN($BG$6,ReplacementRates!AK$3),ReplacementRates!$BG$6:$BH$21,2,0),0%)</f>
        <v>0</v>
      </c>
      <c r="AL14" s="426">
        <f>IF((AL$3+$A14)&gt;=Main!$B$12,VLOOKUP(MIN($BG$6,ReplacementRates!AL$3),ReplacementRates!$BG$6:$BH$21,2,0),0%)</f>
        <v>0</v>
      </c>
      <c r="AM14" s="426">
        <f>IF((AM$3+$A14)&gt;=Main!$B$12,VLOOKUP(MIN($BG$6,ReplacementRates!AM$3),ReplacementRates!$BG$6:$BH$21,2,0),0%)</f>
        <v>0</v>
      </c>
      <c r="AN14" s="426">
        <f>IF((AN$3+$A14)&gt;=Main!$B$12,VLOOKUP(MIN($BG$6,ReplacementRates!AN$3),ReplacementRates!$BG$6:$BH$21,2,0),0%)</f>
        <v>0</v>
      </c>
      <c r="AO14" s="426">
        <f>IF((AO$3+$A14)&gt;=Main!$B$12,VLOOKUP(MIN($BG$6,ReplacementRates!AO$3),ReplacementRates!$BG$6:$BH$21,2,0),0%)</f>
        <v>0</v>
      </c>
      <c r="AP14" s="153">
        <f>IF((AP$3+$A14)&gt;=Main!$B$12,VLOOKUP(MIN($BG$6,ReplacementRates!AP$3),ReplacementRates!$BG$6:$BH$21,2,0),0%)</f>
        <v>1</v>
      </c>
      <c r="AQ14" s="153">
        <f>IF((AQ$3+$A14)&gt;=Main!$B$12,VLOOKUP(MIN($BG$6,ReplacementRates!AQ$3),ReplacementRates!$BG$6:$BH$21,2,0),0%)</f>
        <v>1</v>
      </c>
      <c r="AR14" s="422">
        <f>IF(OR(AR$3&gt;=Main!$B$14,$A14&gt;=Main!$B$17),100%,0%)</f>
        <v>1</v>
      </c>
      <c r="AS14" s="422">
        <f>IF(OR(AS$3&gt;=Main!$B$14,$A14&gt;=Main!$B$17),100%,0%)</f>
        <v>1</v>
      </c>
      <c r="AT14" s="422">
        <f>IF(OR(AT$3&gt;=Main!$B$14,$A14&gt;=Main!$B$17),100%,0%)</f>
        <v>1</v>
      </c>
      <c r="AU14" s="422">
        <f>IF(OR(AU$3&gt;=Main!$B$14,$A14&gt;=Main!$B$17),100%,0%)</f>
        <v>1</v>
      </c>
      <c r="AV14" s="422">
        <f>IF(OR(AV$3&gt;=Main!$B$14,$A14&gt;=Main!$B$17),100%,0%)</f>
        <v>1</v>
      </c>
      <c r="AW14" s="422">
        <f>IF(OR(AW$3&gt;=Main!$B$14,$A14&gt;=Main!$B$17),100%,0%)</f>
        <v>1</v>
      </c>
      <c r="AX14" s="422">
        <f>IF(OR(AX$3&gt;=Main!$B$14,$A14&gt;=Main!$B$17),100%,0%)</f>
        <v>1</v>
      </c>
      <c r="AY14" s="422">
        <f>IF(OR(AY$3&gt;=Main!$B$14,$A14&gt;=Main!$B$17),100%,0%)</f>
        <v>1</v>
      </c>
      <c r="AZ14" s="422">
        <f>IF(OR(AZ$3&gt;=Main!$B$14,$A14&gt;=Main!$B$17),100%,0%)</f>
        <v>1</v>
      </c>
      <c r="BA14" s="422">
        <f>IF(OR(BA$3&gt;=Main!$B$14,$A14&gt;=Main!$B$17),100%,0%)</f>
        <v>1</v>
      </c>
      <c r="BB14" s="422">
        <f>IF(OR(BB$3&gt;=Main!$B$14,$A14&gt;=Main!$B$17),100%,0%)</f>
        <v>1</v>
      </c>
      <c r="BC14" s="422">
        <f>IF(OR(BC$3&gt;=Main!$B$14,$A14&gt;=Main!$B$17),100%,0%)</f>
        <v>1</v>
      </c>
      <c r="BD14" s="422">
        <f>IF(OR(BD$3&gt;=Main!$B$14,$A14&gt;=Main!$B$17),100%,0%)</f>
        <v>1</v>
      </c>
      <c r="BE14" s="422">
        <f>IF(OR(BE$3&gt;=Main!$B$14,$A14&gt;=Main!$B$17),100%,0%)</f>
        <v>1</v>
      </c>
      <c r="BG14" s="122">
        <v>57</v>
      </c>
      <c r="BH14" s="444">
        <v>0.66400000000000003</v>
      </c>
    </row>
    <row r="15" spans="1:60">
      <c r="A15" s="27">
        <v>16</v>
      </c>
      <c r="B15" s="426">
        <f>IF((B$3+$A15)&gt;=Main!$B$12,VLOOKUP(MIN($BG$6,ReplacementRates!B$3),ReplacementRates!$BG$6:$BH$21,2,0),0%)</f>
        <v>0</v>
      </c>
      <c r="C15" s="426">
        <f>IF((C$3+$A15)&gt;=Main!$B$12,VLOOKUP(MIN($BG$6,ReplacementRates!C$3),ReplacementRates!$BG$6:$BH$21,2,0),0%)</f>
        <v>0</v>
      </c>
      <c r="D15" s="426">
        <f>IF((D$3+$A15)&gt;=Main!$B$12,VLOOKUP(MIN($BG$6,ReplacementRates!D$3),ReplacementRates!$BG$6:$BH$21,2,0),0%)</f>
        <v>0</v>
      </c>
      <c r="E15" s="426">
        <f>IF((E$3+$A15)&gt;=Main!$B$12,VLOOKUP(MIN($BG$6,ReplacementRates!E$3),ReplacementRates!$BG$6:$BH$21,2,0),0%)</f>
        <v>0</v>
      </c>
      <c r="F15" s="426">
        <f>IF((F$3+$A15)&gt;=Main!$B$12,VLOOKUP(MIN($BG$6,ReplacementRates!F$3),ReplacementRates!$BG$6:$BH$21,2,0),0%)</f>
        <v>0</v>
      </c>
      <c r="G15" s="426">
        <f>IF((G$3+$A15)&gt;=Main!$B$12,VLOOKUP(MIN($BG$6,ReplacementRates!G$3),ReplacementRates!$BG$6:$BH$21,2,0),0%)</f>
        <v>0</v>
      </c>
      <c r="H15" s="426">
        <f>IF((H$3+$A15)&gt;=Main!$B$12,VLOOKUP(MIN($BG$6,ReplacementRates!H$3),ReplacementRates!$BG$6:$BH$21,2,0),0%)</f>
        <v>0</v>
      </c>
      <c r="I15" s="426">
        <f>IF((I$3+$A15)&gt;=Main!$B$12,VLOOKUP(MIN($BG$6,ReplacementRates!I$3),ReplacementRates!$BG$6:$BH$21,2,0),0%)</f>
        <v>0</v>
      </c>
      <c r="J15" s="426">
        <f>IF((J$3+$A15)&gt;=Main!$B$12,VLOOKUP(MIN($BG$6,ReplacementRates!J$3),ReplacementRates!$BG$6:$BH$21,2,0),0%)</f>
        <v>0</v>
      </c>
      <c r="K15" s="426">
        <f>IF((K$3+$A15)&gt;=Main!$B$12,VLOOKUP(MIN($BG$6,ReplacementRates!K$3),ReplacementRates!$BG$6:$BH$21,2,0),0%)</f>
        <v>0</v>
      </c>
      <c r="L15" s="426">
        <f>IF((L$3+$A15)&gt;=Main!$B$12,VLOOKUP(MIN($BG$6,ReplacementRates!L$3),ReplacementRates!$BG$6:$BH$21,2,0),0%)</f>
        <v>0</v>
      </c>
      <c r="M15" s="426">
        <f>IF((M$3+$A15)&gt;=Main!$B$12,VLOOKUP(MIN($BG$6,ReplacementRates!M$3),ReplacementRates!$BG$6:$BH$21,2,0),0%)</f>
        <v>0</v>
      </c>
      <c r="N15" s="426">
        <f>IF((N$3+$A15)&gt;=Main!$B$12,VLOOKUP(MIN($BG$6,ReplacementRates!N$3),ReplacementRates!$BG$6:$BH$21,2,0),0%)</f>
        <v>0</v>
      </c>
      <c r="O15" s="426">
        <f>IF((O$3+$A15)&gt;=Main!$B$12,VLOOKUP(MIN($BG$6,ReplacementRates!O$3),ReplacementRates!$BG$6:$BH$21,2,0),0%)</f>
        <v>0</v>
      </c>
      <c r="P15" s="426">
        <f>IF((P$3+$A15)&gt;=Main!$B$12,VLOOKUP(MIN($BG$6,ReplacementRates!P$3),ReplacementRates!$BG$6:$BH$21,2,0),0%)</f>
        <v>0</v>
      </c>
      <c r="Q15" s="426">
        <f>IF((Q$3+$A15)&gt;=Main!$B$12,VLOOKUP(MIN($BG$6,ReplacementRates!Q$3),ReplacementRates!$BG$6:$BH$21,2,0),0%)</f>
        <v>0</v>
      </c>
      <c r="R15" s="426">
        <f>IF((R$3+$A15)&gt;=Main!$B$12,VLOOKUP(MIN($BG$6,ReplacementRates!R$3),ReplacementRates!$BG$6:$BH$21,2,0),0%)</f>
        <v>0</v>
      </c>
      <c r="S15" s="426">
        <f>IF((S$3+$A15)&gt;=Main!$B$12,VLOOKUP(MIN($BG$6,ReplacementRates!S$3),ReplacementRates!$BG$6:$BH$21,2,0),0%)</f>
        <v>0</v>
      </c>
      <c r="T15" s="426">
        <f>IF((T$3+$A15)&gt;=Main!$B$12,VLOOKUP(MIN($BG$6,ReplacementRates!T$3),ReplacementRates!$BG$6:$BH$21,2,0),0%)</f>
        <v>0</v>
      </c>
      <c r="U15" s="426">
        <f>IF((U$3+$A15)&gt;=Main!$B$12,VLOOKUP(MIN($BG$6,ReplacementRates!U$3),ReplacementRates!$BG$6:$BH$21,2,0),0%)</f>
        <v>0</v>
      </c>
      <c r="V15" s="426">
        <f>IF((V$3+$A15)&gt;=Main!$B$12,VLOOKUP(MIN($BG$6,ReplacementRates!V$3),ReplacementRates!$BG$6:$BH$21,2,0),0%)</f>
        <v>0</v>
      </c>
      <c r="W15" s="426">
        <f>IF((W$3+$A15)&gt;=Main!$B$12,VLOOKUP(MIN($BG$6,ReplacementRates!W$3),ReplacementRates!$BG$6:$BH$21,2,0),0%)</f>
        <v>0</v>
      </c>
      <c r="X15" s="426">
        <f>IF((X$3+$A15)&gt;=Main!$B$12,VLOOKUP(MIN($BG$6,ReplacementRates!X$3),ReplacementRates!$BG$6:$BH$21,2,0),0%)</f>
        <v>0</v>
      </c>
      <c r="Y15" s="426">
        <f>IF((Y$3+$A15)&gt;=Main!$B$12,VLOOKUP(MIN($BG$6,ReplacementRates!Y$3),ReplacementRates!$BG$6:$BH$21,2,0),0%)</f>
        <v>0</v>
      </c>
      <c r="Z15" s="426">
        <f>IF((Z$3+$A15)&gt;=Main!$B$12,VLOOKUP(MIN($BG$6,ReplacementRates!Z$3),ReplacementRates!$BG$6:$BH$21,2,0),0%)</f>
        <v>0</v>
      </c>
      <c r="AA15" s="426">
        <f>IF((AA$3+$A15)&gt;=Main!$B$12,VLOOKUP(MIN($BG$6,ReplacementRates!AA$3),ReplacementRates!$BG$6:$BH$21,2,0),0%)</f>
        <v>0</v>
      </c>
      <c r="AB15" s="426">
        <f>IF((AB$3+$A15)&gt;=Main!$B$12,VLOOKUP(MIN($BG$6,ReplacementRates!AB$3),ReplacementRates!$BG$6:$BH$21,2,0),0%)</f>
        <v>0</v>
      </c>
      <c r="AC15" s="426">
        <f>IF((AC$3+$A15)&gt;=Main!$B$12,VLOOKUP(MIN($BG$6,ReplacementRates!AC$3),ReplacementRates!$BG$6:$BH$21,2,0),0%)</f>
        <v>0</v>
      </c>
      <c r="AD15" s="426">
        <f>IF((AD$3+$A15)&gt;=Main!$B$12,VLOOKUP(MIN($BG$6,ReplacementRates!AD$3),ReplacementRates!$BG$6:$BH$21,2,0),0%)</f>
        <v>0</v>
      </c>
      <c r="AE15" s="426">
        <f>IF((AE$3+$A15)&gt;=Main!$B$12,VLOOKUP(MIN($BG$6,ReplacementRates!AE$3),ReplacementRates!$BG$6:$BH$21,2,0),0%)</f>
        <v>0</v>
      </c>
      <c r="AF15" s="426">
        <f>IF((AF$3+$A15)&gt;=Main!$B$12,VLOOKUP(MIN($BG$6,ReplacementRates!AF$3),ReplacementRates!$BG$6:$BH$21,2,0),0%)</f>
        <v>0</v>
      </c>
      <c r="AG15" s="426">
        <f>IF((AG$3+$A15)&gt;=Main!$B$12,VLOOKUP(MIN($BG$6,ReplacementRates!AG$3),ReplacementRates!$BG$6:$BH$21,2,0),0%)</f>
        <v>0</v>
      </c>
      <c r="AH15" s="426">
        <f>IF((AH$3+$A15)&gt;=Main!$B$12,VLOOKUP(MIN($BG$6,ReplacementRates!AH$3),ReplacementRates!$BG$6:$BH$21,2,0),0%)</f>
        <v>0</v>
      </c>
      <c r="AI15" s="426">
        <f>IF((AI$3+$A15)&gt;=Main!$B$12,VLOOKUP(MIN($BG$6,ReplacementRates!AI$3),ReplacementRates!$BG$6:$BH$21,2,0),0%)</f>
        <v>0</v>
      </c>
      <c r="AJ15" s="426">
        <f>IF((AJ$3+$A15)&gt;=Main!$B$12,VLOOKUP(MIN($BG$6,ReplacementRates!AJ$3),ReplacementRates!$BG$6:$BH$21,2,0),0%)</f>
        <v>0</v>
      </c>
      <c r="AK15" s="426">
        <f>IF((AK$3+$A15)&gt;=Main!$B$12,VLOOKUP(MIN($BG$6,ReplacementRates!AK$3),ReplacementRates!$BG$6:$BH$21,2,0),0%)</f>
        <v>0</v>
      </c>
      <c r="AL15" s="426">
        <f>IF((AL$3+$A15)&gt;=Main!$B$12,VLOOKUP(MIN($BG$6,ReplacementRates!AL$3),ReplacementRates!$BG$6:$BH$21,2,0),0%)</f>
        <v>0</v>
      </c>
      <c r="AM15" s="426">
        <f>IF((AM$3+$A15)&gt;=Main!$B$12,VLOOKUP(MIN($BG$6,ReplacementRates!AM$3),ReplacementRates!$BG$6:$BH$21,2,0),0%)</f>
        <v>0</v>
      </c>
      <c r="AN15" s="426">
        <f>IF((AN$3+$A15)&gt;=Main!$B$12,VLOOKUP(MIN($BG$6,ReplacementRates!AN$3),ReplacementRates!$BG$6:$BH$21,2,0),0%)</f>
        <v>0</v>
      </c>
      <c r="AO15" s="427">
        <f>IF((AO$3+$A15)&gt;=Main!$B$12,VLOOKUP(MIN($BG$6,ReplacementRates!AO$3),ReplacementRates!$BG$6:$BH$21,2,0),0%)</f>
        <v>0.97599999999999998</v>
      </c>
      <c r="AP15" s="153">
        <f>IF((AP$3+$A15)&gt;=Main!$B$12,VLOOKUP(MIN($BG$6,ReplacementRates!AP$3),ReplacementRates!$BG$6:$BH$21,2,0),0%)</f>
        <v>1</v>
      </c>
      <c r="AQ15" s="153">
        <f>IF((AQ$3+$A15)&gt;=Main!$B$12,VLOOKUP(MIN($BG$6,ReplacementRates!AQ$3),ReplacementRates!$BG$6:$BH$21,2,0),0%)</f>
        <v>1</v>
      </c>
      <c r="AR15" s="422">
        <f>IF(OR(AR$3&gt;=Main!$B$14,$A15&gt;=Main!$B$17),100%,0%)</f>
        <v>1</v>
      </c>
      <c r="AS15" s="422">
        <f>IF(OR(AS$3&gt;=Main!$B$14,$A15&gt;=Main!$B$17),100%,0%)</f>
        <v>1</v>
      </c>
      <c r="AT15" s="422">
        <f>IF(OR(AT$3&gt;=Main!$B$14,$A15&gt;=Main!$B$17),100%,0%)</f>
        <v>1</v>
      </c>
      <c r="AU15" s="422">
        <f>IF(OR(AU$3&gt;=Main!$B$14,$A15&gt;=Main!$B$17),100%,0%)</f>
        <v>1</v>
      </c>
      <c r="AV15" s="422">
        <f>IF(OR(AV$3&gt;=Main!$B$14,$A15&gt;=Main!$B$17),100%,0%)</f>
        <v>1</v>
      </c>
      <c r="AW15" s="422">
        <f>IF(OR(AW$3&gt;=Main!$B$14,$A15&gt;=Main!$B$17),100%,0%)</f>
        <v>1</v>
      </c>
      <c r="AX15" s="422">
        <f>IF(OR(AX$3&gt;=Main!$B$14,$A15&gt;=Main!$B$17),100%,0%)</f>
        <v>1</v>
      </c>
      <c r="AY15" s="422">
        <f>IF(OR(AY$3&gt;=Main!$B$14,$A15&gt;=Main!$B$17),100%,0%)</f>
        <v>1</v>
      </c>
      <c r="AZ15" s="422">
        <f>IF(OR(AZ$3&gt;=Main!$B$14,$A15&gt;=Main!$B$17),100%,0%)</f>
        <v>1</v>
      </c>
      <c r="BA15" s="422">
        <f>IF(OR(BA$3&gt;=Main!$B$14,$A15&gt;=Main!$B$17),100%,0%)</f>
        <v>1</v>
      </c>
      <c r="BB15" s="422">
        <f>IF(OR(BB$3&gt;=Main!$B$14,$A15&gt;=Main!$B$17),100%,0%)</f>
        <v>1</v>
      </c>
      <c r="BC15" s="422">
        <f>IF(OR(BC$3&gt;=Main!$B$14,$A15&gt;=Main!$B$17),100%,0%)</f>
        <v>1</v>
      </c>
      <c r="BD15" s="422">
        <f>IF(OR(BD$3&gt;=Main!$B$14,$A15&gt;=Main!$B$17),100%,0%)</f>
        <v>1</v>
      </c>
      <c r="BE15" s="422">
        <f>IF(OR(BE$3&gt;=Main!$B$14,$A15&gt;=Main!$B$17),100%,0%)</f>
        <v>1</v>
      </c>
      <c r="BG15" s="122">
        <v>56</v>
      </c>
      <c r="BH15" s="444">
        <v>0.59199999999999997</v>
      </c>
    </row>
    <row r="16" spans="1:60">
      <c r="A16" s="27">
        <v>17</v>
      </c>
      <c r="B16" s="426">
        <f>IF((B$3+$A16)&gt;=Main!$B$12,VLOOKUP(MIN($BG$6,ReplacementRates!B$3),ReplacementRates!$BG$6:$BH$21,2,0),0%)</f>
        <v>0</v>
      </c>
      <c r="C16" s="426">
        <f>IF((C$3+$A16)&gt;=Main!$B$12,VLOOKUP(MIN($BG$6,ReplacementRates!C$3),ReplacementRates!$BG$6:$BH$21,2,0),0%)</f>
        <v>0</v>
      </c>
      <c r="D16" s="426">
        <f>IF((D$3+$A16)&gt;=Main!$B$12,VLOOKUP(MIN($BG$6,ReplacementRates!D$3),ReplacementRates!$BG$6:$BH$21,2,0),0%)</f>
        <v>0</v>
      </c>
      <c r="E16" s="426">
        <f>IF((E$3+$A16)&gt;=Main!$B$12,VLOOKUP(MIN($BG$6,ReplacementRates!E$3),ReplacementRates!$BG$6:$BH$21,2,0),0%)</f>
        <v>0</v>
      </c>
      <c r="F16" s="426">
        <f>IF((F$3+$A16)&gt;=Main!$B$12,VLOOKUP(MIN($BG$6,ReplacementRates!F$3),ReplacementRates!$BG$6:$BH$21,2,0),0%)</f>
        <v>0</v>
      </c>
      <c r="G16" s="426">
        <f>IF((G$3+$A16)&gt;=Main!$B$12,VLOOKUP(MIN($BG$6,ReplacementRates!G$3),ReplacementRates!$BG$6:$BH$21,2,0),0%)</f>
        <v>0</v>
      </c>
      <c r="H16" s="426">
        <f>IF((H$3+$A16)&gt;=Main!$B$12,VLOOKUP(MIN($BG$6,ReplacementRates!H$3),ReplacementRates!$BG$6:$BH$21,2,0),0%)</f>
        <v>0</v>
      </c>
      <c r="I16" s="426">
        <f>IF((I$3+$A16)&gt;=Main!$B$12,VLOOKUP(MIN($BG$6,ReplacementRates!I$3),ReplacementRates!$BG$6:$BH$21,2,0),0%)</f>
        <v>0</v>
      </c>
      <c r="J16" s="426">
        <f>IF((J$3+$A16)&gt;=Main!$B$12,VLOOKUP(MIN($BG$6,ReplacementRates!J$3),ReplacementRates!$BG$6:$BH$21,2,0),0%)</f>
        <v>0</v>
      </c>
      <c r="K16" s="426">
        <f>IF((K$3+$A16)&gt;=Main!$B$12,VLOOKUP(MIN($BG$6,ReplacementRates!K$3),ReplacementRates!$BG$6:$BH$21,2,0),0%)</f>
        <v>0</v>
      </c>
      <c r="L16" s="426">
        <f>IF((L$3+$A16)&gt;=Main!$B$12,VLOOKUP(MIN($BG$6,ReplacementRates!L$3),ReplacementRates!$BG$6:$BH$21,2,0),0%)</f>
        <v>0</v>
      </c>
      <c r="M16" s="426">
        <f>IF((M$3+$A16)&gt;=Main!$B$12,VLOOKUP(MIN($BG$6,ReplacementRates!M$3),ReplacementRates!$BG$6:$BH$21,2,0),0%)</f>
        <v>0</v>
      </c>
      <c r="N16" s="426">
        <f>IF((N$3+$A16)&gt;=Main!$B$12,VLOOKUP(MIN($BG$6,ReplacementRates!N$3),ReplacementRates!$BG$6:$BH$21,2,0),0%)</f>
        <v>0</v>
      </c>
      <c r="O16" s="426">
        <f>IF((O$3+$A16)&gt;=Main!$B$12,VLOOKUP(MIN($BG$6,ReplacementRates!O$3),ReplacementRates!$BG$6:$BH$21,2,0),0%)</f>
        <v>0</v>
      </c>
      <c r="P16" s="426">
        <f>IF((P$3+$A16)&gt;=Main!$B$12,VLOOKUP(MIN($BG$6,ReplacementRates!P$3),ReplacementRates!$BG$6:$BH$21,2,0),0%)</f>
        <v>0</v>
      </c>
      <c r="Q16" s="426">
        <f>IF((Q$3+$A16)&gt;=Main!$B$12,VLOOKUP(MIN($BG$6,ReplacementRates!Q$3),ReplacementRates!$BG$6:$BH$21,2,0),0%)</f>
        <v>0</v>
      </c>
      <c r="R16" s="426">
        <f>IF((R$3+$A16)&gt;=Main!$B$12,VLOOKUP(MIN($BG$6,ReplacementRates!R$3),ReplacementRates!$BG$6:$BH$21,2,0),0%)</f>
        <v>0</v>
      </c>
      <c r="S16" s="426">
        <f>IF((S$3+$A16)&gt;=Main!$B$12,VLOOKUP(MIN($BG$6,ReplacementRates!S$3),ReplacementRates!$BG$6:$BH$21,2,0),0%)</f>
        <v>0</v>
      </c>
      <c r="T16" s="426">
        <f>IF((T$3+$A16)&gt;=Main!$B$12,VLOOKUP(MIN($BG$6,ReplacementRates!T$3),ReplacementRates!$BG$6:$BH$21,2,0),0%)</f>
        <v>0</v>
      </c>
      <c r="U16" s="426">
        <f>IF((U$3+$A16)&gt;=Main!$B$12,VLOOKUP(MIN($BG$6,ReplacementRates!U$3),ReplacementRates!$BG$6:$BH$21,2,0),0%)</f>
        <v>0</v>
      </c>
      <c r="V16" s="426">
        <f>IF((V$3+$A16)&gt;=Main!$B$12,VLOOKUP(MIN($BG$6,ReplacementRates!V$3),ReplacementRates!$BG$6:$BH$21,2,0),0%)</f>
        <v>0</v>
      </c>
      <c r="W16" s="426">
        <f>IF((W$3+$A16)&gt;=Main!$B$12,VLOOKUP(MIN($BG$6,ReplacementRates!W$3),ReplacementRates!$BG$6:$BH$21,2,0),0%)</f>
        <v>0</v>
      </c>
      <c r="X16" s="426">
        <f>IF((X$3+$A16)&gt;=Main!$B$12,VLOOKUP(MIN($BG$6,ReplacementRates!X$3),ReplacementRates!$BG$6:$BH$21,2,0),0%)</f>
        <v>0</v>
      </c>
      <c r="Y16" s="426">
        <f>IF((Y$3+$A16)&gt;=Main!$B$12,VLOOKUP(MIN($BG$6,ReplacementRates!Y$3),ReplacementRates!$BG$6:$BH$21,2,0),0%)</f>
        <v>0</v>
      </c>
      <c r="Z16" s="426">
        <f>IF((Z$3+$A16)&gt;=Main!$B$12,VLOOKUP(MIN($BG$6,ReplacementRates!Z$3),ReplacementRates!$BG$6:$BH$21,2,0),0%)</f>
        <v>0</v>
      </c>
      <c r="AA16" s="426">
        <f>IF((AA$3+$A16)&gt;=Main!$B$12,VLOOKUP(MIN($BG$6,ReplacementRates!AA$3),ReplacementRates!$BG$6:$BH$21,2,0),0%)</f>
        <v>0</v>
      </c>
      <c r="AB16" s="426">
        <f>IF((AB$3+$A16)&gt;=Main!$B$12,VLOOKUP(MIN($BG$6,ReplacementRates!AB$3),ReplacementRates!$BG$6:$BH$21,2,0),0%)</f>
        <v>0</v>
      </c>
      <c r="AC16" s="426">
        <f>IF((AC$3+$A16)&gt;=Main!$B$12,VLOOKUP(MIN($BG$6,ReplacementRates!AC$3),ReplacementRates!$BG$6:$BH$21,2,0),0%)</f>
        <v>0</v>
      </c>
      <c r="AD16" s="426">
        <f>IF((AD$3+$A16)&gt;=Main!$B$12,VLOOKUP(MIN($BG$6,ReplacementRates!AD$3),ReplacementRates!$BG$6:$BH$21,2,0),0%)</f>
        <v>0</v>
      </c>
      <c r="AE16" s="426">
        <f>IF((AE$3+$A16)&gt;=Main!$B$12,VLOOKUP(MIN($BG$6,ReplacementRates!AE$3),ReplacementRates!$BG$6:$BH$21,2,0),0%)</f>
        <v>0</v>
      </c>
      <c r="AF16" s="426">
        <f>IF((AF$3+$A16)&gt;=Main!$B$12,VLOOKUP(MIN($BG$6,ReplacementRates!AF$3),ReplacementRates!$BG$6:$BH$21,2,0),0%)</f>
        <v>0</v>
      </c>
      <c r="AG16" s="426">
        <f>IF((AG$3+$A16)&gt;=Main!$B$12,VLOOKUP(MIN($BG$6,ReplacementRates!AG$3),ReplacementRates!$BG$6:$BH$21,2,0),0%)</f>
        <v>0</v>
      </c>
      <c r="AH16" s="426">
        <f>IF((AH$3+$A16)&gt;=Main!$B$12,VLOOKUP(MIN($BG$6,ReplacementRates!AH$3),ReplacementRates!$BG$6:$BH$21,2,0),0%)</f>
        <v>0</v>
      </c>
      <c r="AI16" s="426">
        <f>IF((AI$3+$A16)&gt;=Main!$B$12,VLOOKUP(MIN($BG$6,ReplacementRates!AI$3),ReplacementRates!$BG$6:$BH$21,2,0),0%)</f>
        <v>0</v>
      </c>
      <c r="AJ16" s="426">
        <f>IF((AJ$3+$A16)&gt;=Main!$B$12,VLOOKUP(MIN($BG$6,ReplacementRates!AJ$3),ReplacementRates!$BG$6:$BH$21,2,0),0%)</f>
        <v>0</v>
      </c>
      <c r="AK16" s="426">
        <f>IF((AK$3+$A16)&gt;=Main!$B$12,VLOOKUP(MIN($BG$6,ReplacementRates!AK$3),ReplacementRates!$BG$6:$BH$21,2,0),0%)</f>
        <v>0</v>
      </c>
      <c r="AL16" s="426">
        <f>IF((AL$3+$A16)&gt;=Main!$B$12,VLOOKUP(MIN($BG$6,ReplacementRates!AL$3),ReplacementRates!$BG$6:$BH$21,2,0),0%)</f>
        <v>0</v>
      </c>
      <c r="AM16" s="426">
        <f>IF((AM$3+$A16)&gt;=Main!$B$12,VLOOKUP(MIN($BG$6,ReplacementRates!AM$3),ReplacementRates!$BG$6:$BH$21,2,0),0%)</f>
        <v>0</v>
      </c>
      <c r="AN16" s="427">
        <f>IF((AN$3+$A16)&gt;=Main!$B$12,VLOOKUP(MIN($BG$6,ReplacementRates!AN$3),ReplacementRates!$BG$6:$BH$21,2,0),0%)</f>
        <v>0.95199999999999996</v>
      </c>
      <c r="AO16" s="427">
        <f>IF((AO$3+$A16)&gt;=Main!$B$12,VLOOKUP(MIN($BG$6,ReplacementRates!AO$3),ReplacementRates!$BG$6:$BH$21,2,0),0%)</f>
        <v>0.97599999999999998</v>
      </c>
      <c r="AP16" s="153">
        <f>IF((AP$3+$A16)&gt;=Main!$B$12,VLOOKUP(MIN($BG$6,ReplacementRates!AP$3),ReplacementRates!$BG$6:$BH$21,2,0),0%)</f>
        <v>1</v>
      </c>
      <c r="AQ16" s="153">
        <f>IF((AQ$3+$A16)&gt;=Main!$B$12,VLOOKUP(MIN($BG$6,ReplacementRates!AQ$3),ReplacementRates!$BG$6:$BH$21,2,0),0%)</f>
        <v>1</v>
      </c>
      <c r="AR16" s="422">
        <f>IF(OR(AR$3&gt;=Main!$B$14,$A16&gt;=Main!$B$17),100%,0%)</f>
        <v>1</v>
      </c>
      <c r="AS16" s="422">
        <f>IF(OR(AS$3&gt;=Main!$B$14,$A16&gt;=Main!$B$17),100%,0%)</f>
        <v>1</v>
      </c>
      <c r="AT16" s="422">
        <f>IF(OR(AT$3&gt;=Main!$B$14,$A16&gt;=Main!$B$17),100%,0%)</f>
        <v>1</v>
      </c>
      <c r="AU16" s="422">
        <f>IF(OR(AU$3&gt;=Main!$B$14,$A16&gt;=Main!$B$17),100%,0%)</f>
        <v>1</v>
      </c>
      <c r="AV16" s="422">
        <f>IF(OR(AV$3&gt;=Main!$B$14,$A16&gt;=Main!$B$17),100%,0%)</f>
        <v>1</v>
      </c>
      <c r="AW16" s="422">
        <f>IF(OR(AW$3&gt;=Main!$B$14,$A16&gt;=Main!$B$17),100%,0%)</f>
        <v>1</v>
      </c>
      <c r="AX16" s="422">
        <f>IF(OR(AX$3&gt;=Main!$B$14,$A16&gt;=Main!$B$17),100%,0%)</f>
        <v>1</v>
      </c>
      <c r="AY16" s="422">
        <f>IF(OR(AY$3&gt;=Main!$B$14,$A16&gt;=Main!$B$17),100%,0%)</f>
        <v>1</v>
      </c>
      <c r="AZ16" s="422">
        <f>IF(OR(AZ$3&gt;=Main!$B$14,$A16&gt;=Main!$B$17),100%,0%)</f>
        <v>1</v>
      </c>
      <c r="BA16" s="422">
        <f>IF(OR(BA$3&gt;=Main!$B$14,$A16&gt;=Main!$B$17),100%,0%)</f>
        <v>1</v>
      </c>
      <c r="BB16" s="422">
        <f>IF(OR(BB$3&gt;=Main!$B$14,$A16&gt;=Main!$B$17),100%,0%)</f>
        <v>1</v>
      </c>
      <c r="BC16" s="422">
        <f>IF(OR(BC$3&gt;=Main!$B$14,$A16&gt;=Main!$B$17),100%,0%)</f>
        <v>1</v>
      </c>
      <c r="BD16" s="422">
        <f>IF(OR(BD$3&gt;=Main!$B$14,$A16&gt;=Main!$B$17),100%,0%)</f>
        <v>1</v>
      </c>
      <c r="BE16" s="422">
        <f>IF(OR(BE$3&gt;=Main!$B$14,$A16&gt;=Main!$B$17),100%,0%)</f>
        <v>1</v>
      </c>
      <c r="BG16" s="122">
        <v>55</v>
      </c>
      <c r="BH16" s="444">
        <v>0.52</v>
      </c>
    </row>
    <row r="17" spans="1:60">
      <c r="A17" s="27">
        <v>18</v>
      </c>
      <c r="B17" s="426">
        <f>IF((B$3+$A17)&gt;=Main!$B$12,VLOOKUP(MIN($BG$6,ReplacementRates!B$3),ReplacementRates!$BG$6:$BH$21,2,0),0%)</f>
        <v>0</v>
      </c>
      <c r="C17" s="426">
        <f>IF((C$3+$A17)&gt;=Main!$B$12,VLOOKUP(MIN($BG$6,ReplacementRates!C$3),ReplacementRates!$BG$6:$BH$21,2,0),0%)</f>
        <v>0</v>
      </c>
      <c r="D17" s="426">
        <f>IF((D$3+$A17)&gt;=Main!$B$12,VLOOKUP(MIN($BG$6,ReplacementRates!D$3),ReplacementRates!$BG$6:$BH$21,2,0),0%)</f>
        <v>0</v>
      </c>
      <c r="E17" s="426">
        <f>IF((E$3+$A17)&gt;=Main!$B$12,VLOOKUP(MIN($BG$6,ReplacementRates!E$3),ReplacementRates!$BG$6:$BH$21,2,0),0%)</f>
        <v>0</v>
      </c>
      <c r="F17" s="426">
        <f>IF((F$3+$A17)&gt;=Main!$B$12,VLOOKUP(MIN($BG$6,ReplacementRates!F$3),ReplacementRates!$BG$6:$BH$21,2,0),0%)</f>
        <v>0</v>
      </c>
      <c r="G17" s="426">
        <f>IF((G$3+$A17)&gt;=Main!$B$12,VLOOKUP(MIN($BG$6,ReplacementRates!G$3),ReplacementRates!$BG$6:$BH$21,2,0),0%)</f>
        <v>0</v>
      </c>
      <c r="H17" s="426">
        <f>IF((H$3+$A17)&gt;=Main!$B$12,VLOOKUP(MIN($BG$6,ReplacementRates!H$3),ReplacementRates!$BG$6:$BH$21,2,0),0%)</f>
        <v>0</v>
      </c>
      <c r="I17" s="426">
        <f>IF((I$3+$A17)&gt;=Main!$B$12,VLOOKUP(MIN($BG$6,ReplacementRates!I$3),ReplacementRates!$BG$6:$BH$21,2,0),0%)</f>
        <v>0</v>
      </c>
      <c r="J17" s="426">
        <f>IF((J$3+$A17)&gt;=Main!$B$12,VLOOKUP(MIN($BG$6,ReplacementRates!J$3),ReplacementRates!$BG$6:$BH$21,2,0),0%)</f>
        <v>0</v>
      </c>
      <c r="K17" s="426">
        <f>IF((K$3+$A17)&gt;=Main!$B$12,VLOOKUP(MIN($BG$6,ReplacementRates!K$3),ReplacementRates!$BG$6:$BH$21,2,0),0%)</f>
        <v>0</v>
      </c>
      <c r="L17" s="426">
        <f>IF((L$3+$A17)&gt;=Main!$B$12,VLOOKUP(MIN($BG$6,ReplacementRates!L$3),ReplacementRates!$BG$6:$BH$21,2,0),0%)</f>
        <v>0</v>
      </c>
      <c r="M17" s="426">
        <f>IF((M$3+$A17)&gt;=Main!$B$12,VLOOKUP(MIN($BG$6,ReplacementRates!M$3),ReplacementRates!$BG$6:$BH$21,2,0),0%)</f>
        <v>0</v>
      </c>
      <c r="N17" s="426">
        <f>IF((N$3+$A17)&gt;=Main!$B$12,VLOOKUP(MIN($BG$6,ReplacementRates!N$3),ReplacementRates!$BG$6:$BH$21,2,0),0%)</f>
        <v>0</v>
      </c>
      <c r="O17" s="426">
        <f>IF((O$3+$A17)&gt;=Main!$B$12,VLOOKUP(MIN($BG$6,ReplacementRates!O$3),ReplacementRates!$BG$6:$BH$21,2,0),0%)</f>
        <v>0</v>
      </c>
      <c r="P17" s="426">
        <f>IF((P$3+$A17)&gt;=Main!$B$12,VLOOKUP(MIN($BG$6,ReplacementRates!P$3),ReplacementRates!$BG$6:$BH$21,2,0),0%)</f>
        <v>0</v>
      </c>
      <c r="Q17" s="426">
        <f>IF((Q$3+$A17)&gt;=Main!$B$12,VLOOKUP(MIN($BG$6,ReplacementRates!Q$3),ReplacementRates!$BG$6:$BH$21,2,0),0%)</f>
        <v>0</v>
      </c>
      <c r="R17" s="426">
        <f>IF((R$3+$A17)&gt;=Main!$B$12,VLOOKUP(MIN($BG$6,ReplacementRates!R$3),ReplacementRates!$BG$6:$BH$21,2,0),0%)</f>
        <v>0</v>
      </c>
      <c r="S17" s="426">
        <f>IF((S$3+$A17)&gt;=Main!$B$12,VLOOKUP(MIN($BG$6,ReplacementRates!S$3),ReplacementRates!$BG$6:$BH$21,2,0),0%)</f>
        <v>0</v>
      </c>
      <c r="T17" s="426">
        <f>IF((T$3+$A17)&gt;=Main!$B$12,VLOOKUP(MIN($BG$6,ReplacementRates!T$3),ReplacementRates!$BG$6:$BH$21,2,0),0%)</f>
        <v>0</v>
      </c>
      <c r="U17" s="426">
        <f>IF((U$3+$A17)&gt;=Main!$B$12,VLOOKUP(MIN($BG$6,ReplacementRates!U$3),ReplacementRates!$BG$6:$BH$21,2,0),0%)</f>
        <v>0</v>
      </c>
      <c r="V17" s="426">
        <f>IF((V$3+$A17)&gt;=Main!$B$12,VLOOKUP(MIN($BG$6,ReplacementRates!V$3),ReplacementRates!$BG$6:$BH$21,2,0),0%)</f>
        <v>0</v>
      </c>
      <c r="W17" s="426">
        <f>IF((W$3+$A17)&gt;=Main!$B$12,VLOOKUP(MIN($BG$6,ReplacementRates!W$3),ReplacementRates!$BG$6:$BH$21,2,0),0%)</f>
        <v>0</v>
      </c>
      <c r="X17" s="426">
        <f>IF((X$3+$A17)&gt;=Main!$B$12,VLOOKUP(MIN($BG$6,ReplacementRates!X$3),ReplacementRates!$BG$6:$BH$21,2,0),0%)</f>
        <v>0</v>
      </c>
      <c r="Y17" s="426">
        <f>IF((Y$3+$A17)&gt;=Main!$B$12,VLOOKUP(MIN($BG$6,ReplacementRates!Y$3),ReplacementRates!$BG$6:$BH$21,2,0),0%)</f>
        <v>0</v>
      </c>
      <c r="Z17" s="426">
        <f>IF((Z$3+$A17)&gt;=Main!$B$12,VLOOKUP(MIN($BG$6,ReplacementRates!Z$3),ReplacementRates!$BG$6:$BH$21,2,0),0%)</f>
        <v>0</v>
      </c>
      <c r="AA17" s="426">
        <f>IF((AA$3+$A17)&gt;=Main!$B$12,VLOOKUP(MIN($BG$6,ReplacementRates!AA$3),ReplacementRates!$BG$6:$BH$21,2,0),0%)</f>
        <v>0</v>
      </c>
      <c r="AB17" s="426">
        <f>IF((AB$3+$A17)&gt;=Main!$B$12,VLOOKUP(MIN($BG$6,ReplacementRates!AB$3),ReplacementRates!$BG$6:$BH$21,2,0),0%)</f>
        <v>0</v>
      </c>
      <c r="AC17" s="426">
        <f>IF((AC$3+$A17)&gt;=Main!$B$12,VLOOKUP(MIN($BG$6,ReplacementRates!AC$3),ReplacementRates!$BG$6:$BH$21,2,0),0%)</f>
        <v>0</v>
      </c>
      <c r="AD17" s="426">
        <f>IF((AD$3+$A17)&gt;=Main!$B$12,VLOOKUP(MIN($BG$6,ReplacementRates!AD$3),ReplacementRates!$BG$6:$BH$21,2,0),0%)</f>
        <v>0</v>
      </c>
      <c r="AE17" s="426">
        <f>IF((AE$3+$A17)&gt;=Main!$B$12,VLOOKUP(MIN($BG$6,ReplacementRates!AE$3),ReplacementRates!$BG$6:$BH$21,2,0),0%)</f>
        <v>0</v>
      </c>
      <c r="AF17" s="426">
        <f>IF((AF$3+$A17)&gt;=Main!$B$12,VLOOKUP(MIN($BG$6,ReplacementRates!AF$3),ReplacementRates!$BG$6:$BH$21,2,0),0%)</f>
        <v>0</v>
      </c>
      <c r="AG17" s="426">
        <f>IF((AG$3+$A17)&gt;=Main!$B$12,VLOOKUP(MIN($BG$6,ReplacementRates!AG$3),ReplacementRates!$BG$6:$BH$21,2,0),0%)</f>
        <v>0</v>
      </c>
      <c r="AH17" s="426">
        <f>IF((AH$3+$A17)&gt;=Main!$B$12,VLOOKUP(MIN($BG$6,ReplacementRates!AH$3),ReplacementRates!$BG$6:$BH$21,2,0),0%)</f>
        <v>0</v>
      </c>
      <c r="AI17" s="426">
        <f>IF((AI$3+$A17)&gt;=Main!$B$12,VLOOKUP(MIN($BG$6,ReplacementRates!AI$3),ReplacementRates!$BG$6:$BH$21,2,0),0%)</f>
        <v>0</v>
      </c>
      <c r="AJ17" s="426">
        <f>IF((AJ$3+$A17)&gt;=Main!$B$12,VLOOKUP(MIN($BG$6,ReplacementRates!AJ$3),ReplacementRates!$BG$6:$BH$21,2,0),0%)</f>
        <v>0</v>
      </c>
      <c r="AK17" s="426">
        <f>IF((AK$3+$A17)&gt;=Main!$B$12,VLOOKUP(MIN($BG$6,ReplacementRates!AK$3),ReplacementRates!$BG$6:$BH$21,2,0),0%)</f>
        <v>0</v>
      </c>
      <c r="AL17" s="426">
        <f>IF((AL$3+$A17)&gt;=Main!$B$12,VLOOKUP(MIN($BG$6,ReplacementRates!AL$3),ReplacementRates!$BG$6:$BH$21,2,0),0%)</f>
        <v>0</v>
      </c>
      <c r="AM17" s="427">
        <f>IF((AM$3+$A17)&gt;=Main!$B$12,VLOOKUP(MIN($BG$6,ReplacementRates!AM$3),ReplacementRates!$BG$6:$BH$21,2,0),0%)</f>
        <v>0.92800000000000005</v>
      </c>
      <c r="AN17" s="427">
        <f>IF((AN$3+$A17)&gt;=Main!$B$12,VLOOKUP(MIN($BG$6,ReplacementRates!AN$3),ReplacementRates!$BG$6:$BH$21,2,0),0%)</f>
        <v>0.95199999999999996</v>
      </c>
      <c r="AO17" s="427">
        <f>IF((AO$3+$A17)&gt;=Main!$B$12,VLOOKUP(MIN($BG$6,ReplacementRates!AO$3),ReplacementRates!$BG$6:$BH$21,2,0),0%)</f>
        <v>0.97599999999999998</v>
      </c>
      <c r="AP17" s="153">
        <f>IF((AP$3+$A17)&gt;=Main!$B$12,VLOOKUP(MIN($BG$6,ReplacementRates!AP$3),ReplacementRates!$BG$6:$BH$21,2,0),0%)</f>
        <v>1</v>
      </c>
      <c r="AQ17" s="153">
        <f>IF((AQ$3+$A17)&gt;=Main!$B$12,VLOOKUP(MIN($BG$6,ReplacementRates!AQ$3),ReplacementRates!$BG$6:$BH$21,2,0),0%)</f>
        <v>1</v>
      </c>
      <c r="AR17" s="422">
        <f>IF(OR(AR$3&gt;=Main!$B$14,$A17&gt;=Main!$B$17),100%,0%)</f>
        <v>1</v>
      </c>
      <c r="AS17" s="422">
        <f>IF(OR(AS$3&gt;=Main!$B$14,$A17&gt;=Main!$B$17),100%,0%)</f>
        <v>1</v>
      </c>
      <c r="AT17" s="422">
        <f>IF(OR(AT$3&gt;=Main!$B$14,$A17&gt;=Main!$B$17),100%,0%)</f>
        <v>1</v>
      </c>
      <c r="AU17" s="422">
        <f>IF(OR(AU$3&gt;=Main!$B$14,$A17&gt;=Main!$B$17),100%,0%)</f>
        <v>1</v>
      </c>
      <c r="AV17" s="422">
        <f>IF(OR(AV$3&gt;=Main!$B$14,$A17&gt;=Main!$B$17),100%,0%)</f>
        <v>1</v>
      </c>
      <c r="AW17" s="422">
        <f>IF(OR(AW$3&gt;=Main!$B$14,$A17&gt;=Main!$B$17),100%,0%)</f>
        <v>1</v>
      </c>
      <c r="AX17" s="422">
        <f>IF(OR(AX$3&gt;=Main!$B$14,$A17&gt;=Main!$B$17),100%,0%)</f>
        <v>1</v>
      </c>
      <c r="AY17" s="422">
        <f>IF(OR(AY$3&gt;=Main!$B$14,$A17&gt;=Main!$B$17),100%,0%)</f>
        <v>1</v>
      </c>
      <c r="AZ17" s="422">
        <f>IF(OR(AZ$3&gt;=Main!$B$14,$A17&gt;=Main!$B$17),100%,0%)</f>
        <v>1</v>
      </c>
      <c r="BA17" s="422">
        <f>IF(OR(BA$3&gt;=Main!$B$14,$A17&gt;=Main!$B$17),100%,0%)</f>
        <v>1</v>
      </c>
      <c r="BB17" s="422">
        <f>IF(OR(BB$3&gt;=Main!$B$14,$A17&gt;=Main!$B$17),100%,0%)</f>
        <v>1</v>
      </c>
      <c r="BC17" s="422">
        <f>IF(OR(BC$3&gt;=Main!$B$14,$A17&gt;=Main!$B$17),100%,0%)</f>
        <v>1</v>
      </c>
      <c r="BD17" s="422">
        <f>IF(OR(BD$3&gt;=Main!$B$14,$A17&gt;=Main!$B$17),100%,0%)</f>
        <v>1</v>
      </c>
      <c r="BE17" s="422">
        <f>IF(OR(BE$3&gt;=Main!$B$14,$A17&gt;=Main!$B$17),100%,0%)</f>
        <v>1</v>
      </c>
      <c r="BG17" s="122">
        <v>54</v>
      </c>
      <c r="BH17" s="444">
        <v>0.44800000000000001</v>
      </c>
    </row>
    <row r="18" spans="1:60">
      <c r="A18" s="27">
        <v>19</v>
      </c>
      <c r="B18" s="426">
        <f>IF((B$3+$A18)&gt;=Main!$B$12,VLOOKUP(MIN($BG$6,ReplacementRates!B$3),ReplacementRates!$BG$6:$BH$21,2,0),0%)</f>
        <v>0</v>
      </c>
      <c r="C18" s="426">
        <f>IF((C$3+$A18)&gt;=Main!$B$12,VLOOKUP(MIN($BG$6,ReplacementRates!C$3),ReplacementRates!$BG$6:$BH$21,2,0),0%)</f>
        <v>0</v>
      </c>
      <c r="D18" s="426">
        <f>IF((D$3+$A18)&gt;=Main!$B$12,VLOOKUP(MIN($BG$6,ReplacementRates!D$3),ReplacementRates!$BG$6:$BH$21,2,0),0%)</f>
        <v>0</v>
      </c>
      <c r="E18" s="426">
        <f>IF((E$3+$A18)&gt;=Main!$B$12,VLOOKUP(MIN($BG$6,ReplacementRates!E$3),ReplacementRates!$BG$6:$BH$21,2,0),0%)</f>
        <v>0</v>
      </c>
      <c r="F18" s="426">
        <f>IF((F$3+$A18)&gt;=Main!$B$12,VLOOKUP(MIN($BG$6,ReplacementRates!F$3),ReplacementRates!$BG$6:$BH$21,2,0),0%)</f>
        <v>0</v>
      </c>
      <c r="G18" s="426">
        <f>IF((G$3+$A18)&gt;=Main!$B$12,VLOOKUP(MIN($BG$6,ReplacementRates!G$3),ReplacementRates!$BG$6:$BH$21,2,0),0%)</f>
        <v>0</v>
      </c>
      <c r="H18" s="426">
        <f>IF((H$3+$A18)&gt;=Main!$B$12,VLOOKUP(MIN($BG$6,ReplacementRates!H$3),ReplacementRates!$BG$6:$BH$21,2,0),0%)</f>
        <v>0</v>
      </c>
      <c r="I18" s="426">
        <f>IF((I$3+$A18)&gt;=Main!$B$12,VLOOKUP(MIN($BG$6,ReplacementRates!I$3),ReplacementRates!$BG$6:$BH$21,2,0),0%)</f>
        <v>0</v>
      </c>
      <c r="J18" s="426">
        <f>IF((J$3+$A18)&gt;=Main!$B$12,VLOOKUP(MIN($BG$6,ReplacementRates!J$3),ReplacementRates!$BG$6:$BH$21,2,0),0%)</f>
        <v>0</v>
      </c>
      <c r="K18" s="426">
        <f>IF((K$3+$A18)&gt;=Main!$B$12,VLOOKUP(MIN($BG$6,ReplacementRates!K$3),ReplacementRates!$BG$6:$BH$21,2,0),0%)</f>
        <v>0</v>
      </c>
      <c r="L18" s="426">
        <f>IF((L$3+$A18)&gt;=Main!$B$12,VLOOKUP(MIN($BG$6,ReplacementRates!L$3),ReplacementRates!$BG$6:$BH$21,2,0),0%)</f>
        <v>0</v>
      </c>
      <c r="M18" s="426">
        <f>IF((M$3+$A18)&gt;=Main!$B$12,VLOOKUP(MIN($BG$6,ReplacementRates!M$3),ReplacementRates!$BG$6:$BH$21,2,0),0%)</f>
        <v>0</v>
      </c>
      <c r="N18" s="426">
        <f>IF((N$3+$A18)&gt;=Main!$B$12,VLOOKUP(MIN($BG$6,ReplacementRates!N$3),ReplacementRates!$BG$6:$BH$21,2,0),0%)</f>
        <v>0</v>
      </c>
      <c r="O18" s="426">
        <f>IF((O$3+$A18)&gt;=Main!$B$12,VLOOKUP(MIN($BG$6,ReplacementRates!O$3),ReplacementRates!$BG$6:$BH$21,2,0),0%)</f>
        <v>0</v>
      </c>
      <c r="P18" s="426">
        <f>IF((P$3+$A18)&gt;=Main!$B$12,VLOOKUP(MIN($BG$6,ReplacementRates!P$3),ReplacementRates!$BG$6:$BH$21,2,0),0%)</f>
        <v>0</v>
      </c>
      <c r="Q18" s="426">
        <f>IF((Q$3+$A18)&gt;=Main!$B$12,VLOOKUP(MIN($BG$6,ReplacementRates!Q$3),ReplacementRates!$BG$6:$BH$21,2,0),0%)</f>
        <v>0</v>
      </c>
      <c r="R18" s="426">
        <f>IF((R$3+$A18)&gt;=Main!$B$12,VLOOKUP(MIN($BG$6,ReplacementRates!R$3),ReplacementRates!$BG$6:$BH$21,2,0),0%)</f>
        <v>0</v>
      </c>
      <c r="S18" s="426">
        <f>IF((S$3+$A18)&gt;=Main!$B$12,VLOOKUP(MIN($BG$6,ReplacementRates!S$3),ReplacementRates!$BG$6:$BH$21,2,0),0%)</f>
        <v>0</v>
      </c>
      <c r="T18" s="426">
        <f>IF((T$3+$A18)&gt;=Main!$B$12,VLOOKUP(MIN($BG$6,ReplacementRates!T$3),ReplacementRates!$BG$6:$BH$21,2,0),0%)</f>
        <v>0</v>
      </c>
      <c r="U18" s="426">
        <f>IF((U$3+$A18)&gt;=Main!$B$12,VLOOKUP(MIN($BG$6,ReplacementRates!U$3),ReplacementRates!$BG$6:$BH$21,2,0),0%)</f>
        <v>0</v>
      </c>
      <c r="V18" s="426">
        <f>IF((V$3+$A18)&gt;=Main!$B$12,VLOOKUP(MIN($BG$6,ReplacementRates!V$3),ReplacementRates!$BG$6:$BH$21,2,0),0%)</f>
        <v>0</v>
      </c>
      <c r="W18" s="426">
        <f>IF((W$3+$A18)&gt;=Main!$B$12,VLOOKUP(MIN($BG$6,ReplacementRates!W$3),ReplacementRates!$BG$6:$BH$21,2,0),0%)</f>
        <v>0</v>
      </c>
      <c r="X18" s="426">
        <f>IF((X$3+$A18)&gt;=Main!$B$12,VLOOKUP(MIN($BG$6,ReplacementRates!X$3),ReplacementRates!$BG$6:$BH$21,2,0),0%)</f>
        <v>0</v>
      </c>
      <c r="Y18" s="426">
        <f>IF((Y$3+$A18)&gt;=Main!$B$12,VLOOKUP(MIN($BG$6,ReplacementRates!Y$3),ReplacementRates!$BG$6:$BH$21,2,0),0%)</f>
        <v>0</v>
      </c>
      <c r="Z18" s="426">
        <f>IF((Z$3+$A18)&gt;=Main!$B$12,VLOOKUP(MIN($BG$6,ReplacementRates!Z$3),ReplacementRates!$BG$6:$BH$21,2,0),0%)</f>
        <v>0</v>
      </c>
      <c r="AA18" s="426">
        <f>IF((AA$3+$A18)&gt;=Main!$B$12,VLOOKUP(MIN($BG$6,ReplacementRates!AA$3),ReplacementRates!$BG$6:$BH$21,2,0),0%)</f>
        <v>0</v>
      </c>
      <c r="AB18" s="426">
        <f>IF((AB$3+$A18)&gt;=Main!$B$12,VLOOKUP(MIN($BG$6,ReplacementRates!AB$3),ReplacementRates!$BG$6:$BH$21,2,0),0%)</f>
        <v>0</v>
      </c>
      <c r="AC18" s="426">
        <f>IF((AC$3+$A18)&gt;=Main!$B$12,VLOOKUP(MIN($BG$6,ReplacementRates!AC$3),ReplacementRates!$BG$6:$BH$21,2,0),0%)</f>
        <v>0</v>
      </c>
      <c r="AD18" s="426">
        <f>IF((AD$3+$A18)&gt;=Main!$B$12,VLOOKUP(MIN($BG$6,ReplacementRates!AD$3),ReplacementRates!$BG$6:$BH$21,2,0),0%)</f>
        <v>0</v>
      </c>
      <c r="AE18" s="426">
        <f>IF((AE$3+$A18)&gt;=Main!$B$12,VLOOKUP(MIN($BG$6,ReplacementRates!AE$3),ReplacementRates!$BG$6:$BH$21,2,0),0%)</f>
        <v>0</v>
      </c>
      <c r="AF18" s="426">
        <f>IF((AF$3+$A18)&gt;=Main!$B$12,VLOOKUP(MIN($BG$6,ReplacementRates!AF$3),ReplacementRates!$BG$6:$BH$21,2,0),0%)</f>
        <v>0</v>
      </c>
      <c r="AG18" s="426">
        <f>IF((AG$3+$A18)&gt;=Main!$B$12,VLOOKUP(MIN($BG$6,ReplacementRates!AG$3),ReplacementRates!$BG$6:$BH$21,2,0),0%)</f>
        <v>0</v>
      </c>
      <c r="AH18" s="426">
        <f>IF((AH$3+$A18)&gt;=Main!$B$12,VLOOKUP(MIN($BG$6,ReplacementRates!AH$3),ReplacementRates!$BG$6:$BH$21,2,0),0%)</f>
        <v>0</v>
      </c>
      <c r="AI18" s="426">
        <f>IF((AI$3+$A18)&gt;=Main!$B$12,VLOOKUP(MIN($BG$6,ReplacementRates!AI$3),ReplacementRates!$BG$6:$BH$21,2,0),0%)</f>
        <v>0</v>
      </c>
      <c r="AJ18" s="426">
        <f>IF((AJ$3+$A18)&gt;=Main!$B$12,VLOOKUP(MIN($BG$6,ReplacementRates!AJ$3),ReplacementRates!$BG$6:$BH$21,2,0),0%)</f>
        <v>0</v>
      </c>
      <c r="AK18" s="426">
        <f>IF((AK$3+$A18)&gt;=Main!$B$12,VLOOKUP(MIN($BG$6,ReplacementRates!AK$3),ReplacementRates!$BG$6:$BH$21,2,0),0%)</f>
        <v>0</v>
      </c>
      <c r="AL18" s="427">
        <f>IF((AL$3+$A18)&gt;=Main!$B$12,VLOOKUP(MIN($BG$6,ReplacementRates!AL$3),ReplacementRates!$BG$6:$BH$21,2,0),0%)</f>
        <v>0.90400000000000003</v>
      </c>
      <c r="AM18" s="427">
        <f>IF((AM$3+$A18)&gt;=Main!$B$12,VLOOKUP(MIN($BG$6,ReplacementRates!AM$3),ReplacementRates!$BG$6:$BH$21,2,0),0%)</f>
        <v>0.92800000000000005</v>
      </c>
      <c r="AN18" s="427">
        <f>IF((AN$3+$A18)&gt;=Main!$B$12,VLOOKUP(MIN($BG$6,ReplacementRates!AN$3),ReplacementRates!$BG$6:$BH$21,2,0),0%)</f>
        <v>0.95199999999999996</v>
      </c>
      <c r="AO18" s="427">
        <f>IF((AO$3+$A18)&gt;=Main!$B$12,VLOOKUP(MIN($BG$6,ReplacementRates!AO$3),ReplacementRates!$BG$6:$BH$21,2,0),0%)</f>
        <v>0.97599999999999998</v>
      </c>
      <c r="AP18" s="153">
        <f>IF((AP$3+$A18)&gt;=Main!$B$12,VLOOKUP(MIN($BG$6,ReplacementRates!AP$3),ReplacementRates!$BG$6:$BH$21,2,0),0%)</f>
        <v>1</v>
      </c>
      <c r="AQ18" s="153">
        <f>IF((AQ$3+$A18)&gt;=Main!$B$12,VLOOKUP(MIN($BG$6,ReplacementRates!AQ$3),ReplacementRates!$BG$6:$BH$21,2,0),0%)</f>
        <v>1</v>
      </c>
      <c r="AR18" s="422">
        <f>IF(OR(AR$3&gt;=Main!$B$14,$A18&gt;=Main!$B$17),100%,0%)</f>
        <v>1</v>
      </c>
      <c r="AS18" s="422">
        <f>IF(OR(AS$3&gt;=Main!$B$14,$A18&gt;=Main!$B$17),100%,0%)</f>
        <v>1</v>
      </c>
      <c r="AT18" s="422">
        <f>IF(OR(AT$3&gt;=Main!$B$14,$A18&gt;=Main!$B$17),100%,0%)</f>
        <v>1</v>
      </c>
      <c r="AU18" s="422">
        <f>IF(OR(AU$3&gt;=Main!$B$14,$A18&gt;=Main!$B$17),100%,0%)</f>
        <v>1</v>
      </c>
      <c r="AV18" s="422">
        <f>IF(OR(AV$3&gt;=Main!$B$14,$A18&gt;=Main!$B$17),100%,0%)</f>
        <v>1</v>
      </c>
      <c r="AW18" s="422">
        <f>IF(OR(AW$3&gt;=Main!$B$14,$A18&gt;=Main!$B$17),100%,0%)</f>
        <v>1</v>
      </c>
      <c r="AX18" s="422">
        <f>IF(OR(AX$3&gt;=Main!$B$14,$A18&gt;=Main!$B$17),100%,0%)</f>
        <v>1</v>
      </c>
      <c r="AY18" s="422">
        <f>IF(OR(AY$3&gt;=Main!$B$14,$A18&gt;=Main!$B$17),100%,0%)</f>
        <v>1</v>
      </c>
      <c r="AZ18" s="422">
        <f>IF(OR(AZ$3&gt;=Main!$B$14,$A18&gt;=Main!$B$17),100%,0%)</f>
        <v>1</v>
      </c>
      <c r="BA18" s="422">
        <f>IF(OR(BA$3&gt;=Main!$B$14,$A18&gt;=Main!$B$17),100%,0%)</f>
        <v>1</v>
      </c>
      <c r="BB18" s="422">
        <f>IF(OR(BB$3&gt;=Main!$B$14,$A18&gt;=Main!$B$17),100%,0%)</f>
        <v>1</v>
      </c>
      <c r="BC18" s="422">
        <f>IF(OR(BC$3&gt;=Main!$B$14,$A18&gt;=Main!$B$17),100%,0%)</f>
        <v>1</v>
      </c>
      <c r="BD18" s="422">
        <f>IF(OR(BD$3&gt;=Main!$B$14,$A18&gt;=Main!$B$17),100%,0%)</f>
        <v>1</v>
      </c>
      <c r="BE18" s="422">
        <f>IF(OR(BE$3&gt;=Main!$B$14,$A18&gt;=Main!$B$17),100%,0%)</f>
        <v>1</v>
      </c>
      <c r="BG18" s="122">
        <v>53</v>
      </c>
      <c r="BH18" s="444">
        <v>0.376</v>
      </c>
    </row>
    <row r="19" spans="1:60">
      <c r="A19" s="27">
        <v>20</v>
      </c>
      <c r="B19" s="426">
        <f>IF((B$3+$A19)&gt;=Main!$B$12,VLOOKUP(MIN($BG$6,ReplacementRates!B$3),ReplacementRates!$BG$6:$BH$21,2,0),0%)</f>
        <v>0</v>
      </c>
      <c r="C19" s="426">
        <f>IF((C$3+$A19)&gt;=Main!$B$12,VLOOKUP(MIN($BG$6,ReplacementRates!C$3),ReplacementRates!$BG$6:$BH$21,2,0),0%)</f>
        <v>0</v>
      </c>
      <c r="D19" s="426">
        <f>IF((D$3+$A19)&gt;=Main!$B$12,VLOOKUP(MIN($BG$6,ReplacementRates!D$3),ReplacementRates!$BG$6:$BH$21,2,0),0%)</f>
        <v>0</v>
      </c>
      <c r="E19" s="426">
        <f>IF((E$3+$A19)&gt;=Main!$B$12,VLOOKUP(MIN($BG$6,ReplacementRates!E$3),ReplacementRates!$BG$6:$BH$21,2,0),0%)</f>
        <v>0</v>
      </c>
      <c r="F19" s="426">
        <f>IF((F$3+$A19)&gt;=Main!$B$12,VLOOKUP(MIN($BG$6,ReplacementRates!F$3),ReplacementRates!$BG$6:$BH$21,2,0),0%)</f>
        <v>0</v>
      </c>
      <c r="G19" s="426">
        <f>IF((G$3+$A19)&gt;=Main!$B$12,VLOOKUP(MIN($BG$6,ReplacementRates!G$3),ReplacementRates!$BG$6:$BH$21,2,0),0%)</f>
        <v>0</v>
      </c>
      <c r="H19" s="426">
        <f>IF((H$3+$A19)&gt;=Main!$B$12,VLOOKUP(MIN($BG$6,ReplacementRates!H$3),ReplacementRates!$BG$6:$BH$21,2,0),0%)</f>
        <v>0</v>
      </c>
      <c r="I19" s="426">
        <f>IF((I$3+$A19)&gt;=Main!$B$12,VLOOKUP(MIN($BG$6,ReplacementRates!I$3),ReplacementRates!$BG$6:$BH$21,2,0),0%)</f>
        <v>0</v>
      </c>
      <c r="J19" s="426">
        <f>IF((J$3+$A19)&gt;=Main!$B$12,VLOOKUP(MIN($BG$6,ReplacementRates!J$3),ReplacementRates!$BG$6:$BH$21,2,0),0%)</f>
        <v>0</v>
      </c>
      <c r="K19" s="426">
        <f>IF((K$3+$A19)&gt;=Main!$B$12,VLOOKUP(MIN($BG$6,ReplacementRates!K$3),ReplacementRates!$BG$6:$BH$21,2,0),0%)</f>
        <v>0</v>
      </c>
      <c r="L19" s="426">
        <f>IF((L$3+$A19)&gt;=Main!$B$12,VLOOKUP(MIN($BG$6,ReplacementRates!L$3),ReplacementRates!$BG$6:$BH$21,2,0),0%)</f>
        <v>0</v>
      </c>
      <c r="M19" s="426">
        <f>IF((M$3+$A19)&gt;=Main!$B$12,VLOOKUP(MIN($BG$6,ReplacementRates!M$3),ReplacementRates!$BG$6:$BH$21,2,0),0%)</f>
        <v>0</v>
      </c>
      <c r="N19" s="426">
        <f>IF((N$3+$A19)&gt;=Main!$B$12,VLOOKUP(MIN($BG$6,ReplacementRates!N$3),ReplacementRates!$BG$6:$BH$21,2,0),0%)</f>
        <v>0</v>
      </c>
      <c r="O19" s="426">
        <f>IF((O$3+$A19)&gt;=Main!$B$12,VLOOKUP(MIN($BG$6,ReplacementRates!O$3),ReplacementRates!$BG$6:$BH$21,2,0),0%)</f>
        <v>0</v>
      </c>
      <c r="P19" s="426">
        <f>IF((P$3+$A19)&gt;=Main!$B$12,VLOOKUP(MIN($BG$6,ReplacementRates!P$3),ReplacementRates!$BG$6:$BH$21,2,0),0%)</f>
        <v>0</v>
      </c>
      <c r="Q19" s="426">
        <f>IF((Q$3+$A19)&gt;=Main!$B$12,VLOOKUP(MIN($BG$6,ReplacementRates!Q$3),ReplacementRates!$BG$6:$BH$21,2,0),0%)</f>
        <v>0</v>
      </c>
      <c r="R19" s="426">
        <f>IF((R$3+$A19)&gt;=Main!$B$12,VLOOKUP(MIN($BG$6,ReplacementRates!R$3),ReplacementRates!$BG$6:$BH$21,2,0),0%)</f>
        <v>0</v>
      </c>
      <c r="S19" s="426">
        <f>IF((S$3+$A19)&gt;=Main!$B$12,VLOOKUP(MIN($BG$6,ReplacementRates!S$3),ReplacementRates!$BG$6:$BH$21,2,0),0%)</f>
        <v>0</v>
      </c>
      <c r="T19" s="426">
        <f>IF((T$3+$A19)&gt;=Main!$B$12,VLOOKUP(MIN($BG$6,ReplacementRates!T$3),ReplacementRates!$BG$6:$BH$21,2,0),0%)</f>
        <v>0</v>
      </c>
      <c r="U19" s="426">
        <f>IF((U$3+$A19)&gt;=Main!$B$12,VLOOKUP(MIN($BG$6,ReplacementRates!U$3),ReplacementRates!$BG$6:$BH$21,2,0),0%)</f>
        <v>0</v>
      </c>
      <c r="V19" s="426">
        <f>IF((V$3+$A19)&gt;=Main!$B$12,VLOOKUP(MIN($BG$6,ReplacementRates!V$3),ReplacementRates!$BG$6:$BH$21,2,0),0%)</f>
        <v>0</v>
      </c>
      <c r="W19" s="426">
        <f>IF((W$3+$A19)&gt;=Main!$B$12,VLOOKUP(MIN($BG$6,ReplacementRates!W$3),ReplacementRates!$BG$6:$BH$21,2,0),0%)</f>
        <v>0</v>
      </c>
      <c r="X19" s="426">
        <f>IF((X$3+$A19)&gt;=Main!$B$12,VLOOKUP(MIN($BG$6,ReplacementRates!X$3),ReplacementRates!$BG$6:$BH$21,2,0),0%)</f>
        <v>0</v>
      </c>
      <c r="Y19" s="426">
        <f>IF((Y$3+$A19)&gt;=Main!$B$12,VLOOKUP(MIN($BG$6,ReplacementRates!Y$3),ReplacementRates!$BG$6:$BH$21,2,0),0%)</f>
        <v>0</v>
      </c>
      <c r="Z19" s="426">
        <f>IF((Z$3+$A19)&gt;=Main!$B$12,VLOOKUP(MIN($BG$6,ReplacementRates!Z$3),ReplacementRates!$BG$6:$BH$21,2,0),0%)</f>
        <v>0</v>
      </c>
      <c r="AA19" s="426">
        <f>IF((AA$3+$A19)&gt;=Main!$B$12,VLOOKUP(MIN($BG$6,ReplacementRates!AA$3),ReplacementRates!$BG$6:$BH$21,2,0),0%)</f>
        <v>0</v>
      </c>
      <c r="AB19" s="426">
        <f>IF((AB$3+$A19)&gt;=Main!$B$12,VLOOKUP(MIN($BG$6,ReplacementRates!AB$3),ReplacementRates!$BG$6:$BH$21,2,0),0%)</f>
        <v>0</v>
      </c>
      <c r="AC19" s="426">
        <f>IF((AC$3+$A19)&gt;=Main!$B$12,VLOOKUP(MIN($BG$6,ReplacementRates!AC$3),ReplacementRates!$BG$6:$BH$21,2,0),0%)</f>
        <v>0</v>
      </c>
      <c r="AD19" s="426">
        <f>IF((AD$3+$A19)&gt;=Main!$B$12,VLOOKUP(MIN($BG$6,ReplacementRates!AD$3),ReplacementRates!$BG$6:$BH$21,2,0),0%)</f>
        <v>0</v>
      </c>
      <c r="AE19" s="426">
        <f>IF((AE$3+$A19)&gt;=Main!$B$12,VLOOKUP(MIN($BG$6,ReplacementRates!AE$3),ReplacementRates!$BG$6:$BH$21,2,0),0%)</f>
        <v>0</v>
      </c>
      <c r="AF19" s="426">
        <f>IF((AF$3+$A19)&gt;=Main!$B$12,VLOOKUP(MIN($BG$6,ReplacementRates!AF$3),ReplacementRates!$BG$6:$BH$21,2,0),0%)</f>
        <v>0</v>
      </c>
      <c r="AG19" s="426">
        <f>IF((AG$3+$A19)&gt;=Main!$B$12,VLOOKUP(MIN($BG$6,ReplacementRates!AG$3),ReplacementRates!$BG$6:$BH$21,2,0),0%)</f>
        <v>0</v>
      </c>
      <c r="AH19" s="426">
        <f>IF((AH$3+$A19)&gt;=Main!$B$12,VLOOKUP(MIN($BG$6,ReplacementRates!AH$3),ReplacementRates!$BG$6:$BH$21,2,0),0%)</f>
        <v>0</v>
      </c>
      <c r="AI19" s="426">
        <f>IF((AI$3+$A19)&gt;=Main!$B$12,VLOOKUP(MIN($BG$6,ReplacementRates!AI$3),ReplacementRates!$BG$6:$BH$21,2,0),0%)</f>
        <v>0</v>
      </c>
      <c r="AJ19" s="426">
        <f>IF((AJ$3+$A19)&gt;=Main!$B$12,VLOOKUP(MIN($BG$6,ReplacementRates!AJ$3),ReplacementRates!$BG$6:$BH$21,2,0),0%)</f>
        <v>0</v>
      </c>
      <c r="AK19" s="427">
        <f>IF((AK$3+$A19)&gt;=Main!$B$12,VLOOKUP(MIN($BG$6,ReplacementRates!AK$3),ReplacementRates!$BG$6:$BH$21,2,0),0%)</f>
        <v>0.88</v>
      </c>
      <c r="AL19" s="427">
        <f>IF((AL$3+$A19)&gt;=Main!$B$12,VLOOKUP(MIN($BG$6,ReplacementRates!AL$3),ReplacementRates!$BG$6:$BH$21,2,0),0%)</f>
        <v>0.90400000000000003</v>
      </c>
      <c r="AM19" s="427">
        <f>IF((AM$3+$A19)&gt;=Main!$B$12,VLOOKUP(MIN($BG$6,ReplacementRates!AM$3),ReplacementRates!$BG$6:$BH$21,2,0),0%)</f>
        <v>0.92800000000000005</v>
      </c>
      <c r="AN19" s="427">
        <f>IF((AN$3+$A19)&gt;=Main!$B$12,VLOOKUP(MIN($BG$6,ReplacementRates!AN$3),ReplacementRates!$BG$6:$BH$21,2,0),0%)</f>
        <v>0.95199999999999996</v>
      </c>
      <c r="AO19" s="427">
        <f>IF((AO$3+$A19)&gt;=Main!$B$12,VLOOKUP(MIN($BG$6,ReplacementRates!AO$3),ReplacementRates!$BG$6:$BH$21,2,0),0%)</f>
        <v>0.97599999999999998</v>
      </c>
      <c r="AP19" s="153">
        <f>IF((AP$3+$A19)&gt;=Main!$B$12,VLOOKUP(MIN($BG$6,ReplacementRates!AP$3),ReplacementRates!$BG$6:$BH$21,2,0),0%)</f>
        <v>1</v>
      </c>
      <c r="AQ19" s="153">
        <f>IF((AQ$3+$A19)&gt;=Main!$B$12,VLOOKUP(MIN($BG$6,ReplacementRates!AQ$3),ReplacementRates!$BG$6:$BH$21,2,0),0%)</f>
        <v>1</v>
      </c>
      <c r="AR19" s="422">
        <f>IF(OR(AR$3&gt;=Main!$B$14,$A19&gt;=Main!$B$17),100%,0%)</f>
        <v>1</v>
      </c>
      <c r="AS19" s="422">
        <f>IF(OR(AS$3&gt;=Main!$B$14,$A19&gt;=Main!$B$17),100%,0%)</f>
        <v>1</v>
      </c>
      <c r="AT19" s="422">
        <f>IF(OR(AT$3&gt;=Main!$B$14,$A19&gt;=Main!$B$17),100%,0%)</f>
        <v>1</v>
      </c>
      <c r="AU19" s="422">
        <f>IF(OR(AU$3&gt;=Main!$B$14,$A19&gt;=Main!$B$17),100%,0%)</f>
        <v>1</v>
      </c>
      <c r="AV19" s="422">
        <f>IF(OR(AV$3&gt;=Main!$B$14,$A19&gt;=Main!$B$17),100%,0%)</f>
        <v>1</v>
      </c>
      <c r="AW19" s="422">
        <f>IF(OR(AW$3&gt;=Main!$B$14,$A19&gt;=Main!$B$17),100%,0%)</f>
        <v>1</v>
      </c>
      <c r="AX19" s="422">
        <f>IF(OR(AX$3&gt;=Main!$B$14,$A19&gt;=Main!$B$17),100%,0%)</f>
        <v>1</v>
      </c>
      <c r="AY19" s="422">
        <f>IF(OR(AY$3&gt;=Main!$B$14,$A19&gt;=Main!$B$17),100%,0%)</f>
        <v>1</v>
      </c>
      <c r="AZ19" s="422">
        <f>IF(OR(AZ$3&gt;=Main!$B$14,$A19&gt;=Main!$B$17),100%,0%)</f>
        <v>1</v>
      </c>
      <c r="BA19" s="422">
        <f>IF(OR(BA$3&gt;=Main!$B$14,$A19&gt;=Main!$B$17),100%,0%)</f>
        <v>1</v>
      </c>
      <c r="BB19" s="422">
        <f>IF(OR(BB$3&gt;=Main!$B$14,$A19&gt;=Main!$B$17),100%,0%)</f>
        <v>1</v>
      </c>
      <c r="BC19" s="422">
        <f>IF(OR(BC$3&gt;=Main!$B$14,$A19&gt;=Main!$B$17),100%,0%)</f>
        <v>1</v>
      </c>
      <c r="BD19" s="422">
        <f>IF(OR(BD$3&gt;=Main!$B$14,$A19&gt;=Main!$B$17),100%,0%)</f>
        <v>1</v>
      </c>
      <c r="BE19" s="422">
        <f>IF(OR(BE$3&gt;=Main!$B$14,$A19&gt;=Main!$B$17),100%,0%)</f>
        <v>1</v>
      </c>
      <c r="BG19" s="122">
        <v>52</v>
      </c>
      <c r="BH19" s="444">
        <v>0.30399999999999999</v>
      </c>
    </row>
    <row r="20" spans="1:60">
      <c r="A20" s="27">
        <v>21</v>
      </c>
      <c r="B20" s="426">
        <f>IF((B$3+$A20)&gt;=Main!$B$12,VLOOKUP(MIN($BG$6,ReplacementRates!B$3),ReplacementRates!$BG$6:$BH$21,2,0),0%)</f>
        <v>0</v>
      </c>
      <c r="C20" s="426">
        <f>IF((C$3+$A20)&gt;=Main!$B$12,VLOOKUP(MIN($BG$6,ReplacementRates!C$3),ReplacementRates!$BG$6:$BH$21,2,0),0%)</f>
        <v>0</v>
      </c>
      <c r="D20" s="426">
        <f>IF((D$3+$A20)&gt;=Main!$B$12,VLOOKUP(MIN($BG$6,ReplacementRates!D$3),ReplacementRates!$BG$6:$BH$21,2,0),0%)</f>
        <v>0</v>
      </c>
      <c r="E20" s="426">
        <f>IF((E$3+$A20)&gt;=Main!$B$12,VLOOKUP(MIN($BG$6,ReplacementRates!E$3),ReplacementRates!$BG$6:$BH$21,2,0),0%)</f>
        <v>0</v>
      </c>
      <c r="F20" s="426">
        <f>IF((F$3+$A20)&gt;=Main!$B$12,VLOOKUP(MIN($BG$6,ReplacementRates!F$3),ReplacementRates!$BG$6:$BH$21,2,0),0%)</f>
        <v>0</v>
      </c>
      <c r="G20" s="426">
        <f>IF((G$3+$A20)&gt;=Main!$B$12,VLOOKUP(MIN($BG$6,ReplacementRates!G$3),ReplacementRates!$BG$6:$BH$21,2,0),0%)</f>
        <v>0</v>
      </c>
      <c r="H20" s="426">
        <f>IF((H$3+$A20)&gt;=Main!$B$12,VLOOKUP(MIN($BG$6,ReplacementRates!H$3),ReplacementRates!$BG$6:$BH$21,2,0),0%)</f>
        <v>0</v>
      </c>
      <c r="I20" s="426">
        <f>IF((I$3+$A20)&gt;=Main!$B$12,VLOOKUP(MIN($BG$6,ReplacementRates!I$3),ReplacementRates!$BG$6:$BH$21,2,0),0%)</f>
        <v>0</v>
      </c>
      <c r="J20" s="426">
        <f>IF((J$3+$A20)&gt;=Main!$B$12,VLOOKUP(MIN($BG$6,ReplacementRates!J$3),ReplacementRates!$BG$6:$BH$21,2,0),0%)</f>
        <v>0</v>
      </c>
      <c r="K20" s="426">
        <f>IF((K$3+$A20)&gt;=Main!$B$12,VLOOKUP(MIN($BG$6,ReplacementRates!K$3),ReplacementRates!$BG$6:$BH$21,2,0),0%)</f>
        <v>0</v>
      </c>
      <c r="L20" s="426">
        <f>IF((L$3+$A20)&gt;=Main!$B$12,VLOOKUP(MIN($BG$6,ReplacementRates!L$3),ReplacementRates!$BG$6:$BH$21,2,0),0%)</f>
        <v>0</v>
      </c>
      <c r="M20" s="426">
        <f>IF((M$3+$A20)&gt;=Main!$B$12,VLOOKUP(MIN($BG$6,ReplacementRates!M$3),ReplacementRates!$BG$6:$BH$21,2,0),0%)</f>
        <v>0</v>
      </c>
      <c r="N20" s="426">
        <f>IF((N$3+$A20)&gt;=Main!$B$12,VLOOKUP(MIN($BG$6,ReplacementRates!N$3),ReplacementRates!$BG$6:$BH$21,2,0),0%)</f>
        <v>0</v>
      </c>
      <c r="O20" s="426">
        <f>IF((O$3+$A20)&gt;=Main!$B$12,VLOOKUP(MIN($BG$6,ReplacementRates!O$3),ReplacementRates!$BG$6:$BH$21,2,0),0%)</f>
        <v>0</v>
      </c>
      <c r="P20" s="426">
        <f>IF((P$3+$A20)&gt;=Main!$B$12,VLOOKUP(MIN($BG$6,ReplacementRates!P$3),ReplacementRates!$BG$6:$BH$21,2,0),0%)</f>
        <v>0</v>
      </c>
      <c r="Q20" s="426">
        <f>IF((Q$3+$A20)&gt;=Main!$B$12,VLOOKUP(MIN($BG$6,ReplacementRates!Q$3),ReplacementRates!$BG$6:$BH$21,2,0),0%)</f>
        <v>0</v>
      </c>
      <c r="R20" s="426">
        <f>IF((R$3+$A20)&gt;=Main!$B$12,VLOOKUP(MIN($BG$6,ReplacementRates!R$3),ReplacementRates!$BG$6:$BH$21,2,0),0%)</f>
        <v>0</v>
      </c>
      <c r="S20" s="426">
        <f>IF((S$3+$A20)&gt;=Main!$B$12,VLOOKUP(MIN($BG$6,ReplacementRates!S$3),ReplacementRates!$BG$6:$BH$21,2,0),0%)</f>
        <v>0</v>
      </c>
      <c r="T20" s="426">
        <f>IF((T$3+$A20)&gt;=Main!$B$12,VLOOKUP(MIN($BG$6,ReplacementRates!T$3),ReplacementRates!$BG$6:$BH$21,2,0),0%)</f>
        <v>0</v>
      </c>
      <c r="U20" s="426">
        <f>IF((U$3+$A20)&gt;=Main!$B$12,VLOOKUP(MIN($BG$6,ReplacementRates!U$3),ReplacementRates!$BG$6:$BH$21,2,0),0%)</f>
        <v>0</v>
      </c>
      <c r="V20" s="426">
        <f>IF((V$3+$A20)&gt;=Main!$B$12,VLOOKUP(MIN($BG$6,ReplacementRates!V$3),ReplacementRates!$BG$6:$BH$21,2,0),0%)</f>
        <v>0</v>
      </c>
      <c r="W20" s="426">
        <f>IF((W$3+$A20)&gt;=Main!$B$12,VLOOKUP(MIN($BG$6,ReplacementRates!W$3),ReplacementRates!$BG$6:$BH$21,2,0),0%)</f>
        <v>0</v>
      </c>
      <c r="X20" s="426">
        <f>IF((X$3+$A20)&gt;=Main!$B$12,VLOOKUP(MIN($BG$6,ReplacementRates!X$3),ReplacementRates!$BG$6:$BH$21,2,0),0%)</f>
        <v>0</v>
      </c>
      <c r="Y20" s="426">
        <f>IF((Y$3+$A20)&gt;=Main!$B$12,VLOOKUP(MIN($BG$6,ReplacementRates!Y$3),ReplacementRates!$BG$6:$BH$21,2,0),0%)</f>
        <v>0</v>
      </c>
      <c r="Z20" s="426">
        <f>IF((Z$3+$A20)&gt;=Main!$B$12,VLOOKUP(MIN($BG$6,ReplacementRates!Z$3),ReplacementRates!$BG$6:$BH$21,2,0),0%)</f>
        <v>0</v>
      </c>
      <c r="AA20" s="426">
        <f>IF((AA$3+$A20)&gt;=Main!$B$12,VLOOKUP(MIN($BG$6,ReplacementRates!AA$3),ReplacementRates!$BG$6:$BH$21,2,0),0%)</f>
        <v>0</v>
      </c>
      <c r="AB20" s="426">
        <f>IF((AB$3+$A20)&gt;=Main!$B$12,VLOOKUP(MIN($BG$6,ReplacementRates!AB$3),ReplacementRates!$BG$6:$BH$21,2,0),0%)</f>
        <v>0</v>
      </c>
      <c r="AC20" s="426">
        <f>IF((AC$3+$A20)&gt;=Main!$B$12,VLOOKUP(MIN($BG$6,ReplacementRates!AC$3),ReplacementRates!$BG$6:$BH$21,2,0),0%)</f>
        <v>0</v>
      </c>
      <c r="AD20" s="426">
        <f>IF((AD$3+$A20)&gt;=Main!$B$12,VLOOKUP(MIN($BG$6,ReplacementRates!AD$3),ReplacementRates!$BG$6:$BH$21,2,0),0%)</f>
        <v>0</v>
      </c>
      <c r="AE20" s="426">
        <f>IF((AE$3+$A20)&gt;=Main!$B$12,VLOOKUP(MIN($BG$6,ReplacementRates!AE$3),ReplacementRates!$BG$6:$BH$21,2,0),0%)</f>
        <v>0</v>
      </c>
      <c r="AF20" s="426">
        <f>IF((AF$3+$A20)&gt;=Main!$B$12,VLOOKUP(MIN($BG$6,ReplacementRates!AF$3),ReplacementRates!$BG$6:$BH$21,2,0),0%)</f>
        <v>0</v>
      </c>
      <c r="AG20" s="426">
        <f>IF((AG$3+$A20)&gt;=Main!$B$12,VLOOKUP(MIN($BG$6,ReplacementRates!AG$3),ReplacementRates!$BG$6:$BH$21,2,0),0%)</f>
        <v>0</v>
      </c>
      <c r="AH20" s="426">
        <f>IF((AH$3+$A20)&gt;=Main!$B$12,VLOOKUP(MIN($BG$6,ReplacementRates!AH$3),ReplacementRates!$BG$6:$BH$21,2,0),0%)</f>
        <v>0</v>
      </c>
      <c r="AI20" s="426">
        <f>IF((AI$3+$A20)&gt;=Main!$B$12,VLOOKUP(MIN($BG$6,ReplacementRates!AI$3),ReplacementRates!$BG$6:$BH$21,2,0),0%)</f>
        <v>0</v>
      </c>
      <c r="AJ20" s="427">
        <f>IF((AJ$3+$A20)&gt;=Main!$B$12,VLOOKUP(MIN($BG$6,ReplacementRates!AJ$3),ReplacementRates!$BG$6:$BH$21,2,0),0%)</f>
        <v>0.80800000000000005</v>
      </c>
      <c r="AK20" s="427">
        <f>IF((AK$3+$A20)&gt;=Main!$B$12,VLOOKUP(MIN($BG$6,ReplacementRates!AK$3),ReplacementRates!$BG$6:$BH$21,2,0),0%)</f>
        <v>0.88</v>
      </c>
      <c r="AL20" s="427">
        <f>IF((AL$3+$A20)&gt;=Main!$B$12,VLOOKUP(MIN($BG$6,ReplacementRates!AL$3),ReplacementRates!$BG$6:$BH$21,2,0),0%)</f>
        <v>0.90400000000000003</v>
      </c>
      <c r="AM20" s="427">
        <f>IF((AM$3+$A20)&gt;=Main!$B$12,VLOOKUP(MIN($BG$6,ReplacementRates!AM$3),ReplacementRates!$BG$6:$BH$21,2,0),0%)</f>
        <v>0.92800000000000005</v>
      </c>
      <c r="AN20" s="427">
        <f>IF((AN$3+$A20)&gt;=Main!$B$12,VLOOKUP(MIN($BG$6,ReplacementRates!AN$3),ReplacementRates!$BG$6:$BH$21,2,0),0%)</f>
        <v>0.95199999999999996</v>
      </c>
      <c r="AO20" s="427">
        <f>IF((AO$3+$A20)&gt;=Main!$B$12,VLOOKUP(MIN($BG$6,ReplacementRates!AO$3),ReplacementRates!$BG$6:$BH$21,2,0),0%)</f>
        <v>0.97599999999999998</v>
      </c>
      <c r="AP20" s="153">
        <f>IF((AP$3+$A20)&gt;=Main!$B$12,VLOOKUP(MIN($BG$6,ReplacementRates!AP$3),ReplacementRates!$BG$6:$BH$21,2,0),0%)</f>
        <v>1</v>
      </c>
      <c r="AQ20" s="153">
        <f>IF((AQ$3+$A20)&gt;=Main!$B$12,VLOOKUP(MIN($BG$6,ReplacementRates!AQ$3),ReplacementRates!$BG$6:$BH$21,2,0),0%)</f>
        <v>1</v>
      </c>
      <c r="AR20" s="422">
        <f>IF(OR(AR$3&gt;=Main!$B$14,$A20&gt;=Main!$B$17),100%,0%)</f>
        <v>1</v>
      </c>
      <c r="AS20" s="422">
        <f>IF(OR(AS$3&gt;=Main!$B$14,$A20&gt;=Main!$B$17),100%,0%)</f>
        <v>1</v>
      </c>
      <c r="AT20" s="422">
        <f>IF(OR(AT$3&gt;=Main!$B$14,$A20&gt;=Main!$B$17),100%,0%)</f>
        <v>1</v>
      </c>
      <c r="AU20" s="422">
        <f>IF(OR(AU$3&gt;=Main!$B$14,$A20&gt;=Main!$B$17),100%,0%)</f>
        <v>1</v>
      </c>
      <c r="AV20" s="422">
        <f>IF(OR(AV$3&gt;=Main!$B$14,$A20&gt;=Main!$B$17),100%,0%)</f>
        <v>1</v>
      </c>
      <c r="AW20" s="422">
        <f>IF(OR(AW$3&gt;=Main!$B$14,$A20&gt;=Main!$B$17),100%,0%)</f>
        <v>1</v>
      </c>
      <c r="AX20" s="422">
        <f>IF(OR(AX$3&gt;=Main!$B$14,$A20&gt;=Main!$B$17),100%,0%)</f>
        <v>1</v>
      </c>
      <c r="AY20" s="422">
        <f>IF(OR(AY$3&gt;=Main!$B$14,$A20&gt;=Main!$B$17),100%,0%)</f>
        <v>1</v>
      </c>
      <c r="AZ20" s="422">
        <f>IF(OR(AZ$3&gt;=Main!$B$14,$A20&gt;=Main!$B$17),100%,0%)</f>
        <v>1</v>
      </c>
      <c r="BA20" s="422">
        <f>IF(OR(BA$3&gt;=Main!$B$14,$A20&gt;=Main!$B$17),100%,0%)</f>
        <v>1</v>
      </c>
      <c r="BB20" s="422">
        <f>IF(OR(BB$3&gt;=Main!$B$14,$A20&gt;=Main!$B$17),100%,0%)</f>
        <v>1</v>
      </c>
      <c r="BC20" s="422">
        <f>IF(OR(BC$3&gt;=Main!$B$14,$A20&gt;=Main!$B$17),100%,0%)</f>
        <v>1</v>
      </c>
      <c r="BD20" s="422">
        <f>IF(OR(BD$3&gt;=Main!$B$14,$A20&gt;=Main!$B$17),100%,0%)</f>
        <v>1</v>
      </c>
      <c r="BE20" s="422">
        <f>IF(OR(BE$3&gt;=Main!$B$14,$A20&gt;=Main!$B$17),100%,0%)</f>
        <v>1</v>
      </c>
      <c r="BG20" s="122">
        <v>51</v>
      </c>
      <c r="BH20" s="444">
        <v>0.23200000000000001</v>
      </c>
    </row>
    <row r="21" spans="1:60">
      <c r="A21" s="27">
        <v>22</v>
      </c>
      <c r="B21" s="426">
        <f>IF((B$3+$A21)&gt;=Main!$B$12,VLOOKUP(MIN($BG$6,ReplacementRates!B$3),ReplacementRates!$BG$6:$BH$21,2,0),0%)</f>
        <v>0</v>
      </c>
      <c r="C21" s="426">
        <f>IF((C$3+$A21)&gt;=Main!$B$12,VLOOKUP(MIN($BG$6,ReplacementRates!C$3),ReplacementRates!$BG$6:$BH$21,2,0),0%)</f>
        <v>0</v>
      </c>
      <c r="D21" s="426">
        <f>IF((D$3+$A21)&gt;=Main!$B$12,VLOOKUP(MIN($BG$6,ReplacementRates!D$3),ReplacementRates!$BG$6:$BH$21,2,0),0%)</f>
        <v>0</v>
      </c>
      <c r="E21" s="426">
        <f>IF((E$3+$A21)&gt;=Main!$B$12,VLOOKUP(MIN($BG$6,ReplacementRates!E$3),ReplacementRates!$BG$6:$BH$21,2,0),0%)</f>
        <v>0</v>
      </c>
      <c r="F21" s="426">
        <f>IF((F$3+$A21)&gt;=Main!$B$12,VLOOKUP(MIN($BG$6,ReplacementRates!F$3),ReplacementRates!$BG$6:$BH$21,2,0),0%)</f>
        <v>0</v>
      </c>
      <c r="G21" s="426">
        <f>IF((G$3+$A21)&gt;=Main!$B$12,VLOOKUP(MIN($BG$6,ReplacementRates!G$3),ReplacementRates!$BG$6:$BH$21,2,0),0%)</f>
        <v>0</v>
      </c>
      <c r="H21" s="426">
        <f>IF((H$3+$A21)&gt;=Main!$B$12,VLOOKUP(MIN($BG$6,ReplacementRates!H$3),ReplacementRates!$BG$6:$BH$21,2,0),0%)</f>
        <v>0</v>
      </c>
      <c r="I21" s="426">
        <f>IF((I$3+$A21)&gt;=Main!$B$12,VLOOKUP(MIN($BG$6,ReplacementRates!I$3),ReplacementRates!$BG$6:$BH$21,2,0),0%)</f>
        <v>0</v>
      </c>
      <c r="J21" s="426">
        <f>IF((J$3+$A21)&gt;=Main!$B$12,VLOOKUP(MIN($BG$6,ReplacementRates!J$3),ReplacementRates!$BG$6:$BH$21,2,0),0%)</f>
        <v>0</v>
      </c>
      <c r="K21" s="426">
        <f>IF((K$3+$A21)&gt;=Main!$B$12,VLOOKUP(MIN($BG$6,ReplacementRates!K$3),ReplacementRates!$BG$6:$BH$21,2,0),0%)</f>
        <v>0</v>
      </c>
      <c r="L21" s="426">
        <f>IF((L$3+$A21)&gt;=Main!$B$12,VLOOKUP(MIN($BG$6,ReplacementRates!L$3),ReplacementRates!$BG$6:$BH$21,2,0),0%)</f>
        <v>0</v>
      </c>
      <c r="M21" s="426">
        <f>IF((M$3+$A21)&gt;=Main!$B$12,VLOOKUP(MIN($BG$6,ReplacementRates!M$3),ReplacementRates!$BG$6:$BH$21,2,0),0%)</f>
        <v>0</v>
      </c>
      <c r="N21" s="426">
        <f>IF((N$3+$A21)&gt;=Main!$B$12,VLOOKUP(MIN($BG$6,ReplacementRates!N$3),ReplacementRates!$BG$6:$BH$21,2,0),0%)</f>
        <v>0</v>
      </c>
      <c r="O21" s="426">
        <f>IF((O$3+$A21)&gt;=Main!$B$12,VLOOKUP(MIN($BG$6,ReplacementRates!O$3),ReplacementRates!$BG$6:$BH$21,2,0),0%)</f>
        <v>0</v>
      </c>
      <c r="P21" s="426">
        <f>IF((P$3+$A21)&gt;=Main!$B$12,VLOOKUP(MIN($BG$6,ReplacementRates!P$3),ReplacementRates!$BG$6:$BH$21,2,0),0%)</f>
        <v>0</v>
      </c>
      <c r="Q21" s="426">
        <f>IF((Q$3+$A21)&gt;=Main!$B$12,VLOOKUP(MIN($BG$6,ReplacementRates!Q$3),ReplacementRates!$BG$6:$BH$21,2,0),0%)</f>
        <v>0</v>
      </c>
      <c r="R21" s="426">
        <f>IF((R$3+$A21)&gt;=Main!$B$12,VLOOKUP(MIN($BG$6,ReplacementRates!R$3),ReplacementRates!$BG$6:$BH$21,2,0),0%)</f>
        <v>0</v>
      </c>
      <c r="S21" s="426">
        <f>IF((S$3+$A21)&gt;=Main!$B$12,VLOOKUP(MIN($BG$6,ReplacementRates!S$3),ReplacementRates!$BG$6:$BH$21,2,0),0%)</f>
        <v>0</v>
      </c>
      <c r="T21" s="426">
        <f>IF((T$3+$A21)&gt;=Main!$B$12,VLOOKUP(MIN($BG$6,ReplacementRates!T$3),ReplacementRates!$BG$6:$BH$21,2,0),0%)</f>
        <v>0</v>
      </c>
      <c r="U21" s="426">
        <f>IF((U$3+$A21)&gt;=Main!$B$12,VLOOKUP(MIN($BG$6,ReplacementRates!U$3),ReplacementRates!$BG$6:$BH$21,2,0),0%)</f>
        <v>0</v>
      </c>
      <c r="V21" s="426">
        <f>IF((V$3+$A21)&gt;=Main!$B$12,VLOOKUP(MIN($BG$6,ReplacementRates!V$3),ReplacementRates!$BG$6:$BH$21,2,0),0%)</f>
        <v>0</v>
      </c>
      <c r="W21" s="426">
        <f>IF((W$3+$A21)&gt;=Main!$B$12,VLOOKUP(MIN($BG$6,ReplacementRates!W$3),ReplacementRates!$BG$6:$BH$21,2,0),0%)</f>
        <v>0</v>
      </c>
      <c r="X21" s="426">
        <f>IF((X$3+$A21)&gt;=Main!$B$12,VLOOKUP(MIN($BG$6,ReplacementRates!X$3),ReplacementRates!$BG$6:$BH$21,2,0),0%)</f>
        <v>0</v>
      </c>
      <c r="Y21" s="426">
        <f>IF((Y$3+$A21)&gt;=Main!$B$12,VLOOKUP(MIN($BG$6,ReplacementRates!Y$3),ReplacementRates!$BG$6:$BH$21,2,0),0%)</f>
        <v>0</v>
      </c>
      <c r="Z21" s="426">
        <f>IF((Z$3+$A21)&gt;=Main!$B$12,VLOOKUP(MIN($BG$6,ReplacementRates!Z$3),ReplacementRates!$BG$6:$BH$21,2,0),0%)</f>
        <v>0</v>
      </c>
      <c r="AA21" s="426">
        <f>IF((AA$3+$A21)&gt;=Main!$B$12,VLOOKUP(MIN($BG$6,ReplacementRates!AA$3),ReplacementRates!$BG$6:$BH$21,2,0),0%)</f>
        <v>0</v>
      </c>
      <c r="AB21" s="426">
        <f>IF((AB$3+$A21)&gt;=Main!$B$12,VLOOKUP(MIN($BG$6,ReplacementRates!AB$3),ReplacementRates!$BG$6:$BH$21,2,0),0%)</f>
        <v>0</v>
      </c>
      <c r="AC21" s="426">
        <f>IF((AC$3+$A21)&gt;=Main!$B$12,VLOOKUP(MIN($BG$6,ReplacementRates!AC$3),ReplacementRates!$BG$6:$BH$21,2,0),0%)</f>
        <v>0</v>
      </c>
      <c r="AD21" s="426">
        <f>IF((AD$3+$A21)&gt;=Main!$B$12,VLOOKUP(MIN($BG$6,ReplacementRates!AD$3),ReplacementRates!$BG$6:$BH$21,2,0),0%)</f>
        <v>0</v>
      </c>
      <c r="AE21" s="426">
        <f>IF((AE$3+$A21)&gt;=Main!$B$12,VLOOKUP(MIN($BG$6,ReplacementRates!AE$3),ReplacementRates!$BG$6:$BH$21,2,0),0%)</f>
        <v>0</v>
      </c>
      <c r="AF21" s="426">
        <f>IF((AF$3+$A21)&gt;=Main!$B$12,VLOOKUP(MIN($BG$6,ReplacementRates!AF$3),ReplacementRates!$BG$6:$BH$21,2,0),0%)</f>
        <v>0</v>
      </c>
      <c r="AG21" s="426">
        <f>IF((AG$3+$A21)&gt;=Main!$B$12,VLOOKUP(MIN($BG$6,ReplacementRates!AG$3),ReplacementRates!$BG$6:$BH$21,2,0),0%)</f>
        <v>0</v>
      </c>
      <c r="AH21" s="426">
        <f>IF((AH$3+$A21)&gt;=Main!$B$12,VLOOKUP(MIN($BG$6,ReplacementRates!AH$3),ReplacementRates!$BG$6:$BH$21,2,0),0%)</f>
        <v>0</v>
      </c>
      <c r="AI21" s="427">
        <f>IF((AI$3+$A21)&gt;=Main!$B$12,VLOOKUP(MIN($BG$6,ReplacementRates!AI$3),ReplacementRates!$BG$6:$BH$21,2,0),0%)</f>
        <v>0.73599999999999999</v>
      </c>
      <c r="AJ21" s="427">
        <f>IF((AJ$3+$A21)&gt;=Main!$B$12,VLOOKUP(MIN($BG$6,ReplacementRates!AJ$3),ReplacementRates!$BG$6:$BH$21,2,0),0%)</f>
        <v>0.80800000000000005</v>
      </c>
      <c r="AK21" s="427">
        <f>IF((AK$3+$A21)&gt;=Main!$B$12,VLOOKUP(MIN($BG$6,ReplacementRates!AK$3),ReplacementRates!$BG$6:$BH$21,2,0),0%)</f>
        <v>0.88</v>
      </c>
      <c r="AL21" s="427">
        <f>IF((AL$3+$A21)&gt;=Main!$B$12,VLOOKUP(MIN($BG$6,ReplacementRates!AL$3),ReplacementRates!$BG$6:$BH$21,2,0),0%)</f>
        <v>0.90400000000000003</v>
      </c>
      <c r="AM21" s="427">
        <f>IF((AM$3+$A21)&gt;=Main!$B$12,VLOOKUP(MIN($BG$6,ReplacementRates!AM$3),ReplacementRates!$BG$6:$BH$21,2,0),0%)</f>
        <v>0.92800000000000005</v>
      </c>
      <c r="AN21" s="427">
        <f>IF((AN$3+$A21)&gt;=Main!$B$12,VLOOKUP(MIN($BG$6,ReplacementRates!AN$3),ReplacementRates!$BG$6:$BH$21,2,0),0%)</f>
        <v>0.95199999999999996</v>
      </c>
      <c r="AO21" s="427">
        <f>IF((AO$3+$A21)&gt;=Main!$B$12,VLOOKUP(MIN($BG$6,ReplacementRates!AO$3),ReplacementRates!$BG$6:$BH$21,2,0),0%)</f>
        <v>0.97599999999999998</v>
      </c>
      <c r="AP21" s="153">
        <f>IF((AP$3+$A21)&gt;=Main!$B$12,VLOOKUP(MIN($BG$6,ReplacementRates!AP$3),ReplacementRates!$BG$6:$BH$21,2,0),0%)</f>
        <v>1</v>
      </c>
      <c r="AQ21" s="153">
        <f>IF((AQ$3+$A21)&gt;=Main!$B$12,VLOOKUP(MIN($BG$6,ReplacementRates!AQ$3),ReplacementRates!$BG$6:$BH$21,2,0),0%)</f>
        <v>1</v>
      </c>
      <c r="AR21" s="422">
        <f>IF(OR(AR$3&gt;=Main!$B$14,$A21&gt;=Main!$B$17),100%,0%)</f>
        <v>1</v>
      </c>
      <c r="AS21" s="422">
        <f>IF(OR(AS$3&gt;=Main!$B$14,$A21&gt;=Main!$B$17),100%,0%)</f>
        <v>1</v>
      </c>
      <c r="AT21" s="422">
        <f>IF(OR(AT$3&gt;=Main!$B$14,$A21&gt;=Main!$B$17),100%,0%)</f>
        <v>1</v>
      </c>
      <c r="AU21" s="422">
        <f>IF(OR(AU$3&gt;=Main!$B$14,$A21&gt;=Main!$B$17),100%,0%)</f>
        <v>1</v>
      </c>
      <c r="AV21" s="422">
        <f>IF(OR(AV$3&gt;=Main!$B$14,$A21&gt;=Main!$B$17),100%,0%)</f>
        <v>1</v>
      </c>
      <c r="AW21" s="422">
        <f>IF(OR(AW$3&gt;=Main!$B$14,$A21&gt;=Main!$B$17),100%,0%)</f>
        <v>1</v>
      </c>
      <c r="AX21" s="422">
        <f>IF(OR(AX$3&gt;=Main!$B$14,$A21&gt;=Main!$B$17),100%,0%)</f>
        <v>1</v>
      </c>
      <c r="AY21" s="422">
        <f>IF(OR(AY$3&gt;=Main!$B$14,$A21&gt;=Main!$B$17),100%,0%)</f>
        <v>1</v>
      </c>
      <c r="AZ21" s="422">
        <f>IF(OR(AZ$3&gt;=Main!$B$14,$A21&gt;=Main!$B$17),100%,0%)</f>
        <v>1</v>
      </c>
      <c r="BA21" s="422">
        <f>IF(OR(BA$3&gt;=Main!$B$14,$A21&gt;=Main!$B$17),100%,0%)</f>
        <v>1</v>
      </c>
      <c r="BB21" s="422">
        <f>IF(OR(BB$3&gt;=Main!$B$14,$A21&gt;=Main!$B$17),100%,0%)</f>
        <v>1</v>
      </c>
      <c r="BC21" s="422">
        <f>IF(OR(BC$3&gt;=Main!$B$14,$A21&gt;=Main!$B$17),100%,0%)</f>
        <v>1</v>
      </c>
      <c r="BD21" s="422">
        <f>IF(OR(BD$3&gt;=Main!$B$14,$A21&gt;=Main!$B$17),100%,0%)</f>
        <v>1</v>
      </c>
      <c r="BE21" s="422">
        <f>IF(OR(BE$3&gt;=Main!$B$14,$A21&gt;=Main!$B$17),100%,0%)</f>
        <v>1</v>
      </c>
      <c r="BG21" s="425">
        <v>50</v>
      </c>
      <c r="BH21" s="445">
        <v>0.16</v>
      </c>
    </row>
    <row r="22" spans="1:60">
      <c r="A22" s="27">
        <v>23</v>
      </c>
      <c r="B22" s="426">
        <f>IF((B$3+$A22)&gt;=Main!$B$12,VLOOKUP(MIN($BG$6,ReplacementRates!B$3),ReplacementRates!$BG$6:$BH$21,2,0),0%)</f>
        <v>0</v>
      </c>
      <c r="C22" s="426">
        <f>IF((C$3+$A22)&gt;=Main!$B$12,VLOOKUP(MIN($BG$6,ReplacementRates!C$3),ReplacementRates!$BG$6:$BH$21,2,0),0%)</f>
        <v>0</v>
      </c>
      <c r="D22" s="426">
        <f>IF((D$3+$A22)&gt;=Main!$B$12,VLOOKUP(MIN($BG$6,ReplacementRates!D$3),ReplacementRates!$BG$6:$BH$21,2,0),0%)</f>
        <v>0</v>
      </c>
      <c r="E22" s="426">
        <f>IF((E$3+$A22)&gt;=Main!$B$12,VLOOKUP(MIN($BG$6,ReplacementRates!E$3),ReplacementRates!$BG$6:$BH$21,2,0),0%)</f>
        <v>0</v>
      </c>
      <c r="F22" s="426">
        <f>IF((F$3+$A22)&gt;=Main!$B$12,VLOOKUP(MIN($BG$6,ReplacementRates!F$3),ReplacementRates!$BG$6:$BH$21,2,0),0%)</f>
        <v>0</v>
      </c>
      <c r="G22" s="426">
        <f>IF((G$3+$A22)&gt;=Main!$B$12,VLOOKUP(MIN($BG$6,ReplacementRates!G$3),ReplacementRates!$BG$6:$BH$21,2,0),0%)</f>
        <v>0</v>
      </c>
      <c r="H22" s="426">
        <f>IF((H$3+$A22)&gt;=Main!$B$12,VLOOKUP(MIN($BG$6,ReplacementRates!H$3),ReplacementRates!$BG$6:$BH$21,2,0),0%)</f>
        <v>0</v>
      </c>
      <c r="I22" s="426">
        <f>IF((I$3+$A22)&gt;=Main!$B$12,VLOOKUP(MIN($BG$6,ReplacementRates!I$3),ReplacementRates!$BG$6:$BH$21,2,0),0%)</f>
        <v>0</v>
      </c>
      <c r="J22" s="426">
        <f>IF((J$3+$A22)&gt;=Main!$B$12,VLOOKUP(MIN($BG$6,ReplacementRates!J$3),ReplacementRates!$BG$6:$BH$21,2,0),0%)</f>
        <v>0</v>
      </c>
      <c r="K22" s="426">
        <f>IF((K$3+$A22)&gt;=Main!$B$12,VLOOKUP(MIN($BG$6,ReplacementRates!K$3),ReplacementRates!$BG$6:$BH$21,2,0),0%)</f>
        <v>0</v>
      </c>
      <c r="L22" s="426">
        <f>IF((L$3+$A22)&gt;=Main!$B$12,VLOOKUP(MIN($BG$6,ReplacementRates!L$3),ReplacementRates!$BG$6:$BH$21,2,0),0%)</f>
        <v>0</v>
      </c>
      <c r="M22" s="426">
        <f>IF((M$3+$A22)&gt;=Main!$B$12,VLOOKUP(MIN($BG$6,ReplacementRates!M$3),ReplacementRates!$BG$6:$BH$21,2,0),0%)</f>
        <v>0</v>
      </c>
      <c r="N22" s="426">
        <f>IF((N$3+$A22)&gt;=Main!$B$12,VLOOKUP(MIN($BG$6,ReplacementRates!N$3),ReplacementRates!$BG$6:$BH$21,2,0),0%)</f>
        <v>0</v>
      </c>
      <c r="O22" s="426">
        <f>IF((O$3+$A22)&gt;=Main!$B$12,VLOOKUP(MIN($BG$6,ReplacementRates!O$3),ReplacementRates!$BG$6:$BH$21,2,0),0%)</f>
        <v>0</v>
      </c>
      <c r="P22" s="426">
        <f>IF((P$3+$A22)&gt;=Main!$B$12,VLOOKUP(MIN($BG$6,ReplacementRates!P$3),ReplacementRates!$BG$6:$BH$21,2,0),0%)</f>
        <v>0</v>
      </c>
      <c r="Q22" s="426">
        <f>IF((Q$3+$A22)&gt;=Main!$B$12,VLOOKUP(MIN($BG$6,ReplacementRates!Q$3),ReplacementRates!$BG$6:$BH$21,2,0),0%)</f>
        <v>0</v>
      </c>
      <c r="R22" s="426">
        <f>IF((R$3+$A22)&gt;=Main!$B$12,VLOOKUP(MIN($BG$6,ReplacementRates!R$3),ReplacementRates!$BG$6:$BH$21,2,0),0%)</f>
        <v>0</v>
      </c>
      <c r="S22" s="426">
        <f>IF((S$3+$A22)&gt;=Main!$B$12,VLOOKUP(MIN($BG$6,ReplacementRates!S$3),ReplacementRates!$BG$6:$BH$21,2,0),0%)</f>
        <v>0</v>
      </c>
      <c r="T22" s="426">
        <f>IF((T$3+$A22)&gt;=Main!$B$12,VLOOKUP(MIN($BG$6,ReplacementRates!T$3),ReplacementRates!$BG$6:$BH$21,2,0),0%)</f>
        <v>0</v>
      </c>
      <c r="U22" s="426">
        <f>IF((U$3+$A22)&gt;=Main!$B$12,VLOOKUP(MIN($BG$6,ReplacementRates!U$3),ReplacementRates!$BG$6:$BH$21,2,0),0%)</f>
        <v>0</v>
      </c>
      <c r="V22" s="426">
        <f>IF((V$3+$A22)&gt;=Main!$B$12,VLOOKUP(MIN($BG$6,ReplacementRates!V$3),ReplacementRates!$BG$6:$BH$21,2,0),0%)</f>
        <v>0</v>
      </c>
      <c r="W22" s="426">
        <f>IF((W$3+$A22)&gt;=Main!$B$12,VLOOKUP(MIN($BG$6,ReplacementRates!W$3),ReplacementRates!$BG$6:$BH$21,2,0),0%)</f>
        <v>0</v>
      </c>
      <c r="X22" s="426">
        <f>IF((X$3+$A22)&gt;=Main!$B$12,VLOOKUP(MIN($BG$6,ReplacementRates!X$3),ReplacementRates!$BG$6:$BH$21,2,0),0%)</f>
        <v>0</v>
      </c>
      <c r="Y22" s="426">
        <f>IF((Y$3+$A22)&gt;=Main!$B$12,VLOOKUP(MIN($BG$6,ReplacementRates!Y$3),ReplacementRates!$BG$6:$BH$21,2,0),0%)</f>
        <v>0</v>
      </c>
      <c r="Z22" s="426">
        <f>IF((Z$3+$A22)&gt;=Main!$B$12,VLOOKUP(MIN($BG$6,ReplacementRates!Z$3),ReplacementRates!$BG$6:$BH$21,2,0),0%)</f>
        <v>0</v>
      </c>
      <c r="AA22" s="426">
        <f>IF((AA$3+$A22)&gt;=Main!$B$12,VLOOKUP(MIN($BG$6,ReplacementRates!AA$3),ReplacementRates!$BG$6:$BH$21,2,0),0%)</f>
        <v>0</v>
      </c>
      <c r="AB22" s="426">
        <f>IF((AB$3+$A22)&gt;=Main!$B$12,VLOOKUP(MIN($BG$6,ReplacementRates!AB$3),ReplacementRates!$BG$6:$BH$21,2,0),0%)</f>
        <v>0</v>
      </c>
      <c r="AC22" s="426">
        <f>IF((AC$3+$A22)&gt;=Main!$B$12,VLOOKUP(MIN($BG$6,ReplacementRates!AC$3),ReplacementRates!$BG$6:$BH$21,2,0),0%)</f>
        <v>0</v>
      </c>
      <c r="AD22" s="426">
        <f>IF((AD$3+$A22)&gt;=Main!$B$12,VLOOKUP(MIN($BG$6,ReplacementRates!AD$3),ReplacementRates!$BG$6:$BH$21,2,0),0%)</f>
        <v>0</v>
      </c>
      <c r="AE22" s="426">
        <f>IF((AE$3+$A22)&gt;=Main!$B$12,VLOOKUP(MIN($BG$6,ReplacementRates!AE$3),ReplacementRates!$BG$6:$BH$21,2,0),0%)</f>
        <v>0</v>
      </c>
      <c r="AF22" s="426">
        <f>IF((AF$3+$A22)&gt;=Main!$B$12,VLOOKUP(MIN($BG$6,ReplacementRates!AF$3),ReplacementRates!$BG$6:$BH$21,2,0),0%)</f>
        <v>0</v>
      </c>
      <c r="AG22" s="426">
        <f>IF((AG$3+$A22)&gt;=Main!$B$12,VLOOKUP(MIN($BG$6,ReplacementRates!AG$3),ReplacementRates!$BG$6:$BH$21,2,0),0%)</f>
        <v>0</v>
      </c>
      <c r="AH22" s="427">
        <f>IF((AH$3+$A22)&gt;=Main!$B$12,VLOOKUP(MIN($BG$6,ReplacementRates!AH$3),ReplacementRates!$BG$6:$BH$21,2,0),0%)</f>
        <v>0.66400000000000003</v>
      </c>
      <c r="AI22" s="427">
        <f>IF((AI$3+$A22)&gt;=Main!$B$12,VLOOKUP(MIN($BG$6,ReplacementRates!AI$3),ReplacementRates!$BG$6:$BH$21,2,0),0%)</f>
        <v>0.73599999999999999</v>
      </c>
      <c r="AJ22" s="427">
        <f>IF((AJ$3+$A22)&gt;=Main!$B$12,VLOOKUP(MIN($BG$6,ReplacementRates!AJ$3),ReplacementRates!$BG$6:$BH$21,2,0),0%)</f>
        <v>0.80800000000000005</v>
      </c>
      <c r="AK22" s="427">
        <f>IF((AK$3+$A22)&gt;=Main!$B$12,VLOOKUP(MIN($BG$6,ReplacementRates!AK$3),ReplacementRates!$BG$6:$BH$21,2,0),0%)</f>
        <v>0.88</v>
      </c>
      <c r="AL22" s="427">
        <f>IF((AL$3+$A22)&gt;=Main!$B$12,VLOOKUP(MIN($BG$6,ReplacementRates!AL$3),ReplacementRates!$BG$6:$BH$21,2,0),0%)</f>
        <v>0.90400000000000003</v>
      </c>
      <c r="AM22" s="427">
        <f>IF((AM$3+$A22)&gt;=Main!$B$12,VLOOKUP(MIN($BG$6,ReplacementRates!AM$3),ReplacementRates!$BG$6:$BH$21,2,0),0%)</f>
        <v>0.92800000000000005</v>
      </c>
      <c r="AN22" s="427">
        <f>IF((AN$3+$A22)&gt;=Main!$B$12,VLOOKUP(MIN($BG$6,ReplacementRates!AN$3),ReplacementRates!$BG$6:$BH$21,2,0),0%)</f>
        <v>0.95199999999999996</v>
      </c>
      <c r="AO22" s="427">
        <f>IF((AO$3+$A22)&gt;=Main!$B$12,VLOOKUP(MIN($BG$6,ReplacementRates!AO$3),ReplacementRates!$BG$6:$BH$21,2,0),0%)</f>
        <v>0.97599999999999998</v>
      </c>
      <c r="AP22" s="153">
        <f>IF((AP$3+$A22)&gt;=Main!$B$12,VLOOKUP(MIN($BG$6,ReplacementRates!AP$3),ReplacementRates!$BG$6:$BH$21,2,0),0%)</f>
        <v>1</v>
      </c>
      <c r="AQ22" s="153">
        <f>IF((AQ$3+$A22)&gt;=Main!$B$12,VLOOKUP(MIN($BG$6,ReplacementRates!AQ$3),ReplacementRates!$BG$6:$BH$21,2,0),0%)</f>
        <v>1</v>
      </c>
      <c r="AR22" s="422">
        <f>IF(OR(AR$3&gt;=Main!$B$14,$A22&gt;=Main!$B$17),100%,0%)</f>
        <v>1</v>
      </c>
      <c r="AS22" s="422">
        <f>IF(OR(AS$3&gt;=Main!$B$14,$A22&gt;=Main!$B$17),100%,0%)</f>
        <v>1</v>
      </c>
      <c r="AT22" s="422">
        <f>IF(OR(AT$3&gt;=Main!$B$14,$A22&gt;=Main!$B$17),100%,0%)</f>
        <v>1</v>
      </c>
      <c r="AU22" s="422">
        <f>IF(OR(AU$3&gt;=Main!$B$14,$A22&gt;=Main!$B$17),100%,0%)</f>
        <v>1</v>
      </c>
      <c r="AV22" s="422">
        <f>IF(OR(AV$3&gt;=Main!$B$14,$A22&gt;=Main!$B$17),100%,0%)</f>
        <v>1</v>
      </c>
      <c r="AW22" s="422">
        <f>IF(OR(AW$3&gt;=Main!$B$14,$A22&gt;=Main!$B$17),100%,0%)</f>
        <v>1</v>
      </c>
      <c r="AX22" s="422">
        <f>IF(OR(AX$3&gt;=Main!$B$14,$A22&gt;=Main!$B$17),100%,0%)</f>
        <v>1</v>
      </c>
      <c r="AY22" s="422">
        <f>IF(OR(AY$3&gt;=Main!$B$14,$A22&gt;=Main!$B$17),100%,0%)</f>
        <v>1</v>
      </c>
      <c r="AZ22" s="422">
        <f>IF(OR(AZ$3&gt;=Main!$B$14,$A22&gt;=Main!$B$17),100%,0%)</f>
        <v>1</v>
      </c>
      <c r="BA22" s="422">
        <f>IF(OR(BA$3&gt;=Main!$B$14,$A22&gt;=Main!$B$17),100%,0%)</f>
        <v>1</v>
      </c>
      <c r="BB22" s="422">
        <f>IF(OR(BB$3&gt;=Main!$B$14,$A22&gt;=Main!$B$17),100%,0%)</f>
        <v>1</v>
      </c>
      <c r="BC22" s="422">
        <f>IF(OR(BC$3&gt;=Main!$B$14,$A22&gt;=Main!$B$17),100%,0%)</f>
        <v>1</v>
      </c>
      <c r="BD22" s="422">
        <f>IF(OR(BD$3&gt;=Main!$B$14,$A22&gt;=Main!$B$17),100%,0%)</f>
        <v>1</v>
      </c>
      <c r="BE22" s="422">
        <f>IF(OR(BE$3&gt;=Main!$B$14,$A22&gt;=Main!$B$17),100%,0%)</f>
        <v>1</v>
      </c>
    </row>
    <row r="23" spans="1:60">
      <c r="A23" s="27">
        <v>24</v>
      </c>
      <c r="B23" s="426">
        <f>IF((B$3+$A23)&gt;=Main!$B$12,VLOOKUP(MIN($BG$6,ReplacementRates!B$3),ReplacementRates!$BG$6:$BH$21,2,0),0%)</f>
        <v>0</v>
      </c>
      <c r="C23" s="426">
        <f>IF((C$3+$A23)&gt;=Main!$B$12,VLOOKUP(MIN($BG$6,ReplacementRates!C$3),ReplacementRates!$BG$6:$BH$21,2,0),0%)</f>
        <v>0</v>
      </c>
      <c r="D23" s="426">
        <f>IF((D$3+$A23)&gt;=Main!$B$12,VLOOKUP(MIN($BG$6,ReplacementRates!D$3),ReplacementRates!$BG$6:$BH$21,2,0),0%)</f>
        <v>0</v>
      </c>
      <c r="E23" s="426">
        <f>IF((E$3+$A23)&gt;=Main!$B$12,VLOOKUP(MIN($BG$6,ReplacementRates!E$3),ReplacementRates!$BG$6:$BH$21,2,0),0%)</f>
        <v>0</v>
      </c>
      <c r="F23" s="426">
        <f>IF((F$3+$A23)&gt;=Main!$B$12,VLOOKUP(MIN($BG$6,ReplacementRates!F$3),ReplacementRates!$BG$6:$BH$21,2,0),0%)</f>
        <v>0</v>
      </c>
      <c r="G23" s="426">
        <f>IF((G$3+$A23)&gt;=Main!$B$12,VLOOKUP(MIN($BG$6,ReplacementRates!G$3),ReplacementRates!$BG$6:$BH$21,2,0),0%)</f>
        <v>0</v>
      </c>
      <c r="H23" s="426">
        <f>IF((H$3+$A23)&gt;=Main!$B$12,VLOOKUP(MIN($BG$6,ReplacementRates!H$3),ReplacementRates!$BG$6:$BH$21,2,0),0%)</f>
        <v>0</v>
      </c>
      <c r="I23" s="426">
        <f>IF((I$3+$A23)&gt;=Main!$B$12,VLOOKUP(MIN($BG$6,ReplacementRates!I$3),ReplacementRates!$BG$6:$BH$21,2,0),0%)</f>
        <v>0</v>
      </c>
      <c r="J23" s="426">
        <f>IF((J$3+$A23)&gt;=Main!$B$12,VLOOKUP(MIN($BG$6,ReplacementRates!J$3),ReplacementRates!$BG$6:$BH$21,2,0),0%)</f>
        <v>0</v>
      </c>
      <c r="K23" s="426">
        <f>IF((K$3+$A23)&gt;=Main!$B$12,VLOOKUP(MIN($BG$6,ReplacementRates!K$3),ReplacementRates!$BG$6:$BH$21,2,0),0%)</f>
        <v>0</v>
      </c>
      <c r="L23" s="426">
        <f>IF((L$3+$A23)&gt;=Main!$B$12,VLOOKUP(MIN($BG$6,ReplacementRates!L$3),ReplacementRates!$BG$6:$BH$21,2,0),0%)</f>
        <v>0</v>
      </c>
      <c r="M23" s="426">
        <f>IF((M$3+$A23)&gt;=Main!$B$12,VLOOKUP(MIN($BG$6,ReplacementRates!M$3),ReplacementRates!$BG$6:$BH$21,2,0),0%)</f>
        <v>0</v>
      </c>
      <c r="N23" s="426">
        <f>IF((N$3+$A23)&gt;=Main!$B$12,VLOOKUP(MIN($BG$6,ReplacementRates!N$3),ReplacementRates!$BG$6:$BH$21,2,0),0%)</f>
        <v>0</v>
      </c>
      <c r="O23" s="426">
        <f>IF((O$3+$A23)&gt;=Main!$B$12,VLOOKUP(MIN($BG$6,ReplacementRates!O$3),ReplacementRates!$BG$6:$BH$21,2,0),0%)</f>
        <v>0</v>
      </c>
      <c r="P23" s="426">
        <f>IF((P$3+$A23)&gt;=Main!$B$12,VLOOKUP(MIN($BG$6,ReplacementRates!P$3),ReplacementRates!$BG$6:$BH$21,2,0),0%)</f>
        <v>0</v>
      </c>
      <c r="Q23" s="426">
        <f>IF((Q$3+$A23)&gt;=Main!$B$12,VLOOKUP(MIN($BG$6,ReplacementRates!Q$3),ReplacementRates!$BG$6:$BH$21,2,0),0%)</f>
        <v>0</v>
      </c>
      <c r="R23" s="426">
        <f>IF((R$3+$A23)&gt;=Main!$B$12,VLOOKUP(MIN($BG$6,ReplacementRates!R$3),ReplacementRates!$BG$6:$BH$21,2,0),0%)</f>
        <v>0</v>
      </c>
      <c r="S23" s="426">
        <f>IF((S$3+$A23)&gt;=Main!$B$12,VLOOKUP(MIN($BG$6,ReplacementRates!S$3),ReplacementRates!$BG$6:$BH$21,2,0),0%)</f>
        <v>0</v>
      </c>
      <c r="T23" s="426">
        <f>IF((T$3+$A23)&gt;=Main!$B$12,VLOOKUP(MIN($BG$6,ReplacementRates!T$3),ReplacementRates!$BG$6:$BH$21,2,0),0%)</f>
        <v>0</v>
      </c>
      <c r="U23" s="426">
        <f>IF((U$3+$A23)&gt;=Main!$B$12,VLOOKUP(MIN($BG$6,ReplacementRates!U$3),ReplacementRates!$BG$6:$BH$21,2,0),0%)</f>
        <v>0</v>
      </c>
      <c r="V23" s="426">
        <f>IF((V$3+$A23)&gt;=Main!$B$12,VLOOKUP(MIN($BG$6,ReplacementRates!V$3),ReplacementRates!$BG$6:$BH$21,2,0),0%)</f>
        <v>0</v>
      </c>
      <c r="W23" s="426">
        <f>IF((W$3+$A23)&gt;=Main!$B$12,VLOOKUP(MIN($BG$6,ReplacementRates!W$3),ReplacementRates!$BG$6:$BH$21,2,0),0%)</f>
        <v>0</v>
      </c>
      <c r="X23" s="426">
        <f>IF((X$3+$A23)&gt;=Main!$B$12,VLOOKUP(MIN($BG$6,ReplacementRates!X$3),ReplacementRates!$BG$6:$BH$21,2,0),0%)</f>
        <v>0</v>
      </c>
      <c r="Y23" s="426">
        <f>IF((Y$3+$A23)&gt;=Main!$B$12,VLOOKUP(MIN($BG$6,ReplacementRates!Y$3),ReplacementRates!$BG$6:$BH$21,2,0),0%)</f>
        <v>0</v>
      </c>
      <c r="Z23" s="426">
        <f>IF((Z$3+$A23)&gt;=Main!$B$12,VLOOKUP(MIN($BG$6,ReplacementRates!Z$3),ReplacementRates!$BG$6:$BH$21,2,0),0%)</f>
        <v>0</v>
      </c>
      <c r="AA23" s="426">
        <f>IF((AA$3+$A23)&gt;=Main!$B$12,VLOOKUP(MIN($BG$6,ReplacementRates!AA$3),ReplacementRates!$BG$6:$BH$21,2,0),0%)</f>
        <v>0</v>
      </c>
      <c r="AB23" s="426">
        <f>IF((AB$3+$A23)&gt;=Main!$B$12,VLOOKUP(MIN($BG$6,ReplacementRates!AB$3),ReplacementRates!$BG$6:$BH$21,2,0),0%)</f>
        <v>0</v>
      </c>
      <c r="AC23" s="426">
        <f>IF((AC$3+$A23)&gt;=Main!$B$12,VLOOKUP(MIN($BG$6,ReplacementRates!AC$3),ReplacementRates!$BG$6:$BH$21,2,0),0%)</f>
        <v>0</v>
      </c>
      <c r="AD23" s="426">
        <f>IF((AD$3+$A23)&gt;=Main!$B$12,VLOOKUP(MIN($BG$6,ReplacementRates!AD$3),ReplacementRates!$BG$6:$BH$21,2,0),0%)</f>
        <v>0</v>
      </c>
      <c r="AE23" s="426">
        <f>IF((AE$3+$A23)&gt;=Main!$B$12,VLOOKUP(MIN($BG$6,ReplacementRates!AE$3),ReplacementRates!$BG$6:$BH$21,2,0),0%)</f>
        <v>0</v>
      </c>
      <c r="AF23" s="426">
        <f>IF((AF$3+$A23)&gt;=Main!$B$12,VLOOKUP(MIN($BG$6,ReplacementRates!AF$3),ReplacementRates!$BG$6:$BH$21,2,0),0%)</f>
        <v>0</v>
      </c>
      <c r="AG23" s="427">
        <f>IF((AG$3+$A23)&gt;=Main!$B$12,VLOOKUP(MIN($BG$6,ReplacementRates!AG$3),ReplacementRates!$BG$6:$BH$21,2,0),0%)</f>
        <v>0.59199999999999997</v>
      </c>
      <c r="AH23" s="427">
        <f>IF((AH$3+$A23)&gt;=Main!$B$12,VLOOKUP(MIN($BG$6,ReplacementRates!AH$3),ReplacementRates!$BG$6:$BH$21,2,0),0%)</f>
        <v>0.66400000000000003</v>
      </c>
      <c r="AI23" s="427">
        <f>IF((AI$3+$A23)&gt;=Main!$B$12,VLOOKUP(MIN($BG$6,ReplacementRates!AI$3),ReplacementRates!$BG$6:$BH$21,2,0),0%)</f>
        <v>0.73599999999999999</v>
      </c>
      <c r="AJ23" s="427">
        <f>IF((AJ$3+$A23)&gt;=Main!$B$12,VLOOKUP(MIN($BG$6,ReplacementRates!AJ$3),ReplacementRates!$BG$6:$BH$21,2,0),0%)</f>
        <v>0.80800000000000005</v>
      </c>
      <c r="AK23" s="427">
        <f>IF((AK$3+$A23)&gt;=Main!$B$12,VLOOKUP(MIN($BG$6,ReplacementRates!AK$3),ReplacementRates!$BG$6:$BH$21,2,0),0%)</f>
        <v>0.88</v>
      </c>
      <c r="AL23" s="427">
        <f>IF((AL$3+$A23)&gt;=Main!$B$12,VLOOKUP(MIN($BG$6,ReplacementRates!AL$3),ReplacementRates!$BG$6:$BH$21,2,0),0%)</f>
        <v>0.90400000000000003</v>
      </c>
      <c r="AM23" s="427">
        <f>IF((AM$3+$A23)&gt;=Main!$B$12,VLOOKUP(MIN($BG$6,ReplacementRates!AM$3),ReplacementRates!$BG$6:$BH$21,2,0),0%)</f>
        <v>0.92800000000000005</v>
      </c>
      <c r="AN23" s="427">
        <f>IF((AN$3+$A23)&gt;=Main!$B$12,VLOOKUP(MIN($BG$6,ReplacementRates!AN$3),ReplacementRates!$BG$6:$BH$21,2,0),0%)</f>
        <v>0.95199999999999996</v>
      </c>
      <c r="AO23" s="427">
        <f>IF((AO$3+$A23)&gt;=Main!$B$12,VLOOKUP(MIN($BG$6,ReplacementRates!AO$3),ReplacementRates!$BG$6:$BH$21,2,0),0%)</f>
        <v>0.97599999999999998</v>
      </c>
      <c r="AP23" s="153">
        <f>IF((AP$3+$A23)&gt;=Main!$B$12,VLOOKUP(MIN($BG$6,ReplacementRates!AP$3),ReplacementRates!$BG$6:$BH$21,2,0),0%)</f>
        <v>1</v>
      </c>
      <c r="AQ23" s="153">
        <f>IF((AQ$3+$A23)&gt;=Main!$B$12,VLOOKUP(MIN($BG$6,ReplacementRates!AQ$3),ReplacementRates!$BG$6:$BH$21,2,0),0%)</f>
        <v>1</v>
      </c>
      <c r="AR23" s="422">
        <f>IF(OR(AR$3&gt;=Main!$B$14,$A23&gt;=Main!$B$17),100%,0%)</f>
        <v>1</v>
      </c>
      <c r="AS23" s="422">
        <f>IF(OR(AS$3&gt;=Main!$B$14,$A23&gt;=Main!$B$17),100%,0%)</f>
        <v>1</v>
      </c>
      <c r="AT23" s="422">
        <f>IF(OR(AT$3&gt;=Main!$B$14,$A23&gt;=Main!$B$17),100%,0%)</f>
        <v>1</v>
      </c>
      <c r="AU23" s="422">
        <f>IF(OR(AU$3&gt;=Main!$B$14,$A23&gt;=Main!$B$17),100%,0%)</f>
        <v>1</v>
      </c>
      <c r="AV23" s="422">
        <f>IF(OR(AV$3&gt;=Main!$B$14,$A23&gt;=Main!$B$17),100%,0%)</f>
        <v>1</v>
      </c>
      <c r="AW23" s="422">
        <f>IF(OR(AW$3&gt;=Main!$B$14,$A23&gt;=Main!$B$17),100%,0%)</f>
        <v>1</v>
      </c>
      <c r="AX23" s="422">
        <f>IF(OR(AX$3&gt;=Main!$B$14,$A23&gt;=Main!$B$17),100%,0%)</f>
        <v>1</v>
      </c>
      <c r="AY23" s="422">
        <f>IF(OR(AY$3&gt;=Main!$B$14,$A23&gt;=Main!$B$17),100%,0%)</f>
        <v>1</v>
      </c>
      <c r="AZ23" s="422">
        <f>IF(OR(AZ$3&gt;=Main!$B$14,$A23&gt;=Main!$B$17),100%,0%)</f>
        <v>1</v>
      </c>
      <c r="BA23" s="422">
        <f>IF(OR(BA$3&gt;=Main!$B$14,$A23&gt;=Main!$B$17),100%,0%)</f>
        <v>1</v>
      </c>
      <c r="BB23" s="422">
        <f>IF(OR(BB$3&gt;=Main!$B$14,$A23&gt;=Main!$B$17),100%,0%)</f>
        <v>1</v>
      </c>
      <c r="BC23" s="422">
        <f>IF(OR(BC$3&gt;=Main!$B$14,$A23&gt;=Main!$B$17),100%,0%)</f>
        <v>1</v>
      </c>
      <c r="BD23" s="422">
        <f>IF(OR(BD$3&gt;=Main!$B$14,$A23&gt;=Main!$B$17),100%,0%)</f>
        <v>1</v>
      </c>
      <c r="BE23" s="422">
        <f>IF(OR(BE$3&gt;=Main!$B$14,$A23&gt;=Main!$B$17),100%,0%)</f>
        <v>1</v>
      </c>
    </row>
    <row r="24" spans="1:60">
      <c r="A24" s="27">
        <v>25</v>
      </c>
      <c r="B24" s="426">
        <f>IF((B$3+$A24)&gt;=Main!$B$12,VLOOKUP(MIN($BG$6,ReplacementRates!B$3),ReplacementRates!$BG$6:$BH$21,2,0),0%)</f>
        <v>0</v>
      </c>
      <c r="C24" s="426">
        <f>IF((C$3+$A24)&gt;=Main!$B$12,VLOOKUP(MIN($BG$6,ReplacementRates!C$3),ReplacementRates!$BG$6:$BH$21,2,0),0%)</f>
        <v>0</v>
      </c>
      <c r="D24" s="426">
        <f>IF((D$3+$A24)&gt;=Main!$B$12,VLOOKUP(MIN($BG$6,ReplacementRates!D$3),ReplacementRates!$BG$6:$BH$21,2,0),0%)</f>
        <v>0</v>
      </c>
      <c r="E24" s="426">
        <f>IF((E$3+$A24)&gt;=Main!$B$12,VLOOKUP(MIN($BG$6,ReplacementRates!E$3),ReplacementRates!$BG$6:$BH$21,2,0),0%)</f>
        <v>0</v>
      </c>
      <c r="F24" s="426">
        <f>IF((F$3+$A24)&gt;=Main!$B$12,VLOOKUP(MIN($BG$6,ReplacementRates!F$3),ReplacementRates!$BG$6:$BH$21,2,0),0%)</f>
        <v>0</v>
      </c>
      <c r="G24" s="426">
        <f>IF((G$3+$A24)&gt;=Main!$B$12,VLOOKUP(MIN($BG$6,ReplacementRates!G$3),ReplacementRates!$BG$6:$BH$21,2,0),0%)</f>
        <v>0</v>
      </c>
      <c r="H24" s="426">
        <f>IF((H$3+$A24)&gt;=Main!$B$12,VLOOKUP(MIN($BG$6,ReplacementRates!H$3),ReplacementRates!$BG$6:$BH$21,2,0),0%)</f>
        <v>0</v>
      </c>
      <c r="I24" s="426">
        <f>IF((I$3+$A24)&gt;=Main!$B$12,VLOOKUP(MIN($BG$6,ReplacementRates!I$3),ReplacementRates!$BG$6:$BH$21,2,0),0%)</f>
        <v>0</v>
      </c>
      <c r="J24" s="426">
        <f>IF((J$3+$A24)&gt;=Main!$B$12,VLOOKUP(MIN($BG$6,ReplacementRates!J$3),ReplacementRates!$BG$6:$BH$21,2,0),0%)</f>
        <v>0</v>
      </c>
      <c r="K24" s="426">
        <f>IF((K$3+$A24)&gt;=Main!$B$12,VLOOKUP(MIN($BG$6,ReplacementRates!K$3),ReplacementRates!$BG$6:$BH$21,2,0),0%)</f>
        <v>0</v>
      </c>
      <c r="L24" s="426">
        <f>IF((L$3+$A24)&gt;=Main!$B$12,VLOOKUP(MIN($BG$6,ReplacementRates!L$3),ReplacementRates!$BG$6:$BH$21,2,0),0%)</f>
        <v>0</v>
      </c>
      <c r="M24" s="426">
        <f>IF((M$3+$A24)&gt;=Main!$B$12,VLOOKUP(MIN($BG$6,ReplacementRates!M$3),ReplacementRates!$BG$6:$BH$21,2,0),0%)</f>
        <v>0</v>
      </c>
      <c r="N24" s="426">
        <f>IF((N$3+$A24)&gt;=Main!$B$12,VLOOKUP(MIN($BG$6,ReplacementRates!N$3),ReplacementRates!$BG$6:$BH$21,2,0),0%)</f>
        <v>0</v>
      </c>
      <c r="O24" s="426">
        <f>IF((O$3+$A24)&gt;=Main!$B$12,VLOOKUP(MIN($BG$6,ReplacementRates!O$3),ReplacementRates!$BG$6:$BH$21,2,0),0%)</f>
        <v>0</v>
      </c>
      <c r="P24" s="426">
        <f>IF((P$3+$A24)&gt;=Main!$B$12,VLOOKUP(MIN($BG$6,ReplacementRates!P$3),ReplacementRates!$BG$6:$BH$21,2,0),0%)</f>
        <v>0</v>
      </c>
      <c r="Q24" s="426">
        <f>IF((Q$3+$A24)&gt;=Main!$B$12,VLOOKUP(MIN($BG$6,ReplacementRates!Q$3),ReplacementRates!$BG$6:$BH$21,2,0),0%)</f>
        <v>0</v>
      </c>
      <c r="R24" s="426">
        <f>IF((R$3+$A24)&gt;=Main!$B$12,VLOOKUP(MIN($BG$6,ReplacementRates!R$3),ReplacementRates!$BG$6:$BH$21,2,0),0%)</f>
        <v>0</v>
      </c>
      <c r="S24" s="426">
        <f>IF((S$3+$A24)&gt;=Main!$B$12,VLOOKUP(MIN($BG$6,ReplacementRates!S$3),ReplacementRates!$BG$6:$BH$21,2,0),0%)</f>
        <v>0</v>
      </c>
      <c r="T24" s="426">
        <f>IF((T$3+$A24)&gt;=Main!$B$12,VLOOKUP(MIN($BG$6,ReplacementRates!T$3),ReplacementRates!$BG$6:$BH$21,2,0),0%)</f>
        <v>0</v>
      </c>
      <c r="U24" s="426">
        <f>IF((U$3+$A24)&gt;=Main!$B$12,VLOOKUP(MIN($BG$6,ReplacementRates!U$3),ReplacementRates!$BG$6:$BH$21,2,0),0%)</f>
        <v>0</v>
      </c>
      <c r="V24" s="426">
        <f>IF((V$3+$A24)&gt;=Main!$B$12,VLOOKUP(MIN($BG$6,ReplacementRates!V$3),ReplacementRates!$BG$6:$BH$21,2,0),0%)</f>
        <v>0</v>
      </c>
      <c r="W24" s="426">
        <f>IF((W$3+$A24)&gt;=Main!$B$12,VLOOKUP(MIN($BG$6,ReplacementRates!W$3),ReplacementRates!$BG$6:$BH$21,2,0),0%)</f>
        <v>0</v>
      </c>
      <c r="X24" s="426">
        <f>IF((X$3+$A24)&gt;=Main!$B$12,VLOOKUP(MIN($BG$6,ReplacementRates!X$3),ReplacementRates!$BG$6:$BH$21,2,0),0%)</f>
        <v>0</v>
      </c>
      <c r="Y24" s="426">
        <f>IF((Y$3+$A24)&gt;=Main!$B$12,VLOOKUP(MIN($BG$6,ReplacementRates!Y$3),ReplacementRates!$BG$6:$BH$21,2,0),0%)</f>
        <v>0</v>
      </c>
      <c r="Z24" s="426">
        <f>IF((Z$3+$A24)&gt;=Main!$B$12,VLOOKUP(MIN($BG$6,ReplacementRates!Z$3),ReplacementRates!$BG$6:$BH$21,2,0),0%)</f>
        <v>0</v>
      </c>
      <c r="AA24" s="426">
        <f>IF((AA$3+$A24)&gt;=Main!$B$12,VLOOKUP(MIN($BG$6,ReplacementRates!AA$3),ReplacementRates!$BG$6:$BH$21,2,0),0%)</f>
        <v>0</v>
      </c>
      <c r="AB24" s="426">
        <f>IF((AB$3+$A24)&gt;=Main!$B$12,VLOOKUP(MIN($BG$6,ReplacementRates!AB$3),ReplacementRates!$BG$6:$BH$21,2,0),0%)</f>
        <v>0</v>
      </c>
      <c r="AC24" s="426">
        <f>IF((AC$3+$A24)&gt;=Main!$B$12,VLOOKUP(MIN($BG$6,ReplacementRates!AC$3),ReplacementRates!$BG$6:$BH$21,2,0),0%)</f>
        <v>0</v>
      </c>
      <c r="AD24" s="426">
        <f>IF((AD$3+$A24)&gt;=Main!$B$12,VLOOKUP(MIN($BG$6,ReplacementRates!AD$3),ReplacementRates!$BG$6:$BH$21,2,0),0%)</f>
        <v>0</v>
      </c>
      <c r="AE24" s="426">
        <f>IF((AE$3+$A24)&gt;=Main!$B$12,VLOOKUP(MIN($BG$6,ReplacementRates!AE$3),ReplacementRates!$BG$6:$BH$21,2,0),0%)</f>
        <v>0</v>
      </c>
      <c r="AF24" s="427">
        <f>IF((AF$3+$A24)&gt;=Main!$B$12,VLOOKUP(MIN($BG$6,ReplacementRates!AF$3),ReplacementRates!$BG$6:$BH$21,2,0),0%)</f>
        <v>0.52</v>
      </c>
      <c r="AG24" s="427">
        <f>IF((AG$3+$A24)&gt;=Main!$B$12,VLOOKUP(MIN($BG$6,ReplacementRates!AG$3),ReplacementRates!$BG$6:$BH$21,2,0),0%)</f>
        <v>0.59199999999999997</v>
      </c>
      <c r="AH24" s="427">
        <f>IF((AH$3+$A24)&gt;=Main!$B$12,VLOOKUP(MIN($BG$6,ReplacementRates!AH$3),ReplacementRates!$BG$6:$BH$21,2,0),0%)</f>
        <v>0.66400000000000003</v>
      </c>
      <c r="AI24" s="427">
        <f>IF((AI$3+$A24)&gt;=Main!$B$12,VLOOKUP(MIN($BG$6,ReplacementRates!AI$3),ReplacementRates!$BG$6:$BH$21,2,0),0%)</f>
        <v>0.73599999999999999</v>
      </c>
      <c r="AJ24" s="427">
        <f>IF((AJ$3+$A24)&gt;=Main!$B$12,VLOOKUP(MIN($BG$6,ReplacementRates!AJ$3),ReplacementRates!$BG$6:$BH$21,2,0),0%)</f>
        <v>0.80800000000000005</v>
      </c>
      <c r="AK24" s="427">
        <f>IF((AK$3+$A24)&gt;=Main!$B$12,VLOOKUP(MIN($BG$6,ReplacementRates!AK$3),ReplacementRates!$BG$6:$BH$21,2,0),0%)</f>
        <v>0.88</v>
      </c>
      <c r="AL24" s="427">
        <f>IF((AL$3+$A24)&gt;=Main!$B$12,VLOOKUP(MIN($BG$6,ReplacementRates!AL$3),ReplacementRates!$BG$6:$BH$21,2,0),0%)</f>
        <v>0.90400000000000003</v>
      </c>
      <c r="AM24" s="427">
        <f>IF((AM$3+$A24)&gt;=Main!$B$12,VLOOKUP(MIN($BG$6,ReplacementRates!AM$3),ReplacementRates!$BG$6:$BH$21,2,0),0%)</f>
        <v>0.92800000000000005</v>
      </c>
      <c r="AN24" s="427">
        <f>IF((AN$3+$A24)&gt;=Main!$B$12,VLOOKUP(MIN($BG$6,ReplacementRates!AN$3),ReplacementRates!$BG$6:$BH$21,2,0),0%)</f>
        <v>0.95199999999999996</v>
      </c>
      <c r="AO24" s="427">
        <f>IF((AO$3+$A24)&gt;=Main!$B$12,VLOOKUP(MIN($BG$6,ReplacementRates!AO$3),ReplacementRates!$BG$6:$BH$21,2,0),0%)</f>
        <v>0.97599999999999998</v>
      </c>
      <c r="AP24" s="153">
        <f>IF((AP$3+$A24)&gt;=Main!$B$12,VLOOKUP(MIN($BG$6,ReplacementRates!AP$3),ReplacementRates!$BG$6:$BH$21,2,0),0%)</f>
        <v>1</v>
      </c>
      <c r="AQ24" s="153">
        <f>IF((AQ$3+$A24)&gt;=Main!$B$12,VLOOKUP(MIN($BG$6,ReplacementRates!AQ$3),ReplacementRates!$BG$6:$BH$21,2,0),0%)</f>
        <v>1</v>
      </c>
      <c r="AR24" s="422">
        <f>IF(OR(AR$3&gt;=Main!$B$14,$A24&gt;=Main!$B$17),100%,0%)</f>
        <v>1</v>
      </c>
      <c r="AS24" s="422">
        <f>IF(OR(AS$3&gt;=Main!$B$14,$A24&gt;=Main!$B$17),100%,0%)</f>
        <v>1</v>
      </c>
      <c r="AT24" s="422">
        <f>IF(OR(AT$3&gt;=Main!$B$14,$A24&gt;=Main!$B$17),100%,0%)</f>
        <v>1</v>
      </c>
      <c r="AU24" s="422">
        <f>IF(OR(AU$3&gt;=Main!$B$14,$A24&gt;=Main!$B$17),100%,0%)</f>
        <v>1</v>
      </c>
      <c r="AV24" s="422">
        <f>IF(OR(AV$3&gt;=Main!$B$14,$A24&gt;=Main!$B$17),100%,0%)</f>
        <v>1</v>
      </c>
      <c r="AW24" s="422">
        <f>IF(OR(AW$3&gt;=Main!$B$14,$A24&gt;=Main!$B$17),100%,0%)</f>
        <v>1</v>
      </c>
      <c r="AX24" s="422">
        <f>IF(OR(AX$3&gt;=Main!$B$14,$A24&gt;=Main!$B$17),100%,0%)</f>
        <v>1</v>
      </c>
      <c r="AY24" s="422">
        <f>IF(OR(AY$3&gt;=Main!$B$14,$A24&gt;=Main!$B$17),100%,0%)</f>
        <v>1</v>
      </c>
      <c r="AZ24" s="422">
        <f>IF(OR(AZ$3&gt;=Main!$B$14,$A24&gt;=Main!$B$17),100%,0%)</f>
        <v>1</v>
      </c>
      <c r="BA24" s="422">
        <f>IF(OR(BA$3&gt;=Main!$B$14,$A24&gt;=Main!$B$17),100%,0%)</f>
        <v>1</v>
      </c>
      <c r="BB24" s="422">
        <f>IF(OR(BB$3&gt;=Main!$B$14,$A24&gt;=Main!$B$17),100%,0%)</f>
        <v>1</v>
      </c>
      <c r="BC24" s="422">
        <f>IF(OR(BC$3&gt;=Main!$B$14,$A24&gt;=Main!$B$17),100%,0%)</f>
        <v>1</v>
      </c>
      <c r="BD24" s="422">
        <f>IF(OR(BD$3&gt;=Main!$B$14,$A24&gt;=Main!$B$17),100%,0%)</f>
        <v>1</v>
      </c>
      <c r="BE24" s="422">
        <f>IF(OR(BE$3&gt;=Main!$B$14,$A24&gt;=Main!$B$17),100%,0%)</f>
        <v>1</v>
      </c>
    </row>
    <row r="25" spans="1:60">
      <c r="A25" s="27">
        <v>26</v>
      </c>
      <c r="B25" s="426">
        <f>IF((B$3+$A25)&gt;=Main!$B$12,VLOOKUP(MIN($BG$6,ReplacementRates!B$3),ReplacementRates!$BG$6:$BH$21,2,0),0%)</f>
        <v>0</v>
      </c>
      <c r="C25" s="426">
        <f>IF((C$3+$A25)&gt;=Main!$B$12,VLOOKUP(MIN($BG$6,ReplacementRates!C$3),ReplacementRates!$BG$6:$BH$21,2,0),0%)</f>
        <v>0</v>
      </c>
      <c r="D25" s="426">
        <f>IF((D$3+$A25)&gt;=Main!$B$12,VLOOKUP(MIN($BG$6,ReplacementRates!D$3),ReplacementRates!$BG$6:$BH$21,2,0),0%)</f>
        <v>0</v>
      </c>
      <c r="E25" s="426">
        <f>IF((E$3+$A25)&gt;=Main!$B$12,VLOOKUP(MIN($BG$6,ReplacementRates!E$3),ReplacementRates!$BG$6:$BH$21,2,0),0%)</f>
        <v>0</v>
      </c>
      <c r="F25" s="426">
        <f>IF((F$3+$A25)&gt;=Main!$B$12,VLOOKUP(MIN($BG$6,ReplacementRates!F$3),ReplacementRates!$BG$6:$BH$21,2,0),0%)</f>
        <v>0</v>
      </c>
      <c r="G25" s="426">
        <f>IF((G$3+$A25)&gt;=Main!$B$12,VLOOKUP(MIN($BG$6,ReplacementRates!G$3),ReplacementRates!$BG$6:$BH$21,2,0),0%)</f>
        <v>0</v>
      </c>
      <c r="H25" s="426">
        <f>IF((H$3+$A25)&gt;=Main!$B$12,VLOOKUP(MIN($BG$6,ReplacementRates!H$3),ReplacementRates!$BG$6:$BH$21,2,0),0%)</f>
        <v>0</v>
      </c>
      <c r="I25" s="426">
        <f>IF((I$3+$A25)&gt;=Main!$B$12,VLOOKUP(MIN($BG$6,ReplacementRates!I$3),ReplacementRates!$BG$6:$BH$21,2,0),0%)</f>
        <v>0</v>
      </c>
      <c r="J25" s="426">
        <f>IF((J$3+$A25)&gt;=Main!$B$12,VLOOKUP(MIN($BG$6,ReplacementRates!J$3),ReplacementRates!$BG$6:$BH$21,2,0),0%)</f>
        <v>0</v>
      </c>
      <c r="K25" s="426">
        <f>IF((K$3+$A25)&gt;=Main!$B$12,VLOOKUP(MIN($BG$6,ReplacementRates!K$3),ReplacementRates!$BG$6:$BH$21,2,0),0%)</f>
        <v>0</v>
      </c>
      <c r="L25" s="426">
        <f>IF((L$3+$A25)&gt;=Main!$B$12,VLOOKUP(MIN($BG$6,ReplacementRates!L$3),ReplacementRates!$BG$6:$BH$21,2,0),0%)</f>
        <v>0</v>
      </c>
      <c r="M25" s="426">
        <f>IF((M$3+$A25)&gt;=Main!$B$12,VLOOKUP(MIN($BG$6,ReplacementRates!M$3),ReplacementRates!$BG$6:$BH$21,2,0),0%)</f>
        <v>0</v>
      </c>
      <c r="N25" s="426">
        <f>IF((N$3+$A25)&gt;=Main!$B$12,VLOOKUP(MIN($BG$6,ReplacementRates!N$3),ReplacementRates!$BG$6:$BH$21,2,0),0%)</f>
        <v>0</v>
      </c>
      <c r="O25" s="426">
        <f>IF((O$3+$A25)&gt;=Main!$B$12,VLOOKUP(MIN($BG$6,ReplacementRates!O$3),ReplacementRates!$BG$6:$BH$21,2,0),0%)</f>
        <v>0</v>
      </c>
      <c r="P25" s="426">
        <f>IF((P$3+$A25)&gt;=Main!$B$12,VLOOKUP(MIN($BG$6,ReplacementRates!P$3),ReplacementRates!$BG$6:$BH$21,2,0),0%)</f>
        <v>0</v>
      </c>
      <c r="Q25" s="426">
        <f>IF((Q$3+$A25)&gt;=Main!$B$12,VLOOKUP(MIN($BG$6,ReplacementRates!Q$3),ReplacementRates!$BG$6:$BH$21,2,0),0%)</f>
        <v>0</v>
      </c>
      <c r="R25" s="426">
        <f>IF((R$3+$A25)&gt;=Main!$B$12,VLOOKUP(MIN($BG$6,ReplacementRates!R$3),ReplacementRates!$BG$6:$BH$21,2,0),0%)</f>
        <v>0</v>
      </c>
      <c r="S25" s="426">
        <f>IF((S$3+$A25)&gt;=Main!$B$12,VLOOKUP(MIN($BG$6,ReplacementRates!S$3),ReplacementRates!$BG$6:$BH$21,2,0),0%)</f>
        <v>0</v>
      </c>
      <c r="T25" s="426">
        <f>IF((T$3+$A25)&gt;=Main!$B$12,VLOOKUP(MIN($BG$6,ReplacementRates!T$3),ReplacementRates!$BG$6:$BH$21,2,0),0%)</f>
        <v>0</v>
      </c>
      <c r="U25" s="426">
        <f>IF((U$3+$A25)&gt;=Main!$B$12,VLOOKUP(MIN($BG$6,ReplacementRates!U$3),ReplacementRates!$BG$6:$BH$21,2,0),0%)</f>
        <v>0</v>
      </c>
      <c r="V25" s="426">
        <f>IF((V$3+$A25)&gt;=Main!$B$12,VLOOKUP(MIN($BG$6,ReplacementRates!V$3),ReplacementRates!$BG$6:$BH$21,2,0),0%)</f>
        <v>0</v>
      </c>
      <c r="W25" s="426">
        <f>IF((W$3+$A25)&gt;=Main!$B$12,VLOOKUP(MIN($BG$6,ReplacementRates!W$3),ReplacementRates!$BG$6:$BH$21,2,0),0%)</f>
        <v>0</v>
      </c>
      <c r="X25" s="426">
        <f>IF((X$3+$A25)&gt;=Main!$B$12,VLOOKUP(MIN($BG$6,ReplacementRates!X$3),ReplacementRates!$BG$6:$BH$21,2,0),0%)</f>
        <v>0</v>
      </c>
      <c r="Y25" s="426">
        <f>IF((Y$3+$A25)&gt;=Main!$B$12,VLOOKUP(MIN($BG$6,ReplacementRates!Y$3),ReplacementRates!$BG$6:$BH$21,2,0),0%)</f>
        <v>0</v>
      </c>
      <c r="Z25" s="426">
        <f>IF((Z$3+$A25)&gt;=Main!$B$12,VLOOKUP(MIN($BG$6,ReplacementRates!Z$3),ReplacementRates!$BG$6:$BH$21,2,0),0%)</f>
        <v>0</v>
      </c>
      <c r="AA25" s="426">
        <f>IF((AA$3+$A25)&gt;=Main!$B$12,VLOOKUP(MIN($BG$6,ReplacementRates!AA$3),ReplacementRates!$BG$6:$BH$21,2,0),0%)</f>
        <v>0</v>
      </c>
      <c r="AB25" s="426">
        <f>IF((AB$3+$A25)&gt;=Main!$B$12,VLOOKUP(MIN($BG$6,ReplacementRates!AB$3),ReplacementRates!$BG$6:$BH$21,2,0),0%)</f>
        <v>0</v>
      </c>
      <c r="AC25" s="426">
        <f>IF((AC$3+$A25)&gt;=Main!$B$12,VLOOKUP(MIN($BG$6,ReplacementRates!AC$3),ReplacementRates!$BG$6:$BH$21,2,0),0%)</f>
        <v>0</v>
      </c>
      <c r="AD25" s="426">
        <f>IF((AD$3+$A25)&gt;=Main!$B$12,VLOOKUP(MIN($BG$6,ReplacementRates!AD$3),ReplacementRates!$BG$6:$BH$21,2,0),0%)</f>
        <v>0</v>
      </c>
      <c r="AE25" s="427">
        <f>IF((AE$3+$A25)&gt;=Main!$B$12,VLOOKUP(MIN($BG$6,ReplacementRates!AE$3),ReplacementRates!$BG$6:$BH$21,2,0),0%)</f>
        <v>0.44800000000000001</v>
      </c>
      <c r="AF25" s="427">
        <f>IF((AF$3+$A25)&gt;=Main!$B$12,VLOOKUP(MIN($BG$6,ReplacementRates!AF$3),ReplacementRates!$BG$6:$BH$21,2,0),0%)</f>
        <v>0.52</v>
      </c>
      <c r="AG25" s="427">
        <f>IF((AG$3+$A25)&gt;=Main!$B$12,VLOOKUP(MIN($BG$6,ReplacementRates!AG$3),ReplacementRates!$BG$6:$BH$21,2,0),0%)</f>
        <v>0.59199999999999997</v>
      </c>
      <c r="AH25" s="427">
        <f>IF((AH$3+$A25)&gt;=Main!$B$12,VLOOKUP(MIN($BG$6,ReplacementRates!AH$3),ReplacementRates!$BG$6:$BH$21,2,0),0%)</f>
        <v>0.66400000000000003</v>
      </c>
      <c r="AI25" s="427">
        <f>IF((AI$3+$A25)&gt;=Main!$B$12,VLOOKUP(MIN($BG$6,ReplacementRates!AI$3),ReplacementRates!$BG$6:$BH$21,2,0),0%)</f>
        <v>0.73599999999999999</v>
      </c>
      <c r="AJ25" s="427">
        <f>IF((AJ$3+$A25)&gt;=Main!$B$12,VLOOKUP(MIN($BG$6,ReplacementRates!AJ$3),ReplacementRates!$BG$6:$BH$21,2,0),0%)</f>
        <v>0.80800000000000005</v>
      </c>
      <c r="AK25" s="427">
        <f>IF((AK$3+$A25)&gt;=Main!$B$12,VLOOKUP(MIN($BG$6,ReplacementRates!AK$3),ReplacementRates!$BG$6:$BH$21,2,0),0%)</f>
        <v>0.88</v>
      </c>
      <c r="AL25" s="427">
        <f>IF((AL$3+$A25)&gt;=Main!$B$12,VLOOKUP(MIN($BG$6,ReplacementRates!AL$3),ReplacementRates!$BG$6:$BH$21,2,0),0%)</f>
        <v>0.90400000000000003</v>
      </c>
      <c r="AM25" s="427">
        <f>IF((AM$3+$A25)&gt;=Main!$B$12,VLOOKUP(MIN($BG$6,ReplacementRates!AM$3),ReplacementRates!$BG$6:$BH$21,2,0),0%)</f>
        <v>0.92800000000000005</v>
      </c>
      <c r="AN25" s="427">
        <f>IF((AN$3+$A25)&gt;=Main!$B$12,VLOOKUP(MIN($BG$6,ReplacementRates!AN$3),ReplacementRates!$BG$6:$BH$21,2,0),0%)</f>
        <v>0.95199999999999996</v>
      </c>
      <c r="AO25" s="427">
        <f>IF((AO$3+$A25)&gt;=Main!$B$12,VLOOKUP(MIN($BG$6,ReplacementRates!AO$3),ReplacementRates!$BG$6:$BH$21,2,0),0%)</f>
        <v>0.97599999999999998</v>
      </c>
      <c r="AP25" s="153">
        <f>IF((AP$3+$A25)&gt;=Main!$B$12,VLOOKUP(MIN($BG$6,ReplacementRates!AP$3),ReplacementRates!$BG$6:$BH$21,2,0),0%)</f>
        <v>1</v>
      </c>
      <c r="AQ25" s="153">
        <f>IF((AQ$3+$A25)&gt;=Main!$B$12,VLOOKUP(MIN($BG$6,ReplacementRates!AQ$3),ReplacementRates!$BG$6:$BH$21,2,0),0%)</f>
        <v>1</v>
      </c>
      <c r="AR25" s="422">
        <f>IF(OR(AR$3&gt;=Main!$B$14,$A25&gt;=Main!$B$17),100%,0%)</f>
        <v>1</v>
      </c>
      <c r="AS25" s="422">
        <f>IF(OR(AS$3&gt;=Main!$B$14,$A25&gt;=Main!$B$17),100%,0%)</f>
        <v>1</v>
      </c>
      <c r="AT25" s="422">
        <f>IF(OR(AT$3&gt;=Main!$B$14,$A25&gt;=Main!$B$17),100%,0%)</f>
        <v>1</v>
      </c>
      <c r="AU25" s="422">
        <f>IF(OR(AU$3&gt;=Main!$B$14,$A25&gt;=Main!$B$17),100%,0%)</f>
        <v>1</v>
      </c>
      <c r="AV25" s="422">
        <f>IF(OR(AV$3&gt;=Main!$B$14,$A25&gt;=Main!$B$17),100%,0%)</f>
        <v>1</v>
      </c>
      <c r="AW25" s="422">
        <f>IF(OR(AW$3&gt;=Main!$B$14,$A25&gt;=Main!$B$17),100%,0%)</f>
        <v>1</v>
      </c>
      <c r="AX25" s="422">
        <f>IF(OR(AX$3&gt;=Main!$B$14,$A25&gt;=Main!$B$17),100%,0%)</f>
        <v>1</v>
      </c>
      <c r="AY25" s="422">
        <f>IF(OR(AY$3&gt;=Main!$B$14,$A25&gt;=Main!$B$17),100%,0%)</f>
        <v>1</v>
      </c>
      <c r="AZ25" s="422">
        <f>IF(OR(AZ$3&gt;=Main!$B$14,$A25&gt;=Main!$B$17),100%,0%)</f>
        <v>1</v>
      </c>
      <c r="BA25" s="422">
        <f>IF(OR(BA$3&gt;=Main!$B$14,$A25&gt;=Main!$B$17),100%,0%)</f>
        <v>1</v>
      </c>
      <c r="BB25" s="422">
        <f>IF(OR(BB$3&gt;=Main!$B$14,$A25&gt;=Main!$B$17),100%,0%)</f>
        <v>1</v>
      </c>
      <c r="BC25" s="422">
        <f>IF(OR(BC$3&gt;=Main!$B$14,$A25&gt;=Main!$B$17),100%,0%)</f>
        <v>1</v>
      </c>
      <c r="BD25" s="422">
        <f>IF(OR(BD$3&gt;=Main!$B$14,$A25&gt;=Main!$B$17),100%,0%)</f>
        <v>1</v>
      </c>
      <c r="BE25" s="422">
        <f>IF(OR(BE$3&gt;=Main!$B$14,$A25&gt;=Main!$B$17),100%,0%)</f>
        <v>1</v>
      </c>
    </row>
    <row r="26" spans="1:60">
      <c r="A26" s="27">
        <v>27</v>
      </c>
      <c r="B26" s="426">
        <f>IF((B$3+$A26)&gt;=Main!$B$12,VLOOKUP(MIN($BG$6,ReplacementRates!B$3),ReplacementRates!$BG$6:$BH$21,2,0),0%)</f>
        <v>0</v>
      </c>
      <c r="C26" s="426">
        <f>IF((C$3+$A26)&gt;=Main!$B$12,VLOOKUP(MIN($BG$6,ReplacementRates!C$3),ReplacementRates!$BG$6:$BH$21,2,0),0%)</f>
        <v>0</v>
      </c>
      <c r="D26" s="426">
        <f>IF((D$3+$A26)&gt;=Main!$B$12,VLOOKUP(MIN($BG$6,ReplacementRates!D$3),ReplacementRates!$BG$6:$BH$21,2,0),0%)</f>
        <v>0</v>
      </c>
      <c r="E26" s="426">
        <f>IF((E$3+$A26)&gt;=Main!$B$12,VLOOKUP(MIN($BG$6,ReplacementRates!E$3),ReplacementRates!$BG$6:$BH$21,2,0),0%)</f>
        <v>0</v>
      </c>
      <c r="F26" s="426">
        <f>IF((F$3+$A26)&gt;=Main!$B$12,VLOOKUP(MIN($BG$6,ReplacementRates!F$3),ReplacementRates!$BG$6:$BH$21,2,0),0%)</f>
        <v>0</v>
      </c>
      <c r="G26" s="426">
        <f>IF((G$3+$A26)&gt;=Main!$B$12,VLOOKUP(MIN($BG$6,ReplacementRates!G$3),ReplacementRates!$BG$6:$BH$21,2,0),0%)</f>
        <v>0</v>
      </c>
      <c r="H26" s="426">
        <f>IF((H$3+$A26)&gt;=Main!$B$12,VLOOKUP(MIN($BG$6,ReplacementRates!H$3),ReplacementRates!$BG$6:$BH$21,2,0),0%)</f>
        <v>0</v>
      </c>
      <c r="I26" s="426">
        <f>IF((I$3+$A26)&gt;=Main!$B$12,VLOOKUP(MIN($BG$6,ReplacementRates!I$3),ReplacementRates!$BG$6:$BH$21,2,0),0%)</f>
        <v>0</v>
      </c>
      <c r="J26" s="426">
        <f>IF((J$3+$A26)&gt;=Main!$B$12,VLOOKUP(MIN($BG$6,ReplacementRates!J$3),ReplacementRates!$BG$6:$BH$21,2,0),0%)</f>
        <v>0</v>
      </c>
      <c r="K26" s="426">
        <f>IF((K$3+$A26)&gt;=Main!$B$12,VLOOKUP(MIN($BG$6,ReplacementRates!K$3),ReplacementRates!$BG$6:$BH$21,2,0),0%)</f>
        <v>0</v>
      </c>
      <c r="L26" s="426">
        <f>IF((L$3+$A26)&gt;=Main!$B$12,VLOOKUP(MIN($BG$6,ReplacementRates!L$3),ReplacementRates!$BG$6:$BH$21,2,0),0%)</f>
        <v>0</v>
      </c>
      <c r="M26" s="426">
        <f>IF((M$3+$A26)&gt;=Main!$B$12,VLOOKUP(MIN($BG$6,ReplacementRates!M$3),ReplacementRates!$BG$6:$BH$21,2,0),0%)</f>
        <v>0</v>
      </c>
      <c r="N26" s="426">
        <f>IF((N$3+$A26)&gt;=Main!$B$12,VLOOKUP(MIN($BG$6,ReplacementRates!N$3),ReplacementRates!$BG$6:$BH$21,2,0),0%)</f>
        <v>0</v>
      </c>
      <c r="O26" s="426">
        <f>IF((O$3+$A26)&gt;=Main!$B$12,VLOOKUP(MIN($BG$6,ReplacementRates!O$3),ReplacementRates!$BG$6:$BH$21,2,0),0%)</f>
        <v>0</v>
      </c>
      <c r="P26" s="426">
        <f>IF((P$3+$A26)&gt;=Main!$B$12,VLOOKUP(MIN($BG$6,ReplacementRates!P$3),ReplacementRates!$BG$6:$BH$21,2,0),0%)</f>
        <v>0</v>
      </c>
      <c r="Q26" s="426">
        <f>IF((Q$3+$A26)&gt;=Main!$B$12,VLOOKUP(MIN($BG$6,ReplacementRates!Q$3),ReplacementRates!$BG$6:$BH$21,2,0),0%)</f>
        <v>0</v>
      </c>
      <c r="R26" s="426">
        <f>IF((R$3+$A26)&gt;=Main!$B$12,VLOOKUP(MIN($BG$6,ReplacementRates!R$3),ReplacementRates!$BG$6:$BH$21,2,0),0%)</f>
        <v>0</v>
      </c>
      <c r="S26" s="426">
        <f>IF((S$3+$A26)&gt;=Main!$B$12,VLOOKUP(MIN($BG$6,ReplacementRates!S$3),ReplacementRates!$BG$6:$BH$21,2,0),0%)</f>
        <v>0</v>
      </c>
      <c r="T26" s="426">
        <f>IF((T$3+$A26)&gt;=Main!$B$12,VLOOKUP(MIN($BG$6,ReplacementRates!T$3),ReplacementRates!$BG$6:$BH$21,2,0),0%)</f>
        <v>0</v>
      </c>
      <c r="U26" s="426">
        <f>IF((U$3+$A26)&gt;=Main!$B$12,VLOOKUP(MIN($BG$6,ReplacementRates!U$3),ReplacementRates!$BG$6:$BH$21,2,0),0%)</f>
        <v>0</v>
      </c>
      <c r="V26" s="426">
        <f>IF((V$3+$A26)&gt;=Main!$B$12,VLOOKUP(MIN($BG$6,ReplacementRates!V$3),ReplacementRates!$BG$6:$BH$21,2,0),0%)</f>
        <v>0</v>
      </c>
      <c r="W26" s="426">
        <f>IF((W$3+$A26)&gt;=Main!$B$12,VLOOKUP(MIN($BG$6,ReplacementRates!W$3),ReplacementRates!$BG$6:$BH$21,2,0),0%)</f>
        <v>0</v>
      </c>
      <c r="X26" s="426">
        <f>IF((X$3+$A26)&gt;=Main!$B$12,VLOOKUP(MIN($BG$6,ReplacementRates!X$3),ReplacementRates!$BG$6:$BH$21,2,0),0%)</f>
        <v>0</v>
      </c>
      <c r="Y26" s="426">
        <f>IF((Y$3+$A26)&gt;=Main!$B$12,VLOOKUP(MIN($BG$6,ReplacementRates!Y$3),ReplacementRates!$BG$6:$BH$21,2,0),0%)</f>
        <v>0</v>
      </c>
      <c r="Z26" s="426">
        <f>IF((Z$3+$A26)&gt;=Main!$B$12,VLOOKUP(MIN($BG$6,ReplacementRates!Z$3),ReplacementRates!$BG$6:$BH$21,2,0),0%)</f>
        <v>0</v>
      </c>
      <c r="AA26" s="426">
        <f>IF((AA$3+$A26)&gt;=Main!$B$12,VLOOKUP(MIN($BG$6,ReplacementRates!AA$3),ReplacementRates!$BG$6:$BH$21,2,0),0%)</f>
        <v>0</v>
      </c>
      <c r="AB26" s="426">
        <f>IF((AB$3+$A26)&gt;=Main!$B$12,VLOOKUP(MIN($BG$6,ReplacementRates!AB$3),ReplacementRates!$BG$6:$BH$21,2,0),0%)</f>
        <v>0</v>
      </c>
      <c r="AC26" s="426">
        <f>IF((AC$3+$A26)&gt;=Main!$B$12,VLOOKUP(MIN($BG$6,ReplacementRates!AC$3),ReplacementRates!$BG$6:$BH$21,2,0),0%)</f>
        <v>0</v>
      </c>
      <c r="AD26" s="427">
        <f>IF((AD$3+$A26)&gt;=Main!$B$12,VLOOKUP(MIN($BG$6,ReplacementRates!AD$3),ReplacementRates!$BG$6:$BH$21,2,0),0%)</f>
        <v>0.376</v>
      </c>
      <c r="AE26" s="427">
        <f>IF((AE$3+$A26)&gt;=Main!$B$12,VLOOKUP(MIN($BG$6,ReplacementRates!AE$3),ReplacementRates!$BG$6:$BH$21,2,0),0%)</f>
        <v>0.44800000000000001</v>
      </c>
      <c r="AF26" s="427">
        <f>IF((AF$3+$A26)&gt;=Main!$B$12,VLOOKUP(MIN($BG$6,ReplacementRates!AF$3),ReplacementRates!$BG$6:$BH$21,2,0),0%)</f>
        <v>0.52</v>
      </c>
      <c r="AG26" s="427">
        <f>IF((AG$3+$A26)&gt;=Main!$B$12,VLOOKUP(MIN($BG$6,ReplacementRates!AG$3),ReplacementRates!$BG$6:$BH$21,2,0),0%)</f>
        <v>0.59199999999999997</v>
      </c>
      <c r="AH26" s="427">
        <f>IF((AH$3+$A26)&gt;=Main!$B$12,VLOOKUP(MIN($BG$6,ReplacementRates!AH$3),ReplacementRates!$BG$6:$BH$21,2,0),0%)</f>
        <v>0.66400000000000003</v>
      </c>
      <c r="AI26" s="427">
        <f>IF((AI$3+$A26)&gt;=Main!$B$12,VLOOKUP(MIN($BG$6,ReplacementRates!AI$3),ReplacementRates!$BG$6:$BH$21,2,0),0%)</f>
        <v>0.73599999999999999</v>
      </c>
      <c r="AJ26" s="427">
        <f>IF((AJ$3+$A26)&gt;=Main!$B$12,VLOOKUP(MIN($BG$6,ReplacementRates!AJ$3),ReplacementRates!$BG$6:$BH$21,2,0),0%)</f>
        <v>0.80800000000000005</v>
      </c>
      <c r="AK26" s="427">
        <f>IF((AK$3+$A26)&gt;=Main!$B$12,VLOOKUP(MIN($BG$6,ReplacementRates!AK$3),ReplacementRates!$BG$6:$BH$21,2,0),0%)</f>
        <v>0.88</v>
      </c>
      <c r="AL26" s="427">
        <f>IF((AL$3+$A26)&gt;=Main!$B$12,VLOOKUP(MIN($BG$6,ReplacementRates!AL$3),ReplacementRates!$BG$6:$BH$21,2,0),0%)</f>
        <v>0.90400000000000003</v>
      </c>
      <c r="AM26" s="427">
        <f>IF((AM$3+$A26)&gt;=Main!$B$12,VLOOKUP(MIN($BG$6,ReplacementRates!AM$3),ReplacementRates!$BG$6:$BH$21,2,0),0%)</f>
        <v>0.92800000000000005</v>
      </c>
      <c r="AN26" s="427">
        <f>IF((AN$3+$A26)&gt;=Main!$B$12,VLOOKUP(MIN($BG$6,ReplacementRates!AN$3),ReplacementRates!$BG$6:$BH$21,2,0),0%)</f>
        <v>0.95199999999999996</v>
      </c>
      <c r="AO26" s="427">
        <f>IF((AO$3+$A26)&gt;=Main!$B$12,VLOOKUP(MIN($BG$6,ReplacementRates!AO$3),ReplacementRates!$BG$6:$BH$21,2,0),0%)</f>
        <v>0.97599999999999998</v>
      </c>
      <c r="AP26" s="153">
        <f>IF((AP$3+$A26)&gt;=Main!$B$12,VLOOKUP(MIN($BG$6,ReplacementRates!AP$3),ReplacementRates!$BG$6:$BH$21,2,0),0%)</f>
        <v>1</v>
      </c>
      <c r="AQ26" s="153">
        <f>IF((AQ$3+$A26)&gt;=Main!$B$12,VLOOKUP(MIN($BG$6,ReplacementRates!AQ$3),ReplacementRates!$BG$6:$BH$21,2,0),0%)</f>
        <v>1</v>
      </c>
      <c r="AR26" s="422">
        <f>IF(OR(AR$3&gt;=Main!$B$14,$A26&gt;=Main!$B$17),100%,0%)</f>
        <v>1</v>
      </c>
      <c r="AS26" s="422">
        <f>IF(OR(AS$3&gt;=Main!$B$14,$A26&gt;=Main!$B$17),100%,0%)</f>
        <v>1</v>
      </c>
      <c r="AT26" s="422">
        <f>IF(OR(AT$3&gt;=Main!$B$14,$A26&gt;=Main!$B$17),100%,0%)</f>
        <v>1</v>
      </c>
      <c r="AU26" s="422">
        <f>IF(OR(AU$3&gt;=Main!$B$14,$A26&gt;=Main!$B$17),100%,0%)</f>
        <v>1</v>
      </c>
      <c r="AV26" s="422">
        <f>IF(OR(AV$3&gt;=Main!$B$14,$A26&gt;=Main!$B$17),100%,0%)</f>
        <v>1</v>
      </c>
      <c r="AW26" s="422">
        <f>IF(OR(AW$3&gt;=Main!$B$14,$A26&gt;=Main!$B$17),100%,0%)</f>
        <v>1</v>
      </c>
      <c r="AX26" s="422">
        <f>IF(OR(AX$3&gt;=Main!$B$14,$A26&gt;=Main!$B$17),100%,0%)</f>
        <v>1</v>
      </c>
      <c r="AY26" s="422">
        <f>IF(OR(AY$3&gt;=Main!$B$14,$A26&gt;=Main!$B$17),100%,0%)</f>
        <v>1</v>
      </c>
      <c r="AZ26" s="422">
        <f>IF(OR(AZ$3&gt;=Main!$B$14,$A26&gt;=Main!$B$17),100%,0%)</f>
        <v>1</v>
      </c>
      <c r="BA26" s="422">
        <f>IF(OR(BA$3&gt;=Main!$B$14,$A26&gt;=Main!$B$17),100%,0%)</f>
        <v>1</v>
      </c>
      <c r="BB26" s="422">
        <f>IF(OR(BB$3&gt;=Main!$B$14,$A26&gt;=Main!$B$17),100%,0%)</f>
        <v>1</v>
      </c>
      <c r="BC26" s="422">
        <f>IF(OR(BC$3&gt;=Main!$B$14,$A26&gt;=Main!$B$17),100%,0%)</f>
        <v>1</v>
      </c>
      <c r="BD26" s="422">
        <f>IF(OR(BD$3&gt;=Main!$B$14,$A26&gt;=Main!$B$17),100%,0%)</f>
        <v>1</v>
      </c>
      <c r="BE26" s="422">
        <f>IF(OR(BE$3&gt;=Main!$B$14,$A26&gt;=Main!$B$17),100%,0%)</f>
        <v>1</v>
      </c>
    </row>
    <row r="27" spans="1:60">
      <c r="A27" s="27">
        <v>28</v>
      </c>
      <c r="B27" s="426">
        <f>IF((B$3+$A27)&gt;=Main!$B$12,VLOOKUP(MIN($BG$6,ReplacementRates!B$3),ReplacementRates!$BG$6:$BH$21,2,0),0%)</f>
        <v>0</v>
      </c>
      <c r="C27" s="426">
        <f>IF((C$3+$A27)&gt;=Main!$B$12,VLOOKUP(MIN($BG$6,ReplacementRates!C$3),ReplacementRates!$BG$6:$BH$21,2,0),0%)</f>
        <v>0</v>
      </c>
      <c r="D27" s="426">
        <f>IF((D$3+$A27)&gt;=Main!$B$12,VLOOKUP(MIN($BG$6,ReplacementRates!D$3),ReplacementRates!$BG$6:$BH$21,2,0),0%)</f>
        <v>0</v>
      </c>
      <c r="E27" s="426">
        <f>IF((E$3+$A27)&gt;=Main!$B$12,VLOOKUP(MIN($BG$6,ReplacementRates!E$3),ReplacementRates!$BG$6:$BH$21,2,0),0%)</f>
        <v>0</v>
      </c>
      <c r="F27" s="426">
        <f>IF((F$3+$A27)&gt;=Main!$B$12,VLOOKUP(MIN($BG$6,ReplacementRates!F$3),ReplacementRates!$BG$6:$BH$21,2,0),0%)</f>
        <v>0</v>
      </c>
      <c r="G27" s="426">
        <f>IF((G$3+$A27)&gt;=Main!$B$12,VLOOKUP(MIN($BG$6,ReplacementRates!G$3),ReplacementRates!$BG$6:$BH$21,2,0),0%)</f>
        <v>0</v>
      </c>
      <c r="H27" s="426">
        <f>IF((H$3+$A27)&gt;=Main!$B$12,VLOOKUP(MIN($BG$6,ReplacementRates!H$3),ReplacementRates!$BG$6:$BH$21,2,0),0%)</f>
        <v>0</v>
      </c>
      <c r="I27" s="426">
        <f>IF((I$3+$A27)&gt;=Main!$B$12,VLOOKUP(MIN($BG$6,ReplacementRates!I$3),ReplacementRates!$BG$6:$BH$21,2,0),0%)</f>
        <v>0</v>
      </c>
      <c r="J27" s="426">
        <f>IF((J$3+$A27)&gt;=Main!$B$12,VLOOKUP(MIN($BG$6,ReplacementRates!J$3),ReplacementRates!$BG$6:$BH$21,2,0),0%)</f>
        <v>0</v>
      </c>
      <c r="K27" s="426">
        <f>IF((K$3+$A27)&gt;=Main!$B$12,VLOOKUP(MIN($BG$6,ReplacementRates!K$3),ReplacementRates!$BG$6:$BH$21,2,0),0%)</f>
        <v>0</v>
      </c>
      <c r="L27" s="426">
        <f>IF((L$3+$A27)&gt;=Main!$B$12,VLOOKUP(MIN($BG$6,ReplacementRates!L$3),ReplacementRates!$BG$6:$BH$21,2,0),0%)</f>
        <v>0</v>
      </c>
      <c r="M27" s="426">
        <f>IF((M$3+$A27)&gt;=Main!$B$12,VLOOKUP(MIN($BG$6,ReplacementRates!M$3),ReplacementRates!$BG$6:$BH$21,2,0),0%)</f>
        <v>0</v>
      </c>
      <c r="N27" s="426">
        <f>IF((N$3+$A27)&gt;=Main!$B$12,VLOOKUP(MIN($BG$6,ReplacementRates!N$3),ReplacementRates!$BG$6:$BH$21,2,0),0%)</f>
        <v>0</v>
      </c>
      <c r="O27" s="426">
        <f>IF((O$3+$A27)&gt;=Main!$B$12,VLOOKUP(MIN($BG$6,ReplacementRates!O$3),ReplacementRates!$BG$6:$BH$21,2,0),0%)</f>
        <v>0</v>
      </c>
      <c r="P27" s="426">
        <f>IF((P$3+$A27)&gt;=Main!$B$12,VLOOKUP(MIN($BG$6,ReplacementRates!P$3),ReplacementRates!$BG$6:$BH$21,2,0),0%)</f>
        <v>0</v>
      </c>
      <c r="Q27" s="426">
        <f>IF((Q$3+$A27)&gt;=Main!$B$12,VLOOKUP(MIN($BG$6,ReplacementRates!Q$3),ReplacementRates!$BG$6:$BH$21,2,0),0%)</f>
        <v>0</v>
      </c>
      <c r="R27" s="426">
        <f>IF((R$3+$A27)&gt;=Main!$B$12,VLOOKUP(MIN($BG$6,ReplacementRates!R$3),ReplacementRates!$BG$6:$BH$21,2,0),0%)</f>
        <v>0</v>
      </c>
      <c r="S27" s="426">
        <f>IF((S$3+$A27)&gt;=Main!$B$12,VLOOKUP(MIN($BG$6,ReplacementRates!S$3),ReplacementRates!$BG$6:$BH$21,2,0),0%)</f>
        <v>0</v>
      </c>
      <c r="T27" s="426">
        <f>IF((T$3+$A27)&gt;=Main!$B$12,VLOOKUP(MIN($BG$6,ReplacementRates!T$3),ReplacementRates!$BG$6:$BH$21,2,0),0%)</f>
        <v>0</v>
      </c>
      <c r="U27" s="426">
        <f>IF((U$3+$A27)&gt;=Main!$B$12,VLOOKUP(MIN($BG$6,ReplacementRates!U$3),ReplacementRates!$BG$6:$BH$21,2,0),0%)</f>
        <v>0</v>
      </c>
      <c r="V27" s="426">
        <f>IF((V$3+$A27)&gt;=Main!$B$12,VLOOKUP(MIN($BG$6,ReplacementRates!V$3),ReplacementRates!$BG$6:$BH$21,2,0),0%)</f>
        <v>0</v>
      </c>
      <c r="W27" s="426">
        <f>IF((W$3+$A27)&gt;=Main!$B$12,VLOOKUP(MIN($BG$6,ReplacementRates!W$3),ReplacementRates!$BG$6:$BH$21,2,0),0%)</f>
        <v>0</v>
      </c>
      <c r="X27" s="426">
        <f>IF((X$3+$A27)&gt;=Main!$B$12,VLOOKUP(MIN($BG$6,ReplacementRates!X$3),ReplacementRates!$BG$6:$BH$21,2,0),0%)</f>
        <v>0</v>
      </c>
      <c r="Y27" s="426">
        <f>IF((Y$3+$A27)&gt;=Main!$B$12,VLOOKUP(MIN($BG$6,ReplacementRates!Y$3),ReplacementRates!$BG$6:$BH$21,2,0),0%)</f>
        <v>0</v>
      </c>
      <c r="Z27" s="426">
        <f>IF((Z$3+$A27)&gt;=Main!$B$12,VLOOKUP(MIN($BG$6,ReplacementRates!Z$3),ReplacementRates!$BG$6:$BH$21,2,0),0%)</f>
        <v>0</v>
      </c>
      <c r="AA27" s="426">
        <f>IF((AA$3+$A27)&gt;=Main!$B$12,VLOOKUP(MIN($BG$6,ReplacementRates!AA$3),ReplacementRates!$BG$6:$BH$21,2,0),0%)</f>
        <v>0</v>
      </c>
      <c r="AB27" s="426">
        <f>IF((AB$3+$A27)&gt;=Main!$B$12,VLOOKUP(MIN($BG$6,ReplacementRates!AB$3),ReplacementRates!$BG$6:$BH$21,2,0),0%)</f>
        <v>0</v>
      </c>
      <c r="AC27" s="427">
        <f>IF((AC$3+$A27)&gt;=Main!$B$12,VLOOKUP(MIN($BG$6,ReplacementRates!AC$3),ReplacementRates!$BG$6:$BH$21,2,0),0%)</f>
        <v>0.30399999999999999</v>
      </c>
      <c r="AD27" s="427">
        <f>IF((AD$3+$A27)&gt;=Main!$B$12,VLOOKUP(MIN($BG$6,ReplacementRates!AD$3),ReplacementRates!$BG$6:$BH$21,2,0),0%)</f>
        <v>0.376</v>
      </c>
      <c r="AE27" s="427">
        <f>IF((AE$3+$A27)&gt;=Main!$B$12,VLOOKUP(MIN($BG$6,ReplacementRates!AE$3),ReplacementRates!$BG$6:$BH$21,2,0),0%)</f>
        <v>0.44800000000000001</v>
      </c>
      <c r="AF27" s="427">
        <f>IF((AF$3+$A27)&gt;=Main!$B$12,VLOOKUP(MIN($BG$6,ReplacementRates!AF$3),ReplacementRates!$BG$6:$BH$21,2,0),0%)</f>
        <v>0.52</v>
      </c>
      <c r="AG27" s="427">
        <f>IF((AG$3+$A27)&gt;=Main!$B$12,VLOOKUP(MIN($BG$6,ReplacementRates!AG$3),ReplacementRates!$BG$6:$BH$21,2,0),0%)</f>
        <v>0.59199999999999997</v>
      </c>
      <c r="AH27" s="427">
        <f>IF((AH$3+$A27)&gt;=Main!$B$12,VLOOKUP(MIN($BG$6,ReplacementRates!AH$3),ReplacementRates!$BG$6:$BH$21,2,0),0%)</f>
        <v>0.66400000000000003</v>
      </c>
      <c r="AI27" s="427">
        <f>IF((AI$3+$A27)&gt;=Main!$B$12,VLOOKUP(MIN($BG$6,ReplacementRates!AI$3),ReplacementRates!$BG$6:$BH$21,2,0),0%)</f>
        <v>0.73599999999999999</v>
      </c>
      <c r="AJ27" s="427">
        <f>IF((AJ$3+$A27)&gt;=Main!$B$12,VLOOKUP(MIN($BG$6,ReplacementRates!AJ$3),ReplacementRates!$BG$6:$BH$21,2,0),0%)</f>
        <v>0.80800000000000005</v>
      </c>
      <c r="AK27" s="427">
        <f>IF((AK$3+$A27)&gt;=Main!$B$12,VLOOKUP(MIN($BG$6,ReplacementRates!AK$3),ReplacementRates!$BG$6:$BH$21,2,0),0%)</f>
        <v>0.88</v>
      </c>
      <c r="AL27" s="427">
        <f>IF((AL$3+$A27)&gt;=Main!$B$12,VLOOKUP(MIN($BG$6,ReplacementRates!AL$3),ReplacementRates!$BG$6:$BH$21,2,0),0%)</f>
        <v>0.90400000000000003</v>
      </c>
      <c r="AM27" s="427">
        <f>IF((AM$3+$A27)&gt;=Main!$B$12,VLOOKUP(MIN($BG$6,ReplacementRates!AM$3),ReplacementRates!$BG$6:$BH$21,2,0),0%)</f>
        <v>0.92800000000000005</v>
      </c>
      <c r="AN27" s="427">
        <f>IF((AN$3+$A27)&gt;=Main!$B$12,VLOOKUP(MIN($BG$6,ReplacementRates!AN$3),ReplacementRates!$BG$6:$BH$21,2,0),0%)</f>
        <v>0.95199999999999996</v>
      </c>
      <c r="AO27" s="427">
        <f>IF((AO$3+$A27)&gt;=Main!$B$12,VLOOKUP(MIN($BG$6,ReplacementRates!AO$3),ReplacementRates!$BG$6:$BH$21,2,0),0%)</f>
        <v>0.97599999999999998</v>
      </c>
      <c r="AP27" s="153">
        <f>IF((AP$3+$A27)&gt;=Main!$B$12,VLOOKUP(MIN($BG$6,ReplacementRates!AP$3),ReplacementRates!$BG$6:$BH$21,2,0),0%)</f>
        <v>1</v>
      </c>
      <c r="AQ27" s="153">
        <f>IF((AQ$3+$A27)&gt;=Main!$B$12,VLOOKUP(MIN($BG$6,ReplacementRates!AQ$3),ReplacementRates!$BG$6:$BH$21,2,0),0%)</f>
        <v>1</v>
      </c>
      <c r="AR27" s="422">
        <f>IF(OR(AR$3&gt;=Main!$B$14,$A27&gt;=Main!$B$17),100%,0%)</f>
        <v>1</v>
      </c>
      <c r="AS27" s="422">
        <f>IF(OR(AS$3&gt;=Main!$B$14,$A27&gt;=Main!$B$17),100%,0%)</f>
        <v>1</v>
      </c>
      <c r="AT27" s="422">
        <f>IF(OR(AT$3&gt;=Main!$B$14,$A27&gt;=Main!$B$17),100%,0%)</f>
        <v>1</v>
      </c>
      <c r="AU27" s="422">
        <f>IF(OR(AU$3&gt;=Main!$B$14,$A27&gt;=Main!$B$17),100%,0%)</f>
        <v>1</v>
      </c>
      <c r="AV27" s="422">
        <f>IF(OR(AV$3&gt;=Main!$B$14,$A27&gt;=Main!$B$17),100%,0%)</f>
        <v>1</v>
      </c>
      <c r="AW27" s="422">
        <f>IF(OR(AW$3&gt;=Main!$B$14,$A27&gt;=Main!$B$17),100%,0%)</f>
        <v>1</v>
      </c>
      <c r="AX27" s="422">
        <f>IF(OR(AX$3&gt;=Main!$B$14,$A27&gt;=Main!$B$17),100%,0%)</f>
        <v>1</v>
      </c>
      <c r="AY27" s="422">
        <f>IF(OR(AY$3&gt;=Main!$B$14,$A27&gt;=Main!$B$17),100%,0%)</f>
        <v>1</v>
      </c>
      <c r="AZ27" s="422">
        <f>IF(OR(AZ$3&gt;=Main!$B$14,$A27&gt;=Main!$B$17),100%,0%)</f>
        <v>1</v>
      </c>
      <c r="BA27" s="422">
        <f>IF(OR(BA$3&gt;=Main!$B$14,$A27&gt;=Main!$B$17),100%,0%)</f>
        <v>1</v>
      </c>
      <c r="BB27" s="422">
        <f>IF(OR(BB$3&gt;=Main!$B$14,$A27&gt;=Main!$B$17),100%,0%)</f>
        <v>1</v>
      </c>
      <c r="BC27" s="422">
        <f>IF(OR(BC$3&gt;=Main!$B$14,$A27&gt;=Main!$B$17),100%,0%)</f>
        <v>1</v>
      </c>
      <c r="BD27" s="422">
        <f>IF(OR(BD$3&gt;=Main!$B$14,$A27&gt;=Main!$B$17),100%,0%)</f>
        <v>1</v>
      </c>
      <c r="BE27" s="422">
        <f>IF(OR(BE$3&gt;=Main!$B$14,$A27&gt;=Main!$B$17),100%,0%)</f>
        <v>1</v>
      </c>
    </row>
    <row r="28" spans="1:60">
      <c r="A28" s="27">
        <v>29</v>
      </c>
      <c r="B28" s="426">
        <f>IF((B$3+$A28)&gt;=Main!$B$12,VLOOKUP(MIN($BG$6,ReplacementRates!B$3),ReplacementRates!$BG$6:$BH$21,2,0),0%)</f>
        <v>0</v>
      </c>
      <c r="C28" s="426">
        <f>IF((C$3+$A28)&gt;=Main!$B$12,VLOOKUP(MIN($BG$6,ReplacementRates!C$3),ReplacementRates!$BG$6:$BH$21,2,0),0%)</f>
        <v>0</v>
      </c>
      <c r="D28" s="426">
        <f>IF((D$3+$A28)&gt;=Main!$B$12,VLOOKUP(MIN($BG$6,ReplacementRates!D$3),ReplacementRates!$BG$6:$BH$21,2,0),0%)</f>
        <v>0</v>
      </c>
      <c r="E28" s="426">
        <f>IF((E$3+$A28)&gt;=Main!$B$12,VLOOKUP(MIN($BG$6,ReplacementRates!E$3),ReplacementRates!$BG$6:$BH$21,2,0),0%)</f>
        <v>0</v>
      </c>
      <c r="F28" s="426">
        <f>IF((F$3+$A28)&gt;=Main!$B$12,VLOOKUP(MIN($BG$6,ReplacementRates!F$3),ReplacementRates!$BG$6:$BH$21,2,0),0%)</f>
        <v>0</v>
      </c>
      <c r="G28" s="426">
        <f>IF((G$3+$A28)&gt;=Main!$B$12,VLOOKUP(MIN($BG$6,ReplacementRates!G$3),ReplacementRates!$BG$6:$BH$21,2,0),0%)</f>
        <v>0</v>
      </c>
      <c r="H28" s="426">
        <f>IF((H$3+$A28)&gt;=Main!$B$12,VLOOKUP(MIN($BG$6,ReplacementRates!H$3),ReplacementRates!$BG$6:$BH$21,2,0),0%)</f>
        <v>0</v>
      </c>
      <c r="I28" s="426">
        <f>IF((I$3+$A28)&gt;=Main!$B$12,VLOOKUP(MIN($BG$6,ReplacementRates!I$3),ReplacementRates!$BG$6:$BH$21,2,0),0%)</f>
        <v>0</v>
      </c>
      <c r="J28" s="426">
        <f>IF((J$3+$A28)&gt;=Main!$B$12,VLOOKUP(MIN($BG$6,ReplacementRates!J$3),ReplacementRates!$BG$6:$BH$21,2,0),0%)</f>
        <v>0</v>
      </c>
      <c r="K28" s="426">
        <f>IF((K$3+$A28)&gt;=Main!$B$12,VLOOKUP(MIN($BG$6,ReplacementRates!K$3),ReplacementRates!$BG$6:$BH$21,2,0),0%)</f>
        <v>0</v>
      </c>
      <c r="L28" s="426">
        <f>IF((L$3+$A28)&gt;=Main!$B$12,VLOOKUP(MIN($BG$6,ReplacementRates!L$3),ReplacementRates!$BG$6:$BH$21,2,0),0%)</f>
        <v>0</v>
      </c>
      <c r="M28" s="426">
        <f>IF((M$3+$A28)&gt;=Main!$B$12,VLOOKUP(MIN($BG$6,ReplacementRates!M$3),ReplacementRates!$BG$6:$BH$21,2,0),0%)</f>
        <v>0</v>
      </c>
      <c r="N28" s="426">
        <f>IF((N$3+$A28)&gt;=Main!$B$12,VLOOKUP(MIN($BG$6,ReplacementRates!N$3),ReplacementRates!$BG$6:$BH$21,2,0),0%)</f>
        <v>0</v>
      </c>
      <c r="O28" s="426">
        <f>IF((O$3+$A28)&gt;=Main!$B$12,VLOOKUP(MIN($BG$6,ReplacementRates!O$3),ReplacementRates!$BG$6:$BH$21,2,0),0%)</f>
        <v>0</v>
      </c>
      <c r="P28" s="426">
        <f>IF((P$3+$A28)&gt;=Main!$B$12,VLOOKUP(MIN($BG$6,ReplacementRates!P$3),ReplacementRates!$BG$6:$BH$21,2,0),0%)</f>
        <v>0</v>
      </c>
      <c r="Q28" s="426">
        <f>IF((Q$3+$A28)&gt;=Main!$B$12,VLOOKUP(MIN($BG$6,ReplacementRates!Q$3),ReplacementRates!$BG$6:$BH$21,2,0),0%)</f>
        <v>0</v>
      </c>
      <c r="R28" s="426">
        <f>IF((R$3+$A28)&gt;=Main!$B$12,VLOOKUP(MIN($BG$6,ReplacementRates!R$3),ReplacementRates!$BG$6:$BH$21,2,0),0%)</f>
        <v>0</v>
      </c>
      <c r="S28" s="426">
        <f>IF((S$3+$A28)&gt;=Main!$B$12,VLOOKUP(MIN($BG$6,ReplacementRates!S$3),ReplacementRates!$BG$6:$BH$21,2,0),0%)</f>
        <v>0</v>
      </c>
      <c r="T28" s="426">
        <f>IF((T$3+$A28)&gt;=Main!$B$12,VLOOKUP(MIN($BG$6,ReplacementRates!T$3),ReplacementRates!$BG$6:$BH$21,2,0),0%)</f>
        <v>0</v>
      </c>
      <c r="U28" s="426">
        <f>IF((U$3+$A28)&gt;=Main!$B$12,VLOOKUP(MIN($BG$6,ReplacementRates!U$3),ReplacementRates!$BG$6:$BH$21,2,0),0%)</f>
        <v>0</v>
      </c>
      <c r="V28" s="426">
        <f>IF((V$3+$A28)&gt;=Main!$B$12,VLOOKUP(MIN($BG$6,ReplacementRates!V$3),ReplacementRates!$BG$6:$BH$21,2,0),0%)</f>
        <v>0</v>
      </c>
      <c r="W28" s="426">
        <f>IF((W$3+$A28)&gt;=Main!$B$12,VLOOKUP(MIN($BG$6,ReplacementRates!W$3),ReplacementRates!$BG$6:$BH$21,2,0),0%)</f>
        <v>0</v>
      </c>
      <c r="X28" s="426">
        <f>IF((X$3+$A28)&gt;=Main!$B$12,VLOOKUP(MIN($BG$6,ReplacementRates!X$3),ReplacementRates!$BG$6:$BH$21,2,0),0%)</f>
        <v>0</v>
      </c>
      <c r="Y28" s="426">
        <f>IF((Y$3+$A28)&gt;=Main!$B$12,VLOOKUP(MIN($BG$6,ReplacementRates!Y$3),ReplacementRates!$BG$6:$BH$21,2,0),0%)</f>
        <v>0</v>
      </c>
      <c r="Z28" s="426">
        <f>IF((Z$3+$A28)&gt;=Main!$B$12,VLOOKUP(MIN($BG$6,ReplacementRates!Z$3),ReplacementRates!$BG$6:$BH$21,2,0),0%)</f>
        <v>0</v>
      </c>
      <c r="AA28" s="426">
        <f>IF((AA$3+$A28)&gt;=Main!$B$12,VLOOKUP(MIN($BG$6,ReplacementRates!AA$3),ReplacementRates!$BG$6:$BH$21,2,0),0%)</f>
        <v>0</v>
      </c>
      <c r="AB28" s="427">
        <f>IF((AB$3+$A28)&gt;=Main!$B$12,VLOOKUP(MIN($BG$6,ReplacementRates!AB$3),ReplacementRates!$BG$6:$BH$21,2,0),0%)</f>
        <v>0.23200000000000001</v>
      </c>
      <c r="AC28" s="427">
        <f>IF((AC$3+$A28)&gt;=Main!$B$12,VLOOKUP(MIN($BG$6,ReplacementRates!AC$3),ReplacementRates!$BG$6:$BH$21,2,0),0%)</f>
        <v>0.30399999999999999</v>
      </c>
      <c r="AD28" s="427">
        <f>IF((AD$3+$A28)&gt;=Main!$B$12,VLOOKUP(MIN($BG$6,ReplacementRates!AD$3),ReplacementRates!$BG$6:$BH$21,2,0),0%)</f>
        <v>0.376</v>
      </c>
      <c r="AE28" s="427">
        <f>IF((AE$3+$A28)&gt;=Main!$B$12,VLOOKUP(MIN($BG$6,ReplacementRates!AE$3),ReplacementRates!$BG$6:$BH$21,2,0),0%)</f>
        <v>0.44800000000000001</v>
      </c>
      <c r="AF28" s="427">
        <f>IF((AF$3+$A28)&gt;=Main!$B$12,VLOOKUP(MIN($BG$6,ReplacementRates!AF$3),ReplacementRates!$BG$6:$BH$21,2,0),0%)</f>
        <v>0.52</v>
      </c>
      <c r="AG28" s="427">
        <f>IF((AG$3+$A28)&gt;=Main!$B$12,VLOOKUP(MIN($BG$6,ReplacementRates!AG$3),ReplacementRates!$BG$6:$BH$21,2,0),0%)</f>
        <v>0.59199999999999997</v>
      </c>
      <c r="AH28" s="427">
        <f>IF((AH$3+$A28)&gt;=Main!$B$12,VLOOKUP(MIN($BG$6,ReplacementRates!AH$3),ReplacementRates!$BG$6:$BH$21,2,0),0%)</f>
        <v>0.66400000000000003</v>
      </c>
      <c r="AI28" s="427">
        <f>IF((AI$3+$A28)&gt;=Main!$B$12,VLOOKUP(MIN($BG$6,ReplacementRates!AI$3),ReplacementRates!$BG$6:$BH$21,2,0),0%)</f>
        <v>0.73599999999999999</v>
      </c>
      <c r="AJ28" s="427">
        <f>IF((AJ$3+$A28)&gt;=Main!$B$12,VLOOKUP(MIN($BG$6,ReplacementRates!AJ$3),ReplacementRates!$BG$6:$BH$21,2,0),0%)</f>
        <v>0.80800000000000005</v>
      </c>
      <c r="AK28" s="427">
        <f>IF((AK$3+$A28)&gt;=Main!$B$12,VLOOKUP(MIN($BG$6,ReplacementRates!AK$3),ReplacementRates!$BG$6:$BH$21,2,0),0%)</f>
        <v>0.88</v>
      </c>
      <c r="AL28" s="427">
        <f>IF((AL$3+$A28)&gt;=Main!$B$12,VLOOKUP(MIN($BG$6,ReplacementRates!AL$3),ReplacementRates!$BG$6:$BH$21,2,0),0%)</f>
        <v>0.90400000000000003</v>
      </c>
      <c r="AM28" s="427">
        <f>IF((AM$3+$A28)&gt;=Main!$B$12,VLOOKUP(MIN($BG$6,ReplacementRates!AM$3),ReplacementRates!$BG$6:$BH$21,2,0),0%)</f>
        <v>0.92800000000000005</v>
      </c>
      <c r="AN28" s="427">
        <f>IF((AN$3+$A28)&gt;=Main!$B$12,VLOOKUP(MIN($BG$6,ReplacementRates!AN$3),ReplacementRates!$BG$6:$BH$21,2,0),0%)</f>
        <v>0.95199999999999996</v>
      </c>
      <c r="AO28" s="427">
        <f>IF((AO$3+$A28)&gt;=Main!$B$12,VLOOKUP(MIN($BG$6,ReplacementRates!AO$3),ReplacementRates!$BG$6:$BH$21,2,0),0%)</f>
        <v>0.97599999999999998</v>
      </c>
      <c r="AP28" s="153">
        <f>IF((AP$3+$A28)&gt;=Main!$B$12,VLOOKUP(MIN($BG$6,ReplacementRates!AP$3),ReplacementRates!$BG$6:$BH$21,2,0),0%)</f>
        <v>1</v>
      </c>
      <c r="AQ28" s="153">
        <f>IF((AQ$3+$A28)&gt;=Main!$B$12,VLOOKUP(MIN($BG$6,ReplacementRates!AQ$3),ReplacementRates!$BG$6:$BH$21,2,0),0%)</f>
        <v>1</v>
      </c>
      <c r="AR28" s="422">
        <f>IF(OR(AR$3&gt;=Main!$B$14,$A28&gt;=Main!$B$17),100%,0%)</f>
        <v>1</v>
      </c>
      <c r="AS28" s="422">
        <f>IF(OR(AS$3&gt;=Main!$B$14,$A28&gt;=Main!$B$17),100%,0%)</f>
        <v>1</v>
      </c>
      <c r="AT28" s="422">
        <f>IF(OR(AT$3&gt;=Main!$B$14,$A28&gt;=Main!$B$17),100%,0%)</f>
        <v>1</v>
      </c>
      <c r="AU28" s="422">
        <f>IF(OR(AU$3&gt;=Main!$B$14,$A28&gt;=Main!$B$17),100%,0%)</f>
        <v>1</v>
      </c>
      <c r="AV28" s="422">
        <f>IF(OR(AV$3&gt;=Main!$B$14,$A28&gt;=Main!$B$17),100%,0%)</f>
        <v>1</v>
      </c>
      <c r="AW28" s="422">
        <f>IF(OR(AW$3&gt;=Main!$B$14,$A28&gt;=Main!$B$17),100%,0%)</f>
        <v>1</v>
      </c>
      <c r="AX28" s="422">
        <f>IF(OR(AX$3&gt;=Main!$B$14,$A28&gt;=Main!$B$17),100%,0%)</f>
        <v>1</v>
      </c>
      <c r="AY28" s="422">
        <f>IF(OR(AY$3&gt;=Main!$B$14,$A28&gt;=Main!$B$17),100%,0%)</f>
        <v>1</v>
      </c>
      <c r="AZ28" s="422">
        <f>IF(OR(AZ$3&gt;=Main!$B$14,$A28&gt;=Main!$B$17),100%,0%)</f>
        <v>1</v>
      </c>
      <c r="BA28" s="422">
        <f>IF(OR(BA$3&gt;=Main!$B$14,$A28&gt;=Main!$B$17),100%,0%)</f>
        <v>1</v>
      </c>
      <c r="BB28" s="422">
        <f>IF(OR(BB$3&gt;=Main!$B$14,$A28&gt;=Main!$B$17),100%,0%)</f>
        <v>1</v>
      </c>
      <c r="BC28" s="422">
        <f>IF(OR(BC$3&gt;=Main!$B$14,$A28&gt;=Main!$B$17),100%,0%)</f>
        <v>1</v>
      </c>
      <c r="BD28" s="422">
        <f>IF(OR(BD$3&gt;=Main!$B$14,$A28&gt;=Main!$B$17),100%,0%)</f>
        <v>1</v>
      </c>
      <c r="BE28" s="422">
        <f>IF(OR(BE$3&gt;=Main!$B$14,$A28&gt;=Main!$B$17),100%,0%)</f>
        <v>1</v>
      </c>
    </row>
    <row r="29" spans="1:60">
      <c r="A29" s="27">
        <v>30</v>
      </c>
      <c r="B29" s="423">
        <f>IF(OR(B$3&gt;=Main!$B$14,$A29&gt;=Main!$B$17),100%,0%)</f>
        <v>1</v>
      </c>
      <c r="C29" s="422">
        <f>IF(OR(C$3&gt;=Main!$B$14,$A29&gt;=Main!$B$17),100%,0%)</f>
        <v>1</v>
      </c>
      <c r="D29" s="422">
        <f>IF(OR(D$3&gt;=Main!$B$14,$A29&gt;=Main!$B$17),100%,0%)</f>
        <v>1</v>
      </c>
      <c r="E29" s="422">
        <f>IF(OR(E$3&gt;=Main!$B$14,$A29&gt;=Main!$B$17),100%,0%)</f>
        <v>1</v>
      </c>
      <c r="F29" s="422">
        <f>IF(OR(F$3&gt;=Main!$B$14,$A29&gt;=Main!$B$17),100%,0%)</f>
        <v>1</v>
      </c>
      <c r="G29" s="422">
        <f>IF(OR(G$3&gt;=Main!$B$14,$A29&gt;=Main!$B$17),100%,0%)</f>
        <v>1</v>
      </c>
      <c r="H29" s="422">
        <f>IF(OR(H$3&gt;=Main!$B$14,$A29&gt;=Main!$B$17),100%,0%)</f>
        <v>1</v>
      </c>
      <c r="I29" s="422">
        <f>IF(OR(I$3&gt;=Main!$B$14,$A29&gt;=Main!$B$17),100%,0%)</f>
        <v>1</v>
      </c>
      <c r="J29" s="422">
        <f>IF(OR(J$3&gt;=Main!$B$14,$A29&gt;=Main!$B$17),100%,0%)</f>
        <v>1</v>
      </c>
      <c r="K29" s="422">
        <f>IF(OR(K$3&gt;=Main!$B$14,$A29&gt;=Main!$B$17),100%,0%)</f>
        <v>1</v>
      </c>
      <c r="L29" s="422">
        <f>IF(OR(L$3&gt;=Main!$B$14,$A29&gt;=Main!$B$17),100%,0%)</f>
        <v>1</v>
      </c>
      <c r="M29" s="422">
        <f>IF(OR(M$3&gt;=Main!$B$14,$A29&gt;=Main!$B$17),100%,0%)</f>
        <v>1</v>
      </c>
      <c r="N29" s="422">
        <f>IF(OR(N$3&gt;=Main!$B$14,$A29&gt;=Main!$B$17),100%,0%)</f>
        <v>1</v>
      </c>
      <c r="O29" s="422">
        <f>IF(OR(O$3&gt;=Main!$B$14,$A29&gt;=Main!$B$17),100%,0%)</f>
        <v>1</v>
      </c>
      <c r="P29" s="422">
        <f>IF(OR(P$3&gt;=Main!$B$14,$A29&gt;=Main!$B$17),100%,0%)</f>
        <v>1</v>
      </c>
      <c r="Q29" s="422">
        <f>IF(OR(Q$3&gt;=Main!$B$14,$A29&gt;=Main!$B$17),100%,0%)</f>
        <v>1</v>
      </c>
      <c r="R29" s="422">
        <f>IF(OR(R$3&gt;=Main!$B$14,$A29&gt;=Main!$B$17),100%,0%)</f>
        <v>1</v>
      </c>
      <c r="S29" s="422">
        <f>IF(OR(S$3&gt;=Main!$B$14,$A29&gt;=Main!$B$17),100%,0%)</f>
        <v>1</v>
      </c>
      <c r="T29" s="422">
        <f>IF(OR(T$3&gt;=Main!$B$14,$A29&gt;=Main!$B$17),100%,0%)</f>
        <v>1</v>
      </c>
      <c r="U29" s="422">
        <f>IF(OR(U$3&gt;=Main!$B$14,$A29&gt;=Main!$B$17),100%,0%)</f>
        <v>1</v>
      </c>
      <c r="V29" s="422">
        <f>IF(OR(V$3&gt;=Main!$B$14,$A29&gt;=Main!$B$17),100%,0%)</f>
        <v>1</v>
      </c>
      <c r="W29" s="422">
        <f>IF(OR(W$3&gt;=Main!$B$14,$A29&gt;=Main!$B$17),100%,0%)</f>
        <v>1</v>
      </c>
      <c r="X29" s="422">
        <f>IF(OR(X$3&gt;=Main!$B$14,$A29&gt;=Main!$B$17),100%,0%)</f>
        <v>1</v>
      </c>
      <c r="Y29" s="422">
        <f>IF(OR(Y$3&gt;=Main!$B$14,$A29&gt;=Main!$B$17),100%,0%)</f>
        <v>1</v>
      </c>
      <c r="Z29" s="422">
        <f>IF(OR(Z$3&gt;=Main!$B$14,$A29&gt;=Main!$B$17),100%,0%)</f>
        <v>1</v>
      </c>
      <c r="AA29" s="422">
        <f>IF(OR(AA$3&gt;=Main!$B$14,$A29&gt;=Main!$B$17),100%,0%)</f>
        <v>1</v>
      </c>
      <c r="AB29" s="422">
        <f>IF(OR(AB$3&gt;=Main!$B$14,$A29&gt;=Main!$B$17),100%,0%)</f>
        <v>1</v>
      </c>
      <c r="AC29" s="422">
        <f>IF(OR(AC$3&gt;=Main!$B$14,$A29&gt;=Main!$B$17),100%,0%)</f>
        <v>1</v>
      </c>
      <c r="AD29" s="422">
        <f>IF(OR(AD$3&gt;=Main!$B$14,$A29&gt;=Main!$B$17),100%,0%)</f>
        <v>1</v>
      </c>
      <c r="AE29" s="422">
        <f>IF(OR(AE$3&gt;=Main!$B$14,$A29&gt;=Main!$B$17),100%,0%)</f>
        <v>1</v>
      </c>
      <c r="AF29" s="422">
        <f>IF(OR(AF$3&gt;=Main!$B$14,$A29&gt;=Main!$B$17),100%,0%)</f>
        <v>1</v>
      </c>
      <c r="AG29" s="422">
        <f>IF(OR(AG$3&gt;=Main!$B$14,$A29&gt;=Main!$B$17),100%,0%)</f>
        <v>1</v>
      </c>
      <c r="AH29" s="422">
        <f>IF(OR(AH$3&gt;=Main!$B$14,$A29&gt;=Main!$B$17),100%,0%)</f>
        <v>1</v>
      </c>
      <c r="AI29" s="422">
        <f>IF(OR(AI$3&gt;=Main!$B$14,$A29&gt;=Main!$B$17),100%,0%)</f>
        <v>1</v>
      </c>
      <c r="AJ29" s="422">
        <f>IF(OR(AJ$3&gt;=Main!$B$14,$A29&gt;=Main!$B$17),100%,0%)</f>
        <v>1</v>
      </c>
      <c r="AK29" s="422">
        <f>IF(OR(AK$3&gt;=Main!$B$14,$A29&gt;=Main!$B$17),100%,0%)</f>
        <v>1</v>
      </c>
      <c r="AL29" s="422">
        <f>IF(OR(AL$3&gt;=Main!$B$14,$A29&gt;=Main!$B$17),100%,0%)</f>
        <v>1</v>
      </c>
      <c r="AM29" s="422">
        <f>IF(OR(AM$3&gt;=Main!$B$14,$A29&gt;=Main!$B$17),100%,0%)</f>
        <v>1</v>
      </c>
      <c r="AN29" s="422">
        <f>IF(OR(AN$3&gt;=Main!$B$14,$A29&gt;=Main!$B$17),100%,0%)</f>
        <v>1</v>
      </c>
      <c r="AO29" s="422">
        <f>IF(OR(AO$3&gt;=Main!$B$14,$A29&gt;=Main!$B$17),100%,0%)</f>
        <v>1</v>
      </c>
      <c r="AP29" s="422">
        <f>IF(OR(AP$3&gt;=Main!$B$14,$A29&gt;=Main!$B$17),100%,0%)</f>
        <v>1</v>
      </c>
      <c r="AQ29" s="422">
        <f>IF(OR(AQ$3&gt;=Main!$B$14,$A29&gt;=Main!$B$17),100%,0%)</f>
        <v>1</v>
      </c>
      <c r="AR29" s="422">
        <f>IF(OR(AR$3&gt;=Main!$B$14,$A29&gt;=Main!$B$17),100%,0%)</f>
        <v>1</v>
      </c>
      <c r="AS29" s="422">
        <f>IF(OR(AS$3&gt;=Main!$B$14,$A29&gt;=Main!$B$17),100%,0%)</f>
        <v>1</v>
      </c>
      <c r="AT29" s="422">
        <f>IF(OR(AT$3&gt;=Main!$B$14,$A29&gt;=Main!$B$17),100%,0%)</f>
        <v>1</v>
      </c>
      <c r="AU29" s="422">
        <f>IF(OR(AU$3&gt;=Main!$B$14,$A29&gt;=Main!$B$17),100%,0%)</f>
        <v>1</v>
      </c>
      <c r="AV29" s="422">
        <f>IF(OR(AV$3&gt;=Main!$B$14,$A29&gt;=Main!$B$17),100%,0%)</f>
        <v>1</v>
      </c>
      <c r="AW29" s="422">
        <f>IF(OR(AW$3&gt;=Main!$B$14,$A29&gt;=Main!$B$17),100%,0%)</f>
        <v>1</v>
      </c>
      <c r="AX29" s="422">
        <f>IF(OR(AX$3&gt;=Main!$B$14,$A29&gt;=Main!$B$17),100%,0%)</f>
        <v>1</v>
      </c>
      <c r="AY29" s="422">
        <f>IF(OR(AY$3&gt;=Main!$B$14,$A29&gt;=Main!$B$17),100%,0%)</f>
        <v>1</v>
      </c>
      <c r="AZ29" s="422">
        <f>IF(OR(AZ$3&gt;=Main!$B$14,$A29&gt;=Main!$B$17),100%,0%)</f>
        <v>1</v>
      </c>
      <c r="BA29" s="422">
        <f>IF(OR(BA$3&gt;=Main!$B$14,$A29&gt;=Main!$B$17),100%,0%)</f>
        <v>1</v>
      </c>
      <c r="BB29" s="422">
        <f>IF(OR(BB$3&gt;=Main!$B$14,$A29&gt;=Main!$B$17),100%,0%)</f>
        <v>1</v>
      </c>
      <c r="BC29" s="422">
        <f>IF(OR(BC$3&gt;=Main!$B$14,$A29&gt;=Main!$B$17),100%,0%)</f>
        <v>1</v>
      </c>
      <c r="BD29" s="422">
        <f>IF(OR(BD$3&gt;=Main!$B$14,$A29&gt;=Main!$B$17),100%,0%)</f>
        <v>1</v>
      </c>
      <c r="BE29" s="422">
        <f>IF(OR(BE$3&gt;=Main!$B$14,$A29&gt;=Main!$B$17),100%,0%)</f>
        <v>1</v>
      </c>
    </row>
    <row r="30" spans="1:60">
      <c r="A30" s="27">
        <v>31</v>
      </c>
      <c r="B30" s="422">
        <f>IF(OR(B$3&gt;=Main!$B$14,$A30&gt;=Main!$B$17),100%,0%)</f>
        <v>1</v>
      </c>
      <c r="C30" s="422">
        <f>IF(OR(C$3&gt;=Main!$B$14,$A30&gt;=Main!$B$17),100%,0%)</f>
        <v>1</v>
      </c>
      <c r="D30" s="422">
        <f>IF(OR(D$3&gt;=Main!$B$14,$A30&gt;=Main!$B$17),100%,0%)</f>
        <v>1</v>
      </c>
      <c r="E30" s="422">
        <f>IF(OR(E$3&gt;=Main!$B$14,$A30&gt;=Main!$B$17),100%,0%)</f>
        <v>1</v>
      </c>
      <c r="F30" s="422">
        <f>IF(OR(F$3&gt;=Main!$B$14,$A30&gt;=Main!$B$17),100%,0%)</f>
        <v>1</v>
      </c>
      <c r="G30" s="422">
        <f>IF(OR(G$3&gt;=Main!$B$14,$A30&gt;=Main!$B$17),100%,0%)</f>
        <v>1</v>
      </c>
      <c r="H30" s="422">
        <f>IF(OR(H$3&gt;=Main!$B$14,$A30&gt;=Main!$B$17),100%,0%)</f>
        <v>1</v>
      </c>
      <c r="I30" s="422">
        <f>IF(OR(I$3&gt;=Main!$B$14,$A30&gt;=Main!$B$17),100%,0%)</f>
        <v>1</v>
      </c>
      <c r="J30" s="422">
        <f>IF(OR(J$3&gt;=Main!$B$14,$A30&gt;=Main!$B$17),100%,0%)</f>
        <v>1</v>
      </c>
      <c r="K30" s="422">
        <f>IF(OR(K$3&gt;=Main!$B$14,$A30&gt;=Main!$B$17),100%,0%)</f>
        <v>1</v>
      </c>
      <c r="L30" s="422">
        <f>IF(OR(L$3&gt;=Main!$B$14,$A30&gt;=Main!$B$17),100%,0%)</f>
        <v>1</v>
      </c>
      <c r="M30" s="422">
        <f>IF(OR(M$3&gt;=Main!$B$14,$A30&gt;=Main!$B$17),100%,0%)</f>
        <v>1</v>
      </c>
      <c r="N30" s="422">
        <f>IF(OR(N$3&gt;=Main!$B$14,$A30&gt;=Main!$B$17),100%,0%)</f>
        <v>1</v>
      </c>
      <c r="O30" s="422">
        <f>IF(OR(O$3&gt;=Main!$B$14,$A30&gt;=Main!$B$17),100%,0%)</f>
        <v>1</v>
      </c>
      <c r="P30" s="422">
        <f>IF(OR(P$3&gt;=Main!$B$14,$A30&gt;=Main!$B$17),100%,0%)</f>
        <v>1</v>
      </c>
      <c r="Q30" s="422">
        <f>IF(OR(Q$3&gt;=Main!$B$14,$A30&gt;=Main!$B$17),100%,0%)</f>
        <v>1</v>
      </c>
      <c r="R30" s="422">
        <f>IF(OR(R$3&gt;=Main!$B$14,$A30&gt;=Main!$B$17),100%,0%)</f>
        <v>1</v>
      </c>
      <c r="S30" s="422">
        <f>IF(OR(S$3&gt;=Main!$B$14,$A30&gt;=Main!$B$17),100%,0%)</f>
        <v>1</v>
      </c>
      <c r="T30" s="422">
        <f>IF(OR(T$3&gt;=Main!$B$14,$A30&gt;=Main!$B$17),100%,0%)</f>
        <v>1</v>
      </c>
      <c r="U30" s="422">
        <f>IF(OR(U$3&gt;=Main!$B$14,$A30&gt;=Main!$B$17),100%,0%)</f>
        <v>1</v>
      </c>
      <c r="V30" s="422">
        <f>IF(OR(V$3&gt;=Main!$B$14,$A30&gt;=Main!$B$17),100%,0%)</f>
        <v>1</v>
      </c>
      <c r="W30" s="422">
        <f>IF(OR(W$3&gt;=Main!$B$14,$A30&gt;=Main!$B$17),100%,0%)</f>
        <v>1</v>
      </c>
      <c r="X30" s="422">
        <f>IF(OR(X$3&gt;=Main!$B$14,$A30&gt;=Main!$B$17),100%,0%)</f>
        <v>1</v>
      </c>
      <c r="Y30" s="422">
        <f>IF(OR(Y$3&gt;=Main!$B$14,$A30&gt;=Main!$B$17),100%,0%)</f>
        <v>1</v>
      </c>
      <c r="Z30" s="422">
        <f>IF(OR(Z$3&gt;=Main!$B$14,$A30&gt;=Main!$B$17),100%,0%)</f>
        <v>1</v>
      </c>
      <c r="AA30" s="422">
        <f>IF(OR(AA$3&gt;=Main!$B$14,$A30&gt;=Main!$B$17),100%,0%)</f>
        <v>1</v>
      </c>
      <c r="AB30" s="422">
        <f>IF(OR(AB$3&gt;=Main!$B$14,$A30&gt;=Main!$B$17),100%,0%)</f>
        <v>1</v>
      </c>
      <c r="AC30" s="422">
        <f>IF(OR(AC$3&gt;=Main!$B$14,$A30&gt;=Main!$B$17),100%,0%)</f>
        <v>1</v>
      </c>
      <c r="AD30" s="422">
        <f>IF(OR(AD$3&gt;=Main!$B$14,$A30&gt;=Main!$B$17),100%,0%)</f>
        <v>1</v>
      </c>
      <c r="AE30" s="422">
        <f>IF(OR(AE$3&gt;=Main!$B$14,$A30&gt;=Main!$B$17),100%,0%)</f>
        <v>1</v>
      </c>
      <c r="AF30" s="422">
        <f>IF(OR(AF$3&gt;=Main!$B$14,$A30&gt;=Main!$B$17),100%,0%)</f>
        <v>1</v>
      </c>
      <c r="AG30" s="422">
        <f>IF(OR(AG$3&gt;=Main!$B$14,$A30&gt;=Main!$B$17),100%,0%)</f>
        <v>1</v>
      </c>
      <c r="AH30" s="422">
        <f>IF(OR(AH$3&gt;=Main!$B$14,$A30&gt;=Main!$B$17),100%,0%)</f>
        <v>1</v>
      </c>
      <c r="AI30" s="422">
        <f>IF(OR(AI$3&gt;=Main!$B$14,$A30&gt;=Main!$B$17),100%,0%)</f>
        <v>1</v>
      </c>
      <c r="AJ30" s="422">
        <f>IF(OR(AJ$3&gt;=Main!$B$14,$A30&gt;=Main!$B$17),100%,0%)</f>
        <v>1</v>
      </c>
      <c r="AK30" s="422">
        <f>IF(OR(AK$3&gt;=Main!$B$14,$A30&gt;=Main!$B$17),100%,0%)</f>
        <v>1</v>
      </c>
      <c r="AL30" s="422">
        <f>IF(OR(AL$3&gt;=Main!$B$14,$A30&gt;=Main!$B$17),100%,0%)</f>
        <v>1</v>
      </c>
      <c r="AM30" s="422">
        <f>IF(OR(AM$3&gt;=Main!$B$14,$A30&gt;=Main!$B$17),100%,0%)</f>
        <v>1</v>
      </c>
      <c r="AN30" s="422">
        <f>IF(OR(AN$3&gt;=Main!$B$14,$A30&gt;=Main!$B$17),100%,0%)</f>
        <v>1</v>
      </c>
      <c r="AO30" s="422">
        <f>IF(OR(AO$3&gt;=Main!$B$14,$A30&gt;=Main!$B$17),100%,0%)</f>
        <v>1</v>
      </c>
      <c r="AP30" s="422">
        <f>IF(OR(AP$3&gt;=Main!$B$14,$A30&gt;=Main!$B$17),100%,0%)</f>
        <v>1</v>
      </c>
      <c r="AQ30" s="422">
        <f>IF(OR(AQ$3&gt;=Main!$B$14,$A30&gt;=Main!$B$17),100%,0%)</f>
        <v>1</v>
      </c>
      <c r="AR30" s="422">
        <f>IF(OR(AR$3&gt;=Main!$B$14,$A30&gt;=Main!$B$17),100%,0%)</f>
        <v>1</v>
      </c>
      <c r="AS30" s="422">
        <f>IF(OR(AS$3&gt;=Main!$B$14,$A30&gt;=Main!$B$17),100%,0%)</f>
        <v>1</v>
      </c>
      <c r="AT30" s="422">
        <f>IF(OR(AT$3&gt;=Main!$B$14,$A30&gt;=Main!$B$17),100%,0%)</f>
        <v>1</v>
      </c>
      <c r="AU30" s="422">
        <f>IF(OR(AU$3&gt;=Main!$B$14,$A30&gt;=Main!$B$17),100%,0%)</f>
        <v>1</v>
      </c>
      <c r="AV30" s="422">
        <f>IF(OR(AV$3&gt;=Main!$B$14,$A30&gt;=Main!$B$17),100%,0%)</f>
        <v>1</v>
      </c>
      <c r="AW30" s="422">
        <f>IF(OR(AW$3&gt;=Main!$B$14,$A30&gt;=Main!$B$17),100%,0%)</f>
        <v>1</v>
      </c>
      <c r="AX30" s="422">
        <f>IF(OR(AX$3&gt;=Main!$B$14,$A30&gt;=Main!$B$17),100%,0%)</f>
        <v>1</v>
      </c>
      <c r="AY30" s="422">
        <f>IF(OR(AY$3&gt;=Main!$B$14,$A30&gt;=Main!$B$17),100%,0%)</f>
        <v>1</v>
      </c>
      <c r="AZ30" s="422">
        <f>IF(OR(AZ$3&gt;=Main!$B$14,$A30&gt;=Main!$B$17),100%,0%)</f>
        <v>1</v>
      </c>
      <c r="BA30" s="422">
        <f>IF(OR(BA$3&gt;=Main!$B$14,$A30&gt;=Main!$B$17),100%,0%)</f>
        <v>1</v>
      </c>
      <c r="BB30" s="422">
        <f>IF(OR(BB$3&gt;=Main!$B$14,$A30&gt;=Main!$B$17),100%,0%)</f>
        <v>1</v>
      </c>
      <c r="BC30" s="422">
        <f>IF(OR(BC$3&gt;=Main!$B$14,$A30&gt;=Main!$B$17),100%,0%)</f>
        <v>1</v>
      </c>
      <c r="BD30" s="422">
        <f>IF(OR(BD$3&gt;=Main!$B$14,$A30&gt;=Main!$B$17),100%,0%)</f>
        <v>1</v>
      </c>
      <c r="BE30" s="422">
        <f>IF(OR(BE$3&gt;=Main!$B$14,$A30&gt;=Main!$B$17),100%,0%)</f>
        <v>1</v>
      </c>
    </row>
    <row r="31" spans="1:60">
      <c r="A31" s="27">
        <v>32</v>
      </c>
      <c r="B31" s="422">
        <f>IF(OR(B$3&gt;=Main!$B$14,$A31&gt;=Main!$B$17),100%,0%)</f>
        <v>1</v>
      </c>
      <c r="C31" s="422">
        <f>IF(OR(C$3&gt;=Main!$B$14,$A31&gt;=Main!$B$17),100%,0%)</f>
        <v>1</v>
      </c>
      <c r="D31" s="422">
        <f>IF(OR(D$3&gt;=Main!$B$14,$A31&gt;=Main!$B$17),100%,0%)</f>
        <v>1</v>
      </c>
      <c r="E31" s="422">
        <f>IF(OR(E$3&gt;=Main!$B$14,$A31&gt;=Main!$B$17),100%,0%)</f>
        <v>1</v>
      </c>
      <c r="F31" s="422">
        <f>IF(OR(F$3&gt;=Main!$B$14,$A31&gt;=Main!$B$17),100%,0%)</f>
        <v>1</v>
      </c>
      <c r="G31" s="422">
        <f>IF(OR(G$3&gt;=Main!$B$14,$A31&gt;=Main!$B$17),100%,0%)</f>
        <v>1</v>
      </c>
      <c r="H31" s="422">
        <f>IF(OR(H$3&gt;=Main!$B$14,$A31&gt;=Main!$B$17),100%,0%)</f>
        <v>1</v>
      </c>
      <c r="I31" s="422">
        <f>IF(OR(I$3&gt;=Main!$B$14,$A31&gt;=Main!$B$17),100%,0%)</f>
        <v>1</v>
      </c>
      <c r="J31" s="422">
        <f>IF(OR(J$3&gt;=Main!$B$14,$A31&gt;=Main!$B$17),100%,0%)</f>
        <v>1</v>
      </c>
      <c r="K31" s="422">
        <f>IF(OR(K$3&gt;=Main!$B$14,$A31&gt;=Main!$B$17),100%,0%)</f>
        <v>1</v>
      </c>
      <c r="L31" s="422">
        <f>IF(OR(L$3&gt;=Main!$B$14,$A31&gt;=Main!$B$17),100%,0%)</f>
        <v>1</v>
      </c>
      <c r="M31" s="422">
        <f>IF(OR(M$3&gt;=Main!$B$14,$A31&gt;=Main!$B$17),100%,0%)</f>
        <v>1</v>
      </c>
      <c r="N31" s="422">
        <f>IF(OR(N$3&gt;=Main!$B$14,$A31&gt;=Main!$B$17),100%,0%)</f>
        <v>1</v>
      </c>
      <c r="O31" s="422">
        <f>IF(OR(O$3&gt;=Main!$B$14,$A31&gt;=Main!$B$17),100%,0%)</f>
        <v>1</v>
      </c>
      <c r="P31" s="422">
        <f>IF(OR(P$3&gt;=Main!$B$14,$A31&gt;=Main!$B$17),100%,0%)</f>
        <v>1</v>
      </c>
      <c r="Q31" s="422">
        <f>IF(OR(Q$3&gt;=Main!$B$14,$A31&gt;=Main!$B$17),100%,0%)</f>
        <v>1</v>
      </c>
      <c r="R31" s="422">
        <f>IF(OR(R$3&gt;=Main!$B$14,$A31&gt;=Main!$B$17),100%,0%)</f>
        <v>1</v>
      </c>
      <c r="S31" s="422">
        <f>IF(OR(S$3&gt;=Main!$B$14,$A31&gt;=Main!$B$17),100%,0%)</f>
        <v>1</v>
      </c>
      <c r="T31" s="422">
        <f>IF(OR(T$3&gt;=Main!$B$14,$A31&gt;=Main!$B$17),100%,0%)</f>
        <v>1</v>
      </c>
      <c r="U31" s="422">
        <f>IF(OR(U$3&gt;=Main!$B$14,$A31&gt;=Main!$B$17),100%,0%)</f>
        <v>1</v>
      </c>
      <c r="V31" s="422">
        <f>IF(OR(V$3&gt;=Main!$B$14,$A31&gt;=Main!$B$17),100%,0%)</f>
        <v>1</v>
      </c>
      <c r="W31" s="422">
        <f>IF(OR(W$3&gt;=Main!$B$14,$A31&gt;=Main!$B$17),100%,0%)</f>
        <v>1</v>
      </c>
      <c r="X31" s="422">
        <f>IF(OR(X$3&gt;=Main!$B$14,$A31&gt;=Main!$B$17),100%,0%)</f>
        <v>1</v>
      </c>
      <c r="Y31" s="422">
        <f>IF(OR(Y$3&gt;=Main!$B$14,$A31&gt;=Main!$B$17),100%,0%)</f>
        <v>1</v>
      </c>
      <c r="Z31" s="422">
        <f>IF(OR(Z$3&gt;=Main!$B$14,$A31&gt;=Main!$B$17),100%,0%)</f>
        <v>1</v>
      </c>
      <c r="AA31" s="422">
        <f>IF(OR(AA$3&gt;=Main!$B$14,$A31&gt;=Main!$B$17),100%,0%)</f>
        <v>1</v>
      </c>
      <c r="AB31" s="422">
        <f>IF(OR(AB$3&gt;=Main!$B$14,$A31&gt;=Main!$B$17),100%,0%)</f>
        <v>1</v>
      </c>
      <c r="AC31" s="422">
        <f>IF(OR(AC$3&gt;=Main!$B$14,$A31&gt;=Main!$B$17),100%,0%)</f>
        <v>1</v>
      </c>
      <c r="AD31" s="422">
        <f>IF(OR(AD$3&gt;=Main!$B$14,$A31&gt;=Main!$B$17),100%,0%)</f>
        <v>1</v>
      </c>
      <c r="AE31" s="422">
        <f>IF(OR(AE$3&gt;=Main!$B$14,$A31&gt;=Main!$B$17),100%,0%)</f>
        <v>1</v>
      </c>
      <c r="AF31" s="422">
        <f>IF(OR(AF$3&gt;=Main!$B$14,$A31&gt;=Main!$B$17),100%,0%)</f>
        <v>1</v>
      </c>
      <c r="AG31" s="422">
        <f>IF(OR(AG$3&gt;=Main!$B$14,$A31&gt;=Main!$B$17),100%,0%)</f>
        <v>1</v>
      </c>
      <c r="AH31" s="422">
        <f>IF(OR(AH$3&gt;=Main!$B$14,$A31&gt;=Main!$B$17),100%,0%)</f>
        <v>1</v>
      </c>
      <c r="AI31" s="422">
        <f>IF(OR(AI$3&gt;=Main!$B$14,$A31&gt;=Main!$B$17),100%,0%)</f>
        <v>1</v>
      </c>
      <c r="AJ31" s="422">
        <f>IF(OR(AJ$3&gt;=Main!$B$14,$A31&gt;=Main!$B$17),100%,0%)</f>
        <v>1</v>
      </c>
      <c r="AK31" s="422">
        <f>IF(OR(AK$3&gt;=Main!$B$14,$A31&gt;=Main!$B$17),100%,0%)</f>
        <v>1</v>
      </c>
      <c r="AL31" s="422">
        <f>IF(OR(AL$3&gt;=Main!$B$14,$A31&gt;=Main!$B$17),100%,0%)</f>
        <v>1</v>
      </c>
      <c r="AM31" s="422">
        <f>IF(OR(AM$3&gt;=Main!$B$14,$A31&gt;=Main!$B$17),100%,0%)</f>
        <v>1</v>
      </c>
      <c r="AN31" s="422">
        <f>IF(OR(AN$3&gt;=Main!$B$14,$A31&gt;=Main!$B$17),100%,0%)</f>
        <v>1</v>
      </c>
      <c r="AO31" s="422">
        <f>IF(OR(AO$3&gt;=Main!$B$14,$A31&gt;=Main!$B$17),100%,0%)</f>
        <v>1</v>
      </c>
      <c r="AP31" s="422">
        <f>IF(OR(AP$3&gt;=Main!$B$14,$A31&gt;=Main!$B$17),100%,0%)</f>
        <v>1</v>
      </c>
      <c r="AQ31" s="422">
        <f>IF(OR(AQ$3&gt;=Main!$B$14,$A31&gt;=Main!$B$17),100%,0%)</f>
        <v>1</v>
      </c>
      <c r="AR31" s="422">
        <f>IF(OR(AR$3&gt;=Main!$B$14,$A31&gt;=Main!$B$17),100%,0%)</f>
        <v>1</v>
      </c>
      <c r="AS31" s="422">
        <f>IF(OR(AS$3&gt;=Main!$B$14,$A31&gt;=Main!$B$17),100%,0%)</f>
        <v>1</v>
      </c>
      <c r="AT31" s="422">
        <f>IF(OR(AT$3&gt;=Main!$B$14,$A31&gt;=Main!$B$17),100%,0%)</f>
        <v>1</v>
      </c>
      <c r="AU31" s="422">
        <f>IF(OR(AU$3&gt;=Main!$B$14,$A31&gt;=Main!$B$17),100%,0%)</f>
        <v>1</v>
      </c>
      <c r="AV31" s="422">
        <f>IF(OR(AV$3&gt;=Main!$B$14,$A31&gt;=Main!$B$17),100%,0%)</f>
        <v>1</v>
      </c>
      <c r="AW31" s="422">
        <f>IF(OR(AW$3&gt;=Main!$B$14,$A31&gt;=Main!$B$17),100%,0%)</f>
        <v>1</v>
      </c>
      <c r="AX31" s="422">
        <f>IF(OR(AX$3&gt;=Main!$B$14,$A31&gt;=Main!$B$17),100%,0%)</f>
        <v>1</v>
      </c>
      <c r="AY31" s="422">
        <f>IF(OR(AY$3&gt;=Main!$B$14,$A31&gt;=Main!$B$17),100%,0%)</f>
        <v>1</v>
      </c>
      <c r="AZ31" s="422">
        <f>IF(OR(AZ$3&gt;=Main!$B$14,$A31&gt;=Main!$B$17),100%,0%)</f>
        <v>1</v>
      </c>
      <c r="BA31" s="422">
        <f>IF(OR(BA$3&gt;=Main!$B$14,$A31&gt;=Main!$B$17),100%,0%)</f>
        <v>1</v>
      </c>
      <c r="BB31" s="422">
        <f>IF(OR(BB$3&gt;=Main!$B$14,$A31&gt;=Main!$B$17),100%,0%)</f>
        <v>1</v>
      </c>
      <c r="BC31" s="422">
        <f>IF(OR(BC$3&gt;=Main!$B$14,$A31&gt;=Main!$B$17),100%,0%)</f>
        <v>1</v>
      </c>
      <c r="BD31" s="422">
        <f>IF(OR(BD$3&gt;=Main!$B$14,$A31&gt;=Main!$B$17),100%,0%)</f>
        <v>1</v>
      </c>
      <c r="BE31" s="422">
        <f>IF(OR(BE$3&gt;=Main!$B$14,$A31&gt;=Main!$B$17),100%,0%)</f>
        <v>1</v>
      </c>
    </row>
    <row r="32" spans="1:60">
      <c r="A32" s="27">
        <v>33</v>
      </c>
      <c r="B32" s="422">
        <f>IF(OR(B$3&gt;=Main!$B$14,$A32&gt;=Main!$B$17),100%,0%)</f>
        <v>1</v>
      </c>
      <c r="C32" s="422">
        <f>IF(OR(C$3&gt;=Main!$B$14,$A32&gt;=Main!$B$17),100%,0%)</f>
        <v>1</v>
      </c>
      <c r="D32" s="422">
        <f>IF(OR(D$3&gt;=Main!$B$14,$A32&gt;=Main!$B$17),100%,0%)</f>
        <v>1</v>
      </c>
      <c r="E32" s="422">
        <f>IF(OR(E$3&gt;=Main!$B$14,$A32&gt;=Main!$B$17),100%,0%)</f>
        <v>1</v>
      </c>
      <c r="F32" s="422">
        <f>IF(OR(F$3&gt;=Main!$B$14,$A32&gt;=Main!$B$17),100%,0%)</f>
        <v>1</v>
      </c>
      <c r="G32" s="422">
        <f>IF(OR(G$3&gt;=Main!$B$14,$A32&gt;=Main!$B$17),100%,0%)</f>
        <v>1</v>
      </c>
      <c r="H32" s="422">
        <f>IF(OR(H$3&gt;=Main!$B$14,$A32&gt;=Main!$B$17),100%,0%)</f>
        <v>1</v>
      </c>
      <c r="I32" s="422">
        <f>IF(OR(I$3&gt;=Main!$B$14,$A32&gt;=Main!$B$17),100%,0%)</f>
        <v>1</v>
      </c>
      <c r="J32" s="422">
        <f>IF(OR(J$3&gt;=Main!$B$14,$A32&gt;=Main!$B$17),100%,0%)</f>
        <v>1</v>
      </c>
      <c r="K32" s="422">
        <f>IF(OR(K$3&gt;=Main!$B$14,$A32&gt;=Main!$B$17),100%,0%)</f>
        <v>1</v>
      </c>
      <c r="L32" s="422">
        <f>IF(OR(L$3&gt;=Main!$B$14,$A32&gt;=Main!$B$17),100%,0%)</f>
        <v>1</v>
      </c>
      <c r="M32" s="422">
        <f>IF(OR(M$3&gt;=Main!$B$14,$A32&gt;=Main!$B$17),100%,0%)</f>
        <v>1</v>
      </c>
      <c r="N32" s="422">
        <f>IF(OR(N$3&gt;=Main!$B$14,$A32&gt;=Main!$B$17),100%,0%)</f>
        <v>1</v>
      </c>
      <c r="O32" s="422">
        <f>IF(OR(O$3&gt;=Main!$B$14,$A32&gt;=Main!$B$17),100%,0%)</f>
        <v>1</v>
      </c>
      <c r="P32" s="422">
        <f>IF(OR(P$3&gt;=Main!$B$14,$A32&gt;=Main!$B$17),100%,0%)</f>
        <v>1</v>
      </c>
      <c r="Q32" s="422">
        <f>IF(OR(Q$3&gt;=Main!$B$14,$A32&gt;=Main!$B$17),100%,0%)</f>
        <v>1</v>
      </c>
      <c r="R32" s="422">
        <f>IF(OR(R$3&gt;=Main!$B$14,$A32&gt;=Main!$B$17),100%,0%)</f>
        <v>1</v>
      </c>
      <c r="S32" s="422">
        <f>IF(OR(S$3&gt;=Main!$B$14,$A32&gt;=Main!$B$17),100%,0%)</f>
        <v>1</v>
      </c>
      <c r="T32" s="422">
        <f>IF(OR(T$3&gt;=Main!$B$14,$A32&gt;=Main!$B$17),100%,0%)</f>
        <v>1</v>
      </c>
      <c r="U32" s="422">
        <f>IF(OR(U$3&gt;=Main!$B$14,$A32&gt;=Main!$B$17),100%,0%)</f>
        <v>1</v>
      </c>
      <c r="V32" s="422">
        <f>IF(OR(V$3&gt;=Main!$B$14,$A32&gt;=Main!$B$17),100%,0%)</f>
        <v>1</v>
      </c>
      <c r="W32" s="422">
        <f>IF(OR(W$3&gt;=Main!$B$14,$A32&gt;=Main!$B$17),100%,0%)</f>
        <v>1</v>
      </c>
      <c r="X32" s="422">
        <f>IF(OR(X$3&gt;=Main!$B$14,$A32&gt;=Main!$B$17),100%,0%)</f>
        <v>1</v>
      </c>
      <c r="Y32" s="422">
        <f>IF(OR(Y$3&gt;=Main!$B$14,$A32&gt;=Main!$B$17),100%,0%)</f>
        <v>1</v>
      </c>
      <c r="Z32" s="422">
        <f>IF(OR(Z$3&gt;=Main!$B$14,$A32&gt;=Main!$B$17),100%,0%)</f>
        <v>1</v>
      </c>
      <c r="AA32" s="422">
        <f>IF(OR(AA$3&gt;=Main!$B$14,$A32&gt;=Main!$B$17),100%,0%)</f>
        <v>1</v>
      </c>
      <c r="AB32" s="422">
        <f>IF(OR(AB$3&gt;=Main!$B$14,$A32&gt;=Main!$B$17),100%,0%)</f>
        <v>1</v>
      </c>
      <c r="AC32" s="422">
        <f>IF(OR(AC$3&gt;=Main!$B$14,$A32&gt;=Main!$B$17),100%,0%)</f>
        <v>1</v>
      </c>
      <c r="AD32" s="422">
        <f>IF(OR(AD$3&gt;=Main!$B$14,$A32&gt;=Main!$B$17),100%,0%)</f>
        <v>1</v>
      </c>
      <c r="AE32" s="422">
        <f>IF(OR(AE$3&gt;=Main!$B$14,$A32&gt;=Main!$B$17),100%,0%)</f>
        <v>1</v>
      </c>
      <c r="AF32" s="422">
        <f>IF(OR(AF$3&gt;=Main!$B$14,$A32&gt;=Main!$B$17),100%,0%)</f>
        <v>1</v>
      </c>
      <c r="AG32" s="422">
        <f>IF(OR(AG$3&gt;=Main!$B$14,$A32&gt;=Main!$B$17),100%,0%)</f>
        <v>1</v>
      </c>
      <c r="AH32" s="422">
        <f>IF(OR(AH$3&gt;=Main!$B$14,$A32&gt;=Main!$B$17),100%,0%)</f>
        <v>1</v>
      </c>
      <c r="AI32" s="422">
        <f>IF(OR(AI$3&gt;=Main!$B$14,$A32&gt;=Main!$B$17),100%,0%)</f>
        <v>1</v>
      </c>
      <c r="AJ32" s="422">
        <f>IF(OR(AJ$3&gt;=Main!$B$14,$A32&gt;=Main!$B$17),100%,0%)</f>
        <v>1</v>
      </c>
      <c r="AK32" s="422">
        <f>IF(OR(AK$3&gt;=Main!$B$14,$A32&gt;=Main!$B$17),100%,0%)</f>
        <v>1</v>
      </c>
      <c r="AL32" s="422">
        <f>IF(OR(AL$3&gt;=Main!$B$14,$A32&gt;=Main!$B$17),100%,0%)</f>
        <v>1</v>
      </c>
      <c r="AM32" s="422">
        <f>IF(OR(AM$3&gt;=Main!$B$14,$A32&gt;=Main!$B$17),100%,0%)</f>
        <v>1</v>
      </c>
      <c r="AN32" s="422">
        <f>IF(OR(AN$3&gt;=Main!$B$14,$A32&gt;=Main!$B$17),100%,0%)</f>
        <v>1</v>
      </c>
      <c r="AO32" s="422">
        <f>IF(OR(AO$3&gt;=Main!$B$14,$A32&gt;=Main!$B$17),100%,0%)</f>
        <v>1</v>
      </c>
      <c r="AP32" s="422">
        <f>IF(OR(AP$3&gt;=Main!$B$14,$A32&gt;=Main!$B$17),100%,0%)</f>
        <v>1</v>
      </c>
      <c r="AQ32" s="422">
        <f>IF(OR(AQ$3&gt;=Main!$B$14,$A32&gt;=Main!$B$17),100%,0%)</f>
        <v>1</v>
      </c>
      <c r="AR32" s="422">
        <f>IF(OR(AR$3&gt;=Main!$B$14,$A32&gt;=Main!$B$17),100%,0%)</f>
        <v>1</v>
      </c>
      <c r="AS32" s="422">
        <f>IF(OR(AS$3&gt;=Main!$B$14,$A32&gt;=Main!$B$17),100%,0%)</f>
        <v>1</v>
      </c>
      <c r="AT32" s="422">
        <f>IF(OR(AT$3&gt;=Main!$B$14,$A32&gt;=Main!$B$17),100%,0%)</f>
        <v>1</v>
      </c>
      <c r="AU32" s="422">
        <f>IF(OR(AU$3&gt;=Main!$B$14,$A32&gt;=Main!$B$17),100%,0%)</f>
        <v>1</v>
      </c>
      <c r="AV32" s="422">
        <f>IF(OR(AV$3&gt;=Main!$B$14,$A32&gt;=Main!$B$17),100%,0%)</f>
        <v>1</v>
      </c>
      <c r="AW32" s="422">
        <f>IF(OR(AW$3&gt;=Main!$B$14,$A32&gt;=Main!$B$17),100%,0%)</f>
        <v>1</v>
      </c>
      <c r="AX32" s="422">
        <f>IF(OR(AX$3&gt;=Main!$B$14,$A32&gt;=Main!$B$17),100%,0%)</f>
        <v>1</v>
      </c>
      <c r="AY32" s="422">
        <f>IF(OR(AY$3&gt;=Main!$B$14,$A32&gt;=Main!$B$17),100%,0%)</f>
        <v>1</v>
      </c>
      <c r="AZ32" s="422">
        <f>IF(OR(AZ$3&gt;=Main!$B$14,$A32&gt;=Main!$B$17),100%,0%)</f>
        <v>1</v>
      </c>
      <c r="BA32" s="422">
        <f>IF(OR(BA$3&gt;=Main!$B$14,$A32&gt;=Main!$B$17),100%,0%)</f>
        <v>1</v>
      </c>
      <c r="BB32" s="422">
        <f>IF(OR(BB$3&gt;=Main!$B$14,$A32&gt;=Main!$B$17),100%,0%)</f>
        <v>1</v>
      </c>
      <c r="BC32" s="422">
        <f>IF(OR(BC$3&gt;=Main!$B$14,$A32&gt;=Main!$B$17),100%,0%)</f>
        <v>1</v>
      </c>
      <c r="BD32" s="422">
        <f>IF(OR(BD$3&gt;=Main!$B$14,$A32&gt;=Main!$B$17),100%,0%)</f>
        <v>1</v>
      </c>
      <c r="BE32" s="422">
        <f>IF(OR(BE$3&gt;=Main!$B$14,$A32&gt;=Main!$B$17),100%,0%)</f>
        <v>1</v>
      </c>
    </row>
    <row r="33" spans="1:57">
      <c r="A33" s="27">
        <v>34</v>
      </c>
      <c r="B33" s="422">
        <f>IF(OR(B$3&gt;=Main!$B$14,$A33&gt;=Main!$B$17),100%,0%)</f>
        <v>1</v>
      </c>
      <c r="C33" s="422">
        <f>IF(OR(C$3&gt;=Main!$B$14,$A33&gt;=Main!$B$17),100%,0%)</f>
        <v>1</v>
      </c>
      <c r="D33" s="422">
        <f>IF(OR(D$3&gt;=Main!$B$14,$A33&gt;=Main!$B$17),100%,0%)</f>
        <v>1</v>
      </c>
      <c r="E33" s="422">
        <f>IF(OR(E$3&gt;=Main!$B$14,$A33&gt;=Main!$B$17),100%,0%)</f>
        <v>1</v>
      </c>
      <c r="F33" s="422">
        <f>IF(OR(F$3&gt;=Main!$B$14,$A33&gt;=Main!$B$17),100%,0%)</f>
        <v>1</v>
      </c>
      <c r="G33" s="422">
        <f>IF(OR(G$3&gt;=Main!$B$14,$A33&gt;=Main!$B$17),100%,0%)</f>
        <v>1</v>
      </c>
      <c r="H33" s="422">
        <f>IF(OR(H$3&gt;=Main!$B$14,$A33&gt;=Main!$B$17),100%,0%)</f>
        <v>1</v>
      </c>
      <c r="I33" s="422">
        <f>IF(OR(I$3&gt;=Main!$B$14,$A33&gt;=Main!$B$17),100%,0%)</f>
        <v>1</v>
      </c>
      <c r="J33" s="422">
        <f>IF(OR(J$3&gt;=Main!$B$14,$A33&gt;=Main!$B$17),100%,0%)</f>
        <v>1</v>
      </c>
      <c r="K33" s="422">
        <f>IF(OR(K$3&gt;=Main!$B$14,$A33&gt;=Main!$B$17),100%,0%)</f>
        <v>1</v>
      </c>
      <c r="L33" s="422">
        <f>IF(OR(L$3&gt;=Main!$B$14,$A33&gt;=Main!$B$17),100%,0%)</f>
        <v>1</v>
      </c>
      <c r="M33" s="422">
        <f>IF(OR(M$3&gt;=Main!$B$14,$A33&gt;=Main!$B$17),100%,0%)</f>
        <v>1</v>
      </c>
      <c r="N33" s="422">
        <f>IF(OR(N$3&gt;=Main!$B$14,$A33&gt;=Main!$B$17),100%,0%)</f>
        <v>1</v>
      </c>
      <c r="O33" s="422">
        <f>IF(OR(O$3&gt;=Main!$B$14,$A33&gt;=Main!$B$17),100%,0%)</f>
        <v>1</v>
      </c>
      <c r="P33" s="422">
        <f>IF(OR(P$3&gt;=Main!$B$14,$A33&gt;=Main!$B$17),100%,0%)</f>
        <v>1</v>
      </c>
      <c r="Q33" s="422">
        <f>IF(OR(Q$3&gt;=Main!$B$14,$A33&gt;=Main!$B$17),100%,0%)</f>
        <v>1</v>
      </c>
      <c r="R33" s="422">
        <f>IF(OR(R$3&gt;=Main!$B$14,$A33&gt;=Main!$B$17),100%,0%)</f>
        <v>1</v>
      </c>
      <c r="S33" s="422">
        <f>IF(OR(S$3&gt;=Main!$B$14,$A33&gt;=Main!$B$17),100%,0%)</f>
        <v>1</v>
      </c>
      <c r="T33" s="422">
        <f>IF(OR(T$3&gt;=Main!$B$14,$A33&gt;=Main!$B$17),100%,0%)</f>
        <v>1</v>
      </c>
      <c r="U33" s="422">
        <f>IF(OR(U$3&gt;=Main!$B$14,$A33&gt;=Main!$B$17),100%,0%)</f>
        <v>1</v>
      </c>
      <c r="V33" s="422">
        <f>IF(OR(V$3&gt;=Main!$B$14,$A33&gt;=Main!$B$17),100%,0%)</f>
        <v>1</v>
      </c>
      <c r="W33" s="422">
        <f>IF(OR(W$3&gt;=Main!$B$14,$A33&gt;=Main!$B$17),100%,0%)</f>
        <v>1</v>
      </c>
      <c r="X33" s="422">
        <f>IF(OR(X$3&gt;=Main!$B$14,$A33&gt;=Main!$B$17),100%,0%)</f>
        <v>1</v>
      </c>
      <c r="Y33" s="422">
        <f>IF(OR(Y$3&gt;=Main!$B$14,$A33&gt;=Main!$B$17),100%,0%)</f>
        <v>1</v>
      </c>
      <c r="Z33" s="422">
        <f>IF(OR(Z$3&gt;=Main!$B$14,$A33&gt;=Main!$B$17),100%,0%)</f>
        <v>1</v>
      </c>
      <c r="AA33" s="422">
        <f>IF(OR(AA$3&gt;=Main!$B$14,$A33&gt;=Main!$B$17),100%,0%)</f>
        <v>1</v>
      </c>
      <c r="AB33" s="422">
        <f>IF(OR(AB$3&gt;=Main!$B$14,$A33&gt;=Main!$B$17),100%,0%)</f>
        <v>1</v>
      </c>
      <c r="AC33" s="422">
        <f>IF(OR(AC$3&gt;=Main!$B$14,$A33&gt;=Main!$B$17),100%,0%)</f>
        <v>1</v>
      </c>
      <c r="AD33" s="422">
        <f>IF(OR(AD$3&gt;=Main!$B$14,$A33&gt;=Main!$B$17),100%,0%)</f>
        <v>1</v>
      </c>
      <c r="AE33" s="422">
        <f>IF(OR(AE$3&gt;=Main!$B$14,$A33&gt;=Main!$B$17),100%,0%)</f>
        <v>1</v>
      </c>
      <c r="AF33" s="422">
        <f>IF(OR(AF$3&gt;=Main!$B$14,$A33&gt;=Main!$B$17),100%,0%)</f>
        <v>1</v>
      </c>
      <c r="AG33" s="422">
        <f>IF(OR(AG$3&gt;=Main!$B$14,$A33&gt;=Main!$B$17),100%,0%)</f>
        <v>1</v>
      </c>
      <c r="AH33" s="422">
        <f>IF(OR(AH$3&gt;=Main!$B$14,$A33&gt;=Main!$B$17),100%,0%)</f>
        <v>1</v>
      </c>
      <c r="AI33" s="422">
        <f>IF(OR(AI$3&gt;=Main!$B$14,$A33&gt;=Main!$B$17),100%,0%)</f>
        <v>1</v>
      </c>
      <c r="AJ33" s="422">
        <f>IF(OR(AJ$3&gt;=Main!$B$14,$A33&gt;=Main!$B$17),100%,0%)</f>
        <v>1</v>
      </c>
      <c r="AK33" s="422">
        <f>IF(OR(AK$3&gt;=Main!$B$14,$A33&gt;=Main!$B$17),100%,0%)</f>
        <v>1</v>
      </c>
      <c r="AL33" s="422">
        <f>IF(OR(AL$3&gt;=Main!$B$14,$A33&gt;=Main!$B$17),100%,0%)</f>
        <v>1</v>
      </c>
      <c r="AM33" s="422">
        <f>IF(OR(AM$3&gt;=Main!$B$14,$A33&gt;=Main!$B$17),100%,0%)</f>
        <v>1</v>
      </c>
      <c r="AN33" s="422">
        <f>IF(OR(AN$3&gt;=Main!$B$14,$A33&gt;=Main!$B$17),100%,0%)</f>
        <v>1</v>
      </c>
      <c r="AO33" s="422">
        <f>IF(OR(AO$3&gt;=Main!$B$14,$A33&gt;=Main!$B$17),100%,0%)</f>
        <v>1</v>
      </c>
      <c r="AP33" s="422">
        <f>IF(OR(AP$3&gt;=Main!$B$14,$A33&gt;=Main!$B$17),100%,0%)</f>
        <v>1</v>
      </c>
      <c r="AQ33" s="422">
        <f>IF(OR(AQ$3&gt;=Main!$B$14,$A33&gt;=Main!$B$17),100%,0%)</f>
        <v>1</v>
      </c>
      <c r="AR33" s="422">
        <f>IF(OR(AR$3&gt;=Main!$B$14,$A33&gt;=Main!$B$17),100%,0%)</f>
        <v>1</v>
      </c>
      <c r="AS33" s="422">
        <f>IF(OR(AS$3&gt;=Main!$B$14,$A33&gt;=Main!$B$17),100%,0%)</f>
        <v>1</v>
      </c>
      <c r="AT33" s="422">
        <f>IF(OR(AT$3&gt;=Main!$B$14,$A33&gt;=Main!$B$17),100%,0%)</f>
        <v>1</v>
      </c>
      <c r="AU33" s="422">
        <f>IF(OR(AU$3&gt;=Main!$B$14,$A33&gt;=Main!$B$17),100%,0%)</f>
        <v>1</v>
      </c>
      <c r="AV33" s="422">
        <f>IF(OR(AV$3&gt;=Main!$B$14,$A33&gt;=Main!$B$17),100%,0%)</f>
        <v>1</v>
      </c>
      <c r="AW33" s="422">
        <f>IF(OR(AW$3&gt;=Main!$B$14,$A33&gt;=Main!$B$17),100%,0%)</f>
        <v>1</v>
      </c>
      <c r="AX33" s="422">
        <f>IF(OR(AX$3&gt;=Main!$B$14,$A33&gt;=Main!$B$17),100%,0%)</f>
        <v>1</v>
      </c>
      <c r="AY33" s="422">
        <f>IF(OR(AY$3&gt;=Main!$B$14,$A33&gt;=Main!$B$17),100%,0%)</f>
        <v>1</v>
      </c>
      <c r="AZ33" s="422">
        <f>IF(OR(AZ$3&gt;=Main!$B$14,$A33&gt;=Main!$B$17),100%,0%)</f>
        <v>1</v>
      </c>
      <c r="BA33" s="422">
        <f>IF(OR(BA$3&gt;=Main!$B$14,$A33&gt;=Main!$B$17),100%,0%)</f>
        <v>1</v>
      </c>
      <c r="BB33" s="422">
        <f>IF(OR(BB$3&gt;=Main!$B$14,$A33&gt;=Main!$B$17),100%,0%)</f>
        <v>1</v>
      </c>
      <c r="BC33" s="422">
        <f>IF(OR(BC$3&gt;=Main!$B$14,$A33&gt;=Main!$B$17),100%,0%)</f>
        <v>1</v>
      </c>
      <c r="BD33" s="422">
        <f>IF(OR(BD$3&gt;=Main!$B$14,$A33&gt;=Main!$B$17),100%,0%)</f>
        <v>1</v>
      </c>
      <c r="BE33" s="422">
        <f>IF(OR(BE$3&gt;=Main!$B$14,$A33&gt;=Main!$B$17),100%,0%)</f>
        <v>1</v>
      </c>
    </row>
    <row r="34" spans="1:57">
      <c r="A34" s="30">
        <v>35</v>
      </c>
      <c r="B34" s="422">
        <f>IF(OR(B$3&gt;=Main!$B$14,$A34&gt;=Main!$B$17),100%,0%)</f>
        <v>1</v>
      </c>
      <c r="C34" s="422">
        <f>IF(OR(C$3&gt;=Main!$B$14,$A34&gt;=Main!$B$17),100%,0%)</f>
        <v>1</v>
      </c>
      <c r="D34" s="422">
        <f>IF(OR(D$3&gt;=Main!$B$14,$A34&gt;=Main!$B$17),100%,0%)</f>
        <v>1</v>
      </c>
      <c r="E34" s="422">
        <f>IF(OR(E$3&gt;=Main!$B$14,$A34&gt;=Main!$B$17),100%,0%)</f>
        <v>1</v>
      </c>
      <c r="F34" s="422">
        <f>IF(OR(F$3&gt;=Main!$B$14,$A34&gt;=Main!$B$17),100%,0%)</f>
        <v>1</v>
      </c>
      <c r="G34" s="422">
        <f>IF(OR(G$3&gt;=Main!$B$14,$A34&gt;=Main!$B$17),100%,0%)</f>
        <v>1</v>
      </c>
      <c r="H34" s="422">
        <f>IF(OR(H$3&gt;=Main!$B$14,$A34&gt;=Main!$B$17),100%,0%)</f>
        <v>1</v>
      </c>
      <c r="I34" s="422">
        <f>IF(OR(I$3&gt;=Main!$B$14,$A34&gt;=Main!$B$17),100%,0%)</f>
        <v>1</v>
      </c>
      <c r="J34" s="422">
        <f>IF(OR(J$3&gt;=Main!$B$14,$A34&gt;=Main!$B$17),100%,0%)</f>
        <v>1</v>
      </c>
      <c r="K34" s="422">
        <f>IF(OR(K$3&gt;=Main!$B$14,$A34&gt;=Main!$B$17),100%,0%)</f>
        <v>1</v>
      </c>
      <c r="L34" s="422">
        <f>IF(OR(L$3&gt;=Main!$B$14,$A34&gt;=Main!$B$17),100%,0%)</f>
        <v>1</v>
      </c>
      <c r="M34" s="422">
        <f>IF(OR(M$3&gt;=Main!$B$14,$A34&gt;=Main!$B$17),100%,0%)</f>
        <v>1</v>
      </c>
      <c r="N34" s="422">
        <f>IF(OR(N$3&gt;=Main!$B$14,$A34&gt;=Main!$B$17),100%,0%)</f>
        <v>1</v>
      </c>
      <c r="O34" s="422">
        <f>IF(OR(O$3&gt;=Main!$B$14,$A34&gt;=Main!$B$17),100%,0%)</f>
        <v>1</v>
      </c>
      <c r="P34" s="422">
        <f>IF(OR(P$3&gt;=Main!$B$14,$A34&gt;=Main!$B$17),100%,0%)</f>
        <v>1</v>
      </c>
      <c r="Q34" s="422">
        <f>IF(OR(Q$3&gt;=Main!$B$14,$A34&gt;=Main!$B$17),100%,0%)</f>
        <v>1</v>
      </c>
      <c r="R34" s="422">
        <f>IF(OR(R$3&gt;=Main!$B$14,$A34&gt;=Main!$B$17),100%,0%)</f>
        <v>1</v>
      </c>
      <c r="S34" s="422">
        <f>IF(OR(S$3&gt;=Main!$B$14,$A34&gt;=Main!$B$17),100%,0%)</f>
        <v>1</v>
      </c>
      <c r="T34" s="422">
        <f>IF(OR(T$3&gt;=Main!$B$14,$A34&gt;=Main!$B$17),100%,0%)</f>
        <v>1</v>
      </c>
      <c r="U34" s="422">
        <f>IF(OR(U$3&gt;=Main!$B$14,$A34&gt;=Main!$B$17),100%,0%)</f>
        <v>1</v>
      </c>
      <c r="V34" s="422">
        <f>IF(OR(V$3&gt;=Main!$B$14,$A34&gt;=Main!$B$17),100%,0%)</f>
        <v>1</v>
      </c>
      <c r="W34" s="422">
        <f>IF(OR(W$3&gt;=Main!$B$14,$A34&gt;=Main!$B$17),100%,0%)</f>
        <v>1</v>
      </c>
      <c r="X34" s="422">
        <f>IF(OR(X$3&gt;=Main!$B$14,$A34&gt;=Main!$B$17),100%,0%)</f>
        <v>1</v>
      </c>
      <c r="Y34" s="422">
        <f>IF(OR(Y$3&gt;=Main!$B$14,$A34&gt;=Main!$B$17),100%,0%)</f>
        <v>1</v>
      </c>
      <c r="Z34" s="422">
        <f>IF(OR(Z$3&gt;=Main!$B$14,$A34&gt;=Main!$B$17),100%,0%)</f>
        <v>1</v>
      </c>
      <c r="AA34" s="422">
        <f>IF(OR(AA$3&gt;=Main!$B$14,$A34&gt;=Main!$B$17),100%,0%)</f>
        <v>1</v>
      </c>
      <c r="AB34" s="422">
        <f>IF(OR(AB$3&gt;=Main!$B$14,$A34&gt;=Main!$B$17),100%,0%)</f>
        <v>1</v>
      </c>
      <c r="AC34" s="422">
        <f>IF(OR(AC$3&gt;=Main!$B$14,$A34&gt;=Main!$B$17),100%,0%)</f>
        <v>1</v>
      </c>
      <c r="AD34" s="422">
        <f>IF(OR(AD$3&gt;=Main!$B$14,$A34&gt;=Main!$B$17),100%,0%)</f>
        <v>1</v>
      </c>
      <c r="AE34" s="422">
        <f>IF(OR(AE$3&gt;=Main!$B$14,$A34&gt;=Main!$B$17),100%,0%)</f>
        <v>1</v>
      </c>
      <c r="AF34" s="422">
        <f>IF(OR(AF$3&gt;=Main!$B$14,$A34&gt;=Main!$B$17),100%,0%)</f>
        <v>1</v>
      </c>
      <c r="AG34" s="422">
        <f>IF(OR(AG$3&gt;=Main!$B$14,$A34&gt;=Main!$B$17),100%,0%)</f>
        <v>1</v>
      </c>
      <c r="AH34" s="422">
        <f>IF(OR(AH$3&gt;=Main!$B$14,$A34&gt;=Main!$B$17),100%,0%)</f>
        <v>1</v>
      </c>
      <c r="AI34" s="422">
        <f>IF(OR(AI$3&gt;=Main!$B$14,$A34&gt;=Main!$B$17),100%,0%)</f>
        <v>1</v>
      </c>
      <c r="AJ34" s="422">
        <f>IF(OR(AJ$3&gt;=Main!$B$14,$A34&gt;=Main!$B$17),100%,0%)</f>
        <v>1</v>
      </c>
      <c r="AK34" s="422">
        <f>IF(OR(AK$3&gt;=Main!$B$14,$A34&gt;=Main!$B$17),100%,0%)</f>
        <v>1</v>
      </c>
      <c r="AL34" s="422">
        <f>IF(OR(AL$3&gt;=Main!$B$14,$A34&gt;=Main!$B$17),100%,0%)</f>
        <v>1</v>
      </c>
      <c r="AM34" s="422">
        <f>IF(OR(AM$3&gt;=Main!$B$14,$A34&gt;=Main!$B$17),100%,0%)</f>
        <v>1</v>
      </c>
      <c r="AN34" s="422">
        <f>IF(OR(AN$3&gt;=Main!$B$14,$A34&gt;=Main!$B$17),100%,0%)</f>
        <v>1</v>
      </c>
      <c r="AO34" s="422">
        <f>IF(OR(AO$3&gt;=Main!$B$14,$A34&gt;=Main!$B$17),100%,0%)</f>
        <v>1</v>
      </c>
      <c r="AP34" s="422">
        <f>IF(OR(AP$3&gt;=Main!$B$14,$A34&gt;=Main!$B$17),100%,0%)</f>
        <v>1</v>
      </c>
      <c r="AQ34" s="422">
        <f>IF(OR(AQ$3&gt;=Main!$B$14,$A34&gt;=Main!$B$17),100%,0%)</f>
        <v>1</v>
      </c>
      <c r="AR34" s="422">
        <f>IF(OR(AR$3&gt;=Main!$B$14,$A34&gt;=Main!$B$17),100%,0%)</f>
        <v>1</v>
      </c>
      <c r="AS34" s="422">
        <f>IF(OR(AS$3&gt;=Main!$B$14,$A34&gt;=Main!$B$17),100%,0%)</f>
        <v>1</v>
      </c>
      <c r="AT34" s="422">
        <f>IF(OR(AT$3&gt;=Main!$B$14,$A34&gt;=Main!$B$17),100%,0%)</f>
        <v>1</v>
      </c>
      <c r="AU34" s="422">
        <f>IF(OR(AU$3&gt;=Main!$B$14,$A34&gt;=Main!$B$17),100%,0%)</f>
        <v>1</v>
      </c>
      <c r="AV34" s="422">
        <f>IF(OR(AV$3&gt;=Main!$B$14,$A34&gt;=Main!$B$17),100%,0%)</f>
        <v>1</v>
      </c>
      <c r="AW34" s="422">
        <f>IF(OR(AW$3&gt;=Main!$B$14,$A34&gt;=Main!$B$17),100%,0%)</f>
        <v>1</v>
      </c>
      <c r="AX34" s="422">
        <f>IF(OR(AX$3&gt;=Main!$B$14,$A34&gt;=Main!$B$17),100%,0%)</f>
        <v>1</v>
      </c>
      <c r="AY34" s="422">
        <f>IF(OR(AY$3&gt;=Main!$B$14,$A34&gt;=Main!$B$17),100%,0%)</f>
        <v>1</v>
      </c>
      <c r="AZ34" s="422">
        <f>IF(OR(AZ$3&gt;=Main!$B$14,$A34&gt;=Main!$B$17),100%,0%)</f>
        <v>1</v>
      </c>
      <c r="BA34" s="422">
        <f>IF(OR(BA$3&gt;=Main!$B$14,$A34&gt;=Main!$B$17),100%,0%)</f>
        <v>1</v>
      </c>
      <c r="BB34" s="422">
        <f>IF(OR(BB$3&gt;=Main!$B$14,$A34&gt;=Main!$B$17),100%,0%)</f>
        <v>1</v>
      </c>
      <c r="BC34" s="422">
        <f>IF(OR(BC$3&gt;=Main!$B$14,$A34&gt;=Main!$B$17),100%,0%)</f>
        <v>1</v>
      </c>
      <c r="BD34" s="422">
        <f>IF(OR(BD$3&gt;=Main!$B$14,$A34&gt;=Main!$B$17),100%,0%)</f>
        <v>1</v>
      </c>
      <c r="BE34" s="422">
        <f>IF(OR(BE$3&gt;=Main!$B$14,$A34&gt;=Main!$B$17),100%,0%)</f>
        <v>1</v>
      </c>
    </row>
    <row r="35" spans="1:57">
      <c r="A35" s="27">
        <v>36</v>
      </c>
      <c r="B35" s="422">
        <f>IF(OR(B$3&gt;=Main!$B$14,$A35&gt;=Main!$B$17),100%,0%)</f>
        <v>1</v>
      </c>
      <c r="C35" s="422">
        <f>IF(OR(C$3&gt;=Main!$B$14,$A35&gt;=Main!$B$17),100%,0%)</f>
        <v>1</v>
      </c>
      <c r="D35" s="422">
        <f>IF(OR(D$3&gt;=Main!$B$14,$A35&gt;=Main!$B$17),100%,0%)</f>
        <v>1</v>
      </c>
      <c r="E35" s="422">
        <f>IF(OR(E$3&gt;=Main!$B$14,$A35&gt;=Main!$B$17),100%,0%)</f>
        <v>1</v>
      </c>
      <c r="F35" s="422">
        <f>IF(OR(F$3&gt;=Main!$B$14,$A35&gt;=Main!$B$17),100%,0%)</f>
        <v>1</v>
      </c>
      <c r="G35" s="422">
        <f>IF(OR(G$3&gt;=Main!$B$14,$A35&gt;=Main!$B$17),100%,0%)</f>
        <v>1</v>
      </c>
      <c r="H35" s="422">
        <f>IF(OR(H$3&gt;=Main!$B$14,$A35&gt;=Main!$B$17),100%,0%)</f>
        <v>1</v>
      </c>
      <c r="I35" s="422">
        <f>IF(OR(I$3&gt;=Main!$B$14,$A35&gt;=Main!$B$17),100%,0%)</f>
        <v>1</v>
      </c>
      <c r="J35" s="422">
        <f>IF(OR(J$3&gt;=Main!$B$14,$A35&gt;=Main!$B$17),100%,0%)</f>
        <v>1</v>
      </c>
      <c r="K35" s="422">
        <f>IF(OR(K$3&gt;=Main!$B$14,$A35&gt;=Main!$B$17),100%,0%)</f>
        <v>1</v>
      </c>
      <c r="L35" s="422">
        <f>IF(OR(L$3&gt;=Main!$B$14,$A35&gt;=Main!$B$17),100%,0%)</f>
        <v>1</v>
      </c>
      <c r="M35" s="422">
        <f>IF(OR(M$3&gt;=Main!$B$14,$A35&gt;=Main!$B$17),100%,0%)</f>
        <v>1</v>
      </c>
      <c r="N35" s="422">
        <f>IF(OR(N$3&gt;=Main!$B$14,$A35&gt;=Main!$B$17),100%,0%)</f>
        <v>1</v>
      </c>
      <c r="O35" s="422">
        <f>IF(OR(O$3&gt;=Main!$B$14,$A35&gt;=Main!$B$17),100%,0%)</f>
        <v>1</v>
      </c>
      <c r="P35" s="422">
        <f>IF(OR(P$3&gt;=Main!$B$14,$A35&gt;=Main!$B$17),100%,0%)</f>
        <v>1</v>
      </c>
      <c r="Q35" s="422">
        <f>IF(OR(Q$3&gt;=Main!$B$14,$A35&gt;=Main!$B$17),100%,0%)</f>
        <v>1</v>
      </c>
      <c r="R35" s="422">
        <f>IF(OR(R$3&gt;=Main!$B$14,$A35&gt;=Main!$B$17),100%,0%)</f>
        <v>1</v>
      </c>
      <c r="S35" s="422">
        <f>IF(OR(S$3&gt;=Main!$B$14,$A35&gt;=Main!$B$17),100%,0%)</f>
        <v>1</v>
      </c>
      <c r="T35" s="422">
        <f>IF(OR(T$3&gt;=Main!$B$14,$A35&gt;=Main!$B$17),100%,0%)</f>
        <v>1</v>
      </c>
      <c r="U35" s="422">
        <f>IF(OR(U$3&gt;=Main!$B$14,$A35&gt;=Main!$B$17),100%,0%)</f>
        <v>1</v>
      </c>
      <c r="V35" s="422">
        <f>IF(OR(V$3&gt;=Main!$B$14,$A35&gt;=Main!$B$17),100%,0%)</f>
        <v>1</v>
      </c>
      <c r="W35" s="422">
        <f>IF(OR(W$3&gt;=Main!$B$14,$A35&gt;=Main!$B$17),100%,0%)</f>
        <v>1</v>
      </c>
      <c r="X35" s="422">
        <f>IF(OR(X$3&gt;=Main!$B$14,$A35&gt;=Main!$B$17),100%,0%)</f>
        <v>1</v>
      </c>
      <c r="Y35" s="422">
        <f>IF(OR(Y$3&gt;=Main!$B$14,$A35&gt;=Main!$B$17),100%,0%)</f>
        <v>1</v>
      </c>
      <c r="Z35" s="422">
        <f>IF(OR(Z$3&gt;=Main!$B$14,$A35&gt;=Main!$B$17),100%,0%)</f>
        <v>1</v>
      </c>
      <c r="AA35" s="422">
        <f>IF(OR(AA$3&gt;=Main!$B$14,$A35&gt;=Main!$B$17),100%,0%)</f>
        <v>1</v>
      </c>
      <c r="AB35" s="422">
        <f>IF(OR(AB$3&gt;=Main!$B$14,$A35&gt;=Main!$B$17),100%,0%)</f>
        <v>1</v>
      </c>
      <c r="AC35" s="422">
        <f>IF(OR(AC$3&gt;=Main!$B$14,$A35&gt;=Main!$B$17),100%,0%)</f>
        <v>1</v>
      </c>
      <c r="AD35" s="422">
        <f>IF(OR(AD$3&gt;=Main!$B$14,$A35&gt;=Main!$B$17),100%,0%)</f>
        <v>1</v>
      </c>
      <c r="AE35" s="422">
        <f>IF(OR(AE$3&gt;=Main!$B$14,$A35&gt;=Main!$B$17),100%,0%)</f>
        <v>1</v>
      </c>
      <c r="AF35" s="422">
        <f>IF(OR(AF$3&gt;=Main!$B$14,$A35&gt;=Main!$B$17),100%,0%)</f>
        <v>1</v>
      </c>
      <c r="AG35" s="422">
        <f>IF(OR(AG$3&gt;=Main!$B$14,$A35&gt;=Main!$B$17),100%,0%)</f>
        <v>1</v>
      </c>
      <c r="AH35" s="422">
        <f>IF(OR(AH$3&gt;=Main!$B$14,$A35&gt;=Main!$B$17),100%,0%)</f>
        <v>1</v>
      </c>
      <c r="AI35" s="422">
        <f>IF(OR(AI$3&gt;=Main!$B$14,$A35&gt;=Main!$B$17),100%,0%)</f>
        <v>1</v>
      </c>
      <c r="AJ35" s="422">
        <f>IF(OR(AJ$3&gt;=Main!$B$14,$A35&gt;=Main!$B$17),100%,0%)</f>
        <v>1</v>
      </c>
      <c r="AK35" s="422">
        <f>IF(OR(AK$3&gt;=Main!$B$14,$A35&gt;=Main!$B$17),100%,0%)</f>
        <v>1</v>
      </c>
      <c r="AL35" s="422">
        <f>IF(OR(AL$3&gt;=Main!$B$14,$A35&gt;=Main!$B$17),100%,0%)</f>
        <v>1</v>
      </c>
      <c r="AM35" s="422">
        <f>IF(OR(AM$3&gt;=Main!$B$14,$A35&gt;=Main!$B$17),100%,0%)</f>
        <v>1</v>
      </c>
      <c r="AN35" s="422">
        <f>IF(OR(AN$3&gt;=Main!$B$14,$A35&gt;=Main!$B$17),100%,0%)</f>
        <v>1</v>
      </c>
      <c r="AO35" s="422">
        <f>IF(OR(AO$3&gt;=Main!$B$14,$A35&gt;=Main!$B$17),100%,0%)</f>
        <v>1</v>
      </c>
      <c r="AP35" s="422">
        <f>IF(OR(AP$3&gt;=Main!$B$14,$A35&gt;=Main!$B$17),100%,0%)</f>
        <v>1</v>
      </c>
      <c r="AQ35" s="422">
        <f>IF(OR(AQ$3&gt;=Main!$B$14,$A35&gt;=Main!$B$17),100%,0%)</f>
        <v>1</v>
      </c>
      <c r="AR35" s="422">
        <f>IF(OR(AR$3&gt;=Main!$B$14,$A35&gt;=Main!$B$17),100%,0%)</f>
        <v>1</v>
      </c>
      <c r="AS35" s="422">
        <f>IF(OR(AS$3&gt;=Main!$B$14,$A35&gt;=Main!$B$17),100%,0%)</f>
        <v>1</v>
      </c>
      <c r="AT35" s="422">
        <f>IF(OR(AT$3&gt;=Main!$B$14,$A35&gt;=Main!$B$17),100%,0%)</f>
        <v>1</v>
      </c>
      <c r="AU35" s="422">
        <f>IF(OR(AU$3&gt;=Main!$B$14,$A35&gt;=Main!$B$17),100%,0%)</f>
        <v>1</v>
      </c>
      <c r="AV35" s="422">
        <f>IF(OR(AV$3&gt;=Main!$B$14,$A35&gt;=Main!$B$17),100%,0%)</f>
        <v>1</v>
      </c>
      <c r="AW35" s="422">
        <f>IF(OR(AW$3&gt;=Main!$B$14,$A35&gt;=Main!$B$17),100%,0%)</f>
        <v>1</v>
      </c>
      <c r="AX35" s="422">
        <f>IF(OR(AX$3&gt;=Main!$B$14,$A35&gt;=Main!$B$17),100%,0%)</f>
        <v>1</v>
      </c>
      <c r="AY35" s="422">
        <f>IF(OR(AY$3&gt;=Main!$B$14,$A35&gt;=Main!$B$17),100%,0%)</f>
        <v>1</v>
      </c>
      <c r="AZ35" s="422">
        <f>IF(OR(AZ$3&gt;=Main!$B$14,$A35&gt;=Main!$B$17),100%,0%)</f>
        <v>1</v>
      </c>
      <c r="BA35" s="422">
        <f>IF(OR(BA$3&gt;=Main!$B$14,$A35&gt;=Main!$B$17),100%,0%)</f>
        <v>1</v>
      </c>
      <c r="BB35" s="422">
        <f>IF(OR(BB$3&gt;=Main!$B$14,$A35&gt;=Main!$B$17),100%,0%)</f>
        <v>1</v>
      </c>
      <c r="BC35" s="422">
        <f>IF(OR(BC$3&gt;=Main!$B$14,$A35&gt;=Main!$B$17),100%,0%)</f>
        <v>1</v>
      </c>
      <c r="BD35" s="422">
        <f>IF(OR(BD$3&gt;=Main!$B$14,$A35&gt;=Main!$B$17),100%,0%)</f>
        <v>1</v>
      </c>
      <c r="BE35" s="422">
        <f>IF(OR(BE$3&gt;=Main!$B$14,$A35&gt;=Main!$B$17),100%,0%)</f>
        <v>1</v>
      </c>
    </row>
    <row r="36" spans="1:57">
      <c r="A36" s="27">
        <v>37</v>
      </c>
      <c r="B36" s="422">
        <f>IF(OR(B$3&gt;=Main!$B$14,$A36&gt;=Main!$B$17),100%,0%)</f>
        <v>1</v>
      </c>
      <c r="C36" s="422">
        <f>IF(OR(C$3&gt;=Main!$B$14,$A36&gt;=Main!$B$17),100%,0%)</f>
        <v>1</v>
      </c>
      <c r="D36" s="422">
        <f>IF(OR(D$3&gt;=Main!$B$14,$A36&gt;=Main!$B$17),100%,0%)</f>
        <v>1</v>
      </c>
      <c r="E36" s="422">
        <f>IF(OR(E$3&gt;=Main!$B$14,$A36&gt;=Main!$B$17),100%,0%)</f>
        <v>1</v>
      </c>
      <c r="F36" s="422">
        <f>IF(OR(F$3&gt;=Main!$B$14,$A36&gt;=Main!$B$17),100%,0%)</f>
        <v>1</v>
      </c>
      <c r="G36" s="422">
        <f>IF(OR(G$3&gt;=Main!$B$14,$A36&gt;=Main!$B$17),100%,0%)</f>
        <v>1</v>
      </c>
      <c r="H36" s="422">
        <f>IF(OR(H$3&gt;=Main!$B$14,$A36&gt;=Main!$B$17),100%,0%)</f>
        <v>1</v>
      </c>
      <c r="I36" s="422">
        <f>IF(OR(I$3&gt;=Main!$B$14,$A36&gt;=Main!$B$17),100%,0%)</f>
        <v>1</v>
      </c>
      <c r="J36" s="422">
        <f>IF(OR(J$3&gt;=Main!$B$14,$A36&gt;=Main!$B$17),100%,0%)</f>
        <v>1</v>
      </c>
      <c r="K36" s="422">
        <f>IF(OR(K$3&gt;=Main!$B$14,$A36&gt;=Main!$B$17),100%,0%)</f>
        <v>1</v>
      </c>
      <c r="L36" s="422">
        <f>IF(OR(L$3&gt;=Main!$B$14,$A36&gt;=Main!$B$17),100%,0%)</f>
        <v>1</v>
      </c>
      <c r="M36" s="422">
        <f>IF(OR(M$3&gt;=Main!$B$14,$A36&gt;=Main!$B$17),100%,0%)</f>
        <v>1</v>
      </c>
      <c r="N36" s="422">
        <f>IF(OR(N$3&gt;=Main!$B$14,$A36&gt;=Main!$B$17),100%,0%)</f>
        <v>1</v>
      </c>
      <c r="O36" s="422">
        <f>IF(OR(O$3&gt;=Main!$B$14,$A36&gt;=Main!$B$17),100%,0%)</f>
        <v>1</v>
      </c>
      <c r="P36" s="422">
        <f>IF(OR(P$3&gt;=Main!$B$14,$A36&gt;=Main!$B$17),100%,0%)</f>
        <v>1</v>
      </c>
      <c r="Q36" s="422">
        <f>IF(OR(Q$3&gt;=Main!$B$14,$A36&gt;=Main!$B$17),100%,0%)</f>
        <v>1</v>
      </c>
      <c r="R36" s="422">
        <f>IF(OR(R$3&gt;=Main!$B$14,$A36&gt;=Main!$B$17),100%,0%)</f>
        <v>1</v>
      </c>
      <c r="S36" s="422">
        <f>IF(OR(S$3&gt;=Main!$B$14,$A36&gt;=Main!$B$17),100%,0%)</f>
        <v>1</v>
      </c>
      <c r="T36" s="422">
        <f>IF(OR(T$3&gt;=Main!$B$14,$A36&gt;=Main!$B$17),100%,0%)</f>
        <v>1</v>
      </c>
      <c r="U36" s="422">
        <f>IF(OR(U$3&gt;=Main!$B$14,$A36&gt;=Main!$B$17),100%,0%)</f>
        <v>1</v>
      </c>
      <c r="V36" s="422">
        <f>IF(OR(V$3&gt;=Main!$B$14,$A36&gt;=Main!$B$17),100%,0%)</f>
        <v>1</v>
      </c>
      <c r="W36" s="422">
        <f>IF(OR(W$3&gt;=Main!$B$14,$A36&gt;=Main!$B$17),100%,0%)</f>
        <v>1</v>
      </c>
      <c r="X36" s="422">
        <f>IF(OR(X$3&gt;=Main!$B$14,$A36&gt;=Main!$B$17),100%,0%)</f>
        <v>1</v>
      </c>
      <c r="Y36" s="422">
        <f>IF(OR(Y$3&gt;=Main!$B$14,$A36&gt;=Main!$B$17),100%,0%)</f>
        <v>1</v>
      </c>
      <c r="Z36" s="422">
        <f>IF(OR(Z$3&gt;=Main!$B$14,$A36&gt;=Main!$B$17),100%,0%)</f>
        <v>1</v>
      </c>
      <c r="AA36" s="422">
        <f>IF(OR(AA$3&gt;=Main!$B$14,$A36&gt;=Main!$B$17),100%,0%)</f>
        <v>1</v>
      </c>
      <c r="AB36" s="422">
        <f>IF(OR(AB$3&gt;=Main!$B$14,$A36&gt;=Main!$B$17),100%,0%)</f>
        <v>1</v>
      </c>
      <c r="AC36" s="422">
        <f>IF(OR(AC$3&gt;=Main!$B$14,$A36&gt;=Main!$B$17),100%,0%)</f>
        <v>1</v>
      </c>
      <c r="AD36" s="422">
        <f>IF(OR(AD$3&gt;=Main!$B$14,$A36&gt;=Main!$B$17),100%,0%)</f>
        <v>1</v>
      </c>
      <c r="AE36" s="422">
        <f>IF(OR(AE$3&gt;=Main!$B$14,$A36&gt;=Main!$B$17),100%,0%)</f>
        <v>1</v>
      </c>
      <c r="AF36" s="422">
        <f>IF(OR(AF$3&gt;=Main!$B$14,$A36&gt;=Main!$B$17),100%,0%)</f>
        <v>1</v>
      </c>
      <c r="AG36" s="422">
        <f>IF(OR(AG$3&gt;=Main!$B$14,$A36&gt;=Main!$B$17),100%,0%)</f>
        <v>1</v>
      </c>
      <c r="AH36" s="422">
        <f>IF(OR(AH$3&gt;=Main!$B$14,$A36&gt;=Main!$B$17),100%,0%)</f>
        <v>1</v>
      </c>
      <c r="AI36" s="422">
        <f>IF(OR(AI$3&gt;=Main!$B$14,$A36&gt;=Main!$B$17),100%,0%)</f>
        <v>1</v>
      </c>
      <c r="AJ36" s="422">
        <f>IF(OR(AJ$3&gt;=Main!$B$14,$A36&gt;=Main!$B$17),100%,0%)</f>
        <v>1</v>
      </c>
      <c r="AK36" s="422">
        <f>IF(OR(AK$3&gt;=Main!$B$14,$A36&gt;=Main!$B$17),100%,0%)</f>
        <v>1</v>
      </c>
      <c r="AL36" s="422">
        <f>IF(OR(AL$3&gt;=Main!$B$14,$A36&gt;=Main!$B$17),100%,0%)</f>
        <v>1</v>
      </c>
      <c r="AM36" s="422">
        <f>IF(OR(AM$3&gt;=Main!$B$14,$A36&gt;=Main!$B$17),100%,0%)</f>
        <v>1</v>
      </c>
      <c r="AN36" s="422">
        <f>IF(OR(AN$3&gt;=Main!$B$14,$A36&gt;=Main!$B$17),100%,0%)</f>
        <v>1</v>
      </c>
      <c r="AO36" s="422">
        <f>IF(OR(AO$3&gt;=Main!$B$14,$A36&gt;=Main!$B$17),100%,0%)</f>
        <v>1</v>
      </c>
      <c r="AP36" s="422">
        <f>IF(OR(AP$3&gt;=Main!$B$14,$A36&gt;=Main!$B$17),100%,0%)</f>
        <v>1</v>
      </c>
      <c r="AQ36" s="422">
        <f>IF(OR(AQ$3&gt;=Main!$B$14,$A36&gt;=Main!$B$17),100%,0%)</f>
        <v>1</v>
      </c>
      <c r="AR36" s="422">
        <f>IF(OR(AR$3&gt;=Main!$B$14,$A36&gt;=Main!$B$17),100%,0%)</f>
        <v>1</v>
      </c>
      <c r="AS36" s="422">
        <f>IF(OR(AS$3&gt;=Main!$B$14,$A36&gt;=Main!$B$17),100%,0%)</f>
        <v>1</v>
      </c>
      <c r="AT36" s="422">
        <f>IF(OR(AT$3&gt;=Main!$B$14,$A36&gt;=Main!$B$17),100%,0%)</f>
        <v>1</v>
      </c>
      <c r="AU36" s="422">
        <f>IF(OR(AU$3&gt;=Main!$B$14,$A36&gt;=Main!$B$17),100%,0%)</f>
        <v>1</v>
      </c>
      <c r="AV36" s="422">
        <f>IF(OR(AV$3&gt;=Main!$B$14,$A36&gt;=Main!$B$17),100%,0%)</f>
        <v>1</v>
      </c>
      <c r="AW36" s="422">
        <f>IF(OR(AW$3&gt;=Main!$B$14,$A36&gt;=Main!$B$17),100%,0%)</f>
        <v>1</v>
      </c>
      <c r="AX36" s="422">
        <f>IF(OR(AX$3&gt;=Main!$B$14,$A36&gt;=Main!$B$17),100%,0%)</f>
        <v>1</v>
      </c>
      <c r="AY36" s="422">
        <f>IF(OR(AY$3&gt;=Main!$B$14,$A36&gt;=Main!$B$17),100%,0%)</f>
        <v>1</v>
      </c>
      <c r="AZ36" s="422">
        <f>IF(OR(AZ$3&gt;=Main!$B$14,$A36&gt;=Main!$B$17),100%,0%)</f>
        <v>1</v>
      </c>
      <c r="BA36" s="422">
        <f>IF(OR(BA$3&gt;=Main!$B$14,$A36&gt;=Main!$B$17),100%,0%)</f>
        <v>1</v>
      </c>
      <c r="BB36" s="422">
        <f>IF(OR(BB$3&gt;=Main!$B$14,$A36&gt;=Main!$B$17),100%,0%)</f>
        <v>1</v>
      </c>
      <c r="BC36" s="422">
        <f>IF(OR(BC$3&gt;=Main!$B$14,$A36&gt;=Main!$B$17),100%,0%)</f>
        <v>1</v>
      </c>
      <c r="BD36" s="422">
        <f>IF(OR(BD$3&gt;=Main!$B$14,$A36&gt;=Main!$B$17),100%,0%)</f>
        <v>1</v>
      </c>
      <c r="BE36" s="422">
        <f>IF(OR(BE$3&gt;=Main!$B$14,$A36&gt;=Main!$B$17),100%,0%)</f>
        <v>1</v>
      </c>
    </row>
    <row r="37" spans="1:57">
      <c r="A37" s="27">
        <v>38</v>
      </c>
      <c r="B37" s="422">
        <f>IF(OR(B$3&gt;=Main!$B$14,$A37&gt;=Main!$B$17),100%,0%)</f>
        <v>1</v>
      </c>
      <c r="C37" s="422">
        <f>IF(OR(C$3&gt;=Main!$B$14,$A37&gt;=Main!$B$17),100%,0%)</f>
        <v>1</v>
      </c>
      <c r="D37" s="422">
        <f>IF(OR(D$3&gt;=Main!$B$14,$A37&gt;=Main!$B$17),100%,0%)</f>
        <v>1</v>
      </c>
      <c r="E37" s="422">
        <f>IF(OR(E$3&gt;=Main!$B$14,$A37&gt;=Main!$B$17),100%,0%)</f>
        <v>1</v>
      </c>
      <c r="F37" s="422">
        <f>IF(OR(F$3&gt;=Main!$B$14,$A37&gt;=Main!$B$17),100%,0%)</f>
        <v>1</v>
      </c>
      <c r="G37" s="422">
        <f>IF(OR(G$3&gt;=Main!$B$14,$A37&gt;=Main!$B$17),100%,0%)</f>
        <v>1</v>
      </c>
      <c r="H37" s="422">
        <f>IF(OR(H$3&gt;=Main!$B$14,$A37&gt;=Main!$B$17),100%,0%)</f>
        <v>1</v>
      </c>
      <c r="I37" s="422">
        <f>IF(OR(I$3&gt;=Main!$B$14,$A37&gt;=Main!$B$17),100%,0%)</f>
        <v>1</v>
      </c>
      <c r="J37" s="422">
        <f>IF(OR(J$3&gt;=Main!$B$14,$A37&gt;=Main!$B$17),100%,0%)</f>
        <v>1</v>
      </c>
      <c r="K37" s="422">
        <f>IF(OR(K$3&gt;=Main!$B$14,$A37&gt;=Main!$B$17),100%,0%)</f>
        <v>1</v>
      </c>
      <c r="L37" s="422">
        <f>IF(OR(L$3&gt;=Main!$B$14,$A37&gt;=Main!$B$17),100%,0%)</f>
        <v>1</v>
      </c>
      <c r="M37" s="422">
        <f>IF(OR(M$3&gt;=Main!$B$14,$A37&gt;=Main!$B$17),100%,0%)</f>
        <v>1</v>
      </c>
      <c r="N37" s="422">
        <f>IF(OR(N$3&gt;=Main!$B$14,$A37&gt;=Main!$B$17),100%,0%)</f>
        <v>1</v>
      </c>
      <c r="O37" s="422">
        <f>IF(OR(O$3&gt;=Main!$B$14,$A37&gt;=Main!$B$17),100%,0%)</f>
        <v>1</v>
      </c>
      <c r="P37" s="422">
        <f>IF(OR(P$3&gt;=Main!$B$14,$A37&gt;=Main!$B$17),100%,0%)</f>
        <v>1</v>
      </c>
      <c r="Q37" s="422">
        <f>IF(OR(Q$3&gt;=Main!$B$14,$A37&gt;=Main!$B$17),100%,0%)</f>
        <v>1</v>
      </c>
      <c r="R37" s="422">
        <f>IF(OR(R$3&gt;=Main!$B$14,$A37&gt;=Main!$B$17),100%,0%)</f>
        <v>1</v>
      </c>
      <c r="S37" s="422">
        <f>IF(OR(S$3&gt;=Main!$B$14,$A37&gt;=Main!$B$17),100%,0%)</f>
        <v>1</v>
      </c>
      <c r="T37" s="422">
        <f>IF(OR(T$3&gt;=Main!$B$14,$A37&gt;=Main!$B$17),100%,0%)</f>
        <v>1</v>
      </c>
      <c r="U37" s="422">
        <f>IF(OR(U$3&gt;=Main!$B$14,$A37&gt;=Main!$B$17),100%,0%)</f>
        <v>1</v>
      </c>
      <c r="V37" s="422">
        <f>IF(OR(V$3&gt;=Main!$B$14,$A37&gt;=Main!$B$17),100%,0%)</f>
        <v>1</v>
      </c>
      <c r="W37" s="422">
        <f>IF(OR(W$3&gt;=Main!$B$14,$A37&gt;=Main!$B$17),100%,0%)</f>
        <v>1</v>
      </c>
      <c r="X37" s="422">
        <f>IF(OR(X$3&gt;=Main!$B$14,$A37&gt;=Main!$B$17),100%,0%)</f>
        <v>1</v>
      </c>
      <c r="Y37" s="422">
        <f>IF(OR(Y$3&gt;=Main!$B$14,$A37&gt;=Main!$B$17),100%,0%)</f>
        <v>1</v>
      </c>
      <c r="Z37" s="422">
        <f>IF(OR(Z$3&gt;=Main!$B$14,$A37&gt;=Main!$B$17),100%,0%)</f>
        <v>1</v>
      </c>
      <c r="AA37" s="422">
        <f>IF(OR(AA$3&gt;=Main!$B$14,$A37&gt;=Main!$B$17),100%,0%)</f>
        <v>1</v>
      </c>
      <c r="AB37" s="422">
        <f>IF(OR(AB$3&gt;=Main!$B$14,$A37&gt;=Main!$B$17),100%,0%)</f>
        <v>1</v>
      </c>
      <c r="AC37" s="422">
        <f>IF(OR(AC$3&gt;=Main!$B$14,$A37&gt;=Main!$B$17),100%,0%)</f>
        <v>1</v>
      </c>
      <c r="AD37" s="422">
        <f>IF(OR(AD$3&gt;=Main!$B$14,$A37&gt;=Main!$B$17),100%,0%)</f>
        <v>1</v>
      </c>
      <c r="AE37" s="422">
        <f>IF(OR(AE$3&gt;=Main!$B$14,$A37&gt;=Main!$B$17),100%,0%)</f>
        <v>1</v>
      </c>
      <c r="AF37" s="422">
        <f>IF(OR(AF$3&gt;=Main!$B$14,$A37&gt;=Main!$B$17),100%,0%)</f>
        <v>1</v>
      </c>
      <c r="AG37" s="422">
        <f>IF(OR(AG$3&gt;=Main!$B$14,$A37&gt;=Main!$B$17),100%,0%)</f>
        <v>1</v>
      </c>
      <c r="AH37" s="422">
        <f>IF(OR(AH$3&gt;=Main!$B$14,$A37&gt;=Main!$B$17),100%,0%)</f>
        <v>1</v>
      </c>
      <c r="AI37" s="422">
        <f>IF(OR(AI$3&gt;=Main!$B$14,$A37&gt;=Main!$B$17),100%,0%)</f>
        <v>1</v>
      </c>
      <c r="AJ37" s="422">
        <f>IF(OR(AJ$3&gt;=Main!$B$14,$A37&gt;=Main!$B$17),100%,0%)</f>
        <v>1</v>
      </c>
      <c r="AK37" s="422">
        <f>IF(OR(AK$3&gt;=Main!$B$14,$A37&gt;=Main!$B$17),100%,0%)</f>
        <v>1</v>
      </c>
      <c r="AL37" s="422">
        <f>IF(OR(AL$3&gt;=Main!$B$14,$A37&gt;=Main!$B$17),100%,0%)</f>
        <v>1</v>
      </c>
      <c r="AM37" s="422">
        <f>IF(OR(AM$3&gt;=Main!$B$14,$A37&gt;=Main!$B$17),100%,0%)</f>
        <v>1</v>
      </c>
      <c r="AN37" s="422">
        <f>IF(OR(AN$3&gt;=Main!$B$14,$A37&gt;=Main!$B$17),100%,0%)</f>
        <v>1</v>
      </c>
      <c r="AO37" s="422">
        <f>IF(OR(AO$3&gt;=Main!$B$14,$A37&gt;=Main!$B$17),100%,0%)</f>
        <v>1</v>
      </c>
      <c r="AP37" s="422">
        <f>IF(OR(AP$3&gt;=Main!$B$14,$A37&gt;=Main!$B$17),100%,0%)</f>
        <v>1</v>
      </c>
      <c r="AQ37" s="422">
        <f>IF(OR(AQ$3&gt;=Main!$B$14,$A37&gt;=Main!$B$17),100%,0%)</f>
        <v>1</v>
      </c>
      <c r="AR37" s="422">
        <f>IF(OR(AR$3&gt;=Main!$B$14,$A37&gt;=Main!$B$17),100%,0%)</f>
        <v>1</v>
      </c>
      <c r="AS37" s="422">
        <f>IF(OR(AS$3&gt;=Main!$B$14,$A37&gt;=Main!$B$17),100%,0%)</f>
        <v>1</v>
      </c>
      <c r="AT37" s="422">
        <f>IF(OR(AT$3&gt;=Main!$B$14,$A37&gt;=Main!$B$17),100%,0%)</f>
        <v>1</v>
      </c>
      <c r="AU37" s="422">
        <f>IF(OR(AU$3&gt;=Main!$B$14,$A37&gt;=Main!$B$17),100%,0%)</f>
        <v>1</v>
      </c>
      <c r="AV37" s="422">
        <f>IF(OR(AV$3&gt;=Main!$B$14,$A37&gt;=Main!$B$17),100%,0%)</f>
        <v>1</v>
      </c>
      <c r="AW37" s="422">
        <f>IF(OR(AW$3&gt;=Main!$B$14,$A37&gt;=Main!$B$17),100%,0%)</f>
        <v>1</v>
      </c>
      <c r="AX37" s="422">
        <f>IF(OR(AX$3&gt;=Main!$B$14,$A37&gt;=Main!$B$17),100%,0%)</f>
        <v>1</v>
      </c>
      <c r="AY37" s="422">
        <f>IF(OR(AY$3&gt;=Main!$B$14,$A37&gt;=Main!$B$17),100%,0%)</f>
        <v>1</v>
      </c>
      <c r="AZ37" s="422">
        <f>IF(OR(AZ$3&gt;=Main!$B$14,$A37&gt;=Main!$B$17),100%,0%)</f>
        <v>1</v>
      </c>
      <c r="BA37" s="422">
        <f>IF(OR(BA$3&gt;=Main!$B$14,$A37&gt;=Main!$B$17),100%,0%)</f>
        <v>1</v>
      </c>
      <c r="BB37" s="422">
        <f>IF(OR(BB$3&gt;=Main!$B$14,$A37&gt;=Main!$B$17),100%,0%)</f>
        <v>1</v>
      </c>
      <c r="BC37" s="422">
        <f>IF(OR(BC$3&gt;=Main!$B$14,$A37&gt;=Main!$B$17),100%,0%)</f>
        <v>1</v>
      </c>
      <c r="BD37" s="422">
        <f>IF(OR(BD$3&gt;=Main!$B$14,$A37&gt;=Main!$B$17),100%,0%)</f>
        <v>1</v>
      </c>
      <c r="BE37" s="422">
        <f>IF(OR(BE$3&gt;=Main!$B$14,$A37&gt;=Main!$B$17),100%,0%)</f>
        <v>1</v>
      </c>
    </row>
    <row r="38" spans="1:57">
      <c r="A38" s="27">
        <v>39</v>
      </c>
      <c r="B38" s="422">
        <f>IF(OR(B$3&gt;=Main!$B$14,$A38&gt;=Main!$B$17),100%,0%)</f>
        <v>1</v>
      </c>
      <c r="C38" s="422">
        <f>IF(OR(C$3&gt;=Main!$B$14,$A38&gt;=Main!$B$17),100%,0%)</f>
        <v>1</v>
      </c>
      <c r="D38" s="422">
        <f>IF(OR(D$3&gt;=Main!$B$14,$A38&gt;=Main!$B$17),100%,0%)</f>
        <v>1</v>
      </c>
      <c r="E38" s="422">
        <f>IF(OR(E$3&gt;=Main!$B$14,$A38&gt;=Main!$B$17),100%,0%)</f>
        <v>1</v>
      </c>
      <c r="F38" s="422">
        <f>IF(OR(F$3&gt;=Main!$B$14,$A38&gt;=Main!$B$17),100%,0%)</f>
        <v>1</v>
      </c>
      <c r="G38" s="422">
        <f>IF(OR(G$3&gt;=Main!$B$14,$A38&gt;=Main!$B$17),100%,0%)</f>
        <v>1</v>
      </c>
      <c r="H38" s="422">
        <f>IF(OR(H$3&gt;=Main!$B$14,$A38&gt;=Main!$B$17),100%,0%)</f>
        <v>1</v>
      </c>
      <c r="I38" s="422">
        <f>IF(OR(I$3&gt;=Main!$B$14,$A38&gt;=Main!$B$17),100%,0%)</f>
        <v>1</v>
      </c>
      <c r="J38" s="422">
        <f>IF(OR(J$3&gt;=Main!$B$14,$A38&gt;=Main!$B$17),100%,0%)</f>
        <v>1</v>
      </c>
      <c r="K38" s="422">
        <f>IF(OR(K$3&gt;=Main!$B$14,$A38&gt;=Main!$B$17),100%,0%)</f>
        <v>1</v>
      </c>
      <c r="L38" s="422">
        <f>IF(OR(L$3&gt;=Main!$B$14,$A38&gt;=Main!$B$17),100%,0%)</f>
        <v>1</v>
      </c>
      <c r="M38" s="422">
        <f>IF(OR(M$3&gt;=Main!$B$14,$A38&gt;=Main!$B$17),100%,0%)</f>
        <v>1</v>
      </c>
      <c r="N38" s="422">
        <f>IF(OR(N$3&gt;=Main!$B$14,$A38&gt;=Main!$B$17),100%,0%)</f>
        <v>1</v>
      </c>
      <c r="O38" s="422">
        <f>IF(OR(O$3&gt;=Main!$B$14,$A38&gt;=Main!$B$17),100%,0%)</f>
        <v>1</v>
      </c>
      <c r="P38" s="422">
        <f>IF(OR(P$3&gt;=Main!$B$14,$A38&gt;=Main!$B$17),100%,0%)</f>
        <v>1</v>
      </c>
      <c r="Q38" s="422">
        <f>IF(OR(Q$3&gt;=Main!$B$14,$A38&gt;=Main!$B$17),100%,0%)</f>
        <v>1</v>
      </c>
      <c r="R38" s="422">
        <f>IF(OR(R$3&gt;=Main!$B$14,$A38&gt;=Main!$B$17),100%,0%)</f>
        <v>1</v>
      </c>
      <c r="S38" s="422">
        <f>IF(OR(S$3&gt;=Main!$B$14,$A38&gt;=Main!$B$17),100%,0%)</f>
        <v>1</v>
      </c>
      <c r="T38" s="422">
        <f>IF(OR(T$3&gt;=Main!$B$14,$A38&gt;=Main!$B$17),100%,0%)</f>
        <v>1</v>
      </c>
      <c r="U38" s="422">
        <f>IF(OR(U$3&gt;=Main!$B$14,$A38&gt;=Main!$B$17),100%,0%)</f>
        <v>1</v>
      </c>
      <c r="V38" s="422">
        <f>IF(OR(V$3&gt;=Main!$B$14,$A38&gt;=Main!$B$17),100%,0%)</f>
        <v>1</v>
      </c>
      <c r="W38" s="422">
        <f>IF(OR(W$3&gt;=Main!$B$14,$A38&gt;=Main!$B$17),100%,0%)</f>
        <v>1</v>
      </c>
      <c r="X38" s="422">
        <f>IF(OR(X$3&gt;=Main!$B$14,$A38&gt;=Main!$B$17),100%,0%)</f>
        <v>1</v>
      </c>
      <c r="Y38" s="422">
        <f>IF(OR(Y$3&gt;=Main!$B$14,$A38&gt;=Main!$B$17),100%,0%)</f>
        <v>1</v>
      </c>
      <c r="Z38" s="422">
        <f>IF(OR(Z$3&gt;=Main!$B$14,$A38&gt;=Main!$B$17),100%,0%)</f>
        <v>1</v>
      </c>
      <c r="AA38" s="422">
        <f>IF(OR(AA$3&gt;=Main!$B$14,$A38&gt;=Main!$B$17),100%,0%)</f>
        <v>1</v>
      </c>
      <c r="AB38" s="422">
        <f>IF(OR(AB$3&gt;=Main!$B$14,$A38&gt;=Main!$B$17),100%,0%)</f>
        <v>1</v>
      </c>
      <c r="AC38" s="422">
        <f>IF(OR(AC$3&gt;=Main!$B$14,$A38&gt;=Main!$B$17),100%,0%)</f>
        <v>1</v>
      </c>
      <c r="AD38" s="422">
        <f>IF(OR(AD$3&gt;=Main!$B$14,$A38&gt;=Main!$B$17),100%,0%)</f>
        <v>1</v>
      </c>
      <c r="AE38" s="422">
        <f>IF(OR(AE$3&gt;=Main!$B$14,$A38&gt;=Main!$B$17),100%,0%)</f>
        <v>1</v>
      </c>
      <c r="AF38" s="422">
        <f>IF(OR(AF$3&gt;=Main!$B$14,$A38&gt;=Main!$B$17),100%,0%)</f>
        <v>1</v>
      </c>
      <c r="AG38" s="422">
        <f>IF(OR(AG$3&gt;=Main!$B$14,$A38&gt;=Main!$B$17),100%,0%)</f>
        <v>1</v>
      </c>
      <c r="AH38" s="422">
        <f>IF(OR(AH$3&gt;=Main!$B$14,$A38&gt;=Main!$B$17),100%,0%)</f>
        <v>1</v>
      </c>
      <c r="AI38" s="422">
        <f>IF(OR(AI$3&gt;=Main!$B$14,$A38&gt;=Main!$B$17),100%,0%)</f>
        <v>1</v>
      </c>
      <c r="AJ38" s="422">
        <f>IF(OR(AJ$3&gt;=Main!$B$14,$A38&gt;=Main!$B$17),100%,0%)</f>
        <v>1</v>
      </c>
      <c r="AK38" s="422">
        <f>IF(OR(AK$3&gt;=Main!$B$14,$A38&gt;=Main!$B$17),100%,0%)</f>
        <v>1</v>
      </c>
      <c r="AL38" s="422">
        <f>IF(OR(AL$3&gt;=Main!$B$14,$A38&gt;=Main!$B$17),100%,0%)</f>
        <v>1</v>
      </c>
      <c r="AM38" s="422">
        <f>IF(OR(AM$3&gt;=Main!$B$14,$A38&gt;=Main!$B$17),100%,0%)</f>
        <v>1</v>
      </c>
      <c r="AN38" s="422">
        <f>IF(OR(AN$3&gt;=Main!$B$14,$A38&gt;=Main!$B$17),100%,0%)</f>
        <v>1</v>
      </c>
      <c r="AO38" s="422">
        <f>IF(OR(AO$3&gt;=Main!$B$14,$A38&gt;=Main!$B$17),100%,0%)</f>
        <v>1</v>
      </c>
      <c r="AP38" s="422">
        <f>IF(OR(AP$3&gt;=Main!$B$14,$A38&gt;=Main!$B$17),100%,0%)</f>
        <v>1</v>
      </c>
      <c r="AQ38" s="422">
        <f>IF(OR(AQ$3&gt;=Main!$B$14,$A38&gt;=Main!$B$17),100%,0%)</f>
        <v>1</v>
      </c>
      <c r="AR38" s="422">
        <f>IF(OR(AR$3&gt;=Main!$B$14,$A38&gt;=Main!$B$17),100%,0%)</f>
        <v>1</v>
      </c>
      <c r="AS38" s="422">
        <f>IF(OR(AS$3&gt;=Main!$B$14,$A38&gt;=Main!$B$17),100%,0%)</f>
        <v>1</v>
      </c>
      <c r="AT38" s="422">
        <f>IF(OR(AT$3&gt;=Main!$B$14,$A38&gt;=Main!$B$17),100%,0%)</f>
        <v>1</v>
      </c>
      <c r="AU38" s="422">
        <f>IF(OR(AU$3&gt;=Main!$B$14,$A38&gt;=Main!$B$17),100%,0%)</f>
        <v>1</v>
      </c>
      <c r="AV38" s="422">
        <f>IF(OR(AV$3&gt;=Main!$B$14,$A38&gt;=Main!$B$17),100%,0%)</f>
        <v>1</v>
      </c>
      <c r="AW38" s="422">
        <f>IF(OR(AW$3&gt;=Main!$B$14,$A38&gt;=Main!$B$17),100%,0%)</f>
        <v>1</v>
      </c>
      <c r="AX38" s="422">
        <f>IF(OR(AX$3&gt;=Main!$B$14,$A38&gt;=Main!$B$17),100%,0%)</f>
        <v>1</v>
      </c>
      <c r="AY38" s="422">
        <f>IF(OR(AY$3&gt;=Main!$B$14,$A38&gt;=Main!$B$17),100%,0%)</f>
        <v>1</v>
      </c>
      <c r="AZ38" s="422">
        <f>IF(OR(AZ$3&gt;=Main!$B$14,$A38&gt;=Main!$B$17),100%,0%)</f>
        <v>1</v>
      </c>
      <c r="BA38" s="422">
        <f>IF(OR(BA$3&gt;=Main!$B$14,$A38&gt;=Main!$B$17),100%,0%)</f>
        <v>1</v>
      </c>
      <c r="BB38" s="422">
        <f>IF(OR(BB$3&gt;=Main!$B$14,$A38&gt;=Main!$B$17),100%,0%)</f>
        <v>1</v>
      </c>
      <c r="BC38" s="422">
        <f>IF(OR(BC$3&gt;=Main!$B$14,$A38&gt;=Main!$B$17),100%,0%)</f>
        <v>1</v>
      </c>
      <c r="BD38" s="422">
        <f>IF(OR(BD$3&gt;=Main!$B$14,$A38&gt;=Main!$B$17),100%,0%)</f>
        <v>1</v>
      </c>
      <c r="BE38" s="422">
        <f>IF(OR(BE$3&gt;=Main!$B$14,$A38&gt;=Main!$B$17),100%,0%)</f>
        <v>1</v>
      </c>
    </row>
    <row r="39" spans="1:57">
      <c r="A39" s="27">
        <v>40</v>
      </c>
      <c r="B39" s="422">
        <f>IF(OR(B$3&gt;=Main!$B$14,$A39&gt;=Main!$B$17),100%,0%)</f>
        <v>1</v>
      </c>
      <c r="C39" s="422">
        <f>IF(OR(C$3&gt;=Main!$B$14,$A39&gt;=Main!$B$17),100%,0%)</f>
        <v>1</v>
      </c>
      <c r="D39" s="422">
        <f>IF(OR(D$3&gt;=Main!$B$14,$A39&gt;=Main!$B$17),100%,0%)</f>
        <v>1</v>
      </c>
      <c r="E39" s="422">
        <f>IF(OR(E$3&gt;=Main!$B$14,$A39&gt;=Main!$B$17),100%,0%)</f>
        <v>1</v>
      </c>
      <c r="F39" s="422">
        <f>IF(OR(F$3&gt;=Main!$B$14,$A39&gt;=Main!$B$17),100%,0%)</f>
        <v>1</v>
      </c>
      <c r="G39" s="422">
        <f>IF(OR(G$3&gt;=Main!$B$14,$A39&gt;=Main!$B$17),100%,0%)</f>
        <v>1</v>
      </c>
      <c r="H39" s="422">
        <f>IF(OR(H$3&gt;=Main!$B$14,$A39&gt;=Main!$B$17),100%,0%)</f>
        <v>1</v>
      </c>
      <c r="I39" s="422">
        <f>IF(OR(I$3&gt;=Main!$B$14,$A39&gt;=Main!$B$17),100%,0%)</f>
        <v>1</v>
      </c>
      <c r="J39" s="422">
        <f>IF(OR(J$3&gt;=Main!$B$14,$A39&gt;=Main!$B$17),100%,0%)</f>
        <v>1</v>
      </c>
      <c r="K39" s="422">
        <f>IF(OR(K$3&gt;=Main!$B$14,$A39&gt;=Main!$B$17),100%,0%)</f>
        <v>1</v>
      </c>
      <c r="L39" s="422">
        <f>IF(OR(L$3&gt;=Main!$B$14,$A39&gt;=Main!$B$17),100%,0%)</f>
        <v>1</v>
      </c>
      <c r="M39" s="422">
        <f>IF(OR(M$3&gt;=Main!$B$14,$A39&gt;=Main!$B$17),100%,0%)</f>
        <v>1</v>
      </c>
      <c r="N39" s="422">
        <f>IF(OR(N$3&gt;=Main!$B$14,$A39&gt;=Main!$B$17),100%,0%)</f>
        <v>1</v>
      </c>
      <c r="O39" s="422">
        <f>IF(OR(O$3&gt;=Main!$B$14,$A39&gt;=Main!$B$17),100%,0%)</f>
        <v>1</v>
      </c>
      <c r="P39" s="422">
        <f>IF(OR(P$3&gt;=Main!$B$14,$A39&gt;=Main!$B$17),100%,0%)</f>
        <v>1</v>
      </c>
      <c r="Q39" s="422">
        <f>IF(OR(Q$3&gt;=Main!$B$14,$A39&gt;=Main!$B$17),100%,0%)</f>
        <v>1</v>
      </c>
      <c r="R39" s="422">
        <f>IF(OR(R$3&gt;=Main!$B$14,$A39&gt;=Main!$B$17),100%,0%)</f>
        <v>1</v>
      </c>
      <c r="S39" s="422">
        <f>IF(OR(S$3&gt;=Main!$B$14,$A39&gt;=Main!$B$17),100%,0%)</f>
        <v>1</v>
      </c>
      <c r="T39" s="422">
        <f>IF(OR(T$3&gt;=Main!$B$14,$A39&gt;=Main!$B$17),100%,0%)</f>
        <v>1</v>
      </c>
      <c r="U39" s="422">
        <f>IF(OR(U$3&gt;=Main!$B$14,$A39&gt;=Main!$B$17),100%,0%)</f>
        <v>1</v>
      </c>
      <c r="V39" s="422">
        <f>IF(OR(V$3&gt;=Main!$B$14,$A39&gt;=Main!$B$17),100%,0%)</f>
        <v>1</v>
      </c>
      <c r="W39" s="422">
        <f>IF(OR(W$3&gt;=Main!$B$14,$A39&gt;=Main!$B$17),100%,0%)</f>
        <v>1</v>
      </c>
      <c r="X39" s="422">
        <f>IF(OR(X$3&gt;=Main!$B$14,$A39&gt;=Main!$B$17),100%,0%)</f>
        <v>1</v>
      </c>
      <c r="Y39" s="422">
        <f>IF(OR(Y$3&gt;=Main!$B$14,$A39&gt;=Main!$B$17),100%,0%)</f>
        <v>1</v>
      </c>
      <c r="Z39" s="422">
        <f>IF(OR(Z$3&gt;=Main!$B$14,$A39&gt;=Main!$B$17),100%,0%)</f>
        <v>1</v>
      </c>
      <c r="AA39" s="422">
        <f>IF(OR(AA$3&gt;=Main!$B$14,$A39&gt;=Main!$B$17),100%,0%)</f>
        <v>1</v>
      </c>
      <c r="AB39" s="422">
        <f>IF(OR(AB$3&gt;=Main!$B$14,$A39&gt;=Main!$B$17),100%,0%)</f>
        <v>1</v>
      </c>
      <c r="AC39" s="422">
        <f>IF(OR(AC$3&gt;=Main!$B$14,$A39&gt;=Main!$B$17),100%,0%)</f>
        <v>1</v>
      </c>
      <c r="AD39" s="422">
        <f>IF(OR(AD$3&gt;=Main!$B$14,$A39&gt;=Main!$B$17),100%,0%)</f>
        <v>1</v>
      </c>
      <c r="AE39" s="422">
        <f>IF(OR(AE$3&gt;=Main!$B$14,$A39&gt;=Main!$B$17),100%,0%)</f>
        <v>1</v>
      </c>
      <c r="AF39" s="422">
        <f>IF(OR(AF$3&gt;=Main!$B$14,$A39&gt;=Main!$B$17),100%,0%)</f>
        <v>1</v>
      </c>
      <c r="AG39" s="422">
        <f>IF(OR(AG$3&gt;=Main!$B$14,$A39&gt;=Main!$B$17),100%,0%)</f>
        <v>1</v>
      </c>
      <c r="AH39" s="422">
        <f>IF(OR(AH$3&gt;=Main!$B$14,$A39&gt;=Main!$B$17),100%,0%)</f>
        <v>1</v>
      </c>
      <c r="AI39" s="422">
        <f>IF(OR(AI$3&gt;=Main!$B$14,$A39&gt;=Main!$B$17),100%,0%)</f>
        <v>1</v>
      </c>
      <c r="AJ39" s="422">
        <f>IF(OR(AJ$3&gt;=Main!$B$14,$A39&gt;=Main!$B$17),100%,0%)</f>
        <v>1</v>
      </c>
      <c r="AK39" s="422">
        <f>IF(OR(AK$3&gt;=Main!$B$14,$A39&gt;=Main!$B$17),100%,0%)</f>
        <v>1</v>
      </c>
      <c r="AL39" s="422">
        <f>IF(OR(AL$3&gt;=Main!$B$14,$A39&gt;=Main!$B$17),100%,0%)</f>
        <v>1</v>
      </c>
      <c r="AM39" s="422">
        <f>IF(OR(AM$3&gt;=Main!$B$14,$A39&gt;=Main!$B$17),100%,0%)</f>
        <v>1</v>
      </c>
      <c r="AN39" s="422">
        <f>IF(OR(AN$3&gt;=Main!$B$14,$A39&gt;=Main!$B$17),100%,0%)</f>
        <v>1</v>
      </c>
      <c r="AO39" s="422">
        <f>IF(OR(AO$3&gt;=Main!$B$14,$A39&gt;=Main!$B$17),100%,0%)</f>
        <v>1</v>
      </c>
      <c r="AP39" s="422">
        <f>IF(OR(AP$3&gt;=Main!$B$14,$A39&gt;=Main!$B$17),100%,0%)</f>
        <v>1</v>
      </c>
      <c r="AQ39" s="422">
        <f>IF(OR(AQ$3&gt;=Main!$B$14,$A39&gt;=Main!$B$17),100%,0%)</f>
        <v>1</v>
      </c>
      <c r="AR39" s="422">
        <f>IF(OR(AR$3&gt;=Main!$B$14,$A39&gt;=Main!$B$17),100%,0%)</f>
        <v>1</v>
      </c>
      <c r="AS39" s="422">
        <f>IF(OR(AS$3&gt;=Main!$B$14,$A39&gt;=Main!$B$17),100%,0%)</f>
        <v>1</v>
      </c>
      <c r="AT39" s="422">
        <f>IF(OR(AT$3&gt;=Main!$B$14,$A39&gt;=Main!$B$17),100%,0%)</f>
        <v>1</v>
      </c>
      <c r="AU39" s="422">
        <f>IF(OR(AU$3&gt;=Main!$B$14,$A39&gt;=Main!$B$17),100%,0%)</f>
        <v>1</v>
      </c>
      <c r="AV39" s="422">
        <f>IF(OR(AV$3&gt;=Main!$B$14,$A39&gt;=Main!$B$17),100%,0%)</f>
        <v>1</v>
      </c>
      <c r="AW39" s="422">
        <f>IF(OR(AW$3&gt;=Main!$B$14,$A39&gt;=Main!$B$17),100%,0%)</f>
        <v>1</v>
      </c>
      <c r="AX39" s="422">
        <f>IF(OR(AX$3&gt;=Main!$B$14,$A39&gt;=Main!$B$17),100%,0%)</f>
        <v>1</v>
      </c>
      <c r="AY39" s="422">
        <f>IF(OR(AY$3&gt;=Main!$B$14,$A39&gt;=Main!$B$17),100%,0%)</f>
        <v>1</v>
      </c>
      <c r="AZ39" s="422">
        <f>IF(OR(AZ$3&gt;=Main!$B$14,$A39&gt;=Main!$B$17),100%,0%)</f>
        <v>1</v>
      </c>
      <c r="BA39" s="422">
        <f>IF(OR(BA$3&gt;=Main!$B$14,$A39&gt;=Main!$B$17),100%,0%)</f>
        <v>1</v>
      </c>
      <c r="BB39" s="422">
        <f>IF(OR(BB$3&gt;=Main!$B$14,$A39&gt;=Main!$B$17),100%,0%)</f>
        <v>1</v>
      </c>
      <c r="BC39" s="422">
        <f>IF(OR(BC$3&gt;=Main!$B$14,$A39&gt;=Main!$B$17),100%,0%)</f>
        <v>1</v>
      </c>
      <c r="BD39" s="422">
        <f>IF(OR(BD$3&gt;=Main!$B$14,$A39&gt;=Main!$B$17),100%,0%)</f>
        <v>1</v>
      </c>
      <c r="BE39" s="422">
        <f>IF(OR(BE$3&gt;=Main!$B$14,$A39&gt;=Main!$B$17),100%,0%)</f>
        <v>1</v>
      </c>
    </row>
    <row r="40" spans="1:57">
      <c r="A40" s="27">
        <v>41</v>
      </c>
      <c r="B40" s="422">
        <f>IF(OR(B$3&gt;=Main!$B$14,$A40&gt;=Main!$B$17),100%,0%)</f>
        <v>1</v>
      </c>
      <c r="C40" s="422">
        <f>IF(OR(C$3&gt;=Main!$B$14,$A40&gt;=Main!$B$17),100%,0%)</f>
        <v>1</v>
      </c>
      <c r="D40" s="422">
        <f>IF(OR(D$3&gt;=Main!$B$14,$A40&gt;=Main!$B$17),100%,0%)</f>
        <v>1</v>
      </c>
      <c r="E40" s="422">
        <f>IF(OR(E$3&gt;=Main!$B$14,$A40&gt;=Main!$B$17),100%,0%)</f>
        <v>1</v>
      </c>
      <c r="F40" s="422">
        <f>IF(OR(F$3&gt;=Main!$B$14,$A40&gt;=Main!$B$17),100%,0%)</f>
        <v>1</v>
      </c>
      <c r="G40" s="422">
        <f>IF(OR(G$3&gt;=Main!$B$14,$A40&gt;=Main!$B$17),100%,0%)</f>
        <v>1</v>
      </c>
      <c r="H40" s="422">
        <f>IF(OR(H$3&gt;=Main!$B$14,$A40&gt;=Main!$B$17),100%,0%)</f>
        <v>1</v>
      </c>
      <c r="I40" s="422">
        <f>IF(OR(I$3&gt;=Main!$B$14,$A40&gt;=Main!$B$17),100%,0%)</f>
        <v>1</v>
      </c>
      <c r="J40" s="422">
        <f>IF(OR(J$3&gt;=Main!$B$14,$A40&gt;=Main!$B$17),100%,0%)</f>
        <v>1</v>
      </c>
      <c r="K40" s="422">
        <f>IF(OR(K$3&gt;=Main!$B$14,$A40&gt;=Main!$B$17),100%,0%)</f>
        <v>1</v>
      </c>
      <c r="L40" s="422">
        <f>IF(OR(L$3&gt;=Main!$B$14,$A40&gt;=Main!$B$17),100%,0%)</f>
        <v>1</v>
      </c>
      <c r="M40" s="422">
        <f>IF(OR(M$3&gt;=Main!$B$14,$A40&gt;=Main!$B$17),100%,0%)</f>
        <v>1</v>
      </c>
      <c r="N40" s="422">
        <f>IF(OR(N$3&gt;=Main!$B$14,$A40&gt;=Main!$B$17),100%,0%)</f>
        <v>1</v>
      </c>
      <c r="O40" s="422">
        <f>IF(OR(O$3&gt;=Main!$B$14,$A40&gt;=Main!$B$17),100%,0%)</f>
        <v>1</v>
      </c>
      <c r="P40" s="422">
        <f>IF(OR(P$3&gt;=Main!$B$14,$A40&gt;=Main!$B$17),100%,0%)</f>
        <v>1</v>
      </c>
      <c r="Q40" s="422">
        <f>IF(OR(Q$3&gt;=Main!$B$14,$A40&gt;=Main!$B$17),100%,0%)</f>
        <v>1</v>
      </c>
      <c r="R40" s="422">
        <f>IF(OR(R$3&gt;=Main!$B$14,$A40&gt;=Main!$B$17),100%,0%)</f>
        <v>1</v>
      </c>
      <c r="S40" s="422">
        <f>IF(OR(S$3&gt;=Main!$B$14,$A40&gt;=Main!$B$17),100%,0%)</f>
        <v>1</v>
      </c>
      <c r="T40" s="422">
        <f>IF(OR(T$3&gt;=Main!$B$14,$A40&gt;=Main!$B$17),100%,0%)</f>
        <v>1</v>
      </c>
      <c r="U40" s="422">
        <f>IF(OR(U$3&gt;=Main!$B$14,$A40&gt;=Main!$B$17),100%,0%)</f>
        <v>1</v>
      </c>
      <c r="V40" s="422">
        <f>IF(OR(V$3&gt;=Main!$B$14,$A40&gt;=Main!$B$17),100%,0%)</f>
        <v>1</v>
      </c>
      <c r="W40" s="422">
        <f>IF(OR(W$3&gt;=Main!$B$14,$A40&gt;=Main!$B$17),100%,0%)</f>
        <v>1</v>
      </c>
      <c r="X40" s="422">
        <f>IF(OR(X$3&gt;=Main!$B$14,$A40&gt;=Main!$B$17),100%,0%)</f>
        <v>1</v>
      </c>
      <c r="Y40" s="422">
        <f>IF(OR(Y$3&gt;=Main!$B$14,$A40&gt;=Main!$B$17),100%,0%)</f>
        <v>1</v>
      </c>
      <c r="Z40" s="422">
        <f>IF(OR(Z$3&gt;=Main!$B$14,$A40&gt;=Main!$B$17),100%,0%)</f>
        <v>1</v>
      </c>
      <c r="AA40" s="422">
        <f>IF(OR(AA$3&gt;=Main!$B$14,$A40&gt;=Main!$B$17),100%,0%)</f>
        <v>1</v>
      </c>
      <c r="AB40" s="422">
        <f>IF(OR(AB$3&gt;=Main!$B$14,$A40&gt;=Main!$B$17),100%,0%)</f>
        <v>1</v>
      </c>
      <c r="AC40" s="422">
        <f>IF(OR(AC$3&gt;=Main!$B$14,$A40&gt;=Main!$B$17),100%,0%)</f>
        <v>1</v>
      </c>
      <c r="AD40" s="422">
        <f>IF(OR(AD$3&gt;=Main!$B$14,$A40&gt;=Main!$B$17),100%,0%)</f>
        <v>1</v>
      </c>
      <c r="AE40" s="422">
        <f>IF(OR(AE$3&gt;=Main!$B$14,$A40&gt;=Main!$B$17),100%,0%)</f>
        <v>1</v>
      </c>
      <c r="AF40" s="422">
        <f>IF(OR(AF$3&gt;=Main!$B$14,$A40&gt;=Main!$B$17),100%,0%)</f>
        <v>1</v>
      </c>
      <c r="AG40" s="422">
        <f>IF(OR(AG$3&gt;=Main!$B$14,$A40&gt;=Main!$B$17),100%,0%)</f>
        <v>1</v>
      </c>
      <c r="AH40" s="422">
        <f>IF(OR(AH$3&gt;=Main!$B$14,$A40&gt;=Main!$B$17),100%,0%)</f>
        <v>1</v>
      </c>
      <c r="AI40" s="422">
        <f>IF(OR(AI$3&gt;=Main!$B$14,$A40&gt;=Main!$B$17),100%,0%)</f>
        <v>1</v>
      </c>
      <c r="AJ40" s="422">
        <f>IF(OR(AJ$3&gt;=Main!$B$14,$A40&gt;=Main!$B$17),100%,0%)</f>
        <v>1</v>
      </c>
      <c r="AK40" s="422">
        <f>IF(OR(AK$3&gt;=Main!$B$14,$A40&gt;=Main!$B$17),100%,0%)</f>
        <v>1</v>
      </c>
      <c r="AL40" s="422">
        <f>IF(OR(AL$3&gt;=Main!$B$14,$A40&gt;=Main!$B$17),100%,0%)</f>
        <v>1</v>
      </c>
      <c r="AM40" s="422">
        <f>IF(OR(AM$3&gt;=Main!$B$14,$A40&gt;=Main!$B$17),100%,0%)</f>
        <v>1</v>
      </c>
      <c r="AN40" s="422">
        <f>IF(OR(AN$3&gt;=Main!$B$14,$A40&gt;=Main!$B$17),100%,0%)</f>
        <v>1</v>
      </c>
      <c r="AO40" s="422">
        <f>IF(OR(AO$3&gt;=Main!$B$14,$A40&gt;=Main!$B$17),100%,0%)</f>
        <v>1</v>
      </c>
      <c r="AP40" s="422">
        <f>IF(OR(AP$3&gt;=Main!$B$14,$A40&gt;=Main!$B$17),100%,0%)</f>
        <v>1</v>
      </c>
      <c r="AQ40" s="422">
        <f>IF(OR(AQ$3&gt;=Main!$B$14,$A40&gt;=Main!$B$17),100%,0%)</f>
        <v>1</v>
      </c>
      <c r="AR40" s="422">
        <f>IF(OR(AR$3&gt;=Main!$B$14,$A40&gt;=Main!$B$17),100%,0%)</f>
        <v>1</v>
      </c>
      <c r="AS40" s="422">
        <f>IF(OR(AS$3&gt;=Main!$B$14,$A40&gt;=Main!$B$17),100%,0%)</f>
        <v>1</v>
      </c>
      <c r="AT40" s="422">
        <f>IF(OR(AT$3&gt;=Main!$B$14,$A40&gt;=Main!$B$17),100%,0%)</f>
        <v>1</v>
      </c>
      <c r="AU40" s="422">
        <f>IF(OR(AU$3&gt;=Main!$B$14,$A40&gt;=Main!$B$17),100%,0%)</f>
        <v>1</v>
      </c>
      <c r="AV40" s="422">
        <f>IF(OR(AV$3&gt;=Main!$B$14,$A40&gt;=Main!$B$17),100%,0%)</f>
        <v>1</v>
      </c>
      <c r="AW40" s="422">
        <f>IF(OR(AW$3&gt;=Main!$B$14,$A40&gt;=Main!$B$17),100%,0%)</f>
        <v>1</v>
      </c>
      <c r="AX40" s="422">
        <f>IF(OR(AX$3&gt;=Main!$B$14,$A40&gt;=Main!$B$17),100%,0%)</f>
        <v>1</v>
      </c>
      <c r="AY40" s="422">
        <f>IF(OR(AY$3&gt;=Main!$B$14,$A40&gt;=Main!$B$17),100%,0%)</f>
        <v>1</v>
      </c>
      <c r="AZ40" s="422">
        <f>IF(OR(AZ$3&gt;=Main!$B$14,$A40&gt;=Main!$B$17),100%,0%)</f>
        <v>1</v>
      </c>
      <c r="BA40" s="422">
        <f>IF(OR(BA$3&gt;=Main!$B$14,$A40&gt;=Main!$B$17),100%,0%)</f>
        <v>1</v>
      </c>
      <c r="BB40" s="422">
        <f>IF(OR(BB$3&gt;=Main!$B$14,$A40&gt;=Main!$B$17),100%,0%)</f>
        <v>1</v>
      </c>
      <c r="BC40" s="422">
        <f>IF(OR(BC$3&gt;=Main!$B$14,$A40&gt;=Main!$B$17),100%,0%)</f>
        <v>1</v>
      </c>
      <c r="BD40" s="422">
        <f>IF(OR(BD$3&gt;=Main!$B$14,$A40&gt;=Main!$B$17),100%,0%)</f>
        <v>1</v>
      </c>
      <c r="BE40" s="422">
        <f>IF(OR(BE$3&gt;=Main!$B$14,$A40&gt;=Main!$B$17),100%,0%)</f>
        <v>1</v>
      </c>
    </row>
    <row r="41" spans="1:57">
      <c r="A41" s="27">
        <v>42</v>
      </c>
      <c r="B41" s="422">
        <f>IF(OR(B$3&gt;=Main!$B$14,$A41&gt;=Main!$B$17),100%,0%)</f>
        <v>1</v>
      </c>
      <c r="C41" s="422">
        <f>IF(OR(C$3&gt;=Main!$B$14,$A41&gt;=Main!$B$17),100%,0%)</f>
        <v>1</v>
      </c>
      <c r="D41" s="422">
        <f>IF(OR(D$3&gt;=Main!$B$14,$A41&gt;=Main!$B$17),100%,0%)</f>
        <v>1</v>
      </c>
      <c r="E41" s="422">
        <f>IF(OR(E$3&gt;=Main!$B$14,$A41&gt;=Main!$B$17),100%,0%)</f>
        <v>1</v>
      </c>
      <c r="F41" s="422">
        <f>IF(OR(F$3&gt;=Main!$B$14,$A41&gt;=Main!$B$17),100%,0%)</f>
        <v>1</v>
      </c>
      <c r="G41" s="422">
        <f>IF(OR(G$3&gt;=Main!$B$14,$A41&gt;=Main!$B$17),100%,0%)</f>
        <v>1</v>
      </c>
      <c r="H41" s="422">
        <f>IF(OR(H$3&gt;=Main!$B$14,$A41&gt;=Main!$B$17),100%,0%)</f>
        <v>1</v>
      </c>
      <c r="I41" s="422">
        <f>IF(OR(I$3&gt;=Main!$B$14,$A41&gt;=Main!$B$17),100%,0%)</f>
        <v>1</v>
      </c>
      <c r="J41" s="422">
        <f>IF(OR(J$3&gt;=Main!$B$14,$A41&gt;=Main!$B$17),100%,0%)</f>
        <v>1</v>
      </c>
      <c r="K41" s="422">
        <f>IF(OR(K$3&gt;=Main!$B$14,$A41&gt;=Main!$B$17),100%,0%)</f>
        <v>1</v>
      </c>
      <c r="L41" s="422">
        <f>IF(OR(L$3&gt;=Main!$B$14,$A41&gt;=Main!$B$17),100%,0%)</f>
        <v>1</v>
      </c>
      <c r="M41" s="422">
        <f>IF(OR(M$3&gt;=Main!$B$14,$A41&gt;=Main!$B$17),100%,0%)</f>
        <v>1</v>
      </c>
      <c r="N41" s="422">
        <f>IF(OR(N$3&gt;=Main!$B$14,$A41&gt;=Main!$B$17),100%,0%)</f>
        <v>1</v>
      </c>
      <c r="O41" s="422">
        <f>IF(OR(O$3&gt;=Main!$B$14,$A41&gt;=Main!$B$17),100%,0%)</f>
        <v>1</v>
      </c>
      <c r="P41" s="422">
        <f>IF(OR(P$3&gt;=Main!$B$14,$A41&gt;=Main!$B$17),100%,0%)</f>
        <v>1</v>
      </c>
      <c r="Q41" s="422">
        <f>IF(OR(Q$3&gt;=Main!$B$14,$A41&gt;=Main!$B$17),100%,0%)</f>
        <v>1</v>
      </c>
      <c r="R41" s="422">
        <f>IF(OR(R$3&gt;=Main!$B$14,$A41&gt;=Main!$B$17),100%,0%)</f>
        <v>1</v>
      </c>
      <c r="S41" s="422">
        <f>IF(OR(S$3&gt;=Main!$B$14,$A41&gt;=Main!$B$17),100%,0%)</f>
        <v>1</v>
      </c>
      <c r="T41" s="422">
        <f>IF(OR(T$3&gt;=Main!$B$14,$A41&gt;=Main!$B$17),100%,0%)</f>
        <v>1</v>
      </c>
      <c r="U41" s="422">
        <f>IF(OR(U$3&gt;=Main!$B$14,$A41&gt;=Main!$B$17),100%,0%)</f>
        <v>1</v>
      </c>
      <c r="V41" s="422">
        <f>IF(OR(V$3&gt;=Main!$B$14,$A41&gt;=Main!$B$17),100%,0%)</f>
        <v>1</v>
      </c>
      <c r="W41" s="422">
        <f>IF(OR(W$3&gt;=Main!$B$14,$A41&gt;=Main!$B$17),100%,0%)</f>
        <v>1</v>
      </c>
      <c r="X41" s="422">
        <f>IF(OR(X$3&gt;=Main!$B$14,$A41&gt;=Main!$B$17),100%,0%)</f>
        <v>1</v>
      </c>
      <c r="Y41" s="422">
        <f>IF(OR(Y$3&gt;=Main!$B$14,$A41&gt;=Main!$B$17),100%,0%)</f>
        <v>1</v>
      </c>
      <c r="Z41" s="422">
        <f>IF(OR(Z$3&gt;=Main!$B$14,$A41&gt;=Main!$B$17),100%,0%)</f>
        <v>1</v>
      </c>
      <c r="AA41" s="422">
        <f>IF(OR(AA$3&gt;=Main!$B$14,$A41&gt;=Main!$B$17),100%,0%)</f>
        <v>1</v>
      </c>
      <c r="AB41" s="422">
        <f>IF(OR(AB$3&gt;=Main!$B$14,$A41&gt;=Main!$B$17),100%,0%)</f>
        <v>1</v>
      </c>
      <c r="AC41" s="422">
        <f>IF(OR(AC$3&gt;=Main!$B$14,$A41&gt;=Main!$B$17),100%,0%)</f>
        <v>1</v>
      </c>
      <c r="AD41" s="422">
        <f>IF(OR(AD$3&gt;=Main!$B$14,$A41&gt;=Main!$B$17),100%,0%)</f>
        <v>1</v>
      </c>
      <c r="AE41" s="422">
        <f>IF(OR(AE$3&gt;=Main!$B$14,$A41&gt;=Main!$B$17),100%,0%)</f>
        <v>1</v>
      </c>
      <c r="AF41" s="422">
        <f>IF(OR(AF$3&gt;=Main!$B$14,$A41&gt;=Main!$B$17),100%,0%)</f>
        <v>1</v>
      </c>
      <c r="AG41" s="422">
        <f>IF(OR(AG$3&gt;=Main!$B$14,$A41&gt;=Main!$B$17),100%,0%)</f>
        <v>1</v>
      </c>
      <c r="AH41" s="422">
        <f>IF(OR(AH$3&gt;=Main!$B$14,$A41&gt;=Main!$B$17),100%,0%)</f>
        <v>1</v>
      </c>
      <c r="AI41" s="422">
        <f>IF(OR(AI$3&gt;=Main!$B$14,$A41&gt;=Main!$B$17),100%,0%)</f>
        <v>1</v>
      </c>
      <c r="AJ41" s="422">
        <f>IF(OR(AJ$3&gt;=Main!$B$14,$A41&gt;=Main!$B$17),100%,0%)</f>
        <v>1</v>
      </c>
      <c r="AK41" s="422">
        <f>IF(OR(AK$3&gt;=Main!$B$14,$A41&gt;=Main!$B$17),100%,0%)</f>
        <v>1</v>
      </c>
      <c r="AL41" s="422">
        <f>IF(OR(AL$3&gt;=Main!$B$14,$A41&gt;=Main!$B$17),100%,0%)</f>
        <v>1</v>
      </c>
      <c r="AM41" s="422">
        <f>IF(OR(AM$3&gt;=Main!$B$14,$A41&gt;=Main!$B$17),100%,0%)</f>
        <v>1</v>
      </c>
      <c r="AN41" s="422">
        <f>IF(OR(AN$3&gt;=Main!$B$14,$A41&gt;=Main!$B$17),100%,0%)</f>
        <v>1</v>
      </c>
      <c r="AO41" s="422">
        <f>IF(OR(AO$3&gt;=Main!$B$14,$A41&gt;=Main!$B$17),100%,0%)</f>
        <v>1</v>
      </c>
      <c r="AP41" s="422">
        <f>IF(OR(AP$3&gt;=Main!$B$14,$A41&gt;=Main!$B$17),100%,0%)</f>
        <v>1</v>
      </c>
      <c r="AQ41" s="422">
        <f>IF(OR(AQ$3&gt;=Main!$B$14,$A41&gt;=Main!$B$17),100%,0%)</f>
        <v>1</v>
      </c>
      <c r="AR41" s="422">
        <f>IF(OR(AR$3&gt;=Main!$B$14,$A41&gt;=Main!$B$17),100%,0%)</f>
        <v>1</v>
      </c>
      <c r="AS41" s="422">
        <f>IF(OR(AS$3&gt;=Main!$B$14,$A41&gt;=Main!$B$17),100%,0%)</f>
        <v>1</v>
      </c>
      <c r="AT41" s="422">
        <f>IF(OR(AT$3&gt;=Main!$B$14,$A41&gt;=Main!$B$17),100%,0%)</f>
        <v>1</v>
      </c>
      <c r="AU41" s="422">
        <f>IF(OR(AU$3&gt;=Main!$B$14,$A41&gt;=Main!$B$17),100%,0%)</f>
        <v>1</v>
      </c>
      <c r="AV41" s="422">
        <f>IF(OR(AV$3&gt;=Main!$B$14,$A41&gt;=Main!$B$17),100%,0%)</f>
        <v>1</v>
      </c>
      <c r="AW41" s="422">
        <f>IF(OR(AW$3&gt;=Main!$B$14,$A41&gt;=Main!$B$17),100%,0%)</f>
        <v>1</v>
      </c>
      <c r="AX41" s="422">
        <f>IF(OR(AX$3&gt;=Main!$B$14,$A41&gt;=Main!$B$17),100%,0%)</f>
        <v>1</v>
      </c>
      <c r="AY41" s="422">
        <f>IF(OR(AY$3&gt;=Main!$B$14,$A41&gt;=Main!$B$17),100%,0%)</f>
        <v>1</v>
      </c>
      <c r="AZ41" s="422">
        <f>IF(OR(AZ$3&gt;=Main!$B$14,$A41&gt;=Main!$B$17),100%,0%)</f>
        <v>1</v>
      </c>
      <c r="BA41" s="422">
        <f>IF(OR(BA$3&gt;=Main!$B$14,$A41&gt;=Main!$B$17),100%,0%)</f>
        <v>1</v>
      </c>
      <c r="BB41" s="422">
        <f>IF(OR(BB$3&gt;=Main!$B$14,$A41&gt;=Main!$B$17),100%,0%)</f>
        <v>1</v>
      </c>
      <c r="BC41" s="422">
        <f>IF(OR(BC$3&gt;=Main!$B$14,$A41&gt;=Main!$B$17),100%,0%)</f>
        <v>1</v>
      </c>
      <c r="BD41" s="422">
        <f>IF(OR(BD$3&gt;=Main!$B$14,$A41&gt;=Main!$B$17),100%,0%)</f>
        <v>1</v>
      </c>
      <c r="BE41" s="422">
        <f>IF(OR(BE$3&gt;=Main!$B$14,$A41&gt;=Main!$B$17),100%,0%)</f>
        <v>1</v>
      </c>
    </row>
    <row r="42" spans="1:57">
      <c r="A42" s="27">
        <v>43</v>
      </c>
      <c r="B42" s="422">
        <f>IF(OR(B$3&gt;=Main!$B$14,$A42&gt;=Main!$B$17),100%,0%)</f>
        <v>1</v>
      </c>
      <c r="C42" s="422">
        <f>IF(OR(C$3&gt;=Main!$B$14,$A42&gt;=Main!$B$17),100%,0%)</f>
        <v>1</v>
      </c>
      <c r="D42" s="422">
        <f>IF(OR(D$3&gt;=Main!$B$14,$A42&gt;=Main!$B$17),100%,0%)</f>
        <v>1</v>
      </c>
      <c r="E42" s="422">
        <f>IF(OR(E$3&gt;=Main!$B$14,$A42&gt;=Main!$B$17),100%,0%)</f>
        <v>1</v>
      </c>
      <c r="F42" s="422">
        <f>IF(OR(F$3&gt;=Main!$B$14,$A42&gt;=Main!$B$17),100%,0%)</f>
        <v>1</v>
      </c>
      <c r="G42" s="422">
        <f>IF(OR(G$3&gt;=Main!$B$14,$A42&gt;=Main!$B$17),100%,0%)</f>
        <v>1</v>
      </c>
      <c r="H42" s="422">
        <f>IF(OR(H$3&gt;=Main!$B$14,$A42&gt;=Main!$B$17),100%,0%)</f>
        <v>1</v>
      </c>
      <c r="I42" s="422">
        <f>IF(OR(I$3&gt;=Main!$B$14,$A42&gt;=Main!$B$17),100%,0%)</f>
        <v>1</v>
      </c>
      <c r="J42" s="422">
        <f>IF(OR(J$3&gt;=Main!$B$14,$A42&gt;=Main!$B$17),100%,0%)</f>
        <v>1</v>
      </c>
      <c r="K42" s="422">
        <f>IF(OR(K$3&gt;=Main!$B$14,$A42&gt;=Main!$B$17),100%,0%)</f>
        <v>1</v>
      </c>
      <c r="L42" s="422">
        <f>IF(OR(L$3&gt;=Main!$B$14,$A42&gt;=Main!$B$17),100%,0%)</f>
        <v>1</v>
      </c>
      <c r="M42" s="422">
        <f>IF(OR(M$3&gt;=Main!$B$14,$A42&gt;=Main!$B$17),100%,0%)</f>
        <v>1</v>
      </c>
      <c r="N42" s="422">
        <f>IF(OR(N$3&gt;=Main!$B$14,$A42&gt;=Main!$B$17),100%,0%)</f>
        <v>1</v>
      </c>
      <c r="O42" s="422">
        <f>IF(OR(O$3&gt;=Main!$B$14,$A42&gt;=Main!$B$17),100%,0%)</f>
        <v>1</v>
      </c>
      <c r="P42" s="422">
        <f>IF(OR(P$3&gt;=Main!$B$14,$A42&gt;=Main!$B$17),100%,0%)</f>
        <v>1</v>
      </c>
      <c r="Q42" s="422">
        <f>IF(OR(Q$3&gt;=Main!$B$14,$A42&gt;=Main!$B$17),100%,0%)</f>
        <v>1</v>
      </c>
      <c r="R42" s="422">
        <f>IF(OR(R$3&gt;=Main!$B$14,$A42&gt;=Main!$B$17),100%,0%)</f>
        <v>1</v>
      </c>
      <c r="S42" s="422">
        <f>IF(OR(S$3&gt;=Main!$B$14,$A42&gt;=Main!$B$17),100%,0%)</f>
        <v>1</v>
      </c>
      <c r="T42" s="422">
        <f>IF(OR(T$3&gt;=Main!$B$14,$A42&gt;=Main!$B$17),100%,0%)</f>
        <v>1</v>
      </c>
      <c r="U42" s="422">
        <f>IF(OR(U$3&gt;=Main!$B$14,$A42&gt;=Main!$B$17),100%,0%)</f>
        <v>1</v>
      </c>
      <c r="V42" s="422">
        <f>IF(OR(V$3&gt;=Main!$B$14,$A42&gt;=Main!$B$17),100%,0%)</f>
        <v>1</v>
      </c>
      <c r="W42" s="422">
        <f>IF(OR(W$3&gt;=Main!$B$14,$A42&gt;=Main!$B$17),100%,0%)</f>
        <v>1</v>
      </c>
      <c r="X42" s="422">
        <f>IF(OR(X$3&gt;=Main!$B$14,$A42&gt;=Main!$B$17),100%,0%)</f>
        <v>1</v>
      </c>
      <c r="Y42" s="422">
        <f>IF(OR(Y$3&gt;=Main!$B$14,$A42&gt;=Main!$B$17),100%,0%)</f>
        <v>1</v>
      </c>
      <c r="Z42" s="422">
        <f>IF(OR(Z$3&gt;=Main!$B$14,$A42&gt;=Main!$B$17),100%,0%)</f>
        <v>1</v>
      </c>
      <c r="AA42" s="422">
        <f>IF(OR(AA$3&gt;=Main!$B$14,$A42&gt;=Main!$B$17),100%,0%)</f>
        <v>1</v>
      </c>
      <c r="AB42" s="422">
        <f>IF(OR(AB$3&gt;=Main!$B$14,$A42&gt;=Main!$B$17),100%,0%)</f>
        <v>1</v>
      </c>
      <c r="AC42" s="422">
        <f>IF(OR(AC$3&gt;=Main!$B$14,$A42&gt;=Main!$B$17),100%,0%)</f>
        <v>1</v>
      </c>
      <c r="AD42" s="422">
        <f>IF(OR(AD$3&gt;=Main!$B$14,$A42&gt;=Main!$B$17),100%,0%)</f>
        <v>1</v>
      </c>
      <c r="AE42" s="422">
        <f>IF(OR(AE$3&gt;=Main!$B$14,$A42&gt;=Main!$B$17),100%,0%)</f>
        <v>1</v>
      </c>
      <c r="AF42" s="422">
        <f>IF(OR(AF$3&gt;=Main!$B$14,$A42&gt;=Main!$B$17),100%,0%)</f>
        <v>1</v>
      </c>
      <c r="AG42" s="422">
        <f>IF(OR(AG$3&gt;=Main!$B$14,$A42&gt;=Main!$B$17),100%,0%)</f>
        <v>1</v>
      </c>
      <c r="AH42" s="422">
        <f>IF(OR(AH$3&gt;=Main!$B$14,$A42&gt;=Main!$B$17),100%,0%)</f>
        <v>1</v>
      </c>
      <c r="AI42" s="422">
        <f>IF(OR(AI$3&gt;=Main!$B$14,$A42&gt;=Main!$B$17),100%,0%)</f>
        <v>1</v>
      </c>
      <c r="AJ42" s="422">
        <f>IF(OR(AJ$3&gt;=Main!$B$14,$A42&gt;=Main!$B$17),100%,0%)</f>
        <v>1</v>
      </c>
      <c r="AK42" s="422">
        <f>IF(OR(AK$3&gt;=Main!$B$14,$A42&gt;=Main!$B$17),100%,0%)</f>
        <v>1</v>
      </c>
      <c r="AL42" s="422">
        <f>IF(OR(AL$3&gt;=Main!$B$14,$A42&gt;=Main!$B$17),100%,0%)</f>
        <v>1</v>
      </c>
      <c r="AM42" s="422">
        <f>IF(OR(AM$3&gt;=Main!$B$14,$A42&gt;=Main!$B$17),100%,0%)</f>
        <v>1</v>
      </c>
      <c r="AN42" s="422">
        <f>IF(OR(AN$3&gt;=Main!$B$14,$A42&gt;=Main!$B$17),100%,0%)</f>
        <v>1</v>
      </c>
      <c r="AO42" s="422">
        <f>IF(OR(AO$3&gt;=Main!$B$14,$A42&gt;=Main!$B$17),100%,0%)</f>
        <v>1</v>
      </c>
      <c r="AP42" s="422">
        <f>IF(OR(AP$3&gt;=Main!$B$14,$A42&gt;=Main!$B$17),100%,0%)</f>
        <v>1</v>
      </c>
      <c r="AQ42" s="422">
        <f>IF(OR(AQ$3&gt;=Main!$B$14,$A42&gt;=Main!$B$17),100%,0%)</f>
        <v>1</v>
      </c>
      <c r="AR42" s="422">
        <f>IF(OR(AR$3&gt;=Main!$B$14,$A42&gt;=Main!$B$17),100%,0%)</f>
        <v>1</v>
      </c>
      <c r="AS42" s="422">
        <f>IF(OR(AS$3&gt;=Main!$B$14,$A42&gt;=Main!$B$17),100%,0%)</f>
        <v>1</v>
      </c>
      <c r="AT42" s="422">
        <f>IF(OR(AT$3&gt;=Main!$B$14,$A42&gt;=Main!$B$17),100%,0%)</f>
        <v>1</v>
      </c>
      <c r="AU42" s="422">
        <f>IF(OR(AU$3&gt;=Main!$B$14,$A42&gt;=Main!$B$17),100%,0%)</f>
        <v>1</v>
      </c>
      <c r="AV42" s="422">
        <f>IF(OR(AV$3&gt;=Main!$B$14,$A42&gt;=Main!$B$17),100%,0%)</f>
        <v>1</v>
      </c>
      <c r="AW42" s="422">
        <f>IF(OR(AW$3&gt;=Main!$B$14,$A42&gt;=Main!$B$17),100%,0%)</f>
        <v>1</v>
      </c>
      <c r="AX42" s="422">
        <f>IF(OR(AX$3&gt;=Main!$B$14,$A42&gt;=Main!$B$17),100%,0%)</f>
        <v>1</v>
      </c>
      <c r="AY42" s="422">
        <f>IF(OR(AY$3&gt;=Main!$B$14,$A42&gt;=Main!$B$17),100%,0%)</f>
        <v>1</v>
      </c>
      <c r="AZ42" s="422">
        <f>IF(OR(AZ$3&gt;=Main!$B$14,$A42&gt;=Main!$B$17),100%,0%)</f>
        <v>1</v>
      </c>
      <c r="BA42" s="422">
        <f>IF(OR(BA$3&gt;=Main!$B$14,$A42&gt;=Main!$B$17),100%,0%)</f>
        <v>1</v>
      </c>
      <c r="BB42" s="422">
        <f>IF(OR(BB$3&gt;=Main!$B$14,$A42&gt;=Main!$B$17),100%,0%)</f>
        <v>1</v>
      </c>
      <c r="BC42" s="422">
        <f>IF(OR(BC$3&gt;=Main!$B$14,$A42&gt;=Main!$B$17),100%,0%)</f>
        <v>1</v>
      </c>
      <c r="BD42" s="422">
        <f>IF(OR(BD$3&gt;=Main!$B$14,$A42&gt;=Main!$B$17),100%,0%)</f>
        <v>1</v>
      </c>
      <c r="BE42" s="422">
        <f>IF(OR(BE$3&gt;=Main!$B$14,$A42&gt;=Main!$B$17),100%,0%)</f>
        <v>1</v>
      </c>
    </row>
    <row r="43" spans="1:57">
      <c r="A43" s="27">
        <v>44</v>
      </c>
      <c r="B43" s="422">
        <f>IF(OR(B$3&gt;=Main!$B$14,$A43&gt;=Main!$B$17),100%,0%)</f>
        <v>1</v>
      </c>
      <c r="C43" s="422">
        <f>IF(OR(C$3&gt;=Main!$B$14,$A43&gt;=Main!$B$17),100%,0%)</f>
        <v>1</v>
      </c>
      <c r="D43" s="422">
        <f>IF(OR(D$3&gt;=Main!$B$14,$A43&gt;=Main!$B$17),100%,0%)</f>
        <v>1</v>
      </c>
      <c r="E43" s="422">
        <f>IF(OR(E$3&gt;=Main!$B$14,$A43&gt;=Main!$B$17),100%,0%)</f>
        <v>1</v>
      </c>
      <c r="F43" s="422">
        <f>IF(OR(F$3&gt;=Main!$B$14,$A43&gt;=Main!$B$17),100%,0%)</f>
        <v>1</v>
      </c>
      <c r="G43" s="422">
        <f>IF(OR(G$3&gt;=Main!$B$14,$A43&gt;=Main!$B$17),100%,0%)</f>
        <v>1</v>
      </c>
      <c r="H43" s="422">
        <f>IF(OR(H$3&gt;=Main!$B$14,$A43&gt;=Main!$B$17),100%,0%)</f>
        <v>1</v>
      </c>
      <c r="I43" s="422">
        <f>IF(OR(I$3&gt;=Main!$B$14,$A43&gt;=Main!$B$17),100%,0%)</f>
        <v>1</v>
      </c>
      <c r="J43" s="422">
        <f>IF(OR(J$3&gt;=Main!$B$14,$A43&gt;=Main!$B$17),100%,0%)</f>
        <v>1</v>
      </c>
      <c r="K43" s="422">
        <f>IF(OR(K$3&gt;=Main!$B$14,$A43&gt;=Main!$B$17),100%,0%)</f>
        <v>1</v>
      </c>
      <c r="L43" s="422">
        <f>IF(OR(L$3&gt;=Main!$B$14,$A43&gt;=Main!$B$17),100%,0%)</f>
        <v>1</v>
      </c>
      <c r="M43" s="422">
        <f>IF(OR(M$3&gt;=Main!$B$14,$A43&gt;=Main!$B$17),100%,0%)</f>
        <v>1</v>
      </c>
      <c r="N43" s="422">
        <f>IF(OR(N$3&gt;=Main!$B$14,$A43&gt;=Main!$B$17),100%,0%)</f>
        <v>1</v>
      </c>
      <c r="O43" s="422">
        <f>IF(OR(O$3&gt;=Main!$B$14,$A43&gt;=Main!$B$17),100%,0%)</f>
        <v>1</v>
      </c>
      <c r="P43" s="422">
        <f>IF(OR(P$3&gt;=Main!$B$14,$A43&gt;=Main!$B$17),100%,0%)</f>
        <v>1</v>
      </c>
      <c r="Q43" s="422">
        <f>IF(OR(Q$3&gt;=Main!$B$14,$A43&gt;=Main!$B$17),100%,0%)</f>
        <v>1</v>
      </c>
      <c r="R43" s="422">
        <f>IF(OR(R$3&gt;=Main!$B$14,$A43&gt;=Main!$B$17),100%,0%)</f>
        <v>1</v>
      </c>
      <c r="S43" s="422">
        <f>IF(OR(S$3&gt;=Main!$B$14,$A43&gt;=Main!$B$17),100%,0%)</f>
        <v>1</v>
      </c>
      <c r="T43" s="422">
        <f>IF(OR(T$3&gt;=Main!$B$14,$A43&gt;=Main!$B$17),100%,0%)</f>
        <v>1</v>
      </c>
      <c r="U43" s="422">
        <f>IF(OR(U$3&gt;=Main!$B$14,$A43&gt;=Main!$B$17),100%,0%)</f>
        <v>1</v>
      </c>
      <c r="V43" s="422">
        <f>IF(OR(V$3&gt;=Main!$B$14,$A43&gt;=Main!$B$17),100%,0%)</f>
        <v>1</v>
      </c>
      <c r="W43" s="422">
        <f>IF(OR(W$3&gt;=Main!$B$14,$A43&gt;=Main!$B$17),100%,0%)</f>
        <v>1</v>
      </c>
      <c r="X43" s="422">
        <f>IF(OR(X$3&gt;=Main!$B$14,$A43&gt;=Main!$B$17),100%,0%)</f>
        <v>1</v>
      </c>
      <c r="Y43" s="422">
        <f>IF(OR(Y$3&gt;=Main!$B$14,$A43&gt;=Main!$B$17),100%,0%)</f>
        <v>1</v>
      </c>
      <c r="Z43" s="422">
        <f>IF(OR(Z$3&gt;=Main!$B$14,$A43&gt;=Main!$B$17),100%,0%)</f>
        <v>1</v>
      </c>
      <c r="AA43" s="422">
        <f>IF(OR(AA$3&gt;=Main!$B$14,$A43&gt;=Main!$B$17),100%,0%)</f>
        <v>1</v>
      </c>
      <c r="AB43" s="422">
        <f>IF(OR(AB$3&gt;=Main!$B$14,$A43&gt;=Main!$B$17),100%,0%)</f>
        <v>1</v>
      </c>
      <c r="AC43" s="422">
        <f>IF(OR(AC$3&gt;=Main!$B$14,$A43&gt;=Main!$B$17),100%,0%)</f>
        <v>1</v>
      </c>
      <c r="AD43" s="422">
        <f>IF(OR(AD$3&gt;=Main!$B$14,$A43&gt;=Main!$B$17),100%,0%)</f>
        <v>1</v>
      </c>
      <c r="AE43" s="422">
        <f>IF(OR(AE$3&gt;=Main!$B$14,$A43&gt;=Main!$B$17),100%,0%)</f>
        <v>1</v>
      </c>
      <c r="AF43" s="422">
        <f>IF(OR(AF$3&gt;=Main!$B$14,$A43&gt;=Main!$B$17),100%,0%)</f>
        <v>1</v>
      </c>
      <c r="AG43" s="422">
        <f>IF(OR(AG$3&gt;=Main!$B$14,$A43&gt;=Main!$B$17),100%,0%)</f>
        <v>1</v>
      </c>
      <c r="AH43" s="422">
        <f>IF(OR(AH$3&gt;=Main!$B$14,$A43&gt;=Main!$B$17),100%,0%)</f>
        <v>1</v>
      </c>
      <c r="AI43" s="422">
        <f>IF(OR(AI$3&gt;=Main!$B$14,$A43&gt;=Main!$B$17),100%,0%)</f>
        <v>1</v>
      </c>
      <c r="AJ43" s="422">
        <f>IF(OR(AJ$3&gt;=Main!$B$14,$A43&gt;=Main!$B$17),100%,0%)</f>
        <v>1</v>
      </c>
      <c r="AK43" s="422">
        <f>IF(OR(AK$3&gt;=Main!$B$14,$A43&gt;=Main!$B$17),100%,0%)</f>
        <v>1</v>
      </c>
      <c r="AL43" s="422">
        <f>IF(OR(AL$3&gt;=Main!$B$14,$A43&gt;=Main!$B$17),100%,0%)</f>
        <v>1</v>
      </c>
      <c r="AM43" s="422">
        <f>IF(OR(AM$3&gt;=Main!$B$14,$A43&gt;=Main!$B$17),100%,0%)</f>
        <v>1</v>
      </c>
      <c r="AN43" s="422">
        <f>IF(OR(AN$3&gt;=Main!$B$14,$A43&gt;=Main!$B$17),100%,0%)</f>
        <v>1</v>
      </c>
      <c r="AO43" s="422">
        <f>IF(OR(AO$3&gt;=Main!$B$14,$A43&gt;=Main!$B$17),100%,0%)</f>
        <v>1</v>
      </c>
      <c r="AP43" s="422">
        <f>IF(OR(AP$3&gt;=Main!$B$14,$A43&gt;=Main!$B$17),100%,0%)</f>
        <v>1</v>
      </c>
      <c r="AQ43" s="422">
        <f>IF(OR(AQ$3&gt;=Main!$B$14,$A43&gt;=Main!$B$17),100%,0%)</f>
        <v>1</v>
      </c>
      <c r="AR43" s="422">
        <f>IF(OR(AR$3&gt;=Main!$B$14,$A43&gt;=Main!$B$17),100%,0%)</f>
        <v>1</v>
      </c>
      <c r="AS43" s="422">
        <f>IF(OR(AS$3&gt;=Main!$B$14,$A43&gt;=Main!$B$17),100%,0%)</f>
        <v>1</v>
      </c>
      <c r="AT43" s="422">
        <f>IF(OR(AT$3&gt;=Main!$B$14,$A43&gt;=Main!$B$17),100%,0%)</f>
        <v>1</v>
      </c>
      <c r="AU43" s="422">
        <f>IF(OR(AU$3&gt;=Main!$B$14,$A43&gt;=Main!$B$17),100%,0%)</f>
        <v>1</v>
      </c>
      <c r="AV43" s="422">
        <f>IF(OR(AV$3&gt;=Main!$B$14,$A43&gt;=Main!$B$17),100%,0%)</f>
        <v>1</v>
      </c>
      <c r="AW43" s="422">
        <f>IF(OR(AW$3&gt;=Main!$B$14,$A43&gt;=Main!$B$17),100%,0%)</f>
        <v>1</v>
      </c>
      <c r="AX43" s="422">
        <f>IF(OR(AX$3&gt;=Main!$B$14,$A43&gt;=Main!$B$17),100%,0%)</f>
        <v>1</v>
      </c>
      <c r="AY43" s="422">
        <f>IF(OR(AY$3&gt;=Main!$B$14,$A43&gt;=Main!$B$17),100%,0%)</f>
        <v>1</v>
      </c>
      <c r="AZ43" s="422">
        <f>IF(OR(AZ$3&gt;=Main!$B$14,$A43&gt;=Main!$B$17),100%,0%)</f>
        <v>1</v>
      </c>
      <c r="BA43" s="422">
        <f>IF(OR(BA$3&gt;=Main!$B$14,$A43&gt;=Main!$B$17),100%,0%)</f>
        <v>1</v>
      </c>
      <c r="BB43" s="422">
        <f>IF(OR(BB$3&gt;=Main!$B$14,$A43&gt;=Main!$B$17),100%,0%)</f>
        <v>1</v>
      </c>
      <c r="BC43" s="422">
        <f>IF(OR(BC$3&gt;=Main!$B$14,$A43&gt;=Main!$B$17),100%,0%)</f>
        <v>1</v>
      </c>
      <c r="BD43" s="422">
        <f>IF(OR(BD$3&gt;=Main!$B$14,$A43&gt;=Main!$B$17),100%,0%)</f>
        <v>1</v>
      </c>
      <c r="BE43" s="422">
        <f>IF(OR(BE$3&gt;=Main!$B$14,$A43&gt;=Main!$B$17),100%,0%)</f>
        <v>1</v>
      </c>
    </row>
    <row r="44" spans="1:57">
      <c r="A44" s="27">
        <v>45</v>
      </c>
      <c r="B44" s="422">
        <f>IF(OR(B$3&gt;=Main!$B$14,$A44&gt;=Main!$B$17),100%,0%)</f>
        <v>1</v>
      </c>
      <c r="C44" s="422">
        <f>IF(OR(C$3&gt;=Main!$B$14,$A44&gt;=Main!$B$17),100%,0%)</f>
        <v>1</v>
      </c>
      <c r="D44" s="422">
        <f>IF(OR(D$3&gt;=Main!$B$14,$A44&gt;=Main!$B$17),100%,0%)</f>
        <v>1</v>
      </c>
      <c r="E44" s="422">
        <f>IF(OR(E$3&gt;=Main!$B$14,$A44&gt;=Main!$B$17),100%,0%)</f>
        <v>1</v>
      </c>
      <c r="F44" s="422">
        <f>IF(OR(F$3&gt;=Main!$B$14,$A44&gt;=Main!$B$17),100%,0%)</f>
        <v>1</v>
      </c>
      <c r="G44" s="422">
        <f>IF(OR(G$3&gt;=Main!$B$14,$A44&gt;=Main!$B$17),100%,0%)</f>
        <v>1</v>
      </c>
      <c r="H44" s="422">
        <f>IF(OR(H$3&gt;=Main!$B$14,$A44&gt;=Main!$B$17),100%,0%)</f>
        <v>1</v>
      </c>
      <c r="I44" s="422">
        <f>IF(OR(I$3&gt;=Main!$B$14,$A44&gt;=Main!$B$17),100%,0%)</f>
        <v>1</v>
      </c>
      <c r="J44" s="422">
        <f>IF(OR(J$3&gt;=Main!$B$14,$A44&gt;=Main!$B$17),100%,0%)</f>
        <v>1</v>
      </c>
      <c r="K44" s="422">
        <f>IF(OR(K$3&gt;=Main!$B$14,$A44&gt;=Main!$B$17),100%,0%)</f>
        <v>1</v>
      </c>
      <c r="L44" s="422">
        <f>IF(OR(L$3&gt;=Main!$B$14,$A44&gt;=Main!$B$17),100%,0%)</f>
        <v>1</v>
      </c>
      <c r="M44" s="422">
        <f>IF(OR(M$3&gt;=Main!$B$14,$A44&gt;=Main!$B$17),100%,0%)</f>
        <v>1</v>
      </c>
      <c r="N44" s="422">
        <f>IF(OR(N$3&gt;=Main!$B$14,$A44&gt;=Main!$B$17),100%,0%)</f>
        <v>1</v>
      </c>
      <c r="O44" s="422">
        <f>IF(OR(O$3&gt;=Main!$B$14,$A44&gt;=Main!$B$17),100%,0%)</f>
        <v>1</v>
      </c>
      <c r="P44" s="422">
        <f>IF(OR(P$3&gt;=Main!$B$14,$A44&gt;=Main!$B$17),100%,0%)</f>
        <v>1</v>
      </c>
      <c r="Q44" s="422">
        <f>IF(OR(Q$3&gt;=Main!$B$14,$A44&gt;=Main!$B$17),100%,0%)</f>
        <v>1</v>
      </c>
      <c r="R44" s="422">
        <f>IF(OR(R$3&gt;=Main!$B$14,$A44&gt;=Main!$B$17),100%,0%)</f>
        <v>1</v>
      </c>
      <c r="S44" s="422">
        <f>IF(OR(S$3&gt;=Main!$B$14,$A44&gt;=Main!$B$17),100%,0%)</f>
        <v>1</v>
      </c>
      <c r="T44" s="422">
        <f>IF(OR(T$3&gt;=Main!$B$14,$A44&gt;=Main!$B$17),100%,0%)</f>
        <v>1</v>
      </c>
      <c r="U44" s="422">
        <f>IF(OR(U$3&gt;=Main!$B$14,$A44&gt;=Main!$B$17),100%,0%)</f>
        <v>1</v>
      </c>
      <c r="V44" s="422">
        <f>IF(OR(V$3&gt;=Main!$B$14,$A44&gt;=Main!$B$17),100%,0%)</f>
        <v>1</v>
      </c>
      <c r="W44" s="422">
        <f>IF(OR(W$3&gt;=Main!$B$14,$A44&gt;=Main!$B$17),100%,0%)</f>
        <v>1</v>
      </c>
      <c r="X44" s="422">
        <f>IF(OR(X$3&gt;=Main!$B$14,$A44&gt;=Main!$B$17),100%,0%)</f>
        <v>1</v>
      </c>
      <c r="Y44" s="422">
        <f>IF(OR(Y$3&gt;=Main!$B$14,$A44&gt;=Main!$B$17),100%,0%)</f>
        <v>1</v>
      </c>
      <c r="Z44" s="422">
        <f>IF(OR(Z$3&gt;=Main!$B$14,$A44&gt;=Main!$B$17),100%,0%)</f>
        <v>1</v>
      </c>
      <c r="AA44" s="422">
        <f>IF(OR(AA$3&gt;=Main!$B$14,$A44&gt;=Main!$B$17),100%,0%)</f>
        <v>1</v>
      </c>
      <c r="AB44" s="422">
        <f>IF(OR(AB$3&gt;=Main!$B$14,$A44&gt;=Main!$B$17),100%,0%)</f>
        <v>1</v>
      </c>
      <c r="AC44" s="422">
        <f>IF(OR(AC$3&gt;=Main!$B$14,$A44&gt;=Main!$B$17),100%,0%)</f>
        <v>1</v>
      </c>
      <c r="AD44" s="422">
        <f>IF(OR(AD$3&gt;=Main!$B$14,$A44&gt;=Main!$B$17),100%,0%)</f>
        <v>1</v>
      </c>
      <c r="AE44" s="422">
        <f>IF(OR(AE$3&gt;=Main!$B$14,$A44&gt;=Main!$B$17),100%,0%)</f>
        <v>1</v>
      </c>
      <c r="AF44" s="422">
        <f>IF(OR(AF$3&gt;=Main!$B$14,$A44&gt;=Main!$B$17),100%,0%)</f>
        <v>1</v>
      </c>
      <c r="AG44" s="422">
        <f>IF(OR(AG$3&gt;=Main!$B$14,$A44&gt;=Main!$B$17),100%,0%)</f>
        <v>1</v>
      </c>
      <c r="AH44" s="422">
        <f>IF(OR(AH$3&gt;=Main!$B$14,$A44&gt;=Main!$B$17),100%,0%)</f>
        <v>1</v>
      </c>
      <c r="AI44" s="422">
        <f>IF(OR(AI$3&gt;=Main!$B$14,$A44&gt;=Main!$B$17),100%,0%)</f>
        <v>1</v>
      </c>
      <c r="AJ44" s="422">
        <f>IF(OR(AJ$3&gt;=Main!$B$14,$A44&gt;=Main!$B$17),100%,0%)</f>
        <v>1</v>
      </c>
      <c r="AK44" s="422">
        <f>IF(OR(AK$3&gt;=Main!$B$14,$A44&gt;=Main!$B$17),100%,0%)</f>
        <v>1</v>
      </c>
      <c r="AL44" s="422">
        <f>IF(OR(AL$3&gt;=Main!$B$14,$A44&gt;=Main!$B$17),100%,0%)</f>
        <v>1</v>
      </c>
      <c r="AM44" s="422">
        <f>IF(OR(AM$3&gt;=Main!$B$14,$A44&gt;=Main!$B$17),100%,0%)</f>
        <v>1</v>
      </c>
      <c r="AN44" s="422">
        <f>IF(OR(AN$3&gt;=Main!$B$14,$A44&gt;=Main!$B$17),100%,0%)</f>
        <v>1</v>
      </c>
      <c r="AO44" s="422">
        <f>IF(OR(AO$3&gt;=Main!$B$14,$A44&gt;=Main!$B$17),100%,0%)</f>
        <v>1</v>
      </c>
      <c r="AP44" s="422">
        <f>IF(OR(AP$3&gt;=Main!$B$14,$A44&gt;=Main!$B$17),100%,0%)</f>
        <v>1</v>
      </c>
      <c r="AQ44" s="422">
        <f>IF(OR(AQ$3&gt;=Main!$B$14,$A44&gt;=Main!$B$17),100%,0%)</f>
        <v>1</v>
      </c>
      <c r="AR44" s="422">
        <f>IF(OR(AR$3&gt;=Main!$B$14,$A44&gt;=Main!$B$17),100%,0%)</f>
        <v>1</v>
      </c>
      <c r="AS44" s="422">
        <f>IF(OR(AS$3&gt;=Main!$B$14,$A44&gt;=Main!$B$17),100%,0%)</f>
        <v>1</v>
      </c>
      <c r="AT44" s="422">
        <f>IF(OR(AT$3&gt;=Main!$B$14,$A44&gt;=Main!$B$17),100%,0%)</f>
        <v>1</v>
      </c>
      <c r="AU44" s="422">
        <f>IF(OR(AU$3&gt;=Main!$B$14,$A44&gt;=Main!$B$17),100%,0%)</f>
        <v>1</v>
      </c>
      <c r="AV44" s="422">
        <f>IF(OR(AV$3&gt;=Main!$B$14,$A44&gt;=Main!$B$17),100%,0%)</f>
        <v>1</v>
      </c>
      <c r="AW44" s="422">
        <f>IF(OR(AW$3&gt;=Main!$B$14,$A44&gt;=Main!$B$17),100%,0%)</f>
        <v>1</v>
      </c>
      <c r="AX44" s="422">
        <f>IF(OR(AX$3&gt;=Main!$B$14,$A44&gt;=Main!$B$17),100%,0%)</f>
        <v>1</v>
      </c>
      <c r="AY44" s="422">
        <f>IF(OR(AY$3&gt;=Main!$B$14,$A44&gt;=Main!$B$17),100%,0%)</f>
        <v>1</v>
      </c>
      <c r="AZ44" s="422">
        <f>IF(OR(AZ$3&gt;=Main!$B$14,$A44&gt;=Main!$B$17),100%,0%)</f>
        <v>1</v>
      </c>
      <c r="BA44" s="422">
        <f>IF(OR(BA$3&gt;=Main!$B$14,$A44&gt;=Main!$B$17),100%,0%)</f>
        <v>1</v>
      </c>
      <c r="BB44" s="422">
        <f>IF(OR(BB$3&gt;=Main!$B$14,$A44&gt;=Main!$B$17),100%,0%)</f>
        <v>1</v>
      </c>
      <c r="BC44" s="422">
        <f>IF(OR(BC$3&gt;=Main!$B$14,$A44&gt;=Main!$B$17),100%,0%)</f>
        <v>1</v>
      </c>
      <c r="BD44" s="422">
        <f>IF(OR(BD$3&gt;=Main!$B$14,$A44&gt;=Main!$B$17),100%,0%)</f>
        <v>1</v>
      </c>
      <c r="BE44" s="422">
        <f>IF(OR(BE$3&gt;=Main!$B$14,$A44&gt;=Main!$B$17),100%,0%)</f>
        <v>1</v>
      </c>
    </row>
    <row r="45" spans="1:57">
      <c r="A45" s="27">
        <v>46</v>
      </c>
      <c r="B45" s="422">
        <f>IF(OR(B$3&gt;=Main!$B$14,$A45&gt;=Main!$B$17),100%,0%)</f>
        <v>1</v>
      </c>
      <c r="C45" s="422">
        <f>IF(OR(C$3&gt;=Main!$B$14,$A45&gt;=Main!$B$17),100%,0%)</f>
        <v>1</v>
      </c>
      <c r="D45" s="422">
        <f>IF(OR(D$3&gt;=Main!$B$14,$A45&gt;=Main!$B$17),100%,0%)</f>
        <v>1</v>
      </c>
      <c r="E45" s="422">
        <f>IF(OR(E$3&gt;=Main!$B$14,$A45&gt;=Main!$B$17),100%,0%)</f>
        <v>1</v>
      </c>
      <c r="F45" s="422">
        <f>IF(OR(F$3&gt;=Main!$B$14,$A45&gt;=Main!$B$17),100%,0%)</f>
        <v>1</v>
      </c>
      <c r="G45" s="422">
        <f>IF(OR(G$3&gt;=Main!$B$14,$A45&gt;=Main!$B$17),100%,0%)</f>
        <v>1</v>
      </c>
      <c r="H45" s="422">
        <f>IF(OR(H$3&gt;=Main!$B$14,$A45&gt;=Main!$B$17),100%,0%)</f>
        <v>1</v>
      </c>
      <c r="I45" s="422">
        <f>IF(OR(I$3&gt;=Main!$B$14,$A45&gt;=Main!$B$17),100%,0%)</f>
        <v>1</v>
      </c>
      <c r="J45" s="422">
        <f>IF(OR(J$3&gt;=Main!$B$14,$A45&gt;=Main!$B$17),100%,0%)</f>
        <v>1</v>
      </c>
      <c r="K45" s="422">
        <f>IF(OR(K$3&gt;=Main!$B$14,$A45&gt;=Main!$B$17),100%,0%)</f>
        <v>1</v>
      </c>
      <c r="L45" s="422">
        <f>IF(OR(L$3&gt;=Main!$B$14,$A45&gt;=Main!$B$17),100%,0%)</f>
        <v>1</v>
      </c>
      <c r="M45" s="422">
        <f>IF(OR(M$3&gt;=Main!$B$14,$A45&gt;=Main!$B$17),100%,0%)</f>
        <v>1</v>
      </c>
      <c r="N45" s="422">
        <f>IF(OR(N$3&gt;=Main!$B$14,$A45&gt;=Main!$B$17),100%,0%)</f>
        <v>1</v>
      </c>
      <c r="O45" s="422">
        <f>IF(OR(O$3&gt;=Main!$B$14,$A45&gt;=Main!$B$17),100%,0%)</f>
        <v>1</v>
      </c>
      <c r="P45" s="422">
        <f>IF(OR(P$3&gt;=Main!$B$14,$A45&gt;=Main!$B$17),100%,0%)</f>
        <v>1</v>
      </c>
      <c r="Q45" s="422">
        <f>IF(OR(Q$3&gt;=Main!$B$14,$A45&gt;=Main!$B$17),100%,0%)</f>
        <v>1</v>
      </c>
      <c r="R45" s="422">
        <f>IF(OR(R$3&gt;=Main!$B$14,$A45&gt;=Main!$B$17),100%,0%)</f>
        <v>1</v>
      </c>
      <c r="S45" s="422">
        <f>IF(OR(S$3&gt;=Main!$B$14,$A45&gt;=Main!$B$17),100%,0%)</f>
        <v>1</v>
      </c>
      <c r="T45" s="422">
        <f>IF(OR(T$3&gt;=Main!$B$14,$A45&gt;=Main!$B$17),100%,0%)</f>
        <v>1</v>
      </c>
      <c r="U45" s="422">
        <f>IF(OR(U$3&gt;=Main!$B$14,$A45&gt;=Main!$B$17),100%,0%)</f>
        <v>1</v>
      </c>
      <c r="V45" s="422">
        <f>IF(OR(V$3&gt;=Main!$B$14,$A45&gt;=Main!$B$17),100%,0%)</f>
        <v>1</v>
      </c>
      <c r="W45" s="422">
        <f>IF(OR(W$3&gt;=Main!$B$14,$A45&gt;=Main!$B$17),100%,0%)</f>
        <v>1</v>
      </c>
      <c r="X45" s="422">
        <f>IF(OR(X$3&gt;=Main!$B$14,$A45&gt;=Main!$B$17),100%,0%)</f>
        <v>1</v>
      </c>
      <c r="Y45" s="422">
        <f>IF(OR(Y$3&gt;=Main!$B$14,$A45&gt;=Main!$B$17),100%,0%)</f>
        <v>1</v>
      </c>
      <c r="Z45" s="422">
        <f>IF(OR(Z$3&gt;=Main!$B$14,$A45&gt;=Main!$B$17),100%,0%)</f>
        <v>1</v>
      </c>
      <c r="AA45" s="422">
        <f>IF(OR(AA$3&gt;=Main!$B$14,$A45&gt;=Main!$B$17),100%,0%)</f>
        <v>1</v>
      </c>
      <c r="AB45" s="422">
        <f>IF(OR(AB$3&gt;=Main!$B$14,$A45&gt;=Main!$B$17),100%,0%)</f>
        <v>1</v>
      </c>
      <c r="AC45" s="422">
        <f>IF(OR(AC$3&gt;=Main!$B$14,$A45&gt;=Main!$B$17),100%,0%)</f>
        <v>1</v>
      </c>
      <c r="AD45" s="422">
        <f>IF(OR(AD$3&gt;=Main!$B$14,$A45&gt;=Main!$B$17),100%,0%)</f>
        <v>1</v>
      </c>
      <c r="AE45" s="422">
        <f>IF(OR(AE$3&gt;=Main!$B$14,$A45&gt;=Main!$B$17),100%,0%)</f>
        <v>1</v>
      </c>
      <c r="AF45" s="422">
        <f>IF(OR(AF$3&gt;=Main!$B$14,$A45&gt;=Main!$B$17),100%,0%)</f>
        <v>1</v>
      </c>
      <c r="AG45" s="422">
        <f>IF(OR(AG$3&gt;=Main!$B$14,$A45&gt;=Main!$B$17),100%,0%)</f>
        <v>1</v>
      </c>
      <c r="AH45" s="422">
        <f>IF(OR(AH$3&gt;=Main!$B$14,$A45&gt;=Main!$B$17),100%,0%)</f>
        <v>1</v>
      </c>
      <c r="AI45" s="422">
        <f>IF(OR(AI$3&gt;=Main!$B$14,$A45&gt;=Main!$B$17),100%,0%)</f>
        <v>1</v>
      </c>
      <c r="AJ45" s="422">
        <f>IF(OR(AJ$3&gt;=Main!$B$14,$A45&gt;=Main!$B$17),100%,0%)</f>
        <v>1</v>
      </c>
      <c r="AK45" s="422">
        <f>IF(OR(AK$3&gt;=Main!$B$14,$A45&gt;=Main!$B$17),100%,0%)</f>
        <v>1</v>
      </c>
      <c r="AL45" s="422">
        <f>IF(OR(AL$3&gt;=Main!$B$14,$A45&gt;=Main!$B$17),100%,0%)</f>
        <v>1</v>
      </c>
      <c r="AM45" s="422">
        <f>IF(OR(AM$3&gt;=Main!$B$14,$A45&gt;=Main!$B$17),100%,0%)</f>
        <v>1</v>
      </c>
      <c r="AN45" s="422">
        <f>IF(OR(AN$3&gt;=Main!$B$14,$A45&gt;=Main!$B$17),100%,0%)</f>
        <v>1</v>
      </c>
      <c r="AO45" s="422">
        <f>IF(OR(AO$3&gt;=Main!$B$14,$A45&gt;=Main!$B$17),100%,0%)</f>
        <v>1</v>
      </c>
      <c r="AP45" s="422">
        <f>IF(OR(AP$3&gt;=Main!$B$14,$A45&gt;=Main!$B$17),100%,0%)</f>
        <v>1</v>
      </c>
      <c r="AQ45" s="422">
        <f>IF(OR(AQ$3&gt;=Main!$B$14,$A45&gt;=Main!$B$17),100%,0%)</f>
        <v>1</v>
      </c>
      <c r="AR45" s="422">
        <f>IF(OR(AR$3&gt;=Main!$B$14,$A45&gt;=Main!$B$17),100%,0%)</f>
        <v>1</v>
      </c>
      <c r="AS45" s="422">
        <f>IF(OR(AS$3&gt;=Main!$B$14,$A45&gt;=Main!$B$17),100%,0%)</f>
        <v>1</v>
      </c>
      <c r="AT45" s="422">
        <f>IF(OR(AT$3&gt;=Main!$B$14,$A45&gt;=Main!$B$17),100%,0%)</f>
        <v>1</v>
      </c>
      <c r="AU45" s="422">
        <f>IF(OR(AU$3&gt;=Main!$B$14,$A45&gt;=Main!$B$17),100%,0%)</f>
        <v>1</v>
      </c>
      <c r="AV45" s="422">
        <f>IF(OR(AV$3&gt;=Main!$B$14,$A45&gt;=Main!$B$17),100%,0%)</f>
        <v>1</v>
      </c>
      <c r="AW45" s="422">
        <f>IF(OR(AW$3&gt;=Main!$B$14,$A45&gt;=Main!$B$17),100%,0%)</f>
        <v>1</v>
      </c>
      <c r="AX45" s="422">
        <f>IF(OR(AX$3&gt;=Main!$B$14,$A45&gt;=Main!$B$17),100%,0%)</f>
        <v>1</v>
      </c>
      <c r="AY45" s="422">
        <f>IF(OR(AY$3&gt;=Main!$B$14,$A45&gt;=Main!$B$17),100%,0%)</f>
        <v>1</v>
      </c>
      <c r="AZ45" s="422">
        <f>IF(OR(AZ$3&gt;=Main!$B$14,$A45&gt;=Main!$B$17),100%,0%)</f>
        <v>1</v>
      </c>
      <c r="BA45" s="422">
        <f>IF(OR(BA$3&gt;=Main!$B$14,$A45&gt;=Main!$B$17),100%,0%)</f>
        <v>1</v>
      </c>
      <c r="BB45" s="422">
        <f>IF(OR(BB$3&gt;=Main!$B$14,$A45&gt;=Main!$B$17),100%,0%)</f>
        <v>1</v>
      </c>
      <c r="BC45" s="422">
        <f>IF(OR(BC$3&gt;=Main!$B$14,$A45&gt;=Main!$B$17),100%,0%)</f>
        <v>1</v>
      </c>
      <c r="BD45" s="422">
        <f>IF(OR(BD$3&gt;=Main!$B$14,$A45&gt;=Main!$B$17),100%,0%)</f>
        <v>1</v>
      </c>
      <c r="BE45" s="422">
        <f>IF(OR(BE$3&gt;=Main!$B$14,$A45&gt;=Main!$B$17),100%,0%)</f>
        <v>1</v>
      </c>
    </row>
    <row r="46" spans="1:57">
      <c r="A46" s="27">
        <v>47</v>
      </c>
      <c r="B46" s="422">
        <f>IF(OR(B$3&gt;=Main!$B$14,$A46&gt;=Main!$B$17),100%,0%)</f>
        <v>1</v>
      </c>
      <c r="C46" s="422">
        <f>IF(OR(C$3&gt;=Main!$B$14,$A46&gt;=Main!$B$17),100%,0%)</f>
        <v>1</v>
      </c>
      <c r="D46" s="422">
        <f>IF(OR(D$3&gt;=Main!$B$14,$A46&gt;=Main!$B$17),100%,0%)</f>
        <v>1</v>
      </c>
      <c r="E46" s="422">
        <f>IF(OR(E$3&gt;=Main!$B$14,$A46&gt;=Main!$B$17),100%,0%)</f>
        <v>1</v>
      </c>
      <c r="F46" s="422">
        <f>IF(OR(F$3&gt;=Main!$B$14,$A46&gt;=Main!$B$17),100%,0%)</f>
        <v>1</v>
      </c>
      <c r="G46" s="422">
        <f>IF(OR(G$3&gt;=Main!$B$14,$A46&gt;=Main!$B$17),100%,0%)</f>
        <v>1</v>
      </c>
      <c r="H46" s="422">
        <f>IF(OR(H$3&gt;=Main!$B$14,$A46&gt;=Main!$B$17),100%,0%)</f>
        <v>1</v>
      </c>
      <c r="I46" s="422">
        <f>IF(OR(I$3&gt;=Main!$B$14,$A46&gt;=Main!$B$17),100%,0%)</f>
        <v>1</v>
      </c>
      <c r="J46" s="422">
        <f>IF(OR(J$3&gt;=Main!$B$14,$A46&gt;=Main!$B$17),100%,0%)</f>
        <v>1</v>
      </c>
      <c r="K46" s="422">
        <f>IF(OR(K$3&gt;=Main!$B$14,$A46&gt;=Main!$B$17),100%,0%)</f>
        <v>1</v>
      </c>
      <c r="L46" s="422">
        <f>IF(OR(L$3&gt;=Main!$B$14,$A46&gt;=Main!$B$17),100%,0%)</f>
        <v>1</v>
      </c>
      <c r="M46" s="422">
        <f>IF(OR(M$3&gt;=Main!$B$14,$A46&gt;=Main!$B$17),100%,0%)</f>
        <v>1</v>
      </c>
      <c r="N46" s="422">
        <f>IF(OR(N$3&gt;=Main!$B$14,$A46&gt;=Main!$B$17),100%,0%)</f>
        <v>1</v>
      </c>
      <c r="O46" s="422">
        <f>IF(OR(O$3&gt;=Main!$B$14,$A46&gt;=Main!$B$17),100%,0%)</f>
        <v>1</v>
      </c>
      <c r="P46" s="422">
        <f>IF(OR(P$3&gt;=Main!$B$14,$A46&gt;=Main!$B$17),100%,0%)</f>
        <v>1</v>
      </c>
      <c r="Q46" s="422">
        <f>IF(OR(Q$3&gt;=Main!$B$14,$A46&gt;=Main!$B$17),100%,0%)</f>
        <v>1</v>
      </c>
      <c r="R46" s="422">
        <f>IF(OR(R$3&gt;=Main!$B$14,$A46&gt;=Main!$B$17),100%,0%)</f>
        <v>1</v>
      </c>
      <c r="S46" s="422">
        <f>IF(OR(S$3&gt;=Main!$B$14,$A46&gt;=Main!$B$17),100%,0%)</f>
        <v>1</v>
      </c>
      <c r="T46" s="422">
        <f>IF(OR(T$3&gt;=Main!$B$14,$A46&gt;=Main!$B$17),100%,0%)</f>
        <v>1</v>
      </c>
      <c r="U46" s="422">
        <f>IF(OR(U$3&gt;=Main!$B$14,$A46&gt;=Main!$B$17),100%,0%)</f>
        <v>1</v>
      </c>
      <c r="V46" s="422">
        <f>IF(OR(V$3&gt;=Main!$B$14,$A46&gt;=Main!$B$17),100%,0%)</f>
        <v>1</v>
      </c>
      <c r="W46" s="422">
        <f>IF(OR(W$3&gt;=Main!$B$14,$A46&gt;=Main!$B$17),100%,0%)</f>
        <v>1</v>
      </c>
      <c r="X46" s="422">
        <f>IF(OR(X$3&gt;=Main!$B$14,$A46&gt;=Main!$B$17),100%,0%)</f>
        <v>1</v>
      </c>
      <c r="Y46" s="422">
        <f>IF(OR(Y$3&gt;=Main!$B$14,$A46&gt;=Main!$B$17),100%,0%)</f>
        <v>1</v>
      </c>
      <c r="Z46" s="422">
        <f>IF(OR(Z$3&gt;=Main!$B$14,$A46&gt;=Main!$B$17),100%,0%)</f>
        <v>1</v>
      </c>
      <c r="AA46" s="422">
        <f>IF(OR(AA$3&gt;=Main!$B$14,$A46&gt;=Main!$B$17),100%,0%)</f>
        <v>1</v>
      </c>
      <c r="AB46" s="422">
        <f>IF(OR(AB$3&gt;=Main!$B$14,$A46&gt;=Main!$B$17),100%,0%)</f>
        <v>1</v>
      </c>
      <c r="AC46" s="422">
        <f>IF(OR(AC$3&gt;=Main!$B$14,$A46&gt;=Main!$B$17),100%,0%)</f>
        <v>1</v>
      </c>
      <c r="AD46" s="422">
        <f>IF(OR(AD$3&gt;=Main!$B$14,$A46&gt;=Main!$B$17),100%,0%)</f>
        <v>1</v>
      </c>
      <c r="AE46" s="422">
        <f>IF(OR(AE$3&gt;=Main!$B$14,$A46&gt;=Main!$B$17),100%,0%)</f>
        <v>1</v>
      </c>
      <c r="AF46" s="422">
        <f>IF(OR(AF$3&gt;=Main!$B$14,$A46&gt;=Main!$B$17),100%,0%)</f>
        <v>1</v>
      </c>
      <c r="AG46" s="422">
        <f>IF(OR(AG$3&gt;=Main!$B$14,$A46&gt;=Main!$B$17),100%,0%)</f>
        <v>1</v>
      </c>
      <c r="AH46" s="422">
        <f>IF(OR(AH$3&gt;=Main!$B$14,$A46&gt;=Main!$B$17),100%,0%)</f>
        <v>1</v>
      </c>
      <c r="AI46" s="422">
        <f>IF(OR(AI$3&gt;=Main!$B$14,$A46&gt;=Main!$B$17),100%,0%)</f>
        <v>1</v>
      </c>
      <c r="AJ46" s="422">
        <f>IF(OR(AJ$3&gt;=Main!$B$14,$A46&gt;=Main!$B$17),100%,0%)</f>
        <v>1</v>
      </c>
      <c r="AK46" s="422">
        <f>IF(OR(AK$3&gt;=Main!$B$14,$A46&gt;=Main!$B$17),100%,0%)</f>
        <v>1</v>
      </c>
      <c r="AL46" s="422">
        <f>IF(OR(AL$3&gt;=Main!$B$14,$A46&gt;=Main!$B$17),100%,0%)</f>
        <v>1</v>
      </c>
      <c r="AM46" s="422">
        <f>IF(OR(AM$3&gt;=Main!$B$14,$A46&gt;=Main!$B$17),100%,0%)</f>
        <v>1</v>
      </c>
      <c r="AN46" s="422">
        <f>IF(OR(AN$3&gt;=Main!$B$14,$A46&gt;=Main!$B$17),100%,0%)</f>
        <v>1</v>
      </c>
      <c r="AO46" s="422">
        <f>IF(OR(AO$3&gt;=Main!$B$14,$A46&gt;=Main!$B$17),100%,0%)</f>
        <v>1</v>
      </c>
      <c r="AP46" s="422">
        <f>IF(OR(AP$3&gt;=Main!$B$14,$A46&gt;=Main!$B$17),100%,0%)</f>
        <v>1</v>
      </c>
      <c r="AQ46" s="422">
        <f>IF(OR(AQ$3&gt;=Main!$B$14,$A46&gt;=Main!$B$17),100%,0%)</f>
        <v>1</v>
      </c>
      <c r="AR46" s="422">
        <f>IF(OR(AR$3&gt;=Main!$B$14,$A46&gt;=Main!$B$17),100%,0%)</f>
        <v>1</v>
      </c>
      <c r="AS46" s="422">
        <f>IF(OR(AS$3&gt;=Main!$B$14,$A46&gt;=Main!$B$17),100%,0%)</f>
        <v>1</v>
      </c>
      <c r="AT46" s="422">
        <f>IF(OR(AT$3&gt;=Main!$B$14,$A46&gt;=Main!$B$17),100%,0%)</f>
        <v>1</v>
      </c>
      <c r="AU46" s="422">
        <f>IF(OR(AU$3&gt;=Main!$B$14,$A46&gt;=Main!$B$17),100%,0%)</f>
        <v>1</v>
      </c>
      <c r="AV46" s="422">
        <f>IF(OR(AV$3&gt;=Main!$B$14,$A46&gt;=Main!$B$17),100%,0%)</f>
        <v>1</v>
      </c>
      <c r="AW46" s="422">
        <f>IF(OR(AW$3&gt;=Main!$B$14,$A46&gt;=Main!$B$17),100%,0%)</f>
        <v>1</v>
      </c>
      <c r="AX46" s="422">
        <f>IF(OR(AX$3&gt;=Main!$B$14,$A46&gt;=Main!$B$17),100%,0%)</f>
        <v>1</v>
      </c>
      <c r="AY46" s="422">
        <f>IF(OR(AY$3&gt;=Main!$B$14,$A46&gt;=Main!$B$17),100%,0%)</f>
        <v>1</v>
      </c>
      <c r="AZ46" s="422">
        <f>IF(OR(AZ$3&gt;=Main!$B$14,$A46&gt;=Main!$B$17),100%,0%)</f>
        <v>1</v>
      </c>
      <c r="BA46" s="422">
        <f>IF(OR(BA$3&gt;=Main!$B$14,$A46&gt;=Main!$B$17),100%,0%)</f>
        <v>1</v>
      </c>
      <c r="BB46" s="422">
        <f>IF(OR(BB$3&gt;=Main!$B$14,$A46&gt;=Main!$B$17),100%,0%)</f>
        <v>1</v>
      </c>
      <c r="BC46" s="422">
        <f>IF(OR(BC$3&gt;=Main!$B$14,$A46&gt;=Main!$B$17),100%,0%)</f>
        <v>1</v>
      </c>
      <c r="BD46" s="422">
        <f>IF(OR(BD$3&gt;=Main!$B$14,$A46&gt;=Main!$B$17),100%,0%)</f>
        <v>1</v>
      </c>
      <c r="BE46" s="422">
        <f>IF(OR(BE$3&gt;=Main!$B$14,$A46&gt;=Main!$B$17),100%,0%)</f>
        <v>1</v>
      </c>
    </row>
    <row r="47" spans="1:57">
      <c r="A47" s="27">
        <v>48</v>
      </c>
      <c r="B47" s="422">
        <f>IF(OR(B$3&gt;=Main!$B$14,$A47&gt;=Main!$B$17),100%,0%)</f>
        <v>1</v>
      </c>
      <c r="C47" s="422">
        <f>IF(OR(C$3&gt;=Main!$B$14,$A47&gt;=Main!$B$17),100%,0%)</f>
        <v>1</v>
      </c>
      <c r="D47" s="422">
        <f>IF(OR(D$3&gt;=Main!$B$14,$A47&gt;=Main!$B$17),100%,0%)</f>
        <v>1</v>
      </c>
      <c r="E47" s="422">
        <f>IF(OR(E$3&gt;=Main!$B$14,$A47&gt;=Main!$B$17),100%,0%)</f>
        <v>1</v>
      </c>
      <c r="F47" s="422">
        <f>IF(OR(F$3&gt;=Main!$B$14,$A47&gt;=Main!$B$17),100%,0%)</f>
        <v>1</v>
      </c>
      <c r="G47" s="422">
        <f>IF(OR(G$3&gt;=Main!$B$14,$A47&gt;=Main!$B$17),100%,0%)</f>
        <v>1</v>
      </c>
      <c r="H47" s="422">
        <f>IF(OR(H$3&gt;=Main!$B$14,$A47&gt;=Main!$B$17),100%,0%)</f>
        <v>1</v>
      </c>
      <c r="I47" s="422">
        <f>IF(OR(I$3&gt;=Main!$B$14,$A47&gt;=Main!$B$17),100%,0%)</f>
        <v>1</v>
      </c>
      <c r="J47" s="422">
        <f>IF(OR(J$3&gt;=Main!$B$14,$A47&gt;=Main!$B$17),100%,0%)</f>
        <v>1</v>
      </c>
      <c r="K47" s="422">
        <f>IF(OR(K$3&gt;=Main!$B$14,$A47&gt;=Main!$B$17),100%,0%)</f>
        <v>1</v>
      </c>
      <c r="L47" s="422">
        <f>IF(OR(L$3&gt;=Main!$B$14,$A47&gt;=Main!$B$17),100%,0%)</f>
        <v>1</v>
      </c>
      <c r="M47" s="422">
        <f>IF(OR(M$3&gt;=Main!$B$14,$A47&gt;=Main!$B$17),100%,0%)</f>
        <v>1</v>
      </c>
      <c r="N47" s="422">
        <f>IF(OR(N$3&gt;=Main!$B$14,$A47&gt;=Main!$B$17),100%,0%)</f>
        <v>1</v>
      </c>
      <c r="O47" s="422">
        <f>IF(OR(O$3&gt;=Main!$B$14,$A47&gt;=Main!$B$17),100%,0%)</f>
        <v>1</v>
      </c>
      <c r="P47" s="422">
        <f>IF(OR(P$3&gt;=Main!$B$14,$A47&gt;=Main!$B$17),100%,0%)</f>
        <v>1</v>
      </c>
      <c r="Q47" s="422">
        <f>IF(OR(Q$3&gt;=Main!$B$14,$A47&gt;=Main!$B$17),100%,0%)</f>
        <v>1</v>
      </c>
      <c r="R47" s="422">
        <f>IF(OR(R$3&gt;=Main!$B$14,$A47&gt;=Main!$B$17),100%,0%)</f>
        <v>1</v>
      </c>
      <c r="S47" s="422">
        <f>IF(OR(S$3&gt;=Main!$B$14,$A47&gt;=Main!$B$17),100%,0%)</f>
        <v>1</v>
      </c>
      <c r="T47" s="422">
        <f>IF(OR(T$3&gt;=Main!$B$14,$A47&gt;=Main!$B$17),100%,0%)</f>
        <v>1</v>
      </c>
      <c r="U47" s="422">
        <f>IF(OR(U$3&gt;=Main!$B$14,$A47&gt;=Main!$B$17),100%,0%)</f>
        <v>1</v>
      </c>
      <c r="V47" s="422">
        <f>IF(OR(V$3&gt;=Main!$B$14,$A47&gt;=Main!$B$17),100%,0%)</f>
        <v>1</v>
      </c>
      <c r="W47" s="422">
        <f>IF(OR(W$3&gt;=Main!$B$14,$A47&gt;=Main!$B$17),100%,0%)</f>
        <v>1</v>
      </c>
      <c r="X47" s="422">
        <f>IF(OR(X$3&gt;=Main!$B$14,$A47&gt;=Main!$B$17),100%,0%)</f>
        <v>1</v>
      </c>
      <c r="Y47" s="422">
        <f>IF(OR(Y$3&gt;=Main!$B$14,$A47&gt;=Main!$B$17),100%,0%)</f>
        <v>1</v>
      </c>
      <c r="Z47" s="422">
        <f>IF(OR(Z$3&gt;=Main!$B$14,$A47&gt;=Main!$B$17),100%,0%)</f>
        <v>1</v>
      </c>
      <c r="AA47" s="422">
        <f>IF(OR(AA$3&gt;=Main!$B$14,$A47&gt;=Main!$B$17),100%,0%)</f>
        <v>1</v>
      </c>
      <c r="AB47" s="422">
        <f>IF(OR(AB$3&gt;=Main!$B$14,$A47&gt;=Main!$B$17),100%,0%)</f>
        <v>1</v>
      </c>
      <c r="AC47" s="422">
        <f>IF(OR(AC$3&gt;=Main!$B$14,$A47&gt;=Main!$B$17),100%,0%)</f>
        <v>1</v>
      </c>
      <c r="AD47" s="422">
        <f>IF(OR(AD$3&gt;=Main!$B$14,$A47&gt;=Main!$B$17),100%,0%)</f>
        <v>1</v>
      </c>
      <c r="AE47" s="422">
        <f>IF(OR(AE$3&gt;=Main!$B$14,$A47&gt;=Main!$B$17),100%,0%)</f>
        <v>1</v>
      </c>
      <c r="AF47" s="422">
        <f>IF(OR(AF$3&gt;=Main!$B$14,$A47&gt;=Main!$B$17),100%,0%)</f>
        <v>1</v>
      </c>
      <c r="AG47" s="422">
        <f>IF(OR(AG$3&gt;=Main!$B$14,$A47&gt;=Main!$B$17),100%,0%)</f>
        <v>1</v>
      </c>
      <c r="AH47" s="422">
        <f>IF(OR(AH$3&gt;=Main!$B$14,$A47&gt;=Main!$B$17),100%,0%)</f>
        <v>1</v>
      </c>
      <c r="AI47" s="422">
        <f>IF(OR(AI$3&gt;=Main!$B$14,$A47&gt;=Main!$B$17),100%,0%)</f>
        <v>1</v>
      </c>
      <c r="AJ47" s="422">
        <f>IF(OR(AJ$3&gt;=Main!$B$14,$A47&gt;=Main!$B$17),100%,0%)</f>
        <v>1</v>
      </c>
      <c r="AK47" s="422">
        <f>IF(OR(AK$3&gt;=Main!$B$14,$A47&gt;=Main!$B$17),100%,0%)</f>
        <v>1</v>
      </c>
      <c r="AL47" s="422">
        <f>IF(OR(AL$3&gt;=Main!$B$14,$A47&gt;=Main!$B$17),100%,0%)</f>
        <v>1</v>
      </c>
      <c r="AM47" s="422">
        <f>IF(OR(AM$3&gt;=Main!$B$14,$A47&gt;=Main!$B$17),100%,0%)</f>
        <v>1</v>
      </c>
      <c r="AN47" s="422">
        <f>IF(OR(AN$3&gt;=Main!$B$14,$A47&gt;=Main!$B$17),100%,0%)</f>
        <v>1</v>
      </c>
      <c r="AO47" s="422">
        <f>IF(OR(AO$3&gt;=Main!$B$14,$A47&gt;=Main!$B$17),100%,0%)</f>
        <v>1</v>
      </c>
      <c r="AP47" s="422">
        <f>IF(OR(AP$3&gt;=Main!$B$14,$A47&gt;=Main!$B$17),100%,0%)</f>
        <v>1</v>
      </c>
      <c r="AQ47" s="422">
        <f>IF(OR(AQ$3&gt;=Main!$B$14,$A47&gt;=Main!$B$17),100%,0%)</f>
        <v>1</v>
      </c>
      <c r="AR47" s="422">
        <f>IF(OR(AR$3&gt;=Main!$B$14,$A47&gt;=Main!$B$17),100%,0%)</f>
        <v>1</v>
      </c>
      <c r="AS47" s="422">
        <f>IF(OR(AS$3&gt;=Main!$B$14,$A47&gt;=Main!$B$17),100%,0%)</f>
        <v>1</v>
      </c>
      <c r="AT47" s="422">
        <f>IF(OR(AT$3&gt;=Main!$B$14,$A47&gt;=Main!$B$17),100%,0%)</f>
        <v>1</v>
      </c>
      <c r="AU47" s="422">
        <f>IF(OR(AU$3&gt;=Main!$B$14,$A47&gt;=Main!$B$17),100%,0%)</f>
        <v>1</v>
      </c>
      <c r="AV47" s="422">
        <f>IF(OR(AV$3&gt;=Main!$B$14,$A47&gt;=Main!$B$17),100%,0%)</f>
        <v>1</v>
      </c>
      <c r="AW47" s="422">
        <f>IF(OR(AW$3&gt;=Main!$B$14,$A47&gt;=Main!$B$17),100%,0%)</f>
        <v>1</v>
      </c>
      <c r="AX47" s="422">
        <f>IF(OR(AX$3&gt;=Main!$B$14,$A47&gt;=Main!$B$17),100%,0%)</f>
        <v>1</v>
      </c>
      <c r="AY47" s="422">
        <f>IF(OR(AY$3&gt;=Main!$B$14,$A47&gt;=Main!$B$17),100%,0%)</f>
        <v>1</v>
      </c>
      <c r="AZ47" s="422">
        <f>IF(OR(AZ$3&gt;=Main!$B$14,$A47&gt;=Main!$B$17),100%,0%)</f>
        <v>1</v>
      </c>
      <c r="BA47" s="422">
        <f>IF(OR(BA$3&gt;=Main!$B$14,$A47&gt;=Main!$B$17),100%,0%)</f>
        <v>1</v>
      </c>
      <c r="BB47" s="422">
        <f>IF(OR(BB$3&gt;=Main!$B$14,$A47&gt;=Main!$B$17),100%,0%)</f>
        <v>1</v>
      </c>
      <c r="BC47" s="422">
        <f>IF(OR(BC$3&gt;=Main!$B$14,$A47&gt;=Main!$B$17),100%,0%)</f>
        <v>1</v>
      </c>
      <c r="BD47" s="422">
        <f>IF(OR(BD$3&gt;=Main!$B$14,$A47&gt;=Main!$B$17),100%,0%)</f>
        <v>1</v>
      </c>
      <c r="BE47" s="422">
        <f>IF(OR(BE$3&gt;=Main!$B$14,$A47&gt;=Main!$B$17),100%,0%)</f>
        <v>1</v>
      </c>
    </row>
    <row r="48" spans="1:57">
      <c r="A48" s="27">
        <v>49</v>
      </c>
      <c r="B48" s="422">
        <f>IF(OR(B$3&gt;=Main!$B$14,$A48&gt;=Main!$B$17),100%,0%)</f>
        <v>1</v>
      </c>
      <c r="C48" s="422">
        <f>IF(OR(C$3&gt;=Main!$B$14,$A48&gt;=Main!$B$17),100%,0%)</f>
        <v>1</v>
      </c>
      <c r="D48" s="422">
        <f>IF(OR(D$3&gt;=Main!$B$14,$A48&gt;=Main!$B$17),100%,0%)</f>
        <v>1</v>
      </c>
      <c r="E48" s="422">
        <f>IF(OR(E$3&gt;=Main!$B$14,$A48&gt;=Main!$B$17),100%,0%)</f>
        <v>1</v>
      </c>
      <c r="F48" s="422">
        <f>IF(OR(F$3&gt;=Main!$B$14,$A48&gt;=Main!$B$17),100%,0%)</f>
        <v>1</v>
      </c>
      <c r="G48" s="422">
        <f>IF(OR(G$3&gt;=Main!$B$14,$A48&gt;=Main!$B$17),100%,0%)</f>
        <v>1</v>
      </c>
      <c r="H48" s="422">
        <f>IF(OR(H$3&gt;=Main!$B$14,$A48&gt;=Main!$B$17),100%,0%)</f>
        <v>1</v>
      </c>
      <c r="I48" s="422">
        <f>IF(OR(I$3&gt;=Main!$B$14,$A48&gt;=Main!$B$17),100%,0%)</f>
        <v>1</v>
      </c>
      <c r="J48" s="422">
        <f>IF(OR(J$3&gt;=Main!$B$14,$A48&gt;=Main!$B$17),100%,0%)</f>
        <v>1</v>
      </c>
      <c r="K48" s="422">
        <f>IF(OR(K$3&gt;=Main!$B$14,$A48&gt;=Main!$B$17),100%,0%)</f>
        <v>1</v>
      </c>
      <c r="L48" s="422">
        <f>IF(OR(L$3&gt;=Main!$B$14,$A48&gt;=Main!$B$17),100%,0%)</f>
        <v>1</v>
      </c>
      <c r="M48" s="422">
        <f>IF(OR(M$3&gt;=Main!$B$14,$A48&gt;=Main!$B$17),100%,0%)</f>
        <v>1</v>
      </c>
      <c r="N48" s="422">
        <f>IF(OR(N$3&gt;=Main!$B$14,$A48&gt;=Main!$B$17),100%,0%)</f>
        <v>1</v>
      </c>
      <c r="O48" s="422">
        <f>IF(OR(O$3&gt;=Main!$B$14,$A48&gt;=Main!$B$17),100%,0%)</f>
        <v>1</v>
      </c>
      <c r="P48" s="422">
        <f>IF(OR(P$3&gt;=Main!$B$14,$A48&gt;=Main!$B$17),100%,0%)</f>
        <v>1</v>
      </c>
      <c r="Q48" s="422">
        <f>IF(OR(Q$3&gt;=Main!$B$14,$A48&gt;=Main!$B$17),100%,0%)</f>
        <v>1</v>
      </c>
      <c r="R48" s="422">
        <f>IF(OR(R$3&gt;=Main!$B$14,$A48&gt;=Main!$B$17),100%,0%)</f>
        <v>1</v>
      </c>
      <c r="S48" s="422">
        <f>IF(OR(S$3&gt;=Main!$B$14,$A48&gt;=Main!$B$17),100%,0%)</f>
        <v>1</v>
      </c>
      <c r="T48" s="422">
        <f>IF(OR(T$3&gt;=Main!$B$14,$A48&gt;=Main!$B$17),100%,0%)</f>
        <v>1</v>
      </c>
      <c r="U48" s="422">
        <f>IF(OR(U$3&gt;=Main!$B$14,$A48&gt;=Main!$B$17),100%,0%)</f>
        <v>1</v>
      </c>
      <c r="V48" s="422">
        <f>IF(OR(V$3&gt;=Main!$B$14,$A48&gt;=Main!$B$17),100%,0%)</f>
        <v>1</v>
      </c>
      <c r="W48" s="422">
        <f>IF(OR(W$3&gt;=Main!$B$14,$A48&gt;=Main!$B$17),100%,0%)</f>
        <v>1</v>
      </c>
      <c r="X48" s="422">
        <f>IF(OR(X$3&gt;=Main!$B$14,$A48&gt;=Main!$B$17),100%,0%)</f>
        <v>1</v>
      </c>
      <c r="Y48" s="422">
        <f>IF(OR(Y$3&gt;=Main!$B$14,$A48&gt;=Main!$B$17),100%,0%)</f>
        <v>1</v>
      </c>
      <c r="Z48" s="422">
        <f>IF(OR(Z$3&gt;=Main!$B$14,$A48&gt;=Main!$B$17),100%,0%)</f>
        <v>1</v>
      </c>
      <c r="AA48" s="422">
        <f>IF(OR(AA$3&gt;=Main!$B$14,$A48&gt;=Main!$B$17),100%,0%)</f>
        <v>1</v>
      </c>
      <c r="AB48" s="422">
        <f>IF(OR(AB$3&gt;=Main!$B$14,$A48&gt;=Main!$B$17),100%,0%)</f>
        <v>1</v>
      </c>
      <c r="AC48" s="422">
        <f>IF(OR(AC$3&gt;=Main!$B$14,$A48&gt;=Main!$B$17),100%,0%)</f>
        <v>1</v>
      </c>
      <c r="AD48" s="422">
        <f>IF(OR(AD$3&gt;=Main!$B$14,$A48&gt;=Main!$B$17),100%,0%)</f>
        <v>1</v>
      </c>
      <c r="AE48" s="422">
        <f>IF(OR(AE$3&gt;=Main!$B$14,$A48&gt;=Main!$B$17),100%,0%)</f>
        <v>1</v>
      </c>
      <c r="AF48" s="422">
        <f>IF(OR(AF$3&gt;=Main!$B$14,$A48&gt;=Main!$B$17),100%,0%)</f>
        <v>1</v>
      </c>
      <c r="AG48" s="422">
        <f>IF(OR(AG$3&gt;=Main!$B$14,$A48&gt;=Main!$B$17),100%,0%)</f>
        <v>1</v>
      </c>
      <c r="AH48" s="422">
        <f>IF(OR(AH$3&gt;=Main!$B$14,$A48&gt;=Main!$B$17),100%,0%)</f>
        <v>1</v>
      </c>
      <c r="AI48" s="422">
        <f>IF(OR(AI$3&gt;=Main!$B$14,$A48&gt;=Main!$B$17),100%,0%)</f>
        <v>1</v>
      </c>
      <c r="AJ48" s="422">
        <f>IF(OR(AJ$3&gt;=Main!$B$14,$A48&gt;=Main!$B$17),100%,0%)</f>
        <v>1</v>
      </c>
      <c r="AK48" s="422">
        <f>IF(OR(AK$3&gt;=Main!$B$14,$A48&gt;=Main!$B$17),100%,0%)</f>
        <v>1</v>
      </c>
      <c r="AL48" s="422">
        <f>IF(OR(AL$3&gt;=Main!$B$14,$A48&gt;=Main!$B$17),100%,0%)</f>
        <v>1</v>
      </c>
      <c r="AM48" s="422">
        <f>IF(OR(AM$3&gt;=Main!$B$14,$A48&gt;=Main!$B$17),100%,0%)</f>
        <v>1</v>
      </c>
      <c r="AN48" s="422">
        <f>IF(OR(AN$3&gt;=Main!$B$14,$A48&gt;=Main!$B$17),100%,0%)</f>
        <v>1</v>
      </c>
      <c r="AO48" s="422">
        <f>IF(OR(AO$3&gt;=Main!$B$14,$A48&gt;=Main!$B$17),100%,0%)</f>
        <v>1</v>
      </c>
      <c r="AP48" s="422">
        <f>IF(OR(AP$3&gt;=Main!$B$14,$A48&gt;=Main!$B$17),100%,0%)</f>
        <v>1</v>
      </c>
      <c r="AQ48" s="422">
        <f>IF(OR(AQ$3&gt;=Main!$B$14,$A48&gt;=Main!$B$17),100%,0%)</f>
        <v>1</v>
      </c>
      <c r="AR48" s="422">
        <f>IF(OR(AR$3&gt;=Main!$B$14,$A48&gt;=Main!$B$17),100%,0%)</f>
        <v>1</v>
      </c>
      <c r="AS48" s="422">
        <f>IF(OR(AS$3&gt;=Main!$B$14,$A48&gt;=Main!$B$17),100%,0%)</f>
        <v>1</v>
      </c>
      <c r="AT48" s="422">
        <f>IF(OR(AT$3&gt;=Main!$B$14,$A48&gt;=Main!$B$17),100%,0%)</f>
        <v>1</v>
      </c>
      <c r="AU48" s="422">
        <f>IF(OR(AU$3&gt;=Main!$B$14,$A48&gt;=Main!$B$17),100%,0%)</f>
        <v>1</v>
      </c>
      <c r="AV48" s="422">
        <f>IF(OR(AV$3&gt;=Main!$B$14,$A48&gt;=Main!$B$17),100%,0%)</f>
        <v>1</v>
      </c>
      <c r="AW48" s="422">
        <f>IF(OR(AW$3&gt;=Main!$B$14,$A48&gt;=Main!$B$17),100%,0%)</f>
        <v>1</v>
      </c>
      <c r="AX48" s="422">
        <f>IF(OR(AX$3&gt;=Main!$B$14,$A48&gt;=Main!$B$17),100%,0%)</f>
        <v>1</v>
      </c>
      <c r="AY48" s="422">
        <f>IF(OR(AY$3&gt;=Main!$B$14,$A48&gt;=Main!$B$17),100%,0%)</f>
        <v>1</v>
      </c>
      <c r="AZ48" s="422">
        <f>IF(OR(AZ$3&gt;=Main!$B$14,$A48&gt;=Main!$B$17),100%,0%)</f>
        <v>1</v>
      </c>
      <c r="BA48" s="422">
        <f>IF(OR(BA$3&gt;=Main!$B$14,$A48&gt;=Main!$B$17),100%,0%)</f>
        <v>1</v>
      </c>
      <c r="BB48" s="422">
        <f>IF(OR(BB$3&gt;=Main!$B$14,$A48&gt;=Main!$B$17),100%,0%)</f>
        <v>1</v>
      </c>
      <c r="BC48" s="422">
        <f>IF(OR(BC$3&gt;=Main!$B$14,$A48&gt;=Main!$B$17),100%,0%)</f>
        <v>1</v>
      </c>
      <c r="BD48" s="422">
        <f>IF(OR(BD$3&gt;=Main!$B$14,$A48&gt;=Main!$B$17),100%,0%)</f>
        <v>1</v>
      </c>
      <c r="BE48" s="422">
        <f>IF(OR(BE$3&gt;=Main!$B$14,$A48&gt;=Main!$B$17),100%,0%)</f>
        <v>1</v>
      </c>
    </row>
    <row r="49" spans="1:57">
      <c r="A49" s="27">
        <v>50</v>
      </c>
      <c r="B49" s="422">
        <f>IF(OR(B$3&gt;=Main!$B$14,$A49&gt;=Main!$B$17),100%,0%)</f>
        <v>1</v>
      </c>
      <c r="C49" s="422">
        <f>IF(OR(C$3&gt;=Main!$B$14,$A49&gt;=Main!$B$17),100%,0%)</f>
        <v>1</v>
      </c>
      <c r="D49" s="422">
        <f>IF(OR(D$3&gt;=Main!$B$14,$A49&gt;=Main!$B$17),100%,0%)</f>
        <v>1</v>
      </c>
      <c r="E49" s="422">
        <f>IF(OR(E$3&gt;=Main!$B$14,$A49&gt;=Main!$B$17),100%,0%)</f>
        <v>1</v>
      </c>
      <c r="F49" s="422">
        <f>IF(OR(F$3&gt;=Main!$B$14,$A49&gt;=Main!$B$17),100%,0%)</f>
        <v>1</v>
      </c>
      <c r="G49" s="422">
        <f>IF(OR(G$3&gt;=Main!$B$14,$A49&gt;=Main!$B$17),100%,0%)</f>
        <v>1</v>
      </c>
      <c r="H49" s="422">
        <f>IF(OR(H$3&gt;=Main!$B$14,$A49&gt;=Main!$B$17),100%,0%)</f>
        <v>1</v>
      </c>
      <c r="I49" s="422">
        <f>IF(OR(I$3&gt;=Main!$B$14,$A49&gt;=Main!$B$17),100%,0%)</f>
        <v>1</v>
      </c>
      <c r="J49" s="422">
        <f>IF(OR(J$3&gt;=Main!$B$14,$A49&gt;=Main!$B$17),100%,0%)</f>
        <v>1</v>
      </c>
      <c r="K49" s="422">
        <f>IF(OR(K$3&gt;=Main!$B$14,$A49&gt;=Main!$B$17),100%,0%)</f>
        <v>1</v>
      </c>
      <c r="L49" s="422">
        <f>IF(OR(L$3&gt;=Main!$B$14,$A49&gt;=Main!$B$17),100%,0%)</f>
        <v>1</v>
      </c>
      <c r="M49" s="422">
        <f>IF(OR(M$3&gt;=Main!$B$14,$A49&gt;=Main!$B$17),100%,0%)</f>
        <v>1</v>
      </c>
      <c r="N49" s="422">
        <f>IF(OR(N$3&gt;=Main!$B$14,$A49&gt;=Main!$B$17),100%,0%)</f>
        <v>1</v>
      </c>
      <c r="O49" s="422">
        <f>IF(OR(O$3&gt;=Main!$B$14,$A49&gt;=Main!$B$17),100%,0%)</f>
        <v>1</v>
      </c>
      <c r="P49" s="422">
        <f>IF(OR(P$3&gt;=Main!$B$14,$A49&gt;=Main!$B$17),100%,0%)</f>
        <v>1</v>
      </c>
      <c r="Q49" s="422">
        <f>IF(OR(Q$3&gt;=Main!$B$14,$A49&gt;=Main!$B$17),100%,0%)</f>
        <v>1</v>
      </c>
      <c r="R49" s="422">
        <f>IF(OR(R$3&gt;=Main!$B$14,$A49&gt;=Main!$B$17),100%,0%)</f>
        <v>1</v>
      </c>
      <c r="S49" s="422">
        <f>IF(OR(S$3&gt;=Main!$B$14,$A49&gt;=Main!$B$17),100%,0%)</f>
        <v>1</v>
      </c>
      <c r="T49" s="422">
        <f>IF(OR(T$3&gt;=Main!$B$14,$A49&gt;=Main!$B$17),100%,0%)</f>
        <v>1</v>
      </c>
      <c r="U49" s="422">
        <f>IF(OR(U$3&gt;=Main!$B$14,$A49&gt;=Main!$B$17),100%,0%)</f>
        <v>1</v>
      </c>
      <c r="V49" s="422">
        <f>IF(OR(V$3&gt;=Main!$B$14,$A49&gt;=Main!$B$17),100%,0%)</f>
        <v>1</v>
      </c>
      <c r="W49" s="422">
        <f>IF(OR(W$3&gt;=Main!$B$14,$A49&gt;=Main!$B$17),100%,0%)</f>
        <v>1</v>
      </c>
      <c r="X49" s="422">
        <f>IF(OR(X$3&gt;=Main!$B$14,$A49&gt;=Main!$B$17),100%,0%)</f>
        <v>1</v>
      </c>
      <c r="Y49" s="422">
        <f>IF(OR(Y$3&gt;=Main!$B$14,$A49&gt;=Main!$B$17),100%,0%)</f>
        <v>1</v>
      </c>
      <c r="Z49" s="422">
        <f>IF(OR(Z$3&gt;=Main!$B$14,$A49&gt;=Main!$B$17),100%,0%)</f>
        <v>1</v>
      </c>
      <c r="AA49" s="422">
        <f>IF(OR(AA$3&gt;=Main!$B$14,$A49&gt;=Main!$B$17),100%,0%)</f>
        <v>1</v>
      </c>
      <c r="AB49" s="422">
        <f>IF(OR(AB$3&gt;=Main!$B$14,$A49&gt;=Main!$B$17),100%,0%)</f>
        <v>1</v>
      </c>
      <c r="AC49" s="422">
        <f>IF(OR(AC$3&gt;=Main!$B$14,$A49&gt;=Main!$B$17),100%,0%)</f>
        <v>1</v>
      </c>
      <c r="AD49" s="422">
        <f>IF(OR(AD$3&gt;=Main!$B$14,$A49&gt;=Main!$B$17),100%,0%)</f>
        <v>1</v>
      </c>
      <c r="AE49" s="422">
        <f>IF(OR(AE$3&gt;=Main!$B$14,$A49&gt;=Main!$B$17),100%,0%)</f>
        <v>1</v>
      </c>
      <c r="AF49" s="422">
        <f>IF(OR(AF$3&gt;=Main!$B$14,$A49&gt;=Main!$B$17),100%,0%)</f>
        <v>1</v>
      </c>
      <c r="AG49" s="422">
        <f>IF(OR(AG$3&gt;=Main!$B$14,$A49&gt;=Main!$B$17),100%,0%)</f>
        <v>1</v>
      </c>
      <c r="AH49" s="422">
        <f>IF(OR(AH$3&gt;=Main!$B$14,$A49&gt;=Main!$B$17),100%,0%)</f>
        <v>1</v>
      </c>
      <c r="AI49" s="422">
        <f>IF(OR(AI$3&gt;=Main!$B$14,$A49&gt;=Main!$B$17),100%,0%)</f>
        <v>1</v>
      </c>
      <c r="AJ49" s="422">
        <f>IF(OR(AJ$3&gt;=Main!$B$14,$A49&gt;=Main!$B$17),100%,0%)</f>
        <v>1</v>
      </c>
      <c r="AK49" s="422">
        <f>IF(OR(AK$3&gt;=Main!$B$14,$A49&gt;=Main!$B$17),100%,0%)</f>
        <v>1</v>
      </c>
      <c r="AL49" s="422">
        <f>IF(OR(AL$3&gt;=Main!$B$14,$A49&gt;=Main!$B$17),100%,0%)</f>
        <v>1</v>
      </c>
      <c r="AM49" s="422">
        <f>IF(OR(AM$3&gt;=Main!$B$14,$A49&gt;=Main!$B$17),100%,0%)</f>
        <v>1</v>
      </c>
      <c r="AN49" s="422">
        <f>IF(OR(AN$3&gt;=Main!$B$14,$A49&gt;=Main!$B$17),100%,0%)</f>
        <v>1</v>
      </c>
      <c r="AO49" s="422">
        <f>IF(OR(AO$3&gt;=Main!$B$14,$A49&gt;=Main!$B$17),100%,0%)</f>
        <v>1</v>
      </c>
      <c r="AP49" s="422">
        <f>IF(OR(AP$3&gt;=Main!$B$14,$A49&gt;=Main!$B$17),100%,0%)</f>
        <v>1</v>
      </c>
      <c r="AQ49" s="422">
        <f>IF(OR(AQ$3&gt;=Main!$B$14,$A49&gt;=Main!$B$17),100%,0%)</f>
        <v>1</v>
      </c>
      <c r="AR49" s="422">
        <f>IF(OR(AR$3&gt;=Main!$B$14,$A49&gt;=Main!$B$17),100%,0%)</f>
        <v>1</v>
      </c>
      <c r="AS49" s="422">
        <f>IF(OR(AS$3&gt;=Main!$B$14,$A49&gt;=Main!$B$17),100%,0%)</f>
        <v>1</v>
      </c>
      <c r="AT49" s="422">
        <f>IF(OR(AT$3&gt;=Main!$B$14,$A49&gt;=Main!$B$17),100%,0%)</f>
        <v>1</v>
      </c>
      <c r="AU49" s="422">
        <f>IF(OR(AU$3&gt;=Main!$B$14,$A49&gt;=Main!$B$17),100%,0%)</f>
        <v>1</v>
      </c>
      <c r="AV49" s="422">
        <f>IF(OR(AV$3&gt;=Main!$B$14,$A49&gt;=Main!$B$17),100%,0%)</f>
        <v>1</v>
      </c>
      <c r="AW49" s="422">
        <f>IF(OR(AW$3&gt;=Main!$B$14,$A49&gt;=Main!$B$17),100%,0%)</f>
        <v>1</v>
      </c>
      <c r="AX49" s="422">
        <f>IF(OR(AX$3&gt;=Main!$B$14,$A49&gt;=Main!$B$17),100%,0%)</f>
        <v>1</v>
      </c>
      <c r="AY49" s="422">
        <f>IF(OR(AY$3&gt;=Main!$B$14,$A49&gt;=Main!$B$17),100%,0%)</f>
        <v>1</v>
      </c>
      <c r="AZ49" s="422">
        <f>IF(OR(AZ$3&gt;=Main!$B$14,$A49&gt;=Main!$B$17),100%,0%)</f>
        <v>1</v>
      </c>
      <c r="BA49" s="422">
        <f>IF(OR(BA$3&gt;=Main!$B$14,$A49&gt;=Main!$B$17),100%,0%)</f>
        <v>1</v>
      </c>
      <c r="BB49" s="422">
        <f>IF(OR(BB$3&gt;=Main!$B$14,$A49&gt;=Main!$B$17),100%,0%)</f>
        <v>1</v>
      </c>
      <c r="BC49" s="422">
        <f>IF(OR(BC$3&gt;=Main!$B$14,$A49&gt;=Main!$B$17),100%,0%)</f>
        <v>1</v>
      </c>
      <c r="BD49" s="422">
        <f>IF(OR(BD$3&gt;=Main!$B$14,$A49&gt;=Main!$B$17),100%,0%)</f>
        <v>1</v>
      </c>
      <c r="BE49" s="422">
        <f>IF(OR(BE$3&gt;=Main!$B$14,$A49&gt;=Main!$B$17),100%,0%)</f>
        <v>1</v>
      </c>
    </row>
    <row r="50" spans="1:57">
      <c r="A50" s="27">
        <v>51</v>
      </c>
      <c r="B50" s="422">
        <f>IF(OR(B$3&gt;=Main!$B$14,$A50&gt;=Main!$B$17),100%,0%)</f>
        <v>1</v>
      </c>
      <c r="C50" s="422">
        <f>IF(OR(C$3&gt;=Main!$B$14,$A50&gt;=Main!$B$17),100%,0%)</f>
        <v>1</v>
      </c>
      <c r="D50" s="422">
        <f>IF(OR(D$3&gt;=Main!$B$14,$A50&gt;=Main!$B$17),100%,0%)</f>
        <v>1</v>
      </c>
      <c r="E50" s="422">
        <f>IF(OR(E$3&gt;=Main!$B$14,$A50&gt;=Main!$B$17),100%,0%)</f>
        <v>1</v>
      </c>
      <c r="F50" s="422">
        <f>IF(OR(F$3&gt;=Main!$B$14,$A50&gt;=Main!$B$17),100%,0%)</f>
        <v>1</v>
      </c>
      <c r="G50" s="422">
        <f>IF(OR(G$3&gt;=Main!$B$14,$A50&gt;=Main!$B$17),100%,0%)</f>
        <v>1</v>
      </c>
      <c r="H50" s="422">
        <f>IF(OR(H$3&gt;=Main!$B$14,$A50&gt;=Main!$B$17),100%,0%)</f>
        <v>1</v>
      </c>
      <c r="I50" s="422">
        <f>IF(OR(I$3&gt;=Main!$B$14,$A50&gt;=Main!$B$17),100%,0%)</f>
        <v>1</v>
      </c>
      <c r="J50" s="422">
        <f>IF(OR(J$3&gt;=Main!$B$14,$A50&gt;=Main!$B$17),100%,0%)</f>
        <v>1</v>
      </c>
      <c r="K50" s="422">
        <f>IF(OR(K$3&gt;=Main!$B$14,$A50&gt;=Main!$B$17),100%,0%)</f>
        <v>1</v>
      </c>
      <c r="L50" s="422">
        <f>IF(OR(L$3&gt;=Main!$B$14,$A50&gt;=Main!$B$17),100%,0%)</f>
        <v>1</v>
      </c>
      <c r="M50" s="422">
        <f>IF(OR(M$3&gt;=Main!$B$14,$A50&gt;=Main!$B$17),100%,0%)</f>
        <v>1</v>
      </c>
      <c r="N50" s="422">
        <f>IF(OR(N$3&gt;=Main!$B$14,$A50&gt;=Main!$B$17),100%,0%)</f>
        <v>1</v>
      </c>
      <c r="O50" s="422">
        <f>IF(OR(O$3&gt;=Main!$B$14,$A50&gt;=Main!$B$17),100%,0%)</f>
        <v>1</v>
      </c>
      <c r="P50" s="422">
        <f>IF(OR(P$3&gt;=Main!$B$14,$A50&gt;=Main!$B$17),100%,0%)</f>
        <v>1</v>
      </c>
      <c r="Q50" s="422">
        <f>IF(OR(Q$3&gt;=Main!$B$14,$A50&gt;=Main!$B$17),100%,0%)</f>
        <v>1</v>
      </c>
      <c r="R50" s="422">
        <f>IF(OR(R$3&gt;=Main!$B$14,$A50&gt;=Main!$B$17),100%,0%)</f>
        <v>1</v>
      </c>
      <c r="S50" s="422">
        <f>IF(OR(S$3&gt;=Main!$B$14,$A50&gt;=Main!$B$17),100%,0%)</f>
        <v>1</v>
      </c>
      <c r="T50" s="422">
        <f>IF(OR(T$3&gt;=Main!$B$14,$A50&gt;=Main!$B$17),100%,0%)</f>
        <v>1</v>
      </c>
      <c r="U50" s="422">
        <f>IF(OR(U$3&gt;=Main!$B$14,$A50&gt;=Main!$B$17),100%,0%)</f>
        <v>1</v>
      </c>
      <c r="V50" s="422">
        <f>IF(OR(V$3&gt;=Main!$B$14,$A50&gt;=Main!$B$17),100%,0%)</f>
        <v>1</v>
      </c>
      <c r="W50" s="422">
        <f>IF(OR(W$3&gt;=Main!$B$14,$A50&gt;=Main!$B$17),100%,0%)</f>
        <v>1</v>
      </c>
      <c r="X50" s="422">
        <f>IF(OR(X$3&gt;=Main!$B$14,$A50&gt;=Main!$B$17),100%,0%)</f>
        <v>1</v>
      </c>
      <c r="Y50" s="422">
        <f>IF(OR(Y$3&gt;=Main!$B$14,$A50&gt;=Main!$B$17),100%,0%)</f>
        <v>1</v>
      </c>
      <c r="Z50" s="422">
        <f>IF(OR(Z$3&gt;=Main!$B$14,$A50&gt;=Main!$B$17),100%,0%)</f>
        <v>1</v>
      </c>
      <c r="AA50" s="422">
        <f>IF(OR(AA$3&gt;=Main!$B$14,$A50&gt;=Main!$B$17),100%,0%)</f>
        <v>1</v>
      </c>
      <c r="AB50" s="422">
        <f>IF(OR(AB$3&gt;=Main!$B$14,$A50&gt;=Main!$B$17),100%,0%)</f>
        <v>1</v>
      </c>
      <c r="AC50" s="422">
        <f>IF(OR(AC$3&gt;=Main!$B$14,$A50&gt;=Main!$B$17),100%,0%)</f>
        <v>1</v>
      </c>
      <c r="AD50" s="422">
        <f>IF(OR(AD$3&gt;=Main!$B$14,$A50&gt;=Main!$B$17),100%,0%)</f>
        <v>1</v>
      </c>
      <c r="AE50" s="422">
        <f>IF(OR(AE$3&gt;=Main!$B$14,$A50&gt;=Main!$B$17),100%,0%)</f>
        <v>1</v>
      </c>
      <c r="AF50" s="422">
        <f>IF(OR(AF$3&gt;=Main!$B$14,$A50&gt;=Main!$B$17),100%,0%)</f>
        <v>1</v>
      </c>
      <c r="AG50" s="422">
        <f>IF(OR(AG$3&gt;=Main!$B$14,$A50&gt;=Main!$B$17),100%,0%)</f>
        <v>1</v>
      </c>
      <c r="AH50" s="422">
        <f>IF(OR(AH$3&gt;=Main!$B$14,$A50&gt;=Main!$B$17),100%,0%)</f>
        <v>1</v>
      </c>
      <c r="AI50" s="422">
        <f>IF(OR(AI$3&gt;=Main!$B$14,$A50&gt;=Main!$B$17),100%,0%)</f>
        <v>1</v>
      </c>
      <c r="AJ50" s="422">
        <f>IF(OR(AJ$3&gt;=Main!$B$14,$A50&gt;=Main!$B$17),100%,0%)</f>
        <v>1</v>
      </c>
      <c r="AK50" s="422">
        <f>IF(OR(AK$3&gt;=Main!$B$14,$A50&gt;=Main!$B$17),100%,0%)</f>
        <v>1</v>
      </c>
      <c r="AL50" s="422">
        <f>IF(OR(AL$3&gt;=Main!$B$14,$A50&gt;=Main!$B$17),100%,0%)</f>
        <v>1</v>
      </c>
      <c r="AM50" s="422">
        <f>IF(OR(AM$3&gt;=Main!$B$14,$A50&gt;=Main!$B$17),100%,0%)</f>
        <v>1</v>
      </c>
      <c r="AN50" s="422">
        <f>IF(OR(AN$3&gt;=Main!$B$14,$A50&gt;=Main!$B$17),100%,0%)</f>
        <v>1</v>
      </c>
      <c r="AO50" s="422">
        <f>IF(OR(AO$3&gt;=Main!$B$14,$A50&gt;=Main!$B$17),100%,0%)</f>
        <v>1</v>
      </c>
      <c r="AP50" s="422">
        <f>IF(OR(AP$3&gt;=Main!$B$14,$A50&gt;=Main!$B$17),100%,0%)</f>
        <v>1</v>
      </c>
      <c r="AQ50" s="422">
        <f>IF(OR(AQ$3&gt;=Main!$B$14,$A50&gt;=Main!$B$17),100%,0%)</f>
        <v>1</v>
      </c>
      <c r="AR50" s="422">
        <f>IF(OR(AR$3&gt;=Main!$B$14,$A50&gt;=Main!$B$17),100%,0%)</f>
        <v>1</v>
      </c>
      <c r="AS50" s="422">
        <f>IF(OR(AS$3&gt;=Main!$B$14,$A50&gt;=Main!$B$17),100%,0%)</f>
        <v>1</v>
      </c>
      <c r="AT50" s="422">
        <f>IF(OR(AT$3&gt;=Main!$B$14,$A50&gt;=Main!$B$17),100%,0%)</f>
        <v>1</v>
      </c>
      <c r="AU50" s="422">
        <f>IF(OR(AU$3&gt;=Main!$B$14,$A50&gt;=Main!$B$17),100%,0%)</f>
        <v>1</v>
      </c>
      <c r="AV50" s="422">
        <f>IF(OR(AV$3&gt;=Main!$B$14,$A50&gt;=Main!$B$17),100%,0%)</f>
        <v>1</v>
      </c>
      <c r="AW50" s="422">
        <f>IF(OR(AW$3&gt;=Main!$B$14,$A50&gt;=Main!$B$17),100%,0%)</f>
        <v>1</v>
      </c>
      <c r="AX50" s="422">
        <f>IF(OR(AX$3&gt;=Main!$B$14,$A50&gt;=Main!$B$17),100%,0%)</f>
        <v>1</v>
      </c>
      <c r="AY50" s="422">
        <f>IF(OR(AY$3&gt;=Main!$B$14,$A50&gt;=Main!$B$17),100%,0%)</f>
        <v>1</v>
      </c>
      <c r="AZ50" s="422">
        <f>IF(OR(AZ$3&gt;=Main!$B$14,$A50&gt;=Main!$B$17),100%,0%)</f>
        <v>1</v>
      </c>
      <c r="BA50" s="422">
        <f>IF(OR(BA$3&gt;=Main!$B$14,$A50&gt;=Main!$B$17),100%,0%)</f>
        <v>1</v>
      </c>
      <c r="BB50" s="422">
        <f>IF(OR(BB$3&gt;=Main!$B$14,$A50&gt;=Main!$B$17),100%,0%)</f>
        <v>1</v>
      </c>
      <c r="BC50" s="422">
        <f>IF(OR(BC$3&gt;=Main!$B$14,$A50&gt;=Main!$B$17),100%,0%)</f>
        <v>1</v>
      </c>
      <c r="BD50" s="422">
        <f>IF(OR(BD$3&gt;=Main!$B$14,$A50&gt;=Main!$B$17),100%,0%)</f>
        <v>1</v>
      </c>
      <c r="BE50" s="422">
        <f>IF(OR(BE$3&gt;=Main!$B$14,$A50&gt;=Main!$B$17),100%,0%)</f>
        <v>1</v>
      </c>
    </row>
    <row r="51" spans="1:57">
      <c r="A51" s="27">
        <v>52</v>
      </c>
      <c r="B51" s="422">
        <f>IF(OR(B$3&gt;=Main!$B$14,$A51&gt;=Main!$B$17),100%,0%)</f>
        <v>1</v>
      </c>
      <c r="C51" s="422">
        <f>IF(OR(C$3&gt;=Main!$B$14,$A51&gt;=Main!$B$17),100%,0%)</f>
        <v>1</v>
      </c>
      <c r="D51" s="422">
        <f>IF(OR(D$3&gt;=Main!$B$14,$A51&gt;=Main!$B$17),100%,0%)</f>
        <v>1</v>
      </c>
      <c r="E51" s="422">
        <f>IF(OR(E$3&gt;=Main!$B$14,$A51&gt;=Main!$B$17),100%,0%)</f>
        <v>1</v>
      </c>
      <c r="F51" s="422">
        <f>IF(OR(F$3&gt;=Main!$B$14,$A51&gt;=Main!$B$17),100%,0%)</f>
        <v>1</v>
      </c>
      <c r="G51" s="422">
        <f>IF(OR(G$3&gt;=Main!$B$14,$A51&gt;=Main!$B$17),100%,0%)</f>
        <v>1</v>
      </c>
      <c r="H51" s="422">
        <f>IF(OR(H$3&gt;=Main!$B$14,$A51&gt;=Main!$B$17),100%,0%)</f>
        <v>1</v>
      </c>
      <c r="I51" s="422">
        <f>IF(OR(I$3&gt;=Main!$B$14,$A51&gt;=Main!$B$17),100%,0%)</f>
        <v>1</v>
      </c>
      <c r="J51" s="422">
        <f>IF(OR(J$3&gt;=Main!$B$14,$A51&gt;=Main!$B$17),100%,0%)</f>
        <v>1</v>
      </c>
      <c r="K51" s="422">
        <f>IF(OR(K$3&gt;=Main!$B$14,$A51&gt;=Main!$B$17),100%,0%)</f>
        <v>1</v>
      </c>
      <c r="L51" s="422">
        <f>IF(OR(L$3&gt;=Main!$B$14,$A51&gt;=Main!$B$17),100%,0%)</f>
        <v>1</v>
      </c>
      <c r="M51" s="422">
        <f>IF(OR(M$3&gt;=Main!$B$14,$A51&gt;=Main!$B$17),100%,0%)</f>
        <v>1</v>
      </c>
      <c r="N51" s="422">
        <f>IF(OR(N$3&gt;=Main!$B$14,$A51&gt;=Main!$B$17),100%,0%)</f>
        <v>1</v>
      </c>
      <c r="O51" s="422">
        <f>IF(OR(O$3&gt;=Main!$B$14,$A51&gt;=Main!$B$17),100%,0%)</f>
        <v>1</v>
      </c>
      <c r="P51" s="422">
        <f>IF(OR(P$3&gt;=Main!$B$14,$A51&gt;=Main!$B$17),100%,0%)</f>
        <v>1</v>
      </c>
      <c r="Q51" s="422">
        <f>IF(OR(Q$3&gt;=Main!$B$14,$A51&gt;=Main!$B$17),100%,0%)</f>
        <v>1</v>
      </c>
      <c r="R51" s="422">
        <f>IF(OR(R$3&gt;=Main!$B$14,$A51&gt;=Main!$B$17),100%,0%)</f>
        <v>1</v>
      </c>
      <c r="S51" s="422">
        <f>IF(OR(S$3&gt;=Main!$B$14,$A51&gt;=Main!$B$17),100%,0%)</f>
        <v>1</v>
      </c>
      <c r="T51" s="422">
        <f>IF(OR(T$3&gt;=Main!$B$14,$A51&gt;=Main!$B$17),100%,0%)</f>
        <v>1</v>
      </c>
      <c r="U51" s="422">
        <f>IF(OR(U$3&gt;=Main!$B$14,$A51&gt;=Main!$B$17),100%,0%)</f>
        <v>1</v>
      </c>
      <c r="V51" s="422">
        <f>IF(OR(V$3&gt;=Main!$B$14,$A51&gt;=Main!$B$17),100%,0%)</f>
        <v>1</v>
      </c>
      <c r="W51" s="422">
        <f>IF(OR(W$3&gt;=Main!$B$14,$A51&gt;=Main!$B$17),100%,0%)</f>
        <v>1</v>
      </c>
      <c r="X51" s="422">
        <f>IF(OR(X$3&gt;=Main!$B$14,$A51&gt;=Main!$B$17),100%,0%)</f>
        <v>1</v>
      </c>
      <c r="Y51" s="422">
        <f>IF(OR(Y$3&gt;=Main!$B$14,$A51&gt;=Main!$B$17),100%,0%)</f>
        <v>1</v>
      </c>
      <c r="Z51" s="422">
        <f>IF(OR(Z$3&gt;=Main!$B$14,$A51&gt;=Main!$B$17),100%,0%)</f>
        <v>1</v>
      </c>
      <c r="AA51" s="422">
        <f>IF(OR(AA$3&gt;=Main!$B$14,$A51&gt;=Main!$B$17),100%,0%)</f>
        <v>1</v>
      </c>
      <c r="AB51" s="422">
        <f>IF(OR(AB$3&gt;=Main!$B$14,$A51&gt;=Main!$B$17),100%,0%)</f>
        <v>1</v>
      </c>
      <c r="AC51" s="422">
        <f>IF(OR(AC$3&gt;=Main!$B$14,$A51&gt;=Main!$B$17),100%,0%)</f>
        <v>1</v>
      </c>
      <c r="AD51" s="422">
        <f>IF(OR(AD$3&gt;=Main!$B$14,$A51&gt;=Main!$B$17),100%,0%)</f>
        <v>1</v>
      </c>
      <c r="AE51" s="422">
        <f>IF(OR(AE$3&gt;=Main!$B$14,$A51&gt;=Main!$B$17),100%,0%)</f>
        <v>1</v>
      </c>
      <c r="AF51" s="422">
        <f>IF(OR(AF$3&gt;=Main!$B$14,$A51&gt;=Main!$B$17),100%,0%)</f>
        <v>1</v>
      </c>
      <c r="AG51" s="422">
        <f>IF(OR(AG$3&gt;=Main!$B$14,$A51&gt;=Main!$B$17),100%,0%)</f>
        <v>1</v>
      </c>
      <c r="AH51" s="422">
        <f>IF(OR(AH$3&gt;=Main!$B$14,$A51&gt;=Main!$B$17),100%,0%)</f>
        <v>1</v>
      </c>
      <c r="AI51" s="422">
        <f>IF(OR(AI$3&gt;=Main!$B$14,$A51&gt;=Main!$B$17),100%,0%)</f>
        <v>1</v>
      </c>
      <c r="AJ51" s="422">
        <f>IF(OR(AJ$3&gt;=Main!$B$14,$A51&gt;=Main!$B$17),100%,0%)</f>
        <v>1</v>
      </c>
      <c r="AK51" s="422">
        <f>IF(OR(AK$3&gt;=Main!$B$14,$A51&gt;=Main!$B$17),100%,0%)</f>
        <v>1</v>
      </c>
      <c r="AL51" s="422">
        <f>IF(OR(AL$3&gt;=Main!$B$14,$A51&gt;=Main!$B$17),100%,0%)</f>
        <v>1</v>
      </c>
      <c r="AM51" s="422">
        <f>IF(OR(AM$3&gt;=Main!$B$14,$A51&gt;=Main!$B$17),100%,0%)</f>
        <v>1</v>
      </c>
      <c r="AN51" s="422">
        <f>IF(OR(AN$3&gt;=Main!$B$14,$A51&gt;=Main!$B$17),100%,0%)</f>
        <v>1</v>
      </c>
      <c r="AO51" s="422">
        <f>IF(OR(AO$3&gt;=Main!$B$14,$A51&gt;=Main!$B$17),100%,0%)</f>
        <v>1</v>
      </c>
      <c r="AP51" s="422">
        <f>IF(OR(AP$3&gt;=Main!$B$14,$A51&gt;=Main!$B$17),100%,0%)</f>
        <v>1</v>
      </c>
      <c r="AQ51" s="422">
        <f>IF(OR(AQ$3&gt;=Main!$B$14,$A51&gt;=Main!$B$17),100%,0%)</f>
        <v>1</v>
      </c>
      <c r="AR51" s="422">
        <f>IF(OR(AR$3&gt;=Main!$B$14,$A51&gt;=Main!$B$17),100%,0%)</f>
        <v>1</v>
      </c>
      <c r="AS51" s="422">
        <f>IF(OR(AS$3&gt;=Main!$B$14,$A51&gt;=Main!$B$17),100%,0%)</f>
        <v>1</v>
      </c>
      <c r="AT51" s="422">
        <f>IF(OR(AT$3&gt;=Main!$B$14,$A51&gt;=Main!$B$17),100%,0%)</f>
        <v>1</v>
      </c>
      <c r="AU51" s="422">
        <f>IF(OR(AU$3&gt;=Main!$B$14,$A51&gt;=Main!$B$17),100%,0%)</f>
        <v>1</v>
      </c>
      <c r="AV51" s="422">
        <f>IF(OR(AV$3&gt;=Main!$B$14,$A51&gt;=Main!$B$17),100%,0%)</f>
        <v>1</v>
      </c>
      <c r="AW51" s="422">
        <f>IF(OR(AW$3&gt;=Main!$B$14,$A51&gt;=Main!$B$17),100%,0%)</f>
        <v>1</v>
      </c>
      <c r="AX51" s="422">
        <f>IF(OR(AX$3&gt;=Main!$B$14,$A51&gt;=Main!$B$17),100%,0%)</f>
        <v>1</v>
      </c>
      <c r="AY51" s="422">
        <f>IF(OR(AY$3&gt;=Main!$B$14,$A51&gt;=Main!$B$17),100%,0%)</f>
        <v>1</v>
      </c>
      <c r="AZ51" s="422">
        <f>IF(OR(AZ$3&gt;=Main!$B$14,$A51&gt;=Main!$B$17),100%,0%)</f>
        <v>1</v>
      </c>
      <c r="BA51" s="422">
        <f>IF(OR(BA$3&gt;=Main!$B$14,$A51&gt;=Main!$B$17),100%,0%)</f>
        <v>1</v>
      </c>
      <c r="BB51" s="422">
        <f>IF(OR(BB$3&gt;=Main!$B$14,$A51&gt;=Main!$B$17),100%,0%)</f>
        <v>1</v>
      </c>
      <c r="BC51" s="422">
        <f>IF(OR(BC$3&gt;=Main!$B$14,$A51&gt;=Main!$B$17),100%,0%)</f>
        <v>1</v>
      </c>
      <c r="BD51" s="422">
        <f>IF(OR(BD$3&gt;=Main!$B$14,$A51&gt;=Main!$B$17),100%,0%)</f>
        <v>1</v>
      </c>
      <c r="BE51" s="422">
        <f>IF(OR(BE$3&gt;=Main!$B$14,$A51&gt;=Main!$B$17),100%,0%)</f>
        <v>1</v>
      </c>
    </row>
    <row r="52" spans="1:57">
      <c r="A52" s="27">
        <v>53</v>
      </c>
      <c r="B52" s="422">
        <f>IF(OR(B$3&gt;=Main!$B$14,$A52&gt;=Main!$B$17),100%,0%)</f>
        <v>1</v>
      </c>
      <c r="C52" s="422">
        <f>IF(OR(C$3&gt;=Main!$B$14,$A52&gt;=Main!$B$17),100%,0%)</f>
        <v>1</v>
      </c>
      <c r="D52" s="422">
        <f>IF(OR(D$3&gt;=Main!$B$14,$A52&gt;=Main!$B$17),100%,0%)</f>
        <v>1</v>
      </c>
      <c r="E52" s="422">
        <f>IF(OR(E$3&gt;=Main!$B$14,$A52&gt;=Main!$B$17),100%,0%)</f>
        <v>1</v>
      </c>
      <c r="F52" s="422">
        <f>IF(OR(F$3&gt;=Main!$B$14,$A52&gt;=Main!$B$17),100%,0%)</f>
        <v>1</v>
      </c>
      <c r="G52" s="422">
        <f>IF(OR(G$3&gt;=Main!$B$14,$A52&gt;=Main!$B$17),100%,0%)</f>
        <v>1</v>
      </c>
      <c r="H52" s="422">
        <f>IF(OR(H$3&gt;=Main!$B$14,$A52&gt;=Main!$B$17),100%,0%)</f>
        <v>1</v>
      </c>
      <c r="I52" s="422">
        <f>IF(OR(I$3&gt;=Main!$B$14,$A52&gt;=Main!$B$17),100%,0%)</f>
        <v>1</v>
      </c>
      <c r="J52" s="422">
        <f>IF(OR(J$3&gt;=Main!$B$14,$A52&gt;=Main!$B$17),100%,0%)</f>
        <v>1</v>
      </c>
      <c r="K52" s="422">
        <f>IF(OR(K$3&gt;=Main!$B$14,$A52&gt;=Main!$B$17),100%,0%)</f>
        <v>1</v>
      </c>
      <c r="L52" s="422">
        <f>IF(OR(L$3&gt;=Main!$B$14,$A52&gt;=Main!$B$17),100%,0%)</f>
        <v>1</v>
      </c>
      <c r="M52" s="422">
        <f>IF(OR(M$3&gt;=Main!$B$14,$A52&gt;=Main!$B$17),100%,0%)</f>
        <v>1</v>
      </c>
      <c r="N52" s="422">
        <f>IF(OR(N$3&gt;=Main!$B$14,$A52&gt;=Main!$B$17),100%,0%)</f>
        <v>1</v>
      </c>
      <c r="O52" s="422">
        <f>IF(OR(O$3&gt;=Main!$B$14,$A52&gt;=Main!$B$17),100%,0%)</f>
        <v>1</v>
      </c>
      <c r="P52" s="422">
        <f>IF(OR(P$3&gt;=Main!$B$14,$A52&gt;=Main!$B$17),100%,0%)</f>
        <v>1</v>
      </c>
      <c r="Q52" s="422">
        <f>IF(OR(Q$3&gt;=Main!$B$14,$A52&gt;=Main!$B$17),100%,0%)</f>
        <v>1</v>
      </c>
      <c r="R52" s="422">
        <f>IF(OR(R$3&gt;=Main!$B$14,$A52&gt;=Main!$B$17),100%,0%)</f>
        <v>1</v>
      </c>
      <c r="S52" s="422">
        <f>IF(OR(S$3&gt;=Main!$B$14,$A52&gt;=Main!$B$17),100%,0%)</f>
        <v>1</v>
      </c>
      <c r="T52" s="422">
        <f>IF(OR(T$3&gt;=Main!$B$14,$A52&gt;=Main!$B$17),100%,0%)</f>
        <v>1</v>
      </c>
      <c r="U52" s="422">
        <f>IF(OR(U$3&gt;=Main!$B$14,$A52&gt;=Main!$B$17),100%,0%)</f>
        <v>1</v>
      </c>
      <c r="V52" s="422">
        <f>IF(OR(V$3&gt;=Main!$B$14,$A52&gt;=Main!$B$17),100%,0%)</f>
        <v>1</v>
      </c>
      <c r="W52" s="422">
        <f>IF(OR(W$3&gt;=Main!$B$14,$A52&gt;=Main!$B$17),100%,0%)</f>
        <v>1</v>
      </c>
      <c r="X52" s="422">
        <f>IF(OR(X$3&gt;=Main!$B$14,$A52&gt;=Main!$B$17),100%,0%)</f>
        <v>1</v>
      </c>
      <c r="Y52" s="422">
        <f>IF(OR(Y$3&gt;=Main!$B$14,$A52&gt;=Main!$B$17),100%,0%)</f>
        <v>1</v>
      </c>
      <c r="Z52" s="422">
        <f>IF(OR(Z$3&gt;=Main!$B$14,$A52&gt;=Main!$B$17),100%,0%)</f>
        <v>1</v>
      </c>
      <c r="AA52" s="422">
        <f>IF(OR(AA$3&gt;=Main!$B$14,$A52&gt;=Main!$B$17),100%,0%)</f>
        <v>1</v>
      </c>
      <c r="AB52" s="422">
        <f>IF(OR(AB$3&gt;=Main!$B$14,$A52&gt;=Main!$B$17),100%,0%)</f>
        <v>1</v>
      </c>
      <c r="AC52" s="422">
        <f>IF(OR(AC$3&gt;=Main!$B$14,$A52&gt;=Main!$B$17),100%,0%)</f>
        <v>1</v>
      </c>
      <c r="AD52" s="422">
        <f>IF(OR(AD$3&gt;=Main!$B$14,$A52&gt;=Main!$B$17),100%,0%)</f>
        <v>1</v>
      </c>
      <c r="AE52" s="422">
        <f>IF(OR(AE$3&gt;=Main!$B$14,$A52&gt;=Main!$B$17),100%,0%)</f>
        <v>1</v>
      </c>
      <c r="AF52" s="422">
        <f>IF(OR(AF$3&gt;=Main!$B$14,$A52&gt;=Main!$B$17),100%,0%)</f>
        <v>1</v>
      </c>
      <c r="AG52" s="422">
        <f>IF(OR(AG$3&gt;=Main!$B$14,$A52&gt;=Main!$B$17),100%,0%)</f>
        <v>1</v>
      </c>
      <c r="AH52" s="422">
        <f>IF(OR(AH$3&gt;=Main!$B$14,$A52&gt;=Main!$B$17),100%,0%)</f>
        <v>1</v>
      </c>
      <c r="AI52" s="422">
        <f>IF(OR(AI$3&gt;=Main!$B$14,$A52&gt;=Main!$B$17),100%,0%)</f>
        <v>1</v>
      </c>
      <c r="AJ52" s="422">
        <f>IF(OR(AJ$3&gt;=Main!$B$14,$A52&gt;=Main!$B$17),100%,0%)</f>
        <v>1</v>
      </c>
      <c r="AK52" s="422">
        <f>IF(OR(AK$3&gt;=Main!$B$14,$A52&gt;=Main!$B$17),100%,0%)</f>
        <v>1</v>
      </c>
      <c r="AL52" s="422">
        <f>IF(OR(AL$3&gt;=Main!$B$14,$A52&gt;=Main!$B$17),100%,0%)</f>
        <v>1</v>
      </c>
      <c r="AM52" s="422">
        <f>IF(OR(AM$3&gt;=Main!$B$14,$A52&gt;=Main!$B$17),100%,0%)</f>
        <v>1</v>
      </c>
      <c r="AN52" s="422">
        <f>IF(OR(AN$3&gt;=Main!$B$14,$A52&gt;=Main!$B$17),100%,0%)</f>
        <v>1</v>
      </c>
      <c r="AO52" s="422">
        <f>IF(OR(AO$3&gt;=Main!$B$14,$A52&gt;=Main!$B$17),100%,0%)</f>
        <v>1</v>
      </c>
      <c r="AP52" s="422">
        <f>IF(OR(AP$3&gt;=Main!$B$14,$A52&gt;=Main!$B$17),100%,0%)</f>
        <v>1</v>
      </c>
      <c r="AQ52" s="422">
        <f>IF(OR(AQ$3&gt;=Main!$B$14,$A52&gt;=Main!$B$17),100%,0%)</f>
        <v>1</v>
      </c>
      <c r="AR52" s="422">
        <f>IF(OR(AR$3&gt;=Main!$B$14,$A52&gt;=Main!$B$17),100%,0%)</f>
        <v>1</v>
      </c>
      <c r="AS52" s="422">
        <f>IF(OR(AS$3&gt;=Main!$B$14,$A52&gt;=Main!$B$17),100%,0%)</f>
        <v>1</v>
      </c>
      <c r="AT52" s="422">
        <f>IF(OR(AT$3&gt;=Main!$B$14,$A52&gt;=Main!$B$17),100%,0%)</f>
        <v>1</v>
      </c>
      <c r="AU52" s="422">
        <f>IF(OR(AU$3&gt;=Main!$B$14,$A52&gt;=Main!$B$17),100%,0%)</f>
        <v>1</v>
      </c>
      <c r="AV52" s="422">
        <f>IF(OR(AV$3&gt;=Main!$B$14,$A52&gt;=Main!$B$17),100%,0%)</f>
        <v>1</v>
      </c>
      <c r="AW52" s="422">
        <f>IF(OR(AW$3&gt;=Main!$B$14,$A52&gt;=Main!$B$17),100%,0%)</f>
        <v>1</v>
      </c>
      <c r="AX52" s="422">
        <f>IF(OR(AX$3&gt;=Main!$B$14,$A52&gt;=Main!$B$17),100%,0%)</f>
        <v>1</v>
      </c>
      <c r="AY52" s="422">
        <f>IF(OR(AY$3&gt;=Main!$B$14,$A52&gt;=Main!$B$17),100%,0%)</f>
        <v>1</v>
      </c>
      <c r="AZ52" s="422">
        <f>IF(OR(AZ$3&gt;=Main!$B$14,$A52&gt;=Main!$B$17),100%,0%)</f>
        <v>1</v>
      </c>
      <c r="BA52" s="422">
        <f>IF(OR(BA$3&gt;=Main!$B$14,$A52&gt;=Main!$B$17),100%,0%)</f>
        <v>1</v>
      </c>
      <c r="BB52" s="422">
        <f>IF(OR(BB$3&gt;=Main!$B$14,$A52&gt;=Main!$B$17),100%,0%)</f>
        <v>1</v>
      </c>
      <c r="BC52" s="422">
        <f>IF(OR(BC$3&gt;=Main!$B$14,$A52&gt;=Main!$B$17),100%,0%)</f>
        <v>1</v>
      </c>
      <c r="BD52" s="422">
        <f>IF(OR(BD$3&gt;=Main!$B$14,$A52&gt;=Main!$B$17),100%,0%)</f>
        <v>1</v>
      </c>
      <c r="BE52" s="422">
        <f>IF(OR(BE$3&gt;=Main!$B$14,$A52&gt;=Main!$B$17),100%,0%)</f>
        <v>1</v>
      </c>
    </row>
    <row r="53" spans="1:57">
      <c r="A53" s="27">
        <v>54</v>
      </c>
      <c r="B53" s="422">
        <f>IF(OR(B$3&gt;=Main!$B$14,$A53&gt;=Main!$B$17),100%,0%)</f>
        <v>1</v>
      </c>
      <c r="C53" s="422">
        <f>IF(OR(C$3&gt;=Main!$B$14,$A53&gt;=Main!$B$17),100%,0%)</f>
        <v>1</v>
      </c>
      <c r="D53" s="422">
        <f>IF(OR(D$3&gt;=Main!$B$14,$A53&gt;=Main!$B$17),100%,0%)</f>
        <v>1</v>
      </c>
      <c r="E53" s="422">
        <f>IF(OR(E$3&gt;=Main!$B$14,$A53&gt;=Main!$B$17),100%,0%)</f>
        <v>1</v>
      </c>
      <c r="F53" s="422">
        <f>IF(OR(F$3&gt;=Main!$B$14,$A53&gt;=Main!$B$17),100%,0%)</f>
        <v>1</v>
      </c>
      <c r="G53" s="422">
        <f>IF(OR(G$3&gt;=Main!$B$14,$A53&gt;=Main!$B$17),100%,0%)</f>
        <v>1</v>
      </c>
      <c r="H53" s="422">
        <f>IF(OR(H$3&gt;=Main!$B$14,$A53&gt;=Main!$B$17),100%,0%)</f>
        <v>1</v>
      </c>
      <c r="I53" s="422">
        <f>IF(OR(I$3&gt;=Main!$B$14,$A53&gt;=Main!$B$17),100%,0%)</f>
        <v>1</v>
      </c>
      <c r="J53" s="422">
        <f>IF(OR(J$3&gt;=Main!$B$14,$A53&gt;=Main!$B$17),100%,0%)</f>
        <v>1</v>
      </c>
      <c r="K53" s="422">
        <f>IF(OR(K$3&gt;=Main!$B$14,$A53&gt;=Main!$B$17),100%,0%)</f>
        <v>1</v>
      </c>
      <c r="L53" s="422">
        <f>IF(OR(L$3&gt;=Main!$B$14,$A53&gt;=Main!$B$17),100%,0%)</f>
        <v>1</v>
      </c>
      <c r="M53" s="422">
        <f>IF(OR(M$3&gt;=Main!$B$14,$A53&gt;=Main!$B$17),100%,0%)</f>
        <v>1</v>
      </c>
      <c r="N53" s="422">
        <f>IF(OR(N$3&gt;=Main!$B$14,$A53&gt;=Main!$B$17),100%,0%)</f>
        <v>1</v>
      </c>
      <c r="O53" s="422">
        <f>IF(OR(O$3&gt;=Main!$B$14,$A53&gt;=Main!$B$17),100%,0%)</f>
        <v>1</v>
      </c>
      <c r="P53" s="422">
        <f>IF(OR(P$3&gt;=Main!$B$14,$A53&gt;=Main!$B$17),100%,0%)</f>
        <v>1</v>
      </c>
      <c r="Q53" s="422">
        <f>IF(OR(Q$3&gt;=Main!$B$14,$A53&gt;=Main!$B$17),100%,0%)</f>
        <v>1</v>
      </c>
      <c r="R53" s="422">
        <f>IF(OR(R$3&gt;=Main!$B$14,$A53&gt;=Main!$B$17),100%,0%)</f>
        <v>1</v>
      </c>
      <c r="S53" s="422">
        <f>IF(OR(S$3&gt;=Main!$B$14,$A53&gt;=Main!$B$17),100%,0%)</f>
        <v>1</v>
      </c>
      <c r="T53" s="422">
        <f>IF(OR(T$3&gt;=Main!$B$14,$A53&gt;=Main!$B$17),100%,0%)</f>
        <v>1</v>
      </c>
      <c r="U53" s="422">
        <f>IF(OR(U$3&gt;=Main!$B$14,$A53&gt;=Main!$B$17),100%,0%)</f>
        <v>1</v>
      </c>
      <c r="V53" s="422">
        <f>IF(OR(V$3&gt;=Main!$B$14,$A53&gt;=Main!$B$17),100%,0%)</f>
        <v>1</v>
      </c>
      <c r="W53" s="422">
        <f>IF(OR(W$3&gt;=Main!$B$14,$A53&gt;=Main!$B$17),100%,0%)</f>
        <v>1</v>
      </c>
      <c r="X53" s="422">
        <f>IF(OR(X$3&gt;=Main!$B$14,$A53&gt;=Main!$B$17),100%,0%)</f>
        <v>1</v>
      </c>
      <c r="Y53" s="422">
        <f>IF(OR(Y$3&gt;=Main!$B$14,$A53&gt;=Main!$B$17),100%,0%)</f>
        <v>1</v>
      </c>
      <c r="Z53" s="422">
        <f>IF(OR(Z$3&gt;=Main!$B$14,$A53&gt;=Main!$B$17),100%,0%)</f>
        <v>1</v>
      </c>
      <c r="AA53" s="422">
        <f>IF(OR(AA$3&gt;=Main!$B$14,$A53&gt;=Main!$B$17),100%,0%)</f>
        <v>1</v>
      </c>
      <c r="AB53" s="422">
        <f>IF(OR(AB$3&gt;=Main!$B$14,$A53&gt;=Main!$B$17),100%,0%)</f>
        <v>1</v>
      </c>
      <c r="AC53" s="422">
        <f>IF(OR(AC$3&gt;=Main!$B$14,$A53&gt;=Main!$B$17),100%,0%)</f>
        <v>1</v>
      </c>
      <c r="AD53" s="422">
        <f>IF(OR(AD$3&gt;=Main!$B$14,$A53&gt;=Main!$B$17),100%,0%)</f>
        <v>1</v>
      </c>
      <c r="AE53" s="422">
        <f>IF(OR(AE$3&gt;=Main!$B$14,$A53&gt;=Main!$B$17),100%,0%)</f>
        <v>1</v>
      </c>
      <c r="AF53" s="422">
        <f>IF(OR(AF$3&gt;=Main!$B$14,$A53&gt;=Main!$B$17),100%,0%)</f>
        <v>1</v>
      </c>
      <c r="AG53" s="422">
        <f>IF(OR(AG$3&gt;=Main!$B$14,$A53&gt;=Main!$B$17),100%,0%)</f>
        <v>1</v>
      </c>
      <c r="AH53" s="422">
        <f>IF(OR(AH$3&gt;=Main!$B$14,$A53&gt;=Main!$B$17),100%,0%)</f>
        <v>1</v>
      </c>
      <c r="AI53" s="422">
        <f>IF(OR(AI$3&gt;=Main!$B$14,$A53&gt;=Main!$B$17),100%,0%)</f>
        <v>1</v>
      </c>
      <c r="AJ53" s="422">
        <f>IF(OR(AJ$3&gt;=Main!$B$14,$A53&gt;=Main!$B$17),100%,0%)</f>
        <v>1</v>
      </c>
      <c r="AK53" s="422">
        <f>IF(OR(AK$3&gt;=Main!$B$14,$A53&gt;=Main!$B$17),100%,0%)</f>
        <v>1</v>
      </c>
      <c r="AL53" s="422">
        <f>IF(OR(AL$3&gt;=Main!$B$14,$A53&gt;=Main!$B$17),100%,0%)</f>
        <v>1</v>
      </c>
      <c r="AM53" s="422">
        <f>IF(OR(AM$3&gt;=Main!$B$14,$A53&gt;=Main!$B$17),100%,0%)</f>
        <v>1</v>
      </c>
      <c r="AN53" s="422">
        <f>IF(OR(AN$3&gt;=Main!$B$14,$A53&gt;=Main!$B$17),100%,0%)</f>
        <v>1</v>
      </c>
      <c r="AO53" s="422">
        <f>IF(OR(AO$3&gt;=Main!$B$14,$A53&gt;=Main!$B$17),100%,0%)</f>
        <v>1</v>
      </c>
      <c r="AP53" s="422">
        <f>IF(OR(AP$3&gt;=Main!$B$14,$A53&gt;=Main!$B$17),100%,0%)</f>
        <v>1</v>
      </c>
      <c r="AQ53" s="422">
        <f>IF(OR(AQ$3&gt;=Main!$B$14,$A53&gt;=Main!$B$17),100%,0%)</f>
        <v>1</v>
      </c>
      <c r="AR53" s="422">
        <f>IF(OR(AR$3&gt;=Main!$B$14,$A53&gt;=Main!$B$17),100%,0%)</f>
        <v>1</v>
      </c>
      <c r="AS53" s="422">
        <f>IF(OR(AS$3&gt;=Main!$B$14,$A53&gt;=Main!$B$17),100%,0%)</f>
        <v>1</v>
      </c>
      <c r="AT53" s="422">
        <f>IF(OR(AT$3&gt;=Main!$B$14,$A53&gt;=Main!$B$17),100%,0%)</f>
        <v>1</v>
      </c>
      <c r="AU53" s="422">
        <f>IF(OR(AU$3&gt;=Main!$B$14,$A53&gt;=Main!$B$17),100%,0%)</f>
        <v>1</v>
      </c>
      <c r="AV53" s="422">
        <f>IF(OR(AV$3&gt;=Main!$B$14,$A53&gt;=Main!$B$17),100%,0%)</f>
        <v>1</v>
      </c>
      <c r="AW53" s="422">
        <f>IF(OR(AW$3&gt;=Main!$B$14,$A53&gt;=Main!$B$17),100%,0%)</f>
        <v>1</v>
      </c>
      <c r="AX53" s="422">
        <f>IF(OR(AX$3&gt;=Main!$B$14,$A53&gt;=Main!$B$17),100%,0%)</f>
        <v>1</v>
      </c>
      <c r="AY53" s="422">
        <f>IF(OR(AY$3&gt;=Main!$B$14,$A53&gt;=Main!$B$17),100%,0%)</f>
        <v>1</v>
      </c>
      <c r="AZ53" s="422">
        <f>IF(OR(AZ$3&gt;=Main!$B$14,$A53&gt;=Main!$B$17),100%,0%)</f>
        <v>1</v>
      </c>
      <c r="BA53" s="422">
        <f>IF(OR(BA$3&gt;=Main!$B$14,$A53&gt;=Main!$B$17),100%,0%)</f>
        <v>1</v>
      </c>
      <c r="BB53" s="422">
        <f>IF(OR(BB$3&gt;=Main!$B$14,$A53&gt;=Main!$B$17),100%,0%)</f>
        <v>1</v>
      </c>
      <c r="BC53" s="422">
        <f>IF(OR(BC$3&gt;=Main!$B$14,$A53&gt;=Main!$B$17),100%,0%)</f>
        <v>1</v>
      </c>
      <c r="BD53" s="422">
        <f>IF(OR(BD$3&gt;=Main!$B$14,$A53&gt;=Main!$B$17),100%,0%)</f>
        <v>1</v>
      </c>
      <c r="BE53" s="422">
        <f>IF(OR(BE$3&gt;=Main!$B$14,$A53&gt;=Main!$B$17),100%,0%)</f>
        <v>1</v>
      </c>
    </row>
    <row r="54" spans="1:57">
      <c r="A54" s="27">
        <v>55</v>
      </c>
      <c r="B54" s="422">
        <f>IF(OR(B$3&gt;=Main!$B$14,$A54&gt;=Main!$B$17),100%,0%)</f>
        <v>1</v>
      </c>
      <c r="C54" s="422">
        <f>IF(OR(C$3&gt;=Main!$B$14,$A54&gt;=Main!$B$17),100%,0%)</f>
        <v>1</v>
      </c>
      <c r="D54" s="422">
        <f>IF(OR(D$3&gt;=Main!$B$14,$A54&gt;=Main!$B$17),100%,0%)</f>
        <v>1</v>
      </c>
      <c r="E54" s="422">
        <f>IF(OR(E$3&gt;=Main!$B$14,$A54&gt;=Main!$B$17),100%,0%)</f>
        <v>1</v>
      </c>
      <c r="F54" s="422">
        <f>IF(OR(F$3&gt;=Main!$B$14,$A54&gt;=Main!$B$17),100%,0%)</f>
        <v>1</v>
      </c>
      <c r="G54" s="422">
        <f>IF(OR(G$3&gt;=Main!$B$14,$A54&gt;=Main!$B$17),100%,0%)</f>
        <v>1</v>
      </c>
      <c r="H54" s="422">
        <f>IF(OR(H$3&gt;=Main!$B$14,$A54&gt;=Main!$B$17),100%,0%)</f>
        <v>1</v>
      </c>
      <c r="I54" s="422">
        <f>IF(OR(I$3&gt;=Main!$B$14,$A54&gt;=Main!$B$17),100%,0%)</f>
        <v>1</v>
      </c>
      <c r="J54" s="422">
        <f>IF(OR(J$3&gt;=Main!$B$14,$A54&gt;=Main!$B$17),100%,0%)</f>
        <v>1</v>
      </c>
      <c r="K54" s="422">
        <f>IF(OR(K$3&gt;=Main!$B$14,$A54&gt;=Main!$B$17),100%,0%)</f>
        <v>1</v>
      </c>
      <c r="L54" s="422">
        <f>IF(OR(L$3&gt;=Main!$B$14,$A54&gt;=Main!$B$17),100%,0%)</f>
        <v>1</v>
      </c>
      <c r="M54" s="422">
        <f>IF(OR(M$3&gt;=Main!$B$14,$A54&gt;=Main!$B$17),100%,0%)</f>
        <v>1</v>
      </c>
      <c r="N54" s="422">
        <f>IF(OR(N$3&gt;=Main!$B$14,$A54&gt;=Main!$B$17),100%,0%)</f>
        <v>1</v>
      </c>
      <c r="O54" s="422">
        <f>IF(OR(O$3&gt;=Main!$B$14,$A54&gt;=Main!$B$17),100%,0%)</f>
        <v>1</v>
      </c>
      <c r="P54" s="422">
        <f>IF(OR(P$3&gt;=Main!$B$14,$A54&gt;=Main!$B$17),100%,0%)</f>
        <v>1</v>
      </c>
      <c r="Q54" s="422">
        <f>IF(OR(Q$3&gt;=Main!$B$14,$A54&gt;=Main!$B$17),100%,0%)</f>
        <v>1</v>
      </c>
      <c r="R54" s="422">
        <f>IF(OR(R$3&gt;=Main!$B$14,$A54&gt;=Main!$B$17),100%,0%)</f>
        <v>1</v>
      </c>
      <c r="S54" s="422">
        <f>IF(OR(S$3&gt;=Main!$B$14,$A54&gt;=Main!$B$17),100%,0%)</f>
        <v>1</v>
      </c>
      <c r="T54" s="422">
        <f>IF(OR(T$3&gt;=Main!$B$14,$A54&gt;=Main!$B$17),100%,0%)</f>
        <v>1</v>
      </c>
      <c r="U54" s="422">
        <f>IF(OR(U$3&gt;=Main!$B$14,$A54&gt;=Main!$B$17),100%,0%)</f>
        <v>1</v>
      </c>
      <c r="V54" s="422">
        <f>IF(OR(V$3&gt;=Main!$B$14,$A54&gt;=Main!$B$17),100%,0%)</f>
        <v>1</v>
      </c>
      <c r="W54" s="422">
        <f>IF(OR(W$3&gt;=Main!$B$14,$A54&gt;=Main!$B$17),100%,0%)</f>
        <v>1</v>
      </c>
      <c r="X54" s="422">
        <f>IF(OR(X$3&gt;=Main!$B$14,$A54&gt;=Main!$B$17),100%,0%)</f>
        <v>1</v>
      </c>
      <c r="Y54" s="422">
        <f>IF(OR(Y$3&gt;=Main!$B$14,$A54&gt;=Main!$B$17),100%,0%)</f>
        <v>1</v>
      </c>
      <c r="Z54" s="422">
        <f>IF(OR(Z$3&gt;=Main!$B$14,$A54&gt;=Main!$B$17),100%,0%)</f>
        <v>1</v>
      </c>
      <c r="AA54" s="422">
        <f>IF(OR(AA$3&gt;=Main!$B$14,$A54&gt;=Main!$B$17),100%,0%)</f>
        <v>1</v>
      </c>
      <c r="AB54" s="422">
        <f>IF(OR(AB$3&gt;=Main!$B$14,$A54&gt;=Main!$B$17),100%,0%)</f>
        <v>1</v>
      </c>
      <c r="AC54" s="422">
        <f>IF(OR(AC$3&gt;=Main!$B$14,$A54&gt;=Main!$B$17),100%,0%)</f>
        <v>1</v>
      </c>
      <c r="AD54" s="422">
        <f>IF(OR(AD$3&gt;=Main!$B$14,$A54&gt;=Main!$B$17),100%,0%)</f>
        <v>1</v>
      </c>
      <c r="AE54" s="422">
        <f>IF(OR(AE$3&gt;=Main!$B$14,$A54&gt;=Main!$B$17),100%,0%)</f>
        <v>1</v>
      </c>
      <c r="AF54" s="422">
        <f>IF(OR(AF$3&gt;=Main!$B$14,$A54&gt;=Main!$B$17),100%,0%)</f>
        <v>1</v>
      </c>
      <c r="AG54" s="422">
        <f>IF(OR(AG$3&gt;=Main!$B$14,$A54&gt;=Main!$B$17),100%,0%)</f>
        <v>1</v>
      </c>
      <c r="AH54" s="422">
        <f>IF(OR(AH$3&gt;=Main!$B$14,$A54&gt;=Main!$B$17),100%,0%)</f>
        <v>1</v>
      </c>
      <c r="AI54" s="422">
        <f>IF(OR(AI$3&gt;=Main!$B$14,$A54&gt;=Main!$B$17),100%,0%)</f>
        <v>1</v>
      </c>
      <c r="AJ54" s="422">
        <f>IF(OR(AJ$3&gt;=Main!$B$14,$A54&gt;=Main!$B$17),100%,0%)</f>
        <v>1</v>
      </c>
      <c r="AK54" s="422">
        <f>IF(OR(AK$3&gt;=Main!$B$14,$A54&gt;=Main!$B$17),100%,0%)</f>
        <v>1</v>
      </c>
      <c r="AL54" s="422">
        <f>IF(OR(AL$3&gt;=Main!$B$14,$A54&gt;=Main!$B$17),100%,0%)</f>
        <v>1</v>
      </c>
      <c r="AM54" s="422">
        <f>IF(OR(AM$3&gt;=Main!$B$14,$A54&gt;=Main!$B$17),100%,0%)</f>
        <v>1</v>
      </c>
      <c r="AN54" s="422">
        <f>IF(OR(AN$3&gt;=Main!$B$14,$A54&gt;=Main!$B$17),100%,0%)</f>
        <v>1</v>
      </c>
      <c r="AO54" s="422">
        <f>IF(OR(AO$3&gt;=Main!$B$14,$A54&gt;=Main!$B$17),100%,0%)</f>
        <v>1</v>
      </c>
      <c r="AP54" s="422">
        <f>IF(OR(AP$3&gt;=Main!$B$14,$A54&gt;=Main!$B$17),100%,0%)</f>
        <v>1</v>
      </c>
      <c r="AQ54" s="422">
        <f>IF(OR(AQ$3&gt;=Main!$B$14,$A54&gt;=Main!$B$17),100%,0%)</f>
        <v>1</v>
      </c>
      <c r="AR54" s="422">
        <f>IF(OR(AR$3&gt;=Main!$B$14,$A54&gt;=Main!$B$17),100%,0%)</f>
        <v>1</v>
      </c>
      <c r="AS54" s="422">
        <f>IF(OR(AS$3&gt;=Main!$B$14,$A54&gt;=Main!$B$17),100%,0%)</f>
        <v>1</v>
      </c>
      <c r="AT54" s="422">
        <f>IF(OR(AT$3&gt;=Main!$B$14,$A54&gt;=Main!$B$17),100%,0%)</f>
        <v>1</v>
      </c>
      <c r="AU54" s="422">
        <f>IF(OR(AU$3&gt;=Main!$B$14,$A54&gt;=Main!$B$17),100%,0%)</f>
        <v>1</v>
      </c>
      <c r="AV54" s="422">
        <f>IF(OR(AV$3&gt;=Main!$B$14,$A54&gt;=Main!$B$17),100%,0%)</f>
        <v>1</v>
      </c>
      <c r="AW54" s="422">
        <f>IF(OR(AW$3&gt;=Main!$B$14,$A54&gt;=Main!$B$17),100%,0%)</f>
        <v>1</v>
      </c>
      <c r="AX54" s="422">
        <f>IF(OR(AX$3&gt;=Main!$B$14,$A54&gt;=Main!$B$17),100%,0%)</f>
        <v>1</v>
      </c>
      <c r="AY54" s="422">
        <f>IF(OR(AY$3&gt;=Main!$B$14,$A54&gt;=Main!$B$17),100%,0%)</f>
        <v>1</v>
      </c>
      <c r="AZ54" s="422">
        <f>IF(OR(AZ$3&gt;=Main!$B$14,$A54&gt;=Main!$B$17),100%,0%)</f>
        <v>1</v>
      </c>
      <c r="BA54" s="422">
        <f>IF(OR(BA$3&gt;=Main!$B$14,$A54&gt;=Main!$B$17),100%,0%)</f>
        <v>1</v>
      </c>
      <c r="BB54" s="422">
        <f>IF(OR(BB$3&gt;=Main!$B$14,$A54&gt;=Main!$B$17),100%,0%)</f>
        <v>1</v>
      </c>
      <c r="BC54" s="422">
        <f>IF(OR(BC$3&gt;=Main!$B$14,$A54&gt;=Main!$B$17),100%,0%)</f>
        <v>1</v>
      </c>
      <c r="BD54" s="422">
        <f>IF(OR(BD$3&gt;=Main!$B$14,$A54&gt;=Main!$B$17),100%,0%)</f>
        <v>1</v>
      </c>
      <c r="BE54" s="422">
        <f>IF(OR(BE$3&gt;=Main!$B$14,$A54&gt;=Main!$B$17),100%,0%)</f>
        <v>1</v>
      </c>
    </row>
    <row r="55" spans="1:57">
      <c r="A55" s="27">
        <f>A54+1</f>
        <v>56</v>
      </c>
      <c r="B55" s="422">
        <f>IF(OR(B$3&gt;=Main!$B$14,$A55&gt;=Main!$B$17),100%,0%)</f>
        <v>1</v>
      </c>
      <c r="C55" s="422">
        <f>IF(OR(C$3&gt;=Main!$B$14,$A55&gt;=Main!$B$17),100%,0%)</f>
        <v>1</v>
      </c>
      <c r="D55" s="422">
        <f>IF(OR(D$3&gt;=Main!$B$14,$A55&gt;=Main!$B$17),100%,0%)</f>
        <v>1</v>
      </c>
      <c r="E55" s="422">
        <f>IF(OR(E$3&gt;=Main!$B$14,$A55&gt;=Main!$B$17),100%,0%)</f>
        <v>1</v>
      </c>
      <c r="F55" s="422">
        <f>IF(OR(F$3&gt;=Main!$B$14,$A55&gt;=Main!$B$17),100%,0%)</f>
        <v>1</v>
      </c>
      <c r="G55" s="422">
        <f>IF(OR(G$3&gt;=Main!$B$14,$A55&gt;=Main!$B$17),100%,0%)</f>
        <v>1</v>
      </c>
      <c r="H55" s="422">
        <f>IF(OR(H$3&gt;=Main!$B$14,$A55&gt;=Main!$B$17),100%,0%)</f>
        <v>1</v>
      </c>
      <c r="I55" s="422">
        <f>IF(OR(I$3&gt;=Main!$B$14,$A55&gt;=Main!$B$17),100%,0%)</f>
        <v>1</v>
      </c>
      <c r="J55" s="422">
        <f>IF(OR(J$3&gt;=Main!$B$14,$A55&gt;=Main!$B$17),100%,0%)</f>
        <v>1</v>
      </c>
      <c r="K55" s="422">
        <f>IF(OR(K$3&gt;=Main!$B$14,$A55&gt;=Main!$B$17),100%,0%)</f>
        <v>1</v>
      </c>
      <c r="L55" s="422">
        <f>IF(OR(L$3&gt;=Main!$B$14,$A55&gt;=Main!$B$17),100%,0%)</f>
        <v>1</v>
      </c>
      <c r="M55" s="422">
        <f>IF(OR(M$3&gt;=Main!$B$14,$A55&gt;=Main!$B$17),100%,0%)</f>
        <v>1</v>
      </c>
      <c r="N55" s="422">
        <f>IF(OR(N$3&gt;=Main!$B$14,$A55&gt;=Main!$B$17),100%,0%)</f>
        <v>1</v>
      </c>
      <c r="O55" s="422">
        <f>IF(OR(O$3&gt;=Main!$B$14,$A55&gt;=Main!$B$17),100%,0%)</f>
        <v>1</v>
      </c>
      <c r="P55" s="422">
        <f>IF(OR(P$3&gt;=Main!$B$14,$A55&gt;=Main!$B$17),100%,0%)</f>
        <v>1</v>
      </c>
      <c r="Q55" s="422">
        <f>IF(OR(Q$3&gt;=Main!$B$14,$A55&gt;=Main!$B$17),100%,0%)</f>
        <v>1</v>
      </c>
      <c r="R55" s="422">
        <f>IF(OR(R$3&gt;=Main!$B$14,$A55&gt;=Main!$B$17),100%,0%)</f>
        <v>1</v>
      </c>
      <c r="S55" s="422">
        <f>IF(OR(S$3&gt;=Main!$B$14,$A55&gt;=Main!$B$17),100%,0%)</f>
        <v>1</v>
      </c>
      <c r="T55" s="422">
        <f>IF(OR(T$3&gt;=Main!$B$14,$A55&gt;=Main!$B$17),100%,0%)</f>
        <v>1</v>
      </c>
      <c r="U55" s="422">
        <f>IF(OR(U$3&gt;=Main!$B$14,$A55&gt;=Main!$B$17),100%,0%)</f>
        <v>1</v>
      </c>
      <c r="V55" s="422">
        <f>IF(OR(V$3&gt;=Main!$B$14,$A55&gt;=Main!$B$17),100%,0%)</f>
        <v>1</v>
      </c>
      <c r="W55" s="422">
        <f>IF(OR(W$3&gt;=Main!$B$14,$A55&gt;=Main!$B$17),100%,0%)</f>
        <v>1</v>
      </c>
      <c r="X55" s="422">
        <f>IF(OR(X$3&gt;=Main!$B$14,$A55&gt;=Main!$B$17),100%,0%)</f>
        <v>1</v>
      </c>
      <c r="Y55" s="422">
        <f>IF(OR(Y$3&gt;=Main!$B$14,$A55&gt;=Main!$B$17),100%,0%)</f>
        <v>1</v>
      </c>
      <c r="Z55" s="422">
        <f>IF(OR(Z$3&gt;=Main!$B$14,$A55&gt;=Main!$B$17),100%,0%)</f>
        <v>1</v>
      </c>
      <c r="AA55" s="422">
        <f>IF(OR(AA$3&gt;=Main!$B$14,$A55&gt;=Main!$B$17),100%,0%)</f>
        <v>1</v>
      </c>
      <c r="AB55" s="422">
        <f>IF(OR(AB$3&gt;=Main!$B$14,$A55&gt;=Main!$B$17),100%,0%)</f>
        <v>1</v>
      </c>
      <c r="AC55" s="422">
        <f>IF(OR(AC$3&gt;=Main!$B$14,$A55&gt;=Main!$B$17),100%,0%)</f>
        <v>1</v>
      </c>
      <c r="AD55" s="422">
        <f>IF(OR(AD$3&gt;=Main!$B$14,$A55&gt;=Main!$B$17),100%,0%)</f>
        <v>1</v>
      </c>
      <c r="AE55" s="422">
        <f>IF(OR(AE$3&gt;=Main!$B$14,$A55&gt;=Main!$B$17),100%,0%)</f>
        <v>1</v>
      </c>
      <c r="AF55" s="422">
        <f>IF(OR(AF$3&gt;=Main!$B$14,$A55&gt;=Main!$B$17),100%,0%)</f>
        <v>1</v>
      </c>
      <c r="AG55" s="422">
        <f>IF(OR(AG$3&gt;=Main!$B$14,$A55&gt;=Main!$B$17),100%,0%)</f>
        <v>1</v>
      </c>
      <c r="AH55" s="422">
        <f>IF(OR(AH$3&gt;=Main!$B$14,$A55&gt;=Main!$B$17),100%,0%)</f>
        <v>1</v>
      </c>
      <c r="AI55" s="422">
        <f>IF(OR(AI$3&gt;=Main!$B$14,$A55&gt;=Main!$B$17),100%,0%)</f>
        <v>1</v>
      </c>
      <c r="AJ55" s="422">
        <f>IF(OR(AJ$3&gt;=Main!$B$14,$A55&gt;=Main!$B$17),100%,0%)</f>
        <v>1</v>
      </c>
      <c r="AK55" s="422">
        <f>IF(OR(AK$3&gt;=Main!$B$14,$A55&gt;=Main!$B$17),100%,0%)</f>
        <v>1</v>
      </c>
      <c r="AL55" s="422">
        <f>IF(OR(AL$3&gt;=Main!$B$14,$A55&gt;=Main!$B$17),100%,0%)</f>
        <v>1</v>
      </c>
      <c r="AM55" s="422">
        <f>IF(OR(AM$3&gt;=Main!$B$14,$A55&gt;=Main!$B$17),100%,0%)</f>
        <v>1</v>
      </c>
      <c r="AN55" s="422">
        <f>IF(OR(AN$3&gt;=Main!$B$14,$A55&gt;=Main!$B$17),100%,0%)</f>
        <v>1</v>
      </c>
      <c r="AO55" s="422">
        <f>IF(OR(AO$3&gt;=Main!$B$14,$A55&gt;=Main!$B$17),100%,0%)</f>
        <v>1</v>
      </c>
      <c r="AP55" s="422">
        <f>IF(OR(AP$3&gt;=Main!$B$14,$A55&gt;=Main!$B$17),100%,0%)</f>
        <v>1</v>
      </c>
      <c r="AQ55" s="422">
        <f>IF(OR(AQ$3&gt;=Main!$B$14,$A55&gt;=Main!$B$17),100%,0%)</f>
        <v>1</v>
      </c>
      <c r="AR55" s="422">
        <f>IF(OR(AR$3&gt;=Main!$B$14,$A55&gt;=Main!$B$17),100%,0%)</f>
        <v>1</v>
      </c>
      <c r="AS55" s="422">
        <f>IF(OR(AS$3&gt;=Main!$B$14,$A55&gt;=Main!$B$17),100%,0%)</f>
        <v>1</v>
      </c>
      <c r="AT55" s="422">
        <f>IF(OR(AT$3&gt;=Main!$B$14,$A55&gt;=Main!$B$17),100%,0%)</f>
        <v>1</v>
      </c>
      <c r="AU55" s="422">
        <f>IF(OR(AU$3&gt;=Main!$B$14,$A55&gt;=Main!$B$17),100%,0%)</f>
        <v>1</v>
      </c>
      <c r="AV55" s="422">
        <f>IF(OR(AV$3&gt;=Main!$B$14,$A55&gt;=Main!$B$17),100%,0%)</f>
        <v>1</v>
      </c>
      <c r="AW55" s="422">
        <f>IF(OR(AW$3&gt;=Main!$B$14,$A55&gt;=Main!$B$17),100%,0%)</f>
        <v>1</v>
      </c>
      <c r="AX55" s="422">
        <f>IF(OR(AX$3&gt;=Main!$B$14,$A55&gt;=Main!$B$17),100%,0%)</f>
        <v>1</v>
      </c>
      <c r="AY55" s="422">
        <f>IF(OR(AY$3&gt;=Main!$B$14,$A55&gt;=Main!$B$17),100%,0%)</f>
        <v>1</v>
      </c>
      <c r="AZ55" s="422">
        <f>IF(OR(AZ$3&gt;=Main!$B$14,$A55&gt;=Main!$B$17),100%,0%)</f>
        <v>1</v>
      </c>
      <c r="BA55" s="422">
        <f>IF(OR(BA$3&gt;=Main!$B$14,$A55&gt;=Main!$B$17),100%,0%)</f>
        <v>1</v>
      </c>
      <c r="BB55" s="422">
        <f>IF(OR(BB$3&gt;=Main!$B$14,$A55&gt;=Main!$B$17),100%,0%)</f>
        <v>1</v>
      </c>
      <c r="BC55" s="422">
        <f>IF(OR(BC$3&gt;=Main!$B$14,$A55&gt;=Main!$B$17),100%,0%)</f>
        <v>1</v>
      </c>
      <c r="BD55" s="422">
        <f>IF(OR(BD$3&gt;=Main!$B$14,$A55&gt;=Main!$B$17),100%,0%)</f>
        <v>1</v>
      </c>
      <c r="BE55" s="422">
        <f>IF(OR(BE$3&gt;=Main!$B$14,$A55&gt;=Main!$B$17),100%,0%)</f>
        <v>1</v>
      </c>
    </row>
    <row r="56" spans="1:57">
      <c r="A56" s="27">
        <f t="shared" ref="A56:A59" si="1">A55+1</f>
        <v>57</v>
      </c>
      <c r="B56" s="422">
        <f>IF(OR(B$3&gt;=Main!$B$14,$A56&gt;=Main!$B$17),100%,0%)</f>
        <v>1</v>
      </c>
      <c r="C56" s="422">
        <f>IF(OR(C$3&gt;=Main!$B$14,$A56&gt;=Main!$B$17),100%,0%)</f>
        <v>1</v>
      </c>
      <c r="D56" s="422">
        <f>IF(OR(D$3&gt;=Main!$B$14,$A56&gt;=Main!$B$17),100%,0%)</f>
        <v>1</v>
      </c>
      <c r="E56" s="422">
        <f>IF(OR(E$3&gt;=Main!$B$14,$A56&gt;=Main!$B$17),100%,0%)</f>
        <v>1</v>
      </c>
      <c r="F56" s="422">
        <f>IF(OR(F$3&gt;=Main!$B$14,$A56&gt;=Main!$B$17),100%,0%)</f>
        <v>1</v>
      </c>
      <c r="G56" s="422">
        <f>IF(OR(G$3&gt;=Main!$B$14,$A56&gt;=Main!$B$17),100%,0%)</f>
        <v>1</v>
      </c>
      <c r="H56" s="422">
        <f>IF(OR(H$3&gt;=Main!$B$14,$A56&gt;=Main!$B$17),100%,0%)</f>
        <v>1</v>
      </c>
      <c r="I56" s="422">
        <f>IF(OR(I$3&gt;=Main!$B$14,$A56&gt;=Main!$B$17),100%,0%)</f>
        <v>1</v>
      </c>
      <c r="J56" s="422">
        <f>IF(OR(J$3&gt;=Main!$B$14,$A56&gt;=Main!$B$17),100%,0%)</f>
        <v>1</v>
      </c>
      <c r="K56" s="422">
        <f>IF(OR(K$3&gt;=Main!$B$14,$A56&gt;=Main!$B$17),100%,0%)</f>
        <v>1</v>
      </c>
      <c r="L56" s="422">
        <f>IF(OR(L$3&gt;=Main!$B$14,$A56&gt;=Main!$B$17),100%,0%)</f>
        <v>1</v>
      </c>
      <c r="M56" s="422">
        <f>IF(OR(M$3&gt;=Main!$B$14,$A56&gt;=Main!$B$17),100%,0%)</f>
        <v>1</v>
      </c>
      <c r="N56" s="422">
        <f>IF(OR(N$3&gt;=Main!$B$14,$A56&gt;=Main!$B$17),100%,0%)</f>
        <v>1</v>
      </c>
      <c r="O56" s="422">
        <f>IF(OR(O$3&gt;=Main!$B$14,$A56&gt;=Main!$B$17),100%,0%)</f>
        <v>1</v>
      </c>
      <c r="P56" s="422">
        <f>IF(OR(P$3&gt;=Main!$B$14,$A56&gt;=Main!$B$17),100%,0%)</f>
        <v>1</v>
      </c>
      <c r="Q56" s="422">
        <f>IF(OR(Q$3&gt;=Main!$B$14,$A56&gt;=Main!$B$17),100%,0%)</f>
        <v>1</v>
      </c>
      <c r="R56" s="422">
        <f>IF(OR(R$3&gt;=Main!$B$14,$A56&gt;=Main!$B$17),100%,0%)</f>
        <v>1</v>
      </c>
      <c r="S56" s="422">
        <f>IF(OR(S$3&gt;=Main!$B$14,$A56&gt;=Main!$B$17),100%,0%)</f>
        <v>1</v>
      </c>
      <c r="T56" s="422">
        <f>IF(OR(T$3&gt;=Main!$B$14,$A56&gt;=Main!$B$17),100%,0%)</f>
        <v>1</v>
      </c>
      <c r="U56" s="422">
        <f>IF(OR(U$3&gt;=Main!$B$14,$A56&gt;=Main!$B$17),100%,0%)</f>
        <v>1</v>
      </c>
      <c r="V56" s="422">
        <f>IF(OR(V$3&gt;=Main!$B$14,$A56&gt;=Main!$B$17),100%,0%)</f>
        <v>1</v>
      </c>
      <c r="W56" s="422">
        <f>IF(OR(W$3&gt;=Main!$B$14,$A56&gt;=Main!$B$17),100%,0%)</f>
        <v>1</v>
      </c>
      <c r="X56" s="422">
        <f>IF(OR(X$3&gt;=Main!$B$14,$A56&gt;=Main!$B$17),100%,0%)</f>
        <v>1</v>
      </c>
      <c r="Y56" s="422">
        <f>IF(OR(Y$3&gt;=Main!$B$14,$A56&gt;=Main!$B$17),100%,0%)</f>
        <v>1</v>
      </c>
      <c r="Z56" s="422">
        <f>IF(OR(Z$3&gt;=Main!$B$14,$A56&gt;=Main!$B$17),100%,0%)</f>
        <v>1</v>
      </c>
      <c r="AA56" s="422">
        <f>IF(OR(AA$3&gt;=Main!$B$14,$A56&gt;=Main!$B$17),100%,0%)</f>
        <v>1</v>
      </c>
      <c r="AB56" s="422">
        <f>IF(OR(AB$3&gt;=Main!$B$14,$A56&gt;=Main!$B$17),100%,0%)</f>
        <v>1</v>
      </c>
      <c r="AC56" s="422">
        <f>IF(OR(AC$3&gt;=Main!$B$14,$A56&gt;=Main!$B$17),100%,0%)</f>
        <v>1</v>
      </c>
      <c r="AD56" s="422">
        <f>IF(OR(AD$3&gt;=Main!$B$14,$A56&gt;=Main!$B$17),100%,0%)</f>
        <v>1</v>
      </c>
      <c r="AE56" s="422">
        <f>IF(OR(AE$3&gt;=Main!$B$14,$A56&gt;=Main!$B$17),100%,0%)</f>
        <v>1</v>
      </c>
      <c r="AF56" s="422">
        <f>IF(OR(AF$3&gt;=Main!$B$14,$A56&gt;=Main!$B$17),100%,0%)</f>
        <v>1</v>
      </c>
      <c r="AG56" s="422">
        <f>IF(OR(AG$3&gt;=Main!$B$14,$A56&gt;=Main!$B$17),100%,0%)</f>
        <v>1</v>
      </c>
      <c r="AH56" s="422">
        <f>IF(OR(AH$3&gt;=Main!$B$14,$A56&gt;=Main!$B$17),100%,0%)</f>
        <v>1</v>
      </c>
      <c r="AI56" s="422">
        <f>IF(OR(AI$3&gt;=Main!$B$14,$A56&gt;=Main!$B$17),100%,0%)</f>
        <v>1</v>
      </c>
      <c r="AJ56" s="422">
        <f>IF(OR(AJ$3&gt;=Main!$B$14,$A56&gt;=Main!$B$17),100%,0%)</f>
        <v>1</v>
      </c>
      <c r="AK56" s="422">
        <f>IF(OR(AK$3&gt;=Main!$B$14,$A56&gt;=Main!$B$17),100%,0%)</f>
        <v>1</v>
      </c>
      <c r="AL56" s="422">
        <f>IF(OR(AL$3&gt;=Main!$B$14,$A56&gt;=Main!$B$17),100%,0%)</f>
        <v>1</v>
      </c>
      <c r="AM56" s="422">
        <f>IF(OR(AM$3&gt;=Main!$B$14,$A56&gt;=Main!$B$17),100%,0%)</f>
        <v>1</v>
      </c>
      <c r="AN56" s="422">
        <f>IF(OR(AN$3&gt;=Main!$B$14,$A56&gt;=Main!$B$17),100%,0%)</f>
        <v>1</v>
      </c>
      <c r="AO56" s="422">
        <f>IF(OR(AO$3&gt;=Main!$B$14,$A56&gt;=Main!$B$17),100%,0%)</f>
        <v>1</v>
      </c>
      <c r="AP56" s="422">
        <f>IF(OR(AP$3&gt;=Main!$B$14,$A56&gt;=Main!$B$17),100%,0%)</f>
        <v>1</v>
      </c>
      <c r="AQ56" s="422">
        <f>IF(OR(AQ$3&gt;=Main!$B$14,$A56&gt;=Main!$B$17),100%,0%)</f>
        <v>1</v>
      </c>
      <c r="AR56" s="422">
        <f>IF(OR(AR$3&gt;=Main!$B$14,$A56&gt;=Main!$B$17),100%,0%)</f>
        <v>1</v>
      </c>
      <c r="AS56" s="422">
        <f>IF(OR(AS$3&gt;=Main!$B$14,$A56&gt;=Main!$B$17),100%,0%)</f>
        <v>1</v>
      </c>
      <c r="AT56" s="422">
        <f>IF(OR(AT$3&gt;=Main!$B$14,$A56&gt;=Main!$B$17),100%,0%)</f>
        <v>1</v>
      </c>
      <c r="AU56" s="422">
        <f>IF(OR(AU$3&gt;=Main!$B$14,$A56&gt;=Main!$B$17),100%,0%)</f>
        <v>1</v>
      </c>
      <c r="AV56" s="422">
        <f>IF(OR(AV$3&gt;=Main!$B$14,$A56&gt;=Main!$B$17),100%,0%)</f>
        <v>1</v>
      </c>
      <c r="AW56" s="422">
        <f>IF(OR(AW$3&gt;=Main!$B$14,$A56&gt;=Main!$B$17),100%,0%)</f>
        <v>1</v>
      </c>
      <c r="AX56" s="422">
        <f>IF(OR(AX$3&gt;=Main!$B$14,$A56&gt;=Main!$B$17),100%,0%)</f>
        <v>1</v>
      </c>
      <c r="AY56" s="422">
        <f>IF(OR(AY$3&gt;=Main!$B$14,$A56&gt;=Main!$B$17),100%,0%)</f>
        <v>1</v>
      </c>
      <c r="AZ56" s="422">
        <f>IF(OR(AZ$3&gt;=Main!$B$14,$A56&gt;=Main!$B$17),100%,0%)</f>
        <v>1</v>
      </c>
      <c r="BA56" s="422">
        <f>IF(OR(BA$3&gt;=Main!$B$14,$A56&gt;=Main!$B$17),100%,0%)</f>
        <v>1</v>
      </c>
      <c r="BB56" s="422">
        <f>IF(OR(BB$3&gt;=Main!$B$14,$A56&gt;=Main!$B$17),100%,0%)</f>
        <v>1</v>
      </c>
      <c r="BC56" s="422">
        <f>IF(OR(BC$3&gt;=Main!$B$14,$A56&gt;=Main!$B$17),100%,0%)</f>
        <v>1</v>
      </c>
      <c r="BD56" s="422">
        <f>IF(OR(BD$3&gt;=Main!$B$14,$A56&gt;=Main!$B$17),100%,0%)</f>
        <v>1</v>
      </c>
      <c r="BE56" s="422">
        <f>IF(OR(BE$3&gt;=Main!$B$14,$A56&gt;=Main!$B$17),100%,0%)</f>
        <v>1</v>
      </c>
    </row>
    <row r="57" spans="1:57">
      <c r="A57" s="27">
        <f t="shared" si="1"/>
        <v>58</v>
      </c>
      <c r="B57" s="422">
        <f>IF(OR(B$3&gt;=Main!$B$14,$A57&gt;=Main!$B$17),100%,0%)</f>
        <v>1</v>
      </c>
      <c r="C57" s="422">
        <f>IF(OR(C$3&gt;=Main!$B$14,$A57&gt;=Main!$B$17),100%,0%)</f>
        <v>1</v>
      </c>
      <c r="D57" s="422">
        <f>IF(OR(D$3&gt;=Main!$B$14,$A57&gt;=Main!$B$17),100%,0%)</f>
        <v>1</v>
      </c>
      <c r="E57" s="422">
        <f>IF(OR(E$3&gt;=Main!$B$14,$A57&gt;=Main!$B$17),100%,0%)</f>
        <v>1</v>
      </c>
      <c r="F57" s="422">
        <f>IF(OR(F$3&gt;=Main!$B$14,$A57&gt;=Main!$B$17),100%,0%)</f>
        <v>1</v>
      </c>
      <c r="G57" s="422">
        <f>IF(OR(G$3&gt;=Main!$B$14,$A57&gt;=Main!$B$17),100%,0%)</f>
        <v>1</v>
      </c>
      <c r="H57" s="422">
        <f>IF(OR(H$3&gt;=Main!$B$14,$A57&gt;=Main!$B$17),100%,0%)</f>
        <v>1</v>
      </c>
      <c r="I57" s="422">
        <f>IF(OR(I$3&gt;=Main!$B$14,$A57&gt;=Main!$B$17),100%,0%)</f>
        <v>1</v>
      </c>
      <c r="J57" s="422">
        <f>IF(OR(J$3&gt;=Main!$B$14,$A57&gt;=Main!$B$17),100%,0%)</f>
        <v>1</v>
      </c>
      <c r="K57" s="422">
        <f>IF(OR(K$3&gt;=Main!$B$14,$A57&gt;=Main!$B$17),100%,0%)</f>
        <v>1</v>
      </c>
      <c r="L57" s="422">
        <f>IF(OR(L$3&gt;=Main!$B$14,$A57&gt;=Main!$B$17),100%,0%)</f>
        <v>1</v>
      </c>
      <c r="M57" s="422">
        <f>IF(OR(M$3&gt;=Main!$B$14,$A57&gt;=Main!$B$17),100%,0%)</f>
        <v>1</v>
      </c>
      <c r="N57" s="422">
        <f>IF(OR(N$3&gt;=Main!$B$14,$A57&gt;=Main!$B$17),100%,0%)</f>
        <v>1</v>
      </c>
      <c r="O57" s="422">
        <f>IF(OR(O$3&gt;=Main!$B$14,$A57&gt;=Main!$B$17),100%,0%)</f>
        <v>1</v>
      </c>
      <c r="P57" s="422">
        <f>IF(OR(P$3&gt;=Main!$B$14,$A57&gt;=Main!$B$17),100%,0%)</f>
        <v>1</v>
      </c>
      <c r="Q57" s="422">
        <f>IF(OR(Q$3&gt;=Main!$B$14,$A57&gt;=Main!$B$17),100%,0%)</f>
        <v>1</v>
      </c>
      <c r="R57" s="422">
        <f>IF(OR(R$3&gt;=Main!$B$14,$A57&gt;=Main!$B$17),100%,0%)</f>
        <v>1</v>
      </c>
      <c r="S57" s="422">
        <f>IF(OR(S$3&gt;=Main!$B$14,$A57&gt;=Main!$B$17),100%,0%)</f>
        <v>1</v>
      </c>
      <c r="T57" s="422">
        <f>IF(OR(T$3&gt;=Main!$B$14,$A57&gt;=Main!$B$17),100%,0%)</f>
        <v>1</v>
      </c>
      <c r="U57" s="422">
        <f>IF(OR(U$3&gt;=Main!$B$14,$A57&gt;=Main!$B$17),100%,0%)</f>
        <v>1</v>
      </c>
      <c r="V57" s="422">
        <f>IF(OR(V$3&gt;=Main!$B$14,$A57&gt;=Main!$B$17),100%,0%)</f>
        <v>1</v>
      </c>
      <c r="W57" s="422">
        <f>IF(OR(W$3&gt;=Main!$B$14,$A57&gt;=Main!$B$17),100%,0%)</f>
        <v>1</v>
      </c>
      <c r="X57" s="422">
        <f>IF(OR(X$3&gt;=Main!$B$14,$A57&gt;=Main!$B$17),100%,0%)</f>
        <v>1</v>
      </c>
      <c r="Y57" s="422">
        <f>IF(OR(Y$3&gt;=Main!$B$14,$A57&gt;=Main!$B$17),100%,0%)</f>
        <v>1</v>
      </c>
      <c r="Z57" s="422">
        <f>IF(OR(Z$3&gt;=Main!$B$14,$A57&gt;=Main!$B$17),100%,0%)</f>
        <v>1</v>
      </c>
      <c r="AA57" s="422">
        <f>IF(OR(AA$3&gt;=Main!$B$14,$A57&gt;=Main!$B$17),100%,0%)</f>
        <v>1</v>
      </c>
      <c r="AB57" s="422">
        <f>IF(OR(AB$3&gt;=Main!$B$14,$A57&gt;=Main!$B$17),100%,0%)</f>
        <v>1</v>
      </c>
      <c r="AC57" s="422">
        <f>IF(OR(AC$3&gt;=Main!$B$14,$A57&gt;=Main!$B$17),100%,0%)</f>
        <v>1</v>
      </c>
      <c r="AD57" s="422">
        <f>IF(OR(AD$3&gt;=Main!$B$14,$A57&gt;=Main!$B$17),100%,0%)</f>
        <v>1</v>
      </c>
      <c r="AE57" s="422">
        <f>IF(OR(AE$3&gt;=Main!$B$14,$A57&gt;=Main!$B$17),100%,0%)</f>
        <v>1</v>
      </c>
      <c r="AF57" s="422">
        <f>IF(OR(AF$3&gt;=Main!$B$14,$A57&gt;=Main!$B$17),100%,0%)</f>
        <v>1</v>
      </c>
      <c r="AG57" s="422">
        <f>IF(OR(AG$3&gt;=Main!$B$14,$A57&gt;=Main!$B$17),100%,0%)</f>
        <v>1</v>
      </c>
      <c r="AH57" s="422">
        <f>IF(OR(AH$3&gt;=Main!$B$14,$A57&gt;=Main!$B$17),100%,0%)</f>
        <v>1</v>
      </c>
      <c r="AI57" s="422">
        <f>IF(OR(AI$3&gt;=Main!$B$14,$A57&gt;=Main!$B$17),100%,0%)</f>
        <v>1</v>
      </c>
      <c r="AJ57" s="422">
        <f>IF(OR(AJ$3&gt;=Main!$B$14,$A57&gt;=Main!$B$17),100%,0%)</f>
        <v>1</v>
      </c>
      <c r="AK57" s="422">
        <f>IF(OR(AK$3&gt;=Main!$B$14,$A57&gt;=Main!$B$17),100%,0%)</f>
        <v>1</v>
      </c>
      <c r="AL57" s="422">
        <f>IF(OR(AL$3&gt;=Main!$B$14,$A57&gt;=Main!$B$17),100%,0%)</f>
        <v>1</v>
      </c>
      <c r="AM57" s="422">
        <f>IF(OR(AM$3&gt;=Main!$B$14,$A57&gt;=Main!$B$17),100%,0%)</f>
        <v>1</v>
      </c>
      <c r="AN57" s="422">
        <f>IF(OR(AN$3&gt;=Main!$B$14,$A57&gt;=Main!$B$17),100%,0%)</f>
        <v>1</v>
      </c>
      <c r="AO57" s="422">
        <f>IF(OR(AO$3&gt;=Main!$B$14,$A57&gt;=Main!$B$17),100%,0%)</f>
        <v>1</v>
      </c>
      <c r="AP57" s="422">
        <f>IF(OR(AP$3&gt;=Main!$B$14,$A57&gt;=Main!$B$17),100%,0%)</f>
        <v>1</v>
      </c>
      <c r="AQ57" s="422">
        <f>IF(OR(AQ$3&gt;=Main!$B$14,$A57&gt;=Main!$B$17),100%,0%)</f>
        <v>1</v>
      </c>
      <c r="AR57" s="422">
        <f>IF(OR(AR$3&gt;=Main!$B$14,$A57&gt;=Main!$B$17),100%,0%)</f>
        <v>1</v>
      </c>
      <c r="AS57" s="422">
        <f>IF(OR(AS$3&gt;=Main!$B$14,$A57&gt;=Main!$B$17),100%,0%)</f>
        <v>1</v>
      </c>
      <c r="AT57" s="422">
        <f>IF(OR(AT$3&gt;=Main!$B$14,$A57&gt;=Main!$B$17),100%,0%)</f>
        <v>1</v>
      </c>
      <c r="AU57" s="422">
        <f>IF(OR(AU$3&gt;=Main!$B$14,$A57&gt;=Main!$B$17),100%,0%)</f>
        <v>1</v>
      </c>
      <c r="AV57" s="422">
        <f>IF(OR(AV$3&gt;=Main!$B$14,$A57&gt;=Main!$B$17),100%,0%)</f>
        <v>1</v>
      </c>
      <c r="AW57" s="422">
        <f>IF(OR(AW$3&gt;=Main!$B$14,$A57&gt;=Main!$B$17),100%,0%)</f>
        <v>1</v>
      </c>
      <c r="AX57" s="422">
        <f>IF(OR(AX$3&gt;=Main!$B$14,$A57&gt;=Main!$B$17),100%,0%)</f>
        <v>1</v>
      </c>
      <c r="AY57" s="422">
        <f>IF(OR(AY$3&gt;=Main!$B$14,$A57&gt;=Main!$B$17),100%,0%)</f>
        <v>1</v>
      </c>
      <c r="AZ57" s="422">
        <f>IF(OR(AZ$3&gt;=Main!$B$14,$A57&gt;=Main!$B$17),100%,0%)</f>
        <v>1</v>
      </c>
      <c r="BA57" s="422">
        <f>IF(OR(BA$3&gt;=Main!$B$14,$A57&gt;=Main!$B$17),100%,0%)</f>
        <v>1</v>
      </c>
      <c r="BB57" s="422">
        <f>IF(OR(BB$3&gt;=Main!$B$14,$A57&gt;=Main!$B$17),100%,0%)</f>
        <v>1</v>
      </c>
      <c r="BC57" s="422">
        <f>IF(OR(BC$3&gt;=Main!$B$14,$A57&gt;=Main!$B$17),100%,0%)</f>
        <v>1</v>
      </c>
      <c r="BD57" s="422">
        <f>IF(OR(BD$3&gt;=Main!$B$14,$A57&gt;=Main!$B$17),100%,0%)</f>
        <v>1</v>
      </c>
      <c r="BE57" s="422">
        <f>IF(OR(BE$3&gt;=Main!$B$14,$A57&gt;=Main!$B$17),100%,0%)</f>
        <v>1</v>
      </c>
    </row>
    <row r="58" spans="1:57">
      <c r="A58" s="27">
        <f t="shared" si="1"/>
        <v>59</v>
      </c>
      <c r="B58" s="422">
        <f>IF(OR(B$3&gt;=Main!$B$14,$A58&gt;=Main!$B$17),100%,0%)</f>
        <v>1</v>
      </c>
      <c r="C58" s="422">
        <f>IF(OR(C$3&gt;=Main!$B$14,$A58&gt;=Main!$B$17),100%,0%)</f>
        <v>1</v>
      </c>
      <c r="D58" s="422">
        <f>IF(OR(D$3&gt;=Main!$B$14,$A58&gt;=Main!$B$17),100%,0%)</f>
        <v>1</v>
      </c>
      <c r="E58" s="422">
        <f>IF(OR(E$3&gt;=Main!$B$14,$A58&gt;=Main!$B$17),100%,0%)</f>
        <v>1</v>
      </c>
      <c r="F58" s="422">
        <f>IF(OR(F$3&gt;=Main!$B$14,$A58&gt;=Main!$B$17),100%,0%)</f>
        <v>1</v>
      </c>
      <c r="G58" s="422">
        <f>IF(OR(G$3&gt;=Main!$B$14,$A58&gt;=Main!$B$17),100%,0%)</f>
        <v>1</v>
      </c>
      <c r="H58" s="422">
        <f>IF(OR(H$3&gt;=Main!$B$14,$A58&gt;=Main!$B$17),100%,0%)</f>
        <v>1</v>
      </c>
      <c r="I58" s="422">
        <f>IF(OR(I$3&gt;=Main!$B$14,$A58&gt;=Main!$B$17),100%,0%)</f>
        <v>1</v>
      </c>
      <c r="J58" s="422">
        <f>IF(OR(J$3&gt;=Main!$B$14,$A58&gt;=Main!$B$17),100%,0%)</f>
        <v>1</v>
      </c>
      <c r="K58" s="422">
        <f>IF(OR(K$3&gt;=Main!$B$14,$A58&gt;=Main!$B$17),100%,0%)</f>
        <v>1</v>
      </c>
      <c r="L58" s="422">
        <f>IF(OR(L$3&gt;=Main!$B$14,$A58&gt;=Main!$B$17),100%,0%)</f>
        <v>1</v>
      </c>
      <c r="M58" s="422">
        <f>IF(OR(M$3&gt;=Main!$B$14,$A58&gt;=Main!$B$17),100%,0%)</f>
        <v>1</v>
      </c>
      <c r="N58" s="422">
        <f>IF(OR(N$3&gt;=Main!$B$14,$A58&gt;=Main!$B$17),100%,0%)</f>
        <v>1</v>
      </c>
      <c r="O58" s="422">
        <f>IF(OR(O$3&gt;=Main!$B$14,$A58&gt;=Main!$B$17),100%,0%)</f>
        <v>1</v>
      </c>
      <c r="P58" s="422">
        <f>IF(OR(P$3&gt;=Main!$B$14,$A58&gt;=Main!$B$17),100%,0%)</f>
        <v>1</v>
      </c>
      <c r="Q58" s="422">
        <f>IF(OR(Q$3&gt;=Main!$B$14,$A58&gt;=Main!$B$17),100%,0%)</f>
        <v>1</v>
      </c>
      <c r="R58" s="422">
        <f>IF(OR(R$3&gt;=Main!$B$14,$A58&gt;=Main!$B$17),100%,0%)</f>
        <v>1</v>
      </c>
      <c r="S58" s="422">
        <f>IF(OR(S$3&gt;=Main!$B$14,$A58&gt;=Main!$B$17),100%,0%)</f>
        <v>1</v>
      </c>
      <c r="T58" s="422">
        <f>IF(OR(T$3&gt;=Main!$B$14,$A58&gt;=Main!$B$17),100%,0%)</f>
        <v>1</v>
      </c>
      <c r="U58" s="422">
        <f>IF(OR(U$3&gt;=Main!$B$14,$A58&gt;=Main!$B$17),100%,0%)</f>
        <v>1</v>
      </c>
      <c r="V58" s="422">
        <f>IF(OR(V$3&gt;=Main!$B$14,$A58&gt;=Main!$B$17),100%,0%)</f>
        <v>1</v>
      </c>
      <c r="W58" s="422">
        <f>IF(OR(W$3&gt;=Main!$B$14,$A58&gt;=Main!$B$17),100%,0%)</f>
        <v>1</v>
      </c>
      <c r="X58" s="422">
        <f>IF(OR(X$3&gt;=Main!$B$14,$A58&gt;=Main!$B$17),100%,0%)</f>
        <v>1</v>
      </c>
      <c r="Y58" s="422">
        <f>IF(OR(Y$3&gt;=Main!$B$14,$A58&gt;=Main!$B$17),100%,0%)</f>
        <v>1</v>
      </c>
      <c r="Z58" s="422">
        <f>IF(OR(Z$3&gt;=Main!$B$14,$A58&gt;=Main!$B$17),100%,0%)</f>
        <v>1</v>
      </c>
      <c r="AA58" s="422">
        <f>IF(OR(AA$3&gt;=Main!$B$14,$A58&gt;=Main!$B$17),100%,0%)</f>
        <v>1</v>
      </c>
      <c r="AB58" s="422">
        <f>IF(OR(AB$3&gt;=Main!$B$14,$A58&gt;=Main!$B$17),100%,0%)</f>
        <v>1</v>
      </c>
      <c r="AC58" s="422">
        <f>IF(OR(AC$3&gt;=Main!$B$14,$A58&gt;=Main!$B$17),100%,0%)</f>
        <v>1</v>
      </c>
      <c r="AD58" s="422">
        <f>IF(OR(AD$3&gt;=Main!$B$14,$A58&gt;=Main!$B$17),100%,0%)</f>
        <v>1</v>
      </c>
      <c r="AE58" s="422">
        <f>IF(OR(AE$3&gt;=Main!$B$14,$A58&gt;=Main!$B$17),100%,0%)</f>
        <v>1</v>
      </c>
      <c r="AF58" s="422">
        <f>IF(OR(AF$3&gt;=Main!$B$14,$A58&gt;=Main!$B$17),100%,0%)</f>
        <v>1</v>
      </c>
      <c r="AG58" s="422">
        <f>IF(OR(AG$3&gt;=Main!$B$14,$A58&gt;=Main!$B$17),100%,0%)</f>
        <v>1</v>
      </c>
      <c r="AH58" s="422">
        <f>IF(OR(AH$3&gt;=Main!$B$14,$A58&gt;=Main!$B$17),100%,0%)</f>
        <v>1</v>
      </c>
      <c r="AI58" s="422">
        <f>IF(OR(AI$3&gt;=Main!$B$14,$A58&gt;=Main!$B$17),100%,0%)</f>
        <v>1</v>
      </c>
      <c r="AJ58" s="422">
        <f>IF(OR(AJ$3&gt;=Main!$B$14,$A58&gt;=Main!$B$17),100%,0%)</f>
        <v>1</v>
      </c>
      <c r="AK58" s="422">
        <f>IF(OR(AK$3&gt;=Main!$B$14,$A58&gt;=Main!$B$17),100%,0%)</f>
        <v>1</v>
      </c>
      <c r="AL58" s="422">
        <f>IF(OR(AL$3&gt;=Main!$B$14,$A58&gt;=Main!$B$17),100%,0%)</f>
        <v>1</v>
      </c>
      <c r="AM58" s="422">
        <f>IF(OR(AM$3&gt;=Main!$B$14,$A58&gt;=Main!$B$17),100%,0%)</f>
        <v>1</v>
      </c>
      <c r="AN58" s="422">
        <f>IF(OR(AN$3&gt;=Main!$B$14,$A58&gt;=Main!$B$17),100%,0%)</f>
        <v>1</v>
      </c>
      <c r="AO58" s="422">
        <f>IF(OR(AO$3&gt;=Main!$B$14,$A58&gt;=Main!$B$17),100%,0%)</f>
        <v>1</v>
      </c>
      <c r="AP58" s="422">
        <f>IF(OR(AP$3&gt;=Main!$B$14,$A58&gt;=Main!$B$17),100%,0%)</f>
        <v>1</v>
      </c>
      <c r="AQ58" s="422">
        <f>IF(OR(AQ$3&gt;=Main!$B$14,$A58&gt;=Main!$B$17),100%,0%)</f>
        <v>1</v>
      </c>
      <c r="AR58" s="422">
        <f>IF(OR(AR$3&gt;=Main!$B$14,$A58&gt;=Main!$B$17),100%,0%)</f>
        <v>1</v>
      </c>
      <c r="AS58" s="422">
        <f>IF(OR(AS$3&gt;=Main!$B$14,$A58&gt;=Main!$B$17),100%,0%)</f>
        <v>1</v>
      </c>
      <c r="AT58" s="422">
        <f>IF(OR(AT$3&gt;=Main!$B$14,$A58&gt;=Main!$B$17),100%,0%)</f>
        <v>1</v>
      </c>
      <c r="AU58" s="422">
        <f>IF(OR(AU$3&gt;=Main!$B$14,$A58&gt;=Main!$B$17),100%,0%)</f>
        <v>1</v>
      </c>
      <c r="AV58" s="422">
        <f>IF(OR(AV$3&gt;=Main!$B$14,$A58&gt;=Main!$B$17),100%,0%)</f>
        <v>1</v>
      </c>
      <c r="AW58" s="422">
        <f>IF(OR(AW$3&gt;=Main!$B$14,$A58&gt;=Main!$B$17),100%,0%)</f>
        <v>1</v>
      </c>
      <c r="AX58" s="422">
        <f>IF(OR(AX$3&gt;=Main!$B$14,$A58&gt;=Main!$B$17),100%,0%)</f>
        <v>1</v>
      </c>
      <c r="AY58" s="422">
        <f>IF(OR(AY$3&gt;=Main!$B$14,$A58&gt;=Main!$B$17),100%,0%)</f>
        <v>1</v>
      </c>
      <c r="AZ58" s="422">
        <f>IF(OR(AZ$3&gt;=Main!$B$14,$A58&gt;=Main!$B$17),100%,0%)</f>
        <v>1</v>
      </c>
      <c r="BA58" s="422">
        <f>IF(OR(BA$3&gt;=Main!$B$14,$A58&gt;=Main!$B$17),100%,0%)</f>
        <v>1</v>
      </c>
      <c r="BB58" s="422">
        <f>IF(OR(BB$3&gt;=Main!$B$14,$A58&gt;=Main!$B$17),100%,0%)</f>
        <v>1</v>
      </c>
      <c r="BC58" s="422">
        <f>IF(OR(BC$3&gt;=Main!$B$14,$A58&gt;=Main!$B$17),100%,0%)</f>
        <v>1</v>
      </c>
      <c r="BD58" s="422">
        <f>IF(OR(BD$3&gt;=Main!$B$14,$A58&gt;=Main!$B$17),100%,0%)</f>
        <v>1</v>
      </c>
      <c r="BE58" s="422">
        <f>IF(OR(BE$3&gt;=Main!$B$14,$A58&gt;=Main!$B$17),100%,0%)</f>
        <v>1</v>
      </c>
    </row>
    <row r="59" spans="1:57">
      <c r="A59" s="27">
        <f t="shared" si="1"/>
        <v>60</v>
      </c>
      <c r="B59" s="422">
        <f>IF(OR(B$3&gt;=Main!$B$14,$A59&gt;=Main!$B$17),100%,0%)</f>
        <v>1</v>
      </c>
      <c r="C59" s="422">
        <f>IF(OR(C$3&gt;=Main!$B$14,$A59&gt;=Main!$B$17),100%,0%)</f>
        <v>1</v>
      </c>
      <c r="D59" s="422">
        <f>IF(OR(D$3&gt;=Main!$B$14,$A59&gt;=Main!$B$17),100%,0%)</f>
        <v>1</v>
      </c>
      <c r="E59" s="422">
        <f>IF(OR(E$3&gt;=Main!$B$14,$A59&gt;=Main!$B$17),100%,0%)</f>
        <v>1</v>
      </c>
      <c r="F59" s="422">
        <f>IF(OR(F$3&gt;=Main!$B$14,$A59&gt;=Main!$B$17),100%,0%)</f>
        <v>1</v>
      </c>
      <c r="G59" s="422">
        <f>IF(OR(G$3&gt;=Main!$B$14,$A59&gt;=Main!$B$17),100%,0%)</f>
        <v>1</v>
      </c>
      <c r="H59" s="422">
        <f>IF(OR(H$3&gt;=Main!$B$14,$A59&gt;=Main!$B$17),100%,0%)</f>
        <v>1</v>
      </c>
      <c r="I59" s="422">
        <f>IF(OR(I$3&gt;=Main!$B$14,$A59&gt;=Main!$B$17),100%,0%)</f>
        <v>1</v>
      </c>
      <c r="J59" s="422">
        <f>IF(OR(J$3&gt;=Main!$B$14,$A59&gt;=Main!$B$17),100%,0%)</f>
        <v>1</v>
      </c>
      <c r="K59" s="422">
        <f>IF(OR(K$3&gt;=Main!$B$14,$A59&gt;=Main!$B$17),100%,0%)</f>
        <v>1</v>
      </c>
      <c r="L59" s="422">
        <f>IF(OR(L$3&gt;=Main!$B$14,$A59&gt;=Main!$B$17),100%,0%)</f>
        <v>1</v>
      </c>
      <c r="M59" s="422">
        <f>IF(OR(M$3&gt;=Main!$B$14,$A59&gt;=Main!$B$17),100%,0%)</f>
        <v>1</v>
      </c>
      <c r="N59" s="422">
        <f>IF(OR(N$3&gt;=Main!$B$14,$A59&gt;=Main!$B$17),100%,0%)</f>
        <v>1</v>
      </c>
      <c r="O59" s="422">
        <f>IF(OR(O$3&gt;=Main!$B$14,$A59&gt;=Main!$B$17),100%,0%)</f>
        <v>1</v>
      </c>
      <c r="P59" s="422">
        <f>IF(OR(P$3&gt;=Main!$B$14,$A59&gt;=Main!$B$17),100%,0%)</f>
        <v>1</v>
      </c>
      <c r="Q59" s="422">
        <f>IF(OR(Q$3&gt;=Main!$B$14,$A59&gt;=Main!$B$17),100%,0%)</f>
        <v>1</v>
      </c>
      <c r="R59" s="422">
        <f>IF(OR(R$3&gt;=Main!$B$14,$A59&gt;=Main!$B$17),100%,0%)</f>
        <v>1</v>
      </c>
      <c r="S59" s="422">
        <f>IF(OR(S$3&gt;=Main!$B$14,$A59&gt;=Main!$B$17),100%,0%)</f>
        <v>1</v>
      </c>
      <c r="T59" s="422">
        <f>IF(OR(T$3&gt;=Main!$B$14,$A59&gt;=Main!$B$17),100%,0%)</f>
        <v>1</v>
      </c>
      <c r="U59" s="422">
        <f>IF(OR(U$3&gt;=Main!$B$14,$A59&gt;=Main!$B$17),100%,0%)</f>
        <v>1</v>
      </c>
      <c r="V59" s="422">
        <f>IF(OR(V$3&gt;=Main!$B$14,$A59&gt;=Main!$B$17),100%,0%)</f>
        <v>1</v>
      </c>
      <c r="W59" s="422">
        <f>IF(OR(W$3&gt;=Main!$B$14,$A59&gt;=Main!$B$17),100%,0%)</f>
        <v>1</v>
      </c>
      <c r="X59" s="422">
        <f>IF(OR(X$3&gt;=Main!$B$14,$A59&gt;=Main!$B$17),100%,0%)</f>
        <v>1</v>
      </c>
      <c r="Y59" s="422">
        <f>IF(OR(Y$3&gt;=Main!$B$14,$A59&gt;=Main!$B$17),100%,0%)</f>
        <v>1</v>
      </c>
      <c r="Z59" s="422">
        <f>IF(OR(Z$3&gt;=Main!$B$14,$A59&gt;=Main!$B$17),100%,0%)</f>
        <v>1</v>
      </c>
      <c r="AA59" s="422">
        <f>IF(OR(AA$3&gt;=Main!$B$14,$A59&gt;=Main!$B$17),100%,0%)</f>
        <v>1</v>
      </c>
      <c r="AB59" s="422">
        <f>IF(OR(AB$3&gt;=Main!$B$14,$A59&gt;=Main!$B$17),100%,0%)</f>
        <v>1</v>
      </c>
      <c r="AC59" s="422">
        <f>IF(OR(AC$3&gt;=Main!$B$14,$A59&gt;=Main!$B$17),100%,0%)</f>
        <v>1</v>
      </c>
      <c r="AD59" s="422">
        <f>IF(OR(AD$3&gt;=Main!$B$14,$A59&gt;=Main!$B$17),100%,0%)</f>
        <v>1</v>
      </c>
      <c r="AE59" s="422">
        <f>IF(OR(AE$3&gt;=Main!$B$14,$A59&gt;=Main!$B$17),100%,0%)</f>
        <v>1</v>
      </c>
      <c r="AF59" s="422">
        <f>IF(OR(AF$3&gt;=Main!$B$14,$A59&gt;=Main!$B$17),100%,0%)</f>
        <v>1</v>
      </c>
      <c r="AG59" s="422">
        <f>IF(OR(AG$3&gt;=Main!$B$14,$A59&gt;=Main!$B$17),100%,0%)</f>
        <v>1</v>
      </c>
      <c r="AH59" s="422">
        <f>IF(OR(AH$3&gt;=Main!$B$14,$A59&gt;=Main!$B$17),100%,0%)</f>
        <v>1</v>
      </c>
      <c r="AI59" s="422">
        <f>IF(OR(AI$3&gt;=Main!$B$14,$A59&gt;=Main!$B$17),100%,0%)</f>
        <v>1</v>
      </c>
      <c r="AJ59" s="422">
        <f>IF(OR(AJ$3&gt;=Main!$B$14,$A59&gt;=Main!$B$17),100%,0%)</f>
        <v>1</v>
      </c>
      <c r="AK59" s="422">
        <f>IF(OR(AK$3&gt;=Main!$B$14,$A59&gt;=Main!$B$17),100%,0%)</f>
        <v>1</v>
      </c>
      <c r="AL59" s="422">
        <f>IF(OR(AL$3&gt;=Main!$B$14,$A59&gt;=Main!$B$17),100%,0%)</f>
        <v>1</v>
      </c>
      <c r="AM59" s="422">
        <f>IF(OR(AM$3&gt;=Main!$B$14,$A59&gt;=Main!$B$17),100%,0%)</f>
        <v>1</v>
      </c>
      <c r="AN59" s="422">
        <f>IF(OR(AN$3&gt;=Main!$B$14,$A59&gt;=Main!$B$17),100%,0%)</f>
        <v>1</v>
      </c>
      <c r="AO59" s="422">
        <f>IF(OR(AO$3&gt;=Main!$B$14,$A59&gt;=Main!$B$17),100%,0%)</f>
        <v>1</v>
      </c>
      <c r="AP59" s="422">
        <f>IF(OR(AP$3&gt;=Main!$B$14,$A59&gt;=Main!$B$17),100%,0%)</f>
        <v>1</v>
      </c>
      <c r="AQ59" s="422">
        <f>IF(OR(AQ$3&gt;=Main!$B$14,$A59&gt;=Main!$B$17),100%,0%)</f>
        <v>1</v>
      </c>
      <c r="AR59" s="422">
        <f>IF(OR(AR$3&gt;=Main!$B$14,$A59&gt;=Main!$B$17),100%,0%)</f>
        <v>1</v>
      </c>
      <c r="AS59" s="422">
        <f>IF(OR(AS$3&gt;=Main!$B$14,$A59&gt;=Main!$B$17),100%,0%)</f>
        <v>1</v>
      </c>
      <c r="AT59" s="422">
        <f>IF(OR(AT$3&gt;=Main!$B$14,$A59&gt;=Main!$B$17),100%,0%)</f>
        <v>1</v>
      </c>
      <c r="AU59" s="422">
        <f>IF(OR(AU$3&gt;=Main!$B$14,$A59&gt;=Main!$B$17),100%,0%)</f>
        <v>1</v>
      </c>
      <c r="AV59" s="422">
        <f>IF(OR(AV$3&gt;=Main!$B$14,$A59&gt;=Main!$B$17),100%,0%)</f>
        <v>1</v>
      </c>
      <c r="AW59" s="422">
        <f>IF(OR(AW$3&gt;=Main!$B$14,$A59&gt;=Main!$B$17),100%,0%)</f>
        <v>1</v>
      </c>
      <c r="AX59" s="422">
        <f>IF(OR(AX$3&gt;=Main!$B$14,$A59&gt;=Main!$B$17),100%,0%)</f>
        <v>1</v>
      </c>
      <c r="AY59" s="422">
        <f>IF(OR(AY$3&gt;=Main!$B$14,$A59&gt;=Main!$B$17),100%,0%)</f>
        <v>1</v>
      </c>
      <c r="AZ59" s="422">
        <f>IF(OR(AZ$3&gt;=Main!$B$14,$A59&gt;=Main!$B$17),100%,0%)</f>
        <v>1</v>
      </c>
      <c r="BA59" s="422">
        <f>IF(OR(BA$3&gt;=Main!$B$14,$A59&gt;=Main!$B$17),100%,0%)</f>
        <v>1</v>
      </c>
      <c r="BB59" s="422">
        <f>IF(OR(BB$3&gt;=Main!$B$14,$A59&gt;=Main!$B$17),100%,0%)</f>
        <v>1</v>
      </c>
      <c r="BC59" s="422">
        <f>IF(OR(BC$3&gt;=Main!$B$14,$A59&gt;=Main!$B$17),100%,0%)</f>
        <v>1</v>
      </c>
      <c r="BD59" s="422">
        <f>IF(OR(BD$3&gt;=Main!$B$14,$A59&gt;=Main!$B$17),100%,0%)</f>
        <v>1</v>
      </c>
      <c r="BE59" s="422">
        <f>IF(OR(BE$3&gt;=Main!$B$14,$A59&gt;=Main!$B$17),100%,0%)</f>
        <v>1</v>
      </c>
    </row>
    <row r="60" spans="1:57">
      <c r="A60" s="27"/>
      <c r="F60" s="152"/>
      <c r="V60" s="152"/>
    </row>
    <row r="61" spans="1:57">
      <c r="A61" s="27"/>
    </row>
    <row r="62" spans="1:57">
      <c r="A62" s="27"/>
    </row>
    <row r="74" spans="6:22">
      <c r="F74" s="152"/>
      <c r="V74" s="152"/>
    </row>
  </sheetData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J106"/>
  <sheetViews>
    <sheetView workbookViewId="0">
      <selection activeCell="J13" sqref="J13"/>
    </sheetView>
  </sheetViews>
  <sheetFormatPr baseColWidth="10" defaultColWidth="10.6640625" defaultRowHeight="16"/>
  <cols>
    <col min="1" max="55" width="10.6640625" style="69"/>
    <col min="56" max="57" width="10.6640625" style="146"/>
    <col min="58" max="58" width="10.6640625" style="73"/>
    <col min="59" max="16384" width="10.6640625" style="69"/>
  </cols>
  <sheetData>
    <row r="1" spans="1:114">
      <c r="A1" s="54" t="s">
        <v>68</v>
      </c>
      <c r="B1" s="54"/>
      <c r="C1" s="54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61"/>
      <c r="BE1" s="61"/>
      <c r="BF1" s="56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55"/>
      <c r="CA1" s="55"/>
      <c r="CB1" s="55"/>
      <c r="CC1" s="55"/>
      <c r="CD1" s="55"/>
      <c r="CE1" s="55"/>
      <c r="CF1" s="55"/>
      <c r="CG1" s="55"/>
      <c r="CH1" s="55"/>
      <c r="CI1" s="55"/>
      <c r="CJ1" s="55"/>
      <c r="CK1" s="55"/>
      <c r="CL1" s="55"/>
      <c r="CM1" s="55"/>
      <c r="CN1" s="55"/>
      <c r="CO1" s="55"/>
      <c r="CP1" s="55"/>
      <c r="CQ1" s="55"/>
      <c r="CR1" s="55"/>
      <c r="CS1" s="55"/>
      <c r="CT1" s="55"/>
      <c r="CU1" s="55"/>
      <c r="CV1" s="55"/>
      <c r="CW1" s="55"/>
      <c r="CX1" s="55"/>
      <c r="CY1" s="55"/>
      <c r="CZ1" s="55"/>
      <c r="DA1" s="55"/>
      <c r="DB1" s="55"/>
      <c r="DC1" s="55"/>
      <c r="DD1" s="55"/>
      <c r="DE1" s="55"/>
      <c r="DF1" s="55"/>
      <c r="DG1" s="55"/>
      <c r="DH1" s="55"/>
      <c r="DI1" s="55"/>
      <c r="DJ1" s="55"/>
    </row>
    <row r="2" spans="1:114">
      <c r="A2" s="34"/>
      <c r="B2" s="34">
        <v>1951</v>
      </c>
      <c r="C2" s="34">
        <v>1952</v>
      </c>
      <c r="D2" s="34">
        <v>1953</v>
      </c>
      <c r="E2" s="34">
        <v>1954</v>
      </c>
      <c r="F2" s="34">
        <v>1955</v>
      </c>
      <c r="G2" s="34">
        <v>1956</v>
      </c>
      <c r="H2" s="34">
        <v>1957</v>
      </c>
      <c r="I2" s="34">
        <v>1958</v>
      </c>
      <c r="J2" s="34">
        <v>1959</v>
      </c>
      <c r="K2" s="34">
        <v>1960</v>
      </c>
      <c r="L2" s="34">
        <v>1961</v>
      </c>
      <c r="M2" s="34">
        <v>1962</v>
      </c>
      <c r="N2" s="34">
        <v>1963</v>
      </c>
      <c r="O2" s="34">
        <v>1964</v>
      </c>
      <c r="P2" s="34">
        <v>1965</v>
      </c>
      <c r="Q2" s="34">
        <v>1966</v>
      </c>
      <c r="R2" s="34">
        <v>1967</v>
      </c>
      <c r="S2" s="34">
        <v>1968</v>
      </c>
      <c r="T2" s="34">
        <v>1969</v>
      </c>
      <c r="U2" s="34">
        <v>1970</v>
      </c>
      <c r="V2" s="34">
        <v>1971</v>
      </c>
      <c r="W2" s="34">
        <v>1972</v>
      </c>
      <c r="X2" s="34">
        <v>1973</v>
      </c>
      <c r="Y2" s="34">
        <v>1974</v>
      </c>
      <c r="Z2" s="34">
        <v>1975</v>
      </c>
      <c r="AA2" s="34">
        <v>1976</v>
      </c>
      <c r="AB2" s="34">
        <v>1977</v>
      </c>
      <c r="AC2" s="34">
        <v>1978</v>
      </c>
      <c r="AD2" s="34">
        <v>1979</v>
      </c>
      <c r="AE2" s="34">
        <v>1980</v>
      </c>
      <c r="AF2" s="34">
        <v>1981</v>
      </c>
      <c r="AG2" s="34">
        <v>1982</v>
      </c>
      <c r="AH2" s="34">
        <v>1983</v>
      </c>
      <c r="AI2" s="34">
        <v>1984</v>
      </c>
      <c r="AJ2" s="34">
        <v>1985</v>
      </c>
      <c r="AK2" s="34">
        <v>1986</v>
      </c>
      <c r="AL2" s="34">
        <v>1987</v>
      </c>
      <c r="AM2" s="34">
        <v>1988</v>
      </c>
      <c r="AN2" s="34">
        <v>1989</v>
      </c>
      <c r="AO2" s="34">
        <v>1990</v>
      </c>
      <c r="AP2" s="34">
        <v>1991</v>
      </c>
      <c r="AQ2" s="34">
        <v>1992</v>
      </c>
      <c r="AR2" s="34">
        <v>1993</v>
      </c>
      <c r="AS2" s="34">
        <v>1994</v>
      </c>
      <c r="AT2" s="34">
        <v>1995</v>
      </c>
      <c r="AU2" s="34">
        <v>1996</v>
      </c>
      <c r="AV2" s="34">
        <v>1997</v>
      </c>
      <c r="AW2" s="34">
        <v>1998</v>
      </c>
      <c r="AX2" s="34">
        <v>1999</v>
      </c>
      <c r="AY2" s="34">
        <v>2000</v>
      </c>
      <c r="AZ2" s="34">
        <v>2001</v>
      </c>
      <c r="BA2" s="34">
        <v>2002</v>
      </c>
      <c r="BB2" s="34">
        <v>2003</v>
      </c>
      <c r="BC2" s="34">
        <v>2004</v>
      </c>
      <c r="BD2" s="62">
        <v>2005</v>
      </c>
      <c r="BE2" s="62">
        <v>2006</v>
      </c>
      <c r="BF2" s="64">
        <v>2007</v>
      </c>
      <c r="BG2" s="34">
        <v>2008</v>
      </c>
      <c r="BH2" s="34">
        <v>2009</v>
      </c>
      <c r="BI2" s="34">
        <v>2010</v>
      </c>
      <c r="BJ2" s="34">
        <v>2011</v>
      </c>
      <c r="BK2" s="34">
        <v>2012</v>
      </c>
      <c r="BL2" s="34">
        <v>2013</v>
      </c>
      <c r="BM2" s="34">
        <v>2014</v>
      </c>
      <c r="BN2" s="34">
        <v>2015</v>
      </c>
      <c r="BO2" s="34">
        <v>2016</v>
      </c>
      <c r="BP2" s="34">
        <v>2017</v>
      </c>
      <c r="BQ2" s="34">
        <v>2018</v>
      </c>
      <c r="BR2" s="34">
        <v>2019</v>
      </c>
      <c r="BS2" s="34">
        <v>2020</v>
      </c>
      <c r="BT2" s="34">
        <v>2021</v>
      </c>
      <c r="BU2" s="34">
        <v>2022</v>
      </c>
      <c r="BV2" s="34">
        <v>2023</v>
      </c>
      <c r="BW2" s="34">
        <v>2024</v>
      </c>
      <c r="BX2" s="34">
        <v>2025</v>
      </c>
      <c r="BY2" s="34">
        <v>2026</v>
      </c>
      <c r="BZ2" s="34">
        <v>2027</v>
      </c>
      <c r="CA2" s="34">
        <v>2028</v>
      </c>
      <c r="CB2" s="34">
        <v>2029</v>
      </c>
      <c r="CC2" s="34">
        <v>2030</v>
      </c>
      <c r="CD2" s="34">
        <v>2031</v>
      </c>
      <c r="CE2" s="34">
        <v>2032</v>
      </c>
      <c r="CF2" s="34">
        <v>2033</v>
      </c>
      <c r="CG2" s="148"/>
      <c r="CH2" s="148"/>
      <c r="CI2" s="148"/>
      <c r="CJ2" s="148"/>
      <c r="CK2" s="148"/>
      <c r="CL2" s="148"/>
      <c r="CM2" s="148"/>
      <c r="CN2" s="148"/>
      <c r="CO2" s="148"/>
      <c r="CP2" s="148"/>
      <c r="CQ2" s="148"/>
      <c r="CR2" s="148"/>
      <c r="CS2" s="148"/>
      <c r="CT2" s="148"/>
      <c r="CU2" s="148"/>
      <c r="CV2" s="148"/>
      <c r="CW2" s="148"/>
      <c r="CX2" s="148"/>
      <c r="CY2" s="148"/>
      <c r="CZ2" s="148"/>
      <c r="DA2" s="148"/>
      <c r="DB2" s="148"/>
      <c r="DC2" s="148"/>
      <c r="DD2" s="148"/>
      <c r="DE2" s="148"/>
      <c r="DF2" s="148"/>
      <c r="DG2" s="148"/>
      <c r="DH2" s="148"/>
      <c r="DI2" s="148"/>
      <c r="DJ2" s="148"/>
    </row>
    <row r="3" spans="1:114">
      <c r="A3" s="32">
        <v>20</v>
      </c>
      <c r="B3" s="58">
        <v>-1.52E-2</v>
      </c>
      <c r="C3" s="58">
        <v>-6.6E-3</v>
      </c>
      <c r="D3" s="58">
        <v>1.6000000000000001E-3</v>
      </c>
      <c r="E3" s="58">
        <v>8.8999999999999999E-3</v>
      </c>
      <c r="F3" s="58">
        <v>1.49E-2</v>
      </c>
      <c r="G3" s="58">
        <v>1.9199999999999998E-2</v>
      </c>
      <c r="H3" s="58">
        <v>2.1499999999999998E-2</v>
      </c>
      <c r="I3" s="58">
        <v>2.1399999999999999E-2</v>
      </c>
      <c r="J3" s="58">
        <v>1.84E-2</v>
      </c>
      <c r="K3" s="58">
        <v>1.26E-2</v>
      </c>
      <c r="L3" s="58">
        <v>4.3E-3</v>
      </c>
      <c r="M3" s="58">
        <v>-5.7000000000000002E-3</v>
      </c>
      <c r="N3" s="58">
        <v>-1.6199999999999999E-2</v>
      </c>
      <c r="O3" s="58">
        <v>-2.58E-2</v>
      </c>
      <c r="P3" s="58">
        <v>-3.32E-2</v>
      </c>
      <c r="Q3" s="58">
        <v>-3.73E-2</v>
      </c>
      <c r="R3" s="58">
        <v>-3.7199999999999997E-2</v>
      </c>
      <c r="S3" s="58">
        <v>-3.2899999999999999E-2</v>
      </c>
      <c r="T3" s="58">
        <v>-2.5000000000000001E-2</v>
      </c>
      <c r="U3" s="58">
        <v>-1.5100000000000001E-2</v>
      </c>
      <c r="V3" s="58">
        <v>-5.0000000000000001E-3</v>
      </c>
      <c r="W3" s="58">
        <v>4.0000000000000001E-3</v>
      </c>
      <c r="X3" s="58">
        <v>1.11E-2</v>
      </c>
      <c r="Y3" s="58">
        <v>1.5800000000000002E-2</v>
      </c>
      <c r="Z3" s="58">
        <v>1.8200000000000001E-2</v>
      </c>
      <c r="AA3" s="58">
        <v>1.9099999999999999E-2</v>
      </c>
      <c r="AB3" s="58">
        <v>1.9900000000000001E-2</v>
      </c>
      <c r="AC3" s="58">
        <v>2.1999999999999999E-2</v>
      </c>
      <c r="AD3" s="58">
        <v>2.5700000000000001E-2</v>
      </c>
      <c r="AE3" s="58">
        <v>3.0200000000000001E-2</v>
      </c>
      <c r="AF3" s="58">
        <v>3.3599999999999998E-2</v>
      </c>
      <c r="AG3" s="58">
        <v>3.3599999999999998E-2</v>
      </c>
      <c r="AH3" s="58">
        <v>2.9499999999999998E-2</v>
      </c>
      <c r="AI3" s="58">
        <v>2.1999999999999999E-2</v>
      </c>
      <c r="AJ3" s="58">
        <v>1.2999999999999999E-2</v>
      </c>
      <c r="AK3" s="58">
        <v>4.7000000000000002E-3</v>
      </c>
      <c r="AL3" s="58">
        <v>-1.1999999999999999E-3</v>
      </c>
      <c r="AM3" s="58">
        <v>-4.4999999999999997E-3</v>
      </c>
      <c r="AN3" s="58">
        <v>-4.8999999999999998E-3</v>
      </c>
      <c r="AO3" s="58">
        <v>-2.8E-3</v>
      </c>
      <c r="AP3" s="58">
        <v>1.6999999999999999E-3</v>
      </c>
      <c r="AQ3" s="58">
        <v>7.7000000000000002E-3</v>
      </c>
      <c r="AR3" s="58">
        <v>1.46E-2</v>
      </c>
      <c r="AS3" s="58">
        <v>2.1399999999999999E-2</v>
      </c>
      <c r="AT3" s="58">
        <v>2.69E-2</v>
      </c>
      <c r="AU3" s="58">
        <v>2.98E-2</v>
      </c>
      <c r="AV3" s="58">
        <v>2.92E-2</v>
      </c>
      <c r="AW3" s="58">
        <v>2.5000000000000001E-2</v>
      </c>
      <c r="AX3" s="58">
        <v>1.7899999999999999E-2</v>
      </c>
      <c r="AY3" s="58">
        <v>9.7000000000000003E-3</v>
      </c>
      <c r="AZ3" s="58">
        <v>2.3999999999999998E-3</v>
      </c>
      <c r="BA3" s="58">
        <v>-2.3E-3</v>
      </c>
      <c r="BB3" s="58">
        <v>-3.3E-3</v>
      </c>
      <c r="BC3" s="58">
        <v>-5.0000000000000001E-4</v>
      </c>
      <c r="BD3" s="63">
        <v>6.0000000000000001E-3</v>
      </c>
      <c r="BE3" s="63">
        <v>1.5100000000000001E-2</v>
      </c>
      <c r="BF3" s="59">
        <v>2.5100000000000001E-2</v>
      </c>
      <c r="BG3" s="58">
        <v>3.3500000000000002E-2</v>
      </c>
      <c r="BH3" s="58">
        <v>3.8199999999999998E-2</v>
      </c>
      <c r="BI3" s="58">
        <v>3.8199999999999998E-2</v>
      </c>
      <c r="BJ3" s="58">
        <v>3.3700000000000001E-2</v>
      </c>
      <c r="BK3" s="58">
        <v>2.5499999999999998E-2</v>
      </c>
      <c r="BL3" s="58">
        <v>1.43E-2</v>
      </c>
      <c r="BM3" s="60">
        <v>1.4200000000000001E-2</v>
      </c>
      <c r="BN3" s="60">
        <v>1.4E-2</v>
      </c>
      <c r="BO3" s="60">
        <v>1.37E-2</v>
      </c>
      <c r="BP3" s="60">
        <v>1.3299999999999999E-2</v>
      </c>
      <c r="BQ3" s="60">
        <v>1.29E-2</v>
      </c>
      <c r="BR3" s="60">
        <v>1.2500000000000001E-2</v>
      </c>
      <c r="BS3" s="60">
        <v>1.2E-2</v>
      </c>
      <c r="BT3" s="60">
        <v>1.1599999999999999E-2</v>
      </c>
      <c r="BU3" s="60">
        <v>1.1299999999999999E-2</v>
      </c>
      <c r="BV3" s="60">
        <v>1.11E-2</v>
      </c>
      <c r="BW3" s="60">
        <v>1.09E-2</v>
      </c>
      <c r="BX3" s="60">
        <v>1.0800000000000001E-2</v>
      </c>
      <c r="BY3" s="60">
        <v>1.06E-2</v>
      </c>
      <c r="BZ3" s="60">
        <v>1.0500000000000001E-2</v>
      </c>
      <c r="CA3" s="60">
        <v>1.03E-2</v>
      </c>
      <c r="CB3" s="60">
        <v>1.0200000000000001E-2</v>
      </c>
      <c r="CC3" s="60">
        <v>1.01E-2</v>
      </c>
      <c r="CD3" s="60">
        <v>1.01E-2</v>
      </c>
      <c r="CE3" s="60">
        <v>0.01</v>
      </c>
      <c r="CF3" s="60">
        <v>0.01</v>
      </c>
      <c r="CG3" s="148"/>
      <c r="CH3" s="148"/>
      <c r="CI3" s="148"/>
      <c r="CJ3" s="148"/>
      <c r="CK3" s="148"/>
      <c r="CL3" s="148"/>
      <c r="CM3" s="148"/>
      <c r="CN3" s="148"/>
      <c r="CO3" s="148"/>
      <c r="CP3" s="148"/>
      <c r="CQ3" s="148"/>
      <c r="CR3" s="148"/>
      <c r="CS3" s="148"/>
      <c r="CT3" s="148"/>
      <c r="CU3" s="148"/>
      <c r="CV3" s="148"/>
      <c r="CW3" s="148"/>
      <c r="CX3" s="148"/>
      <c r="CY3" s="148"/>
      <c r="CZ3" s="148"/>
      <c r="DA3" s="148"/>
      <c r="DB3" s="148"/>
      <c r="DC3" s="148"/>
      <c r="DD3" s="148"/>
      <c r="DE3" s="148"/>
      <c r="DF3" s="148"/>
      <c r="DG3" s="148"/>
      <c r="DH3" s="148"/>
      <c r="DI3" s="148"/>
      <c r="DJ3" s="148"/>
    </row>
    <row r="4" spans="1:114">
      <c r="A4" s="57">
        <v>21</v>
      </c>
      <c r="B4" s="58">
        <v>-1.4500000000000001E-2</v>
      </c>
      <c r="C4" s="58">
        <v>-6.1000000000000004E-3</v>
      </c>
      <c r="D4" s="58">
        <v>2E-3</v>
      </c>
      <c r="E4" s="58">
        <v>9.2999999999999992E-3</v>
      </c>
      <c r="F4" s="58">
        <v>1.5100000000000001E-2</v>
      </c>
      <c r="G4" s="58">
        <v>1.9300000000000001E-2</v>
      </c>
      <c r="H4" s="58">
        <v>2.1499999999999998E-2</v>
      </c>
      <c r="I4" s="58">
        <v>2.1100000000000001E-2</v>
      </c>
      <c r="J4" s="58">
        <v>1.7899999999999999E-2</v>
      </c>
      <c r="K4" s="58">
        <v>1.2E-2</v>
      </c>
      <c r="L4" s="58">
        <v>3.8E-3</v>
      </c>
      <c r="M4" s="58">
        <v>-5.8999999999999999E-3</v>
      </c>
      <c r="N4" s="58">
        <v>-1.6E-2</v>
      </c>
      <c r="O4" s="58">
        <v>-2.53E-2</v>
      </c>
      <c r="P4" s="58">
        <v>-3.2500000000000001E-2</v>
      </c>
      <c r="Q4" s="58">
        <v>-3.6400000000000002E-2</v>
      </c>
      <c r="R4" s="58">
        <v>-3.6299999999999999E-2</v>
      </c>
      <c r="S4" s="58">
        <v>-3.2099999999999997E-2</v>
      </c>
      <c r="T4" s="58">
        <v>-2.4299999999999999E-2</v>
      </c>
      <c r="U4" s="58">
        <v>-1.47E-2</v>
      </c>
      <c r="V4" s="58">
        <v>-4.7999999999999996E-3</v>
      </c>
      <c r="W4" s="58">
        <v>3.8E-3</v>
      </c>
      <c r="X4" s="58">
        <v>1.04E-2</v>
      </c>
      <c r="Y4" s="58">
        <v>1.47E-2</v>
      </c>
      <c r="Z4" s="58">
        <v>1.6899999999999998E-2</v>
      </c>
      <c r="AA4" s="58">
        <v>1.7600000000000001E-2</v>
      </c>
      <c r="AB4" s="58">
        <v>1.83E-2</v>
      </c>
      <c r="AC4" s="58">
        <v>2.0299999999999999E-2</v>
      </c>
      <c r="AD4" s="58">
        <v>2.41E-2</v>
      </c>
      <c r="AE4" s="58">
        <v>2.87E-2</v>
      </c>
      <c r="AF4" s="58">
        <v>3.2300000000000002E-2</v>
      </c>
      <c r="AG4" s="58">
        <v>3.2800000000000003E-2</v>
      </c>
      <c r="AH4" s="58">
        <v>2.9100000000000001E-2</v>
      </c>
      <c r="AI4" s="58">
        <v>2.1899999999999999E-2</v>
      </c>
      <c r="AJ4" s="58">
        <v>1.34E-2</v>
      </c>
      <c r="AK4" s="58">
        <v>5.4999999999999997E-3</v>
      </c>
      <c r="AL4" s="58">
        <v>-1E-4</v>
      </c>
      <c r="AM4" s="58">
        <v>-2.8999999999999998E-3</v>
      </c>
      <c r="AN4" s="58">
        <v>-3.0000000000000001E-3</v>
      </c>
      <c r="AO4" s="58">
        <v>-6.9999999999999999E-4</v>
      </c>
      <c r="AP4" s="58">
        <v>3.7000000000000002E-3</v>
      </c>
      <c r="AQ4" s="58">
        <v>9.5999999999999992E-3</v>
      </c>
      <c r="AR4" s="58">
        <v>1.6E-2</v>
      </c>
      <c r="AS4" s="58">
        <v>2.2200000000000001E-2</v>
      </c>
      <c r="AT4" s="58">
        <v>2.7E-2</v>
      </c>
      <c r="AU4" s="58">
        <v>2.9100000000000001E-2</v>
      </c>
      <c r="AV4" s="58">
        <v>2.7699999999999999E-2</v>
      </c>
      <c r="AW4" s="58">
        <v>2.2700000000000001E-2</v>
      </c>
      <c r="AX4" s="58">
        <v>1.49E-2</v>
      </c>
      <c r="AY4" s="58">
        <v>6.1000000000000004E-3</v>
      </c>
      <c r="AZ4" s="58">
        <v>-1.6000000000000001E-3</v>
      </c>
      <c r="BA4" s="58">
        <v>-6.6E-3</v>
      </c>
      <c r="BB4" s="58">
        <v>-7.7999999999999996E-3</v>
      </c>
      <c r="BC4" s="58">
        <v>-5.0000000000000001E-3</v>
      </c>
      <c r="BD4" s="63">
        <v>1.2999999999999999E-3</v>
      </c>
      <c r="BE4" s="63">
        <v>1.04E-2</v>
      </c>
      <c r="BF4" s="59">
        <v>2.0400000000000001E-2</v>
      </c>
      <c r="BG4" s="58">
        <v>2.9000000000000001E-2</v>
      </c>
      <c r="BH4" s="58">
        <v>3.39E-2</v>
      </c>
      <c r="BI4" s="58">
        <v>3.4200000000000001E-2</v>
      </c>
      <c r="BJ4" s="58">
        <v>0.03</v>
      </c>
      <c r="BK4" s="58">
        <v>2.2200000000000001E-2</v>
      </c>
      <c r="BL4" s="58">
        <v>1.14E-2</v>
      </c>
      <c r="BM4" s="60">
        <v>1.2800000000000001E-2</v>
      </c>
      <c r="BN4" s="60">
        <v>1.2699999999999999E-2</v>
      </c>
      <c r="BO4" s="60">
        <v>1.26E-2</v>
      </c>
      <c r="BP4" s="60">
        <v>1.24E-2</v>
      </c>
      <c r="BQ4" s="60">
        <v>1.2200000000000001E-2</v>
      </c>
      <c r="BR4" s="60">
        <v>1.1900000000000001E-2</v>
      </c>
      <c r="BS4" s="60">
        <v>1.17E-2</v>
      </c>
      <c r="BT4" s="60">
        <v>1.15E-2</v>
      </c>
      <c r="BU4" s="60">
        <v>1.1299999999999999E-2</v>
      </c>
      <c r="BV4" s="60">
        <v>1.11E-2</v>
      </c>
      <c r="BW4" s="60">
        <v>1.09E-2</v>
      </c>
      <c r="BX4" s="60">
        <v>1.0800000000000001E-2</v>
      </c>
      <c r="BY4" s="60">
        <v>1.06E-2</v>
      </c>
      <c r="BZ4" s="60">
        <v>1.0500000000000001E-2</v>
      </c>
      <c r="CA4" s="60">
        <v>1.03E-2</v>
      </c>
      <c r="CB4" s="60">
        <v>1.0200000000000001E-2</v>
      </c>
      <c r="CC4" s="60">
        <v>1.01E-2</v>
      </c>
      <c r="CD4" s="60">
        <v>1.01E-2</v>
      </c>
      <c r="CE4" s="60">
        <v>0.01</v>
      </c>
      <c r="CF4" s="60">
        <v>0.01</v>
      </c>
      <c r="CG4" s="148"/>
      <c r="CH4" s="148"/>
      <c r="CI4" s="148"/>
      <c r="CJ4" s="148"/>
      <c r="CK4" s="148"/>
      <c r="CL4" s="148"/>
      <c r="CM4" s="148"/>
      <c r="CN4" s="148"/>
      <c r="CO4" s="148"/>
      <c r="CP4" s="148"/>
      <c r="CQ4" s="148"/>
      <c r="CR4" s="148"/>
      <c r="CS4" s="148"/>
      <c r="CT4" s="148"/>
      <c r="CU4" s="148"/>
      <c r="CV4" s="148"/>
      <c r="CW4" s="148"/>
      <c r="CX4" s="148"/>
      <c r="CY4" s="148"/>
      <c r="CZ4" s="148"/>
      <c r="DA4" s="148"/>
      <c r="DB4" s="148"/>
      <c r="DC4" s="148"/>
      <c r="DD4" s="148"/>
      <c r="DE4" s="148"/>
      <c r="DF4" s="148"/>
      <c r="DG4" s="148"/>
      <c r="DH4" s="148"/>
      <c r="DI4" s="148"/>
      <c r="DJ4" s="148"/>
    </row>
    <row r="5" spans="1:114">
      <c r="A5" s="57">
        <v>22</v>
      </c>
      <c r="B5" s="58">
        <v>-1.2E-2</v>
      </c>
      <c r="C5" s="58">
        <v>-4.1000000000000003E-3</v>
      </c>
      <c r="D5" s="58">
        <v>3.5000000000000001E-3</v>
      </c>
      <c r="E5" s="58">
        <v>1.03E-2</v>
      </c>
      <c r="F5" s="58">
        <v>1.5699999999999999E-2</v>
      </c>
      <c r="G5" s="58">
        <v>1.95E-2</v>
      </c>
      <c r="H5" s="58">
        <v>2.12E-2</v>
      </c>
      <c r="I5" s="58">
        <v>2.0500000000000001E-2</v>
      </c>
      <c r="J5" s="58">
        <v>1.7100000000000001E-2</v>
      </c>
      <c r="K5" s="58">
        <v>1.11E-2</v>
      </c>
      <c r="L5" s="58">
        <v>3.0000000000000001E-3</v>
      </c>
      <c r="M5" s="58">
        <v>-6.3E-3</v>
      </c>
      <c r="N5" s="58">
        <v>-1.5900000000000001E-2</v>
      </c>
      <c r="O5" s="58">
        <v>-2.46E-2</v>
      </c>
      <c r="P5" s="58">
        <v>-3.1399999999999997E-2</v>
      </c>
      <c r="Q5" s="58">
        <v>-3.5000000000000003E-2</v>
      </c>
      <c r="R5" s="58">
        <v>-3.4799999999999998E-2</v>
      </c>
      <c r="S5" s="58">
        <v>-3.0599999999999999E-2</v>
      </c>
      <c r="T5" s="58">
        <v>-2.3099999999999999E-2</v>
      </c>
      <c r="U5" s="58">
        <v>-1.38E-2</v>
      </c>
      <c r="V5" s="58">
        <v>-4.4000000000000003E-3</v>
      </c>
      <c r="W5" s="58">
        <v>3.7000000000000002E-3</v>
      </c>
      <c r="X5" s="58">
        <v>9.9000000000000008E-3</v>
      </c>
      <c r="Y5" s="58">
        <v>1.38E-2</v>
      </c>
      <c r="Z5" s="58">
        <v>1.5599999999999999E-2</v>
      </c>
      <c r="AA5" s="58">
        <v>1.6199999999999999E-2</v>
      </c>
      <c r="AB5" s="58">
        <v>1.67E-2</v>
      </c>
      <c r="AC5" s="58">
        <v>1.8599999999999998E-2</v>
      </c>
      <c r="AD5" s="58">
        <v>2.2200000000000001E-2</v>
      </c>
      <c r="AE5" s="58">
        <v>2.6800000000000001E-2</v>
      </c>
      <c r="AF5" s="58">
        <v>3.0700000000000002E-2</v>
      </c>
      <c r="AG5" s="58">
        <v>3.1399999999999997E-2</v>
      </c>
      <c r="AH5" s="58">
        <v>2.8000000000000001E-2</v>
      </c>
      <c r="AI5" s="58">
        <v>2.12E-2</v>
      </c>
      <c r="AJ5" s="58">
        <v>1.29E-2</v>
      </c>
      <c r="AK5" s="58">
        <v>5.3E-3</v>
      </c>
      <c r="AL5" s="58">
        <v>1E-4</v>
      </c>
      <c r="AM5" s="58">
        <v>-2.3E-3</v>
      </c>
      <c r="AN5" s="58">
        <v>-2E-3</v>
      </c>
      <c r="AO5" s="58">
        <v>8.0000000000000004E-4</v>
      </c>
      <c r="AP5" s="58">
        <v>5.4999999999999997E-3</v>
      </c>
      <c r="AQ5" s="58">
        <v>1.15E-2</v>
      </c>
      <c r="AR5" s="58">
        <v>1.7899999999999999E-2</v>
      </c>
      <c r="AS5" s="58">
        <v>2.3900000000000001E-2</v>
      </c>
      <c r="AT5" s="58">
        <v>2.8299999999999999E-2</v>
      </c>
      <c r="AU5" s="58">
        <v>2.9899999999999999E-2</v>
      </c>
      <c r="AV5" s="58">
        <v>2.7699999999999999E-2</v>
      </c>
      <c r="AW5" s="58">
        <v>2.18E-2</v>
      </c>
      <c r="AX5" s="58">
        <v>1.3100000000000001E-2</v>
      </c>
      <c r="AY5" s="58">
        <v>3.5999999999999999E-3</v>
      </c>
      <c r="AZ5" s="58">
        <v>-4.7999999999999996E-3</v>
      </c>
      <c r="BA5" s="58">
        <v>-1.0200000000000001E-2</v>
      </c>
      <c r="BB5" s="58">
        <v>-1.17E-2</v>
      </c>
      <c r="BC5" s="58">
        <v>-9.1000000000000004E-3</v>
      </c>
      <c r="BD5" s="63">
        <v>-2.8999999999999998E-3</v>
      </c>
      <c r="BE5" s="63">
        <v>6.1000000000000004E-3</v>
      </c>
      <c r="BF5" s="59">
        <v>1.61E-2</v>
      </c>
      <c r="BG5" s="58">
        <v>2.46E-2</v>
      </c>
      <c r="BH5" s="58">
        <v>2.9700000000000001E-2</v>
      </c>
      <c r="BI5" s="58">
        <v>3.0099999999999998E-2</v>
      </c>
      <c r="BJ5" s="58">
        <v>2.6200000000000001E-2</v>
      </c>
      <c r="BK5" s="58">
        <v>1.8599999999999998E-2</v>
      </c>
      <c r="BL5" s="58">
        <v>8.0999999999999996E-3</v>
      </c>
      <c r="BM5" s="60">
        <v>9.7999999999999997E-3</v>
      </c>
      <c r="BN5" s="60">
        <v>1.1299999999999999E-2</v>
      </c>
      <c r="BO5" s="60">
        <v>1.1299999999999999E-2</v>
      </c>
      <c r="BP5" s="60">
        <v>1.1299999999999999E-2</v>
      </c>
      <c r="BQ5" s="60">
        <v>1.14E-2</v>
      </c>
      <c r="BR5" s="60">
        <v>1.14E-2</v>
      </c>
      <c r="BS5" s="60">
        <v>1.1299999999999999E-2</v>
      </c>
      <c r="BT5" s="60">
        <v>1.1299999999999999E-2</v>
      </c>
      <c r="BU5" s="60">
        <v>1.12E-2</v>
      </c>
      <c r="BV5" s="60">
        <v>1.11E-2</v>
      </c>
      <c r="BW5" s="60">
        <v>1.09E-2</v>
      </c>
      <c r="BX5" s="60">
        <v>1.0800000000000001E-2</v>
      </c>
      <c r="BY5" s="60">
        <v>1.06E-2</v>
      </c>
      <c r="BZ5" s="60">
        <v>1.0500000000000001E-2</v>
      </c>
      <c r="CA5" s="60">
        <v>1.03E-2</v>
      </c>
      <c r="CB5" s="60">
        <v>1.0200000000000001E-2</v>
      </c>
      <c r="CC5" s="60">
        <v>1.01E-2</v>
      </c>
      <c r="CD5" s="60">
        <v>1.01E-2</v>
      </c>
      <c r="CE5" s="60">
        <v>0.01</v>
      </c>
      <c r="CF5" s="60">
        <v>0.01</v>
      </c>
      <c r="CG5" s="148"/>
      <c r="CH5" s="148"/>
      <c r="CI5" s="148"/>
      <c r="CJ5" s="148"/>
      <c r="CK5" s="148"/>
      <c r="CL5" s="148"/>
      <c r="CM5" s="148"/>
      <c r="CN5" s="148"/>
      <c r="CO5" s="148"/>
      <c r="CP5" s="148"/>
      <c r="CQ5" s="148"/>
      <c r="CR5" s="148"/>
      <c r="CS5" s="148"/>
      <c r="CT5" s="148"/>
      <c r="CU5" s="148"/>
      <c r="CV5" s="148"/>
      <c r="CW5" s="148"/>
      <c r="CX5" s="148"/>
      <c r="CY5" s="148"/>
      <c r="CZ5" s="148"/>
      <c r="DA5" s="148"/>
      <c r="DB5" s="148"/>
      <c r="DC5" s="148"/>
      <c r="DD5" s="148"/>
      <c r="DE5" s="148"/>
      <c r="DF5" s="148"/>
      <c r="DG5" s="148"/>
      <c r="DH5" s="148"/>
      <c r="DI5" s="148"/>
      <c r="DJ5" s="148"/>
    </row>
    <row r="6" spans="1:114">
      <c r="A6" s="57">
        <v>23</v>
      </c>
      <c r="B6" s="58">
        <v>-8.0999999999999996E-3</v>
      </c>
      <c r="C6" s="58">
        <v>-1E-3</v>
      </c>
      <c r="D6" s="58">
        <v>5.8999999999999999E-3</v>
      </c>
      <c r="E6" s="58">
        <v>1.1900000000000001E-2</v>
      </c>
      <c r="F6" s="58">
        <v>1.66E-2</v>
      </c>
      <c r="G6" s="58">
        <v>1.9699999999999999E-2</v>
      </c>
      <c r="H6" s="58">
        <v>2.0799999999999999E-2</v>
      </c>
      <c r="I6" s="58">
        <v>1.95E-2</v>
      </c>
      <c r="J6" s="58">
        <v>1.5900000000000001E-2</v>
      </c>
      <c r="K6" s="58">
        <v>9.9000000000000008E-3</v>
      </c>
      <c r="L6" s="58">
        <v>2E-3</v>
      </c>
      <c r="M6" s="58">
        <v>-6.8999999999999999E-3</v>
      </c>
      <c r="N6" s="58">
        <v>-1.5900000000000001E-2</v>
      </c>
      <c r="O6" s="58">
        <v>-2.3900000000000001E-2</v>
      </c>
      <c r="P6" s="58">
        <v>-0.03</v>
      </c>
      <c r="Q6" s="58">
        <v>-3.32E-2</v>
      </c>
      <c r="R6" s="58">
        <v>-3.2800000000000003E-2</v>
      </c>
      <c r="S6" s="58">
        <v>-2.86E-2</v>
      </c>
      <c r="T6" s="58">
        <v>-2.1499999999999998E-2</v>
      </c>
      <c r="U6" s="58">
        <v>-1.2699999999999999E-2</v>
      </c>
      <c r="V6" s="58">
        <v>-3.8E-3</v>
      </c>
      <c r="W6" s="58">
        <v>3.8E-3</v>
      </c>
      <c r="X6" s="58">
        <v>9.4999999999999998E-3</v>
      </c>
      <c r="Y6" s="58">
        <v>1.3100000000000001E-2</v>
      </c>
      <c r="Z6" s="58">
        <v>1.4500000000000001E-2</v>
      </c>
      <c r="AA6" s="58">
        <v>1.49E-2</v>
      </c>
      <c r="AB6" s="58">
        <v>1.52E-2</v>
      </c>
      <c r="AC6" s="58">
        <v>1.6799999999999999E-2</v>
      </c>
      <c r="AD6" s="58">
        <v>2.0199999999999999E-2</v>
      </c>
      <c r="AE6" s="58">
        <v>2.47E-2</v>
      </c>
      <c r="AF6" s="58">
        <v>2.8500000000000001E-2</v>
      </c>
      <c r="AG6" s="58">
        <v>2.9399999999999999E-2</v>
      </c>
      <c r="AH6" s="58">
        <v>2.6200000000000001E-2</v>
      </c>
      <c r="AI6" s="58">
        <v>1.9599999999999999E-2</v>
      </c>
      <c r="AJ6" s="58">
        <v>1.1599999999999999E-2</v>
      </c>
      <c r="AK6" s="58">
        <v>4.1999999999999997E-3</v>
      </c>
      <c r="AL6" s="58">
        <v>-8.0000000000000004E-4</v>
      </c>
      <c r="AM6" s="58">
        <v>-2.8999999999999998E-3</v>
      </c>
      <c r="AN6" s="58">
        <v>-2E-3</v>
      </c>
      <c r="AO6" s="58">
        <v>1.4E-3</v>
      </c>
      <c r="AP6" s="58">
        <v>6.7999999999999996E-3</v>
      </c>
      <c r="AQ6" s="58">
        <v>1.35E-2</v>
      </c>
      <c r="AR6" s="58">
        <v>2.0299999999999999E-2</v>
      </c>
      <c r="AS6" s="58">
        <v>2.6499999999999999E-2</v>
      </c>
      <c r="AT6" s="58">
        <v>3.0800000000000001E-2</v>
      </c>
      <c r="AU6" s="58">
        <v>3.2000000000000001E-2</v>
      </c>
      <c r="AV6" s="58">
        <v>2.92E-2</v>
      </c>
      <c r="AW6" s="58">
        <v>2.24E-2</v>
      </c>
      <c r="AX6" s="58">
        <v>1.2800000000000001E-2</v>
      </c>
      <c r="AY6" s="58">
        <v>2.2000000000000001E-3</v>
      </c>
      <c r="AZ6" s="58">
        <v>-6.8999999999999999E-3</v>
      </c>
      <c r="BA6" s="58">
        <v>-1.29E-2</v>
      </c>
      <c r="BB6" s="58">
        <v>-1.49E-2</v>
      </c>
      <c r="BC6" s="58">
        <v>-1.2699999999999999E-2</v>
      </c>
      <c r="BD6" s="63">
        <v>-6.7000000000000002E-3</v>
      </c>
      <c r="BE6" s="63">
        <v>2.2000000000000001E-3</v>
      </c>
      <c r="BF6" s="59">
        <v>1.21E-2</v>
      </c>
      <c r="BG6" s="58">
        <v>2.0500000000000001E-2</v>
      </c>
      <c r="BH6" s="58">
        <v>2.5499999999999998E-2</v>
      </c>
      <c r="BI6" s="58">
        <v>2.5999999999999999E-2</v>
      </c>
      <c r="BJ6" s="58">
        <v>2.2200000000000001E-2</v>
      </c>
      <c r="BK6" s="58">
        <v>1.4800000000000001E-2</v>
      </c>
      <c r="BL6" s="58">
        <v>4.5999999999999999E-3</v>
      </c>
      <c r="BM6" s="60">
        <v>6.4000000000000003E-3</v>
      </c>
      <c r="BN6" s="60">
        <v>8.2000000000000007E-3</v>
      </c>
      <c r="BO6" s="60">
        <v>9.9000000000000008E-3</v>
      </c>
      <c r="BP6" s="60">
        <v>1.0200000000000001E-2</v>
      </c>
      <c r="BQ6" s="60">
        <v>1.0500000000000001E-2</v>
      </c>
      <c r="BR6" s="60">
        <v>1.0699999999999999E-2</v>
      </c>
      <c r="BS6" s="60">
        <v>1.0999999999999999E-2</v>
      </c>
      <c r="BT6" s="60">
        <v>1.11E-2</v>
      </c>
      <c r="BU6" s="60">
        <v>1.12E-2</v>
      </c>
      <c r="BV6" s="60">
        <v>1.11E-2</v>
      </c>
      <c r="BW6" s="60">
        <v>1.09E-2</v>
      </c>
      <c r="BX6" s="60">
        <v>1.0800000000000001E-2</v>
      </c>
      <c r="BY6" s="60">
        <v>1.06E-2</v>
      </c>
      <c r="BZ6" s="60">
        <v>1.0500000000000001E-2</v>
      </c>
      <c r="CA6" s="60">
        <v>1.03E-2</v>
      </c>
      <c r="CB6" s="60">
        <v>1.0200000000000001E-2</v>
      </c>
      <c r="CC6" s="60">
        <v>1.01E-2</v>
      </c>
      <c r="CD6" s="60">
        <v>1.01E-2</v>
      </c>
      <c r="CE6" s="60">
        <v>0.01</v>
      </c>
      <c r="CF6" s="60">
        <v>0.01</v>
      </c>
      <c r="CG6" s="148"/>
      <c r="CH6" s="148"/>
      <c r="CI6" s="148"/>
      <c r="CJ6" s="148"/>
      <c r="CK6" s="148"/>
      <c r="CL6" s="148"/>
      <c r="CM6" s="148"/>
      <c r="CN6" s="148"/>
      <c r="CO6" s="148"/>
      <c r="CP6" s="148"/>
      <c r="CQ6" s="148"/>
      <c r="CR6" s="148"/>
      <c r="CS6" s="148"/>
      <c r="CT6" s="148"/>
      <c r="CU6" s="148"/>
      <c r="CV6" s="148"/>
      <c r="CW6" s="148"/>
      <c r="CX6" s="148"/>
      <c r="CY6" s="148"/>
      <c r="CZ6" s="148"/>
      <c r="DA6" s="148"/>
      <c r="DB6" s="148"/>
      <c r="DC6" s="148"/>
      <c r="DD6" s="148"/>
      <c r="DE6" s="148"/>
      <c r="DF6" s="148"/>
      <c r="DG6" s="148"/>
      <c r="DH6" s="148"/>
      <c r="DI6" s="148"/>
      <c r="DJ6" s="148"/>
    </row>
    <row r="7" spans="1:114">
      <c r="A7" s="57">
        <v>24</v>
      </c>
      <c r="B7" s="58">
        <v>-3.0000000000000001E-3</v>
      </c>
      <c r="C7" s="58">
        <v>3.0999999999999999E-3</v>
      </c>
      <c r="D7" s="58">
        <v>8.9999999999999993E-3</v>
      </c>
      <c r="E7" s="58">
        <v>1.4E-2</v>
      </c>
      <c r="F7" s="58">
        <v>1.77E-2</v>
      </c>
      <c r="G7" s="58">
        <v>1.9800000000000002E-2</v>
      </c>
      <c r="H7" s="58">
        <v>2.01E-2</v>
      </c>
      <c r="I7" s="58">
        <v>1.83E-2</v>
      </c>
      <c r="J7" s="58">
        <v>1.43E-2</v>
      </c>
      <c r="K7" s="58">
        <v>8.3999999999999995E-3</v>
      </c>
      <c r="L7" s="58">
        <v>8.0000000000000004E-4</v>
      </c>
      <c r="M7" s="58">
        <v>-7.4999999999999997E-3</v>
      </c>
      <c r="N7" s="58">
        <v>-1.5900000000000001E-2</v>
      </c>
      <c r="O7" s="58">
        <v>-2.3199999999999998E-2</v>
      </c>
      <c r="P7" s="58">
        <v>-2.8500000000000001E-2</v>
      </c>
      <c r="Q7" s="58">
        <v>-3.1199999999999999E-2</v>
      </c>
      <c r="R7" s="58">
        <v>-3.04E-2</v>
      </c>
      <c r="S7" s="58">
        <v>-2.64E-2</v>
      </c>
      <c r="T7" s="58">
        <v>-1.9599999999999999E-2</v>
      </c>
      <c r="U7" s="58">
        <v>-1.12E-2</v>
      </c>
      <c r="V7" s="58">
        <v>-2.8999999999999998E-3</v>
      </c>
      <c r="W7" s="58">
        <v>4.1999999999999997E-3</v>
      </c>
      <c r="X7" s="58">
        <v>9.4000000000000004E-3</v>
      </c>
      <c r="Y7" s="58">
        <v>1.26E-2</v>
      </c>
      <c r="Z7" s="58">
        <v>1.38E-2</v>
      </c>
      <c r="AA7" s="58">
        <v>1.3899999999999999E-2</v>
      </c>
      <c r="AB7" s="58">
        <v>1.3899999999999999E-2</v>
      </c>
      <c r="AC7" s="58">
        <v>1.5100000000000001E-2</v>
      </c>
      <c r="AD7" s="58">
        <v>1.8100000000000002E-2</v>
      </c>
      <c r="AE7" s="58">
        <v>2.2200000000000001E-2</v>
      </c>
      <c r="AF7" s="58">
        <v>2.58E-2</v>
      </c>
      <c r="AG7" s="58">
        <v>2.6700000000000002E-2</v>
      </c>
      <c r="AH7" s="58">
        <v>2.3699999999999999E-2</v>
      </c>
      <c r="AI7" s="58">
        <v>1.7299999999999999E-2</v>
      </c>
      <c r="AJ7" s="58">
        <v>9.2999999999999992E-3</v>
      </c>
      <c r="AK7" s="58">
        <v>2.0999999999999999E-3</v>
      </c>
      <c r="AL7" s="58">
        <v>-2.7000000000000001E-3</v>
      </c>
      <c r="AM7" s="58">
        <v>-4.4999999999999997E-3</v>
      </c>
      <c r="AN7" s="58">
        <v>-3.0000000000000001E-3</v>
      </c>
      <c r="AO7" s="58">
        <v>1.1999999999999999E-3</v>
      </c>
      <c r="AP7" s="58">
        <v>7.6E-3</v>
      </c>
      <c r="AQ7" s="58">
        <v>1.52E-2</v>
      </c>
      <c r="AR7" s="58">
        <v>2.2800000000000001E-2</v>
      </c>
      <c r="AS7" s="58">
        <v>2.9600000000000001E-2</v>
      </c>
      <c r="AT7" s="58">
        <v>3.4299999999999997E-2</v>
      </c>
      <c r="AU7" s="58">
        <v>3.5400000000000001E-2</v>
      </c>
      <c r="AV7" s="58">
        <v>3.2099999999999997E-2</v>
      </c>
      <c r="AW7" s="58">
        <v>2.4500000000000001E-2</v>
      </c>
      <c r="AX7" s="58">
        <v>1.3899999999999999E-2</v>
      </c>
      <c r="AY7" s="58">
        <v>2.2000000000000001E-3</v>
      </c>
      <c r="AZ7" s="58">
        <v>-7.9000000000000008E-3</v>
      </c>
      <c r="BA7" s="58">
        <v>-1.47E-2</v>
      </c>
      <c r="BB7" s="58">
        <v>-1.7299999999999999E-2</v>
      </c>
      <c r="BC7" s="58">
        <v>-1.55E-2</v>
      </c>
      <c r="BD7" s="63">
        <v>-9.7999999999999997E-3</v>
      </c>
      <c r="BE7" s="63">
        <v>-1.1000000000000001E-3</v>
      </c>
      <c r="BF7" s="59">
        <v>8.5000000000000006E-3</v>
      </c>
      <c r="BG7" s="58">
        <v>1.67E-2</v>
      </c>
      <c r="BH7" s="58">
        <v>2.1499999999999998E-2</v>
      </c>
      <c r="BI7" s="58">
        <v>2.1899999999999999E-2</v>
      </c>
      <c r="BJ7" s="58">
        <v>1.8100000000000002E-2</v>
      </c>
      <c r="BK7" s="58">
        <v>1.0800000000000001E-2</v>
      </c>
      <c r="BL7" s="58">
        <v>8.9999999999999998E-4</v>
      </c>
      <c r="BM7" s="60">
        <v>2.8999999999999998E-3</v>
      </c>
      <c r="BN7" s="60">
        <v>5.0000000000000001E-3</v>
      </c>
      <c r="BO7" s="60">
        <v>7.1000000000000004E-3</v>
      </c>
      <c r="BP7" s="60">
        <v>8.9999999999999993E-3</v>
      </c>
      <c r="BQ7" s="60">
        <v>9.4999999999999998E-3</v>
      </c>
      <c r="BR7" s="60">
        <v>1.01E-2</v>
      </c>
      <c r="BS7" s="60">
        <v>1.06E-2</v>
      </c>
      <c r="BT7" s="60">
        <v>1.09E-2</v>
      </c>
      <c r="BU7" s="60">
        <v>1.11E-2</v>
      </c>
      <c r="BV7" s="60">
        <v>1.11E-2</v>
      </c>
      <c r="BW7" s="60">
        <v>1.09E-2</v>
      </c>
      <c r="BX7" s="60">
        <v>1.0800000000000001E-2</v>
      </c>
      <c r="BY7" s="60">
        <v>1.06E-2</v>
      </c>
      <c r="BZ7" s="60">
        <v>1.0500000000000001E-2</v>
      </c>
      <c r="CA7" s="60">
        <v>1.03E-2</v>
      </c>
      <c r="CB7" s="60">
        <v>1.0200000000000001E-2</v>
      </c>
      <c r="CC7" s="60">
        <v>1.01E-2</v>
      </c>
      <c r="CD7" s="60">
        <v>1.01E-2</v>
      </c>
      <c r="CE7" s="60">
        <v>0.01</v>
      </c>
      <c r="CF7" s="60">
        <v>0.01</v>
      </c>
      <c r="CG7" s="148"/>
      <c r="CH7" s="148"/>
      <c r="CI7" s="148"/>
      <c r="CJ7" s="148"/>
      <c r="CK7" s="148"/>
      <c r="CL7" s="148"/>
      <c r="CM7" s="148"/>
      <c r="CN7" s="148"/>
      <c r="CO7" s="148"/>
      <c r="CP7" s="148"/>
      <c r="CQ7" s="148"/>
      <c r="CR7" s="148"/>
      <c r="CS7" s="148"/>
      <c r="CT7" s="148"/>
      <c r="CU7" s="148"/>
      <c r="CV7" s="148"/>
      <c r="CW7" s="148"/>
      <c r="CX7" s="148"/>
      <c r="CY7" s="148"/>
      <c r="CZ7" s="148"/>
      <c r="DA7" s="148"/>
      <c r="DB7" s="148"/>
      <c r="DC7" s="148"/>
      <c r="DD7" s="148"/>
      <c r="DE7" s="148"/>
      <c r="DF7" s="148"/>
      <c r="DG7" s="148"/>
      <c r="DH7" s="148"/>
      <c r="DI7" s="148"/>
      <c r="DJ7" s="148"/>
    </row>
    <row r="8" spans="1:114">
      <c r="A8" s="57">
        <v>25</v>
      </c>
      <c r="B8" s="58">
        <v>2.8E-3</v>
      </c>
      <c r="C8" s="58">
        <v>7.7999999999999996E-3</v>
      </c>
      <c r="D8" s="58">
        <v>1.2500000000000001E-2</v>
      </c>
      <c r="E8" s="58">
        <v>1.6299999999999999E-2</v>
      </c>
      <c r="F8" s="58">
        <v>1.8800000000000001E-2</v>
      </c>
      <c r="G8" s="58">
        <v>1.9900000000000001E-2</v>
      </c>
      <c r="H8" s="58">
        <v>1.9300000000000001E-2</v>
      </c>
      <c r="I8" s="58">
        <v>1.6799999999999999E-2</v>
      </c>
      <c r="J8" s="58">
        <v>1.26E-2</v>
      </c>
      <c r="K8" s="58">
        <v>6.7000000000000002E-3</v>
      </c>
      <c r="L8" s="58">
        <v>-5.0000000000000001E-4</v>
      </c>
      <c r="M8" s="58">
        <v>-8.3000000000000001E-3</v>
      </c>
      <c r="N8" s="58">
        <v>-1.5900000000000001E-2</v>
      </c>
      <c r="O8" s="58">
        <v>-2.24E-2</v>
      </c>
      <c r="P8" s="58">
        <v>-2.7E-2</v>
      </c>
      <c r="Q8" s="58">
        <v>-2.9000000000000001E-2</v>
      </c>
      <c r="R8" s="58">
        <v>-2.8000000000000001E-2</v>
      </c>
      <c r="S8" s="58">
        <v>-2.4E-2</v>
      </c>
      <c r="T8" s="58">
        <v>-1.7500000000000002E-2</v>
      </c>
      <c r="U8" s="58">
        <v>-9.7000000000000003E-3</v>
      </c>
      <c r="V8" s="58">
        <v>-1.9E-3</v>
      </c>
      <c r="W8" s="58">
        <v>4.7999999999999996E-3</v>
      </c>
      <c r="X8" s="58">
        <v>9.7000000000000003E-3</v>
      </c>
      <c r="Y8" s="58">
        <v>1.2500000000000001E-2</v>
      </c>
      <c r="Z8" s="58">
        <v>1.35E-2</v>
      </c>
      <c r="AA8" s="58">
        <v>1.3299999999999999E-2</v>
      </c>
      <c r="AB8" s="58">
        <v>1.2999999999999999E-2</v>
      </c>
      <c r="AC8" s="58">
        <v>1.37E-2</v>
      </c>
      <c r="AD8" s="58">
        <v>1.61E-2</v>
      </c>
      <c r="AE8" s="58">
        <v>1.9599999999999999E-2</v>
      </c>
      <c r="AF8" s="58">
        <v>2.2800000000000001E-2</v>
      </c>
      <c r="AG8" s="58">
        <v>2.35E-2</v>
      </c>
      <c r="AH8" s="58">
        <v>2.0500000000000001E-2</v>
      </c>
      <c r="AI8" s="58">
        <v>1.41E-2</v>
      </c>
      <c r="AJ8" s="58">
        <v>6.1999999999999998E-3</v>
      </c>
      <c r="AK8" s="58">
        <v>-8.9999999999999998E-4</v>
      </c>
      <c r="AL8" s="58">
        <v>-5.5999999999999999E-3</v>
      </c>
      <c r="AM8" s="58">
        <v>-6.8999999999999999E-3</v>
      </c>
      <c r="AN8" s="58">
        <v>-4.8999999999999998E-3</v>
      </c>
      <c r="AO8" s="58">
        <v>2.9999999999999997E-4</v>
      </c>
      <c r="AP8" s="58">
        <v>7.7000000000000002E-3</v>
      </c>
      <c r="AQ8" s="58">
        <v>1.6400000000000001E-2</v>
      </c>
      <c r="AR8" s="58">
        <v>2.5100000000000001E-2</v>
      </c>
      <c r="AS8" s="58">
        <v>3.2899999999999999E-2</v>
      </c>
      <c r="AT8" s="58">
        <v>3.8300000000000001E-2</v>
      </c>
      <c r="AU8" s="58">
        <v>3.9800000000000002E-2</v>
      </c>
      <c r="AV8" s="58">
        <v>3.6299999999999999E-2</v>
      </c>
      <c r="AW8" s="58">
        <v>2.81E-2</v>
      </c>
      <c r="AX8" s="58">
        <v>1.6400000000000001E-2</v>
      </c>
      <c r="AY8" s="58">
        <v>3.5999999999999999E-3</v>
      </c>
      <c r="AZ8" s="58">
        <v>-7.7000000000000002E-3</v>
      </c>
      <c r="BA8" s="58">
        <v>-1.54E-2</v>
      </c>
      <c r="BB8" s="58">
        <v>-1.8800000000000001E-2</v>
      </c>
      <c r="BC8" s="58">
        <v>-1.7500000000000002E-2</v>
      </c>
      <c r="BD8" s="63">
        <v>-1.2200000000000001E-2</v>
      </c>
      <c r="BE8" s="63">
        <v>-3.8999999999999998E-3</v>
      </c>
      <c r="BF8" s="59">
        <v>5.3E-3</v>
      </c>
      <c r="BG8" s="58">
        <v>1.32E-2</v>
      </c>
      <c r="BH8" s="58">
        <v>1.77E-2</v>
      </c>
      <c r="BI8" s="58">
        <v>1.7899999999999999E-2</v>
      </c>
      <c r="BJ8" s="58">
        <v>1.41E-2</v>
      </c>
      <c r="BK8" s="58">
        <v>6.8999999999999999E-3</v>
      </c>
      <c r="BL8" s="58">
        <v>-2.8999999999999998E-3</v>
      </c>
      <c r="BM8" s="60">
        <v>-8.0000000000000004E-4</v>
      </c>
      <c r="BN8" s="60">
        <v>1.6000000000000001E-3</v>
      </c>
      <c r="BO8" s="60">
        <v>4.1000000000000003E-3</v>
      </c>
      <c r="BP8" s="60">
        <v>6.4000000000000003E-3</v>
      </c>
      <c r="BQ8" s="60">
        <v>8.6E-3</v>
      </c>
      <c r="BR8" s="60">
        <v>9.4000000000000004E-3</v>
      </c>
      <c r="BS8" s="60">
        <v>1.0200000000000001E-2</v>
      </c>
      <c r="BT8" s="60">
        <v>1.0699999999999999E-2</v>
      </c>
      <c r="BU8" s="60">
        <v>1.11E-2</v>
      </c>
      <c r="BV8" s="60">
        <v>1.11E-2</v>
      </c>
      <c r="BW8" s="60">
        <v>1.09E-2</v>
      </c>
      <c r="BX8" s="60">
        <v>1.0800000000000001E-2</v>
      </c>
      <c r="BY8" s="60">
        <v>1.06E-2</v>
      </c>
      <c r="BZ8" s="60">
        <v>1.0500000000000001E-2</v>
      </c>
      <c r="CA8" s="60">
        <v>1.03E-2</v>
      </c>
      <c r="CB8" s="60">
        <v>1.0200000000000001E-2</v>
      </c>
      <c r="CC8" s="60">
        <v>1.01E-2</v>
      </c>
      <c r="CD8" s="60">
        <v>1.01E-2</v>
      </c>
      <c r="CE8" s="60">
        <v>0.01</v>
      </c>
      <c r="CF8" s="60">
        <v>0.01</v>
      </c>
      <c r="CG8" s="148"/>
      <c r="CH8" s="148"/>
      <c r="CI8" s="148"/>
      <c r="CJ8" s="148"/>
      <c r="CK8" s="148"/>
      <c r="CL8" s="148"/>
      <c r="CM8" s="148"/>
      <c r="CN8" s="148"/>
      <c r="CO8" s="148"/>
      <c r="CP8" s="148"/>
      <c r="CQ8" s="148"/>
      <c r="CR8" s="148"/>
      <c r="CS8" s="148"/>
      <c r="CT8" s="148"/>
      <c r="CU8" s="148"/>
      <c r="CV8" s="148"/>
      <c r="CW8" s="148"/>
      <c r="CX8" s="148"/>
      <c r="CY8" s="148"/>
      <c r="CZ8" s="148"/>
      <c r="DA8" s="148"/>
      <c r="DB8" s="148"/>
      <c r="DC8" s="148"/>
      <c r="DD8" s="148"/>
      <c r="DE8" s="148"/>
      <c r="DF8" s="148"/>
      <c r="DG8" s="148"/>
      <c r="DH8" s="148"/>
      <c r="DI8" s="148"/>
      <c r="DJ8" s="148"/>
    </row>
    <row r="9" spans="1:114">
      <c r="A9" s="57">
        <v>26</v>
      </c>
      <c r="B9" s="58">
        <v>9.1000000000000004E-3</v>
      </c>
      <c r="C9" s="58">
        <v>1.2800000000000001E-2</v>
      </c>
      <c r="D9" s="58">
        <v>1.61E-2</v>
      </c>
      <c r="E9" s="58">
        <v>1.8599999999999998E-2</v>
      </c>
      <c r="F9" s="58">
        <v>1.9800000000000002E-2</v>
      </c>
      <c r="G9" s="58">
        <v>1.9800000000000002E-2</v>
      </c>
      <c r="H9" s="58">
        <v>1.83E-2</v>
      </c>
      <c r="I9" s="58">
        <v>1.52E-2</v>
      </c>
      <c r="J9" s="58">
        <v>1.0699999999999999E-2</v>
      </c>
      <c r="K9" s="58">
        <v>5.0000000000000001E-3</v>
      </c>
      <c r="L9" s="58">
        <v>-1.8E-3</v>
      </c>
      <c r="M9" s="58">
        <v>-8.9999999999999993E-3</v>
      </c>
      <c r="N9" s="58">
        <v>-1.5900000000000001E-2</v>
      </c>
      <c r="O9" s="58">
        <v>-2.1600000000000001E-2</v>
      </c>
      <c r="P9" s="58">
        <v>-2.5499999999999998E-2</v>
      </c>
      <c r="Q9" s="58">
        <v>-2.69E-2</v>
      </c>
      <c r="R9" s="58">
        <v>-2.5600000000000001E-2</v>
      </c>
      <c r="S9" s="58">
        <v>-2.1600000000000001E-2</v>
      </c>
      <c r="T9" s="58">
        <v>-1.54E-2</v>
      </c>
      <c r="U9" s="58">
        <v>-8.0000000000000002E-3</v>
      </c>
      <c r="V9" s="58">
        <v>-6.9999999999999999E-4</v>
      </c>
      <c r="W9" s="58">
        <v>5.5999999999999999E-3</v>
      </c>
      <c r="X9" s="58">
        <v>1.0200000000000001E-2</v>
      </c>
      <c r="Y9" s="58">
        <v>1.2999999999999999E-2</v>
      </c>
      <c r="Z9" s="58">
        <v>1.38E-2</v>
      </c>
      <c r="AA9" s="58">
        <v>1.34E-2</v>
      </c>
      <c r="AB9" s="58">
        <v>1.26E-2</v>
      </c>
      <c r="AC9" s="58">
        <v>1.2699999999999999E-2</v>
      </c>
      <c r="AD9" s="58">
        <v>1.43E-2</v>
      </c>
      <c r="AE9" s="58">
        <v>1.7000000000000001E-2</v>
      </c>
      <c r="AF9" s="58">
        <v>1.95E-2</v>
      </c>
      <c r="AG9" s="58">
        <v>1.9699999999999999E-2</v>
      </c>
      <c r="AH9" s="58">
        <v>1.6500000000000001E-2</v>
      </c>
      <c r="AI9" s="58">
        <v>1.01E-2</v>
      </c>
      <c r="AJ9" s="58">
        <v>2.3E-3</v>
      </c>
      <c r="AK9" s="58">
        <v>-4.7000000000000002E-3</v>
      </c>
      <c r="AL9" s="58">
        <v>-9.1000000000000004E-3</v>
      </c>
      <c r="AM9" s="58">
        <v>-1.01E-2</v>
      </c>
      <c r="AN9" s="58">
        <v>-7.4000000000000003E-3</v>
      </c>
      <c r="AO9" s="58">
        <v>-1.2999999999999999E-3</v>
      </c>
      <c r="AP9" s="58">
        <v>7.1999999999999998E-3</v>
      </c>
      <c r="AQ9" s="58">
        <v>1.7000000000000001E-2</v>
      </c>
      <c r="AR9" s="58">
        <v>2.7E-2</v>
      </c>
      <c r="AS9" s="58">
        <v>3.5999999999999997E-2</v>
      </c>
      <c r="AT9" s="58">
        <v>4.2500000000000003E-2</v>
      </c>
      <c r="AU9" s="58">
        <v>4.4699999999999997E-2</v>
      </c>
      <c r="AV9" s="58">
        <v>4.1399999999999999E-2</v>
      </c>
      <c r="AW9" s="58">
        <v>3.27E-2</v>
      </c>
      <c r="AX9" s="58">
        <v>2.01E-2</v>
      </c>
      <c r="AY9" s="58">
        <v>6.1999999999999998E-3</v>
      </c>
      <c r="AZ9" s="58">
        <v>-6.1999999999999998E-3</v>
      </c>
      <c r="BA9" s="58">
        <v>-1.49E-2</v>
      </c>
      <c r="BB9" s="58">
        <v>-1.9099999999999999E-2</v>
      </c>
      <c r="BC9" s="58">
        <v>-1.8599999999999998E-2</v>
      </c>
      <c r="BD9" s="63">
        <v>-1.38E-2</v>
      </c>
      <c r="BE9" s="63">
        <v>-6.1000000000000004E-3</v>
      </c>
      <c r="BF9" s="59">
        <v>2.7000000000000001E-3</v>
      </c>
      <c r="BG9" s="58">
        <v>0.01</v>
      </c>
      <c r="BH9" s="58">
        <v>1.41E-2</v>
      </c>
      <c r="BI9" s="58">
        <v>1.41E-2</v>
      </c>
      <c r="BJ9" s="58">
        <v>1.01E-2</v>
      </c>
      <c r="BK9" s="58">
        <v>2.8999999999999998E-3</v>
      </c>
      <c r="BL9" s="58">
        <v>-6.7000000000000002E-3</v>
      </c>
      <c r="BM9" s="60">
        <v>-4.4999999999999997E-3</v>
      </c>
      <c r="BN9" s="60">
        <v>-1.9E-3</v>
      </c>
      <c r="BO9" s="60">
        <v>8.9999999999999998E-4</v>
      </c>
      <c r="BP9" s="60">
        <v>3.8E-3</v>
      </c>
      <c r="BQ9" s="60">
        <v>6.4000000000000003E-3</v>
      </c>
      <c r="BR9" s="60">
        <v>8.8000000000000005E-3</v>
      </c>
      <c r="BS9" s="60">
        <v>9.7999999999999997E-3</v>
      </c>
      <c r="BT9" s="60">
        <v>1.0500000000000001E-2</v>
      </c>
      <c r="BU9" s="60">
        <v>1.0999999999999999E-2</v>
      </c>
      <c r="BV9" s="60">
        <v>1.11E-2</v>
      </c>
      <c r="BW9" s="60">
        <v>1.09E-2</v>
      </c>
      <c r="BX9" s="60">
        <v>1.0800000000000001E-2</v>
      </c>
      <c r="BY9" s="60">
        <v>1.06E-2</v>
      </c>
      <c r="BZ9" s="60">
        <v>1.0500000000000001E-2</v>
      </c>
      <c r="CA9" s="60">
        <v>1.03E-2</v>
      </c>
      <c r="CB9" s="60">
        <v>1.0200000000000001E-2</v>
      </c>
      <c r="CC9" s="60">
        <v>1.01E-2</v>
      </c>
      <c r="CD9" s="60">
        <v>1.01E-2</v>
      </c>
      <c r="CE9" s="60">
        <v>0.01</v>
      </c>
      <c r="CF9" s="60">
        <v>0.01</v>
      </c>
      <c r="CG9" s="148"/>
      <c r="CH9" s="148"/>
      <c r="CI9" s="148"/>
      <c r="CJ9" s="148"/>
      <c r="CK9" s="148"/>
      <c r="CL9" s="148"/>
      <c r="CM9" s="148"/>
      <c r="CN9" s="148"/>
      <c r="CO9" s="148"/>
      <c r="CP9" s="148"/>
      <c r="CQ9" s="148"/>
      <c r="CR9" s="148"/>
      <c r="CS9" s="148"/>
      <c r="CT9" s="148"/>
      <c r="CU9" s="148"/>
      <c r="CV9" s="148"/>
      <c r="CW9" s="148"/>
      <c r="CX9" s="148"/>
      <c r="CY9" s="148"/>
      <c r="CZ9" s="148"/>
      <c r="DA9" s="148"/>
      <c r="DB9" s="148"/>
      <c r="DC9" s="148"/>
      <c r="DD9" s="148"/>
      <c r="DE9" s="148"/>
      <c r="DF9" s="148"/>
      <c r="DG9" s="148"/>
      <c r="DH9" s="148"/>
      <c r="DI9" s="148"/>
      <c r="DJ9" s="148"/>
    </row>
    <row r="10" spans="1:114">
      <c r="A10" s="57">
        <v>27</v>
      </c>
      <c r="B10" s="58">
        <v>1.5299999999999999E-2</v>
      </c>
      <c r="C10" s="58">
        <v>1.7600000000000001E-2</v>
      </c>
      <c r="D10" s="58">
        <v>1.9599999999999999E-2</v>
      </c>
      <c r="E10" s="58">
        <v>2.07E-2</v>
      </c>
      <c r="F10" s="58">
        <v>2.07E-2</v>
      </c>
      <c r="G10" s="58">
        <v>1.95E-2</v>
      </c>
      <c r="H10" s="58">
        <v>1.7100000000000001E-2</v>
      </c>
      <c r="I10" s="58">
        <v>1.3599999999999999E-2</v>
      </c>
      <c r="J10" s="58">
        <v>8.8999999999999999E-3</v>
      </c>
      <c r="K10" s="58">
        <v>3.3E-3</v>
      </c>
      <c r="L10" s="58">
        <v>-3.0000000000000001E-3</v>
      </c>
      <c r="M10" s="58">
        <v>-9.5999999999999992E-3</v>
      </c>
      <c r="N10" s="58">
        <v>-1.5800000000000002E-2</v>
      </c>
      <c r="O10" s="58">
        <v>-2.0899999999999998E-2</v>
      </c>
      <c r="P10" s="58">
        <v>-2.4E-2</v>
      </c>
      <c r="Q10" s="58">
        <v>-2.4899999999999999E-2</v>
      </c>
      <c r="R10" s="58">
        <v>-2.3300000000000001E-2</v>
      </c>
      <c r="S10" s="58">
        <v>-1.9400000000000001E-2</v>
      </c>
      <c r="T10" s="58">
        <v>-1.34E-2</v>
      </c>
      <c r="U10" s="58">
        <v>-6.4000000000000003E-3</v>
      </c>
      <c r="V10" s="58">
        <v>5.0000000000000001E-4</v>
      </c>
      <c r="W10" s="58">
        <v>6.6E-3</v>
      </c>
      <c r="X10" s="58">
        <v>1.12E-2</v>
      </c>
      <c r="Y10" s="58">
        <v>1.3899999999999999E-2</v>
      </c>
      <c r="Z10" s="58">
        <v>1.47E-2</v>
      </c>
      <c r="AA10" s="58">
        <v>1.41E-2</v>
      </c>
      <c r="AB10" s="58">
        <v>1.29E-2</v>
      </c>
      <c r="AC10" s="58">
        <v>1.23E-2</v>
      </c>
      <c r="AD10" s="58">
        <v>1.29E-2</v>
      </c>
      <c r="AE10" s="58">
        <v>1.4500000000000001E-2</v>
      </c>
      <c r="AF10" s="58">
        <v>1.6E-2</v>
      </c>
      <c r="AG10" s="58">
        <v>1.55E-2</v>
      </c>
      <c r="AH10" s="58">
        <v>1.18E-2</v>
      </c>
      <c r="AI10" s="58">
        <v>5.3E-3</v>
      </c>
      <c r="AJ10" s="58">
        <v>-2.3999999999999998E-3</v>
      </c>
      <c r="AK10" s="58">
        <v>-9.1999999999999998E-3</v>
      </c>
      <c r="AL10" s="58">
        <v>-1.32E-2</v>
      </c>
      <c r="AM10" s="58">
        <v>-1.37E-2</v>
      </c>
      <c r="AN10" s="58">
        <v>-1.03E-2</v>
      </c>
      <c r="AO10" s="58">
        <v>-3.5000000000000001E-3</v>
      </c>
      <c r="AP10" s="58">
        <v>5.8999999999999999E-3</v>
      </c>
      <c r="AQ10" s="58">
        <v>1.6799999999999999E-2</v>
      </c>
      <c r="AR10" s="58">
        <v>2.8199999999999999E-2</v>
      </c>
      <c r="AS10" s="58">
        <v>3.8600000000000002E-2</v>
      </c>
      <c r="AT10" s="58">
        <v>4.65E-2</v>
      </c>
      <c r="AU10" s="58">
        <v>4.9799999999999997E-2</v>
      </c>
      <c r="AV10" s="58">
        <v>4.7E-2</v>
      </c>
      <c r="AW10" s="58">
        <v>3.8100000000000002E-2</v>
      </c>
      <c r="AX10" s="58">
        <v>2.4899999999999999E-2</v>
      </c>
      <c r="AY10" s="58">
        <v>0.01</v>
      </c>
      <c r="AZ10" s="58">
        <v>-3.5000000000000001E-3</v>
      </c>
      <c r="BA10" s="58">
        <v>-1.3299999999999999E-2</v>
      </c>
      <c r="BB10" s="58">
        <v>-1.84E-2</v>
      </c>
      <c r="BC10" s="58">
        <v>-1.8599999999999998E-2</v>
      </c>
      <c r="BD10" s="63">
        <v>-1.46E-2</v>
      </c>
      <c r="BE10" s="63">
        <v>-7.6E-3</v>
      </c>
      <c r="BF10" s="59">
        <v>5.0000000000000001E-4</v>
      </c>
      <c r="BG10" s="58">
        <v>7.1999999999999998E-3</v>
      </c>
      <c r="BH10" s="58">
        <v>1.0800000000000001E-2</v>
      </c>
      <c r="BI10" s="58">
        <v>1.0500000000000001E-2</v>
      </c>
      <c r="BJ10" s="58">
        <v>6.4000000000000003E-3</v>
      </c>
      <c r="BK10" s="58">
        <v>-8.0000000000000004E-4</v>
      </c>
      <c r="BL10" s="58">
        <v>-1.03E-2</v>
      </c>
      <c r="BM10" s="60">
        <v>-8.0999999999999996E-3</v>
      </c>
      <c r="BN10" s="60">
        <v>-5.4000000000000003E-3</v>
      </c>
      <c r="BO10" s="60">
        <v>-2.2000000000000001E-3</v>
      </c>
      <c r="BP10" s="60">
        <v>1E-3</v>
      </c>
      <c r="BQ10" s="60">
        <v>4.1000000000000003E-3</v>
      </c>
      <c r="BR10" s="60">
        <v>7.0000000000000001E-3</v>
      </c>
      <c r="BS10" s="60">
        <v>9.4000000000000004E-3</v>
      </c>
      <c r="BT10" s="60">
        <v>1.03E-2</v>
      </c>
      <c r="BU10" s="60">
        <v>1.0999999999999999E-2</v>
      </c>
      <c r="BV10" s="60">
        <v>1.11E-2</v>
      </c>
      <c r="BW10" s="60">
        <v>1.09E-2</v>
      </c>
      <c r="BX10" s="60">
        <v>1.0800000000000001E-2</v>
      </c>
      <c r="BY10" s="60">
        <v>1.06E-2</v>
      </c>
      <c r="BZ10" s="60">
        <v>1.0500000000000001E-2</v>
      </c>
      <c r="CA10" s="60">
        <v>1.03E-2</v>
      </c>
      <c r="CB10" s="60">
        <v>1.0200000000000001E-2</v>
      </c>
      <c r="CC10" s="60">
        <v>1.01E-2</v>
      </c>
      <c r="CD10" s="60">
        <v>1.01E-2</v>
      </c>
      <c r="CE10" s="60">
        <v>0.01</v>
      </c>
      <c r="CF10" s="60">
        <v>0.01</v>
      </c>
      <c r="CG10" s="148"/>
      <c r="CH10" s="148"/>
      <c r="CI10" s="148"/>
      <c r="CJ10" s="148"/>
      <c r="CK10" s="148"/>
      <c r="CL10" s="148"/>
      <c r="CM10" s="148"/>
      <c r="CN10" s="148"/>
      <c r="CO10" s="148"/>
      <c r="CP10" s="148"/>
      <c r="CQ10" s="148"/>
      <c r="CR10" s="148"/>
      <c r="CS10" s="148"/>
      <c r="CT10" s="148"/>
      <c r="CU10" s="148"/>
      <c r="CV10" s="148"/>
      <c r="CW10" s="148"/>
      <c r="CX10" s="148"/>
      <c r="CY10" s="148"/>
      <c r="CZ10" s="148"/>
      <c r="DA10" s="148"/>
      <c r="DB10" s="148"/>
      <c r="DC10" s="148"/>
      <c r="DD10" s="148"/>
      <c r="DE10" s="148"/>
      <c r="DF10" s="148"/>
      <c r="DG10" s="148"/>
      <c r="DH10" s="148"/>
      <c r="DI10" s="148"/>
      <c r="DJ10" s="148"/>
    </row>
    <row r="11" spans="1:114">
      <c r="A11" s="57">
        <v>28</v>
      </c>
      <c r="B11" s="58">
        <v>2.12E-2</v>
      </c>
      <c r="C11" s="58">
        <v>2.2100000000000002E-2</v>
      </c>
      <c r="D11" s="58">
        <v>2.2700000000000001E-2</v>
      </c>
      <c r="E11" s="58">
        <v>2.24E-2</v>
      </c>
      <c r="F11" s="58">
        <v>2.12E-2</v>
      </c>
      <c r="G11" s="58">
        <v>1.9E-2</v>
      </c>
      <c r="H11" s="58">
        <v>1.5900000000000001E-2</v>
      </c>
      <c r="I11" s="58">
        <v>1.1900000000000001E-2</v>
      </c>
      <c r="J11" s="58">
        <v>7.1999999999999998E-3</v>
      </c>
      <c r="K11" s="58">
        <v>1.8E-3</v>
      </c>
      <c r="L11" s="58">
        <v>-4.0000000000000001E-3</v>
      </c>
      <c r="M11" s="58">
        <v>-1.01E-2</v>
      </c>
      <c r="N11" s="58">
        <v>-1.5699999999999999E-2</v>
      </c>
      <c r="O11" s="58">
        <v>-2.01E-2</v>
      </c>
      <c r="P11" s="58">
        <v>-2.2700000000000001E-2</v>
      </c>
      <c r="Q11" s="58">
        <v>-2.3099999999999999E-2</v>
      </c>
      <c r="R11" s="58">
        <v>-2.1399999999999999E-2</v>
      </c>
      <c r="S11" s="58">
        <v>-1.7399999999999999E-2</v>
      </c>
      <c r="T11" s="58">
        <v>-1.17E-2</v>
      </c>
      <c r="U11" s="58">
        <v>-4.8999999999999998E-3</v>
      </c>
      <c r="V11" s="58">
        <v>1.8E-3</v>
      </c>
      <c r="W11" s="58">
        <v>7.9000000000000008E-3</v>
      </c>
      <c r="X11" s="58">
        <v>1.2500000000000001E-2</v>
      </c>
      <c r="Y11" s="58">
        <v>1.54E-2</v>
      </c>
      <c r="Z11" s="58">
        <v>1.6299999999999999E-2</v>
      </c>
      <c r="AA11" s="58">
        <v>1.55E-2</v>
      </c>
      <c r="AB11" s="58">
        <v>1.3899999999999999E-2</v>
      </c>
      <c r="AC11" s="58">
        <v>1.2500000000000001E-2</v>
      </c>
      <c r="AD11" s="58">
        <v>1.2E-2</v>
      </c>
      <c r="AE11" s="58">
        <v>1.24E-2</v>
      </c>
      <c r="AF11" s="58">
        <v>1.26E-2</v>
      </c>
      <c r="AG11" s="58">
        <v>1.12E-2</v>
      </c>
      <c r="AH11" s="58">
        <v>6.8999999999999999E-3</v>
      </c>
      <c r="AI11" s="58">
        <v>1E-4</v>
      </c>
      <c r="AJ11" s="58">
        <v>-7.6E-3</v>
      </c>
      <c r="AK11" s="58">
        <v>-1.41E-2</v>
      </c>
      <c r="AL11" s="58">
        <v>-1.7600000000000001E-2</v>
      </c>
      <c r="AM11" s="58">
        <v>-1.7500000000000002E-2</v>
      </c>
      <c r="AN11" s="58">
        <v>-1.35E-2</v>
      </c>
      <c r="AO11" s="58">
        <v>-6.1000000000000004E-3</v>
      </c>
      <c r="AP11" s="58">
        <v>4.1000000000000003E-3</v>
      </c>
      <c r="AQ11" s="58">
        <v>1.5900000000000001E-2</v>
      </c>
      <c r="AR11" s="58">
        <v>2.8500000000000001E-2</v>
      </c>
      <c r="AS11" s="58">
        <v>4.0500000000000001E-2</v>
      </c>
      <c r="AT11" s="58">
        <v>4.99E-2</v>
      </c>
      <c r="AU11" s="58">
        <v>5.45E-2</v>
      </c>
      <c r="AV11" s="58">
        <v>5.2499999999999998E-2</v>
      </c>
      <c r="AW11" s="58">
        <v>4.3799999999999999E-2</v>
      </c>
      <c r="AX11" s="58">
        <v>3.0200000000000001E-2</v>
      </c>
      <c r="AY11" s="58">
        <v>1.47E-2</v>
      </c>
      <c r="AZ11" s="58">
        <v>2.9999999999999997E-4</v>
      </c>
      <c r="BA11" s="58">
        <v>-1.0500000000000001E-2</v>
      </c>
      <c r="BB11" s="58">
        <v>-1.6500000000000001E-2</v>
      </c>
      <c r="BC11" s="58">
        <v>-1.77E-2</v>
      </c>
      <c r="BD11" s="63">
        <v>-1.4500000000000001E-2</v>
      </c>
      <c r="BE11" s="63">
        <v>-8.3000000000000001E-3</v>
      </c>
      <c r="BF11" s="59">
        <v>-1.1000000000000001E-3</v>
      </c>
      <c r="BG11" s="58">
        <v>4.8999999999999998E-3</v>
      </c>
      <c r="BH11" s="58">
        <v>8.0000000000000002E-3</v>
      </c>
      <c r="BI11" s="58">
        <v>7.3000000000000001E-3</v>
      </c>
      <c r="BJ11" s="58">
        <v>3.0000000000000001E-3</v>
      </c>
      <c r="BK11" s="58">
        <v>-4.1999999999999997E-3</v>
      </c>
      <c r="BL11" s="58">
        <v>-1.37E-2</v>
      </c>
      <c r="BM11" s="60">
        <v>-1.1599999999999999E-2</v>
      </c>
      <c r="BN11" s="60">
        <v>-8.6999999999999994E-3</v>
      </c>
      <c r="BO11" s="60">
        <v>-5.3E-3</v>
      </c>
      <c r="BP11" s="60">
        <v>-1.8E-3</v>
      </c>
      <c r="BQ11" s="60">
        <v>1.8E-3</v>
      </c>
      <c r="BR11" s="60">
        <v>5.1000000000000004E-3</v>
      </c>
      <c r="BS11" s="60">
        <v>7.9000000000000008E-3</v>
      </c>
      <c r="BT11" s="60">
        <v>1.0200000000000001E-2</v>
      </c>
      <c r="BU11" s="60">
        <v>1.09E-2</v>
      </c>
      <c r="BV11" s="60">
        <v>1.11E-2</v>
      </c>
      <c r="BW11" s="60">
        <v>1.09E-2</v>
      </c>
      <c r="BX11" s="60">
        <v>1.0800000000000001E-2</v>
      </c>
      <c r="BY11" s="60">
        <v>1.06E-2</v>
      </c>
      <c r="BZ11" s="60">
        <v>1.0500000000000001E-2</v>
      </c>
      <c r="CA11" s="60">
        <v>1.03E-2</v>
      </c>
      <c r="CB11" s="60">
        <v>1.0200000000000001E-2</v>
      </c>
      <c r="CC11" s="60">
        <v>1.01E-2</v>
      </c>
      <c r="CD11" s="60">
        <v>1.01E-2</v>
      </c>
      <c r="CE11" s="60">
        <v>0.01</v>
      </c>
      <c r="CF11" s="60">
        <v>0.01</v>
      </c>
      <c r="CG11" s="148"/>
      <c r="CH11" s="148"/>
      <c r="CI11" s="148"/>
      <c r="CJ11" s="148"/>
      <c r="CK11" s="148"/>
      <c r="CL11" s="148"/>
      <c r="CM11" s="148"/>
      <c r="CN11" s="148"/>
      <c r="CO11" s="148"/>
      <c r="CP11" s="148"/>
      <c r="CQ11" s="148"/>
      <c r="CR11" s="148"/>
      <c r="CS11" s="148"/>
      <c r="CT11" s="148"/>
      <c r="CU11" s="148"/>
      <c r="CV11" s="148"/>
      <c r="CW11" s="148"/>
      <c r="CX11" s="148"/>
      <c r="CY11" s="148"/>
      <c r="CZ11" s="148"/>
      <c r="DA11" s="148"/>
      <c r="DB11" s="148"/>
      <c r="DC11" s="148"/>
      <c r="DD11" s="148"/>
      <c r="DE11" s="148"/>
      <c r="DF11" s="148"/>
      <c r="DG11" s="148"/>
      <c r="DH11" s="148"/>
      <c r="DI11" s="148"/>
      <c r="DJ11" s="148"/>
    </row>
    <row r="12" spans="1:114">
      <c r="A12" s="57">
        <v>29</v>
      </c>
      <c r="B12" s="58">
        <v>2.6499999999999999E-2</v>
      </c>
      <c r="C12" s="58">
        <v>2.5999999999999999E-2</v>
      </c>
      <c r="D12" s="58">
        <v>2.53E-2</v>
      </c>
      <c r="E12" s="58">
        <v>2.3800000000000002E-2</v>
      </c>
      <c r="F12" s="58">
        <v>2.1499999999999998E-2</v>
      </c>
      <c r="G12" s="58">
        <v>1.83E-2</v>
      </c>
      <c r="H12" s="58">
        <v>1.46E-2</v>
      </c>
      <c r="I12" s="58">
        <v>1.04E-2</v>
      </c>
      <c r="J12" s="58">
        <v>5.7000000000000002E-3</v>
      </c>
      <c r="K12" s="58">
        <v>5.9999999999999995E-4</v>
      </c>
      <c r="L12" s="58">
        <v>-4.8999999999999998E-3</v>
      </c>
      <c r="M12" s="58">
        <v>-1.04E-2</v>
      </c>
      <c r="N12" s="58">
        <v>-1.55E-2</v>
      </c>
      <c r="O12" s="58">
        <v>-1.9300000000000001E-2</v>
      </c>
      <c r="P12" s="58">
        <v>-2.1499999999999998E-2</v>
      </c>
      <c r="Q12" s="58">
        <v>-2.1600000000000001E-2</v>
      </c>
      <c r="R12" s="58">
        <v>-1.9699999999999999E-2</v>
      </c>
      <c r="S12" s="58">
        <v>-1.5699999999999999E-2</v>
      </c>
      <c r="T12" s="58">
        <v>-1.01E-2</v>
      </c>
      <c r="U12" s="58">
        <v>-3.5000000000000001E-3</v>
      </c>
      <c r="V12" s="58">
        <v>3.2000000000000002E-3</v>
      </c>
      <c r="W12" s="58">
        <v>9.2999999999999992E-3</v>
      </c>
      <c r="X12" s="58">
        <v>1.41E-2</v>
      </c>
      <c r="Y12" s="58">
        <v>1.72E-2</v>
      </c>
      <c r="Z12" s="58">
        <v>1.83E-2</v>
      </c>
      <c r="AA12" s="58">
        <v>1.7500000000000002E-2</v>
      </c>
      <c r="AB12" s="58">
        <v>1.5599999999999999E-2</v>
      </c>
      <c r="AC12" s="58">
        <v>1.34E-2</v>
      </c>
      <c r="AD12" s="58">
        <v>1.18E-2</v>
      </c>
      <c r="AE12" s="58">
        <v>1.0800000000000001E-2</v>
      </c>
      <c r="AF12" s="58">
        <v>9.7000000000000003E-3</v>
      </c>
      <c r="AG12" s="58">
        <v>6.8999999999999999E-3</v>
      </c>
      <c r="AH12" s="58">
        <v>1.8E-3</v>
      </c>
      <c r="AI12" s="58">
        <v>-5.3E-3</v>
      </c>
      <c r="AJ12" s="58">
        <v>-1.2999999999999999E-2</v>
      </c>
      <c r="AK12" s="58">
        <v>-1.9099999999999999E-2</v>
      </c>
      <c r="AL12" s="58">
        <v>-2.2100000000000002E-2</v>
      </c>
      <c r="AM12" s="58">
        <v>-2.1399999999999999E-2</v>
      </c>
      <c r="AN12" s="58">
        <v>-1.6899999999999998E-2</v>
      </c>
      <c r="AO12" s="58">
        <v>-8.8999999999999999E-3</v>
      </c>
      <c r="AP12" s="58">
        <v>1.6999999999999999E-3</v>
      </c>
      <c r="AQ12" s="58">
        <v>1.44E-2</v>
      </c>
      <c r="AR12" s="58">
        <v>2.81E-2</v>
      </c>
      <c r="AS12" s="58">
        <v>4.1500000000000002E-2</v>
      </c>
      <c r="AT12" s="58">
        <v>5.2600000000000001E-2</v>
      </c>
      <c r="AU12" s="58">
        <v>5.8700000000000002E-2</v>
      </c>
      <c r="AV12" s="58">
        <v>5.7599999999999998E-2</v>
      </c>
      <c r="AW12" s="58">
        <v>4.9399999999999999E-2</v>
      </c>
      <c r="AX12" s="58">
        <v>3.5700000000000003E-2</v>
      </c>
      <c r="AY12" s="58">
        <v>1.9699999999999999E-2</v>
      </c>
      <c r="AZ12" s="58">
        <v>4.7000000000000002E-3</v>
      </c>
      <c r="BA12" s="58">
        <v>-6.8999999999999999E-3</v>
      </c>
      <c r="BB12" s="58">
        <v>-1.37E-2</v>
      </c>
      <c r="BC12" s="58">
        <v>-1.5699999999999999E-2</v>
      </c>
      <c r="BD12" s="63">
        <v>-1.35E-2</v>
      </c>
      <c r="BE12" s="63">
        <v>-8.3000000000000001E-3</v>
      </c>
      <c r="BF12" s="59">
        <v>-2E-3</v>
      </c>
      <c r="BG12" s="58">
        <v>3.2000000000000002E-3</v>
      </c>
      <c r="BH12" s="58">
        <v>5.7000000000000002E-3</v>
      </c>
      <c r="BI12" s="58">
        <v>4.7000000000000002E-3</v>
      </c>
      <c r="BJ12" s="58">
        <v>2.0000000000000001E-4</v>
      </c>
      <c r="BK12" s="58">
        <v>-7.1999999999999998E-3</v>
      </c>
      <c r="BL12" s="58">
        <v>-1.67E-2</v>
      </c>
      <c r="BM12" s="60">
        <v>-1.47E-2</v>
      </c>
      <c r="BN12" s="60">
        <v>-1.18E-2</v>
      </c>
      <c r="BO12" s="60">
        <v>-8.3000000000000001E-3</v>
      </c>
      <c r="BP12" s="60">
        <v>-4.4000000000000003E-3</v>
      </c>
      <c r="BQ12" s="60">
        <v>-5.0000000000000001E-4</v>
      </c>
      <c r="BR12" s="60">
        <v>3.2000000000000002E-3</v>
      </c>
      <c r="BS12" s="60">
        <v>6.4000000000000003E-3</v>
      </c>
      <c r="BT12" s="60">
        <v>9.1000000000000004E-3</v>
      </c>
      <c r="BU12" s="60">
        <v>1.09E-2</v>
      </c>
      <c r="BV12" s="60">
        <v>1.11E-2</v>
      </c>
      <c r="BW12" s="60">
        <v>1.09E-2</v>
      </c>
      <c r="BX12" s="60">
        <v>1.0800000000000001E-2</v>
      </c>
      <c r="BY12" s="60">
        <v>1.06E-2</v>
      </c>
      <c r="BZ12" s="60">
        <v>1.0500000000000001E-2</v>
      </c>
      <c r="CA12" s="60">
        <v>1.03E-2</v>
      </c>
      <c r="CB12" s="60">
        <v>1.0200000000000001E-2</v>
      </c>
      <c r="CC12" s="60">
        <v>1.01E-2</v>
      </c>
      <c r="CD12" s="60">
        <v>1.01E-2</v>
      </c>
      <c r="CE12" s="60">
        <v>0.01</v>
      </c>
      <c r="CF12" s="60">
        <v>0.01</v>
      </c>
      <c r="CG12" s="148"/>
      <c r="CH12" s="148"/>
      <c r="CI12" s="148"/>
      <c r="CJ12" s="148"/>
      <c r="CK12" s="148"/>
      <c r="CL12" s="148"/>
      <c r="CM12" s="148"/>
      <c r="CN12" s="148"/>
      <c r="CO12" s="148"/>
      <c r="CP12" s="148"/>
      <c r="CQ12" s="148"/>
      <c r="CR12" s="148"/>
      <c r="CS12" s="148"/>
      <c r="CT12" s="148"/>
      <c r="CU12" s="148"/>
      <c r="CV12" s="148"/>
      <c r="CW12" s="148"/>
      <c r="CX12" s="148"/>
      <c r="CY12" s="148"/>
      <c r="CZ12" s="148"/>
      <c r="DA12" s="148"/>
      <c r="DB12" s="148"/>
      <c r="DC12" s="148"/>
      <c r="DD12" s="148"/>
      <c r="DE12" s="148"/>
      <c r="DF12" s="148"/>
      <c r="DG12" s="148"/>
      <c r="DH12" s="148"/>
      <c r="DI12" s="148"/>
      <c r="DJ12" s="148"/>
    </row>
    <row r="13" spans="1:114">
      <c r="A13" s="57">
        <v>30</v>
      </c>
      <c r="B13" s="58">
        <v>3.09E-2</v>
      </c>
      <c r="C13" s="58">
        <v>2.93E-2</v>
      </c>
      <c r="D13" s="58">
        <v>2.7300000000000001E-2</v>
      </c>
      <c r="E13" s="58">
        <v>2.4799999999999999E-2</v>
      </c>
      <c r="F13" s="58">
        <v>2.1499999999999998E-2</v>
      </c>
      <c r="G13" s="58">
        <v>1.7600000000000001E-2</v>
      </c>
      <c r="H13" s="58">
        <v>1.34E-2</v>
      </c>
      <c r="I13" s="58">
        <v>8.9999999999999993E-3</v>
      </c>
      <c r="J13" s="58">
        <v>4.4000000000000003E-3</v>
      </c>
      <c r="K13" s="58">
        <v>-4.0000000000000002E-4</v>
      </c>
      <c r="L13" s="58">
        <v>-5.4999999999999997E-3</v>
      </c>
      <c r="M13" s="58">
        <v>-1.0699999999999999E-2</v>
      </c>
      <c r="N13" s="58">
        <v>-1.52E-2</v>
      </c>
      <c r="O13" s="58">
        <v>-1.8599999999999998E-2</v>
      </c>
      <c r="P13" s="58">
        <v>-2.0400000000000001E-2</v>
      </c>
      <c r="Q13" s="58">
        <v>-2.0299999999999999E-2</v>
      </c>
      <c r="R13" s="58">
        <v>-1.83E-2</v>
      </c>
      <c r="S13" s="58">
        <v>-1.43E-2</v>
      </c>
      <c r="T13" s="58">
        <v>-8.8000000000000005E-3</v>
      </c>
      <c r="U13" s="58">
        <v>-2.2000000000000001E-3</v>
      </c>
      <c r="V13" s="58">
        <v>4.4999999999999997E-3</v>
      </c>
      <c r="W13" s="58">
        <v>1.0800000000000001E-2</v>
      </c>
      <c r="X13" s="58">
        <v>1.5900000000000001E-2</v>
      </c>
      <c r="Y13" s="58">
        <v>1.9300000000000001E-2</v>
      </c>
      <c r="Z13" s="58">
        <v>2.06E-2</v>
      </c>
      <c r="AA13" s="58">
        <v>1.9900000000000001E-2</v>
      </c>
      <c r="AB13" s="58">
        <v>1.77E-2</v>
      </c>
      <c r="AC13" s="58">
        <v>1.49E-2</v>
      </c>
      <c r="AD13" s="58">
        <v>1.2200000000000001E-2</v>
      </c>
      <c r="AE13" s="58">
        <v>9.9000000000000008E-3</v>
      </c>
      <c r="AF13" s="58">
        <v>7.3000000000000001E-3</v>
      </c>
      <c r="AG13" s="58">
        <v>3.3E-3</v>
      </c>
      <c r="AH13" s="58">
        <v>-2.8E-3</v>
      </c>
      <c r="AI13" s="58">
        <v>-1.0500000000000001E-2</v>
      </c>
      <c r="AJ13" s="58">
        <v>-1.8200000000000001E-2</v>
      </c>
      <c r="AK13" s="58">
        <v>-2.41E-2</v>
      </c>
      <c r="AL13" s="58">
        <v>-2.6499999999999999E-2</v>
      </c>
      <c r="AM13" s="58">
        <v>-2.52E-2</v>
      </c>
      <c r="AN13" s="58">
        <v>-2.0199999999999999E-2</v>
      </c>
      <c r="AO13" s="58">
        <v>-1.1900000000000001E-2</v>
      </c>
      <c r="AP13" s="58">
        <v>-8.9999999999999998E-4</v>
      </c>
      <c r="AQ13" s="58">
        <v>1.23E-2</v>
      </c>
      <c r="AR13" s="58">
        <v>2.7E-2</v>
      </c>
      <c r="AS13" s="58">
        <v>4.1799999999999997E-2</v>
      </c>
      <c r="AT13" s="58">
        <v>5.4399999999999997E-2</v>
      </c>
      <c r="AU13" s="58">
        <v>6.1899999999999997E-2</v>
      </c>
      <c r="AV13" s="58">
        <v>6.1899999999999997E-2</v>
      </c>
      <c r="AW13" s="58">
        <v>5.4199999999999998E-2</v>
      </c>
      <c r="AX13" s="58">
        <v>4.0800000000000003E-2</v>
      </c>
      <c r="AY13" s="58">
        <v>2.47E-2</v>
      </c>
      <c r="AZ13" s="58">
        <v>9.2999999999999992E-3</v>
      </c>
      <c r="BA13" s="58">
        <v>-2.7000000000000001E-3</v>
      </c>
      <c r="BB13" s="58">
        <v>-1.01E-2</v>
      </c>
      <c r="BC13" s="58">
        <v>-1.2800000000000001E-2</v>
      </c>
      <c r="BD13" s="63">
        <v>-1.1599999999999999E-2</v>
      </c>
      <c r="BE13" s="63">
        <v>-7.4000000000000003E-3</v>
      </c>
      <c r="BF13" s="59">
        <v>-2.0999999999999999E-3</v>
      </c>
      <c r="BG13" s="58">
        <v>2.2000000000000001E-3</v>
      </c>
      <c r="BH13" s="58">
        <v>4.1000000000000003E-3</v>
      </c>
      <c r="BI13" s="58">
        <v>2.5999999999999999E-3</v>
      </c>
      <c r="BJ13" s="58">
        <v>-2.0999999999999999E-3</v>
      </c>
      <c r="BK13" s="58">
        <v>-9.5999999999999992E-3</v>
      </c>
      <c r="BL13" s="58">
        <v>-1.9199999999999998E-2</v>
      </c>
      <c r="BM13" s="60">
        <v>-1.7399999999999999E-2</v>
      </c>
      <c r="BN13" s="60">
        <v>-1.46E-2</v>
      </c>
      <c r="BO13" s="60">
        <v>-1.0999999999999999E-2</v>
      </c>
      <c r="BP13" s="60">
        <v>-6.8999999999999999E-3</v>
      </c>
      <c r="BQ13" s="60">
        <v>-2.7000000000000001E-3</v>
      </c>
      <c r="BR13" s="60">
        <v>1.2999999999999999E-3</v>
      </c>
      <c r="BS13" s="60">
        <v>4.8999999999999998E-3</v>
      </c>
      <c r="BT13" s="60">
        <v>7.9000000000000008E-3</v>
      </c>
      <c r="BU13" s="60">
        <v>0.01</v>
      </c>
      <c r="BV13" s="60">
        <v>1.11E-2</v>
      </c>
      <c r="BW13" s="60">
        <v>1.09E-2</v>
      </c>
      <c r="BX13" s="60">
        <v>1.0800000000000001E-2</v>
      </c>
      <c r="BY13" s="60">
        <v>1.06E-2</v>
      </c>
      <c r="BZ13" s="60">
        <v>1.0500000000000001E-2</v>
      </c>
      <c r="CA13" s="60">
        <v>1.03E-2</v>
      </c>
      <c r="CB13" s="60">
        <v>1.0200000000000001E-2</v>
      </c>
      <c r="CC13" s="60">
        <v>1.01E-2</v>
      </c>
      <c r="CD13" s="60">
        <v>1.01E-2</v>
      </c>
      <c r="CE13" s="60">
        <v>0.01</v>
      </c>
      <c r="CF13" s="60">
        <v>0.01</v>
      </c>
      <c r="CG13" s="148"/>
      <c r="CH13" s="148"/>
      <c r="CI13" s="148"/>
      <c r="CJ13" s="148"/>
      <c r="CK13" s="148"/>
      <c r="CL13" s="148"/>
      <c r="CM13" s="148"/>
      <c r="CN13" s="148"/>
      <c r="CO13" s="148"/>
      <c r="CP13" s="148"/>
      <c r="CQ13" s="148"/>
      <c r="CR13" s="148"/>
      <c r="CS13" s="148"/>
      <c r="CT13" s="148"/>
      <c r="CU13" s="148"/>
      <c r="CV13" s="148"/>
      <c r="CW13" s="148"/>
      <c r="CX13" s="148"/>
      <c r="CY13" s="148"/>
      <c r="CZ13" s="148"/>
      <c r="DA13" s="148"/>
      <c r="DB13" s="148"/>
      <c r="DC13" s="148"/>
      <c r="DD13" s="148"/>
      <c r="DE13" s="148"/>
      <c r="DF13" s="148"/>
      <c r="DG13" s="148"/>
      <c r="DH13" s="148"/>
      <c r="DI13" s="148"/>
      <c r="DJ13" s="148"/>
    </row>
    <row r="14" spans="1:114">
      <c r="A14" s="57">
        <v>31</v>
      </c>
      <c r="B14" s="58">
        <v>3.4500000000000003E-2</v>
      </c>
      <c r="C14" s="58">
        <v>3.1800000000000002E-2</v>
      </c>
      <c r="D14" s="58">
        <v>2.8899999999999999E-2</v>
      </c>
      <c r="E14" s="58">
        <v>2.5399999999999999E-2</v>
      </c>
      <c r="F14" s="58">
        <v>2.1299999999999999E-2</v>
      </c>
      <c r="G14" s="58">
        <v>1.6799999999999999E-2</v>
      </c>
      <c r="H14" s="58">
        <v>1.23E-2</v>
      </c>
      <c r="I14" s="58">
        <v>7.7999999999999996E-3</v>
      </c>
      <c r="J14" s="58">
        <v>3.3E-3</v>
      </c>
      <c r="K14" s="58">
        <v>-1.2999999999999999E-3</v>
      </c>
      <c r="L14" s="58">
        <v>-6.0000000000000001E-3</v>
      </c>
      <c r="M14" s="58">
        <v>-1.0800000000000001E-2</v>
      </c>
      <c r="N14" s="58">
        <v>-1.49E-2</v>
      </c>
      <c r="O14" s="58">
        <v>-1.7999999999999999E-2</v>
      </c>
      <c r="P14" s="58">
        <v>-1.9400000000000001E-2</v>
      </c>
      <c r="Q14" s="58">
        <v>-1.9199999999999998E-2</v>
      </c>
      <c r="R14" s="58">
        <v>-1.7100000000000001E-2</v>
      </c>
      <c r="S14" s="58">
        <v>-1.3100000000000001E-2</v>
      </c>
      <c r="T14" s="58">
        <v>-7.6E-3</v>
      </c>
      <c r="U14" s="58">
        <v>-1E-3</v>
      </c>
      <c r="V14" s="58">
        <v>5.8999999999999999E-3</v>
      </c>
      <c r="W14" s="58">
        <v>1.23E-2</v>
      </c>
      <c r="X14" s="58">
        <v>1.77E-2</v>
      </c>
      <c r="Y14" s="58">
        <v>2.1499999999999998E-2</v>
      </c>
      <c r="Z14" s="58">
        <v>2.3099999999999999E-2</v>
      </c>
      <c r="AA14" s="58">
        <v>2.2599999999999999E-2</v>
      </c>
      <c r="AB14" s="58">
        <v>2.0199999999999999E-2</v>
      </c>
      <c r="AC14" s="58">
        <v>1.6899999999999998E-2</v>
      </c>
      <c r="AD14" s="58">
        <v>1.34E-2</v>
      </c>
      <c r="AE14" s="58">
        <v>9.7999999999999997E-3</v>
      </c>
      <c r="AF14" s="58">
        <v>5.7999999999999996E-3</v>
      </c>
      <c r="AG14" s="58">
        <v>4.0000000000000002E-4</v>
      </c>
      <c r="AH14" s="58">
        <v>-6.6E-3</v>
      </c>
      <c r="AI14" s="58">
        <v>-1.49E-2</v>
      </c>
      <c r="AJ14" s="58">
        <v>-2.2800000000000001E-2</v>
      </c>
      <c r="AK14" s="58">
        <v>-2.8500000000000001E-2</v>
      </c>
      <c r="AL14" s="58">
        <v>-3.0599999999999999E-2</v>
      </c>
      <c r="AM14" s="58">
        <v>-2.8899999999999999E-2</v>
      </c>
      <c r="AN14" s="58">
        <v>-2.35E-2</v>
      </c>
      <c r="AO14" s="58">
        <v>-1.49E-2</v>
      </c>
      <c r="AP14" s="58">
        <v>-3.5999999999999999E-3</v>
      </c>
      <c r="AQ14" s="58">
        <v>0.01</v>
      </c>
      <c r="AR14" s="58">
        <v>2.5399999999999999E-2</v>
      </c>
      <c r="AS14" s="58">
        <v>4.1300000000000003E-2</v>
      </c>
      <c r="AT14" s="58">
        <v>5.5199999999999999E-2</v>
      </c>
      <c r="AU14" s="58">
        <v>6.4000000000000001E-2</v>
      </c>
      <c r="AV14" s="58">
        <v>6.5000000000000002E-2</v>
      </c>
      <c r="AW14" s="58">
        <v>5.8000000000000003E-2</v>
      </c>
      <c r="AX14" s="58">
        <v>4.4900000000000002E-2</v>
      </c>
      <c r="AY14" s="58">
        <v>2.9100000000000001E-2</v>
      </c>
      <c r="AZ14" s="58">
        <v>1.38E-2</v>
      </c>
      <c r="BA14" s="58">
        <v>1.6999999999999999E-3</v>
      </c>
      <c r="BB14" s="58">
        <v>-6.0000000000000001E-3</v>
      </c>
      <c r="BC14" s="58">
        <v>-9.2999999999999992E-3</v>
      </c>
      <c r="BD14" s="63">
        <v>-8.8000000000000005E-3</v>
      </c>
      <c r="BE14" s="63">
        <v>-5.5999999999999999E-3</v>
      </c>
      <c r="BF14" s="59">
        <v>-1.4E-3</v>
      </c>
      <c r="BG14" s="58">
        <v>2.0999999999999999E-3</v>
      </c>
      <c r="BH14" s="58">
        <v>3.3E-3</v>
      </c>
      <c r="BI14" s="58">
        <v>1.4E-3</v>
      </c>
      <c r="BJ14" s="58">
        <v>-3.7000000000000002E-3</v>
      </c>
      <c r="BK14" s="58">
        <v>-1.14E-2</v>
      </c>
      <c r="BL14" s="58">
        <v>-2.1100000000000001E-2</v>
      </c>
      <c r="BM14" s="60">
        <v>-1.9599999999999999E-2</v>
      </c>
      <c r="BN14" s="60">
        <v>-1.6899999999999998E-2</v>
      </c>
      <c r="BO14" s="60">
        <v>-1.3299999999999999E-2</v>
      </c>
      <c r="BP14" s="60">
        <v>-9.1999999999999998E-3</v>
      </c>
      <c r="BQ14" s="60">
        <v>-4.7999999999999996E-3</v>
      </c>
      <c r="BR14" s="60">
        <v>-5.0000000000000001E-4</v>
      </c>
      <c r="BS14" s="60">
        <v>3.3999999999999998E-3</v>
      </c>
      <c r="BT14" s="60">
        <v>6.6E-3</v>
      </c>
      <c r="BU14" s="60">
        <v>8.9999999999999993E-3</v>
      </c>
      <c r="BV14" s="60">
        <v>1.03E-2</v>
      </c>
      <c r="BW14" s="60">
        <v>1.09E-2</v>
      </c>
      <c r="BX14" s="60">
        <v>1.0800000000000001E-2</v>
      </c>
      <c r="BY14" s="60">
        <v>1.06E-2</v>
      </c>
      <c r="BZ14" s="60">
        <v>1.0500000000000001E-2</v>
      </c>
      <c r="CA14" s="60">
        <v>1.03E-2</v>
      </c>
      <c r="CB14" s="60">
        <v>1.0200000000000001E-2</v>
      </c>
      <c r="CC14" s="60">
        <v>1.01E-2</v>
      </c>
      <c r="CD14" s="60">
        <v>1.01E-2</v>
      </c>
      <c r="CE14" s="60">
        <v>0.01</v>
      </c>
      <c r="CF14" s="60">
        <v>0.01</v>
      </c>
      <c r="CG14" s="148"/>
      <c r="CH14" s="148"/>
      <c r="CI14" s="148"/>
      <c r="CJ14" s="148"/>
      <c r="CK14" s="148"/>
      <c r="CL14" s="148"/>
      <c r="CM14" s="148"/>
      <c r="CN14" s="148"/>
      <c r="CO14" s="148"/>
      <c r="CP14" s="148"/>
      <c r="CQ14" s="148"/>
      <c r="CR14" s="148"/>
      <c r="CS14" s="148"/>
      <c r="CT14" s="148"/>
      <c r="CU14" s="148"/>
      <c r="CV14" s="148"/>
      <c r="CW14" s="148"/>
      <c r="CX14" s="148"/>
      <c r="CY14" s="148"/>
      <c r="CZ14" s="148"/>
      <c r="DA14" s="148"/>
      <c r="DB14" s="148"/>
      <c r="DC14" s="148"/>
      <c r="DD14" s="148"/>
      <c r="DE14" s="148"/>
      <c r="DF14" s="148"/>
      <c r="DG14" s="148"/>
      <c r="DH14" s="148"/>
      <c r="DI14" s="148"/>
      <c r="DJ14" s="148"/>
    </row>
    <row r="15" spans="1:114">
      <c r="A15" s="57">
        <v>32</v>
      </c>
      <c r="B15" s="58">
        <v>3.7199999999999997E-2</v>
      </c>
      <c r="C15" s="58">
        <v>3.3599999999999998E-2</v>
      </c>
      <c r="D15" s="58">
        <v>2.9899999999999999E-2</v>
      </c>
      <c r="E15" s="58">
        <v>2.58E-2</v>
      </c>
      <c r="F15" s="58">
        <v>2.1100000000000001E-2</v>
      </c>
      <c r="G15" s="58">
        <v>1.61E-2</v>
      </c>
      <c r="H15" s="58">
        <v>1.1299999999999999E-2</v>
      </c>
      <c r="I15" s="58">
        <v>6.7999999999999996E-3</v>
      </c>
      <c r="J15" s="58">
        <v>2.5000000000000001E-3</v>
      </c>
      <c r="K15" s="58">
        <v>-1.9E-3</v>
      </c>
      <c r="L15" s="58">
        <v>-6.4000000000000003E-3</v>
      </c>
      <c r="M15" s="58">
        <v>-1.0800000000000001E-2</v>
      </c>
      <c r="N15" s="58">
        <v>-1.46E-2</v>
      </c>
      <c r="O15" s="58">
        <v>-1.7299999999999999E-2</v>
      </c>
      <c r="P15" s="58">
        <v>-1.8599999999999998E-2</v>
      </c>
      <c r="Q15" s="58">
        <v>-1.8200000000000001E-2</v>
      </c>
      <c r="R15" s="58">
        <v>-1.6E-2</v>
      </c>
      <c r="S15" s="58">
        <v>-1.21E-2</v>
      </c>
      <c r="T15" s="58">
        <v>-6.6E-3</v>
      </c>
      <c r="U15" s="58">
        <v>1E-4</v>
      </c>
      <c r="V15" s="58">
        <v>7.1000000000000004E-3</v>
      </c>
      <c r="W15" s="58">
        <v>1.38E-2</v>
      </c>
      <c r="X15" s="58">
        <v>1.9599999999999999E-2</v>
      </c>
      <c r="Y15" s="58">
        <v>2.3599999999999999E-2</v>
      </c>
      <c r="Z15" s="58">
        <v>2.5600000000000001E-2</v>
      </c>
      <c r="AA15" s="58">
        <v>2.52E-2</v>
      </c>
      <c r="AB15" s="58">
        <v>2.2800000000000001E-2</v>
      </c>
      <c r="AC15" s="58">
        <v>1.9199999999999998E-2</v>
      </c>
      <c r="AD15" s="58">
        <v>1.5100000000000001E-2</v>
      </c>
      <c r="AE15" s="58">
        <v>1.0500000000000001E-2</v>
      </c>
      <c r="AF15" s="58">
        <v>5.3E-3</v>
      </c>
      <c r="AG15" s="58">
        <v>-1.1999999999999999E-3</v>
      </c>
      <c r="AH15" s="58">
        <v>-9.2999999999999992E-3</v>
      </c>
      <c r="AI15" s="58">
        <v>-1.8200000000000001E-2</v>
      </c>
      <c r="AJ15" s="58">
        <v>-2.6499999999999999E-2</v>
      </c>
      <c r="AK15" s="58">
        <v>-3.2300000000000002E-2</v>
      </c>
      <c r="AL15" s="58">
        <v>-3.4200000000000001E-2</v>
      </c>
      <c r="AM15" s="58">
        <v>-3.2199999999999999E-2</v>
      </c>
      <c r="AN15" s="58">
        <v>-2.6599999999999999E-2</v>
      </c>
      <c r="AO15" s="58">
        <v>-1.78E-2</v>
      </c>
      <c r="AP15" s="58">
        <v>-6.4000000000000003E-3</v>
      </c>
      <c r="AQ15" s="58">
        <v>7.6E-3</v>
      </c>
      <c r="AR15" s="58">
        <v>2.35E-2</v>
      </c>
      <c r="AS15" s="58">
        <v>4.0300000000000002E-2</v>
      </c>
      <c r="AT15" s="58">
        <v>5.5100000000000003E-2</v>
      </c>
      <c r="AU15" s="58">
        <v>6.4899999999999999E-2</v>
      </c>
      <c r="AV15" s="58">
        <v>6.6799999999999998E-2</v>
      </c>
      <c r="AW15" s="58">
        <v>6.0400000000000002E-2</v>
      </c>
      <c r="AX15" s="58">
        <v>4.7899999999999998E-2</v>
      </c>
      <c r="AY15" s="58">
        <v>3.2599999999999997E-2</v>
      </c>
      <c r="AZ15" s="58">
        <v>1.77E-2</v>
      </c>
      <c r="BA15" s="58">
        <v>5.7999999999999996E-3</v>
      </c>
      <c r="BB15" s="58">
        <v>-1.8E-3</v>
      </c>
      <c r="BC15" s="58">
        <v>-5.3E-3</v>
      </c>
      <c r="BD15" s="63">
        <v>-5.4000000000000003E-3</v>
      </c>
      <c r="BE15" s="63">
        <v>-3.0999999999999999E-3</v>
      </c>
      <c r="BF15" s="59">
        <v>2.0000000000000001E-4</v>
      </c>
      <c r="BG15" s="58">
        <v>2.8E-3</v>
      </c>
      <c r="BH15" s="58">
        <v>3.3E-3</v>
      </c>
      <c r="BI15" s="58">
        <v>1E-3</v>
      </c>
      <c r="BJ15" s="58">
        <v>-4.4000000000000003E-3</v>
      </c>
      <c r="BK15" s="58">
        <v>-1.23E-2</v>
      </c>
      <c r="BL15" s="58">
        <v>-2.23E-2</v>
      </c>
      <c r="BM15" s="60">
        <v>-2.1100000000000001E-2</v>
      </c>
      <c r="BN15" s="60">
        <v>-1.8700000000000001E-2</v>
      </c>
      <c r="BO15" s="60">
        <v>-1.52E-2</v>
      </c>
      <c r="BP15" s="60">
        <v>-1.11E-2</v>
      </c>
      <c r="BQ15" s="60">
        <v>-6.6E-3</v>
      </c>
      <c r="BR15" s="60">
        <v>-2.2000000000000001E-3</v>
      </c>
      <c r="BS15" s="60">
        <v>1.9E-3</v>
      </c>
      <c r="BT15" s="60">
        <v>5.4000000000000003E-3</v>
      </c>
      <c r="BU15" s="60">
        <v>8.0000000000000002E-3</v>
      </c>
      <c r="BV15" s="60">
        <v>9.4999999999999998E-3</v>
      </c>
      <c r="BW15" s="60">
        <v>1.03E-2</v>
      </c>
      <c r="BX15" s="60">
        <v>1.0800000000000001E-2</v>
      </c>
      <c r="BY15" s="60">
        <v>1.06E-2</v>
      </c>
      <c r="BZ15" s="60">
        <v>1.0500000000000001E-2</v>
      </c>
      <c r="CA15" s="60">
        <v>1.03E-2</v>
      </c>
      <c r="CB15" s="60">
        <v>1.0200000000000001E-2</v>
      </c>
      <c r="CC15" s="60">
        <v>1.01E-2</v>
      </c>
      <c r="CD15" s="60">
        <v>1.01E-2</v>
      </c>
      <c r="CE15" s="60">
        <v>0.01</v>
      </c>
      <c r="CF15" s="60">
        <v>0.01</v>
      </c>
      <c r="CG15" s="148"/>
      <c r="CH15" s="148"/>
      <c r="CI15" s="148"/>
      <c r="CJ15" s="148"/>
      <c r="CK15" s="148"/>
      <c r="CL15" s="148"/>
      <c r="CM15" s="148"/>
      <c r="CN15" s="148"/>
      <c r="CO15" s="148"/>
      <c r="CP15" s="148"/>
      <c r="CQ15" s="148"/>
      <c r="CR15" s="148"/>
      <c r="CS15" s="148"/>
      <c r="CT15" s="148"/>
      <c r="CU15" s="148"/>
      <c r="CV15" s="148"/>
      <c r="CW15" s="148"/>
      <c r="CX15" s="148"/>
      <c r="CY15" s="148"/>
      <c r="CZ15" s="148"/>
      <c r="DA15" s="148"/>
      <c r="DB15" s="148"/>
      <c r="DC15" s="148"/>
      <c r="DD15" s="148"/>
      <c r="DE15" s="148"/>
      <c r="DF15" s="148"/>
      <c r="DG15" s="148"/>
      <c r="DH15" s="148"/>
      <c r="DI15" s="148"/>
      <c r="DJ15" s="148"/>
    </row>
    <row r="16" spans="1:114">
      <c r="A16" s="57">
        <v>33</v>
      </c>
      <c r="B16" s="58">
        <v>3.9E-2</v>
      </c>
      <c r="C16" s="58">
        <v>3.49E-2</v>
      </c>
      <c r="D16" s="58">
        <v>3.0499999999999999E-2</v>
      </c>
      <c r="E16" s="58">
        <v>2.5899999999999999E-2</v>
      </c>
      <c r="F16" s="58">
        <v>2.0799999999999999E-2</v>
      </c>
      <c r="G16" s="58">
        <v>1.55E-2</v>
      </c>
      <c r="H16" s="58">
        <v>1.0500000000000001E-2</v>
      </c>
      <c r="I16" s="58">
        <v>6.0000000000000001E-3</v>
      </c>
      <c r="J16" s="58">
        <v>1.8E-3</v>
      </c>
      <c r="K16" s="58">
        <v>-2.3999999999999998E-3</v>
      </c>
      <c r="L16" s="58">
        <v>-6.6E-3</v>
      </c>
      <c r="M16" s="58">
        <v>-1.0699999999999999E-2</v>
      </c>
      <c r="N16" s="58">
        <v>-1.43E-2</v>
      </c>
      <c r="O16" s="58">
        <v>-1.67E-2</v>
      </c>
      <c r="P16" s="58">
        <v>-1.78E-2</v>
      </c>
      <c r="Q16" s="58">
        <v>-1.7299999999999999E-2</v>
      </c>
      <c r="R16" s="58">
        <v>-1.5100000000000001E-2</v>
      </c>
      <c r="S16" s="58">
        <v>-1.12E-2</v>
      </c>
      <c r="T16" s="58">
        <v>-5.5999999999999999E-3</v>
      </c>
      <c r="U16" s="58">
        <v>1.1000000000000001E-3</v>
      </c>
      <c r="V16" s="58">
        <v>8.3000000000000001E-3</v>
      </c>
      <c r="W16" s="58">
        <v>1.52E-2</v>
      </c>
      <c r="X16" s="58">
        <v>2.12E-2</v>
      </c>
      <c r="Y16" s="58">
        <v>2.5600000000000001E-2</v>
      </c>
      <c r="Z16" s="58">
        <v>2.7799999999999998E-2</v>
      </c>
      <c r="AA16" s="58">
        <v>2.76E-2</v>
      </c>
      <c r="AB16" s="58">
        <v>2.5399999999999999E-2</v>
      </c>
      <c r="AC16" s="58">
        <v>2.1700000000000001E-2</v>
      </c>
      <c r="AD16" s="58">
        <v>1.72E-2</v>
      </c>
      <c r="AE16" s="58">
        <v>1.2E-2</v>
      </c>
      <c r="AF16" s="58">
        <v>5.8999999999999999E-3</v>
      </c>
      <c r="AG16" s="58">
        <v>-1.6999999999999999E-3</v>
      </c>
      <c r="AH16" s="58">
        <v>-1.06E-2</v>
      </c>
      <c r="AI16" s="58">
        <v>-2.0199999999999999E-2</v>
      </c>
      <c r="AJ16" s="58">
        <v>-2.9000000000000001E-2</v>
      </c>
      <c r="AK16" s="58">
        <v>-3.5000000000000003E-2</v>
      </c>
      <c r="AL16" s="58">
        <v>-3.7100000000000001E-2</v>
      </c>
      <c r="AM16" s="58">
        <v>-3.5099999999999999E-2</v>
      </c>
      <c r="AN16" s="58">
        <v>-2.9399999999999999E-2</v>
      </c>
      <c r="AO16" s="58">
        <v>-2.0500000000000001E-2</v>
      </c>
      <c r="AP16" s="58">
        <v>-8.9999999999999993E-3</v>
      </c>
      <c r="AQ16" s="58">
        <v>5.1999999999999998E-3</v>
      </c>
      <c r="AR16" s="58">
        <v>2.1499999999999998E-2</v>
      </c>
      <c r="AS16" s="58">
        <v>3.8699999999999998E-2</v>
      </c>
      <c r="AT16" s="58">
        <v>5.4100000000000002E-2</v>
      </c>
      <c r="AU16" s="58">
        <v>6.4500000000000002E-2</v>
      </c>
      <c r="AV16" s="58">
        <v>6.7100000000000007E-2</v>
      </c>
      <c r="AW16" s="58">
        <v>6.1400000000000003E-2</v>
      </c>
      <c r="AX16" s="58">
        <v>4.9500000000000002E-2</v>
      </c>
      <c r="AY16" s="58">
        <v>3.49E-2</v>
      </c>
      <c r="AZ16" s="58">
        <v>2.07E-2</v>
      </c>
      <c r="BA16" s="58">
        <v>9.4999999999999998E-3</v>
      </c>
      <c r="BB16" s="58">
        <v>2.3E-3</v>
      </c>
      <c r="BC16" s="58">
        <v>-1.1000000000000001E-3</v>
      </c>
      <c r="BD16" s="63">
        <v>-1.5E-3</v>
      </c>
      <c r="BE16" s="63">
        <v>2.0000000000000001E-4</v>
      </c>
      <c r="BF16" s="59">
        <v>2.7000000000000001E-3</v>
      </c>
      <c r="BG16" s="58">
        <v>4.4999999999999997E-3</v>
      </c>
      <c r="BH16" s="58">
        <v>4.3E-3</v>
      </c>
      <c r="BI16" s="58">
        <v>1.5E-3</v>
      </c>
      <c r="BJ16" s="58">
        <v>-4.1999999999999997E-3</v>
      </c>
      <c r="BK16" s="58">
        <v>-1.2500000000000001E-2</v>
      </c>
      <c r="BL16" s="58">
        <v>-2.2800000000000001E-2</v>
      </c>
      <c r="BM16" s="60">
        <v>-2.1999999999999999E-2</v>
      </c>
      <c r="BN16" s="60">
        <v>-1.9800000000000002E-2</v>
      </c>
      <c r="BO16" s="60">
        <v>-1.66E-2</v>
      </c>
      <c r="BP16" s="60">
        <v>-1.26E-2</v>
      </c>
      <c r="BQ16" s="60">
        <v>-8.2000000000000007E-3</v>
      </c>
      <c r="BR16" s="60">
        <v>-3.7000000000000002E-3</v>
      </c>
      <c r="BS16" s="60">
        <v>5.0000000000000001E-4</v>
      </c>
      <c r="BT16" s="60">
        <v>4.1000000000000003E-3</v>
      </c>
      <c r="BU16" s="60">
        <v>6.8999999999999999E-3</v>
      </c>
      <c r="BV16" s="60">
        <v>8.6E-3</v>
      </c>
      <c r="BW16" s="60">
        <v>9.5999999999999992E-3</v>
      </c>
      <c r="BX16" s="60">
        <v>1.0200000000000001E-2</v>
      </c>
      <c r="BY16" s="60">
        <v>1.06E-2</v>
      </c>
      <c r="BZ16" s="60">
        <v>1.0500000000000001E-2</v>
      </c>
      <c r="CA16" s="60">
        <v>1.03E-2</v>
      </c>
      <c r="CB16" s="60">
        <v>1.0200000000000001E-2</v>
      </c>
      <c r="CC16" s="60">
        <v>1.01E-2</v>
      </c>
      <c r="CD16" s="60">
        <v>1.01E-2</v>
      </c>
      <c r="CE16" s="60">
        <v>0.01</v>
      </c>
      <c r="CF16" s="60">
        <v>0.01</v>
      </c>
      <c r="CG16" s="148"/>
      <c r="CH16" s="148"/>
      <c r="CI16" s="148"/>
      <c r="CJ16" s="148"/>
      <c r="CK16" s="148"/>
      <c r="CL16" s="148"/>
      <c r="CM16" s="148"/>
      <c r="CN16" s="148"/>
      <c r="CO16" s="148"/>
      <c r="CP16" s="148"/>
      <c r="CQ16" s="148"/>
      <c r="CR16" s="148"/>
      <c r="CS16" s="148"/>
      <c r="CT16" s="148"/>
      <c r="CU16" s="148"/>
      <c r="CV16" s="148"/>
      <c r="CW16" s="148"/>
      <c r="CX16" s="148"/>
      <c r="CY16" s="148"/>
      <c r="CZ16" s="148"/>
      <c r="DA16" s="148"/>
      <c r="DB16" s="148"/>
      <c r="DC16" s="148"/>
      <c r="DD16" s="148"/>
      <c r="DE16" s="148"/>
      <c r="DF16" s="148"/>
      <c r="DG16" s="148"/>
      <c r="DH16" s="148"/>
      <c r="DI16" s="148"/>
      <c r="DJ16" s="148"/>
    </row>
    <row r="17" spans="1:114">
      <c r="A17" s="57">
        <v>34</v>
      </c>
      <c r="B17" s="58">
        <v>0.04</v>
      </c>
      <c r="C17" s="58">
        <v>3.5499999999999997E-2</v>
      </c>
      <c r="D17" s="58">
        <v>3.0800000000000001E-2</v>
      </c>
      <c r="E17" s="58">
        <v>2.58E-2</v>
      </c>
      <c r="F17" s="58">
        <v>2.0400000000000001E-2</v>
      </c>
      <c r="G17" s="58">
        <v>1.5100000000000001E-2</v>
      </c>
      <c r="H17" s="58">
        <v>0.01</v>
      </c>
      <c r="I17" s="58">
        <v>5.4999999999999997E-3</v>
      </c>
      <c r="J17" s="58">
        <v>1.2999999999999999E-3</v>
      </c>
      <c r="K17" s="58">
        <v>-2.7000000000000001E-3</v>
      </c>
      <c r="L17" s="58">
        <v>-6.7999999999999996E-3</v>
      </c>
      <c r="M17" s="58">
        <v>-1.06E-2</v>
      </c>
      <c r="N17" s="58">
        <v>-1.3899999999999999E-2</v>
      </c>
      <c r="O17" s="58">
        <v>-1.61E-2</v>
      </c>
      <c r="P17" s="58">
        <v>-1.7100000000000001E-2</v>
      </c>
      <c r="Q17" s="58">
        <v>-1.66E-2</v>
      </c>
      <c r="R17" s="58">
        <v>-1.43E-2</v>
      </c>
      <c r="S17" s="58">
        <v>-1.03E-2</v>
      </c>
      <c r="T17" s="58">
        <v>-4.5999999999999999E-3</v>
      </c>
      <c r="U17" s="58">
        <v>2.2000000000000001E-3</v>
      </c>
      <c r="V17" s="58">
        <v>9.4000000000000004E-3</v>
      </c>
      <c r="W17" s="58">
        <v>1.6500000000000001E-2</v>
      </c>
      <c r="X17" s="58">
        <v>2.2700000000000001E-2</v>
      </c>
      <c r="Y17" s="58">
        <v>2.7300000000000001E-2</v>
      </c>
      <c r="Z17" s="58">
        <v>2.9700000000000001E-2</v>
      </c>
      <c r="AA17" s="58">
        <v>2.98E-2</v>
      </c>
      <c r="AB17" s="58">
        <v>2.7799999999999998E-2</v>
      </c>
      <c r="AC17" s="58">
        <v>2.4199999999999999E-2</v>
      </c>
      <c r="AD17" s="58">
        <v>1.9599999999999999E-2</v>
      </c>
      <c r="AE17" s="58">
        <v>1.41E-2</v>
      </c>
      <c r="AF17" s="58">
        <v>7.3000000000000001E-3</v>
      </c>
      <c r="AG17" s="58">
        <v>-8.9999999999999998E-4</v>
      </c>
      <c r="AH17" s="58">
        <v>-1.0500000000000001E-2</v>
      </c>
      <c r="AI17" s="58">
        <v>-2.0799999999999999E-2</v>
      </c>
      <c r="AJ17" s="58">
        <v>-0.03</v>
      </c>
      <c r="AK17" s="58">
        <v>-3.6400000000000002E-2</v>
      </c>
      <c r="AL17" s="58">
        <v>-3.8899999999999997E-2</v>
      </c>
      <c r="AM17" s="58">
        <v>-3.7199999999999997E-2</v>
      </c>
      <c r="AN17" s="58">
        <v>-3.1600000000000003E-2</v>
      </c>
      <c r="AO17" s="58">
        <v>-2.29E-2</v>
      </c>
      <c r="AP17" s="58">
        <v>-1.1299999999999999E-2</v>
      </c>
      <c r="AQ17" s="58">
        <v>2.8999999999999998E-3</v>
      </c>
      <c r="AR17" s="58">
        <v>1.9199999999999998E-2</v>
      </c>
      <c r="AS17" s="58">
        <v>3.6499999999999998E-2</v>
      </c>
      <c r="AT17" s="58">
        <v>5.2200000000000003E-2</v>
      </c>
      <c r="AU17" s="58">
        <v>6.3E-2</v>
      </c>
      <c r="AV17" s="58">
        <v>6.6100000000000006E-2</v>
      </c>
      <c r="AW17" s="58">
        <v>6.0900000000000003E-2</v>
      </c>
      <c r="AX17" s="58">
        <v>4.9799999999999997E-2</v>
      </c>
      <c r="AY17" s="58">
        <v>3.5900000000000001E-2</v>
      </c>
      <c r="AZ17" s="58">
        <v>2.2800000000000001E-2</v>
      </c>
      <c r="BA17" s="58">
        <v>1.2500000000000001E-2</v>
      </c>
      <c r="BB17" s="58">
        <v>6.1000000000000004E-3</v>
      </c>
      <c r="BC17" s="58">
        <v>3.0000000000000001E-3</v>
      </c>
      <c r="BD17" s="63">
        <v>2.5000000000000001E-3</v>
      </c>
      <c r="BE17" s="63">
        <v>3.8E-3</v>
      </c>
      <c r="BF17" s="59">
        <v>5.7000000000000002E-3</v>
      </c>
      <c r="BG17" s="58">
        <v>6.8999999999999999E-3</v>
      </c>
      <c r="BH17" s="58">
        <v>6.1999999999999998E-3</v>
      </c>
      <c r="BI17" s="58">
        <v>2.8999999999999998E-3</v>
      </c>
      <c r="BJ17" s="58">
        <v>-3.2000000000000002E-3</v>
      </c>
      <c r="BK17" s="58">
        <v>-1.18E-2</v>
      </c>
      <c r="BL17" s="58">
        <v>-2.24E-2</v>
      </c>
      <c r="BM17" s="60">
        <v>-2.1999999999999999E-2</v>
      </c>
      <c r="BN17" s="60">
        <v>-2.0199999999999999E-2</v>
      </c>
      <c r="BO17" s="60">
        <v>-1.7299999999999999E-2</v>
      </c>
      <c r="BP17" s="60">
        <v>-1.3599999999999999E-2</v>
      </c>
      <c r="BQ17" s="60">
        <v>-9.4000000000000004E-3</v>
      </c>
      <c r="BR17" s="60">
        <v>-5.0000000000000001E-3</v>
      </c>
      <c r="BS17" s="60">
        <v>-8.0000000000000004E-4</v>
      </c>
      <c r="BT17" s="60">
        <v>2.8999999999999998E-3</v>
      </c>
      <c r="BU17" s="60">
        <v>5.7999999999999996E-3</v>
      </c>
      <c r="BV17" s="60">
        <v>7.7000000000000002E-3</v>
      </c>
      <c r="BW17" s="60">
        <v>8.8999999999999999E-3</v>
      </c>
      <c r="BX17" s="60">
        <v>9.7000000000000003E-3</v>
      </c>
      <c r="BY17" s="60">
        <v>1.0200000000000001E-2</v>
      </c>
      <c r="BZ17" s="60">
        <v>1.0500000000000001E-2</v>
      </c>
      <c r="CA17" s="60">
        <v>1.03E-2</v>
      </c>
      <c r="CB17" s="60">
        <v>1.0200000000000001E-2</v>
      </c>
      <c r="CC17" s="60">
        <v>1.01E-2</v>
      </c>
      <c r="CD17" s="60">
        <v>1.01E-2</v>
      </c>
      <c r="CE17" s="60">
        <v>0.01</v>
      </c>
      <c r="CF17" s="60">
        <v>0.01</v>
      </c>
      <c r="CG17" s="148"/>
      <c r="CH17" s="148"/>
      <c r="CI17" s="148"/>
      <c r="CJ17" s="148"/>
      <c r="CK17" s="148"/>
      <c r="CL17" s="148"/>
      <c r="CM17" s="148"/>
      <c r="CN17" s="148"/>
      <c r="CO17" s="148"/>
      <c r="CP17" s="148"/>
      <c r="CQ17" s="148"/>
      <c r="CR17" s="148"/>
      <c r="CS17" s="148"/>
      <c r="CT17" s="148"/>
      <c r="CU17" s="148"/>
      <c r="CV17" s="148"/>
      <c r="CW17" s="148"/>
      <c r="CX17" s="148"/>
      <c r="CY17" s="148"/>
      <c r="CZ17" s="148"/>
      <c r="DA17" s="148"/>
      <c r="DB17" s="148"/>
      <c r="DC17" s="148"/>
      <c r="DD17" s="148"/>
      <c r="DE17" s="148"/>
      <c r="DF17" s="148"/>
      <c r="DG17" s="148"/>
      <c r="DH17" s="148"/>
      <c r="DI17" s="148"/>
      <c r="DJ17" s="148"/>
    </row>
    <row r="18" spans="1:114">
      <c r="A18" s="57">
        <v>35</v>
      </c>
      <c r="B18" s="58">
        <v>4.02E-2</v>
      </c>
      <c r="C18" s="58">
        <v>3.56E-2</v>
      </c>
      <c r="D18" s="58">
        <v>3.0800000000000001E-2</v>
      </c>
      <c r="E18" s="58">
        <v>2.5600000000000001E-2</v>
      </c>
      <c r="F18" s="58">
        <v>2.0199999999999999E-2</v>
      </c>
      <c r="G18" s="58">
        <v>1.4800000000000001E-2</v>
      </c>
      <c r="H18" s="58">
        <v>9.7000000000000003E-3</v>
      </c>
      <c r="I18" s="58">
        <v>5.1999999999999998E-3</v>
      </c>
      <c r="J18" s="58">
        <v>1.1000000000000001E-3</v>
      </c>
      <c r="K18" s="58">
        <v>-2.8999999999999998E-3</v>
      </c>
      <c r="L18" s="58">
        <v>-6.7000000000000002E-3</v>
      </c>
      <c r="M18" s="58">
        <v>-1.03E-2</v>
      </c>
      <c r="N18" s="58">
        <v>-1.34E-2</v>
      </c>
      <c r="O18" s="58">
        <v>-1.55E-2</v>
      </c>
      <c r="P18" s="58">
        <v>-1.6400000000000001E-2</v>
      </c>
      <c r="Q18" s="58">
        <v>-1.5800000000000002E-2</v>
      </c>
      <c r="R18" s="58">
        <v>-1.35E-2</v>
      </c>
      <c r="S18" s="58">
        <v>-9.4999999999999998E-3</v>
      </c>
      <c r="T18" s="58">
        <v>-3.8E-3</v>
      </c>
      <c r="U18" s="58">
        <v>3.0999999999999999E-3</v>
      </c>
      <c r="V18" s="58">
        <v>1.0500000000000001E-2</v>
      </c>
      <c r="W18" s="58">
        <v>1.7600000000000001E-2</v>
      </c>
      <c r="X18" s="58">
        <v>2.3900000000000001E-2</v>
      </c>
      <c r="Y18" s="58">
        <v>2.86E-2</v>
      </c>
      <c r="Z18" s="58">
        <v>3.1199999999999999E-2</v>
      </c>
      <c r="AA18" s="58">
        <v>3.1600000000000003E-2</v>
      </c>
      <c r="AB18" s="58">
        <v>2.9899999999999999E-2</v>
      </c>
      <c r="AC18" s="58">
        <v>2.6599999999999999E-2</v>
      </c>
      <c r="AD18" s="58">
        <v>2.2200000000000001E-2</v>
      </c>
      <c r="AE18" s="58">
        <v>1.6500000000000001E-2</v>
      </c>
      <c r="AF18" s="58">
        <v>9.4999999999999998E-3</v>
      </c>
      <c r="AG18" s="58">
        <v>1E-3</v>
      </c>
      <c r="AH18" s="58">
        <v>-9.1000000000000004E-3</v>
      </c>
      <c r="AI18" s="58">
        <v>-1.9900000000000001E-2</v>
      </c>
      <c r="AJ18" s="58">
        <v>-2.9600000000000001E-2</v>
      </c>
      <c r="AK18" s="58">
        <v>-3.6499999999999998E-2</v>
      </c>
      <c r="AL18" s="58">
        <v>-3.95E-2</v>
      </c>
      <c r="AM18" s="58">
        <v>-3.8199999999999998E-2</v>
      </c>
      <c r="AN18" s="58">
        <v>-3.32E-2</v>
      </c>
      <c r="AO18" s="58">
        <v>-2.4799999999999999E-2</v>
      </c>
      <c r="AP18" s="58">
        <v>-1.34E-2</v>
      </c>
      <c r="AQ18" s="58">
        <v>5.9999999999999995E-4</v>
      </c>
      <c r="AR18" s="58">
        <v>1.6799999999999999E-2</v>
      </c>
      <c r="AS18" s="58">
        <v>3.39E-2</v>
      </c>
      <c r="AT18" s="58">
        <v>4.9599999999999998E-2</v>
      </c>
      <c r="AU18" s="58">
        <v>6.0400000000000002E-2</v>
      </c>
      <c r="AV18" s="58">
        <v>6.3799999999999996E-2</v>
      </c>
      <c r="AW18" s="58">
        <v>5.9200000000000003E-2</v>
      </c>
      <c r="AX18" s="58">
        <v>4.87E-2</v>
      </c>
      <c r="AY18" s="58">
        <v>3.5900000000000001E-2</v>
      </c>
      <c r="AZ18" s="58">
        <v>2.3800000000000002E-2</v>
      </c>
      <c r="BA18" s="58">
        <v>1.47E-2</v>
      </c>
      <c r="BB18" s="58">
        <v>9.1999999999999998E-3</v>
      </c>
      <c r="BC18" s="58">
        <v>6.7000000000000002E-3</v>
      </c>
      <c r="BD18" s="63">
        <v>6.4999999999999997E-3</v>
      </c>
      <c r="BE18" s="63">
        <v>7.7000000000000002E-3</v>
      </c>
      <c r="BF18" s="59">
        <v>9.1999999999999998E-3</v>
      </c>
      <c r="BG18" s="58">
        <v>9.9000000000000008E-3</v>
      </c>
      <c r="BH18" s="58">
        <v>8.6999999999999994E-3</v>
      </c>
      <c r="BI18" s="58">
        <v>5.1000000000000004E-3</v>
      </c>
      <c r="BJ18" s="58">
        <v>-1.4E-3</v>
      </c>
      <c r="BK18" s="58">
        <v>-1.0200000000000001E-2</v>
      </c>
      <c r="BL18" s="58">
        <v>-2.1100000000000001E-2</v>
      </c>
      <c r="BM18" s="60">
        <v>-2.12E-2</v>
      </c>
      <c r="BN18" s="60">
        <v>-1.9900000000000001E-2</v>
      </c>
      <c r="BO18" s="60">
        <v>-1.7399999999999999E-2</v>
      </c>
      <c r="BP18" s="60">
        <v>-1.4E-2</v>
      </c>
      <c r="BQ18" s="60">
        <v>-1.01E-2</v>
      </c>
      <c r="BR18" s="60">
        <v>-5.8999999999999999E-3</v>
      </c>
      <c r="BS18" s="60">
        <v>-1.9E-3</v>
      </c>
      <c r="BT18" s="60">
        <v>1.8E-3</v>
      </c>
      <c r="BU18" s="60">
        <v>4.7999999999999996E-3</v>
      </c>
      <c r="BV18" s="60">
        <v>6.7999999999999996E-3</v>
      </c>
      <c r="BW18" s="60">
        <v>8.0999999999999996E-3</v>
      </c>
      <c r="BX18" s="60">
        <v>8.9999999999999993E-3</v>
      </c>
      <c r="BY18" s="60">
        <v>9.7000000000000003E-3</v>
      </c>
      <c r="BZ18" s="60">
        <v>1.01E-2</v>
      </c>
      <c r="CA18" s="60">
        <v>1.03E-2</v>
      </c>
      <c r="CB18" s="60">
        <v>1.0200000000000001E-2</v>
      </c>
      <c r="CC18" s="60">
        <v>1.01E-2</v>
      </c>
      <c r="CD18" s="60">
        <v>1.01E-2</v>
      </c>
      <c r="CE18" s="60">
        <v>0.01</v>
      </c>
      <c r="CF18" s="60">
        <v>0.01</v>
      </c>
      <c r="CG18" s="148"/>
      <c r="CH18" s="148"/>
      <c r="CI18" s="148"/>
      <c r="CJ18" s="148"/>
      <c r="CK18" s="148"/>
      <c r="CL18" s="148"/>
      <c r="CM18" s="148"/>
      <c r="CN18" s="148"/>
      <c r="CO18" s="148"/>
      <c r="CP18" s="148"/>
      <c r="CQ18" s="148"/>
      <c r="CR18" s="148"/>
      <c r="CS18" s="148"/>
      <c r="CT18" s="148"/>
      <c r="CU18" s="148"/>
      <c r="CV18" s="148"/>
      <c r="CW18" s="148"/>
      <c r="CX18" s="148"/>
      <c r="CY18" s="148"/>
      <c r="CZ18" s="148"/>
      <c r="DA18" s="148"/>
      <c r="DB18" s="148"/>
      <c r="DC18" s="148"/>
      <c r="DD18" s="148"/>
      <c r="DE18" s="148"/>
      <c r="DF18" s="148"/>
      <c r="DG18" s="148"/>
      <c r="DH18" s="148"/>
      <c r="DI18" s="148"/>
      <c r="DJ18" s="148"/>
    </row>
    <row r="19" spans="1:114">
      <c r="A19" s="57">
        <v>36</v>
      </c>
      <c r="B19" s="58">
        <v>3.9800000000000002E-2</v>
      </c>
      <c r="C19" s="58">
        <v>3.5200000000000002E-2</v>
      </c>
      <c r="D19" s="58">
        <v>3.0499999999999999E-2</v>
      </c>
      <c r="E19" s="58">
        <v>2.5399999999999999E-2</v>
      </c>
      <c r="F19" s="58">
        <v>0.02</v>
      </c>
      <c r="G19" s="58">
        <v>1.47E-2</v>
      </c>
      <c r="H19" s="58">
        <v>9.5999999999999992E-3</v>
      </c>
      <c r="I19" s="58">
        <v>5.1000000000000004E-3</v>
      </c>
      <c r="J19" s="58">
        <v>1.1000000000000001E-3</v>
      </c>
      <c r="K19" s="58">
        <v>-2.8E-3</v>
      </c>
      <c r="L19" s="58">
        <v>-6.4999999999999997E-3</v>
      </c>
      <c r="M19" s="58">
        <v>-0.01</v>
      </c>
      <c r="N19" s="58">
        <v>-1.29E-2</v>
      </c>
      <c r="O19" s="58">
        <v>-1.49E-2</v>
      </c>
      <c r="P19" s="58">
        <v>-1.5699999999999999E-2</v>
      </c>
      <c r="Q19" s="58">
        <v>-1.5100000000000001E-2</v>
      </c>
      <c r="R19" s="58">
        <v>-1.2800000000000001E-2</v>
      </c>
      <c r="S19" s="58">
        <v>-8.6999999999999994E-3</v>
      </c>
      <c r="T19" s="58">
        <v>-2.8999999999999998E-3</v>
      </c>
      <c r="U19" s="58">
        <v>4.0000000000000001E-3</v>
      </c>
      <c r="V19" s="58">
        <v>1.14E-2</v>
      </c>
      <c r="W19" s="58">
        <v>1.8499999999999999E-2</v>
      </c>
      <c r="X19" s="58">
        <v>2.4799999999999999E-2</v>
      </c>
      <c r="Y19" s="58">
        <v>2.9600000000000001E-2</v>
      </c>
      <c r="Z19" s="58">
        <v>3.2300000000000002E-2</v>
      </c>
      <c r="AA19" s="58">
        <v>3.2899999999999999E-2</v>
      </c>
      <c r="AB19" s="58">
        <v>3.1600000000000003E-2</v>
      </c>
      <c r="AC19" s="58">
        <v>2.8799999999999999E-2</v>
      </c>
      <c r="AD19" s="58">
        <v>2.47E-2</v>
      </c>
      <c r="AE19" s="58">
        <v>1.9199999999999998E-2</v>
      </c>
      <c r="AF19" s="58">
        <v>1.2200000000000001E-2</v>
      </c>
      <c r="AG19" s="58">
        <v>3.5999999999999999E-3</v>
      </c>
      <c r="AH19" s="58">
        <v>-6.7000000000000002E-3</v>
      </c>
      <c r="AI19" s="58">
        <v>-1.77E-2</v>
      </c>
      <c r="AJ19" s="58">
        <v>-2.7699999999999999E-2</v>
      </c>
      <c r="AK19" s="58">
        <v>-3.5099999999999999E-2</v>
      </c>
      <c r="AL19" s="58">
        <v>-3.8600000000000002E-2</v>
      </c>
      <c r="AM19" s="58">
        <v>-3.8100000000000002E-2</v>
      </c>
      <c r="AN19" s="58">
        <v>-3.3799999999999997E-2</v>
      </c>
      <c r="AO19" s="58">
        <v>-2.5999999999999999E-2</v>
      </c>
      <c r="AP19" s="58">
        <v>-1.52E-2</v>
      </c>
      <c r="AQ19" s="58">
        <v>-1.6999999999999999E-3</v>
      </c>
      <c r="AR19" s="58">
        <v>1.4E-2</v>
      </c>
      <c r="AS19" s="58">
        <v>3.0800000000000001E-2</v>
      </c>
      <c r="AT19" s="58">
        <v>4.6100000000000002E-2</v>
      </c>
      <c r="AU19" s="58">
        <v>5.6899999999999999E-2</v>
      </c>
      <c r="AV19" s="58">
        <v>6.0499999999999998E-2</v>
      </c>
      <c r="AW19" s="58">
        <v>5.6300000000000003E-2</v>
      </c>
      <c r="AX19" s="58">
        <v>4.6699999999999998E-2</v>
      </c>
      <c r="AY19" s="58">
        <v>3.4799999999999998E-2</v>
      </c>
      <c r="AZ19" s="58">
        <v>2.3900000000000001E-2</v>
      </c>
      <c r="BA19" s="58">
        <v>1.6E-2</v>
      </c>
      <c r="BB19" s="58">
        <v>1.15E-2</v>
      </c>
      <c r="BC19" s="58">
        <v>9.7999999999999997E-3</v>
      </c>
      <c r="BD19" s="63">
        <v>1.01E-2</v>
      </c>
      <c r="BE19" s="63">
        <v>1.15E-2</v>
      </c>
      <c r="BF19" s="59">
        <v>1.29E-2</v>
      </c>
      <c r="BG19" s="58">
        <v>1.3299999999999999E-2</v>
      </c>
      <c r="BH19" s="58">
        <v>1.1900000000000001E-2</v>
      </c>
      <c r="BI19" s="58">
        <v>7.9000000000000008E-3</v>
      </c>
      <c r="BJ19" s="58">
        <v>1.1999999999999999E-3</v>
      </c>
      <c r="BK19" s="58">
        <v>-8.0000000000000002E-3</v>
      </c>
      <c r="BL19" s="58">
        <v>-1.9099999999999999E-2</v>
      </c>
      <c r="BM19" s="60">
        <v>-1.9599999999999999E-2</v>
      </c>
      <c r="BN19" s="60">
        <v>-1.8800000000000001E-2</v>
      </c>
      <c r="BO19" s="60">
        <v>-1.6799999999999999E-2</v>
      </c>
      <c r="BP19" s="60">
        <v>-1.3899999999999999E-2</v>
      </c>
      <c r="BQ19" s="60">
        <v>-1.04E-2</v>
      </c>
      <c r="BR19" s="60">
        <v>-6.6E-3</v>
      </c>
      <c r="BS19" s="60">
        <v>-2.7000000000000001E-3</v>
      </c>
      <c r="BT19" s="60">
        <v>8.0000000000000004E-4</v>
      </c>
      <c r="BU19" s="60">
        <v>3.8E-3</v>
      </c>
      <c r="BV19" s="60">
        <v>5.7999999999999996E-3</v>
      </c>
      <c r="BW19" s="60">
        <v>7.3000000000000001E-3</v>
      </c>
      <c r="BX19" s="60">
        <v>8.3999999999999995E-3</v>
      </c>
      <c r="BY19" s="60">
        <v>9.1999999999999998E-3</v>
      </c>
      <c r="BZ19" s="60">
        <v>9.7999999999999997E-3</v>
      </c>
      <c r="CA19" s="60">
        <v>1.01E-2</v>
      </c>
      <c r="CB19" s="60">
        <v>1.0200000000000001E-2</v>
      </c>
      <c r="CC19" s="60">
        <v>1.01E-2</v>
      </c>
      <c r="CD19" s="60">
        <v>1.01E-2</v>
      </c>
      <c r="CE19" s="60">
        <v>0.01</v>
      </c>
      <c r="CF19" s="60">
        <v>0.01</v>
      </c>
      <c r="CG19" s="148"/>
      <c r="CH19" s="148"/>
      <c r="CI19" s="148"/>
      <c r="CJ19" s="148"/>
      <c r="CK19" s="148"/>
      <c r="CL19" s="148"/>
      <c r="CM19" s="148"/>
      <c r="CN19" s="148"/>
      <c r="CO19" s="148"/>
      <c r="CP19" s="148"/>
      <c r="CQ19" s="148"/>
      <c r="CR19" s="148"/>
      <c r="CS19" s="148"/>
      <c r="CT19" s="148"/>
      <c r="CU19" s="148"/>
      <c r="CV19" s="148"/>
      <c r="CW19" s="148"/>
      <c r="CX19" s="148"/>
      <c r="CY19" s="148"/>
      <c r="CZ19" s="148"/>
      <c r="DA19" s="148"/>
      <c r="DB19" s="148"/>
      <c r="DC19" s="148"/>
      <c r="DD19" s="148"/>
      <c r="DE19" s="148"/>
      <c r="DF19" s="148"/>
      <c r="DG19" s="148"/>
      <c r="DH19" s="148"/>
      <c r="DI19" s="148"/>
      <c r="DJ19" s="148"/>
    </row>
    <row r="20" spans="1:114">
      <c r="A20" s="57">
        <v>37</v>
      </c>
      <c r="B20" s="58">
        <v>3.8800000000000001E-2</v>
      </c>
      <c r="C20" s="58">
        <v>3.4500000000000003E-2</v>
      </c>
      <c r="D20" s="58">
        <v>2.9899999999999999E-2</v>
      </c>
      <c r="E20" s="58">
        <v>2.5000000000000001E-2</v>
      </c>
      <c r="F20" s="58">
        <v>1.9800000000000002E-2</v>
      </c>
      <c r="G20" s="58">
        <v>1.46E-2</v>
      </c>
      <c r="H20" s="58">
        <v>9.7000000000000003E-3</v>
      </c>
      <c r="I20" s="58">
        <v>5.3E-3</v>
      </c>
      <c r="J20" s="58">
        <v>1.2999999999999999E-3</v>
      </c>
      <c r="K20" s="58">
        <v>-2.5000000000000001E-3</v>
      </c>
      <c r="L20" s="58">
        <v>-6.0000000000000001E-3</v>
      </c>
      <c r="M20" s="58">
        <v>-9.4000000000000004E-3</v>
      </c>
      <c r="N20" s="58">
        <v>-1.2200000000000001E-2</v>
      </c>
      <c r="O20" s="58">
        <v>-1.41E-2</v>
      </c>
      <c r="P20" s="58">
        <v>-1.49E-2</v>
      </c>
      <c r="Q20" s="58">
        <v>-1.43E-2</v>
      </c>
      <c r="R20" s="58">
        <v>-1.21E-2</v>
      </c>
      <c r="S20" s="58">
        <v>-8.0000000000000002E-3</v>
      </c>
      <c r="T20" s="58">
        <v>-2.2000000000000001E-3</v>
      </c>
      <c r="U20" s="58">
        <v>4.7000000000000002E-3</v>
      </c>
      <c r="V20" s="58">
        <v>1.21E-2</v>
      </c>
      <c r="W20" s="58">
        <v>1.9300000000000001E-2</v>
      </c>
      <c r="X20" s="58">
        <v>2.5499999999999998E-2</v>
      </c>
      <c r="Y20" s="58">
        <v>3.0200000000000001E-2</v>
      </c>
      <c r="Z20" s="58">
        <v>3.3099999999999997E-2</v>
      </c>
      <c r="AA20" s="58">
        <v>3.39E-2</v>
      </c>
      <c r="AB20" s="58">
        <v>3.3000000000000002E-2</v>
      </c>
      <c r="AC20" s="58">
        <v>3.0700000000000002E-2</v>
      </c>
      <c r="AD20" s="58">
        <v>2.7E-2</v>
      </c>
      <c r="AE20" s="58">
        <v>2.1899999999999999E-2</v>
      </c>
      <c r="AF20" s="58">
        <v>1.5100000000000001E-2</v>
      </c>
      <c r="AG20" s="58">
        <v>6.6E-3</v>
      </c>
      <c r="AH20" s="58">
        <v>-3.5999999999999999E-3</v>
      </c>
      <c r="AI20" s="58">
        <v>-1.4500000000000001E-2</v>
      </c>
      <c r="AJ20" s="58">
        <v>-2.4500000000000001E-2</v>
      </c>
      <c r="AK20" s="58">
        <v>-3.2199999999999999E-2</v>
      </c>
      <c r="AL20" s="58">
        <v>-3.6400000000000002E-2</v>
      </c>
      <c r="AM20" s="58">
        <v>-3.6700000000000003E-2</v>
      </c>
      <c r="AN20" s="58">
        <v>-3.3300000000000003E-2</v>
      </c>
      <c r="AO20" s="58">
        <v>-2.6499999999999999E-2</v>
      </c>
      <c r="AP20" s="58">
        <v>-1.67E-2</v>
      </c>
      <c r="AQ20" s="58">
        <v>-4.0000000000000001E-3</v>
      </c>
      <c r="AR20" s="58">
        <v>1.11E-2</v>
      </c>
      <c r="AS20" s="58">
        <v>2.7199999999999998E-2</v>
      </c>
      <c r="AT20" s="58">
        <v>4.2099999999999999E-2</v>
      </c>
      <c r="AU20" s="58">
        <v>5.2699999999999997E-2</v>
      </c>
      <c r="AV20" s="58">
        <v>5.6300000000000003E-2</v>
      </c>
      <c r="AW20" s="58">
        <v>5.2699999999999997E-2</v>
      </c>
      <c r="AX20" s="58">
        <v>4.3799999999999999E-2</v>
      </c>
      <c r="AY20" s="58">
        <v>3.3000000000000002E-2</v>
      </c>
      <c r="AZ20" s="58">
        <v>2.3199999999999998E-2</v>
      </c>
      <c r="BA20" s="58">
        <v>1.6500000000000001E-2</v>
      </c>
      <c r="BB20" s="58">
        <v>1.2999999999999999E-2</v>
      </c>
      <c r="BC20" s="58">
        <v>1.2200000000000001E-2</v>
      </c>
      <c r="BD20" s="63">
        <v>1.32E-2</v>
      </c>
      <c r="BE20" s="63">
        <v>1.49E-2</v>
      </c>
      <c r="BF20" s="59">
        <v>1.6500000000000001E-2</v>
      </c>
      <c r="BG20" s="58">
        <v>1.6899999999999998E-2</v>
      </c>
      <c r="BH20" s="58">
        <v>1.5299999999999999E-2</v>
      </c>
      <c r="BI20" s="58">
        <v>1.12E-2</v>
      </c>
      <c r="BJ20" s="58">
        <v>4.3E-3</v>
      </c>
      <c r="BK20" s="58">
        <v>-5.0000000000000001E-3</v>
      </c>
      <c r="BL20" s="58">
        <v>-1.6299999999999999E-2</v>
      </c>
      <c r="BM20" s="60">
        <v>-1.72E-2</v>
      </c>
      <c r="BN20" s="60">
        <v>-1.6899999999999998E-2</v>
      </c>
      <c r="BO20" s="60">
        <v>-1.55E-2</v>
      </c>
      <c r="BP20" s="60">
        <v>-1.32E-2</v>
      </c>
      <c r="BQ20" s="60">
        <v>-1.0200000000000001E-2</v>
      </c>
      <c r="BR20" s="60">
        <v>-6.7999999999999996E-3</v>
      </c>
      <c r="BS20" s="60">
        <v>-3.3E-3</v>
      </c>
      <c r="BT20" s="60">
        <v>0</v>
      </c>
      <c r="BU20" s="60">
        <v>2.8E-3</v>
      </c>
      <c r="BV20" s="60">
        <v>4.8999999999999998E-3</v>
      </c>
      <c r="BW20" s="60">
        <v>6.4999999999999997E-3</v>
      </c>
      <c r="BX20" s="60">
        <v>7.7000000000000002E-3</v>
      </c>
      <c r="BY20" s="60">
        <v>8.6999999999999994E-3</v>
      </c>
      <c r="BZ20" s="60">
        <v>9.4000000000000004E-3</v>
      </c>
      <c r="CA20" s="60">
        <v>9.9000000000000008E-3</v>
      </c>
      <c r="CB20" s="60">
        <v>1.01E-2</v>
      </c>
      <c r="CC20" s="60">
        <v>1.01E-2</v>
      </c>
      <c r="CD20" s="60">
        <v>1.01E-2</v>
      </c>
      <c r="CE20" s="60">
        <v>0.01</v>
      </c>
      <c r="CF20" s="60">
        <v>0.01</v>
      </c>
      <c r="CG20" s="148"/>
      <c r="CH20" s="148"/>
      <c r="CI20" s="148"/>
      <c r="CJ20" s="148"/>
      <c r="CK20" s="148"/>
      <c r="CL20" s="148"/>
      <c r="CM20" s="148"/>
      <c r="CN20" s="148"/>
      <c r="CO20" s="148"/>
      <c r="CP20" s="148"/>
      <c r="CQ20" s="148"/>
      <c r="CR20" s="148"/>
      <c r="CS20" s="148"/>
      <c r="CT20" s="148"/>
      <c r="CU20" s="148"/>
      <c r="CV20" s="148"/>
      <c r="CW20" s="148"/>
      <c r="CX20" s="148"/>
      <c r="CY20" s="148"/>
      <c r="CZ20" s="148"/>
      <c r="DA20" s="148"/>
      <c r="DB20" s="148"/>
      <c r="DC20" s="148"/>
      <c r="DD20" s="148"/>
      <c r="DE20" s="148"/>
      <c r="DF20" s="148"/>
      <c r="DG20" s="148"/>
      <c r="DH20" s="148"/>
      <c r="DI20" s="148"/>
      <c r="DJ20" s="148"/>
    </row>
    <row r="21" spans="1:114">
      <c r="A21" s="57">
        <v>38</v>
      </c>
      <c r="B21" s="58">
        <v>3.7499999999999999E-2</v>
      </c>
      <c r="C21" s="58">
        <v>3.3399999999999999E-2</v>
      </c>
      <c r="D21" s="58">
        <v>2.92E-2</v>
      </c>
      <c r="E21" s="58">
        <v>2.46E-2</v>
      </c>
      <c r="F21" s="58">
        <v>1.9699999999999999E-2</v>
      </c>
      <c r="G21" s="58">
        <v>1.47E-2</v>
      </c>
      <c r="H21" s="58">
        <v>9.9000000000000008E-3</v>
      </c>
      <c r="I21" s="58">
        <v>5.7000000000000002E-3</v>
      </c>
      <c r="J21" s="58">
        <v>1.6999999999999999E-3</v>
      </c>
      <c r="K21" s="58">
        <v>-1.9E-3</v>
      </c>
      <c r="L21" s="58">
        <v>-5.4000000000000003E-3</v>
      </c>
      <c r="M21" s="58">
        <v>-8.6999999999999994E-3</v>
      </c>
      <c r="N21" s="58">
        <v>-1.14E-2</v>
      </c>
      <c r="O21" s="58">
        <v>-1.3299999999999999E-2</v>
      </c>
      <c r="P21" s="58">
        <v>-1.41E-2</v>
      </c>
      <c r="Q21" s="58">
        <v>-1.3599999999999999E-2</v>
      </c>
      <c r="R21" s="58">
        <v>-1.1299999999999999E-2</v>
      </c>
      <c r="S21" s="58">
        <v>-7.3000000000000001E-3</v>
      </c>
      <c r="T21" s="58">
        <v>-1.5E-3</v>
      </c>
      <c r="U21" s="58">
        <v>5.4000000000000003E-3</v>
      </c>
      <c r="V21" s="58">
        <v>1.2699999999999999E-2</v>
      </c>
      <c r="W21" s="58">
        <v>1.9800000000000002E-2</v>
      </c>
      <c r="X21" s="58">
        <v>2.5899999999999999E-2</v>
      </c>
      <c r="Y21" s="58">
        <v>3.0599999999999999E-2</v>
      </c>
      <c r="Z21" s="58">
        <v>3.3500000000000002E-2</v>
      </c>
      <c r="AA21" s="58">
        <v>3.4599999999999999E-2</v>
      </c>
      <c r="AB21" s="58">
        <v>3.4099999999999998E-2</v>
      </c>
      <c r="AC21" s="58">
        <v>3.2199999999999999E-2</v>
      </c>
      <c r="AD21" s="58">
        <v>2.9000000000000001E-2</v>
      </c>
      <c r="AE21" s="58">
        <v>2.4299999999999999E-2</v>
      </c>
      <c r="AF21" s="58">
        <v>1.7999999999999999E-2</v>
      </c>
      <c r="AG21" s="58">
        <v>9.9000000000000008E-3</v>
      </c>
      <c r="AH21" s="58">
        <v>1E-4</v>
      </c>
      <c r="AI21" s="58">
        <v>-1.0500000000000001E-2</v>
      </c>
      <c r="AJ21" s="58">
        <v>-2.0400000000000001E-2</v>
      </c>
      <c r="AK21" s="58">
        <v>-2.8199999999999999E-2</v>
      </c>
      <c r="AL21" s="58">
        <v>-3.2899999999999999E-2</v>
      </c>
      <c r="AM21" s="58">
        <v>-3.4099999999999998E-2</v>
      </c>
      <c r="AN21" s="58">
        <v>-3.1800000000000002E-2</v>
      </c>
      <c r="AO21" s="58">
        <v>-2.63E-2</v>
      </c>
      <c r="AP21" s="58">
        <v>-1.77E-2</v>
      </c>
      <c r="AQ21" s="58">
        <v>-6.1000000000000004E-3</v>
      </c>
      <c r="AR21" s="58">
        <v>8.0000000000000002E-3</v>
      </c>
      <c r="AS21" s="58">
        <v>2.3300000000000001E-2</v>
      </c>
      <c r="AT21" s="58">
        <v>3.7600000000000001E-2</v>
      </c>
      <c r="AU21" s="58">
        <v>4.7899999999999998E-2</v>
      </c>
      <c r="AV21" s="58">
        <v>5.16E-2</v>
      </c>
      <c r="AW21" s="58">
        <v>4.8399999999999999E-2</v>
      </c>
      <c r="AX21" s="58">
        <v>4.0399999999999998E-2</v>
      </c>
      <c r="AY21" s="58">
        <v>3.0599999999999999E-2</v>
      </c>
      <c r="AZ21" s="58">
        <v>2.1899999999999999E-2</v>
      </c>
      <c r="BA21" s="58">
        <v>1.6199999999999999E-2</v>
      </c>
      <c r="BB21" s="58">
        <v>1.37E-2</v>
      </c>
      <c r="BC21" s="58">
        <v>1.38E-2</v>
      </c>
      <c r="BD21" s="63">
        <v>1.55E-2</v>
      </c>
      <c r="BE21" s="63">
        <v>1.78E-2</v>
      </c>
      <c r="BF21" s="59">
        <v>1.9699999999999999E-2</v>
      </c>
      <c r="BG21" s="58">
        <v>2.0299999999999999E-2</v>
      </c>
      <c r="BH21" s="58">
        <v>1.8800000000000001E-2</v>
      </c>
      <c r="BI21" s="58">
        <v>1.46E-2</v>
      </c>
      <c r="BJ21" s="58">
        <v>7.7000000000000002E-3</v>
      </c>
      <c r="BK21" s="58">
        <v>-1.6999999999999999E-3</v>
      </c>
      <c r="BL21" s="58">
        <v>-1.2800000000000001E-2</v>
      </c>
      <c r="BM21" s="60">
        <v>-1.41E-2</v>
      </c>
      <c r="BN21" s="60">
        <v>-1.44E-2</v>
      </c>
      <c r="BO21" s="60">
        <v>-1.3599999999999999E-2</v>
      </c>
      <c r="BP21" s="60">
        <v>-1.1900000000000001E-2</v>
      </c>
      <c r="BQ21" s="60">
        <v>-9.4999999999999998E-3</v>
      </c>
      <c r="BR21" s="60">
        <v>-6.7000000000000002E-3</v>
      </c>
      <c r="BS21" s="60">
        <v>-3.5999999999999999E-3</v>
      </c>
      <c r="BT21" s="60">
        <v>-5.9999999999999995E-4</v>
      </c>
      <c r="BU21" s="60">
        <v>2E-3</v>
      </c>
      <c r="BV21" s="60">
        <v>4.1000000000000003E-3</v>
      </c>
      <c r="BW21" s="60">
        <v>5.7000000000000002E-3</v>
      </c>
      <c r="BX21" s="60">
        <v>7.1000000000000004E-3</v>
      </c>
      <c r="BY21" s="60">
        <v>8.2000000000000007E-3</v>
      </c>
      <c r="BZ21" s="60">
        <v>8.9999999999999993E-3</v>
      </c>
      <c r="CA21" s="60">
        <v>9.5999999999999992E-3</v>
      </c>
      <c r="CB21" s="60">
        <v>9.9000000000000008E-3</v>
      </c>
      <c r="CC21" s="60">
        <v>0.01</v>
      </c>
      <c r="CD21" s="60">
        <v>1.01E-2</v>
      </c>
      <c r="CE21" s="60">
        <v>0.01</v>
      </c>
      <c r="CF21" s="60">
        <v>0.01</v>
      </c>
      <c r="CG21" s="148"/>
      <c r="CH21" s="148"/>
      <c r="CI21" s="148"/>
      <c r="CJ21" s="148"/>
      <c r="CK21" s="148"/>
      <c r="CL21" s="148"/>
      <c r="CM21" s="148"/>
      <c r="CN21" s="148"/>
      <c r="CO21" s="148"/>
      <c r="CP21" s="148"/>
      <c r="CQ21" s="148"/>
      <c r="CR21" s="148"/>
      <c r="CS21" s="148"/>
      <c r="CT21" s="148"/>
      <c r="CU21" s="148"/>
      <c r="CV21" s="148"/>
      <c r="CW21" s="148"/>
      <c r="CX21" s="148"/>
      <c r="CY21" s="148"/>
      <c r="CZ21" s="148"/>
      <c r="DA21" s="148"/>
      <c r="DB21" s="148"/>
      <c r="DC21" s="148"/>
      <c r="DD21" s="148"/>
      <c r="DE21" s="148"/>
      <c r="DF21" s="148"/>
      <c r="DG21" s="148"/>
      <c r="DH21" s="148"/>
      <c r="DI21" s="148"/>
      <c r="DJ21" s="148"/>
    </row>
    <row r="22" spans="1:114">
      <c r="A22" s="57">
        <v>39</v>
      </c>
      <c r="B22" s="58">
        <v>3.5799999999999998E-2</v>
      </c>
      <c r="C22" s="58">
        <v>3.2199999999999999E-2</v>
      </c>
      <c r="D22" s="58">
        <v>2.8400000000000002E-2</v>
      </c>
      <c r="E22" s="58">
        <v>2.4199999999999999E-2</v>
      </c>
      <c r="F22" s="58">
        <v>1.95E-2</v>
      </c>
      <c r="G22" s="58">
        <v>1.47E-2</v>
      </c>
      <c r="H22" s="58">
        <v>1.0200000000000001E-2</v>
      </c>
      <c r="I22" s="58">
        <v>6.1000000000000004E-3</v>
      </c>
      <c r="J22" s="58">
        <v>2.3E-3</v>
      </c>
      <c r="K22" s="58">
        <v>-1.1999999999999999E-3</v>
      </c>
      <c r="L22" s="58">
        <v>-4.5999999999999999E-3</v>
      </c>
      <c r="M22" s="58">
        <v>-7.7999999999999996E-3</v>
      </c>
      <c r="N22" s="58">
        <v>-1.0500000000000001E-2</v>
      </c>
      <c r="O22" s="58">
        <v>-1.24E-2</v>
      </c>
      <c r="P22" s="58">
        <v>-1.32E-2</v>
      </c>
      <c r="Q22" s="58">
        <v>-1.2699999999999999E-2</v>
      </c>
      <c r="R22" s="58">
        <v>-1.0500000000000001E-2</v>
      </c>
      <c r="S22" s="58">
        <v>-6.6E-3</v>
      </c>
      <c r="T22" s="58">
        <v>-8.9999999999999998E-4</v>
      </c>
      <c r="U22" s="58">
        <v>5.8999999999999999E-3</v>
      </c>
      <c r="V22" s="58">
        <v>1.32E-2</v>
      </c>
      <c r="W22" s="58">
        <v>2.01E-2</v>
      </c>
      <c r="X22" s="58">
        <v>2.6100000000000002E-2</v>
      </c>
      <c r="Y22" s="58">
        <v>3.0700000000000002E-2</v>
      </c>
      <c r="Z22" s="58">
        <v>3.3599999999999998E-2</v>
      </c>
      <c r="AA22" s="58">
        <v>3.49E-2</v>
      </c>
      <c r="AB22" s="58">
        <v>3.4799999999999998E-2</v>
      </c>
      <c r="AC22" s="58">
        <v>3.3399999999999999E-2</v>
      </c>
      <c r="AD22" s="58">
        <v>3.0599999999999999E-2</v>
      </c>
      <c r="AE22" s="58">
        <v>2.6499999999999999E-2</v>
      </c>
      <c r="AF22" s="58">
        <v>2.07E-2</v>
      </c>
      <c r="AG22" s="58">
        <v>1.3100000000000001E-2</v>
      </c>
      <c r="AH22" s="58">
        <v>3.8999999999999998E-3</v>
      </c>
      <c r="AI22" s="58">
        <v>-6.1000000000000004E-3</v>
      </c>
      <c r="AJ22" s="58">
        <v>-1.55E-2</v>
      </c>
      <c r="AK22" s="58">
        <v>-2.3199999999999998E-2</v>
      </c>
      <c r="AL22" s="58">
        <v>-2.8299999999999999E-2</v>
      </c>
      <c r="AM22" s="58">
        <v>-3.04E-2</v>
      </c>
      <c r="AN22" s="58">
        <v>-2.93E-2</v>
      </c>
      <c r="AO22" s="58">
        <v>-2.52E-2</v>
      </c>
      <c r="AP22" s="58">
        <v>-1.8100000000000002E-2</v>
      </c>
      <c r="AQ22" s="58">
        <v>-7.9000000000000008E-3</v>
      </c>
      <c r="AR22" s="58">
        <v>5.0000000000000001E-3</v>
      </c>
      <c r="AS22" s="58">
        <v>1.9300000000000001E-2</v>
      </c>
      <c r="AT22" s="58">
        <v>3.2899999999999999E-2</v>
      </c>
      <c r="AU22" s="58">
        <v>4.2700000000000002E-2</v>
      </c>
      <c r="AV22" s="58">
        <v>4.65E-2</v>
      </c>
      <c r="AW22" s="58">
        <v>4.3799999999999999E-2</v>
      </c>
      <c r="AX22" s="58">
        <v>3.6600000000000001E-2</v>
      </c>
      <c r="AY22" s="58">
        <v>2.7799999999999998E-2</v>
      </c>
      <c r="AZ22" s="58">
        <v>2.01E-2</v>
      </c>
      <c r="BA22" s="58">
        <v>1.54E-2</v>
      </c>
      <c r="BB22" s="58">
        <v>1.38E-2</v>
      </c>
      <c r="BC22" s="58">
        <v>1.47E-2</v>
      </c>
      <c r="BD22" s="63">
        <v>1.7100000000000001E-2</v>
      </c>
      <c r="BE22" s="63">
        <v>0.02</v>
      </c>
      <c r="BF22" s="59">
        <v>2.24E-2</v>
      </c>
      <c r="BG22" s="58">
        <v>2.3400000000000001E-2</v>
      </c>
      <c r="BH22" s="58">
        <v>2.1999999999999999E-2</v>
      </c>
      <c r="BI22" s="58">
        <v>1.7999999999999999E-2</v>
      </c>
      <c r="BJ22" s="58">
        <v>1.11E-2</v>
      </c>
      <c r="BK22" s="58">
        <v>2E-3</v>
      </c>
      <c r="BL22" s="58">
        <v>-8.8999999999999999E-3</v>
      </c>
      <c r="BM22" s="60">
        <v>-1.0500000000000001E-2</v>
      </c>
      <c r="BN22" s="60">
        <v>-1.1299999999999999E-2</v>
      </c>
      <c r="BO22" s="60">
        <v>-1.11E-2</v>
      </c>
      <c r="BP22" s="60">
        <v>-1.01E-2</v>
      </c>
      <c r="BQ22" s="60">
        <v>-8.3999999999999995E-3</v>
      </c>
      <c r="BR22" s="60">
        <v>-6.1999999999999998E-3</v>
      </c>
      <c r="BS22" s="60">
        <v>-3.7000000000000002E-3</v>
      </c>
      <c r="BT22" s="60">
        <v>-1.1000000000000001E-3</v>
      </c>
      <c r="BU22" s="60">
        <v>1.2999999999999999E-3</v>
      </c>
      <c r="BV22" s="60">
        <v>3.3E-3</v>
      </c>
      <c r="BW22" s="60">
        <v>5.0000000000000001E-3</v>
      </c>
      <c r="BX22" s="60">
        <v>6.4000000000000003E-3</v>
      </c>
      <c r="BY22" s="60">
        <v>7.7000000000000002E-3</v>
      </c>
      <c r="BZ22" s="60">
        <v>8.6E-3</v>
      </c>
      <c r="CA22" s="60">
        <v>9.2999999999999992E-3</v>
      </c>
      <c r="CB22" s="60">
        <v>9.7000000000000003E-3</v>
      </c>
      <c r="CC22" s="60">
        <v>9.9000000000000008E-3</v>
      </c>
      <c r="CD22" s="60">
        <v>0.01</v>
      </c>
      <c r="CE22" s="60">
        <v>0.01</v>
      </c>
      <c r="CF22" s="60">
        <v>0.01</v>
      </c>
      <c r="CG22" s="148"/>
      <c r="CH22" s="148"/>
      <c r="CI22" s="148"/>
      <c r="CJ22" s="148"/>
      <c r="CK22" s="148"/>
      <c r="CL22" s="148"/>
      <c r="CM22" s="148"/>
      <c r="CN22" s="148"/>
      <c r="CO22" s="148"/>
      <c r="CP22" s="148"/>
      <c r="CQ22" s="148"/>
      <c r="CR22" s="148"/>
      <c r="CS22" s="148"/>
      <c r="CT22" s="148"/>
      <c r="CU22" s="148"/>
      <c r="CV22" s="148"/>
      <c r="CW22" s="148"/>
      <c r="CX22" s="148"/>
      <c r="CY22" s="148"/>
      <c r="CZ22" s="148"/>
      <c r="DA22" s="148"/>
      <c r="DB22" s="148"/>
      <c r="DC22" s="148"/>
      <c r="DD22" s="148"/>
      <c r="DE22" s="148"/>
      <c r="DF22" s="148"/>
      <c r="DG22" s="148"/>
      <c r="DH22" s="148"/>
      <c r="DI22" s="148"/>
      <c r="DJ22" s="148"/>
    </row>
    <row r="23" spans="1:114">
      <c r="A23" s="57">
        <v>40</v>
      </c>
      <c r="B23" s="58">
        <v>3.39E-2</v>
      </c>
      <c r="C23" s="58">
        <v>3.0700000000000002E-2</v>
      </c>
      <c r="D23" s="58">
        <v>2.7400000000000001E-2</v>
      </c>
      <c r="E23" s="58">
        <v>2.35E-2</v>
      </c>
      <c r="F23" s="58">
        <v>1.9199999999999998E-2</v>
      </c>
      <c r="G23" s="58">
        <v>1.47E-2</v>
      </c>
      <c r="H23" s="58">
        <v>1.04E-2</v>
      </c>
      <c r="I23" s="58">
        <v>6.6E-3</v>
      </c>
      <c r="J23" s="58">
        <v>3.0000000000000001E-3</v>
      </c>
      <c r="K23" s="58">
        <v>-5.0000000000000001E-4</v>
      </c>
      <c r="L23" s="58">
        <v>-3.8E-3</v>
      </c>
      <c r="M23" s="58">
        <v>-6.7999999999999996E-3</v>
      </c>
      <c r="N23" s="58">
        <v>-9.4999999999999998E-3</v>
      </c>
      <c r="O23" s="58">
        <v>-1.14E-2</v>
      </c>
      <c r="P23" s="58">
        <v>-1.23E-2</v>
      </c>
      <c r="Q23" s="58">
        <v>-1.18E-2</v>
      </c>
      <c r="R23" s="58">
        <v>-9.7000000000000003E-3</v>
      </c>
      <c r="S23" s="58">
        <v>-5.8999999999999999E-3</v>
      </c>
      <c r="T23" s="58">
        <v>-4.0000000000000002E-4</v>
      </c>
      <c r="U23" s="58">
        <v>6.3E-3</v>
      </c>
      <c r="V23" s="58">
        <v>1.34E-2</v>
      </c>
      <c r="W23" s="58">
        <v>2.0199999999999999E-2</v>
      </c>
      <c r="X23" s="58">
        <v>2.5999999999999999E-2</v>
      </c>
      <c r="Y23" s="58">
        <v>3.0499999999999999E-2</v>
      </c>
      <c r="Z23" s="58">
        <v>3.3500000000000002E-2</v>
      </c>
      <c r="AA23" s="58">
        <v>3.5000000000000003E-2</v>
      </c>
      <c r="AB23" s="58">
        <v>3.5200000000000002E-2</v>
      </c>
      <c r="AC23" s="58">
        <v>3.4200000000000001E-2</v>
      </c>
      <c r="AD23" s="58">
        <v>3.1899999999999998E-2</v>
      </c>
      <c r="AE23" s="58">
        <v>2.8199999999999999E-2</v>
      </c>
      <c r="AF23" s="58">
        <v>2.3E-2</v>
      </c>
      <c r="AG23" s="58">
        <v>1.61E-2</v>
      </c>
      <c r="AH23" s="58">
        <v>7.7000000000000002E-3</v>
      </c>
      <c r="AI23" s="58">
        <v>-1.5E-3</v>
      </c>
      <c r="AJ23" s="58">
        <v>-1.03E-2</v>
      </c>
      <c r="AK23" s="58">
        <v>-1.77E-2</v>
      </c>
      <c r="AL23" s="58">
        <v>-2.3E-2</v>
      </c>
      <c r="AM23" s="58">
        <v>-2.58E-2</v>
      </c>
      <c r="AN23" s="58">
        <v>-2.5999999999999999E-2</v>
      </c>
      <c r="AO23" s="58">
        <v>-2.3300000000000001E-2</v>
      </c>
      <c r="AP23" s="58">
        <v>-1.78E-2</v>
      </c>
      <c r="AQ23" s="58">
        <v>-9.1999999999999998E-3</v>
      </c>
      <c r="AR23" s="58">
        <v>2.3E-3</v>
      </c>
      <c r="AS23" s="58">
        <v>1.55E-2</v>
      </c>
      <c r="AT23" s="58">
        <v>2.8199999999999999E-2</v>
      </c>
      <c r="AU23" s="58">
        <v>3.7400000000000003E-2</v>
      </c>
      <c r="AV23" s="58">
        <v>4.1099999999999998E-2</v>
      </c>
      <c r="AW23" s="58">
        <v>3.8800000000000001E-2</v>
      </c>
      <c r="AX23" s="58">
        <v>3.2399999999999998E-2</v>
      </c>
      <c r="AY23" s="58">
        <v>2.46E-2</v>
      </c>
      <c r="AZ23" s="58">
        <v>1.7999999999999999E-2</v>
      </c>
      <c r="BA23" s="58">
        <v>1.41E-2</v>
      </c>
      <c r="BB23" s="58">
        <v>1.3299999999999999E-2</v>
      </c>
      <c r="BC23" s="58">
        <v>1.49E-2</v>
      </c>
      <c r="BD23" s="63">
        <v>1.7999999999999999E-2</v>
      </c>
      <c r="BE23" s="63">
        <v>2.1499999999999998E-2</v>
      </c>
      <c r="BF23" s="59">
        <v>2.4500000000000001E-2</v>
      </c>
      <c r="BG23" s="58">
        <v>2.58E-2</v>
      </c>
      <c r="BH23" s="58">
        <v>2.47E-2</v>
      </c>
      <c r="BI23" s="58">
        <v>2.1000000000000001E-2</v>
      </c>
      <c r="BJ23" s="58">
        <v>1.44E-2</v>
      </c>
      <c r="BK23" s="58">
        <v>5.5999999999999999E-3</v>
      </c>
      <c r="BL23" s="58">
        <v>-4.7999999999999996E-3</v>
      </c>
      <c r="BM23" s="60">
        <v>-6.6E-3</v>
      </c>
      <c r="BN23" s="60">
        <v>-7.7000000000000002E-3</v>
      </c>
      <c r="BO23" s="60">
        <v>-8.0999999999999996E-3</v>
      </c>
      <c r="BP23" s="60">
        <v>-7.7999999999999996E-3</v>
      </c>
      <c r="BQ23" s="60">
        <v>-6.7999999999999996E-3</v>
      </c>
      <c r="BR23" s="60">
        <v>-5.3E-3</v>
      </c>
      <c r="BS23" s="60">
        <v>-3.3999999999999998E-3</v>
      </c>
      <c r="BT23" s="60">
        <v>-1.1999999999999999E-3</v>
      </c>
      <c r="BU23" s="60">
        <v>8.9999999999999998E-4</v>
      </c>
      <c r="BV23" s="60">
        <v>2.7000000000000001E-3</v>
      </c>
      <c r="BW23" s="60">
        <v>4.3E-3</v>
      </c>
      <c r="BX23" s="60">
        <v>5.7999999999999996E-3</v>
      </c>
      <c r="BY23" s="60">
        <v>7.1000000000000004E-3</v>
      </c>
      <c r="BZ23" s="60">
        <v>8.2000000000000007E-3</v>
      </c>
      <c r="CA23" s="60">
        <v>8.9999999999999993E-3</v>
      </c>
      <c r="CB23" s="60">
        <v>9.4999999999999998E-3</v>
      </c>
      <c r="CC23" s="60">
        <v>9.7999999999999997E-3</v>
      </c>
      <c r="CD23" s="60">
        <v>0.01</v>
      </c>
      <c r="CE23" s="60">
        <v>0.01</v>
      </c>
      <c r="CF23" s="60">
        <v>0.01</v>
      </c>
      <c r="CG23" s="148"/>
      <c r="CH23" s="148"/>
      <c r="CI23" s="148"/>
      <c r="CJ23" s="148"/>
      <c r="CK23" s="148"/>
      <c r="CL23" s="148"/>
      <c r="CM23" s="148"/>
      <c r="CN23" s="148"/>
      <c r="CO23" s="148"/>
      <c r="CP23" s="148"/>
      <c r="CQ23" s="148"/>
      <c r="CR23" s="148"/>
      <c r="CS23" s="148"/>
      <c r="CT23" s="148"/>
      <c r="CU23" s="148"/>
      <c r="CV23" s="148"/>
      <c r="CW23" s="148"/>
      <c r="CX23" s="148"/>
      <c r="CY23" s="148"/>
      <c r="CZ23" s="148"/>
      <c r="DA23" s="148"/>
      <c r="DB23" s="148"/>
      <c r="DC23" s="148"/>
      <c r="DD23" s="148"/>
      <c r="DE23" s="148"/>
      <c r="DF23" s="148"/>
      <c r="DG23" s="148"/>
      <c r="DH23" s="148"/>
      <c r="DI23" s="148"/>
      <c r="DJ23" s="148"/>
    </row>
    <row r="24" spans="1:114">
      <c r="A24" s="57">
        <v>41</v>
      </c>
      <c r="B24" s="58">
        <v>3.2000000000000001E-2</v>
      </c>
      <c r="C24" s="58">
        <v>2.92E-2</v>
      </c>
      <c r="D24" s="58">
        <v>2.6200000000000001E-2</v>
      </c>
      <c r="E24" s="58">
        <v>2.2800000000000001E-2</v>
      </c>
      <c r="F24" s="58">
        <v>1.8800000000000001E-2</v>
      </c>
      <c r="G24" s="58">
        <v>1.47E-2</v>
      </c>
      <c r="H24" s="58">
        <v>1.06E-2</v>
      </c>
      <c r="I24" s="58">
        <v>6.8999999999999999E-3</v>
      </c>
      <c r="J24" s="58">
        <v>3.5000000000000001E-3</v>
      </c>
      <c r="K24" s="58">
        <v>2.9999999999999997E-4</v>
      </c>
      <c r="L24" s="58">
        <v>-2.8999999999999998E-3</v>
      </c>
      <c r="M24" s="58">
        <v>-5.7999999999999996E-3</v>
      </c>
      <c r="N24" s="58">
        <v>-8.3999999999999995E-3</v>
      </c>
      <c r="O24" s="58">
        <v>-1.03E-2</v>
      </c>
      <c r="P24" s="58">
        <v>-1.12E-2</v>
      </c>
      <c r="Q24" s="58">
        <v>-1.0800000000000001E-2</v>
      </c>
      <c r="R24" s="58">
        <v>-8.8000000000000005E-3</v>
      </c>
      <c r="S24" s="58">
        <v>-5.1999999999999998E-3</v>
      </c>
      <c r="T24" s="58">
        <v>1E-4</v>
      </c>
      <c r="U24" s="58">
        <v>6.6E-3</v>
      </c>
      <c r="V24" s="58">
        <v>1.35E-2</v>
      </c>
      <c r="W24" s="58">
        <v>0.02</v>
      </c>
      <c r="X24" s="58">
        <v>2.58E-2</v>
      </c>
      <c r="Y24" s="58">
        <v>3.0200000000000001E-2</v>
      </c>
      <c r="Z24" s="58">
        <v>3.3300000000000003E-2</v>
      </c>
      <c r="AA24" s="58">
        <v>3.5000000000000003E-2</v>
      </c>
      <c r="AB24" s="58">
        <v>3.5400000000000001E-2</v>
      </c>
      <c r="AC24" s="58">
        <v>3.4599999999999999E-2</v>
      </c>
      <c r="AD24" s="58">
        <v>3.27E-2</v>
      </c>
      <c r="AE24" s="58">
        <v>2.9499999999999998E-2</v>
      </c>
      <c r="AF24" s="58">
        <v>2.4899999999999999E-2</v>
      </c>
      <c r="AG24" s="58">
        <v>1.8800000000000001E-2</v>
      </c>
      <c r="AH24" s="58">
        <v>1.1299999999999999E-2</v>
      </c>
      <c r="AI24" s="58">
        <v>3.0000000000000001E-3</v>
      </c>
      <c r="AJ24" s="58">
        <v>-5.0000000000000001E-3</v>
      </c>
      <c r="AK24" s="58">
        <v>-1.2E-2</v>
      </c>
      <c r="AL24" s="58">
        <v>-1.7399999999999999E-2</v>
      </c>
      <c r="AM24" s="58">
        <v>-2.0899999999999998E-2</v>
      </c>
      <c r="AN24" s="58">
        <v>-2.1999999999999999E-2</v>
      </c>
      <c r="AO24" s="58">
        <v>-2.07E-2</v>
      </c>
      <c r="AP24" s="58">
        <v>-1.67E-2</v>
      </c>
      <c r="AQ24" s="58">
        <v>-9.5999999999999992E-3</v>
      </c>
      <c r="AR24" s="58">
        <v>4.0000000000000002E-4</v>
      </c>
      <c r="AS24" s="58">
        <v>1.2200000000000001E-2</v>
      </c>
      <c r="AT24" s="58">
        <v>2.3699999999999999E-2</v>
      </c>
      <c r="AU24" s="58">
        <v>3.2199999999999999E-2</v>
      </c>
      <c r="AV24" s="58">
        <v>3.5700000000000003E-2</v>
      </c>
      <c r="AW24" s="58">
        <v>3.3700000000000001E-2</v>
      </c>
      <c r="AX24" s="58">
        <v>2.81E-2</v>
      </c>
      <c r="AY24" s="58">
        <v>2.1299999999999999E-2</v>
      </c>
      <c r="AZ24" s="58">
        <v>1.5599999999999999E-2</v>
      </c>
      <c r="BA24" s="58">
        <v>1.2500000000000001E-2</v>
      </c>
      <c r="BB24" s="58">
        <v>1.24E-2</v>
      </c>
      <c r="BC24" s="58">
        <v>1.46E-2</v>
      </c>
      <c r="BD24" s="63">
        <v>1.8200000000000001E-2</v>
      </c>
      <c r="BE24" s="63">
        <v>2.23E-2</v>
      </c>
      <c r="BF24" s="59">
        <v>2.5700000000000001E-2</v>
      </c>
      <c r="BG24" s="58">
        <v>2.7400000000000001E-2</v>
      </c>
      <c r="BH24" s="58">
        <v>2.6700000000000002E-2</v>
      </c>
      <c r="BI24" s="58">
        <v>2.3300000000000001E-2</v>
      </c>
      <c r="BJ24" s="58">
        <v>1.7299999999999999E-2</v>
      </c>
      <c r="BK24" s="58">
        <v>9.1000000000000004E-3</v>
      </c>
      <c r="BL24" s="58">
        <v>-5.9999999999999995E-4</v>
      </c>
      <c r="BM24" s="60">
        <v>-2.5000000000000001E-3</v>
      </c>
      <c r="BN24" s="60">
        <v>-3.8999999999999998E-3</v>
      </c>
      <c r="BO24" s="60">
        <v>-4.8999999999999998E-3</v>
      </c>
      <c r="BP24" s="60">
        <v>-5.1999999999999998E-3</v>
      </c>
      <c r="BQ24" s="60">
        <v>-4.8999999999999998E-3</v>
      </c>
      <c r="BR24" s="60">
        <v>-4.1000000000000003E-3</v>
      </c>
      <c r="BS24" s="60">
        <v>-2.8E-3</v>
      </c>
      <c r="BT24" s="60">
        <v>-1.1999999999999999E-3</v>
      </c>
      <c r="BU24" s="60">
        <v>5.9999999999999995E-4</v>
      </c>
      <c r="BV24" s="60">
        <v>2.2000000000000001E-3</v>
      </c>
      <c r="BW24" s="60">
        <v>3.8E-3</v>
      </c>
      <c r="BX24" s="60">
        <v>5.3E-3</v>
      </c>
      <c r="BY24" s="60">
        <v>6.7000000000000002E-3</v>
      </c>
      <c r="BZ24" s="60">
        <v>7.7999999999999996E-3</v>
      </c>
      <c r="CA24" s="60">
        <v>8.6999999999999994E-3</v>
      </c>
      <c r="CB24" s="60">
        <v>9.2999999999999992E-3</v>
      </c>
      <c r="CC24" s="60">
        <v>9.7000000000000003E-3</v>
      </c>
      <c r="CD24" s="60">
        <v>9.9000000000000008E-3</v>
      </c>
      <c r="CE24" s="60">
        <v>0.01</v>
      </c>
      <c r="CF24" s="60">
        <v>0.01</v>
      </c>
      <c r="CG24" s="148"/>
      <c r="CH24" s="148"/>
      <c r="CI24" s="148"/>
      <c r="CJ24" s="148"/>
      <c r="CK24" s="148"/>
      <c r="CL24" s="148"/>
      <c r="CM24" s="148"/>
      <c r="CN24" s="148"/>
      <c r="CO24" s="148"/>
      <c r="CP24" s="148"/>
      <c r="CQ24" s="148"/>
      <c r="CR24" s="148"/>
      <c r="CS24" s="148"/>
      <c r="CT24" s="148"/>
      <c r="CU24" s="148"/>
      <c r="CV24" s="148"/>
      <c r="CW24" s="148"/>
      <c r="CX24" s="148"/>
      <c r="CY24" s="148"/>
      <c r="CZ24" s="148"/>
      <c r="DA24" s="148"/>
      <c r="DB24" s="148"/>
      <c r="DC24" s="148"/>
      <c r="DD24" s="148"/>
      <c r="DE24" s="148"/>
      <c r="DF24" s="148"/>
      <c r="DG24" s="148"/>
      <c r="DH24" s="148"/>
      <c r="DI24" s="148"/>
      <c r="DJ24" s="148"/>
    </row>
    <row r="25" spans="1:114">
      <c r="A25" s="57">
        <v>42</v>
      </c>
      <c r="B25" s="58">
        <v>3.0200000000000001E-2</v>
      </c>
      <c r="C25" s="58">
        <v>2.7699999999999999E-2</v>
      </c>
      <c r="D25" s="58">
        <v>2.5000000000000001E-2</v>
      </c>
      <c r="E25" s="58">
        <v>2.1899999999999999E-2</v>
      </c>
      <c r="F25" s="58">
        <v>1.83E-2</v>
      </c>
      <c r="G25" s="58">
        <v>1.44E-2</v>
      </c>
      <c r="H25" s="58">
        <v>1.0699999999999999E-2</v>
      </c>
      <c r="I25" s="58">
        <v>7.1999999999999998E-3</v>
      </c>
      <c r="J25" s="58">
        <v>4.0000000000000001E-3</v>
      </c>
      <c r="K25" s="58">
        <v>8.9999999999999998E-4</v>
      </c>
      <c r="L25" s="58">
        <v>-2.0999999999999999E-3</v>
      </c>
      <c r="M25" s="58">
        <v>-4.8999999999999998E-3</v>
      </c>
      <c r="N25" s="58">
        <v>-7.3000000000000001E-3</v>
      </c>
      <c r="O25" s="58">
        <v>-9.1000000000000004E-3</v>
      </c>
      <c r="P25" s="58">
        <v>-0.01</v>
      </c>
      <c r="Q25" s="58">
        <v>-9.5999999999999992E-3</v>
      </c>
      <c r="R25" s="58">
        <v>-7.7999999999999996E-3</v>
      </c>
      <c r="S25" s="58">
        <v>-4.4000000000000003E-3</v>
      </c>
      <c r="T25" s="58">
        <v>5.9999999999999995E-4</v>
      </c>
      <c r="U25" s="58">
        <v>6.7999999999999996E-3</v>
      </c>
      <c r="V25" s="58">
        <v>1.34E-2</v>
      </c>
      <c r="W25" s="58">
        <v>1.9699999999999999E-2</v>
      </c>
      <c r="X25" s="58">
        <v>2.53E-2</v>
      </c>
      <c r="Y25" s="58">
        <v>2.98E-2</v>
      </c>
      <c r="Z25" s="58">
        <v>3.2899999999999999E-2</v>
      </c>
      <c r="AA25" s="58">
        <v>3.4700000000000002E-2</v>
      </c>
      <c r="AB25" s="58">
        <v>3.5299999999999998E-2</v>
      </c>
      <c r="AC25" s="58">
        <v>3.4799999999999998E-2</v>
      </c>
      <c r="AD25" s="58">
        <v>3.3099999999999997E-2</v>
      </c>
      <c r="AE25" s="58">
        <v>3.04E-2</v>
      </c>
      <c r="AF25" s="58">
        <v>2.64E-2</v>
      </c>
      <c r="AG25" s="58">
        <v>2.1100000000000001E-2</v>
      </c>
      <c r="AH25" s="58">
        <v>1.46E-2</v>
      </c>
      <c r="AI25" s="58">
        <v>7.3000000000000001E-3</v>
      </c>
      <c r="AJ25" s="58">
        <v>1E-4</v>
      </c>
      <c r="AK25" s="58">
        <v>-6.4999999999999997E-3</v>
      </c>
      <c r="AL25" s="58">
        <v>-1.18E-2</v>
      </c>
      <c r="AM25" s="58">
        <v>-1.5699999999999999E-2</v>
      </c>
      <c r="AN25" s="58">
        <v>-1.77E-2</v>
      </c>
      <c r="AO25" s="58">
        <v>-1.7500000000000002E-2</v>
      </c>
      <c r="AP25" s="58">
        <v>-1.47E-2</v>
      </c>
      <c r="AQ25" s="58">
        <v>-9.1000000000000004E-3</v>
      </c>
      <c r="AR25" s="58">
        <v>-5.9999999999999995E-4</v>
      </c>
      <c r="AS25" s="58">
        <v>9.7000000000000003E-3</v>
      </c>
      <c r="AT25" s="58">
        <v>1.9800000000000002E-2</v>
      </c>
      <c r="AU25" s="58">
        <v>2.7300000000000001E-2</v>
      </c>
      <c r="AV25" s="58">
        <v>3.04E-2</v>
      </c>
      <c r="AW25" s="58">
        <v>2.87E-2</v>
      </c>
      <c r="AX25" s="58">
        <v>2.3699999999999999E-2</v>
      </c>
      <c r="AY25" s="58">
        <v>1.78E-2</v>
      </c>
      <c r="AZ25" s="58">
        <v>1.3100000000000001E-2</v>
      </c>
      <c r="BA25" s="58">
        <v>1.0699999999999999E-2</v>
      </c>
      <c r="BB25" s="58">
        <v>1.12E-2</v>
      </c>
      <c r="BC25" s="58">
        <v>1.4E-2</v>
      </c>
      <c r="BD25" s="63">
        <v>1.7999999999999999E-2</v>
      </c>
      <c r="BE25" s="63">
        <v>2.24E-2</v>
      </c>
      <c r="BF25" s="59">
        <v>2.6100000000000002E-2</v>
      </c>
      <c r="BG25" s="58">
        <v>2.81E-2</v>
      </c>
      <c r="BH25" s="58">
        <v>2.7799999999999998E-2</v>
      </c>
      <c r="BI25" s="58">
        <v>2.5000000000000001E-2</v>
      </c>
      <c r="BJ25" s="58">
        <v>1.9599999999999999E-2</v>
      </c>
      <c r="BK25" s="58">
        <v>1.2200000000000001E-2</v>
      </c>
      <c r="BL25" s="58">
        <v>3.3999999999999998E-3</v>
      </c>
      <c r="BM25" s="60">
        <v>1.6000000000000001E-3</v>
      </c>
      <c r="BN25" s="60">
        <v>-1E-4</v>
      </c>
      <c r="BO25" s="60">
        <v>-1.5E-3</v>
      </c>
      <c r="BP25" s="60">
        <v>-2.3999999999999998E-3</v>
      </c>
      <c r="BQ25" s="60">
        <v>-2.7000000000000001E-3</v>
      </c>
      <c r="BR25" s="60">
        <v>-2.5999999999999999E-3</v>
      </c>
      <c r="BS25" s="60">
        <v>-1.9E-3</v>
      </c>
      <c r="BT25" s="60">
        <v>-8.0000000000000004E-4</v>
      </c>
      <c r="BU25" s="60">
        <v>5.0000000000000001E-4</v>
      </c>
      <c r="BV25" s="60">
        <v>1.9E-3</v>
      </c>
      <c r="BW25" s="60">
        <v>3.3999999999999998E-3</v>
      </c>
      <c r="BX25" s="60">
        <v>4.8999999999999998E-3</v>
      </c>
      <c r="BY25" s="60">
        <v>6.1999999999999998E-3</v>
      </c>
      <c r="BZ25" s="60">
        <v>7.4000000000000003E-3</v>
      </c>
      <c r="CA25" s="60">
        <v>8.3999999999999995E-3</v>
      </c>
      <c r="CB25" s="60">
        <v>9.1000000000000004E-3</v>
      </c>
      <c r="CC25" s="60">
        <v>9.5999999999999992E-3</v>
      </c>
      <c r="CD25" s="60">
        <v>9.9000000000000008E-3</v>
      </c>
      <c r="CE25" s="60">
        <v>0.01</v>
      </c>
      <c r="CF25" s="60">
        <v>0.01</v>
      </c>
      <c r="CG25" s="148"/>
      <c r="CH25" s="148"/>
      <c r="CI25" s="148"/>
      <c r="CJ25" s="148"/>
      <c r="CK25" s="148"/>
      <c r="CL25" s="148"/>
      <c r="CM25" s="148"/>
      <c r="CN25" s="148"/>
      <c r="CO25" s="148"/>
      <c r="CP25" s="148"/>
      <c r="CQ25" s="148"/>
      <c r="CR25" s="148"/>
      <c r="CS25" s="148"/>
      <c r="CT25" s="148"/>
      <c r="CU25" s="148"/>
      <c r="CV25" s="148"/>
      <c r="CW25" s="148"/>
      <c r="CX25" s="148"/>
      <c r="CY25" s="148"/>
      <c r="CZ25" s="148"/>
      <c r="DA25" s="148"/>
      <c r="DB25" s="148"/>
      <c r="DC25" s="148"/>
      <c r="DD25" s="148"/>
      <c r="DE25" s="148"/>
      <c r="DF25" s="148"/>
      <c r="DG25" s="148"/>
      <c r="DH25" s="148"/>
      <c r="DI25" s="148"/>
      <c r="DJ25" s="148"/>
    </row>
    <row r="26" spans="1:114">
      <c r="A26" s="57">
        <v>43</v>
      </c>
      <c r="B26" s="58">
        <v>2.8500000000000001E-2</v>
      </c>
      <c r="C26" s="58">
        <v>2.6200000000000001E-2</v>
      </c>
      <c r="D26" s="58">
        <v>2.3800000000000002E-2</v>
      </c>
      <c r="E26" s="58">
        <v>2.0899999999999998E-2</v>
      </c>
      <c r="F26" s="58">
        <v>1.7600000000000001E-2</v>
      </c>
      <c r="G26" s="58">
        <v>1.41E-2</v>
      </c>
      <c r="H26" s="58">
        <v>1.06E-2</v>
      </c>
      <c r="I26" s="58">
        <v>7.3000000000000001E-3</v>
      </c>
      <c r="J26" s="58">
        <v>4.3E-3</v>
      </c>
      <c r="K26" s="58">
        <v>1.4E-3</v>
      </c>
      <c r="L26" s="58">
        <v>-1.4E-3</v>
      </c>
      <c r="M26" s="58">
        <v>-4.0000000000000001E-3</v>
      </c>
      <c r="N26" s="58">
        <v>-6.3E-3</v>
      </c>
      <c r="O26" s="58">
        <v>-7.9000000000000008E-3</v>
      </c>
      <c r="P26" s="58">
        <v>-8.6999999999999994E-3</v>
      </c>
      <c r="Q26" s="58">
        <v>-8.3999999999999995E-3</v>
      </c>
      <c r="R26" s="58">
        <v>-6.7000000000000002E-3</v>
      </c>
      <c r="S26" s="58">
        <v>-3.3999999999999998E-3</v>
      </c>
      <c r="T26" s="58">
        <v>1.1999999999999999E-3</v>
      </c>
      <c r="U26" s="58">
        <v>7.0000000000000001E-3</v>
      </c>
      <c r="V26" s="58">
        <v>1.32E-2</v>
      </c>
      <c r="W26" s="58">
        <v>1.9300000000000001E-2</v>
      </c>
      <c r="X26" s="58">
        <v>2.47E-2</v>
      </c>
      <c r="Y26" s="58">
        <v>2.92E-2</v>
      </c>
      <c r="Z26" s="58">
        <v>3.2399999999999998E-2</v>
      </c>
      <c r="AA26" s="58">
        <v>3.4299999999999997E-2</v>
      </c>
      <c r="AB26" s="58">
        <v>3.5000000000000003E-2</v>
      </c>
      <c r="AC26" s="58">
        <v>3.4599999999999999E-2</v>
      </c>
      <c r="AD26" s="58">
        <v>3.32E-2</v>
      </c>
      <c r="AE26" s="58">
        <v>3.09E-2</v>
      </c>
      <c r="AF26" s="58">
        <v>2.75E-2</v>
      </c>
      <c r="AG26" s="58">
        <v>2.3E-2</v>
      </c>
      <c r="AH26" s="58">
        <v>1.7500000000000002E-2</v>
      </c>
      <c r="AI26" s="58">
        <v>1.12E-2</v>
      </c>
      <c r="AJ26" s="58">
        <v>4.7000000000000002E-3</v>
      </c>
      <c r="AK26" s="58">
        <v>-1.2999999999999999E-3</v>
      </c>
      <c r="AL26" s="58">
        <v>-6.6E-3</v>
      </c>
      <c r="AM26" s="58">
        <v>-1.0699999999999999E-2</v>
      </c>
      <c r="AN26" s="58">
        <v>-1.32E-2</v>
      </c>
      <c r="AO26" s="58">
        <v>-1.38E-2</v>
      </c>
      <c r="AP26" s="58">
        <v>-1.2E-2</v>
      </c>
      <c r="AQ26" s="58">
        <v>-7.6E-3</v>
      </c>
      <c r="AR26" s="58">
        <v>-6.9999999999999999E-4</v>
      </c>
      <c r="AS26" s="58">
        <v>8.0000000000000002E-3</v>
      </c>
      <c r="AT26" s="58">
        <v>1.66E-2</v>
      </c>
      <c r="AU26" s="58">
        <v>2.29E-2</v>
      </c>
      <c r="AV26" s="58">
        <v>2.5399999999999999E-2</v>
      </c>
      <c r="AW26" s="58">
        <v>2.3800000000000002E-2</v>
      </c>
      <c r="AX26" s="58">
        <v>1.9400000000000001E-2</v>
      </c>
      <c r="AY26" s="58">
        <v>1.43E-2</v>
      </c>
      <c r="AZ26" s="58">
        <v>1.04E-2</v>
      </c>
      <c r="BA26" s="58">
        <v>8.8000000000000005E-3</v>
      </c>
      <c r="BB26" s="58">
        <v>9.7999999999999997E-3</v>
      </c>
      <c r="BC26" s="58">
        <v>1.2999999999999999E-2</v>
      </c>
      <c r="BD26" s="63">
        <v>1.7299999999999999E-2</v>
      </c>
      <c r="BE26" s="63">
        <v>2.1899999999999999E-2</v>
      </c>
      <c r="BF26" s="59">
        <v>2.58E-2</v>
      </c>
      <c r="BG26" s="58">
        <v>2.8000000000000001E-2</v>
      </c>
      <c r="BH26" s="58">
        <v>2.81E-2</v>
      </c>
      <c r="BI26" s="58">
        <v>2.58E-2</v>
      </c>
      <c r="BJ26" s="58">
        <v>2.12E-2</v>
      </c>
      <c r="BK26" s="58">
        <v>1.47E-2</v>
      </c>
      <c r="BL26" s="58">
        <v>7.1000000000000004E-3</v>
      </c>
      <c r="BM26" s="60">
        <v>5.3E-3</v>
      </c>
      <c r="BN26" s="60">
        <v>3.5000000000000001E-3</v>
      </c>
      <c r="BO26" s="60">
        <v>1.9E-3</v>
      </c>
      <c r="BP26" s="60">
        <v>5.9999999999999995E-4</v>
      </c>
      <c r="BQ26" s="60">
        <v>-4.0000000000000002E-4</v>
      </c>
      <c r="BR26" s="60">
        <v>-8.0000000000000004E-4</v>
      </c>
      <c r="BS26" s="60">
        <v>-8.0000000000000004E-4</v>
      </c>
      <c r="BT26" s="60">
        <v>-2.0000000000000001E-4</v>
      </c>
      <c r="BU26" s="60">
        <v>6.9999999999999999E-4</v>
      </c>
      <c r="BV26" s="60">
        <v>1.8E-3</v>
      </c>
      <c r="BW26" s="60">
        <v>3.0999999999999999E-3</v>
      </c>
      <c r="BX26" s="60">
        <v>4.4999999999999997E-3</v>
      </c>
      <c r="BY26" s="60">
        <v>5.8999999999999999E-3</v>
      </c>
      <c r="BZ26" s="60">
        <v>7.1000000000000004E-3</v>
      </c>
      <c r="CA26" s="60">
        <v>8.0999999999999996E-3</v>
      </c>
      <c r="CB26" s="60">
        <v>8.8999999999999999E-3</v>
      </c>
      <c r="CC26" s="60">
        <v>9.4999999999999998E-3</v>
      </c>
      <c r="CD26" s="60">
        <v>9.7999999999999997E-3</v>
      </c>
      <c r="CE26" s="60">
        <v>0.01</v>
      </c>
      <c r="CF26" s="60">
        <v>0.01</v>
      </c>
      <c r="CG26" s="148"/>
      <c r="CH26" s="148"/>
      <c r="CI26" s="148"/>
      <c r="CJ26" s="148"/>
      <c r="CK26" s="148"/>
      <c r="CL26" s="148"/>
      <c r="CM26" s="148"/>
      <c r="CN26" s="148"/>
      <c r="CO26" s="148"/>
      <c r="CP26" s="148"/>
      <c r="CQ26" s="148"/>
      <c r="CR26" s="148"/>
      <c r="CS26" s="148"/>
      <c r="CT26" s="148"/>
      <c r="CU26" s="148"/>
      <c r="CV26" s="148"/>
      <c r="CW26" s="148"/>
      <c r="CX26" s="148"/>
      <c r="CY26" s="148"/>
      <c r="CZ26" s="148"/>
      <c r="DA26" s="148"/>
      <c r="DB26" s="148"/>
      <c r="DC26" s="148"/>
      <c r="DD26" s="148"/>
      <c r="DE26" s="148"/>
      <c r="DF26" s="148"/>
      <c r="DG26" s="148"/>
      <c r="DH26" s="148"/>
      <c r="DI26" s="148"/>
      <c r="DJ26" s="148"/>
    </row>
    <row r="27" spans="1:114">
      <c r="A27" s="57">
        <v>44</v>
      </c>
      <c r="B27" s="58">
        <v>2.69E-2</v>
      </c>
      <c r="C27" s="58">
        <v>2.47E-2</v>
      </c>
      <c r="D27" s="58">
        <v>2.2499999999999999E-2</v>
      </c>
      <c r="E27" s="58">
        <v>1.9900000000000001E-2</v>
      </c>
      <c r="F27" s="58">
        <v>1.6899999999999998E-2</v>
      </c>
      <c r="G27" s="58">
        <v>1.3599999999999999E-2</v>
      </c>
      <c r="H27" s="58">
        <v>1.03E-2</v>
      </c>
      <c r="I27" s="58">
        <v>7.3000000000000001E-3</v>
      </c>
      <c r="J27" s="58">
        <v>4.4000000000000003E-3</v>
      </c>
      <c r="K27" s="58">
        <v>1.6999999999999999E-3</v>
      </c>
      <c r="L27" s="58">
        <v>-8.9999999999999998E-4</v>
      </c>
      <c r="M27" s="58">
        <v>-3.3E-3</v>
      </c>
      <c r="N27" s="58">
        <v>-5.3E-3</v>
      </c>
      <c r="O27" s="58">
        <v>-6.7000000000000002E-3</v>
      </c>
      <c r="P27" s="58">
        <v>-7.4000000000000003E-3</v>
      </c>
      <c r="Q27" s="58">
        <v>-7.0000000000000001E-3</v>
      </c>
      <c r="R27" s="58">
        <v>-5.4000000000000003E-3</v>
      </c>
      <c r="S27" s="58">
        <v>-2.3999999999999998E-3</v>
      </c>
      <c r="T27" s="58">
        <v>1.9E-3</v>
      </c>
      <c r="U27" s="58">
        <v>7.1999999999999998E-3</v>
      </c>
      <c r="V27" s="58">
        <v>1.2999999999999999E-2</v>
      </c>
      <c r="W27" s="58">
        <v>1.8700000000000001E-2</v>
      </c>
      <c r="X27" s="58">
        <v>2.4E-2</v>
      </c>
      <c r="Y27" s="58">
        <v>2.8500000000000001E-2</v>
      </c>
      <c r="Z27" s="58">
        <v>3.1800000000000002E-2</v>
      </c>
      <c r="AA27" s="58">
        <v>3.3700000000000001E-2</v>
      </c>
      <c r="AB27" s="58">
        <v>3.4500000000000003E-2</v>
      </c>
      <c r="AC27" s="58">
        <v>3.4200000000000001E-2</v>
      </c>
      <c r="AD27" s="58">
        <v>3.3000000000000002E-2</v>
      </c>
      <c r="AE27" s="58">
        <v>3.1E-2</v>
      </c>
      <c r="AF27" s="58">
        <v>2.8199999999999999E-2</v>
      </c>
      <c r="AG27" s="58">
        <v>2.4500000000000001E-2</v>
      </c>
      <c r="AH27" s="58">
        <v>1.9800000000000002E-2</v>
      </c>
      <c r="AI27" s="58">
        <v>1.4500000000000001E-2</v>
      </c>
      <c r="AJ27" s="58">
        <v>8.8000000000000005E-3</v>
      </c>
      <c r="AK27" s="58">
        <v>3.3E-3</v>
      </c>
      <c r="AL27" s="58">
        <v>-1.6999999999999999E-3</v>
      </c>
      <c r="AM27" s="58">
        <v>-5.8999999999999999E-3</v>
      </c>
      <c r="AN27" s="58">
        <v>-8.6E-3</v>
      </c>
      <c r="AO27" s="58">
        <v>-9.7000000000000003E-3</v>
      </c>
      <c r="AP27" s="58">
        <v>-8.6999999999999994E-3</v>
      </c>
      <c r="AQ27" s="58">
        <v>-5.3E-3</v>
      </c>
      <c r="AR27" s="58">
        <v>2.0000000000000001E-4</v>
      </c>
      <c r="AS27" s="58">
        <v>7.1999999999999998E-3</v>
      </c>
      <c r="AT27" s="58">
        <v>1.4200000000000001E-2</v>
      </c>
      <c r="AU27" s="58">
        <v>1.9300000000000001E-2</v>
      </c>
      <c r="AV27" s="58">
        <v>2.1000000000000001E-2</v>
      </c>
      <c r="AW27" s="58">
        <v>1.9300000000000001E-2</v>
      </c>
      <c r="AX27" s="58">
        <v>1.54E-2</v>
      </c>
      <c r="AY27" s="58">
        <v>1.0999999999999999E-2</v>
      </c>
      <c r="AZ27" s="58">
        <v>7.7999999999999996E-3</v>
      </c>
      <c r="BA27" s="58">
        <v>6.7999999999999996E-3</v>
      </c>
      <c r="BB27" s="58">
        <v>8.3000000000000001E-3</v>
      </c>
      <c r="BC27" s="58">
        <v>1.17E-2</v>
      </c>
      <c r="BD27" s="63">
        <v>1.61E-2</v>
      </c>
      <c r="BE27" s="63">
        <v>2.0799999999999999E-2</v>
      </c>
      <c r="BF27" s="59">
        <v>2.47E-2</v>
      </c>
      <c r="BG27" s="58">
        <v>2.7199999999999998E-2</v>
      </c>
      <c r="BH27" s="58">
        <v>2.76E-2</v>
      </c>
      <c r="BI27" s="58">
        <v>2.5899999999999999E-2</v>
      </c>
      <c r="BJ27" s="58">
        <v>2.2100000000000002E-2</v>
      </c>
      <c r="BK27" s="58">
        <v>1.67E-2</v>
      </c>
      <c r="BL27" s="58">
        <v>1.01E-2</v>
      </c>
      <c r="BM27" s="60">
        <v>8.6E-3</v>
      </c>
      <c r="BN27" s="60">
        <v>6.7999999999999996E-3</v>
      </c>
      <c r="BO27" s="60">
        <v>5.1000000000000004E-3</v>
      </c>
      <c r="BP27" s="60">
        <v>3.3999999999999998E-3</v>
      </c>
      <c r="BQ27" s="60">
        <v>2E-3</v>
      </c>
      <c r="BR27" s="60">
        <v>1.1000000000000001E-3</v>
      </c>
      <c r="BS27" s="60">
        <v>5.9999999999999995E-4</v>
      </c>
      <c r="BT27" s="60">
        <v>5.9999999999999995E-4</v>
      </c>
      <c r="BU27" s="60">
        <v>1.1000000000000001E-3</v>
      </c>
      <c r="BV27" s="60">
        <v>1.9E-3</v>
      </c>
      <c r="BW27" s="60">
        <v>3.0000000000000001E-3</v>
      </c>
      <c r="BX27" s="60">
        <v>4.3E-3</v>
      </c>
      <c r="BY27" s="60">
        <v>5.5999999999999999E-3</v>
      </c>
      <c r="BZ27" s="60">
        <v>6.7999999999999996E-3</v>
      </c>
      <c r="CA27" s="60">
        <v>7.9000000000000008E-3</v>
      </c>
      <c r="CB27" s="60">
        <v>8.8000000000000005E-3</v>
      </c>
      <c r="CC27" s="60">
        <v>9.4000000000000004E-3</v>
      </c>
      <c r="CD27" s="60">
        <v>9.7999999999999997E-3</v>
      </c>
      <c r="CE27" s="60">
        <v>0.01</v>
      </c>
      <c r="CF27" s="60">
        <v>0.01</v>
      </c>
      <c r="CG27" s="148"/>
      <c r="CH27" s="148"/>
      <c r="CI27" s="148"/>
      <c r="CJ27" s="148"/>
      <c r="CK27" s="148"/>
      <c r="CL27" s="148"/>
      <c r="CM27" s="148"/>
      <c r="CN27" s="148"/>
      <c r="CO27" s="148"/>
      <c r="CP27" s="148"/>
      <c r="CQ27" s="148"/>
      <c r="CR27" s="148"/>
      <c r="CS27" s="148"/>
      <c r="CT27" s="148"/>
      <c r="CU27" s="148"/>
      <c r="CV27" s="148"/>
      <c r="CW27" s="148"/>
      <c r="CX27" s="148"/>
      <c r="CY27" s="148"/>
      <c r="CZ27" s="148"/>
      <c r="DA27" s="148"/>
      <c r="DB27" s="148"/>
      <c r="DC27" s="148"/>
      <c r="DD27" s="148"/>
      <c r="DE27" s="148"/>
      <c r="DF27" s="148"/>
      <c r="DG27" s="148"/>
      <c r="DH27" s="148"/>
      <c r="DI27" s="148"/>
      <c r="DJ27" s="148"/>
    </row>
    <row r="28" spans="1:114">
      <c r="A28" s="57">
        <v>45</v>
      </c>
      <c r="B28" s="58">
        <v>2.5399999999999999E-2</v>
      </c>
      <c r="C28" s="58">
        <v>2.3300000000000001E-2</v>
      </c>
      <c r="D28" s="58">
        <v>2.12E-2</v>
      </c>
      <c r="E28" s="58">
        <v>1.8800000000000001E-2</v>
      </c>
      <c r="F28" s="58">
        <v>1.6E-2</v>
      </c>
      <c r="G28" s="58">
        <v>1.2999999999999999E-2</v>
      </c>
      <c r="H28" s="58">
        <v>0.01</v>
      </c>
      <c r="I28" s="58">
        <v>7.1000000000000004E-3</v>
      </c>
      <c r="J28" s="58">
        <v>4.4000000000000003E-3</v>
      </c>
      <c r="K28" s="58">
        <v>1.8E-3</v>
      </c>
      <c r="L28" s="58">
        <v>-5.0000000000000001E-4</v>
      </c>
      <c r="M28" s="58">
        <v>-2.5999999999999999E-3</v>
      </c>
      <c r="N28" s="58">
        <v>-4.4000000000000003E-3</v>
      </c>
      <c r="O28" s="58">
        <v>-5.5999999999999999E-3</v>
      </c>
      <c r="P28" s="58">
        <v>-6.1000000000000004E-3</v>
      </c>
      <c r="Q28" s="58">
        <v>-5.5999999999999999E-3</v>
      </c>
      <c r="R28" s="58">
        <v>-4.1000000000000003E-3</v>
      </c>
      <c r="S28" s="58">
        <v>-1.1999999999999999E-3</v>
      </c>
      <c r="T28" s="58">
        <v>2.8E-3</v>
      </c>
      <c r="U28" s="58">
        <v>7.6E-3</v>
      </c>
      <c r="V28" s="58">
        <v>1.29E-2</v>
      </c>
      <c r="W28" s="58">
        <v>1.83E-2</v>
      </c>
      <c r="X28" s="58">
        <v>2.3400000000000001E-2</v>
      </c>
      <c r="Y28" s="58">
        <v>2.7699999999999999E-2</v>
      </c>
      <c r="Z28" s="58">
        <v>3.1E-2</v>
      </c>
      <c r="AA28" s="58">
        <v>3.3000000000000002E-2</v>
      </c>
      <c r="AB28" s="58">
        <v>3.3700000000000001E-2</v>
      </c>
      <c r="AC28" s="58">
        <v>3.3500000000000002E-2</v>
      </c>
      <c r="AD28" s="58">
        <v>3.2399999999999998E-2</v>
      </c>
      <c r="AE28" s="58">
        <v>3.0800000000000001E-2</v>
      </c>
      <c r="AF28" s="58">
        <v>2.8500000000000001E-2</v>
      </c>
      <c r="AG28" s="58">
        <v>2.5499999999999998E-2</v>
      </c>
      <c r="AH28" s="58">
        <v>2.1700000000000001E-2</v>
      </c>
      <c r="AI28" s="58">
        <v>1.7100000000000001E-2</v>
      </c>
      <c r="AJ28" s="58">
        <v>1.2200000000000001E-2</v>
      </c>
      <c r="AK28" s="58">
        <v>7.1999999999999998E-3</v>
      </c>
      <c r="AL28" s="58">
        <v>2.5000000000000001E-3</v>
      </c>
      <c r="AM28" s="58">
        <v>-1.4E-3</v>
      </c>
      <c r="AN28" s="58">
        <v>-4.1999999999999997E-3</v>
      </c>
      <c r="AO28" s="58">
        <v>-5.4000000000000003E-3</v>
      </c>
      <c r="AP28" s="58">
        <v>-4.8999999999999998E-3</v>
      </c>
      <c r="AQ28" s="58">
        <v>-2.3999999999999998E-3</v>
      </c>
      <c r="AR28" s="58">
        <v>1.9E-3</v>
      </c>
      <c r="AS28" s="58">
        <v>7.3000000000000001E-3</v>
      </c>
      <c r="AT28" s="58">
        <v>1.2699999999999999E-2</v>
      </c>
      <c r="AU28" s="58">
        <v>1.6500000000000001E-2</v>
      </c>
      <c r="AV28" s="58">
        <v>1.7399999999999999E-2</v>
      </c>
      <c r="AW28" s="58">
        <v>1.55E-2</v>
      </c>
      <c r="AX28" s="58">
        <v>1.18E-2</v>
      </c>
      <c r="AY28" s="58">
        <v>7.9000000000000008E-3</v>
      </c>
      <c r="AZ28" s="58">
        <v>5.3E-3</v>
      </c>
      <c r="BA28" s="58">
        <v>4.7999999999999996E-3</v>
      </c>
      <c r="BB28" s="58">
        <v>6.4999999999999997E-3</v>
      </c>
      <c r="BC28" s="58">
        <v>0.01</v>
      </c>
      <c r="BD28" s="63">
        <v>1.4500000000000001E-2</v>
      </c>
      <c r="BE28" s="63">
        <v>1.9199999999999998E-2</v>
      </c>
      <c r="BF28" s="59">
        <v>2.3199999999999998E-2</v>
      </c>
      <c r="BG28" s="58">
        <v>2.5700000000000001E-2</v>
      </c>
      <c r="BH28" s="58">
        <v>2.6499999999999999E-2</v>
      </c>
      <c r="BI28" s="58">
        <v>2.5399999999999999E-2</v>
      </c>
      <c r="BJ28" s="58">
        <v>2.24E-2</v>
      </c>
      <c r="BK28" s="58">
        <v>1.7899999999999999E-2</v>
      </c>
      <c r="BL28" s="58">
        <v>1.24E-2</v>
      </c>
      <c r="BM28" s="60">
        <v>1.12E-2</v>
      </c>
      <c r="BN28" s="60">
        <v>9.5999999999999992E-3</v>
      </c>
      <c r="BO28" s="60">
        <v>7.7999999999999996E-3</v>
      </c>
      <c r="BP28" s="60">
        <v>6.0000000000000001E-3</v>
      </c>
      <c r="BQ28" s="60">
        <v>4.4000000000000003E-3</v>
      </c>
      <c r="BR28" s="60">
        <v>3.0000000000000001E-3</v>
      </c>
      <c r="BS28" s="60">
        <v>2.0999999999999999E-3</v>
      </c>
      <c r="BT28" s="60">
        <v>1.6000000000000001E-3</v>
      </c>
      <c r="BU28" s="60">
        <v>1.6999999999999999E-3</v>
      </c>
      <c r="BV28" s="60">
        <v>2.2000000000000001E-3</v>
      </c>
      <c r="BW28" s="60">
        <v>3.0999999999999999E-3</v>
      </c>
      <c r="BX28" s="60">
        <v>4.1999999999999997E-3</v>
      </c>
      <c r="BY28" s="60">
        <v>5.4000000000000003E-3</v>
      </c>
      <c r="BZ28" s="60">
        <v>6.6E-3</v>
      </c>
      <c r="CA28" s="60">
        <v>7.7000000000000002E-3</v>
      </c>
      <c r="CB28" s="60">
        <v>8.6E-3</v>
      </c>
      <c r="CC28" s="60">
        <v>9.2999999999999992E-3</v>
      </c>
      <c r="CD28" s="60">
        <v>9.7000000000000003E-3</v>
      </c>
      <c r="CE28" s="60">
        <v>9.9000000000000008E-3</v>
      </c>
      <c r="CF28" s="60">
        <v>0.01</v>
      </c>
      <c r="CG28" s="148"/>
      <c r="CH28" s="148"/>
      <c r="CI28" s="148"/>
      <c r="CJ28" s="148"/>
      <c r="CK28" s="148"/>
      <c r="CL28" s="148"/>
      <c r="CM28" s="148"/>
      <c r="CN28" s="148"/>
      <c r="CO28" s="148"/>
      <c r="CP28" s="148"/>
      <c r="CQ28" s="148"/>
      <c r="CR28" s="148"/>
      <c r="CS28" s="148"/>
      <c r="CT28" s="148"/>
      <c r="CU28" s="148"/>
      <c r="CV28" s="148"/>
      <c r="CW28" s="148"/>
      <c r="CX28" s="148"/>
      <c r="CY28" s="148"/>
      <c r="CZ28" s="148"/>
      <c r="DA28" s="148"/>
      <c r="DB28" s="148"/>
      <c r="DC28" s="148"/>
      <c r="DD28" s="148"/>
      <c r="DE28" s="148"/>
      <c r="DF28" s="148"/>
      <c r="DG28" s="148"/>
      <c r="DH28" s="148"/>
      <c r="DI28" s="148"/>
      <c r="DJ28" s="148"/>
    </row>
    <row r="29" spans="1:114">
      <c r="A29" s="57">
        <v>46</v>
      </c>
      <c r="B29" s="58">
        <v>2.3900000000000001E-2</v>
      </c>
      <c r="C29" s="58">
        <v>2.1999999999999999E-2</v>
      </c>
      <c r="D29" s="58">
        <v>0.02</v>
      </c>
      <c r="E29" s="58">
        <v>1.77E-2</v>
      </c>
      <c r="F29" s="58">
        <v>1.5100000000000001E-2</v>
      </c>
      <c r="G29" s="58">
        <v>1.23E-2</v>
      </c>
      <c r="H29" s="58">
        <v>9.4999999999999998E-3</v>
      </c>
      <c r="I29" s="58">
        <v>6.7000000000000002E-3</v>
      </c>
      <c r="J29" s="58">
        <v>4.1999999999999997E-3</v>
      </c>
      <c r="K29" s="58">
        <v>1.9E-3</v>
      </c>
      <c r="L29" s="58">
        <v>-2.0000000000000001E-4</v>
      </c>
      <c r="M29" s="58">
        <v>-2.0999999999999999E-3</v>
      </c>
      <c r="N29" s="58">
        <v>-3.5999999999999999E-3</v>
      </c>
      <c r="O29" s="58">
        <v>-4.4999999999999997E-3</v>
      </c>
      <c r="P29" s="58">
        <v>-4.7999999999999996E-3</v>
      </c>
      <c r="Q29" s="58">
        <v>-4.1999999999999997E-3</v>
      </c>
      <c r="R29" s="58">
        <v>-2.7000000000000001E-3</v>
      </c>
      <c r="S29" s="58">
        <v>0</v>
      </c>
      <c r="T29" s="58">
        <v>3.7000000000000002E-3</v>
      </c>
      <c r="U29" s="58">
        <v>8.2000000000000007E-3</v>
      </c>
      <c r="V29" s="58">
        <v>1.2999999999999999E-2</v>
      </c>
      <c r="W29" s="58">
        <v>1.7999999999999999E-2</v>
      </c>
      <c r="X29" s="58">
        <v>2.2700000000000001E-2</v>
      </c>
      <c r="Y29" s="58">
        <v>2.69E-2</v>
      </c>
      <c r="Z29" s="58">
        <v>3.0099999999999998E-2</v>
      </c>
      <c r="AA29" s="58">
        <v>3.2000000000000001E-2</v>
      </c>
      <c r="AB29" s="58">
        <v>3.2800000000000003E-2</v>
      </c>
      <c r="AC29" s="58">
        <v>3.2599999999999997E-2</v>
      </c>
      <c r="AD29" s="58">
        <v>3.1699999999999999E-2</v>
      </c>
      <c r="AE29" s="58">
        <v>3.0300000000000001E-2</v>
      </c>
      <c r="AF29" s="58">
        <v>2.8500000000000001E-2</v>
      </c>
      <c r="AG29" s="58">
        <v>2.6100000000000002E-2</v>
      </c>
      <c r="AH29" s="58">
        <v>2.3E-2</v>
      </c>
      <c r="AI29" s="58">
        <v>1.9099999999999999E-2</v>
      </c>
      <c r="AJ29" s="58">
        <v>1.4800000000000001E-2</v>
      </c>
      <c r="AK29" s="58">
        <v>1.04E-2</v>
      </c>
      <c r="AL29" s="58">
        <v>6.3E-3</v>
      </c>
      <c r="AM29" s="58">
        <v>2.7000000000000001E-3</v>
      </c>
      <c r="AN29" s="58">
        <v>1E-4</v>
      </c>
      <c r="AO29" s="58">
        <v>-1.1000000000000001E-3</v>
      </c>
      <c r="AP29" s="58">
        <v>-8.9999999999999998E-4</v>
      </c>
      <c r="AQ29" s="58">
        <v>8.9999999999999998E-4</v>
      </c>
      <c r="AR29" s="58">
        <v>4.1000000000000003E-3</v>
      </c>
      <c r="AS29" s="58">
        <v>8.2000000000000007E-3</v>
      </c>
      <c r="AT29" s="58">
        <v>1.21E-2</v>
      </c>
      <c r="AU29" s="58">
        <v>1.46E-2</v>
      </c>
      <c r="AV29" s="58">
        <v>1.49E-2</v>
      </c>
      <c r="AW29" s="58">
        <v>1.2699999999999999E-2</v>
      </c>
      <c r="AX29" s="58">
        <v>8.9999999999999993E-3</v>
      </c>
      <c r="AY29" s="58">
        <v>5.4000000000000003E-3</v>
      </c>
      <c r="AZ29" s="58">
        <v>3.0000000000000001E-3</v>
      </c>
      <c r="BA29" s="58">
        <v>2.7000000000000001E-3</v>
      </c>
      <c r="BB29" s="58">
        <v>4.4999999999999997E-3</v>
      </c>
      <c r="BC29" s="58">
        <v>8.0999999999999996E-3</v>
      </c>
      <c r="BD29" s="63">
        <v>1.26E-2</v>
      </c>
      <c r="BE29" s="63">
        <v>1.72E-2</v>
      </c>
      <c r="BF29" s="59">
        <v>2.12E-2</v>
      </c>
      <c r="BG29" s="58">
        <v>2.3800000000000002E-2</v>
      </c>
      <c r="BH29" s="58">
        <v>2.4899999999999999E-2</v>
      </c>
      <c r="BI29" s="58">
        <v>2.4199999999999999E-2</v>
      </c>
      <c r="BJ29" s="58">
        <v>2.1999999999999999E-2</v>
      </c>
      <c r="BK29" s="58">
        <v>1.84E-2</v>
      </c>
      <c r="BL29" s="58">
        <v>1.38E-2</v>
      </c>
      <c r="BM29" s="60">
        <v>1.2999999999999999E-2</v>
      </c>
      <c r="BN29" s="60">
        <v>1.17E-2</v>
      </c>
      <c r="BO29" s="60">
        <v>1.01E-2</v>
      </c>
      <c r="BP29" s="60">
        <v>8.3000000000000001E-3</v>
      </c>
      <c r="BQ29" s="60">
        <v>6.4999999999999997E-3</v>
      </c>
      <c r="BR29" s="60">
        <v>4.8999999999999998E-3</v>
      </c>
      <c r="BS29" s="60">
        <v>3.5999999999999999E-3</v>
      </c>
      <c r="BT29" s="60">
        <v>2.8E-3</v>
      </c>
      <c r="BU29" s="60">
        <v>2.5000000000000001E-3</v>
      </c>
      <c r="BV29" s="60">
        <v>2.7000000000000001E-3</v>
      </c>
      <c r="BW29" s="60">
        <v>3.3999999999999998E-3</v>
      </c>
      <c r="BX29" s="60">
        <v>4.3E-3</v>
      </c>
      <c r="BY29" s="60">
        <v>5.4000000000000003E-3</v>
      </c>
      <c r="BZ29" s="60">
        <v>6.4999999999999997E-3</v>
      </c>
      <c r="CA29" s="60">
        <v>7.6E-3</v>
      </c>
      <c r="CB29" s="60">
        <v>8.5000000000000006E-3</v>
      </c>
      <c r="CC29" s="60">
        <v>9.1999999999999998E-3</v>
      </c>
      <c r="CD29" s="60">
        <v>9.7000000000000003E-3</v>
      </c>
      <c r="CE29" s="60">
        <v>9.9000000000000008E-3</v>
      </c>
      <c r="CF29" s="60">
        <v>0.01</v>
      </c>
      <c r="CG29" s="148"/>
      <c r="CH29" s="148"/>
      <c r="CI29" s="148"/>
      <c r="CJ29" s="148"/>
      <c r="CK29" s="148"/>
      <c r="CL29" s="148"/>
      <c r="CM29" s="148"/>
      <c r="CN29" s="148"/>
      <c r="CO29" s="148"/>
      <c r="CP29" s="148"/>
      <c r="CQ29" s="148"/>
      <c r="CR29" s="148"/>
      <c r="CS29" s="148"/>
      <c r="CT29" s="148"/>
      <c r="CU29" s="148"/>
      <c r="CV29" s="148"/>
      <c r="CW29" s="148"/>
      <c r="CX29" s="148"/>
      <c r="CY29" s="148"/>
      <c r="CZ29" s="148"/>
      <c r="DA29" s="148"/>
      <c r="DB29" s="148"/>
      <c r="DC29" s="148"/>
      <c r="DD29" s="148"/>
      <c r="DE29" s="148"/>
      <c r="DF29" s="148"/>
      <c r="DG29" s="148"/>
      <c r="DH29" s="148"/>
      <c r="DI29" s="148"/>
      <c r="DJ29" s="148"/>
    </row>
    <row r="30" spans="1:114">
      <c r="A30" s="57">
        <v>47</v>
      </c>
      <c r="B30" s="58">
        <v>2.2599999999999999E-2</v>
      </c>
      <c r="C30" s="58">
        <v>2.07E-2</v>
      </c>
      <c r="D30" s="58">
        <v>1.8800000000000001E-2</v>
      </c>
      <c r="E30" s="58">
        <v>1.67E-2</v>
      </c>
      <c r="F30" s="58">
        <v>1.43E-2</v>
      </c>
      <c r="G30" s="58">
        <v>1.1599999999999999E-2</v>
      </c>
      <c r="H30" s="58">
        <v>8.8999999999999999E-3</v>
      </c>
      <c r="I30" s="58">
        <v>6.3E-3</v>
      </c>
      <c r="J30" s="58">
        <v>3.8999999999999998E-3</v>
      </c>
      <c r="K30" s="58">
        <v>1.8E-3</v>
      </c>
      <c r="L30" s="58">
        <v>0</v>
      </c>
      <c r="M30" s="58">
        <v>-1.6000000000000001E-3</v>
      </c>
      <c r="N30" s="58">
        <v>-2.8999999999999998E-3</v>
      </c>
      <c r="O30" s="58">
        <v>-3.5000000000000001E-3</v>
      </c>
      <c r="P30" s="58">
        <v>-3.5999999999999999E-3</v>
      </c>
      <c r="Q30" s="58">
        <v>-2.8999999999999998E-3</v>
      </c>
      <c r="R30" s="58">
        <v>-1.2999999999999999E-3</v>
      </c>
      <c r="S30" s="58">
        <v>1.2999999999999999E-3</v>
      </c>
      <c r="T30" s="58">
        <v>4.7999999999999996E-3</v>
      </c>
      <c r="U30" s="58">
        <v>8.8999999999999999E-3</v>
      </c>
      <c r="V30" s="58">
        <v>1.3299999999999999E-2</v>
      </c>
      <c r="W30" s="58">
        <v>1.78E-2</v>
      </c>
      <c r="X30" s="58">
        <v>2.2200000000000001E-2</v>
      </c>
      <c r="Y30" s="58">
        <v>2.6100000000000002E-2</v>
      </c>
      <c r="Z30" s="58">
        <v>2.9100000000000001E-2</v>
      </c>
      <c r="AA30" s="58">
        <v>3.09E-2</v>
      </c>
      <c r="AB30" s="58">
        <v>3.1600000000000003E-2</v>
      </c>
      <c r="AC30" s="58">
        <v>3.15E-2</v>
      </c>
      <c r="AD30" s="58">
        <v>3.0800000000000001E-2</v>
      </c>
      <c r="AE30" s="58">
        <v>2.9700000000000001E-2</v>
      </c>
      <c r="AF30" s="58">
        <v>2.8299999999999999E-2</v>
      </c>
      <c r="AG30" s="58">
        <v>2.63E-2</v>
      </c>
      <c r="AH30" s="58">
        <v>2.3699999999999999E-2</v>
      </c>
      <c r="AI30" s="58">
        <v>2.0500000000000001E-2</v>
      </c>
      <c r="AJ30" s="58">
        <v>1.6799999999999999E-2</v>
      </c>
      <c r="AK30" s="58">
        <v>1.2999999999999999E-2</v>
      </c>
      <c r="AL30" s="58">
        <v>9.4000000000000004E-3</v>
      </c>
      <c r="AM30" s="58">
        <v>6.4000000000000003E-3</v>
      </c>
      <c r="AN30" s="58">
        <v>4.1999999999999997E-3</v>
      </c>
      <c r="AO30" s="58">
        <v>3.0000000000000001E-3</v>
      </c>
      <c r="AP30" s="58">
        <v>3.0000000000000001E-3</v>
      </c>
      <c r="AQ30" s="58">
        <v>4.3E-3</v>
      </c>
      <c r="AR30" s="58">
        <v>6.6E-3</v>
      </c>
      <c r="AS30" s="58">
        <v>9.4999999999999998E-3</v>
      </c>
      <c r="AT30" s="58">
        <v>1.2200000000000001E-2</v>
      </c>
      <c r="AU30" s="58">
        <v>1.38E-2</v>
      </c>
      <c r="AV30" s="58">
        <v>1.34E-2</v>
      </c>
      <c r="AW30" s="58">
        <v>1.0800000000000001E-2</v>
      </c>
      <c r="AX30" s="58">
        <v>7.1000000000000004E-3</v>
      </c>
      <c r="AY30" s="58">
        <v>3.3999999999999998E-3</v>
      </c>
      <c r="AZ30" s="58">
        <v>1.1000000000000001E-3</v>
      </c>
      <c r="BA30" s="58">
        <v>6.9999999999999999E-4</v>
      </c>
      <c r="BB30" s="58">
        <v>2.5000000000000001E-3</v>
      </c>
      <c r="BC30" s="58">
        <v>5.8999999999999999E-3</v>
      </c>
      <c r="BD30" s="63">
        <v>1.03E-2</v>
      </c>
      <c r="BE30" s="63">
        <v>1.49E-2</v>
      </c>
      <c r="BF30" s="59">
        <v>1.89E-2</v>
      </c>
      <c r="BG30" s="58">
        <v>2.1600000000000001E-2</v>
      </c>
      <c r="BH30" s="58">
        <v>2.3E-2</v>
      </c>
      <c r="BI30" s="58">
        <v>2.2700000000000001E-2</v>
      </c>
      <c r="BJ30" s="58">
        <v>2.1000000000000001E-2</v>
      </c>
      <c r="BK30" s="58">
        <v>1.8100000000000002E-2</v>
      </c>
      <c r="BL30" s="58">
        <v>1.43E-2</v>
      </c>
      <c r="BM30" s="60">
        <v>1.4E-2</v>
      </c>
      <c r="BN30" s="60">
        <v>1.3100000000000001E-2</v>
      </c>
      <c r="BO30" s="60">
        <v>1.17E-2</v>
      </c>
      <c r="BP30" s="60">
        <v>1.01E-2</v>
      </c>
      <c r="BQ30" s="60">
        <v>8.3000000000000001E-3</v>
      </c>
      <c r="BR30" s="60">
        <v>6.6E-3</v>
      </c>
      <c r="BS30" s="60">
        <v>5.1999999999999998E-3</v>
      </c>
      <c r="BT30" s="60">
        <v>4.1000000000000003E-3</v>
      </c>
      <c r="BU30" s="60">
        <v>3.5000000000000001E-3</v>
      </c>
      <c r="BV30" s="60">
        <v>3.3999999999999998E-3</v>
      </c>
      <c r="BW30" s="60">
        <v>3.8E-3</v>
      </c>
      <c r="BX30" s="60">
        <v>4.4999999999999997E-3</v>
      </c>
      <c r="BY30" s="60">
        <v>5.4000000000000003E-3</v>
      </c>
      <c r="BZ30" s="60">
        <v>6.4999999999999997E-3</v>
      </c>
      <c r="CA30" s="60">
        <v>7.4999999999999997E-3</v>
      </c>
      <c r="CB30" s="60">
        <v>8.3999999999999995E-3</v>
      </c>
      <c r="CC30" s="60">
        <v>9.1000000000000004E-3</v>
      </c>
      <c r="CD30" s="60">
        <v>9.5999999999999992E-3</v>
      </c>
      <c r="CE30" s="60">
        <v>9.9000000000000008E-3</v>
      </c>
      <c r="CF30" s="60">
        <v>0.01</v>
      </c>
      <c r="CG30" s="148"/>
      <c r="CH30" s="148"/>
      <c r="CI30" s="148"/>
      <c r="CJ30" s="148"/>
      <c r="CK30" s="148"/>
      <c r="CL30" s="148"/>
      <c r="CM30" s="148"/>
      <c r="CN30" s="148"/>
      <c r="CO30" s="148"/>
      <c r="CP30" s="148"/>
      <c r="CQ30" s="148"/>
      <c r="CR30" s="148"/>
      <c r="CS30" s="148"/>
      <c r="CT30" s="148"/>
      <c r="CU30" s="148"/>
      <c r="CV30" s="148"/>
      <c r="CW30" s="148"/>
      <c r="CX30" s="148"/>
      <c r="CY30" s="148"/>
      <c r="CZ30" s="148"/>
      <c r="DA30" s="148"/>
      <c r="DB30" s="148"/>
      <c r="DC30" s="148"/>
      <c r="DD30" s="148"/>
      <c r="DE30" s="148"/>
      <c r="DF30" s="148"/>
      <c r="DG30" s="148"/>
      <c r="DH30" s="148"/>
      <c r="DI30" s="148"/>
      <c r="DJ30" s="148"/>
    </row>
    <row r="31" spans="1:114">
      <c r="A31" s="57">
        <v>48</v>
      </c>
      <c r="B31" s="58">
        <v>2.12E-2</v>
      </c>
      <c r="C31" s="58">
        <v>1.9599999999999999E-2</v>
      </c>
      <c r="D31" s="58">
        <v>1.78E-2</v>
      </c>
      <c r="E31" s="58">
        <v>1.5800000000000002E-2</v>
      </c>
      <c r="F31" s="58">
        <v>1.35E-2</v>
      </c>
      <c r="G31" s="58">
        <v>1.09E-2</v>
      </c>
      <c r="H31" s="58">
        <v>8.3000000000000001E-3</v>
      </c>
      <c r="I31" s="58">
        <v>5.7999999999999996E-3</v>
      </c>
      <c r="J31" s="58">
        <v>3.5999999999999999E-3</v>
      </c>
      <c r="K31" s="58">
        <v>1.6999999999999999E-3</v>
      </c>
      <c r="L31" s="58">
        <v>1E-4</v>
      </c>
      <c r="M31" s="58">
        <v>-1.2999999999999999E-3</v>
      </c>
      <c r="N31" s="58">
        <v>-2.3E-3</v>
      </c>
      <c r="O31" s="58">
        <v>-2.7000000000000001E-3</v>
      </c>
      <c r="P31" s="58">
        <v>-2.5999999999999999E-3</v>
      </c>
      <c r="Q31" s="58">
        <v>-1.6999999999999999E-3</v>
      </c>
      <c r="R31" s="58">
        <v>0</v>
      </c>
      <c r="S31" s="58">
        <v>2.5999999999999999E-3</v>
      </c>
      <c r="T31" s="58">
        <v>5.8999999999999999E-3</v>
      </c>
      <c r="U31" s="58">
        <v>9.7000000000000003E-3</v>
      </c>
      <c r="V31" s="58">
        <v>1.38E-2</v>
      </c>
      <c r="W31" s="58">
        <v>1.7899999999999999E-2</v>
      </c>
      <c r="X31" s="58">
        <v>2.1899999999999999E-2</v>
      </c>
      <c r="Y31" s="58">
        <v>2.5399999999999999E-2</v>
      </c>
      <c r="Z31" s="58">
        <v>2.81E-2</v>
      </c>
      <c r="AA31" s="58">
        <v>2.9700000000000001E-2</v>
      </c>
      <c r="AB31" s="58">
        <v>3.0300000000000001E-2</v>
      </c>
      <c r="AC31" s="58">
        <v>3.0300000000000001E-2</v>
      </c>
      <c r="AD31" s="58">
        <v>2.9700000000000001E-2</v>
      </c>
      <c r="AE31" s="58">
        <v>2.8899999999999999E-2</v>
      </c>
      <c r="AF31" s="58">
        <v>2.7699999999999999E-2</v>
      </c>
      <c r="AG31" s="58">
        <v>2.6100000000000002E-2</v>
      </c>
      <c r="AH31" s="58">
        <v>2.3900000000000001E-2</v>
      </c>
      <c r="AI31" s="58">
        <v>2.12E-2</v>
      </c>
      <c r="AJ31" s="58">
        <v>1.8100000000000002E-2</v>
      </c>
      <c r="AK31" s="58">
        <v>1.4999999999999999E-2</v>
      </c>
      <c r="AL31" s="58">
        <v>1.21E-2</v>
      </c>
      <c r="AM31" s="58">
        <v>9.7000000000000003E-3</v>
      </c>
      <c r="AN31" s="58">
        <v>7.9000000000000008E-3</v>
      </c>
      <c r="AO31" s="58">
        <v>6.8999999999999999E-3</v>
      </c>
      <c r="AP31" s="58">
        <v>6.7999999999999996E-3</v>
      </c>
      <c r="AQ31" s="58">
        <v>7.6E-3</v>
      </c>
      <c r="AR31" s="58">
        <v>9.1000000000000004E-3</v>
      </c>
      <c r="AS31" s="58">
        <v>1.12E-2</v>
      </c>
      <c r="AT31" s="58">
        <v>1.2999999999999999E-2</v>
      </c>
      <c r="AU31" s="58">
        <v>1.3899999999999999E-2</v>
      </c>
      <c r="AV31" s="58">
        <v>1.29E-2</v>
      </c>
      <c r="AW31" s="58">
        <v>1.01E-2</v>
      </c>
      <c r="AX31" s="58">
        <v>6.1000000000000004E-3</v>
      </c>
      <c r="AY31" s="58">
        <v>2.3E-3</v>
      </c>
      <c r="AZ31" s="58">
        <v>-2.9999999999999997E-4</v>
      </c>
      <c r="BA31" s="58">
        <v>-1E-3</v>
      </c>
      <c r="BB31" s="58">
        <v>4.0000000000000002E-4</v>
      </c>
      <c r="BC31" s="58">
        <v>3.7000000000000002E-3</v>
      </c>
      <c r="BD31" s="63">
        <v>7.9000000000000008E-3</v>
      </c>
      <c r="BE31" s="63">
        <v>1.24E-2</v>
      </c>
      <c r="BF31" s="59">
        <v>1.6400000000000001E-2</v>
      </c>
      <c r="BG31" s="58">
        <v>1.9300000000000001E-2</v>
      </c>
      <c r="BH31" s="58">
        <v>2.0799999999999999E-2</v>
      </c>
      <c r="BI31" s="58">
        <v>2.0799999999999999E-2</v>
      </c>
      <c r="BJ31" s="58">
        <v>1.95E-2</v>
      </c>
      <c r="BK31" s="58">
        <v>1.72E-2</v>
      </c>
      <c r="BL31" s="58">
        <v>1.41E-2</v>
      </c>
      <c r="BM31" s="60">
        <v>1.41E-2</v>
      </c>
      <c r="BN31" s="60">
        <v>1.37E-2</v>
      </c>
      <c r="BO31" s="60">
        <v>1.2699999999999999E-2</v>
      </c>
      <c r="BP31" s="60">
        <v>1.14E-2</v>
      </c>
      <c r="BQ31" s="60">
        <v>9.7999999999999997E-3</v>
      </c>
      <c r="BR31" s="60">
        <v>8.2000000000000007E-3</v>
      </c>
      <c r="BS31" s="60">
        <v>6.6E-3</v>
      </c>
      <c r="BT31" s="60">
        <v>5.4000000000000003E-3</v>
      </c>
      <c r="BU31" s="60">
        <v>4.5999999999999999E-3</v>
      </c>
      <c r="BV31" s="60">
        <v>4.3E-3</v>
      </c>
      <c r="BW31" s="60">
        <v>4.4000000000000003E-3</v>
      </c>
      <c r="BX31" s="60">
        <v>4.8999999999999998E-3</v>
      </c>
      <c r="BY31" s="60">
        <v>5.5999999999999999E-3</v>
      </c>
      <c r="BZ31" s="60">
        <v>6.4999999999999997E-3</v>
      </c>
      <c r="CA31" s="60">
        <v>7.4000000000000003E-3</v>
      </c>
      <c r="CB31" s="60">
        <v>8.3000000000000001E-3</v>
      </c>
      <c r="CC31" s="60">
        <v>9.1000000000000004E-3</v>
      </c>
      <c r="CD31" s="60">
        <v>9.5999999999999992E-3</v>
      </c>
      <c r="CE31" s="60">
        <v>9.9000000000000008E-3</v>
      </c>
      <c r="CF31" s="60">
        <v>0.01</v>
      </c>
      <c r="CG31" s="148"/>
      <c r="CH31" s="148"/>
      <c r="CI31" s="148"/>
      <c r="CJ31" s="148"/>
      <c r="CK31" s="148"/>
      <c r="CL31" s="148"/>
      <c r="CM31" s="148"/>
      <c r="CN31" s="148"/>
      <c r="CO31" s="148"/>
      <c r="CP31" s="148"/>
      <c r="CQ31" s="148"/>
      <c r="CR31" s="148"/>
      <c r="CS31" s="148"/>
      <c r="CT31" s="148"/>
      <c r="CU31" s="148"/>
      <c r="CV31" s="148"/>
      <c r="CW31" s="148"/>
      <c r="CX31" s="148"/>
      <c r="CY31" s="148"/>
      <c r="CZ31" s="148"/>
      <c r="DA31" s="148"/>
      <c r="DB31" s="148"/>
      <c r="DC31" s="148"/>
      <c r="DD31" s="148"/>
      <c r="DE31" s="148"/>
      <c r="DF31" s="148"/>
      <c r="DG31" s="148"/>
      <c r="DH31" s="148"/>
      <c r="DI31" s="148"/>
      <c r="DJ31" s="148"/>
    </row>
    <row r="32" spans="1:114">
      <c r="A32" s="57">
        <v>49</v>
      </c>
      <c r="B32" s="58">
        <v>0.02</v>
      </c>
      <c r="C32" s="58">
        <v>1.8499999999999999E-2</v>
      </c>
      <c r="D32" s="58">
        <v>1.6899999999999998E-2</v>
      </c>
      <c r="E32" s="58">
        <v>1.4999999999999999E-2</v>
      </c>
      <c r="F32" s="58">
        <v>1.2800000000000001E-2</v>
      </c>
      <c r="G32" s="58">
        <v>1.03E-2</v>
      </c>
      <c r="H32" s="58">
        <v>7.7000000000000002E-3</v>
      </c>
      <c r="I32" s="58">
        <v>5.4000000000000003E-3</v>
      </c>
      <c r="J32" s="58">
        <v>3.3999999999999998E-3</v>
      </c>
      <c r="K32" s="58">
        <v>1.6000000000000001E-3</v>
      </c>
      <c r="L32" s="58">
        <v>2.0000000000000001E-4</v>
      </c>
      <c r="M32" s="58">
        <v>-1E-3</v>
      </c>
      <c r="N32" s="58">
        <v>-1.8E-3</v>
      </c>
      <c r="O32" s="58">
        <v>-2.0999999999999999E-3</v>
      </c>
      <c r="P32" s="58">
        <v>-1.6999999999999999E-3</v>
      </c>
      <c r="Q32" s="58">
        <v>-6.9999999999999999E-4</v>
      </c>
      <c r="R32" s="58">
        <v>1.1000000000000001E-3</v>
      </c>
      <c r="S32" s="58">
        <v>3.7000000000000002E-3</v>
      </c>
      <c r="T32" s="58">
        <v>6.8999999999999999E-3</v>
      </c>
      <c r="U32" s="58">
        <v>1.06E-2</v>
      </c>
      <c r="V32" s="58">
        <v>1.44E-2</v>
      </c>
      <c r="W32" s="58">
        <v>1.8200000000000001E-2</v>
      </c>
      <c r="X32" s="58">
        <v>2.18E-2</v>
      </c>
      <c r="Y32" s="58">
        <v>2.4899999999999999E-2</v>
      </c>
      <c r="Z32" s="58">
        <v>2.7199999999999998E-2</v>
      </c>
      <c r="AA32" s="58">
        <v>2.8500000000000001E-2</v>
      </c>
      <c r="AB32" s="58">
        <v>2.9100000000000001E-2</v>
      </c>
      <c r="AC32" s="58">
        <v>2.9000000000000001E-2</v>
      </c>
      <c r="AD32" s="58">
        <v>2.86E-2</v>
      </c>
      <c r="AE32" s="58">
        <v>2.7900000000000001E-2</v>
      </c>
      <c r="AF32" s="58">
        <v>2.69E-2</v>
      </c>
      <c r="AG32" s="58">
        <v>2.5600000000000001E-2</v>
      </c>
      <c r="AH32" s="58">
        <v>2.3699999999999999E-2</v>
      </c>
      <c r="AI32" s="58">
        <v>2.1399999999999999E-2</v>
      </c>
      <c r="AJ32" s="58">
        <v>1.89E-2</v>
      </c>
      <c r="AK32" s="58">
        <v>1.6400000000000001E-2</v>
      </c>
      <c r="AL32" s="58">
        <v>1.43E-2</v>
      </c>
      <c r="AM32" s="58">
        <v>1.2500000000000001E-2</v>
      </c>
      <c r="AN32" s="58">
        <v>1.12E-2</v>
      </c>
      <c r="AO32" s="58">
        <v>1.04E-2</v>
      </c>
      <c r="AP32" s="58">
        <v>1.0200000000000001E-2</v>
      </c>
      <c r="AQ32" s="58">
        <v>1.06E-2</v>
      </c>
      <c r="AR32" s="58">
        <v>1.1599999999999999E-2</v>
      </c>
      <c r="AS32" s="58">
        <v>1.2999999999999999E-2</v>
      </c>
      <c r="AT32" s="58">
        <v>1.43E-2</v>
      </c>
      <c r="AU32" s="58">
        <v>1.46E-2</v>
      </c>
      <c r="AV32" s="58">
        <v>1.3299999999999999E-2</v>
      </c>
      <c r="AW32" s="58">
        <v>1.0200000000000001E-2</v>
      </c>
      <c r="AX32" s="58">
        <v>6.0000000000000001E-3</v>
      </c>
      <c r="AY32" s="58">
        <v>1.9E-3</v>
      </c>
      <c r="AZ32" s="58">
        <v>-1.1000000000000001E-3</v>
      </c>
      <c r="BA32" s="58">
        <v>-2.3E-3</v>
      </c>
      <c r="BB32" s="58">
        <v>-1.2999999999999999E-3</v>
      </c>
      <c r="BC32" s="58">
        <v>1.5E-3</v>
      </c>
      <c r="BD32" s="63">
        <v>5.4999999999999997E-3</v>
      </c>
      <c r="BE32" s="63">
        <v>9.9000000000000008E-3</v>
      </c>
      <c r="BF32" s="59">
        <v>1.3899999999999999E-2</v>
      </c>
      <c r="BG32" s="58">
        <v>1.6799999999999999E-2</v>
      </c>
      <c r="BH32" s="58">
        <v>1.84E-2</v>
      </c>
      <c r="BI32" s="58">
        <v>1.8700000000000001E-2</v>
      </c>
      <c r="BJ32" s="58">
        <v>1.77E-2</v>
      </c>
      <c r="BK32" s="58">
        <v>1.5699999999999999E-2</v>
      </c>
      <c r="BL32" s="58">
        <v>1.3100000000000001E-2</v>
      </c>
      <c r="BM32" s="60">
        <v>1.3599999999999999E-2</v>
      </c>
      <c r="BN32" s="60">
        <v>1.35E-2</v>
      </c>
      <c r="BO32" s="60">
        <v>1.2999999999999999E-2</v>
      </c>
      <c r="BP32" s="60">
        <v>1.21E-2</v>
      </c>
      <c r="BQ32" s="60">
        <v>1.0800000000000001E-2</v>
      </c>
      <c r="BR32" s="60">
        <v>9.4000000000000004E-3</v>
      </c>
      <c r="BS32" s="60">
        <v>8.0000000000000002E-3</v>
      </c>
      <c r="BT32" s="60">
        <v>6.7000000000000002E-3</v>
      </c>
      <c r="BU32" s="60">
        <v>5.7999999999999996E-3</v>
      </c>
      <c r="BV32" s="60">
        <v>5.3E-3</v>
      </c>
      <c r="BW32" s="60">
        <v>5.1000000000000004E-3</v>
      </c>
      <c r="BX32" s="60">
        <v>5.4000000000000003E-3</v>
      </c>
      <c r="BY32" s="60">
        <v>5.8999999999999999E-3</v>
      </c>
      <c r="BZ32" s="60">
        <v>6.6E-3</v>
      </c>
      <c r="CA32" s="60">
        <v>7.4999999999999997E-3</v>
      </c>
      <c r="CB32" s="60">
        <v>8.3000000000000001E-3</v>
      </c>
      <c r="CC32" s="60">
        <v>8.9999999999999993E-3</v>
      </c>
      <c r="CD32" s="60">
        <v>9.5999999999999992E-3</v>
      </c>
      <c r="CE32" s="60">
        <v>9.9000000000000008E-3</v>
      </c>
      <c r="CF32" s="60">
        <v>0.01</v>
      </c>
      <c r="CG32" s="148"/>
      <c r="CH32" s="148"/>
      <c r="CI32" s="148"/>
      <c r="CJ32" s="148"/>
      <c r="CK32" s="148"/>
      <c r="CL32" s="148"/>
      <c r="CM32" s="148"/>
      <c r="CN32" s="148"/>
      <c r="CO32" s="148"/>
      <c r="CP32" s="148"/>
      <c r="CQ32" s="148"/>
      <c r="CR32" s="148"/>
      <c r="CS32" s="148"/>
      <c r="CT32" s="148"/>
      <c r="CU32" s="148"/>
      <c r="CV32" s="148"/>
      <c r="CW32" s="148"/>
      <c r="CX32" s="148"/>
      <c r="CY32" s="148"/>
      <c r="CZ32" s="148"/>
      <c r="DA32" s="148"/>
      <c r="DB32" s="148"/>
      <c r="DC32" s="148"/>
      <c r="DD32" s="148"/>
      <c r="DE32" s="148"/>
      <c r="DF32" s="148"/>
      <c r="DG32" s="148"/>
      <c r="DH32" s="148"/>
      <c r="DI32" s="148"/>
      <c r="DJ32" s="148"/>
    </row>
    <row r="33" spans="1:114">
      <c r="A33" s="57">
        <v>50</v>
      </c>
      <c r="B33" s="58">
        <v>1.9E-2</v>
      </c>
      <c r="C33" s="58">
        <v>1.7600000000000001E-2</v>
      </c>
      <c r="D33" s="58">
        <v>1.61E-2</v>
      </c>
      <c r="E33" s="58">
        <v>1.43E-2</v>
      </c>
      <c r="F33" s="58">
        <v>1.2200000000000001E-2</v>
      </c>
      <c r="G33" s="58">
        <v>9.7000000000000003E-3</v>
      </c>
      <c r="H33" s="58">
        <v>7.3000000000000001E-3</v>
      </c>
      <c r="I33" s="58">
        <v>5.0000000000000001E-3</v>
      </c>
      <c r="J33" s="58">
        <v>3.2000000000000002E-3</v>
      </c>
      <c r="K33" s="58">
        <v>1.6000000000000001E-3</v>
      </c>
      <c r="L33" s="58">
        <v>2.9999999999999997E-4</v>
      </c>
      <c r="M33" s="58">
        <v>-6.9999999999999999E-4</v>
      </c>
      <c r="N33" s="58">
        <v>-1.4E-3</v>
      </c>
      <c r="O33" s="58">
        <v>-1.6000000000000001E-3</v>
      </c>
      <c r="P33" s="58">
        <v>-1.1999999999999999E-3</v>
      </c>
      <c r="Q33" s="58">
        <v>0</v>
      </c>
      <c r="R33" s="58">
        <v>1.9E-3</v>
      </c>
      <c r="S33" s="58">
        <v>4.4999999999999997E-3</v>
      </c>
      <c r="T33" s="58">
        <v>7.7999999999999996E-3</v>
      </c>
      <c r="U33" s="58">
        <v>1.1299999999999999E-2</v>
      </c>
      <c r="V33" s="58">
        <v>1.4999999999999999E-2</v>
      </c>
      <c r="W33" s="58">
        <v>1.8599999999999998E-2</v>
      </c>
      <c r="X33" s="58">
        <v>2.1899999999999999E-2</v>
      </c>
      <c r="Y33" s="58">
        <v>2.46E-2</v>
      </c>
      <c r="Z33" s="58">
        <v>2.6499999999999999E-2</v>
      </c>
      <c r="AA33" s="58">
        <v>2.75E-2</v>
      </c>
      <c r="AB33" s="58">
        <v>2.7900000000000001E-2</v>
      </c>
      <c r="AC33" s="58">
        <v>2.7799999999999998E-2</v>
      </c>
      <c r="AD33" s="58">
        <v>2.7400000000000001E-2</v>
      </c>
      <c r="AE33" s="58">
        <v>2.6800000000000001E-2</v>
      </c>
      <c r="AF33" s="58">
        <v>2.5899999999999999E-2</v>
      </c>
      <c r="AG33" s="58">
        <v>2.47E-2</v>
      </c>
      <c r="AH33" s="58">
        <v>2.3099999999999999E-2</v>
      </c>
      <c r="AI33" s="58">
        <v>2.12E-2</v>
      </c>
      <c r="AJ33" s="58">
        <v>1.9199999999999998E-2</v>
      </c>
      <c r="AK33" s="58">
        <v>1.7500000000000002E-2</v>
      </c>
      <c r="AL33" s="58">
        <v>1.6E-2</v>
      </c>
      <c r="AM33" s="58">
        <v>1.49E-2</v>
      </c>
      <c r="AN33" s="58">
        <v>1.4E-2</v>
      </c>
      <c r="AO33" s="58">
        <v>1.34E-2</v>
      </c>
      <c r="AP33" s="58">
        <v>1.3100000000000001E-2</v>
      </c>
      <c r="AQ33" s="58">
        <v>1.3299999999999999E-2</v>
      </c>
      <c r="AR33" s="58">
        <v>1.3899999999999999E-2</v>
      </c>
      <c r="AS33" s="58">
        <v>1.49E-2</v>
      </c>
      <c r="AT33" s="58">
        <v>1.5800000000000002E-2</v>
      </c>
      <c r="AU33" s="58">
        <v>1.5800000000000002E-2</v>
      </c>
      <c r="AV33" s="58">
        <v>1.43E-2</v>
      </c>
      <c r="AW33" s="58">
        <v>1.0999999999999999E-2</v>
      </c>
      <c r="AX33" s="58">
        <v>6.7000000000000002E-3</v>
      </c>
      <c r="AY33" s="58">
        <v>2.2000000000000001E-3</v>
      </c>
      <c r="AZ33" s="58">
        <v>-1.1999999999999999E-3</v>
      </c>
      <c r="BA33" s="58">
        <v>-2.8999999999999998E-3</v>
      </c>
      <c r="BB33" s="58">
        <v>-2.5000000000000001E-3</v>
      </c>
      <c r="BC33" s="58">
        <v>-1E-4</v>
      </c>
      <c r="BD33" s="63">
        <v>3.5000000000000001E-3</v>
      </c>
      <c r="BE33" s="63">
        <v>7.6E-3</v>
      </c>
      <c r="BF33" s="59">
        <v>1.15E-2</v>
      </c>
      <c r="BG33" s="58">
        <v>1.43E-2</v>
      </c>
      <c r="BH33" s="58">
        <v>1.6E-2</v>
      </c>
      <c r="BI33" s="58">
        <v>1.6299999999999999E-2</v>
      </c>
      <c r="BJ33" s="58">
        <v>1.55E-2</v>
      </c>
      <c r="BK33" s="58">
        <v>1.38E-2</v>
      </c>
      <c r="BL33" s="58">
        <v>1.1599999999999999E-2</v>
      </c>
      <c r="BM33" s="60">
        <v>1.24E-2</v>
      </c>
      <c r="BN33" s="60">
        <v>1.2699999999999999E-2</v>
      </c>
      <c r="BO33" s="60">
        <v>1.2699999999999999E-2</v>
      </c>
      <c r="BP33" s="60">
        <v>1.2200000000000001E-2</v>
      </c>
      <c r="BQ33" s="60">
        <v>1.14E-2</v>
      </c>
      <c r="BR33" s="60">
        <v>1.03E-2</v>
      </c>
      <c r="BS33" s="60">
        <v>9.1000000000000004E-3</v>
      </c>
      <c r="BT33" s="60">
        <v>8.0000000000000002E-3</v>
      </c>
      <c r="BU33" s="60">
        <v>7.0000000000000001E-3</v>
      </c>
      <c r="BV33" s="60">
        <v>6.3E-3</v>
      </c>
      <c r="BW33" s="60">
        <v>6.0000000000000001E-3</v>
      </c>
      <c r="BX33" s="60">
        <v>6.0000000000000001E-3</v>
      </c>
      <c r="BY33" s="60">
        <v>6.3E-3</v>
      </c>
      <c r="BZ33" s="60">
        <v>6.8999999999999999E-3</v>
      </c>
      <c r="CA33" s="60">
        <v>7.6E-3</v>
      </c>
      <c r="CB33" s="60">
        <v>8.3000000000000001E-3</v>
      </c>
      <c r="CC33" s="60">
        <v>8.9999999999999993E-3</v>
      </c>
      <c r="CD33" s="60">
        <v>9.4999999999999998E-3</v>
      </c>
      <c r="CE33" s="60">
        <v>9.9000000000000008E-3</v>
      </c>
      <c r="CF33" s="60">
        <v>0.01</v>
      </c>
      <c r="CG33" s="148"/>
      <c r="CH33" s="148"/>
      <c r="CI33" s="148"/>
      <c r="CJ33" s="148"/>
      <c r="CK33" s="148"/>
      <c r="CL33" s="148"/>
      <c r="CM33" s="148"/>
      <c r="CN33" s="148"/>
      <c r="CO33" s="148"/>
      <c r="CP33" s="148"/>
      <c r="CQ33" s="148"/>
      <c r="CR33" s="148"/>
      <c r="CS33" s="148"/>
      <c r="CT33" s="148"/>
      <c r="CU33" s="148"/>
      <c r="CV33" s="148"/>
      <c r="CW33" s="148"/>
      <c r="CX33" s="148"/>
      <c r="CY33" s="148"/>
      <c r="CZ33" s="148"/>
      <c r="DA33" s="148"/>
      <c r="DB33" s="148"/>
      <c r="DC33" s="148"/>
      <c r="DD33" s="148"/>
      <c r="DE33" s="148"/>
      <c r="DF33" s="148"/>
      <c r="DG33" s="148"/>
      <c r="DH33" s="148"/>
      <c r="DI33" s="148"/>
      <c r="DJ33" s="148"/>
    </row>
    <row r="34" spans="1:114">
      <c r="A34" s="57">
        <v>51</v>
      </c>
      <c r="B34" s="58">
        <v>1.8100000000000002E-2</v>
      </c>
      <c r="C34" s="58">
        <v>1.6799999999999999E-2</v>
      </c>
      <c r="D34" s="58">
        <v>1.54E-2</v>
      </c>
      <c r="E34" s="58">
        <v>1.37E-2</v>
      </c>
      <c r="F34" s="58">
        <v>1.1599999999999999E-2</v>
      </c>
      <c r="G34" s="58">
        <v>9.2999999999999992E-3</v>
      </c>
      <c r="H34" s="58">
        <v>6.8999999999999999E-3</v>
      </c>
      <c r="I34" s="58">
        <v>4.7999999999999996E-3</v>
      </c>
      <c r="J34" s="58">
        <v>3.0000000000000001E-3</v>
      </c>
      <c r="K34" s="58">
        <v>1.6000000000000001E-3</v>
      </c>
      <c r="L34" s="58">
        <v>4.0000000000000002E-4</v>
      </c>
      <c r="M34" s="58">
        <v>-5.9999999999999995E-4</v>
      </c>
      <c r="N34" s="58">
        <v>-1.1999999999999999E-3</v>
      </c>
      <c r="O34" s="58">
        <v>-1.2999999999999999E-3</v>
      </c>
      <c r="P34" s="58">
        <v>-8.0000000000000004E-4</v>
      </c>
      <c r="Q34" s="58">
        <v>4.0000000000000002E-4</v>
      </c>
      <c r="R34" s="58">
        <v>2.3999999999999998E-3</v>
      </c>
      <c r="S34" s="58">
        <v>5.0000000000000001E-3</v>
      </c>
      <c r="T34" s="58">
        <v>8.3000000000000001E-3</v>
      </c>
      <c r="U34" s="58">
        <v>1.1900000000000001E-2</v>
      </c>
      <c r="V34" s="58">
        <v>1.5599999999999999E-2</v>
      </c>
      <c r="W34" s="58">
        <v>1.9099999999999999E-2</v>
      </c>
      <c r="X34" s="58">
        <v>2.2100000000000002E-2</v>
      </c>
      <c r="Y34" s="58">
        <v>2.4500000000000001E-2</v>
      </c>
      <c r="Z34" s="58">
        <v>2.6100000000000002E-2</v>
      </c>
      <c r="AA34" s="58">
        <v>2.69E-2</v>
      </c>
      <c r="AB34" s="58">
        <v>2.7E-2</v>
      </c>
      <c r="AC34" s="58">
        <v>2.6800000000000001E-2</v>
      </c>
      <c r="AD34" s="58">
        <v>2.6200000000000001E-2</v>
      </c>
      <c r="AE34" s="58">
        <v>2.5499999999999998E-2</v>
      </c>
      <c r="AF34" s="58">
        <v>2.47E-2</v>
      </c>
      <c r="AG34" s="58">
        <v>2.35E-2</v>
      </c>
      <c r="AH34" s="58">
        <v>2.2100000000000002E-2</v>
      </c>
      <c r="AI34" s="58">
        <v>2.07E-2</v>
      </c>
      <c r="AJ34" s="58">
        <v>1.9300000000000001E-2</v>
      </c>
      <c r="AK34" s="58">
        <v>1.8100000000000002E-2</v>
      </c>
      <c r="AL34" s="58">
        <v>1.7299999999999999E-2</v>
      </c>
      <c r="AM34" s="58">
        <v>1.67E-2</v>
      </c>
      <c r="AN34" s="58">
        <v>1.6299999999999999E-2</v>
      </c>
      <c r="AO34" s="58">
        <v>1.5900000000000001E-2</v>
      </c>
      <c r="AP34" s="58">
        <v>1.5599999999999999E-2</v>
      </c>
      <c r="AQ34" s="58">
        <v>1.5599999999999999E-2</v>
      </c>
      <c r="AR34" s="58">
        <v>1.6E-2</v>
      </c>
      <c r="AS34" s="58">
        <v>1.67E-2</v>
      </c>
      <c r="AT34" s="58">
        <v>1.7399999999999999E-2</v>
      </c>
      <c r="AU34" s="58">
        <v>1.72E-2</v>
      </c>
      <c r="AV34" s="58">
        <v>1.5599999999999999E-2</v>
      </c>
      <c r="AW34" s="58">
        <v>1.23E-2</v>
      </c>
      <c r="AX34" s="58">
        <v>7.9000000000000008E-3</v>
      </c>
      <c r="AY34" s="58">
        <v>3.3E-3</v>
      </c>
      <c r="AZ34" s="58">
        <v>-5.0000000000000001E-4</v>
      </c>
      <c r="BA34" s="58">
        <v>-2.7000000000000001E-3</v>
      </c>
      <c r="BB34" s="58">
        <v>-2.8E-3</v>
      </c>
      <c r="BC34" s="58">
        <v>-1.1000000000000001E-3</v>
      </c>
      <c r="BD34" s="63">
        <v>2E-3</v>
      </c>
      <c r="BE34" s="63">
        <v>5.5999999999999999E-3</v>
      </c>
      <c r="BF34" s="59">
        <v>9.1000000000000004E-3</v>
      </c>
      <c r="BG34" s="58">
        <v>1.18E-2</v>
      </c>
      <c r="BH34" s="58">
        <v>1.34E-2</v>
      </c>
      <c r="BI34" s="58">
        <v>1.38E-2</v>
      </c>
      <c r="BJ34" s="58">
        <v>1.2999999999999999E-2</v>
      </c>
      <c r="BK34" s="58">
        <v>1.1599999999999999E-2</v>
      </c>
      <c r="BL34" s="58">
        <v>9.7000000000000003E-3</v>
      </c>
      <c r="BM34" s="60">
        <v>1.0699999999999999E-2</v>
      </c>
      <c r="BN34" s="60">
        <v>1.14E-2</v>
      </c>
      <c r="BO34" s="60">
        <v>1.18E-2</v>
      </c>
      <c r="BP34" s="60">
        <v>1.1900000000000001E-2</v>
      </c>
      <c r="BQ34" s="60">
        <v>1.15E-2</v>
      </c>
      <c r="BR34" s="60">
        <v>1.09E-2</v>
      </c>
      <c r="BS34" s="60">
        <v>0.01</v>
      </c>
      <c r="BT34" s="60">
        <v>8.9999999999999993E-3</v>
      </c>
      <c r="BU34" s="60">
        <v>8.0999999999999996E-3</v>
      </c>
      <c r="BV34" s="60">
        <v>7.4000000000000003E-3</v>
      </c>
      <c r="BW34" s="60">
        <v>6.8999999999999999E-3</v>
      </c>
      <c r="BX34" s="60">
        <v>6.7000000000000002E-3</v>
      </c>
      <c r="BY34" s="60">
        <v>6.7999999999999996E-3</v>
      </c>
      <c r="BZ34" s="60">
        <v>7.1999999999999998E-3</v>
      </c>
      <c r="CA34" s="60">
        <v>7.7000000000000002E-3</v>
      </c>
      <c r="CB34" s="60">
        <v>8.3999999999999995E-3</v>
      </c>
      <c r="CC34" s="60">
        <v>8.9999999999999993E-3</v>
      </c>
      <c r="CD34" s="60">
        <v>9.4999999999999998E-3</v>
      </c>
      <c r="CE34" s="60">
        <v>9.9000000000000008E-3</v>
      </c>
      <c r="CF34" s="60">
        <v>0.01</v>
      </c>
      <c r="CG34" s="148"/>
      <c r="CH34" s="148"/>
      <c r="CI34" s="148"/>
      <c r="CJ34" s="148"/>
      <c r="CK34" s="148"/>
      <c r="CL34" s="148"/>
      <c r="CM34" s="148"/>
      <c r="CN34" s="148"/>
      <c r="CO34" s="148"/>
      <c r="CP34" s="148"/>
      <c r="CQ34" s="148"/>
      <c r="CR34" s="148"/>
      <c r="CS34" s="148"/>
      <c r="CT34" s="148"/>
      <c r="CU34" s="148"/>
      <c r="CV34" s="148"/>
      <c r="CW34" s="148"/>
      <c r="CX34" s="148"/>
      <c r="CY34" s="148"/>
      <c r="CZ34" s="148"/>
      <c r="DA34" s="148"/>
      <c r="DB34" s="148"/>
      <c r="DC34" s="148"/>
      <c r="DD34" s="148"/>
      <c r="DE34" s="148"/>
      <c r="DF34" s="148"/>
      <c r="DG34" s="148"/>
      <c r="DH34" s="148"/>
      <c r="DI34" s="148"/>
      <c r="DJ34" s="148"/>
    </row>
    <row r="35" spans="1:114">
      <c r="A35" s="57">
        <v>52</v>
      </c>
      <c r="B35" s="58">
        <v>1.7399999999999999E-2</v>
      </c>
      <c r="C35" s="58">
        <v>1.6199999999999999E-2</v>
      </c>
      <c r="D35" s="58">
        <v>1.49E-2</v>
      </c>
      <c r="E35" s="58">
        <v>1.32E-2</v>
      </c>
      <c r="F35" s="58">
        <v>1.11E-2</v>
      </c>
      <c r="G35" s="58">
        <v>8.8000000000000005E-3</v>
      </c>
      <c r="H35" s="58">
        <v>6.4999999999999997E-3</v>
      </c>
      <c r="I35" s="58">
        <v>4.5999999999999999E-3</v>
      </c>
      <c r="J35" s="58">
        <v>2.8999999999999998E-3</v>
      </c>
      <c r="K35" s="58">
        <v>1.6000000000000001E-3</v>
      </c>
      <c r="L35" s="58">
        <v>5.0000000000000001E-4</v>
      </c>
      <c r="M35" s="58">
        <v>-5.0000000000000001E-4</v>
      </c>
      <c r="N35" s="58">
        <v>-1.1000000000000001E-3</v>
      </c>
      <c r="O35" s="58">
        <v>-1.1999999999999999E-3</v>
      </c>
      <c r="P35" s="58">
        <v>-8.0000000000000004E-4</v>
      </c>
      <c r="Q35" s="58">
        <v>5.0000000000000001E-4</v>
      </c>
      <c r="R35" s="58">
        <v>2.5000000000000001E-3</v>
      </c>
      <c r="S35" s="58">
        <v>5.1999999999999998E-3</v>
      </c>
      <c r="T35" s="58">
        <v>8.6E-3</v>
      </c>
      <c r="U35" s="58">
        <v>1.2200000000000001E-2</v>
      </c>
      <c r="V35" s="58">
        <v>1.6E-2</v>
      </c>
      <c r="W35" s="58">
        <v>1.95E-2</v>
      </c>
      <c r="X35" s="58">
        <v>2.2499999999999999E-2</v>
      </c>
      <c r="Y35" s="58">
        <v>2.47E-2</v>
      </c>
      <c r="Z35" s="58">
        <v>2.6100000000000002E-2</v>
      </c>
      <c r="AA35" s="58">
        <v>2.6599999999999999E-2</v>
      </c>
      <c r="AB35" s="58">
        <v>2.64E-2</v>
      </c>
      <c r="AC35" s="58">
        <v>2.5899999999999999E-2</v>
      </c>
      <c r="AD35" s="58">
        <v>2.5100000000000001E-2</v>
      </c>
      <c r="AE35" s="58">
        <v>2.4199999999999999E-2</v>
      </c>
      <c r="AF35" s="58">
        <v>2.3199999999999998E-2</v>
      </c>
      <c r="AG35" s="58">
        <v>2.2200000000000001E-2</v>
      </c>
      <c r="AH35" s="58">
        <v>2.1000000000000001E-2</v>
      </c>
      <c r="AI35" s="58">
        <v>1.9900000000000001E-2</v>
      </c>
      <c r="AJ35" s="58">
        <v>1.9E-2</v>
      </c>
      <c r="AK35" s="58">
        <v>1.84E-2</v>
      </c>
      <c r="AL35" s="58">
        <v>1.8100000000000002E-2</v>
      </c>
      <c r="AM35" s="58">
        <v>1.7999999999999999E-2</v>
      </c>
      <c r="AN35" s="58">
        <v>1.7899999999999999E-2</v>
      </c>
      <c r="AO35" s="58">
        <v>1.78E-2</v>
      </c>
      <c r="AP35" s="58">
        <v>1.7600000000000001E-2</v>
      </c>
      <c r="AQ35" s="58">
        <v>1.7600000000000001E-2</v>
      </c>
      <c r="AR35" s="58">
        <v>1.78E-2</v>
      </c>
      <c r="AS35" s="58">
        <v>1.84E-2</v>
      </c>
      <c r="AT35" s="58">
        <v>1.89E-2</v>
      </c>
      <c r="AU35" s="58">
        <v>1.8599999999999998E-2</v>
      </c>
      <c r="AV35" s="58">
        <v>1.6899999999999998E-2</v>
      </c>
      <c r="AW35" s="58">
        <v>1.37E-2</v>
      </c>
      <c r="AX35" s="58">
        <v>9.4000000000000004E-3</v>
      </c>
      <c r="AY35" s="58">
        <v>4.8999999999999998E-3</v>
      </c>
      <c r="AZ35" s="58">
        <v>1E-3</v>
      </c>
      <c r="BA35" s="58">
        <v>-1.5E-3</v>
      </c>
      <c r="BB35" s="58">
        <v>-2.2000000000000001E-3</v>
      </c>
      <c r="BC35" s="58">
        <v>-1.1999999999999999E-3</v>
      </c>
      <c r="BD35" s="63">
        <v>1.1999999999999999E-3</v>
      </c>
      <c r="BE35" s="63">
        <v>4.1000000000000003E-3</v>
      </c>
      <c r="BF35" s="59">
        <v>7.1000000000000004E-3</v>
      </c>
      <c r="BG35" s="58">
        <v>9.4000000000000004E-3</v>
      </c>
      <c r="BH35" s="58">
        <v>1.0699999999999999E-2</v>
      </c>
      <c r="BI35" s="58">
        <v>1.11E-2</v>
      </c>
      <c r="BJ35" s="58">
        <v>1.04E-2</v>
      </c>
      <c r="BK35" s="58">
        <v>9.1999999999999998E-3</v>
      </c>
      <c r="BL35" s="58">
        <v>7.4999999999999997E-3</v>
      </c>
      <c r="BM35" s="60">
        <v>8.6999999999999994E-3</v>
      </c>
      <c r="BN35" s="60">
        <v>9.7000000000000003E-3</v>
      </c>
      <c r="BO35" s="60">
        <v>1.0500000000000001E-2</v>
      </c>
      <c r="BP35" s="60">
        <v>1.0999999999999999E-2</v>
      </c>
      <c r="BQ35" s="60">
        <v>1.12E-2</v>
      </c>
      <c r="BR35" s="60">
        <v>1.0999999999999999E-2</v>
      </c>
      <c r="BS35" s="60">
        <v>1.06E-2</v>
      </c>
      <c r="BT35" s="60">
        <v>9.9000000000000008E-3</v>
      </c>
      <c r="BU35" s="60">
        <v>9.1000000000000004E-3</v>
      </c>
      <c r="BV35" s="60">
        <v>8.3999999999999995E-3</v>
      </c>
      <c r="BW35" s="60">
        <v>7.7999999999999996E-3</v>
      </c>
      <c r="BX35" s="60">
        <v>7.4000000000000003E-3</v>
      </c>
      <c r="BY35" s="60">
        <v>7.3000000000000001E-3</v>
      </c>
      <c r="BZ35" s="60">
        <v>7.4999999999999997E-3</v>
      </c>
      <c r="CA35" s="60">
        <v>7.9000000000000008E-3</v>
      </c>
      <c r="CB35" s="60">
        <v>8.5000000000000006E-3</v>
      </c>
      <c r="CC35" s="60">
        <v>9.1000000000000004E-3</v>
      </c>
      <c r="CD35" s="60">
        <v>9.4999999999999998E-3</v>
      </c>
      <c r="CE35" s="60">
        <v>9.9000000000000008E-3</v>
      </c>
      <c r="CF35" s="60">
        <v>0.01</v>
      </c>
      <c r="CG35" s="148"/>
      <c r="CH35" s="148"/>
      <c r="CI35" s="148"/>
      <c r="CJ35" s="148"/>
      <c r="CK35" s="148"/>
      <c r="CL35" s="148"/>
      <c r="CM35" s="148"/>
      <c r="CN35" s="148"/>
      <c r="CO35" s="148"/>
      <c r="CP35" s="148"/>
      <c r="CQ35" s="148"/>
      <c r="CR35" s="148"/>
      <c r="CS35" s="148"/>
      <c r="CT35" s="148"/>
      <c r="CU35" s="148"/>
      <c r="CV35" s="148"/>
      <c r="CW35" s="148"/>
      <c r="CX35" s="148"/>
      <c r="CY35" s="148"/>
      <c r="CZ35" s="148"/>
      <c r="DA35" s="148"/>
      <c r="DB35" s="148"/>
      <c r="DC35" s="148"/>
      <c r="DD35" s="148"/>
      <c r="DE35" s="148"/>
      <c r="DF35" s="148"/>
      <c r="DG35" s="148"/>
      <c r="DH35" s="148"/>
      <c r="DI35" s="148"/>
      <c r="DJ35" s="148"/>
    </row>
    <row r="36" spans="1:114">
      <c r="A36" s="57">
        <v>53</v>
      </c>
      <c r="B36" s="58">
        <v>1.6799999999999999E-2</v>
      </c>
      <c r="C36" s="58">
        <v>1.5699999999999999E-2</v>
      </c>
      <c r="D36" s="58">
        <v>1.43E-2</v>
      </c>
      <c r="E36" s="58">
        <v>1.2699999999999999E-2</v>
      </c>
      <c r="F36" s="58">
        <v>1.0699999999999999E-2</v>
      </c>
      <c r="G36" s="58">
        <v>8.3999999999999995E-3</v>
      </c>
      <c r="H36" s="58">
        <v>6.3E-3</v>
      </c>
      <c r="I36" s="58">
        <v>4.4000000000000003E-3</v>
      </c>
      <c r="J36" s="58">
        <v>2.8999999999999998E-3</v>
      </c>
      <c r="K36" s="58">
        <v>1.6000000000000001E-3</v>
      </c>
      <c r="L36" s="58">
        <v>5.0000000000000001E-4</v>
      </c>
      <c r="M36" s="58">
        <v>-4.0000000000000002E-4</v>
      </c>
      <c r="N36" s="58">
        <v>-1.1000000000000001E-3</v>
      </c>
      <c r="O36" s="58">
        <v>-1.2999999999999999E-3</v>
      </c>
      <c r="P36" s="58">
        <v>-8.9999999999999998E-4</v>
      </c>
      <c r="Q36" s="58">
        <v>2.9999999999999997E-4</v>
      </c>
      <c r="R36" s="58">
        <v>2.3E-3</v>
      </c>
      <c r="S36" s="58">
        <v>5.0000000000000001E-3</v>
      </c>
      <c r="T36" s="58">
        <v>8.5000000000000006E-3</v>
      </c>
      <c r="U36" s="58">
        <v>1.23E-2</v>
      </c>
      <c r="V36" s="58">
        <v>1.6199999999999999E-2</v>
      </c>
      <c r="W36" s="58">
        <v>1.9900000000000001E-2</v>
      </c>
      <c r="X36" s="58">
        <v>2.29E-2</v>
      </c>
      <c r="Y36" s="58">
        <v>2.5100000000000001E-2</v>
      </c>
      <c r="Z36" s="58">
        <v>2.64E-2</v>
      </c>
      <c r="AA36" s="58">
        <v>2.6599999999999999E-2</v>
      </c>
      <c r="AB36" s="58">
        <v>2.6200000000000001E-2</v>
      </c>
      <c r="AC36" s="58">
        <v>2.52E-2</v>
      </c>
      <c r="AD36" s="58">
        <v>2.41E-2</v>
      </c>
      <c r="AE36" s="58">
        <v>2.29E-2</v>
      </c>
      <c r="AF36" s="58">
        <v>2.1700000000000001E-2</v>
      </c>
      <c r="AG36" s="58">
        <v>2.07E-2</v>
      </c>
      <c r="AH36" s="58">
        <v>1.9800000000000002E-2</v>
      </c>
      <c r="AI36" s="58">
        <v>1.9E-2</v>
      </c>
      <c r="AJ36" s="58">
        <v>1.8599999999999998E-2</v>
      </c>
      <c r="AK36" s="58">
        <v>1.8499999999999999E-2</v>
      </c>
      <c r="AL36" s="58">
        <v>1.8599999999999998E-2</v>
      </c>
      <c r="AM36" s="58">
        <v>1.89E-2</v>
      </c>
      <c r="AN36" s="58">
        <v>1.9099999999999999E-2</v>
      </c>
      <c r="AO36" s="58">
        <v>1.9099999999999999E-2</v>
      </c>
      <c r="AP36" s="58">
        <v>1.9099999999999999E-2</v>
      </c>
      <c r="AQ36" s="58">
        <v>1.9199999999999998E-2</v>
      </c>
      <c r="AR36" s="58">
        <v>1.9400000000000001E-2</v>
      </c>
      <c r="AS36" s="58">
        <v>1.9900000000000001E-2</v>
      </c>
      <c r="AT36" s="58">
        <v>2.0199999999999999E-2</v>
      </c>
      <c r="AU36" s="58">
        <v>1.9800000000000002E-2</v>
      </c>
      <c r="AV36" s="58">
        <v>1.8100000000000002E-2</v>
      </c>
      <c r="AW36" s="58">
        <v>1.5100000000000001E-2</v>
      </c>
      <c r="AX36" s="58">
        <v>1.12E-2</v>
      </c>
      <c r="AY36" s="58">
        <v>6.8999999999999999E-3</v>
      </c>
      <c r="AZ36" s="58">
        <v>3.0999999999999999E-3</v>
      </c>
      <c r="BA36" s="58">
        <v>5.0000000000000001E-4</v>
      </c>
      <c r="BB36" s="58">
        <v>-5.9999999999999995E-4</v>
      </c>
      <c r="BC36" s="58">
        <v>-2.9999999999999997E-4</v>
      </c>
      <c r="BD36" s="63">
        <v>1.1000000000000001E-3</v>
      </c>
      <c r="BE36" s="63">
        <v>3.3E-3</v>
      </c>
      <c r="BF36" s="59">
        <v>5.4000000000000003E-3</v>
      </c>
      <c r="BG36" s="58">
        <v>7.1999999999999998E-3</v>
      </c>
      <c r="BH36" s="58">
        <v>8.2000000000000007E-3</v>
      </c>
      <c r="BI36" s="58">
        <v>8.3999999999999995E-3</v>
      </c>
      <c r="BJ36" s="58">
        <v>7.7999999999999996E-3</v>
      </c>
      <c r="BK36" s="58">
        <v>6.7000000000000002E-3</v>
      </c>
      <c r="BL36" s="58">
        <v>5.1999999999999998E-3</v>
      </c>
      <c r="BM36" s="60">
        <v>6.4999999999999997E-3</v>
      </c>
      <c r="BN36" s="60">
        <v>7.7000000000000002E-3</v>
      </c>
      <c r="BO36" s="60">
        <v>8.8999999999999999E-3</v>
      </c>
      <c r="BP36" s="60">
        <v>9.9000000000000008E-3</v>
      </c>
      <c r="BQ36" s="60">
        <v>1.0500000000000001E-2</v>
      </c>
      <c r="BR36" s="60">
        <v>1.09E-2</v>
      </c>
      <c r="BS36" s="60">
        <v>1.0800000000000001E-2</v>
      </c>
      <c r="BT36" s="60">
        <v>1.0500000000000001E-2</v>
      </c>
      <c r="BU36" s="60">
        <v>0.01</v>
      </c>
      <c r="BV36" s="60">
        <v>9.2999999999999992E-3</v>
      </c>
      <c r="BW36" s="60">
        <v>8.6E-3</v>
      </c>
      <c r="BX36" s="60">
        <v>8.0999999999999996E-3</v>
      </c>
      <c r="BY36" s="60">
        <v>7.9000000000000008E-3</v>
      </c>
      <c r="BZ36" s="60">
        <v>8.0000000000000002E-3</v>
      </c>
      <c r="CA36" s="60">
        <v>8.2000000000000007E-3</v>
      </c>
      <c r="CB36" s="60">
        <v>8.6E-3</v>
      </c>
      <c r="CC36" s="60">
        <v>9.1000000000000004E-3</v>
      </c>
      <c r="CD36" s="60">
        <v>9.5999999999999992E-3</v>
      </c>
      <c r="CE36" s="60">
        <v>9.9000000000000008E-3</v>
      </c>
      <c r="CF36" s="60">
        <v>0.01</v>
      </c>
      <c r="CG36" s="148"/>
      <c r="CH36" s="148"/>
      <c r="CI36" s="148"/>
      <c r="CJ36" s="148"/>
      <c r="CK36" s="148"/>
      <c r="CL36" s="148"/>
      <c r="CM36" s="148"/>
      <c r="CN36" s="148"/>
      <c r="CO36" s="148"/>
      <c r="CP36" s="148"/>
      <c r="CQ36" s="148"/>
      <c r="CR36" s="148"/>
      <c r="CS36" s="148"/>
      <c r="CT36" s="148"/>
      <c r="CU36" s="148"/>
      <c r="CV36" s="148"/>
      <c r="CW36" s="148"/>
      <c r="CX36" s="148"/>
      <c r="CY36" s="148"/>
      <c r="CZ36" s="148"/>
      <c r="DA36" s="148"/>
      <c r="DB36" s="148"/>
      <c r="DC36" s="148"/>
      <c r="DD36" s="148"/>
      <c r="DE36" s="148"/>
      <c r="DF36" s="148"/>
      <c r="DG36" s="148"/>
      <c r="DH36" s="148"/>
      <c r="DI36" s="148"/>
      <c r="DJ36" s="148"/>
    </row>
    <row r="37" spans="1:114">
      <c r="A37" s="57">
        <v>54</v>
      </c>
      <c r="B37" s="58">
        <v>1.6400000000000001E-2</v>
      </c>
      <c r="C37" s="58">
        <v>1.52E-2</v>
      </c>
      <c r="D37" s="58">
        <v>1.3899999999999999E-2</v>
      </c>
      <c r="E37" s="58">
        <v>1.2200000000000001E-2</v>
      </c>
      <c r="F37" s="58">
        <v>1.0200000000000001E-2</v>
      </c>
      <c r="G37" s="58">
        <v>8.0000000000000002E-3</v>
      </c>
      <c r="H37" s="58">
        <v>6.0000000000000001E-3</v>
      </c>
      <c r="I37" s="58">
        <v>4.1999999999999997E-3</v>
      </c>
      <c r="J37" s="58">
        <v>2.8E-3</v>
      </c>
      <c r="K37" s="58">
        <v>1.5E-3</v>
      </c>
      <c r="L37" s="58">
        <v>4.0000000000000002E-4</v>
      </c>
      <c r="M37" s="58">
        <v>-5.0000000000000001E-4</v>
      </c>
      <c r="N37" s="58">
        <v>-1.2999999999999999E-3</v>
      </c>
      <c r="O37" s="58">
        <v>-1.5E-3</v>
      </c>
      <c r="P37" s="58">
        <v>-1.1999999999999999E-3</v>
      </c>
      <c r="Q37" s="58">
        <v>-1E-4</v>
      </c>
      <c r="R37" s="58">
        <v>1.9E-3</v>
      </c>
      <c r="S37" s="58">
        <v>4.7000000000000002E-3</v>
      </c>
      <c r="T37" s="58">
        <v>8.2000000000000007E-3</v>
      </c>
      <c r="U37" s="58">
        <v>1.2200000000000001E-2</v>
      </c>
      <c r="V37" s="58">
        <v>1.6299999999999999E-2</v>
      </c>
      <c r="W37" s="58">
        <v>2.01E-2</v>
      </c>
      <c r="X37" s="58">
        <v>2.3400000000000001E-2</v>
      </c>
      <c r="Y37" s="58">
        <v>2.5700000000000001E-2</v>
      </c>
      <c r="Z37" s="58">
        <v>2.6800000000000001E-2</v>
      </c>
      <c r="AA37" s="58">
        <v>2.7E-2</v>
      </c>
      <c r="AB37" s="58">
        <v>2.6200000000000001E-2</v>
      </c>
      <c r="AC37" s="58">
        <v>2.4799999999999999E-2</v>
      </c>
      <c r="AD37" s="58">
        <v>2.3199999999999998E-2</v>
      </c>
      <c r="AE37" s="58">
        <v>2.1700000000000001E-2</v>
      </c>
      <c r="AF37" s="58">
        <v>2.0299999999999999E-2</v>
      </c>
      <c r="AG37" s="58">
        <v>1.9300000000000001E-2</v>
      </c>
      <c r="AH37" s="58">
        <v>1.8499999999999999E-2</v>
      </c>
      <c r="AI37" s="58">
        <v>1.8100000000000002E-2</v>
      </c>
      <c r="AJ37" s="58">
        <v>1.7999999999999999E-2</v>
      </c>
      <c r="AK37" s="58">
        <v>1.83E-2</v>
      </c>
      <c r="AL37" s="58">
        <v>1.8700000000000001E-2</v>
      </c>
      <c r="AM37" s="58">
        <v>1.9199999999999998E-2</v>
      </c>
      <c r="AN37" s="58">
        <v>1.9699999999999999E-2</v>
      </c>
      <c r="AO37" s="58">
        <v>0.02</v>
      </c>
      <c r="AP37" s="58">
        <v>2.0199999999999999E-2</v>
      </c>
      <c r="AQ37" s="58">
        <v>2.0400000000000001E-2</v>
      </c>
      <c r="AR37" s="58">
        <v>2.07E-2</v>
      </c>
      <c r="AS37" s="58">
        <v>2.1100000000000001E-2</v>
      </c>
      <c r="AT37" s="58">
        <v>2.12E-2</v>
      </c>
      <c r="AU37" s="58">
        <v>2.07E-2</v>
      </c>
      <c r="AV37" s="58">
        <v>1.9199999999999998E-2</v>
      </c>
      <c r="AW37" s="58">
        <v>1.6500000000000001E-2</v>
      </c>
      <c r="AX37" s="58">
        <v>1.29E-2</v>
      </c>
      <c r="AY37" s="58">
        <v>9.1999999999999998E-3</v>
      </c>
      <c r="AZ37" s="58">
        <v>5.7999999999999996E-3</v>
      </c>
      <c r="BA37" s="58">
        <v>3.2000000000000002E-3</v>
      </c>
      <c r="BB37" s="58">
        <v>1.6999999999999999E-3</v>
      </c>
      <c r="BC37" s="58">
        <v>1.4E-3</v>
      </c>
      <c r="BD37" s="63">
        <v>2E-3</v>
      </c>
      <c r="BE37" s="63">
        <v>3.0999999999999999E-3</v>
      </c>
      <c r="BF37" s="59">
        <v>4.3E-3</v>
      </c>
      <c r="BG37" s="58">
        <v>5.4000000000000003E-3</v>
      </c>
      <c r="BH37" s="58">
        <v>5.8999999999999999E-3</v>
      </c>
      <c r="BI37" s="58">
        <v>5.8999999999999999E-3</v>
      </c>
      <c r="BJ37" s="58">
        <v>5.3E-3</v>
      </c>
      <c r="BK37" s="58">
        <v>4.1999999999999997E-3</v>
      </c>
      <c r="BL37" s="58">
        <v>2.8E-3</v>
      </c>
      <c r="BM37" s="60">
        <v>4.1000000000000003E-3</v>
      </c>
      <c r="BN37" s="60">
        <v>5.5999999999999999E-3</v>
      </c>
      <c r="BO37" s="60">
        <v>7.1000000000000004E-3</v>
      </c>
      <c r="BP37" s="60">
        <v>8.3999999999999995E-3</v>
      </c>
      <c r="BQ37" s="60">
        <v>9.4999999999999998E-3</v>
      </c>
      <c r="BR37" s="60">
        <v>1.03E-2</v>
      </c>
      <c r="BS37" s="60">
        <v>1.0800000000000001E-2</v>
      </c>
      <c r="BT37" s="60">
        <v>1.09E-2</v>
      </c>
      <c r="BU37" s="60">
        <v>1.06E-2</v>
      </c>
      <c r="BV37" s="60">
        <v>0.01</v>
      </c>
      <c r="BW37" s="60">
        <v>9.4000000000000004E-3</v>
      </c>
      <c r="BX37" s="60">
        <v>8.8000000000000005E-3</v>
      </c>
      <c r="BY37" s="60">
        <v>8.5000000000000006E-3</v>
      </c>
      <c r="BZ37" s="60">
        <v>8.3999999999999995E-3</v>
      </c>
      <c r="CA37" s="60">
        <v>8.5000000000000006E-3</v>
      </c>
      <c r="CB37" s="60">
        <v>8.8000000000000005E-3</v>
      </c>
      <c r="CC37" s="60">
        <v>9.1999999999999998E-3</v>
      </c>
      <c r="CD37" s="60">
        <v>9.5999999999999992E-3</v>
      </c>
      <c r="CE37" s="60">
        <v>9.9000000000000008E-3</v>
      </c>
      <c r="CF37" s="60">
        <v>0.01</v>
      </c>
      <c r="CG37" s="148"/>
      <c r="CH37" s="148"/>
      <c r="CI37" s="148"/>
      <c r="CJ37" s="148"/>
      <c r="CK37" s="148"/>
      <c r="CL37" s="148"/>
      <c r="CM37" s="148"/>
      <c r="CN37" s="148"/>
      <c r="CO37" s="148"/>
      <c r="CP37" s="148"/>
      <c r="CQ37" s="148"/>
      <c r="CR37" s="148"/>
      <c r="CS37" s="148"/>
      <c r="CT37" s="148"/>
      <c r="CU37" s="148"/>
      <c r="CV37" s="148"/>
      <c r="CW37" s="148"/>
      <c r="CX37" s="148"/>
      <c r="CY37" s="148"/>
      <c r="CZ37" s="148"/>
      <c r="DA37" s="148"/>
      <c r="DB37" s="148"/>
      <c r="DC37" s="148"/>
      <c r="DD37" s="148"/>
      <c r="DE37" s="148"/>
      <c r="DF37" s="148"/>
      <c r="DG37" s="148"/>
      <c r="DH37" s="148"/>
      <c r="DI37" s="148"/>
      <c r="DJ37" s="148"/>
    </row>
    <row r="38" spans="1:114">
      <c r="A38" s="57">
        <v>55</v>
      </c>
      <c r="B38" s="58">
        <v>1.61E-2</v>
      </c>
      <c r="C38" s="58">
        <v>1.4800000000000001E-2</v>
      </c>
      <c r="D38" s="58">
        <v>1.34E-2</v>
      </c>
      <c r="E38" s="58">
        <v>1.17E-2</v>
      </c>
      <c r="F38" s="58">
        <v>9.7000000000000003E-3</v>
      </c>
      <c r="G38" s="58">
        <v>7.4999999999999997E-3</v>
      </c>
      <c r="H38" s="58">
        <v>5.5999999999999999E-3</v>
      </c>
      <c r="I38" s="58">
        <v>4.0000000000000001E-3</v>
      </c>
      <c r="J38" s="58">
        <v>2.5999999999999999E-3</v>
      </c>
      <c r="K38" s="58">
        <v>1.4E-3</v>
      </c>
      <c r="L38" s="58">
        <v>2.9999999999999997E-4</v>
      </c>
      <c r="M38" s="58">
        <v>-8.0000000000000004E-4</v>
      </c>
      <c r="N38" s="58">
        <v>-1.5E-3</v>
      </c>
      <c r="O38" s="58">
        <v>-1.8E-3</v>
      </c>
      <c r="P38" s="58">
        <v>-1.6000000000000001E-3</v>
      </c>
      <c r="Q38" s="58">
        <v>-5.0000000000000001E-4</v>
      </c>
      <c r="R38" s="58">
        <v>1.4E-3</v>
      </c>
      <c r="S38" s="58">
        <v>4.1999999999999997E-3</v>
      </c>
      <c r="T38" s="58">
        <v>7.9000000000000008E-3</v>
      </c>
      <c r="U38" s="58">
        <v>1.2E-2</v>
      </c>
      <c r="V38" s="58">
        <v>1.6299999999999999E-2</v>
      </c>
      <c r="W38" s="58">
        <v>2.0299999999999999E-2</v>
      </c>
      <c r="X38" s="58">
        <v>2.3699999999999999E-2</v>
      </c>
      <c r="Y38" s="58">
        <v>2.6100000000000002E-2</v>
      </c>
      <c r="Z38" s="58">
        <v>2.7400000000000001E-2</v>
      </c>
      <c r="AA38" s="58">
        <v>2.7400000000000001E-2</v>
      </c>
      <c r="AB38" s="58">
        <v>2.64E-2</v>
      </c>
      <c r="AC38" s="58">
        <v>2.47E-2</v>
      </c>
      <c r="AD38" s="58">
        <v>2.2599999999999999E-2</v>
      </c>
      <c r="AE38" s="58">
        <v>2.06E-2</v>
      </c>
      <c r="AF38" s="58">
        <v>1.9099999999999999E-2</v>
      </c>
      <c r="AG38" s="58">
        <v>1.7999999999999999E-2</v>
      </c>
      <c r="AH38" s="58">
        <v>1.7299999999999999E-2</v>
      </c>
      <c r="AI38" s="58">
        <v>1.7100000000000001E-2</v>
      </c>
      <c r="AJ38" s="58">
        <v>1.7399999999999999E-2</v>
      </c>
      <c r="AK38" s="58">
        <v>1.7899999999999999E-2</v>
      </c>
      <c r="AL38" s="58">
        <v>1.8599999999999998E-2</v>
      </c>
      <c r="AM38" s="58">
        <v>1.9300000000000001E-2</v>
      </c>
      <c r="AN38" s="58">
        <v>1.9900000000000001E-2</v>
      </c>
      <c r="AO38" s="58">
        <v>2.0500000000000001E-2</v>
      </c>
      <c r="AP38" s="58">
        <v>2.0899999999999998E-2</v>
      </c>
      <c r="AQ38" s="58">
        <v>2.12E-2</v>
      </c>
      <c r="AR38" s="58">
        <v>2.1600000000000001E-2</v>
      </c>
      <c r="AS38" s="58">
        <v>2.1999999999999999E-2</v>
      </c>
      <c r="AT38" s="58">
        <v>2.1999999999999999E-2</v>
      </c>
      <c r="AU38" s="58">
        <v>2.1499999999999998E-2</v>
      </c>
      <c r="AV38" s="58">
        <v>0.02</v>
      </c>
      <c r="AW38" s="58">
        <v>1.77E-2</v>
      </c>
      <c r="AX38" s="58">
        <v>1.47E-2</v>
      </c>
      <c r="AY38" s="58">
        <v>1.1599999999999999E-2</v>
      </c>
      <c r="AZ38" s="58">
        <v>8.6E-3</v>
      </c>
      <c r="BA38" s="58">
        <v>6.3E-3</v>
      </c>
      <c r="BB38" s="58">
        <v>4.5999999999999999E-3</v>
      </c>
      <c r="BC38" s="58">
        <v>3.8E-3</v>
      </c>
      <c r="BD38" s="63">
        <v>3.5000000000000001E-3</v>
      </c>
      <c r="BE38" s="63">
        <v>3.5999999999999999E-3</v>
      </c>
      <c r="BF38" s="59">
        <v>3.8999999999999998E-3</v>
      </c>
      <c r="BG38" s="58">
        <v>4.1999999999999997E-3</v>
      </c>
      <c r="BH38" s="58">
        <v>4.1999999999999997E-3</v>
      </c>
      <c r="BI38" s="58">
        <v>3.8E-3</v>
      </c>
      <c r="BJ38" s="58">
        <v>3.0000000000000001E-3</v>
      </c>
      <c r="BK38" s="58">
        <v>1.9E-3</v>
      </c>
      <c r="BL38" s="58">
        <v>5.0000000000000001E-4</v>
      </c>
      <c r="BM38" s="60">
        <v>1.8E-3</v>
      </c>
      <c r="BN38" s="60">
        <v>3.3999999999999998E-3</v>
      </c>
      <c r="BO38" s="60">
        <v>5.1000000000000004E-3</v>
      </c>
      <c r="BP38" s="60">
        <v>6.7999999999999996E-3</v>
      </c>
      <c r="BQ38" s="60">
        <v>8.3000000000000001E-3</v>
      </c>
      <c r="BR38" s="60">
        <v>9.5999999999999992E-3</v>
      </c>
      <c r="BS38" s="60">
        <v>1.04E-2</v>
      </c>
      <c r="BT38" s="60">
        <v>1.09E-2</v>
      </c>
      <c r="BU38" s="60">
        <v>1.0999999999999999E-2</v>
      </c>
      <c r="BV38" s="60">
        <v>1.06E-2</v>
      </c>
      <c r="BW38" s="60">
        <v>0.01</v>
      </c>
      <c r="BX38" s="60">
        <v>9.4999999999999998E-3</v>
      </c>
      <c r="BY38" s="60">
        <v>9.1000000000000004E-3</v>
      </c>
      <c r="BZ38" s="60">
        <v>8.8999999999999999E-3</v>
      </c>
      <c r="CA38" s="60">
        <v>8.8000000000000005E-3</v>
      </c>
      <c r="CB38" s="60">
        <v>8.9999999999999993E-3</v>
      </c>
      <c r="CC38" s="60">
        <v>9.2999999999999992E-3</v>
      </c>
      <c r="CD38" s="60">
        <v>9.5999999999999992E-3</v>
      </c>
      <c r="CE38" s="60">
        <v>9.9000000000000008E-3</v>
      </c>
      <c r="CF38" s="60">
        <v>0.01</v>
      </c>
      <c r="CG38" s="148"/>
      <c r="CH38" s="148"/>
      <c r="CI38" s="148"/>
      <c r="CJ38" s="148"/>
      <c r="CK38" s="148"/>
      <c r="CL38" s="148"/>
      <c r="CM38" s="148"/>
      <c r="CN38" s="148"/>
      <c r="CO38" s="148"/>
      <c r="CP38" s="148"/>
      <c r="CQ38" s="148"/>
      <c r="CR38" s="148"/>
      <c r="CS38" s="148"/>
      <c r="CT38" s="148"/>
      <c r="CU38" s="148"/>
      <c r="CV38" s="148"/>
      <c r="CW38" s="148"/>
      <c r="CX38" s="148"/>
      <c r="CY38" s="148"/>
      <c r="CZ38" s="148"/>
      <c r="DA38" s="148"/>
      <c r="DB38" s="148"/>
      <c r="DC38" s="148"/>
      <c r="DD38" s="148"/>
      <c r="DE38" s="148"/>
      <c r="DF38" s="148"/>
      <c r="DG38" s="148"/>
      <c r="DH38" s="148"/>
      <c r="DI38" s="148"/>
      <c r="DJ38" s="148"/>
    </row>
    <row r="39" spans="1:114">
      <c r="A39" s="57">
        <v>56</v>
      </c>
      <c r="B39" s="58">
        <v>1.5699999999999999E-2</v>
      </c>
      <c r="C39" s="58">
        <v>1.43E-2</v>
      </c>
      <c r="D39" s="58">
        <v>1.2800000000000001E-2</v>
      </c>
      <c r="E39" s="58">
        <v>1.0999999999999999E-2</v>
      </c>
      <c r="F39" s="58">
        <v>8.9999999999999993E-3</v>
      </c>
      <c r="G39" s="58">
        <v>7.0000000000000001E-3</v>
      </c>
      <c r="H39" s="58">
        <v>5.1000000000000004E-3</v>
      </c>
      <c r="I39" s="58">
        <v>3.5999999999999999E-3</v>
      </c>
      <c r="J39" s="58">
        <v>2.2000000000000001E-3</v>
      </c>
      <c r="K39" s="58">
        <v>1.1000000000000001E-3</v>
      </c>
      <c r="L39" s="58">
        <v>-1E-4</v>
      </c>
      <c r="M39" s="58">
        <v>-1.1000000000000001E-3</v>
      </c>
      <c r="N39" s="58">
        <v>-1.9E-3</v>
      </c>
      <c r="O39" s="58">
        <v>-2.2000000000000001E-3</v>
      </c>
      <c r="P39" s="58">
        <v>-2E-3</v>
      </c>
      <c r="Q39" s="58">
        <v>-8.9999999999999998E-4</v>
      </c>
      <c r="R39" s="58">
        <v>1E-3</v>
      </c>
      <c r="S39" s="58">
        <v>3.8999999999999998E-3</v>
      </c>
      <c r="T39" s="58">
        <v>7.6E-3</v>
      </c>
      <c r="U39" s="58">
        <v>1.18E-2</v>
      </c>
      <c r="V39" s="58">
        <v>1.6199999999999999E-2</v>
      </c>
      <c r="W39" s="58">
        <v>2.0299999999999999E-2</v>
      </c>
      <c r="X39" s="58">
        <v>2.3900000000000001E-2</v>
      </c>
      <c r="Y39" s="58">
        <v>2.6499999999999999E-2</v>
      </c>
      <c r="Z39" s="58">
        <v>2.7799999999999998E-2</v>
      </c>
      <c r="AA39" s="58">
        <v>2.7799999999999998E-2</v>
      </c>
      <c r="AB39" s="58">
        <v>2.6599999999999999E-2</v>
      </c>
      <c r="AC39" s="58">
        <v>2.46E-2</v>
      </c>
      <c r="AD39" s="58">
        <v>2.2200000000000001E-2</v>
      </c>
      <c r="AE39" s="58">
        <v>1.9900000000000001E-2</v>
      </c>
      <c r="AF39" s="58">
        <v>1.8100000000000002E-2</v>
      </c>
      <c r="AG39" s="58">
        <v>1.6899999999999998E-2</v>
      </c>
      <c r="AH39" s="58">
        <v>1.6299999999999999E-2</v>
      </c>
      <c r="AI39" s="58">
        <v>1.6199999999999999E-2</v>
      </c>
      <c r="AJ39" s="58">
        <v>1.66E-2</v>
      </c>
      <c r="AK39" s="58">
        <v>1.7399999999999999E-2</v>
      </c>
      <c r="AL39" s="58">
        <v>1.8200000000000001E-2</v>
      </c>
      <c r="AM39" s="58">
        <v>1.9099999999999999E-2</v>
      </c>
      <c r="AN39" s="58">
        <v>1.9900000000000001E-2</v>
      </c>
      <c r="AO39" s="58">
        <v>2.06E-2</v>
      </c>
      <c r="AP39" s="58">
        <v>2.12E-2</v>
      </c>
      <c r="AQ39" s="58">
        <v>2.1700000000000001E-2</v>
      </c>
      <c r="AR39" s="58">
        <v>2.2200000000000001E-2</v>
      </c>
      <c r="AS39" s="58">
        <v>2.2499999999999999E-2</v>
      </c>
      <c r="AT39" s="58">
        <v>2.24E-2</v>
      </c>
      <c r="AU39" s="58">
        <v>2.1899999999999999E-2</v>
      </c>
      <c r="AV39" s="58">
        <v>2.07E-2</v>
      </c>
      <c r="AW39" s="58">
        <v>1.8800000000000001E-2</v>
      </c>
      <c r="AX39" s="58">
        <v>1.6400000000000001E-2</v>
      </c>
      <c r="AY39" s="58">
        <v>1.3899999999999999E-2</v>
      </c>
      <c r="AZ39" s="58">
        <v>1.15E-2</v>
      </c>
      <c r="BA39" s="58">
        <v>9.4999999999999998E-3</v>
      </c>
      <c r="BB39" s="58">
        <v>7.7999999999999996E-3</v>
      </c>
      <c r="BC39" s="58">
        <v>6.4999999999999997E-3</v>
      </c>
      <c r="BD39" s="63">
        <v>5.5999999999999999E-3</v>
      </c>
      <c r="BE39" s="63">
        <v>4.7999999999999996E-3</v>
      </c>
      <c r="BF39" s="59">
        <v>4.1999999999999997E-3</v>
      </c>
      <c r="BG39" s="58">
        <v>3.7000000000000002E-3</v>
      </c>
      <c r="BH39" s="58">
        <v>3.0999999999999999E-3</v>
      </c>
      <c r="BI39" s="58">
        <v>2.3E-3</v>
      </c>
      <c r="BJ39" s="58">
        <v>1.1999999999999999E-3</v>
      </c>
      <c r="BK39" s="58">
        <v>-2.0000000000000001E-4</v>
      </c>
      <c r="BL39" s="58">
        <v>-1.6999999999999999E-3</v>
      </c>
      <c r="BM39" s="60">
        <v>-4.0000000000000002E-4</v>
      </c>
      <c r="BN39" s="60">
        <v>1.2999999999999999E-3</v>
      </c>
      <c r="BO39" s="60">
        <v>3.2000000000000002E-3</v>
      </c>
      <c r="BP39" s="60">
        <v>5.1000000000000004E-3</v>
      </c>
      <c r="BQ39" s="60">
        <v>6.8999999999999999E-3</v>
      </c>
      <c r="BR39" s="60">
        <v>8.6E-3</v>
      </c>
      <c r="BS39" s="60">
        <v>9.9000000000000008E-3</v>
      </c>
      <c r="BT39" s="60">
        <v>1.0699999999999999E-2</v>
      </c>
      <c r="BU39" s="60">
        <v>1.11E-2</v>
      </c>
      <c r="BV39" s="60">
        <v>1.09E-2</v>
      </c>
      <c r="BW39" s="60">
        <v>1.0500000000000001E-2</v>
      </c>
      <c r="BX39" s="60">
        <v>0.01</v>
      </c>
      <c r="BY39" s="60">
        <v>9.5999999999999992E-3</v>
      </c>
      <c r="BZ39" s="60">
        <v>9.2999999999999992E-3</v>
      </c>
      <c r="CA39" s="60">
        <v>9.1999999999999998E-3</v>
      </c>
      <c r="CB39" s="60">
        <v>9.1999999999999998E-3</v>
      </c>
      <c r="CC39" s="60">
        <v>9.4000000000000004E-3</v>
      </c>
      <c r="CD39" s="60">
        <v>9.7000000000000003E-3</v>
      </c>
      <c r="CE39" s="60">
        <v>9.9000000000000008E-3</v>
      </c>
      <c r="CF39" s="60">
        <v>0.01</v>
      </c>
      <c r="CG39" s="148"/>
      <c r="CH39" s="148"/>
      <c r="CI39" s="148"/>
      <c r="CJ39" s="148"/>
      <c r="CK39" s="148"/>
      <c r="CL39" s="148"/>
      <c r="CM39" s="148"/>
      <c r="CN39" s="148"/>
      <c r="CO39" s="148"/>
      <c r="CP39" s="148"/>
      <c r="CQ39" s="148"/>
      <c r="CR39" s="148"/>
      <c r="CS39" s="148"/>
      <c r="CT39" s="148"/>
      <c r="CU39" s="148"/>
      <c r="CV39" s="148"/>
      <c r="CW39" s="148"/>
      <c r="CX39" s="148"/>
      <c r="CY39" s="148"/>
      <c r="CZ39" s="148"/>
      <c r="DA39" s="148"/>
      <c r="DB39" s="148"/>
      <c r="DC39" s="148"/>
      <c r="DD39" s="148"/>
      <c r="DE39" s="148"/>
      <c r="DF39" s="148"/>
      <c r="DG39" s="148"/>
      <c r="DH39" s="148"/>
      <c r="DI39" s="148"/>
      <c r="DJ39" s="148"/>
    </row>
    <row r="40" spans="1:114">
      <c r="A40" s="57">
        <v>57</v>
      </c>
      <c r="B40" s="58">
        <v>1.52E-2</v>
      </c>
      <c r="C40" s="58">
        <v>1.37E-2</v>
      </c>
      <c r="D40" s="58">
        <v>1.21E-2</v>
      </c>
      <c r="E40" s="58">
        <v>1.03E-2</v>
      </c>
      <c r="F40" s="58">
        <v>8.3000000000000001E-3</v>
      </c>
      <c r="G40" s="58">
        <v>6.3E-3</v>
      </c>
      <c r="H40" s="58">
        <v>4.4999999999999997E-3</v>
      </c>
      <c r="I40" s="58">
        <v>3.0000000000000001E-3</v>
      </c>
      <c r="J40" s="58">
        <v>1.6999999999999999E-3</v>
      </c>
      <c r="K40" s="58">
        <v>5.0000000000000001E-4</v>
      </c>
      <c r="L40" s="58">
        <v>-5.9999999999999995E-4</v>
      </c>
      <c r="M40" s="58">
        <v>-1.6000000000000001E-3</v>
      </c>
      <c r="N40" s="58">
        <v>-2.3E-3</v>
      </c>
      <c r="O40" s="58">
        <v>-2.5999999999999999E-3</v>
      </c>
      <c r="P40" s="58">
        <v>-2.3E-3</v>
      </c>
      <c r="Q40" s="58">
        <v>-1.1999999999999999E-3</v>
      </c>
      <c r="R40" s="58">
        <v>8.0000000000000004E-4</v>
      </c>
      <c r="S40" s="58">
        <v>3.7000000000000002E-3</v>
      </c>
      <c r="T40" s="58">
        <v>7.4000000000000003E-3</v>
      </c>
      <c r="U40" s="58">
        <v>1.1599999999999999E-2</v>
      </c>
      <c r="V40" s="58">
        <v>1.6E-2</v>
      </c>
      <c r="W40" s="58">
        <v>2.0199999999999999E-2</v>
      </c>
      <c r="X40" s="58">
        <v>2.3900000000000001E-2</v>
      </c>
      <c r="Y40" s="58">
        <v>2.6599999999999999E-2</v>
      </c>
      <c r="Z40" s="58">
        <v>2.8000000000000001E-2</v>
      </c>
      <c r="AA40" s="58">
        <v>2.8000000000000001E-2</v>
      </c>
      <c r="AB40" s="58">
        <v>2.6800000000000001E-2</v>
      </c>
      <c r="AC40" s="58">
        <v>2.46E-2</v>
      </c>
      <c r="AD40" s="58">
        <v>2.2100000000000002E-2</v>
      </c>
      <c r="AE40" s="58">
        <v>1.95E-2</v>
      </c>
      <c r="AF40" s="58">
        <v>1.7500000000000002E-2</v>
      </c>
      <c r="AG40" s="58">
        <v>1.61E-2</v>
      </c>
      <c r="AH40" s="58">
        <v>1.54E-2</v>
      </c>
      <c r="AI40" s="58">
        <v>1.54E-2</v>
      </c>
      <c r="AJ40" s="58">
        <v>1.5800000000000002E-2</v>
      </c>
      <c r="AK40" s="58">
        <v>1.67E-2</v>
      </c>
      <c r="AL40" s="58">
        <v>1.77E-2</v>
      </c>
      <c r="AM40" s="58">
        <v>1.8599999999999998E-2</v>
      </c>
      <c r="AN40" s="58">
        <v>1.9599999999999999E-2</v>
      </c>
      <c r="AO40" s="58">
        <v>2.0500000000000001E-2</v>
      </c>
      <c r="AP40" s="58">
        <v>2.12E-2</v>
      </c>
      <c r="AQ40" s="58">
        <v>2.18E-2</v>
      </c>
      <c r="AR40" s="58">
        <v>2.23E-2</v>
      </c>
      <c r="AS40" s="58">
        <v>2.2599999999999999E-2</v>
      </c>
      <c r="AT40" s="58">
        <v>2.2599999999999999E-2</v>
      </c>
      <c r="AU40" s="58">
        <v>2.2200000000000001E-2</v>
      </c>
      <c r="AV40" s="58">
        <v>2.1299999999999999E-2</v>
      </c>
      <c r="AW40" s="58">
        <v>1.9800000000000002E-2</v>
      </c>
      <c r="AX40" s="58">
        <v>1.7999999999999999E-2</v>
      </c>
      <c r="AY40" s="58">
        <v>1.61E-2</v>
      </c>
      <c r="AZ40" s="58">
        <v>1.43E-2</v>
      </c>
      <c r="BA40" s="58">
        <v>1.2500000000000001E-2</v>
      </c>
      <c r="BB40" s="58">
        <v>1.0999999999999999E-2</v>
      </c>
      <c r="BC40" s="58">
        <v>9.4999999999999998E-3</v>
      </c>
      <c r="BD40" s="63">
        <v>8.0000000000000002E-3</v>
      </c>
      <c r="BE40" s="63">
        <v>6.6E-3</v>
      </c>
      <c r="BF40" s="59">
        <v>5.3E-3</v>
      </c>
      <c r="BG40" s="58">
        <v>4.1000000000000003E-3</v>
      </c>
      <c r="BH40" s="58">
        <v>2.8999999999999998E-3</v>
      </c>
      <c r="BI40" s="58">
        <v>1.5E-3</v>
      </c>
      <c r="BJ40" s="58">
        <v>-1E-4</v>
      </c>
      <c r="BK40" s="58">
        <v>-1.9E-3</v>
      </c>
      <c r="BL40" s="58">
        <v>-3.8E-3</v>
      </c>
      <c r="BM40" s="60">
        <v>-2.5000000000000001E-3</v>
      </c>
      <c r="BN40" s="60">
        <v>-8.0000000000000004E-4</v>
      </c>
      <c r="BO40" s="60">
        <v>1.1999999999999999E-3</v>
      </c>
      <c r="BP40" s="60">
        <v>3.3999999999999998E-3</v>
      </c>
      <c r="BQ40" s="60">
        <v>5.4999999999999997E-3</v>
      </c>
      <c r="BR40" s="60">
        <v>7.4999999999999997E-3</v>
      </c>
      <c r="BS40" s="60">
        <v>9.1000000000000004E-3</v>
      </c>
      <c r="BT40" s="60">
        <v>1.03E-2</v>
      </c>
      <c r="BU40" s="60">
        <v>1.0999999999999999E-2</v>
      </c>
      <c r="BV40" s="60">
        <v>1.11E-2</v>
      </c>
      <c r="BW40" s="60">
        <v>1.0800000000000001E-2</v>
      </c>
      <c r="BX40" s="60">
        <v>1.04E-2</v>
      </c>
      <c r="BY40" s="60">
        <v>0.01</v>
      </c>
      <c r="BZ40" s="60">
        <v>9.7000000000000003E-3</v>
      </c>
      <c r="CA40" s="60">
        <v>9.4999999999999998E-3</v>
      </c>
      <c r="CB40" s="60">
        <v>9.4000000000000004E-3</v>
      </c>
      <c r="CC40" s="60">
        <v>9.5999999999999992E-3</v>
      </c>
      <c r="CD40" s="60">
        <v>9.7000000000000003E-3</v>
      </c>
      <c r="CE40" s="60">
        <v>9.9000000000000008E-3</v>
      </c>
      <c r="CF40" s="60">
        <v>0.01</v>
      </c>
      <c r="CG40" s="148"/>
      <c r="CH40" s="148"/>
      <c r="CI40" s="148"/>
      <c r="CJ40" s="148"/>
      <c r="CK40" s="148"/>
      <c r="CL40" s="148"/>
      <c r="CM40" s="148"/>
      <c r="CN40" s="148"/>
      <c r="CO40" s="148"/>
      <c r="CP40" s="148"/>
      <c r="CQ40" s="148"/>
      <c r="CR40" s="148"/>
      <c r="CS40" s="148"/>
      <c r="CT40" s="148"/>
      <c r="CU40" s="148"/>
      <c r="CV40" s="148"/>
      <c r="CW40" s="148"/>
      <c r="CX40" s="148"/>
      <c r="CY40" s="148"/>
      <c r="CZ40" s="148"/>
      <c r="DA40" s="148"/>
      <c r="DB40" s="148"/>
      <c r="DC40" s="148"/>
      <c r="DD40" s="148"/>
      <c r="DE40" s="148"/>
      <c r="DF40" s="148"/>
      <c r="DG40" s="148"/>
      <c r="DH40" s="148"/>
      <c r="DI40" s="148"/>
      <c r="DJ40" s="148"/>
    </row>
    <row r="41" spans="1:114">
      <c r="A41" s="57">
        <v>58</v>
      </c>
      <c r="B41" s="58">
        <v>1.46E-2</v>
      </c>
      <c r="C41" s="58">
        <v>1.2999999999999999E-2</v>
      </c>
      <c r="D41" s="58">
        <v>1.1299999999999999E-2</v>
      </c>
      <c r="E41" s="58">
        <v>9.4999999999999998E-3</v>
      </c>
      <c r="F41" s="58">
        <v>7.4000000000000003E-3</v>
      </c>
      <c r="G41" s="58">
        <v>5.4000000000000003E-3</v>
      </c>
      <c r="H41" s="58">
        <v>3.7000000000000002E-3</v>
      </c>
      <c r="I41" s="58">
        <v>2.3E-3</v>
      </c>
      <c r="J41" s="58">
        <v>1E-3</v>
      </c>
      <c r="K41" s="58">
        <v>-1E-4</v>
      </c>
      <c r="L41" s="58">
        <v>-1.1999999999999999E-3</v>
      </c>
      <c r="M41" s="58">
        <v>-2.0999999999999999E-3</v>
      </c>
      <c r="N41" s="58">
        <v>-2.8E-3</v>
      </c>
      <c r="O41" s="58">
        <v>-2.8999999999999998E-3</v>
      </c>
      <c r="P41" s="58">
        <v>-2.5000000000000001E-3</v>
      </c>
      <c r="Q41" s="58">
        <v>-1.2999999999999999E-3</v>
      </c>
      <c r="R41" s="58">
        <v>8.0000000000000004E-4</v>
      </c>
      <c r="S41" s="58">
        <v>3.7000000000000002E-3</v>
      </c>
      <c r="T41" s="58">
        <v>7.3000000000000001E-3</v>
      </c>
      <c r="U41" s="58">
        <v>1.15E-2</v>
      </c>
      <c r="V41" s="58">
        <v>1.5900000000000001E-2</v>
      </c>
      <c r="W41" s="58">
        <v>0.02</v>
      </c>
      <c r="X41" s="58">
        <v>2.3699999999999999E-2</v>
      </c>
      <c r="Y41" s="58">
        <v>2.64E-2</v>
      </c>
      <c r="Z41" s="58">
        <v>2.7799999999999998E-2</v>
      </c>
      <c r="AA41" s="58">
        <v>2.7900000000000001E-2</v>
      </c>
      <c r="AB41" s="58">
        <v>2.6800000000000001E-2</v>
      </c>
      <c r="AC41" s="58">
        <v>2.47E-2</v>
      </c>
      <c r="AD41" s="58">
        <v>2.2100000000000002E-2</v>
      </c>
      <c r="AE41" s="58">
        <v>1.9400000000000001E-2</v>
      </c>
      <c r="AF41" s="58">
        <v>1.72E-2</v>
      </c>
      <c r="AG41" s="58">
        <v>1.5599999999999999E-2</v>
      </c>
      <c r="AH41" s="58">
        <v>1.4800000000000001E-2</v>
      </c>
      <c r="AI41" s="58">
        <v>1.46E-2</v>
      </c>
      <c r="AJ41" s="58">
        <v>1.5100000000000001E-2</v>
      </c>
      <c r="AK41" s="58">
        <v>1.6E-2</v>
      </c>
      <c r="AL41" s="58">
        <v>1.7000000000000001E-2</v>
      </c>
      <c r="AM41" s="58">
        <v>1.8100000000000002E-2</v>
      </c>
      <c r="AN41" s="58">
        <v>1.9199999999999998E-2</v>
      </c>
      <c r="AO41" s="58">
        <v>2.0199999999999999E-2</v>
      </c>
      <c r="AP41" s="58">
        <v>2.1000000000000001E-2</v>
      </c>
      <c r="AQ41" s="58">
        <v>2.1600000000000001E-2</v>
      </c>
      <c r="AR41" s="58">
        <v>2.2100000000000002E-2</v>
      </c>
      <c r="AS41" s="58">
        <v>2.24E-2</v>
      </c>
      <c r="AT41" s="58">
        <v>2.2499999999999999E-2</v>
      </c>
      <c r="AU41" s="58">
        <v>2.23E-2</v>
      </c>
      <c r="AV41" s="58">
        <v>2.1700000000000001E-2</v>
      </c>
      <c r="AW41" s="58">
        <v>2.07E-2</v>
      </c>
      <c r="AX41" s="58">
        <v>1.95E-2</v>
      </c>
      <c r="AY41" s="58">
        <v>1.8100000000000002E-2</v>
      </c>
      <c r="AZ41" s="58">
        <v>1.67E-2</v>
      </c>
      <c r="BA41" s="58">
        <v>1.5299999999999999E-2</v>
      </c>
      <c r="BB41" s="58">
        <v>1.3899999999999999E-2</v>
      </c>
      <c r="BC41" s="58">
        <v>1.24E-2</v>
      </c>
      <c r="BD41" s="63">
        <v>1.0699999999999999E-2</v>
      </c>
      <c r="BE41" s="63">
        <v>8.8999999999999999E-3</v>
      </c>
      <c r="BF41" s="59">
        <v>7.1000000000000004E-3</v>
      </c>
      <c r="BG41" s="58">
        <v>5.3E-3</v>
      </c>
      <c r="BH41" s="58">
        <v>3.3999999999999998E-3</v>
      </c>
      <c r="BI41" s="58">
        <v>1.4E-3</v>
      </c>
      <c r="BJ41" s="58">
        <v>-8.0000000000000004E-4</v>
      </c>
      <c r="BK41" s="58">
        <v>-3.0999999999999999E-3</v>
      </c>
      <c r="BL41" s="58">
        <v>-5.4999999999999997E-3</v>
      </c>
      <c r="BM41" s="60">
        <v>-4.4000000000000003E-3</v>
      </c>
      <c r="BN41" s="60">
        <v>-2.5999999999999999E-3</v>
      </c>
      <c r="BO41" s="60">
        <v>-5.0000000000000001E-4</v>
      </c>
      <c r="BP41" s="60">
        <v>1.8E-3</v>
      </c>
      <c r="BQ41" s="60">
        <v>4.1000000000000003E-3</v>
      </c>
      <c r="BR41" s="60">
        <v>6.3E-3</v>
      </c>
      <c r="BS41" s="60">
        <v>8.2000000000000007E-3</v>
      </c>
      <c r="BT41" s="60">
        <v>9.7000000000000003E-3</v>
      </c>
      <c r="BU41" s="60">
        <v>1.0699999999999999E-2</v>
      </c>
      <c r="BV41" s="60">
        <v>1.0999999999999999E-2</v>
      </c>
      <c r="BW41" s="60">
        <v>1.09E-2</v>
      </c>
      <c r="BX41" s="60">
        <v>1.0699999999999999E-2</v>
      </c>
      <c r="BY41" s="60">
        <v>1.03E-2</v>
      </c>
      <c r="BZ41" s="60">
        <v>0.01</v>
      </c>
      <c r="CA41" s="60">
        <v>9.7999999999999997E-3</v>
      </c>
      <c r="CB41" s="60">
        <v>9.7000000000000003E-3</v>
      </c>
      <c r="CC41" s="60">
        <v>9.7000000000000003E-3</v>
      </c>
      <c r="CD41" s="60">
        <v>9.7999999999999997E-3</v>
      </c>
      <c r="CE41" s="60">
        <v>9.9000000000000008E-3</v>
      </c>
      <c r="CF41" s="60">
        <v>0.01</v>
      </c>
      <c r="CG41" s="148"/>
      <c r="CH41" s="148"/>
      <c r="CI41" s="148"/>
      <c r="CJ41" s="148"/>
      <c r="CK41" s="148"/>
      <c r="CL41" s="148"/>
      <c r="CM41" s="148"/>
      <c r="CN41" s="148"/>
      <c r="CO41" s="148"/>
      <c r="CP41" s="148"/>
      <c r="CQ41" s="148"/>
      <c r="CR41" s="148"/>
      <c r="CS41" s="148"/>
      <c r="CT41" s="148"/>
      <c r="CU41" s="148"/>
      <c r="CV41" s="148"/>
      <c r="CW41" s="148"/>
      <c r="CX41" s="148"/>
      <c r="CY41" s="148"/>
      <c r="CZ41" s="148"/>
      <c r="DA41" s="148"/>
      <c r="DB41" s="148"/>
      <c r="DC41" s="148"/>
      <c r="DD41" s="148"/>
      <c r="DE41" s="148"/>
      <c r="DF41" s="148"/>
      <c r="DG41" s="148"/>
      <c r="DH41" s="148"/>
      <c r="DI41" s="148"/>
      <c r="DJ41" s="148"/>
    </row>
    <row r="42" spans="1:114">
      <c r="A42" s="57">
        <v>59</v>
      </c>
      <c r="B42" s="58">
        <v>1.3899999999999999E-2</v>
      </c>
      <c r="C42" s="58">
        <v>1.2200000000000001E-2</v>
      </c>
      <c r="D42" s="58">
        <v>1.04E-2</v>
      </c>
      <c r="E42" s="58">
        <v>8.5000000000000006E-3</v>
      </c>
      <c r="F42" s="58">
        <v>6.4999999999999997E-3</v>
      </c>
      <c r="G42" s="58">
        <v>4.4999999999999997E-3</v>
      </c>
      <c r="H42" s="58">
        <v>2.8E-3</v>
      </c>
      <c r="I42" s="58">
        <v>1.4E-3</v>
      </c>
      <c r="J42" s="58">
        <v>2.0000000000000001E-4</v>
      </c>
      <c r="K42" s="58">
        <v>-8.9999999999999998E-4</v>
      </c>
      <c r="L42" s="58">
        <v>-1.9E-3</v>
      </c>
      <c r="M42" s="58">
        <v>-2.7000000000000001E-3</v>
      </c>
      <c r="N42" s="58">
        <v>-3.2000000000000002E-3</v>
      </c>
      <c r="O42" s="58">
        <v>-3.0999999999999999E-3</v>
      </c>
      <c r="P42" s="58">
        <v>-2.5000000000000001E-3</v>
      </c>
      <c r="Q42" s="58">
        <v>-1.1000000000000001E-3</v>
      </c>
      <c r="R42" s="58">
        <v>1E-3</v>
      </c>
      <c r="S42" s="58">
        <v>3.8999999999999998E-3</v>
      </c>
      <c r="T42" s="58">
        <v>7.4999999999999997E-3</v>
      </c>
      <c r="U42" s="58">
        <v>1.15E-2</v>
      </c>
      <c r="V42" s="58">
        <v>1.5699999999999999E-2</v>
      </c>
      <c r="W42" s="58">
        <v>1.9699999999999999E-2</v>
      </c>
      <c r="X42" s="58">
        <v>2.3199999999999998E-2</v>
      </c>
      <c r="Y42" s="58">
        <v>2.5899999999999999E-2</v>
      </c>
      <c r="Z42" s="58">
        <v>2.7400000000000001E-2</v>
      </c>
      <c r="AA42" s="58">
        <v>2.75E-2</v>
      </c>
      <c r="AB42" s="58">
        <v>2.6499999999999999E-2</v>
      </c>
      <c r="AC42" s="58">
        <v>2.46E-2</v>
      </c>
      <c r="AD42" s="58">
        <v>2.2200000000000001E-2</v>
      </c>
      <c r="AE42" s="58">
        <v>1.95E-2</v>
      </c>
      <c r="AF42" s="58">
        <v>1.72E-2</v>
      </c>
      <c r="AG42" s="58">
        <v>1.54E-2</v>
      </c>
      <c r="AH42" s="58">
        <v>1.44E-2</v>
      </c>
      <c r="AI42" s="58">
        <v>1.41E-2</v>
      </c>
      <c r="AJ42" s="58">
        <v>1.4500000000000001E-2</v>
      </c>
      <c r="AK42" s="58">
        <v>1.5299999999999999E-2</v>
      </c>
      <c r="AL42" s="58">
        <v>1.6400000000000001E-2</v>
      </c>
      <c r="AM42" s="58">
        <v>1.7600000000000001E-2</v>
      </c>
      <c r="AN42" s="58">
        <v>1.8800000000000001E-2</v>
      </c>
      <c r="AO42" s="58">
        <v>1.9800000000000002E-2</v>
      </c>
      <c r="AP42" s="58">
        <v>2.06E-2</v>
      </c>
      <c r="AQ42" s="58">
        <v>2.12E-2</v>
      </c>
      <c r="AR42" s="58">
        <v>2.1600000000000001E-2</v>
      </c>
      <c r="AS42" s="58">
        <v>2.1899999999999999E-2</v>
      </c>
      <c r="AT42" s="58">
        <v>2.2100000000000002E-2</v>
      </c>
      <c r="AU42" s="58">
        <v>2.2200000000000001E-2</v>
      </c>
      <c r="AV42" s="58">
        <v>2.1999999999999999E-2</v>
      </c>
      <c r="AW42" s="58">
        <v>2.1499999999999998E-2</v>
      </c>
      <c r="AX42" s="58">
        <v>2.0799999999999999E-2</v>
      </c>
      <c r="AY42" s="58">
        <v>1.9900000000000001E-2</v>
      </c>
      <c r="AZ42" s="58">
        <v>1.89E-2</v>
      </c>
      <c r="BA42" s="58">
        <v>1.78E-2</v>
      </c>
      <c r="BB42" s="58">
        <v>1.6500000000000001E-2</v>
      </c>
      <c r="BC42" s="58">
        <v>1.5100000000000001E-2</v>
      </c>
      <c r="BD42" s="63">
        <v>1.34E-2</v>
      </c>
      <c r="BE42" s="63">
        <v>1.15E-2</v>
      </c>
      <c r="BF42" s="59">
        <v>9.4000000000000004E-3</v>
      </c>
      <c r="BG42" s="58">
        <v>7.1000000000000004E-3</v>
      </c>
      <c r="BH42" s="58">
        <v>4.7000000000000002E-3</v>
      </c>
      <c r="BI42" s="58">
        <v>2.0999999999999999E-3</v>
      </c>
      <c r="BJ42" s="58">
        <v>-8.0000000000000004E-4</v>
      </c>
      <c r="BK42" s="58">
        <v>-3.8E-3</v>
      </c>
      <c r="BL42" s="58">
        <v>-6.7999999999999996E-3</v>
      </c>
      <c r="BM42" s="60">
        <v>-5.7999999999999996E-3</v>
      </c>
      <c r="BN42" s="60">
        <v>-4.1999999999999997E-3</v>
      </c>
      <c r="BO42" s="60">
        <v>-2.0999999999999999E-3</v>
      </c>
      <c r="BP42" s="60">
        <v>2.9999999999999997E-4</v>
      </c>
      <c r="BQ42" s="60">
        <v>2.8E-3</v>
      </c>
      <c r="BR42" s="60">
        <v>5.1999999999999998E-3</v>
      </c>
      <c r="BS42" s="60">
        <v>7.3000000000000001E-3</v>
      </c>
      <c r="BT42" s="60">
        <v>8.9999999999999993E-3</v>
      </c>
      <c r="BU42" s="60">
        <v>1.0200000000000001E-2</v>
      </c>
      <c r="BV42" s="60">
        <v>1.0800000000000001E-2</v>
      </c>
      <c r="BW42" s="60">
        <v>1.09E-2</v>
      </c>
      <c r="BX42" s="60">
        <v>1.0800000000000001E-2</v>
      </c>
      <c r="BY42" s="60">
        <v>1.0500000000000001E-2</v>
      </c>
      <c r="BZ42" s="60">
        <v>1.03E-2</v>
      </c>
      <c r="CA42" s="60">
        <v>0.01</v>
      </c>
      <c r="CB42" s="60">
        <v>9.7999999999999997E-3</v>
      </c>
      <c r="CC42" s="60">
        <v>9.7999999999999997E-3</v>
      </c>
      <c r="CD42" s="60">
        <v>9.9000000000000008E-3</v>
      </c>
      <c r="CE42" s="60">
        <v>9.9000000000000008E-3</v>
      </c>
      <c r="CF42" s="60">
        <v>0.01</v>
      </c>
      <c r="CG42" s="148"/>
      <c r="CH42" s="148"/>
      <c r="CI42" s="148"/>
      <c r="CJ42" s="148"/>
      <c r="CK42" s="148"/>
      <c r="CL42" s="148"/>
      <c r="CM42" s="148"/>
      <c r="CN42" s="148"/>
      <c r="CO42" s="148"/>
      <c r="CP42" s="148"/>
      <c r="CQ42" s="148"/>
      <c r="CR42" s="148"/>
      <c r="CS42" s="148"/>
      <c r="CT42" s="148"/>
      <c r="CU42" s="148"/>
      <c r="CV42" s="148"/>
      <c r="CW42" s="148"/>
      <c r="CX42" s="148"/>
      <c r="CY42" s="148"/>
      <c r="CZ42" s="148"/>
      <c r="DA42" s="148"/>
      <c r="DB42" s="148"/>
      <c r="DC42" s="148"/>
      <c r="DD42" s="148"/>
      <c r="DE42" s="148"/>
      <c r="DF42" s="148"/>
      <c r="DG42" s="148"/>
      <c r="DH42" s="148"/>
      <c r="DI42" s="148"/>
      <c r="DJ42" s="148"/>
    </row>
    <row r="43" spans="1:114">
      <c r="A43" s="57">
        <v>60</v>
      </c>
      <c r="B43" s="58">
        <v>1.2999999999999999E-2</v>
      </c>
      <c r="C43" s="58">
        <v>1.12E-2</v>
      </c>
      <c r="D43" s="58">
        <v>9.4000000000000004E-3</v>
      </c>
      <c r="E43" s="58">
        <v>7.4999999999999997E-3</v>
      </c>
      <c r="F43" s="58">
        <v>5.4000000000000003E-3</v>
      </c>
      <c r="G43" s="58">
        <v>3.5000000000000001E-3</v>
      </c>
      <c r="H43" s="58">
        <v>1.8E-3</v>
      </c>
      <c r="I43" s="58">
        <v>5.0000000000000001E-4</v>
      </c>
      <c r="J43" s="58">
        <v>-6.9999999999999999E-4</v>
      </c>
      <c r="K43" s="58">
        <v>-1.6999999999999999E-3</v>
      </c>
      <c r="L43" s="58">
        <v>-2.5999999999999999E-3</v>
      </c>
      <c r="M43" s="58">
        <v>-3.2000000000000002E-3</v>
      </c>
      <c r="N43" s="58">
        <v>-3.5000000000000001E-3</v>
      </c>
      <c r="O43" s="58">
        <v>-3.3E-3</v>
      </c>
      <c r="P43" s="58">
        <v>-2.3999999999999998E-3</v>
      </c>
      <c r="Q43" s="58">
        <v>-8.0000000000000004E-4</v>
      </c>
      <c r="R43" s="58">
        <v>1.4E-3</v>
      </c>
      <c r="S43" s="58">
        <v>4.3E-3</v>
      </c>
      <c r="T43" s="58">
        <v>7.7999999999999996E-3</v>
      </c>
      <c r="U43" s="58">
        <v>1.1599999999999999E-2</v>
      </c>
      <c r="V43" s="58">
        <v>1.55E-2</v>
      </c>
      <c r="W43" s="58">
        <v>1.9199999999999998E-2</v>
      </c>
      <c r="X43" s="58">
        <v>2.2599999999999999E-2</v>
      </c>
      <c r="Y43" s="58">
        <v>2.5100000000000001E-2</v>
      </c>
      <c r="Z43" s="58">
        <v>2.6599999999999999E-2</v>
      </c>
      <c r="AA43" s="58">
        <v>2.69E-2</v>
      </c>
      <c r="AB43" s="58">
        <v>2.6100000000000002E-2</v>
      </c>
      <c r="AC43" s="58">
        <v>2.4400000000000002E-2</v>
      </c>
      <c r="AD43" s="58">
        <v>2.2200000000000001E-2</v>
      </c>
      <c r="AE43" s="58">
        <v>1.9699999999999999E-2</v>
      </c>
      <c r="AF43" s="58">
        <v>1.7399999999999999E-2</v>
      </c>
      <c r="AG43" s="58">
        <v>1.54E-2</v>
      </c>
      <c r="AH43" s="58">
        <v>1.4200000000000001E-2</v>
      </c>
      <c r="AI43" s="58">
        <v>1.37E-2</v>
      </c>
      <c r="AJ43" s="58">
        <v>1.4E-2</v>
      </c>
      <c r="AK43" s="58">
        <v>1.4800000000000001E-2</v>
      </c>
      <c r="AL43" s="58">
        <v>1.5900000000000001E-2</v>
      </c>
      <c r="AM43" s="58">
        <v>1.72E-2</v>
      </c>
      <c r="AN43" s="58">
        <v>1.84E-2</v>
      </c>
      <c r="AO43" s="58">
        <v>1.9400000000000001E-2</v>
      </c>
      <c r="AP43" s="58">
        <v>0.02</v>
      </c>
      <c r="AQ43" s="58">
        <v>2.0500000000000001E-2</v>
      </c>
      <c r="AR43" s="58">
        <v>2.0799999999999999E-2</v>
      </c>
      <c r="AS43" s="58">
        <v>2.12E-2</v>
      </c>
      <c r="AT43" s="58">
        <v>2.1499999999999998E-2</v>
      </c>
      <c r="AU43" s="58">
        <v>2.1899999999999999E-2</v>
      </c>
      <c r="AV43" s="58">
        <v>2.2200000000000001E-2</v>
      </c>
      <c r="AW43" s="58">
        <v>2.2100000000000002E-2</v>
      </c>
      <c r="AX43" s="58">
        <v>2.18E-2</v>
      </c>
      <c r="AY43" s="58">
        <v>2.1299999999999999E-2</v>
      </c>
      <c r="AZ43" s="58">
        <v>2.06E-2</v>
      </c>
      <c r="BA43" s="58">
        <v>1.9800000000000002E-2</v>
      </c>
      <c r="BB43" s="58">
        <v>1.8800000000000001E-2</v>
      </c>
      <c r="BC43" s="58">
        <v>1.7600000000000001E-2</v>
      </c>
      <c r="BD43" s="63">
        <v>1.61E-2</v>
      </c>
      <c r="BE43" s="63">
        <v>1.4200000000000001E-2</v>
      </c>
      <c r="BF43" s="59">
        <v>1.2E-2</v>
      </c>
      <c r="BG43" s="58">
        <v>9.4000000000000004E-3</v>
      </c>
      <c r="BH43" s="58">
        <v>6.4999999999999997E-3</v>
      </c>
      <c r="BI43" s="58">
        <v>3.3E-3</v>
      </c>
      <c r="BJ43" s="58">
        <v>-2.0000000000000001E-4</v>
      </c>
      <c r="BK43" s="58">
        <v>-3.8999999999999998E-3</v>
      </c>
      <c r="BL43" s="58">
        <v>-7.4000000000000003E-3</v>
      </c>
      <c r="BM43" s="60">
        <v>-6.7999999999999996E-3</v>
      </c>
      <c r="BN43" s="60">
        <v>-5.3E-3</v>
      </c>
      <c r="BO43" s="60">
        <v>-3.3E-3</v>
      </c>
      <c r="BP43" s="60">
        <v>-8.9999999999999998E-4</v>
      </c>
      <c r="BQ43" s="60">
        <v>1.6000000000000001E-3</v>
      </c>
      <c r="BR43" s="60">
        <v>4.1000000000000003E-3</v>
      </c>
      <c r="BS43" s="60">
        <v>6.4000000000000003E-3</v>
      </c>
      <c r="BT43" s="60">
        <v>8.3000000000000001E-3</v>
      </c>
      <c r="BU43" s="60">
        <v>9.7000000000000003E-3</v>
      </c>
      <c r="BV43" s="60">
        <v>1.04E-2</v>
      </c>
      <c r="BW43" s="60">
        <v>1.0699999999999999E-2</v>
      </c>
      <c r="BX43" s="60">
        <v>1.0699999999999999E-2</v>
      </c>
      <c r="BY43" s="60">
        <v>1.06E-2</v>
      </c>
      <c r="BZ43" s="60">
        <v>1.04E-2</v>
      </c>
      <c r="CA43" s="60">
        <v>1.0200000000000001E-2</v>
      </c>
      <c r="CB43" s="60">
        <v>0.01</v>
      </c>
      <c r="CC43" s="60">
        <v>9.9000000000000008E-3</v>
      </c>
      <c r="CD43" s="60">
        <v>9.9000000000000008E-3</v>
      </c>
      <c r="CE43" s="60">
        <v>0.01</v>
      </c>
      <c r="CF43" s="60">
        <v>0.01</v>
      </c>
      <c r="CG43" s="148"/>
      <c r="CH43" s="148"/>
      <c r="CI43" s="148"/>
      <c r="CJ43" s="148"/>
      <c r="CK43" s="148"/>
      <c r="CL43" s="148"/>
      <c r="CM43" s="148"/>
      <c r="CN43" s="148"/>
      <c r="CO43" s="148"/>
      <c r="CP43" s="148"/>
      <c r="CQ43" s="148"/>
      <c r="CR43" s="148"/>
      <c r="CS43" s="148"/>
      <c r="CT43" s="148"/>
      <c r="CU43" s="148"/>
      <c r="CV43" s="148"/>
      <c r="CW43" s="148"/>
      <c r="CX43" s="148"/>
      <c r="CY43" s="148"/>
      <c r="CZ43" s="148"/>
      <c r="DA43" s="148"/>
      <c r="DB43" s="148"/>
      <c r="DC43" s="148"/>
      <c r="DD43" s="148"/>
      <c r="DE43" s="148"/>
      <c r="DF43" s="148"/>
      <c r="DG43" s="148"/>
      <c r="DH43" s="148"/>
      <c r="DI43" s="148"/>
      <c r="DJ43" s="148"/>
    </row>
    <row r="44" spans="1:114">
      <c r="A44" s="57">
        <v>61</v>
      </c>
      <c r="B44" s="58">
        <v>1.2E-2</v>
      </c>
      <c r="C44" s="58">
        <v>1.01E-2</v>
      </c>
      <c r="D44" s="58">
        <v>8.3000000000000001E-3</v>
      </c>
      <c r="E44" s="58">
        <v>6.4000000000000003E-3</v>
      </c>
      <c r="F44" s="58">
        <v>4.4000000000000003E-3</v>
      </c>
      <c r="G44" s="58">
        <v>2.5000000000000001E-3</v>
      </c>
      <c r="H44" s="58">
        <v>8.0000000000000004E-4</v>
      </c>
      <c r="I44" s="58">
        <v>-5.0000000000000001E-4</v>
      </c>
      <c r="J44" s="58">
        <v>-1.6000000000000001E-3</v>
      </c>
      <c r="K44" s="58">
        <v>-2.5000000000000001E-3</v>
      </c>
      <c r="L44" s="58">
        <v>-3.2000000000000002E-3</v>
      </c>
      <c r="M44" s="58">
        <v>-3.7000000000000002E-3</v>
      </c>
      <c r="N44" s="58">
        <v>-3.7000000000000002E-3</v>
      </c>
      <c r="O44" s="58">
        <v>-3.2000000000000002E-3</v>
      </c>
      <c r="P44" s="58">
        <v>-2.0999999999999999E-3</v>
      </c>
      <c r="Q44" s="58">
        <v>-4.0000000000000002E-4</v>
      </c>
      <c r="R44" s="58">
        <v>1.9E-3</v>
      </c>
      <c r="S44" s="58">
        <v>4.7000000000000002E-3</v>
      </c>
      <c r="T44" s="58">
        <v>8.0000000000000002E-3</v>
      </c>
      <c r="U44" s="58">
        <v>1.1599999999999999E-2</v>
      </c>
      <c r="V44" s="58">
        <v>1.52E-2</v>
      </c>
      <c r="W44" s="58">
        <v>1.8599999999999998E-2</v>
      </c>
      <c r="X44" s="58">
        <v>2.1700000000000001E-2</v>
      </c>
      <c r="Y44" s="58">
        <v>2.41E-2</v>
      </c>
      <c r="Z44" s="58">
        <v>2.5600000000000001E-2</v>
      </c>
      <c r="AA44" s="58">
        <v>2.5999999999999999E-2</v>
      </c>
      <c r="AB44" s="58">
        <v>2.5399999999999999E-2</v>
      </c>
      <c r="AC44" s="58">
        <v>2.4E-2</v>
      </c>
      <c r="AD44" s="58">
        <v>2.2100000000000002E-2</v>
      </c>
      <c r="AE44" s="58">
        <v>1.9800000000000002E-2</v>
      </c>
      <c r="AF44" s="58">
        <v>1.7600000000000001E-2</v>
      </c>
      <c r="AG44" s="58">
        <v>1.5599999999999999E-2</v>
      </c>
      <c r="AH44" s="58">
        <v>1.4200000000000001E-2</v>
      </c>
      <c r="AI44" s="58">
        <v>1.3599999999999999E-2</v>
      </c>
      <c r="AJ44" s="58">
        <v>1.38E-2</v>
      </c>
      <c r="AK44" s="58">
        <v>1.4500000000000001E-2</v>
      </c>
      <c r="AL44" s="58">
        <v>1.5599999999999999E-2</v>
      </c>
      <c r="AM44" s="58">
        <v>1.6799999999999999E-2</v>
      </c>
      <c r="AN44" s="58">
        <v>1.7999999999999999E-2</v>
      </c>
      <c r="AO44" s="58">
        <v>1.89E-2</v>
      </c>
      <c r="AP44" s="58">
        <v>1.9400000000000001E-2</v>
      </c>
      <c r="AQ44" s="58">
        <v>1.9699999999999999E-2</v>
      </c>
      <c r="AR44" s="58">
        <v>1.9900000000000001E-2</v>
      </c>
      <c r="AS44" s="58">
        <v>2.0299999999999999E-2</v>
      </c>
      <c r="AT44" s="58">
        <v>2.0799999999999999E-2</v>
      </c>
      <c r="AU44" s="58">
        <v>2.1499999999999998E-2</v>
      </c>
      <c r="AV44" s="58">
        <v>2.2100000000000002E-2</v>
      </c>
      <c r="AW44" s="58">
        <v>2.2499999999999999E-2</v>
      </c>
      <c r="AX44" s="58">
        <v>2.2599999999999999E-2</v>
      </c>
      <c r="AY44" s="58">
        <v>2.24E-2</v>
      </c>
      <c r="AZ44" s="58">
        <v>2.2100000000000002E-2</v>
      </c>
      <c r="BA44" s="58">
        <v>2.1499999999999998E-2</v>
      </c>
      <c r="BB44" s="58">
        <v>2.0799999999999999E-2</v>
      </c>
      <c r="BC44" s="58">
        <v>1.9800000000000002E-2</v>
      </c>
      <c r="BD44" s="63">
        <v>1.8499999999999999E-2</v>
      </c>
      <c r="BE44" s="63">
        <v>1.6799999999999999E-2</v>
      </c>
      <c r="BF44" s="59">
        <v>1.46E-2</v>
      </c>
      <c r="BG44" s="58">
        <v>1.1900000000000001E-2</v>
      </c>
      <c r="BH44" s="58">
        <v>8.6999999999999994E-3</v>
      </c>
      <c r="BI44" s="58">
        <v>5.0000000000000001E-3</v>
      </c>
      <c r="BJ44" s="58">
        <v>1E-3</v>
      </c>
      <c r="BK44" s="58">
        <v>-3.3E-3</v>
      </c>
      <c r="BL44" s="58">
        <v>-7.4000000000000003E-3</v>
      </c>
      <c r="BM44" s="60">
        <v>-7.1000000000000004E-3</v>
      </c>
      <c r="BN44" s="60">
        <v>-5.8999999999999999E-3</v>
      </c>
      <c r="BO44" s="60">
        <v>-4.1000000000000003E-3</v>
      </c>
      <c r="BP44" s="60">
        <v>-1.8E-3</v>
      </c>
      <c r="BQ44" s="60">
        <v>6.9999999999999999E-4</v>
      </c>
      <c r="BR44" s="60">
        <v>3.2000000000000002E-3</v>
      </c>
      <c r="BS44" s="60">
        <v>5.5999999999999999E-3</v>
      </c>
      <c r="BT44" s="60">
        <v>7.4999999999999997E-3</v>
      </c>
      <c r="BU44" s="60">
        <v>8.9999999999999993E-3</v>
      </c>
      <c r="BV44" s="60">
        <v>9.9000000000000008E-3</v>
      </c>
      <c r="BW44" s="60">
        <v>1.03E-2</v>
      </c>
      <c r="BX44" s="60">
        <v>1.06E-2</v>
      </c>
      <c r="BY44" s="60">
        <v>1.06E-2</v>
      </c>
      <c r="BZ44" s="60">
        <v>1.0500000000000001E-2</v>
      </c>
      <c r="CA44" s="60">
        <v>1.03E-2</v>
      </c>
      <c r="CB44" s="60">
        <v>1.01E-2</v>
      </c>
      <c r="CC44" s="60">
        <v>0.01</v>
      </c>
      <c r="CD44" s="60">
        <v>0.01</v>
      </c>
      <c r="CE44" s="60">
        <v>0.01</v>
      </c>
      <c r="CF44" s="60">
        <v>0.01</v>
      </c>
      <c r="CG44" s="148"/>
      <c r="CH44" s="148"/>
      <c r="CI44" s="148"/>
      <c r="CJ44" s="148"/>
      <c r="CK44" s="148"/>
      <c r="CL44" s="148"/>
      <c r="CM44" s="148"/>
      <c r="CN44" s="148"/>
      <c r="CO44" s="148"/>
      <c r="CP44" s="148"/>
      <c r="CQ44" s="148"/>
      <c r="CR44" s="148"/>
      <c r="CS44" s="148"/>
      <c r="CT44" s="148"/>
      <c r="CU44" s="148"/>
      <c r="CV44" s="148"/>
      <c r="CW44" s="148"/>
      <c r="CX44" s="148"/>
      <c r="CY44" s="148"/>
      <c r="CZ44" s="148"/>
      <c r="DA44" s="148"/>
      <c r="DB44" s="148"/>
      <c r="DC44" s="148"/>
      <c r="DD44" s="148"/>
      <c r="DE44" s="148"/>
      <c r="DF44" s="148"/>
      <c r="DG44" s="148"/>
      <c r="DH44" s="148"/>
      <c r="DI44" s="148"/>
      <c r="DJ44" s="148"/>
    </row>
    <row r="45" spans="1:114">
      <c r="A45" s="57">
        <v>62</v>
      </c>
      <c r="B45" s="58">
        <v>1.09E-2</v>
      </c>
      <c r="C45" s="58">
        <v>8.9999999999999993E-3</v>
      </c>
      <c r="D45" s="58">
        <v>7.1999999999999998E-3</v>
      </c>
      <c r="E45" s="58">
        <v>5.3E-3</v>
      </c>
      <c r="F45" s="58">
        <v>3.3E-3</v>
      </c>
      <c r="G45" s="58">
        <v>1.5E-3</v>
      </c>
      <c r="H45" s="58">
        <v>-1E-4</v>
      </c>
      <c r="I45" s="58">
        <v>-1.2999999999999999E-3</v>
      </c>
      <c r="J45" s="58">
        <v>-2.3E-3</v>
      </c>
      <c r="K45" s="58">
        <v>-3.0999999999999999E-3</v>
      </c>
      <c r="L45" s="58">
        <v>-3.7000000000000002E-3</v>
      </c>
      <c r="M45" s="58">
        <v>-4.0000000000000001E-3</v>
      </c>
      <c r="N45" s="58">
        <v>-3.8E-3</v>
      </c>
      <c r="O45" s="58">
        <v>-3.0999999999999999E-3</v>
      </c>
      <c r="P45" s="58">
        <v>-1.8E-3</v>
      </c>
      <c r="Q45" s="58">
        <v>1E-4</v>
      </c>
      <c r="R45" s="58">
        <v>2.3999999999999998E-3</v>
      </c>
      <c r="S45" s="58">
        <v>5.1999999999999998E-3</v>
      </c>
      <c r="T45" s="58">
        <v>8.3000000000000001E-3</v>
      </c>
      <c r="U45" s="58">
        <v>1.15E-2</v>
      </c>
      <c r="V45" s="58">
        <v>1.4800000000000001E-2</v>
      </c>
      <c r="W45" s="58">
        <v>1.7899999999999999E-2</v>
      </c>
      <c r="X45" s="58">
        <v>2.0799999999999999E-2</v>
      </c>
      <c r="Y45" s="58">
        <v>2.3E-2</v>
      </c>
      <c r="Z45" s="58">
        <v>2.4400000000000002E-2</v>
      </c>
      <c r="AA45" s="58">
        <v>2.4899999999999999E-2</v>
      </c>
      <c r="AB45" s="58">
        <v>2.4500000000000001E-2</v>
      </c>
      <c r="AC45" s="58">
        <v>2.35E-2</v>
      </c>
      <c r="AD45" s="58">
        <v>2.18E-2</v>
      </c>
      <c r="AE45" s="58">
        <v>1.9800000000000002E-2</v>
      </c>
      <c r="AF45" s="58">
        <v>1.77E-2</v>
      </c>
      <c r="AG45" s="58">
        <v>1.5800000000000002E-2</v>
      </c>
      <c r="AH45" s="58">
        <v>1.43E-2</v>
      </c>
      <c r="AI45" s="58">
        <v>1.37E-2</v>
      </c>
      <c r="AJ45" s="58">
        <v>1.37E-2</v>
      </c>
      <c r="AK45" s="58">
        <v>1.44E-2</v>
      </c>
      <c r="AL45" s="58">
        <v>1.55E-2</v>
      </c>
      <c r="AM45" s="58">
        <v>1.66E-2</v>
      </c>
      <c r="AN45" s="58">
        <v>1.77E-2</v>
      </c>
      <c r="AO45" s="58">
        <v>1.84E-2</v>
      </c>
      <c r="AP45" s="58">
        <v>1.8700000000000001E-2</v>
      </c>
      <c r="AQ45" s="58">
        <v>1.8800000000000001E-2</v>
      </c>
      <c r="AR45" s="58">
        <v>1.89E-2</v>
      </c>
      <c r="AS45" s="58">
        <v>1.9300000000000001E-2</v>
      </c>
      <c r="AT45" s="58">
        <v>0.02</v>
      </c>
      <c r="AU45" s="58">
        <v>2.0899999999999998E-2</v>
      </c>
      <c r="AV45" s="58">
        <v>2.1899999999999999E-2</v>
      </c>
      <c r="AW45" s="58">
        <v>2.2700000000000001E-2</v>
      </c>
      <c r="AX45" s="58">
        <v>2.3099999999999999E-2</v>
      </c>
      <c r="AY45" s="58">
        <v>2.3300000000000001E-2</v>
      </c>
      <c r="AZ45" s="58">
        <v>2.3199999999999998E-2</v>
      </c>
      <c r="BA45" s="58">
        <v>2.29E-2</v>
      </c>
      <c r="BB45" s="58">
        <v>2.2499999999999999E-2</v>
      </c>
      <c r="BC45" s="58">
        <v>2.18E-2</v>
      </c>
      <c r="BD45" s="63">
        <v>2.07E-2</v>
      </c>
      <c r="BE45" s="63">
        <v>1.9199999999999998E-2</v>
      </c>
      <c r="BF45" s="59">
        <v>1.7000000000000001E-2</v>
      </c>
      <c r="BG45" s="58">
        <v>1.43E-2</v>
      </c>
      <c r="BH45" s="58">
        <v>1.09E-2</v>
      </c>
      <c r="BI45" s="58">
        <v>7.0000000000000001E-3</v>
      </c>
      <c r="BJ45" s="58">
        <v>2.5999999999999999E-3</v>
      </c>
      <c r="BK45" s="58">
        <v>-2.0999999999999999E-3</v>
      </c>
      <c r="BL45" s="58">
        <v>-6.6E-3</v>
      </c>
      <c r="BM45" s="60">
        <v>-6.7000000000000002E-3</v>
      </c>
      <c r="BN45" s="60">
        <v>-5.8999999999999999E-3</v>
      </c>
      <c r="BO45" s="60">
        <v>-4.4000000000000003E-3</v>
      </c>
      <c r="BP45" s="60">
        <v>-2.3E-3</v>
      </c>
      <c r="BQ45" s="60">
        <v>0</v>
      </c>
      <c r="BR45" s="60">
        <v>2.5000000000000001E-3</v>
      </c>
      <c r="BS45" s="60">
        <v>4.7999999999999996E-3</v>
      </c>
      <c r="BT45" s="60">
        <v>6.7999999999999996E-3</v>
      </c>
      <c r="BU45" s="60">
        <v>8.3999999999999995E-3</v>
      </c>
      <c r="BV45" s="60">
        <v>9.4000000000000004E-3</v>
      </c>
      <c r="BW45" s="60">
        <v>9.9000000000000008E-3</v>
      </c>
      <c r="BX45" s="60">
        <v>1.03E-2</v>
      </c>
      <c r="BY45" s="60">
        <v>1.04E-2</v>
      </c>
      <c r="BZ45" s="60">
        <v>1.04E-2</v>
      </c>
      <c r="CA45" s="60">
        <v>1.03E-2</v>
      </c>
      <c r="CB45" s="60">
        <v>1.0200000000000001E-2</v>
      </c>
      <c r="CC45" s="60">
        <v>1.01E-2</v>
      </c>
      <c r="CD45" s="60">
        <v>0.01</v>
      </c>
      <c r="CE45" s="60">
        <v>0.01</v>
      </c>
      <c r="CF45" s="60">
        <v>0.01</v>
      </c>
      <c r="CG45" s="148"/>
      <c r="CH45" s="148"/>
      <c r="CI45" s="148"/>
      <c r="CJ45" s="148"/>
      <c r="CK45" s="148"/>
      <c r="CL45" s="148"/>
      <c r="CM45" s="148"/>
      <c r="CN45" s="148"/>
      <c r="CO45" s="148"/>
      <c r="CP45" s="148"/>
      <c r="CQ45" s="148"/>
      <c r="CR45" s="148"/>
      <c r="CS45" s="148"/>
      <c r="CT45" s="148"/>
      <c r="CU45" s="148"/>
      <c r="CV45" s="148"/>
      <c r="CW45" s="148"/>
      <c r="CX45" s="148"/>
      <c r="CY45" s="148"/>
      <c r="CZ45" s="148"/>
      <c r="DA45" s="148"/>
      <c r="DB45" s="148"/>
      <c r="DC45" s="148"/>
      <c r="DD45" s="148"/>
      <c r="DE45" s="148"/>
      <c r="DF45" s="148"/>
      <c r="DG45" s="148"/>
      <c r="DH45" s="148"/>
      <c r="DI45" s="148"/>
      <c r="DJ45" s="148"/>
    </row>
    <row r="46" spans="1:114">
      <c r="A46" s="57">
        <v>63</v>
      </c>
      <c r="B46" s="58">
        <v>9.9000000000000008E-3</v>
      </c>
      <c r="C46" s="58">
        <v>8.0000000000000002E-3</v>
      </c>
      <c r="D46" s="58">
        <v>6.1999999999999998E-3</v>
      </c>
      <c r="E46" s="58">
        <v>4.3E-3</v>
      </c>
      <c r="F46" s="58">
        <v>2.3999999999999998E-3</v>
      </c>
      <c r="G46" s="58">
        <v>5.9999999999999995E-4</v>
      </c>
      <c r="H46" s="58">
        <v>-8.9999999999999998E-4</v>
      </c>
      <c r="I46" s="58">
        <v>-2.0999999999999999E-3</v>
      </c>
      <c r="J46" s="58">
        <v>-3.0000000000000001E-3</v>
      </c>
      <c r="K46" s="58">
        <v>-3.5999999999999999E-3</v>
      </c>
      <c r="L46" s="58">
        <v>-4.1000000000000003E-3</v>
      </c>
      <c r="M46" s="58">
        <v>-4.1000000000000003E-3</v>
      </c>
      <c r="N46" s="58">
        <v>-3.7000000000000002E-3</v>
      </c>
      <c r="O46" s="58">
        <v>-2.8E-3</v>
      </c>
      <c r="P46" s="58">
        <v>-1.4E-3</v>
      </c>
      <c r="Q46" s="58">
        <v>5.0000000000000001E-4</v>
      </c>
      <c r="R46" s="58">
        <v>2.8E-3</v>
      </c>
      <c r="S46" s="58">
        <v>5.4999999999999997E-3</v>
      </c>
      <c r="T46" s="58">
        <v>8.3999999999999995E-3</v>
      </c>
      <c r="U46" s="58">
        <v>1.1299999999999999E-2</v>
      </c>
      <c r="V46" s="58">
        <v>1.43E-2</v>
      </c>
      <c r="W46" s="58">
        <v>1.72E-2</v>
      </c>
      <c r="X46" s="58">
        <v>1.9699999999999999E-2</v>
      </c>
      <c r="Y46" s="58">
        <v>2.18E-2</v>
      </c>
      <c r="Z46" s="58">
        <v>2.3099999999999999E-2</v>
      </c>
      <c r="AA46" s="58">
        <v>2.3699999999999999E-2</v>
      </c>
      <c r="AB46" s="58">
        <v>2.35E-2</v>
      </c>
      <c r="AC46" s="58">
        <v>2.2700000000000001E-2</v>
      </c>
      <c r="AD46" s="58">
        <v>2.1299999999999999E-2</v>
      </c>
      <c r="AE46" s="58">
        <v>1.9599999999999999E-2</v>
      </c>
      <c r="AF46" s="58">
        <v>1.77E-2</v>
      </c>
      <c r="AG46" s="58">
        <v>1.5900000000000001E-2</v>
      </c>
      <c r="AH46" s="58">
        <v>1.4500000000000001E-2</v>
      </c>
      <c r="AI46" s="58">
        <v>1.3899999999999999E-2</v>
      </c>
      <c r="AJ46" s="58">
        <v>1.3899999999999999E-2</v>
      </c>
      <c r="AK46" s="58">
        <v>1.4500000000000001E-2</v>
      </c>
      <c r="AL46" s="58">
        <v>1.55E-2</v>
      </c>
      <c r="AM46" s="58">
        <v>1.66E-2</v>
      </c>
      <c r="AN46" s="58">
        <v>1.7500000000000002E-2</v>
      </c>
      <c r="AO46" s="58">
        <v>1.7899999999999999E-2</v>
      </c>
      <c r="AP46" s="58">
        <v>1.7999999999999999E-2</v>
      </c>
      <c r="AQ46" s="58">
        <v>1.7899999999999999E-2</v>
      </c>
      <c r="AR46" s="58">
        <v>1.7899999999999999E-2</v>
      </c>
      <c r="AS46" s="58">
        <v>1.83E-2</v>
      </c>
      <c r="AT46" s="58">
        <v>1.9099999999999999E-2</v>
      </c>
      <c r="AU46" s="58">
        <v>2.0199999999999999E-2</v>
      </c>
      <c r="AV46" s="58">
        <v>2.1499999999999998E-2</v>
      </c>
      <c r="AW46" s="58">
        <v>2.2599999999999999E-2</v>
      </c>
      <c r="AX46" s="58">
        <v>2.3400000000000001E-2</v>
      </c>
      <c r="AY46" s="58">
        <v>2.3800000000000002E-2</v>
      </c>
      <c r="AZ46" s="58">
        <v>2.41E-2</v>
      </c>
      <c r="BA46" s="58">
        <v>2.41E-2</v>
      </c>
      <c r="BB46" s="58">
        <v>2.3900000000000001E-2</v>
      </c>
      <c r="BC46" s="58">
        <v>2.35E-2</v>
      </c>
      <c r="BD46" s="63">
        <v>2.2700000000000001E-2</v>
      </c>
      <c r="BE46" s="63">
        <v>2.1299999999999999E-2</v>
      </c>
      <c r="BF46" s="59">
        <v>1.9199999999999998E-2</v>
      </c>
      <c r="BG46" s="58">
        <v>1.6500000000000001E-2</v>
      </c>
      <c r="BH46" s="58">
        <v>1.3100000000000001E-2</v>
      </c>
      <c r="BI46" s="58">
        <v>8.9999999999999993E-3</v>
      </c>
      <c r="BJ46" s="58">
        <v>4.4999999999999997E-3</v>
      </c>
      <c r="BK46" s="58">
        <v>-4.0000000000000002E-4</v>
      </c>
      <c r="BL46" s="58">
        <v>-5.1999999999999998E-3</v>
      </c>
      <c r="BM46" s="60">
        <v>-5.7000000000000002E-3</v>
      </c>
      <c r="BN46" s="60">
        <v>-5.3E-3</v>
      </c>
      <c r="BO46" s="60">
        <v>-4.1999999999999997E-3</v>
      </c>
      <c r="BP46" s="60">
        <v>-2.3999999999999998E-3</v>
      </c>
      <c r="BQ46" s="60">
        <v>-2.9999999999999997E-4</v>
      </c>
      <c r="BR46" s="60">
        <v>1.9E-3</v>
      </c>
      <c r="BS46" s="60">
        <v>4.1000000000000003E-3</v>
      </c>
      <c r="BT46" s="60">
        <v>6.1000000000000004E-3</v>
      </c>
      <c r="BU46" s="60">
        <v>7.7000000000000002E-3</v>
      </c>
      <c r="BV46" s="60">
        <v>8.8000000000000005E-3</v>
      </c>
      <c r="BW46" s="60">
        <v>9.4999999999999998E-3</v>
      </c>
      <c r="BX46" s="60">
        <v>9.9000000000000008E-3</v>
      </c>
      <c r="BY46" s="60">
        <v>1.0200000000000001E-2</v>
      </c>
      <c r="BZ46" s="60">
        <v>1.03E-2</v>
      </c>
      <c r="CA46" s="60">
        <v>1.03E-2</v>
      </c>
      <c r="CB46" s="60">
        <v>1.0200000000000001E-2</v>
      </c>
      <c r="CC46" s="60">
        <v>1.01E-2</v>
      </c>
      <c r="CD46" s="60">
        <v>0.01</v>
      </c>
      <c r="CE46" s="60">
        <v>0.01</v>
      </c>
      <c r="CF46" s="60">
        <v>0.01</v>
      </c>
      <c r="CG46" s="148"/>
      <c r="CH46" s="148"/>
      <c r="CI46" s="148"/>
      <c r="CJ46" s="148"/>
      <c r="CK46" s="148"/>
      <c r="CL46" s="148"/>
      <c r="CM46" s="148"/>
      <c r="CN46" s="148"/>
      <c r="CO46" s="148"/>
      <c r="CP46" s="148"/>
      <c r="CQ46" s="148"/>
      <c r="CR46" s="148"/>
      <c r="CS46" s="148"/>
      <c r="CT46" s="148"/>
      <c r="CU46" s="148"/>
      <c r="CV46" s="148"/>
      <c r="CW46" s="148"/>
      <c r="CX46" s="148"/>
      <c r="CY46" s="148"/>
      <c r="CZ46" s="148"/>
      <c r="DA46" s="148"/>
      <c r="DB46" s="148"/>
      <c r="DC46" s="148"/>
      <c r="DD46" s="148"/>
      <c r="DE46" s="148"/>
      <c r="DF46" s="148"/>
      <c r="DG46" s="148"/>
      <c r="DH46" s="148"/>
      <c r="DI46" s="148"/>
      <c r="DJ46" s="148"/>
    </row>
    <row r="47" spans="1:114">
      <c r="A47" s="57">
        <v>64</v>
      </c>
      <c r="B47" s="58">
        <v>8.8999999999999999E-3</v>
      </c>
      <c r="C47" s="58">
        <v>7.1000000000000004E-3</v>
      </c>
      <c r="D47" s="58">
        <v>5.3E-3</v>
      </c>
      <c r="E47" s="58">
        <v>3.3999999999999998E-3</v>
      </c>
      <c r="F47" s="58">
        <v>1.6000000000000001E-3</v>
      </c>
      <c r="G47" s="58">
        <v>-1E-4</v>
      </c>
      <c r="H47" s="58">
        <v>-1.6000000000000001E-3</v>
      </c>
      <c r="I47" s="58">
        <v>-2.5999999999999999E-3</v>
      </c>
      <c r="J47" s="58">
        <v>-3.3999999999999998E-3</v>
      </c>
      <c r="K47" s="58">
        <v>-4.0000000000000001E-3</v>
      </c>
      <c r="L47" s="58">
        <v>-4.1999999999999997E-3</v>
      </c>
      <c r="M47" s="58">
        <v>-4.1000000000000003E-3</v>
      </c>
      <c r="N47" s="58">
        <v>-3.5999999999999999E-3</v>
      </c>
      <c r="O47" s="58">
        <v>-2.5000000000000001E-3</v>
      </c>
      <c r="P47" s="58">
        <v>-1E-3</v>
      </c>
      <c r="Q47" s="58">
        <v>8.9999999999999998E-4</v>
      </c>
      <c r="R47" s="58">
        <v>3.0999999999999999E-3</v>
      </c>
      <c r="S47" s="58">
        <v>5.5999999999999999E-3</v>
      </c>
      <c r="T47" s="58">
        <v>8.3000000000000001E-3</v>
      </c>
      <c r="U47" s="58">
        <v>1.0999999999999999E-2</v>
      </c>
      <c r="V47" s="58">
        <v>1.37E-2</v>
      </c>
      <c r="W47" s="58">
        <v>1.6299999999999999E-2</v>
      </c>
      <c r="X47" s="58">
        <v>1.8700000000000001E-2</v>
      </c>
      <c r="Y47" s="58">
        <v>2.06E-2</v>
      </c>
      <c r="Z47" s="58">
        <v>2.1899999999999999E-2</v>
      </c>
      <c r="AA47" s="58">
        <v>2.24E-2</v>
      </c>
      <c r="AB47" s="58">
        <v>2.24E-2</v>
      </c>
      <c r="AC47" s="58">
        <v>2.1700000000000001E-2</v>
      </c>
      <c r="AD47" s="58">
        <v>2.0500000000000001E-2</v>
      </c>
      <c r="AE47" s="58">
        <v>1.9099999999999999E-2</v>
      </c>
      <c r="AF47" s="58">
        <v>1.7399999999999999E-2</v>
      </c>
      <c r="AG47" s="58">
        <v>1.5900000000000001E-2</v>
      </c>
      <c r="AH47" s="58">
        <v>1.47E-2</v>
      </c>
      <c r="AI47" s="58">
        <v>1.41E-2</v>
      </c>
      <c r="AJ47" s="58">
        <v>1.4200000000000001E-2</v>
      </c>
      <c r="AK47" s="58">
        <v>1.4800000000000001E-2</v>
      </c>
      <c r="AL47" s="58">
        <v>1.5699999999999999E-2</v>
      </c>
      <c r="AM47" s="58">
        <v>1.67E-2</v>
      </c>
      <c r="AN47" s="58">
        <v>1.7299999999999999E-2</v>
      </c>
      <c r="AO47" s="58">
        <v>1.7600000000000001E-2</v>
      </c>
      <c r="AP47" s="58">
        <v>1.7399999999999999E-2</v>
      </c>
      <c r="AQ47" s="58">
        <v>1.7100000000000001E-2</v>
      </c>
      <c r="AR47" s="58">
        <v>1.7000000000000001E-2</v>
      </c>
      <c r="AS47" s="58">
        <v>1.7299999999999999E-2</v>
      </c>
      <c r="AT47" s="58">
        <v>1.8200000000000001E-2</v>
      </c>
      <c r="AU47" s="58">
        <v>1.9400000000000001E-2</v>
      </c>
      <c r="AV47" s="58">
        <v>2.0799999999999999E-2</v>
      </c>
      <c r="AW47" s="58">
        <v>2.2200000000000001E-2</v>
      </c>
      <c r="AX47" s="58">
        <v>2.3300000000000001E-2</v>
      </c>
      <c r="AY47" s="58">
        <v>2.4199999999999999E-2</v>
      </c>
      <c r="AZ47" s="58">
        <v>2.47E-2</v>
      </c>
      <c r="BA47" s="58">
        <v>2.5000000000000001E-2</v>
      </c>
      <c r="BB47" s="58">
        <v>2.52E-2</v>
      </c>
      <c r="BC47" s="58">
        <v>2.5000000000000001E-2</v>
      </c>
      <c r="BD47" s="63">
        <v>2.4299999999999999E-2</v>
      </c>
      <c r="BE47" s="63">
        <v>2.3E-2</v>
      </c>
      <c r="BF47" s="59">
        <v>2.1000000000000001E-2</v>
      </c>
      <c r="BG47" s="58">
        <v>1.84E-2</v>
      </c>
      <c r="BH47" s="58">
        <v>1.4999999999999999E-2</v>
      </c>
      <c r="BI47" s="58">
        <v>1.0999999999999999E-2</v>
      </c>
      <c r="BJ47" s="58">
        <v>6.4999999999999997E-3</v>
      </c>
      <c r="BK47" s="58">
        <v>1.6000000000000001E-3</v>
      </c>
      <c r="BL47" s="58">
        <v>-3.3E-3</v>
      </c>
      <c r="BM47" s="60">
        <v>-4.0000000000000001E-3</v>
      </c>
      <c r="BN47" s="60">
        <v>-4.0000000000000001E-3</v>
      </c>
      <c r="BO47" s="60">
        <v>-3.3999999999999998E-3</v>
      </c>
      <c r="BP47" s="60">
        <v>-2.0999999999999999E-3</v>
      </c>
      <c r="BQ47" s="60">
        <v>-4.0000000000000002E-4</v>
      </c>
      <c r="BR47" s="60">
        <v>1.6000000000000001E-3</v>
      </c>
      <c r="BS47" s="60">
        <v>3.5999999999999999E-3</v>
      </c>
      <c r="BT47" s="60">
        <v>5.4999999999999997E-3</v>
      </c>
      <c r="BU47" s="60">
        <v>7.1000000000000004E-3</v>
      </c>
      <c r="BV47" s="60">
        <v>8.2000000000000007E-3</v>
      </c>
      <c r="BW47" s="60">
        <v>8.9999999999999993E-3</v>
      </c>
      <c r="BX47" s="60">
        <v>9.5999999999999992E-3</v>
      </c>
      <c r="BY47" s="60">
        <v>0.01</v>
      </c>
      <c r="BZ47" s="60">
        <v>1.0200000000000001E-2</v>
      </c>
      <c r="CA47" s="60">
        <v>1.0200000000000001E-2</v>
      </c>
      <c r="CB47" s="60">
        <v>1.0200000000000001E-2</v>
      </c>
      <c r="CC47" s="60">
        <v>1.01E-2</v>
      </c>
      <c r="CD47" s="60">
        <v>1.01E-2</v>
      </c>
      <c r="CE47" s="60">
        <v>0.01</v>
      </c>
      <c r="CF47" s="60">
        <v>0.01</v>
      </c>
      <c r="CG47" s="148"/>
      <c r="CH47" s="148"/>
      <c r="CI47" s="148"/>
      <c r="CJ47" s="148"/>
      <c r="CK47" s="148"/>
      <c r="CL47" s="148"/>
      <c r="CM47" s="148"/>
      <c r="CN47" s="148"/>
      <c r="CO47" s="148"/>
      <c r="CP47" s="148"/>
      <c r="CQ47" s="148"/>
      <c r="CR47" s="148"/>
      <c r="CS47" s="148"/>
      <c r="CT47" s="148"/>
      <c r="CU47" s="148"/>
      <c r="CV47" s="148"/>
      <c r="CW47" s="148"/>
      <c r="CX47" s="148"/>
      <c r="CY47" s="148"/>
      <c r="CZ47" s="148"/>
      <c r="DA47" s="148"/>
      <c r="DB47" s="148"/>
      <c r="DC47" s="148"/>
      <c r="DD47" s="148"/>
      <c r="DE47" s="148"/>
      <c r="DF47" s="148"/>
      <c r="DG47" s="148"/>
      <c r="DH47" s="148"/>
      <c r="DI47" s="148"/>
      <c r="DJ47" s="148"/>
    </row>
    <row r="48" spans="1:114">
      <c r="A48" s="57">
        <v>65</v>
      </c>
      <c r="B48" s="58">
        <v>8.2000000000000007E-3</v>
      </c>
      <c r="C48" s="58">
        <v>6.4000000000000003E-3</v>
      </c>
      <c r="D48" s="58">
        <v>4.5999999999999999E-3</v>
      </c>
      <c r="E48" s="58">
        <v>2.7000000000000001E-3</v>
      </c>
      <c r="F48" s="58">
        <v>8.9999999999999998E-4</v>
      </c>
      <c r="G48" s="58">
        <v>-6.9999999999999999E-4</v>
      </c>
      <c r="H48" s="58">
        <v>-2E-3</v>
      </c>
      <c r="I48" s="58">
        <v>-3.0000000000000001E-3</v>
      </c>
      <c r="J48" s="58">
        <v>-3.7000000000000002E-3</v>
      </c>
      <c r="K48" s="58">
        <v>-4.1000000000000003E-3</v>
      </c>
      <c r="L48" s="58">
        <v>-4.1999999999999997E-3</v>
      </c>
      <c r="M48" s="58">
        <v>-4.0000000000000001E-3</v>
      </c>
      <c r="N48" s="58">
        <v>-3.3999999999999998E-3</v>
      </c>
      <c r="O48" s="58">
        <v>-2.2000000000000001E-3</v>
      </c>
      <c r="P48" s="58">
        <v>-6.9999999999999999E-4</v>
      </c>
      <c r="Q48" s="58">
        <v>1.1000000000000001E-3</v>
      </c>
      <c r="R48" s="58">
        <v>3.2000000000000002E-3</v>
      </c>
      <c r="S48" s="58">
        <v>5.5999999999999999E-3</v>
      </c>
      <c r="T48" s="58">
        <v>8.0999999999999996E-3</v>
      </c>
      <c r="U48" s="58">
        <v>1.06E-2</v>
      </c>
      <c r="V48" s="58">
        <v>1.3100000000000001E-2</v>
      </c>
      <c r="W48" s="58">
        <v>1.55E-2</v>
      </c>
      <c r="X48" s="58">
        <v>1.77E-2</v>
      </c>
      <c r="Y48" s="58">
        <v>1.95E-2</v>
      </c>
      <c r="Z48" s="58">
        <v>2.07E-2</v>
      </c>
      <c r="AA48" s="58">
        <v>2.12E-2</v>
      </c>
      <c r="AB48" s="58">
        <v>2.12E-2</v>
      </c>
      <c r="AC48" s="58">
        <v>2.06E-2</v>
      </c>
      <c r="AD48" s="58">
        <v>1.9599999999999999E-2</v>
      </c>
      <c r="AE48" s="58">
        <v>1.83E-2</v>
      </c>
      <c r="AF48" s="58">
        <v>1.7000000000000001E-2</v>
      </c>
      <c r="AG48" s="58">
        <v>1.5800000000000002E-2</v>
      </c>
      <c r="AH48" s="58">
        <v>1.4800000000000001E-2</v>
      </c>
      <c r="AI48" s="58">
        <v>1.44E-2</v>
      </c>
      <c r="AJ48" s="58">
        <v>1.46E-2</v>
      </c>
      <c r="AK48" s="58">
        <v>1.52E-2</v>
      </c>
      <c r="AL48" s="58">
        <v>1.61E-2</v>
      </c>
      <c r="AM48" s="58">
        <v>1.6899999999999998E-2</v>
      </c>
      <c r="AN48" s="58">
        <v>1.7299999999999999E-2</v>
      </c>
      <c r="AO48" s="58">
        <v>1.7299999999999999E-2</v>
      </c>
      <c r="AP48" s="58">
        <v>1.6899999999999998E-2</v>
      </c>
      <c r="AQ48" s="58">
        <v>1.6400000000000001E-2</v>
      </c>
      <c r="AR48" s="58">
        <v>1.6199999999999999E-2</v>
      </c>
      <c r="AS48" s="58">
        <v>1.6400000000000001E-2</v>
      </c>
      <c r="AT48" s="58">
        <v>1.72E-2</v>
      </c>
      <c r="AU48" s="58">
        <v>1.8499999999999999E-2</v>
      </c>
      <c r="AV48" s="58">
        <v>0.02</v>
      </c>
      <c r="AW48" s="58">
        <v>2.1600000000000001E-2</v>
      </c>
      <c r="AX48" s="58">
        <v>2.3099999999999999E-2</v>
      </c>
      <c r="AY48" s="58">
        <v>2.4199999999999999E-2</v>
      </c>
      <c r="AZ48" s="58">
        <v>2.5100000000000001E-2</v>
      </c>
      <c r="BA48" s="58">
        <v>2.58E-2</v>
      </c>
      <c r="BB48" s="58">
        <v>2.6100000000000002E-2</v>
      </c>
      <c r="BC48" s="58">
        <v>2.6100000000000002E-2</v>
      </c>
      <c r="BD48" s="63">
        <v>2.5600000000000001E-2</v>
      </c>
      <c r="BE48" s="63">
        <v>2.4400000000000002E-2</v>
      </c>
      <c r="BF48" s="59">
        <v>2.2499999999999999E-2</v>
      </c>
      <c r="BG48" s="58">
        <v>1.9900000000000001E-2</v>
      </c>
      <c r="BH48" s="58">
        <v>1.67E-2</v>
      </c>
      <c r="BI48" s="58">
        <v>1.29E-2</v>
      </c>
      <c r="BJ48" s="58">
        <v>8.5000000000000006E-3</v>
      </c>
      <c r="BK48" s="58">
        <v>3.8E-3</v>
      </c>
      <c r="BL48" s="58">
        <v>-1.1000000000000001E-3</v>
      </c>
      <c r="BM48" s="60">
        <v>-2E-3</v>
      </c>
      <c r="BN48" s="60">
        <v>-2.3999999999999998E-3</v>
      </c>
      <c r="BO48" s="60">
        <v>-2.2000000000000001E-3</v>
      </c>
      <c r="BP48" s="60">
        <v>-1.4E-3</v>
      </c>
      <c r="BQ48" s="60">
        <v>-1E-4</v>
      </c>
      <c r="BR48" s="60">
        <v>1.5E-3</v>
      </c>
      <c r="BS48" s="60">
        <v>3.2000000000000002E-3</v>
      </c>
      <c r="BT48" s="60">
        <v>5.0000000000000001E-3</v>
      </c>
      <c r="BU48" s="60">
        <v>6.4999999999999997E-3</v>
      </c>
      <c r="BV48" s="60">
        <v>7.6E-3</v>
      </c>
      <c r="BW48" s="60">
        <v>8.5000000000000006E-3</v>
      </c>
      <c r="BX48" s="60">
        <v>9.1999999999999998E-3</v>
      </c>
      <c r="BY48" s="60">
        <v>9.7000000000000003E-3</v>
      </c>
      <c r="BZ48" s="60">
        <v>0.01</v>
      </c>
      <c r="CA48" s="60">
        <v>1.01E-2</v>
      </c>
      <c r="CB48" s="60">
        <v>1.0200000000000001E-2</v>
      </c>
      <c r="CC48" s="60">
        <v>1.01E-2</v>
      </c>
      <c r="CD48" s="60">
        <v>1.01E-2</v>
      </c>
      <c r="CE48" s="60">
        <v>0.01</v>
      </c>
      <c r="CF48" s="60">
        <v>0.01</v>
      </c>
      <c r="CG48" s="148"/>
      <c r="CH48" s="148"/>
      <c r="CI48" s="148"/>
      <c r="CJ48" s="148"/>
      <c r="CK48" s="148"/>
      <c r="CL48" s="148"/>
      <c r="CM48" s="148"/>
      <c r="CN48" s="148"/>
      <c r="CO48" s="148"/>
      <c r="CP48" s="148"/>
      <c r="CQ48" s="148"/>
      <c r="CR48" s="148"/>
      <c r="CS48" s="148"/>
      <c r="CT48" s="148"/>
      <c r="CU48" s="148"/>
      <c r="CV48" s="148"/>
      <c r="CW48" s="148"/>
      <c r="CX48" s="148"/>
      <c r="CY48" s="148"/>
      <c r="CZ48" s="148"/>
      <c r="DA48" s="148"/>
      <c r="DB48" s="148"/>
      <c r="DC48" s="148"/>
      <c r="DD48" s="148"/>
      <c r="DE48" s="148"/>
      <c r="DF48" s="148"/>
      <c r="DG48" s="148"/>
      <c r="DH48" s="148"/>
      <c r="DI48" s="148"/>
      <c r="DJ48" s="148"/>
    </row>
    <row r="49" spans="1:114">
      <c r="A49" s="57">
        <v>66</v>
      </c>
      <c r="B49" s="58">
        <v>7.7000000000000002E-3</v>
      </c>
      <c r="C49" s="58">
        <v>5.8999999999999999E-3</v>
      </c>
      <c r="D49" s="58">
        <v>4.1000000000000003E-3</v>
      </c>
      <c r="E49" s="58">
        <v>2.3E-3</v>
      </c>
      <c r="F49" s="58">
        <v>5.0000000000000001E-4</v>
      </c>
      <c r="G49" s="58">
        <v>-1E-3</v>
      </c>
      <c r="H49" s="58">
        <v>-2.3E-3</v>
      </c>
      <c r="I49" s="58">
        <v>-3.0999999999999999E-3</v>
      </c>
      <c r="J49" s="58">
        <v>-3.7000000000000002E-3</v>
      </c>
      <c r="K49" s="58">
        <v>-4.1000000000000003E-3</v>
      </c>
      <c r="L49" s="58">
        <v>-4.1000000000000003E-3</v>
      </c>
      <c r="M49" s="58">
        <v>-3.8E-3</v>
      </c>
      <c r="N49" s="58">
        <v>-3.0999999999999999E-3</v>
      </c>
      <c r="O49" s="58">
        <v>-2E-3</v>
      </c>
      <c r="P49" s="58">
        <v>-5.9999999999999995E-4</v>
      </c>
      <c r="Q49" s="58">
        <v>1.1999999999999999E-3</v>
      </c>
      <c r="R49" s="58">
        <v>3.2000000000000002E-3</v>
      </c>
      <c r="S49" s="58">
        <v>5.4000000000000003E-3</v>
      </c>
      <c r="T49" s="58">
        <v>7.7000000000000002E-3</v>
      </c>
      <c r="U49" s="58">
        <v>0.01</v>
      </c>
      <c r="V49" s="58">
        <v>1.24E-2</v>
      </c>
      <c r="W49" s="58">
        <v>1.47E-2</v>
      </c>
      <c r="X49" s="58">
        <v>1.6799999999999999E-2</v>
      </c>
      <c r="Y49" s="58">
        <v>1.84E-2</v>
      </c>
      <c r="Z49" s="58">
        <v>1.95E-2</v>
      </c>
      <c r="AA49" s="58">
        <v>0.02</v>
      </c>
      <c r="AB49" s="58">
        <v>0.02</v>
      </c>
      <c r="AC49" s="58">
        <v>1.9400000000000001E-2</v>
      </c>
      <c r="AD49" s="58">
        <v>1.8499999999999999E-2</v>
      </c>
      <c r="AE49" s="58">
        <v>1.7500000000000002E-2</v>
      </c>
      <c r="AF49" s="58">
        <v>1.6400000000000001E-2</v>
      </c>
      <c r="AG49" s="58">
        <v>1.54E-2</v>
      </c>
      <c r="AH49" s="58">
        <v>1.4800000000000001E-2</v>
      </c>
      <c r="AI49" s="58">
        <v>1.46E-2</v>
      </c>
      <c r="AJ49" s="58">
        <v>1.49E-2</v>
      </c>
      <c r="AK49" s="58">
        <v>1.5599999999999999E-2</v>
      </c>
      <c r="AL49" s="58">
        <v>1.6400000000000001E-2</v>
      </c>
      <c r="AM49" s="58">
        <v>1.7100000000000001E-2</v>
      </c>
      <c r="AN49" s="58">
        <v>1.7399999999999999E-2</v>
      </c>
      <c r="AO49" s="58">
        <v>1.72E-2</v>
      </c>
      <c r="AP49" s="58">
        <v>1.66E-2</v>
      </c>
      <c r="AQ49" s="58">
        <v>1.5900000000000001E-2</v>
      </c>
      <c r="AR49" s="58">
        <v>1.55E-2</v>
      </c>
      <c r="AS49" s="58">
        <v>1.5599999999999999E-2</v>
      </c>
      <c r="AT49" s="58">
        <v>1.6299999999999999E-2</v>
      </c>
      <c r="AU49" s="58">
        <v>1.7500000000000002E-2</v>
      </c>
      <c r="AV49" s="58">
        <v>1.9099999999999999E-2</v>
      </c>
      <c r="AW49" s="58">
        <v>2.0899999999999998E-2</v>
      </c>
      <c r="AX49" s="58">
        <v>2.2599999999999999E-2</v>
      </c>
      <c r="AY49" s="58">
        <v>2.41E-2</v>
      </c>
      <c r="AZ49" s="58">
        <v>2.53E-2</v>
      </c>
      <c r="BA49" s="58">
        <v>2.63E-2</v>
      </c>
      <c r="BB49" s="58">
        <v>2.69E-2</v>
      </c>
      <c r="BC49" s="58">
        <v>2.7099999999999999E-2</v>
      </c>
      <c r="BD49" s="63">
        <v>2.6599999999999999E-2</v>
      </c>
      <c r="BE49" s="63">
        <v>2.5499999999999998E-2</v>
      </c>
      <c r="BF49" s="59">
        <v>2.3699999999999999E-2</v>
      </c>
      <c r="BG49" s="58">
        <v>2.12E-2</v>
      </c>
      <c r="BH49" s="58">
        <v>1.8100000000000002E-2</v>
      </c>
      <c r="BI49" s="58">
        <v>1.4500000000000001E-2</v>
      </c>
      <c r="BJ49" s="58">
        <v>1.04E-2</v>
      </c>
      <c r="BK49" s="58">
        <v>5.8999999999999999E-3</v>
      </c>
      <c r="BL49" s="58">
        <v>1.1999999999999999E-3</v>
      </c>
      <c r="BM49" s="60">
        <v>2.0000000000000001E-4</v>
      </c>
      <c r="BN49" s="60">
        <v>-4.0000000000000002E-4</v>
      </c>
      <c r="BO49" s="60">
        <v>-5.9999999999999995E-4</v>
      </c>
      <c r="BP49" s="60">
        <v>-2.9999999999999997E-4</v>
      </c>
      <c r="BQ49" s="60">
        <v>5.0000000000000001E-4</v>
      </c>
      <c r="BR49" s="60">
        <v>1.6000000000000001E-3</v>
      </c>
      <c r="BS49" s="60">
        <v>3.0000000000000001E-3</v>
      </c>
      <c r="BT49" s="60">
        <v>4.4999999999999997E-3</v>
      </c>
      <c r="BU49" s="60">
        <v>5.8999999999999999E-3</v>
      </c>
      <c r="BV49" s="60">
        <v>7.1000000000000004E-3</v>
      </c>
      <c r="BW49" s="60">
        <v>8.0000000000000002E-3</v>
      </c>
      <c r="BX49" s="60">
        <v>8.6999999999999994E-3</v>
      </c>
      <c r="BY49" s="60">
        <v>9.2999999999999992E-3</v>
      </c>
      <c r="BZ49" s="60">
        <v>9.7000000000000003E-3</v>
      </c>
      <c r="CA49" s="60">
        <v>0.01</v>
      </c>
      <c r="CB49" s="60">
        <v>1.01E-2</v>
      </c>
      <c r="CC49" s="60">
        <v>1.01E-2</v>
      </c>
      <c r="CD49" s="60">
        <v>1.01E-2</v>
      </c>
      <c r="CE49" s="60">
        <v>0.01</v>
      </c>
      <c r="CF49" s="60">
        <v>0.01</v>
      </c>
      <c r="CG49" s="148"/>
      <c r="CH49" s="148"/>
      <c r="CI49" s="148"/>
      <c r="CJ49" s="148"/>
      <c r="CK49" s="148"/>
      <c r="CL49" s="148"/>
      <c r="CM49" s="148"/>
      <c r="CN49" s="148"/>
      <c r="CO49" s="148"/>
      <c r="CP49" s="148"/>
      <c r="CQ49" s="148"/>
      <c r="CR49" s="148"/>
      <c r="CS49" s="148"/>
      <c r="CT49" s="148"/>
      <c r="CU49" s="148"/>
      <c r="CV49" s="148"/>
      <c r="CW49" s="148"/>
      <c r="CX49" s="148"/>
      <c r="CY49" s="148"/>
      <c r="CZ49" s="148"/>
      <c r="DA49" s="148"/>
      <c r="DB49" s="148"/>
      <c r="DC49" s="148"/>
      <c r="DD49" s="148"/>
      <c r="DE49" s="148"/>
      <c r="DF49" s="148"/>
      <c r="DG49" s="148"/>
      <c r="DH49" s="148"/>
      <c r="DI49" s="148"/>
      <c r="DJ49" s="148"/>
    </row>
    <row r="50" spans="1:114">
      <c r="A50" s="57">
        <v>67</v>
      </c>
      <c r="B50" s="58">
        <v>7.4999999999999997E-3</v>
      </c>
      <c r="C50" s="58">
        <v>5.7000000000000002E-3</v>
      </c>
      <c r="D50" s="58">
        <v>3.8999999999999998E-3</v>
      </c>
      <c r="E50" s="58">
        <v>2.0999999999999999E-3</v>
      </c>
      <c r="F50" s="58">
        <v>4.0000000000000002E-4</v>
      </c>
      <c r="G50" s="58">
        <v>-1.1000000000000001E-3</v>
      </c>
      <c r="H50" s="58">
        <v>-2.3E-3</v>
      </c>
      <c r="I50" s="58">
        <v>-3.0999999999999999E-3</v>
      </c>
      <c r="J50" s="58">
        <v>-3.5999999999999999E-3</v>
      </c>
      <c r="K50" s="58">
        <v>-3.8999999999999998E-3</v>
      </c>
      <c r="L50" s="58">
        <v>-3.8999999999999998E-3</v>
      </c>
      <c r="M50" s="58">
        <v>-3.5999999999999999E-3</v>
      </c>
      <c r="N50" s="58">
        <v>-2.8999999999999998E-3</v>
      </c>
      <c r="O50" s="58">
        <v>-1.8E-3</v>
      </c>
      <c r="P50" s="58">
        <v>-5.0000000000000001E-4</v>
      </c>
      <c r="Q50" s="58">
        <v>1.1000000000000001E-3</v>
      </c>
      <c r="R50" s="58">
        <v>2.8999999999999998E-3</v>
      </c>
      <c r="S50" s="58">
        <v>5.0000000000000001E-3</v>
      </c>
      <c r="T50" s="58">
        <v>7.1999999999999998E-3</v>
      </c>
      <c r="U50" s="58">
        <v>9.4999999999999998E-3</v>
      </c>
      <c r="V50" s="58">
        <v>1.17E-2</v>
      </c>
      <c r="W50" s="58">
        <v>1.3899999999999999E-2</v>
      </c>
      <c r="X50" s="58">
        <v>1.5900000000000001E-2</v>
      </c>
      <c r="Y50" s="58">
        <v>1.7500000000000002E-2</v>
      </c>
      <c r="Z50" s="58">
        <v>1.8499999999999999E-2</v>
      </c>
      <c r="AA50" s="58">
        <v>1.89E-2</v>
      </c>
      <c r="AB50" s="58">
        <v>1.8800000000000001E-2</v>
      </c>
      <c r="AC50" s="58">
        <v>1.83E-2</v>
      </c>
      <c r="AD50" s="58">
        <v>1.7399999999999999E-2</v>
      </c>
      <c r="AE50" s="58">
        <v>1.6500000000000001E-2</v>
      </c>
      <c r="AF50" s="58">
        <v>1.5599999999999999E-2</v>
      </c>
      <c r="AG50" s="58">
        <v>1.4999999999999999E-2</v>
      </c>
      <c r="AH50" s="58">
        <v>1.46E-2</v>
      </c>
      <c r="AI50" s="58">
        <v>1.46E-2</v>
      </c>
      <c r="AJ50" s="58">
        <v>1.5100000000000001E-2</v>
      </c>
      <c r="AK50" s="58">
        <v>1.5800000000000002E-2</v>
      </c>
      <c r="AL50" s="58">
        <v>1.67E-2</v>
      </c>
      <c r="AM50" s="58">
        <v>1.7399999999999999E-2</v>
      </c>
      <c r="AN50" s="58">
        <v>1.7600000000000001E-2</v>
      </c>
      <c r="AO50" s="58">
        <v>1.72E-2</v>
      </c>
      <c r="AP50" s="58">
        <v>1.6500000000000001E-2</v>
      </c>
      <c r="AQ50" s="58">
        <v>1.5599999999999999E-2</v>
      </c>
      <c r="AR50" s="58">
        <v>1.4999999999999999E-2</v>
      </c>
      <c r="AS50" s="58">
        <v>1.4999999999999999E-2</v>
      </c>
      <c r="AT50" s="58">
        <v>1.55E-2</v>
      </c>
      <c r="AU50" s="58">
        <v>1.66E-2</v>
      </c>
      <c r="AV50" s="58">
        <v>1.8200000000000001E-2</v>
      </c>
      <c r="AW50" s="58">
        <v>0.02</v>
      </c>
      <c r="AX50" s="58">
        <v>2.1899999999999999E-2</v>
      </c>
      <c r="AY50" s="58">
        <v>2.3699999999999999E-2</v>
      </c>
      <c r="AZ50" s="58">
        <v>2.53E-2</v>
      </c>
      <c r="BA50" s="58">
        <v>2.6599999999999999E-2</v>
      </c>
      <c r="BB50" s="58">
        <v>2.7400000000000001E-2</v>
      </c>
      <c r="BC50" s="58">
        <v>2.7699999999999999E-2</v>
      </c>
      <c r="BD50" s="63">
        <v>2.7400000000000001E-2</v>
      </c>
      <c r="BE50" s="63">
        <v>2.63E-2</v>
      </c>
      <c r="BF50" s="59">
        <v>2.4500000000000001E-2</v>
      </c>
      <c r="BG50" s="58">
        <v>2.2200000000000001E-2</v>
      </c>
      <c r="BH50" s="58">
        <v>1.9300000000000001E-2</v>
      </c>
      <c r="BI50" s="58">
        <v>1.5900000000000001E-2</v>
      </c>
      <c r="BJ50" s="58">
        <v>1.2E-2</v>
      </c>
      <c r="BK50" s="58">
        <v>7.7999999999999996E-3</v>
      </c>
      <c r="BL50" s="58">
        <v>3.3999999999999998E-3</v>
      </c>
      <c r="BM50" s="60">
        <v>2.3999999999999998E-3</v>
      </c>
      <c r="BN50" s="60">
        <v>1.6999999999999999E-3</v>
      </c>
      <c r="BO50" s="60">
        <v>1.1999999999999999E-3</v>
      </c>
      <c r="BP50" s="60">
        <v>1E-3</v>
      </c>
      <c r="BQ50" s="60">
        <v>1.2999999999999999E-3</v>
      </c>
      <c r="BR50" s="60">
        <v>2E-3</v>
      </c>
      <c r="BS50" s="60">
        <v>3.0000000000000001E-3</v>
      </c>
      <c r="BT50" s="60">
        <v>4.1999999999999997E-3</v>
      </c>
      <c r="BU50" s="60">
        <v>5.4999999999999997E-3</v>
      </c>
      <c r="BV50" s="60">
        <v>6.6E-3</v>
      </c>
      <c r="BW50" s="60">
        <v>7.4999999999999997E-3</v>
      </c>
      <c r="BX50" s="60">
        <v>8.3000000000000001E-3</v>
      </c>
      <c r="BY50" s="60">
        <v>8.9999999999999993E-3</v>
      </c>
      <c r="BZ50" s="60">
        <v>9.4999999999999998E-3</v>
      </c>
      <c r="CA50" s="60">
        <v>9.7999999999999997E-3</v>
      </c>
      <c r="CB50" s="60">
        <v>0.01</v>
      </c>
      <c r="CC50" s="60">
        <v>0.01</v>
      </c>
      <c r="CD50" s="60">
        <v>0.01</v>
      </c>
      <c r="CE50" s="60">
        <v>0.01</v>
      </c>
      <c r="CF50" s="60">
        <v>0.01</v>
      </c>
      <c r="CG50" s="148"/>
      <c r="CH50" s="148"/>
      <c r="CI50" s="148"/>
      <c r="CJ50" s="148"/>
      <c r="CK50" s="148"/>
      <c r="CL50" s="148"/>
      <c r="CM50" s="148"/>
      <c r="CN50" s="148"/>
      <c r="CO50" s="148"/>
      <c r="CP50" s="148"/>
      <c r="CQ50" s="148"/>
      <c r="CR50" s="148"/>
      <c r="CS50" s="148"/>
      <c r="CT50" s="148"/>
      <c r="CU50" s="148"/>
      <c r="CV50" s="148"/>
      <c r="CW50" s="148"/>
      <c r="CX50" s="148"/>
      <c r="CY50" s="148"/>
      <c r="CZ50" s="148"/>
      <c r="DA50" s="148"/>
      <c r="DB50" s="148"/>
      <c r="DC50" s="148"/>
      <c r="DD50" s="148"/>
      <c r="DE50" s="148"/>
      <c r="DF50" s="148"/>
      <c r="DG50" s="148"/>
      <c r="DH50" s="148"/>
      <c r="DI50" s="148"/>
      <c r="DJ50" s="148"/>
    </row>
    <row r="51" spans="1:114">
      <c r="A51" s="57">
        <v>68</v>
      </c>
      <c r="B51" s="58">
        <v>7.6E-3</v>
      </c>
      <c r="C51" s="58">
        <v>5.7999999999999996E-3</v>
      </c>
      <c r="D51" s="58">
        <v>4.0000000000000001E-3</v>
      </c>
      <c r="E51" s="58">
        <v>2.2000000000000001E-3</v>
      </c>
      <c r="F51" s="58">
        <v>4.0000000000000002E-4</v>
      </c>
      <c r="G51" s="58">
        <v>-1E-3</v>
      </c>
      <c r="H51" s="58">
        <v>-2.2000000000000001E-3</v>
      </c>
      <c r="I51" s="58">
        <v>-2.8999999999999998E-3</v>
      </c>
      <c r="J51" s="58">
        <v>-3.3999999999999998E-3</v>
      </c>
      <c r="K51" s="58">
        <v>-3.5999999999999999E-3</v>
      </c>
      <c r="L51" s="58">
        <v>-3.5999999999999999E-3</v>
      </c>
      <c r="M51" s="58">
        <v>-3.3E-3</v>
      </c>
      <c r="N51" s="58">
        <v>-2.7000000000000001E-3</v>
      </c>
      <c r="O51" s="58">
        <v>-1.8E-3</v>
      </c>
      <c r="P51" s="58">
        <v>-5.9999999999999995E-4</v>
      </c>
      <c r="Q51" s="58">
        <v>8.9999999999999998E-4</v>
      </c>
      <c r="R51" s="58">
        <v>2.5999999999999999E-3</v>
      </c>
      <c r="S51" s="58">
        <v>4.4999999999999997E-3</v>
      </c>
      <c r="T51" s="58">
        <v>6.6E-3</v>
      </c>
      <c r="U51" s="58">
        <v>8.8999999999999999E-3</v>
      </c>
      <c r="V51" s="58">
        <v>1.11E-2</v>
      </c>
      <c r="W51" s="58">
        <v>1.32E-2</v>
      </c>
      <c r="X51" s="58">
        <v>1.52E-2</v>
      </c>
      <c r="Y51" s="58">
        <v>1.67E-2</v>
      </c>
      <c r="Z51" s="58">
        <v>1.7600000000000001E-2</v>
      </c>
      <c r="AA51" s="58">
        <v>1.7899999999999999E-2</v>
      </c>
      <c r="AB51" s="58">
        <v>1.77E-2</v>
      </c>
      <c r="AC51" s="58">
        <v>1.7100000000000001E-2</v>
      </c>
      <c r="AD51" s="58">
        <v>1.6299999999999999E-2</v>
      </c>
      <c r="AE51" s="58">
        <v>1.55E-2</v>
      </c>
      <c r="AF51" s="58">
        <v>1.4800000000000001E-2</v>
      </c>
      <c r="AG51" s="58">
        <v>1.43E-2</v>
      </c>
      <c r="AH51" s="58">
        <v>1.41E-2</v>
      </c>
      <c r="AI51" s="58">
        <v>1.44E-2</v>
      </c>
      <c r="AJ51" s="58">
        <v>1.5100000000000001E-2</v>
      </c>
      <c r="AK51" s="58">
        <v>1.6E-2</v>
      </c>
      <c r="AL51" s="58">
        <v>1.6899999999999998E-2</v>
      </c>
      <c r="AM51" s="58">
        <v>1.7600000000000001E-2</v>
      </c>
      <c r="AN51" s="58">
        <v>1.77E-2</v>
      </c>
      <c r="AO51" s="58">
        <v>1.7299999999999999E-2</v>
      </c>
      <c r="AP51" s="58">
        <v>1.6500000000000001E-2</v>
      </c>
      <c r="AQ51" s="58">
        <v>1.55E-2</v>
      </c>
      <c r="AR51" s="58">
        <v>1.47E-2</v>
      </c>
      <c r="AS51" s="58">
        <v>1.4500000000000001E-2</v>
      </c>
      <c r="AT51" s="58">
        <v>1.4800000000000001E-2</v>
      </c>
      <c r="AU51" s="58">
        <v>1.5699999999999999E-2</v>
      </c>
      <c r="AV51" s="58">
        <v>1.72E-2</v>
      </c>
      <c r="AW51" s="58">
        <v>1.9099999999999999E-2</v>
      </c>
      <c r="AX51" s="58">
        <v>2.1100000000000001E-2</v>
      </c>
      <c r="AY51" s="58">
        <v>2.3199999999999998E-2</v>
      </c>
      <c r="AZ51" s="58">
        <v>2.5100000000000001E-2</v>
      </c>
      <c r="BA51" s="58">
        <v>2.6599999999999999E-2</v>
      </c>
      <c r="BB51" s="58">
        <v>2.7699999999999999E-2</v>
      </c>
      <c r="BC51" s="58">
        <v>2.8199999999999999E-2</v>
      </c>
      <c r="BD51" s="63">
        <v>2.7900000000000001E-2</v>
      </c>
      <c r="BE51" s="63">
        <v>2.69E-2</v>
      </c>
      <c r="BF51" s="59">
        <v>2.52E-2</v>
      </c>
      <c r="BG51" s="58">
        <v>2.29E-2</v>
      </c>
      <c r="BH51" s="58">
        <v>2.0199999999999999E-2</v>
      </c>
      <c r="BI51" s="58">
        <v>1.7000000000000001E-2</v>
      </c>
      <c r="BJ51" s="58">
        <v>1.3299999999999999E-2</v>
      </c>
      <c r="BK51" s="58">
        <v>9.4000000000000004E-3</v>
      </c>
      <c r="BL51" s="58">
        <v>5.3E-3</v>
      </c>
      <c r="BM51" s="60">
        <v>4.4000000000000003E-3</v>
      </c>
      <c r="BN51" s="60">
        <v>3.5999999999999999E-3</v>
      </c>
      <c r="BO51" s="60">
        <v>3.0000000000000001E-3</v>
      </c>
      <c r="BP51" s="60">
        <v>2.5000000000000001E-3</v>
      </c>
      <c r="BQ51" s="60">
        <v>2.3999999999999998E-3</v>
      </c>
      <c r="BR51" s="60">
        <v>2.5999999999999999E-3</v>
      </c>
      <c r="BS51" s="60">
        <v>3.2000000000000002E-3</v>
      </c>
      <c r="BT51" s="60">
        <v>4.1000000000000003E-3</v>
      </c>
      <c r="BU51" s="60">
        <v>5.1000000000000004E-3</v>
      </c>
      <c r="BV51" s="60">
        <v>6.1000000000000004E-3</v>
      </c>
      <c r="BW51" s="60">
        <v>7.1000000000000004E-3</v>
      </c>
      <c r="BX51" s="60">
        <v>7.9000000000000008E-3</v>
      </c>
      <c r="BY51" s="60">
        <v>8.6999999999999994E-3</v>
      </c>
      <c r="BZ51" s="60">
        <v>9.1999999999999998E-3</v>
      </c>
      <c r="CA51" s="60">
        <v>9.5999999999999992E-3</v>
      </c>
      <c r="CB51" s="60">
        <v>9.9000000000000008E-3</v>
      </c>
      <c r="CC51" s="60">
        <v>0.01</v>
      </c>
      <c r="CD51" s="60">
        <v>0.01</v>
      </c>
      <c r="CE51" s="60">
        <v>0.01</v>
      </c>
      <c r="CF51" s="60">
        <v>0.01</v>
      </c>
      <c r="CG51" s="148"/>
      <c r="CH51" s="148"/>
      <c r="CI51" s="148"/>
      <c r="CJ51" s="148"/>
      <c r="CK51" s="148"/>
      <c r="CL51" s="148"/>
      <c r="CM51" s="148"/>
      <c r="CN51" s="148"/>
      <c r="CO51" s="148"/>
      <c r="CP51" s="148"/>
      <c r="CQ51" s="148"/>
      <c r="CR51" s="148"/>
      <c r="CS51" s="148"/>
      <c r="CT51" s="148"/>
      <c r="CU51" s="148"/>
      <c r="CV51" s="148"/>
      <c r="CW51" s="148"/>
      <c r="CX51" s="148"/>
      <c r="CY51" s="148"/>
      <c r="CZ51" s="148"/>
      <c r="DA51" s="148"/>
      <c r="DB51" s="148"/>
      <c r="DC51" s="148"/>
      <c r="DD51" s="148"/>
      <c r="DE51" s="148"/>
      <c r="DF51" s="148"/>
      <c r="DG51" s="148"/>
      <c r="DH51" s="148"/>
      <c r="DI51" s="148"/>
      <c r="DJ51" s="148"/>
    </row>
    <row r="52" spans="1:114">
      <c r="A52" s="57">
        <v>69</v>
      </c>
      <c r="B52" s="58">
        <v>8.0000000000000002E-3</v>
      </c>
      <c r="C52" s="58">
        <v>6.1000000000000004E-3</v>
      </c>
      <c r="D52" s="58">
        <v>4.1999999999999997E-3</v>
      </c>
      <c r="E52" s="58">
        <v>2.3999999999999998E-3</v>
      </c>
      <c r="F52" s="58">
        <v>6.9999999999999999E-4</v>
      </c>
      <c r="G52" s="58">
        <v>-6.9999999999999999E-4</v>
      </c>
      <c r="H52" s="58">
        <v>-1.9E-3</v>
      </c>
      <c r="I52" s="58">
        <v>-2.5999999999999999E-3</v>
      </c>
      <c r="J52" s="58">
        <v>-3.0999999999999999E-3</v>
      </c>
      <c r="K52" s="58">
        <v>-3.3E-3</v>
      </c>
      <c r="L52" s="58">
        <v>-3.3E-3</v>
      </c>
      <c r="M52" s="58">
        <v>-3.0999999999999999E-3</v>
      </c>
      <c r="N52" s="58">
        <v>-2.5999999999999999E-3</v>
      </c>
      <c r="O52" s="58">
        <v>-1.8E-3</v>
      </c>
      <c r="P52" s="58">
        <v>-8.0000000000000004E-4</v>
      </c>
      <c r="Q52" s="58">
        <v>5.0000000000000001E-4</v>
      </c>
      <c r="R52" s="58">
        <v>2.0999999999999999E-3</v>
      </c>
      <c r="S52" s="58">
        <v>4.0000000000000001E-3</v>
      </c>
      <c r="T52" s="58">
        <v>6.1000000000000004E-3</v>
      </c>
      <c r="U52" s="58">
        <v>8.3000000000000001E-3</v>
      </c>
      <c r="V52" s="58">
        <v>1.0500000000000001E-2</v>
      </c>
      <c r="W52" s="58">
        <v>1.26E-2</v>
      </c>
      <c r="X52" s="58">
        <v>1.4500000000000001E-2</v>
      </c>
      <c r="Y52" s="58">
        <v>1.6E-2</v>
      </c>
      <c r="Z52" s="58">
        <v>1.6799999999999999E-2</v>
      </c>
      <c r="AA52" s="58">
        <v>1.7100000000000001E-2</v>
      </c>
      <c r="AB52" s="58">
        <v>1.6799999999999999E-2</v>
      </c>
      <c r="AC52" s="58">
        <v>1.61E-2</v>
      </c>
      <c r="AD52" s="58">
        <v>1.52E-2</v>
      </c>
      <c r="AE52" s="58">
        <v>1.44E-2</v>
      </c>
      <c r="AF52" s="58">
        <v>1.38E-2</v>
      </c>
      <c r="AG52" s="58">
        <v>1.35E-2</v>
      </c>
      <c r="AH52" s="58">
        <v>1.3599999999999999E-2</v>
      </c>
      <c r="AI52" s="58">
        <v>1.4E-2</v>
      </c>
      <c r="AJ52" s="58">
        <v>1.49E-2</v>
      </c>
      <c r="AK52" s="58">
        <v>1.6E-2</v>
      </c>
      <c r="AL52" s="58">
        <v>1.7000000000000001E-2</v>
      </c>
      <c r="AM52" s="58">
        <v>1.77E-2</v>
      </c>
      <c r="AN52" s="58">
        <v>1.7899999999999999E-2</v>
      </c>
      <c r="AO52" s="58">
        <v>1.7500000000000002E-2</v>
      </c>
      <c r="AP52" s="58">
        <v>1.66E-2</v>
      </c>
      <c r="AQ52" s="58">
        <v>1.55E-2</v>
      </c>
      <c r="AR52" s="58">
        <v>1.46E-2</v>
      </c>
      <c r="AS52" s="58">
        <v>1.41E-2</v>
      </c>
      <c r="AT52" s="58">
        <v>1.4200000000000001E-2</v>
      </c>
      <c r="AU52" s="58">
        <v>1.4999999999999999E-2</v>
      </c>
      <c r="AV52" s="58">
        <v>1.6299999999999999E-2</v>
      </c>
      <c r="AW52" s="58">
        <v>1.8100000000000002E-2</v>
      </c>
      <c r="AX52" s="58">
        <v>2.0299999999999999E-2</v>
      </c>
      <c r="AY52" s="58">
        <v>2.2499999999999999E-2</v>
      </c>
      <c r="AZ52" s="58">
        <v>2.47E-2</v>
      </c>
      <c r="BA52" s="58">
        <v>2.6499999999999999E-2</v>
      </c>
      <c r="BB52" s="58">
        <v>2.7699999999999999E-2</v>
      </c>
      <c r="BC52" s="58">
        <v>2.8400000000000002E-2</v>
      </c>
      <c r="BD52" s="63">
        <v>2.8199999999999999E-2</v>
      </c>
      <c r="BE52" s="63">
        <v>2.7300000000000001E-2</v>
      </c>
      <c r="BF52" s="59">
        <v>2.5700000000000001E-2</v>
      </c>
      <c r="BG52" s="58">
        <v>2.35E-2</v>
      </c>
      <c r="BH52" s="58">
        <v>2.0899999999999998E-2</v>
      </c>
      <c r="BI52" s="58">
        <v>1.78E-2</v>
      </c>
      <c r="BJ52" s="58">
        <v>1.44E-2</v>
      </c>
      <c r="BK52" s="58">
        <v>1.0699999999999999E-2</v>
      </c>
      <c r="BL52" s="58">
        <v>6.7999999999999996E-3</v>
      </c>
      <c r="BM52" s="60">
        <v>6.1000000000000004E-3</v>
      </c>
      <c r="BN52" s="60">
        <v>5.4000000000000003E-3</v>
      </c>
      <c r="BO52" s="60">
        <v>4.5999999999999999E-3</v>
      </c>
      <c r="BP52" s="60">
        <v>4.0000000000000001E-3</v>
      </c>
      <c r="BQ52" s="60">
        <v>3.5999999999999999E-3</v>
      </c>
      <c r="BR52" s="60">
        <v>3.5000000000000001E-3</v>
      </c>
      <c r="BS52" s="60">
        <v>3.7000000000000002E-3</v>
      </c>
      <c r="BT52" s="60">
        <v>4.1999999999999997E-3</v>
      </c>
      <c r="BU52" s="60">
        <v>4.8999999999999998E-3</v>
      </c>
      <c r="BV52" s="60">
        <v>5.7999999999999996E-3</v>
      </c>
      <c r="BW52" s="60">
        <v>6.7000000000000002E-3</v>
      </c>
      <c r="BX52" s="60">
        <v>7.6E-3</v>
      </c>
      <c r="BY52" s="60">
        <v>8.3000000000000001E-3</v>
      </c>
      <c r="BZ52" s="60">
        <v>8.9999999999999993E-3</v>
      </c>
      <c r="CA52" s="60">
        <v>9.4000000000000004E-3</v>
      </c>
      <c r="CB52" s="60">
        <v>9.7999999999999997E-3</v>
      </c>
      <c r="CC52" s="60">
        <v>9.9000000000000008E-3</v>
      </c>
      <c r="CD52" s="60">
        <v>0.01</v>
      </c>
      <c r="CE52" s="60">
        <v>0.01</v>
      </c>
      <c r="CF52" s="60">
        <v>0.01</v>
      </c>
      <c r="CG52" s="148"/>
      <c r="CH52" s="148"/>
      <c r="CI52" s="148"/>
      <c r="CJ52" s="148"/>
      <c r="CK52" s="148"/>
      <c r="CL52" s="148"/>
      <c r="CM52" s="148"/>
      <c r="CN52" s="148"/>
      <c r="CO52" s="148"/>
      <c r="CP52" s="148"/>
      <c r="CQ52" s="148"/>
      <c r="CR52" s="148"/>
      <c r="CS52" s="148"/>
      <c r="CT52" s="148"/>
      <c r="CU52" s="148"/>
      <c r="CV52" s="148"/>
      <c r="CW52" s="148"/>
      <c r="CX52" s="148"/>
      <c r="CY52" s="148"/>
      <c r="CZ52" s="148"/>
      <c r="DA52" s="148"/>
      <c r="DB52" s="148"/>
      <c r="DC52" s="148"/>
      <c r="DD52" s="148"/>
      <c r="DE52" s="148"/>
      <c r="DF52" s="148"/>
      <c r="DG52" s="148"/>
      <c r="DH52" s="148"/>
      <c r="DI52" s="148"/>
      <c r="DJ52" s="148"/>
    </row>
    <row r="53" spans="1:114">
      <c r="A53" s="57">
        <v>70</v>
      </c>
      <c r="B53" s="58">
        <v>8.5000000000000006E-3</v>
      </c>
      <c r="C53" s="58">
        <v>6.6E-3</v>
      </c>
      <c r="D53" s="58">
        <v>4.7000000000000002E-3</v>
      </c>
      <c r="E53" s="58">
        <v>2.8999999999999998E-3</v>
      </c>
      <c r="F53" s="58">
        <v>1.1999999999999999E-3</v>
      </c>
      <c r="G53" s="58">
        <v>-2.9999999999999997E-4</v>
      </c>
      <c r="H53" s="58">
        <v>-1.4E-3</v>
      </c>
      <c r="I53" s="58">
        <v>-2.2000000000000001E-3</v>
      </c>
      <c r="J53" s="58">
        <v>-2.7000000000000001E-3</v>
      </c>
      <c r="K53" s="58">
        <v>-2.8999999999999998E-3</v>
      </c>
      <c r="L53" s="58">
        <v>-3.0000000000000001E-3</v>
      </c>
      <c r="M53" s="58">
        <v>-2.8999999999999998E-3</v>
      </c>
      <c r="N53" s="58">
        <v>-2.5000000000000001E-3</v>
      </c>
      <c r="O53" s="58">
        <v>-1.9E-3</v>
      </c>
      <c r="P53" s="58">
        <v>-1E-3</v>
      </c>
      <c r="Q53" s="58">
        <v>1E-4</v>
      </c>
      <c r="R53" s="58">
        <v>1.6999999999999999E-3</v>
      </c>
      <c r="S53" s="58">
        <v>3.5000000000000001E-3</v>
      </c>
      <c r="T53" s="58">
        <v>5.5999999999999999E-3</v>
      </c>
      <c r="U53" s="58">
        <v>7.7999999999999996E-3</v>
      </c>
      <c r="V53" s="58">
        <v>0.01</v>
      </c>
      <c r="W53" s="58">
        <v>1.2200000000000001E-2</v>
      </c>
      <c r="X53" s="58">
        <v>1.4E-2</v>
      </c>
      <c r="Y53" s="58">
        <v>1.54E-2</v>
      </c>
      <c r="Z53" s="58">
        <v>1.6199999999999999E-2</v>
      </c>
      <c r="AA53" s="58">
        <v>1.6299999999999999E-2</v>
      </c>
      <c r="AB53" s="58">
        <v>1.5900000000000001E-2</v>
      </c>
      <c r="AC53" s="58">
        <v>1.5100000000000001E-2</v>
      </c>
      <c r="AD53" s="58">
        <v>1.4200000000000001E-2</v>
      </c>
      <c r="AE53" s="58">
        <v>1.34E-2</v>
      </c>
      <c r="AF53" s="58">
        <v>1.29E-2</v>
      </c>
      <c r="AG53" s="58">
        <v>1.26E-2</v>
      </c>
      <c r="AH53" s="58">
        <v>1.2800000000000001E-2</v>
      </c>
      <c r="AI53" s="58">
        <v>1.35E-2</v>
      </c>
      <c r="AJ53" s="58">
        <v>1.4500000000000001E-2</v>
      </c>
      <c r="AK53" s="58">
        <v>1.5699999999999999E-2</v>
      </c>
      <c r="AL53" s="58">
        <v>1.6899999999999998E-2</v>
      </c>
      <c r="AM53" s="58">
        <v>1.77E-2</v>
      </c>
      <c r="AN53" s="58">
        <v>1.7999999999999999E-2</v>
      </c>
      <c r="AO53" s="58">
        <v>1.7600000000000001E-2</v>
      </c>
      <c r="AP53" s="58">
        <v>1.67E-2</v>
      </c>
      <c r="AQ53" s="58">
        <v>1.5599999999999999E-2</v>
      </c>
      <c r="AR53" s="58">
        <v>1.4500000000000001E-2</v>
      </c>
      <c r="AS53" s="58">
        <v>1.3899999999999999E-2</v>
      </c>
      <c r="AT53" s="58">
        <v>1.38E-2</v>
      </c>
      <c r="AU53" s="58">
        <v>1.43E-2</v>
      </c>
      <c r="AV53" s="58">
        <v>1.55E-2</v>
      </c>
      <c r="AW53" s="58">
        <v>1.72E-2</v>
      </c>
      <c r="AX53" s="58">
        <v>1.9400000000000001E-2</v>
      </c>
      <c r="AY53" s="58">
        <v>2.18E-2</v>
      </c>
      <c r="AZ53" s="58">
        <v>2.41E-2</v>
      </c>
      <c r="BA53" s="58">
        <v>2.6100000000000002E-2</v>
      </c>
      <c r="BB53" s="58">
        <v>2.76E-2</v>
      </c>
      <c r="BC53" s="58">
        <v>2.8299999999999999E-2</v>
      </c>
      <c r="BD53" s="63">
        <v>2.8299999999999999E-2</v>
      </c>
      <c r="BE53" s="63">
        <v>2.75E-2</v>
      </c>
      <c r="BF53" s="59">
        <v>2.5999999999999999E-2</v>
      </c>
      <c r="BG53" s="58">
        <v>2.3900000000000001E-2</v>
      </c>
      <c r="BH53" s="58">
        <v>2.1399999999999999E-2</v>
      </c>
      <c r="BI53" s="58">
        <v>1.84E-2</v>
      </c>
      <c r="BJ53" s="58">
        <v>1.52E-2</v>
      </c>
      <c r="BK53" s="58">
        <v>1.17E-2</v>
      </c>
      <c r="BL53" s="58">
        <v>8.0000000000000002E-3</v>
      </c>
      <c r="BM53" s="60">
        <v>7.4999999999999997E-3</v>
      </c>
      <c r="BN53" s="60">
        <v>6.7999999999999996E-3</v>
      </c>
      <c r="BO53" s="60">
        <v>6.1000000000000004E-3</v>
      </c>
      <c r="BP53" s="60">
        <v>5.4000000000000003E-3</v>
      </c>
      <c r="BQ53" s="60">
        <v>4.7999999999999996E-3</v>
      </c>
      <c r="BR53" s="60">
        <v>4.4000000000000003E-3</v>
      </c>
      <c r="BS53" s="60">
        <v>4.3E-3</v>
      </c>
      <c r="BT53" s="60">
        <v>4.4999999999999997E-3</v>
      </c>
      <c r="BU53" s="60">
        <v>5.0000000000000001E-3</v>
      </c>
      <c r="BV53" s="60">
        <v>5.5999999999999999E-3</v>
      </c>
      <c r="BW53" s="60">
        <v>6.4000000000000003E-3</v>
      </c>
      <c r="BX53" s="60">
        <v>7.3000000000000001E-3</v>
      </c>
      <c r="BY53" s="60">
        <v>8.0999999999999996E-3</v>
      </c>
      <c r="BZ53" s="60">
        <v>8.6999999999999994E-3</v>
      </c>
      <c r="CA53" s="60">
        <v>9.2999999999999992E-3</v>
      </c>
      <c r="CB53" s="60">
        <v>9.5999999999999992E-3</v>
      </c>
      <c r="CC53" s="60">
        <v>9.9000000000000008E-3</v>
      </c>
      <c r="CD53" s="60">
        <v>0.01</v>
      </c>
      <c r="CE53" s="60">
        <v>0.01</v>
      </c>
      <c r="CF53" s="60">
        <v>0.01</v>
      </c>
      <c r="CG53" s="148"/>
      <c r="CH53" s="148"/>
      <c r="CI53" s="148"/>
      <c r="CJ53" s="148"/>
      <c r="CK53" s="148"/>
      <c r="CL53" s="148"/>
      <c r="CM53" s="148"/>
      <c r="CN53" s="148"/>
      <c r="CO53" s="148"/>
      <c r="CP53" s="148"/>
      <c r="CQ53" s="148"/>
      <c r="CR53" s="148"/>
      <c r="CS53" s="148"/>
      <c r="CT53" s="148"/>
      <c r="CU53" s="148"/>
      <c r="CV53" s="148"/>
      <c r="CW53" s="148"/>
      <c r="CX53" s="148"/>
      <c r="CY53" s="148"/>
      <c r="CZ53" s="148"/>
      <c r="DA53" s="148"/>
      <c r="DB53" s="148"/>
      <c r="DC53" s="148"/>
      <c r="DD53" s="148"/>
      <c r="DE53" s="148"/>
      <c r="DF53" s="148"/>
      <c r="DG53" s="148"/>
      <c r="DH53" s="148"/>
      <c r="DI53" s="148"/>
      <c r="DJ53" s="148"/>
    </row>
    <row r="54" spans="1:114">
      <c r="A54" s="57">
        <v>71</v>
      </c>
      <c r="B54" s="58">
        <v>8.9999999999999993E-3</v>
      </c>
      <c r="C54" s="58">
        <v>7.1000000000000004E-3</v>
      </c>
      <c r="D54" s="58">
        <v>5.1999999999999998E-3</v>
      </c>
      <c r="E54" s="58">
        <v>3.3999999999999998E-3</v>
      </c>
      <c r="F54" s="58">
        <v>1.6999999999999999E-3</v>
      </c>
      <c r="G54" s="58">
        <v>2.9999999999999997E-4</v>
      </c>
      <c r="H54" s="58">
        <v>-8.9999999999999998E-4</v>
      </c>
      <c r="I54" s="58">
        <v>-1.6999999999999999E-3</v>
      </c>
      <c r="J54" s="58">
        <v>-2.2000000000000001E-3</v>
      </c>
      <c r="K54" s="58">
        <v>-2.5999999999999999E-3</v>
      </c>
      <c r="L54" s="58">
        <v>-2.7000000000000001E-3</v>
      </c>
      <c r="M54" s="58">
        <v>-2.8E-3</v>
      </c>
      <c r="N54" s="58">
        <v>-2.5999999999999999E-3</v>
      </c>
      <c r="O54" s="58">
        <v>-2.0999999999999999E-3</v>
      </c>
      <c r="P54" s="58">
        <v>-1.2999999999999999E-3</v>
      </c>
      <c r="Q54" s="58">
        <v>-2.0000000000000001E-4</v>
      </c>
      <c r="R54" s="58">
        <v>1.2999999999999999E-3</v>
      </c>
      <c r="S54" s="58">
        <v>3.0999999999999999E-3</v>
      </c>
      <c r="T54" s="58">
        <v>5.1999999999999998E-3</v>
      </c>
      <c r="U54" s="58">
        <v>7.4000000000000003E-3</v>
      </c>
      <c r="V54" s="58">
        <v>9.7000000000000003E-3</v>
      </c>
      <c r="W54" s="58">
        <v>1.18E-2</v>
      </c>
      <c r="X54" s="58">
        <v>1.3599999999999999E-2</v>
      </c>
      <c r="Y54" s="58">
        <v>1.49E-2</v>
      </c>
      <c r="Z54" s="58">
        <v>1.5599999999999999E-2</v>
      </c>
      <c r="AA54" s="58">
        <v>1.5599999999999999E-2</v>
      </c>
      <c r="AB54" s="58">
        <v>1.5100000000000001E-2</v>
      </c>
      <c r="AC54" s="58">
        <v>1.43E-2</v>
      </c>
      <c r="AD54" s="58">
        <v>1.3299999999999999E-2</v>
      </c>
      <c r="AE54" s="58">
        <v>1.2500000000000001E-2</v>
      </c>
      <c r="AF54" s="58">
        <v>1.1900000000000001E-2</v>
      </c>
      <c r="AG54" s="58">
        <v>1.17E-2</v>
      </c>
      <c r="AH54" s="58">
        <v>1.2E-2</v>
      </c>
      <c r="AI54" s="58">
        <v>1.2699999999999999E-2</v>
      </c>
      <c r="AJ54" s="58">
        <v>1.3899999999999999E-2</v>
      </c>
      <c r="AK54" s="58">
        <v>1.5299999999999999E-2</v>
      </c>
      <c r="AL54" s="58">
        <v>1.66E-2</v>
      </c>
      <c r="AM54" s="58">
        <v>1.7500000000000002E-2</v>
      </c>
      <c r="AN54" s="58">
        <v>1.7899999999999999E-2</v>
      </c>
      <c r="AO54" s="58">
        <v>1.77E-2</v>
      </c>
      <c r="AP54" s="58">
        <v>1.6799999999999999E-2</v>
      </c>
      <c r="AQ54" s="58">
        <v>1.5699999999999999E-2</v>
      </c>
      <c r="AR54" s="58">
        <v>1.46E-2</v>
      </c>
      <c r="AS54" s="58">
        <v>1.38E-2</v>
      </c>
      <c r="AT54" s="58">
        <v>1.35E-2</v>
      </c>
      <c r="AU54" s="58">
        <v>1.38E-2</v>
      </c>
      <c r="AV54" s="58">
        <v>1.4800000000000001E-2</v>
      </c>
      <c r="AW54" s="58">
        <v>1.6500000000000001E-2</v>
      </c>
      <c r="AX54" s="58">
        <v>1.8599999999999998E-2</v>
      </c>
      <c r="AY54" s="58">
        <v>2.1000000000000001E-2</v>
      </c>
      <c r="AZ54" s="58">
        <v>2.3400000000000001E-2</v>
      </c>
      <c r="BA54" s="58">
        <v>2.5600000000000001E-2</v>
      </c>
      <c r="BB54" s="58">
        <v>2.7199999999999998E-2</v>
      </c>
      <c r="BC54" s="58">
        <v>2.81E-2</v>
      </c>
      <c r="BD54" s="63">
        <v>2.8199999999999999E-2</v>
      </c>
      <c r="BE54" s="63">
        <v>2.75E-2</v>
      </c>
      <c r="BF54" s="59">
        <v>2.6200000000000001E-2</v>
      </c>
      <c r="BG54" s="58">
        <v>2.4199999999999999E-2</v>
      </c>
      <c r="BH54" s="58">
        <v>2.1700000000000001E-2</v>
      </c>
      <c r="BI54" s="58">
        <v>1.89E-2</v>
      </c>
      <c r="BJ54" s="58">
        <v>1.5699999999999999E-2</v>
      </c>
      <c r="BK54" s="58">
        <v>1.23E-2</v>
      </c>
      <c r="BL54" s="58">
        <v>8.8000000000000005E-3</v>
      </c>
      <c r="BM54" s="60">
        <v>8.3999999999999995E-3</v>
      </c>
      <c r="BN54" s="60">
        <v>7.9000000000000008E-3</v>
      </c>
      <c r="BO54" s="60">
        <v>7.3000000000000001E-3</v>
      </c>
      <c r="BP54" s="60">
        <v>6.6E-3</v>
      </c>
      <c r="BQ54" s="60">
        <v>6.0000000000000001E-3</v>
      </c>
      <c r="BR54" s="60">
        <v>5.4999999999999997E-3</v>
      </c>
      <c r="BS54" s="60">
        <v>5.1000000000000004E-3</v>
      </c>
      <c r="BT54" s="60">
        <v>5.0000000000000001E-3</v>
      </c>
      <c r="BU54" s="60">
        <v>5.1999999999999998E-3</v>
      </c>
      <c r="BV54" s="60">
        <v>5.5999999999999999E-3</v>
      </c>
      <c r="BW54" s="60">
        <v>6.3E-3</v>
      </c>
      <c r="BX54" s="60">
        <v>7.0000000000000001E-3</v>
      </c>
      <c r="BY54" s="60">
        <v>7.7999999999999996E-3</v>
      </c>
      <c r="BZ54" s="60">
        <v>8.5000000000000006E-3</v>
      </c>
      <c r="CA54" s="60">
        <v>9.1000000000000004E-3</v>
      </c>
      <c r="CB54" s="60">
        <v>9.4999999999999998E-3</v>
      </c>
      <c r="CC54" s="60">
        <v>9.7999999999999997E-3</v>
      </c>
      <c r="CD54" s="60">
        <v>9.9000000000000008E-3</v>
      </c>
      <c r="CE54" s="60">
        <v>0.01</v>
      </c>
      <c r="CF54" s="60">
        <v>0.01</v>
      </c>
      <c r="CG54" s="148"/>
      <c r="CH54" s="148"/>
      <c r="CI54" s="148"/>
      <c r="CJ54" s="148"/>
      <c r="CK54" s="148"/>
      <c r="CL54" s="148"/>
      <c r="CM54" s="148"/>
      <c r="CN54" s="148"/>
      <c r="CO54" s="148"/>
      <c r="CP54" s="148"/>
      <c r="CQ54" s="148"/>
      <c r="CR54" s="148"/>
      <c r="CS54" s="148"/>
      <c r="CT54" s="148"/>
      <c r="CU54" s="148"/>
      <c r="CV54" s="148"/>
      <c r="CW54" s="148"/>
      <c r="CX54" s="148"/>
      <c r="CY54" s="148"/>
      <c r="CZ54" s="148"/>
      <c r="DA54" s="148"/>
      <c r="DB54" s="148"/>
      <c r="DC54" s="148"/>
      <c r="DD54" s="148"/>
      <c r="DE54" s="148"/>
      <c r="DF54" s="148"/>
      <c r="DG54" s="148"/>
      <c r="DH54" s="148"/>
      <c r="DI54" s="148"/>
      <c r="DJ54" s="148"/>
    </row>
    <row r="55" spans="1:114">
      <c r="A55" s="57">
        <v>72</v>
      </c>
      <c r="B55" s="58">
        <v>9.5999999999999992E-3</v>
      </c>
      <c r="C55" s="58">
        <v>7.7000000000000002E-3</v>
      </c>
      <c r="D55" s="58">
        <v>5.7999999999999996E-3</v>
      </c>
      <c r="E55" s="58">
        <v>4.0000000000000001E-3</v>
      </c>
      <c r="F55" s="58">
        <v>2.3E-3</v>
      </c>
      <c r="G55" s="58">
        <v>8.0000000000000004E-4</v>
      </c>
      <c r="H55" s="58">
        <v>-2.9999999999999997E-4</v>
      </c>
      <c r="I55" s="58">
        <v>-1.1999999999999999E-3</v>
      </c>
      <c r="J55" s="58">
        <v>-1.8E-3</v>
      </c>
      <c r="K55" s="58">
        <v>-2.3E-3</v>
      </c>
      <c r="L55" s="58">
        <v>-2.5000000000000001E-3</v>
      </c>
      <c r="M55" s="58">
        <v>-2.7000000000000001E-3</v>
      </c>
      <c r="N55" s="58">
        <v>-2.5999999999999999E-3</v>
      </c>
      <c r="O55" s="58">
        <v>-2.2000000000000001E-3</v>
      </c>
      <c r="P55" s="58">
        <v>-1.6000000000000001E-3</v>
      </c>
      <c r="Q55" s="58">
        <v>-5.0000000000000001E-4</v>
      </c>
      <c r="R55" s="58">
        <v>8.9999999999999998E-4</v>
      </c>
      <c r="S55" s="58">
        <v>2.8E-3</v>
      </c>
      <c r="T55" s="58">
        <v>4.8999999999999998E-3</v>
      </c>
      <c r="U55" s="58">
        <v>7.1000000000000004E-3</v>
      </c>
      <c r="V55" s="58">
        <v>9.4000000000000004E-3</v>
      </c>
      <c r="W55" s="58">
        <v>1.15E-2</v>
      </c>
      <c r="X55" s="58">
        <v>1.3299999999999999E-2</v>
      </c>
      <c r="Y55" s="58">
        <v>1.46E-2</v>
      </c>
      <c r="Z55" s="58">
        <v>1.52E-2</v>
      </c>
      <c r="AA55" s="58">
        <v>1.5100000000000001E-2</v>
      </c>
      <c r="AB55" s="58">
        <v>1.4500000000000001E-2</v>
      </c>
      <c r="AC55" s="58">
        <v>1.3599999999999999E-2</v>
      </c>
      <c r="AD55" s="58">
        <v>1.2500000000000001E-2</v>
      </c>
      <c r="AE55" s="58">
        <v>1.1599999999999999E-2</v>
      </c>
      <c r="AF55" s="58">
        <v>1.0999999999999999E-2</v>
      </c>
      <c r="AG55" s="58">
        <v>1.0699999999999999E-2</v>
      </c>
      <c r="AH55" s="58">
        <v>1.0999999999999999E-2</v>
      </c>
      <c r="AI55" s="58">
        <v>1.1900000000000001E-2</v>
      </c>
      <c r="AJ55" s="58">
        <v>1.3100000000000001E-2</v>
      </c>
      <c r="AK55" s="58">
        <v>1.46E-2</v>
      </c>
      <c r="AL55" s="58">
        <v>1.61E-2</v>
      </c>
      <c r="AM55" s="58">
        <v>1.72E-2</v>
      </c>
      <c r="AN55" s="58">
        <v>1.77E-2</v>
      </c>
      <c r="AO55" s="58">
        <v>1.7600000000000001E-2</v>
      </c>
      <c r="AP55" s="58">
        <v>1.6899999999999998E-2</v>
      </c>
      <c r="AQ55" s="58">
        <v>1.5800000000000002E-2</v>
      </c>
      <c r="AR55" s="58">
        <v>1.46E-2</v>
      </c>
      <c r="AS55" s="58">
        <v>1.37E-2</v>
      </c>
      <c r="AT55" s="58">
        <v>1.3299999999999999E-2</v>
      </c>
      <c r="AU55" s="58">
        <v>1.34E-2</v>
      </c>
      <c r="AV55" s="58">
        <v>1.43E-2</v>
      </c>
      <c r="AW55" s="58">
        <v>1.5800000000000002E-2</v>
      </c>
      <c r="AX55" s="58">
        <v>1.78E-2</v>
      </c>
      <c r="AY55" s="58">
        <v>2.0199999999999999E-2</v>
      </c>
      <c r="AZ55" s="58">
        <v>2.2700000000000001E-2</v>
      </c>
      <c r="BA55" s="58">
        <v>2.4899999999999999E-2</v>
      </c>
      <c r="BB55" s="58">
        <v>2.6700000000000002E-2</v>
      </c>
      <c r="BC55" s="58">
        <v>2.7699999999999999E-2</v>
      </c>
      <c r="BD55" s="63">
        <v>2.8000000000000001E-2</v>
      </c>
      <c r="BE55" s="63">
        <v>2.75E-2</v>
      </c>
      <c r="BF55" s="59">
        <v>2.6200000000000001E-2</v>
      </c>
      <c r="BG55" s="58">
        <v>2.4299999999999999E-2</v>
      </c>
      <c r="BH55" s="58">
        <v>2.1899999999999999E-2</v>
      </c>
      <c r="BI55" s="58">
        <v>1.9099999999999999E-2</v>
      </c>
      <c r="BJ55" s="58">
        <v>1.6E-2</v>
      </c>
      <c r="BK55" s="58">
        <v>1.2800000000000001E-2</v>
      </c>
      <c r="BL55" s="58">
        <v>9.4000000000000004E-3</v>
      </c>
      <c r="BM55" s="60">
        <v>9.1000000000000004E-3</v>
      </c>
      <c r="BN55" s="60">
        <v>8.6999999999999994E-3</v>
      </c>
      <c r="BO55" s="60">
        <v>8.2000000000000007E-3</v>
      </c>
      <c r="BP55" s="60">
        <v>7.7000000000000002E-3</v>
      </c>
      <c r="BQ55" s="60">
        <v>7.0000000000000001E-3</v>
      </c>
      <c r="BR55" s="60">
        <v>6.4000000000000003E-3</v>
      </c>
      <c r="BS55" s="60">
        <v>6.0000000000000001E-3</v>
      </c>
      <c r="BT55" s="60">
        <v>5.7000000000000002E-3</v>
      </c>
      <c r="BU55" s="60">
        <v>5.5999999999999999E-3</v>
      </c>
      <c r="BV55" s="60">
        <v>5.7999999999999996E-3</v>
      </c>
      <c r="BW55" s="60">
        <v>6.3E-3</v>
      </c>
      <c r="BX55" s="60">
        <v>6.8999999999999999E-3</v>
      </c>
      <c r="BY55" s="60">
        <v>7.6E-3</v>
      </c>
      <c r="BZ55" s="60">
        <v>8.3000000000000001E-3</v>
      </c>
      <c r="CA55" s="60">
        <v>8.8999999999999999E-3</v>
      </c>
      <c r="CB55" s="60">
        <v>9.4000000000000004E-3</v>
      </c>
      <c r="CC55" s="60">
        <v>9.7000000000000003E-3</v>
      </c>
      <c r="CD55" s="60">
        <v>9.9000000000000008E-3</v>
      </c>
      <c r="CE55" s="60">
        <v>0.01</v>
      </c>
      <c r="CF55" s="60">
        <v>0.01</v>
      </c>
      <c r="CG55" s="148"/>
      <c r="CH55" s="148"/>
      <c r="CI55" s="148"/>
      <c r="CJ55" s="148"/>
      <c r="CK55" s="148"/>
      <c r="CL55" s="148"/>
      <c r="CM55" s="148"/>
      <c r="CN55" s="148"/>
      <c r="CO55" s="148"/>
      <c r="CP55" s="148"/>
      <c r="CQ55" s="148"/>
      <c r="CR55" s="148"/>
      <c r="CS55" s="148"/>
      <c r="CT55" s="148"/>
      <c r="CU55" s="148"/>
      <c r="CV55" s="148"/>
      <c r="CW55" s="148"/>
      <c r="CX55" s="148"/>
      <c r="CY55" s="148"/>
      <c r="CZ55" s="148"/>
      <c r="DA55" s="148"/>
      <c r="DB55" s="148"/>
      <c r="DC55" s="148"/>
      <c r="DD55" s="148"/>
      <c r="DE55" s="148"/>
      <c r="DF55" s="148"/>
      <c r="DG55" s="148"/>
      <c r="DH55" s="148"/>
      <c r="DI55" s="148"/>
      <c r="DJ55" s="148"/>
    </row>
    <row r="56" spans="1:114">
      <c r="A56" s="57">
        <v>73</v>
      </c>
      <c r="B56" s="58">
        <v>1.01E-2</v>
      </c>
      <c r="C56" s="58">
        <v>8.2000000000000007E-3</v>
      </c>
      <c r="D56" s="58">
        <v>6.4000000000000003E-3</v>
      </c>
      <c r="E56" s="58">
        <v>4.5999999999999999E-3</v>
      </c>
      <c r="F56" s="58">
        <v>2.8999999999999998E-3</v>
      </c>
      <c r="G56" s="58">
        <v>1.4E-3</v>
      </c>
      <c r="H56" s="58">
        <v>2.0000000000000001E-4</v>
      </c>
      <c r="I56" s="58">
        <v>-6.9999999999999999E-4</v>
      </c>
      <c r="J56" s="58">
        <v>-1.4E-3</v>
      </c>
      <c r="K56" s="58">
        <v>-2E-3</v>
      </c>
      <c r="L56" s="58">
        <v>-2.3999999999999998E-3</v>
      </c>
      <c r="M56" s="58">
        <v>-2.5999999999999999E-3</v>
      </c>
      <c r="N56" s="58">
        <v>-2.7000000000000001E-3</v>
      </c>
      <c r="O56" s="58">
        <v>-2.3999999999999998E-3</v>
      </c>
      <c r="P56" s="58">
        <v>-1.8E-3</v>
      </c>
      <c r="Q56" s="58">
        <v>-6.9999999999999999E-4</v>
      </c>
      <c r="R56" s="58">
        <v>6.9999999999999999E-4</v>
      </c>
      <c r="S56" s="58">
        <v>2.5999999999999999E-3</v>
      </c>
      <c r="T56" s="58">
        <v>4.7000000000000002E-3</v>
      </c>
      <c r="U56" s="58">
        <v>7.0000000000000001E-3</v>
      </c>
      <c r="V56" s="58">
        <v>9.1999999999999998E-3</v>
      </c>
      <c r="W56" s="58">
        <v>1.1299999999999999E-2</v>
      </c>
      <c r="X56" s="58">
        <v>1.2999999999999999E-2</v>
      </c>
      <c r="Y56" s="58">
        <v>1.43E-2</v>
      </c>
      <c r="Z56" s="58">
        <v>1.4800000000000001E-2</v>
      </c>
      <c r="AA56" s="58">
        <v>1.47E-2</v>
      </c>
      <c r="AB56" s="58">
        <v>1.4E-2</v>
      </c>
      <c r="AC56" s="58">
        <v>1.2999999999999999E-2</v>
      </c>
      <c r="AD56" s="58">
        <v>1.18E-2</v>
      </c>
      <c r="AE56" s="58">
        <v>1.0800000000000001E-2</v>
      </c>
      <c r="AF56" s="58">
        <v>1.01E-2</v>
      </c>
      <c r="AG56" s="58">
        <v>9.7999999999999997E-3</v>
      </c>
      <c r="AH56" s="58">
        <v>1.01E-2</v>
      </c>
      <c r="AI56" s="58">
        <v>1.09E-2</v>
      </c>
      <c r="AJ56" s="58">
        <v>1.23E-2</v>
      </c>
      <c r="AK56" s="58">
        <v>1.3899999999999999E-2</v>
      </c>
      <c r="AL56" s="58">
        <v>1.54E-2</v>
      </c>
      <c r="AM56" s="58">
        <v>1.67E-2</v>
      </c>
      <c r="AN56" s="58">
        <v>1.7399999999999999E-2</v>
      </c>
      <c r="AO56" s="58">
        <v>1.7399999999999999E-2</v>
      </c>
      <c r="AP56" s="58">
        <v>1.6799999999999999E-2</v>
      </c>
      <c r="AQ56" s="58">
        <v>1.5800000000000002E-2</v>
      </c>
      <c r="AR56" s="58">
        <v>1.46E-2</v>
      </c>
      <c r="AS56" s="58">
        <v>1.37E-2</v>
      </c>
      <c r="AT56" s="58">
        <v>1.3100000000000001E-2</v>
      </c>
      <c r="AU56" s="58">
        <v>1.32E-2</v>
      </c>
      <c r="AV56" s="58">
        <v>1.3899999999999999E-2</v>
      </c>
      <c r="AW56" s="58">
        <v>1.52E-2</v>
      </c>
      <c r="AX56" s="58">
        <v>1.7100000000000001E-2</v>
      </c>
      <c r="AY56" s="58">
        <v>1.9400000000000001E-2</v>
      </c>
      <c r="AZ56" s="58">
        <v>2.1899999999999999E-2</v>
      </c>
      <c r="BA56" s="58">
        <v>2.4199999999999999E-2</v>
      </c>
      <c r="BB56" s="58">
        <v>2.5999999999999999E-2</v>
      </c>
      <c r="BC56" s="58">
        <v>2.7199999999999998E-2</v>
      </c>
      <c r="BD56" s="63">
        <v>2.76E-2</v>
      </c>
      <c r="BE56" s="63">
        <v>2.7199999999999998E-2</v>
      </c>
      <c r="BF56" s="59">
        <v>2.6100000000000002E-2</v>
      </c>
      <c r="BG56" s="58">
        <v>2.4299999999999999E-2</v>
      </c>
      <c r="BH56" s="58">
        <v>2.1999999999999999E-2</v>
      </c>
      <c r="BI56" s="58">
        <v>1.9199999999999998E-2</v>
      </c>
      <c r="BJ56" s="58">
        <v>1.6199999999999999E-2</v>
      </c>
      <c r="BK56" s="58">
        <v>1.2999999999999999E-2</v>
      </c>
      <c r="BL56" s="58">
        <v>9.7000000000000003E-3</v>
      </c>
      <c r="BM56" s="60">
        <v>9.4999999999999998E-3</v>
      </c>
      <c r="BN56" s="60">
        <v>9.2999999999999992E-3</v>
      </c>
      <c r="BO56" s="60">
        <v>8.8999999999999999E-3</v>
      </c>
      <c r="BP56" s="60">
        <v>8.3999999999999995E-3</v>
      </c>
      <c r="BQ56" s="60">
        <v>7.9000000000000008E-3</v>
      </c>
      <c r="BR56" s="60">
        <v>7.3000000000000001E-3</v>
      </c>
      <c r="BS56" s="60">
        <v>6.7999999999999996E-3</v>
      </c>
      <c r="BT56" s="60">
        <v>6.4000000000000003E-3</v>
      </c>
      <c r="BU56" s="60">
        <v>6.1999999999999998E-3</v>
      </c>
      <c r="BV56" s="60">
        <v>6.1999999999999998E-3</v>
      </c>
      <c r="BW56" s="60">
        <v>6.4999999999999997E-3</v>
      </c>
      <c r="BX56" s="60">
        <v>6.8999999999999999E-3</v>
      </c>
      <c r="BY56" s="60">
        <v>7.4999999999999997E-3</v>
      </c>
      <c r="BZ56" s="60">
        <v>8.2000000000000007E-3</v>
      </c>
      <c r="CA56" s="60">
        <v>8.8000000000000005E-3</v>
      </c>
      <c r="CB56" s="60">
        <v>9.2999999999999992E-3</v>
      </c>
      <c r="CC56" s="60">
        <v>9.5999999999999992E-3</v>
      </c>
      <c r="CD56" s="60">
        <v>9.9000000000000008E-3</v>
      </c>
      <c r="CE56" s="60">
        <v>0.01</v>
      </c>
      <c r="CF56" s="60">
        <v>0.01</v>
      </c>
      <c r="CG56" s="148"/>
      <c r="CH56" s="148"/>
      <c r="CI56" s="148"/>
      <c r="CJ56" s="148"/>
      <c r="CK56" s="148"/>
      <c r="CL56" s="148"/>
      <c r="CM56" s="148"/>
      <c r="CN56" s="148"/>
      <c r="CO56" s="148"/>
      <c r="CP56" s="148"/>
      <c r="CQ56" s="148"/>
      <c r="CR56" s="148"/>
      <c r="CS56" s="148"/>
      <c r="CT56" s="148"/>
      <c r="CU56" s="148"/>
      <c r="CV56" s="148"/>
      <c r="CW56" s="148"/>
      <c r="CX56" s="148"/>
      <c r="CY56" s="148"/>
      <c r="CZ56" s="148"/>
      <c r="DA56" s="148"/>
      <c r="DB56" s="148"/>
      <c r="DC56" s="148"/>
      <c r="DD56" s="148"/>
      <c r="DE56" s="148"/>
      <c r="DF56" s="148"/>
      <c r="DG56" s="148"/>
      <c r="DH56" s="148"/>
      <c r="DI56" s="148"/>
      <c r="DJ56" s="148"/>
    </row>
    <row r="57" spans="1:114">
      <c r="A57" s="57">
        <v>74</v>
      </c>
      <c r="B57" s="58">
        <v>1.04E-2</v>
      </c>
      <c r="C57" s="58">
        <v>8.6E-3</v>
      </c>
      <c r="D57" s="58">
        <v>6.7999999999999996E-3</v>
      </c>
      <c r="E57" s="58">
        <v>5.1000000000000004E-3</v>
      </c>
      <c r="F57" s="58">
        <v>3.3999999999999998E-3</v>
      </c>
      <c r="G57" s="58">
        <v>2E-3</v>
      </c>
      <c r="H57" s="58">
        <v>6.9999999999999999E-4</v>
      </c>
      <c r="I57" s="58">
        <v>-2.0000000000000001E-4</v>
      </c>
      <c r="J57" s="58">
        <v>-1.1000000000000001E-3</v>
      </c>
      <c r="K57" s="58">
        <v>-1.6999999999999999E-3</v>
      </c>
      <c r="L57" s="58">
        <v>-2.2000000000000001E-3</v>
      </c>
      <c r="M57" s="58">
        <v>-2.5999999999999999E-3</v>
      </c>
      <c r="N57" s="58">
        <v>-2.7000000000000001E-3</v>
      </c>
      <c r="O57" s="58">
        <v>-2.5000000000000001E-3</v>
      </c>
      <c r="P57" s="58">
        <v>-1.8E-3</v>
      </c>
      <c r="Q57" s="58">
        <v>-8.0000000000000004E-4</v>
      </c>
      <c r="R57" s="58">
        <v>6.9999999999999999E-4</v>
      </c>
      <c r="S57" s="58">
        <v>2.5000000000000001E-3</v>
      </c>
      <c r="T57" s="58">
        <v>4.7000000000000002E-3</v>
      </c>
      <c r="U57" s="58">
        <v>6.8999999999999999E-3</v>
      </c>
      <c r="V57" s="58">
        <v>9.1000000000000004E-3</v>
      </c>
      <c r="W57" s="58">
        <v>1.12E-2</v>
      </c>
      <c r="X57" s="58">
        <v>1.29E-2</v>
      </c>
      <c r="Y57" s="58">
        <v>1.4E-2</v>
      </c>
      <c r="Z57" s="58">
        <v>1.4500000000000001E-2</v>
      </c>
      <c r="AA57" s="58">
        <v>1.43E-2</v>
      </c>
      <c r="AB57" s="58">
        <v>1.3599999999999999E-2</v>
      </c>
      <c r="AC57" s="58">
        <v>1.2500000000000001E-2</v>
      </c>
      <c r="AD57" s="58">
        <v>1.1299999999999999E-2</v>
      </c>
      <c r="AE57" s="58">
        <v>1.01E-2</v>
      </c>
      <c r="AF57" s="58">
        <v>9.2999999999999992E-3</v>
      </c>
      <c r="AG57" s="58">
        <v>8.8999999999999999E-3</v>
      </c>
      <c r="AH57" s="58">
        <v>9.1999999999999998E-3</v>
      </c>
      <c r="AI57" s="58">
        <v>0.01</v>
      </c>
      <c r="AJ57" s="58">
        <v>1.1299999999999999E-2</v>
      </c>
      <c r="AK57" s="58">
        <v>1.2999999999999999E-2</v>
      </c>
      <c r="AL57" s="58">
        <v>1.46E-2</v>
      </c>
      <c r="AM57" s="58">
        <v>1.6E-2</v>
      </c>
      <c r="AN57" s="58">
        <v>1.6799999999999999E-2</v>
      </c>
      <c r="AO57" s="58">
        <v>1.7000000000000001E-2</v>
      </c>
      <c r="AP57" s="58">
        <v>1.6500000000000001E-2</v>
      </c>
      <c r="AQ57" s="58">
        <v>1.5599999999999999E-2</v>
      </c>
      <c r="AR57" s="58">
        <v>1.4500000000000001E-2</v>
      </c>
      <c r="AS57" s="58">
        <v>1.3599999999999999E-2</v>
      </c>
      <c r="AT57" s="58">
        <v>1.2999999999999999E-2</v>
      </c>
      <c r="AU57" s="58">
        <v>1.2999999999999999E-2</v>
      </c>
      <c r="AV57" s="58">
        <v>1.35E-2</v>
      </c>
      <c r="AW57" s="58">
        <v>1.47E-2</v>
      </c>
      <c r="AX57" s="58">
        <v>1.6500000000000001E-2</v>
      </c>
      <c r="AY57" s="58">
        <v>1.8700000000000001E-2</v>
      </c>
      <c r="AZ57" s="58">
        <v>2.1100000000000001E-2</v>
      </c>
      <c r="BA57" s="58">
        <v>2.3400000000000001E-2</v>
      </c>
      <c r="BB57" s="58">
        <v>2.53E-2</v>
      </c>
      <c r="BC57" s="58">
        <v>2.6599999999999999E-2</v>
      </c>
      <c r="BD57" s="63">
        <v>2.7099999999999999E-2</v>
      </c>
      <c r="BE57" s="63">
        <v>2.69E-2</v>
      </c>
      <c r="BF57" s="59">
        <v>2.5899999999999999E-2</v>
      </c>
      <c r="BG57" s="58">
        <v>2.4199999999999999E-2</v>
      </c>
      <c r="BH57" s="58">
        <v>2.1899999999999999E-2</v>
      </c>
      <c r="BI57" s="58">
        <v>1.9199999999999998E-2</v>
      </c>
      <c r="BJ57" s="58">
        <v>1.6199999999999999E-2</v>
      </c>
      <c r="BK57" s="58">
        <v>1.3100000000000001E-2</v>
      </c>
      <c r="BL57" s="58">
        <v>9.7999999999999997E-3</v>
      </c>
      <c r="BM57" s="60">
        <v>9.7000000000000003E-3</v>
      </c>
      <c r="BN57" s="60">
        <v>9.5999999999999992E-3</v>
      </c>
      <c r="BO57" s="60">
        <v>9.2999999999999992E-3</v>
      </c>
      <c r="BP57" s="60">
        <v>8.9999999999999993E-3</v>
      </c>
      <c r="BQ57" s="60">
        <v>8.6E-3</v>
      </c>
      <c r="BR57" s="60">
        <v>8.0999999999999996E-3</v>
      </c>
      <c r="BS57" s="60">
        <v>7.6E-3</v>
      </c>
      <c r="BT57" s="60">
        <v>7.1000000000000004E-3</v>
      </c>
      <c r="BU57" s="60">
        <v>6.7999999999999996E-3</v>
      </c>
      <c r="BV57" s="60">
        <v>6.7000000000000002E-3</v>
      </c>
      <c r="BW57" s="60">
        <v>6.7999999999999996E-3</v>
      </c>
      <c r="BX57" s="60">
        <v>7.1000000000000004E-3</v>
      </c>
      <c r="BY57" s="60">
        <v>7.4999999999999997E-3</v>
      </c>
      <c r="BZ57" s="60">
        <v>8.0999999999999996E-3</v>
      </c>
      <c r="CA57" s="60">
        <v>8.6999999999999994E-3</v>
      </c>
      <c r="CB57" s="60">
        <v>9.1999999999999998E-3</v>
      </c>
      <c r="CC57" s="60">
        <v>9.5999999999999992E-3</v>
      </c>
      <c r="CD57" s="60">
        <v>9.7999999999999997E-3</v>
      </c>
      <c r="CE57" s="60">
        <v>0.01</v>
      </c>
      <c r="CF57" s="60">
        <v>0.01</v>
      </c>
      <c r="CG57" s="148"/>
      <c r="CH57" s="148"/>
      <c r="CI57" s="148"/>
      <c r="CJ57" s="148"/>
      <c r="CK57" s="148"/>
      <c r="CL57" s="148"/>
      <c r="CM57" s="148"/>
      <c r="CN57" s="148"/>
      <c r="CO57" s="148"/>
      <c r="CP57" s="148"/>
      <c r="CQ57" s="148"/>
      <c r="CR57" s="148"/>
      <c r="CS57" s="148"/>
      <c r="CT57" s="148"/>
      <c r="CU57" s="148"/>
      <c r="CV57" s="148"/>
      <c r="CW57" s="148"/>
      <c r="CX57" s="148"/>
      <c r="CY57" s="148"/>
      <c r="CZ57" s="148"/>
      <c r="DA57" s="148"/>
      <c r="DB57" s="148"/>
      <c r="DC57" s="148"/>
      <c r="DD57" s="148"/>
      <c r="DE57" s="148"/>
      <c r="DF57" s="148"/>
      <c r="DG57" s="148"/>
      <c r="DH57" s="148"/>
      <c r="DI57" s="148"/>
      <c r="DJ57" s="148"/>
    </row>
    <row r="58" spans="1:114">
      <c r="A58" s="57">
        <v>75</v>
      </c>
      <c r="B58" s="58">
        <v>1.06E-2</v>
      </c>
      <c r="C58" s="58">
        <v>8.8999999999999999E-3</v>
      </c>
      <c r="D58" s="58">
        <v>7.1000000000000004E-3</v>
      </c>
      <c r="E58" s="58">
        <v>5.4000000000000003E-3</v>
      </c>
      <c r="F58" s="58">
        <v>3.8E-3</v>
      </c>
      <c r="G58" s="58">
        <v>2.3999999999999998E-3</v>
      </c>
      <c r="H58" s="58">
        <v>1.1999999999999999E-3</v>
      </c>
      <c r="I58" s="58">
        <v>1E-4</v>
      </c>
      <c r="J58" s="58">
        <v>-8.0000000000000004E-4</v>
      </c>
      <c r="K58" s="58">
        <v>-1.5E-3</v>
      </c>
      <c r="L58" s="58">
        <v>-2.0999999999999999E-3</v>
      </c>
      <c r="M58" s="58">
        <v>-2.5000000000000001E-3</v>
      </c>
      <c r="N58" s="58">
        <v>-2.7000000000000001E-3</v>
      </c>
      <c r="O58" s="58">
        <v>-2.3999999999999998E-3</v>
      </c>
      <c r="P58" s="58">
        <v>-1.8E-3</v>
      </c>
      <c r="Q58" s="58">
        <v>-8.0000000000000004E-4</v>
      </c>
      <c r="R58" s="58">
        <v>6.9999999999999999E-4</v>
      </c>
      <c r="S58" s="58">
        <v>2.5999999999999999E-3</v>
      </c>
      <c r="T58" s="58">
        <v>4.7000000000000002E-3</v>
      </c>
      <c r="U58" s="58">
        <v>6.8999999999999999E-3</v>
      </c>
      <c r="V58" s="58">
        <v>9.1000000000000004E-3</v>
      </c>
      <c r="W58" s="58">
        <v>1.11E-2</v>
      </c>
      <c r="X58" s="58">
        <v>1.2800000000000001E-2</v>
      </c>
      <c r="Y58" s="58">
        <v>1.3899999999999999E-2</v>
      </c>
      <c r="Z58" s="58">
        <v>1.43E-2</v>
      </c>
      <c r="AA58" s="58">
        <v>1.41E-2</v>
      </c>
      <c r="AB58" s="58">
        <v>1.3299999999999999E-2</v>
      </c>
      <c r="AC58" s="58">
        <v>1.21E-2</v>
      </c>
      <c r="AD58" s="58">
        <v>1.0800000000000001E-2</v>
      </c>
      <c r="AE58" s="58">
        <v>9.4999999999999998E-3</v>
      </c>
      <c r="AF58" s="58">
        <v>8.6E-3</v>
      </c>
      <c r="AG58" s="58">
        <v>8.0999999999999996E-3</v>
      </c>
      <c r="AH58" s="58">
        <v>8.3000000000000001E-3</v>
      </c>
      <c r="AI58" s="58">
        <v>8.9999999999999993E-3</v>
      </c>
      <c r="AJ58" s="58">
        <v>1.04E-2</v>
      </c>
      <c r="AK58" s="58">
        <v>1.2E-2</v>
      </c>
      <c r="AL58" s="58">
        <v>1.37E-2</v>
      </c>
      <c r="AM58" s="58">
        <v>1.52E-2</v>
      </c>
      <c r="AN58" s="58">
        <v>1.61E-2</v>
      </c>
      <c r="AO58" s="58">
        <v>1.6400000000000001E-2</v>
      </c>
      <c r="AP58" s="58">
        <v>1.61E-2</v>
      </c>
      <c r="AQ58" s="58">
        <v>1.5299999999999999E-2</v>
      </c>
      <c r="AR58" s="58">
        <v>1.43E-2</v>
      </c>
      <c r="AS58" s="58">
        <v>1.34E-2</v>
      </c>
      <c r="AT58" s="58">
        <v>1.2800000000000001E-2</v>
      </c>
      <c r="AU58" s="58">
        <v>1.2699999999999999E-2</v>
      </c>
      <c r="AV58" s="58">
        <v>1.32E-2</v>
      </c>
      <c r="AW58" s="58">
        <v>1.43E-2</v>
      </c>
      <c r="AX58" s="58">
        <v>1.6E-2</v>
      </c>
      <c r="AY58" s="58">
        <v>1.8100000000000002E-2</v>
      </c>
      <c r="AZ58" s="58">
        <v>2.0400000000000001E-2</v>
      </c>
      <c r="BA58" s="58">
        <v>2.2599999999999999E-2</v>
      </c>
      <c r="BB58" s="58">
        <v>2.4500000000000001E-2</v>
      </c>
      <c r="BC58" s="58">
        <v>2.5899999999999999E-2</v>
      </c>
      <c r="BD58" s="63">
        <v>2.6599999999999999E-2</v>
      </c>
      <c r="BE58" s="63">
        <v>2.6499999999999999E-2</v>
      </c>
      <c r="BF58" s="59">
        <v>2.5600000000000001E-2</v>
      </c>
      <c r="BG58" s="58">
        <v>2.3900000000000001E-2</v>
      </c>
      <c r="BH58" s="58">
        <v>2.18E-2</v>
      </c>
      <c r="BI58" s="58">
        <v>1.9099999999999999E-2</v>
      </c>
      <c r="BJ58" s="58">
        <v>1.6199999999999999E-2</v>
      </c>
      <c r="BK58" s="58">
        <v>1.2999999999999999E-2</v>
      </c>
      <c r="BL58" s="58">
        <v>9.7999999999999997E-3</v>
      </c>
      <c r="BM58" s="60">
        <v>9.7999999999999997E-3</v>
      </c>
      <c r="BN58" s="60">
        <v>9.7000000000000003E-3</v>
      </c>
      <c r="BO58" s="60">
        <v>9.5999999999999992E-3</v>
      </c>
      <c r="BP58" s="60">
        <v>9.4000000000000004E-3</v>
      </c>
      <c r="BQ58" s="60">
        <v>8.9999999999999993E-3</v>
      </c>
      <c r="BR58" s="60">
        <v>8.6999999999999994E-3</v>
      </c>
      <c r="BS58" s="60">
        <v>8.2000000000000007E-3</v>
      </c>
      <c r="BT58" s="60">
        <v>7.7999999999999996E-3</v>
      </c>
      <c r="BU58" s="60">
        <v>7.4000000000000003E-3</v>
      </c>
      <c r="BV58" s="60">
        <v>7.1999999999999998E-3</v>
      </c>
      <c r="BW58" s="60">
        <v>7.1999999999999998E-3</v>
      </c>
      <c r="BX58" s="60">
        <v>7.3000000000000001E-3</v>
      </c>
      <c r="BY58" s="60">
        <v>7.7000000000000002E-3</v>
      </c>
      <c r="BZ58" s="60">
        <v>8.0999999999999996E-3</v>
      </c>
      <c r="CA58" s="60">
        <v>8.6E-3</v>
      </c>
      <c r="CB58" s="60">
        <v>9.1000000000000004E-3</v>
      </c>
      <c r="CC58" s="60">
        <v>9.4999999999999998E-3</v>
      </c>
      <c r="CD58" s="60">
        <v>9.7999999999999997E-3</v>
      </c>
      <c r="CE58" s="60">
        <v>0.01</v>
      </c>
      <c r="CF58" s="60">
        <v>0.01</v>
      </c>
      <c r="CG58" s="148"/>
      <c r="CH58" s="148"/>
      <c r="CI58" s="148"/>
      <c r="CJ58" s="148"/>
      <c r="CK58" s="148"/>
      <c r="CL58" s="148"/>
      <c r="CM58" s="148"/>
      <c r="CN58" s="148"/>
      <c r="CO58" s="148"/>
      <c r="CP58" s="148"/>
      <c r="CQ58" s="148"/>
      <c r="CR58" s="148"/>
      <c r="CS58" s="148"/>
      <c r="CT58" s="148"/>
      <c r="CU58" s="148"/>
      <c r="CV58" s="148"/>
      <c r="CW58" s="148"/>
      <c r="CX58" s="148"/>
      <c r="CY58" s="148"/>
      <c r="CZ58" s="148"/>
      <c r="DA58" s="148"/>
      <c r="DB58" s="148"/>
      <c r="DC58" s="148"/>
      <c r="DD58" s="148"/>
      <c r="DE58" s="148"/>
      <c r="DF58" s="148"/>
      <c r="DG58" s="148"/>
      <c r="DH58" s="148"/>
      <c r="DI58" s="148"/>
      <c r="DJ58" s="148"/>
    </row>
    <row r="59" spans="1:114">
      <c r="A59" s="57">
        <v>76</v>
      </c>
      <c r="B59" s="58">
        <v>1.0500000000000001E-2</v>
      </c>
      <c r="C59" s="58">
        <v>8.8999999999999999E-3</v>
      </c>
      <c r="D59" s="58">
        <v>7.3000000000000001E-3</v>
      </c>
      <c r="E59" s="58">
        <v>5.5999999999999999E-3</v>
      </c>
      <c r="F59" s="58">
        <v>4.1000000000000003E-3</v>
      </c>
      <c r="G59" s="58">
        <v>2.7000000000000001E-3</v>
      </c>
      <c r="H59" s="58">
        <v>1.5E-3</v>
      </c>
      <c r="I59" s="58">
        <v>4.0000000000000002E-4</v>
      </c>
      <c r="J59" s="58">
        <v>-5.0000000000000001E-4</v>
      </c>
      <c r="K59" s="58">
        <v>-1.4E-3</v>
      </c>
      <c r="L59" s="58">
        <v>-2E-3</v>
      </c>
      <c r="M59" s="58">
        <v>-2.3999999999999998E-3</v>
      </c>
      <c r="N59" s="58">
        <v>-2.5999999999999999E-3</v>
      </c>
      <c r="O59" s="58">
        <v>-2.3E-3</v>
      </c>
      <c r="P59" s="58">
        <v>-1.6999999999999999E-3</v>
      </c>
      <c r="Q59" s="58">
        <v>-5.9999999999999995E-4</v>
      </c>
      <c r="R59" s="58">
        <v>8.9999999999999998E-4</v>
      </c>
      <c r="S59" s="58">
        <v>2.7000000000000001E-3</v>
      </c>
      <c r="T59" s="58">
        <v>4.7999999999999996E-3</v>
      </c>
      <c r="U59" s="58">
        <v>7.0000000000000001E-3</v>
      </c>
      <c r="V59" s="58">
        <v>9.1999999999999998E-3</v>
      </c>
      <c r="W59" s="58">
        <v>1.11E-2</v>
      </c>
      <c r="X59" s="58">
        <v>1.2699999999999999E-2</v>
      </c>
      <c r="Y59" s="58">
        <v>1.38E-2</v>
      </c>
      <c r="Z59" s="58">
        <v>1.4200000000000001E-2</v>
      </c>
      <c r="AA59" s="58">
        <v>1.3899999999999999E-2</v>
      </c>
      <c r="AB59" s="58">
        <v>1.2999999999999999E-2</v>
      </c>
      <c r="AC59" s="58">
        <v>1.18E-2</v>
      </c>
      <c r="AD59" s="58">
        <v>1.04E-2</v>
      </c>
      <c r="AE59" s="58">
        <v>8.9999999999999993E-3</v>
      </c>
      <c r="AF59" s="58">
        <v>8.0000000000000002E-3</v>
      </c>
      <c r="AG59" s="58">
        <v>7.4000000000000003E-3</v>
      </c>
      <c r="AH59" s="58">
        <v>7.4999999999999997E-3</v>
      </c>
      <c r="AI59" s="58">
        <v>8.0999999999999996E-3</v>
      </c>
      <c r="AJ59" s="58">
        <v>9.4000000000000004E-3</v>
      </c>
      <c r="AK59" s="58">
        <v>1.0999999999999999E-2</v>
      </c>
      <c r="AL59" s="58">
        <v>1.2699999999999999E-2</v>
      </c>
      <c r="AM59" s="58">
        <v>1.4200000000000001E-2</v>
      </c>
      <c r="AN59" s="58">
        <v>1.52E-2</v>
      </c>
      <c r="AO59" s="58">
        <v>1.5599999999999999E-2</v>
      </c>
      <c r="AP59" s="58">
        <v>1.54E-2</v>
      </c>
      <c r="AQ59" s="58">
        <v>1.4800000000000001E-2</v>
      </c>
      <c r="AR59" s="58">
        <v>1.3899999999999999E-2</v>
      </c>
      <c r="AS59" s="58">
        <v>1.3100000000000001E-2</v>
      </c>
      <c r="AT59" s="58">
        <v>1.26E-2</v>
      </c>
      <c r="AU59" s="58">
        <v>1.2500000000000001E-2</v>
      </c>
      <c r="AV59" s="58">
        <v>1.29E-2</v>
      </c>
      <c r="AW59" s="58">
        <v>1.4E-2</v>
      </c>
      <c r="AX59" s="58">
        <v>1.55E-2</v>
      </c>
      <c r="AY59" s="58">
        <v>1.7500000000000002E-2</v>
      </c>
      <c r="AZ59" s="58">
        <v>1.9699999999999999E-2</v>
      </c>
      <c r="BA59" s="58">
        <v>2.1899999999999999E-2</v>
      </c>
      <c r="BB59" s="58">
        <v>2.3800000000000002E-2</v>
      </c>
      <c r="BC59" s="58">
        <v>2.52E-2</v>
      </c>
      <c r="BD59" s="63">
        <v>2.5999999999999999E-2</v>
      </c>
      <c r="BE59" s="63">
        <v>2.5899999999999999E-2</v>
      </c>
      <c r="BF59" s="59">
        <v>2.5100000000000001E-2</v>
      </c>
      <c r="BG59" s="58">
        <v>2.3599999999999999E-2</v>
      </c>
      <c r="BH59" s="58">
        <v>2.1499999999999998E-2</v>
      </c>
      <c r="BI59" s="58">
        <v>1.89E-2</v>
      </c>
      <c r="BJ59" s="58">
        <v>1.6E-2</v>
      </c>
      <c r="BK59" s="58">
        <v>1.29E-2</v>
      </c>
      <c r="BL59" s="58">
        <v>9.7000000000000003E-3</v>
      </c>
      <c r="BM59" s="60">
        <v>9.7000000000000003E-3</v>
      </c>
      <c r="BN59" s="60">
        <v>9.7000000000000003E-3</v>
      </c>
      <c r="BO59" s="60">
        <v>9.7000000000000003E-3</v>
      </c>
      <c r="BP59" s="60">
        <v>9.5999999999999992E-3</v>
      </c>
      <c r="BQ59" s="60">
        <v>9.4000000000000004E-3</v>
      </c>
      <c r="BR59" s="60">
        <v>9.1000000000000004E-3</v>
      </c>
      <c r="BS59" s="60">
        <v>8.6999999999999994E-3</v>
      </c>
      <c r="BT59" s="60">
        <v>8.3999999999999995E-3</v>
      </c>
      <c r="BU59" s="60">
        <v>8.0000000000000002E-3</v>
      </c>
      <c r="BV59" s="60">
        <v>7.7999999999999996E-3</v>
      </c>
      <c r="BW59" s="60">
        <v>7.6E-3</v>
      </c>
      <c r="BX59" s="60">
        <v>7.7000000000000002E-3</v>
      </c>
      <c r="BY59" s="60">
        <v>7.9000000000000008E-3</v>
      </c>
      <c r="BZ59" s="60">
        <v>8.2000000000000007E-3</v>
      </c>
      <c r="CA59" s="60">
        <v>8.6E-3</v>
      </c>
      <c r="CB59" s="60">
        <v>9.1000000000000004E-3</v>
      </c>
      <c r="CC59" s="60">
        <v>9.4999999999999998E-3</v>
      </c>
      <c r="CD59" s="60">
        <v>9.7999999999999997E-3</v>
      </c>
      <c r="CE59" s="60">
        <v>0.01</v>
      </c>
      <c r="CF59" s="60">
        <v>0.01</v>
      </c>
      <c r="CG59" s="148"/>
      <c r="CH59" s="148"/>
      <c r="CI59" s="148"/>
      <c r="CJ59" s="148"/>
      <c r="CK59" s="148"/>
      <c r="CL59" s="148"/>
      <c r="CM59" s="148"/>
      <c r="CN59" s="148"/>
      <c r="CO59" s="148"/>
      <c r="CP59" s="148"/>
      <c r="CQ59" s="148"/>
      <c r="CR59" s="148"/>
      <c r="CS59" s="148"/>
      <c r="CT59" s="148"/>
      <c r="CU59" s="148"/>
      <c r="CV59" s="148"/>
      <c r="CW59" s="148"/>
      <c r="CX59" s="148"/>
      <c r="CY59" s="148"/>
      <c r="CZ59" s="148"/>
      <c r="DA59" s="148"/>
      <c r="DB59" s="148"/>
      <c r="DC59" s="148"/>
      <c r="DD59" s="148"/>
      <c r="DE59" s="148"/>
      <c r="DF59" s="148"/>
      <c r="DG59" s="148"/>
      <c r="DH59" s="148"/>
      <c r="DI59" s="148"/>
      <c r="DJ59" s="148"/>
    </row>
    <row r="60" spans="1:114">
      <c r="A60" s="57">
        <v>77</v>
      </c>
      <c r="B60" s="58">
        <v>1.0200000000000001E-2</v>
      </c>
      <c r="C60" s="58">
        <v>8.6999999999999994E-3</v>
      </c>
      <c r="D60" s="58">
        <v>7.1999999999999998E-3</v>
      </c>
      <c r="E60" s="58">
        <v>5.7000000000000002E-3</v>
      </c>
      <c r="F60" s="58">
        <v>4.1999999999999997E-3</v>
      </c>
      <c r="G60" s="58">
        <v>2.8E-3</v>
      </c>
      <c r="H60" s="58">
        <v>1.6000000000000001E-3</v>
      </c>
      <c r="I60" s="58">
        <v>5.0000000000000001E-4</v>
      </c>
      <c r="J60" s="58">
        <v>-4.0000000000000002E-4</v>
      </c>
      <c r="K60" s="58">
        <v>-1.1999999999999999E-3</v>
      </c>
      <c r="L60" s="58">
        <v>-1.9E-3</v>
      </c>
      <c r="M60" s="58">
        <v>-2.3E-3</v>
      </c>
      <c r="N60" s="58">
        <v>-2.3999999999999998E-3</v>
      </c>
      <c r="O60" s="58">
        <v>-2.0999999999999999E-3</v>
      </c>
      <c r="P60" s="58">
        <v>-1.4E-3</v>
      </c>
      <c r="Q60" s="58">
        <v>-2.9999999999999997E-4</v>
      </c>
      <c r="R60" s="58">
        <v>1.1999999999999999E-3</v>
      </c>
      <c r="S60" s="58">
        <v>3.0000000000000001E-3</v>
      </c>
      <c r="T60" s="58">
        <v>5.1000000000000004E-3</v>
      </c>
      <c r="U60" s="58">
        <v>7.1999999999999998E-3</v>
      </c>
      <c r="V60" s="58">
        <v>9.2999999999999992E-3</v>
      </c>
      <c r="W60" s="58">
        <v>1.12E-2</v>
      </c>
      <c r="X60" s="58">
        <v>1.2800000000000001E-2</v>
      </c>
      <c r="Y60" s="58">
        <v>1.38E-2</v>
      </c>
      <c r="Z60" s="58">
        <v>1.41E-2</v>
      </c>
      <c r="AA60" s="58">
        <v>1.37E-2</v>
      </c>
      <c r="AB60" s="58">
        <v>1.2800000000000001E-2</v>
      </c>
      <c r="AC60" s="58">
        <v>1.15E-2</v>
      </c>
      <c r="AD60" s="58">
        <v>1.01E-2</v>
      </c>
      <c r="AE60" s="58">
        <v>8.6E-3</v>
      </c>
      <c r="AF60" s="58">
        <v>7.4999999999999997E-3</v>
      </c>
      <c r="AG60" s="58">
        <v>6.7999999999999996E-3</v>
      </c>
      <c r="AH60" s="58">
        <v>6.7000000000000002E-3</v>
      </c>
      <c r="AI60" s="58">
        <v>7.3000000000000001E-3</v>
      </c>
      <c r="AJ60" s="58">
        <v>8.3999999999999995E-3</v>
      </c>
      <c r="AK60" s="58">
        <v>9.9000000000000008E-3</v>
      </c>
      <c r="AL60" s="58">
        <v>1.1599999999999999E-2</v>
      </c>
      <c r="AM60" s="58">
        <v>1.3100000000000001E-2</v>
      </c>
      <c r="AN60" s="58">
        <v>1.4200000000000001E-2</v>
      </c>
      <c r="AO60" s="58">
        <v>1.47E-2</v>
      </c>
      <c r="AP60" s="58">
        <v>1.46E-2</v>
      </c>
      <c r="AQ60" s="58">
        <v>1.41E-2</v>
      </c>
      <c r="AR60" s="58">
        <v>1.3299999999999999E-2</v>
      </c>
      <c r="AS60" s="58">
        <v>1.2699999999999999E-2</v>
      </c>
      <c r="AT60" s="58">
        <v>1.2200000000000001E-2</v>
      </c>
      <c r="AU60" s="58">
        <v>1.2200000000000001E-2</v>
      </c>
      <c r="AV60" s="58">
        <v>1.26E-2</v>
      </c>
      <c r="AW60" s="58">
        <v>1.3599999999999999E-2</v>
      </c>
      <c r="AX60" s="58">
        <v>1.5100000000000001E-2</v>
      </c>
      <c r="AY60" s="58">
        <v>1.6899999999999998E-2</v>
      </c>
      <c r="AZ60" s="58">
        <v>1.9099999999999999E-2</v>
      </c>
      <c r="BA60" s="58">
        <v>2.12E-2</v>
      </c>
      <c r="BB60" s="58">
        <v>2.3099999999999999E-2</v>
      </c>
      <c r="BC60" s="58">
        <v>2.4500000000000001E-2</v>
      </c>
      <c r="BD60" s="63">
        <v>2.53E-2</v>
      </c>
      <c r="BE60" s="63">
        <v>2.53E-2</v>
      </c>
      <c r="BF60" s="59">
        <v>2.46E-2</v>
      </c>
      <c r="BG60" s="58">
        <v>2.3099999999999999E-2</v>
      </c>
      <c r="BH60" s="58">
        <v>2.1100000000000001E-2</v>
      </c>
      <c r="BI60" s="58">
        <v>1.8599999999999998E-2</v>
      </c>
      <c r="BJ60" s="58">
        <v>1.5699999999999999E-2</v>
      </c>
      <c r="BK60" s="58">
        <v>1.2699999999999999E-2</v>
      </c>
      <c r="BL60" s="58">
        <v>9.4999999999999998E-3</v>
      </c>
      <c r="BM60" s="60">
        <v>9.5999999999999992E-3</v>
      </c>
      <c r="BN60" s="60">
        <v>9.5999999999999992E-3</v>
      </c>
      <c r="BO60" s="60">
        <v>9.7000000000000003E-3</v>
      </c>
      <c r="BP60" s="60">
        <v>9.5999999999999992E-3</v>
      </c>
      <c r="BQ60" s="60">
        <v>9.4999999999999998E-3</v>
      </c>
      <c r="BR60" s="60">
        <v>9.4000000000000004E-3</v>
      </c>
      <c r="BS60" s="60">
        <v>9.1000000000000004E-3</v>
      </c>
      <c r="BT60" s="60">
        <v>8.8000000000000005E-3</v>
      </c>
      <c r="BU60" s="60">
        <v>8.5000000000000006E-3</v>
      </c>
      <c r="BV60" s="60">
        <v>8.3000000000000001E-3</v>
      </c>
      <c r="BW60" s="60">
        <v>8.0999999999999996E-3</v>
      </c>
      <c r="BX60" s="60">
        <v>8.0999999999999996E-3</v>
      </c>
      <c r="BY60" s="60">
        <v>8.0999999999999996E-3</v>
      </c>
      <c r="BZ60" s="60">
        <v>8.3999999999999995E-3</v>
      </c>
      <c r="CA60" s="60">
        <v>8.6999999999999994E-3</v>
      </c>
      <c r="CB60" s="60">
        <v>9.1000000000000004E-3</v>
      </c>
      <c r="CC60" s="60">
        <v>9.4999999999999998E-3</v>
      </c>
      <c r="CD60" s="60">
        <v>9.7999999999999997E-3</v>
      </c>
      <c r="CE60" s="60">
        <v>9.9000000000000008E-3</v>
      </c>
      <c r="CF60" s="60">
        <v>0.01</v>
      </c>
      <c r="CG60" s="148"/>
      <c r="CH60" s="148"/>
      <c r="CI60" s="148"/>
      <c r="CJ60" s="148"/>
      <c r="CK60" s="148"/>
      <c r="CL60" s="148"/>
      <c r="CM60" s="148"/>
      <c r="CN60" s="148"/>
      <c r="CO60" s="148"/>
      <c r="CP60" s="148"/>
      <c r="CQ60" s="148"/>
      <c r="CR60" s="148"/>
      <c r="CS60" s="148"/>
      <c r="CT60" s="148"/>
      <c r="CU60" s="148"/>
      <c r="CV60" s="148"/>
      <c r="CW60" s="148"/>
      <c r="CX60" s="148"/>
      <c r="CY60" s="148"/>
      <c r="CZ60" s="148"/>
      <c r="DA60" s="148"/>
      <c r="DB60" s="148"/>
      <c r="DC60" s="148"/>
      <c r="DD60" s="148"/>
      <c r="DE60" s="148"/>
      <c r="DF60" s="148"/>
      <c r="DG60" s="148"/>
      <c r="DH60" s="148"/>
      <c r="DI60" s="148"/>
      <c r="DJ60" s="148"/>
    </row>
    <row r="61" spans="1:114">
      <c r="A61" s="57">
        <v>78</v>
      </c>
      <c r="B61" s="58">
        <v>9.7999999999999997E-3</v>
      </c>
      <c r="C61" s="58">
        <v>8.3999999999999995E-3</v>
      </c>
      <c r="D61" s="58">
        <v>6.8999999999999999E-3</v>
      </c>
      <c r="E61" s="58">
        <v>5.4999999999999997E-3</v>
      </c>
      <c r="F61" s="58">
        <v>4.1000000000000003E-3</v>
      </c>
      <c r="G61" s="58">
        <v>2.8E-3</v>
      </c>
      <c r="H61" s="58">
        <v>1.6000000000000001E-3</v>
      </c>
      <c r="I61" s="58">
        <v>5.0000000000000001E-4</v>
      </c>
      <c r="J61" s="58">
        <v>-4.0000000000000002E-4</v>
      </c>
      <c r="K61" s="58">
        <v>-1.1999999999999999E-3</v>
      </c>
      <c r="L61" s="58">
        <v>-1.8E-3</v>
      </c>
      <c r="M61" s="58">
        <v>-2.0999999999999999E-3</v>
      </c>
      <c r="N61" s="58">
        <v>-2.2000000000000001E-3</v>
      </c>
      <c r="O61" s="58">
        <v>-1.8E-3</v>
      </c>
      <c r="P61" s="58">
        <v>-1.1000000000000001E-3</v>
      </c>
      <c r="Q61" s="58">
        <v>0</v>
      </c>
      <c r="R61" s="58">
        <v>1.5E-3</v>
      </c>
      <c r="S61" s="58">
        <v>3.3E-3</v>
      </c>
      <c r="T61" s="58">
        <v>5.3E-3</v>
      </c>
      <c r="U61" s="58">
        <v>7.4000000000000003E-3</v>
      </c>
      <c r="V61" s="58">
        <v>9.4999999999999998E-3</v>
      </c>
      <c r="W61" s="58">
        <v>1.1299999999999999E-2</v>
      </c>
      <c r="X61" s="58">
        <v>1.2800000000000001E-2</v>
      </c>
      <c r="Y61" s="58">
        <v>1.38E-2</v>
      </c>
      <c r="Z61" s="58">
        <v>1.4E-2</v>
      </c>
      <c r="AA61" s="58">
        <v>1.37E-2</v>
      </c>
      <c r="AB61" s="58">
        <v>1.2699999999999999E-2</v>
      </c>
      <c r="AC61" s="58">
        <v>1.14E-2</v>
      </c>
      <c r="AD61" s="58">
        <v>9.7999999999999997E-3</v>
      </c>
      <c r="AE61" s="58">
        <v>8.3000000000000001E-3</v>
      </c>
      <c r="AF61" s="58">
        <v>7.1000000000000004E-3</v>
      </c>
      <c r="AG61" s="58">
        <v>6.3E-3</v>
      </c>
      <c r="AH61" s="58">
        <v>6.1000000000000004E-3</v>
      </c>
      <c r="AI61" s="58">
        <v>6.4999999999999997E-3</v>
      </c>
      <c r="AJ61" s="58">
        <v>7.4999999999999997E-3</v>
      </c>
      <c r="AK61" s="58">
        <v>8.8999999999999999E-3</v>
      </c>
      <c r="AL61" s="58">
        <v>1.04E-2</v>
      </c>
      <c r="AM61" s="58">
        <v>1.1900000000000001E-2</v>
      </c>
      <c r="AN61" s="58">
        <v>1.29E-2</v>
      </c>
      <c r="AO61" s="58">
        <v>1.35E-2</v>
      </c>
      <c r="AP61" s="58">
        <v>1.3599999999999999E-2</v>
      </c>
      <c r="AQ61" s="58">
        <v>1.32E-2</v>
      </c>
      <c r="AR61" s="58">
        <v>1.26E-2</v>
      </c>
      <c r="AS61" s="58">
        <v>1.2E-2</v>
      </c>
      <c r="AT61" s="58">
        <v>1.17E-2</v>
      </c>
      <c r="AU61" s="58">
        <v>1.17E-2</v>
      </c>
      <c r="AV61" s="58">
        <v>1.2200000000000001E-2</v>
      </c>
      <c r="AW61" s="58">
        <v>1.32E-2</v>
      </c>
      <c r="AX61" s="58">
        <v>1.46E-2</v>
      </c>
      <c r="AY61" s="58">
        <v>1.6400000000000001E-2</v>
      </c>
      <c r="AZ61" s="58">
        <v>1.8499999999999999E-2</v>
      </c>
      <c r="BA61" s="58">
        <v>2.0500000000000001E-2</v>
      </c>
      <c r="BB61" s="58">
        <v>2.24E-2</v>
      </c>
      <c r="BC61" s="58">
        <v>2.3800000000000002E-2</v>
      </c>
      <c r="BD61" s="63">
        <v>2.46E-2</v>
      </c>
      <c r="BE61" s="63">
        <v>2.46E-2</v>
      </c>
      <c r="BF61" s="59">
        <v>2.3900000000000001E-2</v>
      </c>
      <c r="BG61" s="58">
        <v>2.2499999999999999E-2</v>
      </c>
      <c r="BH61" s="58">
        <v>2.06E-2</v>
      </c>
      <c r="BI61" s="58">
        <v>1.8100000000000002E-2</v>
      </c>
      <c r="BJ61" s="58">
        <v>1.54E-2</v>
      </c>
      <c r="BK61" s="58">
        <v>1.24E-2</v>
      </c>
      <c r="BL61" s="58">
        <v>9.2999999999999992E-3</v>
      </c>
      <c r="BM61" s="60">
        <v>9.4000000000000004E-3</v>
      </c>
      <c r="BN61" s="60">
        <v>9.4999999999999998E-3</v>
      </c>
      <c r="BO61" s="60">
        <v>9.5999999999999992E-3</v>
      </c>
      <c r="BP61" s="60">
        <v>9.5999999999999992E-3</v>
      </c>
      <c r="BQ61" s="60">
        <v>9.5999999999999992E-3</v>
      </c>
      <c r="BR61" s="60">
        <v>9.4999999999999998E-3</v>
      </c>
      <c r="BS61" s="60">
        <v>9.4000000000000004E-3</v>
      </c>
      <c r="BT61" s="60">
        <v>9.1999999999999998E-3</v>
      </c>
      <c r="BU61" s="60">
        <v>8.9999999999999993E-3</v>
      </c>
      <c r="BV61" s="60">
        <v>8.6999999999999994E-3</v>
      </c>
      <c r="BW61" s="60">
        <v>8.5000000000000006E-3</v>
      </c>
      <c r="BX61" s="60">
        <v>8.3999999999999995E-3</v>
      </c>
      <c r="BY61" s="60">
        <v>8.3999999999999995E-3</v>
      </c>
      <c r="BZ61" s="60">
        <v>8.6E-3</v>
      </c>
      <c r="CA61" s="60">
        <v>8.8000000000000005E-3</v>
      </c>
      <c r="CB61" s="60">
        <v>9.1000000000000004E-3</v>
      </c>
      <c r="CC61" s="60">
        <v>9.4999999999999998E-3</v>
      </c>
      <c r="CD61" s="60">
        <v>9.7999999999999997E-3</v>
      </c>
      <c r="CE61" s="60">
        <v>9.9000000000000008E-3</v>
      </c>
      <c r="CF61" s="60">
        <v>0.01</v>
      </c>
      <c r="CG61" s="148"/>
      <c r="CH61" s="148"/>
      <c r="CI61" s="148"/>
      <c r="CJ61" s="148"/>
      <c r="CK61" s="148"/>
      <c r="CL61" s="148"/>
      <c r="CM61" s="148"/>
      <c r="CN61" s="148"/>
      <c r="CO61" s="148"/>
      <c r="CP61" s="148"/>
      <c r="CQ61" s="148"/>
      <c r="CR61" s="148"/>
      <c r="CS61" s="148"/>
      <c r="CT61" s="148"/>
      <c r="CU61" s="148"/>
      <c r="CV61" s="148"/>
      <c r="CW61" s="148"/>
      <c r="CX61" s="148"/>
      <c r="CY61" s="148"/>
      <c r="CZ61" s="148"/>
      <c r="DA61" s="148"/>
      <c r="DB61" s="148"/>
      <c r="DC61" s="148"/>
      <c r="DD61" s="148"/>
      <c r="DE61" s="148"/>
      <c r="DF61" s="148"/>
      <c r="DG61" s="148"/>
      <c r="DH61" s="148"/>
      <c r="DI61" s="148"/>
      <c r="DJ61" s="148"/>
    </row>
    <row r="62" spans="1:114">
      <c r="A62" s="57">
        <v>79</v>
      </c>
      <c r="B62" s="58">
        <v>9.1999999999999998E-3</v>
      </c>
      <c r="C62" s="58">
        <v>7.7999999999999996E-3</v>
      </c>
      <c r="D62" s="58">
        <v>6.4999999999999997E-3</v>
      </c>
      <c r="E62" s="58">
        <v>5.1999999999999998E-3</v>
      </c>
      <c r="F62" s="58">
        <v>3.8999999999999998E-3</v>
      </c>
      <c r="G62" s="58">
        <v>2.5999999999999999E-3</v>
      </c>
      <c r="H62" s="58">
        <v>1.4E-3</v>
      </c>
      <c r="I62" s="58">
        <v>4.0000000000000002E-4</v>
      </c>
      <c r="J62" s="58">
        <v>-5.0000000000000001E-4</v>
      </c>
      <c r="K62" s="58">
        <v>-1.1999999999999999E-3</v>
      </c>
      <c r="L62" s="58">
        <v>-1.6999999999999999E-3</v>
      </c>
      <c r="M62" s="58">
        <v>-2E-3</v>
      </c>
      <c r="N62" s="58">
        <v>-1.9E-3</v>
      </c>
      <c r="O62" s="58">
        <v>-1.5E-3</v>
      </c>
      <c r="P62" s="58">
        <v>-6.9999999999999999E-4</v>
      </c>
      <c r="Q62" s="58">
        <v>5.0000000000000001E-4</v>
      </c>
      <c r="R62" s="58">
        <v>1.9E-3</v>
      </c>
      <c r="S62" s="58">
        <v>3.7000000000000002E-3</v>
      </c>
      <c r="T62" s="58">
        <v>5.7000000000000002E-3</v>
      </c>
      <c r="U62" s="58">
        <v>7.7000000000000002E-3</v>
      </c>
      <c r="V62" s="58">
        <v>9.7000000000000003E-3</v>
      </c>
      <c r="W62" s="58">
        <v>1.15E-2</v>
      </c>
      <c r="X62" s="58">
        <v>1.29E-2</v>
      </c>
      <c r="Y62" s="58">
        <v>1.38E-2</v>
      </c>
      <c r="Z62" s="58">
        <v>1.4E-2</v>
      </c>
      <c r="AA62" s="58">
        <v>1.3599999999999999E-2</v>
      </c>
      <c r="AB62" s="58">
        <v>1.26E-2</v>
      </c>
      <c r="AC62" s="58">
        <v>1.1299999999999999E-2</v>
      </c>
      <c r="AD62" s="58">
        <v>9.7000000000000003E-3</v>
      </c>
      <c r="AE62" s="58">
        <v>8.0999999999999996E-3</v>
      </c>
      <c r="AF62" s="58">
        <v>6.7999999999999996E-3</v>
      </c>
      <c r="AG62" s="58">
        <v>5.8999999999999999E-3</v>
      </c>
      <c r="AH62" s="58">
        <v>5.5999999999999999E-3</v>
      </c>
      <c r="AI62" s="58">
        <v>5.7999999999999996E-3</v>
      </c>
      <c r="AJ62" s="58">
        <v>6.6E-3</v>
      </c>
      <c r="AK62" s="58">
        <v>7.7999999999999996E-3</v>
      </c>
      <c r="AL62" s="58">
        <v>9.1999999999999998E-3</v>
      </c>
      <c r="AM62" s="58">
        <v>1.06E-2</v>
      </c>
      <c r="AN62" s="58">
        <v>1.1599999999999999E-2</v>
      </c>
      <c r="AO62" s="58">
        <v>1.2200000000000001E-2</v>
      </c>
      <c r="AP62" s="58">
        <v>1.23E-2</v>
      </c>
      <c r="AQ62" s="58">
        <v>1.21E-2</v>
      </c>
      <c r="AR62" s="58">
        <v>1.1599999999999999E-2</v>
      </c>
      <c r="AS62" s="58">
        <v>1.12E-2</v>
      </c>
      <c r="AT62" s="58">
        <v>1.0999999999999999E-2</v>
      </c>
      <c r="AU62" s="58">
        <v>1.11E-2</v>
      </c>
      <c r="AV62" s="58">
        <v>1.17E-2</v>
      </c>
      <c r="AW62" s="58">
        <v>1.2699999999999999E-2</v>
      </c>
      <c r="AX62" s="58">
        <v>1.41E-2</v>
      </c>
      <c r="AY62" s="58">
        <v>1.5900000000000001E-2</v>
      </c>
      <c r="AZ62" s="58">
        <v>1.7899999999999999E-2</v>
      </c>
      <c r="BA62" s="58">
        <v>1.9900000000000001E-2</v>
      </c>
      <c r="BB62" s="58">
        <v>2.1700000000000001E-2</v>
      </c>
      <c r="BC62" s="58">
        <v>2.3099999999999999E-2</v>
      </c>
      <c r="BD62" s="63">
        <v>2.3800000000000002E-2</v>
      </c>
      <c r="BE62" s="63">
        <v>2.3900000000000001E-2</v>
      </c>
      <c r="BF62" s="59">
        <v>2.3199999999999998E-2</v>
      </c>
      <c r="BG62" s="58">
        <v>2.1899999999999999E-2</v>
      </c>
      <c r="BH62" s="58">
        <v>0.02</v>
      </c>
      <c r="BI62" s="58">
        <v>1.77E-2</v>
      </c>
      <c r="BJ62" s="58">
        <v>1.4999999999999999E-2</v>
      </c>
      <c r="BK62" s="58">
        <v>1.2E-2</v>
      </c>
      <c r="BL62" s="58">
        <v>8.9999999999999993E-3</v>
      </c>
      <c r="BM62" s="60">
        <v>9.1000000000000004E-3</v>
      </c>
      <c r="BN62" s="60">
        <v>9.2999999999999992E-3</v>
      </c>
      <c r="BO62" s="60">
        <v>9.4000000000000004E-3</v>
      </c>
      <c r="BP62" s="60">
        <v>9.4999999999999998E-3</v>
      </c>
      <c r="BQ62" s="60">
        <v>9.5999999999999992E-3</v>
      </c>
      <c r="BR62" s="60">
        <v>9.5999999999999992E-3</v>
      </c>
      <c r="BS62" s="60">
        <v>9.4999999999999998E-3</v>
      </c>
      <c r="BT62" s="60">
        <v>9.4000000000000004E-3</v>
      </c>
      <c r="BU62" s="60">
        <v>9.2999999999999992E-3</v>
      </c>
      <c r="BV62" s="60">
        <v>9.1000000000000004E-3</v>
      </c>
      <c r="BW62" s="60">
        <v>8.8999999999999999E-3</v>
      </c>
      <c r="BX62" s="60">
        <v>8.6999999999999994E-3</v>
      </c>
      <c r="BY62" s="60">
        <v>8.6999999999999994E-3</v>
      </c>
      <c r="BZ62" s="60">
        <v>8.8000000000000005E-3</v>
      </c>
      <c r="CA62" s="60">
        <v>8.9999999999999993E-3</v>
      </c>
      <c r="CB62" s="60">
        <v>9.1999999999999998E-3</v>
      </c>
      <c r="CC62" s="60">
        <v>9.4999999999999998E-3</v>
      </c>
      <c r="CD62" s="60">
        <v>9.7999999999999997E-3</v>
      </c>
      <c r="CE62" s="60">
        <v>9.9000000000000008E-3</v>
      </c>
      <c r="CF62" s="60">
        <v>0.01</v>
      </c>
      <c r="CG62" s="148"/>
      <c r="CH62" s="148"/>
      <c r="CI62" s="148"/>
      <c r="CJ62" s="148"/>
      <c r="CK62" s="148"/>
      <c r="CL62" s="148"/>
      <c r="CM62" s="148"/>
      <c r="CN62" s="148"/>
      <c r="CO62" s="148"/>
      <c r="CP62" s="148"/>
      <c r="CQ62" s="148"/>
      <c r="CR62" s="148"/>
      <c r="CS62" s="148"/>
      <c r="CT62" s="148"/>
      <c r="CU62" s="148"/>
      <c r="CV62" s="148"/>
      <c r="CW62" s="148"/>
      <c r="CX62" s="148"/>
      <c r="CY62" s="148"/>
      <c r="CZ62" s="148"/>
      <c r="DA62" s="148"/>
      <c r="DB62" s="148"/>
      <c r="DC62" s="148"/>
      <c r="DD62" s="148"/>
      <c r="DE62" s="148"/>
      <c r="DF62" s="148"/>
      <c r="DG62" s="148"/>
      <c r="DH62" s="148"/>
      <c r="DI62" s="148"/>
      <c r="DJ62" s="148"/>
    </row>
    <row r="63" spans="1:114">
      <c r="A63" s="57">
        <v>80</v>
      </c>
      <c r="B63" s="58">
        <v>8.5000000000000006E-3</v>
      </c>
      <c r="C63" s="58">
        <v>7.1999999999999998E-3</v>
      </c>
      <c r="D63" s="58">
        <v>6.0000000000000001E-3</v>
      </c>
      <c r="E63" s="58">
        <v>4.7000000000000002E-3</v>
      </c>
      <c r="F63" s="58">
        <v>3.3999999999999998E-3</v>
      </c>
      <c r="G63" s="58">
        <v>2.2000000000000001E-3</v>
      </c>
      <c r="H63" s="58">
        <v>1.1000000000000001E-3</v>
      </c>
      <c r="I63" s="58">
        <v>1E-4</v>
      </c>
      <c r="J63" s="58">
        <v>-6.9999999999999999E-4</v>
      </c>
      <c r="K63" s="58">
        <v>-1.2999999999999999E-3</v>
      </c>
      <c r="L63" s="58">
        <v>-1.6999999999999999E-3</v>
      </c>
      <c r="M63" s="58">
        <v>-1.8E-3</v>
      </c>
      <c r="N63" s="58">
        <v>-1.6000000000000001E-3</v>
      </c>
      <c r="O63" s="58">
        <v>-1.1000000000000001E-3</v>
      </c>
      <c r="P63" s="58">
        <v>-2.9999999999999997E-4</v>
      </c>
      <c r="Q63" s="58">
        <v>8.9999999999999998E-4</v>
      </c>
      <c r="R63" s="58">
        <v>2.3999999999999998E-3</v>
      </c>
      <c r="S63" s="58">
        <v>4.1000000000000003E-3</v>
      </c>
      <c r="T63" s="58">
        <v>6.1000000000000004E-3</v>
      </c>
      <c r="U63" s="58">
        <v>8.0999999999999996E-3</v>
      </c>
      <c r="V63" s="58">
        <v>0.01</v>
      </c>
      <c r="W63" s="58">
        <v>1.17E-2</v>
      </c>
      <c r="X63" s="58">
        <v>1.2999999999999999E-2</v>
      </c>
      <c r="Y63" s="58">
        <v>1.38E-2</v>
      </c>
      <c r="Z63" s="58">
        <v>1.4E-2</v>
      </c>
      <c r="AA63" s="58">
        <v>1.3599999999999999E-2</v>
      </c>
      <c r="AB63" s="58">
        <v>1.26E-2</v>
      </c>
      <c r="AC63" s="58">
        <v>1.12E-2</v>
      </c>
      <c r="AD63" s="58">
        <v>9.5999999999999992E-3</v>
      </c>
      <c r="AE63" s="58">
        <v>8.0000000000000002E-3</v>
      </c>
      <c r="AF63" s="58">
        <v>6.6E-3</v>
      </c>
      <c r="AG63" s="58">
        <v>5.5999999999999999E-3</v>
      </c>
      <c r="AH63" s="58">
        <v>5.1000000000000004E-3</v>
      </c>
      <c r="AI63" s="58">
        <v>5.1999999999999998E-3</v>
      </c>
      <c r="AJ63" s="58">
        <v>5.7999999999999996E-3</v>
      </c>
      <c r="AK63" s="58">
        <v>6.7999999999999996E-3</v>
      </c>
      <c r="AL63" s="58">
        <v>8.0999999999999996E-3</v>
      </c>
      <c r="AM63" s="58">
        <v>9.2999999999999992E-3</v>
      </c>
      <c r="AN63" s="58">
        <v>1.0200000000000001E-2</v>
      </c>
      <c r="AO63" s="58">
        <v>1.0800000000000001E-2</v>
      </c>
      <c r="AP63" s="58">
        <v>1.0999999999999999E-2</v>
      </c>
      <c r="AQ63" s="58">
        <v>1.0800000000000001E-2</v>
      </c>
      <c r="AR63" s="58">
        <v>1.0500000000000001E-2</v>
      </c>
      <c r="AS63" s="58">
        <v>1.0200000000000001E-2</v>
      </c>
      <c r="AT63" s="58">
        <v>1.0200000000000001E-2</v>
      </c>
      <c r="AU63" s="58">
        <v>1.04E-2</v>
      </c>
      <c r="AV63" s="58">
        <v>1.0999999999999999E-2</v>
      </c>
      <c r="AW63" s="58">
        <v>1.21E-2</v>
      </c>
      <c r="AX63" s="58">
        <v>1.3599999999999999E-2</v>
      </c>
      <c r="AY63" s="58">
        <v>1.54E-2</v>
      </c>
      <c r="AZ63" s="58">
        <v>1.7399999999999999E-2</v>
      </c>
      <c r="BA63" s="58">
        <v>1.9300000000000001E-2</v>
      </c>
      <c r="BB63" s="58">
        <v>2.1000000000000001E-2</v>
      </c>
      <c r="BC63" s="58">
        <v>2.23E-2</v>
      </c>
      <c r="BD63" s="63">
        <v>2.3099999999999999E-2</v>
      </c>
      <c r="BE63" s="63">
        <v>2.3099999999999999E-2</v>
      </c>
      <c r="BF63" s="59">
        <v>2.2499999999999999E-2</v>
      </c>
      <c r="BG63" s="58">
        <v>2.12E-2</v>
      </c>
      <c r="BH63" s="58">
        <v>1.9400000000000001E-2</v>
      </c>
      <c r="BI63" s="58">
        <v>1.7100000000000001E-2</v>
      </c>
      <c r="BJ63" s="58">
        <v>1.4500000000000001E-2</v>
      </c>
      <c r="BK63" s="58">
        <v>1.17E-2</v>
      </c>
      <c r="BL63" s="58">
        <v>8.6999999999999994E-3</v>
      </c>
      <c r="BM63" s="60">
        <v>8.8999999999999999E-3</v>
      </c>
      <c r="BN63" s="60">
        <v>8.9999999999999993E-3</v>
      </c>
      <c r="BO63" s="60">
        <v>9.1999999999999998E-3</v>
      </c>
      <c r="BP63" s="60">
        <v>9.2999999999999992E-3</v>
      </c>
      <c r="BQ63" s="60">
        <v>9.4999999999999998E-3</v>
      </c>
      <c r="BR63" s="60">
        <v>9.4999999999999998E-3</v>
      </c>
      <c r="BS63" s="60">
        <v>9.5999999999999992E-3</v>
      </c>
      <c r="BT63" s="60">
        <v>9.4999999999999998E-3</v>
      </c>
      <c r="BU63" s="60">
        <v>9.4999999999999998E-3</v>
      </c>
      <c r="BV63" s="60">
        <v>9.2999999999999992E-3</v>
      </c>
      <c r="BW63" s="60">
        <v>9.1999999999999998E-3</v>
      </c>
      <c r="BX63" s="60">
        <v>8.9999999999999993E-3</v>
      </c>
      <c r="BY63" s="60">
        <v>8.9999999999999993E-3</v>
      </c>
      <c r="BZ63" s="60">
        <v>8.9999999999999993E-3</v>
      </c>
      <c r="CA63" s="60">
        <v>9.1000000000000004E-3</v>
      </c>
      <c r="CB63" s="60">
        <v>9.2999999999999992E-3</v>
      </c>
      <c r="CC63" s="60">
        <v>9.4999999999999998E-3</v>
      </c>
      <c r="CD63" s="60">
        <v>9.7999999999999997E-3</v>
      </c>
      <c r="CE63" s="60">
        <v>9.9000000000000008E-3</v>
      </c>
      <c r="CF63" s="60">
        <v>0.01</v>
      </c>
      <c r="CG63" s="148"/>
      <c r="CH63" s="148"/>
      <c r="CI63" s="148"/>
      <c r="CJ63" s="148"/>
      <c r="CK63" s="148"/>
      <c r="CL63" s="148"/>
      <c r="CM63" s="148"/>
      <c r="CN63" s="148"/>
      <c r="CO63" s="148"/>
      <c r="CP63" s="148"/>
      <c r="CQ63" s="148"/>
      <c r="CR63" s="148"/>
      <c r="CS63" s="148"/>
      <c r="CT63" s="148"/>
      <c r="CU63" s="148"/>
      <c r="CV63" s="148"/>
      <c r="CW63" s="148"/>
      <c r="CX63" s="148"/>
      <c r="CY63" s="148"/>
      <c r="CZ63" s="148"/>
      <c r="DA63" s="148"/>
      <c r="DB63" s="148"/>
      <c r="DC63" s="148"/>
      <c r="DD63" s="148"/>
      <c r="DE63" s="148"/>
      <c r="DF63" s="148"/>
      <c r="DG63" s="148"/>
      <c r="DH63" s="148"/>
      <c r="DI63" s="148"/>
      <c r="DJ63" s="148"/>
    </row>
    <row r="64" spans="1:114">
      <c r="A64" s="57">
        <v>81</v>
      </c>
      <c r="B64" s="58">
        <v>7.7000000000000002E-3</v>
      </c>
      <c r="C64" s="58">
        <v>6.4999999999999997E-3</v>
      </c>
      <c r="D64" s="58">
        <v>5.3E-3</v>
      </c>
      <c r="E64" s="58">
        <v>4.0000000000000001E-3</v>
      </c>
      <c r="F64" s="58">
        <v>2.8E-3</v>
      </c>
      <c r="G64" s="58">
        <v>1.6999999999999999E-3</v>
      </c>
      <c r="H64" s="58">
        <v>5.9999999999999995E-4</v>
      </c>
      <c r="I64" s="58">
        <v>-2.9999999999999997E-4</v>
      </c>
      <c r="J64" s="58">
        <v>-1E-3</v>
      </c>
      <c r="K64" s="58">
        <v>-1.5E-3</v>
      </c>
      <c r="L64" s="58">
        <v>-1.8E-3</v>
      </c>
      <c r="M64" s="58">
        <v>-1.6999999999999999E-3</v>
      </c>
      <c r="N64" s="58">
        <v>-1.4E-3</v>
      </c>
      <c r="O64" s="58">
        <v>-8.0000000000000004E-4</v>
      </c>
      <c r="P64" s="58">
        <v>2.0000000000000001E-4</v>
      </c>
      <c r="Q64" s="58">
        <v>1.4E-3</v>
      </c>
      <c r="R64" s="58">
        <v>2.8999999999999998E-3</v>
      </c>
      <c r="S64" s="58">
        <v>4.5999999999999999E-3</v>
      </c>
      <c r="T64" s="58">
        <v>6.4999999999999997E-3</v>
      </c>
      <c r="U64" s="58">
        <v>8.3999999999999995E-3</v>
      </c>
      <c r="V64" s="58">
        <v>1.0200000000000001E-2</v>
      </c>
      <c r="W64" s="58">
        <v>1.1900000000000001E-2</v>
      </c>
      <c r="X64" s="58">
        <v>1.3100000000000001E-2</v>
      </c>
      <c r="Y64" s="58">
        <v>1.3899999999999999E-2</v>
      </c>
      <c r="Z64" s="58">
        <v>1.4E-2</v>
      </c>
      <c r="AA64" s="58">
        <v>1.3599999999999999E-2</v>
      </c>
      <c r="AB64" s="58">
        <v>1.26E-2</v>
      </c>
      <c r="AC64" s="58">
        <v>1.12E-2</v>
      </c>
      <c r="AD64" s="58">
        <v>9.5999999999999992E-3</v>
      </c>
      <c r="AE64" s="58">
        <v>8.0000000000000002E-3</v>
      </c>
      <c r="AF64" s="58">
        <v>6.4999999999999997E-3</v>
      </c>
      <c r="AG64" s="58">
        <v>5.4000000000000003E-3</v>
      </c>
      <c r="AH64" s="58">
        <v>4.7999999999999996E-3</v>
      </c>
      <c r="AI64" s="58">
        <v>4.7000000000000002E-3</v>
      </c>
      <c r="AJ64" s="58">
        <v>5.1000000000000004E-3</v>
      </c>
      <c r="AK64" s="58">
        <v>5.8999999999999999E-3</v>
      </c>
      <c r="AL64" s="58">
        <v>6.8999999999999999E-3</v>
      </c>
      <c r="AM64" s="58">
        <v>7.9000000000000008E-3</v>
      </c>
      <c r="AN64" s="58">
        <v>8.8000000000000005E-3</v>
      </c>
      <c r="AO64" s="58">
        <v>9.2999999999999992E-3</v>
      </c>
      <c r="AP64" s="58">
        <v>9.4999999999999998E-3</v>
      </c>
      <c r="AQ64" s="58">
        <v>9.4999999999999998E-3</v>
      </c>
      <c r="AR64" s="58">
        <v>9.2999999999999992E-3</v>
      </c>
      <c r="AS64" s="58">
        <v>9.1000000000000004E-3</v>
      </c>
      <c r="AT64" s="58">
        <v>9.1999999999999998E-3</v>
      </c>
      <c r="AU64" s="58">
        <v>9.4999999999999998E-3</v>
      </c>
      <c r="AV64" s="58">
        <v>1.0200000000000001E-2</v>
      </c>
      <c r="AW64" s="58">
        <v>1.14E-2</v>
      </c>
      <c r="AX64" s="58">
        <v>1.29E-2</v>
      </c>
      <c r="AY64" s="58">
        <v>1.4800000000000001E-2</v>
      </c>
      <c r="AZ64" s="58">
        <v>1.6799999999999999E-2</v>
      </c>
      <c r="BA64" s="58">
        <v>1.8700000000000001E-2</v>
      </c>
      <c r="BB64" s="58">
        <v>2.0400000000000001E-2</v>
      </c>
      <c r="BC64" s="58">
        <v>2.1600000000000001E-2</v>
      </c>
      <c r="BD64" s="63">
        <v>2.23E-2</v>
      </c>
      <c r="BE64" s="63">
        <v>2.24E-2</v>
      </c>
      <c r="BF64" s="59">
        <v>2.1700000000000001E-2</v>
      </c>
      <c r="BG64" s="58">
        <v>2.0500000000000001E-2</v>
      </c>
      <c r="BH64" s="58">
        <v>1.8700000000000001E-2</v>
      </c>
      <c r="BI64" s="58">
        <v>1.6500000000000001E-2</v>
      </c>
      <c r="BJ64" s="58">
        <v>1.4E-2</v>
      </c>
      <c r="BK64" s="58">
        <v>1.12E-2</v>
      </c>
      <c r="BL64" s="58">
        <v>8.3999999999999995E-3</v>
      </c>
      <c r="BM64" s="60">
        <v>8.6E-3</v>
      </c>
      <c r="BN64" s="60">
        <v>8.6999999999999994E-3</v>
      </c>
      <c r="BO64" s="60">
        <v>8.8999999999999999E-3</v>
      </c>
      <c r="BP64" s="60">
        <v>9.1000000000000004E-3</v>
      </c>
      <c r="BQ64" s="60">
        <v>9.2999999999999992E-3</v>
      </c>
      <c r="BR64" s="60">
        <v>9.4999999999999998E-3</v>
      </c>
      <c r="BS64" s="60">
        <v>9.5999999999999992E-3</v>
      </c>
      <c r="BT64" s="60">
        <v>9.5999999999999992E-3</v>
      </c>
      <c r="BU64" s="60">
        <v>9.5999999999999992E-3</v>
      </c>
      <c r="BV64" s="60">
        <v>9.4999999999999998E-3</v>
      </c>
      <c r="BW64" s="60">
        <v>9.4000000000000004E-3</v>
      </c>
      <c r="BX64" s="60">
        <v>9.1999999999999998E-3</v>
      </c>
      <c r="BY64" s="60">
        <v>9.1999999999999998E-3</v>
      </c>
      <c r="BZ64" s="60">
        <v>9.1999999999999998E-3</v>
      </c>
      <c r="CA64" s="60">
        <v>9.2999999999999992E-3</v>
      </c>
      <c r="CB64" s="60">
        <v>9.4000000000000004E-3</v>
      </c>
      <c r="CC64" s="60">
        <v>9.5999999999999992E-3</v>
      </c>
      <c r="CD64" s="60">
        <v>9.7999999999999997E-3</v>
      </c>
      <c r="CE64" s="60">
        <v>9.9000000000000008E-3</v>
      </c>
      <c r="CF64" s="60">
        <v>0.01</v>
      </c>
      <c r="CG64" s="148"/>
      <c r="CH64" s="148"/>
      <c r="CI64" s="148"/>
      <c r="CJ64" s="148"/>
      <c r="CK64" s="148"/>
      <c r="CL64" s="148"/>
      <c r="CM64" s="148"/>
      <c r="CN64" s="148"/>
      <c r="CO64" s="148"/>
      <c r="CP64" s="148"/>
      <c r="CQ64" s="148"/>
      <c r="CR64" s="148"/>
      <c r="CS64" s="148"/>
      <c r="CT64" s="148"/>
      <c r="CU64" s="148"/>
      <c r="CV64" s="148"/>
      <c r="CW64" s="148"/>
      <c r="CX64" s="148"/>
      <c r="CY64" s="148"/>
      <c r="CZ64" s="148"/>
      <c r="DA64" s="148"/>
      <c r="DB64" s="148"/>
      <c r="DC64" s="148"/>
      <c r="DD64" s="148"/>
      <c r="DE64" s="148"/>
      <c r="DF64" s="148"/>
      <c r="DG64" s="148"/>
      <c r="DH64" s="148"/>
      <c r="DI64" s="148"/>
      <c r="DJ64" s="148"/>
    </row>
    <row r="65" spans="1:114">
      <c r="A65" s="57">
        <v>82</v>
      </c>
      <c r="B65" s="58">
        <v>6.8999999999999999E-3</v>
      </c>
      <c r="C65" s="58">
        <v>5.7000000000000002E-3</v>
      </c>
      <c r="D65" s="58">
        <v>4.4999999999999997E-3</v>
      </c>
      <c r="E65" s="58">
        <v>3.3E-3</v>
      </c>
      <c r="F65" s="58">
        <v>2.0999999999999999E-3</v>
      </c>
      <c r="G65" s="58">
        <v>1E-3</v>
      </c>
      <c r="H65" s="58">
        <v>0</v>
      </c>
      <c r="I65" s="58">
        <v>-8.0000000000000004E-4</v>
      </c>
      <c r="J65" s="58">
        <v>-1.4E-3</v>
      </c>
      <c r="K65" s="58">
        <v>-1.8E-3</v>
      </c>
      <c r="L65" s="58">
        <v>-1.9E-3</v>
      </c>
      <c r="M65" s="58">
        <v>-1.6999999999999999E-3</v>
      </c>
      <c r="N65" s="58">
        <v>-1.1999999999999999E-3</v>
      </c>
      <c r="O65" s="58">
        <v>-4.0000000000000002E-4</v>
      </c>
      <c r="P65" s="58">
        <v>5.9999999999999995E-4</v>
      </c>
      <c r="Q65" s="58">
        <v>1.9E-3</v>
      </c>
      <c r="R65" s="58">
        <v>3.3999999999999998E-3</v>
      </c>
      <c r="S65" s="58">
        <v>5.1000000000000004E-3</v>
      </c>
      <c r="T65" s="58">
        <v>7.0000000000000001E-3</v>
      </c>
      <c r="U65" s="58">
        <v>8.8000000000000005E-3</v>
      </c>
      <c r="V65" s="58">
        <v>1.0500000000000001E-2</v>
      </c>
      <c r="W65" s="58">
        <v>1.21E-2</v>
      </c>
      <c r="X65" s="58">
        <v>1.32E-2</v>
      </c>
      <c r="Y65" s="58">
        <v>1.3899999999999999E-2</v>
      </c>
      <c r="Z65" s="58">
        <v>1.4E-2</v>
      </c>
      <c r="AA65" s="58">
        <v>1.3599999999999999E-2</v>
      </c>
      <c r="AB65" s="58">
        <v>1.26E-2</v>
      </c>
      <c r="AC65" s="58">
        <v>1.12E-2</v>
      </c>
      <c r="AD65" s="58">
        <v>9.5999999999999992E-3</v>
      </c>
      <c r="AE65" s="58">
        <v>8.0000000000000002E-3</v>
      </c>
      <c r="AF65" s="58">
        <v>6.4999999999999997E-3</v>
      </c>
      <c r="AG65" s="58">
        <v>5.3E-3</v>
      </c>
      <c r="AH65" s="58">
        <v>4.4999999999999997E-3</v>
      </c>
      <c r="AI65" s="58">
        <v>4.1999999999999997E-3</v>
      </c>
      <c r="AJ65" s="58">
        <v>4.4000000000000003E-3</v>
      </c>
      <c r="AK65" s="58">
        <v>4.8999999999999998E-3</v>
      </c>
      <c r="AL65" s="58">
        <v>5.7000000000000002E-3</v>
      </c>
      <c r="AM65" s="58">
        <v>6.6E-3</v>
      </c>
      <c r="AN65" s="58">
        <v>7.3000000000000001E-3</v>
      </c>
      <c r="AO65" s="58">
        <v>7.7999999999999996E-3</v>
      </c>
      <c r="AP65" s="58">
        <v>8.0000000000000002E-3</v>
      </c>
      <c r="AQ65" s="58">
        <v>8.0000000000000002E-3</v>
      </c>
      <c r="AR65" s="58">
        <v>7.9000000000000008E-3</v>
      </c>
      <c r="AS65" s="58">
        <v>7.7999999999999996E-3</v>
      </c>
      <c r="AT65" s="58">
        <v>8.0000000000000002E-3</v>
      </c>
      <c r="AU65" s="58">
        <v>8.5000000000000006E-3</v>
      </c>
      <c r="AV65" s="58">
        <v>9.4000000000000004E-3</v>
      </c>
      <c r="AW65" s="58">
        <v>1.06E-2</v>
      </c>
      <c r="AX65" s="58">
        <v>1.2200000000000001E-2</v>
      </c>
      <c r="AY65" s="58">
        <v>1.41E-2</v>
      </c>
      <c r="AZ65" s="58">
        <v>1.61E-2</v>
      </c>
      <c r="BA65" s="58">
        <v>1.7999999999999999E-2</v>
      </c>
      <c r="BB65" s="58">
        <v>1.9599999999999999E-2</v>
      </c>
      <c r="BC65" s="58">
        <v>2.0899999999999998E-2</v>
      </c>
      <c r="BD65" s="63">
        <v>2.1499999999999998E-2</v>
      </c>
      <c r="BE65" s="63">
        <v>2.1600000000000001E-2</v>
      </c>
      <c r="BF65" s="59">
        <v>2.1000000000000001E-2</v>
      </c>
      <c r="BG65" s="58">
        <v>1.9800000000000002E-2</v>
      </c>
      <c r="BH65" s="58">
        <v>1.7999999999999999E-2</v>
      </c>
      <c r="BI65" s="58">
        <v>1.5900000000000001E-2</v>
      </c>
      <c r="BJ65" s="58">
        <v>1.35E-2</v>
      </c>
      <c r="BK65" s="58">
        <v>1.0800000000000001E-2</v>
      </c>
      <c r="BL65" s="58">
        <v>8.0999999999999996E-3</v>
      </c>
      <c r="BM65" s="60">
        <v>8.3000000000000001E-3</v>
      </c>
      <c r="BN65" s="60">
        <v>8.5000000000000006E-3</v>
      </c>
      <c r="BO65" s="60">
        <v>8.6999999999999994E-3</v>
      </c>
      <c r="BP65" s="60">
        <v>8.8999999999999999E-3</v>
      </c>
      <c r="BQ65" s="60">
        <v>9.1000000000000004E-3</v>
      </c>
      <c r="BR65" s="60">
        <v>9.2999999999999992E-3</v>
      </c>
      <c r="BS65" s="60">
        <v>9.4999999999999998E-3</v>
      </c>
      <c r="BT65" s="60">
        <v>9.5999999999999992E-3</v>
      </c>
      <c r="BU65" s="60">
        <v>9.5999999999999992E-3</v>
      </c>
      <c r="BV65" s="60">
        <v>9.5999999999999992E-3</v>
      </c>
      <c r="BW65" s="60">
        <v>9.4999999999999998E-3</v>
      </c>
      <c r="BX65" s="60">
        <v>9.4000000000000004E-3</v>
      </c>
      <c r="BY65" s="60">
        <v>9.2999999999999992E-3</v>
      </c>
      <c r="BZ65" s="60">
        <v>9.2999999999999992E-3</v>
      </c>
      <c r="CA65" s="60">
        <v>9.4000000000000004E-3</v>
      </c>
      <c r="CB65" s="60">
        <v>9.4999999999999998E-3</v>
      </c>
      <c r="CC65" s="60">
        <v>9.7000000000000003E-3</v>
      </c>
      <c r="CD65" s="60">
        <v>9.7999999999999997E-3</v>
      </c>
      <c r="CE65" s="60">
        <v>9.9000000000000008E-3</v>
      </c>
      <c r="CF65" s="60">
        <v>0.01</v>
      </c>
      <c r="CG65" s="148"/>
      <c r="CH65" s="148"/>
      <c r="CI65" s="148"/>
      <c r="CJ65" s="148"/>
      <c r="CK65" s="148"/>
      <c r="CL65" s="148"/>
      <c r="CM65" s="148"/>
      <c r="CN65" s="148"/>
      <c r="CO65" s="148"/>
      <c r="CP65" s="148"/>
      <c r="CQ65" s="148"/>
      <c r="CR65" s="148"/>
      <c r="CS65" s="148"/>
      <c r="CT65" s="148"/>
      <c r="CU65" s="148"/>
      <c r="CV65" s="148"/>
      <c r="CW65" s="148"/>
      <c r="CX65" s="148"/>
      <c r="CY65" s="148"/>
      <c r="CZ65" s="148"/>
      <c r="DA65" s="148"/>
      <c r="DB65" s="148"/>
      <c r="DC65" s="148"/>
      <c r="DD65" s="148"/>
      <c r="DE65" s="148"/>
      <c r="DF65" s="148"/>
      <c r="DG65" s="148"/>
      <c r="DH65" s="148"/>
      <c r="DI65" s="148"/>
      <c r="DJ65" s="148"/>
    </row>
    <row r="66" spans="1:114">
      <c r="A66" s="57">
        <v>83</v>
      </c>
      <c r="B66" s="58">
        <v>6.0000000000000001E-3</v>
      </c>
      <c r="C66" s="58">
        <v>4.7999999999999996E-3</v>
      </c>
      <c r="D66" s="58">
        <v>3.5999999999999999E-3</v>
      </c>
      <c r="E66" s="58">
        <v>2.3999999999999998E-3</v>
      </c>
      <c r="F66" s="58">
        <v>1.2999999999999999E-3</v>
      </c>
      <c r="G66" s="58">
        <v>2.0000000000000001E-4</v>
      </c>
      <c r="H66" s="58">
        <v>-6.9999999999999999E-4</v>
      </c>
      <c r="I66" s="58">
        <v>-1.4E-3</v>
      </c>
      <c r="J66" s="58">
        <v>-1.9E-3</v>
      </c>
      <c r="K66" s="58">
        <v>-2.0999999999999999E-3</v>
      </c>
      <c r="L66" s="58">
        <v>-2.0999999999999999E-3</v>
      </c>
      <c r="M66" s="58">
        <v>-1.6999999999999999E-3</v>
      </c>
      <c r="N66" s="58">
        <v>-1.1000000000000001E-3</v>
      </c>
      <c r="O66" s="58">
        <v>-2.0000000000000001E-4</v>
      </c>
      <c r="P66" s="58">
        <v>1E-3</v>
      </c>
      <c r="Q66" s="58">
        <v>2.3999999999999998E-3</v>
      </c>
      <c r="R66" s="58">
        <v>4.0000000000000001E-3</v>
      </c>
      <c r="S66" s="58">
        <v>5.7000000000000002E-3</v>
      </c>
      <c r="T66" s="58">
        <v>7.4999999999999997E-3</v>
      </c>
      <c r="U66" s="58">
        <v>9.1999999999999998E-3</v>
      </c>
      <c r="V66" s="58">
        <v>1.09E-2</v>
      </c>
      <c r="W66" s="58">
        <v>1.23E-2</v>
      </c>
      <c r="X66" s="58">
        <v>1.34E-2</v>
      </c>
      <c r="Y66" s="58">
        <v>1.4E-2</v>
      </c>
      <c r="Z66" s="58">
        <v>1.4E-2</v>
      </c>
      <c r="AA66" s="58">
        <v>1.3599999999999999E-2</v>
      </c>
      <c r="AB66" s="58">
        <v>1.26E-2</v>
      </c>
      <c r="AC66" s="58">
        <v>1.12E-2</v>
      </c>
      <c r="AD66" s="58">
        <v>9.5999999999999992E-3</v>
      </c>
      <c r="AE66" s="58">
        <v>8.0000000000000002E-3</v>
      </c>
      <c r="AF66" s="58">
        <v>6.4999999999999997E-3</v>
      </c>
      <c r="AG66" s="58">
        <v>5.1999999999999998E-3</v>
      </c>
      <c r="AH66" s="58">
        <v>4.3E-3</v>
      </c>
      <c r="AI66" s="58">
        <v>3.8E-3</v>
      </c>
      <c r="AJ66" s="58">
        <v>3.8E-3</v>
      </c>
      <c r="AK66" s="58">
        <v>4.1000000000000003E-3</v>
      </c>
      <c r="AL66" s="58">
        <v>4.5999999999999999E-3</v>
      </c>
      <c r="AM66" s="58">
        <v>5.3E-3</v>
      </c>
      <c r="AN66" s="58">
        <v>5.8999999999999999E-3</v>
      </c>
      <c r="AO66" s="58">
        <v>6.3E-3</v>
      </c>
      <c r="AP66" s="58">
        <v>6.4000000000000003E-3</v>
      </c>
      <c r="AQ66" s="58">
        <v>6.4000000000000003E-3</v>
      </c>
      <c r="AR66" s="58">
        <v>6.4000000000000003E-3</v>
      </c>
      <c r="AS66" s="58">
        <v>6.4999999999999997E-3</v>
      </c>
      <c r="AT66" s="58">
        <v>6.7999999999999996E-3</v>
      </c>
      <c r="AU66" s="58">
        <v>7.4000000000000003E-3</v>
      </c>
      <c r="AV66" s="58">
        <v>8.3000000000000001E-3</v>
      </c>
      <c r="AW66" s="58">
        <v>9.7000000000000003E-3</v>
      </c>
      <c r="AX66" s="58">
        <v>1.1299999999999999E-2</v>
      </c>
      <c r="AY66" s="58">
        <v>1.3299999999999999E-2</v>
      </c>
      <c r="AZ66" s="58">
        <v>1.5299999999999999E-2</v>
      </c>
      <c r="BA66" s="58">
        <v>1.72E-2</v>
      </c>
      <c r="BB66" s="58">
        <v>1.8800000000000001E-2</v>
      </c>
      <c r="BC66" s="58">
        <v>0.02</v>
      </c>
      <c r="BD66" s="63">
        <v>2.07E-2</v>
      </c>
      <c r="BE66" s="63">
        <v>2.07E-2</v>
      </c>
      <c r="BF66" s="59">
        <v>2.0199999999999999E-2</v>
      </c>
      <c r="BG66" s="58">
        <v>1.9E-2</v>
      </c>
      <c r="BH66" s="58">
        <v>1.7299999999999999E-2</v>
      </c>
      <c r="BI66" s="58">
        <v>1.5299999999999999E-2</v>
      </c>
      <c r="BJ66" s="58">
        <v>1.29E-2</v>
      </c>
      <c r="BK66" s="58">
        <v>1.04E-2</v>
      </c>
      <c r="BL66" s="58">
        <v>7.7999999999999996E-3</v>
      </c>
      <c r="BM66" s="60">
        <v>7.9000000000000008E-3</v>
      </c>
      <c r="BN66" s="60">
        <v>8.2000000000000007E-3</v>
      </c>
      <c r="BO66" s="60">
        <v>8.3999999999999995E-3</v>
      </c>
      <c r="BP66" s="60">
        <v>8.6999999999999994E-3</v>
      </c>
      <c r="BQ66" s="60">
        <v>8.8999999999999999E-3</v>
      </c>
      <c r="BR66" s="60">
        <v>9.1000000000000004E-3</v>
      </c>
      <c r="BS66" s="60">
        <v>9.4000000000000004E-3</v>
      </c>
      <c r="BT66" s="60">
        <v>9.4999999999999998E-3</v>
      </c>
      <c r="BU66" s="60">
        <v>9.5999999999999992E-3</v>
      </c>
      <c r="BV66" s="60">
        <v>9.5999999999999992E-3</v>
      </c>
      <c r="BW66" s="60">
        <v>9.5999999999999992E-3</v>
      </c>
      <c r="BX66" s="60">
        <v>9.4999999999999998E-3</v>
      </c>
      <c r="BY66" s="60">
        <v>9.4000000000000004E-3</v>
      </c>
      <c r="BZ66" s="60">
        <v>9.4000000000000004E-3</v>
      </c>
      <c r="CA66" s="60">
        <v>9.4000000000000004E-3</v>
      </c>
      <c r="CB66" s="60">
        <v>9.4999999999999998E-3</v>
      </c>
      <c r="CC66" s="60">
        <v>9.7000000000000003E-3</v>
      </c>
      <c r="CD66" s="60">
        <v>9.7999999999999997E-3</v>
      </c>
      <c r="CE66" s="60">
        <v>0.01</v>
      </c>
      <c r="CF66" s="60">
        <v>0.01</v>
      </c>
      <c r="CG66" s="148"/>
      <c r="CH66" s="148"/>
      <c r="CI66" s="148"/>
      <c r="CJ66" s="148"/>
      <c r="CK66" s="148"/>
      <c r="CL66" s="148"/>
      <c r="CM66" s="148"/>
      <c r="CN66" s="148"/>
      <c r="CO66" s="148"/>
      <c r="CP66" s="148"/>
      <c r="CQ66" s="148"/>
      <c r="CR66" s="148"/>
      <c r="CS66" s="148"/>
      <c r="CT66" s="148"/>
      <c r="CU66" s="148"/>
      <c r="CV66" s="148"/>
      <c r="CW66" s="148"/>
      <c r="CX66" s="148"/>
      <c r="CY66" s="148"/>
      <c r="CZ66" s="148"/>
      <c r="DA66" s="148"/>
      <c r="DB66" s="148"/>
      <c r="DC66" s="148"/>
      <c r="DD66" s="148"/>
      <c r="DE66" s="148"/>
      <c r="DF66" s="148"/>
      <c r="DG66" s="148"/>
      <c r="DH66" s="148"/>
      <c r="DI66" s="148"/>
      <c r="DJ66" s="148"/>
    </row>
    <row r="67" spans="1:114">
      <c r="A67" s="57">
        <v>84</v>
      </c>
      <c r="B67" s="58">
        <v>5.0000000000000001E-3</v>
      </c>
      <c r="C67" s="58">
        <v>3.8E-3</v>
      </c>
      <c r="D67" s="58">
        <v>2.5999999999999999E-3</v>
      </c>
      <c r="E67" s="58">
        <v>1.4E-3</v>
      </c>
      <c r="F67" s="58">
        <v>2.9999999999999997E-4</v>
      </c>
      <c r="G67" s="58">
        <v>-6.9999999999999999E-4</v>
      </c>
      <c r="H67" s="58">
        <v>-1.5E-3</v>
      </c>
      <c r="I67" s="58">
        <v>-2.0999999999999999E-3</v>
      </c>
      <c r="J67" s="58">
        <v>-2.5000000000000001E-3</v>
      </c>
      <c r="K67" s="58">
        <v>-2.5999999999999999E-3</v>
      </c>
      <c r="L67" s="58">
        <v>-2.3999999999999998E-3</v>
      </c>
      <c r="M67" s="58">
        <v>-1.8E-3</v>
      </c>
      <c r="N67" s="58">
        <v>-1E-3</v>
      </c>
      <c r="O67" s="58">
        <v>1E-4</v>
      </c>
      <c r="P67" s="58">
        <v>1.4E-3</v>
      </c>
      <c r="Q67" s="58">
        <v>2.8E-3</v>
      </c>
      <c r="R67" s="58">
        <v>4.4999999999999997E-3</v>
      </c>
      <c r="S67" s="58">
        <v>6.1999999999999998E-3</v>
      </c>
      <c r="T67" s="58">
        <v>7.9000000000000008E-3</v>
      </c>
      <c r="U67" s="58">
        <v>9.5999999999999992E-3</v>
      </c>
      <c r="V67" s="58">
        <v>1.12E-2</v>
      </c>
      <c r="W67" s="58">
        <v>1.2500000000000001E-2</v>
      </c>
      <c r="X67" s="58">
        <v>1.35E-2</v>
      </c>
      <c r="Y67" s="58">
        <v>1.4E-2</v>
      </c>
      <c r="Z67" s="58">
        <v>1.4E-2</v>
      </c>
      <c r="AA67" s="58">
        <v>1.35E-2</v>
      </c>
      <c r="AB67" s="58">
        <v>1.26E-2</v>
      </c>
      <c r="AC67" s="58">
        <v>1.12E-2</v>
      </c>
      <c r="AD67" s="58">
        <v>9.7000000000000003E-3</v>
      </c>
      <c r="AE67" s="58">
        <v>8.0999999999999996E-3</v>
      </c>
      <c r="AF67" s="58">
        <v>6.4999999999999997E-3</v>
      </c>
      <c r="AG67" s="58">
        <v>5.1999999999999998E-3</v>
      </c>
      <c r="AH67" s="58">
        <v>4.1000000000000003E-3</v>
      </c>
      <c r="AI67" s="58">
        <v>3.5000000000000001E-3</v>
      </c>
      <c r="AJ67" s="58">
        <v>3.2000000000000002E-3</v>
      </c>
      <c r="AK67" s="58">
        <v>3.3E-3</v>
      </c>
      <c r="AL67" s="58">
        <v>3.5999999999999999E-3</v>
      </c>
      <c r="AM67" s="58">
        <v>4.0000000000000001E-3</v>
      </c>
      <c r="AN67" s="58">
        <v>4.4000000000000003E-3</v>
      </c>
      <c r="AO67" s="58">
        <v>4.7000000000000002E-3</v>
      </c>
      <c r="AP67" s="58">
        <v>4.7999999999999996E-3</v>
      </c>
      <c r="AQ67" s="58">
        <v>4.8999999999999998E-3</v>
      </c>
      <c r="AR67" s="58">
        <v>4.8999999999999998E-3</v>
      </c>
      <c r="AS67" s="58">
        <v>5.1000000000000004E-3</v>
      </c>
      <c r="AT67" s="58">
        <v>5.4999999999999997E-3</v>
      </c>
      <c r="AU67" s="58">
        <v>6.1999999999999998E-3</v>
      </c>
      <c r="AV67" s="58">
        <v>7.1999999999999998E-3</v>
      </c>
      <c r="AW67" s="58">
        <v>8.6999999999999994E-3</v>
      </c>
      <c r="AX67" s="58">
        <v>1.04E-2</v>
      </c>
      <c r="AY67" s="58">
        <v>1.23E-2</v>
      </c>
      <c r="AZ67" s="58">
        <v>1.44E-2</v>
      </c>
      <c r="BA67" s="58">
        <v>1.6299999999999999E-2</v>
      </c>
      <c r="BB67" s="58">
        <v>1.7899999999999999E-2</v>
      </c>
      <c r="BC67" s="58">
        <v>1.9099999999999999E-2</v>
      </c>
      <c r="BD67" s="63">
        <v>1.9800000000000002E-2</v>
      </c>
      <c r="BE67" s="63">
        <v>1.9900000000000001E-2</v>
      </c>
      <c r="BF67" s="59">
        <v>1.9300000000000001E-2</v>
      </c>
      <c r="BG67" s="58">
        <v>1.8200000000000001E-2</v>
      </c>
      <c r="BH67" s="58">
        <v>1.66E-2</v>
      </c>
      <c r="BI67" s="58">
        <v>1.46E-2</v>
      </c>
      <c r="BJ67" s="58">
        <v>1.24E-2</v>
      </c>
      <c r="BK67" s="58">
        <v>0.01</v>
      </c>
      <c r="BL67" s="58">
        <v>7.4000000000000003E-3</v>
      </c>
      <c r="BM67" s="60">
        <v>7.6E-3</v>
      </c>
      <c r="BN67" s="60">
        <v>7.9000000000000008E-3</v>
      </c>
      <c r="BO67" s="60">
        <v>8.0999999999999996E-3</v>
      </c>
      <c r="BP67" s="60">
        <v>8.3999999999999995E-3</v>
      </c>
      <c r="BQ67" s="60">
        <v>8.6999999999999994E-3</v>
      </c>
      <c r="BR67" s="60">
        <v>8.9999999999999993E-3</v>
      </c>
      <c r="BS67" s="60">
        <v>9.1999999999999998E-3</v>
      </c>
      <c r="BT67" s="60">
        <v>9.4000000000000004E-3</v>
      </c>
      <c r="BU67" s="60">
        <v>9.5999999999999992E-3</v>
      </c>
      <c r="BV67" s="60">
        <v>9.5999999999999992E-3</v>
      </c>
      <c r="BW67" s="60">
        <v>9.5999999999999992E-3</v>
      </c>
      <c r="BX67" s="60">
        <v>9.4999999999999998E-3</v>
      </c>
      <c r="BY67" s="60">
        <v>9.4999999999999998E-3</v>
      </c>
      <c r="BZ67" s="60">
        <v>9.4999999999999998E-3</v>
      </c>
      <c r="CA67" s="60">
        <v>9.4999999999999998E-3</v>
      </c>
      <c r="CB67" s="60">
        <v>9.5999999999999992E-3</v>
      </c>
      <c r="CC67" s="60">
        <v>9.7000000000000003E-3</v>
      </c>
      <c r="CD67" s="60">
        <v>9.7999999999999997E-3</v>
      </c>
      <c r="CE67" s="60">
        <v>0.01</v>
      </c>
      <c r="CF67" s="60">
        <v>0.01</v>
      </c>
      <c r="CG67" s="148"/>
      <c r="CH67" s="148"/>
      <c r="CI67" s="148"/>
      <c r="CJ67" s="148"/>
      <c r="CK67" s="148"/>
      <c r="CL67" s="148"/>
      <c r="CM67" s="148"/>
      <c r="CN67" s="148"/>
      <c r="CO67" s="148"/>
      <c r="CP67" s="148"/>
      <c r="CQ67" s="148"/>
      <c r="CR67" s="148"/>
      <c r="CS67" s="148"/>
      <c r="CT67" s="148"/>
      <c r="CU67" s="148"/>
      <c r="CV67" s="148"/>
      <c r="CW67" s="148"/>
      <c r="CX67" s="148"/>
      <c r="CY67" s="148"/>
      <c r="CZ67" s="148"/>
      <c r="DA67" s="148"/>
      <c r="DB67" s="148"/>
      <c r="DC67" s="148"/>
      <c r="DD67" s="148"/>
      <c r="DE67" s="148"/>
      <c r="DF67" s="148"/>
      <c r="DG67" s="148"/>
      <c r="DH67" s="148"/>
      <c r="DI67" s="148"/>
      <c r="DJ67" s="148"/>
    </row>
    <row r="68" spans="1:114">
      <c r="A68" s="57">
        <v>85</v>
      </c>
      <c r="B68" s="58">
        <v>3.8E-3</v>
      </c>
      <c r="C68" s="58">
        <v>2.7000000000000001E-3</v>
      </c>
      <c r="D68" s="58">
        <v>1.5E-3</v>
      </c>
      <c r="E68" s="58">
        <v>4.0000000000000002E-4</v>
      </c>
      <c r="F68" s="58">
        <v>-6.9999999999999999E-4</v>
      </c>
      <c r="G68" s="58">
        <v>-1.6000000000000001E-3</v>
      </c>
      <c r="H68" s="58">
        <v>-2.3999999999999998E-3</v>
      </c>
      <c r="I68" s="58">
        <v>-2.8999999999999998E-3</v>
      </c>
      <c r="J68" s="58">
        <v>-3.0999999999999999E-3</v>
      </c>
      <c r="K68" s="58">
        <v>-3.0000000000000001E-3</v>
      </c>
      <c r="L68" s="58">
        <v>-2.7000000000000001E-3</v>
      </c>
      <c r="M68" s="58">
        <v>-2E-3</v>
      </c>
      <c r="N68" s="58">
        <v>-1E-3</v>
      </c>
      <c r="O68" s="58">
        <v>2.0000000000000001E-4</v>
      </c>
      <c r="P68" s="58">
        <v>1.6999999999999999E-3</v>
      </c>
      <c r="Q68" s="58">
        <v>3.3E-3</v>
      </c>
      <c r="R68" s="58">
        <v>4.8999999999999998E-3</v>
      </c>
      <c r="S68" s="58">
        <v>6.7000000000000002E-3</v>
      </c>
      <c r="T68" s="58">
        <v>8.3999999999999995E-3</v>
      </c>
      <c r="U68" s="58">
        <v>0.01</v>
      </c>
      <c r="V68" s="58">
        <v>1.15E-2</v>
      </c>
      <c r="W68" s="58">
        <v>1.2699999999999999E-2</v>
      </c>
      <c r="X68" s="58">
        <v>1.3599999999999999E-2</v>
      </c>
      <c r="Y68" s="58">
        <v>1.4E-2</v>
      </c>
      <c r="Z68" s="58">
        <v>1.4E-2</v>
      </c>
      <c r="AA68" s="58">
        <v>1.35E-2</v>
      </c>
      <c r="AB68" s="58">
        <v>1.26E-2</v>
      </c>
      <c r="AC68" s="58">
        <v>1.1299999999999999E-2</v>
      </c>
      <c r="AD68" s="58">
        <v>9.7999999999999997E-3</v>
      </c>
      <c r="AE68" s="58">
        <v>8.2000000000000007E-3</v>
      </c>
      <c r="AF68" s="58">
        <v>6.6E-3</v>
      </c>
      <c r="AG68" s="58">
        <v>5.1999999999999998E-3</v>
      </c>
      <c r="AH68" s="58">
        <v>4.0000000000000001E-3</v>
      </c>
      <c r="AI68" s="58">
        <v>3.2000000000000002E-3</v>
      </c>
      <c r="AJ68" s="58">
        <v>2.7000000000000001E-3</v>
      </c>
      <c r="AK68" s="58">
        <v>2.5000000000000001E-3</v>
      </c>
      <c r="AL68" s="58">
        <v>2.5999999999999999E-3</v>
      </c>
      <c r="AM68" s="58">
        <v>2.8E-3</v>
      </c>
      <c r="AN68" s="58">
        <v>3.0000000000000001E-3</v>
      </c>
      <c r="AO68" s="58">
        <v>3.2000000000000002E-3</v>
      </c>
      <c r="AP68" s="58">
        <v>3.3E-3</v>
      </c>
      <c r="AQ68" s="58">
        <v>3.3E-3</v>
      </c>
      <c r="AR68" s="58">
        <v>3.3999999999999998E-3</v>
      </c>
      <c r="AS68" s="58">
        <v>3.5999999999999999E-3</v>
      </c>
      <c r="AT68" s="58">
        <v>4.1000000000000003E-3</v>
      </c>
      <c r="AU68" s="58">
        <v>4.8999999999999998E-3</v>
      </c>
      <c r="AV68" s="58">
        <v>6.1000000000000004E-3</v>
      </c>
      <c r="AW68" s="58">
        <v>7.4999999999999997E-3</v>
      </c>
      <c r="AX68" s="58">
        <v>9.2999999999999992E-3</v>
      </c>
      <c r="AY68" s="58">
        <v>1.1299999999999999E-2</v>
      </c>
      <c r="AZ68" s="58">
        <v>1.3299999999999999E-2</v>
      </c>
      <c r="BA68" s="58">
        <v>1.5299999999999999E-2</v>
      </c>
      <c r="BB68" s="58">
        <v>1.6899999999999998E-2</v>
      </c>
      <c r="BC68" s="58">
        <v>1.8200000000000001E-2</v>
      </c>
      <c r="BD68" s="63">
        <v>1.8800000000000001E-2</v>
      </c>
      <c r="BE68" s="63">
        <v>1.89E-2</v>
      </c>
      <c r="BF68" s="59">
        <v>1.84E-2</v>
      </c>
      <c r="BG68" s="58">
        <v>1.7399999999999999E-2</v>
      </c>
      <c r="BH68" s="58">
        <v>1.5900000000000001E-2</v>
      </c>
      <c r="BI68" s="58">
        <v>1.4E-2</v>
      </c>
      <c r="BJ68" s="58">
        <v>1.1900000000000001E-2</v>
      </c>
      <c r="BK68" s="58">
        <v>9.5999999999999992E-3</v>
      </c>
      <c r="BL68" s="58">
        <v>7.1999999999999998E-3</v>
      </c>
      <c r="BM68" s="60">
        <v>7.3000000000000001E-3</v>
      </c>
      <c r="BN68" s="60">
        <v>7.6E-3</v>
      </c>
      <c r="BO68" s="60">
        <v>7.7999999999999996E-3</v>
      </c>
      <c r="BP68" s="60">
        <v>8.2000000000000007E-3</v>
      </c>
      <c r="BQ68" s="60">
        <v>8.5000000000000006E-3</v>
      </c>
      <c r="BR68" s="60">
        <v>8.8000000000000005E-3</v>
      </c>
      <c r="BS68" s="60">
        <v>8.9999999999999993E-3</v>
      </c>
      <c r="BT68" s="60">
        <v>9.2999999999999992E-3</v>
      </c>
      <c r="BU68" s="60">
        <v>9.4999999999999998E-3</v>
      </c>
      <c r="BV68" s="60">
        <v>9.5999999999999992E-3</v>
      </c>
      <c r="BW68" s="60">
        <v>9.5999999999999992E-3</v>
      </c>
      <c r="BX68" s="60">
        <v>9.5999999999999992E-3</v>
      </c>
      <c r="BY68" s="60">
        <v>9.4999999999999998E-3</v>
      </c>
      <c r="BZ68" s="60">
        <v>9.4999999999999998E-3</v>
      </c>
      <c r="CA68" s="60">
        <v>9.4999999999999998E-3</v>
      </c>
      <c r="CB68" s="60">
        <v>9.5999999999999992E-3</v>
      </c>
      <c r="CC68" s="60">
        <v>9.5999999999999992E-3</v>
      </c>
      <c r="CD68" s="60">
        <v>9.7999999999999997E-3</v>
      </c>
      <c r="CE68" s="60">
        <v>9.9000000000000008E-3</v>
      </c>
      <c r="CF68" s="60">
        <v>0.01</v>
      </c>
      <c r="CG68" s="148"/>
      <c r="CH68" s="148"/>
      <c r="CI68" s="148"/>
      <c r="CJ68" s="148"/>
      <c r="CK68" s="148"/>
      <c r="CL68" s="148"/>
      <c r="CM68" s="148"/>
      <c r="CN68" s="148"/>
      <c r="CO68" s="148"/>
      <c r="CP68" s="148"/>
      <c r="CQ68" s="148"/>
      <c r="CR68" s="148"/>
      <c r="CS68" s="148"/>
      <c r="CT68" s="148"/>
      <c r="CU68" s="148"/>
      <c r="CV68" s="148"/>
      <c r="CW68" s="148"/>
      <c r="CX68" s="148"/>
      <c r="CY68" s="148"/>
      <c r="CZ68" s="148"/>
      <c r="DA68" s="148"/>
      <c r="DB68" s="148"/>
      <c r="DC68" s="148"/>
      <c r="DD68" s="148"/>
      <c r="DE68" s="148"/>
      <c r="DF68" s="148"/>
      <c r="DG68" s="148"/>
      <c r="DH68" s="148"/>
      <c r="DI68" s="148"/>
      <c r="DJ68" s="148"/>
    </row>
    <row r="69" spans="1:114">
      <c r="A69" s="57">
        <v>86</v>
      </c>
      <c r="B69" s="58">
        <v>2.5000000000000001E-3</v>
      </c>
      <c r="C69" s="58">
        <v>1.4E-3</v>
      </c>
      <c r="D69" s="58">
        <v>2.9999999999999997E-4</v>
      </c>
      <c r="E69" s="58">
        <v>-8.0000000000000004E-4</v>
      </c>
      <c r="F69" s="58">
        <v>-1.8E-3</v>
      </c>
      <c r="G69" s="58">
        <v>-2.5999999999999999E-3</v>
      </c>
      <c r="H69" s="58">
        <v>-3.2000000000000002E-3</v>
      </c>
      <c r="I69" s="58">
        <v>-3.5999999999999999E-3</v>
      </c>
      <c r="J69" s="58">
        <v>-3.7000000000000002E-3</v>
      </c>
      <c r="K69" s="58">
        <v>-3.5000000000000001E-3</v>
      </c>
      <c r="L69" s="58">
        <v>-3.0000000000000001E-3</v>
      </c>
      <c r="M69" s="58">
        <v>-2.0999999999999999E-3</v>
      </c>
      <c r="N69" s="58">
        <v>-1E-3</v>
      </c>
      <c r="O69" s="58">
        <v>4.0000000000000002E-4</v>
      </c>
      <c r="P69" s="58">
        <v>1.9E-3</v>
      </c>
      <c r="Q69" s="58">
        <v>3.5999999999999999E-3</v>
      </c>
      <c r="R69" s="58">
        <v>5.4000000000000003E-3</v>
      </c>
      <c r="S69" s="58">
        <v>7.1000000000000004E-3</v>
      </c>
      <c r="T69" s="58">
        <v>8.8000000000000005E-3</v>
      </c>
      <c r="U69" s="58">
        <v>1.04E-2</v>
      </c>
      <c r="V69" s="58">
        <v>1.18E-2</v>
      </c>
      <c r="W69" s="58">
        <v>1.29E-2</v>
      </c>
      <c r="X69" s="58">
        <v>1.3599999999999999E-2</v>
      </c>
      <c r="Y69" s="58">
        <v>1.4E-2</v>
      </c>
      <c r="Z69" s="58">
        <v>1.4E-2</v>
      </c>
      <c r="AA69" s="58">
        <v>1.35E-2</v>
      </c>
      <c r="AB69" s="58">
        <v>1.2500000000000001E-2</v>
      </c>
      <c r="AC69" s="58">
        <v>1.1299999999999999E-2</v>
      </c>
      <c r="AD69" s="58">
        <v>9.7999999999999997E-3</v>
      </c>
      <c r="AE69" s="58">
        <v>8.2000000000000007E-3</v>
      </c>
      <c r="AF69" s="58">
        <v>6.7000000000000002E-3</v>
      </c>
      <c r="AG69" s="58">
        <v>5.1999999999999998E-3</v>
      </c>
      <c r="AH69" s="58">
        <v>3.8999999999999998E-3</v>
      </c>
      <c r="AI69" s="58">
        <v>2.8999999999999998E-3</v>
      </c>
      <c r="AJ69" s="58">
        <v>2.2000000000000001E-3</v>
      </c>
      <c r="AK69" s="58">
        <v>1.8E-3</v>
      </c>
      <c r="AL69" s="58">
        <v>1.6000000000000001E-3</v>
      </c>
      <c r="AM69" s="58">
        <v>1.6000000000000001E-3</v>
      </c>
      <c r="AN69" s="58">
        <v>1.6999999999999999E-3</v>
      </c>
      <c r="AO69" s="58">
        <v>1.6999999999999999E-3</v>
      </c>
      <c r="AP69" s="58">
        <v>1.6999999999999999E-3</v>
      </c>
      <c r="AQ69" s="58">
        <v>1.6999999999999999E-3</v>
      </c>
      <c r="AR69" s="58">
        <v>1.8E-3</v>
      </c>
      <c r="AS69" s="58">
        <v>2.2000000000000001E-3</v>
      </c>
      <c r="AT69" s="58">
        <v>2.7000000000000001E-3</v>
      </c>
      <c r="AU69" s="58">
        <v>3.5999999999999999E-3</v>
      </c>
      <c r="AV69" s="58">
        <v>4.7999999999999996E-3</v>
      </c>
      <c r="AW69" s="58">
        <v>6.3E-3</v>
      </c>
      <c r="AX69" s="58">
        <v>8.2000000000000007E-3</v>
      </c>
      <c r="AY69" s="58">
        <v>1.0200000000000001E-2</v>
      </c>
      <c r="AZ69" s="58">
        <v>1.2200000000000001E-2</v>
      </c>
      <c r="BA69" s="58">
        <v>1.41E-2</v>
      </c>
      <c r="BB69" s="58">
        <v>1.5800000000000002E-2</v>
      </c>
      <c r="BC69" s="58">
        <v>1.7100000000000001E-2</v>
      </c>
      <c r="BD69" s="63">
        <v>1.78E-2</v>
      </c>
      <c r="BE69" s="63">
        <v>1.7899999999999999E-2</v>
      </c>
      <c r="BF69" s="59">
        <v>1.7500000000000002E-2</v>
      </c>
      <c r="BG69" s="58">
        <v>1.66E-2</v>
      </c>
      <c r="BH69" s="58">
        <v>1.52E-2</v>
      </c>
      <c r="BI69" s="58">
        <v>1.34E-2</v>
      </c>
      <c r="BJ69" s="58">
        <v>1.14E-2</v>
      </c>
      <c r="BK69" s="58">
        <v>9.1999999999999998E-3</v>
      </c>
      <c r="BL69" s="58">
        <v>6.8999999999999999E-3</v>
      </c>
      <c r="BM69" s="60">
        <v>7.1000000000000004E-3</v>
      </c>
      <c r="BN69" s="60">
        <v>7.3000000000000001E-3</v>
      </c>
      <c r="BO69" s="60">
        <v>7.6E-3</v>
      </c>
      <c r="BP69" s="60">
        <v>7.9000000000000008E-3</v>
      </c>
      <c r="BQ69" s="60">
        <v>8.2000000000000007E-3</v>
      </c>
      <c r="BR69" s="60">
        <v>8.5000000000000006E-3</v>
      </c>
      <c r="BS69" s="60">
        <v>8.8000000000000005E-3</v>
      </c>
      <c r="BT69" s="60">
        <v>8.9999999999999993E-3</v>
      </c>
      <c r="BU69" s="60">
        <v>9.1999999999999998E-3</v>
      </c>
      <c r="BV69" s="60">
        <v>9.4000000000000004E-3</v>
      </c>
      <c r="BW69" s="60">
        <v>9.4000000000000004E-3</v>
      </c>
      <c r="BX69" s="60">
        <v>9.4000000000000004E-3</v>
      </c>
      <c r="BY69" s="60">
        <v>9.4000000000000004E-3</v>
      </c>
      <c r="BZ69" s="60">
        <v>9.4000000000000004E-3</v>
      </c>
      <c r="CA69" s="60">
        <v>9.4999999999999998E-3</v>
      </c>
      <c r="CB69" s="60">
        <v>9.4999999999999998E-3</v>
      </c>
      <c r="CC69" s="60">
        <v>9.4999999999999998E-3</v>
      </c>
      <c r="CD69" s="60">
        <v>9.5999999999999992E-3</v>
      </c>
      <c r="CE69" s="60">
        <v>9.7999999999999997E-3</v>
      </c>
      <c r="CF69" s="60">
        <v>9.9000000000000008E-3</v>
      </c>
      <c r="CG69" s="148"/>
      <c r="CH69" s="148"/>
      <c r="CI69" s="148"/>
      <c r="CJ69" s="148"/>
      <c r="CK69" s="148"/>
      <c r="CL69" s="148"/>
      <c r="CM69" s="148"/>
      <c r="CN69" s="148"/>
      <c r="CO69" s="148"/>
      <c r="CP69" s="148"/>
      <c r="CQ69" s="148"/>
      <c r="CR69" s="148"/>
      <c r="CS69" s="148"/>
      <c r="CT69" s="148"/>
      <c r="CU69" s="148"/>
      <c r="CV69" s="148"/>
      <c r="CW69" s="148"/>
      <c r="CX69" s="148"/>
      <c r="CY69" s="148"/>
      <c r="CZ69" s="148"/>
      <c r="DA69" s="148"/>
      <c r="DB69" s="148"/>
      <c r="DC69" s="148"/>
      <c r="DD69" s="148"/>
      <c r="DE69" s="148"/>
      <c r="DF69" s="148"/>
      <c r="DG69" s="148"/>
      <c r="DH69" s="148"/>
      <c r="DI69" s="148"/>
      <c r="DJ69" s="148"/>
    </row>
    <row r="70" spans="1:114">
      <c r="A70" s="57">
        <v>87</v>
      </c>
      <c r="B70" s="58">
        <v>1E-3</v>
      </c>
      <c r="C70" s="58">
        <v>0</v>
      </c>
      <c r="D70" s="58">
        <v>-1E-3</v>
      </c>
      <c r="E70" s="58">
        <v>-2E-3</v>
      </c>
      <c r="F70" s="58">
        <v>-2.8999999999999998E-3</v>
      </c>
      <c r="G70" s="58">
        <v>-3.5999999999999999E-3</v>
      </c>
      <c r="H70" s="58">
        <v>-4.1000000000000003E-3</v>
      </c>
      <c r="I70" s="58">
        <v>-4.4000000000000003E-3</v>
      </c>
      <c r="J70" s="58">
        <v>-4.3E-3</v>
      </c>
      <c r="K70" s="58">
        <v>-4.0000000000000001E-3</v>
      </c>
      <c r="L70" s="58">
        <v>-3.3E-3</v>
      </c>
      <c r="M70" s="58">
        <v>-2.3E-3</v>
      </c>
      <c r="N70" s="58">
        <v>-1E-3</v>
      </c>
      <c r="O70" s="58">
        <v>5.0000000000000001E-4</v>
      </c>
      <c r="P70" s="58">
        <v>2.2000000000000001E-3</v>
      </c>
      <c r="Q70" s="58">
        <v>4.0000000000000001E-3</v>
      </c>
      <c r="R70" s="58">
        <v>5.7999999999999996E-3</v>
      </c>
      <c r="S70" s="58">
        <v>7.4999999999999997E-3</v>
      </c>
      <c r="T70" s="58">
        <v>9.1999999999999998E-3</v>
      </c>
      <c r="U70" s="58">
        <v>1.0699999999999999E-2</v>
      </c>
      <c r="V70" s="58">
        <v>1.2E-2</v>
      </c>
      <c r="W70" s="58">
        <v>1.2999999999999999E-2</v>
      </c>
      <c r="X70" s="58">
        <v>1.37E-2</v>
      </c>
      <c r="Y70" s="58">
        <v>1.4E-2</v>
      </c>
      <c r="Z70" s="58">
        <v>1.3899999999999999E-2</v>
      </c>
      <c r="AA70" s="58">
        <v>1.34E-2</v>
      </c>
      <c r="AB70" s="58">
        <v>1.2500000000000001E-2</v>
      </c>
      <c r="AC70" s="58">
        <v>1.1299999999999999E-2</v>
      </c>
      <c r="AD70" s="58">
        <v>9.9000000000000008E-3</v>
      </c>
      <c r="AE70" s="58">
        <v>8.3000000000000001E-3</v>
      </c>
      <c r="AF70" s="58">
        <v>6.7000000000000002E-3</v>
      </c>
      <c r="AG70" s="58">
        <v>5.1999999999999998E-3</v>
      </c>
      <c r="AH70" s="58">
        <v>3.8E-3</v>
      </c>
      <c r="AI70" s="58">
        <v>2.7000000000000001E-3</v>
      </c>
      <c r="AJ70" s="58">
        <v>1.8E-3</v>
      </c>
      <c r="AK70" s="58">
        <v>1.1999999999999999E-3</v>
      </c>
      <c r="AL70" s="58">
        <v>8.0000000000000004E-4</v>
      </c>
      <c r="AM70" s="58">
        <v>5.0000000000000001E-4</v>
      </c>
      <c r="AN70" s="58">
        <v>4.0000000000000002E-4</v>
      </c>
      <c r="AO70" s="58">
        <v>2.9999999999999997E-4</v>
      </c>
      <c r="AP70" s="58">
        <v>2.0000000000000001E-4</v>
      </c>
      <c r="AQ70" s="58">
        <v>2.0000000000000001E-4</v>
      </c>
      <c r="AR70" s="58">
        <v>4.0000000000000002E-4</v>
      </c>
      <c r="AS70" s="58">
        <v>6.9999999999999999E-4</v>
      </c>
      <c r="AT70" s="58">
        <v>1.2999999999999999E-3</v>
      </c>
      <c r="AU70" s="58">
        <v>2.3E-3</v>
      </c>
      <c r="AV70" s="58">
        <v>3.5000000000000001E-3</v>
      </c>
      <c r="AW70" s="58">
        <v>5.1000000000000004E-3</v>
      </c>
      <c r="AX70" s="58">
        <v>6.8999999999999999E-3</v>
      </c>
      <c r="AY70" s="58">
        <v>8.8999999999999999E-3</v>
      </c>
      <c r="AZ70" s="58">
        <v>1.0999999999999999E-2</v>
      </c>
      <c r="BA70" s="58">
        <v>1.29E-2</v>
      </c>
      <c r="BB70" s="58">
        <v>1.46E-2</v>
      </c>
      <c r="BC70" s="58">
        <v>1.5900000000000001E-2</v>
      </c>
      <c r="BD70" s="63">
        <v>1.67E-2</v>
      </c>
      <c r="BE70" s="63">
        <v>1.6899999999999998E-2</v>
      </c>
      <c r="BF70" s="59">
        <v>1.6500000000000001E-2</v>
      </c>
      <c r="BG70" s="58">
        <v>1.5699999999999999E-2</v>
      </c>
      <c r="BH70" s="58">
        <v>1.44E-2</v>
      </c>
      <c r="BI70" s="58">
        <v>1.2800000000000001E-2</v>
      </c>
      <c r="BJ70" s="58">
        <v>1.09E-2</v>
      </c>
      <c r="BK70" s="58">
        <v>8.8999999999999999E-3</v>
      </c>
      <c r="BL70" s="58">
        <v>6.7999999999999996E-3</v>
      </c>
      <c r="BM70" s="60">
        <v>6.8999999999999999E-3</v>
      </c>
      <c r="BN70" s="60">
        <v>7.1000000000000004E-3</v>
      </c>
      <c r="BO70" s="60">
        <v>7.3000000000000001E-3</v>
      </c>
      <c r="BP70" s="60">
        <v>7.6E-3</v>
      </c>
      <c r="BQ70" s="60">
        <v>8.0000000000000002E-3</v>
      </c>
      <c r="BR70" s="60">
        <v>8.3000000000000001E-3</v>
      </c>
      <c r="BS70" s="60">
        <v>8.6E-3</v>
      </c>
      <c r="BT70" s="60">
        <v>8.8000000000000005E-3</v>
      </c>
      <c r="BU70" s="60">
        <v>8.9999999999999993E-3</v>
      </c>
      <c r="BV70" s="60">
        <v>9.1000000000000004E-3</v>
      </c>
      <c r="BW70" s="60">
        <v>9.1999999999999998E-3</v>
      </c>
      <c r="BX70" s="60">
        <v>9.2999999999999992E-3</v>
      </c>
      <c r="BY70" s="60">
        <v>9.2999999999999992E-3</v>
      </c>
      <c r="BZ70" s="60">
        <v>9.2999999999999992E-3</v>
      </c>
      <c r="CA70" s="60">
        <v>9.4000000000000004E-3</v>
      </c>
      <c r="CB70" s="60">
        <v>9.4000000000000004E-3</v>
      </c>
      <c r="CC70" s="60">
        <v>9.4000000000000004E-3</v>
      </c>
      <c r="CD70" s="60">
        <v>9.4999999999999998E-3</v>
      </c>
      <c r="CE70" s="60">
        <v>9.5999999999999992E-3</v>
      </c>
      <c r="CF70" s="60">
        <v>9.7000000000000003E-3</v>
      </c>
      <c r="CG70" s="148"/>
      <c r="CH70" s="148"/>
      <c r="CI70" s="148"/>
      <c r="CJ70" s="148"/>
      <c r="CK70" s="148"/>
      <c r="CL70" s="148"/>
      <c r="CM70" s="148"/>
      <c r="CN70" s="148"/>
      <c r="CO70" s="148"/>
      <c r="CP70" s="148"/>
      <c r="CQ70" s="148"/>
      <c r="CR70" s="148"/>
      <c r="CS70" s="148"/>
      <c r="CT70" s="148"/>
      <c r="CU70" s="148"/>
      <c r="CV70" s="148"/>
      <c r="CW70" s="148"/>
      <c r="CX70" s="148"/>
      <c r="CY70" s="148"/>
      <c r="CZ70" s="148"/>
      <c r="DA70" s="148"/>
      <c r="DB70" s="148"/>
      <c r="DC70" s="148"/>
      <c r="DD70" s="148"/>
      <c r="DE70" s="148"/>
      <c r="DF70" s="148"/>
      <c r="DG70" s="148"/>
      <c r="DH70" s="148"/>
      <c r="DI70" s="148"/>
      <c r="DJ70" s="148"/>
    </row>
    <row r="71" spans="1:114">
      <c r="A71" s="57">
        <v>88</v>
      </c>
      <c r="B71" s="58">
        <v>-6.9999999999999999E-4</v>
      </c>
      <c r="C71" s="58">
        <v>-1.6000000000000001E-3</v>
      </c>
      <c r="D71" s="58">
        <v>-2.5000000000000001E-3</v>
      </c>
      <c r="E71" s="58">
        <v>-3.3E-3</v>
      </c>
      <c r="F71" s="58">
        <v>-4.1000000000000003E-3</v>
      </c>
      <c r="G71" s="58">
        <v>-4.5999999999999999E-3</v>
      </c>
      <c r="H71" s="58">
        <v>-5.0000000000000001E-3</v>
      </c>
      <c r="I71" s="58">
        <v>-5.1000000000000004E-3</v>
      </c>
      <c r="J71" s="58">
        <v>-4.8999999999999998E-3</v>
      </c>
      <c r="K71" s="58">
        <v>-4.4000000000000003E-3</v>
      </c>
      <c r="L71" s="58">
        <v>-3.5999999999999999E-3</v>
      </c>
      <c r="M71" s="58">
        <v>-2.3999999999999998E-3</v>
      </c>
      <c r="N71" s="58">
        <v>-1E-3</v>
      </c>
      <c r="O71" s="58">
        <v>5.9999999999999995E-4</v>
      </c>
      <c r="P71" s="58">
        <v>2.3999999999999998E-3</v>
      </c>
      <c r="Q71" s="58">
        <v>4.3E-3</v>
      </c>
      <c r="R71" s="58">
        <v>6.1000000000000004E-3</v>
      </c>
      <c r="S71" s="58">
        <v>7.9000000000000008E-3</v>
      </c>
      <c r="T71" s="58">
        <v>9.4999999999999998E-3</v>
      </c>
      <c r="U71" s="58">
        <v>1.0999999999999999E-2</v>
      </c>
      <c r="V71" s="58">
        <v>1.2200000000000001E-2</v>
      </c>
      <c r="W71" s="58">
        <v>1.3100000000000001E-2</v>
      </c>
      <c r="X71" s="58">
        <v>1.37E-2</v>
      </c>
      <c r="Y71" s="58">
        <v>1.4E-2</v>
      </c>
      <c r="Z71" s="58">
        <v>1.3899999999999999E-2</v>
      </c>
      <c r="AA71" s="58">
        <v>1.3299999999999999E-2</v>
      </c>
      <c r="AB71" s="58">
        <v>1.2500000000000001E-2</v>
      </c>
      <c r="AC71" s="58">
        <v>1.1299999999999999E-2</v>
      </c>
      <c r="AD71" s="58">
        <v>9.9000000000000008E-3</v>
      </c>
      <c r="AE71" s="58">
        <v>8.3999999999999995E-3</v>
      </c>
      <c r="AF71" s="58">
        <v>6.7999999999999996E-3</v>
      </c>
      <c r="AG71" s="58">
        <v>5.1999999999999998E-3</v>
      </c>
      <c r="AH71" s="58">
        <v>3.7000000000000002E-3</v>
      </c>
      <c r="AI71" s="58">
        <v>2.3999999999999998E-3</v>
      </c>
      <c r="AJ71" s="58">
        <v>1.4E-3</v>
      </c>
      <c r="AK71" s="58">
        <v>5.0000000000000001E-4</v>
      </c>
      <c r="AL71" s="58">
        <v>-1E-4</v>
      </c>
      <c r="AM71" s="58">
        <v>-5.0000000000000001E-4</v>
      </c>
      <c r="AN71" s="58">
        <v>-8.0000000000000004E-4</v>
      </c>
      <c r="AO71" s="58">
        <v>-1E-3</v>
      </c>
      <c r="AP71" s="58">
        <v>-1.1999999999999999E-3</v>
      </c>
      <c r="AQ71" s="58">
        <v>-1.1999999999999999E-3</v>
      </c>
      <c r="AR71" s="58">
        <v>-1.1000000000000001E-3</v>
      </c>
      <c r="AS71" s="58">
        <v>-6.9999999999999999E-4</v>
      </c>
      <c r="AT71" s="58">
        <v>-1E-4</v>
      </c>
      <c r="AU71" s="58">
        <v>8.9999999999999998E-4</v>
      </c>
      <c r="AV71" s="58">
        <v>2.2000000000000001E-3</v>
      </c>
      <c r="AW71" s="58">
        <v>3.8E-3</v>
      </c>
      <c r="AX71" s="58">
        <v>5.5999999999999999E-3</v>
      </c>
      <c r="AY71" s="58">
        <v>7.6E-3</v>
      </c>
      <c r="AZ71" s="58">
        <v>9.5999999999999992E-3</v>
      </c>
      <c r="BA71" s="58">
        <v>1.15E-2</v>
      </c>
      <c r="BB71" s="58">
        <v>1.32E-2</v>
      </c>
      <c r="BC71" s="58">
        <v>1.46E-2</v>
      </c>
      <c r="BD71" s="63">
        <v>1.54E-2</v>
      </c>
      <c r="BE71" s="63">
        <v>1.5699999999999999E-2</v>
      </c>
      <c r="BF71" s="59">
        <v>1.55E-2</v>
      </c>
      <c r="BG71" s="58">
        <v>1.4800000000000001E-2</v>
      </c>
      <c r="BH71" s="58">
        <v>1.37E-2</v>
      </c>
      <c r="BI71" s="58">
        <v>1.2200000000000001E-2</v>
      </c>
      <c r="BJ71" s="58">
        <v>1.0500000000000001E-2</v>
      </c>
      <c r="BK71" s="58">
        <v>8.6E-3</v>
      </c>
      <c r="BL71" s="58">
        <v>6.7000000000000002E-3</v>
      </c>
      <c r="BM71" s="60">
        <v>6.7999999999999996E-3</v>
      </c>
      <c r="BN71" s="60">
        <v>6.8999999999999999E-3</v>
      </c>
      <c r="BO71" s="60">
        <v>7.1000000000000004E-3</v>
      </c>
      <c r="BP71" s="60">
        <v>7.4000000000000003E-3</v>
      </c>
      <c r="BQ71" s="60">
        <v>7.7000000000000002E-3</v>
      </c>
      <c r="BR71" s="60">
        <v>8.0000000000000002E-3</v>
      </c>
      <c r="BS71" s="60">
        <v>8.3000000000000001E-3</v>
      </c>
      <c r="BT71" s="60">
        <v>8.6E-3</v>
      </c>
      <c r="BU71" s="60">
        <v>8.8000000000000005E-3</v>
      </c>
      <c r="BV71" s="60">
        <v>8.8999999999999999E-3</v>
      </c>
      <c r="BW71" s="60">
        <v>8.9999999999999993E-3</v>
      </c>
      <c r="BX71" s="60">
        <v>9.1000000000000004E-3</v>
      </c>
      <c r="BY71" s="60">
        <v>9.1999999999999998E-3</v>
      </c>
      <c r="BZ71" s="60">
        <v>9.1999999999999998E-3</v>
      </c>
      <c r="CA71" s="60">
        <v>9.1999999999999998E-3</v>
      </c>
      <c r="CB71" s="60">
        <v>9.2999999999999992E-3</v>
      </c>
      <c r="CC71" s="60">
        <v>9.2999999999999992E-3</v>
      </c>
      <c r="CD71" s="60">
        <v>9.4000000000000004E-3</v>
      </c>
      <c r="CE71" s="60">
        <v>9.4999999999999998E-3</v>
      </c>
      <c r="CF71" s="60">
        <v>9.5999999999999992E-3</v>
      </c>
      <c r="CG71" s="148"/>
      <c r="CH71" s="148"/>
      <c r="CI71" s="148"/>
      <c r="CJ71" s="148"/>
      <c r="CK71" s="148"/>
      <c r="CL71" s="148"/>
      <c r="CM71" s="148"/>
      <c r="CN71" s="148"/>
      <c r="CO71" s="148"/>
      <c r="CP71" s="148"/>
      <c r="CQ71" s="148"/>
      <c r="CR71" s="148"/>
      <c r="CS71" s="148"/>
      <c r="CT71" s="148"/>
      <c r="CU71" s="148"/>
      <c r="CV71" s="148"/>
      <c r="CW71" s="148"/>
      <c r="CX71" s="148"/>
      <c r="CY71" s="148"/>
      <c r="CZ71" s="148"/>
      <c r="DA71" s="148"/>
      <c r="DB71" s="148"/>
      <c r="DC71" s="148"/>
      <c r="DD71" s="148"/>
      <c r="DE71" s="148"/>
      <c r="DF71" s="148"/>
      <c r="DG71" s="148"/>
      <c r="DH71" s="148"/>
      <c r="DI71" s="148"/>
      <c r="DJ71" s="148"/>
    </row>
    <row r="72" spans="1:114">
      <c r="A72" s="57">
        <v>89</v>
      </c>
      <c r="B72" s="58">
        <v>-2.5999999999999999E-3</v>
      </c>
      <c r="C72" s="58">
        <v>-3.3999999999999998E-3</v>
      </c>
      <c r="D72" s="58">
        <v>-4.1000000000000003E-3</v>
      </c>
      <c r="E72" s="58">
        <v>-4.7000000000000002E-3</v>
      </c>
      <c r="F72" s="58">
        <v>-5.3E-3</v>
      </c>
      <c r="G72" s="58">
        <v>-5.7000000000000002E-3</v>
      </c>
      <c r="H72" s="58">
        <v>-5.8999999999999999E-3</v>
      </c>
      <c r="I72" s="58">
        <v>-5.7999999999999996E-3</v>
      </c>
      <c r="J72" s="58">
        <v>-5.4000000000000003E-3</v>
      </c>
      <c r="K72" s="58">
        <v>-4.7999999999999996E-3</v>
      </c>
      <c r="L72" s="58">
        <v>-3.8E-3</v>
      </c>
      <c r="M72" s="58">
        <v>-2.5000000000000001E-3</v>
      </c>
      <c r="N72" s="58">
        <v>-1E-3</v>
      </c>
      <c r="O72" s="58">
        <v>8.0000000000000004E-4</v>
      </c>
      <c r="P72" s="58">
        <v>2.5999999999999999E-3</v>
      </c>
      <c r="Q72" s="58">
        <v>4.4999999999999997E-3</v>
      </c>
      <c r="R72" s="58">
        <v>6.4000000000000003E-3</v>
      </c>
      <c r="S72" s="58">
        <v>8.2000000000000007E-3</v>
      </c>
      <c r="T72" s="58">
        <v>9.7999999999999997E-3</v>
      </c>
      <c r="U72" s="58">
        <v>1.12E-2</v>
      </c>
      <c r="V72" s="58">
        <v>1.23E-2</v>
      </c>
      <c r="W72" s="58">
        <v>1.32E-2</v>
      </c>
      <c r="X72" s="58">
        <v>1.38E-2</v>
      </c>
      <c r="Y72" s="58">
        <v>1.3899999999999999E-2</v>
      </c>
      <c r="Z72" s="58">
        <v>1.38E-2</v>
      </c>
      <c r="AA72" s="58">
        <v>1.3299999999999999E-2</v>
      </c>
      <c r="AB72" s="58">
        <v>1.24E-2</v>
      </c>
      <c r="AC72" s="58">
        <v>1.1299999999999999E-2</v>
      </c>
      <c r="AD72" s="58">
        <v>9.9000000000000008E-3</v>
      </c>
      <c r="AE72" s="58">
        <v>8.3999999999999995E-3</v>
      </c>
      <c r="AF72" s="58">
        <v>6.7999999999999996E-3</v>
      </c>
      <c r="AG72" s="58">
        <v>5.1999999999999998E-3</v>
      </c>
      <c r="AH72" s="58">
        <v>3.5999999999999999E-3</v>
      </c>
      <c r="AI72" s="58">
        <v>2.2000000000000001E-3</v>
      </c>
      <c r="AJ72" s="58">
        <v>1E-3</v>
      </c>
      <c r="AK72" s="58">
        <v>0</v>
      </c>
      <c r="AL72" s="58">
        <v>-8.0000000000000004E-4</v>
      </c>
      <c r="AM72" s="58">
        <v>-1.4E-3</v>
      </c>
      <c r="AN72" s="58">
        <v>-1.9E-3</v>
      </c>
      <c r="AO72" s="58">
        <v>-2.3E-3</v>
      </c>
      <c r="AP72" s="58">
        <v>-2.5000000000000001E-3</v>
      </c>
      <c r="AQ72" s="58">
        <v>-2.5999999999999999E-3</v>
      </c>
      <c r="AR72" s="58">
        <v>-2.5000000000000001E-3</v>
      </c>
      <c r="AS72" s="58">
        <v>-2.0999999999999999E-3</v>
      </c>
      <c r="AT72" s="58">
        <v>-1.4E-3</v>
      </c>
      <c r="AU72" s="58">
        <v>-5.0000000000000001E-4</v>
      </c>
      <c r="AV72" s="58">
        <v>8.0000000000000004E-4</v>
      </c>
      <c r="AW72" s="58">
        <v>2.3999999999999998E-3</v>
      </c>
      <c r="AX72" s="58">
        <v>4.1999999999999997E-3</v>
      </c>
      <c r="AY72" s="58">
        <v>6.1999999999999998E-3</v>
      </c>
      <c r="AZ72" s="58">
        <v>8.2000000000000007E-3</v>
      </c>
      <c r="BA72" s="58">
        <v>1.01E-2</v>
      </c>
      <c r="BB72" s="58">
        <v>1.18E-2</v>
      </c>
      <c r="BC72" s="58">
        <v>1.3100000000000001E-2</v>
      </c>
      <c r="BD72" s="63">
        <v>1.4E-2</v>
      </c>
      <c r="BE72" s="63">
        <v>1.4500000000000001E-2</v>
      </c>
      <c r="BF72" s="59">
        <v>1.44E-2</v>
      </c>
      <c r="BG72" s="58">
        <v>1.38E-2</v>
      </c>
      <c r="BH72" s="58">
        <v>1.29E-2</v>
      </c>
      <c r="BI72" s="58">
        <v>1.1599999999999999E-2</v>
      </c>
      <c r="BJ72" s="58">
        <v>1.01E-2</v>
      </c>
      <c r="BK72" s="58">
        <v>8.3999999999999995E-3</v>
      </c>
      <c r="BL72" s="58">
        <v>6.7000000000000002E-3</v>
      </c>
      <c r="BM72" s="60">
        <v>6.7000000000000002E-3</v>
      </c>
      <c r="BN72" s="60">
        <v>6.7999999999999996E-3</v>
      </c>
      <c r="BO72" s="60">
        <v>7.0000000000000001E-3</v>
      </c>
      <c r="BP72" s="60">
        <v>7.3000000000000001E-3</v>
      </c>
      <c r="BQ72" s="60">
        <v>7.4999999999999997E-3</v>
      </c>
      <c r="BR72" s="60">
        <v>7.7999999999999996E-3</v>
      </c>
      <c r="BS72" s="60">
        <v>8.0999999999999996E-3</v>
      </c>
      <c r="BT72" s="60">
        <v>8.3000000000000001E-3</v>
      </c>
      <c r="BU72" s="60">
        <v>8.5000000000000006E-3</v>
      </c>
      <c r="BV72" s="60">
        <v>8.6E-3</v>
      </c>
      <c r="BW72" s="60">
        <v>8.6999999999999994E-3</v>
      </c>
      <c r="BX72" s="60">
        <v>8.8000000000000005E-3</v>
      </c>
      <c r="BY72" s="60">
        <v>8.9999999999999993E-3</v>
      </c>
      <c r="BZ72" s="60">
        <v>9.1000000000000004E-3</v>
      </c>
      <c r="CA72" s="60">
        <v>9.1000000000000004E-3</v>
      </c>
      <c r="CB72" s="60">
        <v>9.1000000000000004E-3</v>
      </c>
      <c r="CC72" s="60">
        <v>9.1999999999999998E-3</v>
      </c>
      <c r="CD72" s="60">
        <v>9.1999999999999998E-3</v>
      </c>
      <c r="CE72" s="60">
        <v>9.2999999999999992E-3</v>
      </c>
      <c r="CF72" s="60">
        <v>9.4000000000000004E-3</v>
      </c>
      <c r="CG72" s="148"/>
      <c r="CH72" s="148"/>
      <c r="CI72" s="148"/>
      <c r="CJ72" s="148"/>
      <c r="CK72" s="148"/>
      <c r="CL72" s="148"/>
      <c r="CM72" s="148"/>
      <c r="CN72" s="148"/>
      <c r="CO72" s="148"/>
      <c r="CP72" s="148"/>
      <c r="CQ72" s="148"/>
      <c r="CR72" s="148"/>
      <c r="CS72" s="148"/>
      <c r="CT72" s="148"/>
      <c r="CU72" s="148"/>
      <c r="CV72" s="148"/>
      <c r="CW72" s="148"/>
      <c r="CX72" s="148"/>
      <c r="CY72" s="148"/>
      <c r="CZ72" s="148"/>
      <c r="DA72" s="148"/>
      <c r="DB72" s="148"/>
      <c r="DC72" s="148"/>
      <c r="DD72" s="148"/>
      <c r="DE72" s="148"/>
      <c r="DF72" s="148"/>
      <c r="DG72" s="148"/>
      <c r="DH72" s="148"/>
      <c r="DI72" s="148"/>
      <c r="DJ72" s="148"/>
    </row>
    <row r="73" spans="1:114">
      <c r="A73" s="57">
        <v>90</v>
      </c>
      <c r="B73" s="58">
        <v>-4.7999999999999996E-3</v>
      </c>
      <c r="C73" s="58">
        <v>-5.3E-3</v>
      </c>
      <c r="D73" s="58">
        <v>-5.7999999999999996E-3</v>
      </c>
      <c r="E73" s="58">
        <v>-6.1999999999999998E-3</v>
      </c>
      <c r="F73" s="58">
        <v>-6.4999999999999997E-3</v>
      </c>
      <c r="G73" s="58">
        <v>-6.7000000000000002E-3</v>
      </c>
      <c r="H73" s="58">
        <v>-6.7000000000000002E-3</v>
      </c>
      <c r="I73" s="58">
        <v>-6.4000000000000003E-3</v>
      </c>
      <c r="J73" s="58">
        <v>-5.8999999999999999E-3</v>
      </c>
      <c r="K73" s="58">
        <v>-5.1000000000000004E-3</v>
      </c>
      <c r="L73" s="58">
        <v>-3.8999999999999998E-3</v>
      </c>
      <c r="M73" s="58">
        <v>-2.5999999999999999E-3</v>
      </c>
      <c r="N73" s="58">
        <v>-8.9999999999999998E-4</v>
      </c>
      <c r="O73" s="58">
        <v>8.9999999999999998E-4</v>
      </c>
      <c r="P73" s="58">
        <v>2.8E-3</v>
      </c>
      <c r="Q73" s="58">
        <v>4.7000000000000002E-3</v>
      </c>
      <c r="R73" s="58">
        <v>6.6E-3</v>
      </c>
      <c r="S73" s="58">
        <v>8.3999999999999995E-3</v>
      </c>
      <c r="T73" s="58">
        <v>0.01</v>
      </c>
      <c r="U73" s="58">
        <v>1.1299999999999999E-2</v>
      </c>
      <c r="V73" s="58">
        <v>1.24E-2</v>
      </c>
      <c r="W73" s="58">
        <v>1.32E-2</v>
      </c>
      <c r="X73" s="58">
        <v>1.37E-2</v>
      </c>
      <c r="Y73" s="58">
        <v>1.3899999999999999E-2</v>
      </c>
      <c r="Z73" s="58">
        <v>1.37E-2</v>
      </c>
      <c r="AA73" s="58">
        <v>1.32E-2</v>
      </c>
      <c r="AB73" s="58">
        <v>1.23E-2</v>
      </c>
      <c r="AC73" s="58">
        <v>1.12E-2</v>
      </c>
      <c r="AD73" s="58">
        <v>9.9000000000000008E-3</v>
      </c>
      <c r="AE73" s="58">
        <v>8.3999999999999995E-3</v>
      </c>
      <c r="AF73" s="58">
        <v>6.7999999999999996E-3</v>
      </c>
      <c r="AG73" s="58">
        <v>5.1000000000000004E-3</v>
      </c>
      <c r="AH73" s="58">
        <v>3.5000000000000001E-3</v>
      </c>
      <c r="AI73" s="58">
        <v>2E-3</v>
      </c>
      <c r="AJ73" s="58">
        <v>6.9999999999999999E-4</v>
      </c>
      <c r="AK73" s="58">
        <v>-5.0000000000000001E-4</v>
      </c>
      <c r="AL73" s="58">
        <v>-1.5E-3</v>
      </c>
      <c r="AM73" s="58">
        <v>-2.3E-3</v>
      </c>
      <c r="AN73" s="58">
        <v>-2.8999999999999998E-3</v>
      </c>
      <c r="AO73" s="58">
        <v>-3.3999999999999998E-3</v>
      </c>
      <c r="AP73" s="58">
        <v>-3.7000000000000002E-3</v>
      </c>
      <c r="AQ73" s="58">
        <v>-3.8999999999999998E-3</v>
      </c>
      <c r="AR73" s="58">
        <v>-3.8E-3</v>
      </c>
      <c r="AS73" s="58">
        <v>-3.3999999999999998E-3</v>
      </c>
      <c r="AT73" s="58">
        <v>-2.8E-3</v>
      </c>
      <c r="AU73" s="58">
        <v>-1.8E-3</v>
      </c>
      <c r="AV73" s="58">
        <v>-5.0000000000000001E-4</v>
      </c>
      <c r="AW73" s="58">
        <v>1E-3</v>
      </c>
      <c r="AX73" s="58">
        <v>2.8E-3</v>
      </c>
      <c r="AY73" s="58">
        <v>4.7000000000000002E-3</v>
      </c>
      <c r="AZ73" s="58">
        <v>6.6E-3</v>
      </c>
      <c r="BA73" s="58">
        <v>8.5000000000000006E-3</v>
      </c>
      <c r="BB73" s="58">
        <v>1.0200000000000001E-2</v>
      </c>
      <c r="BC73" s="58">
        <v>1.1599999999999999E-2</v>
      </c>
      <c r="BD73" s="63">
        <v>1.26E-2</v>
      </c>
      <c r="BE73" s="63">
        <v>1.3100000000000001E-2</v>
      </c>
      <c r="BF73" s="59">
        <v>1.32E-2</v>
      </c>
      <c r="BG73" s="58">
        <v>1.2800000000000001E-2</v>
      </c>
      <c r="BH73" s="58">
        <v>1.21E-2</v>
      </c>
      <c r="BI73" s="58">
        <v>1.0999999999999999E-2</v>
      </c>
      <c r="BJ73" s="58">
        <v>9.7000000000000003E-3</v>
      </c>
      <c r="BK73" s="58">
        <v>8.3000000000000001E-3</v>
      </c>
      <c r="BL73" s="58">
        <v>6.7999999999999996E-3</v>
      </c>
      <c r="BM73" s="60">
        <v>6.7999999999999996E-3</v>
      </c>
      <c r="BN73" s="60">
        <v>6.7999999999999996E-3</v>
      </c>
      <c r="BO73" s="60">
        <v>6.8999999999999999E-3</v>
      </c>
      <c r="BP73" s="60">
        <v>7.1000000000000004E-3</v>
      </c>
      <c r="BQ73" s="60">
        <v>7.4000000000000003E-3</v>
      </c>
      <c r="BR73" s="60">
        <v>7.6E-3</v>
      </c>
      <c r="BS73" s="60">
        <v>7.9000000000000008E-3</v>
      </c>
      <c r="BT73" s="60">
        <v>8.0999999999999996E-3</v>
      </c>
      <c r="BU73" s="60">
        <v>8.3000000000000001E-3</v>
      </c>
      <c r="BV73" s="60">
        <v>8.3999999999999995E-3</v>
      </c>
      <c r="BW73" s="60">
        <v>8.5000000000000006E-3</v>
      </c>
      <c r="BX73" s="60">
        <v>8.6E-3</v>
      </c>
      <c r="BY73" s="60">
        <v>8.6999999999999994E-3</v>
      </c>
      <c r="BZ73" s="60">
        <v>8.8000000000000005E-3</v>
      </c>
      <c r="CA73" s="60">
        <v>8.9999999999999993E-3</v>
      </c>
      <c r="CB73" s="60">
        <v>8.9999999999999993E-3</v>
      </c>
      <c r="CC73" s="60">
        <v>9.1000000000000004E-3</v>
      </c>
      <c r="CD73" s="60">
        <v>9.1000000000000004E-3</v>
      </c>
      <c r="CE73" s="60">
        <v>9.1999999999999998E-3</v>
      </c>
      <c r="CF73" s="60">
        <v>9.2999999999999992E-3</v>
      </c>
      <c r="CG73" s="148"/>
      <c r="CH73" s="148"/>
      <c r="CI73" s="148"/>
      <c r="CJ73" s="148"/>
      <c r="CK73" s="148"/>
      <c r="CL73" s="148"/>
      <c r="CM73" s="148"/>
      <c r="CN73" s="148"/>
      <c r="CO73" s="148"/>
      <c r="CP73" s="148"/>
      <c r="CQ73" s="148"/>
      <c r="CR73" s="148"/>
      <c r="CS73" s="148"/>
      <c r="CT73" s="148"/>
      <c r="CU73" s="148"/>
      <c r="CV73" s="148"/>
      <c r="CW73" s="148"/>
      <c r="CX73" s="148"/>
      <c r="CY73" s="148"/>
      <c r="CZ73" s="148"/>
      <c r="DA73" s="148"/>
      <c r="DB73" s="148"/>
      <c r="DC73" s="148"/>
      <c r="DD73" s="148"/>
      <c r="DE73" s="148"/>
      <c r="DF73" s="148"/>
      <c r="DG73" s="148"/>
      <c r="DH73" s="148"/>
      <c r="DI73" s="148"/>
      <c r="DJ73" s="148"/>
    </row>
    <row r="74" spans="1:114">
      <c r="A74" s="57">
        <v>91</v>
      </c>
      <c r="B74" s="58">
        <v>-7.1999999999999998E-3</v>
      </c>
      <c r="C74" s="58">
        <v>-7.4000000000000003E-3</v>
      </c>
      <c r="D74" s="58">
        <v>-7.6E-3</v>
      </c>
      <c r="E74" s="58">
        <v>-7.7999999999999996E-3</v>
      </c>
      <c r="F74" s="58">
        <v>-7.7999999999999996E-3</v>
      </c>
      <c r="G74" s="58">
        <v>-7.7999999999999996E-3</v>
      </c>
      <c r="H74" s="58">
        <v>-7.4999999999999997E-3</v>
      </c>
      <c r="I74" s="58">
        <v>-7.0000000000000001E-3</v>
      </c>
      <c r="J74" s="58">
        <v>-6.3E-3</v>
      </c>
      <c r="K74" s="58">
        <v>-5.3E-3</v>
      </c>
      <c r="L74" s="58">
        <v>-4.0000000000000001E-3</v>
      </c>
      <c r="M74" s="58">
        <v>-2.5000000000000001E-3</v>
      </c>
      <c r="N74" s="58">
        <v>-8.0000000000000004E-4</v>
      </c>
      <c r="O74" s="58">
        <v>1E-3</v>
      </c>
      <c r="P74" s="58">
        <v>3.0000000000000001E-3</v>
      </c>
      <c r="Q74" s="58">
        <v>4.8999999999999998E-3</v>
      </c>
      <c r="R74" s="58">
        <v>6.7999999999999996E-3</v>
      </c>
      <c r="S74" s="58">
        <v>8.5000000000000006E-3</v>
      </c>
      <c r="T74" s="58">
        <v>1.01E-2</v>
      </c>
      <c r="U74" s="58">
        <v>1.14E-2</v>
      </c>
      <c r="V74" s="58">
        <v>1.2500000000000001E-2</v>
      </c>
      <c r="W74" s="58">
        <v>1.32E-2</v>
      </c>
      <c r="X74" s="58">
        <v>1.37E-2</v>
      </c>
      <c r="Y74" s="58">
        <v>1.38E-2</v>
      </c>
      <c r="Z74" s="58">
        <v>1.3599999999999999E-2</v>
      </c>
      <c r="AA74" s="58">
        <v>1.2999999999999999E-2</v>
      </c>
      <c r="AB74" s="58">
        <v>1.2200000000000001E-2</v>
      </c>
      <c r="AC74" s="58">
        <v>1.11E-2</v>
      </c>
      <c r="AD74" s="58">
        <v>9.7999999999999997E-3</v>
      </c>
      <c r="AE74" s="58">
        <v>8.3000000000000001E-3</v>
      </c>
      <c r="AF74" s="58">
        <v>6.7000000000000002E-3</v>
      </c>
      <c r="AG74" s="58">
        <v>5.1000000000000004E-3</v>
      </c>
      <c r="AH74" s="58">
        <v>3.3999999999999998E-3</v>
      </c>
      <c r="AI74" s="58">
        <v>1.8E-3</v>
      </c>
      <c r="AJ74" s="58">
        <v>2.9999999999999997E-4</v>
      </c>
      <c r="AK74" s="58">
        <v>-1E-3</v>
      </c>
      <c r="AL74" s="58">
        <v>-2.0999999999999999E-3</v>
      </c>
      <c r="AM74" s="58">
        <v>-3.0999999999999999E-3</v>
      </c>
      <c r="AN74" s="58">
        <v>-3.8E-3</v>
      </c>
      <c r="AO74" s="58">
        <v>-4.4000000000000003E-3</v>
      </c>
      <c r="AP74" s="58">
        <v>-4.7999999999999996E-3</v>
      </c>
      <c r="AQ74" s="58">
        <v>-5.0000000000000001E-3</v>
      </c>
      <c r="AR74" s="58">
        <v>-5.0000000000000001E-3</v>
      </c>
      <c r="AS74" s="58">
        <v>-4.7000000000000002E-3</v>
      </c>
      <c r="AT74" s="58">
        <v>-4.1000000000000003E-3</v>
      </c>
      <c r="AU74" s="58">
        <v>-3.0999999999999999E-3</v>
      </c>
      <c r="AV74" s="58">
        <v>-1.9E-3</v>
      </c>
      <c r="AW74" s="58">
        <v>-4.0000000000000002E-4</v>
      </c>
      <c r="AX74" s="58">
        <v>1.2999999999999999E-3</v>
      </c>
      <c r="AY74" s="58">
        <v>3.0999999999999999E-3</v>
      </c>
      <c r="AZ74" s="58">
        <v>5.0000000000000001E-3</v>
      </c>
      <c r="BA74" s="58">
        <v>6.7999999999999996E-3</v>
      </c>
      <c r="BB74" s="58">
        <v>8.5000000000000006E-3</v>
      </c>
      <c r="BC74" s="58">
        <v>9.9000000000000008E-3</v>
      </c>
      <c r="BD74" s="63">
        <v>1.0999999999999999E-2</v>
      </c>
      <c r="BE74" s="63">
        <v>1.17E-2</v>
      </c>
      <c r="BF74" s="59">
        <v>1.1900000000000001E-2</v>
      </c>
      <c r="BG74" s="58">
        <v>1.18E-2</v>
      </c>
      <c r="BH74" s="58">
        <v>1.1299999999999999E-2</v>
      </c>
      <c r="BI74" s="58">
        <v>1.0500000000000001E-2</v>
      </c>
      <c r="BJ74" s="58">
        <v>9.4000000000000004E-3</v>
      </c>
      <c r="BK74" s="58">
        <v>8.3000000000000001E-3</v>
      </c>
      <c r="BL74" s="58">
        <v>7.0000000000000001E-3</v>
      </c>
      <c r="BM74" s="60">
        <v>6.8999999999999999E-3</v>
      </c>
      <c r="BN74" s="60">
        <v>6.8999999999999999E-3</v>
      </c>
      <c r="BO74" s="60">
        <v>7.0000000000000001E-3</v>
      </c>
      <c r="BP74" s="60">
        <v>7.1000000000000004E-3</v>
      </c>
      <c r="BQ74" s="60">
        <v>7.3000000000000001E-3</v>
      </c>
      <c r="BR74" s="60">
        <v>7.4999999999999997E-3</v>
      </c>
      <c r="BS74" s="60">
        <v>7.7000000000000002E-3</v>
      </c>
      <c r="BT74" s="60">
        <v>7.9000000000000008E-3</v>
      </c>
      <c r="BU74" s="60">
        <v>8.0000000000000002E-3</v>
      </c>
      <c r="BV74" s="60">
        <v>8.0999999999999996E-3</v>
      </c>
      <c r="BW74" s="60">
        <v>8.2000000000000007E-3</v>
      </c>
      <c r="BX74" s="60">
        <v>8.3000000000000001E-3</v>
      </c>
      <c r="BY74" s="60">
        <v>8.3999999999999995E-3</v>
      </c>
      <c r="BZ74" s="60">
        <v>8.6E-3</v>
      </c>
      <c r="CA74" s="60">
        <v>8.6999999999999994E-3</v>
      </c>
      <c r="CB74" s="60">
        <v>8.8999999999999999E-3</v>
      </c>
      <c r="CC74" s="60">
        <v>8.8999999999999999E-3</v>
      </c>
      <c r="CD74" s="60">
        <v>8.9999999999999993E-3</v>
      </c>
      <c r="CE74" s="60">
        <v>8.9999999999999993E-3</v>
      </c>
      <c r="CF74" s="60">
        <v>9.1000000000000004E-3</v>
      </c>
      <c r="CG74" s="148"/>
      <c r="CH74" s="148"/>
      <c r="CI74" s="148"/>
      <c r="CJ74" s="148"/>
      <c r="CK74" s="148"/>
      <c r="CL74" s="148"/>
      <c r="CM74" s="148"/>
      <c r="CN74" s="148"/>
      <c r="CO74" s="148"/>
      <c r="CP74" s="148"/>
      <c r="CQ74" s="148"/>
      <c r="CR74" s="148"/>
      <c r="CS74" s="148"/>
      <c r="CT74" s="148"/>
      <c r="CU74" s="148"/>
      <c r="CV74" s="148"/>
      <c r="CW74" s="148"/>
      <c r="CX74" s="148"/>
      <c r="CY74" s="148"/>
      <c r="CZ74" s="148"/>
      <c r="DA74" s="148"/>
      <c r="DB74" s="148"/>
      <c r="DC74" s="148"/>
      <c r="DD74" s="148"/>
      <c r="DE74" s="148"/>
      <c r="DF74" s="148"/>
      <c r="DG74" s="148"/>
      <c r="DH74" s="148"/>
      <c r="DI74" s="148"/>
      <c r="DJ74" s="148"/>
    </row>
    <row r="75" spans="1:114">
      <c r="A75" s="57">
        <v>92</v>
      </c>
      <c r="B75" s="58">
        <v>-9.9000000000000008E-3</v>
      </c>
      <c r="C75" s="58">
        <v>-9.7999999999999997E-3</v>
      </c>
      <c r="D75" s="58">
        <v>-9.5999999999999992E-3</v>
      </c>
      <c r="E75" s="58">
        <v>-9.4000000000000004E-3</v>
      </c>
      <c r="F75" s="58">
        <v>-9.1999999999999998E-3</v>
      </c>
      <c r="G75" s="58">
        <v>-8.8000000000000005E-3</v>
      </c>
      <c r="H75" s="58">
        <v>-8.3000000000000001E-3</v>
      </c>
      <c r="I75" s="58">
        <v>-7.6E-3</v>
      </c>
      <c r="J75" s="58">
        <v>-6.6E-3</v>
      </c>
      <c r="K75" s="58">
        <v>-5.4999999999999997E-3</v>
      </c>
      <c r="L75" s="58">
        <v>-4.1000000000000003E-3</v>
      </c>
      <c r="M75" s="58">
        <v>-2.5000000000000001E-3</v>
      </c>
      <c r="N75" s="58">
        <v>-6.9999999999999999E-4</v>
      </c>
      <c r="O75" s="58">
        <v>1.1999999999999999E-3</v>
      </c>
      <c r="P75" s="58">
        <v>3.0999999999999999E-3</v>
      </c>
      <c r="Q75" s="58">
        <v>5.1000000000000004E-3</v>
      </c>
      <c r="R75" s="58">
        <v>6.8999999999999999E-3</v>
      </c>
      <c r="S75" s="58">
        <v>8.6E-3</v>
      </c>
      <c r="T75" s="58">
        <v>1.01E-2</v>
      </c>
      <c r="U75" s="58">
        <v>1.14E-2</v>
      </c>
      <c r="V75" s="58">
        <v>1.24E-2</v>
      </c>
      <c r="W75" s="58">
        <v>1.3100000000000001E-2</v>
      </c>
      <c r="X75" s="58">
        <v>1.35E-2</v>
      </c>
      <c r="Y75" s="58">
        <v>1.3599999999999999E-2</v>
      </c>
      <c r="Z75" s="58">
        <v>1.34E-2</v>
      </c>
      <c r="AA75" s="58">
        <v>1.29E-2</v>
      </c>
      <c r="AB75" s="58">
        <v>1.21E-2</v>
      </c>
      <c r="AC75" s="58">
        <v>1.0999999999999999E-2</v>
      </c>
      <c r="AD75" s="58">
        <v>9.7000000000000003E-3</v>
      </c>
      <c r="AE75" s="58">
        <v>8.3000000000000001E-3</v>
      </c>
      <c r="AF75" s="58">
        <v>6.7000000000000002E-3</v>
      </c>
      <c r="AG75" s="58">
        <v>5.0000000000000001E-3</v>
      </c>
      <c r="AH75" s="58">
        <v>3.3E-3</v>
      </c>
      <c r="AI75" s="58">
        <v>1.6000000000000001E-3</v>
      </c>
      <c r="AJ75" s="58">
        <v>1E-4</v>
      </c>
      <c r="AK75" s="58">
        <v>-1.4E-3</v>
      </c>
      <c r="AL75" s="58">
        <v>-2.7000000000000001E-3</v>
      </c>
      <c r="AM75" s="58">
        <v>-3.7000000000000002E-3</v>
      </c>
      <c r="AN75" s="58">
        <v>-4.5999999999999999E-3</v>
      </c>
      <c r="AO75" s="58">
        <v>-5.3E-3</v>
      </c>
      <c r="AP75" s="58">
        <v>-5.7999999999999996E-3</v>
      </c>
      <c r="AQ75" s="58">
        <v>-6.1000000000000004E-3</v>
      </c>
      <c r="AR75" s="58">
        <v>-6.1000000000000004E-3</v>
      </c>
      <c r="AS75" s="58">
        <v>-5.8999999999999999E-3</v>
      </c>
      <c r="AT75" s="58">
        <v>-5.3E-3</v>
      </c>
      <c r="AU75" s="58">
        <v>-4.4000000000000003E-3</v>
      </c>
      <c r="AV75" s="58">
        <v>-3.3E-3</v>
      </c>
      <c r="AW75" s="58">
        <v>-1.9E-3</v>
      </c>
      <c r="AX75" s="58">
        <v>-2.9999999999999997E-4</v>
      </c>
      <c r="AY75" s="58">
        <v>1.5E-3</v>
      </c>
      <c r="AZ75" s="58">
        <v>3.3E-3</v>
      </c>
      <c r="BA75" s="58">
        <v>5.1000000000000004E-3</v>
      </c>
      <c r="BB75" s="58">
        <v>6.7000000000000002E-3</v>
      </c>
      <c r="BC75" s="58">
        <v>8.2000000000000007E-3</v>
      </c>
      <c r="BD75" s="63">
        <v>9.2999999999999992E-3</v>
      </c>
      <c r="BE75" s="63">
        <v>1.01E-2</v>
      </c>
      <c r="BF75" s="59">
        <v>1.06E-2</v>
      </c>
      <c r="BG75" s="58">
        <v>1.0699999999999999E-2</v>
      </c>
      <c r="BH75" s="58">
        <v>1.04E-2</v>
      </c>
      <c r="BI75" s="58">
        <v>9.9000000000000008E-3</v>
      </c>
      <c r="BJ75" s="58">
        <v>9.1999999999999998E-3</v>
      </c>
      <c r="BK75" s="58">
        <v>8.3000000000000001E-3</v>
      </c>
      <c r="BL75" s="58">
        <v>7.4000000000000003E-3</v>
      </c>
      <c r="BM75" s="60">
        <v>7.1999999999999998E-3</v>
      </c>
      <c r="BN75" s="60">
        <v>7.1000000000000004E-3</v>
      </c>
      <c r="BO75" s="60">
        <v>7.1000000000000004E-3</v>
      </c>
      <c r="BP75" s="60">
        <v>7.1000000000000004E-3</v>
      </c>
      <c r="BQ75" s="60">
        <v>7.1999999999999998E-3</v>
      </c>
      <c r="BR75" s="60">
        <v>7.3000000000000001E-3</v>
      </c>
      <c r="BS75" s="60">
        <v>7.4999999999999997E-3</v>
      </c>
      <c r="BT75" s="60">
        <v>7.6E-3</v>
      </c>
      <c r="BU75" s="60">
        <v>7.7999999999999996E-3</v>
      </c>
      <c r="BV75" s="60">
        <v>7.9000000000000008E-3</v>
      </c>
      <c r="BW75" s="60">
        <v>8.0000000000000002E-3</v>
      </c>
      <c r="BX75" s="60">
        <v>8.0999999999999996E-3</v>
      </c>
      <c r="BY75" s="60">
        <v>8.2000000000000007E-3</v>
      </c>
      <c r="BZ75" s="60">
        <v>8.3000000000000001E-3</v>
      </c>
      <c r="CA75" s="60">
        <v>8.3999999999999995E-3</v>
      </c>
      <c r="CB75" s="60">
        <v>8.6E-3</v>
      </c>
      <c r="CC75" s="60">
        <v>8.8000000000000005E-3</v>
      </c>
      <c r="CD75" s="60">
        <v>8.8000000000000005E-3</v>
      </c>
      <c r="CE75" s="60">
        <v>8.8999999999999999E-3</v>
      </c>
      <c r="CF75" s="60">
        <v>8.9999999999999993E-3</v>
      </c>
      <c r="CG75" s="148"/>
      <c r="CH75" s="148"/>
      <c r="CI75" s="148"/>
      <c r="CJ75" s="148"/>
      <c r="CK75" s="148"/>
      <c r="CL75" s="148"/>
      <c r="CM75" s="148"/>
      <c r="CN75" s="148"/>
      <c r="CO75" s="148"/>
      <c r="CP75" s="148"/>
      <c r="CQ75" s="148"/>
      <c r="CR75" s="148"/>
      <c r="CS75" s="148"/>
      <c r="CT75" s="148"/>
      <c r="CU75" s="148"/>
      <c r="CV75" s="148"/>
      <c r="CW75" s="148"/>
      <c r="CX75" s="148"/>
      <c r="CY75" s="148"/>
      <c r="CZ75" s="148"/>
      <c r="DA75" s="148"/>
      <c r="DB75" s="148"/>
      <c r="DC75" s="148"/>
      <c r="DD75" s="148"/>
      <c r="DE75" s="148"/>
      <c r="DF75" s="148"/>
      <c r="DG75" s="148"/>
      <c r="DH75" s="148"/>
      <c r="DI75" s="148"/>
      <c r="DJ75" s="148"/>
    </row>
    <row r="76" spans="1:114">
      <c r="A76" s="57">
        <v>93</v>
      </c>
      <c r="B76" s="58">
        <v>-1.2800000000000001E-2</v>
      </c>
      <c r="C76" s="58">
        <v>-1.2200000000000001E-2</v>
      </c>
      <c r="D76" s="58">
        <v>-1.17E-2</v>
      </c>
      <c r="E76" s="58">
        <v>-1.12E-2</v>
      </c>
      <c r="F76" s="58">
        <v>-1.06E-2</v>
      </c>
      <c r="G76" s="58">
        <v>-9.9000000000000008E-3</v>
      </c>
      <c r="H76" s="58">
        <v>-9.1000000000000004E-3</v>
      </c>
      <c r="I76" s="58">
        <v>-8.0999999999999996E-3</v>
      </c>
      <c r="J76" s="58">
        <v>-6.8999999999999999E-3</v>
      </c>
      <c r="K76" s="58">
        <v>-5.5999999999999999E-3</v>
      </c>
      <c r="L76" s="58">
        <v>-4.1000000000000003E-3</v>
      </c>
      <c r="M76" s="58">
        <v>-2.3999999999999998E-3</v>
      </c>
      <c r="N76" s="58">
        <v>-5.9999999999999995E-4</v>
      </c>
      <c r="O76" s="58">
        <v>1.4E-3</v>
      </c>
      <c r="P76" s="58">
        <v>3.3E-3</v>
      </c>
      <c r="Q76" s="58">
        <v>5.1999999999999998E-3</v>
      </c>
      <c r="R76" s="58">
        <v>7.0000000000000001E-3</v>
      </c>
      <c r="S76" s="58">
        <v>8.6999999999999994E-3</v>
      </c>
      <c r="T76" s="58">
        <v>1.01E-2</v>
      </c>
      <c r="U76" s="58">
        <v>1.14E-2</v>
      </c>
      <c r="V76" s="58">
        <v>1.23E-2</v>
      </c>
      <c r="W76" s="58">
        <v>1.2999999999999999E-2</v>
      </c>
      <c r="X76" s="58">
        <v>1.34E-2</v>
      </c>
      <c r="Y76" s="58">
        <v>1.35E-2</v>
      </c>
      <c r="Z76" s="58">
        <v>1.32E-2</v>
      </c>
      <c r="AA76" s="58">
        <v>1.2699999999999999E-2</v>
      </c>
      <c r="AB76" s="58">
        <v>1.1900000000000001E-2</v>
      </c>
      <c r="AC76" s="58">
        <v>1.09E-2</v>
      </c>
      <c r="AD76" s="58">
        <v>9.5999999999999992E-3</v>
      </c>
      <c r="AE76" s="58">
        <v>8.2000000000000007E-3</v>
      </c>
      <c r="AF76" s="58">
        <v>6.6E-3</v>
      </c>
      <c r="AG76" s="58">
        <v>4.8999999999999998E-3</v>
      </c>
      <c r="AH76" s="58">
        <v>3.2000000000000002E-3</v>
      </c>
      <c r="AI76" s="58">
        <v>1.4E-3</v>
      </c>
      <c r="AJ76" s="58">
        <v>-2.0000000000000001E-4</v>
      </c>
      <c r="AK76" s="58">
        <v>-1.6999999999999999E-3</v>
      </c>
      <c r="AL76" s="58">
        <v>-3.0999999999999999E-3</v>
      </c>
      <c r="AM76" s="58">
        <v>-4.3E-3</v>
      </c>
      <c r="AN76" s="58">
        <v>-5.3E-3</v>
      </c>
      <c r="AO76" s="58">
        <v>-6.1999999999999998E-3</v>
      </c>
      <c r="AP76" s="58">
        <v>-6.7000000000000002E-3</v>
      </c>
      <c r="AQ76" s="58">
        <v>-7.1000000000000004E-3</v>
      </c>
      <c r="AR76" s="58">
        <v>-7.1999999999999998E-3</v>
      </c>
      <c r="AS76" s="58">
        <v>-7.0000000000000001E-3</v>
      </c>
      <c r="AT76" s="58">
        <v>-6.4999999999999997E-3</v>
      </c>
      <c r="AU76" s="58">
        <v>-5.7000000000000002E-3</v>
      </c>
      <c r="AV76" s="58">
        <v>-4.7000000000000002E-3</v>
      </c>
      <c r="AW76" s="58">
        <v>-3.3999999999999998E-3</v>
      </c>
      <c r="AX76" s="58">
        <v>-1.9E-3</v>
      </c>
      <c r="AY76" s="58">
        <v>-2.0000000000000001E-4</v>
      </c>
      <c r="AZ76" s="58">
        <v>1.5E-3</v>
      </c>
      <c r="BA76" s="58">
        <v>3.2000000000000002E-3</v>
      </c>
      <c r="BB76" s="58">
        <v>4.8999999999999998E-3</v>
      </c>
      <c r="BC76" s="58">
        <v>6.3E-3</v>
      </c>
      <c r="BD76" s="63">
        <v>7.6E-3</v>
      </c>
      <c r="BE76" s="63">
        <v>8.5000000000000006E-3</v>
      </c>
      <c r="BF76" s="59">
        <v>9.1999999999999998E-3</v>
      </c>
      <c r="BG76" s="58">
        <v>9.4999999999999998E-3</v>
      </c>
      <c r="BH76" s="58">
        <v>9.4999999999999998E-3</v>
      </c>
      <c r="BI76" s="58">
        <v>9.2999999999999992E-3</v>
      </c>
      <c r="BJ76" s="58">
        <v>8.9999999999999993E-3</v>
      </c>
      <c r="BK76" s="58">
        <v>8.5000000000000006E-3</v>
      </c>
      <c r="BL76" s="58">
        <v>7.9000000000000008E-3</v>
      </c>
      <c r="BM76" s="60">
        <v>7.6E-3</v>
      </c>
      <c r="BN76" s="60">
        <v>7.4000000000000003E-3</v>
      </c>
      <c r="BO76" s="60">
        <v>7.3000000000000001E-3</v>
      </c>
      <c r="BP76" s="60">
        <v>7.1999999999999998E-3</v>
      </c>
      <c r="BQ76" s="60">
        <v>7.1999999999999998E-3</v>
      </c>
      <c r="BR76" s="60">
        <v>7.3000000000000001E-3</v>
      </c>
      <c r="BS76" s="60">
        <v>7.3000000000000001E-3</v>
      </c>
      <c r="BT76" s="60">
        <v>7.4000000000000003E-3</v>
      </c>
      <c r="BU76" s="60">
        <v>7.4999999999999997E-3</v>
      </c>
      <c r="BV76" s="60">
        <v>7.6E-3</v>
      </c>
      <c r="BW76" s="60">
        <v>7.7000000000000002E-3</v>
      </c>
      <c r="BX76" s="60">
        <v>7.7999999999999996E-3</v>
      </c>
      <c r="BY76" s="60">
        <v>7.9000000000000008E-3</v>
      </c>
      <c r="BZ76" s="60">
        <v>8.0000000000000002E-3</v>
      </c>
      <c r="CA76" s="60">
        <v>8.2000000000000007E-3</v>
      </c>
      <c r="CB76" s="60">
        <v>8.3000000000000001E-3</v>
      </c>
      <c r="CC76" s="60">
        <v>8.5000000000000006E-3</v>
      </c>
      <c r="CD76" s="60">
        <v>8.6999999999999994E-3</v>
      </c>
      <c r="CE76" s="60">
        <v>8.6999999999999994E-3</v>
      </c>
      <c r="CF76" s="60">
        <v>8.8000000000000005E-3</v>
      </c>
      <c r="CG76" s="148"/>
      <c r="CH76" s="148"/>
      <c r="CI76" s="148"/>
      <c r="CJ76" s="148"/>
      <c r="CK76" s="148"/>
      <c r="CL76" s="148"/>
      <c r="CM76" s="148"/>
      <c r="CN76" s="148"/>
      <c r="CO76" s="148"/>
      <c r="CP76" s="148"/>
      <c r="CQ76" s="148"/>
      <c r="CR76" s="148"/>
      <c r="CS76" s="148"/>
      <c r="CT76" s="148"/>
      <c r="CU76" s="148"/>
      <c r="CV76" s="148"/>
      <c r="CW76" s="148"/>
      <c r="CX76" s="148"/>
      <c r="CY76" s="148"/>
      <c r="CZ76" s="148"/>
      <c r="DA76" s="148"/>
      <c r="DB76" s="148"/>
      <c r="DC76" s="148"/>
      <c r="DD76" s="148"/>
      <c r="DE76" s="148"/>
      <c r="DF76" s="148"/>
      <c r="DG76" s="148"/>
      <c r="DH76" s="148"/>
      <c r="DI76" s="148"/>
      <c r="DJ76" s="148"/>
    </row>
    <row r="77" spans="1:114">
      <c r="A77" s="57">
        <v>94</v>
      </c>
      <c r="B77" s="58">
        <v>-1.5800000000000002E-2</v>
      </c>
      <c r="C77" s="58">
        <v>-1.49E-2</v>
      </c>
      <c r="D77" s="58">
        <v>-1.4E-2</v>
      </c>
      <c r="E77" s="58">
        <v>-1.2999999999999999E-2</v>
      </c>
      <c r="F77" s="58">
        <v>-1.2E-2</v>
      </c>
      <c r="G77" s="58">
        <v>-1.09E-2</v>
      </c>
      <c r="H77" s="58">
        <v>-9.7999999999999997E-3</v>
      </c>
      <c r="I77" s="58">
        <v>-8.5000000000000006E-3</v>
      </c>
      <c r="J77" s="58">
        <v>-7.1000000000000004E-3</v>
      </c>
      <c r="K77" s="58">
        <v>-5.5999999999999999E-3</v>
      </c>
      <c r="L77" s="58">
        <v>-4.0000000000000001E-3</v>
      </c>
      <c r="M77" s="58">
        <v>-2.2000000000000001E-3</v>
      </c>
      <c r="N77" s="58">
        <v>-2.9999999999999997E-4</v>
      </c>
      <c r="O77" s="58">
        <v>1.5E-3</v>
      </c>
      <c r="P77" s="58">
        <v>3.3999999999999998E-3</v>
      </c>
      <c r="Q77" s="58">
        <v>5.3E-3</v>
      </c>
      <c r="R77" s="58">
        <v>7.0000000000000001E-3</v>
      </c>
      <c r="S77" s="58">
        <v>8.6E-3</v>
      </c>
      <c r="T77" s="58">
        <v>0.01</v>
      </c>
      <c r="U77" s="58">
        <v>1.12E-2</v>
      </c>
      <c r="V77" s="58">
        <v>1.2200000000000001E-2</v>
      </c>
      <c r="W77" s="58">
        <v>1.2800000000000001E-2</v>
      </c>
      <c r="X77" s="58">
        <v>1.32E-2</v>
      </c>
      <c r="Y77" s="58">
        <v>1.3299999999999999E-2</v>
      </c>
      <c r="Z77" s="58">
        <v>1.2999999999999999E-2</v>
      </c>
      <c r="AA77" s="58">
        <v>1.2500000000000001E-2</v>
      </c>
      <c r="AB77" s="58">
        <v>1.18E-2</v>
      </c>
      <c r="AC77" s="58">
        <v>1.0699999999999999E-2</v>
      </c>
      <c r="AD77" s="58">
        <v>9.4999999999999998E-3</v>
      </c>
      <c r="AE77" s="58">
        <v>8.0999999999999996E-3</v>
      </c>
      <c r="AF77" s="58">
        <v>6.4999999999999997E-3</v>
      </c>
      <c r="AG77" s="58">
        <v>4.7999999999999996E-3</v>
      </c>
      <c r="AH77" s="58">
        <v>3.0000000000000001E-3</v>
      </c>
      <c r="AI77" s="58">
        <v>1.2999999999999999E-3</v>
      </c>
      <c r="AJ77" s="58">
        <v>-5.0000000000000001E-4</v>
      </c>
      <c r="AK77" s="58">
        <v>-2.0999999999999999E-3</v>
      </c>
      <c r="AL77" s="58">
        <v>-3.5000000000000001E-3</v>
      </c>
      <c r="AM77" s="58">
        <v>-4.7999999999999996E-3</v>
      </c>
      <c r="AN77" s="58">
        <v>-5.8999999999999999E-3</v>
      </c>
      <c r="AO77" s="58">
        <v>-6.7999999999999996E-3</v>
      </c>
      <c r="AP77" s="58">
        <v>-7.4999999999999997E-3</v>
      </c>
      <c r="AQ77" s="58">
        <v>-8.0000000000000002E-3</v>
      </c>
      <c r="AR77" s="58">
        <v>-8.0999999999999996E-3</v>
      </c>
      <c r="AS77" s="58">
        <v>-8.0000000000000002E-3</v>
      </c>
      <c r="AT77" s="58">
        <v>-7.7000000000000002E-3</v>
      </c>
      <c r="AU77" s="58">
        <v>-7.0000000000000001E-3</v>
      </c>
      <c r="AV77" s="58">
        <v>-6.1000000000000004E-3</v>
      </c>
      <c r="AW77" s="58">
        <v>-4.8999999999999998E-3</v>
      </c>
      <c r="AX77" s="58">
        <v>-3.5000000000000001E-3</v>
      </c>
      <c r="AY77" s="58">
        <v>-2E-3</v>
      </c>
      <c r="AZ77" s="58">
        <v>-4.0000000000000002E-4</v>
      </c>
      <c r="BA77" s="58">
        <v>1.2999999999999999E-3</v>
      </c>
      <c r="BB77" s="58">
        <v>2.8999999999999998E-3</v>
      </c>
      <c r="BC77" s="58">
        <v>4.4000000000000003E-3</v>
      </c>
      <c r="BD77" s="63">
        <v>5.7000000000000002E-3</v>
      </c>
      <c r="BE77" s="63">
        <v>6.7999999999999996E-3</v>
      </c>
      <c r="BF77" s="59">
        <v>7.7000000000000002E-3</v>
      </c>
      <c r="BG77" s="58">
        <v>8.3000000000000001E-3</v>
      </c>
      <c r="BH77" s="58">
        <v>8.6E-3</v>
      </c>
      <c r="BI77" s="58">
        <v>8.8000000000000005E-3</v>
      </c>
      <c r="BJ77" s="58">
        <v>8.8000000000000005E-3</v>
      </c>
      <c r="BK77" s="58">
        <v>8.6999999999999994E-3</v>
      </c>
      <c r="BL77" s="58">
        <v>8.5000000000000006E-3</v>
      </c>
      <c r="BM77" s="60">
        <v>8.2000000000000007E-3</v>
      </c>
      <c r="BN77" s="60">
        <v>7.9000000000000008E-3</v>
      </c>
      <c r="BO77" s="60">
        <v>7.6E-3</v>
      </c>
      <c r="BP77" s="60">
        <v>7.4000000000000003E-3</v>
      </c>
      <c r="BQ77" s="60">
        <v>7.3000000000000001E-3</v>
      </c>
      <c r="BR77" s="60">
        <v>7.1999999999999998E-3</v>
      </c>
      <c r="BS77" s="60">
        <v>7.1999999999999998E-3</v>
      </c>
      <c r="BT77" s="60">
        <v>7.1999999999999998E-3</v>
      </c>
      <c r="BU77" s="60">
        <v>7.3000000000000001E-3</v>
      </c>
      <c r="BV77" s="60">
        <v>7.4000000000000003E-3</v>
      </c>
      <c r="BW77" s="60">
        <v>7.4000000000000003E-3</v>
      </c>
      <c r="BX77" s="60">
        <v>7.4999999999999997E-3</v>
      </c>
      <c r="BY77" s="60">
        <v>7.6E-3</v>
      </c>
      <c r="BZ77" s="60">
        <v>7.7999999999999996E-3</v>
      </c>
      <c r="CA77" s="60">
        <v>7.9000000000000008E-3</v>
      </c>
      <c r="CB77" s="60">
        <v>8.0000000000000002E-3</v>
      </c>
      <c r="CC77" s="60">
        <v>8.2000000000000007E-3</v>
      </c>
      <c r="CD77" s="60">
        <v>8.3999999999999995E-3</v>
      </c>
      <c r="CE77" s="60">
        <v>8.6E-3</v>
      </c>
      <c r="CF77" s="60">
        <v>8.6999999999999994E-3</v>
      </c>
      <c r="CG77" s="148"/>
      <c r="CH77" s="148"/>
      <c r="CI77" s="148"/>
      <c r="CJ77" s="148"/>
      <c r="CK77" s="148"/>
      <c r="CL77" s="148"/>
      <c r="CM77" s="148"/>
      <c r="CN77" s="148"/>
      <c r="CO77" s="148"/>
      <c r="CP77" s="148"/>
      <c r="CQ77" s="148"/>
      <c r="CR77" s="148"/>
      <c r="CS77" s="148"/>
      <c r="CT77" s="148"/>
      <c r="CU77" s="148"/>
      <c r="CV77" s="148"/>
      <c r="CW77" s="148"/>
      <c r="CX77" s="148"/>
      <c r="CY77" s="148"/>
      <c r="CZ77" s="148"/>
      <c r="DA77" s="148"/>
      <c r="DB77" s="148"/>
      <c r="DC77" s="148"/>
      <c r="DD77" s="148"/>
      <c r="DE77" s="148"/>
      <c r="DF77" s="148"/>
      <c r="DG77" s="148"/>
      <c r="DH77" s="148"/>
      <c r="DI77" s="148"/>
      <c r="DJ77" s="148"/>
    </row>
    <row r="78" spans="1:114">
      <c r="A78" s="57">
        <v>95</v>
      </c>
      <c r="B78" s="58">
        <v>-1.9099999999999999E-2</v>
      </c>
      <c r="C78" s="58">
        <v>-1.77E-2</v>
      </c>
      <c r="D78" s="58">
        <v>-1.6299999999999999E-2</v>
      </c>
      <c r="E78" s="58">
        <v>-1.49E-2</v>
      </c>
      <c r="F78" s="58">
        <v>-1.35E-2</v>
      </c>
      <c r="G78" s="58">
        <v>-1.2E-2</v>
      </c>
      <c r="H78" s="58">
        <v>-1.0500000000000001E-2</v>
      </c>
      <c r="I78" s="58">
        <v>-8.8999999999999999E-3</v>
      </c>
      <c r="J78" s="58">
        <v>-7.3000000000000001E-3</v>
      </c>
      <c r="K78" s="58">
        <v>-5.5999999999999999E-3</v>
      </c>
      <c r="L78" s="58">
        <v>-3.8E-3</v>
      </c>
      <c r="M78" s="58">
        <v>-2E-3</v>
      </c>
      <c r="N78" s="58">
        <v>-1E-4</v>
      </c>
      <c r="O78" s="58">
        <v>1.8E-3</v>
      </c>
      <c r="P78" s="58">
        <v>3.5999999999999999E-3</v>
      </c>
      <c r="Q78" s="58">
        <v>5.4000000000000003E-3</v>
      </c>
      <c r="R78" s="58">
        <v>7.0000000000000001E-3</v>
      </c>
      <c r="S78" s="58">
        <v>8.6E-3</v>
      </c>
      <c r="T78" s="58">
        <v>9.9000000000000008E-3</v>
      </c>
      <c r="U78" s="58">
        <v>1.0999999999999999E-2</v>
      </c>
      <c r="V78" s="58">
        <v>1.1900000000000001E-2</v>
      </c>
      <c r="W78" s="58">
        <v>1.26E-2</v>
      </c>
      <c r="X78" s="58">
        <v>1.29E-2</v>
      </c>
      <c r="Y78" s="58">
        <v>1.2999999999999999E-2</v>
      </c>
      <c r="Z78" s="58">
        <v>1.2800000000000001E-2</v>
      </c>
      <c r="AA78" s="58">
        <v>1.23E-2</v>
      </c>
      <c r="AB78" s="58">
        <v>1.1599999999999999E-2</v>
      </c>
      <c r="AC78" s="58">
        <v>1.0500000000000001E-2</v>
      </c>
      <c r="AD78" s="58">
        <v>9.2999999999999992E-3</v>
      </c>
      <c r="AE78" s="58">
        <v>7.9000000000000008E-3</v>
      </c>
      <c r="AF78" s="58">
        <v>6.3E-3</v>
      </c>
      <c r="AG78" s="58">
        <v>4.5999999999999999E-3</v>
      </c>
      <c r="AH78" s="58">
        <v>2.8999999999999998E-3</v>
      </c>
      <c r="AI78" s="58">
        <v>1.1000000000000001E-3</v>
      </c>
      <c r="AJ78" s="58">
        <v>-6.9999999999999999E-4</v>
      </c>
      <c r="AK78" s="58">
        <v>-2.3E-3</v>
      </c>
      <c r="AL78" s="58">
        <v>-3.8999999999999998E-3</v>
      </c>
      <c r="AM78" s="58">
        <v>-5.1999999999999998E-3</v>
      </c>
      <c r="AN78" s="58">
        <v>-6.4000000000000003E-3</v>
      </c>
      <c r="AO78" s="58">
        <v>-7.4000000000000003E-3</v>
      </c>
      <c r="AP78" s="58">
        <v>-8.2000000000000007E-3</v>
      </c>
      <c r="AQ78" s="58">
        <v>-8.6999999999999994E-3</v>
      </c>
      <c r="AR78" s="58">
        <v>-8.9999999999999993E-3</v>
      </c>
      <c r="AS78" s="58">
        <v>-8.9999999999999993E-3</v>
      </c>
      <c r="AT78" s="58">
        <v>-8.8000000000000005E-3</v>
      </c>
      <c r="AU78" s="58">
        <v>-8.2000000000000007E-3</v>
      </c>
      <c r="AV78" s="58">
        <v>-7.4000000000000003E-3</v>
      </c>
      <c r="AW78" s="58">
        <v>-6.4000000000000003E-3</v>
      </c>
      <c r="AX78" s="58">
        <v>-5.1999999999999998E-3</v>
      </c>
      <c r="AY78" s="58">
        <v>-3.8E-3</v>
      </c>
      <c r="AZ78" s="58">
        <v>-2.3E-3</v>
      </c>
      <c r="BA78" s="58">
        <v>-6.9999999999999999E-4</v>
      </c>
      <c r="BB78" s="58">
        <v>8.0000000000000004E-4</v>
      </c>
      <c r="BC78" s="58">
        <v>2.3E-3</v>
      </c>
      <c r="BD78" s="63">
        <v>3.7000000000000002E-3</v>
      </c>
      <c r="BE78" s="63">
        <v>5.0000000000000001E-3</v>
      </c>
      <c r="BF78" s="59">
        <v>6.1000000000000004E-3</v>
      </c>
      <c r="BG78" s="58">
        <v>7.0000000000000001E-3</v>
      </c>
      <c r="BH78" s="58">
        <v>7.7000000000000002E-3</v>
      </c>
      <c r="BI78" s="58">
        <v>8.3000000000000001E-3</v>
      </c>
      <c r="BJ78" s="58">
        <v>8.6999999999999994E-3</v>
      </c>
      <c r="BK78" s="58">
        <v>8.9999999999999993E-3</v>
      </c>
      <c r="BL78" s="58">
        <v>9.2999999999999992E-3</v>
      </c>
      <c r="BM78" s="60">
        <v>8.8999999999999999E-3</v>
      </c>
      <c r="BN78" s="60">
        <v>8.3999999999999995E-3</v>
      </c>
      <c r="BO78" s="60">
        <v>8.0999999999999996E-3</v>
      </c>
      <c r="BP78" s="60">
        <v>7.7000000000000002E-3</v>
      </c>
      <c r="BQ78" s="60">
        <v>7.4999999999999997E-3</v>
      </c>
      <c r="BR78" s="60">
        <v>7.3000000000000001E-3</v>
      </c>
      <c r="BS78" s="60">
        <v>7.1999999999999998E-3</v>
      </c>
      <c r="BT78" s="60">
        <v>7.1000000000000004E-3</v>
      </c>
      <c r="BU78" s="60">
        <v>7.1000000000000004E-3</v>
      </c>
      <c r="BV78" s="60">
        <v>7.1000000000000004E-3</v>
      </c>
      <c r="BW78" s="60">
        <v>7.1999999999999998E-3</v>
      </c>
      <c r="BX78" s="60">
        <v>7.3000000000000001E-3</v>
      </c>
      <c r="BY78" s="60">
        <v>7.4000000000000003E-3</v>
      </c>
      <c r="BZ78" s="60">
        <v>7.4999999999999997E-3</v>
      </c>
      <c r="CA78" s="60">
        <v>7.6E-3</v>
      </c>
      <c r="CB78" s="60">
        <v>7.7999999999999996E-3</v>
      </c>
      <c r="CC78" s="60">
        <v>7.9000000000000008E-3</v>
      </c>
      <c r="CD78" s="60">
        <v>8.0999999999999996E-3</v>
      </c>
      <c r="CE78" s="60">
        <v>8.3000000000000001E-3</v>
      </c>
      <c r="CF78" s="60">
        <v>8.5000000000000006E-3</v>
      </c>
      <c r="CG78" s="148"/>
      <c r="CH78" s="148"/>
      <c r="CI78" s="148"/>
      <c r="CJ78" s="148"/>
      <c r="CK78" s="148"/>
      <c r="CL78" s="148"/>
      <c r="CM78" s="148"/>
      <c r="CN78" s="148"/>
      <c r="CO78" s="148"/>
      <c r="CP78" s="148"/>
      <c r="CQ78" s="148"/>
      <c r="CR78" s="148"/>
      <c r="CS78" s="148"/>
      <c r="CT78" s="148"/>
      <c r="CU78" s="148"/>
      <c r="CV78" s="148"/>
      <c r="CW78" s="148"/>
      <c r="CX78" s="148"/>
      <c r="CY78" s="148"/>
      <c r="CZ78" s="148"/>
      <c r="DA78" s="148"/>
      <c r="DB78" s="148"/>
      <c r="DC78" s="148"/>
      <c r="DD78" s="148"/>
      <c r="DE78" s="148"/>
      <c r="DF78" s="148"/>
      <c r="DG78" s="148"/>
      <c r="DH78" s="148"/>
      <c r="DI78" s="148"/>
      <c r="DJ78" s="148"/>
    </row>
    <row r="79" spans="1:114">
      <c r="A79" s="57">
        <v>96</v>
      </c>
      <c r="B79" s="58">
        <v>-1.8200000000000001E-2</v>
      </c>
      <c r="C79" s="58">
        <v>-1.6799999999999999E-2</v>
      </c>
      <c r="D79" s="58">
        <v>-1.55E-2</v>
      </c>
      <c r="E79" s="58">
        <v>-1.4200000000000001E-2</v>
      </c>
      <c r="F79" s="58">
        <v>-1.2800000000000001E-2</v>
      </c>
      <c r="G79" s="58">
        <v>-1.14E-2</v>
      </c>
      <c r="H79" s="58">
        <v>-0.01</v>
      </c>
      <c r="I79" s="58">
        <v>-8.5000000000000006E-3</v>
      </c>
      <c r="J79" s="58">
        <v>-6.8999999999999999E-3</v>
      </c>
      <c r="K79" s="58">
        <v>-5.3E-3</v>
      </c>
      <c r="L79" s="58">
        <v>-3.5999999999999999E-3</v>
      </c>
      <c r="M79" s="58">
        <v>-1.9E-3</v>
      </c>
      <c r="N79" s="58">
        <v>-1E-4</v>
      </c>
      <c r="O79" s="58">
        <v>1.6999999999999999E-3</v>
      </c>
      <c r="P79" s="58">
        <v>3.3999999999999998E-3</v>
      </c>
      <c r="Q79" s="58">
        <v>5.1000000000000004E-3</v>
      </c>
      <c r="R79" s="58">
        <v>6.7000000000000002E-3</v>
      </c>
      <c r="S79" s="58">
        <v>8.0999999999999996E-3</v>
      </c>
      <c r="T79" s="58">
        <v>9.4000000000000004E-3</v>
      </c>
      <c r="U79" s="58">
        <v>1.0500000000000001E-2</v>
      </c>
      <c r="V79" s="58">
        <v>1.1299999999999999E-2</v>
      </c>
      <c r="W79" s="58">
        <v>1.1900000000000001E-2</v>
      </c>
      <c r="X79" s="58">
        <v>1.23E-2</v>
      </c>
      <c r="Y79" s="58">
        <v>1.23E-2</v>
      </c>
      <c r="Z79" s="58">
        <v>1.2200000000000001E-2</v>
      </c>
      <c r="AA79" s="58">
        <v>1.17E-2</v>
      </c>
      <c r="AB79" s="58">
        <v>1.0999999999999999E-2</v>
      </c>
      <c r="AC79" s="58">
        <v>0.01</v>
      </c>
      <c r="AD79" s="58">
        <v>8.8999999999999999E-3</v>
      </c>
      <c r="AE79" s="58">
        <v>7.4999999999999997E-3</v>
      </c>
      <c r="AF79" s="58">
        <v>6.0000000000000001E-3</v>
      </c>
      <c r="AG79" s="58">
        <v>4.4000000000000003E-3</v>
      </c>
      <c r="AH79" s="58">
        <v>2.7000000000000001E-3</v>
      </c>
      <c r="AI79" s="58">
        <v>1E-3</v>
      </c>
      <c r="AJ79" s="58">
        <v>-5.9999999999999995E-4</v>
      </c>
      <c r="AK79" s="58">
        <v>-2.2000000000000001E-3</v>
      </c>
      <c r="AL79" s="58">
        <v>-3.7000000000000002E-3</v>
      </c>
      <c r="AM79" s="58">
        <v>-5.0000000000000001E-3</v>
      </c>
      <c r="AN79" s="58">
        <v>-6.1000000000000004E-3</v>
      </c>
      <c r="AO79" s="58">
        <v>-7.1000000000000004E-3</v>
      </c>
      <c r="AP79" s="58">
        <v>-7.7999999999999996E-3</v>
      </c>
      <c r="AQ79" s="58">
        <v>-8.3000000000000001E-3</v>
      </c>
      <c r="AR79" s="58">
        <v>-8.6E-3</v>
      </c>
      <c r="AS79" s="58">
        <v>-8.6E-3</v>
      </c>
      <c r="AT79" s="58">
        <v>-8.3000000000000001E-3</v>
      </c>
      <c r="AU79" s="58">
        <v>-7.7999999999999996E-3</v>
      </c>
      <c r="AV79" s="58">
        <v>-7.1000000000000004E-3</v>
      </c>
      <c r="AW79" s="58">
        <v>-6.1000000000000004E-3</v>
      </c>
      <c r="AX79" s="58">
        <v>-4.8999999999999998E-3</v>
      </c>
      <c r="AY79" s="58">
        <v>-3.5999999999999999E-3</v>
      </c>
      <c r="AZ79" s="58">
        <v>-2.2000000000000001E-3</v>
      </c>
      <c r="BA79" s="58">
        <v>-6.9999999999999999E-4</v>
      </c>
      <c r="BB79" s="58">
        <v>8.0000000000000004E-4</v>
      </c>
      <c r="BC79" s="58">
        <v>2.2000000000000001E-3</v>
      </c>
      <c r="BD79" s="63">
        <v>3.5999999999999999E-3</v>
      </c>
      <c r="BE79" s="63">
        <v>4.7000000000000002E-3</v>
      </c>
      <c r="BF79" s="59">
        <v>5.7999999999999996E-3</v>
      </c>
      <c r="BG79" s="58">
        <v>6.6E-3</v>
      </c>
      <c r="BH79" s="58">
        <v>7.3000000000000001E-3</v>
      </c>
      <c r="BI79" s="58">
        <v>7.7999999999999996E-3</v>
      </c>
      <c r="BJ79" s="58">
        <v>8.2000000000000007E-3</v>
      </c>
      <c r="BK79" s="58">
        <v>8.6E-3</v>
      </c>
      <c r="BL79" s="58">
        <v>8.8000000000000005E-3</v>
      </c>
      <c r="BM79" s="60">
        <v>8.3999999999999995E-3</v>
      </c>
      <c r="BN79" s="60">
        <v>8.0000000000000002E-3</v>
      </c>
      <c r="BO79" s="60">
        <v>7.7000000000000002E-3</v>
      </c>
      <c r="BP79" s="60">
        <v>7.4000000000000003E-3</v>
      </c>
      <c r="BQ79" s="60">
        <v>7.1000000000000004E-3</v>
      </c>
      <c r="BR79" s="60">
        <v>6.8999999999999999E-3</v>
      </c>
      <c r="BS79" s="60">
        <v>6.7999999999999996E-3</v>
      </c>
      <c r="BT79" s="60">
        <v>6.7000000000000002E-3</v>
      </c>
      <c r="BU79" s="60">
        <v>6.7000000000000002E-3</v>
      </c>
      <c r="BV79" s="60">
        <v>6.7000000000000002E-3</v>
      </c>
      <c r="BW79" s="60">
        <v>6.7999999999999996E-3</v>
      </c>
      <c r="BX79" s="60">
        <v>6.8999999999999999E-3</v>
      </c>
      <c r="BY79" s="60">
        <v>7.0000000000000001E-3</v>
      </c>
      <c r="BZ79" s="60">
        <v>7.1000000000000004E-3</v>
      </c>
      <c r="CA79" s="60">
        <v>7.1999999999999998E-3</v>
      </c>
      <c r="CB79" s="60">
        <v>7.4000000000000003E-3</v>
      </c>
      <c r="CC79" s="60">
        <v>7.4999999999999997E-3</v>
      </c>
      <c r="CD79" s="60">
        <v>7.7000000000000002E-3</v>
      </c>
      <c r="CE79" s="60">
        <v>7.9000000000000008E-3</v>
      </c>
      <c r="CF79" s="60">
        <v>8.0999999999999996E-3</v>
      </c>
      <c r="CG79" s="148"/>
      <c r="CH79" s="148"/>
      <c r="CI79" s="148"/>
      <c r="CJ79" s="148"/>
      <c r="CK79" s="148"/>
      <c r="CL79" s="148"/>
      <c r="CM79" s="148"/>
      <c r="CN79" s="148"/>
      <c r="CO79" s="148"/>
      <c r="CP79" s="148"/>
      <c r="CQ79" s="148"/>
      <c r="CR79" s="148"/>
      <c r="CS79" s="148"/>
      <c r="CT79" s="148"/>
      <c r="CU79" s="148"/>
      <c r="CV79" s="148"/>
      <c r="CW79" s="148"/>
      <c r="CX79" s="148"/>
      <c r="CY79" s="148"/>
      <c r="CZ79" s="148"/>
      <c r="DA79" s="148"/>
      <c r="DB79" s="148"/>
      <c r="DC79" s="148"/>
      <c r="DD79" s="148"/>
      <c r="DE79" s="148"/>
      <c r="DF79" s="148"/>
      <c r="DG79" s="148"/>
      <c r="DH79" s="148"/>
      <c r="DI79" s="148"/>
      <c r="DJ79" s="148"/>
    </row>
    <row r="80" spans="1:114">
      <c r="A80" s="57">
        <v>97</v>
      </c>
      <c r="B80" s="58">
        <v>-1.72E-2</v>
      </c>
      <c r="C80" s="58">
        <v>-1.6E-2</v>
      </c>
      <c r="D80" s="58">
        <v>-1.47E-2</v>
      </c>
      <c r="E80" s="58">
        <v>-1.34E-2</v>
      </c>
      <c r="F80" s="58">
        <v>-1.21E-2</v>
      </c>
      <c r="G80" s="58">
        <v>-1.0800000000000001E-2</v>
      </c>
      <c r="H80" s="58">
        <v>-9.4000000000000004E-3</v>
      </c>
      <c r="I80" s="58">
        <v>-8.0000000000000002E-3</v>
      </c>
      <c r="J80" s="58">
        <v>-6.4999999999999997E-3</v>
      </c>
      <c r="K80" s="58">
        <v>-5.0000000000000001E-3</v>
      </c>
      <c r="L80" s="58">
        <v>-3.3999999999999998E-3</v>
      </c>
      <c r="M80" s="58">
        <v>-1.8E-3</v>
      </c>
      <c r="N80" s="58">
        <v>-1E-4</v>
      </c>
      <c r="O80" s="58">
        <v>1.6000000000000001E-3</v>
      </c>
      <c r="P80" s="58">
        <v>3.2000000000000002E-3</v>
      </c>
      <c r="Q80" s="58">
        <v>4.7999999999999996E-3</v>
      </c>
      <c r="R80" s="58">
        <v>6.3E-3</v>
      </c>
      <c r="S80" s="58">
        <v>7.7000000000000002E-3</v>
      </c>
      <c r="T80" s="58">
        <v>8.8999999999999999E-3</v>
      </c>
      <c r="U80" s="58">
        <v>9.9000000000000008E-3</v>
      </c>
      <c r="V80" s="58">
        <v>1.0699999999999999E-2</v>
      </c>
      <c r="W80" s="58">
        <v>1.1299999999999999E-2</v>
      </c>
      <c r="X80" s="58">
        <v>1.1599999999999999E-2</v>
      </c>
      <c r="Y80" s="58">
        <v>1.17E-2</v>
      </c>
      <c r="Z80" s="58">
        <v>1.15E-2</v>
      </c>
      <c r="AA80" s="58">
        <v>1.11E-2</v>
      </c>
      <c r="AB80" s="58">
        <v>1.04E-2</v>
      </c>
      <c r="AC80" s="58">
        <v>9.4999999999999998E-3</v>
      </c>
      <c r="AD80" s="58">
        <v>8.3999999999999995E-3</v>
      </c>
      <c r="AE80" s="58">
        <v>7.1000000000000004E-3</v>
      </c>
      <c r="AF80" s="58">
        <v>5.7000000000000002E-3</v>
      </c>
      <c r="AG80" s="58">
        <v>4.1999999999999997E-3</v>
      </c>
      <c r="AH80" s="58">
        <v>2.5999999999999999E-3</v>
      </c>
      <c r="AI80" s="58">
        <v>1E-3</v>
      </c>
      <c r="AJ80" s="58">
        <v>-5.9999999999999995E-4</v>
      </c>
      <c r="AK80" s="58">
        <v>-2.0999999999999999E-3</v>
      </c>
      <c r="AL80" s="58">
        <v>-3.5000000000000001E-3</v>
      </c>
      <c r="AM80" s="58">
        <v>-4.7000000000000002E-3</v>
      </c>
      <c r="AN80" s="58">
        <v>-5.7999999999999996E-3</v>
      </c>
      <c r="AO80" s="58">
        <v>-6.7000000000000002E-3</v>
      </c>
      <c r="AP80" s="58">
        <v>-7.4000000000000003E-3</v>
      </c>
      <c r="AQ80" s="58">
        <v>-7.9000000000000008E-3</v>
      </c>
      <c r="AR80" s="58">
        <v>-8.0999999999999996E-3</v>
      </c>
      <c r="AS80" s="58">
        <v>-8.0999999999999996E-3</v>
      </c>
      <c r="AT80" s="58">
        <v>-7.9000000000000008E-3</v>
      </c>
      <c r="AU80" s="58">
        <v>-7.4000000000000003E-3</v>
      </c>
      <c r="AV80" s="58">
        <v>-6.7000000000000002E-3</v>
      </c>
      <c r="AW80" s="58">
        <v>-5.7999999999999996E-3</v>
      </c>
      <c r="AX80" s="58">
        <v>-4.7000000000000002E-3</v>
      </c>
      <c r="AY80" s="58">
        <v>-3.3999999999999998E-3</v>
      </c>
      <c r="AZ80" s="58">
        <v>-2.0999999999999999E-3</v>
      </c>
      <c r="BA80" s="58">
        <v>-6.9999999999999999E-4</v>
      </c>
      <c r="BB80" s="58">
        <v>6.9999999999999999E-4</v>
      </c>
      <c r="BC80" s="58">
        <v>2.0999999999999999E-3</v>
      </c>
      <c r="BD80" s="63">
        <v>3.3999999999999998E-3</v>
      </c>
      <c r="BE80" s="63">
        <v>4.4999999999999997E-3</v>
      </c>
      <c r="BF80" s="59">
        <v>5.4999999999999997E-3</v>
      </c>
      <c r="BG80" s="58">
        <v>6.3E-3</v>
      </c>
      <c r="BH80" s="58">
        <v>6.8999999999999999E-3</v>
      </c>
      <c r="BI80" s="58">
        <v>7.4000000000000003E-3</v>
      </c>
      <c r="BJ80" s="58">
        <v>7.7999999999999996E-3</v>
      </c>
      <c r="BK80" s="58">
        <v>8.0999999999999996E-3</v>
      </c>
      <c r="BL80" s="58">
        <v>8.3999999999999995E-3</v>
      </c>
      <c r="BM80" s="60">
        <v>8.0000000000000002E-3</v>
      </c>
      <c r="BN80" s="60">
        <v>7.6E-3</v>
      </c>
      <c r="BO80" s="60">
        <v>7.3000000000000001E-3</v>
      </c>
      <c r="BP80" s="60">
        <v>7.0000000000000001E-3</v>
      </c>
      <c r="BQ80" s="60">
        <v>6.7000000000000002E-3</v>
      </c>
      <c r="BR80" s="60">
        <v>6.6E-3</v>
      </c>
      <c r="BS80" s="60">
        <v>6.4000000000000003E-3</v>
      </c>
      <c r="BT80" s="60">
        <v>6.4000000000000003E-3</v>
      </c>
      <c r="BU80" s="60">
        <v>6.4000000000000003E-3</v>
      </c>
      <c r="BV80" s="60">
        <v>6.4000000000000003E-3</v>
      </c>
      <c r="BW80" s="60">
        <v>6.4999999999999997E-3</v>
      </c>
      <c r="BX80" s="60">
        <v>6.4999999999999997E-3</v>
      </c>
      <c r="BY80" s="60">
        <v>6.6E-3</v>
      </c>
      <c r="BZ80" s="60">
        <v>6.7000000000000002E-3</v>
      </c>
      <c r="CA80" s="60">
        <v>6.8999999999999999E-3</v>
      </c>
      <c r="CB80" s="60">
        <v>7.0000000000000001E-3</v>
      </c>
      <c r="CC80" s="60">
        <v>7.1000000000000004E-3</v>
      </c>
      <c r="CD80" s="60">
        <v>7.3000000000000001E-3</v>
      </c>
      <c r="CE80" s="60">
        <v>7.4999999999999997E-3</v>
      </c>
      <c r="CF80" s="60">
        <v>7.7000000000000002E-3</v>
      </c>
      <c r="CG80" s="148"/>
      <c r="CH80" s="148"/>
      <c r="CI80" s="148"/>
      <c r="CJ80" s="148"/>
      <c r="CK80" s="148"/>
      <c r="CL80" s="148"/>
      <c r="CM80" s="148"/>
      <c r="CN80" s="148"/>
      <c r="CO80" s="148"/>
      <c r="CP80" s="148"/>
      <c r="CQ80" s="148"/>
      <c r="CR80" s="148"/>
      <c r="CS80" s="148"/>
      <c r="CT80" s="148"/>
      <c r="CU80" s="148"/>
      <c r="CV80" s="148"/>
      <c r="CW80" s="148"/>
      <c r="CX80" s="148"/>
      <c r="CY80" s="148"/>
      <c r="CZ80" s="148"/>
      <c r="DA80" s="148"/>
      <c r="DB80" s="148"/>
      <c r="DC80" s="148"/>
      <c r="DD80" s="148"/>
      <c r="DE80" s="148"/>
      <c r="DF80" s="148"/>
      <c r="DG80" s="148"/>
      <c r="DH80" s="148"/>
      <c r="DI80" s="148"/>
      <c r="DJ80" s="148"/>
    </row>
    <row r="81" spans="1:114">
      <c r="A81" s="57">
        <v>98</v>
      </c>
      <c r="B81" s="58">
        <v>-1.6299999999999999E-2</v>
      </c>
      <c r="C81" s="58">
        <v>-1.5100000000000001E-2</v>
      </c>
      <c r="D81" s="58">
        <v>-1.3899999999999999E-2</v>
      </c>
      <c r="E81" s="58">
        <v>-1.2699999999999999E-2</v>
      </c>
      <c r="F81" s="58">
        <v>-1.15E-2</v>
      </c>
      <c r="G81" s="58">
        <v>-1.0200000000000001E-2</v>
      </c>
      <c r="H81" s="58">
        <v>-8.8999999999999999E-3</v>
      </c>
      <c r="I81" s="58">
        <v>-7.6E-3</v>
      </c>
      <c r="J81" s="58">
        <v>-6.1999999999999998E-3</v>
      </c>
      <c r="K81" s="58">
        <v>-4.7000000000000002E-3</v>
      </c>
      <c r="L81" s="58">
        <v>-3.2000000000000002E-3</v>
      </c>
      <c r="M81" s="58">
        <v>-1.6999999999999999E-3</v>
      </c>
      <c r="N81" s="58">
        <v>-1E-4</v>
      </c>
      <c r="O81" s="58">
        <v>1.5E-3</v>
      </c>
      <c r="P81" s="58">
        <v>3.0999999999999999E-3</v>
      </c>
      <c r="Q81" s="58">
        <v>4.5999999999999999E-3</v>
      </c>
      <c r="R81" s="58">
        <v>6.0000000000000001E-3</v>
      </c>
      <c r="S81" s="58">
        <v>7.3000000000000001E-3</v>
      </c>
      <c r="T81" s="58">
        <v>8.3999999999999995E-3</v>
      </c>
      <c r="U81" s="58">
        <v>9.4000000000000004E-3</v>
      </c>
      <c r="V81" s="58">
        <v>1.01E-2</v>
      </c>
      <c r="W81" s="58">
        <v>1.0699999999999999E-2</v>
      </c>
      <c r="X81" s="58">
        <v>1.0999999999999999E-2</v>
      </c>
      <c r="Y81" s="58">
        <v>1.0999999999999999E-2</v>
      </c>
      <c r="Z81" s="58">
        <v>1.09E-2</v>
      </c>
      <c r="AA81" s="58">
        <v>1.0500000000000001E-2</v>
      </c>
      <c r="AB81" s="58">
        <v>9.7999999999999997E-3</v>
      </c>
      <c r="AC81" s="58">
        <v>8.9999999999999993E-3</v>
      </c>
      <c r="AD81" s="58">
        <v>7.9000000000000008E-3</v>
      </c>
      <c r="AE81" s="58">
        <v>6.7000000000000002E-3</v>
      </c>
      <c r="AF81" s="58">
        <v>5.4000000000000003E-3</v>
      </c>
      <c r="AG81" s="58">
        <v>3.8999999999999998E-3</v>
      </c>
      <c r="AH81" s="58">
        <v>2.3999999999999998E-3</v>
      </c>
      <c r="AI81" s="58">
        <v>8.9999999999999998E-4</v>
      </c>
      <c r="AJ81" s="58">
        <v>-5.9999999999999995E-4</v>
      </c>
      <c r="AK81" s="58">
        <v>-2E-3</v>
      </c>
      <c r="AL81" s="58">
        <v>-3.3E-3</v>
      </c>
      <c r="AM81" s="58">
        <v>-4.4999999999999997E-3</v>
      </c>
      <c r="AN81" s="58">
        <v>-5.4999999999999997E-3</v>
      </c>
      <c r="AO81" s="58">
        <v>-6.3E-3</v>
      </c>
      <c r="AP81" s="58">
        <v>-7.0000000000000001E-3</v>
      </c>
      <c r="AQ81" s="58">
        <v>-7.4000000000000003E-3</v>
      </c>
      <c r="AR81" s="58">
        <v>-7.7000000000000002E-3</v>
      </c>
      <c r="AS81" s="58">
        <v>-7.7000000000000002E-3</v>
      </c>
      <c r="AT81" s="58">
        <v>-7.4000000000000003E-3</v>
      </c>
      <c r="AU81" s="58">
        <v>-7.0000000000000001E-3</v>
      </c>
      <c r="AV81" s="58">
        <v>-6.3E-3</v>
      </c>
      <c r="AW81" s="58">
        <v>-5.4999999999999997E-3</v>
      </c>
      <c r="AX81" s="58">
        <v>-4.4000000000000003E-3</v>
      </c>
      <c r="AY81" s="58">
        <v>-3.2000000000000002E-3</v>
      </c>
      <c r="AZ81" s="58">
        <v>-2E-3</v>
      </c>
      <c r="BA81" s="58">
        <v>-5.9999999999999995E-4</v>
      </c>
      <c r="BB81" s="58">
        <v>6.9999999999999999E-4</v>
      </c>
      <c r="BC81" s="58">
        <v>2E-3</v>
      </c>
      <c r="BD81" s="63">
        <v>3.2000000000000002E-3</v>
      </c>
      <c r="BE81" s="63">
        <v>4.1999999999999997E-3</v>
      </c>
      <c r="BF81" s="59">
        <v>5.1999999999999998E-3</v>
      </c>
      <c r="BG81" s="58">
        <v>5.8999999999999999E-3</v>
      </c>
      <c r="BH81" s="58">
        <v>6.4999999999999997E-3</v>
      </c>
      <c r="BI81" s="58">
        <v>7.0000000000000001E-3</v>
      </c>
      <c r="BJ81" s="58">
        <v>7.4000000000000003E-3</v>
      </c>
      <c r="BK81" s="58">
        <v>7.7000000000000002E-3</v>
      </c>
      <c r="BL81" s="58">
        <v>7.9000000000000008E-3</v>
      </c>
      <c r="BM81" s="60">
        <v>7.4999999999999997E-3</v>
      </c>
      <c r="BN81" s="60">
        <v>7.1999999999999998E-3</v>
      </c>
      <c r="BO81" s="60">
        <v>6.8999999999999999E-3</v>
      </c>
      <c r="BP81" s="60">
        <v>6.6E-3</v>
      </c>
      <c r="BQ81" s="60">
        <v>6.4000000000000003E-3</v>
      </c>
      <c r="BR81" s="60">
        <v>6.1999999999999998E-3</v>
      </c>
      <c r="BS81" s="60">
        <v>6.1000000000000004E-3</v>
      </c>
      <c r="BT81" s="60">
        <v>6.0000000000000001E-3</v>
      </c>
      <c r="BU81" s="60">
        <v>6.0000000000000001E-3</v>
      </c>
      <c r="BV81" s="60">
        <v>6.0000000000000001E-3</v>
      </c>
      <c r="BW81" s="60">
        <v>6.1000000000000004E-3</v>
      </c>
      <c r="BX81" s="60">
        <v>6.1999999999999998E-3</v>
      </c>
      <c r="BY81" s="60">
        <v>6.3E-3</v>
      </c>
      <c r="BZ81" s="60">
        <v>6.4000000000000003E-3</v>
      </c>
      <c r="CA81" s="60">
        <v>6.4999999999999997E-3</v>
      </c>
      <c r="CB81" s="60">
        <v>6.6E-3</v>
      </c>
      <c r="CC81" s="60">
        <v>6.7000000000000002E-3</v>
      </c>
      <c r="CD81" s="60">
        <v>6.8999999999999999E-3</v>
      </c>
      <c r="CE81" s="60">
        <v>7.0000000000000001E-3</v>
      </c>
      <c r="CF81" s="60">
        <v>7.1999999999999998E-3</v>
      </c>
      <c r="CG81" s="148"/>
      <c r="CH81" s="148"/>
      <c r="CI81" s="148"/>
      <c r="CJ81" s="148"/>
      <c r="CK81" s="148"/>
      <c r="CL81" s="148"/>
      <c r="CM81" s="148"/>
      <c r="CN81" s="148"/>
      <c r="CO81" s="148"/>
      <c r="CP81" s="148"/>
      <c r="CQ81" s="148"/>
      <c r="CR81" s="148"/>
      <c r="CS81" s="148"/>
      <c r="CT81" s="148"/>
      <c r="CU81" s="148"/>
      <c r="CV81" s="148"/>
      <c r="CW81" s="148"/>
      <c r="CX81" s="148"/>
      <c r="CY81" s="148"/>
      <c r="CZ81" s="148"/>
      <c r="DA81" s="148"/>
      <c r="DB81" s="148"/>
      <c r="DC81" s="148"/>
      <c r="DD81" s="148"/>
      <c r="DE81" s="148"/>
      <c r="DF81" s="148"/>
      <c r="DG81" s="148"/>
      <c r="DH81" s="148"/>
      <c r="DI81" s="148"/>
      <c r="DJ81" s="148"/>
    </row>
    <row r="82" spans="1:114">
      <c r="A82" s="57">
        <v>99</v>
      </c>
      <c r="B82" s="58">
        <v>-1.5299999999999999E-2</v>
      </c>
      <c r="C82" s="58">
        <v>-1.4200000000000001E-2</v>
      </c>
      <c r="D82" s="58">
        <v>-1.3100000000000001E-2</v>
      </c>
      <c r="E82" s="58">
        <v>-1.1900000000000001E-2</v>
      </c>
      <c r="F82" s="58">
        <v>-1.0800000000000001E-2</v>
      </c>
      <c r="G82" s="58">
        <v>-9.5999999999999992E-3</v>
      </c>
      <c r="H82" s="58">
        <v>-8.3999999999999995E-3</v>
      </c>
      <c r="I82" s="58">
        <v>-7.1000000000000004E-3</v>
      </c>
      <c r="J82" s="58">
        <v>-5.7999999999999996E-3</v>
      </c>
      <c r="K82" s="58">
        <v>-4.4000000000000003E-3</v>
      </c>
      <c r="L82" s="58">
        <v>-3.0000000000000001E-3</v>
      </c>
      <c r="M82" s="58">
        <v>-1.6000000000000001E-3</v>
      </c>
      <c r="N82" s="58">
        <v>-1E-4</v>
      </c>
      <c r="O82" s="58">
        <v>1.4E-3</v>
      </c>
      <c r="P82" s="58">
        <v>2.8999999999999998E-3</v>
      </c>
      <c r="Q82" s="58">
        <v>4.3E-3</v>
      </c>
      <c r="R82" s="58">
        <v>5.5999999999999999E-3</v>
      </c>
      <c r="S82" s="58">
        <v>6.7999999999999996E-3</v>
      </c>
      <c r="T82" s="58">
        <v>7.9000000000000008E-3</v>
      </c>
      <c r="U82" s="58">
        <v>8.8000000000000005E-3</v>
      </c>
      <c r="V82" s="58">
        <v>9.4999999999999998E-3</v>
      </c>
      <c r="W82" s="58">
        <v>1.01E-2</v>
      </c>
      <c r="X82" s="58">
        <v>1.03E-2</v>
      </c>
      <c r="Y82" s="58">
        <v>1.04E-2</v>
      </c>
      <c r="Z82" s="58">
        <v>1.0200000000000001E-2</v>
      </c>
      <c r="AA82" s="58">
        <v>9.7999999999999997E-3</v>
      </c>
      <c r="AB82" s="58">
        <v>9.1999999999999998E-3</v>
      </c>
      <c r="AC82" s="58">
        <v>8.3999999999999995E-3</v>
      </c>
      <c r="AD82" s="58">
        <v>7.4999999999999997E-3</v>
      </c>
      <c r="AE82" s="58">
        <v>6.3E-3</v>
      </c>
      <c r="AF82" s="58">
        <v>5.1000000000000004E-3</v>
      </c>
      <c r="AG82" s="58">
        <v>3.7000000000000002E-3</v>
      </c>
      <c r="AH82" s="58">
        <v>2.3E-3</v>
      </c>
      <c r="AI82" s="58">
        <v>8.9999999999999998E-4</v>
      </c>
      <c r="AJ82" s="58">
        <v>-5.0000000000000001E-4</v>
      </c>
      <c r="AK82" s="58">
        <v>-1.9E-3</v>
      </c>
      <c r="AL82" s="58">
        <v>-3.0999999999999999E-3</v>
      </c>
      <c r="AM82" s="58">
        <v>-4.1999999999999997E-3</v>
      </c>
      <c r="AN82" s="58">
        <v>-5.1000000000000004E-3</v>
      </c>
      <c r="AO82" s="58">
        <v>-5.8999999999999999E-3</v>
      </c>
      <c r="AP82" s="58">
        <v>-6.6E-3</v>
      </c>
      <c r="AQ82" s="58">
        <v>-7.0000000000000001E-3</v>
      </c>
      <c r="AR82" s="58">
        <v>-7.1999999999999998E-3</v>
      </c>
      <c r="AS82" s="58">
        <v>-7.1999999999999998E-3</v>
      </c>
      <c r="AT82" s="58">
        <v>-7.0000000000000001E-3</v>
      </c>
      <c r="AU82" s="58">
        <v>-6.6E-3</v>
      </c>
      <c r="AV82" s="58">
        <v>-5.8999999999999999E-3</v>
      </c>
      <c r="AW82" s="58">
        <v>-5.1000000000000004E-3</v>
      </c>
      <c r="AX82" s="58">
        <v>-4.1999999999999997E-3</v>
      </c>
      <c r="AY82" s="58">
        <v>-3.0000000000000001E-3</v>
      </c>
      <c r="AZ82" s="58">
        <v>-1.8E-3</v>
      </c>
      <c r="BA82" s="58">
        <v>-5.9999999999999995E-4</v>
      </c>
      <c r="BB82" s="58">
        <v>6.9999999999999999E-4</v>
      </c>
      <c r="BC82" s="58">
        <v>1.9E-3</v>
      </c>
      <c r="BD82" s="63">
        <v>3.0000000000000001E-3</v>
      </c>
      <c r="BE82" s="63">
        <v>4.0000000000000001E-3</v>
      </c>
      <c r="BF82" s="59">
        <v>4.8999999999999998E-3</v>
      </c>
      <c r="BG82" s="58">
        <v>5.5999999999999999E-3</v>
      </c>
      <c r="BH82" s="58">
        <v>6.1999999999999998E-3</v>
      </c>
      <c r="BI82" s="58">
        <v>6.6E-3</v>
      </c>
      <c r="BJ82" s="58">
        <v>6.8999999999999999E-3</v>
      </c>
      <c r="BK82" s="58">
        <v>7.1999999999999998E-3</v>
      </c>
      <c r="BL82" s="58">
        <v>7.4000000000000003E-3</v>
      </c>
      <c r="BM82" s="60">
        <v>7.1000000000000004E-3</v>
      </c>
      <c r="BN82" s="60">
        <v>6.7999999999999996E-3</v>
      </c>
      <c r="BO82" s="60">
        <v>6.4999999999999997E-3</v>
      </c>
      <c r="BP82" s="60">
        <v>6.1999999999999998E-3</v>
      </c>
      <c r="BQ82" s="60">
        <v>6.0000000000000001E-3</v>
      </c>
      <c r="BR82" s="60">
        <v>5.7999999999999996E-3</v>
      </c>
      <c r="BS82" s="60">
        <v>5.7000000000000002E-3</v>
      </c>
      <c r="BT82" s="60">
        <v>5.7000000000000002E-3</v>
      </c>
      <c r="BU82" s="60">
        <v>5.7000000000000002E-3</v>
      </c>
      <c r="BV82" s="60">
        <v>5.7000000000000002E-3</v>
      </c>
      <c r="BW82" s="60">
        <v>5.7000000000000002E-3</v>
      </c>
      <c r="BX82" s="60">
        <v>5.7999999999999996E-3</v>
      </c>
      <c r="BY82" s="60">
        <v>5.8999999999999999E-3</v>
      </c>
      <c r="BZ82" s="60">
        <v>6.0000000000000001E-3</v>
      </c>
      <c r="CA82" s="60">
        <v>6.1000000000000004E-3</v>
      </c>
      <c r="CB82" s="60">
        <v>6.1999999999999998E-3</v>
      </c>
      <c r="CC82" s="60">
        <v>6.3E-3</v>
      </c>
      <c r="CD82" s="60">
        <v>6.4999999999999997E-3</v>
      </c>
      <c r="CE82" s="60">
        <v>6.6E-3</v>
      </c>
      <c r="CF82" s="60">
        <v>6.7999999999999996E-3</v>
      </c>
      <c r="CG82" s="148"/>
      <c r="CH82" s="148"/>
      <c r="CI82" s="148"/>
      <c r="CJ82" s="148"/>
      <c r="CK82" s="148"/>
      <c r="CL82" s="148"/>
      <c r="CM82" s="148"/>
      <c r="CN82" s="148"/>
      <c r="CO82" s="148"/>
      <c r="CP82" s="148"/>
      <c r="CQ82" s="148"/>
      <c r="CR82" s="148"/>
      <c r="CS82" s="148"/>
      <c r="CT82" s="148"/>
      <c r="CU82" s="148"/>
      <c r="CV82" s="148"/>
      <c r="CW82" s="148"/>
      <c r="CX82" s="148"/>
      <c r="CY82" s="148"/>
      <c r="CZ82" s="148"/>
      <c r="DA82" s="148"/>
      <c r="DB82" s="148"/>
      <c r="DC82" s="148"/>
      <c r="DD82" s="148"/>
      <c r="DE82" s="148"/>
      <c r="DF82" s="148"/>
      <c r="DG82" s="148"/>
      <c r="DH82" s="148"/>
      <c r="DI82" s="148"/>
      <c r="DJ82" s="148"/>
    </row>
    <row r="83" spans="1:114">
      <c r="A83" s="57">
        <v>100</v>
      </c>
      <c r="B83" s="58">
        <v>-1.44E-2</v>
      </c>
      <c r="C83" s="58">
        <v>-1.3299999999999999E-2</v>
      </c>
      <c r="D83" s="58">
        <v>-1.2200000000000001E-2</v>
      </c>
      <c r="E83" s="58">
        <v>-1.12E-2</v>
      </c>
      <c r="F83" s="58">
        <v>-1.01E-2</v>
      </c>
      <c r="G83" s="58">
        <v>-8.9999999999999993E-3</v>
      </c>
      <c r="H83" s="58">
        <v>-7.9000000000000008E-3</v>
      </c>
      <c r="I83" s="58">
        <v>-6.7000000000000002E-3</v>
      </c>
      <c r="J83" s="58">
        <v>-5.4999999999999997E-3</v>
      </c>
      <c r="K83" s="58">
        <v>-4.1999999999999997E-3</v>
      </c>
      <c r="L83" s="58">
        <v>-2.8E-3</v>
      </c>
      <c r="M83" s="58">
        <v>-1.5E-3</v>
      </c>
      <c r="N83" s="58">
        <v>-1E-4</v>
      </c>
      <c r="O83" s="58">
        <v>1.2999999999999999E-3</v>
      </c>
      <c r="P83" s="58">
        <v>2.7000000000000001E-3</v>
      </c>
      <c r="Q83" s="58">
        <v>4.0000000000000001E-3</v>
      </c>
      <c r="R83" s="58">
        <v>5.3E-3</v>
      </c>
      <c r="S83" s="58">
        <v>6.4000000000000003E-3</v>
      </c>
      <c r="T83" s="58">
        <v>7.4000000000000003E-3</v>
      </c>
      <c r="U83" s="58">
        <v>8.3000000000000001E-3</v>
      </c>
      <c r="V83" s="58">
        <v>8.8999999999999999E-3</v>
      </c>
      <c r="W83" s="58">
        <v>9.4000000000000004E-3</v>
      </c>
      <c r="X83" s="58">
        <v>9.7000000000000003E-3</v>
      </c>
      <c r="Y83" s="58">
        <v>9.7000000000000003E-3</v>
      </c>
      <c r="Z83" s="58">
        <v>9.5999999999999992E-3</v>
      </c>
      <c r="AA83" s="58">
        <v>9.1999999999999998E-3</v>
      </c>
      <c r="AB83" s="58">
        <v>8.6999999999999994E-3</v>
      </c>
      <c r="AC83" s="58">
        <v>7.9000000000000008E-3</v>
      </c>
      <c r="AD83" s="58">
        <v>7.0000000000000001E-3</v>
      </c>
      <c r="AE83" s="58">
        <v>5.8999999999999999E-3</v>
      </c>
      <c r="AF83" s="58">
        <v>4.7000000000000002E-3</v>
      </c>
      <c r="AG83" s="58">
        <v>3.5000000000000001E-3</v>
      </c>
      <c r="AH83" s="58">
        <v>2.0999999999999999E-3</v>
      </c>
      <c r="AI83" s="58">
        <v>8.0000000000000004E-4</v>
      </c>
      <c r="AJ83" s="58">
        <v>-5.0000000000000001E-4</v>
      </c>
      <c r="AK83" s="58">
        <v>-1.6999999999999999E-3</v>
      </c>
      <c r="AL83" s="58">
        <v>-2.8999999999999998E-3</v>
      </c>
      <c r="AM83" s="58">
        <v>-3.8999999999999998E-3</v>
      </c>
      <c r="AN83" s="58">
        <v>-4.7999999999999996E-3</v>
      </c>
      <c r="AO83" s="58">
        <v>-5.5999999999999999E-3</v>
      </c>
      <c r="AP83" s="58">
        <v>-6.1000000000000004E-3</v>
      </c>
      <c r="AQ83" s="58">
        <v>-6.4999999999999997E-3</v>
      </c>
      <c r="AR83" s="58">
        <v>-6.7999999999999996E-3</v>
      </c>
      <c r="AS83" s="58">
        <v>-6.7999999999999996E-3</v>
      </c>
      <c r="AT83" s="58">
        <v>-6.6E-3</v>
      </c>
      <c r="AU83" s="58">
        <v>-6.1999999999999998E-3</v>
      </c>
      <c r="AV83" s="58">
        <v>-5.5999999999999999E-3</v>
      </c>
      <c r="AW83" s="58">
        <v>-4.7999999999999996E-3</v>
      </c>
      <c r="AX83" s="58">
        <v>-3.8999999999999998E-3</v>
      </c>
      <c r="AY83" s="58">
        <v>-2.8999999999999998E-3</v>
      </c>
      <c r="AZ83" s="58">
        <v>-1.6999999999999999E-3</v>
      </c>
      <c r="BA83" s="58">
        <v>-5.9999999999999995E-4</v>
      </c>
      <c r="BB83" s="58">
        <v>5.9999999999999995E-4</v>
      </c>
      <c r="BC83" s="58">
        <v>1.8E-3</v>
      </c>
      <c r="BD83" s="63">
        <v>2.8E-3</v>
      </c>
      <c r="BE83" s="63">
        <v>3.7000000000000002E-3</v>
      </c>
      <c r="BF83" s="59">
        <v>4.5999999999999999E-3</v>
      </c>
      <c r="BG83" s="58">
        <v>5.1999999999999998E-3</v>
      </c>
      <c r="BH83" s="58">
        <v>5.7999999999999996E-3</v>
      </c>
      <c r="BI83" s="58">
        <v>6.1999999999999998E-3</v>
      </c>
      <c r="BJ83" s="58">
        <v>6.4999999999999997E-3</v>
      </c>
      <c r="BK83" s="58">
        <v>6.7999999999999996E-3</v>
      </c>
      <c r="BL83" s="58">
        <v>7.0000000000000001E-3</v>
      </c>
      <c r="BM83" s="60">
        <v>6.6E-3</v>
      </c>
      <c r="BN83" s="60">
        <v>6.3E-3</v>
      </c>
      <c r="BO83" s="60">
        <v>6.1000000000000004E-3</v>
      </c>
      <c r="BP83" s="60">
        <v>5.7999999999999996E-3</v>
      </c>
      <c r="BQ83" s="60">
        <v>5.5999999999999999E-3</v>
      </c>
      <c r="BR83" s="60">
        <v>5.4999999999999997E-3</v>
      </c>
      <c r="BS83" s="60">
        <v>5.4000000000000003E-3</v>
      </c>
      <c r="BT83" s="60">
        <v>5.3E-3</v>
      </c>
      <c r="BU83" s="60">
        <v>5.3E-3</v>
      </c>
      <c r="BV83" s="60">
        <v>5.3E-3</v>
      </c>
      <c r="BW83" s="60">
        <v>5.4000000000000003E-3</v>
      </c>
      <c r="BX83" s="60">
        <v>5.4999999999999997E-3</v>
      </c>
      <c r="BY83" s="60">
        <v>5.4999999999999997E-3</v>
      </c>
      <c r="BZ83" s="60">
        <v>5.5999999999999999E-3</v>
      </c>
      <c r="CA83" s="60">
        <v>5.7000000000000002E-3</v>
      </c>
      <c r="CB83" s="60">
        <v>5.7999999999999996E-3</v>
      </c>
      <c r="CC83" s="60">
        <v>5.8999999999999999E-3</v>
      </c>
      <c r="CD83" s="60">
        <v>6.1000000000000004E-3</v>
      </c>
      <c r="CE83" s="60">
        <v>6.1999999999999998E-3</v>
      </c>
      <c r="CF83" s="60">
        <v>6.4000000000000003E-3</v>
      </c>
      <c r="CG83" s="148"/>
      <c r="CH83" s="148"/>
      <c r="CI83" s="148"/>
      <c r="CJ83" s="148"/>
      <c r="CK83" s="148"/>
      <c r="CL83" s="148"/>
      <c r="CM83" s="148"/>
      <c r="CN83" s="148"/>
      <c r="CO83" s="148"/>
      <c r="CP83" s="148"/>
      <c r="CQ83" s="148"/>
      <c r="CR83" s="148"/>
      <c r="CS83" s="148"/>
      <c r="CT83" s="148"/>
      <c r="CU83" s="148"/>
      <c r="CV83" s="148"/>
      <c r="CW83" s="148"/>
      <c r="CX83" s="148"/>
      <c r="CY83" s="148"/>
      <c r="CZ83" s="148"/>
      <c r="DA83" s="148"/>
      <c r="DB83" s="148"/>
      <c r="DC83" s="148"/>
      <c r="DD83" s="148"/>
      <c r="DE83" s="148"/>
      <c r="DF83" s="148"/>
      <c r="DG83" s="148"/>
      <c r="DH83" s="148"/>
      <c r="DI83" s="148"/>
      <c r="DJ83" s="148"/>
    </row>
    <row r="84" spans="1:114">
      <c r="A84" s="57">
        <v>101</v>
      </c>
      <c r="B84" s="58">
        <v>-1.34E-2</v>
      </c>
      <c r="C84" s="58">
        <v>-1.24E-2</v>
      </c>
      <c r="D84" s="58">
        <v>-1.14E-2</v>
      </c>
      <c r="E84" s="58">
        <v>-1.04E-2</v>
      </c>
      <c r="F84" s="58">
        <v>-9.4000000000000004E-3</v>
      </c>
      <c r="G84" s="58">
        <v>-8.3999999999999995E-3</v>
      </c>
      <c r="H84" s="58">
        <v>-7.3000000000000001E-3</v>
      </c>
      <c r="I84" s="58">
        <v>-6.1999999999999998E-3</v>
      </c>
      <c r="J84" s="58">
        <v>-5.1000000000000004E-3</v>
      </c>
      <c r="K84" s="58">
        <v>-3.8999999999999998E-3</v>
      </c>
      <c r="L84" s="58">
        <v>-2.5999999999999999E-3</v>
      </c>
      <c r="M84" s="58">
        <v>-1.4E-3</v>
      </c>
      <c r="N84" s="58">
        <v>-1E-4</v>
      </c>
      <c r="O84" s="58">
        <v>1.1999999999999999E-3</v>
      </c>
      <c r="P84" s="58">
        <v>2.5000000000000001E-3</v>
      </c>
      <c r="Q84" s="58">
        <v>3.8E-3</v>
      </c>
      <c r="R84" s="58">
        <v>4.8999999999999998E-3</v>
      </c>
      <c r="S84" s="58">
        <v>6.0000000000000001E-3</v>
      </c>
      <c r="T84" s="58">
        <v>6.8999999999999999E-3</v>
      </c>
      <c r="U84" s="58">
        <v>7.7000000000000002E-3</v>
      </c>
      <c r="V84" s="58">
        <v>8.3999999999999995E-3</v>
      </c>
      <c r="W84" s="58">
        <v>8.8000000000000005E-3</v>
      </c>
      <c r="X84" s="58">
        <v>8.9999999999999993E-3</v>
      </c>
      <c r="Y84" s="58">
        <v>9.1000000000000004E-3</v>
      </c>
      <c r="Z84" s="58">
        <v>8.9999999999999993E-3</v>
      </c>
      <c r="AA84" s="58">
        <v>8.6E-3</v>
      </c>
      <c r="AB84" s="58">
        <v>8.0999999999999996E-3</v>
      </c>
      <c r="AC84" s="58">
        <v>7.4000000000000003E-3</v>
      </c>
      <c r="AD84" s="58">
        <v>6.4999999999999997E-3</v>
      </c>
      <c r="AE84" s="58">
        <v>5.4999999999999997E-3</v>
      </c>
      <c r="AF84" s="58">
        <v>4.4000000000000003E-3</v>
      </c>
      <c r="AG84" s="58">
        <v>3.2000000000000002E-3</v>
      </c>
      <c r="AH84" s="58">
        <v>2E-3</v>
      </c>
      <c r="AI84" s="58">
        <v>8.0000000000000004E-4</v>
      </c>
      <c r="AJ84" s="58">
        <v>-5.0000000000000001E-4</v>
      </c>
      <c r="AK84" s="58">
        <v>-1.6000000000000001E-3</v>
      </c>
      <c r="AL84" s="58">
        <v>-2.7000000000000001E-3</v>
      </c>
      <c r="AM84" s="58">
        <v>-3.7000000000000002E-3</v>
      </c>
      <c r="AN84" s="58">
        <v>-4.4999999999999997E-3</v>
      </c>
      <c r="AO84" s="58">
        <v>-5.1999999999999998E-3</v>
      </c>
      <c r="AP84" s="58">
        <v>-5.7000000000000002E-3</v>
      </c>
      <c r="AQ84" s="58">
        <v>-6.1000000000000004E-3</v>
      </c>
      <c r="AR84" s="58">
        <v>-6.3E-3</v>
      </c>
      <c r="AS84" s="58">
        <v>-6.3E-3</v>
      </c>
      <c r="AT84" s="58">
        <v>-6.1000000000000004E-3</v>
      </c>
      <c r="AU84" s="58">
        <v>-5.7999999999999996E-3</v>
      </c>
      <c r="AV84" s="58">
        <v>-5.1999999999999998E-3</v>
      </c>
      <c r="AW84" s="58">
        <v>-4.4999999999999997E-3</v>
      </c>
      <c r="AX84" s="58">
        <v>-3.5999999999999999E-3</v>
      </c>
      <c r="AY84" s="58">
        <v>-2.7000000000000001E-3</v>
      </c>
      <c r="AZ84" s="58">
        <v>-1.6000000000000001E-3</v>
      </c>
      <c r="BA84" s="58">
        <v>-5.0000000000000001E-4</v>
      </c>
      <c r="BB84" s="58">
        <v>5.9999999999999995E-4</v>
      </c>
      <c r="BC84" s="58">
        <v>1.6000000000000001E-3</v>
      </c>
      <c r="BD84" s="63">
        <v>2.5999999999999999E-3</v>
      </c>
      <c r="BE84" s="63">
        <v>3.5000000000000001E-3</v>
      </c>
      <c r="BF84" s="59">
        <v>4.3E-3</v>
      </c>
      <c r="BG84" s="58">
        <v>4.8999999999999998E-3</v>
      </c>
      <c r="BH84" s="58">
        <v>5.4000000000000003E-3</v>
      </c>
      <c r="BI84" s="58">
        <v>5.7999999999999996E-3</v>
      </c>
      <c r="BJ84" s="58">
        <v>6.1000000000000004E-3</v>
      </c>
      <c r="BK84" s="58">
        <v>6.3E-3</v>
      </c>
      <c r="BL84" s="58">
        <v>6.4999999999999997E-3</v>
      </c>
      <c r="BM84" s="60">
        <v>6.1999999999999998E-3</v>
      </c>
      <c r="BN84" s="60">
        <v>5.8999999999999999E-3</v>
      </c>
      <c r="BO84" s="60">
        <v>5.5999999999999999E-3</v>
      </c>
      <c r="BP84" s="60">
        <v>5.4000000000000003E-3</v>
      </c>
      <c r="BQ84" s="60">
        <v>5.1999999999999998E-3</v>
      </c>
      <c r="BR84" s="60">
        <v>5.1000000000000004E-3</v>
      </c>
      <c r="BS84" s="60">
        <v>5.0000000000000001E-3</v>
      </c>
      <c r="BT84" s="60">
        <v>5.0000000000000001E-3</v>
      </c>
      <c r="BU84" s="60">
        <v>4.8999999999999998E-3</v>
      </c>
      <c r="BV84" s="60">
        <v>5.0000000000000001E-3</v>
      </c>
      <c r="BW84" s="60">
        <v>5.0000000000000001E-3</v>
      </c>
      <c r="BX84" s="60">
        <v>5.1000000000000004E-3</v>
      </c>
      <c r="BY84" s="60">
        <v>5.1999999999999998E-3</v>
      </c>
      <c r="BZ84" s="60">
        <v>5.1999999999999998E-3</v>
      </c>
      <c r="CA84" s="60">
        <v>5.3E-3</v>
      </c>
      <c r="CB84" s="60">
        <v>5.4000000000000003E-3</v>
      </c>
      <c r="CC84" s="60">
        <v>5.4999999999999997E-3</v>
      </c>
      <c r="CD84" s="60">
        <v>5.7000000000000002E-3</v>
      </c>
      <c r="CE84" s="60">
        <v>5.7999999999999996E-3</v>
      </c>
      <c r="CF84" s="60">
        <v>6.0000000000000001E-3</v>
      </c>
      <c r="CG84" s="148"/>
      <c r="CH84" s="148"/>
      <c r="CI84" s="148"/>
      <c r="CJ84" s="148"/>
      <c r="CK84" s="148"/>
      <c r="CL84" s="148"/>
      <c r="CM84" s="148"/>
      <c r="CN84" s="148"/>
      <c r="CO84" s="148"/>
      <c r="CP84" s="148"/>
      <c r="CQ84" s="148"/>
      <c r="CR84" s="148"/>
      <c r="CS84" s="148"/>
      <c r="CT84" s="148"/>
      <c r="CU84" s="148"/>
      <c r="CV84" s="148"/>
      <c r="CW84" s="148"/>
      <c r="CX84" s="148"/>
      <c r="CY84" s="148"/>
      <c r="CZ84" s="148"/>
      <c r="DA84" s="148"/>
      <c r="DB84" s="148"/>
      <c r="DC84" s="148"/>
      <c r="DD84" s="148"/>
      <c r="DE84" s="148"/>
      <c r="DF84" s="148"/>
      <c r="DG84" s="148"/>
      <c r="DH84" s="148"/>
      <c r="DI84" s="148"/>
      <c r="DJ84" s="148"/>
    </row>
    <row r="85" spans="1:114">
      <c r="A85" s="57">
        <v>102</v>
      </c>
      <c r="B85" s="58">
        <v>-1.24E-2</v>
      </c>
      <c r="C85" s="58">
        <v>-1.15E-2</v>
      </c>
      <c r="D85" s="58">
        <v>-1.06E-2</v>
      </c>
      <c r="E85" s="58">
        <v>-9.7000000000000003E-3</v>
      </c>
      <c r="F85" s="58">
        <v>-8.8000000000000005E-3</v>
      </c>
      <c r="G85" s="58">
        <v>-7.7999999999999996E-3</v>
      </c>
      <c r="H85" s="58">
        <v>-6.7999999999999996E-3</v>
      </c>
      <c r="I85" s="58">
        <v>-5.7999999999999996E-3</v>
      </c>
      <c r="J85" s="58">
        <v>-4.7000000000000002E-3</v>
      </c>
      <c r="K85" s="58">
        <v>-3.5999999999999999E-3</v>
      </c>
      <c r="L85" s="58">
        <v>-2.5000000000000001E-3</v>
      </c>
      <c r="M85" s="58">
        <v>-1.2999999999999999E-3</v>
      </c>
      <c r="N85" s="58">
        <v>-1E-4</v>
      </c>
      <c r="O85" s="58">
        <v>1.1000000000000001E-3</v>
      </c>
      <c r="P85" s="58">
        <v>2.3E-3</v>
      </c>
      <c r="Q85" s="58">
        <v>3.5000000000000001E-3</v>
      </c>
      <c r="R85" s="58">
        <v>4.5999999999999999E-3</v>
      </c>
      <c r="S85" s="58">
        <v>5.5999999999999999E-3</v>
      </c>
      <c r="T85" s="58">
        <v>6.4000000000000003E-3</v>
      </c>
      <c r="U85" s="58">
        <v>7.1999999999999998E-3</v>
      </c>
      <c r="V85" s="58">
        <v>7.7999999999999996E-3</v>
      </c>
      <c r="W85" s="58">
        <v>8.2000000000000007E-3</v>
      </c>
      <c r="X85" s="58">
        <v>8.3999999999999995E-3</v>
      </c>
      <c r="Y85" s="58">
        <v>8.3999999999999995E-3</v>
      </c>
      <c r="Z85" s="58">
        <v>8.3000000000000001E-3</v>
      </c>
      <c r="AA85" s="58">
        <v>8.0000000000000002E-3</v>
      </c>
      <c r="AB85" s="58">
        <v>7.4999999999999997E-3</v>
      </c>
      <c r="AC85" s="58">
        <v>6.8999999999999999E-3</v>
      </c>
      <c r="AD85" s="58">
        <v>6.1000000000000004E-3</v>
      </c>
      <c r="AE85" s="58">
        <v>5.1000000000000004E-3</v>
      </c>
      <c r="AF85" s="58">
        <v>4.1000000000000003E-3</v>
      </c>
      <c r="AG85" s="58">
        <v>3.0000000000000001E-3</v>
      </c>
      <c r="AH85" s="58">
        <v>1.9E-3</v>
      </c>
      <c r="AI85" s="58">
        <v>6.9999999999999999E-4</v>
      </c>
      <c r="AJ85" s="58">
        <v>-4.0000000000000002E-4</v>
      </c>
      <c r="AK85" s="58">
        <v>-1.5E-3</v>
      </c>
      <c r="AL85" s="58">
        <v>-2.5000000000000001E-3</v>
      </c>
      <c r="AM85" s="58">
        <v>-3.3999999999999998E-3</v>
      </c>
      <c r="AN85" s="58">
        <v>-4.1999999999999997E-3</v>
      </c>
      <c r="AO85" s="58">
        <v>-4.7999999999999996E-3</v>
      </c>
      <c r="AP85" s="58">
        <v>-5.3E-3</v>
      </c>
      <c r="AQ85" s="58">
        <v>-5.7000000000000002E-3</v>
      </c>
      <c r="AR85" s="58">
        <v>-5.8999999999999999E-3</v>
      </c>
      <c r="AS85" s="58">
        <v>-5.8999999999999999E-3</v>
      </c>
      <c r="AT85" s="58">
        <v>-5.7000000000000002E-3</v>
      </c>
      <c r="AU85" s="58">
        <v>-5.3E-3</v>
      </c>
      <c r="AV85" s="58">
        <v>-4.7999999999999996E-3</v>
      </c>
      <c r="AW85" s="58">
        <v>-4.1999999999999997E-3</v>
      </c>
      <c r="AX85" s="58">
        <v>-3.3999999999999998E-3</v>
      </c>
      <c r="AY85" s="58">
        <v>-2.5000000000000001E-3</v>
      </c>
      <c r="AZ85" s="58">
        <v>-1.5E-3</v>
      </c>
      <c r="BA85" s="58">
        <v>-5.0000000000000001E-4</v>
      </c>
      <c r="BB85" s="58">
        <v>5.0000000000000001E-4</v>
      </c>
      <c r="BC85" s="58">
        <v>1.5E-3</v>
      </c>
      <c r="BD85" s="63">
        <v>2.3999999999999998E-3</v>
      </c>
      <c r="BE85" s="63">
        <v>3.2000000000000002E-3</v>
      </c>
      <c r="BF85" s="59">
        <v>4.0000000000000001E-3</v>
      </c>
      <c r="BG85" s="58">
        <v>4.4999999999999997E-3</v>
      </c>
      <c r="BH85" s="58">
        <v>5.0000000000000001E-3</v>
      </c>
      <c r="BI85" s="58">
        <v>5.4000000000000003E-3</v>
      </c>
      <c r="BJ85" s="58">
        <v>5.5999999999999999E-3</v>
      </c>
      <c r="BK85" s="58">
        <v>5.8999999999999999E-3</v>
      </c>
      <c r="BL85" s="58">
        <v>6.0000000000000001E-3</v>
      </c>
      <c r="BM85" s="60">
        <v>5.7999999999999996E-3</v>
      </c>
      <c r="BN85" s="60">
        <v>5.4999999999999997E-3</v>
      </c>
      <c r="BO85" s="60">
        <v>5.1999999999999998E-3</v>
      </c>
      <c r="BP85" s="60">
        <v>5.0000000000000001E-3</v>
      </c>
      <c r="BQ85" s="60">
        <v>4.8999999999999998E-3</v>
      </c>
      <c r="BR85" s="60">
        <v>4.7000000000000002E-3</v>
      </c>
      <c r="BS85" s="60">
        <v>4.5999999999999999E-3</v>
      </c>
      <c r="BT85" s="60">
        <v>4.5999999999999999E-3</v>
      </c>
      <c r="BU85" s="60">
        <v>4.5999999999999999E-3</v>
      </c>
      <c r="BV85" s="60">
        <v>4.5999999999999999E-3</v>
      </c>
      <c r="BW85" s="60">
        <v>4.7000000000000002E-3</v>
      </c>
      <c r="BX85" s="60">
        <v>4.7000000000000002E-3</v>
      </c>
      <c r="BY85" s="60">
        <v>4.7999999999999996E-3</v>
      </c>
      <c r="BZ85" s="60">
        <v>4.8999999999999998E-3</v>
      </c>
      <c r="CA85" s="60">
        <v>5.0000000000000001E-3</v>
      </c>
      <c r="CB85" s="60">
        <v>5.0000000000000001E-3</v>
      </c>
      <c r="CC85" s="60">
        <v>5.1999999999999998E-3</v>
      </c>
      <c r="CD85" s="60">
        <v>5.3E-3</v>
      </c>
      <c r="CE85" s="60">
        <v>5.4000000000000003E-3</v>
      </c>
      <c r="CF85" s="60">
        <v>5.4999999999999997E-3</v>
      </c>
      <c r="CG85" s="148"/>
      <c r="CH85" s="148"/>
      <c r="CI85" s="148"/>
      <c r="CJ85" s="148"/>
      <c r="CK85" s="148"/>
      <c r="CL85" s="148"/>
      <c r="CM85" s="148"/>
      <c r="CN85" s="148"/>
      <c r="CO85" s="148"/>
      <c r="CP85" s="148"/>
      <c r="CQ85" s="148"/>
      <c r="CR85" s="148"/>
      <c r="CS85" s="148"/>
      <c r="CT85" s="148"/>
      <c r="CU85" s="148"/>
      <c r="CV85" s="148"/>
      <c r="CW85" s="148"/>
      <c r="CX85" s="148"/>
      <c r="CY85" s="148"/>
      <c r="CZ85" s="148"/>
      <c r="DA85" s="148"/>
      <c r="DB85" s="148"/>
      <c r="DC85" s="148"/>
      <c r="DD85" s="148"/>
      <c r="DE85" s="148"/>
      <c r="DF85" s="148"/>
      <c r="DG85" s="148"/>
      <c r="DH85" s="148"/>
      <c r="DI85" s="148"/>
      <c r="DJ85" s="148"/>
    </row>
    <row r="86" spans="1:114">
      <c r="A86" s="57">
        <v>103</v>
      </c>
      <c r="B86" s="58">
        <v>-1.15E-2</v>
      </c>
      <c r="C86" s="58">
        <v>-1.06E-2</v>
      </c>
      <c r="D86" s="58">
        <v>-9.7999999999999997E-3</v>
      </c>
      <c r="E86" s="58">
        <v>-8.8999999999999999E-3</v>
      </c>
      <c r="F86" s="58">
        <v>-8.0999999999999996E-3</v>
      </c>
      <c r="G86" s="58">
        <v>-7.1999999999999998E-3</v>
      </c>
      <c r="H86" s="58">
        <v>-6.3E-3</v>
      </c>
      <c r="I86" s="58">
        <v>-5.3E-3</v>
      </c>
      <c r="J86" s="58">
        <v>-4.4000000000000003E-3</v>
      </c>
      <c r="K86" s="58">
        <v>-3.3E-3</v>
      </c>
      <c r="L86" s="58">
        <v>-2.3E-3</v>
      </c>
      <c r="M86" s="58">
        <v>-1.1999999999999999E-3</v>
      </c>
      <c r="N86" s="58">
        <v>-1E-4</v>
      </c>
      <c r="O86" s="58">
        <v>1.1000000000000001E-3</v>
      </c>
      <c r="P86" s="58">
        <v>2.2000000000000001E-3</v>
      </c>
      <c r="Q86" s="58">
        <v>3.2000000000000002E-3</v>
      </c>
      <c r="R86" s="58">
        <v>4.1999999999999997E-3</v>
      </c>
      <c r="S86" s="58">
        <v>5.1000000000000004E-3</v>
      </c>
      <c r="T86" s="58">
        <v>5.8999999999999999E-3</v>
      </c>
      <c r="U86" s="58">
        <v>6.6E-3</v>
      </c>
      <c r="V86" s="58">
        <v>7.1999999999999998E-3</v>
      </c>
      <c r="W86" s="58">
        <v>7.4999999999999997E-3</v>
      </c>
      <c r="X86" s="58">
        <v>7.7999999999999996E-3</v>
      </c>
      <c r="Y86" s="58">
        <v>7.7999999999999996E-3</v>
      </c>
      <c r="Z86" s="58">
        <v>7.7000000000000002E-3</v>
      </c>
      <c r="AA86" s="58">
        <v>7.4000000000000003E-3</v>
      </c>
      <c r="AB86" s="58">
        <v>6.8999999999999999E-3</v>
      </c>
      <c r="AC86" s="58">
        <v>6.3E-3</v>
      </c>
      <c r="AD86" s="58">
        <v>5.5999999999999999E-3</v>
      </c>
      <c r="AE86" s="58">
        <v>4.7000000000000002E-3</v>
      </c>
      <c r="AF86" s="58">
        <v>3.8E-3</v>
      </c>
      <c r="AG86" s="58">
        <v>2.8E-3</v>
      </c>
      <c r="AH86" s="58">
        <v>1.6999999999999999E-3</v>
      </c>
      <c r="AI86" s="58">
        <v>5.9999999999999995E-4</v>
      </c>
      <c r="AJ86" s="58">
        <v>-4.0000000000000002E-4</v>
      </c>
      <c r="AK86" s="58">
        <v>-1.4E-3</v>
      </c>
      <c r="AL86" s="58">
        <v>-2.3E-3</v>
      </c>
      <c r="AM86" s="58">
        <v>-3.0999999999999999E-3</v>
      </c>
      <c r="AN86" s="58">
        <v>-3.8999999999999998E-3</v>
      </c>
      <c r="AO86" s="58">
        <v>-4.4999999999999997E-3</v>
      </c>
      <c r="AP86" s="58">
        <v>-4.8999999999999998E-3</v>
      </c>
      <c r="AQ86" s="58">
        <v>-5.1999999999999998E-3</v>
      </c>
      <c r="AR86" s="58">
        <v>-5.4000000000000003E-3</v>
      </c>
      <c r="AS86" s="58">
        <v>-5.4000000000000003E-3</v>
      </c>
      <c r="AT86" s="58">
        <v>-5.3E-3</v>
      </c>
      <c r="AU86" s="58">
        <v>-4.8999999999999998E-3</v>
      </c>
      <c r="AV86" s="58">
        <v>-4.4999999999999997E-3</v>
      </c>
      <c r="AW86" s="58">
        <v>-3.8E-3</v>
      </c>
      <c r="AX86" s="58">
        <v>-3.0999999999999999E-3</v>
      </c>
      <c r="AY86" s="58">
        <v>-2.3E-3</v>
      </c>
      <c r="AZ86" s="58">
        <v>-1.4E-3</v>
      </c>
      <c r="BA86" s="58">
        <v>-4.0000000000000002E-4</v>
      </c>
      <c r="BB86" s="58">
        <v>5.0000000000000001E-4</v>
      </c>
      <c r="BC86" s="58">
        <v>1.4E-3</v>
      </c>
      <c r="BD86" s="63">
        <v>2.2000000000000001E-3</v>
      </c>
      <c r="BE86" s="63">
        <v>3.0000000000000001E-3</v>
      </c>
      <c r="BF86" s="59">
        <v>3.7000000000000002E-3</v>
      </c>
      <c r="BG86" s="58">
        <v>4.1999999999999997E-3</v>
      </c>
      <c r="BH86" s="58">
        <v>4.5999999999999999E-3</v>
      </c>
      <c r="BI86" s="58">
        <v>5.0000000000000001E-3</v>
      </c>
      <c r="BJ86" s="58">
        <v>5.1999999999999998E-3</v>
      </c>
      <c r="BK86" s="58">
        <v>5.4000000000000003E-3</v>
      </c>
      <c r="BL86" s="58">
        <v>5.5999999999999999E-3</v>
      </c>
      <c r="BM86" s="60">
        <v>5.3E-3</v>
      </c>
      <c r="BN86" s="60">
        <v>5.1000000000000004E-3</v>
      </c>
      <c r="BO86" s="60">
        <v>4.7999999999999996E-3</v>
      </c>
      <c r="BP86" s="60">
        <v>4.5999999999999999E-3</v>
      </c>
      <c r="BQ86" s="60">
        <v>4.4999999999999997E-3</v>
      </c>
      <c r="BR86" s="60">
        <v>4.4000000000000003E-3</v>
      </c>
      <c r="BS86" s="60">
        <v>4.3E-3</v>
      </c>
      <c r="BT86" s="60">
        <v>4.1999999999999997E-3</v>
      </c>
      <c r="BU86" s="60">
        <v>4.1999999999999997E-3</v>
      </c>
      <c r="BV86" s="60">
        <v>4.3E-3</v>
      </c>
      <c r="BW86" s="60">
        <v>4.3E-3</v>
      </c>
      <c r="BX86" s="60">
        <v>4.4000000000000003E-3</v>
      </c>
      <c r="BY86" s="60">
        <v>4.4000000000000003E-3</v>
      </c>
      <c r="BZ86" s="60">
        <v>4.4999999999999997E-3</v>
      </c>
      <c r="CA86" s="60">
        <v>4.5999999999999999E-3</v>
      </c>
      <c r="CB86" s="60">
        <v>4.7000000000000002E-3</v>
      </c>
      <c r="CC86" s="60">
        <v>4.7999999999999996E-3</v>
      </c>
      <c r="CD86" s="60">
        <v>4.8999999999999998E-3</v>
      </c>
      <c r="CE86" s="60">
        <v>5.0000000000000001E-3</v>
      </c>
      <c r="CF86" s="60">
        <v>5.1000000000000004E-3</v>
      </c>
      <c r="CG86" s="148"/>
      <c r="CH86" s="148"/>
      <c r="CI86" s="148"/>
      <c r="CJ86" s="148"/>
      <c r="CK86" s="148"/>
      <c r="CL86" s="148"/>
      <c r="CM86" s="148"/>
      <c r="CN86" s="148"/>
      <c r="CO86" s="148"/>
      <c r="CP86" s="148"/>
      <c r="CQ86" s="148"/>
      <c r="CR86" s="148"/>
      <c r="CS86" s="148"/>
      <c r="CT86" s="148"/>
      <c r="CU86" s="148"/>
      <c r="CV86" s="148"/>
      <c r="CW86" s="148"/>
      <c r="CX86" s="148"/>
      <c r="CY86" s="148"/>
      <c r="CZ86" s="148"/>
      <c r="DA86" s="148"/>
      <c r="DB86" s="148"/>
      <c r="DC86" s="148"/>
      <c r="DD86" s="148"/>
      <c r="DE86" s="148"/>
      <c r="DF86" s="148"/>
      <c r="DG86" s="148"/>
      <c r="DH86" s="148"/>
      <c r="DI86" s="148"/>
      <c r="DJ86" s="148"/>
    </row>
    <row r="87" spans="1:114">
      <c r="A87" s="57">
        <v>104</v>
      </c>
      <c r="B87" s="58">
        <v>-1.0500000000000001E-2</v>
      </c>
      <c r="C87" s="58">
        <v>-9.7999999999999997E-3</v>
      </c>
      <c r="D87" s="58">
        <v>-8.9999999999999993E-3</v>
      </c>
      <c r="E87" s="58">
        <v>-8.2000000000000007E-3</v>
      </c>
      <c r="F87" s="58">
        <v>-7.4000000000000003E-3</v>
      </c>
      <c r="G87" s="58">
        <v>-6.6E-3</v>
      </c>
      <c r="H87" s="58">
        <v>-5.7999999999999996E-3</v>
      </c>
      <c r="I87" s="58">
        <v>-4.8999999999999998E-3</v>
      </c>
      <c r="J87" s="58">
        <v>-4.0000000000000001E-3</v>
      </c>
      <c r="K87" s="58">
        <v>-3.0999999999999999E-3</v>
      </c>
      <c r="L87" s="58">
        <v>-2.0999999999999999E-3</v>
      </c>
      <c r="M87" s="58">
        <v>-1.1000000000000001E-3</v>
      </c>
      <c r="N87" s="58">
        <v>-1E-4</v>
      </c>
      <c r="O87" s="58">
        <v>1E-3</v>
      </c>
      <c r="P87" s="58">
        <v>2E-3</v>
      </c>
      <c r="Q87" s="58">
        <v>2.8999999999999998E-3</v>
      </c>
      <c r="R87" s="58">
        <v>3.8999999999999998E-3</v>
      </c>
      <c r="S87" s="58">
        <v>4.7000000000000002E-3</v>
      </c>
      <c r="T87" s="58">
        <v>5.4000000000000003E-3</v>
      </c>
      <c r="U87" s="58">
        <v>6.1000000000000004E-3</v>
      </c>
      <c r="V87" s="58">
        <v>6.6E-3</v>
      </c>
      <c r="W87" s="58">
        <v>6.8999999999999999E-3</v>
      </c>
      <c r="X87" s="58">
        <v>7.1000000000000004E-3</v>
      </c>
      <c r="Y87" s="58">
        <v>7.1000000000000004E-3</v>
      </c>
      <c r="Z87" s="58">
        <v>7.0000000000000001E-3</v>
      </c>
      <c r="AA87" s="58">
        <v>6.7999999999999996E-3</v>
      </c>
      <c r="AB87" s="58">
        <v>6.4000000000000003E-3</v>
      </c>
      <c r="AC87" s="58">
        <v>5.7999999999999996E-3</v>
      </c>
      <c r="AD87" s="58">
        <v>5.1000000000000004E-3</v>
      </c>
      <c r="AE87" s="58">
        <v>4.3E-3</v>
      </c>
      <c r="AF87" s="58">
        <v>3.5000000000000001E-3</v>
      </c>
      <c r="AG87" s="58">
        <v>2.5000000000000001E-3</v>
      </c>
      <c r="AH87" s="58">
        <v>1.6000000000000001E-3</v>
      </c>
      <c r="AI87" s="58">
        <v>5.9999999999999995E-4</v>
      </c>
      <c r="AJ87" s="58">
        <v>-4.0000000000000002E-4</v>
      </c>
      <c r="AK87" s="58">
        <v>-1.2999999999999999E-3</v>
      </c>
      <c r="AL87" s="58">
        <v>-2.0999999999999999E-3</v>
      </c>
      <c r="AM87" s="58">
        <v>-2.8999999999999998E-3</v>
      </c>
      <c r="AN87" s="58">
        <v>-3.5000000000000001E-3</v>
      </c>
      <c r="AO87" s="58">
        <v>-4.1000000000000003E-3</v>
      </c>
      <c r="AP87" s="58">
        <v>-4.4999999999999997E-3</v>
      </c>
      <c r="AQ87" s="58">
        <v>-4.7999999999999996E-3</v>
      </c>
      <c r="AR87" s="58">
        <v>-5.0000000000000001E-3</v>
      </c>
      <c r="AS87" s="58">
        <v>-5.0000000000000001E-3</v>
      </c>
      <c r="AT87" s="58">
        <v>-4.7999999999999996E-3</v>
      </c>
      <c r="AU87" s="58">
        <v>-4.4999999999999997E-3</v>
      </c>
      <c r="AV87" s="58">
        <v>-4.1000000000000003E-3</v>
      </c>
      <c r="AW87" s="58">
        <v>-3.5000000000000001E-3</v>
      </c>
      <c r="AX87" s="58">
        <v>-2.8999999999999998E-3</v>
      </c>
      <c r="AY87" s="58">
        <v>-2.0999999999999999E-3</v>
      </c>
      <c r="AZ87" s="58">
        <v>-1.2999999999999999E-3</v>
      </c>
      <c r="BA87" s="58">
        <v>-4.0000000000000002E-4</v>
      </c>
      <c r="BB87" s="58">
        <v>5.0000000000000001E-4</v>
      </c>
      <c r="BC87" s="58">
        <v>1.2999999999999999E-3</v>
      </c>
      <c r="BD87" s="63">
        <v>2.0999999999999999E-3</v>
      </c>
      <c r="BE87" s="63">
        <v>2.7000000000000001E-3</v>
      </c>
      <c r="BF87" s="59">
        <v>3.3E-3</v>
      </c>
      <c r="BG87" s="58">
        <v>3.8E-3</v>
      </c>
      <c r="BH87" s="58">
        <v>4.1999999999999997E-3</v>
      </c>
      <c r="BI87" s="58">
        <v>4.4999999999999997E-3</v>
      </c>
      <c r="BJ87" s="58">
        <v>4.7999999999999996E-3</v>
      </c>
      <c r="BK87" s="58">
        <v>5.0000000000000001E-3</v>
      </c>
      <c r="BL87" s="58">
        <v>5.1000000000000004E-3</v>
      </c>
      <c r="BM87" s="60">
        <v>4.8999999999999998E-3</v>
      </c>
      <c r="BN87" s="60">
        <v>4.5999999999999999E-3</v>
      </c>
      <c r="BO87" s="60">
        <v>4.4000000000000003E-3</v>
      </c>
      <c r="BP87" s="60">
        <v>4.3E-3</v>
      </c>
      <c r="BQ87" s="60">
        <v>4.1000000000000003E-3</v>
      </c>
      <c r="BR87" s="60">
        <v>4.0000000000000001E-3</v>
      </c>
      <c r="BS87" s="60">
        <v>3.8999999999999998E-3</v>
      </c>
      <c r="BT87" s="60">
        <v>3.8999999999999998E-3</v>
      </c>
      <c r="BU87" s="60">
        <v>3.8999999999999998E-3</v>
      </c>
      <c r="BV87" s="60">
        <v>3.8999999999999998E-3</v>
      </c>
      <c r="BW87" s="60">
        <v>3.8999999999999998E-3</v>
      </c>
      <c r="BX87" s="60">
        <v>4.0000000000000001E-3</v>
      </c>
      <c r="BY87" s="60">
        <v>4.1000000000000003E-3</v>
      </c>
      <c r="BZ87" s="60">
        <v>4.1000000000000003E-3</v>
      </c>
      <c r="CA87" s="60">
        <v>4.1999999999999997E-3</v>
      </c>
      <c r="CB87" s="60">
        <v>4.3E-3</v>
      </c>
      <c r="CC87" s="60">
        <v>4.4000000000000003E-3</v>
      </c>
      <c r="CD87" s="60">
        <v>4.4999999999999997E-3</v>
      </c>
      <c r="CE87" s="60">
        <v>4.5999999999999999E-3</v>
      </c>
      <c r="CF87" s="60">
        <v>4.7000000000000002E-3</v>
      </c>
      <c r="CG87" s="148"/>
      <c r="CH87" s="148"/>
      <c r="CI87" s="148"/>
      <c r="CJ87" s="148"/>
      <c r="CK87" s="148"/>
      <c r="CL87" s="148"/>
      <c r="CM87" s="148"/>
      <c r="CN87" s="148"/>
      <c r="CO87" s="148"/>
      <c r="CP87" s="148"/>
      <c r="CQ87" s="148"/>
      <c r="CR87" s="148"/>
      <c r="CS87" s="148"/>
      <c r="CT87" s="148"/>
      <c r="CU87" s="148"/>
      <c r="CV87" s="148"/>
      <c r="CW87" s="148"/>
      <c r="CX87" s="148"/>
      <c r="CY87" s="148"/>
      <c r="CZ87" s="148"/>
      <c r="DA87" s="148"/>
      <c r="DB87" s="148"/>
      <c r="DC87" s="148"/>
      <c r="DD87" s="148"/>
      <c r="DE87" s="148"/>
      <c r="DF87" s="148"/>
      <c r="DG87" s="148"/>
      <c r="DH87" s="148"/>
      <c r="DI87" s="148"/>
      <c r="DJ87" s="148"/>
    </row>
    <row r="88" spans="1:114">
      <c r="A88" s="57">
        <v>105</v>
      </c>
      <c r="B88" s="58">
        <v>-9.5999999999999992E-3</v>
      </c>
      <c r="C88" s="58">
        <v>-8.8999999999999999E-3</v>
      </c>
      <c r="D88" s="58">
        <v>-8.2000000000000007E-3</v>
      </c>
      <c r="E88" s="58">
        <v>-7.4999999999999997E-3</v>
      </c>
      <c r="F88" s="58">
        <v>-6.7000000000000002E-3</v>
      </c>
      <c r="G88" s="58">
        <v>-6.0000000000000001E-3</v>
      </c>
      <c r="H88" s="58">
        <v>-5.1999999999999998E-3</v>
      </c>
      <c r="I88" s="58">
        <v>-4.4999999999999997E-3</v>
      </c>
      <c r="J88" s="58">
        <v>-3.5999999999999999E-3</v>
      </c>
      <c r="K88" s="58">
        <v>-2.8E-3</v>
      </c>
      <c r="L88" s="58">
        <v>-1.9E-3</v>
      </c>
      <c r="M88" s="58">
        <v>-1E-3</v>
      </c>
      <c r="N88" s="58">
        <v>-1E-4</v>
      </c>
      <c r="O88" s="58">
        <v>8.9999999999999998E-4</v>
      </c>
      <c r="P88" s="58">
        <v>1.8E-3</v>
      </c>
      <c r="Q88" s="58">
        <v>2.7000000000000001E-3</v>
      </c>
      <c r="R88" s="58">
        <v>3.5000000000000001E-3</v>
      </c>
      <c r="S88" s="58">
        <v>4.3E-3</v>
      </c>
      <c r="T88" s="58">
        <v>5.0000000000000001E-3</v>
      </c>
      <c r="U88" s="58">
        <v>5.4999999999999997E-3</v>
      </c>
      <c r="V88" s="58">
        <v>6.0000000000000001E-3</v>
      </c>
      <c r="W88" s="58">
        <v>6.3E-3</v>
      </c>
      <c r="X88" s="58">
        <v>6.4999999999999997E-3</v>
      </c>
      <c r="Y88" s="58">
        <v>6.4999999999999997E-3</v>
      </c>
      <c r="Z88" s="58">
        <v>6.4000000000000003E-3</v>
      </c>
      <c r="AA88" s="58">
        <v>6.1999999999999998E-3</v>
      </c>
      <c r="AB88" s="58">
        <v>5.7999999999999996E-3</v>
      </c>
      <c r="AC88" s="58">
        <v>5.3E-3</v>
      </c>
      <c r="AD88" s="58">
        <v>4.7000000000000002E-3</v>
      </c>
      <c r="AE88" s="58">
        <v>3.8999999999999998E-3</v>
      </c>
      <c r="AF88" s="58">
        <v>3.2000000000000002E-3</v>
      </c>
      <c r="AG88" s="58">
        <v>2.3E-3</v>
      </c>
      <c r="AH88" s="58">
        <v>1.4E-3</v>
      </c>
      <c r="AI88" s="58">
        <v>5.0000000000000001E-4</v>
      </c>
      <c r="AJ88" s="58">
        <v>-2.9999999999999997E-4</v>
      </c>
      <c r="AK88" s="58">
        <v>-1.1999999999999999E-3</v>
      </c>
      <c r="AL88" s="58">
        <v>-1.9E-3</v>
      </c>
      <c r="AM88" s="58">
        <v>-2.5999999999999999E-3</v>
      </c>
      <c r="AN88" s="58">
        <v>-3.2000000000000002E-3</v>
      </c>
      <c r="AO88" s="58">
        <v>-3.7000000000000002E-3</v>
      </c>
      <c r="AP88" s="58">
        <v>-4.1000000000000003E-3</v>
      </c>
      <c r="AQ88" s="58">
        <v>-4.4000000000000003E-3</v>
      </c>
      <c r="AR88" s="58">
        <v>-4.4999999999999997E-3</v>
      </c>
      <c r="AS88" s="58">
        <v>-4.4999999999999997E-3</v>
      </c>
      <c r="AT88" s="58">
        <v>-4.4000000000000003E-3</v>
      </c>
      <c r="AU88" s="58">
        <v>-4.1000000000000003E-3</v>
      </c>
      <c r="AV88" s="58">
        <v>-3.7000000000000002E-3</v>
      </c>
      <c r="AW88" s="58">
        <v>-3.2000000000000002E-3</v>
      </c>
      <c r="AX88" s="58">
        <v>-2.5999999999999999E-3</v>
      </c>
      <c r="AY88" s="58">
        <v>-1.9E-3</v>
      </c>
      <c r="AZ88" s="58">
        <v>-1.1999999999999999E-3</v>
      </c>
      <c r="BA88" s="58">
        <v>-4.0000000000000002E-4</v>
      </c>
      <c r="BB88" s="58">
        <v>4.0000000000000002E-4</v>
      </c>
      <c r="BC88" s="58">
        <v>1.1999999999999999E-3</v>
      </c>
      <c r="BD88" s="63">
        <v>1.9E-3</v>
      </c>
      <c r="BE88" s="63">
        <v>2.5000000000000001E-3</v>
      </c>
      <c r="BF88" s="59">
        <v>3.0000000000000001E-3</v>
      </c>
      <c r="BG88" s="58">
        <v>3.5000000000000001E-3</v>
      </c>
      <c r="BH88" s="58">
        <v>3.8999999999999998E-3</v>
      </c>
      <c r="BI88" s="58">
        <v>4.1000000000000003E-3</v>
      </c>
      <c r="BJ88" s="58">
        <v>4.3E-3</v>
      </c>
      <c r="BK88" s="58">
        <v>4.4999999999999997E-3</v>
      </c>
      <c r="BL88" s="58">
        <v>4.5999999999999999E-3</v>
      </c>
      <c r="BM88" s="60">
        <v>4.4000000000000003E-3</v>
      </c>
      <c r="BN88" s="60">
        <v>4.1999999999999997E-3</v>
      </c>
      <c r="BO88" s="60">
        <v>4.0000000000000001E-3</v>
      </c>
      <c r="BP88" s="60">
        <v>3.8999999999999998E-3</v>
      </c>
      <c r="BQ88" s="60">
        <v>3.7000000000000002E-3</v>
      </c>
      <c r="BR88" s="60">
        <v>3.5999999999999999E-3</v>
      </c>
      <c r="BS88" s="60">
        <v>3.5999999999999999E-3</v>
      </c>
      <c r="BT88" s="60">
        <v>3.5000000000000001E-3</v>
      </c>
      <c r="BU88" s="60">
        <v>3.5000000000000001E-3</v>
      </c>
      <c r="BV88" s="60">
        <v>3.5999999999999999E-3</v>
      </c>
      <c r="BW88" s="60">
        <v>3.5999999999999999E-3</v>
      </c>
      <c r="BX88" s="60">
        <v>3.5999999999999999E-3</v>
      </c>
      <c r="BY88" s="60">
        <v>3.7000000000000002E-3</v>
      </c>
      <c r="BZ88" s="60">
        <v>3.7000000000000002E-3</v>
      </c>
      <c r="CA88" s="60">
        <v>3.8E-3</v>
      </c>
      <c r="CB88" s="60">
        <v>3.8999999999999998E-3</v>
      </c>
      <c r="CC88" s="60">
        <v>4.0000000000000001E-3</v>
      </c>
      <c r="CD88" s="60">
        <v>4.1000000000000003E-3</v>
      </c>
      <c r="CE88" s="60">
        <v>4.1000000000000003E-3</v>
      </c>
      <c r="CF88" s="60">
        <v>4.3E-3</v>
      </c>
      <c r="CG88" s="148"/>
      <c r="CH88" s="148"/>
      <c r="CI88" s="148"/>
      <c r="CJ88" s="148"/>
      <c r="CK88" s="148"/>
      <c r="CL88" s="148"/>
      <c r="CM88" s="148"/>
      <c r="CN88" s="148"/>
      <c r="CO88" s="148"/>
      <c r="CP88" s="148"/>
      <c r="CQ88" s="148"/>
      <c r="CR88" s="148"/>
      <c r="CS88" s="148"/>
      <c r="CT88" s="148"/>
      <c r="CU88" s="148"/>
      <c r="CV88" s="148"/>
      <c r="CW88" s="148"/>
      <c r="CX88" s="148"/>
      <c r="CY88" s="148"/>
      <c r="CZ88" s="148"/>
      <c r="DA88" s="148"/>
      <c r="DB88" s="148"/>
      <c r="DC88" s="148"/>
      <c r="DD88" s="148"/>
      <c r="DE88" s="148"/>
      <c r="DF88" s="148"/>
      <c r="DG88" s="148"/>
      <c r="DH88" s="148"/>
      <c r="DI88" s="148"/>
      <c r="DJ88" s="148"/>
    </row>
    <row r="89" spans="1:114">
      <c r="A89" s="57">
        <v>106</v>
      </c>
      <c r="B89" s="58">
        <v>-8.6E-3</v>
      </c>
      <c r="C89" s="58">
        <v>-8.0000000000000002E-3</v>
      </c>
      <c r="D89" s="58">
        <v>-7.3000000000000001E-3</v>
      </c>
      <c r="E89" s="58">
        <v>-6.7000000000000002E-3</v>
      </c>
      <c r="F89" s="58">
        <v>-6.1000000000000004E-3</v>
      </c>
      <c r="G89" s="58">
        <v>-5.4000000000000003E-3</v>
      </c>
      <c r="H89" s="58">
        <v>-4.7000000000000002E-3</v>
      </c>
      <c r="I89" s="58">
        <v>-4.0000000000000001E-3</v>
      </c>
      <c r="J89" s="58">
        <v>-3.3E-3</v>
      </c>
      <c r="K89" s="58">
        <v>-2.5000000000000001E-3</v>
      </c>
      <c r="L89" s="58">
        <v>-1.6999999999999999E-3</v>
      </c>
      <c r="M89" s="58">
        <v>-8.9999999999999998E-4</v>
      </c>
      <c r="N89" s="58">
        <v>0</v>
      </c>
      <c r="O89" s="58">
        <v>8.0000000000000004E-4</v>
      </c>
      <c r="P89" s="58">
        <v>1.6000000000000001E-3</v>
      </c>
      <c r="Q89" s="58">
        <v>2.3999999999999998E-3</v>
      </c>
      <c r="R89" s="58">
        <v>3.2000000000000002E-3</v>
      </c>
      <c r="S89" s="58">
        <v>3.8E-3</v>
      </c>
      <c r="T89" s="58">
        <v>4.4999999999999997E-3</v>
      </c>
      <c r="U89" s="58">
        <v>5.0000000000000001E-3</v>
      </c>
      <c r="V89" s="58">
        <v>5.4000000000000003E-3</v>
      </c>
      <c r="W89" s="58">
        <v>5.7000000000000002E-3</v>
      </c>
      <c r="X89" s="58">
        <v>5.7999999999999996E-3</v>
      </c>
      <c r="Y89" s="58">
        <v>5.7999999999999996E-3</v>
      </c>
      <c r="Z89" s="58">
        <v>5.7999999999999996E-3</v>
      </c>
      <c r="AA89" s="58">
        <v>5.4999999999999997E-3</v>
      </c>
      <c r="AB89" s="58">
        <v>5.1999999999999998E-3</v>
      </c>
      <c r="AC89" s="58">
        <v>4.7000000000000002E-3</v>
      </c>
      <c r="AD89" s="58">
        <v>4.1999999999999997E-3</v>
      </c>
      <c r="AE89" s="58">
        <v>3.5999999999999999E-3</v>
      </c>
      <c r="AF89" s="58">
        <v>2.8E-3</v>
      </c>
      <c r="AG89" s="58">
        <v>2.0999999999999999E-3</v>
      </c>
      <c r="AH89" s="58">
        <v>1.2999999999999999E-3</v>
      </c>
      <c r="AI89" s="58">
        <v>5.0000000000000001E-4</v>
      </c>
      <c r="AJ89" s="58">
        <v>-2.9999999999999997E-4</v>
      </c>
      <c r="AK89" s="58">
        <v>-1E-3</v>
      </c>
      <c r="AL89" s="58">
        <v>-1.6999999999999999E-3</v>
      </c>
      <c r="AM89" s="58">
        <v>-2.3999999999999998E-3</v>
      </c>
      <c r="AN89" s="58">
        <v>-2.8999999999999998E-3</v>
      </c>
      <c r="AO89" s="58">
        <v>-3.3E-3</v>
      </c>
      <c r="AP89" s="58">
        <v>-3.7000000000000002E-3</v>
      </c>
      <c r="AQ89" s="58">
        <v>-3.8999999999999998E-3</v>
      </c>
      <c r="AR89" s="58">
        <v>-4.1000000000000003E-3</v>
      </c>
      <c r="AS89" s="58">
        <v>-4.1000000000000003E-3</v>
      </c>
      <c r="AT89" s="58">
        <v>-3.8999999999999998E-3</v>
      </c>
      <c r="AU89" s="58">
        <v>-3.7000000000000002E-3</v>
      </c>
      <c r="AV89" s="58">
        <v>-3.3E-3</v>
      </c>
      <c r="AW89" s="58">
        <v>-2.8999999999999998E-3</v>
      </c>
      <c r="AX89" s="58">
        <v>-2.3E-3</v>
      </c>
      <c r="AY89" s="58">
        <v>-1.6999999999999999E-3</v>
      </c>
      <c r="AZ89" s="58">
        <v>-1E-3</v>
      </c>
      <c r="BA89" s="58">
        <v>-2.9999999999999997E-4</v>
      </c>
      <c r="BB89" s="58">
        <v>4.0000000000000002E-4</v>
      </c>
      <c r="BC89" s="58">
        <v>1.1000000000000001E-3</v>
      </c>
      <c r="BD89" s="63">
        <v>1.6999999999999999E-3</v>
      </c>
      <c r="BE89" s="63">
        <v>2.2000000000000001E-3</v>
      </c>
      <c r="BF89" s="59">
        <v>2.7000000000000001E-3</v>
      </c>
      <c r="BG89" s="58">
        <v>3.0999999999999999E-3</v>
      </c>
      <c r="BH89" s="58">
        <v>3.5000000000000001E-3</v>
      </c>
      <c r="BI89" s="58">
        <v>3.7000000000000002E-3</v>
      </c>
      <c r="BJ89" s="58">
        <v>3.8999999999999998E-3</v>
      </c>
      <c r="BK89" s="58">
        <v>4.1000000000000003E-3</v>
      </c>
      <c r="BL89" s="58">
        <v>4.1999999999999997E-3</v>
      </c>
      <c r="BM89" s="60">
        <v>4.0000000000000001E-3</v>
      </c>
      <c r="BN89" s="60">
        <v>3.8E-3</v>
      </c>
      <c r="BO89" s="60">
        <v>3.5999999999999999E-3</v>
      </c>
      <c r="BP89" s="60">
        <v>3.5000000000000001E-3</v>
      </c>
      <c r="BQ89" s="60">
        <v>3.3999999999999998E-3</v>
      </c>
      <c r="BR89" s="60">
        <v>3.3E-3</v>
      </c>
      <c r="BS89" s="60">
        <v>3.2000000000000002E-3</v>
      </c>
      <c r="BT89" s="60">
        <v>3.2000000000000002E-3</v>
      </c>
      <c r="BU89" s="60">
        <v>3.2000000000000002E-3</v>
      </c>
      <c r="BV89" s="60">
        <v>3.2000000000000002E-3</v>
      </c>
      <c r="BW89" s="60">
        <v>3.2000000000000002E-3</v>
      </c>
      <c r="BX89" s="60">
        <v>3.3E-3</v>
      </c>
      <c r="BY89" s="60">
        <v>3.3E-3</v>
      </c>
      <c r="BZ89" s="60">
        <v>3.3999999999999998E-3</v>
      </c>
      <c r="CA89" s="60">
        <v>3.3999999999999998E-3</v>
      </c>
      <c r="CB89" s="60">
        <v>3.5000000000000001E-3</v>
      </c>
      <c r="CC89" s="60">
        <v>3.5999999999999999E-3</v>
      </c>
      <c r="CD89" s="60">
        <v>3.5999999999999999E-3</v>
      </c>
      <c r="CE89" s="60">
        <v>3.7000000000000002E-3</v>
      </c>
      <c r="CF89" s="60">
        <v>3.8E-3</v>
      </c>
      <c r="CG89" s="148"/>
      <c r="CH89" s="148"/>
      <c r="CI89" s="148"/>
      <c r="CJ89" s="148"/>
      <c r="CK89" s="148"/>
      <c r="CL89" s="148"/>
      <c r="CM89" s="148"/>
      <c r="CN89" s="148"/>
      <c r="CO89" s="148"/>
      <c r="CP89" s="148"/>
      <c r="CQ89" s="148"/>
      <c r="CR89" s="148"/>
      <c r="CS89" s="148"/>
      <c r="CT89" s="148"/>
      <c r="CU89" s="148"/>
      <c r="CV89" s="148"/>
      <c r="CW89" s="148"/>
      <c r="CX89" s="148"/>
      <c r="CY89" s="148"/>
      <c r="CZ89" s="148"/>
      <c r="DA89" s="148"/>
      <c r="DB89" s="148"/>
      <c r="DC89" s="148"/>
      <c r="DD89" s="148"/>
      <c r="DE89" s="148"/>
      <c r="DF89" s="148"/>
      <c r="DG89" s="148"/>
      <c r="DH89" s="148"/>
      <c r="DI89" s="148"/>
      <c r="DJ89" s="148"/>
    </row>
    <row r="90" spans="1:114">
      <c r="A90" s="57">
        <v>107</v>
      </c>
      <c r="B90" s="58">
        <v>-7.7000000000000002E-3</v>
      </c>
      <c r="C90" s="58">
        <v>-7.1000000000000004E-3</v>
      </c>
      <c r="D90" s="58">
        <v>-6.4999999999999997E-3</v>
      </c>
      <c r="E90" s="58">
        <v>-6.0000000000000001E-3</v>
      </c>
      <c r="F90" s="58">
        <v>-5.4000000000000003E-3</v>
      </c>
      <c r="G90" s="58">
        <v>-4.7999999999999996E-3</v>
      </c>
      <c r="H90" s="58">
        <v>-4.1999999999999997E-3</v>
      </c>
      <c r="I90" s="58">
        <v>-3.5999999999999999E-3</v>
      </c>
      <c r="J90" s="58">
        <v>-2.8999999999999998E-3</v>
      </c>
      <c r="K90" s="58">
        <v>-2.2000000000000001E-3</v>
      </c>
      <c r="L90" s="58">
        <v>-1.5E-3</v>
      </c>
      <c r="M90" s="58">
        <v>-8.0000000000000004E-4</v>
      </c>
      <c r="N90" s="58">
        <v>0</v>
      </c>
      <c r="O90" s="58">
        <v>6.9999999999999999E-4</v>
      </c>
      <c r="P90" s="58">
        <v>1.4E-3</v>
      </c>
      <c r="Q90" s="58">
        <v>2.0999999999999999E-3</v>
      </c>
      <c r="R90" s="58">
        <v>2.8E-3</v>
      </c>
      <c r="S90" s="58">
        <v>3.3999999999999998E-3</v>
      </c>
      <c r="T90" s="58">
        <v>4.0000000000000001E-3</v>
      </c>
      <c r="U90" s="58">
        <v>4.4000000000000003E-3</v>
      </c>
      <c r="V90" s="58">
        <v>4.7999999999999996E-3</v>
      </c>
      <c r="W90" s="58">
        <v>5.0000000000000001E-3</v>
      </c>
      <c r="X90" s="58">
        <v>5.1999999999999998E-3</v>
      </c>
      <c r="Y90" s="58">
        <v>5.1999999999999998E-3</v>
      </c>
      <c r="Z90" s="58">
        <v>5.1000000000000004E-3</v>
      </c>
      <c r="AA90" s="58">
        <v>4.8999999999999998E-3</v>
      </c>
      <c r="AB90" s="58">
        <v>4.5999999999999999E-3</v>
      </c>
      <c r="AC90" s="58">
        <v>4.1999999999999997E-3</v>
      </c>
      <c r="AD90" s="58">
        <v>3.7000000000000002E-3</v>
      </c>
      <c r="AE90" s="58">
        <v>3.2000000000000002E-3</v>
      </c>
      <c r="AF90" s="58">
        <v>2.5000000000000001E-3</v>
      </c>
      <c r="AG90" s="58">
        <v>1.8E-3</v>
      </c>
      <c r="AH90" s="58">
        <v>1.1000000000000001E-3</v>
      </c>
      <c r="AI90" s="58">
        <v>4.0000000000000002E-4</v>
      </c>
      <c r="AJ90" s="58">
        <v>-2.9999999999999997E-4</v>
      </c>
      <c r="AK90" s="58">
        <v>-8.9999999999999998E-4</v>
      </c>
      <c r="AL90" s="58">
        <v>-1.5E-3</v>
      </c>
      <c r="AM90" s="58">
        <v>-2.0999999999999999E-3</v>
      </c>
      <c r="AN90" s="58">
        <v>-2.5999999999999999E-3</v>
      </c>
      <c r="AO90" s="58">
        <v>-3.0000000000000001E-3</v>
      </c>
      <c r="AP90" s="58">
        <v>-3.3E-3</v>
      </c>
      <c r="AQ90" s="58">
        <v>-3.5000000000000001E-3</v>
      </c>
      <c r="AR90" s="58">
        <v>-3.5999999999999999E-3</v>
      </c>
      <c r="AS90" s="58">
        <v>-3.5999999999999999E-3</v>
      </c>
      <c r="AT90" s="58">
        <v>-3.5000000000000001E-3</v>
      </c>
      <c r="AU90" s="58">
        <v>-3.3E-3</v>
      </c>
      <c r="AV90" s="58">
        <v>-3.0000000000000001E-3</v>
      </c>
      <c r="AW90" s="58">
        <v>-2.5999999999999999E-3</v>
      </c>
      <c r="AX90" s="58">
        <v>-2.0999999999999999E-3</v>
      </c>
      <c r="AY90" s="58">
        <v>-1.5E-3</v>
      </c>
      <c r="AZ90" s="58">
        <v>-8.9999999999999998E-4</v>
      </c>
      <c r="BA90" s="58">
        <v>-2.9999999999999997E-4</v>
      </c>
      <c r="BB90" s="58">
        <v>2.9999999999999997E-4</v>
      </c>
      <c r="BC90" s="58">
        <v>8.9999999999999998E-4</v>
      </c>
      <c r="BD90" s="63">
        <v>1.5E-3</v>
      </c>
      <c r="BE90" s="63">
        <v>2E-3</v>
      </c>
      <c r="BF90" s="59">
        <v>2.3999999999999998E-3</v>
      </c>
      <c r="BG90" s="58">
        <v>2.8E-3</v>
      </c>
      <c r="BH90" s="58">
        <v>3.0999999999999999E-3</v>
      </c>
      <c r="BI90" s="58">
        <v>3.3E-3</v>
      </c>
      <c r="BJ90" s="58">
        <v>3.5000000000000001E-3</v>
      </c>
      <c r="BK90" s="58">
        <v>3.5999999999999999E-3</v>
      </c>
      <c r="BL90" s="58">
        <v>3.7000000000000002E-3</v>
      </c>
      <c r="BM90" s="60">
        <v>3.5000000000000001E-3</v>
      </c>
      <c r="BN90" s="60">
        <v>3.3999999999999998E-3</v>
      </c>
      <c r="BO90" s="60">
        <v>3.2000000000000002E-3</v>
      </c>
      <c r="BP90" s="60">
        <v>3.0999999999999999E-3</v>
      </c>
      <c r="BQ90" s="60">
        <v>3.0000000000000001E-3</v>
      </c>
      <c r="BR90" s="60">
        <v>2.8999999999999998E-3</v>
      </c>
      <c r="BS90" s="60">
        <v>2.8999999999999998E-3</v>
      </c>
      <c r="BT90" s="60">
        <v>2.8E-3</v>
      </c>
      <c r="BU90" s="60">
        <v>2.8E-3</v>
      </c>
      <c r="BV90" s="60">
        <v>2.8E-3</v>
      </c>
      <c r="BW90" s="60">
        <v>2.8999999999999998E-3</v>
      </c>
      <c r="BX90" s="60">
        <v>2.8999999999999998E-3</v>
      </c>
      <c r="BY90" s="60">
        <v>2.8999999999999998E-3</v>
      </c>
      <c r="BZ90" s="60">
        <v>3.0000000000000001E-3</v>
      </c>
      <c r="CA90" s="60">
        <v>3.0000000000000001E-3</v>
      </c>
      <c r="CB90" s="60">
        <v>3.0999999999999999E-3</v>
      </c>
      <c r="CC90" s="60">
        <v>3.2000000000000002E-3</v>
      </c>
      <c r="CD90" s="60">
        <v>3.2000000000000002E-3</v>
      </c>
      <c r="CE90" s="60">
        <v>3.3E-3</v>
      </c>
      <c r="CF90" s="60">
        <v>3.3999999999999998E-3</v>
      </c>
      <c r="CG90" s="148"/>
      <c r="CH90" s="148"/>
      <c r="CI90" s="148"/>
      <c r="CJ90" s="148"/>
      <c r="CK90" s="148"/>
      <c r="CL90" s="148"/>
      <c r="CM90" s="148"/>
      <c r="CN90" s="148"/>
      <c r="CO90" s="148"/>
      <c r="CP90" s="148"/>
      <c r="CQ90" s="148"/>
      <c r="CR90" s="148"/>
      <c r="CS90" s="148"/>
      <c r="CT90" s="148"/>
      <c r="CU90" s="148"/>
      <c r="CV90" s="148"/>
      <c r="CW90" s="148"/>
      <c r="CX90" s="148"/>
      <c r="CY90" s="148"/>
      <c r="CZ90" s="148"/>
      <c r="DA90" s="148"/>
      <c r="DB90" s="148"/>
      <c r="DC90" s="148"/>
      <c r="DD90" s="148"/>
      <c r="DE90" s="148"/>
      <c r="DF90" s="148"/>
      <c r="DG90" s="148"/>
      <c r="DH90" s="148"/>
      <c r="DI90" s="148"/>
      <c r="DJ90" s="148"/>
    </row>
    <row r="91" spans="1:114">
      <c r="A91" s="57">
        <v>108</v>
      </c>
      <c r="B91" s="58">
        <v>-6.7000000000000002E-3</v>
      </c>
      <c r="C91" s="58">
        <v>-6.1999999999999998E-3</v>
      </c>
      <c r="D91" s="58">
        <v>-5.7000000000000002E-3</v>
      </c>
      <c r="E91" s="58">
        <v>-5.1999999999999998E-3</v>
      </c>
      <c r="F91" s="58">
        <v>-4.7000000000000002E-3</v>
      </c>
      <c r="G91" s="58">
        <v>-4.1999999999999997E-3</v>
      </c>
      <c r="H91" s="58">
        <v>-3.7000000000000002E-3</v>
      </c>
      <c r="I91" s="58">
        <v>-3.0999999999999999E-3</v>
      </c>
      <c r="J91" s="58">
        <v>-2.5000000000000001E-3</v>
      </c>
      <c r="K91" s="58">
        <v>-1.9E-3</v>
      </c>
      <c r="L91" s="58">
        <v>-1.2999999999999999E-3</v>
      </c>
      <c r="M91" s="58">
        <v>-6.9999999999999999E-4</v>
      </c>
      <c r="N91" s="58">
        <v>0</v>
      </c>
      <c r="O91" s="58">
        <v>5.9999999999999995E-4</v>
      </c>
      <c r="P91" s="58">
        <v>1.2999999999999999E-3</v>
      </c>
      <c r="Q91" s="58">
        <v>1.9E-3</v>
      </c>
      <c r="R91" s="58">
        <v>2.5000000000000001E-3</v>
      </c>
      <c r="S91" s="58">
        <v>3.0000000000000001E-3</v>
      </c>
      <c r="T91" s="58">
        <v>3.5000000000000001E-3</v>
      </c>
      <c r="U91" s="58">
        <v>3.8999999999999998E-3</v>
      </c>
      <c r="V91" s="58">
        <v>4.1999999999999997E-3</v>
      </c>
      <c r="W91" s="58">
        <v>4.4000000000000003E-3</v>
      </c>
      <c r="X91" s="58">
        <v>4.4999999999999997E-3</v>
      </c>
      <c r="Y91" s="58">
        <v>4.4999999999999997E-3</v>
      </c>
      <c r="Z91" s="58">
        <v>4.4999999999999997E-3</v>
      </c>
      <c r="AA91" s="58">
        <v>4.3E-3</v>
      </c>
      <c r="AB91" s="58">
        <v>4.0000000000000001E-3</v>
      </c>
      <c r="AC91" s="58">
        <v>3.7000000000000002E-3</v>
      </c>
      <c r="AD91" s="58">
        <v>3.3E-3</v>
      </c>
      <c r="AE91" s="58">
        <v>2.8E-3</v>
      </c>
      <c r="AF91" s="58">
        <v>2.2000000000000001E-3</v>
      </c>
      <c r="AG91" s="58">
        <v>1.6000000000000001E-3</v>
      </c>
      <c r="AH91" s="58">
        <v>1E-3</v>
      </c>
      <c r="AI91" s="58">
        <v>4.0000000000000002E-4</v>
      </c>
      <c r="AJ91" s="58">
        <v>-2.0000000000000001E-4</v>
      </c>
      <c r="AK91" s="58">
        <v>-8.0000000000000004E-4</v>
      </c>
      <c r="AL91" s="58">
        <v>-1.4E-3</v>
      </c>
      <c r="AM91" s="58">
        <v>-1.8E-3</v>
      </c>
      <c r="AN91" s="58">
        <v>-2.3E-3</v>
      </c>
      <c r="AO91" s="58">
        <v>-2.5999999999999999E-3</v>
      </c>
      <c r="AP91" s="58">
        <v>-2.8999999999999998E-3</v>
      </c>
      <c r="AQ91" s="58">
        <v>-3.0999999999999999E-3</v>
      </c>
      <c r="AR91" s="58">
        <v>-3.2000000000000002E-3</v>
      </c>
      <c r="AS91" s="58">
        <v>-3.2000000000000002E-3</v>
      </c>
      <c r="AT91" s="58">
        <v>-3.0999999999999999E-3</v>
      </c>
      <c r="AU91" s="58">
        <v>-2.8999999999999998E-3</v>
      </c>
      <c r="AV91" s="58">
        <v>-2.5999999999999999E-3</v>
      </c>
      <c r="AW91" s="58">
        <v>-2.2000000000000001E-3</v>
      </c>
      <c r="AX91" s="58">
        <v>-1.8E-3</v>
      </c>
      <c r="AY91" s="58">
        <v>-1.2999999999999999E-3</v>
      </c>
      <c r="AZ91" s="58">
        <v>-8.0000000000000004E-4</v>
      </c>
      <c r="BA91" s="58">
        <v>-2.9999999999999997E-4</v>
      </c>
      <c r="BB91" s="58">
        <v>2.9999999999999997E-4</v>
      </c>
      <c r="BC91" s="58">
        <v>8.0000000000000004E-4</v>
      </c>
      <c r="BD91" s="63">
        <v>1.2999999999999999E-3</v>
      </c>
      <c r="BE91" s="63">
        <v>1.6999999999999999E-3</v>
      </c>
      <c r="BF91" s="59">
        <v>2.0999999999999999E-3</v>
      </c>
      <c r="BG91" s="58">
        <v>2.3999999999999998E-3</v>
      </c>
      <c r="BH91" s="58">
        <v>2.7000000000000001E-3</v>
      </c>
      <c r="BI91" s="58">
        <v>2.8999999999999998E-3</v>
      </c>
      <c r="BJ91" s="58">
        <v>3.0000000000000001E-3</v>
      </c>
      <c r="BK91" s="58">
        <v>3.2000000000000002E-3</v>
      </c>
      <c r="BL91" s="58">
        <v>3.2000000000000002E-3</v>
      </c>
      <c r="BM91" s="60">
        <v>3.0999999999999999E-3</v>
      </c>
      <c r="BN91" s="60">
        <v>3.0000000000000001E-3</v>
      </c>
      <c r="BO91" s="60">
        <v>2.8E-3</v>
      </c>
      <c r="BP91" s="60">
        <v>2.7000000000000001E-3</v>
      </c>
      <c r="BQ91" s="60">
        <v>2.5999999999999999E-3</v>
      </c>
      <c r="BR91" s="60">
        <v>2.5000000000000001E-3</v>
      </c>
      <c r="BS91" s="60">
        <v>2.5000000000000001E-3</v>
      </c>
      <c r="BT91" s="60">
        <v>2.5000000000000001E-3</v>
      </c>
      <c r="BU91" s="60">
        <v>2.5000000000000001E-3</v>
      </c>
      <c r="BV91" s="60">
        <v>2.5000000000000001E-3</v>
      </c>
      <c r="BW91" s="60">
        <v>2.5000000000000001E-3</v>
      </c>
      <c r="BX91" s="60">
        <v>2.5000000000000001E-3</v>
      </c>
      <c r="BY91" s="60">
        <v>2.5999999999999999E-3</v>
      </c>
      <c r="BZ91" s="60">
        <v>2.5999999999999999E-3</v>
      </c>
      <c r="CA91" s="60">
        <v>2.7000000000000001E-3</v>
      </c>
      <c r="CB91" s="60">
        <v>2.7000000000000001E-3</v>
      </c>
      <c r="CC91" s="60">
        <v>2.8E-3</v>
      </c>
      <c r="CD91" s="60">
        <v>2.8E-3</v>
      </c>
      <c r="CE91" s="60">
        <v>2.8999999999999998E-3</v>
      </c>
      <c r="CF91" s="60">
        <v>3.0000000000000001E-3</v>
      </c>
      <c r="CG91" s="148"/>
      <c r="CH91" s="148"/>
      <c r="CI91" s="148"/>
      <c r="CJ91" s="148"/>
      <c r="CK91" s="148"/>
      <c r="CL91" s="148"/>
      <c r="CM91" s="148"/>
      <c r="CN91" s="148"/>
      <c r="CO91" s="148"/>
      <c r="CP91" s="148"/>
      <c r="CQ91" s="148"/>
      <c r="CR91" s="148"/>
      <c r="CS91" s="148"/>
      <c r="CT91" s="148"/>
      <c r="CU91" s="148"/>
      <c r="CV91" s="148"/>
      <c r="CW91" s="148"/>
      <c r="CX91" s="148"/>
      <c r="CY91" s="148"/>
      <c r="CZ91" s="148"/>
      <c r="DA91" s="148"/>
      <c r="DB91" s="148"/>
      <c r="DC91" s="148"/>
      <c r="DD91" s="148"/>
      <c r="DE91" s="148"/>
      <c r="DF91" s="148"/>
      <c r="DG91" s="148"/>
      <c r="DH91" s="148"/>
      <c r="DI91" s="148"/>
      <c r="DJ91" s="148"/>
    </row>
    <row r="92" spans="1:114">
      <c r="A92" s="57">
        <v>109</v>
      </c>
      <c r="B92" s="58">
        <v>-5.7000000000000002E-3</v>
      </c>
      <c r="C92" s="58">
        <v>-5.3E-3</v>
      </c>
      <c r="D92" s="58">
        <v>-4.8999999999999998E-3</v>
      </c>
      <c r="E92" s="58">
        <v>-4.4999999999999997E-3</v>
      </c>
      <c r="F92" s="58">
        <v>-4.0000000000000001E-3</v>
      </c>
      <c r="G92" s="58">
        <v>-3.5999999999999999E-3</v>
      </c>
      <c r="H92" s="58">
        <v>-3.0999999999999999E-3</v>
      </c>
      <c r="I92" s="58">
        <v>-2.7000000000000001E-3</v>
      </c>
      <c r="J92" s="58">
        <v>-2.2000000000000001E-3</v>
      </c>
      <c r="K92" s="58">
        <v>-1.6999999999999999E-3</v>
      </c>
      <c r="L92" s="58">
        <v>-1.1000000000000001E-3</v>
      </c>
      <c r="M92" s="58">
        <v>-5.9999999999999995E-4</v>
      </c>
      <c r="N92" s="58">
        <v>0</v>
      </c>
      <c r="O92" s="58">
        <v>5.0000000000000001E-4</v>
      </c>
      <c r="P92" s="58">
        <v>1.1000000000000001E-3</v>
      </c>
      <c r="Q92" s="58">
        <v>1.6000000000000001E-3</v>
      </c>
      <c r="R92" s="58">
        <v>2.0999999999999999E-3</v>
      </c>
      <c r="S92" s="58">
        <v>2.5999999999999999E-3</v>
      </c>
      <c r="T92" s="58">
        <v>3.0000000000000001E-3</v>
      </c>
      <c r="U92" s="58">
        <v>3.3E-3</v>
      </c>
      <c r="V92" s="58">
        <v>3.5999999999999999E-3</v>
      </c>
      <c r="W92" s="58">
        <v>3.8E-3</v>
      </c>
      <c r="X92" s="58">
        <v>3.8999999999999998E-3</v>
      </c>
      <c r="Y92" s="58">
        <v>3.8999999999999998E-3</v>
      </c>
      <c r="Z92" s="58">
        <v>3.8E-3</v>
      </c>
      <c r="AA92" s="58">
        <v>3.7000000000000002E-3</v>
      </c>
      <c r="AB92" s="58">
        <v>3.5000000000000001E-3</v>
      </c>
      <c r="AC92" s="58">
        <v>3.2000000000000002E-3</v>
      </c>
      <c r="AD92" s="58">
        <v>2.8E-3</v>
      </c>
      <c r="AE92" s="58">
        <v>2.3999999999999998E-3</v>
      </c>
      <c r="AF92" s="58">
        <v>1.9E-3</v>
      </c>
      <c r="AG92" s="58">
        <v>1.4E-3</v>
      </c>
      <c r="AH92" s="58">
        <v>8.9999999999999998E-4</v>
      </c>
      <c r="AI92" s="58">
        <v>2.9999999999999997E-4</v>
      </c>
      <c r="AJ92" s="58">
        <v>-2.0000000000000001E-4</v>
      </c>
      <c r="AK92" s="58">
        <v>-6.9999999999999999E-4</v>
      </c>
      <c r="AL92" s="58">
        <v>-1.1999999999999999E-3</v>
      </c>
      <c r="AM92" s="58">
        <v>-1.6000000000000001E-3</v>
      </c>
      <c r="AN92" s="58">
        <v>-1.9E-3</v>
      </c>
      <c r="AO92" s="58">
        <v>-2.2000000000000001E-3</v>
      </c>
      <c r="AP92" s="58">
        <v>-2.5000000000000001E-3</v>
      </c>
      <c r="AQ92" s="58">
        <v>-2.5999999999999999E-3</v>
      </c>
      <c r="AR92" s="58">
        <v>-2.7000000000000001E-3</v>
      </c>
      <c r="AS92" s="58">
        <v>-2.7000000000000001E-3</v>
      </c>
      <c r="AT92" s="58">
        <v>-2.5999999999999999E-3</v>
      </c>
      <c r="AU92" s="58">
        <v>-2.5000000000000001E-3</v>
      </c>
      <c r="AV92" s="58">
        <v>-2.2000000000000001E-3</v>
      </c>
      <c r="AW92" s="58">
        <v>-1.9E-3</v>
      </c>
      <c r="AX92" s="58">
        <v>-1.6000000000000001E-3</v>
      </c>
      <c r="AY92" s="58">
        <v>-1.1000000000000001E-3</v>
      </c>
      <c r="AZ92" s="58">
        <v>-6.9999999999999999E-4</v>
      </c>
      <c r="BA92" s="58">
        <v>-2.0000000000000001E-4</v>
      </c>
      <c r="BB92" s="58">
        <v>2.0000000000000001E-4</v>
      </c>
      <c r="BC92" s="58">
        <v>6.9999999999999999E-4</v>
      </c>
      <c r="BD92" s="63">
        <v>1.1000000000000001E-3</v>
      </c>
      <c r="BE92" s="63">
        <v>1.5E-3</v>
      </c>
      <c r="BF92" s="59">
        <v>1.8E-3</v>
      </c>
      <c r="BG92" s="58">
        <v>2.0999999999999999E-3</v>
      </c>
      <c r="BH92" s="58">
        <v>2.3E-3</v>
      </c>
      <c r="BI92" s="58">
        <v>2.5000000000000001E-3</v>
      </c>
      <c r="BJ92" s="58">
        <v>2.5999999999999999E-3</v>
      </c>
      <c r="BK92" s="58">
        <v>2.7000000000000001E-3</v>
      </c>
      <c r="BL92" s="58">
        <v>2.8E-3</v>
      </c>
      <c r="BM92" s="60">
        <v>2.7000000000000001E-3</v>
      </c>
      <c r="BN92" s="60">
        <v>2.5000000000000001E-3</v>
      </c>
      <c r="BO92" s="60">
        <v>2.3999999999999998E-3</v>
      </c>
      <c r="BP92" s="60">
        <v>2.3E-3</v>
      </c>
      <c r="BQ92" s="60">
        <v>2.2000000000000001E-3</v>
      </c>
      <c r="BR92" s="60">
        <v>2.2000000000000001E-3</v>
      </c>
      <c r="BS92" s="60">
        <v>2.0999999999999999E-3</v>
      </c>
      <c r="BT92" s="60">
        <v>2.0999999999999999E-3</v>
      </c>
      <c r="BU92" s="60">
        <v>2.0999999999999999E-3</v>
      </c>
      <c r="BV92" s="60">
        <v>2.0999999999999999E-3</v>
      </c>
      <c r="BW92" s="60">
        <v>2.2000000000000001E-3</v>
      </c>
      <c r="BX92" s="60">
        <v>2.2000000000000001E-3</v>
      </c>
      <c r="BY92" s="60">
        <v>2.2000000000000001E-3</v>
      </c>
      <c r="BZ92" s="60">
        <v>2.2000000000000001E-3</v>
      </c>
      <c r="CA92" s="60">
        <v>2.3E-3</v>
      </c>
      <c r="CB92" s="60">
        <v>2.3E-3</v>
      </c>
      <c r="CC92" s="60">
        <v>2.3999999999999998E-3</v>
      </c>
      <c r="CD92" s="60">
        <v>2.3999999999999998E-3</v>
      </c>
      <c r="CE92" s="60">
        <v>2.5000000000000001E-3</v>
      </c>
      <c r="CF92" s="60">
        <v>2.5999999999999999E-3</v>
      </c>
      <c r="CG92" s="148"/>
      <c r="CH92" s="148"/>
      <c r="CI92" s="148"/>
      <c r="CJ92" s="148"/>
      <c r="CK92" s="148"/>
      <c r="CL92" s="148"/>
      <c r="CM92" s="148"/>
      <c r="CN92" s="148"/>
      <c r="CO92" s="148"/>
      <c r="CP92" s="148"/>
      <c r="CQ92" s="148"/>
      <c r="CR92" s="148"/>
      <c r="CS92" s="148"/>
      <c r="CT92" s="148"/>
      <c r="CU92" s="148"/>
      <c r="CV92" s="148"/>
      <c r="CW92" s="148"/>
      <c r="CX92" s="148"/>
      <c r="CY92" s="148"/>
      <c r="CZ92" s="148"/>
      <c r="DA92" s="148"/>
      <c r="DB92" s="148"/>
      <c r="DC92" s="148"/>
      <c r="DD92" s="148"/>
      <c r="DE92" s="148"/>
      <c r="DF92" s="148"/>
      <c r="DG92" s="148"/>
      <c r="DH92" s="148"/>
      <c r="DI92" s="148"/>
      <c r="DJ92" s="148"/>
    </row>
    <row r="93" spans="1:114">
      <c r="A93" s="57">
        <v>110</v>
      </c>
      <c r="B93" s="58">
        <v>-4.7999999999999996E-3</v>
      </c>
      <c r="C93" s="58">
        <v>-4.4000000000000003E-3</v>
      </c>
      <c r="D93" s="58">
        <v>-4.1000000000000003E-3</v>
      </c>
      <c r="E93" s="58">
        <v>-3.7000000000000002E-3</v>
      </c>
      <c r="F93" s="58">
        <v>-3.3999999999999998E-3</v>
      </c>
      <c r="G93" s="58">
        <v>-3.0000000000000001E-3</v>
      </c>
      <c r="H93" s="58">
        <v>-2.5999999999999999E-3</v>
      </c>
      <c r="I93" s="58">
        <v>-2.2000000000000001E-3</v>
      </c>
      <c r="J93" s="58">
        <v>-1.8E-3</v>
      </c>
      <c r="K93" s="58">
        <v>-1.4E-3</v>
      </c>
      <c r="L93" s="58">
        <v>-8.9999999999999998E-4</v>
      </c>
      <c r="M93" s="58">
        <v>-5.0000000000000001E-4</v>
      </c>
      <c r="N93" s="58">
        <v>0</v>
      </c>
      <c r="O93" s="58">
        <v>4.0000000000000002E-4</v>
      </c>
      <c r="P93" s="58">
        <v>8.9999999999999998E-4</v>
      </c>
      <c r="Q93" s="58">
        <v>1.2999999999999999E-3</v>
      </c>
      <c r="R93" s="58">
        <v>1.8E-3</v>
      </c>
      <c r="S93" s="58">
        <v>2.0999999999999999E-3</v>
      </c>
      <c r="T93" s="58">
        <v>2.5000000000000001E-3</v>
      </c>
      <c r="U93" s="58">
        <v>2.8E-3</v>
      </c>
      <c r="V93" s="58">
        <v>3.0000000000000001E-3</v>
      </c>
      <c r="W93" s="58">
        <v>3.0999999999999999E-3</v>
      </c>
      <c r="X93" s="58">
        <v>3.2000000000000002E-3</v>
      </c>
      <c r="Y93" s="58">
        <v>3.2000000000000002E-3</v>
      </c>
      <c r="Z93" s="58">
        <v>3.2000000000000002E-3</v>
      </c>
      <c r="AA93" s="58">
        <v>3.0999999999999999E-3</v>
      </c>
      <c r="AB93" s="58">
        <v>2.8999999999999998E-3</v>
      </c>
      <c r="AC93" s="58">
        <v>2.5999999999999999E-3</v>
      </c>
      <c r="AD93" s="58">
        <v>2.3E-3</v>
      </c>
      <c r="AE93" s="58">
        <v>2E-3</v>
      </c>
      <c r="AF93" s="58">
        <v>1.6000000000000001E-3</v>
      </c>
      <c r="AG93" s="58">
        <v>1.1999999999999999E-3</v>
      </c>
      <c r="AH93" s="58">
        <v>6.9999999999999999E-4</v>
      </c>
      <c r="AI93" s="58">
        <v>2.9999999999999997E-4</v>
      </c>
      <c r="AJ93" s="58">
        <v>-2.0000000000000001E-4</v>
      </c>
      <c r="AK93" s="58">
        <v>-5.9999999999999995E-4</v>
      </c>
      <c r="AL93" s="58">
        <v>-1E-3</v>
      </c>
      <c r="AM93" s="58">
        <v>-1.2999999999999999E-3</v>
      </c>
      <c r="AN93" s="58">
        <v>-1.6000000000000001E-3</v>
      </c>
      <c r="AO93" s="58">
        <v>-1.9E-3</v>
      </c>
      <c r="AP93" s="58">
        <v>-2E-3</v>
      </c>
      <c r="AQ93" s="58">
        <v>-2.2000000000000001E-3</v>
      </c>
      <c r="AR93" s="58">
        <v>-2.3E-3</v>
      </c>
      <c r="AS93" s="58">
        <v>-2.3E-3</v>
      </c>
      <c r="AT93" s="58">
        <v>-2.2000000000000001E-3</v>
      </c>
      <c r="AU93" s="58">
        <v>-2.0999999999999999E-3</v>
      </c>
      <c r="AV93" s="58">
        <v>-1.9E-3</v>
      </c>
      <c r="AW93" s="58">
        <v>-1.6000000000000001E-3</v>
      </c>
      <c r="AX93" s="58">
        <v>-1.2999999999999999E-3</v>
      </c>
      <c r="AY93" s="58">
        <v>-1E-3</v>
      </c>
      <c r="AZ93" s="58">
        <v>-5.9999999999999995E-4</v>
      </c>
      <c r="BA93" s="58">
        <v>-2.0000000000000001E-4</v>
      </c>
      <c r="BB93" s="58">
        <v>2.0000000000000001E-4</v>
      </c>
      <c r="BC93" s="58">
        <v>5.9999999999999995E-4</v>
      </c>
      <c r="BD93" s="63">
        <v>8.9999999999999998E-4</v>
      </c>
      <c r="BE93" s="63">
        <v>1.1999999999999999E-3</v>
      </c>
      <c r="BF93" s="59">
        <v>1.5E-3</v>
      </c>
      <c r="BG93" s="58">
        <v>1.6999999999999999E-3</v>
      </c>
      <c r="BH93" s="58">
        <v>1.9E-3</v>
      </c>
      <c r="BI93" s="58">
        <v>2.0999999999999999E-3</v>
      </c>
      <c r="BJ93" s="58">
        <v>2.2000000000000001E-3</v>
      </c>
      <c r="BK93" s="58">
        <v>2.3E-3</v>
      </c>
      <c r="BL93" s="58">
        <v>2.3E-3</v>
      </c>
      <c r="BM93" s="60">
        <v>2.2000000000000001E-3</v>
      </c>
      <c r="BN93" s="60">
        <v>2.0999999999999999E-3</v>
      </c>
      <c r="BO93" s="60">
        <v>2E-3</v>
      </c>
      <c r="BP93" s="60">
        <v>1.9E-3</v>
      </c>
      <c r="BQ93" s="60">
        <v>1.9E-3</v>
      </c>
      <c r="BR93" s="60">
        <v>1.8E-3</v>
      </c>
      <c r="BS93" s="60">
        <v>1.8E-3</v>
      </c>
      <c r="BT93" s="60">
        <v>1.8E-3</v>
      </c>
      <c r="BU93" s="60">
        <v>1.8E-3</v>
      </c>
      <c r="BV93" s="60">
        <v>1.8E-3</v>
      </c>
      <c r="BW93" s="60">
        <v>1.8E-3</v>
      </c>
      <c r="BX93" s="60">
        <v>1.8E-3</v>
      </c>
      <c r="BY93" s="60">
        <v>1.8E-3</v>
      </c>
      <c r="BZ93" s="60">
        <v>1.9E-3</v>
      </c>
      <c r="CA93" s="60">
        <v>1.9E-3</v>
      </c>
      <c r="CB93" s="60">
        <v>1.9E-3</v>
      </c>
      <c r="CC93" s="60">
        <v>2E-3</v>
      </c>
      <c r="CD93" s="60">
        <v>2E-3</v>
      </c>
      <c r="CE93" s="60">
        <v>2.0999999999999999E-3</v>
      </c>
      <c r="CF93" s="60">
        <v>2.0999999999999999E-3</v>
      </c>
      <c r="CG93" s="148"/>
      <c r="CH93" s="148"/>
      <c r="CI93" s="148"/>
      <c r="CJ93" s="148"/>
      <c r="CK93" s="148"/>
      <c r="CL93" s="148"/>
      <c r="CM93" s="148"/>
      <c r="CN93" s="148"/>
      <c r="CO93" s="148"/>
      <c r="CP93" s="148"/>
      <c r="CQ93" s="148"/>
      <c r="CR93" s="148"/>
      <c r="CS93" s="148"/>
      <c r="CT93" s="148"/>
      <c r="CU93" s="148"/>
      <c r="CV93" s="148"/>
      <c r="CW93" s="148"/>
      <c r="CX93" s="148"/>
      <c r="CY93" s="148"/>
      <c r="CZ93" s="148"/>
      <c r="DA93" s="148"/>
      <c r="DB93" s="148"/>
      <c r="DC93" s="148"/>
      <c r="DD93" s="148"/>
      <c r="DE93" s="148"/>
      <c r="DF93" s="148"/>
      <c r="DG93" s="148"/>
      <c r="DH93" s="148"/>
      <c r="DI93" s="148"/>
      <c r="DJ93" s="148"/>
    </row>
    <row r="94" spans="1:114">
      <c r="A94" s="57">
        <v>111</v>
      </c>
      <c r="B94" s="58">
        <v>-3.8E-3</v>
      </c>
      <c r="C94" s="58">
        <v>-3.5000000000000001E-3</v>
      </c>
      <c r="D94" s="58">
        <v>-3.3E-3</v>
      </c>
      <c r="E94" s="58">
        <v>-3.0000000000000001E-3</v>
      </c>
      <c r="F94" s="58">
        <v>-2.7000000000000001E-3</v>
      </c>
      <c r="G94" s="58">
        <v>-2.3999999999999998E-3</v>
      </c>
      <c r="H94" s="58">
        <v>-2.0999999999999999E-3</v>
      </c>
      <c r="I94" s="58">
        <v>-1.8E-3</v>
      </c>
      <c r="J94" s="58">
        <v>-1.5E-3</v>
      </c>
      <c r="K94" s="58">
        <v>-1.1000000000000001E-3</v>
      </c>
      <c r="L94" s="58">
        <v>-8.0000000000000004E-4</v>
      </c>
      <c r="M94" s="58">
        <v>-4.0000000000000002E-4</v>
      </c>
      <c r="N94" s="58">
        <v>0</v>
      </c>
      <c r="O94" s="58">
        <v>4.0000000000000002E-4</v>
      </c>
      <c r="P94" s="58">
        <v>6.9999999999999999E-4</v>
      </c>
      <c r="Q94" s="58">
        <v>1.1000000000000001E-3</v>
      </c>
      <c r="R94" s="58">
        <v>1.4E-3</v>
      </c>
      <c r="S94" s="58">
        <v>1.6999999999999999E-3</v>
      </c>
      <c r="T94" s="58">
        <v>2E-3</v>
      </c>
      <c r="U94" s="58">
        <v>2.2000000000000001E-3</v>
      </c>
      <c r="V94" s="58">
        <v>2.3999999999999998E-3</v>
      </c>
      <c r="W94" s="58">
        <v>2.5000000000000001E-3</v>
      </c>
      <c r="X94" s="58">
        <v>2.5999999999999999E-3</v>
      </c>
      <c r="Y94" s="58">
        <v>2.5999999999999999E-3</v>
      </c>
      <c r="Z94" s="58">
        <v>2.5999999999999999E-3</v>
      </c>
      <c r="AA94" s="58">
        <v>2.5000000000000001E-3</v>
      </c>
      <c r="AB94" s="58">
        <v>2.3E-3</v>
      </c>
      <c r="AC94" s="58">
        <v>2.0999999999999999E-3</v>
      </c>
      <c r="AD94" s="58">
        <v>1.9E-3</v>
      </c>
      <c r="AE94" s="58">
        <v>1.6000000000000001E-3</v>
      </c>
      <c r="AF94" s="58">
        <v>1.2999999999999999E-3</v>
      </c>
      <c r="AG94" s="58">
        <v>8.9999999999999998E-4</v>
      </c>
      <c r="AH94" s="58">
        <v>5.9999999999999995E-4</v>
      </c>
      <c r="AI94" s="58">
        <v>2.0000000000000001E-4</v>
      </c>
      <c r="AJ94" s="58">
        <v>-1E-4</v>
      </c>
      <c r="AK94" s="58">
        <v>-5.0000000000000001E-4</v>
      </c>
      <c r="AL94" s="58">
        <v>-8.0000000000000004E-4</v>
      </c>
      <c r="AM94" s="58">
        <v>-1E-3</v>
      </c>
      <c r="AN94" s="58">
        <v>-1.2999999999999999E-3</v>
      </c>
      <c r="AO94" s="58">
        <v>-1.5E-3</v>
      </c>
      <c r="AP94" s="58">
        <v>-1.6000000000000001E-3</v>
      </c>
      <c r="AQ94" s="58">
        <v>-1.6999999999999999E-3</v>
      </c>
      <c r="AR94" s="58">
        <v>-1.8E-3</v>
      </c>
      <c r="AS94" s="58">
        <v>-1.8E-3</v>
      </c>
      <c r="AT94" s="58">
        <v>-1.8E-3</v>
      </c>
      <c r="AU94" s="58">
        <v>-1.6000000000000001E-3</v>
      </c>
      <c r="AV94" s="58">
        <v>-1.5E-3</v>
      </c>
      <c r="AW94" s="58">
        <v>-1.2999999999999999E-3</v>
      </c>
      <c r="AX94" s="58">
        <v>-1E-3</v>
      </c>
      <c r="AY94" s="58">
        <v>-8.0000000000000004E-4</v>
      </c>
      <c r="AZ94" s="58">
        <v>-5.0000000000000001E-4</v>
      </c>
      <c r="BA94" s="58">
        <v>-1E-4</v>
      </c>
      <c r="BB94" s="58">
        <v>2.0000000000000001E-4</v>
      </c>
      <c r="BC94" s="58">
        <v>5.0000000000000001E-4</v>
      </c>
      <c r="BD94" s="63">
        <v>6.9999999999999999E-4</v>
      </c>
      <c r="BE94" s="63">
        <v>1E-3</v>
      </c>
      <c r="BF94" s="59">
        <v>1.1999999999999999E-3</v>
      </c>
      <c r="BG94" s="58">
        <v>1.4E-3</v>
      </c>
      <c r="BH94" s="58">
        <v>1.5E-3</v>
      </c>
      <c r="BI94" s="58">
        <v>1.6999999999999999E-3</v>
      </c>
      <c r="BJ94" s="58">
        <v>1.6999999999999999E-3</v>
      </c>
      <c r="BK94" s="58">
        <v>1.8E-3</v>
      </c>
      <c r="BL94" s="58">
        <v>1.9E-3</v>
      </c>
      <c r="BM94" s="60">
        <v>1.8E-3</v>
      </c>
      <c r="BN94" s="60">
        <v>1.6999999999999999E-3</v>
      </c>
      <c r="BO94" s="60">
        <v>1.6000000000000001E-3</v>
      </c>
      <c r="BP94" s="60">
        <v>1.5E-3</v>
      </c>
      <c r="BQ94" s="60">
        <v>1.5E-3</v>
      </c>
      <c r="BR94" s="60">
        <v>1.5E-3</v>
      </c>
      <c r="BS94" s="60">
        <v>1.4E-3</v>
      </c>
      <c r="BT94" s="60">
        <v>1.4E-3</v>
      </c>
      <c r="BU94" s="60">
        <v>1.4E-3</v>
      </c>
      <c r="BV94" s="60">
        <v>1.4E-3</v>
      </c>
      <c r="BW94" s="60">
        <v>1.4E-3</v>
      </c>
      <c r="BX94" s="60">
        <v>1.5E-3</v>
      </c>
      <c r="BY94" s="60">
        <v>1.5E-3</v>
      </c>
      <c r="BZ94" s="60">
        <v>1.5E-3</v>
      </c>
      <c r="CA94" s="60">
        <v>1.5E-3</v>
      </c>
      <c r="CB94" s="60">
        <v>1.6000000000000001E-3</v>
      </c>
      <c r="CC94" s="60">
        <v>1.6000000000000001E-3</v>
      </c>
      <c r="CD94" s="60">
        <v>1.6000000000000001E-3</v>
      </c>
      <c r="CE94" s="60">
        <v>1.6999999999999999E-3</v>
      </c>
      <c r="CF94" s="60">
        <v>1.6999999999999999E-3</v>
      </c>
      <c r="CG94" s="148"/>
      <c r="CH94" s="148"/>
      <c r="CI94" s="148"/>
      <c r="CJ94" s="148"/>
      <c r="CK94" s="148"/>
      <c r="CL94" s="148"/>
      <c r="CM94" s="148"/>
      <c r="CN94" s="148"/>
      <c r="CO94" s="148"/>
      <c r="CP94" s="148"/>
      <c r="CQ94" s="148"/>
      <c r="CR94" s="148"/>
      <c r="CS94" s="148"/>
      <c r="CT94" s="148"/>
      <c r="CU94" s="148"/>
      <c r="CV94" s="148"/>
      <c r="CW94" s="148"/>
      <c r="CX94" s="148"/>
      <c r="CY94" s="148"/>
      <c r="CZ94" s="148"/>
      <c r="DA94" s="148"/>
      <c r="DB94" s="148"/>
      <c r="DC94" s="148"/>
      <c r="DD94" s="148"/>
      <c r="DE94" s="148"/>
      <c r="DF94" s="148"/>
      <c r="DG94" s="148"/>
      <c r="DH94" s="148"/>
      <c r="DI94" s="148"/>
      <c r="DJ94" s="148"/>
    </row>
    <row r="95" spans="1:114">
      <c r="A95" s="57">
        <v>112</v>
      </c>
      <c r="B95" s="58">
        <v>-2.8999999999999998E-3</v>
      </c>
      <c r="C95" s="58">
        <v>-2.7000000000000001E-3</v>
      </c>
      <c r="D95" s="58">
        <v>-2.3999999999999998E-3</v>
      </c>
      <c r="E95" s="58">
        <v>-2.2000000000000001E-3</v>
      </c>
      <c r="F95" s="58">
        <v>-2E-3</v>
      </c>
      <c r="G95" s="58">
        <v>-1.8E-3</v>
      </c>
      <c r="H95" s="58">
        <v>-1.6000000000000001E-3</v>
      </c>
      <c r="I95" s="58">
        <v>-1.2999999999999999E-3</v>
      </c>
      <c r="J95" s="58">
        <v>-1.1000000000000001E-3</v>
      </c>
      <c r="K95" s="58">
        <v>-8.0000000000000004E-4</v>
      </c>
      <c r="L95" s="58">
        <v>-5.9999999999999995E-4</v>
      </c>
      <c r="M95" s="58">
        <v>-2.9999999999999997E-4</v>
      </c>
      <c r="N95" s="58">
        <v>0</v>
      </c>
      <c r="O95" s="58">
        <v>2.9999999999999997E-4</v>
      </c>
      <c r="P95" s="58">
        <v>5.0000000000000001E-4</v>
      </c>
      <c r="Q95" s="58">
        <v>8.0000000000000004E-4</v>
      </c>
      <c r="R95" s="58">
        <v>1.1000000000000001E-3</v>
      </c>
      <c r="S95" s="58">
        <v>1.2999999999999999E-3</v>
      </c>
      <c r="T95" s="58">
        <v>1.5E-3</v>
      </c>
      <c r="U95" s="58">
        <v>1.6999999999999999E-3</v>
      </c>
      <c r="V95" s="58">
        <v>1.8E-3</v>
      </c>
      <c r="W95" s="58">
        <v>1.9E-3</v>
      </c>
      <c r="X95" s="58">
        <v>1.9E-3</v>
      </c>
      <c r="Y95" s="58">
        <v>1.9E-3</v>
      </c>
      <c r="Z95" s="58">
        <v>1.9E-3</v>
      </c>
      <c r="AA95" s="58">
        <v>1.8E-3</v>
      </c>
      <c r="AB95" s="58">
        <v>1.6999999999999999E-3</v>
      </c>
      <c r="AC95" s="58">
        <v>1.6000000000000001E-3</v>
      </c>
      <c r="AD95" s="58">
        <v>1.4E-3</v>
      </c>
      <c r="AE95" s="58">
        <v>1.1999999999999999E-3</v>
      </c>
      <c r="AF95" s="58">
        <v>8.9999999999999998E-4</v>
      </c>
      <c r="AG95" s="58">
        <v>6.9999999999999999E-4</v>
      </c>
      <c r="AH95" s="58">
        <v>4.0000000000000002E-4</v>
      </c>
      <c r="AI95" s="58">
        <v>2.0000000000000001E-4</v>
      </c>
      <c r="AJ95" s="58">
        <v>-1E-4</v>
      </c>
      <c r="AK95" s="58">
        <v>-2.9999999999999997E-4</v>
      </c>
      <c r="AL95" s="58">
        <v>-5.9999999999999995E-4</v>
      </c>
      <c r="AM95" s="58">
        <v>-8.0000000000000004E-4</v>
      </c>
      <c r="AN95" s="58">
        <v>-1E-3</v>
      </c>
      <c r="AO95" s="58">
        <v>-1.1000000000000001E-3</v>
      </c>
      <c r="AP95" s="58">
        <v>-1.1999999999999999E-3</v>
      </c>
      <c r="AQ95" s="58">
        <v>-1.2999999999999999E-3</v>
      </c>
      <c r="AR95" s="58">
        <v>-1.4E-3</v>
      </c>
      <c r="AS95" s="58">
        <v>-1.4E-3</v>
      </c>
      <c r="AT95" s="58">
        <v>-1.2999999999999999E-3</v>
      </c>
      <c r="AU95" s="58">
        <v>-1.1999999999999999E-3</v>
      </c>
      <c r="AV95" s="58">
        <v>-1.1000000000000001E-3</v>
      </c>
      <c r="AW95" s="58">
        <v>-1E-3</v>
      </c>
      <c r="AX95" s="58">
        <v>-8.0000000000000004E-4</v>
      </c>
      <c r="AY95" s="58">
        <v>-5.9999999999999995E-4</v>
      </c>
      <c r="AZ95" s="58">
        <v>-2.9999999999999997E-4</v>
      </c>
      <c r="BA95" s="58">
        <v>-1E-4</v>
      </c>
      <c r="BB95" s="58">
        <v>1E-4</v>
      </c>
      <c r="BC95" s="58">
        <v>4.0000000000000002E-4</v>
      </c>
      <c r="BD95" s="63">
        <v>5.9999999999999995E-4</v>
      </c>
      <c r="BE95" s="63">
        <v>6.9999999999999999E-4</v>
      </c>
      <c r="BF95" s="59">
        <v>8.9999999999999998E-4</v>
      </c>
      <c r="BG95" s="58">
        <v>1E-3</v>
      </c>
      <c r="BH95" s="58">
        <v>1.1999999999999999E-3</v>
      </c>
      <c r="BI95" s="58">
        <v>1.1999999999999999E-3</v>
      </c>
      <c r="BJ95" s="58">
        <v>1.2999999999999999E-3</v>
      </c>
      <c r="BK95" s="58">
        <v>1.4E-3</v>
      </c>
      <c r="BL95" s="58">
        <v>1.4E-3</v>
      </c>
      <c r="BM95" s="60">
        <v>1.2999999999999999E-3</v>
      </c>
      <c r="BN95" s="60">
        <v>1.2999999999999999E-3</v>
      </c>
      <c r="BO95" s="60">
        <v>1.1999999999999999E-3</v>
      </c>
      <c r="BP95" s="60">
        <v>1.1999999999999999E-3</v>
      </c>
      <c r="BQ95" s="60">
        <v>1.1000000000000001E-3</v>
      </c>
      <c r="BR95" s="60">
        <v>1.1000000000000001E-3</v>
      </c>
      <c r="BS95" s="60">
        <v>1.1000000000000001E-3</v>
      </c>
      <c r="BT95" s="60">
        <v>1.1000000000000001E-3</v>
      </c>
      <c r="BU95" s="60">
        <v>1.1000000000000001E-3</v>
      </c>
      <c r="BV95" s="60">
        <v>1.1000000000000001E-3</v>
      </c>
      <c r="BW95" s="60">
        <v>1.1000000000000001E-3</v>
      </c>
      <c r="BX95" s="60">
        <v>1.1000000000000001E-3</v>
      </c>
      <c r="BY95" s="60">
        <v>1.1000000000000001E-3</v>
      </c>
      <c r="BZ95" s="60">
        <v>1.1000000000000001E-3</v>
      </c>
      <c r="CA95" s="60">
        <v>1.1000000000000001E-3</v>
      </c>
      <c r="CB95" s="60">
        <v>1.1999999999999999E-3</v>
      </c>
      <c r="CC95" s="60">
        <v>1.1999999999999999E-3</v>
      </c>
      <c r="CD95" s="60">
        <v>1.1999999999999999E-3</v>
      </c>
      <c r="CE95" s="60">
        <v>1.1999999999999999E-3</v>
      </c>
      <c r="CF95" s="60">
        <v>1.2999999999999999E-3</v>
      </c>
      <c r="CG95" s="148"/>
      <c r="CH95" s="148"/>
      <c r="CI95" s="148"/>
      <c r="CJ95" s="148"/>
      <c r="CK95" s="148"/>
      <c r="CL95" s="148"/>
      <c r="CM95" s="148"/>
      <c r="CN95" s="148"/>
      <c r="CO95" s="148"/>
      <c r="CP95" s="148"/>
      <c r="CQ95" s="148"/>
      <c r="CR95" s="148"/>
      <c r="CS95" s="148"/>
      <c r="CT95" s="148"/>
      <c r="CU95" s="148"/>
      <c r="CV95" s="148"/>
      <c r="CW95" s="148"/>
      <c r="CX95" s="148"/>
      <c r="CY95" s="148"/>
      <c r="CZ95" s="148"/>
      <c r="DA95" s="148"/>
      <c r="DB95" s="148"/>
      <c r="DC95" s="148"/>
      <c r="DD95" s="148"/>
      <c r="DE95" s="148"/>
      <c r="DF95" s="148"/>
      <c r="DG95" s="148"/>
      <c r="DH95" s="148"/>
      <c r="DI95" s="148"/>
      <c r="DJ95" s="148"/>
    </row>
    <row r="96" spans="1:114">
      <c r="A96" s="57">
        <v>113</v>
      </c>
      <c r="B96" s="58">
        <v>-1.9E-3</v>
      </c>
      <c r="C96" s="58">
        <v>-1.8E-3</v>
      </c>
      <c r="D96" s="58">
        <v>-1.6000000000000001E-3</v>
      </c>
      <c r="E96" s="58">
        <v>-1.5E-3</v>
      </c>
      <c r="F96" s="58">
        <v>-1.2999999999999999E-3</v>
      </c>
      <c r="G96" s="58">
        <v>-1.1999999999999999E-3</v>
      </c>
      <c r="H96" s="58">
        <v>-1E-3</v>
      </c>
      <c r="I96" s="58">
        <v>-8.9999999999999998E-4</v>
      </c>
      <c r="J96" s="58">
        <v>-6.9999999999999999E-4</v>
      </c>
      <c r="K96" s="58">
        <v>-5.9999999999999995E-4</v>
      </c>
      <c r="L96" s="58">
        <v>-4.0000000000000002E-4</v>
      </c>
      <c r="M96" s="58">
        <v>-2.0000000000000001E-4</v>
      </c>
      <c r="N96" s="58">
        <v>0</v>
      </c>
      <c r="O96" s="58">
        <v>2.0000000000000001E-4</v>
      </c>
      <c r="P96" s="58">
        <v>4.0000000000000002E-4</v>
      </c>
      <c r="Q96" s="58">
        <v>5.0000000000000001E-4</v>
      </c>
      <c r="R96" s="58">
        <v>6.9999999999999999E-4</v>
      </c>
      <c r="S96" s="58">
        <v>8.9999999999999998E-4</v>
      </c>
      <c r="T96" s="58">
        <v>1E-3</v>
      </c>
      <c r="U96" s="58">
        <v>1.1000000000000001E-3</v>
      </c>
      <c r="V96" s="58">
        <v>1.1999999999999999E-3</v>
      </c>
      <c r="W96" s="58">
        <v>1.2999999999999999E-3</v>
      </c>
      <c r="X96" s="58">
        <v>1.2999999999999999E-3</v>
      </c>
      <c r="Y96" s="58">
        <v>1.2999999999999999E-3</v>
      </c>
      <c r="Z96" s="58">
        <v>1.2999999999999999E-3</v>
      </c>
      <c r="AA96" s="58">
        <v>1.1999999999999999E-3</v>
      </c>
      <c r="AB96" s="58">
        <v>1.1999999999999999E-3</v>
      </c>
      <c r="AC96" s="58">
        <v>1.1000000000000001E-3</v>
      </c>
      <c r="AD96" s="58">
        <v>8.9999999999999998E-4</v>
      </c>
      <c r="AE96" s="58">
        <v>8.0000000000000004E-4</v>
      </c>
      <c r="AF96" s="58">
        <v>5.9999999999999995E-4</v>
      </c>
      <c r="AG96" s="58">
        <v>5.0000000000000001E-4</v>
      </c>
      <c r="AH96" s="58">
        <v>2.9999999999999997E-4</v>
      </c>
      <c r="AI96" s="58">
        <v>1E-4</v>
      </c>
      <c r="AJ96" s="58">
        <v>-1E-4</v>
      </c>
      <c r="AK96" s="58">
        <v>-2.0000000000000001E-4</v>
      </c>
      <c r="AL96" s="58">
        <v>-4.0000000000000002E-4</v>
      </c>
      <c r="AM96" s="58">
        <v>-5.0000000000000001E-4</v>
      </c>
      <c r="AN96" s="58">
        <v>-5.9999999999999995E-4</v>
      </c>
      <c r="AO96" s="58">
        <v>-6.9999999999999999E-4</v>
      </c>
      <c r="AP96" s="58">
        <v>-8.0000000000000004E-4</v>
      </c>
      <c r="AQ96" s="58">
        <v>-8.9999999999999998E-4</v>
      </c>
      <c r="AR96" s="58">
        <v>-8.9999999999999998E-4</v>
      </c>
      <c r="AS96" s="58">
        <v>-8.9999999999999998E-4</v>
      </c>
      <c r="AT96" s="58">
        <v>-8.9999999999999998E-4</v>
      </c>
      <c r="AU96" s="58">
        <v>-8.0000000000000004E-4</v>
      </c>
      <c r="AV96" s="58">
        <v>-6.9999999999999999E-4</v>
      </c>
      <c r="AW96" s="58">
        <v>-5.9999999999999995E-4</v>
      </c>
      <c r="AX96" s="58">
        <v>-5.0000000000000001E-4</v>
      </c>
      <c r="AY96" s="58">
        <v>-4.0000000000000002E-4</v>
      </c>
      <c r="AZ96" s="58">
        <v>-2.0000000000000001E-4</v>
      </c>
      <c r="BA96" s="58">
        <v>-1E-4</v>
      </c>
      <c r="BB96" s="58">
        <v>1E-4</v>
      </c>
      <c r="BC96" s="58">
        <v>2.0000000000000001E-4</v>
      </c>
      <c r="BD96" s="63">
        <v>4.0000000000000002E-4</v>
      </c>
      <c r="BE96" s="63">
        <v>5.0000000000000001E-4</v>
      </c>
      <c r="BF96" s="59">
        <v>5.9999999999999995E-4</v>
      </c>
      <c r="BG96" s="58">
        <v>6.9999999999999999E-4</v>
      </c>
      <c r="BH96" s="58">
        <v>8.0000000000000004E-4</v>
      </c>
      <c r="BI96" s="58">
        <v>8.0000000000000004E-4</v>
      </c>
      <c r="BJ96" s="58">
        <v>8.9999999999999998E-4</v>
      </c>
      <c r="BK96" s="58">
        <v>8.9999999999999998E-4</v>
      </c>
      <c r="BL96" s="58">
        <v>8.9999999999999998E-4</v>
      </c>
      <c r="BM96" s="60">
        <v>8.9999999999999998E-4</v>
      </c>
      <c r="BN96" s="60">
        <v>8.0000000000000004E-4</v>
      </c>
      <c r="BO96" s="60">
        <v>8.0000000000000004E-4</v>
      </c>
      <c r="BP96" s="60">
        <v>8.0000000000000004E-4</v>
      </c>
      <c r="BQ96" s="60">
        <v>6.9999999999999999E-4</v>
      </c>
      <c r="BR96" s="60">
        <v>6.9999999999999999E-4</v>
      </c>
      <c r="BS96" s="60">
        <v>6.9999999999999999E-4</v>
      </c>
      <c r="BT96" s="60">
        <v>6.9999999999999999E-4</v>
      </c>
      <c r="BU96" s="60">
        <v>6.9999999999999999E-4</v>
      </c>
      <c r="BV96" s="60">
        <v>6.9999999999999999E-4</v>
      </c>
      <c r="BW96" s="60">
        <v>6.9999999999999999E-4</v>
      </c>
      <c r="BX96" s="60">
        <v>6.9999999999999999E-4</v>
      </c>
      <c r="BY96" s="60">
        <v>6.9999999999999999E-4</v>
      </c>
      <c r="BZ96" s="60">
        <v>6.9999999999999999E-4</v>
      </c>
      <c r="CA96" s="60">
        <v>8.0000000000000004E-4</v>
      </c>
      <c r="CB96" s="60">
        <v>8.0000000000000004E-4</v>
      </c>
      <c r="CC96" s="60">
        <v>8.0000000000000004E-4</v>
      </c>
      <c r="CD96" s="60">
        <v>8.0000000000000004E-4</v>
      </c>
      <c r="CE96" s="60">
        <v>8.0000000000000004E-4</v>
      </c>
      <c r="CF96" s="60">
        <v>8.9999999999999998E-4</v>
      </c>
      <c r="CG96" s="148"/>
      <c r="CH96" s="148"/>
      <c r="CI96" s="148"/>
      <c r="CJ96" s="148"/>
      <c r="CK96" s="148"/>
      <c r="CL96" s="148"/>
      <c r="CM96" s="148"/>
      <c r="CN96" s="148"/>
      <c r="CO96" s="148"/>
      <c r="CP96" s="148"/>
      <c r="CQ96" s="148"/>
      <c r="CR96" s="148"/>
      <c r="CS96" s="148"/>
      <c r="CT96" s="148"/>
      <c r="CU96" s="148"/>
      <c r="CV96" s="148"/>
      <c r="CW96" s="148"/>
      <c r="CX96" s="148"/>
      <c r="CY96" s="148"/>
      <c r="CZ96" s="148"/>
      <c r="DA96" s="148"/>
      <c r="DB96" s="148"/>
      <c r="DC96" s="148"/>
      <c r="DD96" s="148"/>
      <c r="DE96" s="148"/>
      <c r="DF96" s="148"/>
      <c r="DG96" s="148"/>
      <c r="DH96" s="148"/>
      <c r="DI96" s="148"/>
      <c r="DJ96" s="148"/>
    </row>
    <row r="97" spans="1:114">
      <c r="A97" s="57">
        <v>114</v>
      </c>
      <c r="B97" s="58">
        <v>-1E-3</v>
      </c>
      <c r="C97" s="58">
        <v>-8.9999999999999998E-4</v>
      </c>
      <c r="D97" s="58">
        <v>-8.0000000000000004E-4</v>
      </c>
      <c r="E97" s="58">
        <v>-6.9999999999999999E-4</v>
      </c>
      <c r="F97" s="58">
        <v>-6.9999999999999999E-4</v>
      </c>
      <c r="G97" s="58">
        <v>-5.9999999999999995E-4</v>
      </c>
      <c r="H97" s="58">
        <v>-5.0000000000000001E-4</v>
      </c>
      <c r="I97" s="58">
        <v>-4.0000000000000002E-4</v>
      </c>
      <c r="J97" s="58">
        <v>-4.0000000000000002E-4</v>
      </c>
      <c r="K97" s="58">
        <v>-2.9999999999999997E-4</v>
      </c>
      <c r="L97" s="58">
        <v>-2.0000000000000001E-4</v>
      </c>
      <c r="M97" s="58">
        <v>-1E-4</v>
      </c>
      <c r="N97" s="58">
        <v>0</v>
      </c>
      <c r="O97" s="58">
        <v>1E-4</v>
      </c>
      <c r="P97" s="58">
        <v>2.0000000000000001E-4</v>
      </c>
      <c r="Q97" s="58">
        <v>2.9999999999999997E-4</v>
      </c>
      <c r="R97" s="58">
        <v>4.0000000000000002E-4</v>
      </c>
      <c r="S97" s="58">
        <v>4.0000000000000002E-4</v>
      </c>
      <c r="T97" s="58">
        <v>5.0000000000000001E-4</v>
      </c>
      <c r="U97" s="58">
        <v>5.9999999999999995E-4</v>
      </c>
      <c r="V97" s="58">
        <v>5.9999999999999995E-4</v>
      </c>
      <c r="W97" s="58">
        <v>5.9999999999999995E-4</v>
      </c>
      <c r="X97" s="58">
        <v>5.9999999999999995E-4</v>
      </c>
      <c r="Y97" s="58">
        <v>5.9999999999999995E-4</v>
      </c>
      <c r="Z97" s="58">
        <v>5.9999999999999995E-4</v>
      </c>
      <c r="AA97" s="58">
        <v>5.9999999999999995E-4</v>
      </c>
      <c r="AB97" s="58">
        <v>5.9999999999999995E-4</v>
      </c>
      <c r="AC97" s="58">
        <v>5.0000000000000001E-4</v>
      </c>
      <c r="AD97" s="58">
        <v>5.0000000000000001E-4</v>
      </c>
      <c r="AE97" s="58">
        <v>4.0000000000000002E-4</v>
      </c>
      <c r="AF97" s="58">
        <v>2.9999999999999997E-4</v>
      </c>
      <c r="AG97" s="58">
        <v>2.0000000000000001E-4</v>
      </c>
      <c r="AH97" s="58">
        <v>1E-4</v>
      </c>
      <c r="AI97" s="58">
        <v>1E-4</v>
      </c>
      <c r="AJ97" s="58">
        <v>0</v>
      </c>
      <c r="AK97" s="58">
        <v>-1E-4</v>
      </c>
      <c r="AL97" s="58">
        <v>-2.0000000000000001E-4</v>
      </c>
      <c r="AM97" s="58">
        <v>-2.9999999999999997E-4</v>
      </c>
      <c r="AN97" s="58">
        <v>-2.9999999999999997E-4</v>
      </c>
      <c r="AO97" s="58">
        <v>-4.0000000000000002E-4</v>
      </c>
      <c r="AP97" s="58">
        <v>-4.0000000000000002E-4</v>
      </c>
      <c r="AQ97" s="58">
        <v>-4.0000000000000002E-4</v>
      </c>
      <c r="AR97" s="58">
        <v>-5.0000000000000001E-4</v>
      </c>
      <c r="AS97" s="58">
        <v>-5.0000000000000001E-4</v>
      </c>
      <c r="AT97" s="58">
        <v>-4.0000000000000002E-4</v>
      </c>
      <c r="AU97" s="58">
        <v>-4.0000000000000002E-4</v>
      </c>
      <c r="AV97" s="58">
        <v>-4.0000000000000002E-4</v>
      </c>
      <c r="AW97" s="58">
        <v>-2.9999999999999997E-4</v>
      </c>
      <c r="AX97" s="58">
        <v>-2.9999999999999997E-4</v>
      </c>
      <c r="AY97" s="58">
        <v>-2.0000000000000001E-4</v>
      </c>
      <c r="AZ97" s="58">
        <v>-1E-4</v>
      </c>
      <c r="BA97" s="58">
        <v>0</v>
      </c>
      <c r="BB97" s="58">
        <v>0</v>
      </c>
      <c r="BC97" s="58">
        <v>1E-4</v>
      </c>
      <c r="BD97" s="63">
        <v>2.0000000000000001E-4</v>
      </c>
      <c r="BE97" s="63">
        <v>2.0000000000000001E-4</v>
      </c>
      <c r="BF97" s="59">
        <v>2.9999999999999997E-4</v>
      </c>
      <c r="BG97" s="58">
        <v>2.9999999999999997E-4</v>
      </c>
      <c r="BH97" s="58">
        <v>4.0000000000000002E-4</v>
      </c>
      <c r="BI97" s="58">
        <v>4.0000000000000002E-4</v>
      </c>
      <c r="BJ97" s="58">
        <v>4.0000000000000002E-4</v>
      </c>
      <c r="BK97" s="58">
        <v>5.0000000000000001E-4</v>
      </c>
      <c r="BL97" s="58">
        <v>5.0000000000000001E-4</v>
      </c>
      <c r="BM97" s="60">
        <v>4.0000000000000002E-4</v>
      </c>
      <c r="BN97" s="60">
        <v>4.0000000000000002E-4</v>
      </c>
      <c r="BO97" s="60">
        <v>4.0000000000000002E-4</v>
      </c>
      <c r="BP97" s="60">
        <v>4.0000000000000002E-4</v>
      </c>
      <c r="BQ97" s="60">
        <v>4.0000000000000002E-4</v>
      </c>
      <c r="BR97" s="60">
        <v>4.0000000000000002E-4</v>
      </c>
      <c r="BS97" s="60">
        <v>4.0000000000000002E-4</v>
      </c>
      <c r="BT97" s="60">
        <v>4.0000000000000002E-4</v>
      </c>
      <c r="BU97" s="60">
        <v>4.0000000000000002E-4</v>
      </c>
      <c r="BV97" s="60">
        <v>4.0000000000000002E-4</v>
      </c>
      <c r="BW97" s="60">
        <v>4.0000000000000002E-4</v>
      </c>
      <c r="BX97" s="60">
        <v>4.0000000000000002E-4</v>
      </c>
      <c r="BY97" s="60">
        <v>4.0000000000000002E-4</v>
      </c>
      <c r="BZ97" s="60">
        <v>4.0000000000000002E-4</v>
      </c>
      <c r="CA97" s="60">
        <v>4.0000000000000002E-4</v>
      </c>
      <c r="CB97" s="60">
        <v>4.0000000000000002E-4</v>
      </c>
      <c r="CC97" s="60">
        <v>4.0000000000000002E-4</v>
      </c>
      <c r="CD97" s="60">
        <v>4.0000000000000002E-4</v>
      </c>
      <c r="CE97" s="60">
        <v>4.0000000000000002E-4</v>
      </c>
      <c r="CF97" s="60">
        <v>4.0000000000000002E-4</v>
      </c>
      <c r="CG97" s="148"/>
      <c r="CH97" s="148"/>
      <c r="CI97" s="148"/>
      <c r="CJ97" s="148"/>
      <c r="CK97" s="148"/>
      <c r="CL97" s="148"/>
      <c r="CM97" s="148"/>
      <c r="CN97" s="148"/>
      <c r="CO97" s="148"/>
      <c r="CP97" s="148"/>
      <c r="CQ97" s="148"/>
      <c r="CR97" s="148"/>
      <c r="CS97" s="148"/>
      <c r="CT97" s="148"/>
      <c r="CU97" s="148"/>
      <c r="CV97" s="148"/>
      <c r="CW97" s="148"/>
      <c r="CX97" s="148"/>
      <c r="CY97" s="148"/>
      <c r="CZ97" s="148"/>
      <c r="DA97" s="148"/>
      <c r="DB97" s="148"/>
      <c r="DC97" s="148"/>
      <c r="DD97" s="148"/>
      <c r="DE97" s="148"/>
      <c r="DF97" s="148"/>
      <c r="DG97" s="148"/>
      <c r="DH97" s="148"/>
      <c r="DI97" s="148"/>
      <c r="DJ97" s="148"/>
    </row>
    <row r="98" spans="1:114">
      <c r="A98" s="57">
        <v>115</v>
      </c>
      <c r="B98" s="58">
        <v>0</v>
      </c>
      <c r="C98" s="58">
        <v>0</v>
      </c>
      <c r="D98" s="58">
        <v>0</v>
      </c>
      <c r="E98" s="58">
        <v>0</v>
      </c>
      <c r="F98" s="58">
        <v>0</v>
      </c>
      <c r="G98" s="58">
        <v>0</v>
      </c>
      <c r="H98" s="58">
        <v>0</v>
      </c>
      <c r="I98" s="58">
        <v>0</v>
      </c>
      <c r="J98" s="58">
        <v>0</v>
      </c>
      <c r="K98" s="58">
        <v>0</v>
      </c>
      <c r="L98" s="58">
        <v>0</v>
      </c>
      <c r="M98" s="58">
        <v>0</v>
      </c>
      <c r="N98" s="58">
        <v>0</v>
      </c>
      <c r="O98" s="58">
        <v>0</v>
      </c>
      <c r="P98" s="58">
        <v>0</v>
      </c>
      <c r="Q98" s="58">
        <v>0</v>
      </c>
      <c r="R98" s="58">
        <v>0</v>
      </c>
      <c r="S98" s="58">
        <v>0</v>
      </c>
      <c r="T98" s="58">
        <v>0</v>
      </c>
      <c r="U98" s="58">
        <v>0</v>
      </c>
      <c r="V98" s="58">
        <v>0</v>
      </c>
      <c r="W98" s="58">
        <v>0</v>
      </c>
      <c r="X98" s="58">
        <v>0</v>
      </c>
      <c r="Y98" s="58">
        <v>0</v>
      </c>
      <c r="Z98" s="58">
        <v>0</v>
      </c>
      <c r="AA98" s="58">
        <v>0</v>
      </c>
      <c r="AB98" s="58">
        <v>0</v>
      </c>
      <c r="AC98" s="58">
        <v>0</v>
      </c>
      <c r="AD98" s="58">
        <v>0</v>
      </c>
      <c r="AE98" s="58">
        <v>0</v>
      </c>
      <c r="AF98" s="58">
        <v>0</v>
      </c>
      <c r="AG98" s="58">
        <v>0</v>
      </c>
      <c r="AH98" s="58">
        <v>0</v>
      </c>
      <c r="AI98" s="58">
        <v>0</v>
      </c>
      <c r="AJ98" s="58">
        <v>0</v>
      </c>
      <c r="AK98" s="58">
        <v>0</v>
      </c>
      <c r="AL98" s="58">
        <v>0</v>
      </c>
      <c r="AM98" s="58">
        <v>0</v>
      </c>
      <c r="AN98" s="58">
        <v>0</v>
      </c>
      <c r="AO98" s="58">
        <v>0</v>
      </c>
      <c r="AP98" s="58">
        <v>0</v>
      </c>
      <c r="AQ98" s="58">
        <v>0</v>
      </c>
      <c r="AR98" s="58">
        <v>0</v>
      </c>
      <c r="AS98" s="58">
        <v>0</v>
      </c>
      <c r="AT98" s="58">
        <v>0</v>
      </c>
      <c r="AU98" s="58">
        <v>0</v>
      </c>
      <c r="AV98" s="58">
        <v>0</v>
      </c>
      <c r="AW98" s="58">
        <v>0</v>
      </c>
      <c r="AX98" s="58">
        <v>0</v>
      </c>
      <c r="AY98" s="58">
        <v>0</v>
      </c>
      <c r="AZ98" s="58">
        <v>0</v>
      </c>
      <c r="BA98" s="58">
        <v>0</v>
      </c>
      <c r="BB98" s="58">
        <v>0</v>
      </c>
      <c r="BC98" s="58">
        <v>0</v>
      </c>
      <c r="BD98" s="63">
        <v>0</v>
      </c>
      <c r="BE98" s="63">
        <v>0</v>
      </c>
      <c r="BF98" s="59">
        <v>0</v>
      </c>
      <c r="BG98" s="58">
        <v>0</v>
      </c>
      <c r="BH98" s="58">
        <v>0</v>
      </c>
      <c r="BI98" s="58">
        <v>0</v>
      </c>
      <c r="BJ98" s="58">
        <v>0</v>
      </c>
      <c r="BK98" s="58">
        <v>0</v>
      </c>
      <c r="BL98" s="58">
        <v>0</v>
      </c>
      <c r="BM98" s="60">
        <v>0</v>
      </c>
      <c r="BN98" s="60">
        <v>0</v>
      </c>
      <c r="BO98" s="60">
        <v>0</v>
      </c>
      <c r="BP98" s="60">
        <v>0</v>
      </c>
      <c r="BQ98" s="60">
        <v>0</v>
      </c>
      <c r="BR98" s="60">
        <v>0</v>
      </c>
      <c r="BS98" s="60">
        <v>0</v>
      </c>
      <c r="BT98" s="60">
        <v>0</v>
      </c>
      <c r="BU98" s="60">
        <v>0</v>
      </c>
      <c r="BV98" s="60">
        <v>0</v>
      </c>
      <c r="BW98" s="60">
        <v>0</v>
      </c>
      <c r="BX98" s="60">
        <v>0</v>
      </c>
      <c r="BY98" s="60">
        <v>0</v>
      </c>
      <c r="BZ98" s="60">
        <v>0</v>
      </c>
      <c r="CA98" s="60">
        <v>0</v>
      </c>
      <c r="CB98" s="60">
        <v>0</v>
      </c>
      <c r="CC98" s="60">
        <v>0</v>
      </c>
      <c r="CD98" s="60">
        <v>0</v>
      </c>
      <c r="CE98" s="60">
        <v>0</v>
      </c>
      <c r="CF98" s="60">
        <v>0</v>
      </c>
      <c r="CG98" s="148"/>
      <c r="CH98" s="148"/>
      <c r="CI98" s="148"/>
      <c r="CJ98" s="148"/>
      <c r="CK98" s="148"/>
      <c r="CL98" s="148"/>
      <c r="CM98" s="148"/>
      <c r="CN98" s="148"/>
      <c r="CO98" s="148"/>
      <c r="CP98" s="148"/>
      <c r="CQ98" s="148"/>
      <c r="CR98" s="148"/>
      <c r="CS98" s="148"/>
      <c r="CT98" s="148"/>
      <c r="CU98" s="148"/>
      <c r="CV98" s="148"/>
      <c r="CW98" s="148"/>
      <c r="CX98" s="148"/>
      <c r="CY98" s="148"/>
      <c r="CZ98" s="148"/>
      <c r="DA98" s="148"/>
      <c r="DB98" s="148"/>
      <c r="DC98" s="148"/>
      <c r="DD98" s="148"/>
      <c r="DE98" s="148"/>
      <c r="DF98" s="148"/>
      <c r="DG98" s="148"/>
      <c r="DH98" s="148"/>
      <c r="DI98" s="148"/>
      <c r="DJ98" s="148"/>
    </row>
    <row r="99" spans="1:114">
      <c r="A99" s="57">
        <v>116</v>
      </c>
      <c r="B99" s="58">
        <v>0</v>
      </c>
      <c r="C99" s="58">
        <v>0</v>
      </c>
      <c r="D99" s="58">
        <v>0</v>
      </c>
      <c r="E99" s="58">
        <v>0</v>
      </c>
      <c r="F99" s="58">
        <v>0</v>
      </c>
      <c r="G99" s="58">
        <v>0</v>
      </c>
      <c r="H99" s="58">
        <v>0</v>
      </c>
      <c r="I99" s="58">
        <v>0</v>
      </c>
      <c r="J99" s="58">
        <v>0</v>
      </c>
      <c r="K99" s="58">
        <v>0</v>
      </c>
      <c r="L99" s="58">
        <v>0</v>
      </c>
      <c r="M99" s="58">
        <v>0</v>
      </c>
      <c r="N99" s="58">
        <v>0</v>
      </c>
      <c r="O99" s="58">
        <v>0</v>
      </c>
      <c r="P99" s="58">
        <v>0</v>
      </c>
      <c r="Q99" s="58">
        <v>0</v>
      </c>
      <c r="R99" s="58">
        <v>0</v>
      </c>
      <c r="S99" s="58">
        <v>0</v>
      </c>
      <c r="T99" s="58">
        <v>0</v>
      </c>
      <c r="U99" s="58">
        <v>0</v>
      </c>
      <c r="V99" s="58">
        <v>0</v>
      </c>
      <c r="W99" s="58">
        <v>0</v>
      </c>
      <c r="X99" s="58">
        <v>0</v>
      </c>
      <c r="Y99" s="58">
        <v>0</v>
      </c>
      <c r="Z99" s="58">
        <v>0</v>
      </c>
      <c r="AA99" s="58">
        <v>0</v>
      </c>
      <c r="AB99" s="58">
        <v>0</v>
      </c>
      <c r="AC99" s="58">
        <v>0</v>
      </c>
      <c r="AD99" s="58">
        <v>0</v>
      </c>
      <c r="AE99" s="58">
        <v>0</v>
      </c>
      <c r="AF99" s="58">
        <v>0</v>
      </c>
      <c r="AG99" s="58">
        <v>0</v>
      </c>
      <c r="AH99" s="58">
        <v>0</v>
      </c>
      <c r="AI99" s="58">
        <v>0</v>
      </c>
      <c r="AJ99" s="58">
        <v>0</v>
      </c>
      <c r="AK99" s="58">
        <v>0</v>
      </c>
      <c r="AL99" s="58">
        <v>0</v>
      </c>
      <c r="AM99" s="58">
        <v>0</v>
      </c>
      <c r="AN99" s="58">
        <v>0</v>
      </c>
      <c r="AO99" s="58">
        <v>0</v>
      </c>
      <c r="AP99" s="58">
        <v>0</v>
      </c>
      <c r="AQ99" s="58">
        <v>0</v>
      </c>
      <c r="AR99" s="58">
        <v>0</v>
      </c>
      <c r="AS99" s="58">
        <v>0</v>
      </c>
      <c r="AT99" s="58">
        <v>0</v>
      </c>
      <c r="AU99" s="58">
        <v>0</v>
      </c>
      <c r="AV99" s="58">
        <v>0</v>
      </c>
      <c r="AW99" s="58">
        <v>0</v>
      </c>
      <c r="AX99" s="58">
        <v>0</v>
      </c>
      <c r="AY99" s="58">
        <v>0</v>
      </c>
      <c r="AZ99" s="58">
        <v>0</v>
      </c>
      <c r="BA99" s="58">
        <v>0</v>
      </c>
      <c r="BB99" s="58">
        <v>0</v>
      </c>
      <c r="BC99" s="58">
        <v>0</v>
      </c>
      <c r="BD99" s="63">
        <v>0</v>
      </c>
      <c r="BE99" s="63">
        <v>0</v>
      </c>
      <c r="BF99" s="59">
        <v>0</v>
      </c>
      <c r="BG99" s="58">
        <v>0</v>
      </c>
      <c r="BH99" s="58">
        <v>0</v>
      </c>
      <c r="BI99" s="58">
        <v>0</v>
      </c>
      <c r="BJ99" s="58">
        <v>0</v>
      </c>
      <c r="BK99" s="58">
        <v>0</v>
      </c>
      <c r="BL99" s="58">
        <v>0</v>
      </c>
      <c r="BM99" s="60">
        <v>0</v>
      </c>
      <c r="BN99" s="60">
        <v>0</v>
      </c>
      <c r="BO99" s="60">
        <v>0</v>
      </c>
      <c r="BP99" s="60">
        <v>0</v>
      </c>
      <c r="BQ99" s="60">
        <v>0</v>
      </c>
      <c r="BR99" s="60">
        <v>0</v>
      </c>
      <c r="BS99" s="60">
        <v>0</v>
      </c>
      <c r="BT99" s="60">
        <v>0</v>
      </c>
      <c r="BU99" s="60">
        <v>0</v>
      </c>
      <c r="BV99" s="60">
        <v>0</v>
      </c>
      <c r="BW99" s="60">
        <v>0</v>
      </c>
      <c r="BX99" s="60">
        <v>0</v>
      </c>
      <c r="BY99" s="60">
        <v>0</v>
      </c>
      <c r="BZ99" s="60">
        <v>0</v>
      </c>
      <c r="CA99" s="60">
        <v>0</v>
      </c>
      <c r="CB99" s="60">
        <v>0</v>
      </c>
      <c r="CC99" s="60">
        <v>0</v>
      </c>
      <c r="CD99" s="60">
        <v>0</v>
      </c>
      <c r="CE99" s="60">
        <v>0</v>
      </c>
      <c r="CF99" s="60">
        <v>0</v>
      </c>
      <c r="CG99" s="148"/>
      <c r="CH99" s="148"/>
      <c r="CI99" s="148"/>
      <c r="CJ99" s="148"/>
      <c r="CK99" s="148"/>
      <c r="CL99" s="148"/>
      <c r="CM99" s="148"/>
      <c r="CN99" s="148"/>
      <c r="CO99" s="148"/>
      <c r="CP99" s="148"/>
      <c r="CQ99" s="148"/>
      <c r="CR99" s="148"/>
      <c r="CS99" s="148"/>
      <c r="CT99" s="148"/>
      <c r="CU99" s="148"/>
      <c r="CV99" s="148"/>
      <c r="CW99" s="148"/>
      <c r="CX99" s="148"/>
      <c r="CY99" s="148"/>
      <c r="CZ99" s="148"/>
      <c r="DA99" s="148"/>
      <c r="DB99" s="148"/>
      <c r="DC99" s="148"/>
      <c r="DD99" s="148"/>
      <c r="DE99" s="148"/>
      <c r="DF99" s="148"/>
      <c r="DG99" s="148"/>
      <c r="DH99" s="148"/>
      <c r="DI99" s="148"/>
      <c r="DJ99" s="148"/>
    </row>
    <row r="100" spans="1:114">
      <c r="A100" s="57">
        <v>117</v>
      </c>
      <c r="B100" s="58">
        <v>0</v>
      </c>
      <c r="C100" s="58">
        <v>0</v>
      </c>
      <c r="D100" s="58">
        <v>0</v>
      </c>
      <c r="E100" s="58">
        <v>0</v>
      </c>
      <c r="F100" s="58">
        <v>0</v>
      </c>
      <c r="G100" s="58">
        <v>0</v>
      </c>
      <c r="H100" s="58">
        <v>0</v>
      </c>
      <c r="I100" s="58">
        <v>0</v>
      </c>
      <c r="J100" s="58">
        <v>0</v>
      </c>
      <c r="K100" s="58">
        <v>0</v>
      </c>
      <c r="L100" s="58">
        <v>0</v>
      </c>
      <c r="M100" s="58">
        <v>0</v>
      </c>
      <c r="N100" s="58">
        <v>0</v>
      </c>
      <c r="O100" s="58">
        <v>0</v>
      </c>
      <c r="P100" s="58">
        <v>0</v>
      </c>
      <c r="Q100" s="58">
        <v>0</v>
      </c>
      <c r="R100" s="58">
        <v>0</v>
      </c>
      <c r="S100" s="58">
        <v>0</v>
      </c>
      <c r="T100" s="58">
        <v>0</v>
      </c>
      <c r="U100" s="58">
        <v>0</v>
      </c>
      <c r="V100" s="58">
        <v>0</v>
      </c>
      <c r="W100" s="58">
        <v>0</v>
      </c>
      <c r="X100" s="58">
        <v>0</v>
      </c>
      <c r="Y100" s="58">
        <v>0</v>
      </c>
      <c r="Z100" s="58">
        <v>0</v>
      </c>
      <c r="AA100" s="58">
        <v>0</v>
      </c>
      <c r="AB100" s="58">
        <v>0</v>
      </c>
      <c r="AC100" s="58">
        <v>0</v>
      </c>
      <c r="AD100" s="58">
        <v>0</v>
      </c>
      <c r="AE100" s="58">
        <v>0</v>
      </c>
      <c r="AF100" s="58">
        <v>0</v>
      </c>
      <c r="AG100" s="58">
        <v>0</v>
      </c>
      <c r="AH100" s="58">
        <v>0</v>
      </c>
      <c r="AI100" s="58">
        <v>0</v>
      </c>
      <c r="AJ100" s="58">
        <v>0</v>
      </c>
      <c r="AK100" s="58">
        <v>0</v>
      </c>
      <c r="AL100" s="58">
        <v>0</v>
      </c>
      <c r="AM100" s="58">
        <v>0</v>
      </c>
      <c r="AN100" s="58">
        <v>0</v>
      </c>
      <c r="AO100" s="58">
        <v>0</v>
      </c>
      <c r="AP100" s="58">
        <v>0</v>
      </c>
      <c r="AQ100" s="58">
        <v>0</v>
      </c>
      <c r="AR100" s="58">
        <v>0</v>
      </c>
      <c r="AS100" s="58">
        <v>0</v>
      </c>
      <c r="AT100" s="58">
        <v>0</v>
      </c>
      <c r="AU100" s="58">
        <v>0</v>
      </c>
      <c r="AV100" s="58">
        <v>0</v>
      </c>
      <c r="AW100" s="58">
        <v>0</v>
      </c>
      <c r="AX100" s="58">
        <v>0</v>
      </c>
      <c r="AY100" s="58">
        <v>0</v>
      </c>
      <c r="AZ100" s="58">
        <v>0</v>
      </c>
      <c r="BA100" s="58">
        <v>0</v>
      </c>
      <c r="BB100" s="58">
        <v>0</v>
      </c>
      <c r="BC100" s="58">
        <v>0</v>
      </c>
      <c r="BD100" s="63">
        <v>0</v>
      </c>
      <c r="BE100" s="63">
        <v>0</v>
      </c>
      <c r="BF100" s="59">
        <v>0</v>
      </c>
      <c r="BG100" s="58">
        <v>0</v>
      </c>
      <c r="BH100" s="58">
        <v>0</v>
      </c>
      <c r="BI100" s="58">
        <v>0</v>
      </c>
      <c r="BJ100" s="58">
        <v>0</v>
      </c>
      <c r="BK100" s="58">
        <v>0</v>
      </c>
      <c r="BL100" s="58">
        <v>0</v>
      </c>
      <c r="BM100" s="60">
        <v>0</v>
      </c>
      <c r="BN100" s="60">
        <v>0</v>
      </c>
      <c r="BO100" s="60">
        <v>0</v>
      </c>
      <c r="BP100" s="60">
        <v>0</v>
      </c>
      <c r="BQ100" s="60">
        <v>0</v>
      </c>
      <c r="BR100" s="60">
        <v>0</v>
      </c>
      <c r="BS100" s="60">
        <v>0</v>
      </c>
      <c r="BT100" s="60">
        <v>0</v>
      </c>
      <c r="BU100" s="60">
        <v>0</v>
      </c>
      <c r="BV100" s="60">
        <v>0</v>
      </c>
      <c r="BW100" s="60">
        <v>0</v>
      </c>
      <c r="BX100" s="60">
        <v>0</v>
      </c>
      <c r="BY100" s="60">
        <v>0</v>
      </c>
      <c r="BZ100" s="60">
        <v>0</v>
      </c>
      <c r="CA100" s="60">
        <v>0</v>
      </c>
      <c r="CB100" s="60">
        <v>0</v>
      </c>
      <c r="CC100" s="60">
        <v>0</v>
      </c>
      <c r="CD100" s="60">
        <v>0</v>
      </c>
      <c r="CE100" s="60">
        <v>0</v>
      </c>
      <c r="CF100" s="60">
        <v>0</v>
      </c>
      <c r="CG100" s="148"/>
      <c r="CH100" s="148"/>
      <c r="CI100" s="148"/>
      <c r="CJ100" s="148"/>
      <c r="CK100" s="148"/>
      <c r="CL100" s="148"/>
      <c r="CM100" s="148"/>
      <c r="CN100" s="148"/>
      <c r="CO100" s="148"/>
      <c r="CP100" s="148"/>
      <c r="CQ100" s="148"/>
      <c r="CR100" s="148"/>
      <c r="CS100" s="148"/>
      <c r="CT100" s="148"/>
      <c r="CU100" s="148"/>
      <c r="CV100" s="148"/>
      <c r="CW100" s="148"/>
      <c r="CX100" s="148"/>
      <c r="CY100" s="148"/>
      <c r="CZ100" s="148"/>
      <c r="DA100" s="148"/>
      <c r="DB100" s="148"/>
      <c r="DC100" s="148"/>
      <c r="DD100" s="148"/>
      <c r="DE100" s="148"/>
      <c r="DF100" s="148"/>
      <c r="DG100" s="148"/>
      <c r="DH100" s="148"/>
      <c r="DI100" s="148"/>
      <c r="DJ100" s="148"/>
    </row>
    <row r="101" spans="1:114">
      <c r="A101" s="57">
        <v>118</v>
      </c>
      <c r="B101" s="58">
        <v>0</v>
      </c>
      <c r="C101" s="58">
        <v>0</v>
      </c>
      <c r="D101" s="58">
        <v>0</v>
      </c>
      <c r="E101" s="58">
        <v>0</v>
      </c>
      <c r="F101" s="58">
        <v>0</v>
      </c>
      <c r="G101" s="58">
        <v>0</v>
      </c>
      <c r="H101" s="58">
        <v>0</v>
      </c>
      <c r="I101" s="58">
        <v>0</v>
      </c>
      <c r="J101" s="58">
        <v>0</v>
      </c>
      <c r="K101" s="58">
        <v>0</v>
      </c>
      <c r="L101" s="58">
        <v>0</v>
      </c>
      <c r="M101" s="58">
        <v>0</v>
      </c>
      <c r="N101" s="58">
        <v>0</v>
      </c>
      <c r="O101" s="58">
        <v>0</v>
      </c>
      <c r="P101" s="58">
        <v>0</v>
      </c>
      <c r="Q101" s="58">
        <v>0</v>
      </c>
      <c r="R101" s="58">
        <v>0</v>
      </c>
      <c r="S101" s="58">
        <v>0</v>
      </c>
      <c r="T101" s="58">
        <v>0</v>
      </c>
      <c r="U101" s="58">
        <v>0</v>
      </c>
      <c r="V101" s="58">
        <v>0</v>
      </c>
      <c r="W101" s="58">
        <v>0</v>
      </c>
      <c r="X101" s="58">
        <v>0</v>
      </c>
      <c r="Y101" s="58">
        <v>0</v>
      </c>
      <c r="Z101" s="58">
        <v>0</v>
      </c>
      <c r="AA101" s="58">
        <v>0</v>
      </c>
      <c r="AB101" s="58">
        <v>0</v>
      </c>
      <c r="AC101" s="58">
        <v>0</v>
      </c>
      <c r="AD101" s="58">
        <v>0</v>
      </c>
      <c r="AE101" s="58">
        <v>0</v>
      </c>
      <c r="AF101" s="58">
        <v>0</v>
      </c>
      <c r="AG101" s="58">
        <v>0</v>
      </c>
      <c r="AH101" s="58">
        <v>0</v>
      </c>
      <c r="AI101" s="58">
        <v>0</v>
      </c>
      <c r="AJ101" s="58">
        <v>0</v>
      </c>
      <c r="AK101" s="58">
        <v>0</v>
      </c>
      <c r="AL101" s="58">
        <v>0</v>
      </c>
      <c r="AM101" s="58">
        <v>0</v>
      </c>
      <c r="AN101" s="58">
        <v>0</v>
      </c>
      <c r="AO101" s="58">
        <v>0</v>
      </c>
      <c r="AP101" s="58">
        <v>0</v>
      </c>
      <c r="AQ101" s="58">
        <v>0</v>
      </c>
      <c r="AR101" s="58">
        <v>0</v>
      </c>
      <c r="AS101" s="58">
        <v>0</v>
      </c>
      <c r="AT101" s="58">
        <v>0</v>
      </c>
      <c r="AU101" s="58">
        <v>0</v>
      </c>
      <c r="AV101" s="58">
        <v>0</v>
      </c>
      <c r="AW101" s="58">
        <v>0</v>
      </c>
      <c r="AX101" s="58">
        <v>0</v>
      </c>
      <c r="AY101" s="58">
        <v>0</v>
      </c>
      <c r="AZ101" s="58">
        <v>0</v>
      </c>
      <c r="BA101" s="58">
        <v>0</v>
      </c>
      <c r="BB101" s="58">
        <v>0</v>
      </c>
      <c r="BC101" s="58">
        <v>0</v>
      </c>
      <c r="BD101" s="63">
        <v>0</v>
      </c>
      <c r="BE101" s="63">
        <v>0</v>
      </c>
      <c r="BF101" s="59">
        <v>0</v>
      </c>
      <c r="BG101" s="58">
        <v>0</v>
      </c>
      <c r="BH101" s="58">
        <v>0</v>
      </c>
      <c r="BI101" s="58">
        <v>0</v>
      </c>
      <c r="BJ101" s="58">
        <v>0</v>
      </c>
      <c r="BK101" s="58">
        <v>0</v>
      </c>
      <c r="BL101" s="58">
        <v>0</v>
      </c>
      <c r="BM101" s="60">
        <v>0</v>
      </c>
      <c r="BN101" s="60">
        <v>0</v>
      </c>
      <c r="BO101" s="60">
        <v>0</v>
      </c>
      <c r="BP101" s="60">
        <v>0</v>
      </c>
      <c r="BQ101" s="60">
        <v>0</v>
      </c>
      <c r="BR101" s="60">
        <v>0</v>
      </c>
      <c r="BS101" s="60">
        <v>0</v>
      </c>
      <c r="BT101" s="60">
        <v>0</v>
      </c>
      <c r="BU101" s="60">
        <v>0</v>
      </c>
      <c r="BV101" s="60">
        <v>0</v>
      </c>
      <c r="BW101" s="60">
        <v>0</v>
      </c>
      <c r="BX101" s="60">
        <v>0</v>
      </c>
      <c r="BY101" s="60">
        <v>0</v>
      </c>
      <c r="BZ101" s="60">
        <v>0</v>
      </c>
      <c r="CA101" s="60">
        <v>0</v>
      </c>
      <c r="CB101" s="60">
        <v>0</v>
      </c>
      <c r="CC101" s="60">
        <v>0</v>
      </c>
      <c r="CD101" s="60">
        <v>0</v>
      </c>
      <c r="CE101" s="60">
        <v>0</v>
      </c>
      <c r="CF101" s="60">
        <v>0</v>
      </c>
      <c r="CG101" s="148"/>
      <c r="CH101" s="148"/>
      <c r="CI101" s="148"/>
      <c r="CJ101" s="148"/>
      <c r="CK101" s="148"/>
      <c r="CL101" s="148"/>
      <c r="CM101" s="148"/>
      <c r="CN101" s="148"/>
      <c r="CO101" s="148"/>
      <c r="CP101" s="148"/>
      <c r="CQ101" s="148"/>
      <c r="CR101" s="148"/>
      <c r="CS101" s="148"/>
      <c r="CT101" s="148"/>
      <c r="CU101" s="148"/>
      <c r="CV101" s="148"/>
      <c r="CW101" s="148"/>
      <c r="CX101" s="148"/>
      <c r="CY101" s="148"/>
      <c r="CZ101" s="148"/>
      <c r="DA101" s="148"/>
      <c r="DB101" s="148"/>
      <c r="DC101" s="148"/>
      <c r="DD101" s="148"/>
      <c r="DE101" s="148"/>
      <c r="DF101" s="148"/>
      <c r="DG101" s="148"/>
      <c r="DH101" s="148"/>
      <c r="DI101" s="148"/>
      <c r="DJ101" s="148"/>
    </row>
    <row r="102" spans="1:114">
      <c r="A102" s="57">
        <v>119</v>
      </c>
      <c r="B102" s="58">
        <v>0</v>
      </c>
      <c r="C102" s="58">
        <v>0</v>
      </c>
      <c r="D102" s="58">
        <v>0</v>
      </c>
      <c r="E102" s="58">
        <v>0</v>
      </c>
      <c r="F102" s="58">
        <v>0</v>
      </c>
      <c r="G102" s="58">
        <v>0</v>
      </c>
      <c r="H102" s="58">
        <v>0</v>
      </c>
      <c r="I102" s="58">
        <v>0</v>
      </c>
      <c r="J102" s="58">
        <v>0</v>
      </c>
      <c r="K102" s="58">
        <v>0</v>
      </c>
      <c r="L102" s="58">
        <v>0</v>
      </c>
      <c r="M102" s="58">
        <v>0</v>
      </c>
      <c r="N102" s="58">
        <v>0</v>
      </c>
      <c r="O102" s="58">
        <v>0</v>
      </c>
      <c r="P102" s="58">
        <v>0</v>
      </c>
      <c r="Q102" s="58">
        <v>0</v>
      </c>
      <c r="R102" s="58">
        <v>0</v>
      </c>
      <c r="S102" s="58">
        <v>0</v>
      </c>
      <c r="T102" s="58">
        <v>0</v>
      </c>
      <c r="U102" s="58">
        <v>0</v>
      </c>
      <c r="V102" s="58">
        <v>0</v>
      </c>
      <c r="W102" s="58">
        <v>0</v>
      </c>
      <c r="X102" s="58">
        <v>0</v>
      </c>
      <c r="Y102" s="58">
        <v>0</v>
      </c>
      <c r="Z102" s="58">
        <v>0</v>
      </c>
      <c r="AA102" s="58">
        <v>0</v>
      </c>
      <c r="AB102" s="58">
        <v>0</v>
      </c>
      <c r="AC102" s="58">
        <v>0</v>
      </c>
      <c r="AD102" s="58">
        <v>0</v>
      </c>
      <c r="AE102" s="58">
        <v>0</v>
      </c>
      <c r="AF102" s="58">
        <v>0</v>
      </c>
      <c r="AG102" s="58">
        <v>0</v>
      </c>
      <c r="AH102" s="58">
        <v>0</v>
      </c>
      <c r="AI102" s="58">
        <v>0</v>
      </c>
      <c r="AJ102" s="58">
        <v>0</v>
      </c>
      <c r="AK102" s="58">
        <v>0</v>
      </c>
      <c r="AL102" s="58">
        <v>0</v>
      </c>
      <c r="AM102" s="58">
        <v>0</v>
      </c>
      <c r="AN102" s="58">
        <v>0</v>
      </c>
      <c r="AO102" s="58">
        <v>0</v>
      </c>
      <c r="AP102" s="58">
        <v>0</v>
      </c>
      <c r="AQ102" s="58">
        <v>0</v>
      </c>
      <c r="AR102" s="58">
        <v>0</v>
      </c>
      <c r="AS102" s="58">
        <v>0</v>
      </c>
      <c r="AT102" s="58">
        <v>0</v>
      </c>
      <c r="AU102" s="58">
        <v>0</v>
      </c>
      <c r="AV102" s="58">
        <v>0</v>
      </c>
      <c r="AW102" s="58">
        <v>0</v>
      </c>
      <c r="AX102" s="58">
        <v>0</v>
      </c>
      <c r="AY102" s="58">
        <v>0</v>
      </c>
      <c r="AZ102" s="58">
        <v>0</v>
      </c>
      <c r="BA102" s="58">
        <v>0</v>
      </c>
      <c r="BB102" s="58">
        <v>0</v>
      </c>
      <c r="BC102" s="58">
        <v>0</v>
      </c>
      <c r="BD102" s="63">
        <v>0</v>
      </c>
      <c r="BE102" s="63">
        <v>0</v>
      </c>
      <c r="BF102" s="59">
        <v>0</v>
      </c>
      <c r="BG102" s="58">
        <v>0</v>
      </c>
      <c r="BH102" s="58">
        <v>0</v>
      </c>
      <c r="BI102" s="58">
        <v>0</v>
      </c>
      <c r="BJ102" s="58">
        <v>0</v>
      </c>
      <c r="BK102" s="58">
        <v>0</v>
      </c>
      <c r="BL102" s="58">
        <v>0</v>
      </c>
      <c r="BM102" s="60">
        <v>0</v>
      </c>
      <c r="BN102" s="60">
        <v>0</v>
      </c>
      <c r="BO102" s="60">
        <v>0</v>
      </c>
      <c r="BP102" s="60">
        <v>0</v>
      </c>
      <c r="BQ102" s="60">
        <v>0</v>
      </c>
      <c r="BR102" s="60">
        <v>0</v>
      </c>
      <c r="BS102" s="60">
        <v>0</v>
      </c>
      <c r="BT102" s="60">
        <v>0</v>
      </c>
      <c r="BU102" s="60">
        <v>0</v>
      </c>
      <c r="BV102" s="60">
        <v>0</v>
      </c>
      <c r="BW102" s="60">
        <v>0</v>
      </c>
      <c r="BX102" s="60">
        <v>0</v>
      </c>
      <c r="BY102" s="60">
        <v>0</v>
      </c>
      <c r="BZ102" s="60">
        <v>0</v>
      </c>
      <c r="CA102" s="60">
        <v>0</v>
      </c>
      <c r="CB102" s="60">
        <v>0</v>
      </c>
      <c r="CC102" s="60">
        <v>0</v>
      </c>
      <c r="CD102" s="60">
        <v>0</v>
      </c>
      <c r="CE102" s="60">
        <v>0</v>
      </c>
      <c r="CF102" s="60">
        <v>0</v>
      </c>
      <c r="CG102" s="148"/>
      <c r="CH102" s="148"/>
      <c r="CI102" s="148"/>
      <c r="CJ102" s="148"/>
      <c r="CK102" s="148"/>
      <c r="CL102" s="148"/>
      <c r="CM102" s="148"/>
      <c r="CN102" s="148"/>
      <c r="CO102" s="148"/>
      <c r="CP102" s="148"/>
      <c r="CQ102" s="148"/>
      <c r="CR102" s="148"/>
      <c r="CS102" s="148"/>
      <c r="CT102" s="148"/>
      <c r="CU102" s="148"/>
      <c r="CV102" s="148"/>
      <c r="CW102" s="148"/>
      <c r="CX102" s="148"/>
      <c r="CY102" s="148"/>
      <c r="CZ102" s="148"/>
      <c r="DA102" s="148"/>
      <c r="DB102" s="148"/>
      <c r="DC102" s="148"/>
      <c r="DD102" s="148"/>
      <c r="DE102" s="148"/>
      <c r="DF102" s="148"/>
      <c r="DG102" s="148"/>
      <c r="DH102" s="148"/>
      <c r="DI102" s="148"/>
      <c r="DJ102" s="148"/>
    </row>
    <row r="103" spans="1:114">
      <c r="A103" s="57">
        <v>120</v>
      </c>
      <c r="B103" s="58">
        <v>0</v>
      </c>
      <c r="C103" s="58">
        <v>0</v>
      </c>
      <c r="D103" s="58">
        <v>0</v>
      </c>
      <c r="E103" s="58">
        <v>0</v>
      </c>
      <c r="F103" s="58">
        <v>0</v>
      </c>
      <c r="G103" s="58">
        <v>0</v>
      </c>
      <c r="H103" s="58">
        <v>0</v>
      </c>
      <c r="I103" s="58">
        <v>0</v>
      </c>
      <c r="J103" s="58">
        <v>0</v>
      </c>
      <c r="K103" s="58">
        <v>0</v>
      </c>
      <c r="L103" s="58">
        <v>0</v>
      </c>
      <c r="M103" s="58">
        <v>0</v>
      </c>
      <c r="N103" s="58">
        <v>0</v>
      </c>
      <c r="O103" s="58">
        <v>0</v>
      </c>
      <c r="P103" s="58">
        <v>0</v>
      </c>
      <c r="Q103" s="58">
        <v>0</v>
      </c>
      <c r="R103" s="58">
        <v>0</v>
      </c>
      <c r="S103" s="58">
        <v>0</v>
      </c>
      <c r="T103" s="58">
        <v>0</v>
      </c>
      <c r="U103" s="58">
        <v>0</v>
      </c>
      <c r="V103" s="58">
        <v>0</v>
      </c>
      <c r="W103" s="58">
        <v>0</v>
      </c>
      <c r="X103" s="58">
        <v>0</v>
      </c>
      <c r="Y103" s="58">
        <v>0</v>
      </c>
      <c r="Z103" s="58">
        <v>0</v>
      </c>
      <c r="AA103" s="58">
        <v>0</v>
      </c>
      <c r="AB103" s="58">
        <v>0</v>
      </c>
      <c r="AC103" s="58">
        <v>0</v>
      </c>
      <c r="AD103" s="58">
        <v>0</v>
      </c>
      <c r="AE103" s="58">
        <v>0</v>
      </c>
      <c r="AF103" s="58">
        <v>0</v>
      </c>
      <c r="AG103" s="58">
        <v>0</v>
      </c>
      <c r="AH103" s="58">
        <v>0</v>
      </c>
      <c r="AI103" s="58">
        <v>0</v>
      </c>
      <c r="AJ103" s="58">
        <v>0</v>
      </c>
      <c r="AK103" s="58">
        <v>0</v>
      </c>
      <c r="AL103" s="58">
        <v>0</v>
      </c>
      <c r="AM103" s="58">
        <v>0</v>
      </c>
      <c r="AN103" s="58">
        <v>0</v>
      </c>
      <c r="AO103" s="58">
        <v>0</v>
      </c>
      <c r="AP103" s="58">
        <v>0</v>
      </c>
      <c r="AQ103" s="58">
        <v>0</v>
      </c>
      <c r="AR103" s="58">
        <v>0</v>
      </c>
      <c r="AS103" s="58">
        <v>0</v>
      </c>
      <c r="AT103" s="58">
        <v>0</v>
      </c>
      <c r="AU103" s="58">
        <v>0</v>
      </c>
      <c r="AV103" s="58">
        <v>0</v>
      </c>
      <c r="AW103" s="58">
        <v>0</v>
      </c>
      <c r="AX103" s="58">
        <v>0</v>
      </c>
      <c r="AY103" s="58">
        <v>0</v>
      </c>
      <c r="AZ103" s="58">
        <v>0</v>
      </c>
      <c r="BA103" s="58">
        <v>0</v>
      </c>
      <c r="BB103" s="58">
        <v>0</v>
      </c>
      <c r="BC103" s="58">
        <v>0</v>
      </c>
      <c r="BD103" s="63">
        <v>0</v>
      </c>
      <c r="BE103" s="63">
        <v>0</v>
      </c>
      <c r="BF103" s="59">
        <v>0</v>
      </c>
      <c r="BG103" s="58">
        <v>0</v>
      </c>
      <c r="BH103" s="58">
        <v>0</v>
      </c>
      <c r="BI103" s="58">
        <v>0</v>
      </c>
      <c r="BJ103" s="58">
        <v>0</v>
      </c>
      <c r="BK103" s="58">
        <v>0</v>
      </c>
      <c r="BL103" s="58">
        <v>0</v>
      </c>
      <c r="BM103" s="60">
        <v>0</v>
      </c>
      <c r="BN103" s="60">
        <v>0</v>
      </c>
      <c r="BO103" s="60">
        <v>0</v>
      </c>
      <c r="BP103" s="60">
        <v>0</v>
      </c>
      <c r="BQ103" s="60">
        <v>0</v>
      </c>
      <c r="BR103" s="60">
        <v>0</v>
      </c>
      <c r="BS103" s="60">
        <v>0</v>
      </c>
      <c r="BT103" s="60">
        <v>0</v>
      </c>
      <c r="BU103" s="60">
        <v>0</v>
      </c>
      <c r="BV103" s="60">
        <v>0</v>
      </c>
      <c r="BW103" s="60">
        <v>0</v>
      </c>
      <c r="BX103" s="60">
        <v>0</v>
      </c>
      <c r="BY103" s="60">
        <v>0</v>
      </c>
      <c r="BZ103" s="60">
        <v>0</v>
      </c>
      <c r="CA103" s="60">
        <v>0</v>
      </c>
      <c r="CB103" s="60">
        <v>0</v>
      </c>
      <c r="CC103" s="60">
        <v>0</v>
      </c>
      <c r="CD103" s="60">
        <v>0</v>
      </c>
      <c r="CE103" s="60">
        <v>0</v>
      </c>
      <c r="CF103" s="60">
        <v>0</v>
      </c>
      <c r="CG103" s="148"/>
      <c r="CH103" s="148"/>
      <c r="CI103" s="148"/>
      <c r="CJ103" s="148"/>
      <c r="CK103" s="148"/>
      <c r="CL103" s="148"/>
      <c r="CM103" s="148"/>
      <c r="CN103" s="148"/>
      <c r="CO103" s="148"/>
      <c r="CP103" s="148"/>
      <c r="CQ103" s="148"/>
      <c r="CR103" s="148"/>
      <c r="CS103" s="148"/>
      <c r="CT103" s="148"/>
      <c r="CU103" s="148"/>
      <c r="CV103" s="148"/>
      <c r="CW103" s="148"/>
      <c r="CX103" s="148"/>
      <c r="CY103" s="148"/>
      <c r="CZ103" s="148"/>
      <c r="DA103" s="148"/>
      <c r="DB103" s="148"/>
      <c r="DC103" s="148"/>
      <c r="DD103" s="148"/>
      <c r="DE103" s="148"/>
      <c r="DF103" s="148"/>
      <c r="DG103" s="148"/>
      <c r="DH103" s="148"/>
      <c r="DI103" s="148"/>
      <c r="DJ103" s="148"/>
    </row>
    <row r="104" spans="1:114">
      <c r="A104" s="475"/>
      <c r="B104" s="476"/>
      <c r="C104" s="476"/>
      <c r="D104" s="475"/>
      <c r="E104" s="476"/>
      <c r="F104" s="476"/>
      <c r="G104" s="475"/>
      <c r="H104" s="476"/>
      <c r="I104" s="476"/>
      <c r="J104" s="475"/>
      <c r="K104" s="476"/>
      <c r="L104" s="476"/>
      <c r="M104" s="475"/>
      <c r="N104" s="476"/>
      <c r="O104" s="476"/>
      <c r="P104" s="475"/>
      <c r="Q104" s="476"/>
      <c r="R104" s="476"/>
      <c r="S104" s="475"/>
      <c r="T104" s="476"/>
      <c r="U104" s="476"/>
      <c r="V104" s="475"/>
      <c r="W104" s="476"/>
      <c r="X104" s="476"/>
      <c r="Y104" s="475"/>
      <c r="Z104" s="476"/>
      <c r="AA104" s="476"/>
      <c r="AB104" s="475"/>
      <c r="AC104" s="476"/>
      <c r="AD104" s="476"/>
      <c r="AE104" s="475"/>
      <c r="AF104" s="476"/>
      <c r="AG104" s="476"/>
      <c r="AH104" s="475"/>
      <c r="AI104" s="476"/>
      <c r="AJ104" s="476"/>
      <c r="AK104" s="475"/>
      <c r="AL104" s="476"/>
      <c r="AM104" s="476"/>
      <c r="AN104" s="475"/>
      <c r="AO104" s="476"/>
      <c r="AP104" s="476"/>
      <c r="AQ104" s="475"/>
      <c r="AR104" s="476"/>
      <c r="AS104" s="476"/>
      <c r="AT104" s="475"/>
      <c r="AU104" s="476"/>
      <c r="AV104" s="476"/>
      <c r="AW104" s="475"/>
      <c r="AX104" s="476"/>
      <c r="AY104" s="476"/>
      <c r="AZ104" s="475"/>
      <c r="BA104" s="476"/>
      <c r="BB104" s="476"/>
      <c r="BC104" s="475"/>
      <c r="BD104" s="476"/>
      <c r="BE104" s="476"/>
      <c r="BF104" s="475"/>
      <c r="BG104" s="476"/>
      <c r="BH104" s="476"/>
      <c r="BI104" s="475"/>
      <c r="BJ104" s="476"/>
      <c r="BK104" s="476"/>
      <c r="BL104" s="475"/>
      <c r="BM104" s="476"/>
      <c r="BN104" s="476"/>
      <c r="BO104" s="475"/>
      <c r="BP104" s="476"/>
      <c r="BQ104" s="476"/>
      <c r="BR104" s="475"/>
      <c r="BS104" s="476"/>
      <c r="BT104" s="476"/>
      <c r="BU104" s="475"/>
      <c r="BV104" s="476"/>
      <c r="BW104" s="476"/>
      <c r="BX104" s="475"/>
      <c r="BY104" s="476"/>
      <c r="BZ104" s="476"/>
      <c r="CA104" s="475"/>
      <c r="CB104" s="476"/>
      <c r="CC104" s="476"/>
      <c r="CD104" s="475"/>
      <c r="CE104" s="476"/>
      <c r="CF104" s="476"/>
    </row>
    <row r="105" spans="1:114">
      <c r="A105" s="57"/>
    </row>
    <row r="106" spans="1:114">
      <c r="B106" s="147" t="s">
        <v>59</v>
      </c>
    </row>
  </sheetData>
  <hyperlinks>
    <hyperlink ref="B106" r:id="rId1" xr:uid="{00000000-0004-0000-0600-00000000000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J103"/>
  <sheetViews>
    <sheetView topLeftCell="AT1" workbookViewId="0">
      <selection activeCell="BH11" sqref="BE11:BH11"/>
    </sheetView>
  </sheetViews>
  <sheetFormatPr baseColWidth="10" defaultColWidth="8.83203125" defaultRowHeight="16"/>
  <cols>
    <col min="56" max="57" width="8.83203125" style="53"/>
    <col min="58" max="58" width="8.83203125" style="6"/>
    <col min="59" max="78" width="9.1640625" style="36" customWidth="1"/>
    <col min="79" max="81" width="8.83203125" style="36"/>
  </cols>
  <sheetData>
    <row r="1" spans="1:114" s="36" customFormat="1" ht="19">
      <c r="A1" s="35" t="s">
        <v>69</v>
      </c>
      <c r="BD1" s="65"/>
      <c r="BE1" s="65"/>
      <c r="BF1" s="47"/>
    </row>
    <row r="2" spans="1:114" s="37" customFormat="1">
      <c r="B2" s="37">
        <v>1951</v>
      </c>
      <c r="C2" s="37">
        <v>1952</v>
      </c>
      <c r="D2" s="37">
        <v>1953</v>
      </c>
      <c r="E2" s="37">
        <v>1954</v>
      </c>
      <c r="F2" s="37">
        <v>1955</v>
      </c>
      <c r="G2" s="37">
        <v>1956</v>
      </c>
      <c r="H2" s="37">
        <v>1957</v>
      </c>
      <c r="I2" s="37">
        <v>1958</v>
      </c>
      <c r="J2" s="37">
        <v>1959</v>
      </c>
      <c r="K2" s="37">
        <v>1960</v>
      </c>
      <c r="L2" s="37">
        <v>1961</v>
      </c>
      <c r="M2" s="37">
        <v>1962</v>
      </c>
      <c r="N2" s="37">
        <v>1963</v>
      </c>
      <c r="O2" s="37">
        <v>1964</v>
      </c>
      <c r="P2" s="37">
        <v>1965</v>
      </c>
      <c r="Q2" s="37">
        <v>1966</v>
      </c>
      <c r="R2" s="37">
        <v>1967</v>
      </c>
      <c r="S2" s="37">
        <v>1968</v>
      </c>
      <c r="T2" s="37">
        <v>1969</v>
      </c>
      <c r="U2" s="37">
        <v>1970</v>
      </c>
      <c r="V2" s="37">
        <v>1971</v>
      </c>
      <c r="W2" s="37">
        <v>1972</v>
      </c>
      <c r="X2" s="37">
        <v>1973</v>
      </c>
      <c r="Y2" s="37">
        <v>1974</v>
      </c>
      <c r="Z2" s="37">
        <v>1975</v>
      </c>
      <c r="AA2" s="37">
        <v>1976</v>
      </c>
      <c r="AB2" s="37">
        <v>1977</v>
      </c>
      <c r="AC2" s="37">
        <v>1978</v>
      </c>
      <c r="AD2" s="37">
        <v>1979</v>
      </c>
      <c r="AE2" s="37">
        <v>1980</v>
      </c>
      <c r="AF2" s="37">
        <v>1981</v>
      </c>
      <c r="AG2" s="37">
        <v>1982</v>
      </c>
      <c r="AH2" s="37">
        <v>1983</v>
      </c>
      <c r="AI2" s="37">
        <v>1984</v>
      </c>
      <c r="AJ2" s="37">
        <v>1985</v>
      </c>
      <c r="AK2" s="37">
        <v>1986</v>
      </c>
      <c r="AL2" s="37">
        <v>1987</v>
      </c>
      <c r="AM2" s="37">
        <v>1988</v>
      </c>
      <c r="AN2" s="37">
        <v>1989</v>
      </c>
      <c r="AO2" s="37">
        <v>1990</v>
      </c>
      <c r="AP2" s="37">
        <v>1991</v>
      </c>
      <c r="AQ2" s="37">
        <v>1992</v>
      </c>
      <c r="AR2" s="37">
        <v>1993</v>
      </c>
      <c r="AS2" s="37">
        <v>1994</v>
      </c>
      <c r="AT2" s="37">
        <v>1995</v>
      </c>
      <c r="AU2" s="37">
        <v>1996</v>
      </c>
      <c r="AV2" s="37">
        <v>1997</v>
      </c>
      <c r="AW2" s="37">
        <v>1998</v>
      </c>
      <c r="AX2" s="37">
        <v>1999</v>
      </c>
      <c r="AY2" s="37">
        <v>2000</v>
      </c>
      <c r="AZ2" s="37">
        <v>2001</v>
      </c>
      <c r="BA2" s="37">
        <v>2002</v>
      </c>
      <c r="BB2" s="37">
        <v>2003</v>
      </c>
      <c r="BC2" s="37">
        <v>2004</v>
      </c>
      <c r="BD2" s="66">
        <v>2005</v>
      </c>
      <c r="BE2" s="66">
        <v>2006</v>
      </c>
      <c r="BF2" s="68">
        <v>2007</v>
      </c>
      <c r="BG2" s="37">
        <v>2008</v>
      </c>
      <c r="BH2" s="37">
        <f>BG2+1</f>
        <v>2009</v>
      </c>
      <c r="BI2" s="37">
        <v>2010</v>
      </c>
      <c r="BJ2" s="37">
        <v>2011</v>
      </c>
      <c r="BK2" s="37">
        <v>2012</v>
      </c>
      <c r="BL2" s="37">
        <v>2013</v>
      </c>
      <c r="BM2" s="37">
        <v>2014</v>
      </c>
      <c r="BN2" s="37">
        <v>2015</v>
      </c>
      <c r="BO2" s="37">
        <v>2016</v>
      </c>
      <c r="BP2" s="37">
        <v>2017</v>
      </c>
      <c r="BQ2" s="37">
        <v>2018</v>
      </c>
      <c r="BR2" s="37">
        <v>2019</v>
      </c>
      <c r="BS2" s="37">
        <v>2020</v>
      </c>
      <c r="BT2" s="37">
        <v>2021</v>
      </c>
      <c r="BU2" s="37">
        <v>2022</v>
      </c>
      <c r="BV2" s="37">
        <v>2023</v>
      </c>
      <c r="BW2" s="37">
        <v>2024</v>
      </c>
      <c r="BX2" s="37">
        <v>2025</v>
      </c>
      <c r="BY2" s="37">
        <v>2026</v>
      </c>
      <c r="BZ2" s="37">
        <v>2027</v>
      </c>
      <c r="CA2" s="37">
        <v>2028</v>
      </c>
      <c r="CB2" s="37">
        <v>2029</v>
      </c>
      <c r="CC2" s="37">
        <v>2030</v>
      </c>
      <c r="CD2" s="37">
        <v>2031</v>
      </c>
      <c r="CE2" s="37">
        <v>2032</v>
      </c>
      <c r="CF2" s="37">
        <v>2033</v>
      </c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</row>
    <row r="3" spans="1:114">
      <c r="A3" s="32">
        <v>20</v>
      </c>
      <c r="B3" s="38">
        <v>6.6600000000000006E-2</v>
      </c>
      <c r="C3" s="38">
        <v>6.0199999999999997E-2</v>
      </c>
      <c r="D3" s="38">
        <v>5.3600000000000002E-2</v>
      </c>
      <c r="E3" s="38">
        <v>4.6800000000000001E-2</v>
      </c>
      <c r="F3" s="38">
        <v>3.9800000000000002E-2</v>
      </c>
      <c r="G3" s="38">
        <v>3.3099999999999997E-2</v>
      </c>
      <c r="H3" s="38">
        <v>2.69E-2</v>
      </c>
      <c r="I3" s="38">
        <v>2.0899999999999998E-2</v>
      </c>
      <c r="J3" s="38">
        <v>1.4999999999999999E-2</v>
      </c>
      <c r="K3" s="38">
        <v>8.8000000000000005E-3</v>
      </c>
      <c r="L3" s="38">
        <v>2.5999999999999999E-3</v>
      </c>
      <c r="M3" s="38">
        <v>-3.5000000000000001E-3</v>
      </c>
      <c r="N3" s="38">
        <v>-8.8999999999999999E-3</v>
      </c>
      <c r="O3" s="38">
        <v>-1.32E-2</v>
      </c>
      <c r="P3" s="38">
        <v>-1.61E-2</v>
      </c>
      <c r="Q3" s="38">
        <v>-1.7299999999999999E-2</v>
      </c>
      <c r="R3" s="38">
        <v>-1.6500000000000001E-2</v>
      </c>
      <c r="S3" s="38">
        <v>-1.35E-2</v>
      </c>
      <c r="T3" s="38">
        <v>-8.5000000000000006E-3</v>
      </c>
      <c r="U3" s="38">
        <v>-1.9E-3</v>
      </c>
      <c r="V3" s="38">
        <v>5.1000000000000004E-3</v>
      </c>
      <c r="W3" s="38">
        <v>1.1599999999999999E-2</v>
      </c>
      <c r="X3" s="38">
        <v>1.67E-2</v>
      </c>
      <c r="Y3" s="38">
        <v>1.9900000000000001E-2</v>
      </c>
      <c r="Z3" s="38">
        <v>2.1000000000000001E-2</v>
      </c>
      <c r="AA3" s="38">
        <v>2.0899999999999998E-2</v>
      </c>
      <c r="AB3" s="38">
        <v>2.07E-2</v>
      </c>
      <c r="AC3" s="38">
        <v>2.1399999999999999E-2</v>
      </c>
      <c r="AD3" s="38">
        <v>2.3E-2</v>
      </c>
      <c r="AE3" s="38">
        <v>2.47E-2</v>
      </c>
      <c r="AF3" s="38">
        <v>2.52E-2</v>
      </c>
      <c r="AG3" s="38">
        <v>2.3699999999999999E-2</v>
      </c>
      <c r="AH3" s="38">
        <v>2.01E-2</v>
      </c>
      <c r="AI3" s="38">
        <v>1.52E-2</v>
      </c>
      <c r="AJ3" s="38">
        <v>1.0500000000000001E-2</v>
      </c>
      <c r="AK3" s="38">
        <v>6.8999999999999999E-3</v>
      </c>
      <c r="AL3" s="38">
        <v>5.4000000000000003E-3</v>
      </c>
      <c r="AM3" s="38">
        <v>5.7000000000000002E-3</v>
      </c>
      <c r="AN3" s="38">
        <v>7.3000000000000001E-3</v>
      </c>
      <c r="AO3" s="38">
        <v>9.4999999999999998E-3</v>
      </c>
      <c r="AP3" s="38">
        <v>1.17E-2</v>
      </c>
      <c r="AQ3" s="38">
        <v>1.3599999999999999E-2</v>
      </c>
      <c r="AR3" s="38">
        <v>1.4800000000000001E-2</v>
      </c>
      <c r="AS3" s="38">
        <v>1.54E-2</v>
      </c>
      <c r="AT3" s="38">
        <v>1.5299999999999999E-2</v>
      </c>
      <c r="AU3" s="38">
        <v>1.4200000000000001E-2</v>
      </c>
      <c r="AV3" s="38">
        <v>1.2E-2</v>
      </c>
      <c r="AW3" s="38">
        <v>8.8999999999999999E-3</v>
      </c>
      <c r="AX3" s="38">
        <v>5.1999999999999998E-3</v>
      </c>
      <c r="AY3" s="38">
        <v>1.8E-3</v>
      </c>
      <c r="AZ3" s="38">
        <v>-5.9999999999999995E-4</v>
      </c>
      <c r="BA3" s="38">
        <v>-1.1999999999999999E-3</v>
      </c>
      <c r="BB3" s="38">
        <v>8.0000000000000004E-4</v>
      </c>
      <c r="BC3" s="38">
        <v>5.1999999999999998E-3</v>
      </c>
      <c r="BD3" s="67">
        <v>1.14E-2</v>
      </c>
      <c r="BE3" s="67">
        <v>1.83E-2</v>
      </c>
      <c r="BF3" s="48">
        <v>2.46E-2</v>
      </c>
      <c r="BG3" s="38">
        <v>2.9000000000000001E-2</v>
      </c>
      <c r="BH3" s="38">
        <v>3.04E-2</v>
      </c>
      <c r="BI3" s="38">
        <v>2.8299999999999999E-2</v>
      </c>
      <c r="BJ3" s="38">
        <v>2.3E-2</v>
      </c>
      <c r="BK3" s="38">
        <v>1.49E-2</v>
      </c>
      <c r="BL3" s="38">
        <v>4.5999999999999999E-3</v>
      </c>
      <c r="BM3" s="39">
        <v>4.7000000000000002E-3</v>
      </c>
      <c r="BN3" s="39">
        <v>4.8999999999999998E-3</v>
      </c>
      <c r="BO3" s="39">
        <v>5.3E-3</v>
      </c>
      <c r="BP3" s="39">
        <v>5.7999999999999996E-3</v>
      </c>
      <c r="BQ3" s="39">
        <v>6.4000000000000003E-3</v>
      </c>
      <c r="BR3" s="39">
        <v>6.8999999999999999E-3</v>
      </c>
      <c r="BS3" s="39">
        <v>7.4999999999999997E-3</v>
      </c>
      <c r="BT3" s="39">
        <v>8.0000000000000002E-3</v>
      </c>
      <c r="BU3" s="39">
        <v>8.3999999999999995E-3</v>
      </c>
      <c r="BV3" s="39">
        <v>8.6E-3</v>
      </c>
      <c r="BW3" s="39">
        <v>8.8000000000000005E-3</v>
      </c>
      <c r="BX3" s="39">
        <v>8.9999999999999993E-3</v>
      </c>
      <c r="BY3" s="39">
        <v>9.1999999999999998E-3</v>
      </c>
      <c r="BZ3" s="39">
        <v>9.4000000000000004E-3</v>
      </c>
      <c r="CA3" s="39">
        <v>9.5999999999999992E-3</v>
      </c>
      <c r="CB3" s="39">
        <v>9.7000000000000003E-3</v>
      </c>
      <c r="CC3" s="39">
        <v>9.7999999999999997E-3</v>
      </c>
      <c r="CD3" s="39">
        <v>9.9000000000000008E-3</v>
      </c>
      <c r="CE3" s="39">
        <v>0.01</v>
      </c>
      <c r="CF3" s="39">
        <v>0.01</v>
      </c>
    </row>
    <row r="4" spans="1:114">
      <c r="A4" s="32">
        <v>21</v>
      </c>
      <c r="B4" s="38">
        <v>6.9099999999999995E-2</v>
      </c>
      <c r="C4" s="38">
        <v>6.1800000000000001E-2</v>
      </c>
      <c r="D4" s="38">
        <v>5.4399999999999997E-2</v>
      </c>
      <c r="E4" s="38">
        <v>4.6800000000000001E-2</v>
      </c>
      <c r="F4" s="38">
        <v>3.9300000000000002E-2</v>
      </c>
      <c r="G4" s="38">
        <v>3.2199999999999999E-2</v>
      </c>
      <c r="H4" s="38">
        <v>2.5600000000000001E-2</v>
      </c>
      <c r="I4" s="38">
        <v>1.9599999999999999E-2</v>
      </c>
      <c r="J4" s="38">
        <v>1.37E-2</v>
      </c>
      <c r="K4" s="38">
        <v>8.0000000000000002E-3</v>
      </c>
      <c r="L4" s="38">
        <v>2.3E-3</v>
      </c>
      <c r="M4" s="38">
        <v>-3.0000000000000001E-3</v>
      </c>
      <c r="N4" s="38">
        <v>-7.4999999999999997E-3</v>
      </c>
      <c r="O4" s="38">
        <v>-1.11E-2</v>
      </c>
      <c r="P4" s="38">
        <v>-1.34E-2</v>
      </c>
      <c r="Q4" s="38">
        <v>-1.43E-2</v>
      </c>
      <c r="R4" s="38">
        <v>-1.35E-2</v>
      </c>
      <c r="S4" s="38">
        <v>-1.0800000000000001E-2</v>
      </c>
      <c r="T4" s="38">
        <v>-6.1999999999999998E-3</v>
      </c>
      <c r="U4" s="38">
        <v>-2.0000000000000001E-4</v>
      </c>
      <c r="V4" s="38">
        <v>6.3E-3</v>
      </c>
      <c r="W4" s="38">
        <v>1.24E-2</v>
      </c>
      <c r="X4" s="38">
        <v>1.72E-2</v>
      </c>
      <c r="Y4" s="38">
        <v>2.0199999999999999E-2</v>
      </c>
      <c r="Z4" s="38">
        <v>2.1299999999999999E-2</v>
      </c>
      <c r="AA4" s="38">
        <v>2.12E-2</v>
      </c>
      <c r="AB4" s="38">
        <v>2.0899999999999998E-2</v>
      </c>
      <c r="AC4" s="38">
        <v>2.1399999999999999E-2</v>
      </c>
      <c r="AD4" s="38">
        <v>2.2800000000000001E-2</v>
      </c>
      <c r="AE4" s="38">
        <v>2.4299999999999999E-2</v>
      </c>
      <c r="AF4" s="38">
        <v>2.4799999999999999E-2</v>
      </c>
      <c r="AG4" s="38">
        <v>2.35E-2</v>
      </c>
      <c r="AH4" s="38">
        <v>2.0199999999999999E-2</v>
      </c>
      <c r="AI4" s="38">
        <v>1.5699999999999999E-2</v>
      </c>
      <c r="AJ4" s="38">
        <v>1.11E-2</v>
      </c>
      <c r="AK4" s="38">
        <v>7.6E-3</v>
      </c>
      <c r="AL4" s="38">
        <v>5.7999999999999996E-3</v>
      </c>
      <c r="AM4" s="38">
        <v>5.8999999999999999E-3</v>
      </c>
      <c r="AN4" s="38">
        <v>7.3000000000000001E-3</v>
      </c>
      <c r="AO4" s="38">
        <v>9.4000000000000004E-3</v>
      </c>
      <c r="AP4" s="38">
        <v>1.1599999999999999E-2</v>
      </c>
      <c r="AQ4" s="38">
        <v>1.3599999999999999E-2</v>
      </c>
      <c r="AR4" s="38">
        <v>1.5100000000000001E-2</v>
      </c>
      <c r="AS4" s="38">
        <v>1.6E-2</v>
      </c>
      <c r="AT4" s="38">
        <v>1.6E-2</v>
      </c>
      <c r="AU4" s="38">
        <v>1.49E-2</v>
      </c>
      <c r="AV4" s="38">
        <v>1.23E-2</v>
      </c>
      <c r="AW4" s="38">
        <v>8.6999999999999994E-3</v>
      </c>
      <c r="AX4" s="38">
        <v>4.4000000000000003E-3</v>
      </c>
      <c r="AY4" s="38">
        <v>2.9999999999999997E-4</v>
      </c>
      <c r="AZ4" s="38">
        <v>-2.7000000000000001E-3</v>
      </c>
      <c r="BA4" s="38">
        <v>-3.8999999999999998E-3</v>
      </c>
      <c r="BB4" s="38">
        <v>-2.7000000000000001E-3</v>
      </c>
      <c r="BC4" s="38">
        <v>1E-3</v>
      </c>
      <c r="BD4" s="67">
        <v>6.3E-3</v>
      </c>
      <c r="BE4" s="67">
        <v>1.2500000000000001E-2</v>
      </c>
      <c r="BF4" s="48">
        <v>1.83E-2</v>
      </c>
      <c r="BG4" s="38">
        <v>2.2499999999999999E-2</v>
      </c>
      <c r="BH4" s="38">
        <v>2.3900000000000001E-2</v>
      </c>
      <c r="BI4" s="38">
        <v>2.24E-2</v>
      </c>
      <c r="BJ4" s="38">
        <v>1.7999999999999999E-2</v>
      </c>
      <c r="BK4" s="38">
        <v>1.11E-2</v>
      </c>
      <c r="BL4" s="38">
        <v>2.3E-3</v>
      </c>
      <c r="BM4" s="39">
        <v>3.5999999999999999E-3</v>
      </c>
      <c r="BN4" s="39">
        <v>3.8999999999999998E-3</v>
      </c>
      <c r="BO4" s="39">
        <v>4.4000000000000003E-3</v>
      </c>
      <c r="BP4" s="39">
        <v>5.1000000000000004E-3</v>
      </c>
      <c r="BQ4" s="39">
        <v>5.7999999999999996E-3</v>
      </c>
      <c r="BR4" s="39">
        <v>6.4999999999999997E-3</v>
      </c>
      <c r="BS4" s="39">
        <v>7.1999999999999998E-3</v>
      </c>
      <c r="BT4" s="39">
        <v>7.7999999999999996E-3</v>
      </c>
      <c r="BU4" s="39">
        <v>8.3000000000000001E-3</v>
      </c>
      <c r="BV4" s="39">
        <v>8.6E-3</v>
      </c>
      <c r="BW4" s="39">
        <v>8.8000000000000005E-3</v>
      </c>
      <c r="BX4" s="39">
        <v>8.9999999999999993E-3</v>
      </c>
      <c r="BY4" s="39">
        <v>9.1999999999999998E-3</v>
      </c>
      <c r="BZ4" s="39">
        <v>9.4000000000000004E-3</v>
      </c>
      <c r="CA4" s="39">
        <v>9.5999999999999992E-3</v>
      </c>
      <c r="CB4" s="39">
        <v>9.7000000000000003E-3</v>
      </c>
      <c r="CC4" s="39">
        <v>9.7999999999999997E-3</v>
      </c>
      <c r="CD4" s="39">
        <v>9.9000000000000008E-3</v>
      </c>
      <c r="CE4" s="39">
        <v>0.01</v>
      </c>
      <c r="CF4" s="39">
        <v>0.01</v>
      </c>
    </row>
    <row r="5" spans="1:114">
      <c r="A5" s="32">
        <v>22</v>
      </c>
      <c r="B5" s="38">
        <v>7.0999999999999994E-2</v>
      </c>
      <c r="C5" s="38">
        <v>6.3100000000000003E-2</v>
      </c>
      <c r="D5" s="38">
        <v>5.5100000000000003E-2</v>
      </c>
      <c r="E5" s="38">
        <v>4.6800000000000001E-2</v>
      </c>
      <c r="F5" s="38">
        <v>3.8800000000000001E-2</v>
      </c>
      <c r="G5" s="38">
        <v>3.1199999999999999E-2</v>
      </c>
      <c r="H5" s="38">
        <v>2.4400000000000002E-2</v>
      </c>
      <c r="I5" s="38">
        <v>1.8200000000000001E-2</v>
      </c>
      <c r="J5" s="38">
        <v>1.2500000000000001E-2</v>
      </c>
      <c r="K5" s="38">
        <v>7.1999999999999998E-3</v>
      </c>
      <c r="L5" s="38">
        <v>2.2000000000000001E-3</v>
      </c>
      <c r="M5" s="38">
        <v>-2.3E-3</v>
      </c>
      <c r="N5" s="38">
        <v>-6.0000000000000001E-3</v>
      </c>
      <c r="O5" s="38">
        <v>-8.8000000000000005E-3</v>
      </c>
      <c r="P5" s="38">
        <v>-1.0500000000000001E-2</v>
      </c>
      <c r="Q5" s="38">
        <v>-1.12E-2</v>
      </c>
      <c r="R5" s="38">
        <v>-1.04E-2</v>
      </c>
      <c r="S5" s="38">
        <v>-7.9000000000000008E-3</v>
      </c>
      <c r="T5" s="38">
        <v>-3.7000000000000002E-3</v>
      </c>
      <c r="U5" s="38">
        <v>1.8E-3</v>
      </c>
      <c r="V5" s="38">
        <v>7.9000000000000008E-3</v>
      </c>
      <c r="W5" s="38">
        <v>1.35E-2</v>
      </c>
      <c r="X5" s="38">
        <v>1.8100000000000002E-2</v>
      </c>
      <c r="Y5" s="38">
        <v>2.1000000000000001E-2</v>
      </c>
      <c r="Z5" s="38">
        <v>2.1999999999999999E-2</v>
      </c>
      <c r="AA5" s="38">
        <v>2.1899999999999999E-2</v>
      </c>
      <c r="AB5" s="38">
        <v>2.1399999999999999E-2</v>
      </c>
      <c r="AC5" s="38">
        <v>2.1600000000000001E-2</v>
      </c>
      <c r="AD5" s="38">
        <v>2.2599999999999999E-2</v>
      </c>
      <c r="AE5" s="38">
        <v>2.3699999999999999E-2</v>
      </c>
      <c r="AF5" s="38">
        <v>2.41E-2</v>
      </c>
      <c r="AG5" s="38">
        <v>2.2800000000000001E-2</v>
      </c>
      <c r="AH5" s="38">
        <v>1.9800000000000002E-2</v>
      </c>
      <c r="AI5" s="38">
        <v>1.55E-2</v>
      </c>
      <c r="AJ5" s="38">
        <v>1.09E-2</v>
      </c>
      <c r="AK5" s="38">
        <v>7.3000000000000001E-3</v>
      </c>
      <c r="AL5" s="38">
        <v>5.4000000000000003E-3</v>
      </c>
      <c r="AM5" s="38">
        <v>5.3E-3</v>
      </c>
      <c r="AN5" s="38">
        <v>6.7000000000000002E-3</v>
      </c>
      <c r="AO5" s="38">
        <v>8.6999999999999994E-3</v>
      </c>
      <c r="AP5" s="38">
        <v>1.11E-2</v>
      </c>
      <c r="AQ5" s="38">
        <v>1.34E-2</v>
      </c>
      <c r="AR5" s="38">
        <v>1.5299999999999999E-2</v>
      </c>
      <c r="AS5" s="38">
        <v>1.67E-2</v>
      </c>
      <c r="AT5" s="38">
        <v>1.7100000000000001E-2</v>
      </c>
      <c r="AU5" s="38">
        <v>1.61E-2</v>
      </c>
      <c r="AV5" s="38">
        <v>1.35E-2</v>
      </c>
      <c r="AW5" s="38">
        <v>9.4000000000000004E-3</v>
      </c>
      <c r="AX5" s="38">
        <v>4.4999999999999997E-3</v>
      </c>
      <c r="AY5" s="38">
        <v>-2.9999999999999997E-4</v>
      </c>
      <c r="AZ5" s="38">
        <v>-4.0000000000000001E-3</v>
      </c>
      <c r="BA5" s="38">
        <v>-5.8999999999999999E-3</v>
      </c>
      <c r="BB5" s="38">
        <v>-5.4000000000000003E-3</v>
      </c>
      <c r="BC5" s="38">
        <v>-2.5999999999999999E-3</v>
      </c>
      <c r="BD5" s="67">
        <v>1.8E-3</v>
      </c>
      <c r="BE5" s="67">
        <v>7.1999999999999998E-3</v>
      </c>
      <c r="BF5" s="149">
        <v>1.24E-2</v>
      </c>
      <c r="BG5" s="38">
        <v>1.6299999999999999E-2</v>
      </c>
      <c r="BH5" s="38">
        <v>1.7899999999999999E-2</v>
      </c>
      <c r="BI5" s="38">
        <v>1.6899999999999998E-2</v>
      </c>
      <c r="BJ5" s="38">
        <v>1.3299999999999999E-2</v>
      </c>
      <c r="BK5" s="38">
        <v>7.4000000000000003E-3</v>
      </c>
      <c r="BL5" s="38">
        <v>-1E-4</v>
      </c>
      <c r="BM5" s="39">
        <v>1.2999999999999999E-3</v>
      </c>
      <c r="BN5" s="39">
        <v>2.8E-3</v>
      </c>
      <c r="BO5" s="39">
        <v>3.5000000000000001E-3</v>
      </c>
      <c r="BP5" s="39">
        <v>4.3E-3</v>
      </c>
      <c r="BQ5" s="39">
        <v>5.1999999999999998E-3</v>
      </c>
      <c r="BR5" s="39">
        <v>6.1000000000000004E-3</v>
      </c>
      <c r="BS5" s="39">
        <v>7.0000000000000001E-3</v>
      </c>
      <c r="BT5" s="39">
        <v>7.7000000000000002E-3</v>
      </c>
      <c r="BU5" s="39">
        <v>8.3000000000000001E-3</v>
      </c>
      <c r="BV5" s="39">
        <v>8.6E-3</v>
      </c>
      <c r="BW5" s="39">
        <v>8.8000000000000005E-3</v>
      </c>
      <c r="BX5" s="39">
        <v>8.9999999999999993E-3</v>
      </c>
      <c r="BY5" s="39">
        <v>9.1999999999999998E-3</v>
      </c>
      <c r="BZ5" s="39">
        <v>9.4000000000000004E-3</v>
      </c>
      <c r="CA5" s="39">
        <v>9.5999999999999992E-3</v>
      </c>
      <c r="CB5" s="39">
        <v>9.7000000000000003E-3</v>
      </c>
      <c r="CC5" s="39">
        <v>9.7999999999999997E-3</v>
      </c>
      <c r="CD5" s="39">
        <v>9.9000000000000008E-3</v>
      </c>
      <c r="CE5" s="39">
        <v>0.01</v>
      </c>
      <c r="CF5" s="39">
        <v>0.01</v>
      </c>
    </row>
    <row r="6" spans="1:114">
      <c r="A6" s="32">
        <v>23</v>
      </c>
      <c r="B6" s="38">
        <v>7.2400000000000006E-2</v>
      </c>
      <c r="C6" s="38">
        <v>6.4100000000000004E-2</v>
      </c>
      <c r="D6" s="38">
        <v>5.5599999999999997E-2</v>
      </c>
      <c r="E6" s="38">
        <v>4.6899999999999997E-2</v>
      </c>
      <c r="F6" s="38">
        <v>3.8300000000000001E-2</v>
      </c>
      <c r="G6" s="38">
        <v>3.0300000000000001E-2</v>
      </c>
      <c r="H6" s="38">
        <v>2.3199999999999998E-2</v>
      </c>
      <c r="I6" s="38">
        <v>1.6899999999999998E-2</v>
      </c>
      <c r="J6" s="38">
        <v>1.1299999999999999E-2</v>
      </c>
      <c r="K6" s="38">
        <v>6.4000000000000003E-3</v>
      </c>
      <c r="L6" s="38">
        <v>2.0999999999999999E-3</v>
      </c>
      <c r="M6" s="38">
        <v>-1.6000000000000001E-3</v>
      </c>
      <c r="N6" s="38">
        <v>-4.4000000000000003E-3</v>
      </c>
      <c r="O6" s="38">
        <v>-6.4999999999999997E-3</v>
      </c>
      <c r="P6" s="38">
        <v>-7.7000000000000002E-3</v>
      </c>
      <c r="Q6" s="38">
        <v>-8.0999999999999996E-3</v>
      </c>
      <c r="R6" s="38">
        <v>-7.3000000000000001E-3</v>
      </c>
      <c r="S6" s="38">
        <v>-5.0000000000000001E-3</v>
      </c>
      <c r="T6" s="38">
        <v>-1.1999999999999999E-3</v>
      </c>
      <c r="U6" s="38">
        <v>3.8999999999999998E-3</v>
      </c>
      <c r="V6" s="38">
        <v>9.5999999999999992E-3</v>
      </c>
      <c r="W6" s="38">
        <v>1.5100000000000001E-2</v>
      </c>
      <c r="X6" s="38">
        <v>1.95E-2</v>
      </c>
      <c r="Y6" s="38">
        <v>2.2200000000000001E-2</v>
      </c>
      <c r="Z6" s="38">
        <v>2.3199999999999998E-2</v>
      </c>
      <c r="AA6" s="38">
        <v>2.29E-2</v>
      </c>
      <c r="AB6" s="38">
        <v>2.2200000000000001E-2</v>
      </c>
      <c r="AC6" s="38">
        <v>2.1999999999999999E-2</v>
      </c>
      <c r="AD6" s="38">
        <v>2.24E-2</v>
      </c>
      <c r="AE6" s="38">
        <v>2.3099999999999999E-2</v>
      </c>
      <c r="AF6" s="38">
        <v>2.3199999999999998E-2</v>
      </c>
      <c r="AG6" s="38">
        <v>2.1899999999999999E-2</v>
      </c>
      <c r="AH6" s="38">
        <v>1.8800000000000001E-2</v>
      </c>
      <c r="AI6" s="38">
        <v>1.4500000000000001E-2</v>
      </c>
      <c r="AJ6" s="38">
        <v>9.9000000000000008E-3</v>
      </c>
      <c r="AK6" s="38">
        <v>6.1000000000000004E-3</v>
      </c>
      <c r="AL6" s="38">
        <v>4.0000000000000001E-3</v>
      </c>
      <c r="AM6" s="38">
        <v>3.8999999999999998E-3</v>
      </c>
      <c r="AN6" s="38">
        <v>5.4000000000000003E-3</v>
      </c>
      <c r="AO6" s="38">
        <v>7.7000000000000002E-3</v>
      </c>
      <c r="AP6" s="38">
        <v>1.03E-2</v>
      </c>
      <c r="AQ6" s="38">
        <v>1.2999999999999999E-2</v>
      </c>
      <c r="AR6" s="38">
        <v>1.54E-2</v>
      </c>
      <c r="AS6" s="38">
        <v>1.7399999999999999E-2</v>
      </c>
      <c r="AT6" s="38">
        <v>1.84E-2</v>
      </c>
      <c r="AU6" s="38">
        <v>1.78E-2</v>
      </c>
      <c r="AV6" s="38">
        <v>1.5299999999999999E-2</v>
      </c>
      <c r="AW6" s="38">
        <v>1.11E-2</v>
      </c>
      <c r="AX6" s="38">
        <v>5.5999999999999999E-3</v>
      </c>
      <c r="AY6" s="38">
        <v>1E-4</v>
      </c>
      <c r="AZ6" s="38">
        <v>-4.4000000000000003E-3</v>
      </c>
      <c r="BA6" s="38">
        <v>-7.1000000000000004E-3</v>
      </c>
      <c r="BB6" s="38">
        <v>-7.4000000000000003E-3</v>
      </c>
      <c r="BC6" s="38">
        <v>-5.4999999999999997E-3</v>
      </c>
      <c r="BD6" s="67">
        <v>-2E-3</v>
      </c>
      <c r="BE6" s="67">
        <v>2.5999999999999999E-3</v>
      </c>
      <c r="BF6" s="48">
        <v>7.1999999999999998E-3</v>
      </c>
      <c r="BG6" s="38">
        <v>1.0800000000000001E-2</v>
      </c>
      <c r="BH6" s="38">
        <v>1.2500000000000001E-2</v>
      </c>
      <c r="BI6" s="38">
        <v>1.18E-2</v>
      </c>
      <c r="BJ6" s="38">
        <v>8.8999999999999999E-3</v>
      </c>
      <c r="BK6" s="38">
        <v>3.8999999999999998E-3</v>
      </c>
      <c r="BL6" s="38">
        <v>-2.5999999999999999E-3</v>
      </c>
      <c r="BM6" s="39">
        <v>-1.1000000000000001E-3</v>
      </c>
      <c r="BN6" s="39">
        <v>5.9999999999999995E-4</v>
      </c>
      <c r="BO6" s="39">
        <v>2.5000000000000001E-3</v>
      </c>
      <c r="BP6" s="39">
        <v>3.5000000000000001E-3</v>
      </c>
      <c r="BQ6" s="39">
        <v>4.5999999999999999E-3</v>
      </c>
      <c r="BR6" s="39">
        <v>5.7000000000000002E-3</v>
      </c>
      <c r="BS6" s="39">
        <v>6.7000000000000002E-3</v>
      </c>
      <c r="BT6" s="39">
        <v>7.6E-3</v>
      </c>
      <c r="BU6" s="39">
        <v>8.3000000000000001E-3</v>
      </c>
      <c r="BV6" s="39">
        <v>8.6E-3</v>
      </c>
      <c r="BW6" s="39">
        <v>8.8000000000000005E-3</v>
      </c>
      <c r="BX6" s="39">
        <v>8.9999999999999993E-3</v>
      </c>
      <c r="BY6" s="39">
        <v>9.1999999999999998E-3</v>
      </c>
      <c r="BZ6" s="39">
        <v>9.4000000000000004E-3</v>
      </c>
      <c r="CA6" s="39">
        <v>9.5999999999999992E-3</v>
      </c>
      <c r="CB6" s="39">
        <v>9.7000000000000003E-3</v>
      </c>
      <c r="CC6" s="39">
        <v>9.7999999999999997E-3</v>
      </c>
      <c r="CD6" s="39">
        <v>9.9000000000000008E-3</v>
      </c>
      <c r="CE6" s="39">
        <v>0.01</v>
      </c>
      <c r="CF6" s="39">
        <v>0.01</v>
      </c>
    </row>
    <row r="7" spans="1:114">
      <c r="A7" s="32">
        <v>24</v>
      </c>
      <c r="B7" s="38">
        <v>7.3300000000000004E-2</v>
      </c>
      <c r="C7" s="38">
        <v>6.4699999999999994E-2</v>
      </c>
      <c r="D7" s="38">
        <v>5.5899999999999998E-2</v>
      </c>
      <c r="E7" s="38">
        <v>4.6800000000000001E-2</v>
      </c>
      <c r="F7" s="38">
        <v>3.78E-2</v>
      </c>
      <c r="G7" s="38">
        <v>2.9399999999999999E-2</v>
      </c>
      <c r="H7" s="38">
        <v>2.1899999999999999E-2</v>
      </c>
      <c r="I7" s="38">
        <v>1.5599999999999999E-2</v>
      </c>
      <c r="J7" s="38">
        <v>1.0200000000000001E-2</v>
      </c>
      <c r="K7" s="38">
        <v>5.7000000000000002E-3</v>
      </c>
      <c r="L7" s="38">
        <v>2E-3</v>
      </c>
      <c r="M7" s="38">
        <v>-8.9999999999999998E-4</v>
      </c>
      <c r="N7" s="38">
        <v>-3.0000000000000001E-3</v>
      </c>
      <c r="O7" s="38">
        <v>-4.4000000000000003E-3</v>
      </c>
      <c r="P7" s="38">
        <v>-5.1000000000000004E-3</v>
      </c>
      <c r="Q7" s="38">
        <v>-5.1999999999999998E-3</v>
      </c>
      <c r="R7" s="38">
        <v>-4.4000000000000003E-3</v>
      </c>
      <c r="S7" s="38">
        <v>-2.3E-3</v>
      </c>
      <c r="T7" s="38">
        <v>1.2999999999999999E-3</v>
      </c>
      <c r="U7" s="38">
        <v>6.1000000000000004E-3</v>
      </c>
      <c r="V7" s="38">
        <v>1.17E-2</v>
      </c>
      <c r="W7" s="38">
        <v>1.7000000000000001E-2</v>
      </c>
      <c r="X7" s="38">
        <v>2.1299999999999999E-2</v>
      </c>
      <c r="Y7" s="38">
        <v>2.3900000000000001E-2</v>
      </c>
      <c r="Z7" s="38">
        <v>2.4799999999999999E-2</v>
      </c>
      <c r="AA7" s="38">
        <v>2.4400000000000002E-2</v>
      </c>
      <c r="AB7" s="38">
        <v>2.3300000000000001E-2</v>
      </c>
      <c r="AC7" s="38">
        <v>2.2499999999999999E-2</v>
      </c>
      <c r="AD7" s="38">
        <v>2.24E-2</v>
      </c>
      <c r="AE7" s="38">
        <v>2.2499999999999999E-2</v>
      </c>
      <c r="AF7" s="38">
        <v>2.2100000000000002E-2</v>
      </c>
      <c r="AG7" s="38">
        <v>2.06E-2</v>
      </c>
      <c r="AH7" s="38">
        <v>1.7399999999999999E-2</v>
      </c>
      <c r="AI7" s="38">
        <v>1.2999999999999999E-2</v>
      </c>
      <c r="AJ7" s="38">
        <v>8.0999999999999996E-3</v>
      </c>
      <c r="AK7" s="38">
        <v>4.0000000000000001E-3</v>
      </c>
      <c r="AL7" s="38">
        <v>1.9E-3</v>
      </c>
      <c r="AM7" s="38">
        <v>1.9E-3</v>
      </c>
      <c r="AN7" s="38">
        <v>3.5999999999999999E-3</v>
      </c>
      <c r="AO7" s="38">
        <v>6.3E-3</v>
      </c>
      <c r="AP7" s="38">
        <v>9.1999999999999998E-3</v>
      </c>
      <c r="AQ7" s="38">
        <v>1.23E-2</v>
      </c>
      <c r="AR7" s="38">
        <v>1.5299999999999999E-2</v>
      </c>
      <c r="AS7" s="38">
        <v>1.7899999999999999E-2</v>
      </c>
      <c r="AT7" s="38">
        <v>1.9699999999999999E-2</v>
      </c>
      <c r="AU7" s="38">
        <v>1.9800000000000002E-2</v>
      </c>
      <c r="AV7" s="38">
        <v>1.77E-2</v>
      </c>
      <c r="AW7" s="38">
        <v>1.3299999999999999E-2</v>
      </c>
      <c r="AX7" s="38">
        <v>7.4999999999999997E-3</v>
      </c>
      <c r="AY7" s="38">
        <v>1.2999999999999999E-3</v>
      </c>
      <c r="AZ7" s="38">
        <v>-4.0000000000000001E-3</v>
      </c>
      <c r="BA7" s="38">
        <v>-7.4000000000000003E-3</v>
      </c>
      <c r="BB7" s="38">
        <v>-8.6E-3</v>
      </c>
      <c r="BC7" s="38">
        <v>-7.6E-3</v>
      </c>
      <c r="BD7" s="67">
        <v>-5.0000000000000001E-3</v>
      </c>
      <c r="BE7" s="67">
        <v>-1.2999999999999999E-3</v>
      </c>
      <c r="BF7" s="48">
        <v>2.7000000000000001E-3</v>
      </c>
      <c r="BG7" s="38">
        <v>6.0000000000000001E-3</v>
      </c>
      <c r="BH7" s="38">
        <v>7.7000000000000002E-3</v>
      </c>
      <c r="BI7" s="38">
        <v>7.4000000000000003E-3</v>
      </c>
      <c r="BJ7" s="38">
        <v>4.8999999999999998E-3</v>
      </c>
      <c r="BK7" s="38">
        <v>5.9999999999999995E-4</v>
      </c>
      <c r="BL7" s="38">
        <v>-5.1999999999999998E-3</v>
      </c>
      <c r="BM7" s="39">
        <v>-3.5999999999999999E-3</v>
      </c>
      <c r="BN7" s="39">
        <v>-1.6999999999999999E-3</v>
      </c>
      <c r="BO7" s="39">
        <v>4.0000000000000002E-4</v>
      </c>
      <c r="BP7" s="39">
        <v>2.7000000000000001E-3</v>
      </c>
      <c r="BQ7" s="39">
        <v>3.8999999999999998E-3</v>
      </c>
      <c r="BR7" s="39">
        <v>5.1999999999999998E-3</v>
      </c>
      <c r="BS7" s="39">
        <v>6.4000000000000003E-3</v>
      </c>
      <c r="BT7" s="39">
        <v>7.4999999999999997E-3</v>
      </c>
      <c r="BU7" s="39">
        <v>8.2000000000000007E-3</v>
      </c>
      <c r="BV7" s="39">
        <v>8.6E-3</v>
      </c>
      <c r="BW7" s="39">
        <v>8.8000000000000005E-3</v>
      </c>
      <c r="BX7" s="39">
        <v>8.9999999999999993E-3</v>
      </c>
      <c r="BY7" s="39">
        <v>9.1999999999999998E-3</v>
      </c>
      <c r="BZ7" s="39">
        <v>9.4000000000000004E-3</v>
      </c>
      <c r="CA7" s="39">
        <v>9.5999999999999992E-3</v>
      </c>
      <c r="CB7" s="39">
        <v>9.7000000000000003E-3</v>
      </c>
      <c r="CC7" s="39">
        <v>9.7999999999999997E-3</v>
      </c>
      <c r="CD7" s="39">
        <v>9.9000000000000008E-3</v>
      </c>
      <c r="CE7" s="39">
        <v>0.01</v>
      </c>
      <c r="CF7" s="39">
        <v>0.01</v>
      </c>
    </row>
    <row r="8" spans="1:114">
      <c r="A8" s="32">
        <v>25</v>
      </c>
      <c r="B8" s="38">
        <v>7.3499999999999996E-2</v>
      </c>
      <c r="C8" s="38">
        <v>6.4799999999999996E-2</v>
      </c>
      <c r="D8" s="38">
        <v>5.5899999999999998E-2</v>
      </c>
      <c r="E8" s="38">
        <v>4.6600000000000003E-2</v>
      </c>
      <c r="F8" s="38">
        <v>3.73E-2</v>
      </c>
      <c r="G8" s="38">
        <v>2.8500000000000001E-2</v>
      </c>
      <c r="H8" s="38">
        <v>2.07E-2</v>
      </c>
      <c r="I8" s="38">
        <v>1.43E-2</v>
      </c>
      <c r="J8" s="38">
        <v>9.1000000000000004E-3</v>
      </c>
      <c r="K8" s="38">
        <v>5.0000000000000001E-3</v>
      </c>
      <c r="L8" s="38">
        <v>1.9E-3</v>
      </c>
      <c r="M8" s="38">
        <v>-2.9999999999999997E-4</v>
      </c>
      <c r="N8" s="38">
        <v>-1.8E-3</v>
      </c>
      <c r="O8" s="38">
        <v>-2.5000000000000001E-3</v>
      </c>
      <c r="P8" s="38">
        <v>-2.8999999999999998E-3</v>
      </c>
      <c r="Q8" s="38">
        <v>-2.8E-3</v>
      </c>
      <c r="R8" s="38">
        <v>-1.8E-3</v>
      </c>
      <c r="S8" s="38">
        <v>2.0000000000000001E-4</v>
      </c>
      <c r="T8" s="38">
        <v>3.7000000000000002E-3</v>
      </c>
      <c r="U8" s="38">
        <v>8.3999999999999995E-3</v>
      </c>
      <c r="V8" s="38">
        <v>1.38E-2</v>
      </c>
      <c r="W8" s="38">
        <v>1.9099999999999999E-2</v>
      </c>
      <c r="X8" s="38">
        <v>2.3300000000000001E-2</v>
      </c>
      <c r="Y8" s="38">
        <v>2.5999999999999999E-2</v>
      </c>
      <c r="Z8" s="38">
        <v>2.69E-2</v>
      </c>
      <c r="AA8" s="38">
        <v>2.6200000000000001E-2</v>
      </c>
      <c r="AB8" s="38">
        <v>2.4799999999999999E-2</v>
      </c>
      <c r="AC8" s="38">
        <v>2.3400000000000001E-2</v>
      </c>
      <c r="AD8" s="38">
        <v>2.2599999999999999E-2</v>
      </c>
      <c r="AE8" s="38">
        <v>2.1999999999999999E-2</v>
      </c>
      <c r="AF8" s="38">
        <v>2.1000000000000001E-2</v>
      </c>
      <c r="AG8" s="38">
        <v>1.9099999999999999E-2</v>
      </c>
      <c r="AH8" s="38">
        <v>1.5599999999999999E-2</v>
      </c>
      <c r="AI8" s="38">
        <v>1.0800000000000001E-2</v>
      </c>
      <c r="AJ8" s="38">
        <v>5.7000000000000002E-3</v>
      </c>
      <c r="AK8" s="38">
        <v>1.4E-3</v>
      </c>
      <c r="AL8" s="38">
        <v>-8.0000000000000004E-4</v>
      </c>
      <c r="AM8" s="38">
        <v>-5.9999999999999995E-4</v>
      </c>
      <c r="AN8" s="38">
        <v>1.5E-3</v>
      </c>
      <c r="AO8" s="38">
        <v>4.4999999999999997E-3</v>
      </c>
      <c r="AP8" s="38">
        <v>7.9000000000000008E-3</v>
      </c>
      <c r="AQ8" s="38">
        <v>1.14E-2</v>
      </c>
      <c r="AR8" s="38">
        <v>1.49E-2</v>
      </c>
      <c r="AS8" s="38">
        <v>1.8200000000000001E-2</v>
      </c>
      <c r="AT8" s="38">
        <v>2.0899999999999998E-2</v>
      </c>
      <c r="AU8" s="38">
        <v>2.18E-2</v>
      </c>
      <c r="AV8" s="38">
        <v>2.0199999999999999E-2</v>
      </c>
      <c r="AW8" s="38">
        <v>1.6E-2</v>
      </c>
      <c r="AX8" s="38">
        <v>9.9000000000000008E-3</v>
      </c>
      <c r="AY8" s="38">
        <v>3.2000000000000002E-3</v>
      </c>
      <c r="AZ8" s="38">
        <v>-2.8E-3</v>
      </c>
      <c r="BA8" s="38">
        <v>-6.8999999999999999E-3</v>
      </c>
      <c r="BB8" s="38">
        <v>-8.9999999999999993E-3</v>
      </c>
      <c r="BC8" s="38">
        <v>-8.8000000000000005E-3</v>
      </c>
      <c r="BD8" s="67">
        <v>-7.1000000000000004E-3</v>
      </c>
      <c r="BE8" s="67">
        <v>-4.3E-3</v>
      </c>
      <c r="BF8" s="48">
        <v>-8.9999999999999998E-4</v>
      </c>
      <c r="BG8" s="38">
        <v>2.0999999999999999E-3</v>
      </c>
      <c r="BH8" s="38">
        <v>3.7000000000000002E-3</v>
      </c>
      <c r="BI8" s="38">
        <v>3.5999999999999999E-3</v>
      </c>
      <c r="BJ8" s="38">
        <v>1.5E-3</v>
      </c>
      <c r="BK8" s="38">
        <v>-2.5000000000000001E-3</v>
      </c>
      <c r="BL8" s="38">
        <v>-7.7000000000000002E-3</v>
      </c>
      <c r="BM8" s="39">
        <v>-6.1999999999999998E-3</v>
      </c>
      <c r="BN8" s="39">
        <v>-4.1000000000000003E-3</v>
      </c>
      <c r="BO8" s="39">
        <v>-1.6999999999999999E-3</v>
      </c>
      <c r="BP8" s="39">
        <v>8.0000000000000004E-4</v>
      </c>
      <c r="BQ8" s="39">
        <v>3.3E-3</v>
      </c>
      <c r="BR8" s="39">
        <v>4.7999999999999996E-3</v>
      </c>
      <c r="BS8" s="39">
        <v>6.1000000000000004E-3</v>
      </c>
      <c r="BT8" s="39">
        <v>7.3000000000000001E-3</v>
      </c>
      <c r="BU8" s="39">
        <v>8.2000000000000007E-3</v>
      </c>
      <c r="BV8" s="39">
        <v>8.6E-3</v>
      </c>
      <c r="BW8" s="39">
        <v>8.8000000000000005E-3</v>
      </c>
      <c r="BX8" s="39">
        <v>8.9999999999999993E-3</v>
      </c>
      <c r="BY8" s="39">
        <v>9.1999999999999998E-3</v>
      </c>
      <c r="BZ8" s="39">
        <v>9.4000000000000004E-3</v>
      </c>
      <c r="CA8" s="39">
        <v>9.5999999999999992E-3</v>
      </c>
      <c r="CB8" s="39">
        <v>9.7000000000000003E-3</v>
      </c>
      <c r="CC8" s="39">
        <v>9.7999999999999997E-3</v>
      </c>
      <c r="CD8" s="39">
        <v>9.9000000000000008E-3</v>
      </c>
      <c r="CE8" s="39">
        <v>0.01</v>
      </c>
      <c r="CF8" s="39">
        <v>0.01</v>
      </c>
    </row>
    <row r="9" spans="1:114">
      <c r="A9" s="32">
        <v>26</v>
      </c>
      <c r="B9" s="38">
        <v>7.3200000000000001E-2</v>
      </c>
      <c r="C9" s="38">
        <v>6.4500000000000002E-2</v>
      </c>
      <c r="D9" s="38">
        <v>5.5599999999999997E-2</v>
      </c>
      <c r="E9" s="38">
        <v>4.6100000000000002E-2</v>
      </c>
      <c r="F9" s="38">
        <v>3.6600000000000001E-2</v>
      </c>
      <c r="G9" s="38">
        <v>2.75E-2</v>
      </c>
      <c r="H9" s="38">
        <v>1.9599999999999999E-2</v>
      </c>
      <c r="I9" s="38">
        <v>1.32E-2</v>
      </c>
      <c r="J9" s="38">
        <v>8.2000000000000007E-3</v>
      </c>
      <c r="K9" s="38">
        <v>4.4000000000000003E-3</v>
      </c>
      <c r="L9" s="38">
        <v>1.8E-3</v>
      </c>
      <c r="M9" s="38">
        <v>1E-4</v>
      </c>
      <c r="N9" s="38">
        <v>-8.9999999999999998E-4</v>
      </c>
      <c r="O9" s="38">
        <v>-1.1999999999999999E-3</v>
      </c>
      <c r="P9" s="38">
        <v>-1.1999999999999999E-3</v>
      </c>
      <c r="Q9" s="38">
        <v>-8.0000000000000004E-4</v>
      </c>
      <c r="R9" s="38">
        <v>4.0000000000000002E-4</v>
      </c>
      <c r="S9" s="38">
        <v>2.5000000000000001E-3</v>
      </c>
      <c r="T9" s="38">
        <v>6.0000000000000001E-3</v>
      </c>
      <c r="U9" s="38">
        <v>1.06E-2</v>
      </c>
      <c r="V9" s="38">
        <v>1.6E-2</v>
      </c>
      <c r="W9" s="38">
        <v>2.1299999999999999E-2</v>
      </c>
      <c r="X9" s="38">
        <v>2.5600000000000001E-2</v>
      </c>
      <c r="Y9" s="38">
        <v>2.8299999999999999E-2</v>
      </c>
      <c r="Z9" s="38">
        <v>2.92E-2</v>
      </c>
      <c r="AA9" s="38">
        <v>2.8400000000000002E-2</v>
      </c>
      <c r="AB9" s="38">
        <v>2.6599999999999999E-2</v>
      </c>
      <c r="AC9" s="38">
        <v>2.46E-2</v>
      </c>
      <c r="AD9" s="38">
        <v>2.3E-2</v>
      </c>
      <c r="AE9" s="38">
        <v>2.1600000000000001E-2</v>
      </c>
      <c r="AF9" s="38">
        <v>0.02</v>
      </c>
      <c r="AG9" s="38">
        <v>1.7399999999999999E-2</v>
      </c>
      <c r="AH9" s="38">
        <v>1.34E-2</v>
      </c>
      <c r="AI9" s="38">
        <v>8.3000000000000001E-3</v>
      </c>
      <c r="AJ9" s="38">
        <v>2.8E-3</v>
      </c>
      <c r="AK9" s="38">
        <v>-1.6999999999999999E-3</v>
      </c>
      <c r="AL9" s="38">
        <v>-3.8E-3</v>
      </c>
      <c r="AM9" s="38">
        <v>-3.3999999999999998E-3</v>
      </c>
      <c r="AN9" s="38">
        <v>-8.9999999999999998E-4</v>
      </c>
      <c r="AO9" s="38">
        <v>2.5999999999999999E-3</v>
      </c>
      <c r="AP9" s="38">
        <v>6.4000000000000003E-3</v>
      </c>
      <c r="AQ9" s="38">
        <v>1.0200000000000001E-2</v>
      </c>
      <c r="AR9" s="38">
        <v>1.4200000000000001E-2</v>
      </c>
      <c r="AS9" s="38">
        <v>1.8200000000000001E-2</v>
      </c>
      <c r="AT9" s="38">
        <v>2.1700000000000001E-2</v>
      </c>
      <c r="AU9" s="38">
        <v>2.35E-2</v>
      </c>
      <c r="AV9" s="38">
        <v>2.2700000000000001E-2</v>
      </c>
      <c r="AW9" s="38">
        <v>1.8800000000000001E-2</v>
      </c>
      <c r="AX9" s="38">
        <v>1.2699999999999999E-2</v>
      </c>
      <c r="AY9" s="38">
        <v>5.5999999999999999E-3</v>
      </c>
      <c r="AZ9" s="38">
        <v>-8.9999999999999998E-4</v>
      </c>
      <c r="BA9" s="38">
        <v>-5.7000000000000002E-3</v>
      </c>
      <c r="BB9" s="38">
        <v>-8.5000000000000006E-3</v>
      </c>
      <c r="BC9" s="38">
        <v>-9.1999999999999998E-3</v>
      </c>
      <c r="BD9" s="67">
        <v>-8.3000000000000001E-3</v>
      </c>
      <c r="BE9" s="67">
        <v>-6.3E-3</v>
      </c>
      <c r="BF9" s="48">
        <v>-3.5000000000000001E-3</v>
      </c>
      <c r="BG9" s="38">
        <v>-1E-3</v>
      </c>
      <c r="BH9" s="38">
        <v>5.0000000000000001E-4</v>
      </c>
      <c r="BI9" s="38">
        <v>4.0000000000000002E-4</v>
      </c>
      <c r="BJ9" s="38">
        <v>-1.5E-3</v>
      </c>
      <c r="BK9" s="38">
        <v>-5.3E-3</v>
      </c>
      <c r="BL9" s="38">
        <v>-1.0200000000000001E-2</v>
      </c>
      <c r="BM9" s="39">
        <v>-8.6E-3</v>
      </c>
      <c r="BN9" s="39">
        <v>-6.4000000000000003E-3</v>
      </c>
      <c r="BO9" s="39">
        <v>-3.8999999999999998E-3</v>
      </c>
      <c r="BP9" s="39">
        <v>-1.1000000000000001E-3</v>
      </c>
      <c r="BQ9" s="39">
        <v>1.6999999999999999E-3</v>
      </c>
      <c r="BR9" s="39">
        <v>4.3E-3</v>
      </c>
      <c r="BS9" s="39">
        <v>5.8999999999999999E-3</v>
      </c>
      <c r="BT9" s="39">
        <v>7.1999999999999998E-3</v>
      </c>
      <c r="BU9" s="39">
        <v>8.2000000000000007E-3</v>
      </c>
      <c r="BV9" s="39">
        <v>8.6E-3</v>
      </c>
      <c r="BW9" s="39">
        <v>8.8000000000000005E-3</v>
      </c>
      <c r="BX9" s="39">
        <v>8.9999999999999993E-3</v>
      </c>
      <c r="BY9" s="39">
        <v>9.1999999999999998E-3</v>
      </c>
      <c r="BZ9" s="39">
        <v>9.4000000000000004E-3</v>
      </c>
      <c r="CA9" s="39">
        <v>9.5999999999999992E-3</v>
      </c>
      <c r="CB9" s="39">
        <v>9.7000000000000003E-3</v>
      </c>
      <c r="CC9" s="39">
        <v>9.7999999999999997E-3</v>
      </c>
      <c r="CD9" s="39">
        <v>9.9000000000000008E-3</v>
      </c>
      <c r="CE9" s="39">
        <v>0.01</v>
      </c>
      <c r="CF9" s="39">
        <v>0.01</v>
      </c>
    </row>
    <row r="10" spans="1:114">
      <c r="A10" s="32">
        <v>27</v>
      </c>
      <c r="B10" s="38">
        <v>7.2499999999999995E-2</v>
      </c>
      <c r="C10" s="38">
        <v>6.3799999999999996E-2</v>
      </c>
      <c r="D10" s="38">
        <v>5.4899999999999997E-2</v>
      </c>
      <c r="E10" s="38">
        <v>4.5400000000000003E-2</v>
      </c>
      <c r="F10" s="38">
        <v>3.5700000000000003E-2</v>
      </c>
      <c r="G10" s="38">
        <v>2.6499999999999999E-2</v>
      </c>
      <c r="H10" s="38">
        <v>1.8499999999999999E-2</v>
      </c>
      <c r="I10" s="38">
        <v>1.2200000000000001E-2</v>
      </c>
      <c r="J10" s="38">
        <v>7.4000000000000003E-3</v>
      </c>
      <c r="K10" s="38">
        <v>3.8999999999999998E-3</v>
      </c>
      <c r="L10" s="38">
        <v>1.6000000000000001E-3</v>
      </c>
      <c r="M10" s="38">
        <v>2.0000000000000001E-4</v>
      </c>
      <c r="N10" s="38">
        <v>-4.0000000000000002E-4</v>
      </c>
      <c r="O10" s="38">
        <v>-4.0000000000000002E-4</v>
      </c>
      <c r="P10" s="38">
        <v>0</v>
      </c>
      <c r="Q10" s="38">
        <v>6.9999999999999999E-4</v>
      </c>
      <c r="R10" s="38">
        <v>2.2000000000000001E-3</v>
      </c>
      <c r="S10" s="38">
        <v>4.4999999999999997E-3</v>
      </c>
      <c r="T10" s="38">
        <v>8.0999999999999996E-3</v>
      </c>
      <c r="U10" s="38">
        <v>1.2699999999999999E-2</v>
      </c>
      <c r="V10" s="38">
        <v>1.8200000000000001E-2</v>
      </c>
      <c r="W10" s="38">
        <v>2.3599999999999999E-2</v>
      </c>
      <c r="X10" s="38">
        <v>2.8000000000000001E-2</v>
      </c>
      <c r="Y10" s="38">
        <v>3.0800000000000001E-2</v>
      </c>
      <c r="Z10" s="38">
        <v>3.1699999999999999E-2</v>
      </c>
      <c r="AA10" s="38">
        <v>3.0800000000000001E-2</v>
      </c>
      <c r="AB10" s="38">
        <v>2.87E-2</v>
      </c>
      <c r="AC10" s="38">
        <v>2.6200000000000001E-2</v>
      </c>
      <c r="AD10" s="38">
        <v>2.3900000000000001E-2</v>
      </c>
      <c r="AE10" s="38">
        <v>2.1600000000000001E-2</v>
      </c>
      <c r="AF10" s="38">
        <v>1.9099999999999999E-2</v>
      </c>
      <c r="AG10" s="38">
        <v>1.5699999999999999E-2</v>
      </c>
      <c r="AH10" s="38">
        <v>1.11E-2</v>
      </c>
      <c r="AI10" s="38">
        <v>5.4999999999999997E-3</v>
      </c>
      <c r="AJ10" s="38">
        <v>-2.9999999999999997E-4</v>
      </c>
      <c r="AK10" s="38">
        <v>-4.7999999999999996E-3</v>
      </c>
      <c r="AL10" s="38">
        <v>-6.8999999999999999E-3</v>
      </c>
      <c r="AM10" s="38">
        <v>-6.1999999999999998E-3</v>
      </c>
      <c r="AN10" s="38">
        <v>-3.3999999999999998E-3</v>
      </c>
      <c r="AO10" s="38">
        <v>5.0000000000000001E-4</v>
      </c>
      <c r="AP10" s="38">
        <v>4.5999999999999999E-3</v>
      </c>
      <c r="AQ10" s="38">
        <v>8.6999999999999994E-3</v>
      </c>
      <c r="AR10" s="38">
        <v>1.3100000000000001E-2</v>
      </c>
      <c r="AS10" s="38">
        <v>1.78E-2</v>
      </c>
      <c r="AT10" s="38">
        <v>2.2100000000000002E-2</v>
      </c>
      <c r="AU10" s="38">
        <v>2.4799999999999999E-2</v>
      </c>
      <c r="AV10" s="38">
        <v>2.4799999999999999E-2</v>
      </c>
      <c r="AW10" s="38">
        <v>2.1399999999999999E-2</v>
      </c>
      <c r="AX10" s="38">
        <v>1.55E-2</v>
      </c>
      <c r="AY10" s="38">
        <v>8.3000000000000001E-3</v>
      </c>
      <c r="AZ10" s="38">
        <v>1.5E-3</v>
      </c>
      <c r="BA10" s="38">
        <v>-3.8E-3</v>
      </c>
      <c r="BB10" s="38">
        <v>-7.1999999999999998E-3</v>
      </c>
      <c r="BC10" s="38">
        <v>-8.6999999999999994E-3</v>
      </c>
      <c r="BD10" s="67">
        <v>-8.6E-3</v>
      </c>
      <c r="BE10" s="67">
        <v>-7.3000000000000001E-3</v>
      </c>
      <c r="BF10" s="48">
        <v>-5.1999999999999998E-3</v>
      </c>
      <c r="BG10" s="38">
        <v>-3.2000000000000002E-3</v>
      </c>
      <c r="BH10" s="38">
        <v>-2E-3</v>
      </c>
      <c r="BI10" s="38">
        <v>-2.0999999999999999E-3</v>
      </c>
      <c r="BJ10" s="38">
        <v>-4.1000000000000003E-3</v>
      </c>
      <c r="BK10" s="38">
        <v>-7.7000000000000002E-3</v>
      </c>
      <c r="BL10" s="38">
        <v>-1.26E-2</v>
      </c>
      <c r="BM10" s="39">
        <v>-1.0999999999999999E-2</v>
      </c>
      <c r="BN10" s="39">
        <v>-8.8000000000000005E-3</v>
      </c>
      <c r="BO10" s="39">
        <v>-6.0000000000000001E-3</v>
      </c>
      <c r="BP10" s="39">
        <v>-3.0000000000000001E-3</v>
      </c>
      <c r="BQ10" s="39">
        <v>1E-4</v>
      </c>
      <c r="BR10" s="39">
        <v>3.0000000000000001E-3</v>
      </c>
      <c r="BS10" s="39">
        <v>5.5999999999999999E-3</v>
      </c>
      <c r="BT10" s="39">
        <v>7.1000000000000004E-3</v>
      </c>
      <c r="BU10" s="39">
        <v>8.0999999999999996E-3</v>
      </c>
      <c r="BV10" s="39">
        <v>8.6E-3</v>
      </c>
      <c r="BW10" s="39">
        <v>8.8000000000000005E-3</v>
      </c>
      <c r="BX10" s="39">
        <v>8.9999999999999993E-3</v>
      </c>
      <c r="BY10" s="39">
        <v>9.1999999999999998E-3</v>
      </c>
      <c r="BZ10" s="39">
        <v>9.4000000000000004E-3</v>
      </c>
      <c r="CA10" s="39">
        <v>9.5999999999999992E-3</v>
      </c>
      <c r="CB10" s="39">
        <v>9.7000000000000003E-3</v>
      </c>
      <c r="CC10" s="39">
        <v>9.7999999999999997E-3</v>
      </c>
      <c r="CD10" s="39">
        <v>9.9000000000000008E-3</v>
      </c>
      <c r="CE10" s="39">
        <v>0.01</v>
      </c>
      <c r="CF10" s="39">
        <v>0.01</v>
      </c>
    </row>
    <row r="11" spans="1:114">
      <c r="A11" s="32">
        <v>28</v>
      </c>
      <c r="B11" s="38">
        <v>7.1499999999999994E-2</v>
      </c>
      <c r="C11" s="38">
        <v>6.2799999999999995E-2</v>
      </c>
      <c r="D11" s="38">
        <v>5.3800000000000001E-2</v>
      </c>
      <c r="E11" s="38">
        <v>4.4400000000000002E-2</v>
      </c>
      <c r="F11" s="38">
        <v>3.4700000000000002E-2</v>
      </c>
      <c r="G11" s="38">
        <v>2.5499999999999998E-2</v>
      </c>
      <c r="H11" s="38">
        <v>1.7600000000000001E-2</v>
      </c>
      <c r="I11" s="38">
        <v>1.14E-2</v>
      </c>
      <c r="J11" s="38">
        <v>6.7999999999999996E-3</v>
      </c>
      <c r="K11" s="38">
        <v>3.5999999999999999E-3</v>
      </c>
      <c r="L11" s="38">
        <v>1.4E-3</v>
      </c>
      <c r="M11" s="38">
        <v>2.0000000000000001E-4</v>
      </c>
      <c r="N11" s="38">
        <v>-2.9999999999999997E-4</v>
      </c>
      <c r="O11" s="38">
        <v>-1E-4</v>
      </c>
      <c r="P11" s="38">
        <v>5.0000000000000001E-4</v>
      </c>
      <c r="Q11" s="38">
        <v>1.6999999999999999E-3</v>
      </c>
      <c r="R11" s="38">
        <v>3.5000000000000001E-3</v>
      </c>
      <c r="S11" s="38">
        <v>6.1000000000000004E-3</v>
      </c>
      <c r="T11" s="38">
        <v>9.9000000000000008E-3</v>
      </c>
      <c r="U11" s="38">
        <v>1.47E-2</v>
      </c>
      <c r="V11" s="38">
        <v>2.0199999999999999E-2</v>
      </c>
      <c r="W11" s="38">
        <v>2.5700000000000001E-2</v>
      </c>
      <c r="X11" s="38">
        <v>3.0300000000000001E-2</v>
      </c>
      <c r="Y11" s="38">
        <v>3.3300000000000003E-2</v>
      </c>
      <c r="Z11" s="38">
        <v>3.44E-2</v>
      </c>
      <c r="AA11" s="38">
        <v>3.3500000000000002E-2</v>
      </c>
      <c r="AB11" s="38">
        <v>3.1099999999999999E-2</v>
      </c>
      <c r="AC11" s="38">
        <v>2.8199999999999999E-2</v>
      </c>
      <c r="AD11" s="38">
        <v>2.5000000000000001E-2</v>
      </c>
      <c r="AE11" s="38">
        <v>2.1899999999999999E-2</v>
      </c>
      <c r="AF11" s="38">
        <v>1.84E-2</v>
      </c>
      <c r="AG11" s="38">
        <v>1.4200000000000001E-2</v>
      </c>
      <c r="AH11" s="38">
        <v>8.8999999999999999E-3</v>
      </c>
      <c r="AI11" s="38">
        <v>2.7000000000000001E-3</v>
      </c>
      <c r="AJ11" s="38">
        <v>-3.3E-3</v>
      </c>
      <c r="AK11" s="38">
        <v>-7.7999999999999996E-3</v>
      </c>
      <c r="AL11" s="38">
        <v>-9.7000000000000003E-3</v>
      </c>
      <c r="AM11" s="38">
        <v>-8.8000000000000005E-3</v>
      </c>
      <c r="AN11" s="38">
        <v>-5.7999999999999996E-3</v>
      </c>
      <c r="AO11" s="38">
        <v>-1.8E-3</v>
      </c>
      <c r="AP11" s="38">
        <v>2.5999999999999999E-3</v>
      </c>
      <c r="AQ11" s="38">
        <v>7.0000000000000001E-3</v>
      </c>
      <c r="AR11" s="38">
        <v>1.17E-2</v>
      </c>
      <c r="AS11" s="38">
        <v>1.6899999999999998E-2</v>
      </c>
      <c r="AT11" s="38">
        <v>2.1899999999999999E-2</v>
      </c>
      <c r="AU11" s="38">
        <v>2.5499999999999998E-2</v>
      </c>
      <c r="AV11" s="38">
        <v>2.6200000000000001E-2</v>
      </c>
      <c r="AW11" s="38">
        <v>2.3599999999999999E-2</v>
      </c>
      <c r="AX11" s="38">
        <v>1.7999999999999999E-2</v>
      </c>
      <c r="AY11" s="38">
        <v>1.0999999999999999E-2</v>
      </c>
      <c r="AZ11" s="38">
        <v>4.1000000000000003E-3</v>
      </c>
      <c r="BA11" s="38">
        <v>-1.5E-3</v>
      </c>
      <c r="BB11" s="38">
        <v>-5.4000000000000003E-3</v>
      </c>
      <c r="BC11" s="38">
        <v>-7.4000000000000003E-3</v>
      </c>
      <c r="BD11" s="67">
        <v>-8.0000000000000002E-3</v>
      </c>
      <c r="BE11" s="67">
        <v>-7.3000000000000001E-3</v>
      </c>
      <c r="BF11" s="48">
        <v>-5.8999999999999999E-3</v>
      </c>
      <c r="BG11" s="38">
        <v>-4.4000000000000003E-3</v>
      </c>
      <c r="BH11" s="38">
        <v>-3.7000000000000002E-3</v>
      </c>
      <c r="BI11" s="38">
        <v>-4.1000000000000003E-3</v>
      </c>
      <c r="BJ11" s="38">
        <v>-6.1000000000000004E-3</v>
      </c>
      <c r="BK11" s="38">
        <v>-9.7999999999999997E-3</v>
      </c>
      <c r="BL11" s="38">
        <v>-1.4800000000000001E-2</v>
      </c>
      <c r="BM11" s="39">
        <v>-1.3299999999999999E-2</v>
      </c>
      <c r="BN11" s="39">
        <v>-1.09E-2</v>
      </c>
      <c r="BO11" s="39">
        <v>-8.0000000000000002E-3</v>
      </c>
      <c r="BP11" s="39">
        <v>-4.7999999999999996E-3</v>
      </c>
      <c r="BQ11" s="39">
        <v>-1.5E-3</v>
      </c>
      <c r="BR11" s="39">
        <v>1.6999999999999999E-3</v>
      </c>
      <c r="BS11" s="39">
        <v>4.5999999999999999E-3</v>
      </c>
      <c r="BT11" s="39">
        <v>7.0000000000000001E-3</v>
      </c>
      <c r="BU11" s="39">
        <v>8.0999999999999996E-3</v>
      </c>
      <c r="BV11" s="39">
        <v>8.6E-3</v>
      </c>
      <c r="BW11" s="39">
        <v>8.8000000000000005E-3</v>
      </c>
      <c r="BX11" s="39">
        <v>8.9999999999999993E-3</v>
      </c>
      <c r="BY11" s="39">
        <v>9.1999999999999998E-3</v>
      </c>
      <c r="BZ11" s="39">
        <v>9.4000000000000004E-3</v>
      </c>
      <c r="CA11" s="39">
        <v>9.5999999999999992E-3</v>
      </c>
      <c r="CB11" s="39">
        <v>9.7000000000000003E-3</v>
      </c>
      <c r="CC11" s="39">
        <v>9.7999999999999997E-3</v>
      </c>
      <c r="CD11" s="39">
        <v>9.9000000000000008E-3</v>
      </c>
      <c r="CE11" s="39">
        <v>0.01</v>
      </c>
      <c r="CF11" s="39">
        <v>0.01</v>
      </c>
    </row>
    <row r="12" spans="1:114">
      <c r="A12" s="32">
        <v>29</v>
      </c>
      <c r="B12" s="38">
        <v>7.0099999999999996E-2</v>
      </c>
      <c r="C12" s="38">
        <v>6.1400000000000003E-2</v>
      </c>
      <c r="D12" s="38">
        <v>5.2499999999999998E-2</v>
      </c>
      <c r="E12" s="38">
        <v>4.3099999999999999E-2</v>
      </c>
      <c r="F12" s="38">
        <v>3.3500000000000002E-2</v>
      </c>
      <c r="G12" s="38">
        <v>2.4500000000000001E-2</v>
      </c>
      <c r="H12" s="38">
        <v>1.6799999999999999E-2</v>
      </c>
      <c r="I12" s="38">
        <v>1.0800000000000001E-2</v>
      </c>
      <c r="J12" s="38">
        <v>6.4000000000000003E-3</v>
      </c>
      <c r="K12" s="38">
        <v>3.3E-3</v>
      </c>
      <c r="L12" s="38">
        <v>1.1999999999999999E-3</v>
      </c>
      <c r="M12" s="38">
        <v>-1E-4</v>
      </c>
      <c r="N12" s="38">
        <v>-5.9999999999999995E-4</v>
      </c>
      <c r="O12" s="38">
        <v>-4.0000000000000002E-4</v>
      </c>
      <c r="P12" s="38">
        <v>5.0000000000000001E-4</v>
      </c>
      <c r="Q12" s="38">
        <v>2.0999999999999999E-3</v>
      </c>
      <c r="R12" s="38">
        <v>4.3E-3</v>
      </c>
      <c r="S12" s="38">
        <v>7.4000000000000003E-3</v>
      </c>
      <c r="T12" s="38">
        <v>1.14E-2</v>
      </c>
      <c r="U12" s="38">
        <v>1.6400000000000001E-2</v>
      </c>
      <c r="V12" s="38">
        <v>2.2100000000000002E-2</v>
      </c>
      <c r="W12" s="38">
        <v>2.7699999999999999E-2</v>
      </c>
      <c r="X12" s="38">
        <v>3.2500000000000001E-2</v>
      </c>
      <c r="Y12" s="38">
        <v>3.5799999999999998E-2</v>
      </c>
      <c r="Z12" s="38">
        <v>3.6999999999999998E-2</v>
      </c>
      <c r="AA12" s="38">
        <v>3.6200000000000003E-2</v>
      </c>
      <c r="AB12" s="38">
        <v>3.3700000000000001E-2</v>
      </c>
      <c r="AC12" s="38">
        <v>3.0300000000000001E-2</v>
      </c>
      <c r="AD12" s="38">
        <v>2.6499999999999999E-2</v>
      </c>
      <c r="AE12" s="38">
        <v>2.2499999999999999E-2</v>
      </c>
      <c r="AF12" s="38">
        <v>1.8100000000000002E-2</v>
      </c>
      <c r="AG12" s="38">
        <v>1.2999999999999999E-2</v>
      </c>
      <c r="AH12" s="38">
        <v>6.8999999999999999E-3</v>
      </c>
      <c r="AI12" s="38">
        <v>2.9999999999999997E-4</v>
      </c>
      <c r="AJ12" s="38">
        <v>-5.8999999999999999E-3</v>
      </c>
      <c r="AK12" s="38">
        <v>-1.03E-2</v>
      </c>
      <c r="AL12" s="38">
        <v>-1.21E-2</v>
      </c>
      <c r="AM12" s="38">
        <v>-1.11E-2</v>
      </c>
      <c r="AN12" s="38">
        <v>-8.0999999999999996E-3</v>
      </c>
      <c r="AO12" s="38">
        <v>-4.0000000000000001E-3</v>
      </c>
      <c r="AP12" s="38">
        <v>4.0000000000000002E-4</v>
      </c>
      <c r="AQ12" s="38">
        <v>5.0000000000000001E-3</v>
      </c>
      <c r="AR12" s="38">
        <v>0.01</v>
      </c>
      <c r="AS12" s="38">
        <v>1.5599999999999999E-2</v>
      </c>
      <c r="AT12" s="38">
        <v>2.12E-2</v>
      </c>
      <c r="AU12" s="38">
        <v>2.5399999999999999E-2</v>
      </c>
      <c r="AV12" s="38">
        <v>2.69E-2</v>
      </c>
      <c r="AW12" s="38">
        <v>2.5000000000000001E-2</v>
      </c>
      <c r="AX12" s="38">
        <v>2.01E-2</v>
      </c>
      <c r="AY12" s="38">
        <v>1.35E-2</v>
      </c>
      <c r="AZ12" s="38">
        <v>6.7000000000000002E-3</v>
      </c>
      <c r="BA12" s="38">
        <v>1.1000000000000001E-3</v>
      </c>
      <c r="BB12" s="38">
        <v>-3.0000000000000001E-3</v>
      </c>
      <c r="BC12" s="38">
        <v>-5.4999999999999997E-3</v>
      </c>
      <c r="BD12" s="67">
        <v>-6.4999999999999997E-3</v>
      </c>
      <c r="BE12" s="67">
        <v>-6.3E-3</v>
      </c>
      <c r="BF12" s="48">
        <v>-5.4999999999999997E-3</v>
      </c>
      <c r="BG12" s="38">
        <v>-4.7999999999999996E-3</v>
      </c>
      <c r="BH12" s="38">
        <v>-4.5999999999999999E-3</v>
      </c>
      <c r="BI12" s="38">
        <v>-5.4000000000000003E-3</v>
      </c>
      <c r="BJ12" s="38">
        <v>-7.7000000000000002E-3</v>
      </c>
      <c r="BK12" s="38">
        <v>-1.15E-2</v>
      </c>
      <c r="BL12" s="38">
        <v>-1.67E-2</v>
      </c>
      <c r="BM12" s="39">
        <v>-1.5299999999999999E-2</v>
      </c>
      <c r="BN12" s="39">
        <v>-1.2999999999999999E-2</v>
      </c>
      <c r="BO12" s="39">
        <v>-0.01</v>
      </c>
      <c r="BP12" s="39">
        <v>-6.6E-3</v>
      </c>
      <c r="BQ12" s="39">
        <v>-3.0999999999999999E-3</v>
      </c>
      <c r="BR12" s="39">
        <v>4.0000000000000002E-4</v>
      </c>
      <c r="BS12" s="39">
        <v>3.5000000000000001E-3</v>
      </c>
      <c r="BT12" s="39">
        <v>6.1000000000000004E-3</v>
      </c>
      <c r="BU12" s="39">
        <v>8.0999999999999996E-3</v>
      </c>
      <c r="BV12" s="39">
        <v>8.6E-3</v>
      </c>
      <c r="BW12" s="39">
        <v>8.8000000000000005E-3</v>
      </c>
      <c r="BX12" s="39">
        <v>8.9999999999999993E-3</v>
      </c>
      <c r="BY12" s="39">
        <v>9.1999999999999998E-3</v>
      </c>
      <c r="BZ12" s="39">
        <v>9.4000000000000004E-3</v>
      </c>
      <c r="CA12" s="39">
        <v>9.5999999999999992E-3</v>
      </c>
      <c r="CB12" s="39">
        <v>9.7000000000000003E-3</v>
      </c>
      <c r="CC12" s="39">
        <v>9.7999999999999997E-3</v>
      </c>
      <c r="CD12" s="39">
        <v>9.9000000000000008E-3</v>
      </c>
      <c r="CE12" s="39">
        <v>0.01</v>
      </c>
      <c r="CF12" s="39">
        <v>0.01</v>
      </c>
    </row>
    <row r="13" spans="1:114">
      <c r="A13" s="32">
        <v>30</v>
      </c>
      <c r="B13" s="38">
        <v>6.8500000000000005E-2</v>
      </c>
      <c r="C13" s="38">
        <v>5.9900000000000002E-2</v>
      </c>
      <c r="D13" s="38">
        <v>5.0999999999999997E-2</v>
      </c>
      <c r="E13" s="38">
        <v>4.1799999999999997E-2</v>
      </c>
      <c r="F13" s="38">
        <v>3.2399999999999998E-2</v>
      </c>
      <c r="G13" s="38">
        <v>2.3599999999999999E-2</v>
      </c>
      <c r="H13" s="38">
        <v>1.61E-2</v>
      </c>
      <c r="I13" s="38">
        <v>1.04E-2</v>
      </c>
      <c r="J13" s="38">
        <v>6.1000000000000004E-3</v>
      </c>
      <c r="K13" s="38">
        <v>3.0000000000000001E-3</v>
      </c>
      <c r="L13" s="38">
        <v>8.0000000000000004E-4</v>
      </c>
      <c r="M13" s="38">
        <v>-5.9999999999999995E-4</v>
      </c>
      <c r="N13" s="38">
        <v>-1.1999999999999999E-3</v>
      </c>
      <c r="O13" s="38">
        <v>-1E-3</v>
      </c>
      <c r="P13" s="38">
        <v>1E-4</v>
      </c>
      <c r="Q13" s="38">
        <v>2.0999999999999999E-3</v>
      </c>
      <c r="R13" s="38">
        <v>4.7999999999999996E-3</v>
      </c>
      <c r="S13" s="38">
        <v>8.2000000000000007E-3</v>
      </c>
      <c r="T13" s="38">
        <v>1.26E-2</v>
      </c>
      <c r="U13" s="38">
        <v>1.78E-2</v>
      </c>
      <c r="V13" s="38">
        <v>2.3599999999999999E-2</v>
      </c>
      <c r="W13" s="38">
        <v>2.9499999999999998E-2</v>
      </c>
      <c r="X13" s="38">
        <v>3.4500000000000003E-2</v>
      </c>
      <c r="Y13" s="38">
        <v>3.7999999999999999E-2</v>
      </c>
      <c r="Z13" s="38">
        <v>3.95E-2</v>
      </c>
      <c r="AA13" s="38">
        <v>3.8699999999999998E-2</v>
      </c>
      <c r="AB13" s="38">
        <v>3.6200000000000003E-2</v>
      </c>
      <c r="AC13" s="38">
        <v>3.2500000000000001E-2</v>
      </c>
      <c r="AD13" s="38">
        <v>2.8199999999999999E-2</v>
      </c>
      <c r="AE13" s="38">
        <v>2.3400000000000001E-2</v>
      </c>
      <c r="AF13" s="38">
        <v>1.8200000000000001E-2</v>
      </c>
      <c r="AG13" s="38">
        <v>1.23E-2</v>
      </c>
      <c r="AH13" s="38">
        <v>5.5999999999999999E-3</v>
      </c>
      <c r="AI13" s="38">
        <v>-1.5E-3</v>
      </c>
      <c r="AJ13" s="38">
        <v>-7.7999999999999996E-3</v>
      </c>
      <c r="AK13" s="38">
        <v>-1.21E-2</v>
      </c>
      <c r="AL13" s="38">
        <v>-1.3899999999999999E-2</v>
      </c>
      <c r="AM13" s="38">
        <v>-1.2999999999999999E-2</v>
      </c>
      <c r="AN13" s="38">
        <v>-1.01E-2</v>
      </c>
      <c r="AO13" s="38">
        <v>-6.1999999999999998E-3</v>
      </c>
      <c r="AP13" s="38">
        <v>-1.8E-3</v>
      </c>
      <c r="AQ13" s="38">
        <v>2.8E-3</v>
      </c>
      <c r="AR13" s="38">
        <v>8.0000000000000002E-3</v>
      </c>
      <c r="AS13" s="38">
        <v>1.38E-2</v>
      </c>
      <c r="AT13" s="38">
        <v>1.9800000000000002E-2</v>
      </c>
      <c r="AU13" s="38">
        <v>2.47E-2</v>
      </c>
      <c r="AV13" s="38">
        <v>2.6800000000000001E-2</v>
      </c>
      <c r="AW13" s="38">
        <v>2.5600000000000001E-2</v>
      </c>
      <c r="AX13" s="38">
        <v>2.1399999999999999E-2</v>
      </c>
      <c r="AY13" s="38">
        <v>1.54E-2</v>
      </c>
      <c r="AZ13" s="38">
        <v>9.1999999999999998E-3</v>
      </c>
      <c r="BA13" s="38">
        <v>3.8E-3</v>
      </c>
      <c r="BB13" s="38">
        <v>-2.9999999999999997E-4</v>
      </c>
      <c r="BC13" s="38">
        <v>-3.0000000000000001E-3</v>
      </c>
      <c r="BD13" s="67">
        <v>-4.3E-3</v>
      </c>
      <c r="BE13" s="67">
        <v>-4.4999999999999997E-3</v>
      </c>
      <c r="BF13" s="48">
        <v>-4.4000000000000003E-3</v>
      </c>
      <c r="BG13" s="38">
        <v>-4.3E-3</v>
      </c>
      <c r="BH13" s="38">
        <v>-4.7999999999999996E-3</v>
      </c>
      <c r="BI13" s="38">
        <v>-6.1999999999999998E-3</v>
      </c>
      <c r="BJ13" s="38">
        <v>-8.8000000000000005E-3</v>
      </c>
      <c r="BK13" s="38">
        <v>-1.2800000000000001E-2</v>
      </c>
      <c r="BL13" s="38">
        <v>-1.83E-2</v>
      </c>
      <c r="BM13" s="39">
        <v>-1.7000000000000001E-2</v>
      </c>
      <c r="BN13" s="39">
        <v>-1.47E-2</v>
      </c>
      <c r="BO13" s="39">
        <v>-1.17E-2</v>
      </c>
      <c r="BP13" s="39">
        <v>-8.2000000000000007E-3</v>
      </c>
      <c r="BQ13" s="39">
        <v>-4.5999999999999999E-3</v>
      </c>
      <c r="BR13" s="39">
        <v>-8.9999999999999998E-4</v>
      </c>
      <c r="BS13" s="39">
        <v>2.3999999999999998E-3</v>
      </c>
      <c r="BT13" s="39">
        <v>5.3E-3</v>
      </c>
      <c r="BU13" s="39">
        <v>7.4000000000000003E-3</v>
      </c>
      <c r="BV13" s="39">
        <v>8.6E-3</v>
      </c>
      <c r="BW13" s="39">
        <v>8.8000000000000005E-3</v>
      </c>
      <c r="BX13" s="39">
        <v>8.9999999999999993E-3</v>
      </c>
      <c r="BY13" s="39">
        <v>9.1999999999999998E-3</v>
      </c>
      <c r="BZ13" s="39">
        <v>9.4000000000000004E-3</v>
      </c>
      <c r="CA13" s="39">
        <v>9.5999999999999992E-3</v>
      </c>
      <c r="CB13" s="39">
        <v>9.7000000000000003E-3</v>
      </c>
      <c r="CC13" s="39">
        <v>9.7999999999999997E-3</v>
      </c>
      <c r="CD13" s="39">
        <v>9.9000000000000008E-3</v>
      </c>
      <c r="CE13" s="39">
        <v>0.01</v>
      </c>
      <c r="CF13" s="39">
        <v>0.01</v>
      </c>
    </row>
    <row r="14" spans="1:114">
      <c r="A14" s="32">
        <v>31</v>
      </c>
      <c r="B14" s="38">
        <v>6.6500000000000004E-2</v>
      </c>
      <c r="C14" s="38">
        <v>5.8099999999999999E-2</v>
      </c>
      <c r="D14" s="38">
        <v>4.9500000000000002E-2</v>
      </c>
      <c r="E14" s="38">
        <v>4.0500000000000001E-2</v>
      </c>
      <c r="F14" s="38">
        <v>3.1399999999999997E-2</v>
      </c>
      <c r="G14" s="38">
        <v>2.29E-2</v>
      </c>
      <c r="H14" s="38">
        <v>1.5699999999999999E-2</v>
      </c>
      <c r="I14" s="38">
        <v>1.01E-2</v>
      </c>
      <c r="J14" s="38">
        <v>5.8999999999999999E-3</v>
      </c>
      <c r="K14" s="38">
        <v>2.8E-3</v>
      </c>
      <c r="L14" s="38">
        <v>4.0000000000000002E-4</v>
      </c>
      <c r="M14" s="38">
        <v>-1.1999999999999999E-3</v>
      </c>
      <c r="N14" s="38">
        <v>-2E-3</v>
      </c>
      <c r="O14" s="38">
        <v>-1.8E-3</v>
      </c>
      <c r="P14" s="38">
        <v>-5.9999999999999995E-4</v>
      </c>
      <c r="Q14" s="38">
        <v>1.6999999999999999E-3</v>
      </c>
      <c r="R14" s="38">
        <v>4.7999999999999996E-3</v>
      </c>
      <c r="S14" s="38">
        <v>8.6E-3</v>
      </c>
      <c r="T14" s="38">
        <v>1.3299999999999999E-2</v>
      </c>
      <c r="U14" s="38">
        <v>1.89E-2</v>
      </c>
      <c r="V14" s="38">
        <v>2.4899999999999999E-2</v>
      </c>
      <c r="W14" s="38">
        <v>3.09E-2</v>
      </c>
      <c r="X14" s="38">
        <v>3.6200000000000003E-2</v>
      </c>
      <c r="Y14" s="38">
        <v>0.04</v>
      </c>
      <c r="Z14" s="38">
        <v>4.1700000000000001E-2</v>
      </c>
      <c r="AA14" s="38">
        <v>4.1099999999999998E-2</v>
      </c>
      <c r="AB14" s="38">
        <v>3.8600000000000002E-2</v>
      </c>
      <c r="AC14" s="38">
        <v>3.4700000000000002E-2</v>
      </c>
      <c r="AD14" s="38">
        <v>2.9899999999999999E-2</v>
      </c>
      <c r="AE14" s="38">
        <v>2.46E-2</v>
      </c>
      <c r="AF14" s="38">
        <v>1.8700000000000001E-2</v>
      </c>
      <c r="AG14" s="38">
        <v>1.2200000000000001E-2</v>
      </c>
      <c r="AH14" s="38">
        <v>4.8999999999999998E-3</v>
      </c>
      <c r="AI14" s="38">
        <v>-2.3999999999999998E-3</v>
      </c>
      <c r="AJ14" s="38">
        <v>-8.8000000000000005E-3</v>
      </c>
      <c r="AK14" s="38">
        <v>-1.3100000000000001E-2</v>
      </c>
      <c r="AL14" s="38">
        <v>-1.49E-2</v>
      </c>
      <c r="AM14" s="38">
        <v>-1.43E-2</v>
      </c>
      <c r="AN14" s="38">
        <v>-1.18E-2</v>
      </c>
      <c r="AO14" s="38">
        <v>-8.2000000000000007E-3</v>
      </c>
      <c r="AP14" s="38">
        <v>-4.1000000000000003E-3</v>
      </c>
      <c r="AQ14" s="38">
        <v>5.0000000000000001E-4</v>
      </c>
      <c r="AR14" s="38">
        <v>5.5999999999999999E-3</v>
      </c>
      <c r="AS14" s="38">
        <v>1.1599999999999999E-2</v>
      </c>
      <c r="AT14" s="38">
        <v>1.7899999999999999E-2</v>
      </c>
      <c r="AU14" s="38">
        <v>2.3199999999999998E-2</v>
      </c>
      <c r="AV14" s="38">
        <v>2.5899999999999999E-2</v>
      </c>
      <c r="AW14" s="38">
        <v>2.53E-2</v>
      </c>
      <c r="AX14" s="38">
        <v>2.1899999999999999E-2</v>
      </c>
      <c r="AY14" s="38">
        <v>1.67E-2</v>
      </c>
      <c r="AZ14" s="38">
        <v>1.11E-2</v>
      </c>
      <c r="BA14" s="38">
        <v>6.1999999999999998E-3</v>
      </c>
      <c r="BB14" s="38">
        <v>2.5000000000000001E-3</v>
      </c>
      <c r="BC14" s="38">
        <v>-1E-4</v>
      </c>
      <c r="BD14" s="67">
        <v>-1.5E-3</v>
      </c>
      <c r="BE14" s="67">
        <v>-2E-3</v>
      </c>
      <c r="BF14" s="48">
        <v>-2.3999999999999998E-3</v>
      </c>
      <c r="BG14" s="38">
        <v>-3.0000000000000001E-3</v>
      </c>
      <c r="BH14" s="38">
        <v>-4.1999999999999997E-3</v>
      </c>
      <c r="BI14" s="38">
        <v>-6.1999999999999998E-3</v>
      </c>
      <c r="BJ14" s="38">
        <v>-9.2999999999999992E-3</v>
      </c>
      <c r="BK14" s="38">
        <v>-1.37E-2</v>
      </c>
      <c r="BL14" s="38">
        <v>-1.95E-2</v>
      </c>
      <c r="BM14" s="39">
        <v>-1.84E-2</v>
      </c>
      <c r="BN14" s="39">
        <v>-1.6199999999999999E-2</v>
      </c>
      <c r="BO14" s="39">
        <v>-1.32E-2</v>
      </c>
      <c r="BP14" s="39">
        <v>-9.7000000000000003E-3</v>
      </c>
      <c r="BQ14" s="39">
        <v>-5.8999999999999999E-3</v>
      </c>
      <c r="BR14" s="39">
        <v>-2.0999999999999999E-3</v>
      </c>
      <c r="BS14" s="39">
        <v>1.4E-3</v>
      </c>
      <c r="BT14" s="39">
        <v>4.4000000000000003E-3</v>
      </c>
      <c r="BU14" s="39">
        <v>6.7000000000000002E-3</v>
      </c>
      <c r="BV14" s="39">
        <v>8.0999999999999996E-3</v>
      </c>
      <c r="BW14" s="39">
        <v>8.8000000000000005E-3</v>
      </c>
      <c r="BX14" s="39">
        <v>8.9999999999999993E-3</v>
      </c>
      <c r="BY14" s="39">
        <v>9.1999999999999998E-3</v>
      </c>
      <c r="BZ14" s="39">
        <v>9.4000000000000004E-3</v>
      </c>
      <c r="CA14" s="39">
        <v>9.5999999999999992E-3</v>
      </c>
      <c r="CB14" s="39">
        <v>9.7000000000000003E-3</v>
      </c>
      <c r="CC14" s="39">
        <v>9.7999999999999997E-3</v>
      </c>
      <c r="CD14" s="39">
        <v>9.9000000000000008E-3</v>
      </c>
      <c r="CE14" s="39">
        <v>0.01</v>
      </c>
      <c r="CF14" s="39">
        <v>0.01</v>
      </c>
    </row>
    <row r="15" spans="1:114">
      <c r="A15" s="32">
        <v>32</v>
      </c>
      <c r="B15" s="38">
        <v>6.4399999999999999E-2</v>
      </c>
      <c r="C15" s="38">
        <v>5.62E-2</v>
      </c>
      <c r="D15" s="38">
        <v>4.7899999999999998E-2</v>
      </c>
      <c r="E15" s="38">
        <v>3.9300000000000002E-2</v>
      </c>
      <c r="F15" s="38">
        <v>3.0599999999999999E-2</v>
      </c>
      <c r="G15" s="38">
        <v>2.2499999999999999E-2</v>
      </c>
      <c r="H15" s="38">
        <v>1.55E-2</v>
      </c>
      <c r="I15" s="38">
        <v>0.01</v>
      </c>
      <c r="J15" s="38">
        <v>5.7999999999999996E-3</v>
      </c>
      <c r="K15" s="38">
        <v>2.5000000000000001E-3</v>
      </c>
      <c r="L15" s="38">
        <v>-1E-4</v>
      </c>
      <c r="M15" s="38">
        <v>-1.9E-3</v>
      </c>
      <c r="N15" s="38">
        <v>-2.8999999999999998E-3</v>
      </c>
      <c r="O15" s="38">
        <v>-2.8E-3</v>
      </c>
      <c r="P15" s="38">
        <v>-1.4E-3</v>
      </c>
      <c r="Q15" s="38">
        <v>1E-3</v>
      </c>
      <c r="R15" s="38">
        <v>4.4000000000000003E-3</v>
      </c>
      <c r="S15" s="38">
        <v>8.6E-3</v>
      </c>
      <c r="T15" s="38">
        <v>1.3599999999999999E-2</v>
      </c>
      <c r="U15" s="38">
        <v>1.95E-2</v>
      </c>
      <c r="V15" s="38">
        <v>2.58E-2</v>
      </c>
      <c r="W15" s="38">
        <v>3.2099999999999997E-2</v>
      </c>
      <c r="X15" s="38">
        <v>3.7600000000000001E-2</v>
      </c>
      <c r="Y15" s="38">
        <v>4.1599999999999998E-2</v>
      </c>
      <c r="Z15" s="38">
        <v>4.3499999999999997E-2</v>
      </c>
      <c r="AA15" s="38">
        <v>4.3099999999999999E-2</v>
      </c>
      <c r="AB15" s="38">
        <v>4.0599999999999997E-2</v>
      </c>
      <c r="AC15" s="38">
        <v>3.6600000000000001E-2</v>
      </c>
      <c r="AD15" s="38">
        <v>3.1600000000000003E-2</v>
      </c>
      <c r="AE15" s="38">
        <v>2.5899999999999999E-2</v>
      </c>
      <c r="AF15" s="38">
        <v>1.9699999999999999E-2</v>
      </c>
      <c r="AG15" s="38">
        <v>1.2699999999999999E-2</v>
      </c>
      <c r="AH15" s="38">
        <v>5.1999999999999998E-3</v>
      </c>
      <c r="AI15" s="38">
        <v>-2.3E-3</v>
      </c>
      <c r="AJ15" s="38">
        <v>-8.8000000000000005E-3</v>
      </c>
      <c r="AK15" s="38">
        <v>-1.32E-2</v>
      </c>
      <c r="AL15" s="38">
        <v>-1.52E-2</v>
      </c>
      <c r="AM15" s="38">
        <v>-1.49E-2</v>
      </c>
      <c r="AN15" s="38">
        <v>-1.2999999999999999E-2</v>
      </c>
      <c r="AO15" s="38">
        <v>-9.9000000000000008E-3</v>
      </c>
      <c r="AP15" s="38">
        <v>-6.1999999999999998E-3</v>
      </c>
      <c r="AQ15" s="38">
        <v>-2E-3</v>
      </c>
      <c r="AR15" s="38">
        <v>3.0999999999999999E-3</v>
      </c>
      <c r="AS15" s="38">
        <v>9.1000000000000004E-3</v>
      </c>
      <c r="AT15" s="38">
        <v>1.5599999999999999E-2</v>
      </c>
      <c r="AU15" s="38">
        <v>2.1100000000000001E-2</v>
      </c>
      <c r="AV15" s="38">
        <v>2.4199999999999999E-2</v>
      </c>
      <c r="AW15" s="38">
        <v>2.4199999999999999E-2</v>
      </c>
      <c r="AX15" s="38">
        <v>2.1499999999999998E-2</v>
      </c>
      <c r="AY15" s="38">
        <v>1.7100000000000001E-2</v>
      </c>
      <c r="AZ15" s="38">
        <v>1.24E-2</v>
      </c>
      <c r="BA15" s="38">
        <v>8.3000000000000001E-3</v>
      </c>
      <c r="BB15" s="38">
        <v>5.1999999999999998E-3</v>
      </c>
      <c r="BC15" s="38">
        <v>3.0000000000000001E-3</v>
      </c>
      <c r="BD15" s="67">
        <v>1.6999999999999999E-3</v>
      </c>
      <c r="BE15" s="67">
        <v>1E-3</v>
      </c>
      <c r="BF15" s="48">
        <v>2.0000000000000001E-4</v>
      </c>
      <c r="BG15" s="38">
        <v>-1E-3</v>
      </c>
      <c r="BH15" s="38">
        <v>-2.8999999999999998E-3</v>
      </c>
      <c r="BI15" s="38">
        <v>-5.4999999999999997E-3</v>
      </c>
      <c r="BJ15" s="38">
        <v>-9.1999999999999998E-3</v>
      </c>
      <c r="BK15" s="38">
        <v>-1.4E-2</v>
      </c>
      <c r="BL15" s="38">
        <v>-2.0299999999999999E-2</v>
      </c>
      <c r="BM15" s="39">
        <v>-1.9300000000000001E-2</v>
      </c>
      <c r="BN15" s="39">
        <v>-1.7299999999999999E-2</v>
      </c>
      <c r="BO15" s="39">
        <v>-1.44E-2</v>
      </c>
      <c r="BP15" s="39">
        <v>-1.09E-2</v>
      </c>
      <c r="BQ15" s="39">
        <v>-7.1000000000000004E-3</v>
      </c>
      <c r="BR15" s="39">
        <v>-3.3E-3</v>
      </c>
      <c r="BS15" s="39">
        <v>4.0000000000000002E-4</v>
      </c>
      <c r="BT15" s="39">
        <v>3.5000000000000001E-3</v>
      </c>
      <c r="BU15" s="39">
        <v>6.0000000000000001E-3</v>
      </c>
      <c r="BV15" s="39">
        <v>7.4999999999999997E-3</v>
      </c>
      <c r="BW15" s="39">
        <v>8.3999999999999995E-3</v>
      </c>
      <c r="BX15" s="39">
        <v>8.9999999999999993E-3</v>
      </c>
      <c r="BY15" s="39">
        <v>9.1999999999999998E-3</v>
      </c>
      <c r="BZ15" s="39">
        <v>9.4000000000000004E-3</v>
      </c>
      <c r="CA15" s="39">
        <v>9.5999999999999992E-3</v>
      </c>
      <c r="CB15" s="39">
        <v>9.7000000000000003E-3</v>
      </c>
      <c r="CC15" s="39">
        <v>9.7999999999999997E-3</v>
      </c>
      <c r="CD15" s="39">
        <v>9.9000000000000008E-3</v>
      </c>
      <c r="CE15" s="39">
        <v>0.01</v>
      </c>
      <c r="CF15" s="39">
        <v>0.01</v>
      </c>
    </row>
    <row r="16" spans="1:114">
      <c r="A16" s="32">
        <v>33</v>
      </c>
      <c r="B16" s="38">
        <v>6.2100000000000002E-2</v>
      </c>
      <c r="C16" s="38">
        <v>5.4300000000000001E-2</v>
      </c>
      <c r="D16" s="38">
        <v>4.65E-2</v>
      </c>
      <c r="E16" s="38">
        <v>3.8300000000000001E-2</v>
      </c>
      <c r="F16" s="38">
        <v>3.0099999999999998E-2</v>
      </c>
      <c r="G16" s="38">
        <v>2.23E-2</v>
      </c>
      <c r="H16" s="38">
        <v>1.55E-2</v>
      </c>
      <c r="I16" s="38">
        <v>1.01E-2</v>
      </c>
      <c r="J16" s="38">
        <v>5.7999999999999996E-3</v>
      </c>
      <c r="K16" s="38">
        <v>2.2000000000000001E-3</v>
      </c>
      <c r="L16" s="38">
        <v>-5.9999999999999995E-4</v>
      </c>
      <c r="M16" s="38">
        <v>-2.7000000000000001E-3</v>
      </c>
      <c r="N16" s="38">
        <v>-3.8E-3</v>
      </c>
      <c r="O16" s="38">
        <v>-3.7000000000000002E-3</v>
      </c>
      <c r="P16" s="38">
        <v>-2.3E-3</v>
      </c>
      <c r="Q16" s="38">
        <v>2.0000000000000001E-4</v>
      </c>
      <c r="R16" s="38">
        <v>3.7000000000000002E-3</v>
      </c>
      <c r="S16" s="38">
        <v>8.0999999999999996E-3</v>
      </c>
      <c r="T16" s="38">
        <v>1.35E-2</v>
      </c>
      <c r="U16" s="38">
        <v>1.9699999999999999E-2</v>
      </c>
      <c r="V16" s="38">
        <v>2.63E-2</v>
      </c>
      <c r="W16" s="38">
        <v>3.2800000000000003E-2</v>
      </c>
      <c r="X16" s="38">
        <v>3.8600000000000002E-2</v>
      </c>
      <c r="Y16" s="38">
        <v>4.2799999999999998E-2</v>
      </c>
      <c r="Z16" s="38">
        <v>4.4900000000000002E-2</v>
      </c>
      <c r="AA16" s="38">
        <v>4.4600000000000001E-2</v>
      </c>
      <c r="AB16" s="38">
        <v>4.2200000000000001E-2</v>
      </c>
      <c r="AC16" s="38">
        <v>3.8199999999999998E-2</v>
      </c>
      <c r="AD16" s="38">
        <v>3.32E-2</v>
      </c>
      <c r="AE16" s="38">
        <v>2.7400000000000001E-2</v>
      </c>
      <c r="AF16" s="38">
        <v>2.1000000000000001E-2</v>
      </c>
      <c r="AG16" s="38">
        <v>1.3899999999999999E-2</v>
      </c>
      <c r="AH16" s="38">
        <v>6.3E-3</v>
      </c>
      <c r="AI16" s="38">
        <v>-1.2999999999999999E-3</v>
      </c>
      <c r="AJ16" s="38">
        <v>-7.7000000000000002E-3</v>
      </c>
      <c r="AK16" s="38">
        <v>-1.24E-2</v>
      </c>
      <c r="AL16" s="38">
        <v>-1.47E-2</v>
      </c>
      <c r="AM16" s="38">
        <v>-1.4999999999999999E-2</v>
      </c>
      <c r="AN16" s="38">
        <v>-1.3599999999999999E-2</v>
      </c>
      <c r="AO16" s="38">
        <v>-1.12E-2</v>
      </c>
      <c r="AP16" s="38">
        <v>-8.2000000000000007E-3</v>
      </c>
      <c r="AQ16" s="38">
        <v>-4.3E-3</v>
      </c>
      <c r="AR16" s="38">
        <v>5.0000000000000001E-4</v>
      </c>
      <c r="AS16" s="38">
        <v>6.4999999999999997E-3</v>
      </c>
      <c r="AT16" s="38">
        <v>1.29E-2</v>
      </c>
      <c r="AU16" s="38">
        <v>1.8499999999999999E-2</v>
      </c>
      <c r="AV16" s="38">
        <v>2.18E-2</v>
      </c>
      <c r="AW16" s="38">
        <v>2.2200000000000001E-2</v>
      </c>
      <c r="AX16" s="38">
        <v>2.01E-2</v>
      </c>
      <c r="AY16" s="38">
        <v>1.66E-2</v>
      </c>
      <c r="AZ16" s="38">
        <v>1.29E-2</v>
      </c>
      <c r="BA16" s="38">
        <v>9.7999999999999997E-3</v>
      </c>
      <c r="BB16" s="38">
        <v>7.4999999999999997E-3</v>
      </c>
      <c r="BC16" s="38">
        <v>6.0000000000000001E-3</v>
      </c>
      <c r="BD16" s="67">
        <v>5.0000000000000001E-3</v>
      </c>
      <c r="BE16" s="67">
        <v>4.3E-3</v>
      </c>
      <c r="BF16" s="48">
        <v>3.3E-3</v>
      </c>
      <c r="BG16" s="38">
        <v>1.6000000000000001E-3</v>
      </c>
      <c r="BH16" s="38">
        <v>-8.9999999999999998E-4</v>
      </c>
      <c r="BI16" s="38">
        <v>-4.1999999999999997E-3</v>
      </c>
      <c r="BJ16" s="38">
        <v>-8.5000000000000006E-3</v>
      </c>
      <c r="BK16" s="38">
        <v>-1.3899999999999999E-2</v>
      </c>
      <c r="BL16" s="38">
        <v>-2.0500000000000001E-2</v>
      </c>
      <c r="BM16" s="39">
        <v>-1.9900000000000001E-2</v>
      </c>
      <c r="BN16" s="39">
        <v>-1.7999999999999999E-2</v>
      </c>
      <c r="BO16" s="39">
        <v>-1.52E-2</v>
      </c>
      <c r="BP16" s="39">
        <v>-1.1900000000000001E-2</v>
      </c>
      <c r="BQ16" s="39">
        <v>-8.0999999999999996E-3</v>
      </c>
      <c r="BR16" s="39">
        <v>-4.1999999999999997E-3</v>
      </c>
      <c r="BS16" s="39">
        <v>-5.9999999999999995E-4</v>
      </c>
      <c r="BT16" s="39">
        <v>2.7000000000000001E-3</v>
      </c>
      <c r="BU16" s="39">
        <v>5.1999999999999998E-3</v>
      </c>
      <c r="BV16" s="39">
        <v>6.7999999999999996E-3</v>
      </c>
      <c r="BW16" s="39">
        <v>7.9000000000000008E-3</v>
      </c>
      <c r="BX16" s="39">
        <v>8.6E-3</v>
      </c>
      <c r="BY16" s="39">
        <v>9.1999999999999998E-3</v>
      </c>
      <c r="BZ16" s="39">
        <v>9.4000000000000004E-3</v>
      </c>
      <c r="CA16" s="39">
        <v>9.5999999999999992E-3</v>
      </c>
      <c r="CB16" s="39">
        <v>9.7000000000000003E-3</v>
      </c>
      <c r="CC16" s="39">
        <v>9.7999999999999997E-3</v>
      </c>
      <c r="CD16" s="39">
        <v>9.9000000000000008E-3</v>
      </c>
      <c r="CE16" s="39">
        <v>0.01</v>
      </c>
      <c r="CF16" s="39">
        <v>0.01</v>
      </c>
    </row>
    <row r="17" spans="1:84">
      <c r="A17" s="32">
        <v>34</v>
      </c>
      <c r="B17" s="38">
        <v>5.96E-2</v>
      </c>
      <c r="C17" s="38">
        <v>5.2499999999999998E-2</v>
      </c>
      <c r="D17" s="38">
        <v>4.5100000000000001E-2</v>
      </c>
      <c r="E17" s="38">
        <v>3.7499999999999999E-2</v>
      </c>
      <c r="F17" s="38">
        <v>2.98E-2</v>
      </c>
      <c r="G17" s="38">
        <v>2.23E-2</v>
      </c>
      <c r="H17" s="38">
        <v>1.5800000000000002E-2</v>
      </c>
      <c r="I17" s="38">
        <v>1.03E-2</v>
      </c>
      <c r="J17" s="38">
        <v>5.7999999999999996E-3</v>
      </c>
      <c r="K17" s="38">
        <v>2E-3</v>
      </c>
      <c r="L17" s="38">
        <v>-1.1000000000000001E-3</v>
      </c>
      <c r="M17" s="38">
        <v>-3.3999999999999998E-3</v>
      </c>
      <c r="N17" s="38">
        <v>-4.5999999999999999E-3</v>
      </c>
      <c r="O17" s="38">
        <v>-4.4999999999999997E-3</v>
      </c>
      <c r="P17" s="38">
        <v>-3.2000000000000002E-3</v>
      </c>
      <c r="Q17" s="38">
        <v>-6.9999999999999999E-4</v>
      </c>
      <c r="R17" s="38">
        <v>2.8E-3</v>
      </c>
      <c r="S17" s="38">
        <v>7.3000000000000001E-3</v>
      </c>
      <c r="T17" s="38">
        <v>1.2999999999999999E-2</v>
      </c>
      <c r="U17" s="38">
        <v>1.9400000000000001E-2</v>
      </c>
      <c r="V17" s="38">
        <v>2.63E-2</v>
      </c>
      <c r="W17" s="38">
        <v>3.3099999999999997E-2</v>
      </c>
      <c r="X17" s="38">
        <v>3.9100000000000003E-2</v>
      </c>
      <c r="Y17" s="38">
        <v>4.3499999999999997E-2</v>
      </c>
      <c r="Z17" s="38">
        <v>4.5699999999999998E-2</v>
      </c>
      <c r="AA17" s="38">
        <v>4.5600000000000002E-2</v>
      </c>
      <c r="AB17" s="38">
        <v>4.3400000000000001E-2</v>
      </c>
      <c r="AC17" s="38">
        <v>3.95E-2</v>
      </c>
      <c r="AD17" s="38">
        <v>3.4599999999999999E-2</v>
      </c>
      <c r="AE17" s="38">
        <v>2.8899999999999999E-2</v>
      </c>
      <c r="AF17" s="38">
        <v>2.2599999999999999E-2</v>
      </c>
      <c r="AG17" s="38">
        <v>1.5599999999999999E-2</v>
      </c>
      <c r="AH17" s="38">
        <v>8.0999999999999996E-3</v>
      </c>
      <c r="AI17" s="38">
        <v>6.9999999999999999E-4</v>
      </c>
      <c r="AJ17" s="38">
        <v>-5.7999999999999996E-3</v>
      </c>
      <c r="AK17" s="38">
        <v>-1.06E-2</v>
      </c>
      <c r="AL17" s="38">
        <v>-1.34E-2</v>
      </c>
      <c r="AM17" s="38">
        <v>-1.43E-2</v>
      </c>
      <c r="AN17" s="38">
        <v>-1.37E-2</v>
      </c>
      <c r="AO17" s="38">
        <v>-1.21E-2</v>
      </c>
      <c r="AP17" s="38">
        <v>-9.7000000000000003E-3</v>
      </c>
      <c r="AQ17" s="38">
        <v>-6.4999999999999997E-3</v>
      </c>
      <c r="AR17" s="38">
        <v>-2E-3</v>
      </c>
      <c r="AS17" s="38">
        <v>3.7000000000000002E-3</v>
      </c>
      <c r="AT17" s="38">
        <v>0.01</v>
      </c>
      <c r="AU17" s="38">
        <v>1.55E-2</v>
      </c>
      <c r="AV17" s="38">
        <v>1.89E-2</v>
      </c>
      <c r="AW17" s="38">
        <v>1.95E-2</v>
      </c>
      <c r="AX17" s="38">
        <v>1.7999999999999999E-2</v>
      </c>
      <c r="AY17" s="38">
        <v>1.5299999999999999E-2</v>
      </c>
      <c r="AZ17" s="38">
        <v>1.26E-2</v>
      </c>
      <c r="BA17" s="38">
        <v>1.06E-2</v>
      </c>
      <c r="BB17" s="38">
        <v>9.4000000000000004E-3</v>
      </c>
      <c r="BC17" s="38">
        <v>8.8000000000000005E-3</v>
      </c>
      <c r="BD17" s="67">
        <v>8.3000000000000001E-3</v>
      </c>
      <c r="BE17" s="67">
        <v>7.7000000000000002E-3</v>
      </c>
      <c r="BF17" s="48">
        <v>6.6E-3</v>
      </c>
      <c r="BG17" s="38">
        <v>4.7000000000000002E-3</v>
      </c>
      <c r="BH17" s="38">
        <v>1.6999999999999999E-3</v>
      </c>
      <c r="BI17" s="38">
        <v>-2.3E-3</v>
      </c>
      <c r="BJ17" s="38">
        <v>-7.1999999999999998E-3</v>
      </c>
      <c r="BK17" s="38">
        <v>-1.3100000000000001E-2</v>
      </c>
      <c r="BL17" s="38">
        <v>-2.0199999999999999E-2</v>
      </c>
      <c r="BM17" s="39">
        <v>-1.9800000000000002E-2</v>
      </c>
      <c r="BN17" s="39">
        <v>-1.8200000000000001E-2</v>
      </c>
      <c r="BO17" s="39">
        <v>-1.5699999999999999E-2</v>
      </c>
      <c r="BP17" s="39">
        <v>-1.2500000000000001E-2</v>
      </c>
      <c r="BQ17" s="39">
        <v>-8.8000000000000005E-3</v>
      </c>
      <c r="BR17" s="39">
        <v>-5.0000000000000001E-3</v>
      </c>
      <c r="BS17" s="39">
        <v>-1.4E-3</v>
      </c>
      <c r="BT17" s="39">
        <v>1.9E-3</v>
      </c>
      <c r="BU17" s="39">
        <v>4.4999999999999997E-3</v>
      </c>
      <c r="BV17" s="39">
        <v>6.1999999999999998E-3</v>
      </c>
      <c r="BW17" s="39">
        <v>7.3000000000000001E-3</v>
      </c>
      <c r="BX17" s="39">
        <v>8.2000000000000007E-3</v>
      </c>
      <c r="BY17" s="39">
        <v>8.8999999999999999E-3</v>
      </c>
      <c r="BZ17" s="39">
        <v>9.4000000000000004E-3</v>
      </c>
      <c r="CA17" s="39">
        <v>9.5999999999999992E-3</v>
      </c>
      <c r="CB17" s="39">
        <v>9.7000000000000003E-3</v>
      </c>
      <c r="CC17" s="39">
        <v>9.7999999999999997E-3</v>
      </c>
      <c r="CD17" s="39">
        <v>9.9000000000000008E-3</v>
      </c>
      <c r="CE17" s="39">
        <v>0.01</v>
      </c>
      <c r="CF17" s="39">
        <v>0.01</v>
      </c>
    </row>
    <row r="18" spans="1:84">
      <c r="A18" s="32">
        <v>35</v>
      </c>
      <c r="B18" s="38">
        <v>5.7200000000000001E-2</v>
      </c>
      <c r="C18" s="38">
        <v>5.0599999999999999E-2</v>
      </c>
      <c r="D18" s="38">
        <v>4.3900000000000002E-2</v>
      </c>
      <c r="E18" s="38">
        <v>3.6900000000000002E-2</v>
      </c>
      <c r="F18" s="38">
        <v>2.9600000000000001E-2</v>
      </c>
      <c r="G18" s="38">
        <v>2.2599999999999999E-2</v>
      </c>
      <c r="H18" s="38">
        <v>1.6199999999999999E-2</v>
      </c>
      <c r="I18" s="38">
        <v>1.0699999999999999E-2</v>
      </c>
      <c r="J18" s="38">
        <v>5.8999999999999999E-3</v>
      </c>
      <c r="K18" s="38">
        <v>1.8E-3</v>
      </c>
      <c r="L18" s="38">
        <v>-1.5E-3</v>
      </c>
      <c r="M18" s="38">
        <v>-3.8999999999999998E-3</v>
      </c>
      <c r="N18" s="38">
        <v>-5.1999999999999998E-3</v>
      </c>
      <c r="O18" s="38">
        <v>-5.1999999999999998E-3</v>
      </c>
      <c r="P18" s="38">
        <v>-4.0000000000000001E-3</v>
      </c>
      <c r="Q18" s="38">
        <v>-1.6999999999999999E-3</v>
      </c>
      <c r="R18" s="38">
        <v>1.6999999999999999E-3</v>
      </c>
      <c r="S18" s="38">
        <v>6.3E-3</v>
      </c>
      <c r="T18" s="38">
        <v>1.21E-2</v>
      </c>
      <c r="U18" s="38">
        <v>1.89E-2</v>
      </c>
      <c r="V18" s="38">
        <v>2.5999999999999999E-2</v>
      </c>
      <c r="W18" s="38">
        <v>3.3000000000000002E-2</v>
      </c>
      <c r="X18" s="38">
        <v>3.9100000000000003E-2</v>
      </c>
      <c r="Y18" s="38">
        <v>4.3700000000000003E-2</v>
      </c>
      <c r="Z18" s="38">
        <v>4.6100000000000002E-2</v>
      </c>
      <c r="AA18" s="38">
        <v>4.6100000000000002E-2</v>
      </c>
      <c r="AB18" s="38">
        <v>4.41E-2</v>
      </c>
      <c r="AC18" s="38">
        <v>4.0500000000000001E-2</v>
      </c>
      <c r="AD18" s="38">
        <v>3.5799999999999998E-2</v>
      </c>
      <c r="AE18" s="38">
        <v>3.0300000000000001E-2</v>
      </c>
      <c r="AF18" s="38">
        <v>2.4299999999999999E-2</v>
      </c>
      <c r="AG18" s="38">
        <v>1.77E-2</v>
      </c>
      <c r="AH18" s="38">
        <v>1.0500000000000001E-2</v>
      </c>
      <c r="AI18" s="38">
        <v>3.3E-3</v>
      </c>
      <c r="AJ18" s="38">
        <v>-3.0999999999999999E-3</v>
      </c>
      <c r="AK18" s="38">
        <v>-8.0999999999999996E-3</v>
      </c>
      <c r="AL18" s="38">
        <v>-1.14E-2</v>
      </c>
      <c r="AM18" s="38">
        <v>-1.2800000000000001E-2</v>
      </c>
      <c r="AN18" s="38">
        <v>-1.2999999999999999E-2</v>
      </c>
      <c r="AO18" s="38">
        <v>-1.23E-2</v>
      </c>
      <c r="AP18" s="38">
        <v>-1.0800000000000001E-2</v>
      </c>
      <c r="AQ18" s="38">
        <v>-8.2000000000000007E-3</v>
      </c>
      <c r="AR18" s="38">
        <v>-4.3E-3</v>
      </c>
      <c r="AS18" s="38">
        <v>1E-3</v>
      </c>
      <c r="AT18" s="38">
        <v>7.0000000000000001E-3</v>
      </c>
      <c r="AU18" s="38">
        <v>1.23E-2</v>
      </c>
      <c r="AV18" s="38">
        <v>1.55E-2</v>
      </c>
      <c r="AW18" s="38">
        <v>1.6199999999999999E-2</v>
      </c>
      <c r="AX18" s="38">
        <v>1.5100000000000001E-2</v>
      </c>
      <c r="AY18" s="38">
        <v>1.32E-2</v>
      </c>
      <c r="AZ18" s="38">
        <v>1.15E-2</v>
      </c>
      <c r="BA18" s="38">
        <v>1.0699999999999999E-2</v>
      </c>
      <c r="BB18" s="38">
        <v>1.0699999999999999E-2</v>
      </c>
      <c r="BC18" s="38">
        <v>1.0999999999999999E-2</v>
      </c>
      <c r="BD18" s="67">
        <v>1.11E-2</v>
      </c>
      <c r="BE18" s="67">
        <v>1.09E-2</v>
      </c>
      <c r="BF18" s="48">
        <v>0.01</v>
      </c>
      <c r="BG18" s="38">
        <v>7.9000000000000008E-3</v>
      </c>
      <c r="BH18" s="38">
        <v>4.5999999999999999E-3</v>
      </c>
      <c r="BI18" s="38">
        <v>2.0000000000000001E-4</v>
      </c>
      <c r="BJ18" s="38">
        <v>-5.3E-3</v>
      </c>
      <c r="BK18" s="38">
        <v>-1.18E-2</v>
      </c>
      <c r="BL18" s="38">
        <v>-1.9199999999999998E-2</v>
      </c>
      <c r="BM18" s="39">
        <v>-1.9199999999999998E-2</v>
      </c>
      <c r="BN18" s="39">
        <v>-1.7899999999999999E-2</v>
      </c>
      <c r="BO18" s="39">
        <v>-1.5699999999999999E-2</v>
      </c>
      <c r="BP18" s="39">
        <v>-1.2699999999999999E-2</v>
      </c>
      <c r="BQ18" s="39">
        <v>-9.1999999999999998E-3</v>
      </c>
      <c r="BR18" s="39">
        <v>-5.5999999999999999E-3</v>
      </c>
      <c r="BS18" s="39">
        <v>-2.0999999999999999E-3</v>
      </c>
      <c r="BT18" s="39">
        <v>1.1999999999999999E-3</v>
      </c>
      <c r="BU18" s="39">
        <v>3.8E-3</v>
      </c>
      <c r="BV18" s="39">
        <v>5.5999999999999999E-3</v>
      </c>
      <c r="BW18" s="39">
        <v>6.7999999999999996E-3</v>
      </c>
      <c r="BX18" s="39">
        <v>7.7999999999999996E-3</v>
      </c>
      <c r="BY18" s="39">
        <v>8.6E-3</v>
      </c>
      <c r="BZ18" s="39">
        <v>9.1999999999999998E-3</v>
      </c>
      <c r="CA18" s="39">
        <v>9.5999999999999992E-3</v>
      </c>
      <c r="CB18" s="39">
        <v>9.7000000000000003E-3</v>
      </c>
      <c r="CC18" s="39">
        <v>9.7999999999999997E-3</v>
      </c>
      <c r="CD18" s="39">
        <v>9.9000000000000008E-3</v>
      </c>
      <c r="CE18" s="39">
        <v>0.01</v>
      </c>
      <c r="CF18" s="39">
        <v>0.01</v>
      </c>
    </row>
    <row r="19" spans="1:84">
      <c r="A19" s="32">
        <v>36</v>
      </c>
      <c r="B19" s="38">
        <v>5.4800000000000001E-2</v>
      </c>
      <c r="C19" s="38">
        <v>4.8899999999999999E-2</v>
      </c>
      <c r="D19" s="38">
        <v>4.2799999999999998E-2</v>
      </c>
      <c r="E19" s="38">
        <v>3.6400000000000002E-2</v>
      </c>
      <c r="F19" s="38">
        <v>2.9600000000000001E-2</v>
      </c>
      <c r="G19" s="38">
        <v>2.29E-2</v>
      </c>
      <c r="H19" s="38">
        <v>1.67E-2</v>
      </c>
      <c r="I19" s="38">
        <v>1.11E-2</v>
      </c>
      <c r="J19" s="38">
        <v>6.1999999999999998E-3</v>
      </c>
      <c r="K19" s="38">
        <v>1.8E-3</v>
      </c>
      <c r="L19" s="38">
        <v>-1.6999999999999999E-3</v>
      </c>
      <c r="M19" s="38">
        <v>-4.3E-3</v>
      </c>
      <c r="N19" s="38">
        <v>-5.5999999999999999E-3</v>
      </c>
      <c r="O19" s="38">
        <v>-5.7000000000000002E-3</v>
      </c>
      <c r="P19" s="38">
        <v>-4.5999999999999999E-3</v>
      </c>
      <c r="Q19" s="38">
        <v>-2.5000000000000001E-3</v>
      </c>
      <c r="R19" s="38">
        <v>6.9999999999999999E-4</v>
      </c>
      <c r="S19" s="38">
        <v>5.3E-3</v>
      </c>
      <c r="T19" s="38">
        <v>1.11E-2</v>
      </c>
      <c r="U19" s="38">
        <v>1.7999999999999999E-2</v>
      </c>
      <c r="V19" s="38">
        <v>2.53E-2</v>
      </c>
      <c r="W19" s="38">
        <v>3.2399999999999998E-2</v>
      </c>
      <c r="X19" s="38">
        <v>3.8699999999999998E-2</v>
      </c>
      <c r="Y19" s="38">
        <v>4.3400000000000001E-2</v>
      </c>
      <c r="Z19" s="38">
        <v>4.5900000000000003E-2</v>
      </c>
      <c r="AA19" s="38">
        <v>4.6100000000000002E-2</v>
      </c>
      <c r="AB19" s="38">
        <v>4.4400000000000002E-2</v>
      </c>
      <c r="AC19" s="38">
        <v>4.1099999999999998E-2</v>
      </c>
      <c r="AD19" s="38">
        <v>3.6700000000000003E-2</v>
      </c>
      <c r="AE19" s="38">
        <v>3.1699999999999999E-2</v>
      </c>
      <c r="AF19" s="38">
        <v>2.6100000000000002E-2</v>
      </c>
      <c r="AG19" s="38">
        <v>1.9900000000000001E-2</v>
      </c>
      <c r="AH19" s="38">
        <v>1.3100000000000001E-2</v>
      </c>
      <c r="AI19" s="38">
        <v>6.3E-3</v>
      </c>
      <c r="AJ19" s="38">
        <v>0</v>
      </c>
      <c r="AK19" s="38">
        <v>-5.1000000000000004E-3</v>
      </c>
      <c r="AL19" s="38">
        <v>-8.6999999999999994E-3</v>
      </c>
      <c r="AM19" s="38">
        <v>-1.0699999999999999E-2</v>
      </c>
      <c r="AN19" s="38">
        <v>-1.1599999999999999E-2</v>
      </c>
      <c r="AO19" s="38">
        <v>-1.1900000000000001E-2</v>
      </c>
      <c r="AP19" s="38">
        <v>-1.1299999999999999E-2</v>
      </c>
      <c r="AQ19" s="38">
        <v>-9.4000000000000004E-3</v>
      </c>
      <c r="AR19" s="38">
        <v>-6.1999999999999998E-3</v>
      </c>
      <c r="AS19" s="38">
        <v>-1.4E-3</v>
      </c>
      <c r="AT19" s="38">
        <v>4.0000000000000001E-3</v>
      </c>
      <c r="AU19" s="38">
        <v>8.8999999999999999E-3</v>
      </c>
      <c r="AV19" s="38">
        <v>1.1900000000000001E-2</v>
      </c>
      <c r="AW19" s="38">
        <v>1.26E-2</v>
      </c>
      <c r="AX19" s="38">
        <v>1.1900000000000001E-2</v>
      </c>
      <c r="AY19" s="38">
        <v>1.06E-2</v>
      </c>
      <c r="AZ19" s="38">
        <v>9.7999999999999997E-3</v>
      </c>
      <c r="BA19" s="38">
        <v>1.01E-2</v>
      </c>
      <c r="BB19" s="38">
        <v>1.11E-2</v>
      </c>
      <c r="BC19" s="38">
        <v>1.2500000000000001E-2</v>
      </c>
      <c r="BD19" s="67">
        <v>1.34E-2</v>
      </c>
      <c r="BE19" s="67">
        <v>1.38E-2</v>
      </c>
      <c r="BF19" s="48">
        <v>1.3100000000000001E-2</v>
      </c>
      <c r="BG19" s="38">
        <v>1.12E-2</v>
      </c>
      <c r="BH19" s="38">
        <v>7.7000000000000002E-3</v>
      </c>
      <c r="BI19" s="38">
        <v>3.0000000000000001E-3</v>
      </c>
      <c r="BJ19" s="38">
        <v>-2.8999999999999998E-3</v>
      </c>
      <c r="BK19" s="38">
        <v>-9.7999999999999997E-3</v>
      </c>
      <c r="BL19" s="38">
        <v>-1.7600000000000001E-2</v>
      </c>
      <c r="BM19" s="39">
        <v>-1.7899999999999999E-2</v>
      </c>
      <c r="BN19" s="39">
        <v>-1.7000000000000001E-2</v>
      </c>
      <c r="BO19" s="39">
        <v>-1.5100000000000001E-2</v>
      </c>
      <c r="BP19" s="39">
        <v>-1.2500000000000001E-2</v>
      </c>
      <c r="BQ19" s="39">
        <v>-9.2999999999999992E-3</v>
      </c>
      <c r="BR19" s="39">
        <v>-5.8999999999999999E-3</v>
      </c>
      <c r="BS19" s="39">
        <v>-2.5999999999999999E-3</v>
      </c>
      <c r="BT19" s="39">
        <v>5.0000000000000001E-4</v>
      </c>
      <c r="BU19" s="39">
        <v>3.0999999999999999E-3</v>
      </c>
      <c r="BV19" s="39">
        <v>4.8999999999999998E-3</v>
      </c>
      <c r="BW19" s="39">
        <v>6.1999999999999998E-3</v>
      </c>
      <c r="BX19" s="39">
        <v>7.3000000000000001E-3</v>
      </c>
      <c r="BY19" s="39">
        <v>8.2000000000000007E-3</v>
      </c>
      <c r="BZ19" s="39">
        <v>8.8999999999999999E-3</v>
      </c>
      <c r="CA19" s="39">
        <v>9.4000000000000004E-3</v>
      </c>
      <c r="CB19" s="39">
        <v>9.7000000000000003E-3</v>
      </c>
      <c r="CC19" s="39">
        <v>9.7999999999999997E-3</v>
      </c>
      <c r="CD19" s="39">
        <v>9.9000000000000008E-3</v>
      </c>
      <c r="CE19" s="39">
        <v>0.01</v>
      </c>
      <c r="CF19" s="39">
        <v>0.01</v>
      </c>
    </row>
    <row r="20" spans="1:84">
      <c r="A20" s="32">
        <v>37</v>
      </c>
      <c r="B20" s="38">
        <v>5.2600000000000001E-2</v>
      </c>
      <c r="C20" s="38">
        <v>4.7300000000000002E-2</v>
      </c>
      <c r="D20" s="38">
        <v>4.1799999999999997E-2</v>
      </c>
      <c r="E20" s="38">
        <v>3.5900000000000001E-2</v>
      </c>
      <c r="F20" s="38">
        <v>2.9600000000000001E-2</v>
      </c>
      <c r="G20" s="38">
        <v>2.3300000000000001E-2</v>
      </c>
      <c r="H20" s="38">
        <v>1.72E-2</v>
      </c>
      <c r="I20" s="38">
        <v>1.1599999999999999E-2</v>
      </c>
      <c r="J20" s="38">
        <v>6.4999999999999997E-3</v>
      </c>
      <c r="K20" s="38">
        <v>1.9E-3</v>
      </c>
      <c r="L20" s="38">
        <v>-1.8E-3</v>
      </c>
      <c r="M20" s="38">
        <v>-4.4000000000000003E-3</v>
      </c>
      <c r="N20" s="38">
        <v>-5.7999999999999996E-3</v>
      </c>
      <c r="O20" s="38">
        <v>-6.0000000000000001E-3</v>
      </c>
      <c r="P20" s="38">
        <v>-5.1000000000000004E-3</v>
      </c>
      <c r="Q20" s="38">
        <v>-3.3E-3</v>
      </c>
      <c r="R20" s="38">
        <v>-2.0000000000000001E-4</v>
      </c>
      <c r="S20" s="38">
        <v>4.1999999999999997E-3</v>
      </c>
      <c r="T20" s="38">
        <v>0.01</v>
      </c>
      <c r="U20" s="38">
        <v>1.6899999999999998E-2</v>
      </c>
      <c r="V20" s="38">
        <v>2.4299999999999999E-2</v>
      </c>
      <c r="W20" s="38">
        <v>3.15E-2</v>
      </c>
      <c r="X20" s="38">
        <v>3.78E-2</v>
      </c>
      <c r="Y20" s="38">
        <v>4.2599999999999999E-2</v>
      </c>
      <c r="Z20" s="38">
        <v>4.5199999999999997E-2</v>
      </c>
      <c r="AA20" s="38">
        <v>4.5699999999999998E-2</v>
      </c>
      <c r="AB20" s="38">
        <v>4.4299999999999999E-2</v>
      </c>
      <c r="AC20" s="38">
        <v>4.1399999999999999E-2</v>
      </c>
      <c r="AD20" s="38">
        <v>3.7499999999999999E-2</v>
      </c>
      <c r="AE20" s="38">
        <v>3.3000000000000002E-2</v>
      </c>
      <c r="AF20" s="38">
        <v>2.7799999999999998E-2</v>
      </c>
      <c r="AG20" s="38">
        <v>2.1999999999999999E-2</v>
      </c>
      <c r="AH20" s="38">
        <v>1.5699999999999999E-2</v>
      </c>
      <c r="AI20" s="38">
        <v>9.2999999999999992E-3</v>
      </c>
      <c r="AJ20" s="38">
        <v>3.3999999999999998E-3</v>
      </c>
      <c r="AK20" s="38">
        <v>-1.6000000000000001E-3</v>
      </c>
      <c r="AL20" s="38">
        <v>-5.4999999999999997E-3</v>
      </c>
      <c r="AM20" s="38">
        <v>-8.0000000000000002E-3</v>
      </c>
      <c r="AN20" s="38">
        <v>-9.5999999999999992E-3</v>
      </c>
      <c r="AO20" s="38">
        <v>-1.0699999999999999E-2</v>
      </c>
      <c r="AP20" s="38">
        <v>-1.0999999999999999E-2</v>
      </c>
      <c r="AQ20" s="38">
        <v>-0.01</v>
      </c>
      <c r="AR20" s="38">
        <v>-7.4999999999999997E-3</v>
      </c>
      <c r="AS20" s="38">
        <v>-3.5999999999999999E-3</v>
      </c>
      <c r="AT20" s="38">
        <v>1.2999999999999999E-3</v>
      </c>
      <c r="AU20" s="38">
        <v>5.5999999999999999E-3</v>
      </c>
      <c r="AV20" s="38">
        <v>8.2000000000000007E-3</v>
      </c>
      <c r="AW20" s="38">
        <v>8.8999999999999999E-3</v>
      </c>
      <c r="AX20" s="38">
        <v>8.3000000000000001E-3</v>
      </c>
      <c r="AY20" s="38">
        <v>7.4999999999999997E-3</v>
      </c>
      <c r="AZ20" s="38">
        <v>7.4999999999999997E-3</v>
      </c>
      <c r="BA20" s="38">
        <v>8.6999999999999994E-3</v>
      </c>
      <c r="BB20" s="38">
        <v>1.0800000000000001E-2</v>
      </c>
      <c r="BC20" s="38">
        <v>1.3100000000000001E-2</v>
      </c>
      <c r="BD20" s="67">
        <v>1.4999999999999999E-2</v>
      </c>
      <c r="BE20" s="67">
        <v>1.6E-2</v>
      </c>
      <c r="BF20" s="48">
        <v>1.5900000000000001E-2</v>
      </c>
      <c r="BG20" s="38">
        <v>1.4200000000000001E-2</v>
      </c>
      <c r="BH20" s="38">
        <v>1.09E-2</v>
      </c>
      <c r="BI20" s="38">
        <v>6.1000000000000004E-3</v>
      </c>
      <c r="BJ20" s="38">
        <v>-1E-4</v>
      </c>
      <c r="BK20" s="38">
        <v>-7.3000000000000001E-3</v>
      </c>
      <c r="BL20" s="38">
        <v>-1.5299999999999999E-2</v>
      </c>
      <c r="BM20" s="39">
        <v>-1.6E-2</v>
      </c>
      <c r="BN20" s="39">
        <v>-1.55E-2</v>
      </c>
      <c r="BO20" s="39">
        <v>-1.41E-2</v>
      </c>
      <c r="BP20" s="39">
        <v>-1.1900000000000001E-2</v>
      </c>
      <c r="BQ20" s="39">
        <v>-9.1000000000000004E-3</v>
      </c>
      <c r="BR20" s="39">
        <v>-6.0000000000000001E-3</v>
      </c>
      <c r="BS20" s="39">
        <v>-2.8999999999999998E-3</v>
      </c>
      <c r="BT20" s="39">
        <v>0</v>
      </c>
      <c r="BU20" s="39">
        <v>2.5000000000000001E-3</v>
      </c>
      <c r="BV20" s="39">
        <v>4.3E-3</v>
      </c>
      <c r="BW20" s="39">
        <v>5.7000000000000002E-3</v>
      </c>
      <c r="BX20" s="39">
        <v>6.8999999999999999E-3</v>
      </c>
      <c r="BY20" s="39">
        <v>7.9000000000000008E-3</v>
      </c>
      <c r="BZ20" s="39">
        <v>8.6E-3</v>
      </c>
      <c r="CA20" s="39">
        <v>9.1999999999999998E-3</v>
      </c>
      <c r="CB20" s="39">
        <v>9.5999999999999992E-3</v>
      </c>
      <c r="CC20" s="39">
        <v>9.7999999999999997E-3</v>
      </c>
      <c r="CD20" s="39">
        <v>9.9000000000000008E-3</v>
      </c>
      <c r="CE20" s="39">
        <v>0.01</v>
      </c>
      <c r="CF20" s="39">
        <v>0.01</v>
      </c>
    </row>
    <row r="21" spans="1:84">
      <c r="A21" s="32">
        <v>38</v>
      </c>
      <c r="B21" s="38">
        <v>5.0599999999999999E-2</v>
      </c>
      <c r="C21" s="38">
        <v>4.58E-2</v>
      </c>
      <c r="D21" s="38">
        <v>4.0800000000000003E-2</v>
      </c>
      <c r="E21" s="38">
        <v>3.5400000000000001E-2</v>
      </c>
      <c r="F21" s="38">
        <v>2.9600000000000001E-2</v>
      </c>
      <c r="G21" s="38">
        <v>2.35E-2</v>
      </c>
      <c r="H21" s="38">
        <v>1.7600000000000001E-2</v>
      </c>
      <c r="I21" s="38">
        <v>1.2E-2</v>
      </c>
      <c r="J21" s="38">
        <v>6.7999999999999996E-3</v>
      </c>
      <c r="K21" s="38">
        <v>2.2000000000000001E-3</v>
      </c>
      <c r="L21" s="38">
        <v>-1.6000000000000001E-3</v>
      </c>
      <c r="M21" s="38">
        <v>-4.3E-3</v>
      </c>
      <c r="N21" s="38">
        <v>-5.7999999999999996E-3</v>
      </c>
      <c r="O21" s="38">
        <v>-6.1999999999999998E-3</v>
      </c>
      <c r="P21" s="38">
        <v>-5.4999999999999997E-3</v>
      </c>
      <c r="Q21" s="38">
        <v>-3.8999999999999998E-3</v>
      </c>
      <c r="R21" s="38">
        <v>-1E-3</v>
      </c>
      <c r="S21" s="38">
        <v>3.2000000000000002E-3</v>
      </c>
      <c r="T21" s="38">
        <v>8.8999999999999999E-3</v>
      </c>
      <c r="U21" s="38">
        <v>1.5699999999999999E-2</v>
      </c>
      <c r="V21" s="38">
        <v>2.3099999999999999E-2</v>
      </c>
      <c r="W21" s="38">
        <v>3.0200000000000001E-2</v>
      </c>
      <c r="X21" s="38">
        <v>3.6499999999999998E-2</v>
      </c>
      <c r="Y21" s="38">
        <v>4.1399999999999999E-2</v>
      </c>
      <c r="Z21" s="38">
        <v>4.4200000000000003E-2</v>
      </c>
      <c r="AA21" s="38">
        <v>4.4900000000000002E-2</v>
      </c>
      <c r="AB21" s="38">
        <v>4.3900000000000002E-2</v>
      </c>
      <c r="AC21" s="38">
        <v>4.1399999999999999E-2</v>
      </c>
      <c r="AD21" s="38">
        <v>3.7999999999999999E-2</v>
      </c>
      <c r="AE21" s="38">
        <v>3.39E-2</v>
      </c>
      <c r="AF21" s="38">
        <v>2.92E-2</v>
      </c>
      <c r="AG21" s="38">
        <v>2.4E-2</v>
      </c>
      <c r="AH21" s="38">
        <v>1.8200000000000001E-2</v>
      </c>
      <c r="AI21" s="38">
        <v>1.23E-2</v>
      </c>
      <c r="AJ21" s="38">
        <v>6.7999999999999996E-3</v>
      </c>
      <c r="AK21" s="38">
        <v>2E-3</v>
      </c>
      <c r="AL21" s="38">
        <v>-1.9E-3</v>
      </c>
      <c r="AM21" s="38">
        <v>-4.8999999999999998E-3</v>
      </c>
      <c r="AN21" s="38">
        <v>-7.1000000000000004E-3</v>
      </c>
      <c r="AO21" s="38">
        <v>-8.8999999999999999E-3</v>
      </c>
      <c r="AP21" s="38">
        <v>-0.01</v>
      </c>
      <c r="AQ21" s="38">
        <v>-9.9000000000000008E-3</v>
      </c>
      <c r="AR21" s="38">
        <v>-8.3000000000000001E-3</v>
      </c>
      <c r="AS21" s="38">
        <v>-5.1000000000000004E-3</v>
      </c>
      <c r="AT21" s="38">
        <v>-1.1000000000000001E-3</v>
      </c>
      <c r="AU21" s="38">
        <v>2.5000000000000001E-3</v>
      </c>
      <c r="AV21" s="38">
        <v>4.7999999999999996E-3</v>
      </c>
      <c r="AW21" s="38">
        <v>5.1999999999999998E-3</v>
      </c>
      <c r="AX21" s="38">
        <v>4.7000000000000002E-3</v>
      </c>
      <c r="AY21" s="38">
        <v>4.3E-3</v>
      </c>
      <c r="AZ21" s="38">
        <v>4.7999999999999996E-3</v>
      </c>
      <c r="BA21" s="38">
        <v>6.7000000000000002E-3</v>
      </c>
      <c r="BB21" s="38">
        <v>9.7000000000000003E-3</v>
      </c>
      <c r="BC21" s="38">
        <v>1.2999999999999999E-2</v>
      </c>
      <c r="BD21" s="67">
        <v>1.5699999999999999E-2</v>
      </c>
      <c r="BE21" s="67">
        <v>1.7600000000000001E-2</v>
      </c>
      <c r="BF21" s="48">
        <v>1.7999999999999999E-2</v>
      </c>
      <c r="BG21" s="38">
        <v>1.6899999999999998E-2</v>
      </c>
      <c r="BH21" s="38">
        <v>1.38E-2</v>
      </c>
      <c r="BI21" s="38">
        <v>9.1999999999999998E-3</v>
      </c>
      <c r="BJ21" s="38">
        <v>3.0000000000000001E-3</v>
      </c>
      <c r="BK21" s="38">
        <v>-4.4000000000000003E-3</v>
      </c>
      <c r="BL21" s="38">
        <v>-1.2500000000000001E-2</v>
      </c>
      <c r="BM21" s="39">
        <v>-1.35E-2</v>
      </c>
      <c r="BN21" s="39">
        <v>-1.35E-2</v>
      </c>
      <c r="BO21" s="39">
        <v>-1.2500000000000001E-2</v>
      </c>
      <c r="BP21" s="39">
        <v>-1.0800000000000001E-2</v>
      </c>
      <c r="BQ21" s="39">
        <v>-8.5000000000000006E-3</v>
      </c>
      <c r="BR21" s="39">
        <v>-5.7999999999999996E-3</v>
      </c>
      <c r="BS21" s="39">
        <v>-3.0000000000000001E-3</v>
      </c>
      <c r="BT21" s="39">
        <v>-2.9999999999999997E-4</v>
      </c>
      <c r="BU21" s="39">
        <v>2E-3</v>
      </c>
      <c r="BV21" s="39">
        <v>3.8E-3</v>
      </c>
      <c r="BW21" s="39">
        <v>5.1999999999999998E-3</v>
      </c>
      <c r="BX21" s="39">
        <v>6.4000000000000003E-3</v>
      </c>
      <c r="BY21" s="39">
        <v>7.4999999999999997E-3</v>
      </c>
      <c r="BZ21" s="39">
        <v>8.3999999999999995E-3</v>
      </c>
      <c r="CA21" s="39">
        <v>8.9999999999999993E-3</v>
      </c>
      <c r="CB21" s="39">
        <v>9.4999999999999998E-3</v>
      </c>
      <c r="CC21" s="39">
        <v>9.7999999999999997E-3</v>
      </c>
      <c r="CD21" s="39">
        <v>9.9000000000000008E-3</v>
      </c>
      <c r="CE21" s="39">
        <v>0.01</v>
      </c>
      <c r="CF21" s="39">
        <v>0.01</v>
      </c>
    </row>
    <row r="22" spans="1:84">
      <c r="A22" s="32">
        <v>39</v>
      </c>
      <c r="B22" s="38">
        <v>4.8899999999999999E-2</v>
      </c>
      <c r="C22" s="38">
        <v>4.4400000000000002E-2</v>
      </c>
      <c r="D22" s="38">
        <v>3.9800000000000002E-2</v>
      </c>
      <c r="E22" s="38">
        <v>3.4799999999999998E-2</v>
      </c>
      <c r="F22" s="38">
        <v>2.9399999999999999E-2</v>
      </c>
      <c r="G22" s="38">
        <v>2.3699999999999999E-2</v>
      </c>
      <c r="H22" s="38">
        <v>1.7899999999999999E-2</v>
      </c>
      <c r="I22" s="38">
        <v>1.24E-2</v>
      </c>
      <c r="J22" s="38">
        <v>7.1999999999999998E-3</v>
      </c>
      <c r="K22" s="38">
        <v>2.5999999999999999E-3</v>
      </c>
      <c r="L22" s="38">
        <v>-1.1999999999999999E-3</v>
      </c>
      <c r="M22" s="38">
        <v>-4.0000000000000001E-3</v>
      </c>
      <c r="N22" s="38">
        <v>-5.7000000000000002E-3</v>
      </c>
      <c r="O22" s="38">
        <v>-6.1999999999999998E-3</v>
      </c>
      <c r="P22" s="38">
        <v>-5.7999999999999996E-3</v>
      </c>
      <c r="Q22" s="38">
        <v>-4.3E-3</v>
      </c>
      <c r="R22" s="38">
        <v>-1.6999999999999999E-3</v>
      </c>
      <c r="S22" s="38">
        <v>2.3E-3</v>
      </c>
      <c r="T22" s="38">
        <v>7.9000000000000008E-3</v>
      </c>
      <c r="U22" s="38">
        <v>1.4500000000000001E-2</v>
      </c>
      <c r="V22" s="38">
        <v>2.1700000000000001E-2</v>
      </c>
      <c r="W22" s="38">
        <v>2.8799999999999999E-2</v>
      </c>
      <c r="X22" s="38">
        <v>3.5000000000000003E-2</v>
      </c>
      <c r="Y22" s="38">
        <v>3.9899999999999998E-2</v>
      </c>
      <c r="Z22" s="38">
        <v>4.2799999999999998E-2</v>
      </c>
      <c r="AA22" s="38">
        <v>4.3900000000000002E-2</v>
      </c>
      <c r="AB22" s="38">
        <v>4.3200000000000002E-2</v>
      </c>
      <c r="AC22" s="38">
        <v>4.1200000000000001E-2</v>
      </c>
      <c r="AD22" s="38">
        <v>3.8300000000000001E-2</v>
      </c>
      <c r="AE22" s="38">
        <v>3.4599999999999999E-2</v>
      </c>
      <c r="AF22" s="38">
        <v>3.04E-2</v>
      </c>
      <c r="AG22" s="38">
        <v>2.5600000000000001E-2</v>
      </c>
      <c r="AH22" s="38">
        <v>2.0299999999999999E-2</v>
      </c>
      <c r="AI22" s="38">
        <v>1.4999999999999999E-2</v>
      </c>
      <c r="AJ22" s="38">
        <v>0.01</v>
      </c>
      <c r="AK22" s="38">
        <v>5.4999999999999997E-3</v>
      </c>
      <c r="AL22" s="38">
        <v>1.6999999999999999E-3</v>
      </c>
      <c r="AM22" s="38">
        <v>-1.5E-3</v>
      </c>
      <c r="AN22" s="38">
        <v>-4.1999999999999997E-3</v>
      </c>
      <c r="AO22" s="38">
        <v>-6.4999999999999997E-3</v>
      </c>
      <c r="AP22" s="38">
        <v>-8.3000000000000001E-3</v>
      </c>
      <c r="AQ22" s="38">
        <v>-9.1000000000000004E-3</v>
      </c>
      <c r="AR22" s="38">
        <v>-8.3000000000000001E-3</v>
      </c>
      <c r="AS22" s="38">
        <v>-6.1000000000000004E-3</v>
      </c>
      <c r="AT22" s="38">
        <v>-3.0000000000000001E-3</v>
      </c>
      <c r="AU22" s="38">
        <v>0</v>
      </c>
      <c r="AV22" s="38">
        <v>1.6999999999999999E-3</v>
      </c>
      <c r="AW22" s="38">
        <v>1.9E-3</v>
      </c>
      <c r="AX22" s="38">
        <v>1.2999999999999999E-3</v>
      </c>
      <c r="AY22" s="38">
        <v>1E-3</v>
      </c>
      <c r="AZ22" s="38">
        <v>1.8E-3</v>
      </c>
      <c r="BA22" s="38">
        <v>4.3E-3</v>
      </c>
      <c r="BB22" s="38">
        <v>7.9000000000000008E-3</v>
      </c>
      <c r="BC22" s="38">
        <v>1.2E-2</v>
      </c>
      <c r="BD22" s="67">
        <v>1.5599999999999999E-2</v>
      </c>
      <c r="BE22" s="67">
        <v>1.83E-2</v>
      </c>
      <c r="BF22" s="48">
        <v>1.95E-2</v>
      </c>
      <c r="BG22" s="38">
        <v>1.89E-2</v>
      </c>
      <c r="BH22" s="38">
        <v>1.6400000000000001E-2</v>
      </c>
      <c r="BI22" s="38">
        <v>1.21E-2</v>
      </c>
      <c r="BJ22" s="38">
        <v>6.1000000000000004E-3</v>
      </c>
      <c r="BK22" s="38">
        <v>-1.1999999999999999E-3</v>
      </c>
      <c r="BL22" s="38">
        <v>-9.2999999999999992E-3</v>
      </c>
      <c r="BM22" s="39">
        <v>-1.0500000000000001E-2</v>
      </c>
      <c r="BN22" s="39">
        <v>-1.09E-2</v>
      </c>
      <c r="BO22" s="39">
        <v>-1.0500000000000001E-2</v>
      </c>
      <c r="BP22" s="39">
        <v>-9.2999999999999992E-3</v>
      </c>
      <c r="BQ22" s="39">
        <v>-7.6E-3</v>
      </c>
      <c r="BR22" s="39">
        <v>-5.4000000000000003E-3</v>
      </c>
      <c r="BS22" s="39">
        <v>-2.8999999999999998E-3</v>
      </c>
      <c r="BT22" s="39">
        <v>-5.9999999999999995E-4</v>
      </c>
      <c r="BU22" s="39">
        <v>1.6000000000000001E-3</v>
      </c>
      <c r="BV22" s="39">
        <v>3.3E-3</v>
      </c>
      <c r="BW22" s="39">
        <v>4.7000000000000002E-3</v>
      </c>
      <c r="BX22" s="39">
        <v>6.0000000000000001E-3</v>
      </c>
      <c r="BY22" s="39">
        <v>7.1000000000000004E-3</v>
      </c>
      <c r="BZ22" s="39">
        <v>8.0999999999999996E-3</v>
      </c>
      <c r="CA22" s="39">
        <v>8.8000000000000005E-3</v>
      </c>
      <c r="CB22" s="39">
        <v>9.2999999999999992E-3</v>
      </c>
      <c r="CC22" s="39">
        <v>9.7000000000000003E-3</v>
      </c>
      <c r="CD22" s="39">
        <v>9.9000000000000008E-3</v>
      </c>
      <c r="CE22" s="39">
        <v>0.01</v>
      </c>
      <c r="CF22" s="39">
        <v>0.01</v>
      </c>
    </row>
    <row r="23" spans="1:84">
      <c r="A23" s="32">
        <v>40</v>
      </c>
      <c r="B23" s="38">
        <v>4.7500000000000001E-2</v>
      </c>
      <c r="C23" s="38">
        <v>4.3200000000000002E-2</v>
      </c>
      <c r="D23" s="38">
        <v>3.8899999999999997E-2</v>
      </c>
      <c r="E23" s="38">
        <v>3.4200000000000001E-2</v>
      </c>
      <c r="F23" s="38">
        <v>2.9000000000000001E-2</v>
      </c>
      <c r="G23" s="38">
        <v>2.3599999999999999E-2</v>
      </c>
      <c r="H23" s="38">
        <v>1.7999999999999999E-2</v>
      </c>
      <c r="I23" s="38">
        <v>1.2699999999999999E-2</v>
      </c>
      <c r="J23" s="38">
        <v>7.6E-3</v>
      </c>
      <c r="K23" s="38">
        <v>3.0000000000000001E-3</v>
      </c>
      <c r="L23" s="38">
        <v>-8.0000000000000004E-4</v>
      </c>
      <c r="M23" s="38">
        <v>-3.5999999999999999E-3</v>
      </c>
      <c r="N23" s="38">
        <v>-5.4000000000000003E-3</v>
      </c>
      <c r="O23" s="38">
        <v>-6.1999999999999998E-3</v>
      </c>
      <c r="P23" s="38">
        <v>-5.8999999999999999E-3</v>
      </c>
      <c r="Q23" s="38">
        <v>-4.5999999999999999E-3</v>
      </c>
      <c r="R23" s="38">
        <v>-2.0999999999999999E-3</v>
      </c>
      <c r="S23" s="38">
        <v>1.6999999999999999E-3</v>
      </c>
      <c r="T23" s="38">
        <v>7.0000000000000001E-3</v>
      </c>
      <c r="U23" s="38">
        <v>1.34E-2</v>
      </c>
      <c r="V23" s="38">
        <v>2.0400000000000001E-2</v>
      </c>
      <c r="W23" s="38">
        <v>2.7199999999999998E-2</v>
      </c>
      <c r="X23" s="38">
        <v>3.3399999999999999E-2</v>
      </c>
      <c r="Y23" s="38">
        <v>3.8199999999999998E-2</v>
      </c>
      <c r="Z23" s="38">
        <v>4.1300000000000003E-2</v>
      </c>
      <c r="AA23" s="38">
        <v>4.2599999999999999E-2</v>
      </c>
      <c r="AB23" s="38">
        <v>4.2299999999999997E-2</v>
      </c>
      <c r="AC23" s="38">
        <v>4.07E-2</v>
      </c>
      <c r="AD23" s="38">
        <v>3.8199999999999998E-2</v>
      </c>
      <c r="AE23" s="38">
        <v>3.49E-2</v>
      </c>
      <c r="AF23" s="38">
        <v>3.1099999999999999E-2</v>
      </c>
      <c r="AG23" s="38">
        <v>2.6700000000000002E-2</v>
      </c>
      <c r="AH23" s="38">
        <v>2.1999999999999999E-2</v>
      </c>
      <c r="AI23" s="38">
        <v>1.7299999999999999E-2</v>
      </c>
      <c r="AJ23" s="38">
        <v>1.2800000000000001E-2</v>
      </c>
      <c r="AK23" s="38">
        <v>8.6999999999999994E-3</v>
      </c>
      <c r="AL23" s="38">
        <v>5.1000000000000004E-3</v>
      </c>
      <c r="AM23" s="38">
        <v>1.9E-3</v>
      </c>
      <c r="AN23" s="38">
        <v>-1.1000000000000001E-3</v>
      </c>
      <c r="AO23" s="38">
        <v>-3.8E-3</v>
      </c>
      <c r="AP23" s="38">
        <v>-6.1999999999999998E-3</v>
      </c>
      <c r="AQ23" s="38">
        <v>-7.6E-3</v>
      </c>
      <c r="AR23" s="38">
        <v>-7.7000000000000002E-3</v>
      </c>
      <c r="AS23" s="38">
        <v>-6.3E-3</v>
      </c>
      <c r="AT23" s="38">
        <v>-4.1000000000000003E-3</v>
      </c>
      <c r="AU23" s="38">
        <v>-1.9E-3</v>
      </c>
      <c r="AV23" s="38">
        <v>-8.0000000000000004E-4</v>
      </c>
      <c r="AW23" s="38">
        <v>-1E-3</v>
      </c>
      <c r="AX23" s="38">
        <v>-1.6999999999999999E-3</v>
      </c>
      <c r="AY23" s="38">
        <v>-2.0999999999999999E-3</v>
      </c>
      <c r="AZ23" s="38">
        <v>-1.1999999999999999E-3</v>
      </c>
      <c r="BA23" s="38">
        <v>1.5E-3</v>
      </c>
      <c r="BB23" s="38">
        <v>5.5999999999999999E-3</v>
      </c>
      <c r="BC23" s="38">
        <v>1.03E-2</v>
      </c>
      <c r="BD23" s="67">
        <v>1.47E-2</v>
      </c>
      <c r="BE23" s="67">
        <v>1.8100000000000002E-2</v>
      </c>
      <c r="BF23" s="48">
        <v>2.01E-2</v>
      </c>
      <c r="BG23" s="38">
        <v>2.0199999999999999E-2</v>
      </c>
      <c r="BH23" s="38">
        <v>1.84E-2</v>
      </c>
      <c r="BI23" s="38">
        <v>1.46E-2</v>
      </c>
      <c r="BJ23" s="38">
        <v>8.8999999999999999E-3</v>
      </c>
      <c r="BK23" s="38">
        <v>2E-3</v>
      </c>
      <c r="BL23" s="38">
        <v>-5.7999999999999996E-3</v>
      </c>
      <c r="BM23" s="39">
        <v>-7.1999999999999998E-3</v>
      </c>
      <c r="BN23" s="39">
        <v>-8.0000000000000002E-3</v>
      </c>
      <c r="BO23" s="39">
        <v>-8.0999999999999996E-3</v>
      </c>
      <c r="BP23" s="39">
        <v>-7.4999999999999997E-3</v>
      </c>
      <c r="BQ23" s="39">
        <v>-6.3E-3</v>
      </c>
      <c r="BR23" s="39">
        <v>-4.5999999999999999E-3</v>
      </c>
      <c r="BS23" s="39">
        <v>-2.7000000000000001E-3</v>
      </c>
      <c r="BT23" s="39">
        <v>-5.9999999999999995E-4</v>
      </c>
      <c r="BU23" s="39">
        <v>1.2999999999999999E-3</v>
      </c>
      <c r="BV23" s="39">
        <v>2.8999999999999998E-3</v>
      </c>
      <c r="BW23" s="39">
        <v>4.3E-3</v>
      </c>
      <c r="BX23" s="39">
        <v>5.5999999999999999E-3</v>
      </c>
      <c r="BY23" s="39">
        <v>6.7999999999999996E-3</v>
      </c>
      <c r="BZ23" s="39">
        <v>7.7999999999999996E-3</v>
      </c>
      <c r="CA23" s="39">
        <v>8.6E-3</v>
      </c>
      <c r="CB23" s="39">
        <v>9.1999999999999998E-3</v>
      </c>
      <c r="CC23" s="39">
        <v>9.5999999999999992E-3</v>
      </c>
      <c r="CD23" s="39">
        <v>9.9000000000000008E-3</v>
      </c>
      <c r="CE23" s="39">
        <v>0.01</v>
      </c>
      <c r="CF23" s="39">
        <v>0.01</v>
      </c>
    </row>
    <row r="24" spans="1:84">
      <c r="A24" s="32">
        <v>41</v>
      </c>
      <c r="B24" s="38">
        <v>4.6300000000000001E-2</v>
      </c>
      <c r="C24" s="38">
        <v>4.2200000000000001E-2</v>
      </c>
      <c r="D24" s="38">
        <v>3.7999999999999999E-2</v>
      </c>
      <c r="E24" s="38">
        <v>3.3399999999999999E-2</v>
      </c>
      <c r="F24" s="38">
        <v>2.8500000000000001E-2</v>
      </c>
      <c r="G24" s="38">
        <v>2.3300000000000001E-2</v>
      </c>
      <c r="H24" s="38">
        <v>1.7899999999999999E-2</v>
      </c>
      <c r="I24" s="38">
        <v>1.2800000000000001E-2</v>
      </c>
      <c r="J24" s="38">
        <v>7.7999999999999996E-3</v>
      </c>
      <c r="K24" s="38">
        <v>3.3999999999999998E-3</v>
      </c>
      <c r="L24" s="38">
        <v>-2.9999999999999997E-4</v>
      </c>
      <c r="M24" s="38">
        <v>-3.2000000000000002E-3</v>
      </c>
      <c r="N24" s="38">
        <v>-5.1000000000000004E-3</v>
      </c>
      <c r="O24" s="38">
        <v>-6.0000000000000001E-3</v>
      </c>
      <c r="P24" s="38">
        <v>-5.7999999999999996E-3</v>
      </c>
      <c r="Q24" s="38">
        <v>-4.5999999999999999E-3</v>
      </c>
      <c r="R24" s="38">
        <v>-2.3E-3</v>
      </c>
      <c r="S24" s="38">
        <v>1.2999999999999999E-3</v>
      </c>
      <c r="T24" s="38">
        <v>6.3E-3</v>
      </c>
      <c r="U24" s="38">
        <v>1.24E-2</v>
      </c>
      <c r="V24" s="38">
        <v>1.9099999999999999E-2</v>
      </c>
      <c r="W24" s="38">
        <v>2.5700000000000001E-2</v>
      </c>
      <c r="X24" s="38">
        <v>3.1699999999999999E-2</v>
      </c>
      <c r="Y24" s="38">
        <v>3.6499999999999998E-2</v>
      </c>
      <c r="Z24" s="38">
        <v>3.9699999999999999E-2</v>
      </c>
      <c r="AA24" s="38">
        <v>4.1200000000000001E-2</v>
      </c>
      <c r="AB24" s="38">
        <v>4.1099999999999998E-2</v>
      </c>
      <c r="AC24" s="38">
        <v>3.9899999999999998E-2</v>
      </c>
      <c r="AD24" s="38">
        <v>3.7699999999999997E-2</v>
      </c>
      <c r="AE24" s="38">
        <v>3.4799999999999998E-2</v>
      </c>
      <c r="AF24" s="38">
        <v>3.1300000000000001E-2</v>
      </c>
      <c r="AG24" s="38">
        <v>2.7400000000000001E-2</v>
      </c>
      <c r="AH24" s="38">
        <v>2.3199999999999998E-2</v>
      </c>
      <c r="AI24" s="38">
        <v>1.9099999999999999E-2</v>
      </c>
      <c r="AJ24" s="38">
        <v>1.52E-2</v>
      </c>
      <c r="AK24" s="38">
        <v>1.15E-2</v>
      </c>
      <c r="AL24" s="38">
        <v>8.2000000000000007E-3</v>
      </c>
      <c r="AM24" s="38">
        <v>5.0000000000000001E-3</v>
      </c>
      <c r="AN24" s="38">
        <v>1.9E-3</v>
      </c>
      <c r="AO24" s="38">
        <v>-1E-3</v>
      </c>
      <c r="AP24" s="38">
        <v>-3.7000000000000002E-3</v>
      </c>
      <c r="AQ24" s="38">
        <v>-5.5999999999999999E-3</v>
      </c>
      <c r="AR24" s="38">
        <v>-6.3E-3</v>
      </c>
      <c r="AS24" s="38">
        <v>-5.7000000000000002E-3</v>
      </c>
      <c r="AT24" s="38">
        <v>-4.3E-3</v>
      </c>
      <c r="AU24" s="38">
        <v>-3.0000000000000001E-3</v>
      </c>
      <c r="AV24" s="38">
        <v>-2.5000000000000001E-3</v>
      </c>
      <c r="AW24" s="38">
        <v>-3.2000000000000002E-3</v>
      </c>
      <c r="AX24" s="38">
        <v>-4.3E-3</v>
      </c>
      <c r="AY24" s="38">
        <v>-4.8999999999999998E-3</v>
      </c>
      <c r="AZ24" s="38">
        <v>-4.1000000000000003E-3</v>
      </c>
      <c r="BA24" s="38">
        <v>-1.2999999999999999E-3</v>
      </c>
      <c r="BB24" s="38">
        <v>3.0000000000000001E-3</v>
      </c>
      <c r="BC24" s="38">
        <v>8.0999999999999996E-3</v>
      </c>
      <c r="BD24" s="67">
        <v>1.2999999999999999E-2</v>
      </c>
      <c r="BE24" s="67">
        <v>1.72E-2</v>
      </c>
      <c r="BF24" s="48">
        <v>1.9900000000000001E-2</v>
      </c>
      <c r="BG24" s="38">
        <v>2.0799999999999999E-2</v>
      </c>
      <c r="BH24" s="38">
        <v>1.9599999999999999E-2</v>
      </c>
      <c r="BI24" s="38">
        <v>1.6500000000000001E-2</v>
      </c>
      <c r="BJ24" s="38">
        <v>1.15E-2</v>
      </c>
      <c r="BK24" s="38">
        <v>5.0000000000000001E-3</v>
      </c>
      <c r="BL24" s="38">
        <v>-2.3999999999999998E-3</v>
      </c>
      <c r="BM24" s="39">
        <v>-3.8999999999999998E-3</v>
      </c>
      <c r="BN24" s="39">
        <v>-4.8999999999999998E-3</v>
      </c>
      <c r="BO24" s="39">
        <v>-5.4000000000000003E-3</v>
      </c>
      <c r="BP24" s="39">
        <v>-5.3E-3</v>
      </c>
      <c r="BQ24" s="39">
        <v>-4.7000000000000002E-3</v>
      </c>
      <c r="BR24" s="39">
        <v>-3.5999999999999999E-3</v>
      </c>
      <c r="BS24" s="39">
        <v>-2.2000000000000001E-3</v>
      </c>
      <c r="BT24" s="39">
        <v>-5.0000000000000001E-4</v>
      </c>
      <c r="BU24" s="39">
        <v>1.1000000000000001E-3</v>
      </c>
      <c r="BV24" s="39">
        <v>2.5999999999999999E-3</v>
      </c>
      <c r="BW24" s="39">
        <v>4.0000000000000001E-3</v>
      </c>
      <c r="BX24" s="39">
        <v>5.3E-3</v>
      </c>
      <c r="BY24" s="39">
        <v>6.4999999999999997E-3</v>
      </c>
      <c r="BZ24" s="39">
        <v>7.6E-3</v>
      </c>
      <c r="CA24" s="39">
        <v>8.3999999999999995E-3</v>
      </c>
      <c r="CB24" s="39">
        <v>9.1000000000000004E-3</v>
      </c>
      <c r="CC24" s="39">
        <v>9.4999999999999998E-3</v>
      </c>
      <c r="CD24" s="39">
        <v>9.7999999999999997E-3</v>
      </c>
      <c r="CE24" s="39">
        <v>0.01</v>
      </c>
      <c r="CF24" s="39">
        <v>0.01</v>
      </c>
    </row>
    <row r="25" spans="1:84">
      <c r="A25" s="32">
        <v>42</v>
      </c>
      <c r="B25" s="38">
        <v>4.5499999999999999E-2</v>
      </c>
      <c r="C25" s="38">
        <v>4.1300000000000003E-2</v>
      </c>
      <c r="D25" s="38">
        <v>3.7100000000000001E-2</v>
      </c>
      <c r="E25" s="38">
        <v>3.2599999999999997E-2</v>
      </c>
      <c r="F25" s="38">
        <v>2.7799999999999998E-2</v>
      </c>
      <c r="G25" s="38">
        <v>2.2700000000000001E-2</v>
      </c>
      <c r="H25" s="38">
        <v>1.77E-2</v>
      </c>
      <c r="I25" s="38">
        <v>1.2699999999999999E-2</v>
      </c>
      <c r="J25" s="38">
        <v>8.0000000000000002E-3</v>
      </c>
      <c r="K25" s="38">
        <v>3.7000000000000002E-3</v>
      </c>
      <c r="L25" s="38">
        <v>1E-4</v>
      </c>
      <c r="M25" s="38">
        <v>-2.7000000000000001E-3</v>
      </c>
      <c r="N25" s="38">
        <v>-4.7000000000000002E-3</v>
      </c>
      <c r="O25" s="38">
        <v>-5.7000000000000002E-3</v>
      </c>
      <c r="P25" s="38">
        <v>-5.7000000000000002E-3</v>
      </c>
      <c r="Q25" s="38">
        <v>-4.5999999999999999E-3</v>
      </c>
      <c r="R25" s="38">
        <v>-2.3E-3</v>
      </c>
      <c r="S25" s="38">
        <v>1.1999999999999999E-3</v>
      </c>
      <c r="T25" s="38">
        <v>5.8999999999999999E-3</v>
      </c>
      <c r="U25" s="38">
        <v>1.17E-2</v>
      </c>
      <c r="V25" s="38">
        <v>1.7999999999999999E-2</v>
      </c>
      <c r="W25" s="38">
        <v>2.4400000000000002E-2</v>
      </c>
      <c r="X25" s="38">
        <v>3.0200000000000001E-2</v>
      </c>
      <c r="Y25" s="38">
        <v>3.49E-2</v>
      </c>
      <c r="Z25" s="38">
        <v>3.8100000000000002E-2</v>
      </c>
      <c r="AA25" s="38">
        <v>3.9699999999999999E-2</v>
      </c>
      <c r="AB25" s="38">
        <v>3.9800000000000002E-2</v>
      </c>
      <c r="AC25" s="38">
        <v>3.8800000000000001E-2</v>
      </c>
      <c r="AD25" s="38">
        <v>3.6900000000000002E-2</v>
      </c>
      <c r="AE25" s="38">
        <v>3.4299999999999997E-2</v>
      </c>
      <c r="AF25" s="38">
        <v>3.1099999999999999E-2</v>
      </c>
      <c r="AG25" s="38">
        <v>2.76E-2</v>
      </c>
      <c r="AH25" s="38">
        <v>2.4E-2</v>
      </c>
      <c r="AI25" s="38">
        <v>2.0400000000000001E-2</v>
      </c>
      <c r="AJ25" s="38">
        <v>1.7000000000000001E-2</v>
      </c>
      <c r="AK25" s="38">
        <v>1.38E-2</v>
      </c>
      <c r="AL25" s="38">
        <v>1.0800000000000001E-2</v>
      </c>
      <c r="AM25" s="38">
        <v>7.7999999999999996E-3</v>
      </c>
      <c r="AN25" s="38">
        <v>4.7999999999999996E-3</v>
      </c>
      <c r="AO25" s="38">
        <v>1.8E-3</v>
      </c>
      <c r="AP25" s="38">
        <v>-1E-3</v>
      </c>
      <c r="AQ25" s="38">
        <v>-3.2000000000000002E-3</v>
      </c>
      <c r="AR25" s="38">
        <v>-4.3E-3</v>
      </c>
      <c r="AS25" s="38">
        <v>-4.3E-3</v>
      </c>
      <c r="AT25" s="38">
        <v>-3.7000000000000002E-3</v>
      </c>
      <c r="AU25" s="38">
        <v>-3.0999999999999999E-3</v>
      </c>
      <c r="AV25" s="38">
        <v>-3.3999999999999998E-3</v>
      </c>
      <c r="AW25" s="38">
        <v>-4.5999999999999999E-3</v>
      </c>
      <c r="AX25" s="38">
        <v>-6.1999999999999998E-3</v>
      </c>
      <c r="AY25" s="38">
        <v>-7.1999999999999998E-3</v>
      </c>
      <c r="AZ25" s="38">
        <v>-6.7000000000000002E-3</v>
      </c>
      <c r="BA25" s="38">
        <v>-4.1000000000000003E-3</v>
      </c>
      <c r="BB25" s="38">
        <v>2.0000000000000001E-4</v>
      </c>
      <c r="BC25" s="38">
        <v>5.4999999999999997E-3</v>
      </c>
      <c r="BD25" s="67">
        <v>1.09E-2</v>
      </c>
      <c r="BE25" s="67">
        <v>1.55E-2</v>
      </c>
      <c r="BF25" s="48">
        <v>1.89E-2</v>
      </c>
      <c r="BG25" s="38">
        <v>2.0400000000000001E-2</v>
      </c>
      <c r="BH25" s="38">
        <v>2.01E-2</v>
      </c>
      <c r="BI25" s="38">
        <v>1.77E-2</v>
      </c>
      <c r="BJ25" s="38">
        <v>1.34E-2</v>
      </c>
      <c r="BK25" s="38">
        <v>7.7000000000000002E-3</v>
      </c>
      <c r="BL25" s="38">
        <v>8.9999999999999998E-4</v>
      </c>
      <c r="BM25" s="39">
        <v>-5.0000000000000001E-4</v>
      </c>
      <c r="BN25" s="39">
        <v>-1.6999999999999999E-3</v>
      </c>
      <c r="BO25" s="39">
        <v>-2.5999999999999999E-3</v>
      </c>
      <c r="BP25" s="39">
        <v>-3.0000000000000001E-3</v>
      </c>
      <c r="BQ25" s="39">
        <v>-2.8999999999999998E-3</v>
      </c>
      <c r="BR25" s="39">
        <v>-2.3999999999999998E-3</v>
      </c>
      <c r="BS25" s="39">
        <v>-1.5E-3</v>
      </c>
      <c r="BT25" s="39">
        <v>-2.9999999999999997E-4</v>
      </c>
      <c r="BU25" s="39">
        <v>1.1000000000000001E-3</v>
      </c>
      <c r="BV25" s="39">
        <v>2.3999999999999998E-3</v>
      </c>
      <c r="BW25" s="39">
        <v>3.7000000000000002E-3</v>
      </c>
      <c r="BX25" s="39">
        <v>5.0000000000000001E-3</v>
      </c>
      <c r="BY25" s="39">
        <v>6.1999999999999998E-3</v>
      </c>
      <c r="BZ25" s="39">
        <v>7.3000000000000001E-3</v>
      </c>
      <c r="CA25" s="39">
        <v>8.2000000000000007E-3</v>
      </c>
      <c r="CB25" s="39">
        <v>8.8999999999999999E-3</v>
      </c>
      <c r="CC25" s="39">
        <v>9.4999999999999998E-3</v>
      </c>
      <c r="CD25" s="39">
        <v>9.7999999999999997E-3</v>
      </c>
      <c r="CE25" s="39">
        <v>0.01</v>
      </c>
      <c r="CF25" s="39">
        <v>0.01</v>
      </c>
    </row>
    <row r="26" spans="1:84">
      <c r="A26" s="32">
        <v>43</v>
      </c>
      <c r="B26" s="38">
        <v>4.4699999999999997E-2</v>
      </c>
      <c r="C26" s="38">
        <v>4.0500000000000001E-2</v>
      </c>
      <c r="D26" s="38">
        <v>3.6200000000000003E-2</v>
      </c>
      <c r="E26" s="38">
        <v>3.1800000000000002E-2</v>
      </c>
      <c r="F26" s="38">
        <v>2.7E-2</v>
      </c>
      <c r="G26" s="38">
        <v>2.2100000000000002E-2</v>
      </c>
      <c r="H26" s="38">
        <v>1.72E-2</v>
      </c>
      <c r="I26" s="38">
        <v>1.2500000000000001E-2</v>
      </c>
      <c r="J26" s="38">
        <v>8.0999999999999996E-3</v>
      </c>
      <c r="K26" s="38">
        <v>4.0000000000000001E-3</v>
      </c>
      <c r="L26" s="38">
        <v>5.0000000000000001E-4</v>
      </c>
      <c r="M26" s="38">
        <v>-2.3E-3</v>
      </c>
      <c r="N26" s="38">
        <v>-4.3E-3</v>
      </c>
      <c r="O26" s="38">
        <v>-5.4000000000000003E-3</v>
      </c>
      <c r="P26" s="38">
        <v>-5.4000000000000003E-3</v>
      </c>
      <c r="Q26" s="38">
        <v>-4.3E-3</v>
      </c>
      <c r="R26" s="38">
        <v>-2.0999999999999999E-3</v>
      </c>
      <c r="S26" s="38">
        <v>1.2999999999999999E-3</v>
      </c>
      <c r="T26" s="38">
        <v>5.7999999999999996E-3</v>
      </c>
      <c r="U26" s="38">
        <v>1.1299999999999999E-2</v>
      </c>
      <c r="V26" s="38">
        <v>1.72E-2</v>
      </c>
      <c r="W26" s="38">
        <v>2.3199999999999998E-2</v>
      </c>
      <c r="X26" s="38">
        <v>2.8799999999999999E-2</v>
      </c>
      <c r="Y26" s="38">
        <v>3.3300000000000003E-2</v>
      </c>
      <c r="Z26" s="38">
        <v>3.6499999999999998E-2</v>
      </c>
      <c r="AA26" s="38">
        <v>3.8100000000000002E-2</v>
      </c>
      <c r="AB26" s="38">
        <v>3.8399999999999997E-2</v>
      </c>
      <c r="AC26" s="38">
        <v>3.7499999999999999E-2</v>
      </c>
      <c r="AD26" s="38">
        <v>3.5700000000000003E-2</v>
      </c>
      <c r="AE26" s="38">
        <v>3.3300000000000003E-2</v>
      </c>
      <c r="AF26" s="38">
        <v>3.0499999999999999E-2</v>
      </c>
      <c r="AG26" s="38">
        <v>2.7400000000000001E-2</v>
      </c>
      <c r="AH26" s="38">
        <v>2.4299999999999999E-2</v>
      </c>
      <c r="AI26" s="38">
        <v>2.1100000000000001E-2</v>
      </c>
      <c r="AJ26" s="38">
        <v>1.8200000000000001E-2</v>
      </c>
      <c r="AK26" s="38">
        <v>1.55E-2</v>
      </c>
      <c r="AL26" s="38">
        <v>1.2800000000000001E-2</v>
      </c>
      <c r="AM26" s="38">
        <v>0.01</v>
      </c>
      <c r="AN26" s="38">
        <v>7.1999999999999998E-3</v>
      </c>
      <c r="AO26" s="38">
        <v>4.4000000000000003E-3</v>
      </c>
      <c r="AP26" s="38">
        <v>1.6999999999999999E-3</v>
      </c>
      <c r="AQ26" s="38">
        <v>-5.0000000000000001E-4</v>
      </c>
      <c r="AR26" s="38">
        <v>-1.8E-3</v>
      </c>
      <c r="AS26" s="38">
        <v>-2.2000000000000001E-3</v>
      </c>
      <c r="AT26" s="38">
        <v>-2.2000000000000001E-3</v>
      </c>
      <c r="AU26" s="38">
        <v>-2.3E-3</v>
      </c>
      <c r="AV26" s="38">
        <v>-3.3E-3</v>
      </c>
      <c r="AW26" s="38">
        <v>-5.1999999999999998E-3</v>
      </c>
      <c r="AX26" s="38">
        <v>-7.4000000000000003E-3</v>
      </c>
      <c r="AY26" s="38">
        <v>-8.8999999999999999E-3</v>
      </c>
      <c r="AZ26" s="38">
        <v>-8.8000000000000005E-3</v>
      </c>
      <c r="BA26" s="38">
        <v>-6.6E-3</v>
      </c>
      <c r="BB26" s="38">
        <v>-2.3999999999999998E-3</v>
      </c>
      <c r="BC26" s="38">
        <v>2.8E-3</v>
      </c>
      <c r="BD26" s="67">
        <v>8.3000000000000001E-3</v>
      </c>
      <c r="BE26" s="67">
        <v>1.3299999999999999E-2</v>
      </c>
      <c r="BF26" s="48">
        <v>1.7100000000000001E-2</v>
      </c>
      <c r="BG26" s="38">
        <v>1.9300000000000001E-2</v>
      </c>
      <c r="BH26" s="38">
        <v>1.9699999999999999E-2</v>
      </c>
      <c r="BI26" s="38">
        <v>1.8100000000000002E-2</v>
      </c>
      <c r="BJ26" s="38">
        <v>1.47E-2</v>
      </c>
      <c r="BK26" s="38">
        <v>9.7999999999999997E-3</v>
      </c>
      <c r="BL26" s="38">
        <v>3.8E-3</v>
      </c>
      <c r="BM26" s="39">
        <v>2.5000000000000001E-3</v>
      </c>
      <c r="BN26" s="39">
        <v>1.1999999999999999E-3</v>
      </c>
      <c r="BO26" s="39">
        <v>2.0000000000000001E-4</v>
      </c>
      <c r="BP26" s="39">
        <v>-5.9999999999999995E-4</v>
      </c>
      <c r="BQ26" s="39">
        <v>-1E-3</v>
      </c>
      <c r="BR26" s="39">
        <v>-1E-3</v>
      </c>
      <c r="BS26" s="39">
        <v>-5.9999999999999995E-4</v>
      </c>
      <c r="BT26" s="39">
        <v>2.0000000000000001E-4</v>
      </c>
      <c r="BU26" s="39">
        <v>1.1999999999999999E-3</v>
      </c>
      <c r="BV26" s="39">
        <v>2.3999999999999998E-3</v>
      </c>
      <c r="BW26" s="39">
        <v>3.5999999999999999E-3</v>
      </c>
      <c r="BX26" s="39">
        <v>4.7999999999999996E-3</v>
      </c>
      <c r="BY26" s="39">
        <v>6.0000000000000001E-3</v>
      </c>
      <c r="BZ26" s="39">
        <v>7.1000000000000004E-3</v>
      </c>
      <c r="CA26" s="39">
        <v>8.0999999999999996E-3</v>
      </c>
      <c r="CB26" s="39">
        <v>8.8000000000000005E-3</v>
      </c>
      <c r="CC26" s="39">
        <v>9.4000000000000004E-3</v>
      </c>
      <c r="CD26" s="39">
        <v>9.7999999999999997E-3</v>
      </c>
      <c r="CE26" s="39">
        <v>9.9000000000000008E-3</v>
      </c>
      <c r="CF26" s="39">
        <v>0.01</v>
      </c>
    </row>
    <row r="27" spans="1:84">
      <c r="A27" s="32">
        <v>44</v>
      </c>
      <c r="B27" s="38">
        <v>4.3900000000000002E-2</v>
      </c>
      <c r="C27" s="38">
        <v>3.9699999999999999E-2</v>
      </c>
      <c r="D27" s="38">
        <v>3.5400000000000001E-2</v>
      </c>
      <c r="E27" s="38">
        <v>3.09E-2</v>
      </c>
      <c r="F27" s="38">
        <v>2.6200000000000001E-2</v>
      </c>
      <c r="G27" s="38">
        <v>2.1499999999999998E-2</v>
      </c>
      <c r="H27" s="38">
        <v>1.6799999999999999E-2</v>
      </c>
      <c r="I27" s="38">
        <v>1.23E-2</v>
      </c>
      <c r="J27" s="38">
        <v>8.0999999999999996E-3</v>
      </c>
      <c r="K27" s="38">
        <v>4.1999999999999997E-3</v>
      </c>
      <c r="L27" s="38">
        <v>8.0000000000000004E-4</v>
      </c>
      <c r="M27" s="38">
        <v>-2E-3</v>
      </c>
      <c r="N27" s="38">
        <v>-4.0000000000000001E-3</v>
      </c>
      <c r="O27" s="38">
        <v>-5.0000000000000001E-3</v>
      </c>
      <c r="P27" s="38">
        <v>-5.0000000000000001E-3</v>
      </c>
      <c r="Q27" s="38">
        <v>-3.8999999999999998E-3</v>
      </c>
      <c r="R27" s="38">
        <v>-1.6999999999999999E-3</v>
      </c>
      <c r="S27" s="38">
        <v>1.6000000000000001E-3</v>
      </c>
      <c r="T27" s="38">
        <v>5.8999999999999999E-3</v>
      </c>
      <c r="U27" s="38">
        <v>1.11E-2</v>
      </c>
      <c r="V27" s="38">
        <v>1.66E-2</v>
      </c>
      <c r="W27" s="38">
        <v>2.23E-2</v>
      </c>
      <c r="X27" s="38">
        <v>2.75E-2</v>
      </c>
      <c r="Y27" s="38">
        <v>3.1899999999999998E-2</v>
      </c>
      <c r="Z27" s="38">
        <v>3.5000000000000003E-2</v>
      </c>
      <c r="AA27" s="38">
        <v>3.6499999999999998E-2</v>
      </c>
      <c r="AB27" s="38">
        <v>3.6799999999999999E-2</v>
      </c>
      <c r="AC27" s="38">
        <v>3.5900000000000001E-2</v>
      </c>
      <c r="AD27" s="38">
        <v>3.4200000000000001E-2</v>
      </c>
      <c r="AE27" s="38">
        <v>3.2000000000000001E-2</v>
      </c>
      <c r="AF27" s="38">
        <v>2.9499999999999998E-2</v>
      </c>
      <c r="AG27" s="38">
        <v>2.6800000000000001E-2</v>
      </c>
      <c r="AH27" s="38">
        <v>2.41E-2</v>
      </c>
      <c r="AI27" s="38">
        <v>2.1399999999999999E-2</v>
      </c>
      <c r="AJ27" s="38">
        <v>1.89E-2</v>
      </c>
      <c r="AK27" s="38">
        <v>1.6500000000000001E-2</v>
      </c>
      <c r="AL27" s="38">
        <v>1.4200000000000001E-2</v>
      </c>
      <c r="AM27" s="38">
        <v>1.18E-2</v>
      </c>
      <c r="AN27" s="38">
        <v>9.2999999999999992E-3</v>
      </c>
      <c r="AO27" s="38">
        <v>6.7000000000000002E-3</v>
      </c>
      <c r="AP27" s="38">
        <v>4.3E-3</v>
      </c>
      <c r="AQ27" s="38">
        <v>2.3E-3</v>
      </c>
      <c r="AR27" s="38">
        <v>8.9999999999999998E-4</v>
      </c>
      <c r="AS27" s="38">
        <v>2.9999999999999997E-4</v>
      </c>
      <c r="AT27" s="38">
        <v>-1E-4</v>
      </c>
      <c r="AU27" s="38">
        <v>-8.0000000000000004E-4</v>
      </c>
      <c r="AV27" s="38">
        <v>-2.3999999999999998E-3</v>
      </c>
      <c r="AW27" s="38">
        <v>-4.8999999999999998E-3</v>
      </c>
      <c r="AX27" s="38">
        <v>-7.7000000000000002E-3</v>
      </c>
      <c r="AY27" s="38">
        <v>-9.7999999999999997E-3</v>
      </c>
      <c r="AZ27" s="38">
        <v>-1.0200000000000001E-2</v>
      </c>
      <c r="BA27" s="38">
        <v>-8.5000000000000006E-3</v>
      </c>
      <c r="BB27" s="38">
        <v>-4.7999999999999996E-3</v>
      </c>
      <c r="BC27" s="38">
        <v>2.0000000000000001E-4</v>
      </c>
      <c r="BD27" s="67">
        <v>5.5999999999999999E-3</v>
      </c>
      <c r="BE27" s="67">
        <v>1.06E-2</v>
      </c>
      <c r="BF27" s="48">
        <v>1.4800000000000001E-2</v>
      </c>
      <c r="BG27" s="38">
        <v>1.7500000000000002E-2</v>
      </c>
      <c r="BH27" s="38">
        <v>1.8499999999999999E-2</v>
      </c>
      <c r="BI27" s="38">
        <v>1.78E-2</v>
      </c>
      <c r="BJ27" s="38">
        <v>1.52E-2</v>
      </c>
      <c r="BK27" s="38">
        <v>1.12E-2</v>
      </c>
      <c r="BL27" s="38">
        <v>6.1999999999999998E-3</v>
      </c>
      <c r="BM27" s="39">
        <v>5.1000000000000004E-3</v>
      </c>
      <c r="BN27" s="39">
        <v>3.8999999999999998E-3</v>
      </c>
      <c r="BO27" s="39">
        <v>2.7000000000000001E-3</v>
      </c>
      <c r="BP27" s="39">
        <v>1.6999999999999999E-3</v>
      </c>
      <c r="BQ27" s="39">
        <v>8.9999999999999998E-4</v>
      </c>
      <c r="BR27" s="39">
        <v>5.0000000000000001E-4</v>
      </c>
      <c r="BS27" s="39">
        <v>5.0000000000000001E-4</v>
      </c>
      <c r="BT27" s="39">
        <v>8.9999999999999998E-4</v>
      </c>
      <c r="BU27" s="39">
        <v>1.5E-3</v>
      </c>
      <c r="BV27" s="39">
        <v>2.5000000000000001E-3</v>
      </c>
      <c r="BW27" s="39">
        <v>3.5000000000000001E-3</v>
      </c>
      <c r="BX27" s="39">
        <v>4.7000000000000002E-3</v>
      </c>
      <c r="BY27" s="39">
        <v>5.7999999999999996E-3</v>
      </c>
      <c r="BZ27" s="39">
        <v>6.8999999999999999E-3</v>
      </c>
      <c r="CA27" s="39">
        <v>7.9000000000000008E-3</v>
      </c>
      <c r="CB27" s="39">
        <v>8.6999999999999994E-3</v>
      </c>
      <c r="CC27" s="39">
        <v>9.2999999999999992E-3</v>
      </c>
      <c r="CD27" s="39">
        <v>9.7000000000000003E-3</v>
      </c>
      <c r="CE27" s="39">
        <v>9.9000000000000008E-3</v>
      </c>
      <c r="CF27" s="39">
        <v>0.01</v>
      </c>
    </row>
    <row r="28" spans="1:84">
      <c r="A28" s="32">
        <v>45</v>
      </c>
      <c r="B28" s="38">
        <v>4.2900000000000001E-2</v>
      </c>
      <c r="C28" s="38">
        <v>3.8699999999999998E-2</v>
      </c>
      <c r="D28" s="38">
        <v>3.4500000000000003E-2</v>
      </c>
      <c r="E28" s="38">
        <v>3.0099999999999998E-2</v>
      </c>
      <c r="F28" s="38">
        <v>2.5499999999999998E-2</v>
      </c>
      <c r="G28" s="38">
        <v>2.0899999999999998E-2</v>
      </c>
      <c r="H28" s="38">
        <v>1.6400000000000001E-2</v>
      </c>
      <c r="I28" s="38">
        <v>1.21E-2</v>
      </c>
      <c r="J28" s="38">
        <v>8.0999999999999996E-3</v>
      </c>
      <c r="K28" s="38">
        <v>4.3E-3</v>
      </c>
      <c r="L28" s="38">
        <v>1E-3</v>
      </c>
      <c r="M28" s="38">
        <v>-1.6999999999999999E-3</v>
      </c>
      <c r="N28" s="38">
        <v>-3.5999999999999999E-3</v>
      </c>
      <c r="O28" s="38">
        <v>-4.5999999999999999E-3</v>
      </c>
      <c r="P28" s="38">
        <v>-4.4999999999999997E-3</v>
      </c>
      <c r="Q28" s="38">
        <v>-3.3999999999999998E-3</v>
      </c>
      <c r="R28" s="38">
        <v>-1.1999999999999999E-3</v>
      </c>
      <c r="S28" s="38">
        <v>2.0999999999999999E-3</v>
      </c>
      <c r="T28" s="38">
        <v>6.1999999999999998E-3</v>
      </c>
      <c r="U28" s="38">
        <v>1.11E-2</v>
      </c>
      <c r="V28" s="38">
        <v>1.6299999999999999E-2</v>
      </c>
      <c r="W28" s="38">
        <v>2.1600000000000001E-2</v>
      </c>
      <c r="X28" s="38">
        <v>2.6499999999999999E-2</v>
      </c>
      <c r="Y28" s="38">
        <v>3.0599999999999999E-2</v>
      </c>
      <c r="Z28" s="38">
        <v>3.3500000000000002E-2</v>
      </c>
      <c r="AA28" s="38">
        <v>3.49E-2</v>
      </c>
      <c r="AB28" s="38">
        <v>3.5000000000000003E-2</v>
      </c>
      <c r="AC28" s="38">
        <v>3.4200000000000001E-2</v>
      </c>
      <c r="AD28" s="38">
        <v>3.2500000000000001E-2</v>
      </c>
      <c r="AE28" s="38">
        <v>3.04E-2</v>
      </c>
      <c r="AF28" s="38">
        <v>2.8199999999999999E-2</v>
      </c>
      <c r="AG28" s="38">
        <v>2.58E-2</v>
      </c>
      <c r="AH28" s="38">
        <v>2.35E-2</v>
      </c>
      <c r="AI28" s="38">
        <v>2.12E-2</v>
      </c>
      <c r="AJ28" s="38">
        <v>1.9E-2</v>
      </c>
      <c r="AK28" s="38">
        <v>1.7000000000000001E-2</v>
      </c>
      <c r="AL28" s="38">
        <v>1.4999999999999999E-2</v>
      </c>
      <c r="AM28" s="38">
        <v>1.2999999999999999E-2</v>
      </c>
      <c r="AN28" s="38">
        <v>1.09E-2</v>
      </c>
      <c r="AO28" s="38">
        <v>8.6999999999999994E-3</v>
      </c>
      <c r="AP28" s="38">
        <v>6.7000000000000002E-3</v>
      </c>
      <c r="AQ28" s="38">
        <v>5.0000000000000001E-3</v>
      </c>
      <c r="AR28" s="38">
        <v>3.7000000000000002E-3</v>
      </c>
      <c r="AS28" s="38">
        <v>3.0000000000000001E-3</v>
      </c>
      <c r="AT28" s="38">
        <v>2.3999999999999998E-3</v>
      </c>
      <c r="AU28" s="38">
        <v>1.2999999999999999E-3</v>
      </c>
      <c r="AV28" s="38">
        <v>-8.0000000000000004E-4</v>
      </c>
      <c r="AW28" s="38">
        <v>-3.8999999999999998E-3</v>
      </c>
      <c r="AX28" s="38">
        <v>-7.1999999999999998E-3</v>
      </c>
      <c r="AY28" s="38">
        <v>-9.7999999999999997E-3</v>
      </c>
      <c r="AZ28" s="38">
        <v>-1.09E-2</v>
      </c>
      <c r="BA28" s="38">
        <v>-9.7999999999999997E-3</v>
      </c>
      <c r="BB28" s="38">
        <v>-6.7000000000000002E-3</v>
      </c>
      <c r="BC28" s="38">
        <v>-2.2000000000000001E-3</v>
      </c>
      <c r="BD28" s="67">
        <v>2.8999999999999998E-3</v>
      </c>
      <c r="BE28" s="67">
        <v>7.7999999999999996E-3</v>
      </c>
      <c r="BF28" s="48">
        <v>1.21E-2</v>
      </c>
      <c r="BG28" s="38">
        <v>1.5100000000000001E-2</v>
      </c>
      <c r="BH28" s="38">
        <v>1.66E-2</v>
      </c>
      <c r="BI28" s="38">
        <v>1.66E-2</v>
      </c>
      <c r="BJ28" s="38">
        <v>1.49E-2</v>
      </c>
      <c r="BK28" s="38">
        <v>1.18E-2</v>
      </c>
      <c r="BL28" s="38">
        <v>7.7999999999999996E-3</v>
      </c>
      <c r="BM28" s="39">
        <v>7.1000000000000004E-3</v>
      </c>
      <c r="BN28" s="39">
        <v>6.0000000000000001E-3</v>
      </c>
      <c r="BO28" s="39">
        <v>4.8999999999999998E-3</v>
      </c>
      <c r="BP28" s="39">
        <v>3.8E-3</v>
      </c>
      <c r="BQ28" s="39">
        <v>2.8E-3</v>
      </c>
      <c r="BR28" s="39">
        <v>2.0999999999999999E-3</v>
      </c>
      <c r="BS28" s="39">
        <v>1.6999999999999999E-3</v>
      </c>
      <c r="BT28" s="39">
        <v>1.6999999999999999E-3</v>
      </c>
      <c r="BU28" s="39">
        <v>2E-3</v>
      </c>
      <c r="BV28" s="39">
        <v>2.7000000000000001E-3</v>
      </c>
      <c r="BW28" s="39">
        <v>3.5999999999999999E-3</v>
      </c>
      <c r="BX28" s="39">
        <v>4.5999999999999999E-3</v>
      </c>
      <c r="BY28" s="39">
        <v>5.7000000000000002E-3</v>
      </c>
      <c r="BZ28" s="39">
        <v>6.7999999999999996E-3</v>
      </c>
      <c r="CA28" s="39">
        <v>7.7999999999999996E-3</v>
      </c>
      <c r="CB28" s="39">
        <v>8.6E-3</v>
      </c>
      <c r="CC28" s="39">
        <v>9.1999999999999998E-3</v>
      </c>
      <c r="CD28" s="39">
        <v>9.7000000000000003E-3</v>
      </c>
      <c r="CE28" s="39">
        <v>9.9000000000000008E-3</v>
      </c>
      <c r="CF28" s="39">
        <v>0.01</v>
      </c>
    </row>
    <row r="29" spans="1:84">
      <c r="A29" s="32">
        <v>46</v>
      </c>
      <c r="B29" s="38">
        <v>4.1500000000000002E-2</v>
      </c>
      <c r="C29" s="38">
        <v>3.7600000000000001E-2</v>
      </c>
      <c r="D29" s="38">
        <v>3.3599999999999998E-2</v>
      </c>
      <c r="E29" s="38">
        <v>2.9399999999999999E-2</v>
      </c>
      <c r="F29" s="38">
        <v>2.5000000000000001E-2</v>
      </c>
      <c r="G29" s="38">
        <v>2.0500000000000001E-2</v>
      </c>
      <c r="H29" s="38">
        <v>1.6199999999999999E-2</v>
      </c>
      <c r="I29" s="38">
        <v>1.21E-2</v>
      </c>
      <c r="J29" s="38">
        <v>8.0999999999999996E-3</v>
      </c>
      <c r="K29" s="38">
        <v>4.4999999999999997E-3</v>
      </c>
      <c r="L29" s="38">
        <v>1.1999999999999999E-3</v>
      </c>
      <c r="M29" s="38">
        <v>-1.4E-3</v>
      </c>
      <c r="N29" s="38">
        <v>-3.3E-3</v>
      </c>
      <c r="O29" s="38">
        <v>-4.1000000000000003E-3</v>
      </c>
      <c r="P29" s="38">
        <v>-4.0000000000000001E-3</v>
      </c>
      <c r="Q29" s="38">
        <v>-2.8E-3</v>
      </c>
      <c r="R29" s="38">
        <v>-5.0000000000000001E-4</v>
      </c>
      <c r="S29" s="38">
        <v>2.7000000000000001E-3</v>
      </c>
      <c r="T29" s="38">
        <v>6.7000000000000002E-3</v>
      </c>
      <c r="U29" s="38">
        <v>1.1299999999999999E-2</v>
      </c>
      <c r="V29" s="38">
        <v>1.6199999999999999E-2</v>
      </c>
      <c r="W29" s="38">
        <v>2.1100000000000001E-2</v>
      </c>
      <c r="X29" s="38">
        <v>2.5700000000000001E-2</v>
      </c>
      <c r="Y29" s="38">
        <v>2.9399999999999999E-2</v>
      </c>
      <c r="Z29" s="38">
        <v>3.2000000000000001E-2</v>
      </c>
      <c r="AA29" s="38">
        <v>3.32E-2</v>
      </c>
      <c r="AB29" s="38">
        <v>3.32E-2</v>
      </c>
      <c r="AC29" s="38">
        <v>3.2300000000000002E-2</v>
      </c>
      <c r="AD29" s="38">
        <v>3.0700000000000002E-2</v>
      </c>
      <c r="AE29" s="38">
        <v>2.87E-2</v>
      </c>
      <c r="AF29" s="38">
        <v>2.6599999999999999E-2</v>
      </c>
      <c r="AG29" s="38">
        <v>2.46E-2</v>
      </c>
      <c r="AH29" s="38">
        <v>2.2499999999999999E-2</v>
      </c>
      <c r="AI29" s="38">
        <v>2.0500000000000001E-2</v>
      </c>
      <c r="AJ29" s="38">
        <v>1.8700000000000001E-2</v>
      </c>
      <c r="AK29" s="38">
        <v>1.7000000000000001E-2</v>
      </c>
      <c r="AL29" s="38">
        <v>1.54E-2</v>
      </c>
      <c r="AM29" s="38">
        <v>1.38E-2</v>
      </c>
      <c r="AN29" s="38">
        <v>1.2200000000000001E-2</v>
      </c>
      <c r="AO29" s="38">
        <v>1.04E-2</v>
      </c>
      <c r="AP29" s="38">
        <v>8.8000000000000005E-3</v>
      </c>
      <c r="AQ29" s="38">
        <v>7.4999999999999997E-3</v>
      </c>
      <c r="AR29" s="38">
        <v>6.4000000000000003E-3</v>
      </c>
      <c r="AS29" s="38">
        <v>5.7999999999999996E-3</v>
      </c>
      <c r="AT29" s="38">
        <v>5.0000000000000001E-3</v>
      </c>
      <c r="AU29" s="38">
        <v>3.7000000000000002E-3</v>
      </c>
      <c r="AV29" s="38">
        <v>1.1999999999999999E-3</v>
      </c>
      <c r="AW29" s="38">
        <v>-2.2000000000000001E-3</v>
      </c>
      <c r="AX29" s="38">
        <v>-5.8999999999999999E-3</v>
      </c>
      <c r="AY29" s="38">
        <v>-8.9999999999999993E-3</v>
      </c>
      <c r="AZ29" s="38">
        <v>-1.0699999999999999E-2</v>
      </c>
      <c r="BA29" s="38">
        <v>-1.03E-2</v>
      </c>
      <c r="BB29" s="38">
        <v>-7.9000000000000008E-3</v>
      </c>
      <c r="BC29" s="38">
        <v>-4.1000000000000003E-3</v>
      </c>
      <c r="BD29" s="67">
        <v>5.0000000000000001E-4</v>
      </c>
      <c r="BE29" s="67">
        <v>5.1000000000000004E-3</v>
      </c>
      <c r="BF29" s="48">
        <v>9.1999999999999998E-3</v>
      </c>
      <c r="BG29" s="38">
        <v>1.23E-2</v>
      </c>
      <c r="BH29" s="38">
        <v>1.43E-2</v>
      </c>
      <c r="BI29" s="38">
        <v>1.4800000000000001E-2</v>
      </c>
      <c r="BJ29" s="38">
        <v>1.3899999999999999E-2</v>
      </c>
      <c r="BK29" s="38">
        <v>1.17E-2</v>
      </c>
      <c r="BL29" s="38">
        <v>8.6E-3</v>
      </c>
      <c r="BM29" s="39">
        <v>8.2000000000000007E-3</v>
      </c>
      <c r="BN29" s="39">
        <v>7.4999999999999997E-3</v>
      </c>
      <c r="BO29" s="39">
        <v>6.6E-3</v>
      </c>
      <c r="BP29" s="39">
        <v>5.4999999999999997E-3</v>
      </c>
      <c r="BQ29" s="39">
        <v>4.4000000000000003E-3</v>
      </c>
      <c r="BR29" s="39">
        <v>3.5999999999999999E-3</v>
      </c>
      <c r="BS29" s="39">
        <v>2.8999999999999998E-3</v>
      </c>
      <c r="BT29" s="39">
        <v>2.5999999999999999E-3</v>
      </c>
      <c r="BU29" s="39">
        <v>2.7000000000000001E-3</v>
      </c>
      <c r="BV29" s="39">
        <v>3.0999999999999999E-3</v>
      </c>
      <c r="BW29" s="39">
        <v>3.8E-3</v>
      </c>
      <c r="BX29" s="39">
        <v>4.7000000000000002E-3</v>
      </c>
      <c r="BY29" s="39">
        <v>5.7000000000000002E-3</v>
      </c>
      <c r="BZ29" s="39">
        <v>6.7000000000000002E-3</v>
      </c>
      <c r="CA29" s="39">
        <v>7.7000000000000002E-3</v>
      </c>
      <c r="CB29" s="39">
        <v>8.5000000000000006E-3</v>
      </c>
      <c r="CC29" s="39">
        <v>9.1999999999999998E-3</v>
      </c>
      <c r="CD29" s="39">
        <v>9.7000000000000003E-3</v>
      </c>
      <c r="CE29" s="39">
        <v>9.9000000000000008E-3</v>
      </c>
      <c r="CF29" s="39">
        <v>0.01</v>
      </c>
    </row>
    <row r="30" spans="1:84">
      <c r="A30" s="32">
        <v>47</v>
      </c>
      <c r="B30" s="38">
        <v>3.9800000000000002E-2</v>
      </c>
      <c r="C30" s="38">
        <v>3.6200000000000003E-2</v>
      </c>
      <c r="D30" s="38">
        <v>3.2599999999999997E-2</v>
      </c>
      <c r="E30" s="38">
        <v>2.8799999999999999E-2</v>
      </c>
      <c r="F30" s="38">
        <v>2.46E-2</v>
      </c>
      <c r="G30" s="38">
        <v>2.0400000000000001E-2</v>
      </c>
      <c r="H30" s="38">
        <v>1.6199999999999999E-2</v>
      </c>
      <c r="I30" s="38">
        <v>1.21E-2</v>
      </c>
      <c r="J30" s="38">
        <v>8.3000000000000001E-3</v>
      </c>
      <c r="K30" s="38">
        <v>4.7000000000000002E-3</v>
      </c>
      <c r="L30" s="38">
        <v>1.5E-3</v>
      </c>
      <c r="M30" s="38">
        <v>-1.1000000000000001E-3</v>
      </c>
      <c r="N30" s="38">
        <v>-2.8999999999999998E-3</v>
      </c>
      <c r="O30" s="38">
        <v>-3.7000000000000002E-3</v>
      </c>
      <c r="P30" s="38">
        <v>-3.3999999999999998E-3</v>
      </c>
      <c r="Q30" s="38">
        <v>-2.2000000000000001E-3</v>
      </c>
      <c r="R30" s="38">
        <v>1E-4</v>
      </c>
      <c r="S30" s="38">
        <v>3.3E-3</v>
      </c>
      <c r="T30" s="38">
        <v>7.1999999999999998E-3</v>
      </c>
      <c r="U30" s="38">
        <v>1.1599999999999999E-2</v>
      </c>
      <c r="V30" s="38">
        <v>1.6199999999999999E-2</v>
      </c>
      <c r="W30" s="38">
        <v>2.0799999999999999E-2</v>
      </c>
      <c r="X30" s="38">
        <v>2.4899999999999999E-2</v>
      </c>
      <c r="Y30" s="38">
        <v>2.8299999999999999E-2</v>
      </c>
      <c r="Z30" s="38">
        <v>3.0599999999999999E-2</v>
      </c>
      <c r="AA30" s="38">
        <v>3.15E-2</v>
      </c>
      <c r="AB30" s="38">
        <v>3.1399999999999997E-2</v>
      </c>
      <c r="AC30" s="38">
        <v>3.04E-2</v>
      </c>
      <c r="AD30" s="38">
        <v>2.8799999999999999E-2</v>
      </c>
      <c r="AE30" s="38">
        <v>2.69E-2</v>
      </c>
      <c r="AF30" s="38">
        <v>2.4899999999999999E-2</v>
      </c>
      <c r="AG30" s="38">
        <v>2.3099999999999999E-2</v>
      </c>
      <c r="AH30" s="38">
        <v>2.12E-2</v>
      </c>
      <c r="AI30" s="38">
        <v>1.9400000000000001E-2</v>
      </c>
      <c r="AJ30" s="38">
        <v>1.7899999999999999E-2</v>
      </c>
      <c r="AK30" s="38">
        <v>1.6500000000000001E-2</v>
      </c>
      <c r="AL30" s="38">
        <v>1.5299999999999999E-2</v>
      </c>
      <c r="AM30" s="38">
        <v>1.4200000000000001E-2</v>
      </c>
      <c r="AN30" s="38">
        <v>1.3100000000000001E-2</v>
      </c>
      <c r="AO30" s="38">
        <v>1.1900000000000001E-2</v>
      </c>
      <c r="AP30" s="38">
        <v>1.0699999999999999E-2</v>
      </c>
      <c r="AQ30" s="38">
        <v>9.7000000000000003E-3</v>
      </c>
      <c r="AR30" s="38">
        <v>8.8999999999999999E-3</v>
      </c>
      <c r="AS30" s="38">
        <v>8.3000000000000001E-3</v>
      </c>
      <c r="AT30" s="38">
        <v>7.4999999999999997E-3</v>
      </c>
      <c r="AU30" s="38">
        <v>6.1000000000000004E-3</v>
      </c>
      <c r="AV30" s="38">
        <v>3.5999999999999999E-3</v>
      </c>
      <c r="AW30" s="38">
        <v>0</v>
      </c>
      <c r="AX30" s="38">
        <v>-3.8999999999999998E-3</v>
      </c>
      <c r="AY30" s="38">
        <v>-7.4000000000000003E-3</v>
      </c>
      <c r="AZ30" s="38">
        <v>-9.5999999999999992E-3</v>
      </c>
      <c r="BA30" s="38">
        <v>-9.9000000000000008E-3</v>
      </c>
      <c r="BB30" s="38">
        <v>-8.3000000000000001E-3</v>
      </c>
      <c r="BC30" s="38">
        <v>-5.3E-3</v>
      </c>
      <c r="BD30" s="67">
        <v>-1.5E-3</v>
      </c>
      <c r="BE30" s="67">
        <v>2.5999999999999999E-3</v>
      </c>
      <c r="BF30" s="48">
        <v>6.4000000000000003E-3</v>
      </c>
      <c r="BG30" s="38">
        <v>9.4000000000000004E-3</v>
      </c>
      <c r="BH30" s="38">
        <v>1.1599999999999999E-2</v>
      </c>
      <c r="BI30" s="38">
        <v>1.2500000000000001E-2</v>
      </c>
      <c r="BJ30" s="38">
        <v>1.2200000000000001E-2</v>
      </c>
      <c r="BK30" s="38">
        <v>1.0800000000000001E-2</v>
      </c>
      <c r="BL30" s="38">
        <v>8.5000000000000006E-3</v>
      </c>
      <c r="BM30" s="39">
        <v>8.6E-3</v>
      </c>
      <c r="BN30" s="39">
        <v>8.3000000000000001E-3</v>
      </c>
      <c r="BO30" s="39">
        <v>7.6E-3</v>
      </c>
      <c r="BP30" s="39">
        <v>6.7999999999999996E-3</v>
      </c>
      <c r="BQ30" s="39">
        <v>5.7999999999999996E-3</v>
      </c>
      <c r="BR30" s="39">
        <v>4.8999999999999998E-3</v>
      </c>
      <c r="BS30" s="39">
        <v>4.1999999999999997E-3</v>
      </c>
      <c r="BT30" s="39">
        <v>3.7000000000000002E-3</v>
      </c>
      <c r="BU30" s="39">
        <v>3.5000000000000001E-3</v>
      </c>
      <c r="BV30" s="39">
        <v>3.7000000000000002E-3</v>
      </c>
      <c r="BW30" s="39">
        <v>4.1000000000000003E-3</v>
      </c>
      <c r="BX30" s="39">
        <v>4.8999999999999998E-3</v>
      </c>
      <c r="BY30" s="39">
        <v>5.7000000000000002E-3</v>
      </c>
      <c r="BZ30" s="39">
        <v>6.7000000000000002E-3</v>
      </c>
      <c r="CA30" s="39">
        <v>7.6E-3</v>
      </c>
      <c r="CB30" s="39">
        <v>8.5000000000000006E-3</v>
      </c>
      <c r="CC30" s="39">
        <v>9.1000000000000004E-3</v>
      </c>
      <c r="CD30" s="39">
        <v>9.5999999999999992E-3</v>
      </c>
      <c r="CE30" s="39">
        <v>9.9000000000000008E-3</v>
      </c>
      <c r="CF30" s="39">
        <v>0.01</v>
      </c>
    </row>
    <row r="31" spans="1:84">
      <c r="A31" s="32">
        <v>48</v>
      </c>
      <c r="B31" s="38">
        <v>3.7699999999999997E-2</v>
      </c>
      <c r="C31" s="38">
        <v>3.4700000000000002E-2</v>
      </c>
      <c r="D31" s="38">
        <v>3.1600000000000003E-2</v>
      </c>
      <c r="E31" s="38">
        <v>2.8199999999999999E-2</v>
      </c>
      <c r="F31" s="38">
        <v>2.4500000000000001E-2</v>
      </c>
      <c r="G31" s="38">
        <v>2.0400000000000001E-2</v>
      </c>
      <c r="H31" s="38">
        <v>1.6400000000000001E-2</v>
      </c>
      <c r="I31" s="38">
        <v>1.24E-2</v>
      </c>
      <c r="J31" s="38">
        <v>8.6E-3</v>
      </c>
      <c r="K31" s="38">
        <v>5.1000000000000004E-3</v>
      </c>
      <c r="L31" s="38">
        <v>1.9E-3</v>
      </c>
      <c r="M31" s="38">
        <v>-6.9999999999999999E-4</v>
      </c>
      <c r="N31" s="38">
        <v>-2.3999999999999998E-3</v>
      </c>
      <c r="O31" s="38">
        <v>-3.0999999999999999E-3</v>
      </c>
      <c r="P31" s="38">
        <v>-2.8999999999999998E-3</v>
      </c>
      <c r="Q31" s="38">
        <v>-1.5E-3</v>
      </c>
      <c r="R31" s="38">
        <v>8.0000000000000004E-4</v>
      </c>
      <c r="S31" s="38">
        <v>3.8999999999999998E-3</v>
      </c>
      <c r="T31" s="38">
        <v>7.7000000000000002E-3</v>
      </c>
      <c r="U31" s="38">
        <v>1.1900000000000001E-2</v>
      </c>
      <c r="V31" s="38">
        <v>1.6299999999999999E-2</v>
      </c>
      <c r="W31" s="38">
        <v>2.0500000000000001E-2</v>
      </c>
      <c r="X31" s="38">
        <v>2.4299999999999999E-2</v>
      </c>
      <c r="Y31" s="38">
        <v>2.7300000000000001E-2</v>
      </c>
      <c r="Z31" s="38">
        <v>2.92E-2</v>
      </c>
      <c r="AA31" s="38">
        <v>2.98E-2</v>
      </c>
      <c r="AB31" s="38">
        <v>2.9499999999999998E-2</v>
      </c>
      <c r="AC31" s="38">
        <v>2.8500000000000001E-2</v>
      </c>
      <c r="AD31" s="38">
        <v>2.69E-2</v>
      </c>
      <c r="AE31" s="38">
        <v>2.5100000000000001E-2</v>
      </c>
      <c r="AF31" s="38">
        <v>2.3199999999999998E-2</v>
      </c>
      <c r="AG31" s="38">
        <v>2.1399999999999999E-2</v>
      </c>
      <c r="AH31" s="38">
        <v>1.9699999999999999E-2</v>
      </c>
      <c r="AI31" s="38">
        <v>1.8100000000000002E-2</v>
      </c>
      <c r="AJ31" s="38">
        <v>1.67E-2</v>
      </c>
      <c r="AK31" s="38">
        <v>1.5699999999999999E-2</v>
      </c>
      <c r="AL31" s="38">
        <v>1.4999999999999999E-2</v>
      </c>
      <c r="AM31" s="38">
        <v>1.44E-2</v>
      </c>
      <c r="AN31" s="38">
        <v>1.37E-2</v>
      </c>
      <c r="AO31" s="38">
        <v>1.2999999999999999E-2</v>
      </c>
      <c r="AP31" s="38">
        <v>1.2200000000000001E-2</v>
      </c>
      <c r="AQ31" s="38">
        <v>1.15E-2</v>
      </c>
      <c r="AR31" s="38">
        <v>1.09E-2</v>
      </c>
      <c r="AS31" s="38">
        <v>1.04E-2</v>
      </c>
      <c r="AT31" s="38">
        <v>9.7999999999999997E-3</v>
      </c>
      <c r="AU31" s="38">
        <v>8.3999999999999995E-3</v>
      </c>
      <c r="AV31" s="38">
        <v>6.0000000000000001E-3</v>
      </c>
      <c r="AW31" s="38">
        <v>2.5000000000000001E-3</v>
      </c>
      <c r="AX31" s="38">
        <v>-1.5E-3</v>
      </c>
      <c r="AY31" s="38">
        <v>-5.1000000000000004E-3</v>
      </c>
      <c r="AZ31" s="38">
        <v>-7.7000000000000002E-3</v>
      </c>
      <c r="BA31" s="38">
        <v>-8.6E-3</v>
      </c>
      <c r="BB31" s="38">
        <v>-7.9000000000000008E-3</v>
      </c>
      <c r="BC31" s="38">
        <v>-5.7000000000000002E-3</v>
      </c>
      <c r="BD31" s="67">
        <v>-2.7000000000000001E-3</v>
      </c>
      <c r="BE31" s="67">
        <v>5.9999999999999995E-4</v>
      </c>
      <c r="BF31" s="48">
        <v>3.8999999999999998E-3</v>
      </c>
      <c r="BG31" s="38">
        <v>6.7000000000000002E-3</v>
      </c>
      <c r="BH31" s="38">
        <v>8.8000000000000005E-3</v>
      </c>
      <c r="BI31" s="38">
        <v>9.9000000000000008E-3</v>
      </c>
      <c r="BJ31" s="38">
        <v>0.01</v>
      </c>
      <c r="BK31" s="38">
        <v>9.1000000000000004E-3</v>
      </c>
      <c r="BL31" s="38">
        <v>7.4999999999999997E-3</v>
      </c>
      <c r="BM31" s="39">
        <v>8.0999999999999996E-3</v>
      </c>
      <c r="BN31" s="39">
        <v>8.2000000000000007E-3</v>
      </c>
      <c r="BO31" s="39">
        <v>8.0000000000000002E-3</v>
      </c>
      <c r="BP31" s="39">
        <v>7.4999999999999997E-3</v>
      </c>
      <c r="BQ31" s="39">
        <v>6.7999999999999996E-3</v>
      </c>
      <c r="BR31" s="39">
        <v>6.0000000000000001E-3</v>
      </c>
      <c r="BS31" s="39">
        <v>5.3E-3</v>
      </c>
      <c r="BT31" s="39">
        <v>4.7000000000000002E-3</v>
      </c>
      <c r="BU31" s="39">
        <v>4.4000000000000003E-3</v>
      </c>
      <c r="BV31" s="39">
        <v>4.4000000000000003E-3</v>
      </c>
      <c r="BW31" s="39">
        <v>4.5999999999999999E-3</v>
      </c>
      <c r="BX31" s="39">
        <v>5.1000000000000004E-3</v>
      </c>
      <c r="BY31" s="39">
        <v>5.8999999999999999E-3</v>
      </c>
      <c r="BZ31" s="39">
        <v>6.7000000000000002E-3</v>
      </c>
      <c r="CA31" s="39">
        <v>7.6E-3</v>
      </c>
      <c r="CB31" s="39">
        <v>8.3999999999999995E-3</v>
      </c>
      <c r="CC31" s="39">
        <v>9.1000000000000004E-3</v>
      </c>
      <c r="CD31" s="39">
        <v>9.5999999999999992E-3</v>
      </c>
      <c r="CE31" s="39">
        <v>9.9000000000000008E-3</v>
      </c>
      <c r="CF31" s="39">
        <v>0.01</v>
      </c>
    </row>
    <row r="32" spans="1:84">
      <c r="A32" s="32">
        <v>49</v>
      </c>
      <c r="B32" s="38">
        <v>3.5499999999999997E-2</v>
      </c>
      <c r="C32" s="38">
        <v>3.3099999999999997E-2</v>
      </c>
      <c r="D32" s="38">
        <v>3.0599999999999999E-2</v>
      </c>
      <c r="E32" s="38">
        <v>2.7699999999999999E-2</v>
      </c>
      <c r="F32" s="38">
        <v>2.4400000000000002E-2</v>
      </c>
      <c r="G32" s="38">
        <v>2.07E-2</v>
      </c>
      <c r="H32" s="38">
        <v>1.6799999999999999E-2</v>
      </c>
      <c r="I32" s="38">
        <v>1.29E-2</v>
      </c>
      <c r="J32" s="38">
        <v>9.1999999999999998E-3</v>
      </c>
      <c r="K32" s="38">
        <v>5.5999999999999999E-3</v>
      </c>
      <c r="L32" s="38">
        <v>2.3999999999999998E-3</v>
      </c>
      <c r="M32" s="38">
        <v>-1E-4</v>
      </c>
      <c r="N32" s="38">
        <v>-1.9E-3</v>
      </c>
      <c r="O32" s="38">
        <v>-2.5999999999999999E-3</v>
      </c>
      <c r="P32" s="38">
        <v>-2.3E-3</v>
      </c>
      <c r="Q32" s="38">
        <v>-1E-3</v>
      </c>
      <c r="R32" s="38">
        <v>1.2999999999999999E-3</v>
      </c>
      <c r="S32" s="38">
        <v>4.3E-3</v>
      </c>
      <c r="T32" s="38">
        <v>8.0000000000000002E-3</v>
      </c>
      <c r="U32" s="38">
        <v>1.2E-2</v>
      </c>
      <c r="V32" s="38">
        <v>1.6299999999999999E-2</v>
      </c>
      <c r="W32" s="38">
        <v>2.0299999999999999E-2</v>
      </c>
      <c r="X32" s="38">
        <v>2.3699999999999999E-2</v>
      </c>
      <c r="Y32" s="38">
        <v>2.64E-2</v>
      </c>
      <c r="Z32" s="38">
        <v>2.7900000000000001E-2</v>
      </c>
      <c r="AA32" s="38">
        <v>2.8299999999999999E-2</v>
      </c>
      <c r="AB32" s="38">
        <v>2.7799999999999998E-2</v>
      </c>
      <c r="AC32" s="38">
        <v>2.6599999999999999E-2</v>
      </c>
      <c r="AD32" s="38">
        <v>2.5100000000000001E-2</v>
      </c>
      <c r="AE32" s="38">
        <v>2.3300000000000001E-2</v>
      </c>
      <c r="AF32" s="38">
        <v>2.1399999999999999E-2</v>
      </c>
      <c r="AG32" s="38">
        <v>1.9599999999999999E-2</v>
      </c>
      <c r="AH32" s="38">
        <v>1.7899999999999999E-2</v>
      </c>
      <c r="AI32" s="38">
        <v>1.6500000000000001E-2</v>
      </c>
      <c r="AJ32" s="38">
        <v>1.54E-2</v>
      </c>
      <c r="AK32" s="38">
        <v>1.47E-2</v>
      </c>
      <c r="AL32" s="38">
        <v>1.44E-2</v>
      </c>
      <c r="AM32" s="38">
        <v>1.4200000000000001E-2</v>
      </c>
      <c r="AN32" s="38">
        <v>1.41E-2</v>
      </c>
      <c r="AO32" s="38">
        <v>1.38E-2</v>
      </c>
      <c r="AP32" s="38">
        <v>1.3299999999999999E-2</v>
      </c>
      <c r="AQ32" s="38">
        <v>1.29E-2</v>
      </c>
      <c r="AR32" s="38">
        <v>1.2500000000000001E-2</v>
      </c>
      <c r="AS32" s="38">
        <v>1.21E-2</v>
      </c>
      <c r="AT32" s="38">
        <v>1.1599999999999999E-2</v>
      </c>
      <c r="AU32" s="38">
        <v>1.0500000000000001E-2</v>
      </c>
      <c r="AV32" s="38">
        <v>8.3000000000000001E-3</v>
      </c>
      <c r="AW32" s="38">
        <v>5.1000000000000004E-3</v>
      </c>
      <c r="AX32" s="38">
        <v>1.2999999999999999E-3</v>
      </c>
      <c r="AY32" s="38">
        <v>-2.3999999999999998E-3</v>
      </c>
      <c r="AZ32" s="38">
        <v>-5.1999999999999998E-3</v>
      </c>
      <c r="BA32" s="38">
        <v>-6.6E-3</v>
      </c>
      <c r="BB32" s="38">
        <v>-6.6E-3</v>
      </c>
      <c r="BC32" s="38">
        <v>-5.3E-3</v>
      </c>
      <c r="BD32" s="67">
        <v>-3.2000000000000002E-3</v>
      </c>
      <c r="BE32" s="67">
        <v>-5.9999999999999995E-4</v>
      </c>
      <c r="BF32" s="48">
        <v>2E-3</v>
      </c>
      <c r="BG32" s="38">
        <v>4.3E-3</v>
      </c>
      <c r="BH32" s="38">
        <v>6.1000000000000004E-3</v>
      </c>
      <c r="BI32" s="38">
        <v>7.1999999999999998E-3</v>
      </c>
      <c r="BJ32" s="38">
        <v>7.4999999999999997E-3</v>
      </c>
      <c r="BK32" s="38">
        <v>6.8999999999999999E-3</v>
      </c>
      <c r="BL32" s="38">
        <v>5.7000000000000002E-3</v>
      </c>
      <c r="BM32" s="39">
        <v>6.7000000000000002E-3</v>
      </c>
      <c r="BN32" s="39">
        <v>7.4000000000000003E-3</v>
      </c>
      <c r="BO32" s="39">
        <v>7.7000000000000002E-3</v>
      </c>
      <c r="BP32" s="39">
        <v>7.6E-3</v>
      </c>
      <c r="BQ32" s="39">
        <v>7.3000000000000001E-3</v>
      </c>
      <c r="BR32" s="39">
        <v>6.7999999999999996E-3</v>
      </c>
      <c r="BS32" s="39">
        <v>6.3E-3</v>
      </c>
      <c r="BT32" s="39">
        <v>5.7999999999999996E-3</v>
      </c>
      <c r="BU32" s="39">
        <v>5.4000000000000003E-3</v>
      </c>
      <c r="BV32" s="39">
        <v>5.1999999999999998E-3</v>
      </c>
      <c r="BW32" s="39">
        <v>5.1999999999999998E-3</v>
      </c>
      <c r="BX32" s="39">
        <v>5.4999999999999997E-3</v>
      </c>
      <c r="BY32" s="39">
        <v>6.1000000000000004E-3</v>
      </c>
      <c r="BZ32" s="39">
        <v>6.7999999999999996E-3</v>
      </c>
      <c r="CA32" s="39">
        <v>7.6E-3</v>
      </c>
      <c r="CB32" s="39">
        <v>8.3999999999999995E-3</v>
      </c>
      <c r="CC32" s="39">
        <v>9.1000000000000004E-3</v>
      </c>
      <c r="CD32" s="39">
        <v>9.5999999999999992E-3</v>
      </c>
      <c r="CE32" s="39">
        <v>9.9000000000000008E-3</v>
      </c>
      <c r="CF32" s="39">
        <v>0.01</v>
      </c>
    </row>
    <row r="33" spans="1:84">
      <c r="A33" s="32">
        <v>50</v>
      </c>
      <c r="B33" s="38">
        <v>3.3300000000000003E-2</v>
      </c>
      <c r="C33" s="38">
        <v>3.15E-2</v>
      </c>
      <c r="D33" s="38">
        <v>2.9499999999999998E-2</v>
      </c>
      <c r="E33" s="38">
        <v>2.7199999999999998E-2</v>
      </c>
      <c r="F33" s="38">
        <v>2.4400000000000002E-2</v>
      </c>
      <c r="G33" s="38">
        <v>2.0899999999999998E-2</v>
      </c>
      <c r="H33" s="38">
        <v>1.72E-2</v>
      </c>
      <c r="I33" s="38">
        <v>1.35E-2</v>
      </c>
      <c r="J33" s="38">
        <v>9.9000000000000008E-3</v>
      </c>
      <c r="K33" s="38">
        <v>6.4000000000000003E-3</v>
      </c>
      <c r="L33" s="38">
        <v>3.2000000000000002E-3</v>
      </c>
      <c r="M33" s="38">
        <v>5.9999999999999995E-4</v>
      </c>
      <c r="N33" s="38">
        <v>-1.1999999999999999E-3</v>
      </c>
      <c r="O33" s="38">
        <v>-2E-3</v>
      </c>
      <c r="P33" s="38">
        <v>-1.8E-3</v>
      </c>
      <c r="Q33" s="38">
        <v>-5.0000000000000001E-4</v>
      </c>
      <c r="R33" s="38">
        <v>1.6000000000000001E-3</v>
      </c>
      <c r="S33" s="38">
        <v>4.4000000000000003E-3</v>
      </c>
      <c r="T33" s="38">
        <v>8.0000000000000002E-3</v>
      </c>
      <c r="U33" s="38">
        <v>1.2E-2</v>
      </c>
      <c r="V33" s="38">
        <v>1.61E-2</v>
      </c>
      <c r="W33" s="38">
        <v>0.02</v>
      </c>
      <c r="X33" s="38">
        <v>2.3199999999999998E-2</v>
      </c>
      <c r="Y33" s="38">
        <v>2.5499999999999998E-2</v>
      </c>
      <c r="Z33" s="38">
        <v>2.6800000000000001E-2</v>
      </c>
      <c r="AA33" s="38">
        <v>2.69E-2</v>
      </c>
      <c r="AB33" s="38">
        <v>2.63E-2</v>
      </c>
      <c r="AC33" s="38">
        <v>2.5000000000000001E-2</v>
      </c>
      <c r="AD33" s="38">
        <v>2.3400000000000001E-2</v>
      </c>
      <c r="AE33" s="38">
        <v>2.1499999999999998E-2</v>
      </c>
      <c r="AF33" s="38">
        <v>1.9599999999999999E-2</v>
      </c>
      <c r="AG33" s="38">
        <v>1.78E-2</v>
      </c>
      <c r="AH33" s="38">
        <v>1.61E-2</v>
      </c>
      <c r="AI33" s="38">
        <v>1.4800000000000001E-2</v>
      </c>
      <c r="AJ33" s="38">
        <v>1.3899999999999999E-2</v>
      </c>
      <c r="AK33" s="38">
        <v>1.3599999999999999E-2</v>
      </c>
      <c r="AL33" s="38">
        <v>1.3599999999999999E-2</v>
      </c>
      <c r="AM33" s="38">
        <v>1.3899999999999999E-2</v>
      </c>
      <c r="AN33" s="38">
        <v>1.4200000000000001E-2</v>
      </c>
      <c r="AO33" s="38">
        <v>1.4200000000000001E-2</v>
      </c>
      <c r="AP33" s="38">
        <v>1.41E-2</v>
      </c>
      <c r="AQ33" s="38">
        <v>1.38E-2</v>
      </c>
      <c r="AR33" s="38">
        <v>1.3599999999999999E-2</v>
      </c>
      <c r="AS33" s="38">
        <v>1.34E-2</v>
      </c>
      <c r="AT33" s="38">
        <v>1.2999999999999999E-2</v>
      </c>
      <c r="AU33" s="38">
        <v>1.2200000000000001E-2</v>
      </c>
      <c r="AV33" s="38">
        <v>1.04E-2</v>
      </c>
      <c r="AW33" s="38">
        <v>7.6E-3</v>
      </c>
      <c r="AX33" s="38">
        <v>4.1000000000000003E-3</v>
      </c>
      <c r="AY33" s="38">
        <v>5.9999999999999995E-4</v>
      </c>
      <c r="AZ33" s="38">
        <v>-2.2000000000000001E-3</v>
      </c>
      <c r="BA33" s="38">
        <v>-4.0000000000000001E-3</v>
      </c>
      <c r="BB33" s="38">
        <v>-4.4999999999999997E-3</v>
      </c>
      <c r="BC33" s="38">
        <v>-4.0000000000000001E-3</v>
      </c>
      <c r="BD33" s="67">
        <v>-2.8E-3</v>
      </c>
      <c r="BE33" s="67">
        <v>-1E-3</v>
      </c>
      <c r="BF33" s="48">
        <v>8.0000000000000004E-4</v>
      </c>
      <c r="BG33" s="38">
        <v>2.3999999999999998E-3</v>
      </c>
      <c r="BH33" s="38">
        <v>3.7000000000000002E-3</v>
      </c>
      <c r="BI33" s="38">
        <v>4.5999999999999999E-3</v>
      </c>
      <c r="BJ33" s="38">
        <v>4.7000000000000002E-3</v>
      </c>
      <c r="BK33" s="38">
        <v>4.3E-3</v>
      </c>
      <c r="BL33" s="38">
        <v>3.3E-3</v>
      </c>
      <c r="BM33" s="39">
        <v>4.5999999999999999E-3</v>
      </c>
      <c r="BN33" s="39">
        <v>5.7999999999999996E-3</v>
      </c>
      <c r="BO33" s="39">
        <v>6.7000000000000002E-3</v>
      </c>
      <c r="BP33" s="39">
        <v>7.1999999999999998E-3</v>
      </c>
      <c r="BQ33" s="39">
        <v>7.4000000000000003E-3</v>
      </c>
      <c r="BR33" s="39">
        <v>7.3000000000000001E-3</v>
      </c>
      <c r="BS33" s="39">
        <v>7.1000000000000004E-3</v>
      </c>
      <c r="BT33" s="39">
        <v>6.7000000000000002E-3</v>
      </c>
      <c r="BU33" s="39">
        <v>6.4000000000000003E-3</v>
      </c>
      <c r="BV33" s="39">
        <v>6.0000000000000001E-3</v>
      </c>
      <c r="BW33" s="39">
        <v>5.8999999999999999E-3</v>
      </c>
      <c r="BX33" s="39">
        <v>6.0000000000000001E-3</v>
      </c>
      <c r="BY33" s="39">
        <v>6.4000000000000003E-3</v>
      </c>
      <c r="BZ33" s="39">
        <v>7.0000000000000001E-3</v>
      </c>
      <c r="CA33" s="39">
        <v>7.7000000000000002E-3</v>
      </c>
      <c r="CB33" s="39">
        <v>8.3999999999999995E-3</v>
      </c>
      <c r="CC33" s="39">
        <v>9.1000000000000004E-3</v>
      </c>
      <c r="CD33" s="39">
        <v>9.5999999999999992E-3</v>
      </c>
      <c r="CE33" s="39">
        <v>9.9000000000000008E-3</v>
      </c>
      <c r="CF33" s="39">
        <v>0.01</v>
      </c>
    </row>
    <row r="34" spans="1:84">
      <c r="A34" s="32">
        <v>51</v>
      </c>
      <c r="B34" s="38">
        <v>3.1399999999999997E-2</v>
      </c>
      <c r="C34" s="38">
        <v>3.0099999999999998E-2</v>
      </c>
      <c r="D34" s="38">
        <v>2.86E-2</v>
      </c>
      <c r="E34" s="38">
        <v>2.6700000000000002E-2</v>
      </c>
      <c r="F34" s="38">
        <v>2.4199999999999999E-2</v>
      </c>
      <c r="G34" s="38">
        <v>2.1100000000000001E-2</v>
      </c>
      <c r="H34" s="38">
        <v>1.77E-2</v>
      </c>
      <c r="I34" s="38">
        <v>1.4200000000000001E-2</v>
      </c>
      <c r="J34" s="38">
        <v>1.0699999999999999E-2</v>
      </c>
      <c r="K34" s="38">
        <v>7.3000000000000001E-3</v>
      </c>
      <c r="L34" s="38">
        <v>4.1000000000000003E-3</v>
      </c>
      <c r="M34" s="38">
        <v>1.5E-3</v>
      </c>
      <c r="N34" s="38">
        <v>-4.0000000000000002E-4</v>
      </c>
      <c r="O34" s="38">
        <v>-1.2999999999999999E-3</v>
      </c>
      <c r="P34" s="38">
        <v>-1.2999999999999999E-3</v>
      </c>
      <c r="Q34" s="38">
        <v>-2.9999999999999997E-4</v>
      </c>
      <c r="R34" s="38">
        <v>1.6000000000000001E-3</v>
      </c>
      <c r="S34" s="38">
        <v>4.3E-3</v>
      </c>
      <c r="T34" s="38">
        <v>7.7999999999999996E-3</v>
      </c>
      <c r="U34" s="38">
        <v>1.17E-2</v>
      </c>
      <c r="V34" s="38">
        <v>1.5800000000000002E-2</v>
      </c>
      <c r="W34" s="38">
        <v>1.95E-2</v>
      </c>
      <c r="X34" s="38">
        <v>2.2599999999999999E-2</v>
      </c>
      <c r="Y34" s="38">
        <v>2.4799999999999999E-2</v>
      </c>
      <c r="Z34" s="38">
        <v>2.58E-2</v>
      </c>
      <c r="AA34" s="38">
        <v>2.58E-2</v>
      </c>
      <c r="AB34" s="38">
        <v>2.5000000000000001E-2</v>
      </c>
      <c r="AC34" s="38">
        <v>2.35E-2</v>
      </c>
      <c r="AD34" s="38">
        <v>2.18E-2</v>
      </c>
      <c r="AE34" s="38">
        <v>1.9800000000000002E-2</v>
      </c>
      <c r="AF34" s="38">
        <v>1.78E-2</v>
      </c>
      <c r="AG34" s="38">
        <v>1.6E-2</v>
      </c>
      <c r="AH34" s="38">
        <v>1.44E-2</v>
      </c>
      <c r="AI34" s="38">
        <v>1.3100000000000001E-2</v>
      </c>
      <c r="AJ34" s="38">
        <v>1.2500000000000001E-2</v>
      </c>
      <c r="AK34" s="38">
        <v>1.24E-2</v>
      </c>
      <c r="AL34" s="38">
        <v>1.2800000000000001E-2</v>
      </c>
      <c r="AM34" s="38">
        <v>1.34E-2</v>
      </c>
      <c r="AN34" s="38">
        <v>1.4E-2</v>
      </c>
      <c r="AO34" s="38">
        <v>1.44E-2</v>
      </c>
      <c r="AP34" s="38">
        <v>1.4500000000000001E-2</v>
      </c>
      <c r="AQ34" s="38">
        <v>1.44E-2</v>
      </c>
      <c r="AR34" s="38">
        <v>1.43E-2</v>
      </c>
      <c r="AS34" s="38">
        <v>1.4200000000000001E-2</v>
      </c>
      <c r="AT34" s="38">
        <v>1.4E-2</v>
      </c>
      <c r="AU34" s="38">
        <v>1.34E-2</v>
      </c>
      <c r="AV34" s="38">
        <v>1.2E-2</v>
      </c>
      <c r="AW34" s="38">
        <v>9.7000000000000003E-3</v>
      </c>
      <c r="AX34" s="38">
        <v>6.7000000000000002E-3</v>
      </c>
      <c r="AY34" s="38">
        <v>3.5999999999999999E-3</v>
      </c>
      <c r="AZ34" s="38">
        <v>1E-3</v>
      </c>
      <c r="BA34" s="38">
        <v>-8.9999999999999998E-4</v>
      </c>
      <c r="BB34" s="38">
        <v>-1.8E-3</v>
      </c>
      <c r="BC34" s="38">
        <v>-1.9E-3</v>
      </c>
      <c r="BD34" s="67">
        <v>-1.4E-3</v>
      </c>
      <c r="BE34" s="67">
        <v>-5.0000000000000001E-4</v>
      </c>
      <c r="BF34" s="48">
        <v>5.0000000000000001E-4</v>
      </c>
      <c r="BG34" s="38">
        <v>1.2999999999999999E-3</v>
      </c>
      <c r="BH34" s="38">
        <v>1.9E-3</v>
      </c>
      <c r="BI34" s="38">
        <v>2.3E-3</v>
      </c>
      <c r="BJ34" s="38">
        <v>2.0999999999999999E-3</v>
      </c>
      <c r="BK34" s="38">
        <v>1.5E-3</v>
      </c>
      <c r="BL34" s="38">
        <v>5.0000000000000001E-4</v>
      </c>
      <c r="BM34" s="39">
        <v>2.0999999999999999E-3</v>
      </c>
      <c r="BN34" s="39">
        <v>3.7000000000000002E-3</v>
      </c>
      <c r="BO34" s="39">
        <v>5.1000000000000004E-3</v>
      </c>
      <c r="BP34" s="39">
        <v>6.3E-3</v>
      </c>
      <c r="BQ34" s="39">
        <v>7.0000000000000001E-3</v>
      </c>
      <c r="BR34" s="39">
        <v>7.4999999999999997E-3</v>
      </c>
      <c r="BS34" s="39">
        <v>7.6E-3</v>
      </c>
      <c r="BT34" s="39">
        <v>7.4999999999999997E-3</v>
      </c>
      <c r="BU34" s="39">
        <v>7.3000000000000001E-3</v>
      </c>
      <c r="BV34" s="39">
        <v>6.8999999999999999E-3</v>
      </c>
      <c r="BW34" s="39">
        <v>6.6E-3</v>
      </c>
      <c r="BX34" s="39">
        <v>6.6E-3</v>
      </c>
      <c r="BY34" s="39">
        <v>6.7999999999999996E-3</v>
      </c>
      <c r="BZ34" s="39">
        <v>7.3000000000000001E-3</v>
      </c>
      <c r="CA34" s="39">
        <v>7.7999999999999996E-3</v>
      </c>
      <c r="CB34" s="39">
        <v>8.5000000000000006E-3</v>
      </c>
      <c r="CC34" s="39">
        <v>9.1000000000000004E-3</v>
      </c>
      <c r="CD34" s="39">
        <v>9.5999999999999992E-3</v>
      </c>
      <c r="CE34" s="39">
        <v>9.9000000000000008E-3</v>
      </c>
      <c r="CF34" s="39">
        <v>0.01</v>
      </c>
    </row>
    <row r="35" spans="1:84">
      <c r="A35" s="32">
        <v>52</v>
      </c>
      <c r="B35" s="38">
        <v>2.9899999999999999E-2</v>
      </c>
      <c r="C35" s="38">
        <v>2.8899999999999999E-2</v>
      </c>
      <c r="D35" s="38">
        <v>2.7699999999999999E-2</v>
      </c>
      <c r="E35" s="38">
        <v>2.6100000000000002E-2</v>
      </c>
      <c r="F35" s="38">
        <v>2.4E-2</v>
      </c>
      <c r="G35" s="38">
        <v>2.12E-2</v>
      </c>
      <c r="H35" s="38">
        <v>1.7999999999999999E-2</v>
      </c>
      <c r="I35" s="38">
        <v>1.4800000000000001E-2</v>
      </c>
      <c r="J35" s="38">
        <v>1.15E-2</v>
      </c>
      <c r="K35" s="38">
        <v>8.3000000000000001E-3</v>
      </c>
      <c r="L35" s="38">
        <v>5.3E-3</v>
      </c>
      <c r="M35" s="38">
        <v>2.5999999999999999E-3</v>
      </c>
      <c r="N35" s="38">
        <v>5.0000000000000001E-4</v>
      </c>
      <c r="O35" s="38">
        <v>-5.9999999999999995E-4</v>
      </c>
      <c r="P35" s="38">
        <v>-8.0000000000000004E-4</v>
      </c>
      <c r="Q35" s="38">
        <v>-1E-4</v>
      </c>
      <c r="R35" s="38">
        <v>1.5E-3</v>
      </c>
      <c r="S35" s="38">
        <v>4.0000000000000001E-3</v>
      </c>
      <c r="T35" s="38">
        <v>7.3000000000000001E-3</v>
      </c>
      <c r="U35" s="38">
        <v>1.12E-2</v>
      </c>
      <c r="V35" s="38">
        <v>1.52E-2</v>
      </c>
      <c r="W35" s="38">
        <v>1.9E-2</v>
      </c>
      <c r="X35" s="38">
        <v>2.2100000000000002E-2</v>
      </c>
      <c r="Y35" s="38">
        <v>2.4199999999999999E-2</v>
      </c>
      <c r="Z35" s="38">
        <v>2.5100000000000001E-2</v>
      </c>
      <c r="AA35" s="38">
        <v>2.5000000000000001E-2</v>
      </c>
      <c r="AB35" s="38">
        <v>2.4E-2</v>
      </c>
      <c r="AC35" s="38">
        <v>2.23E-2</v>
      </c>
      <c r="AD35" s="38">
        <v>2.0299999999999999E-2</v>
      </c>
      <c r="AE35" s="38">
        <v>1.8200000000000001E-2</v>
      </c>
      <c r="AF35" s="38">
        <v>1.61E-2</v>
      </c>
      <c r="AG35" s="38">
        <v>1.4200000000000001E-2</v>
      </c>
      <c r="AH35" s="38">
        <v>1.26E-2</v>
      </c>
      <c r="AI35" s="38">
        <v>1.1599999999999999E-2</v>
      </c>
      <c r="AJ35" s="38">
        <v>1.11E-2</v>
      </c>
      <c r="AK35" s="38">
        <v>1.1299999999999999E-2</v>
      </c>
      <c r="AL35" s="38">
        <v>1.1900000000000001E-2</v>
      </c>
      <c r="AM35" s="38">
        <v>1.2800000000000001E-2</v>
      </c>
      <c r="AN35" s="38">
        <v>1.3599999999999999E-2</v>
      </c>
      <c r="AO35" s="38">
        <v>1.4200000000000001E-2</v>
      </c>
      <c r="AP35" s="38">
        <v>1.4500000000000001E-2</v>
      </c>
      <c r="AQ35" s="38">
        <v>1.46E-2</v>
      </c>
      <c r="AR35" s="38">
        <v>1.47E-2</v>
      </c>
      <c r="AS35" s="38">
        <v>1.47E-2</v>
      </c>
      <c r="AT35" s="38">
        <v>1.46E-2</v>
      </c>
      <c r="AU35" s="38">
        <v>1.4200000000000001E-2</v>
      </c>
      <c r="AV35" s="38">
        <v>1.32E-2</v>
      </c>
      <c r="AW35" s="38">
        <v>1.14E-2</v>
      </c>
      <c r="AX35" s="38">
        <v>8.8999999999999999E-3</v>
      </c>
      <c r="AY35" s="38">
        <v>6.4000000000000003E-3</v>
      </c>
      <c r="AZ35" s="38">
        <v>4.1000000000000003E-3</v>
      </c>
      <c r="BA35" s="38">
        <v>2.3999999999999998E-3</v>
      </c>
      <c r="BB35" s="38">
        <v>1.4E-3</v>
      </c>
      <c r="BC35" s="38">
        <v>8.9999999999999998E-4</v>
      </c>
      <c r="BD35" s="67">
        <v>8.0000000000000004E-4</v>
      </c>
      <c r="BE35" s="67">
        <v>8.9999999999999998E-4</v>
      </c>
      <c r="BF35" s="48">
        <v>1E-3</v>
      </c>
      <c r="BG35" s="38">
        <v>1E-3</v>
      </c>
      <c r="BH35" s="38">
        <v>8.0000000000000004E-4</v>
      </c>
      <c r="BI35" s="38">
        <v>4.0000000000000002E-4</v>
      </c>
      <c r="BJ35" s="38">
        <v>-2.9999999999999997E-4</v>
      </c>
      <c r="BK35" s="38">
        <v>-1.2999999999999999E-3</v>
      </c>
      <c r="BL35" s="38">
        <v>-2.5000000000000001E-3</v>
      </c>
      <c r="BM35" s="39">
        <v>-8.0000000000000004E-4</v>
      </c>
      <c r="BN35" s="39">
        <v>1.1999999999999999E-3</v>
      </c>
      <c r="BO35" s="39">
        <v>3.0999999999999999E-3</v>
      </c>
      <c r="BP35" s="39">
        <v>4.7999999999999996E-3</v>
      </c>
      <c r="BQ35" s="39">
        <v>6.1999999999999998E-3</v>
      </c>
      <c r="BR35" s="39">
        <v>7.3000000000000001E-3</v>
      </c>
      <c r="BS35" s="39">
        <v>7.9000000000000008E-3</v>
      </c>
      <c r="BT35" s="39">
        <v>8.0999999999999996E-3</v>
      </c>
      <c r="BU35" s="39">
        <v>8.0999999999999996E-3</v>
      </c>
      <c r="BV35" s="39">
        <v>7.7000000000000002E-3</v>
      </c>
      <c r="BW35" s="39">
        <v>7.4000000000000003E-3</v>
      </c>
      <c r="BX35" s="39">
        <v>7.1999999999999998E-3</v>
      </c>
      <c r="BY35" s="39">
        <v>7.3000000000000001E-3</v>
      </c>
      <c r="BZ35" s="39">
        <v>7.6E-3</v>
      </c>
      <c r="CA35" s="39">
        <v>8.0000000000000002E-3</v>
      </c>
      <c r="CB35" s="39">
        <v>8.6E-3</v>
      </c>
      <c r="CC35" s="39">
        <v>9.1000000000000004E-3</v>
      </c>
      <c r="CD35" s="39">
        <v>9.5999999999999992E-3</v>
      </c>
      <c r="CE35" s="39">
        <v>9.9000000000000008E-3</v>
      </c>
      <c r="CF35" s="39">
        <v>0.01</v>
      </c>
    </row>
    <row r="36" spans="1:84">
      <c r="A36" s="32">
        <v>53</v>
      </c>
      <c r="B36" s="38">
        <v>2.9100000000000001E-2</v>
      </c>
      <c r="C36" s="38">
        <v>2.81E-2</v>
      </c>
      <c r="D36" s="38">
        <v>2.7E-2</v>
      </c>
      <c r="E36" s="38">
        <v>2.5499999999999998E-2</v>
      </c>
      <c r="F36" s="38">
        <v>2.35E-2</v>
      </c>
      <c r="G36" s="38">
        <v>2.0899999999999998E-2</v>
      </c>
      <c r="H36" s="38">
        <v>1.8100000000000002E-2</v>
      </c>
      <c r="I36" s="38">
        <v>1.52E-2</v>
      </c>
      <c r="J36" s="38">
        <v>1.23E-2</v>
      </c>
      <c r="K36" s="38">
        <v>9.2999999999999992E-3</v>
      </c>
      <c r="L36" s="38">
        <v>6.4000000000000003E-3</v>
      </c>
      <c r="M36" s="38">
        <v>3.7000000000000002E-3</v>
      </c>
      <c r="N36" s="38">
        <v>1.6000000000000001E-3</v>
      </c>
      <c r="O36" s="38">
        <v>2.0000000000000001E-4</v>
      </c>
      <c r="P36" s="38">
        <v>-4.0000000000000002E-4</v>
      </c>
      <c r="Q36" s="38">
        <v>0</v>
      </c>
      <c r="R36" s="38">
        <v>1.2999999999999999E-3</v>
      </c>
      <c r="S36" s="38">
        <v>3.5000000000000001E-3</v>
      </c>
      <c r="T36" s="38">
        <v>6.7000000000000002E-3</v>
      </c>
      <c r="U36" s="38">
        <v>1.0500000000000001E-2</v>
      </c>
      <c r="V36" s="38">
        <v>1.4500000000000001E-2</v>
      </c>
      <c r="W36" s="38">
        <v>1.83E-2</v>
      </c>
      <c r="X36" s="38">
        <v>2.1399999999999999E-2</v>
      </c>
      <c r="Y36" s="38">
        <v>2.3599999999999999E-2</v>
      </c>
      <c r="Z36" s="38">
        <v>2.46E-2</v>
      </c>
      <c r="AA36" s="38">
        <v>2.4400000000000002E-2</v>
      </c>
      <c r="AB36" s="38">
        <v>2.3199999999999998E-2</v>
      </c>
      <c r="AC36" s="38">
        <v>2.1299999999999999E-2</v>
      </c>
      <c r="AD36" s="38">
        <v>1.9E-2</v>
      </c>
      <c r="AE36" s="38">
        <v>1.66E-2</v>
      </c>
      <c r="AF36" s="38">
        <v>1.44E-2</v>
      </c>
      <c r="AG36" s="38">
        <v>1.2500000000000001E-2</v>
      </c>
      <c r="AH36" s="38">
        <v>1.0999999999999999E-2</v>
      </c>
      <c r="AI36" s="38">
        <v>1.0200000000000001E-2</v>
      </c>
      <c r="AJ36" s="38">
        <v>9.9000000000000008E-3</v>
      </c>
      <c r="AK36" s="38">
        <v>1.03E-2</v>
      </c>
      <c r="AL36" s="38">
        <v>1.0999999999999999E-2</v>
      </c>
      <c r="AM36" s="38">
        <v>1.2E-2</v>
      </c>
      <c r="AN36" s="38">
        <v>1.2999999999999999E-2</v>
      </c>
      <c r="AO36" s="38">
        <v>1.37E-2</v>
      </c>
      <c r="AP36" s="38">
        <v>1.43E-2</v>
      </c>
      <c r="AQ36" s="38">
        <v>1.4500000000000001E-2</v>
      </c>
      <c r="AR36" s="38">
        <v>1.47E-2</v>
      </c>
      <c r="AS36" s="38">
        <v>1.49E-2</v>
      </c>
      <c r="AT36" s="38">
        <v>1.49E-2</v>
      </c>
      <c r="AU36" s="38">
        <v>1.47E-2</v>
      </c>
      <c r="AV36" s="38">
        <v>1.3899999999999999E-2</v>
      </c>
      <c r="AW36" s="38">
        <v>1.26E-2</v>
      </c>
      <c r="AX36" s="38">
        <v>1.0800000000000001E-2</v>
      </c>
      <c r="AY36" s="38">
        <v>8.8000000000000005E-3</v>
      </c>
      <c r="AZ36" s="38">
        <v>7.1000000000000004E-3</v>
      </c>
      <c r="BA36" s="38">
        <v>5.7999999999999996E-3</v>
      </c>
      <c r="BB36" s="38">
        <v>4.8999999999999998E-3</v>
      </c>
      <c r="BC36" s="38">
        <v>4.1999999999999997E-3</v>
      </c>
      <c r="BD36" s="67">
        <v>3.7000000000000002E-3</v>
      </c>
      <c r="BE36" s="67">
        <v>3.0999999999999999E-3</v>
      </c>
      <c r="BF36" s="48">
        <v>2.5000000000000001E-3</v>
      </c>
      <c r="BG36" s="38">
        <v>1.6000000000000001E-3</v>
      </c>
      <c r="BH36" s="38">
        <v>5.0000000000000001E-4</v>
      </c>
      <c r="BI36" s="38">
        <v>-8.0000000000000004E-4</v>
      </c>
      <c r="BJ36" s="38">
        <v>-2.2000000000000001E-3</v>
      </c>
      <c r="BK36" s="38">
        <v>-3.8E-3</v>
      </c>
      <c r="BL36" s="38">
        <v>-5.4000000000000003E-3</v>
      </c>
      <c r="BM36" s="39">
        <v>-3.7000000000000002E-3</v>
      </c>
      <c r="BN36" s="39">
        <v>-1.5E-3</v>
      </c>
      <c r="BO36" s="39">
        <v>8.0000000000000004E-4</v>
      </c>
      <c r="BP36" s="39">
        <v>3.0999999999999999E-3</v>
      </c>
      <c r="BQ36" s="39">
        <v>5.1000000000000004E-3</v>
      </c>
      <c r="BR36" s="39">
        <v>6.7000000000000002E-3</v>
      </c>
      <c r="BS36" s="39">
        <v>7.7999999999999996E-3</v>
      </c>
      <c r="BT36" s="39">
        <v>8.5000000000000006E-3</v>
      </c>
      <c r="BU36" s="39">
        <v>8.6999999999999994E-3</v>
      </c>
      <c r="BV36" s="39">
        <v>8.5000000000000006E-3</v>
      </c>
      <c r="BW36" s="39">
        <v>8.0999999999999996E-3</v>
      </c>
      <c r="BX36" s="39">
        <v>7.7999999999999996E-3</v>
      </c>
      <c r="BY36" s="39">
        <v>7.7999999999999996E-3</v>
      </c>
      <c r="BZ36" s="39">
        <v>7.9000000000000008E-3</v>
      </c>
      <c r="CA36" s="39">
        <v>8.2000000000000007E-3</v>
      </c>
      <c r="CB36" s="39">
        <v>8.6999999999999994E-3</v>
      </c>
      <c r="CC36" s="39">
        <v>9.1999999999999998E-3</v>
      </c>
      <c r="CD36" s="39">
        <v>9.5999999999999992E-3</v>
      </c>
      <c r="CE36" s="39">
        <v>9.9000000000000008E-3</v>
      </c>
      <c r="CF36" s="39">
        <v>0.01</v>
      </c>
    </row>
    <row r="37" spans="1:84">
      <c r="A37" s="32">
        <v>54</v>
      </c>
      <c r="B37" s="38">
        <v>2.8799999999999999E-2</v>
      </c>
      <c r="C37" s="38">
        <v>2.7699999999999999E-2</v>
      </c>
      <c r="D37" s="38">
        <v>2.64E-2</v>
      </c>
      <c r="E37" s="38">
        <v>2.4899999999999999E-2</v>
      </c>
      <c r="F37" s="38">
        <v>2.29E-2</v>
      </c>
      <c r="G37" s="38">
        <v>2.0500000000000001E-2</v>
      </c>
      <c r="H37" s="38">
        <v>1.7999999999999999E-2</v>
      </c>
      <c r="I37" s="38">
        <v>1.54E-2</v>
      </c>
      <c r="J37" s="38">
        <v>1.29E-2</v>
      </c>
      <c r="K37" s="38">
        <v>1.0200000000000001E-2</v>
      </c>
      <c r="L37" s="38">
        <v>7.4999999999999997E-3</v>
      </c>
      <c r="M37" s="38">
        <v>4.8999999999999998E-3</v>
      </c>
      <c r="N37" s="38">
        <v>2.5999999999999999E-3</v>
      </c>
      <c r="O37" s="38">
        <v>1E-3</v>
      </c>
      <c r="P37" s="38">
        <v>2.0000000000000001E-4</v>
      </c>
      <c r="Q37" s="38">
        <v>1E-4</v>
      </c>
      <c r="R37" s="38">
        <v>1.1000000000000001E-3</v>
      </c>
      <c r="S37" s="38">
        <v>3.0999999999999999E-3</v>
      </c>
      <c r="T37" s="38">
        <v>6.0000000000000001E-3</v>
      </c>
      <c r="U37" s="38">
        <v>9.7000000000000003E-3</v>
      </c>
      <c r="V37" s="38">
        <v>1.37E-2</v>
      </c>
      <c r="W37" s="38">
        <v>1.7500000000000002E-2</v>
      </c>
      <c r="X37" s="38">
        <v>2.0799999999999999E-2</v>
      </c>
      <c r="Y37" s="38">
        <v>2.3099999999999999E-2</v>
      </c>
      <c r="Z37" s="38">
        <v>2.41E-2</v>
      </c>
      <c r="AA37" s="38">
        <v>2.3900000000000001E-2</v>
      </c>
      <c r="AB37" s="38">
        <v>2.2599999999999999E-2</v>
      </c>
      <c r="AC37" s="38">
        <v>2.0400000000000001E-2</v>
      </c>
      <c r="AD37" s="38">
        <v>1.78E-2</v>
      </c>
      <c r="AE37" s="38">
        <v>1.5100000000000001E-2</v>
      </c>
      <c r="AF37" s="38">
        <v>1.2800000000000001E-2</v>
      </c>
      <c r="AG37" s="38">
        <v>1.09E-2</v>
      </c>
      <c r="AH37" s="38">
        <v>9.5999999999999992E-3</v>
      </c>
      <c r="AI37" s="38">
        <v>8.8999999999999999E-3</v>
      </c>
      <c r="AJ37" s="38">
        <v>8.8999999999999999E-3</v>
      </c>
      <c r="AK37" s="38">
        <v>9.2999999999999992E-3</v>
      </c>
      <c r="AL37" s="38">
        <v>1.0200000000000001E-2</v>
      </c>
      <c r="AM37" s="38">
        <v>1.12E-2</v>
      </c>
      <c r="AN37" s="38">
        <v>1.23E-2</v>
      </c>
      <c r="AO37" s="38">
        <v>1.3100000000000001E-2</v>
      </c>
      <c r="AP37" s="38">
        <v>1.38E-2</v>
      </c>
      <c r="AQ37" s="38">
        <v>1.4200000000000001E-2</v>
      </c>
      <c r="AR37" s="38">
        <v>1.4500000000000001E-2</v>
      </c>
      <c r="AS37" s="38">
        <v>1.47E-2</v>
      </c>
      <c r="AT37" s="38">
        <v>1.4800000000000001E-2</v>
      </c>
      <c r="AU37" s="38">
        <v>1.47E-2</v>
      </c>
      <c r="AV37" s="38">
        <v>1.4200000000000001E-2</v>
      </c>
      <c r="AW37" s="38">
        <v>1.3299999999999999E-2</v>
      </c>
      <c r="AX37" s="38">
        <v>1.21E-2</v>
      </c>
      <c r="AY37" s="38">
        <v>1.0800000000000001E-2</v>
      </c>
      <c r="AZ37" s="38">
        <v>9.7999999999999997E-3</v>
      </c>
      <c r="BA37" s="38">
        <v>8.9999999999999993E-3</v>
      </c>
      <c r="BB37" s="38">
        <v>8.3999999999999995E-3</v>
      </c>
      <c r="BC37" s="38">
        <v>7.7999999999999996E-3</v>
      </c>
      <c r="BD37" s="67">
        <v>7.0000000000000001E-3</v>
      </c>
      <c r="BE37" s="67">
        <v>6.0000000000000001E-3</v>
      </c>
      <c r="BF37" s="48">
        <v>4.5999999999999999E-3</v>
      </c>
      <c r="BG37" s="38">
        <v>2.8999999999999998E-3</v>
      </c>
      <c r="BH37" s="38">
        <v>1E-3</v>
      </c>
      <c r="BI37" s="38">
        <v>-1.1999999999999999E-3</v>
      </c>
      <c r="BJ37" s="38">
        <v>-3.3999999999999998E-3</v>
      </c>
      <c r="BK37" s="38">
        <v>-5.7000000000000002E-3</v>
      </c>
      <c r="BL37" s="38">
        <v>-8.0000000000000002E-3</v>
      </c>
      <c r="BM37" s="39">
        <v>-6.4000000000000003E-3</v>
      </c>
      <c r="BN37" s="39">
        <v>-4.1000000000000003E-3</v>
      </c>
      <c r="BO37" s="39">
        <v>-1.5E-3</v>
      </c>
      <c r="BP37" s="39">
        <v>1.1999999999999999E-3</v>
      </c>
      <c r="BQ37" s="39">
        <v>3.7000000000000002E-3</v>
      </c>
      <c r="BR37" s="39">
        <v>5.8999999999999999E-3</v>
      </c>
      <c r="BS37" s="39">
        <v>7.4999999999999997E-3</v>
      </c>
      <c r="BT37" s="39">
        <v>8.6E-3</v>
      </c>
      <c r="BU37" s="39">
        <v>9.1000000000000004E-3</v>
      </c>
      <c r="BV37" s="39">
        <v>8.9999999999999993E-3</v>
      </c>
      <c r="BW37" s="39">
        <v>8.6999999999999994E-3</v>
      </c>
      <c r="BX37" s="39">
        <v>8.3999999999999995E-3</v>
      </c>
      <c r="BY37" s="39">
        <v>8.3000000000000001E-3</v>
      </c>
      <c r="BZ37" s="39">
        <v>8.3000000000000001E-3</v>
      </c>
      <c r="CA37" s="39">
        <v>8.5000000000000006E-3</v>
      </c>
      <c r="CB37" s="39">
        <v>8.8000000000000005E-3</v>
      </c>
      <c r="CC37" s="39">
        <v>9.1999999999999998E-3</v>
      </c>
      <c r="CD37" s="39">
        <v>9.5999999999999992E-3</v>
      </c>
      <c r="CE37" s="39">
        <v>9.9000000000000008E-3</v>
      </c>
      <c r="CF37" s="39">
        <v>0.01</v>
      </c>
    </row>
    <row r="38" spans="1:84">
      <c r="A38" s="32">
        <v>55</v>
      </c>
      <c r="B38" s="38">
        <v>2.9000000000000001E-2</v>
      </c>
      <c r="C38" s="38">
        <v>2.75E-2</v>
      </c>
      <c r="D38" s="38">
        <v>2.5999999999999999E-2</v>
      </c>
      <c r="E38" s="38">
        <v>2.4199999999999999E-2</v>
      </c>
      <c r="F38" s="38">
        <v>2.2100000000000002E-2</v>
      </c>
      <c r="G38" s="38">
        <v>1.9800000000000002E-2</v>
      </c>
      <c r="H38" s="38">
        <v>1.7500000000000002E-2</v>
      </c>
      <c r="I38" s="38">
        <v>1.5299999999999999E-2</v>
      </c>
      <c r="J38" s="38">
        <v>1.3100000000000001E-2</v>
      </c>
      <c r="K38" s="38">
        <v>1.0800000000000001E-2</v>
      </c>
      <c r="L38" s="38">
        <v>8.3999999999999995E-3</v>
      </c>
      <c r="M38" s="38">
        <v>5.8999999999999999E-3</v>
      </c>
      <c r="N38" s="38">
        <v>3.7000000000000002E-3</v>
      </c>
      <c r="O38" s="38">
        <v>2E-3</v>
      </c>
      <c r="P38" s="38">
        <v>8.9999999999999998E-4</v>
      </c>
      <c r="Q38" s="38">
        <v>5.0000000000000001E-4</v>
      </c>
      <c r="R38" s="38">
        <v>1.1000000000000001E-3</v>
      </c>
      <c r="S38" s="38">
        <v>2.8E-3</v>
      </c>
      <c r="T38" s="38">
        <v>5.4999999999999997E-3</v>
      </c>
      <c r="U38" s="38">
        <v>8.9999999999999993E-3</v>
      </c>
      <c r="V38" s="38">
        <v>1.29E-2</v>
      </c>
      <c r="W38" s="38">
        <v>1.6799999999999999E-2</v>
      </c>
      <c r="X38" s="38">
        <v>2.01E-2</v>
      </c>
      <c r="Y38" s="38">
        <v>2.2499999999999999E-2</v>
      </c>
      <c r="Z38" s="38">
        <v>2.3599999999999999E-2</v>
      </c>
      <c r="AA38" s="38">
        <v>2.3400000000000001E-2</v>
      </c>
      <c r="AB38" s="38">
        <v>2.1999999999999999E-2</v>
      </c>
      <c r="AC38" s="38">
        <v>1.9599999999999999E-2</v>
      </c>
      <c r="AD38" s="38">
        <v>1.67E-2</v>
      </c>
      <c r="AE38" s="38">
        <v>1.38E-2</v>
      </c>
      <c r="AF38" s="38">
        <v>1.1299999999999999E-2</v>
      </c>
      <c r="AG38" s="38">
        <v>9.4999999999999998E-3</v>
      </c>
      <c r="AH38" s="38">
        <v>8.3000000000000001E-3</v>
      </c>
      <c r="AI38" s="38">
        <v>7.7999999999999996E-3</v>
      </c>
      <c r="AJ38" s="38">
        <v>8.0000000000000002E-3</v>
      </c>
      <c r="AK38" s="38">
        <v>8.5000000000000006E-3</v>
      </c>
      <c r="AL38" s="38">
        <v>9.4000000000000004E-3</v>
      </c>
      <c r="AM38" s="38">
        <v>1.04E-2</v>
      </c>
      <c r="AN38" s="38">
        <v>1.15E-2</v>
      </c>
      <c r="AO38" s="38">
        <v>1.24E-2</v>
      </c>
      <c r="AP38" s="38">
        <v>1.32E-2</v>
      </c>
      <c r="AQ38" s="38">
        <v>1.37E-2</v>
      </c>
      <c r="AR38" s="38">
        <v>1.41E-2</v>
      </c>
      <c r="AS38" s="38">
        <v>1.44E-2</v>
      </c>
      <c r="AT38" s="38">
        <v>1.4500000000000001E-2</v>
      </c>
      <c r="AU38" s="38">
        <v>1.44E-2</v>
      </c>
      <c r="AV38" s="38">
        <v>1.4200000000000001E-2</v>
      </c>
      <c r="AW38" s="38">
        <v>1.3599999999999999E-2</v>
      </c>
      <c r="AX38" s="38">
        <v>1.2999999999999999E-2</v>
      </c>
      <c r="AY38" s="38">
        <v>1.24E-2</v>
      </c>
      <c r="AZ38" s="38">
        <v>1.2E-2</v>
      </c>
      <c r="BA38" s="38">
        <v>1.18E-2</v>
      </c>
      <c r="BB38" s="38">
        <v>1.1599999999999999E-2</v>
      </c>
      <c r="BC38" s="38">
        <v>1.1299999999999999E-2</v>
      </c>
      <c r="BD38" s="67">
        <v>1.0500000000000001E-2</v>
      </c>
      <c r="BE38" s="67">
        <v>9.1999999999999998E-3</v>
      </c>
      <c r="BF38" s="48">
        <v>7.3000000000000001E-3</v>
      </c>
      <c r="BG38" s="38">
        <v>5.0000000000000001E-3</v>
      </c>
      <c r="BH38" s="38">
        <v>2.2000000000000001E-3</v>
      </c>
      <c r="BI38" s="38">
        <v>-8.0000000000000004E-4</v>
      </c>
      <c r="BJ38" s="38">
        <v>-3.8999999999999998E-3</v>
      </c>
      <c r="BK38" s="38">
        <v>-7.0000000000000001E-3</v>
      </c>
      <c r="BL38" s="38">
        <v>-9.9000000000000008E-3</v>
      </c>
      <c r="BM38" s="39">
        <v>-8.6E-3</v>
      </c>
      <c r="BN38" s="39">
        <v>-6.4000000000000003E-3</v>
      </c>
      <c r="BO38" s="39">
        <v>-3.7000000000000002E-3</v>
      </c>
      <c r="BP38" s="39">
        <v>-6.9999999999999999E-4</v>
      </c>
      <c r="BQ38" s="39">
        <v>2.2000000000000001E-3</v>
      </c>
      <c r="BR38" s="39">
        <v>4.7999999999999996E-3</v>
      </c>
      <c r="BS38" s="39">
        <v>7.0000000000000001E-3</v>
      </c>
      <c r="BT38" s="39">
        <v>8.5000000000000006E-3</v>
      </c>
      <c r="BU38" s="39">
        <v>9.2999999999999992E-3</v>
      </c>
      <c r="BV38" s="39">
        <v>9.4999999999999998E-3</v>
      </c>
      <c r="BW38" s="39">
        <v>9.1999999999999998E-3</v>
      </c>
      <c r="BX38" s="39">
        <v>8.8999999999999999E-3</v>
      </c>
      <c r="BY38" s="39">
        <v>8.6999999999999994E-3</v>
      </c>
      <c r="BZ38" s="39">
        <v>8.6999999999999994E-3</v>
      </c>
      <c r="CA38" s="39">
        <v>8.8000000000000005E-3</v>
      </c>
      <c r="CB38" s="39">
        <v>8.9999999999999993E-3</v>
      </c>
      <c r="CC38" s="39">
        <v>9.2999999999999992E-3</v>
      </c>
      <c r="CD38" s="39">
        <v>9.5999999999999992E-3</v>
      </c>
      <c r="CE38" s="39">
        <v>9.9000000000000008E-3</v>
      </c>
      <c r="CF38" s="39">
        <v>0.01</v>
      </c>
    </row>
    <row r="39" spans="1:84">
      <c r="A39" s="32">
        <v>56</v>
      </c>
      <c r="B39" s="38">
        <v>2.9499999999999998E-2</v>
      </c>
      <c r="C39" s="38">
        <v>2.76E-2</v>
      </c>
      <c r="D39" s="38">
        <v>2.5700000000000001E-2</v>
      </c>
      <c r="E39" s="38">
        <v>2.3599999999999999E-2</v>
      </c>
      <c r="F39" s="38">
        <v>2.12E-2</v>
      </c>
      <c r="G39" s="38">
        <v>1.89E-2</v>
      </c>
      <c r="H39" s="38">
        <v>1.6799999999999999E-2</v>
      </c>
      <c r="I39" s="38">
        <v>1.4800000000000001E-2</v>
      </c>
      <c r="J39" s="38">
        <v>1.2999999999999999E-2</v>
      </c>
      <c r="K39" s="38">
        <v>1.0999999999999999E-2</v>
      </c>
      <c r="L39" s="38">
        <v>8.8999999999999999E-3</v>
      </c>
      <c r="M39" s="38">
        <v>6.7000000000000002E-3</v>
      </c>
      <c r="N39" s="38">
        <v>4.7000000000000002E-3</v>
      </c>
      <c r="O39" s="38">
        <v>3.0000000000000001E-3</v>
      </c>
      <c r="P39" s="38">
        <v>1.8E-3</v>
      </c>
      <c r="Q39" s="38">
        <v>1.1999999999999999E-3</v>
      </c>
      <c r="R39" s="38">
        <v>1.5E-3</v>
      </c>
      <c r="S39" s="38">
        <v>2.8999999999999998E-3</v>
      </c>
      <c r="T39" s="38">
        <v>5.3E-3</v>
      </c>
      <c r="U39" s="38">
        <v>8.6E-3</v>
      </c>
      <c r="V39" s="38">
        <v>1.23E-2</v>
      </c>
      <c r="W39" s="38">
        <v>1.61E-2</v>
      </c>
      <c r="X39" s="38">
        <v>1.9400000000000001E-2</v>
      </c>
      <c r="Y39" s="38">
        <v>2.18E-2</v>
      </c>
      <c r="Z39" s="38">
        <v>2.3E-2</v>
      </c>
      <c r="AA39" s="38">
        <v>2.2800000000000001E-2</v>
      </c>
      <c r="AB39" s="38">
        <v>2.1299999999999999E-2</v>
      </c>
      <c r="AC39" s="38">
        <v>1.8800000000000001E-2</v>
      </c>
      <c r="AD39" s="38">
        <v>1.5800000000000002E-2</v>
      </c>
      <c r="AE39" s="38">
        <v>1.26E-2</v>
      </c>
      <c r="AF39" s="38">
        <v>0.01</v>
      </c>
      <c r="AG39" s="38">
        <v>8.2000000000000007E-3</v>
      </c>
      <c r="AH39" s="38">
        <v>7.1000000000000004E-3</v>
      </c>
      <c r="AI39" s="38">
        <v>6.8999999999999999E-3</v>
      </c>
      <c r="AJ39" s="38">
        <v>7.1999999999999998E-3</v>
      </c>
      <c r="AK39" s="38">
        <v>7.7999999999999996E-3</v>
      </c>
      <c r="AL39" s="38">
        <v>8.6999999999999994E-3</v>
      </c>
      <c r="AM39" s="38">
        <v>9.7000000000000003E-3</v>
      </c>
      <c r="AN39" s="38">
        <v>1.0800000000000001E-2</v>
      </c>
      <c r="AO39" s="38">
        <v>1.18E-2</v>
      </c>
      <c r="AP39" s="38">
        <v>1.2500000000000001E-2</v>
      </c>
      <c r="AQ39" s="38">
        <v>1.3100000000000001E-2</v>
      </c>
      <c r="AR39" s="38">
        <v>1.35E-2</v>
      </c>
      <c r="AS39" s="38">
        <v>1.38E-2</v>
      </c>
      <c r="AT39" s="38">
        <v>1.3899999999999999E-2</v>
      </c>
      <c r="AU39" s="38">
        <v>1.3899999999999999E-2</v>
      </c>
      <c r="AV39" s="38">
        <v>1.38E-2</v>
      </c>
      <c r="AW39" s="38">
        <v>1.37E-2</v>
      </c>
      <c r="AX39" s="38">
        <v>1.35E-2</v>
      </c>
      <c r="AY39" s="38">
        <v>1.3599999999999999E-2</v>
      </c>
      <c r="AZ39" s="38">
        <v>1.38E-2</v>
      </c>
      <c r="BA39" s="38">
        <v>1.4200000000000001E-2</v>
      </c>
      <c r="BB39" s="38">
        <v>1.4500000000000001E-2</v>
      </c>
      <c r="BC39" s="38">
        <v>1.4500000000000001E-2</v>
      </c>
      <c r="BD39" s="67">
        <v>1.38E-2</v>
      </c>
      <c r="BE39" s="67">
        <v>1.24E-2</v>
      </c>
      <c r="BF39" s="48">
        <v>1.03E-2</v>
      </c>
      <c r="BG39" s="38">
        <v>7.4999999999999997E-3</v>
      </c>
      <c r="BH39" s="38">
        <v>4.1000000000000003E-3</v>
      </c>
      <c r="BI39" s="38">
        <v>4.0000000000000002E-4</v>
      </c>
      <c r="BJ39" s="38">
        <v>-3.5000000000000001E-3</v>
      </c>
      <c r="BK39" s="38">
        <v>-7.3000000000000001E-3</v>
      </c>
      <c r="BL39" s="38">
        <v>-1.11E-2</v>
      </c>
      <c r="BM39" s="39">
        <v>-1.01E-2</v>
      </c>
      <c r="BN39" s="39">
        <v>-8.2000000000000007E-3</v>
      </c>
      <c r="BO39" s="39">
        <v>-5.4999999999999997E-3</v>
      </c>
      <c r="BP39" s="39">
        <v>-2.3999999999999998E-3</v>
      </c>
      <c r="BQ39" s="39">
        <v>6.9999999999999999E-4</v>
      </c>
      <c r="BR39" s="39">
        <v>3.7000000000000002E-3</v>
      </c>
      <c r="BS39" s="39">
        <v>6.1999999999999998E-3</v>
      </c>
      <c r="BT39" s="39">
        <v>8.0999999999999996E-3</v>
      </c>
      <c r="BU39" s="39">
        <v>9.2999999999999992E-3</v>
      </c>
      <c r="BV39" s="39">
        <v>9.7000000000000003E-3</v>
      </c>
      <c r="BW39" s="39">
        <v>9.4999999999999998E-3</v>
      </c>
      <c r="BX39" s="39">
        <v>9.2999999999999992E-3</v>
      </c>
      <c r="BY39" s="39">
        <v>9.1000000000000004E-3</v>
      </c>
      <c r="BZ39" s="39">
        <v>8.9999999999999993E-3</v>
      </c>
      <c r="CA39" s="39">
        <v>8.9999999999999993E-3</v>
      </c>
      <c r="CB39" s="39">
        <v>9.1999999999999998E-3</v>
      </c>
      <c r="CC39" s="39">
        <v>9.4000000000000004E-3</v>
      </c>
      <c r="CD39" s="39">
        <v>9.7000000000000003E-3</v>
      </c>
      <c r="CE39" s="39">
        <v>9.9000000000000008E-3</v>
      </c>
      <c r="CF39" s="39">
        <v>0.01</v>
      </c>
    </row>
    <row r="40" spans="1:84">
      <c r="A40" s="32">
        <v>57</v>
      </c>
      <c r="B40" s="38">
        <v>3.0099999999999998E-2</v>
      </c>
      <c r="C40" s="38">
        <v>2.7799999999999998E-2</v>
      </c>
      <c r="D40" s="38">
        <v>2.5499999999999998E-2</v>
      </c>
      <c r="E40" s="38">
        <v>2.3E-2</v>
      </c>
      <c r="F40" s="38">
        <v>2.0400000000000001E-2</v>
      </c>
      <c r="G40" s="38">
        <v>1.7899999999999999E-2</v>
      </c>
      <c r="H40" s="38">
        <v>1.5800000000000002E-2</v>
      </c>
      <c r="I40" s="38">
        <v>1.41E-2</v>
      </c>
      <c r="J40" s="38">
        <v>1.24E-2</v>
      </c>
      <c r="K40" s="38">
        <v>1.0800000000000001E-2</v>
      </c>
      <c r="L40" s="38">
        <v>9.1000000000000004E-3</v>
      </c>
      <c r="M40" s="38">
        <v>7.3000000000000001E-3</v>
      </c>
      <c r="N40" s="38">
        <v>5.4999999999999997E-3</v>
      </c>
      <c r="O40" s="38">
        <v>4.1000000000000003E-3</v>
      </c>
      <c r="P40" s="38">
        <v>2.8999999999999998E-3</v>
      </c>
      <c r="Q40" s="38">
        <v>2.2000000000000001E-3</v>
      </c>
      <c r="R40" s="38">
        <v>2.3999999999999998E-3</v>
      </c>
      <c r="S40" s="38">
        <v>3.5000000000000001E-3</v>
      </c>
      <c r="T40" s="38">
        <v>5.5999999999999999E-3</v>
      </c>
      <c r="U40" s="38">
        <v>8.5000000000000006E-3</v>
      </c>
      <c r="V40" s="38">
        <v>1.2E-2</v>
      </c>
      <c r="W40" s="38">
        <v>1.55E-2</v>
      </c>
      <c r="X40" s="38">
        <v>1.8700000000000001E-2</v>
      </c>
      <c r="Y40" s="38">
        <v>2.1100000000000001E-2</v>
      </c>
      <c r="Z40" s="38">
        <v>2.23E-2</v>
      </c>
      <c r="AA40" s="38">
        <v>2.2100000000000002E-2</v>
      </c>
      <c r="AB40" s="38">
        <v>2.06E-2</v>
      </c>
      <c r="AC40" s="38">
        <v>1.7999999999999999E-2</v>
      </c>
      <c r="AD40" s="38">
        <v>1.4800000000000001E-2</v>
      </c>
      <c r="AE40" s="38">
        <v>1.1599999999999999E-2</v>
      </c>
      <c r="AF40" s="38">
        <v>8.9999999999999993E-3</v>
      </c>
      <c r="AG40" s="38">
        <v>7.1000000000000004E-3</v>
      </c>
      <c r="AH40" s="38">
        <v>6.1999999999999998E-3</v>
      </c>
      <c r="AI40" s="38">
        <v>6.0000000000000001E-3</v>
      </c>
      <c r="AJ40" s="38">
        <v>6.4000000000000003E-3</v>
      </c>
      <c r="AK40" s="38">
        <v>7.1999999999999998E-3</v>
      </c>
      <c r="AL40" s="38">
        <v>8.0999999999999996E-3</v>
      </c>
      <c r="AM40" s="38">
        <v>9.1999999999999998E-3</v>
      </c>
      <c r="AN40" s="38">
        <v>1.0200000000000001E-2</v>
      </c>
      <c r="AO40" s="38">
        <v>1.12E-2</v>
      </c>
      <c r="AP40" s="38">
        <v>1.1900000000000001E-2</v>
      </c>
      <c r="AQ40" s="38">
        <v>1.24E-2</v>
      </c>
      <c r="AR40" s="38">
        <v>1.2699999999999999E-2</v>
      </c>
      <c r="AS40" s="38">
        <v>1.2999999999999999E-2</v>
      </c>
      <c r="AT40" s="38">
        <v>1.3100000000000001E-2</v>
      </c>
      <c r="AU40" s="38">
        <v>1.32E-2</v>
      </c>
      <c r="AV40" s="38">
        <v>1.3299999999999999E-2</v>
      </c>
      <c r="AW40" s="38">
        <v>1.35E-2</v>
      </c>
      <c r="AX40" s="38">
        <v>1.38E-2</v>
      </c>
      <c r="AY40" s="38">
        <v>1.44E-2</v>
      </c>
      <c r="AZ40" s="38">
        <v>1.52E-2</v>
      </c>
      <c r="BA40" s="38">
        <v>1.61E-2</v>
      </c>
      <c r="BB40" s="38">
        <v>1.6899999999999998E-2</v>
      </c>
      <c r="BC40" s="38">
        <v>1.72E-2</v>
      </c>
      <c r="BD40" s="67">
        <v>1.6799999999999999E-2</v>
      </c>
      <c r="BE40" s="67">
        <v>1.55E-2</v>
      </c>
      <c r="BF40" s="48">
        <v>1.3299999999999999E-2</v>
      </c>
      <c r="BG40" s="38">
        <v>1.03E-2</v>
      </c>
      <c r="BH40" s="38">
        <v>6.6E-3</v>
      </c>
      <c r="BI40" s="38">
        <v>2.3E-3</v>
      </c>
      <c r="BJ40" s="38">
        <v>-2.2000000000000001E-3</v>
      </c>
      <c r="BK40" s="38">
        <v>-6.7999999999999996E-3</v>
      </c>
      <c r="BL40" s="38">
        <v>-1.1299999999999999E-2</v>
      </c>
      <c r="BM40" s="39">
        <v>-1.0800000000000001E-2</v>
      </c>
      <c r="BN40" s="39">
        <v>-9.1999999999999998E-3</v>
      </c>
      <c r="BO40" s="39">
        <v>-6.7999999999999996E-3</v>
      </c>
      <c r="BP40" s="39">
        <v>-3.8E-3</v>
      </c>
      <c r="BQ40" s="39">
        <v>-5.9999999999999995E-4</v>
      </c>
      <c r="BR40" s="39">
        <v>2.5000000000000001E-3</v>
      </c>
      <c r="BS40" s="39">
        <v>5.3E-3</v>
      </c>
      <c r="BT40" s="39">
        <v>7.4999999999999997E-3</v>
      </c>
      <c r="BU40" s="39">
        <v>8.9999999999999993E-3</v>
      </c>
      <c r="BV40" s="39">
        <v>9.5999999999999992E-3</v>
      </c>
      <c r="BW40" s="39">
        <v>9.7000000000000003E-3</v>
      </c>
      <c r="BX40" s="39">
        <v>9.5999999999999992E-3</v>
      </c>
      <c r="BY40" s="39">
        <v>9.4999999999999998E-3</v>
      </c>
      <c r="BZ40" s="39">
        <v>9.2999999999999992E-3</v>
      </c>
      <c r="CA40" s="39">
        <v>9.2999999999999992E-3</v>
      </c>
      <c r="CB40" s="39">
        <v>9.4000000000000004E-3</v>
      </c>
      <c r="CC40" s="39">
        <v>9.4999999999999998E-3</v>
      </c>
      <c r="CD40" s="39">
        <v>9.7000000000000003E-3</v>
      </c>
      <c r="CE40" s="39">
        <v>9.9000000000000008E-3</v>
      </c>
      <c r="CF40" s="39">
        <v>0.01</v>
      </c>
    </row>
    <row r="41" spans="1:84">
      <c r="A41" s="32">
        <v>58</v>
      </c>
      <c r="B41" s="38">
        <v>3.0700000000000002E-2</v>
      </c>
      <c r="C41" s="38">
        <v>2.8000000000000001E-2</v>
      </c>
      <c r="D41" s="38">
        <v>2.52E-2</v>
      </c>
      <c r="E41" s="38">
        <v>2.24E-2</v>
      </c>
      <c r="F41" s="38">
        <v>1.9599999999999999E-2</v>
      </c>
      <c r="G41" s="38">
        <v>1.6899999999999998E-2</v>
      </c>
      <c r="H41" s="38">
        <v>1.4800000000000001E-2</v>
      </c>
      <c r="I41" s="38">
        <v>1.2999999999999999E-2</v>
      </c>
      <c r="J41" s="38">
        <v>1.1599999999999999E-2</v>
      </c>
      <c r="K41" s="38">
        <v>1.03E-2</v>
      </c>
      <c r="L41" s="38">
        <v>8.8999999999999999E-3</v>
      </c>
      <c r="M41" s="38">
        <v>7.6E-3</v>
      </c>
      <c r="N41" s="38">
        <v>6.3E-3</v>
      </c>
      <c r="O41" s="38">
        <v>5.1999999999999998E-3</v>
      </c>
      <c r="P41" s="38">
        <v>4.1999999999999997E-3</v>
      </c>
      <c r="Q41" s="38">
        <v>3.7000000000000002E-3</v>
      </c>
      <c r="R41" s="38">
        <v>3.7000000000000002E-3</v>
      </c>
      <c r="S41" s="38">
        <v>4.4999999999999997E-3</v>
      </c>
      <c r="T41" s="38">
        <v>6.3E-3</v>
      </c>
      <c r="U41" s="38">
        <v>8.8999999999999999E-3</v>
      </c>
      <c r="V41" s="38">
        <v>1.1900000000000001E-2</v>
      </c>
      <c r="W41" s="38">
        <v>1.5100000000000001E-2</v>
      </c>
      <c r="X41" s="38">
        <v>1.7999999999999999E-2</v>
      </c>
      <c r="Y41" s="38">
        <v>2.0199999999999999E-2</v>
      </c>
      <c r="Z41" s="38">
        <v>2.1299999999999999E-2</v>
      </c>
      <c r="AA41" s="38">
        <v>2.1100000000000001E-2</v>
      </c>
      <c r="AB41" s="38">
        <v>1.9599999999999999E-2</v>
      </c>
      <c r="AC41" s="38">
        <v>1.7000000000000001E-2</v>
      </c>
      <c r="AD41" s="38">
        <v>1.3899999999999999E-2</v>
      </c>
      <c r="AE41" s="38">
        <v>1.0699999999999999E-2</v>
      </c>
      <c r="AF41" s="38">
        <v>8.0999999999999996E-3</v>
      </c>
      <c r="AG41" s="38">
        <v>6.1999999999999998E-3</v>
      </c>
      <c r="AH41" s="38">
        <v>5.3E-3</v>
      </c>
      <c r="AI41" s="38">
        <v>5.1999999999999998E-3</v>
      </c>
      <c r="AJ41" s="38">
        <v>5.7999999999999996E-3</v>
      </c>
      <c r="AK41" s="38">
        <v>6.7000000000000002E-3</v>
      </c>
      <c r="AL41" s="38">
        <v>7.7000000000000002E-3</v>
      </c>
      <c r="AM41" s="38">
        <v>8.8000000000000005E-3</v>
      </c>
      <c r="AN41" s="38">
        <v>9.9000000000000008E-3</v>
      </c>
      <c r="AO41" s="38">
        <v>1.0699999999999999E-2</v>
      </c>
      <c r="AP41" s="38">
        <v>1.1299999999999999E-2</v>
      </c>
      <c r="AQ41" s="38">
        <v>1.17E-2</v>
      </c>
      <c r="AR41" s="38">
        <v>1.1900000000000001E-2</v>
      </c>
      <c r="AS41" s="38">
        <v>1.2E-2</v>
      </c>
      <c r="AT41" s="38">
        <v>1.21E-2</v>
      </c>
      <c r="AU41" s="38">
        <v>1.23E-2</v>
      </c>
      <c r="AV41" s="38">
        <v>1.26E-2</v>
      </c>
      <c r="AW41" s="38">
        <v>1.3100000000000001E-2</v>
      </c>
      <c r="AX41" s="38">
        <v>1.38E-2</v>
      </c>
      <c r="AY41" s="38">
        <v>1.49E-2</v>
      </c>
      <c r="AZ41" s="38">
        <v>1.61E-2</v>
      </c>
      <c r="BA41" s="38">
        <v>1.7500000000000002E-2</v>
      </c>
      <c r="BB41" s="38">
        <v>1.8700000000000001E-2</v>
      </c>
      <c r="BC41" s="38">
        <v>1.9400000000000001E-2</v>
      </c>
      <c r="BD41" s="67">
        <v>1.9400000000000001E-2</v>
      </c>
      <c r="BE41" s="67">
        <v>1.83E-2</v>
      </c>
      <c r="BF41" s="48">
        <v>1.6199999999999999E-2</v>
      </c>
      <c r="BG41" s="38">
        <v>1.32E-2</v>
      </c>
      <c r="BH41" s="38">
        <v>9.2999999999999992E-3</v>
      </c>
      <c r="BI41" s="38">
        <v>4.7000000000000002E-3</v>
      </c>
      <c r="BJ41" s="38">
        <v>-2.9999999999999997E-4</v>
      </c>
      <c r="BK41" s="38">
        <v>-5.4000000000000003E-3</v>
      </c>
      <c r="BL41" s="38">
        <v>-1.06E-2</v>
      </c>
      <c r="BM41" s="39">
        <v>-1.06E-2</v>
      </c>
      <c r="BN41" s="39">
        <v>-9.4999999999999998E-3</v>
      </c>
      <c r="BO41" s="39">
        <v>-7.4000000000000003E-3</v>
      </c>
      <c r="BP41" s="39">
        <v>-4.7000000000000002E-3</v>
      </c>
      <c r="BQ41" s="39">
        <v>-1.6999999999999999E-3</v>
      </c>
      <c r="BR41" s="39">
        <v>1.5E-3</v>
      </c>
      <c r="BS41" s="39">
        <v>4.4000000000000003E-3</v>
      </c>
      <c r="BT41" s="39">
        <v>6.7999999999999996E-3</v>
      </c>
      <c r="BU41" s="39">
        <v>8.5000000000000006E-3</v>
      </c>
      <c r="BV41" s="39">
        <v>9.4000000000000004E-3</v>
      </c>
      <c r="BW41" s="39">
        <v>9.7000000000000003E-3</v>
      </c>
      <c r="BX41" s="39">
        <v>9.7999999999999997E-3</v>
      </c>
      <c r="BY41" s="39">
        <v>9.7000000000000003E-3</v>
      </c>
      <c r="BZ41" s="39">
        <v>9.5999999999999992E-3</v>
      </c>
      <c r="CA41" s="39">
        <v>9.4999999999999998E-3</v>
      </c>
      <c r="CB41" s="39">
        <v>9.4999999999999998E-3</v>
      </c>
      <c r="CC41" s="39">
        <v>9.5999999999999992E-3</v>
      </c>
      <c r="CD41" s="39">
        <v>9.7999999999999997E-3</v>
      </c>
      <c r="CE41" s="39">
        <v>9.9000000000000008E-3</v>
      </c>
      <c r="CF41" s="39">
        <v>0.01</v>
      </c>
    </row>
    <row r="42" spans="1:84">
      <c r="A42" s="32">
        <v>59</v>
      </c>
      <c r="B42" s="38">
        <v>3.1E-2</v>
      </c>
      <c r="C42" s="38">
        <v>2.8000000000000001E-2</v>
      </c>
      <c r="D42" s="38">
        <v>2.4899999999999999E-2</v>
      </c>
      <c r="E42" s="38">
        <v>2.18E-2</v>
      </c>
      <c r="F42" s="38">
        <v>1.8800000000000001E-2</v>
      </c>
      <c r="G42" s="38">
        <v>1.6E-2</v>
      </c>
      <c r="H42" s="38">
        <v>1.37E-2</v>
      </c>
      <c r="I42" s="38">
        <v>1.1900000000000001E-2</v>
      </c>
      <c r="J42" s="38">
        <v>1.06E-2</v>
      </c>
      <c r="K42" s="38">
        <v>9.4999999999999998E-3</v>
      </c>
      <c r="L42" s="38">
        <v>8.5000000000000006E-3</v>
      </c>
      <c r="M42" s="38">
        <v>7.6E-3</v>
      </c>
      <c r="N42" s="38">
        <v>6.8999999999999999E-3</v>
      </c>
      <c r="O42" s="38">
        <v>6.3E-3</v>
      </c>
      <c r="P42" s="38">
        <v>5.7000000000000002E-3</v>
      </c>
      <c r="Q42" s="38">
        <v>5.4000000000000003E-3</v>
      </c>
      <c r="R42" s="38">
        <v>5.4000000000000003E-3</v>
      </c>
      <c r="S42" s="38">
        <v>6.1000000000000004E-3</v>
      </c>
      <c r="T42" s="38">
        <v>7.4999999999999997E-3</v>
      </c>
      <c r="U42" s="38">
        <v>9.5999999999999992E-3</v>
      </c>
      <c r="V42" s="38">
        <v>1.2200000000000001E-2</v>
      </c>
      <c r="W42" s="38">
        <v>1.49E-2</v>
      </c>
      <c r="X42" s="38">
        <v>1.7399999999999999E-2</v>
      </c>
      <c r="Y42" s="38">
        <v>1.9300000000000001E-2</v>
      </c>
      <c r="Z42" s="38">
        <v>2.0199999999999999E-2</v>
      </c>
      <c r="AA42" s="38">
        <v>1.9900000000000001E-2</v>
      </c>
      <c r="AB42" s="38">
        <v>1.84E-2</v>
      </c>
      <c r="AC42" s="38">
        <v>1.5900000000000001E-2</v>
      </c>
      <c r="AD42" s="38">
        <v>1.29E-2</v>
      </c>
      <c r="AE42" s="38">
        <v>9.9000000000000008E-3</v>
      </c>
      <c r="AF42" s="38">
        <v>7.3000000000000001E-3</v>
      </c>
      <c r="AG42" s="38">
        <v>5.4999999999999997E-3</v>
      </c>
      <c r="AH42" s="38">
        <v>4.5999999999999999E-3</v>
      </c>
      <c r="AI42" s="38">
        <v>4.5999999999999999E-3</v>
      </c>
      <c r="AJ42" s="38">
        <v>5.1999999999999998E-3</v>
      </c>
      <c r="AK42" s="38">
        <v>6.3E-3</v>
      </c>
      <c r="AL42" s="38">
        <v>7.4000000000000003E-3</v>
      </c>
      <c r="AM42" s="38">
        <v>8.6E-3</v>
      </c>
      <c r="AN42" s="38">
        <v>9.7000000000000003E-3</v>
      </c>
      <c r="AO42" s="38">
        <v>1.04E-2</v>
      </c>
      <c r="AP42" s="38">
        <v>1.0800000000000001E-2</v>
      </c>
      <c r="AQ42" s="38">
        <v>1.0999999999999999E-2</v>
      </c>
      <c r="AR42" s="38">
        <v>1.09E-2</v>
      </c>
      <c r="AS42" s="38">
        <v>1.09E-2</v>
      </c>
      <c r="AT42" s="38">
        <v>1.0999999999999999E-2</v>
      </c>
      <c r="AU42" s="38">
        <v>1.1299999999999999E-2</v>
      </c>
      <c r="AV42" s="38">
        <v>1.18E-2</v>
      </c>
      <c r="AW42" s="38">
        <v>1.26E-2</v>
      </c>
      <c r="AX42" s="38">
        <v>1.37E-2</v>
      </c>
      <c r="AY42" s="38">
        <v>1.5100000000000001E-2</v>
      </c>
      <c r="AZ42" s="38">
        <v>1.67E-2</v>
      </c>
      <c r="BA42" s="38">
        <v>1.84E-2</v>
      </c>
      <c r="BB42" s="38">
        <v>0.02</v>
      </c>
      <c r="BC42" s="38">
        <v>2.1100000000000001E-2</v>
      </c>
      <c r="BD42" s="67">
        <v>2.1299999999999999E-2</v>
      </c>
      <c r="BE42" s="67">
        <v>2.06E-2</v>
      </c>
      <c r="BF42" s="48">
        <v>1.8800000000000001E-2</v>
      </c>
      <c r="BG42" s="38">
        <v>1.5900000000000001E-2</v>
      </c>
      <c r="BH42" s="38">
        <v>1.21E-2</v>
      </c>
      <c r="BI42" s="38">
        <v>7.4000000000000003E-3</v>
      </c>
      <c r="BJ42" s="38">
        <v>2.2000000000000001E-3</v>
      </c>
      <c r="BK42" s="38">
        <v>-3.3999999999999998E-3</v>
      </c>
      <c r="BL42" s="38">
        <v>-8.9999999999999993E-3</v>
      </c>
      <c r="BM42" s="39">
        <v>-9.4999999999999998E-3</v>
      </c>
      <c r="BN42" s="39">
        <v>-8.8999999999999999E-3</v>
      </c>
      <c r="BO42" s="39">
        <v>-7.4000000000000003E-3</v>
      </c>
      <c r="BP42" s="39">
        <v>-5.1000000000000004E-3</v>
      </c>
      <c r="BQ42" s="39">
        <v>-2.3E-3</v>
      </c>
      <c r="BR42" s="39">
        <v>5.9999999999999995E-4</v>
      </c>
      <c r="BS42" s="39">
        <v>3.5000000000000001E-3</v>
      </c>
      <c r="BT42" s="39">
        <v>5.8999999999999999E-3</v>
      </c>
      <c r="BU42" s="39">
        <v>7.7999999999999996E-3</v>
      </c>
      <c r="BV42" s="39">
        <v>8.8999999999999999E-3</v>
      </c>
      <c r="BW42" s="39">
        <v>9.4999999999999998E-3</v>
      </c>
      <c r="BX42" s="39">
        <v>9.7000000000000003E-3</v>
      </c>
      <c r="BY42" s="39">
        <v>9.7999999999999997E-3</v>
      </c>
      <c r="BZ42" s="39">
        <v>9.7999999999999997E-3</v>
      </c>
      <c r="CA42" s="39">
        <v>9.7000000000000003E-3</v>
      </c>
      <c r="CB42" s="39">
        <v>9.7000000000000003E-3</v>
      </c>
      <c r="CC42" s="39">
        <v>9.7000000000000003E-3</v>
      </c>
      <c r="CD42" s="39">
        <v>9.7999999999999997E-3</v>
      </c>
      <c r="CE42" s="39">
        <v>9.9000000000000008E-3</v>
      </c>
      <c r="CF42" s="39">
        <v>0.01</v>
      </c>
    </row>
    <row r="43" spans="1:84">
      <c r="A43" s="32">
        <v>60</v>
      </c>
      <c r="B43" s="38">
        <v>3.1E-2</v>
      </c>
      <c r="C43" s="38">
        <v>2.7699999999999999E-2</v>
      </c>
      <c r="D43" s="38">
        <v>2.4500000000000001E-2</v>
      </c>
      <c r="E43" s="38">
        <v>2.12E-2</v>
      </c>
      <c r="F43" s="38">
        <v>1.7999999999999999E-2</v>
      </c>
      <c r="G43" s="38">
        <v>1.5100000000000001E-2</v>
      </c>
      <c r="H43" s="38">
        <v>1.26E-2</v>
      </c>
      <c r="I43" s="38">
        <v>1.0800000000000001E-2</v>
      </c>
      <c r="J43" s="38">
        <v>9.4999999999999998E-3</v>
      </c>
      <c r="K43" s="38">
        <v>8.6E-3</v>
      </c>
      <c r="L43" s="38">
        <v>8.0000000000000002E-3</v>
      </c>
      <c r="M43" s="38">
        <v>7.6E-3</v>
      </c>
      <c r="N43" s="38">
        <v>7.4000000000000003E-3</v>
      </c>
      <c r="O43" s="38">
        <v>7.3000000000000001E-3</v>
      </c>
      <c r="P43" s="38">
        <v>7.3000000000000001E-3</v>
      </c>
      <c r="Q43" s="38">
        <v>7.3000000000000001E-3</v>
      </c>
      <c r="R43" s="38">
        <v>7.4000000000000003E-3</v>
      </c>
      <c r="S43" s="38">
        <v>8.0000000000000002E-3</v>
      </c>
      <c r="T43" s="38">
        <v>9.1000000000000004E-3</v>
      </c>
      <c r="U43" s="38">
        <v>1.0800000000000001E-2</v>
      </c>
      <c r="V43" s="38">
        <v>1.2800000000000001E-2</v>
      </c>
      <c r="W43" s="38">
        <v>1.4999999999999999E-2</v>
      </c>
      <c r="X43" s="38">
        <v>1.6899999999999998E-2</v>
      </c>
      <c r="Y43" s="38">
        <v>1.84E-2</v>
      </c>
      <c r="Z43" s="38">
        <v>1.9E-2</v>
      </c>
      <c r="AA43" s="38">
        <v>1.8499999999999999E-2</v>
      </c>
      <c r="AB43" s="38">
        <v>1.7000000000000001E-2</v>
      </c>
      <c r="AC43" s="38">
        <v>1.47E-2</v>
      </c>
      <c r="AD43" s="38">
        <v>1.1900000000000001E-2</v>
      </c>
      <c r="AE43" s="38">
        <v>8.9999999999999993E-3</v>
      </c>
      <c r="AF43" s="38">
        <v>6.4999999999999997E-3</v>
      </c>
      <c r="AG43" s="38">
        <v>4.7999999999999996E-3</v>
      </c>
      <c r="AH43" s="38">
        <v>3.8999999999999998E-3</v>
      </c>
      <c r="AI43" s="38">
        <v>4.0000000000000001E-3</v>
      </c>
      <c r="AJ43" s="38">
        <v>4.7999999999999996E-3</v>
      </c>
      <c r="AK43" s="38">
        <v>6.0000000000000001E-3</v>
      </c>
      <c r="AL43" s="38">
        <v>7.3000000000000001E-3</v>
      </c>
      <c r="AM43" s="38">
        <v>8.6E-3</v>
      </c>
      <c r="AN43" s="38">
        <v>9.5999999999999992E-3</v>
      </c>
      <c r="AO43" s="38">
        <v>1.0200000000000001E-2</v>
      </c>
      <c r="AP43" s="38">
        <v>1.04E-2</v>
      </c>
      <c r="AQ43" s="38">
        <v>1.03E-2</v>
      </c>
      <c r="AR43" s="38">
        <v>0.01</v>
      </c>
      <c r="AS43" s="38">
        <v>9.7999999999999997E-3</v>
      </c>
      <c r="AT43" s="38">
        <v>9.7999999999999997E-3</v>
      </c>
      <c r="AU43" s="38">
        <v>1.0200000000000001E-2</v>
      </c>
      <c r="AV43" s="38">
        <v>1.0999999999999999E-2</v>
      </c>
      <c r="AW43" s="38">
        <v>1.2E-2</v>
      </c>
      <c r="AX43" s="38">
        <v>1.34E-2</v>
      </c>
      <c r="AY43" s="38">
        <v>1.5100000000000001E-2</v>
      </c>
      <c r="AZ43" s="38">
        <v>1.7000000000000001E-2</v>
      </c>
      <c r="BA43" s="38">
        <v>1.9E-2</v>
      </c>
      <c r="BB43" s="38">
        <v>2.0799999999999999E-2</v>
      </c>
      <c r="BC43" s="38">
        <v>2.2200000000000001E-2</v>
      </c>
      <c r="BD43" s="67">
        <v>2.2800000000000001E-2</v>
      </c>
      <c r="BE43" s="67">
        <v>2.24E-2</v>
      </c>
      <c r="BF43" s="48">
        <v>2.0899999999999998E-2</v>
      </c>
      <c r="BG43" s="38">
        <v>1.83E-2</v>
      </c>
      <c r="BH43" s="38">
        <v>1.47E-2</v>
      </c>
      <c r="BI43" s="38">
        <v>1.01E-2</v>
      </c>
      <c r="BJ43" s="38">
        <v>4.7999999999999996E-3</v>
      </c>
      <c r="BK43" s="38">
        <v>-8.9999999999999998E-4</v>
      </c>
      <c r="BL43" s="38">
        <v>-6.7999999999999996E-3</v>
      </c>
      <c r="BM43" s="39">
        <v>-7.6E-3</v>
      </c>
      <c r="BN43" s="39">
        <v>-7.4999999999999997E-3</v>
      </c>
      <c r="BO43" s="39">
        <v>-6.6E-3</v>
      </c>
      <c r="BP43" s="39">
        <v>-4.8999999999999998E-3</v>
      </c>
      <c r="BQ43" s="39">
        <v>-2.5999999999999999E-3</v>
      </c>
      <c r="BR43" s="39">
        <v>0</v>
      </c>
      <c r="BS43" s="39">
        <v>2.5999999999999999E-3</v>
      </c>
      <c r="BT43" s="39">
        <v>5.1000000000000004E-3</v>
      </c>
      <c r="BU43" s="39">
        <v>7.0000000000000001E-3</v>
      </c>
      <c r="BV43" s="39">
        <v>8.3000000000000001E-3</v>
      </c>
      <c r="BW43" s="39">
        <v>9.1000000000000004E-3</v>
      </c>
      <c r="BX43" s="39">
        <v>9.5999999999999992E-3</v>
      </c>
      <c r="BY43" s="39">
        <v>9.7999999999999997E-3</v>
      </c>
      <c r="BZ43" s="39">
        <v>9.7999999999999997E-3</v>
      </c>
      <c r="CA43" s="39">
        <v>9.7999999999999997E-3</v>
      </c>
      <c r="CB43" s="39">
        <v>9.7999999999999997E-3</v>
      </c>
      <c r="CC43" s="39">
        <v>9.7999999999999997E-3</v>
      </c>
      <c r="CD43" s="39">
        <v>9.9000000000000008E-3</v>
      </c>
      <c r="CE43" s="39">
        <v>0.01</v>
      </c>
      <c r="CF43" s="39">
        <v>0.01</v>
      </c>
    </row>
    <row r="44" spans="1:84">
      <c r="A44" s="32">
        <v>61</v>
      </c>
      <c r="B44" s="38">
        <v>3.0499999999999999E-2</v>
      </c>
      <c r="C44" s="38">
        <v>2.7199999999999998E-2</v>
      </c>
      <c r="D44" s="38">
        <v>2.3900000000000001E-2</v>
      </c>
      <c r="E44" s="38">
        <v>2.0500000000000001E-2</v>
      </c>
      <c r="F44" s="38">
        <v>1.72E-2</v>
      </c>
      <c r="G44" s="38">
        <v>1.4200000000000001E-2</v>
      </c>
      <c r="H44" s="38">
        <v>1.18E-2</v>
      </c>
      <c r="I44" s="38">
        <v>9.9000000000000008E-3</v>
      </c>
      <c r="J44" s="38">
        <v>8.6999999999999994E-3</v>
      </c>
      <c r="K44" s="38">
        <v>7.9000000000000008E-3</v>
      </c>
      <c r="L44" s="38">
        <v>7.6E-3</v>
      </c>
      <c r="M44" s="38">
        <v>7.6E-3</v>
      </c>
      <c r="N44" s="38">
        <v>7.9000000000000008E-3</v>
      </c>
      <c r="O44" s="38">
        <v>8.3000000000000001E-3</v>
      </c>
      <c r="P44" s="38">
        <v>8.6999999999999994E-3</v>
      </c>
      <c r="Q44" s="38">
        <v>9.1000000000000004E-3</v>
      </c>
      <c r="R44" s="38">
        <v>9.4999999999999998E-3</v>
      </c>
      <c r="S44" s="38">
        <v>0.01</v>
      </c>
      <c r="T44" s="38">
        <v>1.0999999999999999E-2</v>
      </c>
      <c r="U44" s="38">
        <v>1.2200000000000001E-2</v>
      </c>
      <c r="V44" s="38">
        <v>1.37E-2</v>
      </c>
      <c r="W44" s="38">
        <v>1.52E-2</v>
      </c>
      <c r="X44" s="38">
        <v>1.66E-2</v>
      </c>
      <c r="Y44" s="38">
        <v>1.7600000000000001E-2</v>
      </c>
      <c r="Z44" s="38">
        <v>1.78E-2</v>
      </c>
      <c r="AA44" s="38">
        <v>1.72E-2</v>
      </c>
      <c r="AB44" s="38">
        <v>1.5599999999999999E-2</v>
      </c>
      <c r="AC44" s="38">
        <v>1.34E-2</v>
      </c>
      <c r="AD44" s="38">
        <v>1.0800000000000001E-2</v>
      </c>
      <c r="AE44" s="38">
        <v>8.0999999999999996E-3</v>
      </c>
      <c r="AF44" s="38">
        <v>5.7999999999999996E-3</v>
      </c>
      <c r="AG44" s="38">
        <v>4.1000000000000003E-3</v>
      </c>
      <c r="AH44" s="38">
        <v>3.3999999999999998E-3</v>
      </c>
      <c r="AI44" s="38">
        <v>3.5000000000000001E-3</v>
      </c>
      <c r="AJ44" s="38">
        <v>4.4000000000000003E-3</v>
      </c>
      <c r="AK44" s="38">
        <v>5.7999999999999996E-3</v>
      </c>
      <c r="AL44" s="38">
        <v>7.3000000000000001E-3</v>
      </c>
      <c r="AM44" s="38">
        <v>8.6999999999999994E-3</v>
      </c>
      <c r="AN44" s="38">
        <v>9.7000000000000003E-3</v>
      </c>
      <c r="AO44" s="38">
        <v>1.01E-2</v>
      </c>
      <c r="AP44" s="38">
        <v>0.01</v>
      </c>
      <c r="AQ44" s="38">
        <v>9.5999999999999992E-3</v>
      </c>
      <c r="AR44" s="38">
        <v>8.9999999999999993E-3</v>
      </c>
      <c r="AS44" s="38">
        <v>8.6E-3</v>
      </c>
      <c r="AT44" s="38">
        <v>8.6E-3</v>
      </c>
      <c r="AU44" s="38">
        <v>9.1000000000000004E-3</v>
      </c>
      <c r="AV44" s="38">
        <v>0.01</v>
      </c>
      <c r="AW44" s="38">
        <v>1.1299999999999999E-2</v>
      </c>
      <c r="AX44" s="38">
        <v>1.2999999999999999E-2</v>
      </c>
      <c r="AY44" s="38">
        <v>1.49E-2</v>
      </c>
      <c r="AZ44" s="38">
        <v>1.7000000000000001E-2</v>
      </c>
      <c r="BA44" s="38">
        <v>1.9199999999999998E-2</v>
      </c>
      <c r="BB44" s="38">
        <v>2.1299999999999999E-2</v>
      </c>
      <c r="BC44" s="38">
        <v>2.29E-2</v>
      </c>
      <c r="BD44" s="67">
        <v>2.3699999999999999E-2</v>
      </c>
      <c r="BE44" s="67">
        <v>2.3699999999999999E-2</v>
      </c>
      <c r="BF44" s="48">
        <v>2.2499999999999999E-2</v>
      </c>
      <c r="BG44" s="38">
        <v>2.0199999999999999E-2</v>
      </c>
      <c r="BH44" s="38">
        <v>1.6899999999999998E-2</v>
      </c>
      <c r="BI44" s="38">
        <v>1.26E-2</v>
      </c>
      <c r="BJ44" s="38">
        <v>7.4999999999999997E-3</v>
      </c>
      <c r="BK44" s="38">
        <v>1.8E-3</v>
      </c>
      <c r="BL44" s="38">
        <v>-4.0000000000000001E-3</v>
      </c>
      <c r="BM44" s="39">
        <v>-5.1000000000000004E-3</v>
      </c>
      <c r="BN44" s="39">
        <v>-5.4999999999999997E-3</v>
      </c>
      <c r="BO44" s="39">
        <v>-5.1999999999999998E-3</v>
      </c>
      <c r="BP44" s="39">
        <v>-4.1000000000000003E-3</v>
      </c>
      <c r="BQ44" s="39">
        <v>-2.3999999999999998E-3</v>
      </c>
      <c r="BR44" s="39">
        <v>-2.9999999999999997E-4</v>
      </c>
      <c r="BS44" s="39">
        <v>2E-3</v>
      </c>
      <c r="BT44" s="39">
        <v>4.3E-3</v>
      </c>
      <c r="BU44" s="39">
        <v>6.1999999999999998E-3</v>
      </c>
      <c r="BV44" s="39">
        <v>7.6E-3</v>
      </c>
      <c r="BW44" s="39">
        <v>8.6E-3</v>
      </c>
      <c r="BX44" s="39">
        <v>9.2999999999999992E-3</v>
      </c>
      <c r="BY44" s="39">
        <v>9.7000000000000003E-3</v>
      </c>
      <c r="BZ44" s="39">
        <v>9.7999999999999997E-3</v>
      </c>
      <c r="CA44" s="39">
        <v>9.9000000000000008E-3</v>
      </c>
      <c r="CB44" s="39">
        <v>9.9000000000000008E-3</v>
      </c>
      <c r="CC44" s="39">
        <v>9.9000000000000008E-3</v>
      </c>
      <c r="CD44" s="39">
        <v>9.9000000000000008E-3</v>
      </c>
      <c r="CE44" s="39">
        <v>0.01</v>
      </c>
      <c r="CF44" s="39">
        <v>0.01</v>
      </c>
    </row>
    <row r="45" spans="1:84">
      <c r="A45" s="32">
        <v>62</v>
      </c>
      <c r="B45" s="38">
        <v>2.9700000000000001E-2</v>
      </c>
      <c r="C45" s="38">
        <v>2.64E-2</v>
      </c>
      <c r="D45" s="38">
        <v>2.3099999999999999E-2</v>
      </c>
      <c r="E45" s="38">
        <v>1.9800000000000002E-2</v>
      </c>
      <c r="F45" s="38">
        <v>1.6500000000000001E-2</v>
      </c>
      <c r="G45" s="38">
        <v>1.3599999999999999E-2</v>
      </c>
      <c r="H45" s="38">
        <v>1.11E-2</v>
      </c>
      <c r="I45" s="38">
        <v>9.2999999999999992E-3</v>
      </c>
      <c r="J45" s="38">
        <v>8.0999999999999996E-3</v>
      </c>
      <c r="K45" s="38">
        <v>7.4999999999999997E-3</v>
      </c>
      <c r="L45" s="38">
        <v>7.3000000000000001E-3</v>
      </c>
      <c r="M45" s="38">
        <v>7.6E-3</v>
      </c>
      <c r="N45" s="38">
        <v>8.3000000000000001E-3</v>
      </c>
      <c r="O45" s="38">
        <v>9.1999999999999998E-3</v>
      </c>
      <c r="P45" s="38">
        <v>1.01E-2</v>
      </c>
      <c r="Q45" s="38">
        <v>1.0800000000000001E-2</v>
      </c>
      <c r="R45" s="38">
        <v>1.15E-2</v>
      </c>
      <c r="S45" s="38">
        <v>1.21E-2</v>
      </c>
      <c r="T45" s="38">
        <v>1.29E-2</v>
      </c>
      <c r="U45" s="38">
        <v>1.37E-2</v>
      </c>
      <c r="V45" s="38">
        <v>1.47E-2</v>
      </c>
      <c r="W45" s="38">
        <v>1.5699999999999999E-2</v>
      </c>
      <c r="X45" s="38">
        <v>1.6500000000000001E-2</v>
      </c>
      <c r="Y45" s="38">
        <v>1.7000000000000001E-2</v>
      </c>
      <c r="Z45" s="38">
        <v>1.6799999999999999E-2</v>
      </c>
      <c r="AA45" s="38">
        <v>1.5900000000000001E-2</v>
      </c>
      <c r="AB45" s="38">
        <v>1.43E-2</v>
      </c>
      <c r="AC45" s="38">
        <v>1.21E-2</v>
      </c>
      <c r="AD45" s="38">
        <v>9.5999999999999992E-3</v>
      </c>
      <c r="AE45" s="38">
        <v>7.1000000000000004E-3</v>
      </c>
      <c r="AF45" s="38">
        <v>5.0000000000000001E-3</v>
      </c>
      <c r="AG45" s="38">
        <v>3.5000000000000001E-3</v>
      </c>
      <c r="AH45" s="38">
        <v>2.8999999999999998E-3</v>
      </c>
      <c r="AI45" s="38">
        <v>3.2000000000000002E-3</v>
      </c>
      <c r="AJ45" s="38">
        <v>4.1999999999999997E-3</v>
      </c>
      <c r="AK45" s="38">
        <v>5.7000000000000002E-3</v>
      </c>
      <c r="AL45" s="38">
        <v>7.4000000000000003E-3</v>
      </c>
      <c r="AM45" s="38">
        <v>8.8999999999999999E-3</v>
      </c>
      <c r="AN45" s="38">
        <v>9.7999999999999997E-3</v>
      </c>
      <c r="AO45" s="38">
        <v>1.01E-2</v>
      </c>
      <c r="AP45" s="38">
        <v>9.7000000000000003E-3</v>
      </c>
      <c r="AQ45" s="38">
        <v>8.8999999999999999E-3</v>
      </c>
      <c r="AR45" s="38">
        <v>8.0000000000000002E-3</v>
      </c>
      <c r="AS45" s="38">
        <v>7.4999999999999997E-3</v>
      </c>
      <c r="AT45" s="38">
        <v>7.4000000000000003E-3</v>
      </c>
      <c r="AU45" s="38">
        <v>7.9000000000000008E-3</v>
      </c>
      <c r="AV45" s="38">
        <v>8.9999999999999993E-3</v>
      </c>
      <c r="AW45" s="38">
        <v>1.0500000000000001E-2</v>
      </c>
      <c r="AX45" s="38">
        <v>1.24E-2</v>
      </c>
      <c r="AY45" s="38">
        <v>1.4500000000000001E-2</v>
      </c>
      <c r="AZ45" s="38">
        <v>1.6799999999999999E-2</v>
      </c>
      <c r="BA45" s="38">
        <v>1.9199999999999998E-2</v>
      </c>
      <c r="BB45" s="38">
        <v>2.1499999999999998E-2</v>
      </c>
      <c r="BC45" s="38">
        <v>2.3300000000000001E-2</v>
      </c>
      <c r="BD45" s="67">
        <v>2.4299999999999999E-2</v>
      </c>
      <c r="BE45" s="67">
        <v>2.4500000000000001E-2</v>
      </c>
      <c r="BF45" s="48">
        <v>2.3599999999999999E-2</v>
      </c>
      <c r="BG45" s="38">
        <v>2.1600000000000001E-2</v>
      </c>
      <c r="BH45" s="38">
        <v>1.8700000000000001E-2</v>
      </c>
      <c r="BI45" s="38">
        <v>1.47E-2</v>
      </c>
      <c r="BJ45" s="38">
        <v>9.9000000000000008E-3</v>
      </c>
      <c r="BK45" s="38">
        <v>4.4999999999999997E-3</v>
      </c>
      <c r="BL45" s="38">
        <v>-1.1000000000000001E-3</v>
      </c>
      <c r="BM45" s="39">
        <v>-2.3E-3</v>
      </c>
      <c r="BN45" s="39">
        <v>-3.0999999999999999E-3</v>
      </c>
      <c r="BO45" s="39">
        <v>-3.3E-3</v>
      </c>
      <c r="BP45" s="39">
        <v>-2.8E-3</v>
      </c>
      <c r="BQ45" s="39">
        <v>-1.8E-3</v>
      </c>
      <c r="BR45" s="39">
        <v>-2.0000000000000001E-4</v>
      </c>
      <c r="BS45" s="39">
        <v>1.6000000000000001E-3</v>
      </c>
      <c r="BT45" s="39">
        <v>3.5999999999999999E-3</v>
      </c>
      <c r="BU45" s="39">
        <v>5.4000000000000003E-3</v>
      </c>
      <c r="BV45" s="39">
        <v>6.8999999999999999E-3</v>
      </c>
      <c r="BW45" s="39">
        <v>8.0000000000000002E-3</v>
      </c>
      <c r="BX45" s="39">
        <v>8.8000000000000005E-3</v>
      </c>
      <c r="BY45" s="39">
        <v>9.4000000000000004E-3</v>
      </c>
      <c r="BZ45" s="39">
        <v>9.7000000000000003E-3</v>
      </c>
      <c r="CA45" s="39">
        <v>9.9000000000000008E-3</v>
      </c>
      <c r="CB45" s="39">
        <v>9.9000000000000008E-3</v>
      </c>
      <c r="CC45" s="39">
        <v>9.9000000000000008E-3</v>
      </c>
      <c r="CD45" s="39">
        <v>9.9000000000000008E-3</v>
      </c>
      <c r="CE45" s="39">
        <v>0.01</v>
      </c>
      <c r="CF45" s="39">
        <v>0.01</v>
      </c>
    </row>
    <row r="46" spans="1:84">
      <c r="A46" s="32">
        <v>63</v>
      </c>
      <c r="B46" s="38">
        <v>2.8500000000000001E-2</v>
      </c>
      <c r="C46" s="38">
        <v>2.53E-2</v>
      </c>
      <c r="D46" s="38">
        <v>2.2100000000000002E-2</v>
      </c>
      <c r="E46" s="38">
        <v>1.9E-2</v>
      </c>
      <c r="F46" s="38">
        <v>1.5900000000000001E-2</v>
      </c>
      <c r="G46" s="38">
        <v>1.2999999999999999E-2</v>
      </c>
      <c r="H46" s="38">
        <v>1.0699999999999999E-2</v>
      </c>
      <c r="I46" s="38">
        <v>8.9999999999999993E-3</v>
      </c>
      <c r="J46" s="38">
        <v>7.9000000000000008E-3</v>
      </c>
      <c r="K46" s="38">
        <v>7.4000000000000003E-3</v>
      </c>
      <c r="L46" s="38">
        <v>7.4000000000000003E-3</v>
      </c>
      <c r="M46" s="38">
        <v>7.7999999999999996E-3</v>
      </c>
      <c r="N46" s="38">
        <v>8.6999999999999994E-3</v>
      </c>
      <c r="O46" s="38">
        <v>9.9000000000000008E-3</v>
      </c>
      <c r="P46" s="38">
        <v>1.12E-2</v>
      </c>
      <c r="Q46" s="38">
        <v>1.23E-2</v>
      </c>
      <c r="R46" s="38">
        <v>1.3299999999999999E-2</v>
      </c>
      <c r="S46" s="38">
        <v>1.4E-2</v>
      </c>
      <c r="T46" s="38">
        <v>1.47E-2</v>
      </c>
      <c r="U46" s="38">
        <v>1.5299999999999999E-2</v>
      </c>
      <c r="V46" s="38">
        <v>1.5800000000000002E-2</v>
      </c>
      <c r="W46" s="38">
        <v>1.6299999999999999E-2</v>
      </c>
      <c r="X46" s="38">
        <v>1.67E-2</v>
      </c>
      <c r="Y46" s="38">
        <v>1.66E-2</v>
      </c>
      <c r="Z46" s="38">
        <v>1.6E-2</v>
      </c>
      <c r="AA46" s="38">
        <v>1.4800000000000001E-2</v>
      </c>
      <c r="AB46" s="38">
        <v>1.2999999999999999E-2</v>
      </c>
      <c r="AC46" s="38">
        <v>1.0800000000000001E-2</v>
      </c>
      <c r="AD46" s="38">
        <v>8.3999999999999995E-3</v>
      </c>
      <c r="AE46" s="38">
        <v>6.1000000000000004E-3</v>
      </c>
      <c r="AF46" s="38">
        <v>4.1999999999999997E-3</v>
      </c>
      <c r="AG46" s="38">
        <v>2.8999999999999998E-3</v>
      </c>
      <c r="AH46" s="38">
        <v>2.3999999999999998E-3</v>
      </c>
      <c r="AI46" s="38">
        <v>2.8999999999999998E-3</v>
      </c>
      <c r="AJ46" s="38">
        <v>4.1000000000000003E-3</v>
      </c>
      <c r="AK46" s="38">
        <v>5.7999999999999996E-3</v>
      </c>
      <c r="AL46" s="38">
        <v>7.6E-3</v>
      </c>
      <c r="AM46" s="38">
        <v>9.1000000000000004E-3</v>
      </c>
      <c r="AN46" s="38">
        <v>0.01</v>
      </c>
      <c r="AO46" s="38">
        <v>0.01</v>
      </c>
      <c r="AP46" s="38">
        <v>9.4000000000000004E-3</v>
      </c>
      <c r="AQ46" s="38">
        <v>8.3000000000000001E-3</v>
      </c>
      <c r="AR46" s="38">
        <v>7.1999999999999998E-3</v>
      </c>
      <c r="AS46" s="38">
        <v>6.4999999999999997E-3</v>
      </c>
      <c r="AT46" s="38">
        <v>6.3E-3</v>
      </c>
      <c r="AU46" s="38">
        <v>6.7999999999999996E-3</v>
      </c>
      <c r="AV46" s="38">
        <v>8.0000000000000002E-3</v>
      </c>
      <c r="AW46" s="38">
        <v>9.5999999999999992E-3</v>
      </c>
      <c r="AX46" s="38">
        <v>1.1599999999999999E-2</v>
      </c>
      <c r="AY46" s="38">
        <v>1.4E-2</v>
      </c>
      <c r="AZ46" s="38">
        <v>1.6500000000000001E-2</v>
      </c>
      <c r="BA46" s="38">
        <v>1.9099999999999999E-2</v>
      </c>
      <c r="BB46" s="38">
        <v>2.1499999999999998E-2</v>
      </c>
      <c r="BC46" s="38">
        <v>2.3400000000000001E-2</v>
      </c>
      <c r="BD46" s="67">
        <v>2.46E-2</v>
      </c>
      <c r="BE46" s="67">
        <v>2.4899999999999999E-2</v>
      </c>
      <c r="BF46" s="48">
        <v>2.4199999999999999E-2</v>
      </c>
      <c r="BG46" s="38">
        <v>2.2499999999999999E-2</v>
      </c>
      <c r="BH46" s="38">
        <v>1.9900000000000001E-2</v>
      </c>
      <c r="BI46" s="38">
        <v>1.6299999999999999E-2</v>
      </c>
      <c r="BJ46" s="38">
        <v>1.2E-2</v>
      </c>
      <c r="BK46" s="38">
        <v>7.0000000000000001E-3</v>
      </c>
      <c r="BL46" s="38">
        <v>1.9E-3</v>
      </c>
      <c r="BM46" s="39">
        <v>5.0000000000000001E-4</v>
      </c>
      <c r="BN46" s="39">
        <v>-5.0000000000000001E-4</v>
      </c>
      <c r="BO46" s="39">
        <v>-1.1000000000000001E-3</v>
      </c>
      <c r="BP46" s="39">
        <v>-1.1999999999999999E-3</v>
      </c>
      <c r="BQ46" s="39">
        <v>-6.9999999999999999E-4</v>
      </c>
      <c r="BR46" s="39">
        <v>2.0000000000000001E-4</v>
      </c>
      <c r="BS46" s="39">
        <v>1.5E-3</v>
      </c>
      <c r="BT46" s="39">
        <v>3.0999999999999999E-3</v>
      </c>
      <c r="BU46" s="39">
        <v>4.7000000000000002E-3</v>
      </c>
      <c r="BV46" s="39">
        <v>6.1000000000000004E-3</v>
      </c>
      <c r="BW46" s="39">
        <v>7.3000000000000001E-3</v>
      </c>
      <c r="BX46" s="39">
        <v>8.3000000000000001E-3</v>
      </c>
      <c r="BY46" s="39">
        <v>9.1000000000000004E-3</v>
      </c>
      <c r="BZ46" s="39">
        <v>9.4999999999999998E-3</v>
      </c>
      <c r="CA46" s="39">
        <v>9.7999999999999997E-3</v>
      </c>
      <c r="CB46" s="39">
        <v>9.9000000000000008E-3</v>
      </c>
      <c r="CC46" s="39">
        <v>0.01</v>
      </c>
      <c r="CD46" s="39">
        <v>0.01</v>
      </c>
      <c r="CE46" s="39">
        <v>0.01</v>
      </c>
      <c r="CF46" s="39">
        <v>0.01</v>
      </c>
    </row>
    <row r="47" spans="1:84">
      <c r="A47" s="32">
        <v>64</v>
      </c>
      <c r="B47" s="38">
        <v>2.7099999999999999E-2</v>
      </c>
      <c r="C47" s="38">
        <v>2.41E-2</v>
      </c>
      <c r="D47" s="38">
        <v>2.1100000000000001E-2</v>
      </c>
      <c r="E47" s="38">
        <v>1.8200000000000001E-2</v>
      </c>
      <c r="F47" s="38">
        <v>1.5299999999999999E-2</v>
      </c>
      <c r="G47" s="38">
        <v>1.2699999999999999E-2</v>
      </c>
      <c r="H47" s="38">
        <v>1.06E-2</v>
      </c>
      <c r="I47" s="38">
        <v>9.1000000000000004E-3</v>
      </c>
      <c r="J47" s="38">
        <v>8.0999999999999996E-3</v>
      </c>
      <c r="K47" s="38">
        <v>7.6E-3</v>
      </c>
      <c r="L47" s="38">
        <v>7.7000000000000002E-3</v>
      </c>
      <c r="M47" s="38">
        <v>8.2000000000000007E-3</v>
      </c>
      <c r="N47" s="38">
        <v>9.1999999999999998E-3</v>
      </c>
      <c r="O47" s="38">
        <v>1.0500000000000001E-2</v>
      </c>
      <c r="P47" s="38">
        <v>1.2E-2</v>
      </c>
      <c r="Q47" s="38">
        <v>1.35E-2</v>
      </c>
      <c r="R47" s="38">
        <v>1.47E-2</v>
      </c>
      <c r="S47" s="38">
        <v>1.5699999999999999E-2</v>
      </c>
      <c r="T47" s="38">
        <v>1.6299999999999999E-2</v>
      </c>
      <c r="U47" s="38">
        <v>1.67E-2</v>
      </c>
      <c r="V47" s="38">
        <v>1.7000000000000001E-2</v>
      </c>
      <c r="W47" s="38">
        <v>1.7100000000000001E-2</v>
      </c>
      <c r="X47" s="38">
        <v>1.7000000000000001E-2</v>
      </c>
      <c r="Y47" s="38">
        <v>1.66E-2</v>
      </c>
      <c r="Z47" s="38">
        <v>1.5599999999999999E-2</v>
      </c>
      <c r="AA47" s="38">
        <v>1.4E-2</v>
      </c>
      <c r="AB47" s="38">
        <v>1.2E-2</v>
      </c>
      <c r="AC47" s="38">
        <v>9.7000000000000003E-3</v>
      </c>
      <c r="AD47" s="38">
        <v>7.3000000000000001E-3</v>
      </c>
      <c r="AE47" s="38">
        <v>5.1000000000000004E-3</v>
      </c>
      <c r="AF47" s="38">
        <v>3.3999999999999998E-3</v>
      </c>
      <c r="AG47" s="38">
        <v>2.3E-3</v>
      </c>
      <c r="AH47" s="38">
        <v>2E-3</v>
      </c>
      <c r="AI47" s="38">
        <v>2.5999999999999999E-3</v>
      </c>
      <c r="AJ47" s="38">
        <v>4.0000000000000001E-3</v>
      </c>
      <c r="AK47" s="38">
        <v>5.8999999999999999E-3</v>
      </c>
      <c r="AL47" s="38">
        <v>7.7999999999999996E-3</v>
      </c>
      <c r="AM47" s="38">
        <v>9.4000000000000004E-3</v>
      </c>
      <c r="AN47" s="38">
        <v>1.01E-2</v>
      </c>
      <c r="AO47" s="38">
        <v>0.01</v>
      </c>
      <c r="AP47" s="38">
        <v>9.1000000000000004E-3</v>
      </c>
      <c r="AQ47" s="38">
        <v>7.7000000000000002E-3</v>
      </c>
      <c r="AR47" s="38">
        <v>6.4000000000000003E-3</v>
      </c>
      <c r="AS47" s="38">
        <v>5.4999999999999997E-3</v>
      </c>
      <c r="AT47" s="38">
        <v>5.3E-3</v>
      </c>
      <c r="AU47" s="38">
        <v>5.7999999999999996E-3</v>
      </c>
      <c r="AV47" s="38">
        <v>6.8999999999999999E-3</v>
      </c>
      <c r="AW47" s="38">
        <v>8.6E-3</v>
      </c>
      <c r="AX47" s="38">
        <v>1.0800000000000001E-2</v>
      </c>
      <c r="AY47" s="38">
        <v>1.3299999999999999E-2</v>
      </c>
      <c r="AZ47" s="38">
        <v>1.61E-2</v>
      </c>
      <c r="BA47" s="38">
        <v>1.8800000000000001E-2</v>
      </c>
      <c r="BB47" s="38">
        <v>2.1299999999999999E-2</v>
      </c>
      <c r="BC47" s="38">
        <v>2.3300000000000001E-2</v>
      </c>
      <c r="BD47" s="67">
        <v>2.46E-2</v>
      </c>
      <c r="BE47" s="67">
        <v>2.5000000000000001E-2</v>
      </c>
      <c r="BF47" s="48">
        <v>2.4500000000000001E-2</v>
      </c>
      <c r="BG47" s="38">
        <v>2.3E-2</v>
      </c>
      <c r="BH47" s="38">
        <v>2.06E-2</v>
      </c>
      <c r="BI47" s="38">
        <v>1.7399999999999999E-2</v>
      </c>
      <c r="BJ47" s="38">
        <v>1.3599999999999999E-2</v>
      </c>
      <c r="BK47" s="38">
        <v>9.1999999999999998E-3</v>
      </c>
      <c r="BL47" s="38">
        <v>4.5999999999999999E-3</v>
      </c>
      <c r="BM47" s="39">
        <v>3.3E-3</v>
      </c>
      <c r="BN47" s="39">
        <v>2.2000000000000001E-3</v>
      </c>
      <c r="BO47" s="39">
        <v>1.2999999999999999E-3</v>
      </c>
      <c r="BP47" s="39">
        <v>6.9999999999999999E-4</v>
      </c>
      <c r="BQ47" s="39">
        <v>5.9999999999999995E-4</v>
      </c>
      <c r="BR47" s="39">
        <v>1E-3</v>
      </c>
      <c r="BS47" s="39">
        <v>1.8E-3</v>
      </c>
      <c r="BT47" s="39">
        <v>2.8999999999999998E-3</v>
      </c>
      <c r="BU47" s="39">
        <v>4.1999999999999997E-3</v>
      </c>
      <c r="BV47" s="39">
        <v>5.4999999999999997E-3</v>
      </c>
      <c r="BW47" s="39">
        <v>6.7000000000000002E-3</v>
      </c>
      <c r="BX47" s="39">
        <v>7.7999999999999996E-3</v>
      </c>
      <c r="BY47" s="39">
        <v>8.6999999999999994E-3</v>
      </c>
      <c r="BZ47" s="39">
        <v>9.2999999999999992E-3</v>
      </c>
      <c r="CA47" s="39">
        <v>9.7000000000000003E-3</v>
      </c>
      <c r="CB47" s="39">
        <v>9.9000000000000008E-3</v>
      </c>
      <c r="CC47" s="39">
        <v>0.01</v>
      </c>
      <c r="CD47" s="39">
        <v>0.01</v>
      </c>
      <c r="CE47" s="39">
        <v>0.01</v>
      </c>
      <c r="CF47" s="39">
        <v>0.01</v>
      </c>
    </row>
    <row r="48" spans="1:84">
      <c r="A48" s="32">
        <v>65</v>
      </c>
      <c r="B48" s="38">
        <v>2.5700000000000001E-2</v>
      </c>
      <c r="C48" s="38">
        <v>2.29E-2</v>
      </c>
      <c r="D48" s="38">
        <v>2.0199999999999999E-2</v>
      </c>
      <c r="E48" s="38">
        <v>1.7500000000000002E-2</v>
      </c>
      <c r="F48" s="38">
        <v>1.49E-2</v>
      </c>
      <c r="G48" s="38">
        <v>1.26E-2</v>
      </c>
      <c r="H48" s="38">
        <v>1.0699999999999999E-2</v>
      </c>
      <c r="I48" s="38">
        <v>9.4000000000000004E-3</v>
      </c>
      <c r="J48" s="38">
        <v>8.6E-3</v>
      </c>
      <c r="K48" s="38">
        <v>8.2000000000000007E-3</v>
      </c>
      <c r="L48" s="38">
        <v>8.2000000000000007E-3</v>
      </c>
      <c r="M48" s="38">
        <v>8.6999999999999994E-3</v>
      </c>
      <c r="N48" s="38">
        <v>9.7000000000000003E-3</v>
      </c>
      <c r="O48" s="38">
        <v>1.11E-2</v>
      </c>
      <c r="P48" s="38">
        <v>1.2699999999999999E-2</v>
      </c>
      <c r="Q48" s="38">
        <v>1.43E-2</v>
      </c>
      <c r="R48" s="38">
        <v>1.5800000000000002E-2</v>
      </c>
      <c r="S48" s="38">
        <v>1.6899999999999998E-2</v>
      </c>
      <c r="T48" s="38">
        <v>1.77E-2</v>
      </c>
      <c r="U48" s="38">
        <v>1.7999999999999999E-2</v>
      </c>
      <c r="V48" s="38">
        <v>1.7999999999999999E-2</v>
      </c>
      <c r="W48" s="38">
        <v>1.7899999999999999E-2</v>
      </c>
      <c r="X48" s="38">
        <v>1.7500000000000002E-2</v>
      </c>
      <c r="Y48" s="38">
        <v>1.6799999999999999E-2</v>
      </c>
      <c r="Z48" s="38">
        <v>1.54E-2</v>
      </c>
      <c r="AA48" s="38">
        <v>1.3599999999999999E-2</v>
      </c>
      <c r="AB48" s="38">
        <v>1.1299999999999999E-2</v>
      </c>
      <c r="AC48" s="38">
        <v>8.8000000000000005E-3</v>
      </c>
      <c r="AD48" s="38">
        <v>6.4000000000000003E-3</v>
      </c>
      <c r="AE48" s="38">
        <v>4.1999999999999997E-3</v>
      </c>
      <c r="AF48" s="38">
        <v>2.5999999999999999E-3</v>
      </c>
      <c r="AG48" s="38">
        <v>1.6999999999999999E-3</v>
      </c>
      <c r="AH48" s="38">
        <v>1.6000000000000001E-3</v>
      </c>
      <c r="AI48" s="38">
        <v>2.3999999999999998E-3</v>
      </c>
      <c r="AJ48" s="38">
        <v>4.0000000000000001E-3</v>
      </c>
      <c r="AK48" s="38">
        <v>6.0000000000000001E-3</v>
      </c>
      <c r="AL48" s="38">
        <v>8.0000000000000002E-3</v>
      </c>
      <c r="AM48" s="38">
        <v>9.5999999999999992E-3</v>
      </c>
      <c r="AN48" s="38">
        <v>1.0200000000000001E-2</v>
      </c>
      <c r="AO48" s="38">
        <v>9.9000000000000008E-3</v>
      </c>
      <c r="AP48" s="38">
        <v>8.8000000000000005E-3</v>
      </c>
      <c r="AQ48" s="38">
        <v>7.3000000000000001E-3</v>
      </c>
      <c r="AR48" s="38">
        <v>5.7999999999999996E-3</v>
      </c>
      <c r="AS48" s="38">
        <v>4.7999999999999996E-3</v>
      </c>
      <c r="AT48" s="38">
        <v>4.4000000000000003E-3</v>
      </c>
      <c r="AU48" s="38">
        <v>4.7999999999999996E-3</v>
      </c>
      <c r="AV48" s="38">
        <v>5.8999999999999999E-3</v>
      </c>
      <c r="AW48" s="38">
        <v>7.7000000000000002E-3</v>
      </c>
      <c r="AX48" s="38">
        <v>9.9000000000000008E-3</v>
      </c>
      <c r="AY48" s="38">
        <v>1.26E-2</v>
      </c>
      <c r="AZ48" s="38">
        <v>1.55E-2</v>
      </c>
      <c r="BA48" s="38">
        <v>1.84E-2</v>
      </c>
      <c r="BB48" s="38">
        <v>2.1000000000000001E-2</v>
      </c>
      <c r="BC48" s="38">
        <v>2.3099999999999999E-2</v>
      </c>
      <c r="BD48" s="67">
        <v>2.4400000000000002E-2</v>
      </c>
      <c r="BE48" s="67">
        <v>2.4799999999999999E-2</v>
      </c>
      <c r="BF48" s="48">
        <v>2.4400000000000002E-2</v>
      </c>
      <c r="BG48" s="38">
        <v>2.3E-2</v>
      </c>
      <c r="BH48" s="38">
        <v>2.1000000000000001E-2</v>
      </c>
      <c r="BI48" s="38">
        <v>1.8100000000000002E-2</v>
      </c>
      <c r="BJ48" s="38">
        <v>1.47E-2</v>
      </c>
      <c r="BK48" s="38">
        <v>1.09E-2</v>
      </c>
      <c r="BL48" s="38">
        <v>6.8999999999999999E-3</v>
      </c>
      <c r="BM48" s="39">
        <v>5.7999999999999996E-3</v>
      </c>
      <c r="BN48" s="39">
        <v>4.7000000000000002E-3</v>
      </c>
      <c r="BO48" s="39">
        <v>3.5999999999999999E-3</v>
      </c>
      <c r="BP48" s="39">
        <v>2.7000000000000001E-3</v>
      </c>
      <c r="BQ48" s="39">
        <v>2.2000000000000001E-3</v>
      </c>
      <c r="BR48" s="39">
        <v>2E-3</v>
      </c>
      <c r="BS48" s="39">
        <v>2.3E-3</v>
      </c>
      <c r="BT48" s="39">
        <v>2.8999999999999998E-3</v>
      </c>
      <c r="BU48" s="39">
        <v>3.8999999999999998E-3</v>
      </c>
      <c r="BV48" s="39">
        <v>5.0000000000000001E-3</v>
      </c>
      <c r="BW48" s="39">
        <v>6.1999999999999998E-3</v>
      </c>
      <c r="BX48" s="39">
        <v>7.3000000000000001E-3</v>
      </c>
      <c r="BY48" s="39">
        <v>8.2000000000000007E-3</v>
      </c>
      <c r="BZ48" s="39">
        <v>8.9999999999999993E-3</v>
      </c>
      <c r="CA48" s="39">
        <v>9.4999999999999998E-3</v>
      </c>
      <c r="CB48" s="39">
        <v>9.7999999999999997E-3</v>
      </c>
      <c r="CC48" s="39">
        <v>9.9000000000000008E-3</v>
      </c>
      <c r="CD48" s="39">
        <v>0.01</v>
      </c>
      <c r="CE48" s="39">
        <v>0.01</v>
      </c>
      <c r="CF48" s="39">
        <v>0.01</v>
      </c>
    </row>
    <row r="49" spans="1:84">
      <c r="A49" s="32">
        <v>66</v>
      </c>
      <c r="B49" s="38">
        <v>2.4299999999999999E-2</v>
      </c>
      <c r="C49" s="38">
        <v>2.1899999999999999E-2</v>
      </c>
      <c r="D49" s="38">
        <v>1.9400000000000001E-2</v>
      </c>
      <c r="E49" s="38">
        <v>1.6899999999999998E-2</v>
      </c>
      <c r="F49" s="38">
        <v>1.46E-2</v>
      </c>
      <c r="G49" s="38">
        <v>1.26E-2</v>
      </c>
      <c r="H49" s="38">
        <v>1.0999999999999999E-2</v>
      </c>
      <c r="I49" s="38">
        <v>9.9000000000000008E-3</v>
      </c>
      <c r="J49" s="38">
        <v>9.1999999999999998E-3</v>
      </c>
      <c r="K49" s="38">
        <v>8.8999999999999999E-3</v>
      </c>
      <c r="L49" s="38">
        <v>8.8999999999999999E-3</v>
      </c>
      <c r="M49" s="38">
        <v>9.4000000000000004E-3</v>
      </c>
      <c r="N49" s="38">
        <v>1.03E-2</v>
      </c>
      <c r="O49" s="38">
        <v>1.15E-2</v>
      </c>
      <c r="P49" s="38">
        <v>1.3100000000000001E-2</v>
      </c>
      <c r="Q49" s="38">
        <v>1.4800000000000001E-2</v>
      </c>
      <c r="R49" s="38">
        <v>1.6500000000000001E-2</v>
      </c>
      <c r="S49" s="38">
        <v>1.78E-2</v>
      </c>
      <c r="T49" s="38">
        <v>1.8599999999999998E-2</v>
      </c>
      <c r="U49" s="38">
        <v>1.89E-2</v>
      </c>
      <c r="V49" s="38">
        <v>1.9E-2</v>
      </c>
      <c r="W49" s="38">
        <v>1.8700000000000001E-2</v>
      </c>
      <c r="X49" s="38">
        <v>1.8200000000000001E-2</v>
      </c>
      <c r="Y49" s="38">
        <v>1.72E-2</v>
      </c>
      <c r="Z49" s="38">
        <v>1.5599999999999999E-2</v>
      </c>
      <c r="AA49" s="38">
        <v>1.35E-2</v>
      </c>
      <c r="AB49" s="38">
        <v>1.09E-2</v>
      </c>
      <c r="AC49" s="38">
        <v>8.2000000000000007E-3</v>
      </c>
      <c r="AD49" s="38">
        <v>5.5999999999999999E-3</v>
      </c>
      <c r="AE49" s="38">
        <v>3.5000000000000001E-3</v>
      </c>
      <c r="AF49" s="38">
        <v>1.9E-3</v>
      </c>
      <c r="AG49" s="38">
        <v>1.1999999999999999E-3</v>
      </c>
      <c r="AH49" s="38">
        <v>1.2999999999999999E-3</v>
      </c>
      <c r="AI49" s="38">
        <v>2.2000000000000001E-3</v>
      </c>
      <c r="AJ49" s="38">
        <v>3.8999999999999998E-3</v>
      </c>
      <c r="AK49" s="38">
        <v>6.0000000000000001E-3</v>
      </c>
      <c r="AL49" s="38">
        <v>8.0999999999999996E-3</v>
      </c>
      <c r="AM49" s="38">
        <v>9.7000000000000003E-3</v>
      </c>
      <c r="AN49" s="38">
        <v>1.03E-2</v>
      </c>
      <c r="AO49" s="38">
        <v>9.7999999999999997E-3</v>
      </c>
      <c r="AP49" s="38">
        <v>8.6E-3</v>
      </c>
      <c r="AQ49" s="38">
        <v>6.8999999999999999E-3</v>
      </c>
      <c r="AR49" s="38">
        <v>5.3E-3</v>
      </c>
      <c r="AS49" s="38">
        <v>4.1000000000000003E-3</v>
      </c>
      <c r="AT49" s="38">
        <v>3.7000000000000002E-3</v>
      </c>
      <c r="AU49" s="38">
        <v>4.0000000000000001E-3</v>
      </c>
      <c r="AV49" s="38">
        <v>5.0000000000000001E-3</v>
      </c>
      <c r="AW49" s="38">
        <v>6.7000000000000002E-3</v>
      </c>
      <c r="AX49" s="38">
        <v>8.9999999999999993E-3</v>
      </c>
      <c r="AY49" s="38">
        <v>1.18E-2</v>
      </c>
      <c r="AZ49" s="38">
        <v>1.4800000000000001E-2</v>
      </c>
      <c r="BA49" s="38">
        <v>1.7899999999999999E-2</v>
      </c>
      <c r="BB49" s="38">
        <v>2.06E-2</v>
      </c>
      <c r="BC49" s="38">
        <v>2.2700000000000001E-2</v>
      </c>
      <c r="BD49" s="67">
        <v>2.4E-2</v>
      </c>
      <c r="BE49" s="67">
        <v>2.4500000000000001E-2</v>
      </c>
      <c r="BF49" s="48">
        <v>2.41E-2</v>
      </c>
      <c r="BG49" s="38">
        <v>2.29E-2</v>
      </c>
      <c r="BH49" s="38">
        <v>2.1000000000000001E-2</v>
      </c>
      <c r="BI49" s="38">
        <v>1.8499999999999999E-2</v>
      </c>
      <c r="BJ49" s="38">
        <v>1.55E-2</v>
      </c>
      <c r="BK49" s="38">
        <v>1.2200000000000001E-2</v>
      </c>
      <c r="BL49" s="38">
        <v>8.8000000000000005E-3</v>
      </c>
      <c r="BM49" s="39">
        <v>7.9000000000000008E-3</v>
      </c>
      <c r="BN49" s="39">
        <v>6.7999999999999996E-3</v>
      </c>
      <c r="BO49" s="39">
        <v>5.7000000000000002E-3</v>
      </c>
      <c r="BP49" s="39">
        <v>4.5999999999999999E-3</v>
      </c>
      <c r="BQ49" s="39">
        <v>3.8E-3</v>
      </c>
      <c r="BR49" s="39">
        <v>3.2000000000000002E-3</v>
      </c>
      <c r="BS49" s="39">
        <v>3.0000000000000001E-3</v>
      </c>
      <c r="BT49" s="39">
        <v>3.3E-3</v>
      </c>
      <c r="BU49" s="39">
        <v>3.8999999999999998E-3</v>
      </c>
      <c r="BV49" s="39">
        <v>4.7000000000000002E-3</v>
      </c>
      <c r="BW49" s="39">
        <v>5.7999999999999996E-3</v>
      </c>
      <c r="BX49" s="39">
        <v>6.7999999999999996E-3</v>
      </c>
      <c r="BY49" s="39">
        <v>7.7999999999999996E-3</v>
      </c>
      <c r="BZ49" s="39">
        <v>8.6E-3</v>
      </c>
      <c r="CA49" s="39">
        <v>9.2999999999999992E-3</v>
      </c>
      <c r="CB49" s="39">
        <v>9.7000000000000003E-3</v>
      </c>
      <c r="CC49" s="39">
        <v>9.9000000000000008E-3</v>
      </c>
      <c r="CD49" s="39">
        <v>0.01</v>
      </c>
      <c r="CE49" s="39">
        <v>0.01</v>
      </c>
      <c r="CF49" s="39">
        <v>0.01</v>
      </c>
    </row>
    <row r="50" spans="1:84">
      <c r="A50" s="32">
        <v>67</v>
      </c>
      <c r="B50" s="38">
        <v>2.3199999999999998E-2</v>
      </c>
      <c r="C50" s="38">
        <v>2.1000000000000001E-2</v>
      </c>
      <c r="D50" s="38">
        <v>1.8800000000000001E-2</v>
      </c>
      <c r="E50" s="38">
        <v>1.66E-2</v>
      </c>
      <c r="F50" s="38">
        <v>1.46E-2</v>
      </c>
      <c r="G50" s="38">
        <v>1.2800000000000001E-2</v>
      </c>
      <c r="H50" s="38">
        <v>1.15E-2</v>
      </c>
      <c r="I50" s="38">
        <v>1.06E-2</v>
      </c>
      <c r="J50" s="38">
        <v>0.01</v>
      </c>
      <c r="K50" s="38">
        <v>9.7000000000000003E-3</v>
      </c>
      <c r="L50" s="38">
        <v>9.7000000000000003E-3</v>
      </c>
      <c r="M50" s="38">
        <v>1.01E-2</v>
      </c>
      <c r="N50" s="38">
        <v>1.0800000000000001E-2</v>
      </c>
      <c r="O50" s="38">
        <v>1.2E-2</v>
      </c>
      <c r="P50" s="38">
        <v>1.34E-2</v>
      </c>
      <c r="Q50" s="38">
        <v>1.5100000000000001E-2</v>
      </c>
      <c r="R50" s="38">
        <v>1.6799999999999999E-2</v>
      </c>
      <c r="S50" s="38">
        <v>1.8200000000000001E-2</v>
      </c>
      <c r="T50" s="38">
        <v>1.9099999999999999E-2</v>
      </c>
      <c r="U50" s="38">
        <v>1.9599999999999999E-2</v>
      </c>
      <c r="V50" s="38">
        <v>1.9699999999999999E-2</v>
      </c>
      <c r="W50" s="38">
        <v>1.9599999999999999E-2</v>
      </c>
      <c r="X50" s="38">
        <v>1.9E-2</v>
      </c>
      <c r="Y50" s="38">
        <v>1.7899999999999999E-2</v>
      </c>
      <c r="Z50" s="38">
        <v>1.6199999999999999E-2</v>
      </c>
      <c r="AA50" s="38">
        <v>1.38E-2</v>
      </c>
      <c r="AB50" s="38">
        <v>1.09E-2</v>
      </c>
      <c r="AC50" s="38">
        <v>8.0000000000000002E-3</v>
      </c>
      <c r="AD50" s="38">
        <v>5.3E-3</v>
      </c>
      <c r="AE50" s="38">
        <v>3.0000000000000001E-3</v>
      </c>
      <c r="AF50" s="38">
        <v>1.5E-3</v>
      </c>
      <c r="AG50" s="38">
        <v>8.0000000000000004E-4</v>
      </c>
      <c r="AH50" s="38">
        <v>1E-3</v>
      </c>
      <c r="AI50" s="38">
        <v>2E-3</v>
      </c>
      <c r="AJ50" s="38">
        <v>3.8E-3</v>
      </c>
      <c r="AK50" s="38">
        <v>6.0000000000000001E-3</v>
      </c>
      <c r="AL50" s="38">
        <v>8.0999999999999996E-3</v>
      </c>
      <c r="AM50" s="38">
        <v>9.5999999999999992E-3</v>
      </c>
      <c r="AN50" s="38">
        <v>1.0200000000000001E-2</v>
      </c>
      <c r="AO50" s="38">
        <v>9.7000000000000003E-3</v>
      </c>
      <c r="AP50" s="38">
        <v>8.3999999999999995E-3</v>
      </c>
      <c r="AQ50" s="38">
        <v>6.6E-3</v>
      </c>
      <c r="AR50" s="38">
        <v>4.8999999999999998E-3</v>
      </c>
      <c r="AS50" s="38">
        <v>3.7000000000000002E-3</v>
      </c>
      <c r="AT50" s="38">
        <v>3.0999999999999999E-3</v>
      </c>
      <c r="AU50" s="38">
        <v>3.3E-3</v>
      </c>
      <c r="AV50" s="38">
        <v>4.1999999999999997E-3</v>
      </c>
      <c r="AW50" s="38">
        <v>5.7999999999999996E-3</v>
      </c>
      <c r="AX50" s="38">
        <v>8.0999999999999996E-3</v>
      </c>
      <c r="AY50" s="38">
        <v>1.0999999999999999E-2</v>
      </c>
      <c r="AZ50" s="38">
        <v>1.41E-2</v>
      </c>
      <c r="BA50" s="38">
        <v>1.72E-2</v>
      </c>
      <c r="BB50" s="38">
        <v>0.02</v>
      </c>
      <c r="BC50" s="38">
        <v>2.2100000000000002E-2</v>
      </c>
      <c r="BD50" s="67">
        <v>2.35E-2</v>
      </c>
      <c r="BE50" s="67">
        <v>2.4E-2</v>
      </c>
      <c r="BF50" s="48">
        <v>2.3599999999999999E-2</v>
      </c>
      <c r="BG50" s="38">
        <v>2.2599999999999999E-2</v>
      </c>
      <c r="BH50" s="38">
        <v>2.0899999999999998E-2</v>
      </c>
      <c r="BI50" s="38">
        <v>1.8599999999999998E-2</v>
      </c>
      <c r="BJ50" s="38">
        <v>1.6E-2</v>
      </c>
      <c r="BK50" s="38">
        <v>1.3100000000000001E-2</v>
      </c>
      <c r="BL50" s="38">
        <v>1.01E-2</v>
      </c>
      <c r="BM50" s="39">
        <v>9.4000000000000004E-3</v>
      </c>
      <c r="BN50" s="39">
        <v>8.5000000000000006E-3</v>
      </c>
      <c r="BO50" s="39">
        <v>7.4999999999999997E-3</v>
      </c>
      <c r="BP50" s="39">
        <v>6.4000000000000003E-3</v>
      </c>
      <c r="BQ50" s="39">
        <v>5.3E-3</v>
      </c>
      <c r="BR50" s="39">
        <v>4.4999999999999997E-3</v>
      </c>
      <c r="BS50" s="39">
        <v>4.0000000000000001E-3</v>
      </c>
      <c r="BT50" s="39">
        <v>3.8E-3</v>
      </c>
      <c r="BU50" s="39">
        <v>4.1000000000000003E-3</v>
      </c>
      <c r="BV50" s="39">
        <v>4.7000000000000002E-3</v>
      </c>
      <c r="BW50" s="39">
        <v>5.4999999999999997E-3</v>
      </c>
      <c r="BX50" s="39">
        <v>6.4999999999999997E-3</v>
      </c>
      <c r="BY50" s="39">
        <v>7.4999999999999997E-3</v>
      </c>
      <c r="BZ50" s="39">
        <v>8.3000000000000001E-3</v>
      </c>
      <c r="CA50" s="39">
        <v>8.9999999999999993E-3</v>
      </c>
      <c r="CB50" s="39">
        <v>9.4999999999999998E-3</v>
      </c>
      <c r="CC50" s="39">
        <v>9.7999999999999997E-3</v>
      </c>
      <c r="CD50" s="39">
        <v>9.9000000000000008E-3</v>
      </c>
      <c r="CE50" s="39">
        <v>0.01</v>
      </c>
      <c r="CF50" s="39">
        <v>0.01</v>
      </c>
    </row>
    <row r="51" spans="1:84">
      <c r="A51" s="32">
        <v>68</v>
      </c>
      <c r="B51" s="38">
        <v>2.23E-2</v>
      </c>
      <c r="C51" s="38">
        <v>2.0299999999999999E-2</v>
      </c>
      <c r="D51" s="38">
        <v>1.84E-2</v>
      </c>
      <c r="E51" s="38">
        <v>1.6500000000000001E-2</v>
      </c>
      <c r="F51" s="38">
        <v>1.47E-2</v>
      </c>
      <c r="G51" s="38">
        <v>1.32E-2</v>
      </c>
      <c r="H51" s="38">
        <v>1.2E-2</v>
      </c>
      <c r="I51" s="38">
        <v>1.12E-2</v>
      </c>
      <c r="J51" s="38">
        <v>1.0699999999999999E-2</v>
      </c>
      <c r="K51" s="38">
        <v>1.0500000000000001E-2</v>
      </c>
      <c r="L51" s="38">
        <v>1.0500000000000001E-2</v>
      </c>
      <c r="M51" s="38">
        <v>1.0699999999999999E-2</v>
      </c>
      <c r="N51" s="38">
        <v>1.14E-2</v>
      </c>
      <c r="O51" s="38">
        <v>1.23E-2</v>
      </c>
      <c r="P51" s="38">
        <v>1.3599999999999999E-2</v>
      </c>
      <c r="Q51" s="38">
        <v>1.52E-2</v>
      </c>
      <c r="R51" s="38">
        <v>1.6799999999999999E-2</v>
      </c>
      <c r="S51" s="38">
        <v>1.83E-2</v>
      </c>
      <c r="T51" s="38">
        <v>1.9400000000000001E-2</v>
      </c>
      <c r="U51" s="38">
        <v>0.02</v>
      </c>
      <c r="V51" s="38">
        <v>2.0400000000000001E-2</v>
      </c>
      <c r="W51" s="38">
        <v>2.0400000000000001E-2</v>
      </c>
      <c r="X51" s="38">
        <v>1.9900000000000001E-2</v>
      </c>
      <c r="Y51" s="38">
        <v>1.8800000000000001E-2</v>
      </c>
      <c r="Z51" s="38">
        <v>1.6899999999999998E-2</v>
      </c>
      <c r="AA51" s="38">
        <v>1.44E-2</v>
      </c>
      <c r="AB51" s="38">
        <v>1.1299999999999999E-2</v>
      </c>
      <c r="AC51" s="38">
        <v>8.2000000000000007E-3</v>
      </c>
      <c r="AD51" s="38">
        <v>5.3E-3</v>
      </c>
      <c r="AE51" s="38">
        <v>2.8999999999999998E-3</v>
      </c>
      <c r="AF51" s="38">
        <v>1.2999999999999999E-3</v>
      </c>
      <c r="AG51" s="38">
        <v>5.9999999999999995E-4</v>
      </c>
      <c r="AH51" s="38">
        <v>6.9999999999999999E-4</v>
      </c>
      <c r="AI51" s="38">
        <v>1.8E-3</v>
      </c>
      <c r="AJ51" s="38">
        <v>3.5999999999999999E-3</v>
      </c>
      <c r="AK51" s="38">
        <v>5.7999999999999996E-3</v>
      </c>
      <c r="AL51" s="38">
        <v>7.9000000000000008E-3</v>
      </c>
      <c r="AM51" s="38">
        <v>9.4999999999999998E-3</v>
      </c>
      <c r="AN51" s="38">
        <v>1.01E-2</v>
      </c>
      <c r="AO51" s="38">
        <v>9.5999999999999992E-3</v>
      </c>
      <c r="AP51" s="38">
        <v>8.2000000000000007E-3</v>
      </c>
      <c r="AQ51" s="38">
        <v>6.4000000000000003E-3</v>
      </c>
      <c r="AR51" s="38">
        <v>4.7000000000000002E-3</v>
      </c>
      <c r="AS51" s="38">
        <v>3.3999999999999998E-3</v>
      </c>
      <c r="AT51" s="38">
        <v>2.7000000000000001E-3</v>
      </c>
      <c r="AU51" s="38">
        <v>2.7000000000000001E-3</v>
      </c>
      <c r="AV51" s="38">
        <v>3.5000000000000001E-3</v>
      </c>
      <c r="AW51" s="38">
        <v>5.0000000000000001E-3</v>
      </c>
      <c r="AX51" s="38">
        <v>7.3000000000000001E-3</v>
      </c>
      <c r="AY51" s="38">
        <v>1.01E-2</v>
      </c>
      <c r="AZ51" s="38">
        <v>1.3299999999999999E-2</v>
      </c>
      <c r="BA51" s="38">
        <v>1.6400000000000001E-2</v>
      </c>
      <c r="BB51" s="38">
        <v>1.9199999999999998E-2</v>
      </c>
      <c r="BC51" s="38">
        <v>2.1399999999999999E-2</v>
      </c>
      <c r="BD51" s="67">
        <v>2.2800000000000001E-2</v>
      </c>
      <c r="BE51" s="67">
        <v>2.3400000000000001E-2</v>
      </c>
      <c r="BF51" s="48">
        <v>2.3099999999999999E-2</v>
      </c>
      <c r="BG51" s="38">
        <v>2.2100000000000002E-2</v>
      </c>
      <c r="BH51" s="38">
        <v>2.06E-2</v>
      </c>
      <c r="BI51" s="38">
        <v>1.8599999999999998E-2</v>
      </c>
      <c r="BJ51" s="38">
        <v>1.6199999999999999E-2</v>
      </c>
      <c r="BK51" s="38">
        <v>1.3599999999999999E-2</v>
      </c>
      <c r="BL51" s="38">
        <v>1.0800000000000001E-2</v>
      </c>
      <c r="BM51" s="39">
        <v>1.04E-2</v>
      </c>
      <c r="BN51" s="39">
        <v>9.7999999999999997E-3</v>
      </c>
      <c r="BO51" s="39">
        <v>8.8999999999999999E-3</v>
      </c>
      <c r="BP51" s="39">
        <v>7.7999999999999996E-3</v>
      </c>
      <c r="BQ51" s="39">
        <v>6.7999999999999996E-3</v>
      </c>
      <c r="BR51" s="39">
        <v>5.7999999999999996E-3</v>
      </c>
      <c r="BS51" s="39">
        <v>5.0000000000000001E-3</v>
      </c>
      <c r="BT51" s="39">
        <v>4.5999999999999999E-3</v>
      </c>
      <c r="BU51" s="39">
        <v>4.4999999999999997E-3</v>
      </c>
      <c r="BV51" s="39">
        <v>4.8999999999999998E-3</v>
      </c>
      <c r="BW51" s="39">
        <v>5.4999999999999997E-3</v>
      </c>
      <c r="BX51" s="39">
        <v>6.3E-3</v>
      </c>
      <c r="BY51" s="39">
        <v>7.1999999999999998E-3</v>
      </c>
      <c r="BZ51" s="39">
        <v>8.0999999999999996E-3</v>
      </c>
      <c r="CA51" s="39">
        <v>8.8000000000000005E-3</v>
      </c>
      <c r="CB51" s="39">
        <v>9.2999999999999992E-3</v>
      </c>
      <c r="CC51" s="39">
        <v>9.7000000000000003E-3</v>
      </c>
      <c r="CD51" s="39">
        <v>9.9000000000000008E-3</v>
      </c>
      <c r="CE51" s="39">
        <v>0.01</v>
      </c>
      <c r="CF51" s="39">
        <v>0.01</v>
      </c>
    </row>
    <row r="52" spans="1:84">
      <c r="A52" s="32">
        <v>69</v>
      </c>
      <c r="B52" s="38">
        <v>2.1700000000000001E-2</v>
      </c>
      <c r="C52" s="38">
        <v>0.02</v>
      </c>
      <c r="D52" s="38">
        <v>1.83E-2</v>
      </c>
      <c r="E52" s="38">
        <v>1.66E-2</v>
      </c>
      <c r="F52" s="38">
        <v>1.4999999999999999E-2</v>
      </c>
      <c r="G52" s="38">
        <v>1.3599999999999999E-2</v>
      </c>
      <c r="H52" s="38">
        <v>1.2500000000000001E-2</v>
      </c>
      <c r="I52" s="38">
        <v>1.18E-2</v>
      </c>
      <c r="J52" s="38">
        <v>1.14E-2</v>
      </c>
      <c r="K52" s="38">
        <v>1.12E-2</v>
      </c>
      <c r="L52" s="38">
        <v>1.11E-2</v>
      </c>
      <c r="M52" s="38">
        <v>1.1299999999999999E-2</v>
      </c>
      <c r="N52" s="38">
        <v>1.18E-2</v>
      </c>
      <c r="O52" s="38">
        <v>1.26E-2</v>
      </c>
      <c r="P52" s="38">
        <v>1.37E-2</v>
      </c>
      <c r="Q52" s="38">
        <v>1.5100000000000001E-2</v>
      </c>
      <c r="R52" s="38">
        <v>1.66E-2</v>
      </c>
      <c r="S52" s="38">
        <v>1.8100000000000002E-2</v>
      </c>
      <c r="T52" s="38">
        <v>1.9300000000000001E-2</v>
      </c>
      <c r="U52" s="38">
        <v>2.0299999999999999E-2</v>
      </c>
      <c r="V52" s="38">
        <v>2.0899999999999998E-2</v>
      </c>
      <c r="W52" s="38">
        <v>2.1100000000000001E-2</v>
      </c>
      <c r="X52" s="38">
        <v>2.0799999999999999E-2</v>
      </c>
      <c r="Y52" s="38">
        <v>1.9800000000000002E-2</v>
      </c>
      <c r="Z52" s="38">
        <v>1.7899999999999999E-2</v>
      </c>
      <c r="AA52" s="38">
        <v>1.5299999999999999E-2</v>
      </c>
      <c r="AB52" s="38">
        <v>1.21E-2</v>
      </c>
      <c r="AC52" s="38">
        <v>8.8000000000000005E-3</v>
      </c>
      <c r="AD52" s="38">
        <v>5.5999999999999999E-3</v>
      </c>
      <c r="AE52" s="38">
        <v>3.0999999999999999E-3</v>
      </c>
      <c r="AF52" s="38">
        <v>1.2999999999999999E-3</v>
      </c>
      <c r="AG52" s="38">
        <v>5.0000000000000001E-4</v>
      </c>
      <c r="AH52" s="38">
        <v>5.9999999999999995E-4</v>
      </c>
      <c r="AI52" s="38">
        <v>1.6000000000000001E-3</v>
      </c>
      <c r="AJ52" s="38">
        <v>3.3999999999999998E-3</v>
      </c>
      <c r="AK52" s="38">
        <v>5.5999999999999999E-3</v>
      </c>
      <c r="AL52" s="38">
        <v>7.7000000000000002E-3</v>
      </c>
      <c r="AM52" s="38">
        <v>9.1999999999999998E-3</v>
      </c>
      <c r="AN52" s="38">
        <v>9.7999999999999997E-3</v>
      </c>
      <c r="AO52" s="38">
        <v>9.4000000000000004E-3</v>
      </c>
      <c r="AP52" s="38">
        <v>8.0999999999999996E-3</v>
      </c>
      <c r="AQ52" s="38">
        <v>6.4000000000000003E-3</v>
      </c>
      <c r="AR52" s="38">
        <v>4.5999999999999999E-3</v>
      </c>
      <c r="AS52" s="38">
        <v>3.2000000000000002E-3</v>
      </c>
      <c r="AT52" s="38">
        <v>2.3999999999999998E-3</v>
      </c>
      <c r="AU52" s="38">
        <v>2.2000000000000001E-3</v>
      </c>
      <c r="AV52" s="38">
        <v>2.8999999999999998E-3</v>
      </c>
      <c r="AW52" s="38">
        <v>4.4000000000000003E-3</v>
      </c>
      <c r="AX52" s="38">
        <v>6.6E-3</v>
      </c>
      <c r="AY52" s="38">
        <v>9.2999999999999992E-3</v>
      </c>
      <c r="AZ52" s="38">
        <v>1.24E-2</v>
      </c>
      <c r="BA52" s="38">
        <v>1.5599999999999999E-2</v>
      </c>
      <c r="BB52" s="38">
        <v>1.83E-2</v>
      </c>
      <c r="BC52" s="38">
        <v>2.06E-2</v>
      </c>
      <c r="BD52" s="67">
        <v>2.1999999999999999E-2</v>
      </c>
      <c r="BE52" s="67">
        <v>2.2700000000000001E-2</v>
      </c>
      <c r="BF52" s="48">
        <v>2.2499999999999999E-2</v>
      </c>
      <c r="BG52" s="38">
        <v>2.1700000000000001E-2</v>
      </c>
      <c r="BH52" s="38">
        <v>2.0299999999999999E-2</v>
      </c>
      <c r="BI52" s="38">
        <v>1.84E-2</v>
      </c>
      <c r="BJ52" s="38">
        <v>1.6199999999999999E-2</v>
      </c>
      <c r="BK52" s="38">
        <v>1.37E-2</v>
      </c>
      <c r="BL52" s="38">
        <v>1.11E-2</v>
      </c>
      <c r="BM52" s="39">
        <v>1.09E-2</v>
      </c>
      <c r="BN52" s="39">
        <v>1.0500000000000001E-2</v>
      </c>
      <c r="BO52" s="39">
        <v>9.7999999999999997E-3</v>
      </c>
      <c r="BP52" s="39">
        <v>8.9999999999999993E-3</v>
      </c>
      <c r="BQ52" s="39">
        <v>8.0000000000000002E-3</v>
      </c>
      <c r="BR52" s="39">
        <v>7.0000000000000001E-3</v>
      </c>
      <c r="BS52" s="39">
        <v>6.1000000000000004E-3</v>
      </c>
      <c r="BT52" s="39">
        <v>5.4999999999999997E-3</v>
      </c>
      <c r="BU52" s="39">
        <v>5.1999999999999998E-3</v>
      </c>
      <c r="BV52" s="39">
        <v>5.1999999999999998E-3</v>
      </c>
      <c r="BW52" s="39">
        <v>5.5999999999999999E-3</v>
      </c>
      <c r="BX52" s="39">
        <v>6.3E-3</v>
      </c>
      <c r="BY52" s="39">
        <v>7.0000000000000001E-3</v>
      </c>
      <c r="BZ52" s="39">
        <v>7.7999999999999996E-3</v>
      </c>
      <c r="CA52" s="39">
        <v>8.6E-3</v>
      </c>
      <c r="CB52" s="39">
        <v>9.1999999999999998E-3</v>
      </c>
      <c r="CC52" s="39">
        <v>9.5999999999999992E-3</v>
      </c>
      <c r="CD52" s="39">
        <v>9.9000000000000008E-3</v>
      </c>
      <c r="CE52" s="39">
        <v>0.01</v>
      </c>
      <c r="CF52" s="39">
        <v>0.01</v>
      </c>
    </row>
    <row r="53" spans="1:84">
      <c r="A53" s="32">
        <v>70</v>
      </c>
      <c r="B53" s="38">
        <v>2.1299999999999999E-2</v>
      </c>
      <c r="C53" s="38">
        <v>1.9800000000000002E-2</v>
      </c>
      <c r="D53" s="38">
        <v>1.83E-2</v>
      </c>
      <c r="E53" s="38">
        <v>1.6799999999999999E-2</v>
      </c>
      <c r="F53" s="38">
        <v>1.5299999999999999E-2</v>
      </c>
      <c r="G53" s="38">
        <v>1.4E-2</v>
      </c>
      <c r="H53" s="38">
        <v>1.2999999999999999E-2</v>
      </c>
      <c r="I53" s="38">
        <v>1.23E-2</v>
      </c>
      <c r="J53" s="38">
        <v>1.1900000000000001E-2</v>
      </c>
      <c r="K53" s="38">
        <v>1.17E-2</v>
      </c>
      <c r="L53" s="38">
        <v>1.17E-2</v>
      </c>
      <c r="M53" s="38">
        <v>1.18E-2</v>
      </c>
      <c r="N53" s="38">
        <v>1.2200000000000001E-2</v>
      </c>
      <c r="O53" s="38">
        <v>1.2800000000000001E-2</v>
      </c>
      <c r="P53" s="38">
        <v>1.37E-2</v>
      </c>
      <c r="Q53" s="38">
        <v>1.49E-2</v>
      </c>
      <c r="R53" s="38">
        <v>1.6299999999999999E-2</v>
      </c>
      <c r="S53" s="38">
        <v>1.77E-2</v>
      </c>
      <c r="T53" s="38">
        <v>1.9099999999999999E-2</v>
      </c>
      <c r="U53" s="38">
        <v>2.0299999999999999E-2</v>
      </c>
      <c r="V53" s="38">
        <v>2.12E-2</v>
      </c>
      <c r="W53" s="38">
        <v>2.1700000000000001E-2</v>
      </c>
      <c r="X53" s="38">
        <v>2.1600000000000001E-2</v>
      </c>
      <c r="Y53" s="38">
        <v>2.0799999999999999E-2</v>
      </c>
      <c r="Z53" s="38">
        <v>1.9E-2</v>
      </c>
      <c r="AA53" s="38">
        <v>1.6400000000000001E-2</v>
      </c>
      <c r="AB53" s="38">
        <v>1.3100000000000001E-2</v>
      </c>
      <c r="AC53" s="38">
        <v>9.5999999999999992E-3</v>
      </c>
      <c r="AD53" s="38">
        <v>6.3E-3</v>
      </c>
      <c r="AE53" s="38">
        <v>3.5999999999999999E-3</v>
      </c>
      <c r="AF53" s="38">
        <v>1.6000000000000001E-3</v>
      </c>
      <c r="AG53" s="38">
        <v>5.9999999999999995E-4</v>
      </c>
      <c r="AH53" s="38">
        <v>5.9999999999999995E-4</v>
      </c>
      <c r="AI53" s="38">
        <v>1.5E-3</v>
      </c>
      <c r="AJ53" s="38">
        <v>3.2000000000000002E-3</v>
      </c>
      <c r="AK53" s="38">
        <v>5.3E-3</v>
      </c>
      <c r="AL53" s="38">
        <v>7.3000000000000001E-3</v>
      </c>
      <c r="AM53" s="38">
        <v>8.8999999999999999E-3</v>
      </c>
      <c r="AN53" s="38">
        <v>9.5999999999999992E-3</v>
      </c>
      <c r="AO53" s="38">
        <v>9.1999999999999998E-3</v>
      </c>
      <c r="AP53" s="38">
        <v>8.0000000000000002E-3</v>
      </c>
      <c r="AQ53" s="38">
        <v>6.3E-3</v>
      </c>
      <c r="AR53" s="38">
        <v>4.4999999999999997E-3</v>
      </c>
      <c r="AS53" s="38">
        <v>3.0999999999999999E-3</v>
      </c>
      <c r="AT53" s="38">
        <v>2.2000000000000001E-3</v>
      </c>
      <c r="AU53" s="38">
        <v>1.9E-3</v>
      </c>
      <c r="AV53" s="38">
        <v>2.5000000000000001E-3</v>
      </c>
      <c r="AW53" s="38">
        <v>3.8E-3</v>
      </c>
      <c r="AX53" s="38">
        <v>5.8999999999999999E-3</v>
      </c>
      <c r="AY53" s="38">
        <v>8.6E-3</v>
      </c>
      <c r="AZ53" s="38">
        <v>1.1599999999999999E-2</v>
      </c>
      <c r="BA53" s="38">
        <v>1.47E-2</v>
      </c>
      <c r="BB53" s="38">
        <v>1.7399999999999999E-2</v>
      </c>
      <c r="BC53" s="38">
        <v>1.9699999999999999E-2</v>
      </c>
      <c r="BD53" s="67">
        <v>2.12E-2</v>
      </c>
      <c r="BE53" s="67">
        <v>2.1899999999999999E-2</v>
      </c>
      <c r="BF53" s="48">
        <v>2.1899999999999999E-2</v>
      </c>
      <c r="BG53" s="38">
        <v>2.12E-2</v>
      </c>
      <c r="BH53" s="38">
        <v>1.9900000000000001E-2</v>
      </c>
      <c r="BI53" s="38">
        <v>1.8100000000000002E-2</v>
      </c>
      <c r="BJ53" s="38">
        <v>1.6E-2</v>
      </c>
      <c r="BK53" s="38">
        <v>1.3599999999999999E-2</v>
      </c>
      <c r="BL53" s="38">
        <v>1.0999999999999999E-2</v>
      </c>
      <c r="BM53" s="39">
        <v>1.0999999999999999E-2</v>
      </c>
      <c r="BN53" s="39">
        <v>1.0800000000000001E-2</v>
      </c>
      <c r="BO53" s="39">
        <v>1.04E-2</v>
      </c>
      <c r="BP53" s="39">
        <v>9.7999999999999997E-3</v>
      </c>
      <c r="BQ53" s="39">
        <v>8.9999999999999993E-3</v>
      </c>
      <c r="BR53" s="39">
        <v>8.0999999999999996E-3</v>
      </c>
      <c r="BS53" s="39">
        <v>7.1999999999999998E-3</v>
      </c>
      <c r="BT53" s="39">
        <v>6.4999999999999997E-3</v>
      </c>
      <c r="BU53" s="39">
        <v>6.0000000000000001E-3</v>
      </c>
      <c r="BV53" s="39">
        <v>5.7999999999999996E-3</v>
      </c>
      <c r="BW53" s="39">
        <v>6.0000000000000001E-3</v>
      </c>
      <c r="BX53" s="39">
        <v>6.4000000000000003E-3</v>
      </c>
      <c r="BY53" s="39">
        <v>7.0000000000000001E-3</v>
      </c>
      <c r="BZ53" s="39">
        <v>7.7000000000000002E-3</v>
      </c>
      <c r="CA53" s="39">
        <v>8.3999999999999995E-3</v>
      </c>
      <c r="CB53" s="39">
        <v>9.1000000000000004E-3</v>
      </c>
      <c r="CC53" s="39">
        <v>9.4999999999999998E-3</v>
      </c>
      <c r="CD53" s="39">
        <v>9.7999999999999997E-3</v>
      </c>
      <c r="CE53" s="39">
        <v>0.01</v>
      </c>
      <c r="CF53" s="39">
        <v>0.01</v>
      </c>
    </row>
    <row r="54" spans="1:84">
      <c r="A54" s="32">
        <v>71</v>
      </c>
      <c r="B54" s="38">
        <v>2.1100000000000001E-2</v>
      </c>
      <c r="C54" s="38">
        <v>1.9699999999999999E-2</v>
      </c>
      <c r="D54" s="38">
        <v>1.83E-2</v>
      </c>
      <c r="E54" s="38">
        <v>1.6899999999999998E-2</v>
      </c>
      <c r="F54" s="38">
        <v>1.5599999999999999E-2</v>
      </c>
      <c r="G54" s="38">
        <v>1.44E-2</v>
      </c>
      <c r="H54" s="38">
        <v>1.34E-2</v>
      </c>
      <c r="I54" s="38">
        <v>1.2699999999999999E-2</v>
      </c>
      <c r="J54" s="38">
        <v>1.23E-2</v>
      </c>
      <c r="K54" s="38">
        <v>1.21E-2</v>
      </c>
      <c r="L54" s="38">
        <v>1.2E-2</v>
      </c>
      <c r="M54" s="38">
        <v>1.21E-2</v>
      </c>
      <c r="N54" s="38">
        <v>1.24E-2</v>
      </c>
      <c r="O54" s="38">
        <v>1.29E-2</v>
      </c>
      <c r="P54" s="38">
        <v>1.37E-2</v>
      </c>
      <c r="Q54" s="38">
        <v>1.47E-2</v>
      </c>
      <c r="R54" s="38">
        <v>1.5900000000000001E-2</v>
      </c>
      <c r="S54" s="38">
        <v>1.7399999999999999E-2</v>
      </c>
      <c r="T54" s="38">
        <v>1.89E-2</v>
      </c>
      <c r="U54" s="38">
        <v>2.0299999999999999E-2</v>
      </c>
      <c r="V54" s="38">
        <v>2.1499999999999998E-2</v>
      </c>
      <c r="W54" s="38">
        <v>2.23E-2</v>
      </c>
      <c r="X54" s="38">
        <v>2.2499999999999999E-2</v>
      </c>
      <c r="Y54" s="38">
        <v>2.18E-2</v>
      </c>
      <c r="Z54" s="38">
        <v>2.0199999999999999E-2</v>
      </c>
      <c r="AA54" s="38">
        <v>1.7600000000000001E-2</v>
      </c>
      <c r="AB54" s="38">
        <v>1.44E-2</v>
      </c>
      <c r="AC54" s="38">
        <v>1.0800000000000001E-2</v>
      </c>
      <c r="AD54" s="38">
        <v>7.3000000000000001E-3</v>
      </c>
      <c r="AE54" s="38">
        <v>4.4000000000000003E-3</v>
      </c>
      <c r="AF54" s="38">
        <v>2.2000000000000001E-3</v>
      </c>
      <c r="AG54" s="38">
        <v>1E-3</v>
      </c>
      <c r="AH54" s="38">
        <v>6.9999999999999999E-4</v>
      </c>
      <c r="AI54" s="38">
        <v>1.5E-3</v>
      </c>
      <c r="AJ54" s="38">
        <v>3.0000000000000001E-3</v>
      </c>
      <c r="AK54" s="38">
        <v>5.0000000000000001E-3</v>
      </c>
      <c r="AL54" s="38">
        <v>7.0000000000000001E-3</v>
      </c>
      <c r="AM54" s="38">
        <v>8.5000000000000006E-3</v>
      </c>
      <c r="AN54" s="38">
        <v>9.1999999999999998E-3</v>
      </c>
      <c r="AO54" s="38">
        <v>8.9999999999999993E-3</v>
      </c>
      <c r="AP54" s="38">
        <v>7.9000000000000008E-3</v>
      </c>
      <c r="AQ54" s="38">
        <v>6.3E-3</v>
      </c>
      <c r="AR54" s="38">
        <v>4.5999999999999999E-3</v>
      </c>
      <c r="AS54" s="38">
        <v>3.0999999999999999E-3</v>
      </c>
      <c r="AT54" s="38">
        <v>2.0999999999999999E-3</v>
      </c>
      <c r="AU54" s="38">
        <v>1.6999999999999999E-3</v>
      </c>
      <c r="AV54" s="38">
        <v>2.0999999999999999E-3</v>
      </c>
      <c r="AW54" s="38">
        <v>3.3E-3</v>
      </c>
      <c r="AX54" s="38">
        <v>5.3E-3</v>
      </c>
      <c r="AY54" s="38">
        <v>7.9000000000000008E-3</v>
      </c>
      <c r="AZ54" s="38">
        <v>1.0800000000000001E-2</v>
      </c>
      <c r="BA54" s="38">
        <v>1.38E-2</v>
      </c>
      <c r="BB54" s="38">
        <v>1.6500000000000001E-2</v>
      </c>
      <c r="BC54" s="38">
        <v>1.8800000000000001E-2</v>
      </c>
      <c r="BD54" s="67">
        <v>2.0400000000000001E-2</v>
      </c>
      <c r="BE54" s="67">
        <v>2.12E-2</v>
      </c>
      <c r="BF54" s="48">
        <v>2.1299999999999999E-2</v>
      </c>
      <c r="BG54" s="38">
        <v>2.07E-2</v>
      </c>
      <c r="BH54" s="38">
        <v>1.95E-2</v>
      </c>
      <c r="BI54" s="38">
        <v>1.78E-2</v>
      </c>
      <c r="BJ54" s="38">
        <v>1.5699999999999999E-2</v>
      </c>
      <c r="BK54" s="38">
        <v>1.3299999999999999E-2</v>
      </c>
      <c r="BL54" s="38">
        <v>1.0699999999999999E-2</v>
      </c>
      <c r="BM54" s="39">
        <v>1.09E-2</v>
      </c>
      <c r="BN54" s="39">
        <v>1.0800000000000001E-2</v>
      </c>
      <c r="BO54" s="39">
        <v>1.06E-2</v>
      </c>
      <c r="BP54" s="39">
        <v>1.0200000000000001E-2</v>
      </c>
      <c r="BQ54" s="39">
        <v>9.5999999999999992E-3</v>
      </c>
      <c r="BR54" s="39">
        <v>8.8999999999999999E-3</v>
      </c>
      <c r="BS54" s="39">
        <v>8.0999999999999996E-3</v>
      </c>
      <c r="BT54" s="39">
        <v>7.4000000000000003E-3</v>
      </c>
      <c r="BU54" s="39">
        <v>6.7999999999999996E-3</v>
      </c>
      <c r="BV54" s="39">
        <v>6.4999999999999997E-3</v>
      </c>
      <c r="BW54" s="39">
        <v>6.4000000000000003E-3</v>
      </c>
      <c r="BX54" s="39">
        <v>6.7000000000000002E-3</v>
      </c>
      <c r="BY54" s="39">
        <v>7.1000000000000004E-3</v>
      </c>
      <c r="BZ54" s="39">
        <v>7.7000000000000002E-3</v>
      </c>
      <c r="CA54" s="39">
        <v>8.3999999999999995E-3</v>
      </c>
      <c r="CB54" s="39">
        <v>8.9999999999999993E-3</v>
      </c>
      <c r="CC54" s="39">
        <v>9.4999999999999998E-3</v>
      </c>
      <c r="CD54" s="39">
        <v>9.7999999999999997E-3</v>
      </c>
      <c r="CE54" s="39">
        <v>0.01</v>
      </c>
      <c r="CF54" s="39">
        <v>0.01</v>
      </c>
    </row>
    <row r="55" spans="1:84">
      <c r="A55" s="32">
        <v>72</v>
      </c>
      <c r="B55" s="38">
        <v>2.0899999999999998E-2</v>
      </c>
      <c r="C55" s="38">
        <v>1.9599999999999999E-2</v>
      </c>
      <c r="D55" s="38">
        <v>1.83E-2</v>
      </c>
      <c r="E55" s="38">
        <v>1.7000000000000001E-2</v>
      </c>
      <c r="F55" s="38">
        <v>1.5800000000000002E-2</v>
      </c>
      <c r="G55" s="38">
        <v>1.46E-2</v>
      </c>
      <c r="H55" s="38">
        <v>1.3599999999999999E-2</v>
      </c>
      <c r="I55" s="38">
        <v>1.2999999999999999E-2</v>
      </c>
      <c r="J55" s="38">
        <v>1.2500000000000001E-2</v>
      </c>
      <c r="K55" s="38">
        <v>1.23E-2</v>
      </c>
      <c r="L55" s="38">
        <v>1.2200000000000001E-2</v>
      </c>
      <c r="M55" s="38">
        <v>1.2200000000000001E-2</v>
      </c>
      <c r="N55" s="38">
        <v>1.24E-2</v>
      </c>
      <c r="O55" s="38">
        <v>1.29E-2</v>
      </c>
      <c r="P55" s="38">
        <v>1.35E-2</v>
      </c>
      <c r="Q55" s="38">
        <v>1.44E-2</v>
      </c>
      <c r="R55" s="38">
        <v>1.5599999999999999E-2</v>
      </c>
      <c r="S55" s="38">
        <v>1.7100000000000001E-2</v>
      </c>
      <c r="T55" s="38">
        <v>1.8700000000000001E-2</v>
      </c>
      <c r="U55" s="38">
        <v>2.0299999999999999E-2</v>
      </c>
      <c r="V55" s="38">
        <v>2.1700000000000001E-2</v>
      </c>
      <c r="W55" s="38">
        <v>2.2700000000000001E-2</v>
      </c>
      <c r="X55" s="38">
        <v>2.3199999999999998E-2</v>
      </c>
      <c r="Y55" s="38">
        <v>2.2800000000000001E-2</v>
      </c>
      <c r="Z55" s="38">
        <v>2.1299999999999999E-2</v>
      </c>
      <c r="AA55" s="38">
        <v>1.89E-2</v>
      </c>
      <c r="AB55" s="38">
        <v>1.5699999999999999E-2</v>
      </c>
      <c r="AC55" s="38">
        <v>1.21E-2</v>
      </c>
      <c r="AD55" s="38">
        <v>8.5000000000000006E-3</v>
      </c>
      <c r="AE55" s="38">
        <v>5.4000000000000003E-3</v>
      </c>
      <c r="AF55" s="38">
        <v>3.0000000000000001E-3</v>
      </c>
      <c r="AG55" s="38">
        <v>1.5E-3</v>
      </c>
      <c r="AH55" s="38">
        <v>1E-3</v>
      </c>
      <c r="AI55" s="38">
        <v>1.5E-3</v>
      </c>
      <c r="AJ55" s="38">
        <v>2.8E-3</v>
      </c>
      <c r="AK55" s="38">
        <v>4.7000000000000002E-3</v>
      </c>
      <c r="AL55" s="38">
        <v>6.6E-3</v>
      </c>
      <c r="AM55" s="38">
        <v>8.0999999999999996E-3</v>
      </c>
      <c r="AN55" s="38">
        <v>8.8999999999999999E-3</v>
      </c>
      <c r="AO55" s="38">
        <v>8.8000000000000005E-3</v>
      </c>
      <c r="AP55" s="38">
        <v>7.7999999999999996E-3</v>
      </c>
      <c r="AQ55" s="38">
        <v>6.3E-3</v>
      </c>
      <c r="AR55" s="38">
        <v>4.5999999999999999E-3</v>
      </c>
      <c r="AS55" s="38">
        <v>3.0999999999999999E-3</v>
      </c>
      <c r="AT55" s="38">
        <v>2E-3</v>
      </c>
      <c r="AU55" s="38">
        <v>1.6000000000000001E-3</v>
      </c>
      <c r="AV55" s="38">
        <v>1.9E-3</v>
      </c>
      <c r="AW55" s="38">
        <v>2.8999999999999998E-3</v>
      </c>
      <c r="AX55" s="38">
        <v>4.7000000000000002E-3</v>
      </c>
      <c r="AY55" s="38">
        <v>7.1999999999999998E-3</v>
      </c>
      <c r="AZ55" s="38">
        <v>0.01</v>
      </c>
      <c r="BA55" s="38">
        <v>1.29E-2</v>
      </c>
      <c r="BB55" s="38">
        <v>1.5699999999999999E-2</v>
      </c>
      <c r="BC55" s="38">
        <v>1.7899999999999999E-2</v>
      </c>
      <c r="BD55" s="67">
        <v>1.9599999999999999E-2</v>
      </c>
      <c r="BE55" s="67">
        <v>2.0500000000000001E-2</v>
      </c>
      <c r="BF55" s="48">
        <v>2.06E-2</v>
      </c>
      <c r="BG55" s="38">
        <v>2.01E-2</v>
      </c>
      <c r="BH55" s="38">
        <v>1.9E-2</v>
      </c>
      <c r="BI55" s="38">
        <v>1.7299999999999999E-2</v>
      </c>
      <c r="BJ55" s="38">
        <v>1.52E-2</v>
      </c>
      <c r="BK55" s="38">
        <v>1.2800000000000001E-2</v>
      </c>
      <c r="BL55" s="38">
        <v>1.0200000000000001E-2</v>
      </c>
      <c r="BM55" s="39">
        <v>1.0500000000000001E-2</v>
      </c>
      <c r="BN55" s="39">
        <v>1.06E-2</v>
      </c>
      <c r="BO55" s="39">
        <v>1.06E-2</v>
      </c>
      <c r="BP55" s="39">
        <v>1.04E-2</v>
      </c>
      <c r="BQ55" s="39">
        <v>1.01E-2</v>
      </c>
      <c r="BR55" s="39">
        <v>9.4999999999999998E-3</v>
      </c>
      <c r="BS55" s="39">
        <v>8.8999999999999999E-3</v>
      </c>
      <c r="BT55" s="39">
        <v>8.3000000000000001E-3</v>
      </c>
      <c r="BU55" s="39">
        <v>7.7000000000000002E-3</v>
      </c>
      <c r="BV55" s="39">
        <v>7.1999999999999998E-3</v>
      </c>
      <c r="BW55" s="39">
        <v>7.0000000000000001E-3</v>
      </c>
      <c r="BX55" s="39">
        <v>7.1000000000000004E-3</v>
      </c>
      <c r="BY55" s="39">
        <v>7.3000000000000001E-3</v>
      </c>
      <c r="BZ55" s="39">
        <v>7.7999999999999996E-3</v>
      </c>
      <c r="CA55" s="39">
        <v>8.3000000000000001E-3</v>
      </c>
      <c r="CB55" s="39">
        <v>8.8999999999999999E-3</v>
      </c>
      <c r="CC55" s="39">
        <v>9.4000000000000004E-3</v>
      </c>
      <c r="CD55" s="39">
        <v>9.7000000000000003E-3</v>
      </c>
      <c r="CE55" s="39">
        <v>9.9000000000000008E-3</v>
      </c>
      <c r="CF55" s="39">
        <v>0.01</v>
      </c>
    </row>
    <row r="56" spans="1:84">
      <c r="A56" s="32">
        <v>73</v>
      </c>
      <c r="B56" s="38">
        <v>2.07E-2</v>
      </c>
      <c r="C56" s="38">
        <v>1.95E-2</v>
      </c>
      <c r="D56" s="38">
        <v>1.8200000000000001E-2</v>
      </c>
      <c r="E56" s="38">
        <v>1.7000000000000001E-2</v>
      </c>
      <c r="F56" s="38">
        <v>1.5699999999999999E-2</v>
      </c>
      <c r="G56" s="38">
        <v>1.46E-2</v>
      </c>
      <c r="H56" s="38">
        <v>1.37E-2</v>
      </c>
      <c r="I56" s="38">
        <v>1.2999999999999999E-2</v>
      </c>
      <c r="J56" s="38">
        <v>1.26E-2</v>
      </c>
      <c r="K56" s="38">
        <v>1.23E-2</v>
      </c>
      <c r="L56" s="38">
        <v>1.21E-2</v>
      </c>
      <c r="M56" s="38">
        <v>1.21E-2</v>
      </c>
      <c r="N56" s="38">
        <v>1.23E-2</v>
      </c>
      <c r="O56" s="38">
        <v>1.2699999999999999E-2</v>
      </c>
      <c r="P56" s="38">
        <v>1.3299999999999999E-2</v>
      </c>
      <c r="Q56" s="38">
        <v>1.4200000000000001E-2</v>
      </c>
      <c r="R56" s="38">
        <v>1.54E-2</v>
      </c>
      <c r="S56" s="38">
        <v>1.6899999999999998E-2</v>
      </c>
      <c r="T56" s="38">
        <v>1.8499999999999999E-2</v>
      </c>
      <c r="U56" s="38">
        <v>2.0199999999999999E-2</v>
      </c>
      <c r="V56" s="38">
        <v>2.1899999999999999E-2</v>
      </c>
      <c r="W56" s="38">
        <v>2.3099999999999999E-2</v>
      </c>
      <c r="X56" s="38">
        <v>2.3800000000000002E-2</v>
      </c>
      <c r="Y56" s="38">
        <v>2.3699999999999999E-2</v>
      </c>
      <c r="Z56" s="38">
        <v>2.2499999999999999E-2</v>
      </c>
      <c r="AA56" s="38">
        <v>2.0199999999999999E-2</v>
      </c>
      <c r="AB56" s="38">
        <v>1.7100000000000001E-2</v>
      </c>
      <c r="AC56" s="38">
        <v>1.35E-2</v>
      </c>
      <c r="AD56" s="38">
        <v>9.7999999999999997E-3</v>
      </c>
      <c r="AE56" s="38">
        <v>6.4999999999999997E-3</v>
      </c>
      <c r="AF56" s="38">
        <v>3.8999999999999998E-3</v>
      </c>
      <c r="AG56" s="38">
        <v>2.2000000000000001E-3</v>
      </c>
      <c r="AH56" s="38">
        <v>1.4E-3</v>
      </c>
      <c r="AI56" s="38">
        <v>1.6999999999999999E-3</v>
      </c>
      <c r="AJ56" s="38">
        <v>2.8E-3</v>
      </c>
      <c r="AK56" s="38">
        <v>4.4000000000000003E-3</v>
      </c>
      <c r="AL56" s="38">
        <v>6.3E-3</v>
      </c>
      <c r="AM56" s="38">
        <v>7.7999999999999996E-3</v>
      </c>
      <c r="AN56" s="38">
        <v>8.6E-3</v>
      </c>
      <c r="AO56" s="38">
        <v>8.6E-3</v>
      </c>
      <c r="AP56" s="38">
        <v>7.7000000000000002E-3</v>
      </c>
      <c r="AQ56" s="38">
        <v>6.1999999999999998E-3</v>
      </c>
      <c r="AR56" s="38">
        <v>4.4999999999999997E-3</v>
      </c>
      <c r="AS56" s="38">
        <v>3.0999999999999999E-3</v>
      </c>
      <c r="AT56" s="38">
        <v>2E-3</v>
      </c>
      <c r="AU56" s="38">
        <v>1.5E-3</v>
      </c>
      <c r="AV56" s="38">
        <v>1.6000000000000001E-3</v>
      </c>
      <c r="AW56" s="38">
        <v>2.5999999999999999E-3</v>
      </c>
      <c r="AX56" s="38">
        <v>4.3E-3</v>
      </c>
      <c r="AY56" s="38">
        <v>6.6E-3</v>
      </c>
      <c r="AZ56" s="38">
        <v>9.2999999999999992E-3</v>
      </c>
      <c r="BA56" s="38">
        <v>1.2200000000000001E-2</v>
      </c>
      <c r="BB56" s="38">
        <v>1.49E-2</v>
      </c>
      <c r="BC56" s="38">
        <v>1.72E-2</v>
      </c>
      <c r="BD56" s="67">
        <v>1.8800000000000001E-2</v>
      </c>
      <c r="BE56" s="67">
        <v>1.9800000000000002E-2</v>
      </c>
      <c r="BF56" s="48">
        <v>0.02</v>
      </c>
      <c r="BG56" s="38">
        <v>1.95E-2</v>
      </c>
      <c r="BH56" s="38">
        <v>1.84E-2</v>
      </c>
      <c r="BI56" s="38">
        <v>1.67E-2</v>
      </c>
      <c r="BJ56" s="38">
        <v>1.46E-2</v>
      </c>
      <c r="BK56" s="38">
        <v>1.2200000000000001E-2</v>
      </c>
      <c r="BL56" s="38">
        <v>9.5999999999999992E-3</v>
      </c>
      <c r="BM56" s="39">
        <v>9.9000000000000008E-3</v>
      </c>
      <c r="BN56" s="39">
        <v>1.0200000000000001E-2</v>
      </c>
      <c r="BO56" s="39">
        <v>1.03E-2</v>
      </c>
      <c r="BP56" s="39">
        <v>1.03E-2</v>
      </c>
      <c r="BQ56" s="39">
        <v>1.0200000000000001E-2</v>
      </c>
      <c r="BR56" s="39">
        <v>9.9000000000000008E-3</v>
      </c>
      <c r="BS56" s="39">
        <v>9.4999999999999998E-3</v>
      </c>
      <c r="BT56" s="39">
        <v>8.9999999999999993E-3</v>
      </c>
      <c r="BU56" s="39">
        <v>8.3999999999999995E-3</v>
      </c>
      <c r="BV56" s="39">
        <v>8.0000000000000002E-3</v>
      </c>
      <c r="BW56" s="39">
        <v>7.6E-3</v>
      </c>
      <c r="BX56" s="39">
        <v>7.4999999999999997E-3</v>
      </c>
      <c r="BY56" s="39">
        <v>7.6E-3</v>
      </c>
      <c r="BZ56" s="39">
        <v>7.9000000000000008E-3</v>
      </c>
      <c r="CA56" s="39">
        <v>8.3999999999999995E-3</v>
      </c>
      <c r="CB56" s="39">
        <v>8.8999999999999999E-3</v>
      </c>
      <c r="CC56" s="39">
        <v>9.4000000000000004E-3</v>
      </c>
      <c r="CD56" s="39">
        <v>9.7000000000000003E-3</v>
      </c>
      <c r="CE56" s="39">
        <v>9.9000000000000008E-3</v>
      </c>
      <c r="CF56" s="39">
        <v>0.01</v>
      </c>
    </row>
    <row r="57" spans="1:84">
      <c r="A57" s="32">
        <v>74</v>
      </c>
      <c r="B57" s="38">
        <v>2.0400000000000001E-2</v>
      </c>
      <c r="C57" s="38">
        <v>1.9199999999999998E-2</v>
      </c>
      <c r="D57" s="38">
        <v>1.7899999999999999E-2</v>
      </c>
      <c r="E57" s="38">
        <v>1.67E-2</v>
      </c>
      <c r="F57" s="38">
        <v>1.55E-2</v>
      </c>
      <c r="G57" s="38">
        <v>1.44E-2</v>
      </c>
      <c r="H57" s="38">
        <v>1.35E-2</v>
      </c>
      <c r="I57" s="38">
        <v>1.29E-2</v>
      </c>
      <c r="J57" s="38">
        <v>1.24E-2</v>
      </c>
      <c r="K57" s="38">
        <v>1.21E-2</v>
      </c>
      <c r="L57" s="38">
        <v>1.2E-2</v>
      </c>
      <c r="M57" s="38">
        <v>1.1900000000000001E-2</v>
      </c>
      <c r="N57" s="38">
        <v>1.21E-2</v>
      </c>
      <c r="O57" s="38">
        <v>1.2500000000000001E-2</v>
      </c>
      <c r="P57" s="38">
        <v>1.3100000000000001E-2</v>
      </c>
      <c r="Q57" s="38">
        <v>1.4E-2</v>
      </c>
      <c r="R57" s="38">
        <v>1.52E-2</v>
      </c>
      <c r="S57" s="38">
        <v>1.67E-2</v>
      </c>
      <c r="T57" s="38">
        <v>1.8499999999999999E-2</v>
      </c>
      <c r="U57" s="38">
        <v>2.0299999999999999E-2</v>
      </c>
      <c r="V57" s="38">
        <v>2.1999999999999999E-2</v>
      </c>
      <c r="W57" s="38">
        <v>2.35E-2</v>
      </c>
      <c r="X57" s="38">
        <v>2.4400000000000002E-2</v>
      </c>
      <c r="Y57" s="38">
        <v>2.4500000000000001E-2</v>
      </c>
      <c r="Z57" s="38">
        <v>2.35E-2</v>
      </c>
      <c r="AA57" s="38">
        <v>2.1399999999999999E-2</v>
      </c>
      <c r="AB57" s="38">
        <v>1.84E-2</v>
      </c>
      <c r="AC57" s="38">
        <v>1.49E-2</v>
      </c>
      <c r="AD57" s="38">
        <v>1.12E-2</v>
      </c>
      <c r="AE57" s="38">
        <v>7.7999999999999996E-3</v>
      </c>
      <c r="AF57" s="38">
        <v>5.0000000000000001E-3</v>
      </c>
      <c r="AG57" s="38">
        <v>3.0000000000000001E-3</v>
      </c>
      <c r="AH57" s="38">
        <v>2E-3</v>
      </c>
      <c r="AI57" s="38">
        <v>2E-3</v>
      </c>
      <c r="AJ57" s="38">
        <v>2.8E-3</v>
      </c>
      <c r="AK57" s="38">
        <v>4.3E-3</v>
      </c>
      <c r="AL57" s="38">
        <v>6.0000000000000001E-3</v>
      </c>
      <c r="AM57" s="38">
        <v>7.4999999999999997E-3</v>
      </c>
      <c r="AN57" s="38">
        <v>8.3000000000000001E-3</v>
      </c>
      <c r="AO57" s="38">
        <v>8.3000000000000001E-3</v>
      </c>
      <c r="AP57" s="38">
        <v>7.4999999999999997E-3</v>
      </c>
      <c r="AQ57" s="38">
        <v>6.1000000000000004E-3</v>
      </c>
      <c r="AR57" s="38">
        <v>4.4999999999999997E-3</v>
      </c>
      <c r="AS57" s="38">
        <v>3.0000000000000001E-3</v>
      </c>
      <c r="AT57" s="38">
        <v>1.9E-3</v>
      </c>
      <c r="AU57" s="38">
        <v>1.2999999999999999E-3</v>
      </c>
      <c r="AV57" s="38">
        <v>1.4E-3</v>
      </c>
      <c r="AW57" s="38">
        <v>2.3E-3</v>
      </c>
      <c r="AX57" s="38">
        <v>3.8E-3</v>
      </c>
      <c r="AY57" s="38">
        <v>6.0000000000000001E-3</v>
      </c>
      <c r="AZ57" s="38">
        <v>8.6999999999999994E-3</v>
      </c>
      <c r="BA57" s="38">
        <v>1.15E-2</v>
      </c>
      <c r="BB57" s="38">
        <v>1.4200000000000001E-2</v>
      </c>
      <c r="BC57" s="38">
        <v>1.6500000000000001E-2</v>
      </c>
      <c r="BD57" s="67">
        <v>1.8200000000000001E-2</v>
      </c>
      <c r="BE57" s="67">
        <v>1.9099999999999999E-2</v>
      </c>
      <c r="BF57" s="48">
        <v>1.9400000000000001E-2</v>
      </c>
      <c r="BG57" s="38">
        <v>1.89E-2</v>
      </c>
      <c r="BH57" s="38">
        <v>1.78E-2</v>
      </c>
      <c r="BI57" s="38">
        <v>1.61E-2</v>
      </c>
      <c r="BJ57" s="38">
        <v>1.4E-2</v>
      </c>
      <c r="BK57" s="38">
        <v>1.1599999999999999E-2</v>
      </c>
      <c r="BL57" s="38">
        <v>8.9999999999999993E-3</v>
      </c>
      <c r="BM57" s="39">
        <v>9.2999999999999992E-3</v>
      </c>
      <c r="BN57" s="39">
        <v>9.7000000000000003E-3</v>
      </c>
      <c r="BO57" s="39">
        <v>9.9000000000000008E-3</v>
      </c>
      <c r="BP57" s="39">
        <v>1.01E-2</v>
      </c>
      <c r="BQ57" s="39">
        <v>1.0200000000000001E-2</v>
      </c>
      <c r="BR57" s="39">
        <v>1.01E-2</v>
      </c>
      <c r="BS57" s="39">
        <v>9.9000000000000008E-3</v>
      </c>
      <c r="BT57" s="39">
        <v>9.4999999999999998E-3</v>
      </c>
      <c r="BU57" s="39">
        <v>9.1000000000000004E-3</v>
      </c>
      <c r="BV57" s="39">
        <v>8.6E-3</v>
      </c>
      <c r="BW57" s="39">
        <v>8.3000000000000001E-3</v>
      </c>
      <c r="BX57" s="39">
        <v>8.0999999999999996E-3</v>
      </c>
      <c r="BY57" s="39">
        <v>8.0000000000000002E-3</v>
      </c>
      <c r="BZ57" s="39">
        <v>8.2000000000000007E-3</v>
      </c>
      <c r="CA57" s="39">
        <v>8.5000000000000006E-3</v>
      </c>
      <c r="CB57" s="39">
        <v>8.8999999999999999E-3</v>
      </c>
      <c r="CC57" s="39">
        <v>9.4000000000000004E-3</v>
      </c>
      <c r="CD57" s="39">
        <v>9.7000000000000003E-3</v>
      </c>
      <c r="CE57" s="39">
        <v>9.9000000000000008E-3</v>
      </c>
      <c r="CF57" s="39">
        <v>0.01</v>
      </c>
    </row>
    <row r="58" spans="1:84">
      <c r="A58" s="32">
        <v>75</v>
      </c>
      <c r="B58" s="38">
        <v>1.9900000000000001E-2</v>
      </c>
      <c r="C58" s="38">
        <v>1.8700000000000001E-2</v>
      </c>
      <c r="D58" s="38">
        <v>1.7399999999999999E-2</v>
      </c>
      <c r="E58" s="38">
        <v>1.6199999999999999E-2</v>
      </c>
      <c r="F58" s="38">
        <v>1.4999999999999999E-2</v>
      </c>
      <c r="G58" s="38">
        <v>1.4E-2</v>
      </c>
      <c r="H58" s="38">
        <v>1.3100000000000001E-2</v>
      </c>
      <c r="I58" s="38">
        <v>1.2500000000000001E-2</v>
      </c>
      <c r="J58" s="38">
        <v>1.21E-2</v>
      </c>
      <c r="K58" s="38">
        <v>1.18E-2</v>
      </c>
      <c r="L58" s="38">
        <v>1.1599999999999999E-2</v>
      </c>
      <c r="M58" s="38">
        <v>1.1599999999999999E-2</v>
      </c>
      <c r="N58" s="38">
        <v>1.18E-2</v>
      </c>
      <c r="O58" s="38">
        <v>1.23E-2</v>
      </c>
      <c r="P58" s="38">
        <v>1.29E-2</v>
      </c>
      <c r="Q58" s="38">
        <v>1.3899999999999999E-2</v>
      </c>
      <c r="R58" s="38">
        <v>1.52E-2</v>
      </c>
      <c r="S58" s="38">
        <v>1.67E-2</v>
      </c>
      <c r="T58" s="38">
        <v>1.8499999999999999E-2</v>
      </c>
      <c r="U58" s="38">
        <v>2.0400000000000001E-2</v>
      </c>
      <c r="V58" s="38">
        <v>2.2200000000000001E-2</v>
      </c>
      <c r="W58" s="38">
        <v>2.3800000000000002E-2</v>
      </c>
      <c r="X58" s="38">
        <v>2.4899999999999999E-2</v>
      </c>
      <c r="Y58" s="38">
        <v>2.5100000000000001E-2</v>
      </c>
      <c r="Z58" s="38">
        <v>2.4299999999999999E-2</v>
      </c>
      <c r="AA58" s="38">
        <v>2.2499999999999999E-2</v>
      </c>
      <c r="AB58" s="38">
        <v>1.9699999999999999E-2</v>
      </c>
      <c r="AC58" s="38">
        <v>1.6199999999999999E-2</v>
      </c>
      <c r="AD58" s="38">
        <v>1.26E-2</v>
      </c>
      <c r="AE58" s="38">
        <v>9.1000000000000004E-3</v>
      </c>
      <c r="AF58" s="38">
        <v>6.1000000000000004E-3</v>
      </c>
      <c r="AG58" s="38">
        <v>3.8999999999999998E-3</v>
      </c>
      <c r="AH58" s="38">
        <v>2.5999999999999999E-3</v>
      </c>
      <c r="AI58" s="38">
        <v>2.3999999999999998E-3</v>
      </c>
      <c r="AJ58" s="38">
        <v>3.0000000000000001E-3</v>
      </c>
      <c r="AK58" s="38">
        <v>4.3E-3</v>
      </c>
      <c r="AL58" s="38">
        <v>5.8999999999999999E-3</v>
      </c>
      <c r="AM58" s="38">
        <v>7.1999999999999998E-3</v>
      </c>
      <c r="AN58" s="38">
        <v>8.0999999999999996E-3</v>
      </c>
      <c r="AO58" s="38">
        <v>8.0999999999999996E-3</v>
      </c>
      <c r="AP58" s="38">
        <v>7.3000000000000001E-3</v>
      </c>
      <c r="AQ58" s="38">
        <v>6.0000000000000001E-3</v>
      </c>
      <c r="AR58" s="38">
        <v>4.4000000000000003E-3</v>
      </c>
      <c r="AS58" s="38">
        <v>2.8999999999999998E-3</v>
      </c>
      <c r="AT58" s="38">
        <v>1.8E-3</v>
      </c>
      <c r="AU58" s="38">
        <v>1.1999999999999999E-3</v>
      </c>
      <c r="AV58" s="38">
        <v>1.1999999999999999E-3</v>
      </c>
      <c r="AW58" s="38">
        <v>1.9E-3</v>
      </c>
      <c r="AX58" s="38">
        <v>3.3999999999999998E-3</v>
      </c>
      <c r="AY58" s="38">
        <v>5.4999999999999997E-3</v>
      </c>
      <c r="AZ58" s="38">
        <v>8.2000000000000007E-3</v>
      </c>
      <c r="BA58" s="38">
        <v>1.0999999999999999E-2</v>
      </c>
      <c r="BB58" s="38">
        <v>1.37E-2</v>
      </c>
      <c r="BC58" s="38">
        <v>1.6E-2</v>
      </c>
      <c r="BD58" s="67">
        <v>1.7600000000000001E-2</v>
      </c>
      <c r="BE58" s="67">
        <v>1.8599999999999998E-2</v>
      </c>
      <c r="BF58" s="48">
        <v>1.8800000000000001E-2</v>
      </c>
      <c r="BG58" s="38">
        <v>1.8200000000000001E-2</v>
      </c>
      <c r="BH58" s="38">
        <v>1.7100000000000001E-2</v>
      </c>
      <c r="BI58" s="38">
        <v>1.54E-2</v>
      </c>
      <c r="BJ58" s="38">
        <v>1.3299999999999999E-2</v>
      </c>
      <c r="BK58" s="38">
        <v>1.09E-2</v>
      </c>
      <c r="BL58" s="38">
        <v>8.3999999999999995E-3</v>
      </c>
      <c r="BM58" s="39">
        <v>8.6999999999999994E-3</v>
      </c>
      <c r="BN58" s="39">
        <v>9.1000000000000004E-3</v>
      </c>
      <c r="BO58" s="39">
        <v>9.4000000000000004E-3</v>
      </c>
      <c r="BP58" s="39">
        <v>9.7000000000000003E-3</v>
      </c>
      <c r="BQ58" s="39">
        <v>0.01</v>
      </c>
      <c r="BR58" s="39">
        <v>1.01E-2</v>
      </c>
      <c r="BS58" s="39">
        <v>1.01E-2</v>
      </c>
      <c r="BT58" s="39">
        <v>9.9000000000000008E-3</v>
      </c>
      <c r="BU58" s="39">
        <v>9.5999999999999992E-3</v>
      </c>
      <c r="BV58" s="39">
        <v>9.1999999999999998E-3</v>
      </c>
      <c r="BW58" s="39">
        <v>8.8999999999999999E-3</v>
      </c>
      <c r="BX58" s="39">
        <v>8.6E-3</v>
      </c>
      <c r="BY58" s="39">
        <v>8.3999999999999995E-3</v>
      </c>
      <c r="BZ58" s="39">
        <v>8.5000000000000006E-3</v>
      </c>
      <c r="CA58" s="39">
        <v>8.6999999999999994E-3</v>
      </c>
      <c r="CB58" s="39">
        <v>8.9999999999999993E-3</v>
      </c>
      <c r="CC58" s="39">
        <v>9.4000000000000004E-3</v>
      </c>
      <c r="CD58" s="39">
        <v>9.7000000000000003E-3</v>
      </c>
      <c r="CE58" s="39">
        <v>9.9000000000000008E-3</v>
      </c>
      <c r="CF58" s="39">
        <v>0.01</v>
      </c>
    </row>
    <row r="59" spans="1:84">
      <c r="A59" s="32">
        <v>76</v>
      </c>
      <c r="B59" s="38">
        <v>1.9099999999999999E-2</v>
      </c>
      <c r="C59" s="38">
        <v>1.7899999999999999E-2</v>
      </c>
      <c r="D59" s="38">
        <v>1.67E-2</v>
      </c>
      <c r="E59" s="38">
        <v>1.54E-2</v>
      </c>
      <c r="F59" s="38">
        <v>1.43E-2</v>
      </c>
      <c r="G59" s="38">
        <v>1.3299999999999999E-2</v>
      </c>
      <c r="H59" s="38">
        <v>1.2500000000000001E-2</v>
      </c>
      <c r="I59" s="38">
        <v>1.2E-2</v>
      </c>
      <c r="J59" s="38">
        <v>1.1599999999999999E-2</v>
      </c>
      <c r="K59" s="38">
        <v>1.1299999999999999E-2</v>
      </c>
      <c r="L59" s="38">
        <v>1.12E-2</v>
      </c>
      <c r="M59" s="38">
        <v>1.1299999999999999E-2</v>
      </c>
      <c r="N59" s="38">
        <v>1.15E-2</v>
      </c>
      <c r="O59" s="38">
        <v>1.2E-2</v>
      </c>
      <c r="P59" s="38">
        <v>1.2800000000000001E-2</v>
      </c>
      <c r="Q59" s="38">
        <v>1.38E-2</v>
      </c>
      <c r="R59" s="38">
        <v>1.52E-2</v>
      </c>
      <c r="S59" s="38">
        <v>1.6799999999999999E-2</v>
      </c>
      <c r="T59" s="38">
        <v>1.8599999999999998E-2</v>
      </c>
      <c r="U59" s="38">
        <v>2.0500000000000001E-2</v>
      </c>
      <c r="V59" s="38">
        <v>2.24E-2</v>
      </c>
      <c r="W59" s="38">
        <v>2.4E-2</v>
      </c>
      <c r="X59" s="38">
        <v>2.52E-2</v>
      </c>
      <c r="Y59" s="38">
        <v>2.5700000000000001E-2</v>
      </c>
      <c r="Z59" s="38">
        <v>2.5100000000000001E-2</v>
      </c>
      <c r="AA59" s="38">
        <v>2.3400000000000001E-2</v>
      </c>
      <c r="AB59" s="38">
        <v>2.07E-2</v>
      </c>
      <c r="AC59" s="38">
        <v>1.7399999999999999E-2</v>
      </c>
      <c r="AD59" s="38">
        <v>1.38E-2</v>
      </c>
      <c r="AE59" s="38">
        <v>1.03E-2</v>
      </c>
      <c r="AF59" s="38">
        <v>7.1999999999999998E-3</v>
      </c>
      <c r="AG59" s="38">
        <v>4.8999999999999998E-3</v>
      </c>
      <c r="AH59" s="38">
        <v>3.3999999999999998E-3</v>
      </c>
      <c r="AI59" s="38">
        <v>2.8999999999999998E-3</v>
      </c>
      <c r="AJ59" s="38">
        <v>3.3E-3</v>
      </c>
      <c r="AK59" s="38">
        <v>4.4000000000000003E-3</v>
      </c>
      <c r="AL59" s="38">
        <v>5.7999999999999996E-3</v>
      </c>
      <c r="AM59" s="38">
        <v>7.1000000000000004E-3</v>
      </c>
      <c r="AN59" s="38">
        <v>7.7999999999999996E-3</v>
      </c>
      <c r="AO59" s="38">
        <v>7.9000000000000008E-3</v>
      </c>
      <c r="AP59" s="38">
        <v>7.1000000000000004E-3</v>
      </c>
      <c r="AQ59" s="38">
        <v>5.7999999999999996E-3</v>
      </c>
      <c r="AR59" s="38">
        <v>4.1999999999999997E-3</v>
      </c>
      <c r="AS59" s="38">
        <v>2.7000000000000001E-3</v>
      </c>
      <c r="AT59" s="38">
        <v>1.5E-3</v>
      </c>
      <c r="AU59" s="38">
        <v>8.9999999999999998E-4</v>
      </c>
      <c r="AV59" s="38">
        <v>8.9999999999999998E-4</v>
      </c>
      <c r="AW59" s="38">
        <v>1.6000000000000001E-3</v>
      </c>
      <c r="AX59" s="38">
        <v>3.0000000000000001E-3</v>
      </c>
      <c r="AY59" s="38">
        <v>5.1000000000000004E-3</v>
      </c>
      <c r="AZ59" s="38">
        <v>7.7000000000000002E-3</v>
      </c>
      <c r="BA59" s="38">
        <v>1.0500000000000001E-2</v>
      </c>
      <c r="BB59" s="38">
        <v>1.3299999999999999E-2</v>
      </c>
      <c r="BC59" s="38">
        <v>1.5599999999999999E-2</v>
      </c>
      <c r="BD59" s="67">
        <v>1.72E-2</v>
      </c>
      <c r="BE59" s="67">
        <v>1.8100000000000002E-2</v>
      </c>
      <c r="BF59" s="48">
        <v>1.8200000000000001E-2</v>
      </c>
      <c r="BG59" s="38">
        <v>1.7600000000000001E-2</v>
      </c>
      <c r="BH59" s="38">
        <v>1.6400000000000001E-2</v>
      </c>
      <c r="BI59" s="38">
        <v>1.47E-2</v>
      </c>
      <c r="BJ59" s="38">
        <v>1.26E-2</v>
      </c>
      <c r="BK59" s="38">
        <v>1.0200000000000001E-2</v>
      </c>
      <c r="BL59" s="38">
        <v>7.7000000000000002E-3</v>
      </c>
      <c r="BM59" s="39">
        <v>8.0999999999999996E-3</v>
      </c>
      <c r="BN59" s="39">
        <v>8.5000000000000006E-3</v>
      </c>
      <c r="BO59" s="39">
        <v>8.8999999999999999E-3</v>
      </c>
      <c r="BP59" s="39">
        <v>9.2999999999999992E-3</v>
      </c>
      <c r="BQ59" s="39">
        <v>9.7000000000000003E-3</v>
      </c>
      <c r="BR59" s="39">
        <v>9.9000000000000008E-3</v>
      </c>
      <c r="BS59" s="39">
        <v>1.01E-2</v>
      </c>
      <c r="BT59" s="39">
        <v>1.01E-2</v>
      </c>
      <c r="BU59" s="39">
        <v>9.9000000000000008E-3</v>
      </c>
      <c r="BV59" s="39">
        <v>9.7000000000000003E-3</v>
      </c>
      <c r="BW59" s="39">
        <v>9.2999999999999992E-3</v>
      </c>
      <c r="BX59" s="39">
        <v>8.9999999999999993E-3</v>
      </c>
      <c r="BY59" s="39">
        <v>8.8999999999999999E-3</v>
      </c>
      <c r="BZ59" s="39">
        <v>8.8000000000000005E-3</v>
      </c>
      <c r="CA59" s="39">
        <v>8.8999999999999999E-3</v>
      </c>
      <c r="CB59" s="39">
        <v>9.1000000000000004E-3</v>
      </c>
      <c r="CC59" s="39">
        <v>9.4000000000000004E-3</v>
      </c>
      <c r="CD59" s="39">
        <v>9.7000000000000003E-3</v>
      </c>
      <c r="CE59" s="39">
        <v>9.9000000000000008E-3</v>
      </c>
      <c r="CF59" s="39">
        <v>0.01</v>
      </c>
    </row>
    <row r="60" spans="1:84">
      <c r="A60" s="32">
        <v>77</v>
      </c>
      <c r="B60" s="38">
        <v>1.7999999999999999E-2</v>
      </c>
      <c r="C60" s="38">
        <v>1.6799999999999999E-2</v>
      </c>
      <c r="D60" s="38">
        <v>1.5599999999999999E-2</v>
      </c>
      <c r="E60" s="38">
        <v>1.44E-2</v>
      </c>
      <c r="F60" s="38">
        <v>1.3299999999999999E-2</v>
      </c>
      <c r="G60" s="38">
        <v>1.24E-2</v>
      </c>
      <c r="H60" s="38">
        <v>1.17E-2</v>
      </c>
      <c r="I60" s="38">
        <v>1.12E-2</v>
      </c>
      <c r="J60" s="38">
        <v>1.09E-2</v>
      </c>
      <c r="K60" s="38">
        <v>1.0699999999999999E-2</v>
      </c>
      <c r="L60" s="38">
        <v>1.0699999999999999E-2</v>
      </c>
      <c r="M60" s="38">
        <v>1.0800000000000001E-2</v>
      </c>
      <c r="N60" s="38">
        <v>1.12E-2</v>
      </c>
      <c r="O60" s="38">
        <v>1.18E-2</v>
      </c>
      <c r="P60" s="38">
        <v>1.2699999999999999E-2</v>
      </c>
      <c r="Q60" s="38">
        <v>1.38E-2</v>
      </c>
      <c r="R60" s="38">
        <v>1.52E-2</v>
      </c>
      <c r="S60" s="38">
        <v>1.6899999999999998E-2</v>
      </c>
      <c r="T60" s="38">
        <v>1.8700000000000001E-2</v>
      </c>
      <c r="U60" s="38">
        <v>2.07E-2</v>
      </c>
      <c r="V60" s="38">
        <v>2.2499999999999999E-2</v>
      </c>
      <c r="W60" s="38">
        <v>2.4299999999999999E-2</v>
      </c>
      <c r="X60" s="38">
        <v>2.5499999999999998E-2</v>
      </c>
      <c r="Y60" s="38">
        <v>2.6100000000000002E-2</v>
      </c>
      <c r="Z60" s="38">
        <v>2.5600000000000001E-2</v>
      </c>
      <c r="AA60" s="38">
        <v>2.41E-2</v>
      </c>
      <c r="AB60" s="38">
        <v>2.1600000000000001E-2</v>
      </c>
      <c r="AC60" s="38">
        <v>1.8499999999999999E-2</v>
      </c>
      <c r="AD60" s="38">
        <v>1.49E-2</v>
      </c>
      <c r="AE60" s="38">
        <v>1.15E-2</v>
      </c>
      <c r="AF60" s="38">
        <v>8.3000000000000001E-3</v>
      </c>
      <c r="AG60" s="38">
        <v>5.8999999999999999E-3</v>
      </c>
      <c r="AH60" s="38">
        <v>4.1999999999999997E-3</v>
      </c>
      <c r="AI60" s="38">
        <v>3.5000000000000001E-3</v>
      </c>
      <c r="AJ60" s="38">
        <v>3.7000000000000002E-3</v>
      </c>
      <c r="AK60" s="38">
        <v>4.5999999999999999E-3</v>
      </c>
      <c r="AL60" s="38">
        <v>5.7999999999999996E-3</v>
      </c>
      <c r="AM60" s="38">
        <v>7.0000000000000001E-3</v>
      </c>
      <c r="AN60" s="38">
        <v>7.7000000000000002E-3</v>
      </c>
      <c r="AO60" s="38">
        <v>7.6E-3</v>
      </c>
      <c r="AP60" s="38">
        <v>6.8999999999999999E-3</v>
      </c>
      <c r="AQ60" s="38">
        <v>5.4999999999999997E-3</v>
      </c>
      <c r="AR60" s="38">
        <v>3.8999999999999998E-3</v>
      </c>
      <c r="AS60" s="38">
        <v>2.3999999999999998E-3</v>
      </c>
      <c r="AT60" s="38">
        <v>1.1999999999999999E-3</v>
      </c>
      <c r="AU60" s="38">
        <v>5.0000000000000001E-4</v>
      </c>
      <c r="AV60" s="38">
        <v>5.0000000000000001E-4</v>
      </c>
      <c r="AW60" s="38">
        <v>1.1000000000000001E-3</v>
      </c>
      <c r="AX60" s="38">
        <v>2.5000000000000001E-3</v>
      </c>
      <c r="AY60" s="38">
        <v>4.5999999999999999E-3</v>
      </c>
      <c r="AZ60" s="38">
        <v>7.3000000000000001E-3</v>
      </c>
      <c r="BA60" s="38">
        <v>1.0200000000000001E-2</v>
      </c>
      <c r="BB60" s="38">
        <v>1.29E-2</v>
      </c>
      <c r="BC60" s="38">
        <v>1.52E-2</v>
      </c>
      <c r="BD60" s="67">
        <v>1.6799999999999999E-2</v>
      </c>
      <c r="BE60" s="67">
        <v>1.77E-2</v>
      </c>
      <c r="BF60" s="48">
        <v>1.77E-2</v>
      </c>
      <c r="BG60" s="38">
        <v>1.7000000000000001E-2</v>
      </c>
      <c r="BH60" s="38">
        <v>1.5800000000000002E-2</v>
      </c>
      <c r="BI60" s="38">
        <v>1.4E-2</v>
      </c>
      <c r="BJ60" s="38">
        <v>1.1900000000000001E-2</v>
      </c>
      <c r="BK60" s="38">
        <v>9.4999999999999998E-3</v>
      </c>
      <c r="BL60" s="38">
        <v>7.0000000000000001E-3</v>
      </c>
      <c r="BM60" s="39">
        <v>7.4000000000000003E-3</v>
      </c>
      <c r="BN60" s="39">
        <v>7.9000000000000008E-3</v>
      </c>
      <c r="BO60" s="39">
        <v>8.3000000000000001E-3</v>
      </c>
      <c r="BP60" s="39">
        <v>8.8000000000000005E-3</v>
      </c>
      <c r="BQ60" s="39">
        <v>9.2999999999999992E-3</v>
      </c>
      <c r="BR60" s="39">
        <v>9.7000000000000003E-3</v>
      </c>
      <c r="BS60" s="39">
        <v>9.9000000000000008E-3</v>
      </c>
      <c r="BT60" s="39">
        <v>1.01E-2</v>
      </c>
      <c r="BU60" s="39">
        <v>1.01E-2</v>
      </c>
      <c r="BV60" s="39">
        <v>9.9000000000000008E-3</v>
      </c>
      <c r="BW60" s="39">
        <v>9.7000000000000003E-3</v>
      </c>
      <c r="BX60" s="39">
        <v>9.4999999999999998E-3</v>
      </c>
      <c r="BY60" s="39">
        <v>9.1999999999999998E-3</v>
      </c>
      <c r="BZ60" s="39">
        <v>9.1000000000000004E-3</v>
      </c>
      <c r="CA60" s="39">
        <v>9.1000000000000004E-3</v>
      </c>
      <c r="CB60" s="39">
        <v>9.2999999999999992E-3</v>
      </c>
      <c r="CC60" s="39">
        <v>9.4999999999999998E-3</v>
      </c>
      <c r="CD60" s="39">
        <v>9.7000000000000003E-3</v>
      </c>
      <c r="CE60" s="39">
        <v>9.9000000000000008E-3</v>
      </c>
      <c r="CF60" s="39">
        <v>0.01</v>
      </c>
    </row>
    <row r="61" spans="1:84">
      <c r="A61" s="32">
        <v>78</v>
      </c>
      <c r="B61" s="38">
        <v>1.67E-2</v>
      </c>
      <c r="C61" s="38">
        <v>1.55E-2</v>
      </c>
      <c r="D61" s="38">
        <v>1.44E-2</v>
      </c>
      <c r="E61" s="38">
        <v>1.32E-2</v>
      </c>
      <c r="F61" s="38">
        <v>1.2200000000000001E-2</v>
      </c>
      <c r="G61" s="38">
        <v>1.1299999999999999E-2</v>
      </c>
      <c r="H61" s="38">
        <v>1.06E-2</v>
      </c>
      <c r="I61" s="38">
        <v>1.0200000000000001E-2</v>
      </c>
      <c r="J61" s="38">
        <v>0.01</v>
      </c>
      <c r="K61" s="38">
        <v>9.9000000000000008E-3</v>
      </c>
      <c r="L61" s="38">
        <v>1.01E-2</v>
      </c>
      <c r="M61" s="38">
        <v>1.04E-2</v>
      </c>
      <c r="N61" s="38">
        <v>1.09E-2</v>
      </c>
      <c r="O61" s="38">
        <v>1.1599999999999999E-2</v>
      </c>
      <c r="P61" s="38">
        <v>1.26E-2</v>
      </c>
      <c r="Q61" s="38">
        <v>1.38E-2</v>
      </c>
      <c r="R61" s="38">
        <v>1.5299999999999999E-2</v>
      </c>
      <c r="S61" s="38">
        <v>1.7000000000000001E-2</v>
      </c>
      <c r="T61" s="38">
        <v>1.89E-2</v>
      </c>
      <c r="U61" s="38">
        <v>2.0799999999999999E-2</v>
      </c>
      <c r="V61" s="38">
        <v>2.2700000000000001E-2</v>
      </c>
      <c r="W61" s="38">
        <v>2.4400000000000002E-2</v>
      </c>
      <c r="X61" s="38">
        <v>2.5700000000000001E-2</v>
      </c>
      <c r="Y61" s="38">
        <v>2.63E-2</v>
      </c>
      <c r="Z61" s="38">
        <v>2.5999999999999999E-2</v>
      </c>
      <c r="AA61" s="38">
        <v>2.46E-2</v>
      </c>
      <c r="AB61" s="38">
        <v>2.23E-2</v>
      </c>
      <c r="AC61" s="38">
        <v>1.9300000000000001E-2</v>
      </c>
      <c r="AD61" s="38">
        <v>1.5900000000000001E-2</v>
      </c>
      <c r="AE61" s="38">
        <v>1.2500000000000001E-2</v>
      </c>
      <c r="AF61" s="38">
        <v>9.4000000000000004E-3</v>
      </c>
      <c r="AG61" s="38">
        <v>6.7999999999999996E-3</v>
      </c>
      <c r="AH61" s="38">
        <v>5.1000000000000004E-3</v>
      </c>
      <c r="AI61" s="38">
        <v>4.1999999999999997E-3</v>
      </c>
      <c r="AJ61" s="38">
        <v>4.1999999999999997E-3</v>
      </c>
      <c r="AK61" s="38">
        <v>4.8999999999999998E-3</v>
      </c>
      <c r="AL61" s="38">
        <v>5.8999999999999999E-3</v>
      </c>
      <c r="AM61" s="38">
        <v>6.8999999999999999E-3</v>
      </c>
      <c r="AN61" s="38">
        <v>7.4999999999999997E-3</v>
      </c>
      <c r="AO61" s="38">
        <v>7.4000000000000003E-3</v>
      </c>
      <c r="AP61" s="38">
        <v>6.6E-3</v>
      </c>
      <c r="AQ61" s="38">
        <v>5.1999999999999998E-3</v>
      </c>
      <c r="AR61" s="38">
        <v>3.5999999999999999E-3</v>
      </c>
      <c r="AS61" s="38">
        <v>2E-3</v>
      </c>
      <c r="AT61" s="38">
        <v>8.0000000000000004E-4</v>
      </c>
      <c r="AU61" s="38">
        <v>1E-4</v>
      </c>
      <c r="AV61" s="38">
        <v>0</v>
      </c>
      <c r="AW61" s="38">
        <v>5.9999999999999995E-4</v>
      </c>
      <c r="AX61" s="38">
        <v>2.0999999999999999E-3</v>
      </c>
      <c r="AY61" s="38">
        <v>4.1999999999999997E-3</v>
      </c>
      <c r="AZ61" s="38">
        <v>6.8999999999999999E-3</v>
      </c>
      <c r="BA61" s="38">
        <v>9.7999999999999997E-3</v>
      </c>
      <c r="BB61" s="38">
        <v>1.26E-2</v>
      </c>
      <c r="BC61" s="38">
        <v>1.49E-2</v>
      </c>
      <c r="BD61" s="67">
        <v>1.6500000000000001E-2</v>
      </c>
      <c r="BE61" s="67">
        <v>1.7299999999999999E-2</v>
      </c>
      <c r="BF61" s="48">
        <v>1.7299999999999999E-2</v>
      </c>
      <c r="BG61" s="38">
        <v>1.66E-2</v>
      </c>
      <c r="BH61" s="38">
        <v>1.52E-2</v>
      </c>
      <c r="BI61" s="38">
        <v>1.34E-2</v>
      </c>
      <c r="BJ61" s="38">
        <v>1.12E-2</v>
      </c>
      <c r="BK61" s="38">
        <v>8.8000000000000005E-3</v>
      </c>
      <c r="BL61" s="38">
        <v>6.4000000000000003E-3</v>
      </c>
      <c r="BM61" s="39">
        <v>6.7000000000000002E-3</v>
      </c>
      <c r="BN61" s="39">
        <v>7.1999999999999998E-3</v>
      </c>
      <c r="BO61" s="39">
        <v>7.7999999999999996E-3</v>
      </c>
      <c r="BP61" s="39">
        <v>8.3000000000000001E-3</v>
      </c>
      <c r="BQ61" s="39">
        <v>8.8000000000000005E-3</v>
      </c>
      <c r="BR61" s="39">
        <v>9.2999999999999992E-3</v>
      </c>
      <c r="BS61" s="39">
        <v>9.7000000000000003E-3</v>
      </c>
      <c r="BT61" s="39">
        <v>0.01</v>
      </c>
      <c r="BU61" s="39">
        <v>1.01E-2</v>
      </c>
      <c r="BV61" s="39">
        <v>1.01E-2</v>
      </c>
      <c r="BW61" s="39">
        <v>9.9000000000000008E-3</v>
      </c>
      <c r="BX61" s="39">
        <v>9.7000000000000003E-3</v>
      </c>
      <c r="BY61" s="39">
        <v>9.5999999999999992E-3</v>
      </c>
      <c r="BZ61" s="39">
        <v>9.4000000000000004E-3</v>
      </c>
      <c r="CA61" s="39">
        <v>9.4000000000000004E-3</v>
      </c>
      <c r="CB61" s="39">
        <v>9.4000000000000004E-3</v>
      </c>
      <c r="CC61" s="39">
        <v>9.5999999999999992E-3</v>
      </c>
      <c r="CD61" s="39">
        <v>9.7999999999999997E-3</v>
      </c>
      <c r="CE61" s="39">
        <v>9.9000000000000008E-3</v>
      </c>
      <c r="CF61" s="39">
        <v>0.01</v>
      </c>
    </row>
    <row r="62" spans="1:84">
      <c r="A62" s="32">
        <v>79</v>
      </c>
      <c r="B62" s="38">
        <v>1.5100000000000001E-2</v>
      </c>
      <c r="C62" s="38">
        <v>1.4E-2</v>
      </c>
      <c r="D62" s="38">
        <v>1.29E-2</v>
      </c>
      <c r="E62" s="38">
        <v>1.18E-2</v>
      </c>
      <c r="F62" s="38">
        <v>1.0800000000000001E-2</v>
      </c>
      <c r="G62" s="38">
        <v>0.01</v>
      </c>
      <c r="H62" s="38">
        <v>9.4000000000000004E-3</v>
      </c>
      <c r="I62" s="38">
        <v>8.9999999999999993E-3</v>
      </c>
      <c r="J62" s="38">
        <v>8.8999999999999999E-3</v>
      </c>
      <c r="K62" s="38">
        <v>9.1000000000000004E-3</v>
      </c>
      <c r="L62" s="38">
        <v>9.4000000000000004E-3</v>
      </c>
      <c r="M62" s="38">
        <v>9.9000000000000008E-3</v>
      </c>
      <c r="N62" s="38">
        <v>1.06E-2</v>
      </c>
      <c r="O62" s="38">
        <v>1.15E-2</v>
      </c>
      <c r="P62" s="38">
        <v>1.26E-2</v>
      </c>
      <c r="Q62" s="38">
        <v>1.3899999999999999E-2</v>
      </c>
      <c r="R62" s="38">
        <v>1.54E-2</v>
      </c>
      <c r="S62" s="38">
        <v>1.72E-2</v>
      </c>
      <c r="T62" s="38">
        <v>1.9099999999999999E-2</v>
      </c>
      <c r="U62" s="38">
        <v>2.1000000000000001E-2</v>
      </c>
      <c r="V62" s="38">
        <v>2.29E-2</v>
      </c>
      <c r="W62" s="38">
        <v>2.46E-2</v>
      </c>
      <c r="X62" s="38">
        <v>2.5899999999999999E-2</v>
      </c>
      <c r="Y62" s="38">
        <v>2.6499999999999999E-2</v>
      </c>
      <c r="Z62" s="38">
        <v>2.6200000000000001E-2</v>
      </c>
      <c r="AA62" s="38">
        <v>2.4899999999999999E-2</v>
      </c>
      <c r="AB62" s="38">
        <v>2.2800000000000001E-2</v>
      </c>
      <c r="AC62" s="38">
        <v>1.9900000000000001E-2</v>
      </c>
      <c r="AD62" s="38">
        <v>1.67E-2</v>
      </c>
      <c r="AE62" s="38">
        <v>1.3299999999999999E-2</v>
      </c>
      <c r="AF62" s="38">
        <v>1.03E-2</v>
      </c>
      <c r="AG62" s="38">
        <v>7.7000000000000002E-3</v>
      </c>
      <c r="AH62" s="38">
        <v>5.8999999999999999E-3</v>
      </c>
      <c r="AI62" s="38">
        <v>4.8999999999999998E-3</v>
      </c>
      <c r="AJ62" s="38">
        <v>4.7000000000000002E-3</v>
      </c>
      <c r="AK62" s="38">
        <v>5.1999999999999998E-3</v>
      </c>
      <c r="AL62" s="38">
        <v>6.1000000000000004E-3</v>
      </c>
      <c r="AM62" s="38">
        <v>6.8999999999999999E-3</v>
      </c>
      <c r="AN62" s="38">
        <v>7.4000000000000003E-3</v>
      </c>
      <c r="AO62" s="38">
        <v>7.1999999999999998E-3</v>
      </c>
      <c r="AP62" s="38">
        <v>6.3E-3</v>
      </c>
      <c r="AQ62" s="38">
        <v>4.8999999999999998E-3</v>
      </c>
      <c r="AR62" s="38">
        <v>3.2000000000000002E-3</v>
      </c>
      <c r="AS62" s="38">
        <v>1.6000000000000001E-3</v>
      </c>
      <c r="AT62" s="38">
        <v>2.9999999999999997E-4</v>
      </c>
      <c r="AU62" s="38">
        <v>-5.0000000000000001E-4</v>
      </c>
      <c r="AV62" s="38">
        <v>-5.9999999999999995E-4</v>
      </c>
      <c r="AW62" s="38">
        <v>1E-4</v>
      </c>
      <c r="AX62" s="38">
        <v>1.6000000000000001E-3</v>
      </c>
      <c r="AY62" s="38">
        <v>3.8E-3</v>
      </c>
      <c r="AZ62" s="38">
        <v>6.4999999999999997E-3</v>
      </c>
      <c r="BA62" s="38">
        <v>9.4999999999999998E-3</v>
      </c>
      <c r="BB62" s="38">
        <v>1.23E-2</v>
      </c>
      <c r="BC62" s="38">
        <v>1.47E-2</v>
      </c>
      <c r="BD62" s="67">
        <v>1.6299999999999999E-2</v>
      </c>
      <c r="BE62" s="67">
        <v>1.7000000000000001E-2</v>
      </c>
      <c r="BF62" s="48">
        <v>1.6899999999999998E-2</v>
      </c>
      <c r="BG62" s="38">
        <v>1.61E-2</v>
      </c>
      <c r="BH62" s="38">
        <v>1.47E-2</v>
      </c>
      <c r="BI62" s="38">
        <v>1.2800000000000001E-2</v>
      </c>
      <c r="BJ62" s="38">
        <v>1.06E-2</v>
      </c>
      <c r="BK62" s="38">
        <v>8.2000000000000007E-3</v>
      </c>
      <c r="BL62" s="38">
        <v>5.7000000000000002E-3</v>
      </c>
      <c r="BM62" s="39">
        <v>6.1000000000000004E-3</v>
      </c>
      <c r="BN62" s="39">
        <v>6.6E-3</v>
      </c>
      <c r="BO62" s="39">
        <v>7.1999999999999998E-3</v>
      </c>
      <c r="BP62" s="39">
        <v>7.7999999999999996E-3</v>
      </c>
      <c r="BQ62" s="39">
        <v>8.3999999999999995E-3</v>
      </c>
      <c r="BR62" s="39">
        <v>8.9999999999999993E-3</v>
      </c>
      <c r="BS62" s="39">
        <v>9.4999999999999998E-3</v>
      </c>
      <c r="BT62" s="39">
        <v>9.7999999999999997E-3</v>
      </c>
      <c r="BU62" s="39">
        <v>1.01E-2</v>
      </c>
      <c r="BV62" s="39">
        <v>1.01E-2</v>
      </c>
      <c r="BW62" s="39">
        <v>0.01</v>
      </c>
      <c r="BX62" s="39">
        <v>9.9000000000000008E-3</v>
      </c>
      <c r="BY62" s="39">
        <v>9.7999999999999997E-3</v>
      </c>
      <c r="BZ62" s="39">
        <v>9.7000000000000003E-3</v>
      </c>
      <c r="CA62" s="39">
        <v>9.5999999999999992E-3</v>
      </c>
      <c r="CB62" s="39">
        <v>9.5999999999999992E-3</v>
      </c>
      <c r="CC62" s="39">
        <v>9.7000000000000003E-3</v>
      </c>
      <c r="CD62" s="39">
        <v>9.7999999999999997E-3</v>
      </c>
      <c r="CE62" s="39">
        <v>9.9000000000000008E-3</v>
      </c>
      <c r="CF62" s="39">
        <v>0.01</v>
      </c>
    </row>
    <row r="63" spans="1:84">
      <c r="A63" s="32">
        <v>80</v>
      </c>
      <c r="B63" s="38">
        <v>1.3299999999999999E-2</v>
      </c>
      <c r="C63" s="38">
        <v>1.23E-2</v>
      </c>
      <c r="D63" s="38">
        <v>1.1299999999999999E-2</v>
      </c>
      <c r="E63" s="38">
        <v>1.03E-2</v>
      </c>
      <c r="F63" s="38">
        <v>9.2999999999999992E-3</v>
      </c>
      <c r="G63" s="38">
        <v>8.6E-3</v>
      </c>
      <c r="H63" s="38">
        <v>8.0000000000000002E-3</v>
      </c>
      <c r="I63" s="38">
        <v>7.7999999999999996E-3</v>
      </c>
      <c r="J63" s="38">
        <v>7.7999999999999996E-3</v>
      </c>
      <c r="K63" s="38">
        <v>8.0999999999999996E-3</v>
      </c>
      <c r="L63" s="38">
        <v>8.6E-3</v>
      </c>
      <c r="M63" s="38">
        <v>9.4000000000000004E-3</v>
      </c>
      <c r="N63" s="38">
        <v>1.0200000000000001E-2</v>
      </c>
      <c r="O63" s="38">
        <v>1.1299999999999999E-2</v>
      </c>
      <c r="P63" s="38">
        <v>1.26E-2</v>
      </c>
      <c r="Q63" s="38">
        <v>1.4E-2</v>
      </c>
      <c r="R63" s="38">
        <v>1.5599999999999999E-2</v>
      </c>
      <c r="S63" s="38">
        <v>1.7399999999999999E-2</v>
      </c>
      <c r="T63" s="38">
        <v>1.9300000000000001E-2</v>
      </c>
      <c r="U63" s="38">
        <v>2.12E-2</v>
      </c>
      <c r="V63" s="38">
        <v>2.3099999999999999E-2</v>
      </c>
      <c r="W63" s="38">
        <v>2.47E-2</v>
      </c>
      <c r="X63" s="38">
        <v>2.5899999999999999E-2</v>
      </c>
      <c r="Y63" s="38">
        <v>2.6499999999999999E-2</v>
      </c>
      <c r="Z63" s="38">
        <v>2.6200000000000001E-2</v>
      </c>
      <c r="AA63" s="38">
        <v>2.5100000000000001E-2</v>
      </c>
      <c r="AB63" s="38">
        <v>2.3E-2</v>
      </c>
      <c r="AC63" s="38">
        <v>2.0299999999999999E-2</v>
      </c>
      <c r="AD63" s="38">
        <v>1.72E-2</v>
      </c>
      <c r="AE63" s="38">
        <v>1.4E-2</v>
      </c>
      <c r="AF63" s="38">
        <v>1.11E-2</v>
      </c>
      <c r="AG63" s="38">
        <v>8.5000000000000006E-3</v>
      </c>
      <c r="AH63" s="38">
        <v>6.7000000000000002E-3</v>
      </c>
      <c r="AI63" s="38">
        <v>5.5999999999999999E-3</v>
      </c>
      <c r="AJ63" s="38">
        <v>5.3E-3</v>
      </c>
      <c r="AK63" s="38">
        <v>5.5999999999999999E-3</v>
      </c>
      <c r="AL63" s="38">
        <v>6.1999999999999998E-3</v>
      </c>
      <c r="AM63" s="38">
        <v>6.8999999999999999E-3</v>
      </c>
      <c r="AN63" s="38">
        <v>7.3000000000000001E-3</v>
      </c>
      <c r="AO63" s="38">
        <v>7.0000000000000001E-3</v>
      </c>
      <c r="AP63" s="38">
        <v>6.0000000000000001E-3</v>
      </c>
      <c r="AQ63" s="38">
        <v>4.4999999999999997E-3</v>
      </c>
      <c r="AR63" s="38">
        <v>2.7000000000000001E-3</v>
      </c>
      <c r="AS63" s="38">
        <v>1E-3</v>
      </c>
      <c r="AT63" s="38">
        <v>-2.9999999999999997E-4</v>
      </c>
      <c r="AU63" s="38">
        <v>-1.1000000000000001E-3</v>
      </c>
      <c r="AV63" s="38">
        <v>-1.1999999999999999E-3</v>
      </c>
      <c r="AW63" s="38">
        <v>-5.0000000000000001E-4</v>
      </c>
      <c r="AX63" s="38">
        <v>1E-3</v>
      </c>
      <c r="AY63" s="38">
        <v>3.3E-3</v>
      </c>
      <c r="AZ63" s="38">
        <v>6.1000000000000004E-3</v>
      </c>
      <c r="BA63" s="38">
        <v>9.1999999999999998E-3</v>
      </c>
      <c r="BB63" s="38">
        <v>1.2E-2</v>
      </c>
      <c r="BC63" s="38">
        <v>1.44E-2</v>
      </c>
      <c r="BD63" s="67">
        <v>1.6E-2</v>
      </c>
      <c r="BE63" s="67">
        <v>1.6799999999999999E-2</v>
      </c>
      <c r="BF63" s="48">
        <v>1.66E-2</v>
      </c>
      <c r="BG63" s="38">
        <v>1.5800000000000002E-2</v>
      </c>
      <c r="BH63" s="38">
        <v>1.43E-2</v>
      </c>
      <c r="BI63" s="38">
        <v>1.23E-2</v>
      </c>
      <c r="BJ63" s="38">
        <v>0.01</v>
      </c>
      <c r="BK63" s="38">
        <v>7.6E-3</v>
      </c>
      <c r="BL63" s="38">
        <v>5.1000000000000004E-3</v>
      </c>
      <c r="BM63" s="39">
        <v>5.4999999999999997E-3</v>
      </c>
      <c r="BN63" s="39">
        <v>6.0000000000000001E-3</v>
      </c>
      <c r="BO63" s="39">
        <v>6.6E-3</v>
      </c>
      <c r="BP63" s="39">
        <v>7.3000000000000001E-3</v>
      </c>
      <c r="BQ63" s="39">
        <v>8.0000000000000002E-3</v>
      </c>
      <c r="BR63" s="39">
        <v>8.6E-3</v>
      </c>
      <c r="BS63" s="39">
        <v>9.1999999999999998E-3</v>
      </c>
      <c r="BT63" s="39">
        <v>9.5999999999999992E-3</v>
      </c>
      <c r="BU63" s="39">
        <v>9.9000000000000008E-3</v>
      </c>
      <c r="BV63" s="39">
        <v>1.01E-2</v>
      </c>
      <c r="BW63" s="39">
        <v>1.01E-2</v>
      </c>
      <c r="BX63" s="39">
        <v>0.01</v>
      </c>
      <c r="BY63" s="39">
        <v>9.9000000000000008E-3</v>
      </c>
      <c r="BZ63" s="39">
        <v>9.7999999999999997E-3</v>
      </c>
      <c r="CA63" s="39">
        <v>9.7999999999999997E-3</v>
      </c>
      <c r="CB63" s="39">
        <v>9.7000000000000003E-3</v>
      </c>
      <c r="CC63" s="39">
        <v>9.7999999999999997E-3</v>
      </c>
      <c r="CD63" s="39">
        <v>9.7999999999999997E-3</v>
      </c>
      <c r="CE63" s="39">
        <v>9.9000000000000008E-3</v>
      </c>
      <c r="CF63" s="39">
        <v>0.01</v>
      </c>
    </row>
    <row r="64" spans="1:84">
      <c r="A64" s="32">
        <v>81</v>
      </c>
      <c r="B64" s="38">
        <v>1.14E-2</v>
      </c>
      <c r="C64" s="38">
        <v>1.0500000000000001E-2</v>
      </c>
      <c r="D64" s="38">
        <v>9.4999999999999998E-3</v>
      </c>
      <c r="E64" s="38">
        <v>8.6E-3</v>
      </c>
      <c r="F64" s="38">
        <v>7.7000000000000002E-3</v>
      </c>
      <c r="G64" s="38">
        <v>7.0000000000000001E-3</v>
      </c>
      <c r="H64" s="38">
        <v>6.6E-3</v>
      </c>
      <c r="I64" s="38">
        <v>6.4999999999999997E-3</v>
      </c>
      <c r="J64" s="38">
        <v>6.7000000000000002E-3</v>
      </c>
      <c r="K64" s="38">
        <v>7.1000000000000004E-3</v>
      </c>
      <c r="L64" s="38">
        <v>7.7999999999999996E-3</v>
      </c>
      <c r="M64" s="38">
        <v>8.8000000000000005E-3</v>
      </c>
      <c r="N64" s="38">
        <v>9.9000000000000008E-3</v>
      </c>
      <c r="O64" s="38">
        <v>1.11E-2</v>
      </c>
      <c r="P64" s="38">
        <v>1.26E-2</v>
      </c>
      <c r="Q64" s="38">
        <v>1.41E-2</v>
      </c>
      <c r="R64" s="38">
        <v>1.5800000000000002E-2</v>
      </c>
      <c r="S64" s="38">
        <v>1.7600000000000001E-2</v>
      </c>
      <c r="T64" s="38">
        <v>1.95E-2</v>
      </c>
      <c r="U64" s="38">
        <v>2.1399999999999999E-2</v>
      </c>
      <c r="V64" s="38">
        <v>2.3199999999999998E-2</v>
      </c>
      <c r="W64" s="38">
        <v>2.47E-2</v>
      </c>
      <c r="X64" s="38">
        <v>2.5899999999999999E-2</v>
      </c>
      <c r="Y64" s="38">
        <v>2.64E-2</v>
      </c>
      <c r="Z64" s="38">
        <v>2.6100000000000002E-2</v>
      </c>
      <c r="AA64" s="38">
        <v>2.5000000000000001E-2</v>
      </c>
      <c r="AB64" s="38">
        <v>2.3099999999999999E-2</v>
      </c>
      <c r="AC64" s="38">
        <v>2.0500000000000001E-2</v>
      </c>
      <c r="AD64" s="38">
        <v>1.7600000000000001E-2</v>
      </c>
      <c r="AE64" s="38">
        <v>1.4500000000000001E-2</v>
      </c>
      <c r="AF64" s="38">
        <v>1.17E-2</v>
      </c>
      <c r="AG64" s="38">
        <v>9.1999999999999998E-3</v>
      </c>
      <c r="AH64" s="38">
        <v>7.3000000000000001E-3</v>
      </c>
      <c r="AI64" s="38">
        <v>6.1999999999999998E-3</v>
      </c>
      <c r="AJ64" s="38">
        <v>5.7000000000000002E-3</v>
      </c>
      <c r="AK64" s="38">
        <v>5.8999999999999999E-3</v>
      </c>
      <c r="AL64" s="38">
        <v>6.4000000000000003E-3</v>
      </c>
      <c r="AM64" s="38">
        <v>6.8999999999999999E-3</v>
      </c>
      <c r="AN64" s="38">
        <v>7.1000000000000004E-3</v>
      </c>
      <c r="AO64" s="38">
        <v>6.7000000000000002E-3</v>
      </c>
      <c r="AP64" s="38">
        <v>5.5999999999999999E-3</v>
      </c>
      <c r="AQ64" s="38">
        <v>4.0000000000000001E-3</v>
      </c>
      <c r="AR64" s="38">
        <v>2.2000000000000001E-3</v>
      </c>
      <c r="AS64" s="38">
        <v>5.0000000000000001E-4</v>
      </c>
      <c r="AT64" s="38">
        <v>-8.9999999999999998E-4</v>
      </c>
      <c r="AU64" s="38">
        <v>-1.8E-3</v>
      </c>
      <c r="AV64" s="38">
        <v>-1.9E-3</v>
      </c>
      <c r="AW64" s="38">
        <v>-1.1999999999999999E-3</v>
      </c>
      <c r="AX64" s="38">
        <v>4.0000000000000002E-4</v>
      </c>
      <c r="AY64" s="38">
        <v>2.8E-3</v>
      </c>
      <c r="AZ64" s="38">
        <v>5.7000000000000002E-3</v>
      </c>
      <c r="BA64" s="38">
        <v>8.8000000000000005E-3</v>
      </c>
      <c r="BB64" s="38">
        <v>1.17E-2</v>
      </c>
      <c r="BC64" s="38">
        <v>1.41E-2</v>
      </c>
      <c r="BD64" s="67">
        <v>1.5699999999999999E-2</v>
      </c>
      <c r="BE64" s="67">
        <v>1.6500000000000001E-2</v>
      </c>
      <c r="BF64" s="48">
        <v>1.6400000000000001E-2</v>
      </c>
      <c r="BG64" s="38">
        <v>1.55E-2</v>
      </c>
      <c r="BH64" s="38">
        <v>1.3899999999999999E-2</v>
      </c>
      <c r="BI64" s="38">
        <v>1.1900000000000001E-2</v>
      </c>
      <c r="BJ64" s="38">
        <v>9.5999999999999992E-3</v>
      </c>
      <c r="BK64" s="38">
        <v>7.1000000000000004E-3</v>
      </c>
      <c r="BL64" s="38">
        <v>4.5999999999999999E-3</v>
      </c>
      <c r="BM64" s="39">
        <v>4.8999999999999998E-3</v>
      </c>
      <c r="BN64" s="39">
        <v>5.4999999999999997E-3</v>
      </c>
      <c r="BO64" s="39">
        <v>6.1000000000000004E-3</v>
      </c>
      <c r="BP64" s="39">
        <v>6.7999999999999996E-3</v>
      </c>
      <c r="BQ64" s="39">
        <v>7.4999999999999997E-3</v>
      </c>
      <c r="BR64" s="39">
        <v>8.3000000000000001E-3</v>
      </c>
      <c r="BS64" s="39">
        <v>8.8999999999999999E-3</v>
      </c>
      <c r="BT64" s="39">
        <v>9.4000000000000004E-3</v>
      </c>
      <c r="BU64" s="39">
        <v>9.7999999999999997E-3</v>
      </c>
      <c r="BV64" s="39">
        <v>0.01</v>
      </c>
      <c r="BW64" s="39">
        <v>0.01</v>
      </c>
      <c r="BX64" s="39">
        <v>0.01</v>
      </c>
      <c r="BY64" s="39">
        <v>0.01</v>
      </c>
      <c r="BZ64" s="39">
        <v>9.9000000000000008E-3</v>
      </c>
      <c r="CA64" s="39">
        <v>9.7999999999999997E-3</v>
      </c>
      <c r="CB64" s="39">
        <v>9.7999999999999997E-3</v>
      </c>
      <c r="CC64" s="39">
        <v>9.7999999999999997E-3</v>
      </c>
      <c r="CD64" s="39">
        <v>9.9000000000000008E-3</v>
      </c>
      <c r="CE64" s="39">
        <v>0.01</v>
      </c>
      <c r="CF64" s="39">
        <v>0.01</v>
      </c>
    </row>
    <row r="65" spans="1:84">
      <c r="A65" s="32">
        <v>82</v>
      </c>
      <c r="B65" s="38">
        <v>9.4000000000000004E-3</v>
      </c>
      <c r="C65" s="38">
        <v>8.5000000000000006E-3</v>
      </c>
      <c r="D65" s="38">
        <v>7.7000000000000002E-3</v>
      </c>
      <c r="E65" s="38">
        <v>6.7999999999999996E-3</v>
      </c>
      <c r="F65" s="38">
        <v>6.1000000000000004E-3</v>
      </c>
      <c r="G65" s="38">
        <v>5.4999999999999997E-3</v>
      </c>
      <c r="H65" s="38">
        <v>5.1999999999999998E-3</v>
      </c>
      <c r="I65" s="38">
        <v>5.1999999999999998E-3</v>
      </c>
      <c r="J65" s="38">
        <v>5.4999999999999997E-3</v>
      </c>
      <c r="K65" s="38">
        <v>6.1000000000000004E-3</v>
      </c>
      <c r="L65" s="38">
        <v>7.0000000000000001E-3</v>
      </c>
      <c r="M65" s="38">
        <v>8.0999999999999996E-3</v>
      </c>
      <c r="N65" s="38">
        <v>9.4999999999999998E-3</v>
      </c>
      <c r="O65" s="38">
        <v>1.09E-2</v>
      </c>
      <c r="P65" s="38">
        <v>1.2500000000000001E-2</v>
      </c>
      <c r="Q65" s="38">
        <v>1.4200000000000001E-2</v>
      </c>
      <c r="R65" s="38">
        <v>1.6E-2</v>
      </c>
      <c r="S65" s="38">
        <v>1.7899999999999999E-2</v>
      </c>
      <c r="T65" s="38">
        <v>1.9699999999999999E-2</v>
      </c>
      <c r="U65" s="38">
        <v>2.1600000000000001E-2</v>
      </c>
      <c r="V65" s="38">
        <v>2.3300000000000001E-2</v>
      </c>
      <c r="W65" s="38">
        <v>2.47E-2</v>
      </c>
      <c r="X65" s="38">
        <v>2.5700000000000001E-2</v>
      </c>
      <c r="Y65" s="38">
        <v>2.6200000000000001E-2</v>
      </c>
      <c r="Z65" s="38">
        <v>2.5899999999999999E-2</v>
      </c>
      <c r="AA65" s="38">
        <v>2.4799999999999999E-2</v>
      </c>
      <c r="AB65" s="38">
        <v>2.3E-2</v>
      </c>
      <c r="AC65" s="38">
        <v>2.0500000000000001E-2</v>
      </c>
      <c r="AD65" s="38">
        <v>1.77E-2</v>
      </c>
      <c r="AE65" s="38">
        <v>1.49E-2</v>
      </c>
      <c r="AF65" s="38">
        <v>1.21E-2</v>
      </c>
      <c r="AG65" s="38">
        <v>9.7999999999999997E-3</v>
      </c>
      <c r="AH65" s="38">
        <v>7.9000000000000008E-3</v>
      </c>
      <c r="AI65" s="38">
        <v>6.7000000000000002E-3</v>
      </c>
      <c r="AJ65" s="38">
        <v>6.1999999999999998E-3</v>
      </c>
      <c r="AK65" s="38">
        <v>6.1999999999999998E-3</v>
      </c>
      <c r="AL65" s="38">
        <v>6.6E-3</v>
      </c>
      <c r="AM65" s="38">
        <v>6.8999999999999999E-3</v>
      </c>
      <c r="AN65" s="38">
        <v>7.0000000000000001E-3</v>
      </c>
      <c r="AO65" s="38">
        <v>6.4000000000000003E-3</v>
      </c>
      <c r="AP65" s="38">
        <v>5.3E-3</v>
      </c>
      <c r="AQ65" s="38">
        <v>3.5999999999999999E-3</v>
      </c>
      <c r="AR65" s="38">
        <v>1.6000000000000001E-3</v>
      </c>
      <c r="AS65" s="38">
        <v>-2.0000000000000001E-4</v>
      </c>
      <c r="AT65" s="38">
        <v>-1.6000000000000001E-3</v>
      </c>
      <c r="AU65" s="38">
        <v>-2.5000000000000001E-3</v>
      </c>
      <c r="AV65" s="38">
        <v>-2.5999999999999999E-3</v>
      </c>
      <c r="AW65" s="38">
        <v>-1.8E-3</v>
      </c>
      <c r="AX65" s="38">
        <v>-2.0000000000000001E-4</v>
      </c>
      <c r="AY65" s="38">
        <v>2.2000000000000001E-3</v>
      </c>
      <c r="AZ65" s="38">
        <v>5.1999999999999998E-3</v>
      </c>
      <c r="BA65" s="38">
        <v>8.3000000000000001E-3</v>
      </c>
      <c r="BB65" s="38">
        <v>1.1299999999999999E-2</v>
      </c>
      <c r="BC65" s="38">
        <v>1.37E-2</v>
      </c>
      <c r="BD65" s="67">
        <v>1.54E-2</v>
      </c>
      <c r="BE65" s="67">
        <v>1.6199999999999999E-2</v>
      </c>
      <c r="BF65" s="48">
        <v>1.61E-2</v>
      </c>
      <c r="BG65" s="38">
        <v>1.52E-2</v>
      </c>
      <c r="BH65" s="38">
        <v>1.3599999999999999E-2</v>
      </c>
      <c r="BI65" s="38">
        <v>1.1599999999999999E-2</v>
      </c>
      <c r="BJ65" s="38">
        <v>9.1999999999999998E-3</v>
      </c>
      <c r="BK65" s="38">
        <v>6.7000000000000002E-3</v>
      </c>
      <c r="BL65" s="38">
        <v>4.1999999999999997E-3</v>
      </c>
      <c r="BM65" s="39">
        <v>4.4999999999999997E-3</v>
      </c>
      <c r="BN65" s="39">
        <v>5.0000000000000001E-3</v>
      </c>
      <c r="BO65" s="39">
        <v>5.5999999999999999E-3</v>
      </c>
      <c r="BP65" s="39">
        <v>6.3E-3</v>
      </c>
      <c r="BQ65" s="39">
        <v>7.1000000000000004E-3</v>
      </c>
      <c r="BR65" s="39">
        <v>7.9000000000000008E-3</v>
      </c>
      <c r="BS65" s="39">
        <v>8.6E-3</v>
      </c>
      <c r="BT65" s="39">
        <v>9.1000000000000004E-3</v>
      </c>
      <c r="BU65" s="39">
        <v>9.5999999999999992E-3</v>
      </c>
      <c r="BV65" s="39">
        <v>9.7999999999999997E-3</v>
      </c>
      <c r="BW65" s="39">
        <v>9.9000000000000008E-3</v>
      </c>
      <c r="BX65" s="39">
        <v>9.9000000000000008E-3</v>
      </c>
      <c r="BY65" s="39">
        <v>9.9000000000000008E-3</v>
      </c>
      <c r="BZ65" s="39">
        <v>9.9000000000000008E-3</v>
      </c>
      <c r="CA65" s="39">
        <v>9.9000000000000008E-3</v>
      </c>
      <c r="CB65" s="39">
        <v>9.9000000000000008E-3</v>
      </c>
      <c r="CC65" s="39">
        <v>9.9000000000000008E-3</v>
      </c>
      <c r="CD65" s="39">
        <v>9.9000000000000008E-3</v>
      </c>
      <c r="CE65" s="39">
        <v>0.01</v>
      </c>
      <c r="CF65" s="39">
        <v>0.01</v>
      </c>
    </row>
    <row r="66" spans="1:84">
      <c r="A66" s="32">
        <v>83</v>
      </c>
      <c r="B66" s="38">
        <v>7.3000000000000001E-3</v>
      </c>
      <c r="C66" s="38">
        <v>6.4999999999999997E-3</v>
      </c>
      <c r="D66" s="38">
        <v>5.7999999999999996E-3</v>
      </c>
      <c r="E66" s="38">
        <v>5.0000000000000001E-3</v>
      </c>
      <c r="F66" s="38">
        <v>4.4000000000000003E-3</v>
      </c>
      <c r="G66" s="38">
        <v>3.8999999999999998E-3</v>
      </c>
      <c r="H66" s="38">
        <v>3.7000000000000002E-3</v>
      </c>
      <c r="I66" s="38">
        <v>3.8999999999999998E-3</v>
      </c>
      <c r="J66" s="38">
        <v>4.3E-3</v>
      </c>
      <c r="K66" s="38">
        <v>5.1000000000000004E-3</v>
      </c>
      <c r="L66" s="38">
        <v>6.1999999999999998E-3</v>
      </c>
      <c r="M66" s="38">
        <v>7.4999999999999997E-3</v>
      </c>
      <c r="N66" s="38">
        <v>8.9999999999999993E-3</v>
      </c>
      <c r="O66" s="38">
        <v>1.0699999999999999E-2</v>
      </c>
      <c r="P66" s="38">
        <v>1.2500000000000001E-2</v>
      </c>
      <c r="Q66" s="38">
        <v>1.43E-2</v>
      </c>
      <c r="R66" s="38">
        <v>1.6199999999999999E-2</v>
      </c>
      <c r="S66" s="38">
        <v>1.8100000000000002E-2</v>
      </c>
      <c r="T66" s="38">
        <v>0.02</v>
      </c>
      <c r="U66" s="38">
        <v>2.1700000000000001E-2</v>
      </c>
      <c r="V66" s="38">
        <v>2.3300000000000001E-2</v>
      </c>
      <c r="W66" s="38">
        <v>2.46E-2</v>
      </c>
      <c r="X66" s="38">
        <v>2.5499999999999998E-2</v>
      </c>
      <c r="Y66" s="38">
        <v>2.58E-2</v>
      </c>
      <c r="Z66" s="38">
        <v>2.5499999999999998E-2</v>
      </c>
      <c r="AA66" s="38">
        <v>2.4400000000000002E-2</v>
      </c>
      <c r="AB66" s="38">
        <v>2.2700000000000001E-2</v>
      </c>
      <c r="AC66" s="38">
        <v>2.0400000000000001E-2</v>
      </c>
      <c r="AD66" s="38">
        <v>1.77E-2</v>
      </c>
      <c r="AE66" s="38">
        <v>1.4999999999999999E-2</v>
      </c>
      <c r="AF66" s="38">
        <v>1.24E-2</v>
      </c>
      <c r="AG66" s="38">
        <v>1.01E-2</v>
      </c>
      <c r="AH66" s="38">
        <v>8.3000000000000001E-3</v>
      </c>
      <c r="AI66" s="38">
        <v>7.1000000000000004E-3</v>
      </c>
      <c r="AJ66" s="38">
        <v>6.4999999999999997E-3</v>
      </c>
      <c r="AK66" s="38">
        <v>6.4999999999999997E-3</v>
      </c>
      <c r="AL66" s="38">
        <v>6.6E-3</v>
      </c>
      <c r="AM66" s="38">
        <v>6.8999999999999999E-3</v>
      </c>
      <c r="AN66" s="38">
        <v>6.7999999999999996E-3</v>
      </c>
      <c r="AO66" s="38">
        <v>6.1000000000000004E-3</v>
      </c>
      <c r="AP66" s="38">
        <v>4.7999999999999996E-3</v>
      </c>
      <c r="AQ66" s="38">
        <v>3.0000000000000001E-3</v>
      </c>
      <c r="AR66" s="38">
        <v>1.1000000000000001E-3</v>
      </c>
      <c r="AS66" s="38">
        <v>-8.0000000000000004E-4</v>
      </c>
      <c r="AT66" s="38">
        <v>-2.3E-3</v>
      </c>
      <c r="AU66" s="38">
        <v>-3.0999999999999999E-3</v>
      </c>
      <c r="AV66" s="38">
        <v>-3.3E-3</v>
      </c>
      <c r="AW66" s="38">
        <v>-2.5000000000000001E-3</v>
      </c>
      <c r="AX66" s="38">
        <v>-8.9999999999999998E-4</v>
      </c>
      <c r="AY66" s="38">
        <v>1.6000000000000001E-3</v>
      </c>
      <c r="AZ66" s="38">
        <v>4.5999999999999999E-3</v>
      </c>
      <c r="BA66" s="38">
        <v>7.7999999999999996E-3</v>
      </c>
      <c r="BB66" s="38">
        <v>1.0800000000000001E-2</v>
      </c>
      <c r="BC66" s="38">
        <v>1.3299999999999999E-2</v>
      </c>
      <c r="BD66" s="67">
        <v>1.4999999999999999E-2</v>
      </c>
      <c r="BE66" s="67">
        <v>1.5900000000000001E-2</v>
      </c>
      <c r="BF66" s="48">
        <v>1.5800000000000002E-2</v>
      </c>
      <c r="BG66" s="38">
        <v>1.49E-2</v>
      </c>
      <c r="BH66" s="38">
        <v>1.34E-2</v>
      </c>
      <c r="BI66" s="38">
        <v>1.1299999999999999E-2</v>
      </c>
      <c r="BJ66" s="38">
        <v>8.9999999999999993E-3</v>
      </c>
      <c r="BK66" s="38">
        <v>6.4999999999999997E-3</v>
      </c>
      <c r="BL66" s="38">
        <v>3.8999999999999998E-3</v>
      </c>
      <c r="BM66" s="39">
        <v>4.1000000000000003E-3</v>
      </c>
      <c r="BN66" s="39">
        <v>4.5999999999999999E-3</v>
      </c>
      <c r="BO66" s="39">
        <v>5.1999999999999998E-3</v>
      </c>
      <c r="BP66" s="39">
        <v>5.8999999999999999E-3</v>
      </c>
      <c r="BQ66" s="39">
        <v>6.7000000000000002E-3</v>
      </c>
      <c r="BR66" s="39">
        <v>7.4999999999999997E-3</v>
      </c>
      <c r="BS66" s="39">
        <v>8.2000000000000007E-3</v>
      </c>
      <c r="BT66" s="39">
        <v>8.8999999999999999E-3</v>
      </c>
      <c r="BU66" s="39">
        <v>9.2999999999999992E-3</v>
      </c>
      <c r="BV66" s="39">
        <v>9.5999999999999992E-3</v>
      </c>
      <c r="BW66" s="39">
        <v>9.7000000000000003E-3</v>
      </c>
      <c r="BX66" s="39">
        <v>9.7999999999999997E-3</v>
      </c>
      <c r="BY66" s="39">
        <v>9.9000000000000008E-3</v>
      </c>
      <c r="BZ66" s="39">
        <v>9.9000000000000008E-3</v>
      </c>
      <c r="CA66" s="39">
        <v>9.9000000000000008E-3</v>
      </c>
      <c r="CB66" s="39">
        <v>9.9000000000000008E-3</v>
      </c>
      <c r="CC66" s="39">
        <v>9.9000000000000008E-3</v>
      </c>
      <c r="CD66" s="39">
        <v>0.01</v>
      </c>
      <c r="CE66" s="39">
        <v>0.01</v>
      </c>
      <c r="CF66" s="39">
        <v>0.01</v>
      </c>
    </row>
    <row r="67" spans="1:84">
      <c r="A67" s="32">
        <v>84</v>
      </c>
      <c r="B67" s="38">
        <v>5.1000000000000004E-3</v>
      </c>
      <c r="C67" s="38">
        <v>4.4999999999999997E-3</v>
      </c>
      <c r="D67" s="38">
        <v>3.8999999999999998E-3</v>
      </c>
      <c r="E67" s="38">
        <v>3.3E-3</v>
      </c>
      <c r="F67" s="38">
        <v>2.8E-3</v>
      </c>
      <c r="G67" s="38">
        <v>2.3999999999999998E-3</v>
      </c>
      <c r="H67" s="38">
        <v>2.3999999999999998E-3</v>
      </c>
      <c r="I67" s="38">
        <v>2.5999999999999999E-3</v>
      </c>
      <c r="J67" s="38">
        <v>3.2000000000000002E-3</v>
      </c>
      <c r="K67" s="38">
        <v>4.1000000000000003E-3</v>
      </c>
      <c r="L67" s="38">
        <v>5.4000000000000003E-3</v>
      </c>
      <c r="M67" s="38">
        <v>6.7999999999999996E-3</v>
      </c>
      <c r="N67" s="38">
        <v>8.5000000000000006E-3</v>
      </c>
      <c r="O67" s="38">
        <v>1.04E-2</v>
      </c>
      <c r="P67" s="38">
        <v>1.24E-2</v>
      </c>
      <c r="Q67" s="38">
        <v>1.44E-2</v>
      </c>
      <c r="R67" s="38">
        <v>1.6400000000000001E-2</v>
      </c>
      <c r="S67" s="38">
        <v>1.83E-2</v>
      </c>
      <c r="T67" s="38">
        <v>2.0199999999999999E-2</v>
      </c>
      <c r="U67" s="38">
        <v>2.18E-2</v>
      </c>
      <c r="V67" s="38">
        <v>2.3300000000000001E-2</v>
      </c>
      <c r="W67" s="38">
        <v>2.4400000000000002E-2</v>
      </c>
      <c r="X67" s="38">
        <v>2.52E-2</v>
      </c>
      <c r="Y67" s="38">
        <v>2.5399999999999999E-2</v>
      </c>
      <c r="Z67" s="38">
        <v>2.5000000000000001E-2</v>
      </c>
      <c r="AA67" s="38">
        <v>2.4E-2</v>
      </c>
      <c r="AB67" s="38">
        <v>2.23E-2</v>
      </c>
      <c r="AC67" s="38">
        <v>2.01E-2</v>
      </c>
      <c r="AD67" s="38">
        <v>1.7600000000000001E-2</v>
      </c>
      <c r="AE67" s="38">
        <v>1.4999999999999999E-2</v>
      </c>
      <c r="AF67" s="38">
        <v>1.2500000000000001E-2</v>
      </c>
      <c r="AG67" s="38">
        <v>1.04E-2</v>
      </c>
      <c r="AH67" s="38">
        <v>8.6E-3</v>
      </c>
      <c r="AI67" s="38">
        <v>7.4000000000000003E-3</v>
      </c>
      <c r="AJ67" s="38">
        <v>6.7999999999999996E-3</v>
      </c>
      <c r="AK67" s="38">
        <v>6.6E-3</v>
      </c>
      <c r="AL67" s="38">
        <v>6.7000000000000002E-3</v>
      </c>
      <c r="AM67" s="38">
        <v>6.7000000000000002E-3</v>
      </c>
      <c r="AN67" s="38">
        <v>6.4999999999999997E-3</v>
      </c>
      <c r="AO67" s="38">
        <v>5.7000000000000002E-3</v>
      </c>
      <c r="AP67" s="38">
        <v>4.3E-3</v>
      </c>
      <c r="AQ67" s="38">
        <v>2.5000000000000001E-3</v>
      </c>
      <c r="AR67" s="38">
        <v>5.0000000000000001E-4</v>
      </c>
      <c r="AS67" s="38">
        <v>-1.4E-3</v>
      </c>
      <c r="AT67" s="38">
        <v>-2.8999999999999998E-3</v>
      </c>
      <c r="AU67" s="38">
        <v>-3.8E-3</v>
      </c>
      <c r="AV67" s="38">
        <v>-3.8999999999999998E-3</v>
      </c>
      <c r="AW67" s="38">
        <v>-3.2000000000000002E-3</v>
      </c>
      <c r="AX67" s="38">
        <v>-1.5E-3</v>
      </c>
      <c r="AY67" s="38">
        <v>1E-3</v>
      </c>
      <c r="AZ67" s="38">
        <v>4.0000000000000001E-3</v>
      </c>
      <c r="BA67" s="38">
        <v>7.1999999999999998E-3</v>
      </c>
      <c r="BB67" s="38">
        <v>1.0200000000000001E-2</v>
      </c>
      <c r="BC67" s="38">
        <v>1.2800000000000001E-2</v>
      </c>
      <c r="BD67" s="67">
        <v>1.46E-2</v>
      </c>
      <c r="BE67" s="67">
        <v>1.55E-2</v>
      </c>
      <c r="BF67" s="48">
        <v>1.55E-2</v>
      </c>
      <c r="BG67" s="38">
        <v>1.47E-2</v>
      </c>
      <c r="BH67" s="38">
        <v>1.3100000000000001E-2</v>
      </c>
      <c r="BI67" s="38">
        <v>1.11E-2</v>
      </c>
      <c r="BJ67" s="38">
        <v>8.8000000000000005E-3</v>
      </c>
      <c r="BK67" s="38">
        <v>6.3E-3</v>
      </c>
      <c r="BL67" s="38">
        <v>3.7000000000000002E-3</v>
      </c>
      <c r="BM67" s="39">
        <v>3.8999999999999998E-3</v>
      </c>
      <c r="BN67" s="39">
        <v>4.3E-3</v>
      </c>
      <c r="BO67" s="39">
        <v>4.8999999999999998E-3</v>
      </c>
      <c r="BP67" s="39">
        <v>5.5999999999999999E-3</v>
      </c>
      <c r="BQ67" s="39">
        <v>6.4000000000000003E-3</v>
      </c>
      <c r="BR67" s="39">
        <v>7.1999999999999998E-3</v>
      </c>
      <c r="BS67" s="39">
        <v>7.9000000000000008E-3</v>
      </c>
      <c r="BT67" s="39">
        <v>8.6E-3</v>
      </c>
      <c r="BU67" s="39">
        <v>9.1000000000000004E-3</v>
      </c>
      <c r="BV67" s="39">
        <v>9.4000000000000004E-3</v>
      </c>
      <c r="BW67" s="39">
        <v>9.5999999999999992E-3</v>
      </c>
      <c r="BX67" s="39">
        <v>9.7000000000000003E-3</v>
      </c>
      <c r="BY67" s="39">
        <v>9.7999999999999997E-3</v>
      </c>
      <c r="BZ67" s="39">
        <v>9.7999999999999997E-3</v>
      </c>
      <c r="CA67" s="39">
        <v>9.7999999999999997E-3</v>
      </c>
      <c r="CB67" s="39">
        <v>9.7999999999999997E-3</v>
      </c>
      <c r="CC67" s="39">
        <v>9.9000000000000008E-3</v>
      </c>
      <c r="CD67" s="39">
        <v>9.9000000000000008E-3</v>
      </c>
      <c r="CE67" s="39">
        <v>0.01</v>
      </c>
      <c r="CF67" s="39">
        <v>0.01</v>
      </c>
    </row>
    <row r="68" spans="1:84">
      <c r="A68" s="32">
        <v>85</v>
      </c>
      <c r="B68" s="38">
        <v>3.0000000000000001E-3</v>
      </c>
      <c r="C68" s="38">
        <v>2.5000000000000001E-3</v>
      </c>
      <c r="D68" s="38">
        <v>2E-3</v>
      </c>
      <c r="E68" s="38">
        <v>1.5E-3</v>
      </c>
      <c r="F68" s="38">
        <v>1.1999999999999999E-3</v>
      </c>
      <c r="G68" s="38">
        <v>1E-3</v>
      </c>
      <c r="H68" s="38">
        <v>1.1000000000000001E-3</v>
      </c>
      <c r="I68" s="38">
        <v>1.5E-3</v>
      </c>
      <c r="J68" s="38">
        <v>2.2000000000000001E-3</v>
      </c>
      <c r="K68" s="38">
        <v>3.2000000000000002E-3</v>
      </c>
      <c r="L68" s="38">
        <v>4.5999999999999999E-3</v>
      </c>
      <c r="M68" s="38">
        <v>6.1999999999999998E-3</v>
      </c>
      <c r="N68" s="38">
        <v>8.0999999999999996E-3</v>
      </c>
      <c r="O68" s="38">
        <v>1.01E-2</v>
      </c>
      <c r="P68" s="38">
        <v>1.23E-2</v>
      </c>
      <c r="Q68" s="38">
        <v>1.44E-2</v>
      </c>
      <c r="R68" s="38">
        <v>1.6500000000000001E-2</v>
      </c>
      <c r="S68" s="38">
        <v>1.8499999999999999E-2</v>
      </c>
      <c r="T68" s="38">
        <v>2.0299999999999999E-2</v>
      </c>
      <c r="U68" s="38">
        <v>2.1899999999999999E-2</v>
      </c>
      <c r="V68" s="38">
        <v>2.3199999999999998E-2</v>
      </c>
      <c r="W68" s="38">
        <v>2.4199999999999999E-2</v>
      </c>
      <c r="X68" s="38">
        <v>2.4799999999999999E-2</v>
      </c>
      <c r="Y68" s="38">
        <v>2.4899999999999999E-2</v>
      </c>
      <c r="Z68" s="38">
        <v>2.4500000000000001E-2</v>
      </c>
      <c r="AA68" s="38">
        <v>2.3400000000000001E-2</v>
      </c>
      <c r="AB68" s="38">
        <v>2.1700000000000001E-2</v>
      </c>
      <c r="AC68" s="38">
        <v>1.9599999999999999E-2</v>
      </c>
      <c r="AD68" s="38">
        <v>1.7299999999999999E-2</v>
      </c>
      <c r="AE68" s="38">
        <v>1.4800000000000001E-2</v>
      </c>
      <c r="AF68" s="38">
        <v>1.2500000000000001E-2</v>
      </c>
      <c r="AG68" s="38">
        <v>1.0500000000000001E-2</v>
      </c>
      <c r="AH68" s="38">
        <v>8.8000000000000005E-3</v>
      </c>
      <c r="AI68" s="38">
        <v>7.6E-3</v>
      </c>
      <c r="AJ68" s="38">
        <v>6.8999999999999999E-3</v>
      </c>
      <c r="AK68" s="38">
        <v>6.6E-3</v>
      </c>
      <c r="AL68" s="38">
        <v>6.6E-3</v>
      </c>
      <c r="AM68" s="38">
        <v>6.4999999999999997E-3</v>
      </c>
      <c r="AN68" s="38">
        <v>6.1000000000000004E-3</v>
      </c>
      <c r="AO68" s="38">
        <v>5.3E-3</v>
      </c>
      <c r="AP68" s="38">
        <v>3.8E-3</v>
      </c>
      <c r="AQ68" s="38">
        <v>1.9E-3</v>
      </c>
      <c r="AR68" s="38">
        <v>-1E-4</v>
      </c>
      <c r="AS68" s="38">
        <v>-2E-3</v>
      </c>
      <c r="AT68" s="38">
        <v>-3.5999999999999999E-3</v>
      </c>
      <c r="AU68" s="38">
        <v>-4.4999999999999997E-3</v>
      </c>
      <c r="AV68" s="38">
        <v>-4.5999999999999999E-3</v>
      </c>
      <c r="AW68" s="38">
        <v>-3.8E-3</v>
      </c>
      <c r="AX68" s="38">
        <v>-2.2000000000000001E-3</v>
      </c>
      <c r="AY68" s="38">
        <v>2.9999999999999997E-4</v>
      </c>
      <c r="AZ68" s="38">
        <v>3.3E-3</v>
      </c>
      <c r="BA68" s="38">
        <v>6.4999999999999997E-3</v>
      </c>
      <c r="BB68" s="38">
        <v>9.5999999999999992E-3</v>
      </c>
      <c r="BC68" s="38">
        <v>1.2200000000000001E-2</v>
      </c>
      <c r="BD68" s="67">
        <v>1.4E-2</v>
      </c>
      <c r="BE68" s="67">
        <v>1.4999999999999999E-2</v>
      </c>
      <c r="BF68" s="48">
        <v>1.5100000000000001E-2</v>
      </c>
      <c r="BG68" s="38">
        <v>1.43E-2</v>
      </c>
      <c r="BH68" s="38">
        <v>1.29E-2</v>
      </c>
      <c r="BI68" s="38">
        <v>1.09E-2</v>
      </c>
      <c r="BJ68" s="38">
        <v>8.6E-3</v>
      </c>
      <c r="BK68" s="38">
        <v>6.1999999999999998E-3</v>
      </c>
      <c r="BL68" s="38">
        <v>3.5999999999999999E-3</v>
      </c>
      <c r="BM68" s="39">
        <v>3.8E-3</v>
      </c>
      <c r="BN68" s="39">
        <v>4.1000000000000003E-3</v>
      </c>
      <c r="BO68" s="39">
        <v>4.5999999999999999E-3</v>
      </c>
      <c r="BP68" s="39">
        <v>5.3E-3</v>
      </c>
      <c r="BQ68" s="39">
        <v>6.1000000000000004E-3</v>
      </c>
      <c r="BR68" s="39">
        <v>6.8999999999999999E-3</v>
      </c>
      <c r="BS68" s="39">
        <v>7.6E-3</v>
      </c>
      <c r="BT68" s="39">
        <v>8.3000000000000001E-3</v>
      </c>
      <c r="BU68" s="39">
        <v>8.8000000000000005E-3</v>
      </c>
      <c r="BV68" s="39">
        <v>9.1999999999999998E-3</v>
      </c>
      <c r="BW68" s="39">
        <v>9.4000000000000004E-3</v>
      </c>
      <c r="BX68" s="39">
        <v>9.4999999999999998E-3</v>
      </c>
      <c r="BY68" s="39">
        <v>9.7000000000000003E-3</v>
      </c>
      <c r="BZ68" s="39">
        <v>9.7000000000000003E-3</v>
      </c>
      <c r="CA68" s="39">
        <v>9.7999999999999997E-3</v>
      </c>
      <c r="CB68" s="39">
        <v>9.7999999999999997E-3</v>
      </c>
      <c r="CC68" s="39">
        <v>9.7999999999999997E-3</v>
      </c>
      <c r="CD68" s="39">
        <v>9.9000000000000008E-3</v>
      </c>
      <c r="CE68" s="39">
        <v>9.9000000000000008E-3</v>
      </c>
      <c r="CF68" s="39">
        <v>0.01</v>
      </c>
    </row>
    <row r="69" spans="1:84">
      <c r="A69" s="32">
        <v>86</v>
      </c>
      <c r="B69" s="38">
        <v>8.0000000000000004E-4</v>
      </c>
      <c r="C69" s="38">
        <v>4.0000000000000002E-4</v>
      </c>
      <c r="D69" s="38">
        <v>1E-4</v>
      </c>
      <c r="E69" s="38">
        <v>-2.0000000000000001E-4</v>
      </c>
      <c r="F69" s="38">
        <v>-2.9999999999999997E-4</v>
      </c>
      <c r="G69" s="38">
        <v>-2.9999999999999997E-4</v>
      </c>
      <c r="H69" s="38">
        <v>-1E-4</v>
      </c>
      <c r="I69" s="38">
        <v>4.0000000000000002E-4</v>
      </c>
      <c r="J69" s="38">
        <v>1.2999999999999999E-3</v>
      </c>
      <c r="K69" s="38">
        <v>2.5000000000000001E-3</v>
      </c>
      <c r="L69" s="38">
        <v>3.8999999999999998E-3</v>
      </c>
      <c r="M69" s="38">
        <v>5.7000000000000002E-3</v>
      </c>
      <c r="N69" s="38">
        <v>7.7000000000000002E-3</v>
      </c>
      <c r="O69" s="38">
        <v>9.9000000000000008E-3</v>
      </c>
      <c r="P69" s="38">
        <v>1.2200000000000001E-2</v>
      </c>
      <c r="Q69" s="38">
        <v>1.44E-2</v>
      </c>
      <c r="R69" s="38">
        <v>1.66E-2</v>
      </c>
      <c r="S69" s="38">
        <v>1.8599999999999998E-2</v>
      </c>
      <c r="T69" s="38">
        <v>2.0400000000000001E-2</v>
      </c>
      <c r="U69" s="38">
        <v>2.1899999999999999E-2</v>
      </c>
      <c r="V69" s="38">
        <v>2.3099999999999999E-2</v>
      </c>
      <c r="W69" s="38">
        <v>2.3900000000000001E-2</v>
      </c>
      <c r="X69" s="38">
        <v>2.4400000000000002E-2</v>
      </c>
      <c r="Y69" s="38">
        <v>2.4299999999999999E-2</v>
      </c>
      <c r="Z69" s="38">
        <v>2.3800000000000002E-2</v>
      </c>
      <c r="AA69" s="38">
        <v>2.2700000000000001E-2</v>
      </c>
      <c r="AB69" s="38">
        <v>2.1100000000000001E-2</v>
      </c>
      <c r="AC69" s="38">
        <v>1.9099999999999999E-2</v>
      </c>
      <c r="AD69" s="38">
        <v>1.6799999999999999E-2</v>
      </c>
      <c r="AE69" s="38">
        <v>1.46E-2</v>
      </c>
      <c r="AF69" s="38">
        <v>1.24E-2</v>
      </c>
      <c r="AG69" s="38">
        <v>1.04E-2</v>
      </c>
      <c r="AH69" s="38">
        <v>8.8000000000000005E-3</v>
      </c>
      <c r="AI69" s="38">
        <v>7.7000000000000002E-3</v>
      </c>
      <c r="AJ69" s="38">
        <v>6.8999999999999999E-3</v>
      </c>
      <c r="AK69" s="38">
        <v>6.6E-3</v>
      </c>
      <c r="AL69" s="38">
        <v>6.4000000000000003E-3</v>
      </c>
      <c r="AM69" s="38">
        <v>6.1999999999999998E-3</v>
      </c>
      <c r="AN69" s="38">
        <v>5.7000000000000002E-3</v>
      </c>
      <c r="AO69" s="38">
        <v>4.7000000000000002E-3</v>
      </c>
      <c r="AP69" s="38">
        <v>3.2000000000000002E-3</v>
      </c>
      <c r="AQ69" s="38">
        <v>1.2999999999999999E-3</v>
      </c>
      <c r="AR69" s="38">
        <v>-6.9999999999999999E-4</v>
      </c>
      <c r="AS69" s="38">
        <v>-2.7000000000000001E-3</v>
      </c>
      <c r="AT69" s="38">
        <v>-4.1999999999999997E-3</v>
      </c>
      <c r="AU69" s="38">
        <v>-5.1000000000000004E-3</v>
      </c>
      <c r="AV69" s="38">
        <v>-5.1999999999999998E-3</v>
      </c>
      <c r="AW69" s="38">
        <v>-4.4000000000000003E-3</v>
      </c>
      <c r="AX69" s="38">
        <v>-2.8E-3</v>
      </c>
      <c r="AY69" s="38">
        <v>-4.0000000000000002E-4</v>
      </c>
      <c r="AZ69" s="38">
        <v>2.5999999999999999E-3</v>
      </c>
      <c r="BA69" s="38">
        <v>5.7999999999999996E-3</v>
      </c>
      <c r="BB69" s="38">
        <v>8.8000000000000005E-3</v>
      </c>
      <c r="BC69" s="38">
        <v>1.15E-2</v>
      </c>
      <c r="BD69" s="67">
        <v>1.34E-2</v>
      </c>
      <c r="BE69" s="67">
        <v>1.4500000000000001E-2</v>
      </c>
      <c r="BF69" s="48">
        <v>1.46E-2</v>
      </c>
      <c r="BG69" s="38">
        <v>1.4E-2</v>
      </c>
      <c r="BH69" s="38">
        <v>1.26E-2</v>
      </c>
      <c r="BI69" s="38">
        <v>1.0699999999999999E-2</v>
      </c>
      <c r="BJ69" s="38">
        <v>8.5000000000000006E-3</v>
      </c>
      <c r="BK69" s="38">
        <v>6.1000000000000004E-3</v>
      </c>
      <c r="BL69" s="38">
        <v>3.5999999999999999E-3</v>
      </c>
      <c r="BM69" s="39">
        <v>3.7000000000000002E-3</v>
      </c>
      <c r="BN69" s="39">
        <v>4.0000000000000001E-3</v>
      </c>
      <c r="BO69" s="39">
        <v>4.4999999999999997E-3</v>
      </c>
      <c r="BP69" s="39">
        <v>5.1000000000000004E-3</v>
      </c>
      <c r="BQ69" s="39">
        <v>5.7999999999999996E-3</v>
      </c>
      <c r="BR69" s="39">
        <v>6.4999999999999997E-3</v>
      </c>
      <c r="BS69" s="39">
        <v>7.3000000000000001E-3</v>
      </c>
      <c r="BT69" s="39">
        <v>7.9000000000000008E-3</v>
      </c>
      <c r="BU69" s="39">
        <v>8.5000000000000006E-3</v>
      </c>
      <c r="BV69" s="39">
        <v>8.8999999999999999E-3</v>
      </c>
      <c r="BW69" s="39">
        <v>9.1000000000000004E-3</v>
      </c>
      <c r="BX69" s="39">
        <v>9.2999999999999992E-3</v>
      </c>
      <c r="BY69" s="39">
        <v>9.4000000000000004E-3</v>
      </c>
      <c r="BZ69" s="39">
        <v>9.4999999999999998E-3</v>
      </c>
      <c r="CA69" s="39">
        <v>9.5999999999999992E-3</v>
      </c>
      <c r="CB69" s="39">
        <v>9.5999999999999992E-3</v>
      </c>
      <c r="CC69" s="39">
        <v>9.7000000000000003E-3</v>
      </c>
      <c r="CD69" s="39">
        <v>9.7000000000000003E-3</v>
      </c>
      <c r="CE69" s="39">
        <v>9.7999999999999997E-3</v>
      </c>
      <c r="CF69" s="39">
        <v>9.9000000000000008E-3</v>
      </c>
    </row>
    <row r="70" spans="1:84">
      <c r="A70" s="32">
        <v>87</v>
      </c>
      <c r="B70" s="38">
        <v>-1.4E-3</v>
      </c>
      <c r="C70" s="38">
        <v>-1.5E-3</v>
      </c>
      <c r="D70" s="38">
        <v>-1.6999999999999999E-3</v>
      </c>
      <c r="E70" s="38">
        <v>-1.6999999999999999E-3</v>
      </c>
      <c r="F70" s="38">
        <v>-1.6999999999999999E-3</v>
      </c>
      <c r="G70" s="38">
        <v>-1.5E-3</v>
      </c>
      <c r="H70" s="38">
        <v>-1.1000000000000001E-3</v>
      </c>
      <c r="I70" s="38">
        <v>-5.0000000000000001E-4</v>
      </c>
      <c r="J70" s="38">
        <v>5.0000000000000001E-4</v>
      </c>
      <c r="K70" s="38">
        <v>1.8E-3</v>
      </c>
      <c r="L70" s="38">
        <v>3.3999999999999998E-3</v>
      </c>
      <c r="M70" s="38">
        <v>5.3E-3</v>
      </c>
      <c r="N70" s="38">
        <v>7.4000000000000003E-3</v>
      </c>
      <c r="O70" s="38">
        <v>9.7000000000000003E-3</v>
      </c>
      <c r="P70" s="38">
        <v>1.21E-2</v>
      </c>
      <c r="Q70" s="38">
        <v>1.44E-2</v>
      </c>
      <c r="R70" s="38">
        <v>1.66E-2</v>
      </c>
      <c r="S70" s="38">
        <v>1.8599999999999998E-2</v>
      </c>
      <c r="T70" s="38">
        <v>2.0400000000000001E-2</v>
      </c>
      <c r="U70" s="38">
        <v>2.18E-2</v>
      </c>
      <c r="V70" s="38">
        <v>2.2800000000000001E-2</v>
      </c>
      <c r="W70" s="38">
        <v>2.35E-2</v>
      </c>
      <c r="X70" s="38">
        <v>2.3800000000000002E-2</v>
      </c>
      <c r="Y70" s="38">
        <v>2.3699999999999999E-2</v>
      </c>
      <c r="Z70" s="38">
        <v>2.3E-2</v>
      </c>
      <c r="AA70" s="38">
        <v>2.1899999999999999E-2</v>
      </c>
      <c r="AB70" s="38">
        <v>2.0299999999999999E-2</v>
      </c>
      <c r="AC70" s="38">
        <v>1.84E-2</v>
      </c>
      <c r="AD70" s="38">
        <v>1.6299999999999999E-2</v>
      </c>
      <c r="AE70" s="38">
        <v>1.4200000000000001E-2</v>
      </c>
      <c r="AF70" s="38">
        <v>1.21E-2</v>
      </c>
      <c r="AG70" s="38">
        <v>1.03E-2</v>
      </c>
      <c r="AH70" s="38">
        <v>8.6999999999999994E-3</v>
      </c>
      <c r="AI70" s="38">
        <v>7.6E-3</v>
      </c>
      <c r="AJ70" s="38">
        <v>6.7999999999999996E-3</v>
      </c>
      <c r="AK70" s="38">
        <v>6.4000000000000003E-3</v>
      </c>
      <c r="AL70" s="38">
        <v>6.1000000000000004E-3</v>
      </c>
      <c r="AM70" s="38">
        <v>5.7999999999999996E-3</v>
      </c>
      <c r="AN70" s="38">
        <v>5.1999999999999998E-3</v>
      </c>
      <c r="AO70" s="38">
        <v>4.1999999999999997E-3</v>
      </c>
      <c r="AP70" s="38">
        <v>2.5999999999999999E-3</v>
      </c>
      <c r="AQ70" s="38">
        <v>6.9999999999999999E-4</v>
      </c>
      <c r="AR70" s="38">
        <v>-1.2999999999999999E-3</v>
      </c>
      <c r="AS70" s="38">
        <v>-3.2000000000000002E-3</v>
      </c>
      <c r="AT70" s="38">
        <v>-4.7000000000000002E-3</v>
      </c>
      <c r="AU70" s="38">
        <v>-5.5999999999999999E-3</v>
      </c>
      <c r="AV70" s="38">
        <v>-5.7000000000000002E-3</v>
      </c>
      <c r="AW70" s="38">
        <v>-5.0000000000000001E-3</v>
      </c>
      <c r="AX70" s="38">
        <v>-3.3999999999999998E-3</v>
      </c>
      <c r="AY70" s="38">
        <v>-1.1000000000000001E-3</v>
      </c>
      <c r="AZ70" s="38">
        <v>1.9E-3</v>
      </c>
      <c r="BA70" s="38">
        <v>5.0000000000000001E-3</v>
      </c>
      <c r="BB70" s="38">
        <v>8.0000000000000002E-3</v>
      </c>
      <c r="BC70" s="38">
        <v>1.0699999999999999E-2</v>
      </c>
      <c r="BD70" s="67">
        <v>1.26E-2</v>
      </c>
      <c r="BE70" s="67">
        <v>1.38E-2</v>
      </c>
      <c r="BF70" s="48">
        <v>1.41E-2</v>
      </c>
      <c r="BG70" s="38">
        <v>1.35E-2</v>
      </c>
      <c r="BH70" s="38">
        <v>1.23E-2</v>
      </c>
      <c r="BI70" s="38">
        <v>1.0500000000000001E-2</v>
      </c>
      <c r="BJ70" s="38">
        <v>8.3999999999999995E-3</v>
      </c>
      <c r="BK70" s="38">
        <v>6.1000000000000004E-3</v>
      </c>
      <c r="BL70" s="38">
        <v>3.7000000000000002E-3</v>
      </c>
      <c r="BM70" s="39">
        <v>3.8E-3</v>
      </c>
      <c r="BN70" s="39">
        <v>4.0000000000000001E-3</v>
      </c>
      <c r="BO70" s="39">
        <v>4.4000000000000003E-3</v>
      </c>
      <c r="BP70" s="39">
        <v>4.8999999999999998E-3</v>
      </c>
      <c r="BQ70" s="39">
        <v>5.5999999999999999E-3</v>
      </c>
      <c r="BR70" s="39">
        <v>6.1999999999999998E-3</v>
      </c>
      <c r="BS70" s="39">
        <v>6.8999999999999999E-3</v>
      </c>
      <c r="BT70" s="39">
        <v>7.6E-3</v>
      </c>
      <c r="BU70" s="39">
        <v>8.0999999999999996E-3</v>
      </c>
      <c r="BV70" s="39">
        <v>8.5000000000000006E-3</v>
      </c>
      <c r="BW70" s="39">
        <v>8.8000000000000005E-3</v>
      </c>
      <c r="BX70" s="39">
        <v>9.1000000000000004E-3</v>
      </c>
      <c r="BY70" s="39">
        <v>9.1999999999999998E-3</v>
      </c>
      <c r="BZ70" s="39">
        <v>9.2999999999999992E-3</v>
      </c>
      <c r="CA70" s="39">
        <v>9.4000000000000004E-3</v>
      </c>
      <c r="CB70" s="39">
        <v>9.4999999999999998E-3</v>
      </c>
      <c r="CC70" s="39">
        <v>9.4999999999999998E-3</v>
      </c>
      <c r="CD70" s="39">
        <v>9.5999999999999992E-3</v>
      </c>
      <c r="CE70" s="39">
        <v>9.5999999999999992E-3</v>
      </c>
      <c r="CF70" s="39">
        <v>9.7000000000000003E-3</v>
      </c>
    </row>
    <row r="71" spans="1:84">
      <c r="A71" s="32">
        <v>88</v>
      </c>
      <c r="B71" s="38">
        <v>-3.5000000000000001E-3</v>
      </c>
      <c r="C71" s="38">
        <v>-3.3999999999999998E-3</v>
      </c>
      <c r="D71" s="38">
        <v>-3.3999999999999998E-3</v>
      </c>
      <c r="E71" s="38">
        <v>-3.2000000000000002E-3</v>
      </c>
      <c r="F71" s="38">
        <v>-3.0000000000000001E-3</v>
      </c>
      <c r="G71" s="38">
        <v>-2.5999999999999999E-3</v>
      </c>
      <c r="H71" s="38">
        <v>-2E-3</v>
      </c>
      <c r="I71" s="38">
        <v>-1.1999999999999999E-3</v>
      </c>
      <c r="J71" s="38">
        <v>-1E-4</v>
      </c>
      <c r="K71" s="38">
        <v>1.2999999999999999E-3</v>
      </c>
      <c r="L71" s="38">
        <v>3.0000000000000001E-3</v>
      </c>
      <c r="M71" s="38">
        <v>5.0000000000000001E-3</v>
      </c>
      <c r="N71" s="38">
        <v>7.1999999999999998E-3</v>
      </c>
      <c r="O71" s="38">
        <v>9.4999999999999998E-3</v>
      </c>
      <c r="P71" s="38">
        <v>1.2E-2</v>
      </c>
      <c r="Q71" s="38">
        <v>1.44E-2</v>
      </c>
      <c r="R71" s="38">
        <v>1.66E-2</v>
      </c>
      <c r="S71" s="38">
        <v>1.8599999999999998E-2</v>
      </c>
      <c r="T71" s="38">
        <v>2.0299999999999999E-2</v>
      </c>
      <c r="U71" s="38">
        <v>2.1600000000000001E-2</v>
      </c>
      <c r="V71" s="38">
        <v>2.2499999999999999E-2</v>
      </c>
      <c r="W71" s="38">
        <v>2.3E-2</v>
      </c>
      <c r="X71" s="38">
        <v>2.3199999999999998E-2</v>
      </c>
      <c r="Y71" s="38">
        <v>2.29E-2</v>
      </c>
      <c r="Z71" s="38">
        <v>2.2200000000000001E-2</v>
      </c>
      <c r="AA71" s="38">
        <v>2.1000000000000001E-2</v>
      </c>
      <c r="AB71" s="38">
        <v>1.95E-2</v>
      </c>
      <c r="AC71" s="38">
        <v>1.77E-2</v>
      </c>
      <c r="AD71" s="38">
        <v>1.5699999999999999E-2</v>
      </c>
      <c r="AE71" s="38">
        <v>1.37E-2</v>
      </c>
      <c r="AF71" s="38">
        <v>1.17E-2</v>
      </c>
      <c r="AG71" s="38">
        <v>0.01</v>
      </c>
      <c r="AH71" s="38">
        <v>8.5000000000000006E-3</v>
      </c>
      <c r="AI71" s="38">
        <v>7.4000000000000003E-3</v>
      </c>
      <c r="AJ71" s="38">
        <v>6.6E-3</v>
      </c>
      <c r="AK71" s="38">
        <v>6.1000000000000004E-3</v>
      </c>
      <c r="AL71" s="38">
        <v>5.7000000000000002E-3</v>
      </c>
      <c r="AM71" s="38">
        <v>5.3E-3</v>
      </c>
      <c r="AN71" s="38">
        <v>4.5999999999999999E-3</v>
      </c>
      <c r="AO71" s="38">
        <v>3.5000000000000001E-3</v>
      </c>
      <c r="AP71" s="38">
        <v>2E-3</v>
      </c>
      <c r="AQ71" s="38">
        <v>1E-4</v>
      </c>
      <c r="AR71" s="38">
        <v>-1.9E-3</v>
      </c>
      <c r="AS71" s="38">
        <v>-3.8E-3</v>
      </c>
      <c r="AT71" s="38">
        <v>-5.1999999999999998E-3</v>
      </c>
      <c r="AU71" s="38">
        <v>-6.1000000000000004E-3</v>
      </c>
      <c r="AV71" s="38">
        <v>-6.1999999999999998E-3</v>
      </c>
      <c r="AW71" s="38">
        <v>-5.4999999999999997E-3</v>
      </c>
      <c r="AX71" s="38">
        <v>-4.0000000000000001E-3</v>
      </c>
      <c r="AY71" s="38">
        <v>-1.6999999999999999E-3</v>
      </c>
      <c r="AZ71" s="38">
        <v>1.1000000000000001E-3</v>
      </c>
      <c r="BA71" s="38">
        <v>4.1999999999999997E-3</v>
      </c>
      <c r="BB71" s="38">
        <v>7.1999999999999998E-3</v>
      </c>
      <c r="BC71" s="38">
        <v>9.7999999999999997E-3</v>
      </c>
      <c r="BD71" s="67">
        <v>1.18E-2</v>
      </c>
      <c r="BE71" s="67">
        <v>1.2999999999999999E-2</v>
      </c>
      <c r="BF71" s="48">
        <v>1.34E-2</v>
      </c>
      <c r="BG71" s="38">
        <v>1.2999999999999999E-2</v>
      </c>
      <c r="BH71" s="38">
        <v>1.1900000000000001E-2</v>
      </c>
      <c r="BI71" s="38">
        <v>1.03E-2</v>
      </c>
      <c r="BJ71" s="38">
        <v>8.3000000000000001E-3</v>
      </c>
      <c r="BK71" s="38">
        <v>6.1000000000000004E-3</v>
      </c>
      <c r="BL71" s="38">
        <v>3.8E-3</v>
      </c>
      <c r="BM71" s="39">
        <v>3.8E-3</v>
      </c>
      <c r="BN71" s="39">
        <v>4.0000000000000001E-3</v>
      </c>
      <c r="BO71" s="39">
        <v>4.4000000000000003E-3</v>
      </c>
      <c r="BP71" s="39">
        <v>4.7999999999999996E-3</v>
      </c>
      <c r="BQ71" s="39">
        <v>5.4000000000000003E-3</v>
      </c>
      <c r="BR71" s="39">
        <v>6.0000000000000001E-3</v>
      </c>
      <c r="BS71" s="39">
        <v>6.7000000000000002E-3</v>
      </c>
      <c r="BT71" s="39">
        <v>7.3000000000000001E-3</v>
      </c>
      <c r="BU71" s="39">
        <v>7.7999999999999996E-3</v>
      </c>
      <c r="BV71" s="39">
        <v>8.2000000000000007E-3</v>
      </c>
      <c r="BW71" s="39">
        <v>8.5000000000000006E-3</v>
      </c>
      <c r="BX71" s="39">
        <v>8.6999999999999994E-3</v>
      </c>
      <c r="BY71" s="39">
        <v>8.9999999999999993E-3</v>
      </c>
      <c r="BZ71" s="39">
        <v>9.1000000000000004E-3</v>
      </c>
      <c r="CA71" s="39">
        <v>9.1999999999999998E-3</v>
      </c>
      <c r="CB71" s="39">
        <v>9.2999999999999992E-3</v>
      </c>
      <c r="CC71" s="39">
        <v>9.4000000000000004E-3</v>
      </c>
      <c r="CD71" s="39">
        <v>9.4000000000000004E-3</v>
      </c>
      <c r="CE71" s="39">
        <v>9.4999999999999998E-3</v>
      </c>
      <c r="CF71" s="39">
        <v>9.5999999999999992E-3</v>
      </c>
    </row>
    <row r="72" spans="1:84">
      <c r="A72" s="32">
        <v>89</v>
      </c>
      <c r="B72" s="38">
        <v>-5.5999999999999999E-3</v>
      </c>
      <c r="C72" s="38">
        <v>-5.3E-3</v>
      </c>
      <c r="D72" s="38">
        <v>-4.8999999999999998E-3</v>
      </c>
      <c r="E72" s="38">
        <v>-4.5999999999999999E-3</v>
      </c>
      <c r="F72" s="38">
        <v>-4.1000000000000003E-3</v>
      </c>
      <c r="G72" s="38">
        <v>-3.5999999999999999E-3</v>
      </c>
      <c r="H72" s="38">
        <v>-2.8E-3</v>
      </c>
      <c r="I72" s="38">
        <v>-1.8E-3</v>
      </c>
      <c r="J72" s="38">
        <v>-5.0000000000000001E-4</v>
      </c>
      <c r="K72" s="38">
        <v>1E-3</v>
      </c>
      <c r="L72" s="38">
        <v>2.7000000000000001E-3</v>
      </c>
      <c r="M72" s="38">
        <v>4.7999999999999996E-3</v>
      </c>
      <c r="N72" s="38">
        <v>7.0000000000000001E-3</v>
      </c>
      <c r="O72" s="38">
        <v>9.4999999999999998E-3</v>
      </c>
      <c r="P72" s="38">
        <v>1.1900000000000001E-2</v>
      </c>
      <c r="Q72" s="38">
        <v>1.43E-2</v>
      </c>
      <c r="R72" s="38">
        <v>1.6500000000000001E-2</v>
      </c>
      <c r="S72" s="38">
        <v>1.84E-2</v>
      </c>
      <c r="T72" s="38">
        <v>0.02</v>
      </c>
      <c r="U72" s="38">
        <v>2.1299999999999999E-2</v>
      </c>
      <c r="V72" s="38">
        <v>2.2100000000000002E-2</v>
      </c>
      <c r="W72" s="38">
        <v>2.2499999999999999E-2</v>
      </c>
      <c r="X72" s="38">
        <v>2.2499999999999999E-2</v>
      </c>
      <c r="Y72" s="38">
        <v>2.2100000000000002E-2</v>
      </c>
      <c r="Z72" s="38">
        <v>2.1299999999999999E-2</v>
      </c>
      <c r="AA72" s="38">
        <v>2.01E-2</v>
      </c>
      <c r="AB72" s="38">
        <v>1.8599999999999998E-2</v>
      </c>
      <c r="AC72" s="38">
        <v>1.6899999999999998E-2</v>
      </c>
      <c r="AD72" s="38">
        <v>1.4999999999999999E-2</v>
      </c>
      <c r="AE72" s="38">
        <v>1.3100000000000001E-2</v>
      </c>
      <c r="AF72" s="38">
        <v>1.12E-2</v>
      </c>
      <c r="AG72" s="38">
        <v>9.5999999999999992E-3</v>
      </c>
      <c r="AH72" s="38">
        <v>8.0999999999999996E-3</v>
      </c>
      <c r="AI72" s="38">
        <v>7.0000000000000001E-3</v>
      </c>
      <c r="AJ72" s="38">
        <v>6.1999999999999998E-3</v>
      </c>
      <c r="AK72" s="38">
        <v>5.5999999999999999E-3</v>
      </c>
      <c r="AL72" s="38">
        <v>5.1999999999999998E-3</v>
      </c>
      <c r="AM72" s="38">
        <v>4.7000000000000002E-3</v>
      </c>
      <c r="AN72" s="38">
        <v>3.8999999999999998E-3</v>
      </c>
      <c r="AO72" s="38">
        <v>2.8E-3</v>
      </c>
      <c r="AP72" s="38">
        <v>1.2999999999999999E-3</v>
      </c>
      <c r="AQ72" s="38">
        <v>-5.9999999999999995E-4</v>
      </c>
      <c r="AR72" s="38">
        <v>-2.5000000000000001E-3</v>
      </c>
      <c r="AS72" s="38">
        <v>-4.3E-3</v>
      </c>
      <c r="AT72" s="38">
        <v>-5.5999999999999999E-3</v>
      </c>
      <c r="AU72" s="38">
        <v>-6.4999999999999997E-3</v>
      </c>
      <c r="AV72" s="38">
        <v>-6.6E-3</v>
      </c>
      <c r="AW72" s="38">
        <v>-5.8999999999999999E-3</v>
      </c>
      <c r="AX72" s="38">
        <v>-4.4999999999999997E-3</v>
      </c>
      <c r="AY72" s="38">
        <v>-2.3E-3</v>
      </c>
      <c r="AZ72" s="38">
        <v>4.0000000000000002E-4</v>
      </c>
      <c r="BA72" s="38">
        <v>3.3999999999999998E-3</v>
      </c>
      <c r="BB72" s="38">
        <v>6.3E-3</v>
      </c>
      <c r="BC72" s="38">
        <v>8.8999999999999999E-3</v>
      </c>
      <c r="BD72" s="67">
        <v>1.09E-2</v>
      </c>
      <c r="BE72" s="67">
        <v>1.2200000000000001E-2</v>
      </c>
      <c r="BF72" s="48">
        <v>1.2699999999999999E-2</v>
      </c>
      <c r="BG72" s="38">
        <v>1.24E-2</v>
      </c>
      <c r="BH72" s="38">
        <v>1.15E-2</v>
      </c>
      <c r="BI72" s="38">
        <v>1.01E-2</v>
      </c>
      <c r="BJ72" s="38">
        <v>8.2000000000000007E-3</v>
      </c>
      <c r="BK72" s="38">
        <v>6.1999999999999998E-3</v>
      </c>
      <c r="BL72" s="38">
        <v>4.0000000000000001E-3</v>
      </c>
      <c r="BM72" s="39">
        <v>4.0000000000000001E-3</v>
      </c>
      <c r="BN72" s="39">
        <v>4.1000000000000003E-3</v>
      </c>
      <c r="BO72" s="39">
        <v>4.4000000000000003E-3</v>
      </c>
      <c r="BP72" s="39">
        <v>4.7999999999999996E-3</v>
      </c>
      <c r="BQ72" s="39">
        <v>5.3E-3</v>
      </c>
      <c r="BR72" s="39">
        <v>5.7999999999999996E-3</v>
      </c>
      <c r="BS72" s="39">
        <v>6.4000000000000003E-3</v>
      </c>
      <c r="BT72" s="39">
        <v>7.0000000000000001E-3</v>
      </c>
      <c r="BU72" s="39">
        <v>7.4999999999999997E-3</v>
      </c>
      <c r="BV72" s="39">
        <v>7.7999999999999996E-3</v>
      </c>
      <c r="BW72" s="39">
        <v>8.0999999999999996E-3</v>
      </c>
      <c r="BX72" s="39">
        <v>8.3999999999999995E-3</v>
      </c>
      <c r="BY72" s="39">
        <v>8.6999999999999994E-3</v>
      </c>
      <c r="BZ72" s="39">
        <v>8.8999999999999999E-3</v>
      </c>
      <c r="CA72" s="39">
        <v>9.1000000000000004E-3</v>
      </c>
      <c r="CB72" s="39">
        <v>9.1000000000000004E-3</v>
      </c>
      <c r="CC72" s="39">
        <v>9.1999999999999998E-3</v>
      </c>
      <c r="CD72" s="39">
        <v>9.2999999999999992E-3</v>
      </c>
      <c r="CE72" s="39">
        <v>9.2999999999999992E-3</v>
      </c>
      <c r="CF72" s="39">
        <v>9.4000000000000004E-3</v>
      </c>
    </row>
    <row r="73" spans="1:84">
      <c r="A73" s="32">
        <v>90</v>
      </c>
      <c r="B73" s="38">
        <v>-7.6E-3</v>
      </c>
      <c r="C73" s="38">
        <v>-7.0000000000000001E-3</v>
      </c>
      <c r="D73" s="38">
        <v>-6.4000000000000003E-3</v>
      </c>
      <c r="E73" s="38">
        <v>-5.7999999999999996E-3</v>
      </c>
      <c r="F73" s="38">
        <v>-5.1000000000000004E-3</v>
      </c>
      <c r="G73" s="38">
        <v>-4.3E-3</v>
      </c>
      <c r="H73" s="38">
        <v>-3.3999999999999998E-3</v>
      </c>
      <c r="I73" s="38">
        <v>-2.2000000000000001E-3</v>
      </c>
      <c r="J73" s="38">
        <v>-8.0000000000000004E-4</v>
      </c>
      <c r="K73" s="38">
        <v>8.0000000000000004E-4</v>
      </c>
      <c r="L73" s="38">
        <v>2.7000000000000001E-3</v>
      </c>
      <c r="M73" s="38">
        <v>4.7000000000000002E-3</v>
      </c>
      <c r="N73" s="38">
        <v>7.0000000000000001E-3</v>
      </c>
      <c r="O73" s="38">
        <v>9.4000000000000004E-3</v>
      </c>
      <c r="P73" s="38">
        <v>1.1900000000000001E-2</v>
      </c>
      <c r="Q73" s="38">
        <v>1.4200000000000001E-2</v>
      </c>
      <c r="R73" s="38">
        <v>1.6400000000000001E-2</v>
      </c>
      <c r="S73" s="38">
        <v>1.8200000000000001E-2</v>
      </c>
      <c r="T73" s="38">
        <v>1.9699999999999999E-2</v>
      </c>
      <c r="U73" s="38">
        <v>2.0799999999999999E-2</v>
      </c>
      <c r="V73" s="38">
        <v>2.1499999999999998E-2</v>
      </c>
      <c r="W73" s="38">
        <v>2.18E-2</v>
      </c>
      <c r="X73" s="38">
        <v>2.1700000000000001E-2</v>
      </c>
      <c r="Y73" s="38">
        <v>2.12E-2</v>
      </c>
      <c r="Z73" s="38">
        <v>2.0299999999999999E-2</v>
      </c>
      <c r="AA73" s="38">
        <v>1.9099999999999999E-2</v>
      </c>
      <c r="AB73" s="38">
        <v>1.77E-2</v>
      </c>
      <c r="AC73" s="38">
        <v>1.6E-2</v>
      </c>
      <c r="AD73" s="38">
        <v>1.4200000000000001E-2</v>
      </c>
      <c r="AE73" s="38">
        <v>1.24E-2</v>
      </c>
      <c r="AF73" s="38">
        <v>1.0699999999999999E-2</v>
      </c>
      <c r="AG73" s="38">
        <v>9.1000000000000004E-3</v>
      </c>
      <c r="AH73" s="38">
        <v>7.7000000000000002E-3</v>
      </c>
      <c r="AI73" s="38">
        <v>6.6E-3</v>
      </c>
      <c r="AJ73" s="38">
        <v>5.7000000000000002E-3</v>
      </c>
      <c r="AK73" s="38">
        <v>5.1000000000000004E-3</v>
      </c>
      <c r="AL73" s="38">
        <v>4.5999999999999999E-3</v>
      </c>
      <c r="AM73" s="38">
        <v>4.0000000000000001E-3</v>
      </c>
      <c r="AN73" s="38">
        <v>3.2000000000000002E-3</v>
      </c>
      <c r="AO73" s="38">
        <v>2E-3</v>
      </c>
      <c r="AP73" s="38">
        <v>5.9999999999999995E-4</v>
      </c>
      <c r="AQ73" s="38">
        <v>-1.1999999999999999E-3</v>
      </c>
      <c r="AR73" s="38">
        <v>-3.0000000000000001E-3</v>
      </c>
      <c r="AS73" s="38">
        <v>-4.7000000000000002E-3</v>
      </c>
      <c r="AT73" s="38">
        <v>-6.0000000000000001E-3</v>
      </c>
      <c r="AU73" s="38">
        <v>-6.7999999999999996E-3</v>
      </c>
      <c r="AV73" s="38">
        <v>-6.8999999999999999E-3</v>
      </c>
      <c r="AW73" s="38">
        <v>-6.3E-3</v>
      </c>
      <c r="AX73" s="38">
        <v>-4.8999999999999998E-3</v>
      </c>
      <c r="AY73" s="38">
        <v>-2.8E-3</v>
      </c>
      <c r="AZ73" s="38">
        <v>-2.0000000000000001E-4</v>
      </c>
      <c r="BA73" s="38">
        <v>2.5999999999999999E-3</v>
      </c>
      <c r="BB73" s="38">
        <v>5.4000000000000003E-3</v>
      </c>
      <c r="BC73" s="38">
        <v>7.9000000000000008E-3</v>
      </c>
      <c r="BD73" s="67">
        <v>9.9000000000000008E-3</v>
      </c>
      <c r="BE73" s="67">
        <v>1.1299999999999999E-2</v>
      </c>
      <c r="BF73" s="48">
        <v>1.1900000000000001E-2</v>
      </c>
      <c r="BG73" s="38">
        <v>1.18E-2</v>
      </c>
      <c r="BH73" s="38">
        <v>1.0999999999999999E-2</v>
      </c>
      <c r="BI73" s="38">
        <v>9.7999999999999997E-3</v>
      </c>
      <c r="BJ73" s="38">
        <v>8.0999999999999996E-3</v>
      </c>
      <c r="BK73" s="38">
        <v>6.1999999999999998E-3</v>
      </c>
      <c r="BL73" s="38">
        <v>4.1999999999999997E-3</v>
      </c>
      <c r="BM73" s="39">
        <v>4.1999999999999997E-3</v>
      </c>
      <c r="BN73" s="39">
        <v>4.3E-3</v>
      </c>
      <c r="BO73" s="39">
        <v>4.4999999999999997E-3</v>
      </c>
      <c r="BP73" s="39">
        <v>4.7999999999999996E-3</v>
      </c>
      <c r="BQ73" s="39">
        <v>5.1999999999999998E-3</v>
      </c>
      <c r="BR73" s="39">
        <v>5.7000000000000002E-3</v>
      </c>
      <c r="BS73" s="39">
        <v>6.1999999999999998E-3</v>
      </c>
      <c r="BT73" s="39">
        <v>6.7000000000000002E-3</v>
      </c>
      <c r="BU73" s="39">
        <v>7.1000000000000004E-3</v>
      </c>
      <c r="BV73" s="39">
        <v>7.4999999999999997E-3</v>
      </c>
      <c r="BW73" s="39">
        <v>7.7999999999999996E-3</v>
      </c>
      <c r="BX73" s="39">
        <v>8.0999999999999996E-3</v>
      </c>
      <c r="BY73" s="39">
        <v>8.3999999999999995E-3</v>
      </c>
      <c r="BZ73" s="39">
        <v>8.6E-3</v>
      </c>
      <c r="CA73" s="39">
        <v>8.8999999999999999E-3</v>
      </c>
      <c r="CB73" s="39">
        <v>8.9999999999999993E-3</v>
      </c>
      <c r="CC73" s="39">
        <v>9.1000000000000004E-3</v>
      </c>
      <c r="CD73" s="39">
        <v>9.1000000000000004E-3</v>
      </c>
      <c r="CE73" s="39">
        <v>9.1999999999999998E-3</v>
      </c>
      <c r="CF73" s="39">
        <v>9.2999999999999992E-3</v>
      </c>
    </row>
    <row r="74" spans="1:84">
      <c r="A74" s="32">
        <v>91</v>
      </c>
      <c r="B74" s="38">
        <v>-9.4999999999999998E-3</v>
      </c>
      <c r="C74" s="38">
        <v>-8.6E-3</v>
      </c>
      <c r="D74" s="38">
        <v>-7.7999999999999996E-3</v>
      </c>
      <c r="E74" s="38">
        <v>-6.8999999999999999E-3</v>
      </c>
      <c r="F74" s="38">
        <v>-6.0000000000000001E-3</v>
      </c>
      <c r="G74" s="38">
        <v>-5.0000000000000001E-3</v>
      </c>
      <c r="H74" s="38">
        <v>-3.8E-3</v>
      </c>
      <c r="I74" s="38">
        <v>-2.3999999999999998E-3</v>
      </c>
      <c r="J74" s="38">
        <v>-8.9999999999999998E-4</v>
      </c>
      <c r="K74" s="38">
        <v>8.0000000000000004E-4</v>
      </c>
      <c r="L74" s="38">
        <v>2.7000000000000001E-3</v>
      </c>
      <c r="M74" s="38">
        <v>4.8999999999999998E-3</v>
      </c>
      <c r="N74" s="38">
        <v>7.1000000000000004E-3</v>
      </c>
      <c r="O74" s="38">
        <v>9.4999999999999998E-3</v>
      </c>
      <c r="P74" s="38">
        <v>1.18E-2</v>
      </c>
      <c r="Q74" s="38">
        <v>1.41E-2</v>
      </c>
      <c r="R74" s="38">
        <v>1.61E-2</v>
      </c>
      <c r="S74" s="38">
        <v>1.7899999999999999E-2</v>
      </c>
      <c r="T74" s="38">
        <v>1.9300000000000001E-2</v>
      </c>
      <c r="U74" s="38">
        <v>2.0299999999999999E-2</v>
      </c>
      <c r="V74" s="38">
        <v>2.0799999999999999E-2</v>
      </c>
      <c r="W74" s="38">
        <v>2.1000000000000001E-2</v>
      </c>
      <c r="X74" s="38">
        <v>2.0799999999999999E-2</v>
      </c>
      <c r="Y74" s="38">
        <v>2.0199999999999999E-2</v>
      </c>
      <c r="Z74" s="38">
        <v>1.9300000000000001E-2</v>
      </c>
      <c r="AA74" s="38">
        <v>1.8100000000000002E-2</v>
      </c>
      <c r="AB74" s="38">
        <v>1.67E-2</v>
      </c>
      <c r="AC74" s="38">
        <v>1.4999999999999999E-2</v>
      </c>
      <c r="AD74" s="38">
        <v>1.34E-2</v>
      </c>
      <c r="AE74" s="38">
        <v>1.1599999999999999E-2</v>
      </c>
      <c r="AF74" s="38">
        <v>0.01</v>
      </c>
      <c r="AG74" s="38">
        <v>8.5000000000000006E-3</v>
      </c>
      <c r="AH74" s="38">
        <v>7.1000000000000004E-3</v>
      </c>
      <c r="AI74" s="38">
        <v>6.0000000000000001E-3</v>
      </c>
      <c r="AJ74" s="38">
        <v>5.1000000000000004E-3</v>
      </c>
      <c r="AK74" s="38">
        <v>4.4000000000000003E-3</v>
      </c>
      <c r="AL74" s="38">
        <v>3.8E-3</v>
      </c>
      <c r="AM74" s="38">
        <v>3.2000000000000002E-3</v>
      </c>
      <c r="AN74" s="38">
        <v>2.3E-3</v>
      </c>
      <c r="AO74" s="38">
        <v>1.1999999999999999E-3</v>
      </c>
      <c r="AP74" s="38">
        <v>-2.0000000000000001E-4</v>
      </c>
      <c r="AQ74" s="38">
        <v>-1.8E-3</v>
      </c>
      <c r="AR74" s="38">
        <v>-3.5999999999999999E-3</v>
      </c>
      <c r="AS74" s="38">
        <v>-5.1000000000000004E-3</v>
      </c>
      <c r="AT74" s="38">
        <v>-6.3E-3</v>
      </c>
      <c r="AU74" s="38">
        <v>-7.1000000000000004E-3</v>
      </c>
      <c r="AV74" s="38">
        <v>-7.1999999999999998E-3</v>
      </c>
      <c r="AW74" s="38">
        <v>-6.6E-3</v>
      </c>
      <c r="AX74" s="38">
        <v>-5.1999999999999998E-3</v>
      </c>
      <c r="AY74" s="38">
        <v>-3.3E-3</v>
      </c>
      <c r="AZ74" s="38">
        <v>-8.0000000000000004E-4</v>
      </c>
      <c r="BA74" s="38">
        <v>1.8E-3</v>
      </c>
      <c r="BB74" s="38">
        <v>4.4999999999999997E-3</v>
      </c>
      <c r="BC74" s="38">
        <v>6.8999999999999999E-3</v>
      </c>
      <c r="BD74" s="67">
        <v>8.8999999999999999E-3</v>
      </c>
      <c r="BE74" s="67">
        <v>1.03E-2</v>
      </c>
      <c r="BF74" s="48">
        <v>1.0999999999999999E-2</v>
      </c>
      <c r="BG74" s="38">
        <v>1.0999999999999999E-2</v>
      </c>
      <c r="BH74" s="38">
        <v>1.0500000000000001E-2</v>
      </c>
      <c r="BI74" s="38">
        <v>9.4000000000000004E-3</v>
      </c>
      <c r="BJ74" s="38">
        <v>8.0000000000000002E-3</v>
      </c>
      <c r="BK74" s="38">
        <v>6.3E-3</v>
      </c>
      <c r="BL74" s="38">
        <v>4.4999999999999997E-3</v>
      </c>
      <c r="BM74" s="39">
        <v>4.4000000000000003E-3</v>
      </c>
      <c r="BN74" s="39">
        <v>4.4999999999999997E-3</v>
      </c>
      <c r="BO74" s="39">
        <v>4.5999999999999999E-3</v>
      </c>
      <c r="BP74" s="39">
        <v>4.8999999999999998E-3</v>
      </c>
      <c r="BQ74" s="39">
        <v>5.1999999999999998E-3</v>
      </c>
      <c r="BR74" s="39">
        <v>5.5999999999999999E-3</v>
      </c>
      <c r="BS74" s="39">
        <v>6.0000000000000001E-3</v>
      </c>
      <c r="BT74" s="39">
        <v>6.4999999999999997E-3</v>
      </c>
      <c r="BU74" s="39">
        <v>6.8999999999999999E-3</v>
      </c>
      <c r="BV74" s="39">
        <v>7.1999999999999998E-3</v>
      </c>
      <c r="BW74" s="39">
        <v>7.4999999999999997E-3</v>
      </c>
      <c r="BX74" s="39">
        <v>7.7999999999999996E-3</v>
      </c>
      <c r="BY74" s="39">
        <v>8.0000000000000002E-3</v>
      </c>
      <c r="BZ74" s="39">
        <v>8.3000000000000001E-3</v>
      </c>
      <c r="CA74" s="39">
        <v>8.6E-3</v>
      </c>
      <c r="CB74" s="39">
        <v>8.8000000000000005E-3</v>
      </c>
      <c r="CC74" s="39">
        <v>8.8999999999999999E-3</v>
      </c>
      <c r="CD74" s="39">
        <v>8.9999999999999993E-3</v>
      </c>
      <c r="CE74" s="39">
        <v>8.9999999999999993E-3</v>
      </c>
      <c r="CF74" s="39">
        <v>9.1000000000000004E-3</v>
      </c>
    </row>
    <row r="75" spans="1:84">
      <c r="A75" s="32">
        <v>92</v>
      </c>
      <c r="B75" s="38">
        <v>-1.1299999999999999E-2</v>
      </c>
      <c r="C75" s="38">
        <v>-1.0200000000000001E-2</v>
      </c>
      <c r="D75" s="38">
        <v>-8.9999999999999993E-3</v>
      </c>
      <c r="E75" s="38">
        <v>-7.9000000000000008E-3</v>
      </c>
      <c r="F75" s="38">
        <v>-6.7000000000000002E-3</v>
      </c>
      <c r="G75" s="38">
        <v>-5.4000000000000003E-3</v>
      </c>
      <c r="H75" s="38">
        <v>-4.0000000000000001E-3</v>
      </c>
      <c r="I75" s="38">
        <v>-2.5000000000000001E-3</v>
      </c>
      <c r="J75" s="38">
        <v>-8.0000000000000004E-4</v>
      </c>
      <c r="K75" s="38">
        <v>1E-3</v>
      </c>
      <c r="L75" s="38">
        <v>3.0000000000000001E-3</v>
      </c>
      <c r="M75" s="38">
        <v>5.1000000000000004E-3</v>
      </c>
      <c r="N75" s="38">
        <v>7.3000000000000001E-3</v>
      </c>
      <c r="O75" s="38">
        <v>9.5999999999999992E-3</v>
      </c>
      <c r="P75" s="38">
        <v>1.1900000000000001E-2</v>
      </c>
      <c r="Q75" s="38">
        <v>1.4E-2</v>
      </c>
      <c r="R75" s="38">
        <v>1.5900000000000001E-2</v>
      </c>
      <c r="S75" s="38">
        <v>1.7500000000000002E-2</v>
      </c>
      <c r="T75" s="38">
        <v>1.8700000000000001E-2</v>
      </c>
      <c r="U75" s="38">
        <v>1.9599999999999999E-2</v>
      </c>
      <c r="V75" s="38">
        <v>2.01E-2</v>
      </c>
      <c r="W75" s="38">
        <v>2.01E-2</v>
      </c>
      <c r="X75" s="38">
        <v>1.9800000000000002E-2</v>
      </c>
      <c r="Y75" s="38">
        <v>1.9199999999999998E-2</v>
      </c>
      <c r="Z75" s="38">
        <v>1.8200000000000001E-2</v>
      </c>
      <c r="AA75" s="38">
        <v>1.7000000000000001E-2</v>
      </c>
      <c r="AB75" s="38">
        <v>1.5599999999999999E-2</v>
      </c>
      <c r="AC75" s="38">
        <v>1.41E-2</v>
      </c>
      <c r="AD75" s="38">
        <v>1.2500000000000001E-2</v>
      </c>
      <c r="AE75" s="38">
        <v>1.0800000000000001E-2</v>
      </c>
      <c r="AF75" s="38">
        <v>9.2999999999999992E-3</v>
      </c>
      <c r="AG75" s="38">
        <v>7.7999999999999996E-3</v>
      </c>
      <c r="AH75" s="38">
        <v>6.4999999999999997E-3</v>
      </c>
      <c r="AI75" s="38">
        <v>5.4000000000000003E-3</v>
      </c>
      <c r="AJ75" s="38">
        <v>4.4000000000000003E-3</v>
      </c>
      <c r="AK75" s="38">
        <v>3.7000000000000002E-3</v>
      </c>
      <c r="AL75" s="38">
        <v>3.0000000000000001E-3</v>
      </c>
      <c r="AM75" s="38">
        <v>2.3E-3</v>
      </c>
      <c r="AN75" s="38">
        <v>1.5E-3</v>
      </c>
      <c r="AO75" s="38">
        <v>4.0000000000000002E-4</v>
      </c>
      <c r="AP75" s="38">
        <v>-1E-3</v>
      </c>
      <c r="AQ75" s="38">
        <v>-2.5000000000000001E-3</v>
      </c>
      <c r="AR75" s="38">
        <v>-4.1000000000000003E-3</v>
      </c>
      <c r="AS75" s="38">
        <v>-5.4999999999999997E-3</v>
      </c>
      <c r="AT75" s="38">
        <v>-6.6E-3</v>
      </c>
      <c r="AU75" s="38">
        <v>-7.1999999999999998E-3</v>
      </c>
      <c r="AV75" s="38">
        <v>-7.3000000000000001E-3</v>
      </c>
      <c r="AW75" s="38">
        <v>-6.7000000000000002E-3</v>
      </c>
      <c r="AX75" s="38">
        <v>-5.4999999999999997E-3</v>
      </c>
      <c r="AY75" s="38">
        <v>-3.7000000000000002E-3</v>
      </c>
      <c r="AZ75" s="38">
        <v>-1.4E-3</v>
      </c>
      <c r="BA75" s="38">
        <v>1.1000000000000001E-3</v>
      </c>
      <c r="BB75" s="38">
        <v>3.5999999999999999E-3</v>
      </c>
      <c r="BC75" s="38">
        <v>5.8999999999999999E-3</v>
      </c>
      <c r="BD75" s="67">
        <v>7.7999999999999996E-3</v>
      </c>
      <c r="BE75" s="67">
        <v>9.1999999999999998E-3</v>
      </c>
      <c r="BF75" s="48">
        <v>0.01</v>
      </c>
      <c r="BG75" s="38">
        <v>1.0200000000000001E-2</v>
      </c>
      <c r="BH75" s="38">
        <v>9.9000000000000008E-3</v>
      </c>
      <c r="BI75" s="38">
        <v>8.9999999999999993E-3</v>
      </c>
      <c r="BJ75" s="38">
        <v>7.7999999999999996E-3</v>
      </c>
      <c r="BK75" s="38">
        <v>6.4000000000000003E-3</v>
      </c>
      <c r="BL75" s="38">
        <v>4.7999999999999996E-3</v>
      </c>
      <c r="BM75" s="39">
        <v>4.7000000000000002E-3</v>
      </c>
      <c r="BN75" s="39">
        <v>4.7000000000000002E-3</v>
      </c>
      <c r="BO75" s="39">
        <v>4.7999999999999996E-3</v>
      </c>
      <c r="BP75" s="39">
        <v>5.0000000000000001E-3</v>
      </c>
      <c r="BQ75" s="39">
        <v>5.3E-3</v>
      </c>
      <c r="BR75" s="39">
        <v>5.5999999999999999E-3</v>
      </c>
      <c r="BS75" s="39">
        <v>5.8999999999999999E-3</v>
      </c>
      <c r="BT75" s="39">
        <v>6.3E-3</v>
      </c>
      <c r="BU75" s="39">
        <v>6.6E-3</v>
      </c>
      <c r="BV75" s="39">
        <v>6.8999999999999999E-3</v>
      </c>
      <c r="BW75" s="39">
        <v>7.1999999999999998E-3</v>
      </c>
      <c r="BX75" s="39">
        <v>7.4000000000000003E-3</v>
      </c>
      <c r="BY75" s="39">
        <v>7.7000000000000002E-3</v>
      </c>
      <c r="BZ75" s="39">
        <v>8.0000000000000002E-3</v>
      </c>
      <c r="CA75" s="39">
        <v>8.3000000000000001E-3</v>
      </c>
      <c r="CB75" s="39">
        <v>8.5000000000000006E-3</v>
      </c>
      <c r="CC75" s="39">
        <v>8.6999999999999994E-3</v>
      </c>
      <c r="CD75" s="39">
        <v>8.8000000000000005E-3</v>
      </c>
      <c r="CE75" s="39">
        <v>8.8999999999999999E-3</v>
      </c>
      <c r="CF75" s="39">
        <v>8.9999999999999993E-3</v>
      </c>
    </row>
    <row r="76" spans="1:84">
      <c r="A76" s="32">
        <v>93</v>
      </c>
      <c r="B76" s="38">
        <v>-1.2999999999999999E-2</v>
      </c>
      <c r="C76" s="38">
        <v>-1.1599999999999999E-2</v>
      </c>
      <c r="D76" s="38">
        <v>-1.01E-2</v>
      </c>
      <c r="E76" s="38">
        <v>-8.6999999999999994E-3</v>
      </c>
      <c r="F76" s="38">
        <v>-7.1999999999999998E-3</v>
      </c>
      <c r="G76" s="38">
        <v>-5.7000000000000002E-3</v>
      </c>
      <c r="H76" s="38">
        <v>-4.1000000000000003E-3</v>
      </c>
      <c r="I76" s="38">
        <v>-2.3999999999999998E-3</v>
      </c>
      <c r="J76" s="38">
        <v>-5.9999999999999995E-4</v>
      </c>
      <c r="K76" s="38">
        <v>1.4E-3</v>
      </c>
      <c r="L76" s="38">
        <v>3.3999999999999998E-3</v>
      </c>
      <c r="M76" s="38">
        <v>5.4999999999999997E-3</v>
      </c>
      <c r="N76" s="38">
        <v>7.6E-3</v>
      </c>
      <c r="O76" s="38">
        <v>9.7999999999999997E-3</v>
      </c>
      <c r="P76" s="38">
        <v>1.1900000000000001E-2</v>
      </c>
      <c r="Q76" s="38">
        <v>1.38E-2</v>
      </c>
      <c r="R76" s="38">
        <v>1.5599999999999999E-2</v>
      </c>
      <c r="S76" s="38">
        <v>1.7000000000000001E-2</v>
      </c>
      <c r="T76" s="38">
        <v>1.8100000000000002E-2</v>
      </c>
      <c r="U76" s="38">
        <v>1.8800000000000001E-2</v>
      </c>
      <c r="V76" s="38">
        <v>1.9199999999999998E-2</v>
      </c>
      <c r="W76" s="38">
        <v>1.9099999999999999E-2</v>
      </c>
      <c r="X76" s="38">
        <v>1.8800000000000001E-2</v>
      </c>
      <c r="Y76" s="38">
        <v>1.8100000000000002E-2</v>
      </c>
      <c r="Z76" s="38">
        <v>1.7100000000000001E-2</v>
      </c>
      <c r="AA76" s="38">
        <v>1.5900000000000001E-2</v>
      </c>
      <c r="AB76" s="38">
        <v>1.4500000000000001E-2</v>
      </c>
      <c r="AC76" s="38">
        <v>1.2999999999999999E-2</v>
      </c>
      <c r="AD76" s="38">
        <v>1.15E-2</v>
      </c>
      <c r="AE76" s="38">
        <v>0.01</v>
      </c>
      <c r="AF76" s="38">
        <v>8.5000000000000006E-3</v>
      </c>
      <c r="AG76" s="38">
        <v>7.0000000000000001E-3</v>
      </c>
      <c r="AH76" s="38">
        <v>5.7000000000000002E-3</v>
      </c>
      <c r="AI76" s="38">
        <v>4.5999999999999999E-3</v>
      </c>
      <c r="AJ76" s="38">
        <v>3.5999999999999999E-3</v>
      </c>
      <c r="AK76" s="38">
        <v>2.8E-3</v>
      </c>
      <c r="AL76" s="38">
        <v>2.0999999999999999E-3</v>
      </c>
      <c r="AM76" s="38">
        <v>1.4E-3</v>
      </c>
      <c r="AN76" s="38">
        <v>5.0000000000000001E-4</v>
      </c>
      <c r="AO76" s="38">
        <v>-5.0000000000000001E-4</v>
      </c>
      <c r="AP76" s="38">
        <v>-1.8E-3</v>
      </c>
      <c r="AQ76" s="38">
        <v>-3.2000000000000002E-3</v>
      </c>
      <c r="AR76" s="38">
        <v>-4.5999999999999999E-3</v>
      </c>
      <c r="AS76" s="38">
        <v>-5.7999999999999996E-3</v>
      </c>
      <c r="AT76" s="38">
        <v>-6.7999999999999996E-3</v>
      </c>
      <c r="AU76" s="38">
        <v>-7.4000000000000003E-3</v>
      </c>
      <c r="AV76" s="38">
        <v>-7.4000000000000003E-3</v>
      </c>
      <c r="AW76" s="38">
        <v>-6.7999999999999996E-3</v>
      </c>
      <c r="AX76" s="38">
        <v>-5.7000000000000002E-3</v>
      </c>
      <c r="AY76" s="38">
        <v>-4.0000000000000001E-3</v>
      </c>
      <c r="AZ76" s="38">
        <v>-1.9E-3</v>
      </c>
      <c r="BA76" s="38">
        <v>4.0000000000000002E-4</v>
      </c>
      <c r="BB76" s="38">
        <v>2.7000000000000001E-3</v>
      </c>
      <c r="BC76" s="38">
        <v>4.8999999999999998E-3</v>
      </c>
      <c r="BD76" s="67">
        <v>6.7000000000000002E-3</v>
      </c>
      <c r="BE76" s="67">
        <v>8.0999999999999996E-3</v>
      </c>
      <c r="BF76" s="48">
        <v>8.9999999999999993E-3</v>
      </c>
      <c r="BG76" s="38">
        <v>9.4000000000000004E-3</v>
      </c>
      <c r="BH76" s="38">
        <v>9.1999999999999998E-3</v>
      </c>
      <c r="BI76" s="38">
        <v>8.6E-3</v>
      </c>
      <c r="BJ76" s="38">
        <v>7.6E-3</v>
      </c>
      <c r="BK76" s="38">
        <v>6.4999999999999997E-3</v>
      </c>
      <c r="BL76" s="38">
        <v>5.1000000000000004E-3</v>
      </c>
      <c r="BM76" s="39">
        <v>5.0000000000000001E-3</v>
      </c>
      <c r="BN76" s="39">
        <v>5.0000000000000001E-3</v>
      </c>
      <c r="BO76" s="39">
        <v>5.0000000000000001E-3</v>
      </c>
      <c r="BP76" s="39">
        <v>5.1000000000000004E-3</v>
      </c>
      <c r="BQ76" s="39">
        <v>5.3E-3</v>
      </c>
      <c r="BR76" s="39">
        <v>5.5999999999999999E-3</v>
      </c>
      <c r="BS76" s="39">
        <v>5.7999999999999996E-3</v>
      </c>
      <c r="BT76" s="39">
        <v>6.1000000000000004E-3</v>
      </c>
      <c r="BU76" s="39">
        <v>6.4000000000000003E-3</v>
      </c>
      <c r="BV76" s="39">
        <v>6.7000000000000002E-3</v>
      </c>
      <c r="BW76" s="39">
        <v>6.8999999999999999E-3</v>
      </c>
      <c r="BX76" s="39">
        <v>7.1000000000000004E-3</v>
      </c>
      <c r="BY76" s="39">
        <v>7.4000000000000003E-3</v>
      </c>
      <c r="BZ76" s="39">
        <v>7.7000000000000002E-3</v>
      </c>
      <c r="CA76" s="39">
        <v>7.9000000000000008E-3</v>
      </c>
      <c r="CB76" s="39">
        <v>8.2000000000000007E-3</v>
      </c>
      <c r="CC76" s="39">
        <v>8.3999999999999995E-3</v>
      </c>
      <c r="CD76" s="39">
        <v>8.6E-3</v>
      </c>
      <c r="CE76" s="39">
        <v>8.6999999999999994E-3</v>
      </c>
      <c r="CF76" s="39">
        <v>8.8000000000000005E-3</v>
      </c>
    </row>
    <row r="77" spans="1:84">
      <c r="A77" s="32">
        <v>94</v>
      </c>
      <c r="B77" s="38">
        <v>-1.46E-2</v>
      </c>
      <c r="C77" s="38">
        <v>-1.2800000000000001E-2</v>
      </c>
      <c r="D77" s="38">
        <v>-1.11E-2</v>
      </c>
      <c r="E77" s="38">
        <v>-9.2999999999999992E-3</v>
      </c>
      <c r="F77" s="38">
        <v>-7.6E-3</v>
      </c>
      <c r="G77" s="38">
        <v>-5.7999999999999996E-3</v>
      </c>
      <c r="H77" s="38">
        <v>-3.8999999999999998E-3</v>
      </c>
      <c r="I77" s="38">
        <v>-2.0999999999999999E-3</v>
      </c>
      <c r="J77" s="38">
        <v>-1E-4</v>
      </c>
      <c r="K77" s="38">
        <v>1.9E-3</v>
      </c>
      <c r="L77" s="38">
        <v>3.8999999999999998E-3</v>
      </c>
      <c r="M77" s="38">
        <v>6.0000000000000001E-3</v>
      </c>
      <c r="N77" s="38">
        <v>8.0999999999999996E-3</v>
      </c>
      <c r="O77" s="38">
        <v>1.01E-2</v>
      </c>
      <c r="P77" s="38">
        <v>1.2E-2</v>
      </c>
      <c r="Q77" s="38">
        <v>1.37E-2</v>
      </c>
      <c r="R77" s="38">
        <v>1.52E-2</v>
      </c>
      <c r="S77" s="38">
        <v>1.6500000000000001E-2</v>
      </c>
      <c r="T77" s="38">
        <v>1.7399999999999999E-2</v>
      </c>
      <c r="U77" s="38">
        <v>1.7899999999999999E-2</v>
      </c>
      <c r="V77" s="38">
        <v>1.8200000000000001E-2</v>
      </c>
      <c r="W77" s="38">
        <v>1.7999999999999999E-2</v>
      </c>
      <c r="X77" s="38">
        <v>1.7600000000000001E-2</v>
      </c>
      <c r="Y77" s="38">
        <v>1.6899999999999998E-2</v>
      </c>
      <c r="Z77" s="38">
        <v>1.5900000000000001E-2</v>
      </c>
      <c r="AA77" s="38">
        <v>1.47E-2</v>
      </c>
      <c r="AB77" s="38">
        <v>1.34E-2</v>
      </c>
      <c r="AC77" s="38">
        <v>1.2E-2</v>
      </c>
      <c r="AD77" s="38">
        <v>1.0500000000000001E-2</v>
      </c>
      <c r="AE77" s="38">
        <v>8.9999999999999993E-3</v>
      </c>
      <c r="AF77" s="38">
        <v>7.6E-3</v>
      </c>
      <c r="AG77" s="38">
        <v>6.1999999999999998E-3</v>
      </c>
      <c r="AH77" s="38">
        <v>4.8999999999999998E-3</v>
      </c>
      <c r="AI77" s="38">
        <v>3.7000000000000002E-3</v>
      </c>
      <c r="AJ77" s="38">
        <v>2.7000000000000001E-3</v>
      </c>
      <c r="AK77" s="38">
        <v>1.9E-3</v>
      </c>
      <c r="AL77" s="38">
        <v>1.1000000000000001E-3</v>
      </c>
      <c r="AM77" s="38">
        <v>2.9999999999999997E-4</v>
      </c>
      <c r="AN77" s="38">
        <v>-5.0000000000000001E-4</v>
      </c>
      <c r="AO77" s="38">
        <v>-1.5E-3</v>
      </c>
      <c r="AP77" s="38">
        <v>-2.5999999999999999E-3</v>
      </c>
      <c r="AQ77" s="38">
        <v>-3.8E-3</v>
      </c>
      <c r="AR77" s="38">
        <v>-5.0000000000000001E-3</v>
      </c>
      <c r="AS77" s="38">
        <v>-6.1000000000000004E-3</v>
      </c>
      <c r="AT77" s="38">
        <v>-6.8999999999999999E-3</v>
      </c>
      <c r="AU77" s="38">
        <v>-7.4000000000000003E-3</v>
      </c>
      <c r="AV77" s="38">
        <v>-7.4000000000000003E-3</v>
      </c>
      <c r="AW77" s="38">
        <v>-6.7999999999999996E-3</v>
      </c>
      <c r="AX77" s="38">
        <v>-5.7999999999999996E-3</v>
      </c>
      <c r="AY77" s="38">
        <v>-4.3E-3</v>
      </c>
      <c r="AZ77" s="38">
        <v>-2.3999999999999998E-3</v>
      </c>
      <c r="BA77" s="38">
        <v>-2.9999999999999997E-4</v>
      </c>
      <c r="BB77" s="38">
        <v>1.8E-3</v>
      </c>
      <c r="BC77" s="38">
        <v>3.8E-3</v>
      </c>
      <c r="BD77" s="67">
        <v>5.5999999999999999E-3</v>
      </c>
      <c r="BE77" s="67">
        <v>7.0000000000000001E-3</v>
      </c>
      <c r="BF77" s="48">
        <v>7.9000000000000008E-3</v>
      </c>
      <c r="BG77" s="38">
        <v>8.3999999999999995E-3</v>
      </c>
      <c r="BH77" s="38">
        <v>8.3999999999999995E-3</v>
      </c>
      <c r="BI77" s="38">
        <v>8.0999999999999996E-3</v>
      </c>
      <c r="BJ77" s="38">
        <v>7.4000000000000003E-3</v>
      </c>
      <c r="BK77" s="38">
        <v>6.6E-3</v>
      </c>
      <c r="BL77" s="38">
        <v>5.5999999999999999E-3</v>
      </c>
      <c r="BM77" s="39">
        <v>5.4000000000000003E-3</v>
      </c>
      <c r="BN77" s="39">
        <v>5.3E-3</v>
      </c>
      <c r="BO77" s="39">
        <v>5.3E-3</v>
      </c>
      <c r="BP77" s="39">
        <v>5.3E-3</v>
      </c>
      <c r="BQ77" s="39">
        <v>5.4000000000000003E-3</v>
      </c>
      <c r="BR77" s="39">
        <v>5.5999999999999999E-3</v>
      </c>
      <c r="BS77" s="39">
        <v>5.7999999999999996E-3</v>
      </c>
      <c r="BT77" s="39">
        <v>6.0000000000000001E-3</v>
      </c>
      <c r="BU77" s="39">
        <v>6.1999999999999998E-3</v>
      </c>
      <c r="BV77" s="39">
        <v>6.4000000000000003E-3</v>
      </c>
      <c r="BW77" s="39">
        <v>6.6E-3</v>
      </c>
      <c r="BX77" s="39">
        <v>6.8999999999999999E-3</v>
      </c>
      <c r="BY77" s="39">
        <v>7.1000000000000004E-3</v>
      </c>
      <c r="BZ77" s="39">
        <v>7.4000000000000003E-3</v>
      </c>
      <c r="CA77" s="39">
        <v>7.6E-3</v>
      </c>
      <c r="CB77" s="39">
        <v>7.9000000000000008E-3</v>
      </c>
      <c r="CC77" s="39">
        <v>8.0999999999999996E-3</v>
      </c>
      <c r="CD77" s="39">
        <v>8.3999999999999995E-3</v>
      </c>
      <c r="CE77" s="39">
        <v>8.6E-3</v>
      </c>
      <c r="CF77" s="39">
        <v>8.6999999999999994E-3</v>
      </c>
    </row>
    <row r="78" spans="1:84">
      <c r="A78" s="32">
        <v>95</v>
      </c>
      <c r="B78" s="38">
        <v>-1.6E-2</v>
      </c>
      <c r="C78" s="38">
        <v>-1.4E-2</v>
      </c>
      <c r="D78" s="38">
        <v>-1.1900000000000001E-2</v>
      </c>
      <c r="E78" s="38">
        <v>-9.7999999999999997E-3</v>
      </c>
      <c r="F78" s="38">
        <v>-7.7999999999999996E-3</v>
      </c>
      <c r="G78" s="38">
        <v>-5.7000000000000002E-3</v>
      </c>
      <c r="H78" s="38">
        <v>-3.5999999999999999E-3</v>
      </c>
      <c r="I78" s="38">
        <v>-1.6000000000000001E-3</v>
      </c>
      <c r="J78" s="38">
        <v>5.0000000000000001E-4</v>
      </c>
      <c r="K78" s="38">
        <v>2.5999999999999999E-3</v>
      </c>
      <c r="L78" s="38">
        <v>4.7000000000000002E-3</v>
      </c>
      <c r="M78" s="38">
        <v>6.7000000000000002E-3</v>
      </c>
      <c r="N78" s="38">
        <v>8.6E-3</v>
      </c>
      <c r="O78" s="38">
        <v>1.04E-2</v>
      </c>
      <c r="P78" s="38">
        <v>1.21E-2</v>
      </c>
      <c r="Q78" s="38">
        <v>1.3599999999999999E-2</v>
      </c>
      <c r="R78" s="38">
        <v>1.4800000000000001E-2</v>
      </c>
      <c r="S78" s="38">
        <v>1.5800000000000002E-2</v>
      </c>
      <c r="T78" s="38">
        <v>1.6500000000000001E-2</v>
      </c>
      <c r="U78" s="38">
        <v>1.6899999999999998E-2</v>
      </c>
      <c r="V78" s="38">
        <v>1.7000000000000001E-2</v>
      </c>
      <c r="W78" s="38">
        <v>1.6799999999999999E-2</v>
      </c>
      <c r="X78" s="38">
        <v>1.6299999999999999E-2</v>
      </c>
      <c r="Y78" s="38">
        <v>1.5599999999999999E-2</v>
      </c>
      <c r="Z78" s="38">
        <v>1.46E-2</v>
      </c>
      <c r="AA78" s="38">
        <v>1.35E-2</v>
      </c>
      <c r="AB78" s="38">
        <v>1.2200000000000001E-2</v>
      </c>
      <c r="AC78" s="38">
        <v>1.09E-2</v>
      </c>
      <c r="AD78" s="38">
        <v>9.4000000000000004E-3</v>
      </c>
      <c r="AE78" s="38">
        <v>8.0000000000000002E-3</v>
      </c>
      <c r="AF78" s="38">
        <v>6.6E-3</v>
      </c>
      <c r="AG78" s="38">
        <v>5.1999999999999998E-3</v>
      </c>
      <c r="AH78" s="38">
        <v>3.8999999999999998E-3</v>
      </c>
      <c r="AI78" s="38">
        <v>2.8E-3</v>
      </c>
      <c r="AJ78" s="38">
        <v>1.8E-3</v>
      </c>
      <c r="AK78" s="38">
        <v>8.0000000000000004E-4</v>
      </c>
      <c r="AL78" s="38">
        <v>0</v>
      </c>
      <c r="AM78" s="38">
        <v>-8.0000000000000004E-4</v>
      </c>
      <c r="AN78" s="38">
        <v>-1.6000000000000001E-3</v>
      </c>
      <c r="AO78" s="38">
        <v>-2.5000000000000001E-3</v>
      </c>
      <c r="AP78" s="38">
        <v>-3.3999999999999998E-3</v>
      </c>
      <c r="AQ78" s="38">
        <v>-4.4999999999999997E-3</v>
      </c>
      <c r="AR78" s="38">
        <v>-5.4999999999999997E-3</v>
      </c>
      <c r="AS78" s="38">
        <v>-6.3E-3</v>
      </c>
      <c r="AT78" s="38">
        <v>-7.0000000000000001E-3</v>
      </c>
      <c r="AU78" s="38">
        <v>-7.3000000000000001E-3</v>
      </c>
      <c r="AV78" s="38">
        <v>-7.3000000000000001E-3</v>
      </c>
      <c r="AW78" s="38">
        <v>-6.7999999999999996E-3</v>
      </c>
      <c r="AX78" s="38">
        <v>-5.7999999999999996E-3</v>
      </c>
      <c r="AY78" s="38">
        <v>-4.4999999999999997E-3</v>
      </c>
      <c r="AZ78" s="38">
        <v>-2.8E-3</v>
      </c>
      <c r="BA78" s="38">
        <v>-1E-3</v>
      </c>
      <c r="BB78" s="38">
        <v>8.9999999999999998E-4</v>
      </c>
      <c r="BC78" s="38">
        <v>2.8E-3</v>
      </c>
      <c r="BD78" s="67">
        <v>4.4000000000000003E-3</v>
      </c>
      <c r="BE78" s="67">
        <v>5.7999999999999996E-3</v>
      </c>
      <c r="BF78" s="48">
        <v>6.7999999999999996E-3</v>
      </c>
      <c r="BG78" s="38">
        <v>7.4000000000000003E-3</v>
      </c>
      <c r="BH78" s="38">
        <v>7.6E-3</v>
      </c>
      <c r="BI78" s="38">
        <v>7.4999999999999997E-3</v>
      </c>
      <c r="BJ78" s="38">
        <v>7.1999999999999998E-3</v>
      </c>
      <c r="BK78" s="38">
        <v>6.7000000000000002E-3</v>
      </c>
      <c r="BL78" s="38">
        <v>6.0000000000000001E-3</v>
      </c>
      <c r="BM78" s="39">
        <v>5.7999999999999996E-3</v>
      </c>
      <c r="BN78" s="39">
        <v>5.5999999999999999E-3</v>
      </c>
      <c r="BO78" s="39">
        <v>5.5999999999999999E-3</v>
      </c>
      <c r="BP78" s="39">
        <v>5.4999999999999997E-3</v>
      </c>
      <c r="BQ78" s="39">
        <v>5.5999999999999999E-3</v>
      </c>
      <c r="BR78" s="39">
        <v>5.7000000000000002E-3</v>
      </c>
      <c r="BS78" s="39">
        <v>5.7999999999999996E-3</v>
      </c>
      <c r="BT78" s="39">
        <v>5.8999999999999999E-3</v>
      </c>
      <c r="BU78" s="39">
        <v>6.1000000000000004E-3</v>
      </c>
      <c r="BV78" s="39">
        <v>6.1999999999999998E-3</v>
      </c>
      <c r="BW78" s="39">
        <v>6.4000000000000003E-3</v>
      </c>
      <c r="BX78" s="39">
        <v>6.6E-3</v>
      </c>
      <c r="BY78" s="39">
        <v>6.7999999999999996E-3</v>
      </c>
      <c r="BZ78" s="39">
        <v>7.1000000000000004E-3</v>
      </c>
      <c r="CA78" s="39">
        <v>7.3000000000000001E-3</v>
      </c>
      <c r="CB78" s="39">
        <v>7.6E-3</v>
      </c>
      <c r="CC78" s="39">
        <v>7.7999999999999996E-3</v>
      </c>
      <c r="CD78" s="39">
        <v>8.0999999999999996E-3</v>
      </c>
      <c r="CE78" s="39">
        <v>8.3000000000000001E-3</v>
      </c>
      <c r="CF78" s="39">
        <v>8.5000000000000006E-3</v>
      </c>
    </row>
    <row r="79" spans="1:84">
      <c r="A79" s="32">
        <v>96</v>
      </c>
      <c r="B79" s="38">
        <v>-1.52E-2</v>
      </c>
      <c r="C79" s="38">
        <v>-1.3299999999999999E-2</v>
      </c>
      <c r="D79" s="38">
        <v>-1.1299999999999999E-2</v>
      </c>
      <c r="E79" s="38">
        <v>-9.4000000000000004E-3</v>
      </c>
      <c r="F79" s="38">
        <v>-7.4000000000000003E-3</v>
      </c>
      <c r="G79" s="38">
        <v>-5.4000000000000003E-3</v>
      </c>
      <c r="H79" s="38">
        <v>-3.5000000000000001E-3</v>
      </c>
      <c r="I79" s="38">
        <v>-1.5E-3</v>
      </c>
      <c r="J79" s="38">
        <v>5.0000000000000001E-4</v>
      </c>
      <c r="K79" s="38">
        <v>2.5000000000000001E-3</v>
      </c>
      <c r="L79" s="38">
        <v>4.4000000000000003E-3</v>
      </c>
      <c r="M79" s="38">
        <v>6.3E-3</v>
      </c>
      <c r="N79" s="38">
        <v>8.2000000000000007E-3</v>
      </c>
      <c r="O79" s="38">
        <v>9.9000000000000008E-3</v>
      </c>
      <c r="P79" s="38">
        <v>1.15E-2</v>
      </c>
      <c r="Q79" s="38">
        <v>1.29E-2</v>
      </c>
      <c r="R79" s="38">
        <v>1.41E-2</v>
      </c>
      <c r="S79" s="38">
        <v>1.4999999999999999E-2</v>
      </c>
      <c r="T79" s="38">
        <v>1.5699999999999999E-2</v>
      </c>
      <c r="U79" s="38">
        <v>1.61E-2</v>
      </c>
      <c r="V79" s="38">
        <v>1.6199999999999999E-2</v>
      </c>
      <c r="W79" s="38">
        <v>1.6E-2</v>
      </c>
      <c r="X79" s="38">
        <v>1.55E-2</v>
      </c>
      <c r="Y79" s="38">
        <v>1.4800000000000001E-2</v>
      </c>
      <c r="Z79" s="38">
        <v>1.3899999999999999E-2</v>
      </c>
      <c r="AA79" s="38">
        <v>1.2800000000000001E-2</v>
      </c>
      <c r="AB79" s="38">
        <v>1.1599999999999999E-2</v>
      </c>
      <c r="AC79" s="38">
        <v>1.03E-2</v>
      </c>
      <c r="AD79" s="38">
        <v>8.9999999999999993E-3</v>
      </c>
      <c r="AE79" s="38">
        <v>7.6E-3</v>
      </c>
      <c r="AF79" s="38">
        <v>6.3E-3</v>
      </c>
      <c r="AG79" s="38">
        <v>5.0000000000000001E-3</v>
      </c>
      <c r="AH79" s="38">
        <v>3.8E-3</v>
      </c>
      <c r="AI79" s="38">
        <v>2.5999999999999999E-3</v>
      </c>
      <c r="AJ79" s="38">
        <v>1.6999999999999999E-3</v>
      </c>
      <c r="AK79" s="38">
        <v>8.0000000000000004E-4</v>
      </c>
      <c r="AL79" s="38">
        <v>0</v>
      </c>
      <c r="AM79" s="38">
        <v>-6.9999999999999999E-4</v>
      </c>
      <c r="AN79" s="38">
        <v>-1.5E-3</v>
      </c>
      <c r="AO79" s="38">
        <v>-2.3E-3</v>
      </c>
      <c r="AP79" s="38">
        <v>-3.3E-3</v>
      </c>
      <c r="AQ79" s="38">
        <v>-4.1999999999999997E-3</v>
      </c>
      <c r="AR79" s="38">
        <v>-5.1999999999999998E-3</v>
      </c>
      <c r="AS79" s="38">
        <v>-6.0000000000000001E-3</v>
      </c>
      <c r="AT79" s="38">
        <v>-6.6E-3</v>
      </c>
      <c r="AU79" s="38">
        <v>-7.0000000000000001E-3</v>
      </c>
      <c r="AV79" s="38">
        <v>-6.8999999999999999E-3</v>
      </c>
      <c r="AW79" s="38">
        <v>-6.4000000000000003E-3</v>
      </c>
      <c r="AX79" s="38">
        <v>-5.4999999999999997E-3</v>
      </c>
      <c r="AY79" s="38">
        <v>-4.3E-3</v>
      </c>
      <c r="AZ79" s="38">
        <v>-2.7000000000000001E-3</v>
      </c>
      <c r="BA79" s="38">
        <v>-8.9999999999999998E-4</v>
      </c>
      <c r="BB79" s="38">
        <v>8.9999999999999998E-4</v>
      </c>
      <c r="BC79" s="38">
        <v>2.5999999999999999E-3</v>
      </c>
      <c r="BD79" s="67">
        <v>4.1999999999999997E-3</v>
      </c>
      <c r="BE79" s="67">
        <v>5.4999999999999997E-3</v>
      </c>
      <c r="BF79" s="48">
        <v>6.4000000000000003E-3</v>
      </c>
      <c r="BG79" s="38">
        <v>7.0000000000000001E-3</v>
      </c>
      <c r="BH79" s="38">
        <v>7.1999999999999998E-3</v>
      </c>
      <c r="BI79" s="38">
        <v>7.1999999999999998E-3</v>
      </c>
      <c r="BJ79" s="38">
        <v>6.7999999999999996E-3</v>
      </c>
      <c r="BK79" s="38">
        <v>6.3E-3</v>
      </c>
      <c r="BL79" s="38">
        <v>5.7000000000000002E-3</v>
      </c>
      <c r="BM79" s="39">
        <v>5.4999999999999997E-3</v>
      </c>
      <c r="BN79" s="39">
        <v>5.4000000000000003E-3</v>
      </c>
      <c r="BO79" s="39">
        <v>5.3E-3</v>
      </c>
      <c r="BP79" s="39">
        <v>5.3E-3</v>
      </c>
      <c r="BQ79" s="39">
        <v>5.3E-3</v>
      </c>
      <c r="BR79" s="39">
        <v>5.4000000000000003E-3</v>
      </c>
      <c r="BS79" s="39">
        <v>5.4999999999999997E-3</v>
      </c>
      <c r="BT79" s="39">
        <v>5.5999999999999999E-3</v>
      </c>
      <c r="BU79" s="39">
        <v>5.7999999999999996E-3</v>
      </c>
      <c r="BV79" s="39">
        <v>5.8999999999999999E-3</v>
      </c>
      <c r="BW79" s="39">
        <v>6.1000000000000004E-3</v>
      </c>
      <c r="BX79" s="39">
        <v>6.3E-3</v>
      </c>
      <c r="BY79" s="39">
        <v>6.4999999999999997E-3</v>
      </c>
      <c r="BZ79" s="39">
        <v>6.7000000000000002E-3</v>
      </c>
      <c r="CA79" s="39">
        <v>7.0000000000000001E-3</v>
      </c>
      <c r="CB79" s="39">
        <v>7.1999999999999998E-3</v>
      </c>
      <c r="CC79" s="39">
        <v>7.4000000000000003E-3</v>
      </c>
      <c r="CD79" s="39">
        <v>7.7000000000000002E-3</v>
      </c>
      <c r="CE79" s="39">
        <v>7.9000000000000008E-3</v>
      </c>
      <c r="CF79" s="39">
        <v>8.0999999999999996E-3</v>
      </c>
    </row>
    <row r="80" spans="1:84">
      <c r="A80" s="32">
        <v>97</v>
      </c>
      <c r="B80" s="38">
        <v>-1.44E-2</v>
      </c>
      <c r="C80" s="38">
        <v>-1.26E-2</v>
      </c>
      <c r="D80" s="38">
        <v>-1.0699999999999999E-2</v>
      </c>
      <c r="E80" s="38">
        <v>-8.8999999999999999E-3</v>
      </c>
      <c r="F80" s="38">
        <v>-7.0000000000000001E-3</v>
      </c>
      <c r="G80" s="38">
        <v>-5.1000000000000004E-3</v>
      </c>
      <c r="H80" s="38">
        <v>-3.3E-3</v>
      </c>
      <c r="I80" s="38">
        <v>-1.4E-3</v>
      </c>
      <c r="J80" s="38">
        <v>5.0000000000000001E-4</v>
      </c>
      <c r="K80" s="38">
        <v>2.3E-3</v>
      </c>
      <c r="L80" s="38">
        <v>4.1999999999999997E-3</v>
      </c>
      <c r="M80" s="38">
        <v>6.0000000000000001E-3</v>
      </c>
      <c r="N80" s="38">
        <v>7.7000000000000002E-3</v>
      </c>
      <c r="O80" s="38">
        <v>9.4000000000000004E-3</v>
      </c>
      <c r="P80" s="38">
        <v>1.09E-2</v>
      </c>
      <c r="Q80" s="38">
        <v>1.2200000000000001E-2</v>
      </c>
      <c r="R80" s="38">
        <v>1.3299999999999999E-2</v>
      </c>
      <c r="S80" s="38">
        <v>1.4200000000000001E-2</v>
      </c>
      <c r="T80" s="38">
        <v>1.49E-2</v>
      </c>
      <c r="U80" s="38">
        <v>1.52E-2</v>
      </c>
      <c r="V80" s="38">
        <v>1.5299999999999999E-2</v>
      </c>
      <c r="W80" s="38">
        <v>1.5100000000000001E-2</v>
      </c>
      <c r="X80" s="38">
        <v>1.47E-2</v>
      </c>
      <c r="Y80" s="38">
        <v>1.4E-2</v>
      </c>
      <c r="Z80" s="38">
        <v>1.32E-2</v>
      </c>
      <c r="AA80" s="38">
        <v>1.2200000000000001E-2</v>
      </c>
      <c r="AB80" s="38">
        <v>1.0999999999999999E-2</v>
      </c>
      <c r="AC80" s="38">
        <v>9.7999999999999997E-3</v>
      </c>
      <c r="AD80" s="38">
        <v>8.5000000000000006E-3</v>
      </c>
      <c r="AE80" s="38">
        <v>7.1999999999999998E-3</v>
      </c>
      <c r="AF80" s="38">
        <v>5.8999999999999999E-3</v>
      </c>
      <c r="AG80" s="38">
        <v>4.7000000000000002E-3</v>
      </c>
      <c r="AH80" s="38">
        <v>3.5999999999999999E-3</v>
      </c>
      <c r="AI80" s="38">
        <v>2.5000000000000001E-3</v>
      </c>
      <c r="AJ80" s="38">
        <v>1.6000000000000001E-3</v>
      </c>
      <c r="AK80" s="38">
        <v>8.0000000000000004E-4</v>
      </c>
      <c r="AL80" s="38">
        <v>0</v>
      </c>
      <c r="AM80" s="38">
        <v>-6.9999999999999999E-4</v>
      </c>
      <c r="AN80" s="38">
        <v>-1.4E-3</v>
      </c>
      <c r="AO80" s="38">
        <v>-2.2000000000000001E-3</v>
      </c>
      <c r="AP80" s="38">
        <v>-3.0999999999999999E-3</v>
      </c>
      <c r="AQ80" s="38">
        <v>-4.0000000000000001E-3</v>
      </c>
      <c r="AR80" s="38">
        <v>-4.8999999999999998E-3</v>
      </c>
      <c r="AS80" s="38">
        <v>-5.7000000000000002E-3</v>
      </c>
      <c r="AT80" s="38">
        <v>-6.3E-3</v>
      </c>
      <c r="AU80" s="38">
        <v>-6.6E-3</v>
      </c>
      <c r="AV80" s="38">
        <v>-6.4999999999999997E-3</v>
      </c>
      <c r="AW80" s="38">
        <v>-6.1000000000000004E-3</v>
      </c>
      <c r="AX80" s="38">
        <v>-5.1999999999999998E-3</v>
      </c>
      <c r="AY80" s="38">
        <v>-4.0000000000000001E-3</v>
      </c>
      <c r="AZ80" s="38">
        <v>-2.5000000000000001E-3</v>
      </c>
      <c r="BA80" s="38">
        <v>-8.9999999999999998E-4</v>
      </c>
      <c r="BB80" s="38">
        <v>8.9999999999999998E-4</v>
      </c>
      <c r="BC80" s="38">
        <v>2.5000000000000001E-3</v>
      </c>
      <c r="BD80" s="67">
        <v>4.0000000000000001E-3</v>
      </c>
      <c r="BE80" s="67">
        <v>5.1999999999999998E-3</v>
      </c>
      <c r="BF80" s="48">
        <v>6.1000000000000004E-3</v>
      </c>
      <c r="BG80" s="38">
        <v>6.6E-3</v>
      </c>
      <c r="BH80" s="38">
        <v>6.8999999999999999E-3</v>
      </c>
      <c r="BI80" s="38">
        <v>6.7999999999999996E-3</v>
      </c>
      <c r="BJ80" s="38">
        <v>6.4999999999999997E-3</v>
      </c>
      <c r="BK80" s="38">
        <v>6.0000000000000001E-3</v>
      </c>
      <c r="BL80" s="38">
        <v>5.4000000000000003E-3</v>
      </c>
      <c r="BM80" s="39">
        <v>5.1999999999999998E-3</v>
      </c>
      <c r="BN80" s="39">
        <v>5.1000000000000004E-3</v>
      </c>
      <c r="BO80" s="39">
        <v>5.0000000000000001E-3</v>
      </c>
      <c r="BP80" s="39">
        <v>5.0000000000000001E-3</v>
      </c>
      <c r="BQ80" s="39">
        <v>5.0000000000000001E-3</v>
      </c>
      <c r="BR80" s="39">
        <v>5.1000000000000004E-3</v>
      </c>
      <c r="BS80" s="39">
        <v>5.1999999999999998E-3</v>
      </c>
      <c r="BT80" s="39">
        <v>5.3E-3</v>
      </c>
      <c r="BU80" s="39">
        <v>5.4999999999999997E-3</v>
      </c>
      <c r="BV80" s="39">
        <v>5.5999999999999999E-3</v>
      </c>
      <c r="BW80" s="39">
        <v>5.7000000000000002E-3</v>
      </c>
      <c r="BX80" s="39">
        <v>5.8999999999999999E-3</v>
      </c>
      <c r="BY80" s="39">
        <v>6.1000000000000004E-3</v>
      </c>
      <c r="BZ80" s="39">
        <v>6.4000000000000003E-3</v>
      </c>
      <c r="CA80" s="39">
        <v>6.6E-3</v>
      </c>
      <c r="CB80" s="39">
        <v>6.7999999999999996E-3</v>
      </c>
      <c r="CC80" s="39">
        <v>7.1000000000000004E-3</v>
      </c>
      <c r="CD80" s="39">
        <v>7.3000000000000001E-3</v>
      </c>
      <c r="CE80" s="39">
        <v>7.4999999999999997E-3</v>
      </c>
      <c r="CF80" s="39">
        <v>7.7000000000000002E-3</v>
      </c>
    </row>
    <row r="81" spans="1:84">
      <c r="A81" s="32">
        <v>98</v>
      </c>
      <c r="B81" s="38">
        <v>-1.3599999999999999E-2</v>
      </c>
      <c r="C81" s="38">
        <v>-1.1900000000000001E-2</v>
      </c>
      <c r="D81" s="38">
        <v>-1.01E-2</v>
      </c>
      <c r="E81" s="38">
        <v>-8.3999999999999995E-3</v>
      </c>
      <c r="F81" s="38">
        <v>-6.6E-3</v>
      </c>
      <c r="G81" s="38">
        <v>-4.8999999999999998E-3</v>
      </c>
      <c r="H81" s="38">
        <v>-3.0999999999999999E-3</v>
      </c>
      <c r="I81" s="38">
        <v>-1.2999999999999999E-3</v>
      </c>
      <c r="J81" s="38">
        <v>5.0000000000000001E-4</v>
      </c>
      <c r="K81" s="38">
        <v>2.2000000000000001E-3</v>
      </c>
      <c r="L81" s="38">
        <v>4.0000000000000001E-3</v>
      </c>
      <c r="M81" s="38">
        <v>5.7000000000000002E-3</v>
      </c>
      <c r="N81" s="38">
        <v>7.3000000000000001E-3</v>
      </c>
      <c r="O81" s="38">
        <v>8.8000000000000005E-3</v>
      </c>
      <c r="P81" s="38">
        <v>1.03E-2</v>
      </c>
      <c r="Q81" s="38">
        <v>1.15E-2</v>
      </c>
      <c r="R81" s="38">
        <v>1.26E-2</v>
      </c>
      <c r="S81" s="38">
        <v>1.35E-2</v>
      </c>
      <c r="T81" s="38">
        <v>1.41E-2</v>
      </c>
      <c r="U81" s="38">
        <v>1.44E-2</v>
      </c>
      <c r="V81" s="38">
        <v>1.4500000000000001E-2</v>
      </c>
      <c r="W81" s="38">
        <v>1.43E-2</v>
      </c>
      <c r="X81" s="38">
        <v>1.3899999999999999E-2</v>
      </c>
      <c r="Y81" s="38">
        <v>1.3299999999999999E-2</v>
      </c>
      <c r="Z81" s="38">
        <v>1.24E-2</v>
      </c>
      <c r="AA81" s="38">
        <v>1.15E-2</v>
      </c>
      <c r="AB81" s="38">
        <v>1.04E-2</v>
      </c>
      <c r="AC81" s="38">
        <v>9.1999999999999998E-3</v>
      </c>
      <c r="AD81" s="38">
        <v>8.0000000000000002E-3</v>
      </c>
      <c r="AE81" s="38">
        <v>6.7999999999999996E-3</v>
      </c>
      <c r="AF81" s="38">
        <v>5.5999999999999999E-3</v>
      </c>
      <c r="AG81" s="38">
        <v>4.4000000000000003E-3</v>
      </c>
      <c r="AH81" s="38">
        <v>3.3999999999999998E-3</v>
      </c>
      <c r="AI81" s="38">
        <v>2.3999999999999998E-3</v>
      </c>
      <c r="AJ81" s="38">
        <v>1.5E-3</v>
      </c>
      <c r="AK81" s="38">
        <v>6.9999999999999999E-4</v>
      </c>
      <c r="AL81" s="38">
        <v>0</v>
      </c>
      <c r="AM81" s="38">
        <v>-5.9999999999999995E-4</v>
      </c>
      <c r="AN81" s="38">
        <v>-1.2999999999999999E-3</v>
      </c>
      <c r="AO81" s="38">
        <v>-2.0999999999999999E-3</v>
      </c>
      <c r="AP81" s="38">
        <v>-2.8999999999999998E-3</v>
      </c>
      <c r="AQ81" s="38">
        <v>-3.8E-3</v>
      </c>
      <c r="AR81" s="38">
        <v>-4.5999999999999999E-3</v>
      </c>
      <c r="AS81" s="38">
        <v>-5.4000000000000003E-3</v>
      </c>
      <c r="AT81" s="38">
        <v>-5.8999999999999999E-3</v>
      </c>
      <c r="AU81" s="38">
        <v>-6.1999999999999998E-3</v>
      </c>
      <c r="AV81" s="38">
        <v>-6.1999999999999998E-3</v>
      </c>
      <c r="AW81" s="38">
        <v>-5.7000000000000002E-3</v>
      </c>
      <c r="AX81" s="38">
        <v>-4.8999999999999998E-3</v>
      </c>
      <c r="AY81" s="38">
        <v>-3.8E-3</v>
      </c>
      <c r="AZ81" s="38">
        <v>-2.3999999999999998E-3</v>
      </c>
      <c r="BA81" s="38">
        <v>-8.0000000000000004E-4</v>
      </c>
      <c r="BB81" s="38">
        <v>8.0000000000000004E-4</v>
      </c>
      <c r="BC81" s="38">
        <v>2.3999999999999998E-3</v>
      </c>
      <c r="BD81" s="67">
        <v>3.8E-3</v>
      </c>
      <c r="BE81" s="67">
        <v>4.8999999999999998E-3</v>
      </c>
      <c r="BF81" s="48">
        <v>5.7000000000000002E-3</v>
      </c>
      <c r="BG81" s="38">
        <v>6.3E-3</v>
      </c>
      <c r="BH81" s="38">
        <v>6.4999999999999997E-3</v>
      </c>
      <c r="BI81" s="38">
        <v>6.4000000000000003E-3</v>
      </c>
      <c r="BJ81" s="38">
        <v>6.1000000000000004E-3</v>
      </c>
      <c r="BK81" s="38">
        <v>5.7000000000000002E-3</v>
      </c>
      <c r="BL81" s="38">
        <v>5.1000000000000004E-3</v>
      </c>
      <c r="BM81" s="39">
        <v>4.8999999999999998E-3</v>
      </c>
      <c r="BN81" s="39">
        <v>4.7999999999999996E-3</v>
      </c>
      <c r="BO81" s="39">
        <v>4.7000000000000002E-3</v>
      </c>
      <c r="BP81" s="39">
        <v>4.7000000000000002E-3</v>
      </c>
      <c r="BQ81" s="39">
        <v>4.7000000000000002E-3</v>
      </c>
      <c r="BR81" s="39">
        <v>4.7999999999999996E-3</v>
      </c>
      <c r="BS81" s="39">
        <v>4.8999999999999998E-3</v>
      </c>
      <c r="BT81" s="39">
        <v>5.0000000000000001E-3</v>
      </c>
      <c r="BU81" s="39">
        <v>5.1999999999999998E-3</v>
      </c>
      <c r="BV81" s="39">
        <v>5.3E-3</v>
      </c>
      <c r="BW81" s="39">
        <v>5.4000000000000003E-3</v>
      </c>
      <c r="BX81" s="39">
        <v>5.5999999999999999E-3</v>
      </c>
      <c r="BY81" s="39">
        <v>5.7999999999999996E-3</v>
      </c>
      <c r="BZ81" s="39">
        <v>6.0000000000000001E-3</v>
      </c>
      <c r="CA81" s="39">
        <v>6.1999999999999998E-3</v>
      </c>
      <c r="CB81" s="39">
        <v>6.4999999999999997E-3</v>
      </c>
      <c r="CC81" s="39">
        <v>6.7000000000000002E-3</v>
      </c>
      <c r="CD81" s="39">
        <v>6.8999999999999999E-3</v>
      </c>
      <c r="CE81" s="39">
        <v>7.0000000000000001E-3</v>
      </c>
      <c r="CF81" s="39">
        <v>7.1999999999999998E-3</v>
      </c>
    </row>
    <row r="82" spans="1:84">
      <c r="A82" s="32">
        <v>99</v>
      </c>
      <c r="B82" s="38">
        <v>-1.2800000000000001E-2</v>
      </c>
      <c r="C82" s="38">
        <v>-1.12E-2</v>
      </c>
      <c r="D82" s="38">
        <v>-9.4999999999999998E-3</v>
      </c>
      <c r="E82" s="38">
        <v>-7.9000000000000008E-3</v>
      </c>
      <c r="F82" s="38">
        <v>-6.1999999999999998E-3</v>
      </c>
      <c r="G82" s="38">
        <v>-4.5999999999999999E-3</v>
      </c>
      <c r="H82" s="38">
        <v>-2.8999999999999998E-3</v>
      </c>
      <c r="I82" s="38">
        <v>-1.1999999999999999E-3</v>
      </c>
      <c r="J82" s="38">
        <v>4.0000000000000002E-4</v>
      </c>
      <c r="K82" s="38">
        <v>2.0999999999999999E-3</v>
      </c>
      <c r="L82" s="38">
        <v>3.7000000000000002E-3</v>
      </c>
      <c r="M82" s="38">
        <v>5.3E-3</v>
      </c>
      <c r="N82" s="38">
        <v>6.8999999999999999E-3</v>
      </c>
      <c r="O82" s="38">
        <v>8.3000000000000001E-3</v>
      </c>
      <c r="P82" s="38">
        <v>9.7000000000000003E-3</v>
      </c>
      <c r="Q82" s="38">
        <v>1.09E-2</v>
      </c>
      <c r="R82" s="38">
        <v>1.1900000000000001E-2</v>
      </c>
      <c r="S82" s="38">
        <v>1.2699999999999999E-2</v>
      </c>
      <c r="T82" s="38">
        <v>1.32E-2</v>
      </c>
      <c r="U82" s="38">
        <v>1.3599999999999999E-2</v>
      </c>
      <c r="V82" s="38">
        <v>1.3599999999999999E-2</v>
      </c>
      <c r="W82" s="38">
        <v>1.35E-2</v>
      </c>
      <c r="X82" s="38">
        <v>1.3100000000000001E-2</v>
      </c>
      <c r="Y82" s="38">
        <v>1.2500000000000001E-2</v>
      </c>
      <c r="Z82" s="38">
        <v>1.17E-2</v>
      </c>
      <c r="AA82" s="38">
        <v>1.0800000000000001E-2</v>
      </c>
      <c r="AB82" s="38">
        <v>9.7999999999999997E-3</v>
      </c>
      <c r="AC82" s="38">
        <v>8.6999999999999994E-3</v>
      </c>
      <c r="AD82" s="38">
        <v>7.6E-3</v>
      </c>
      <c r="AE82" s="38">
        <v>6.4000000000000003E-3</v>
      </c>
      <c r="AF82" s="38">
        <v>5.3E-3</v>
      </c>
      <c r="AG82" s="38">
        <v>4.1999999999999997E-3</v>
      </c>
      <c r="AH82" s="38">
        <v>3.2000000000000002E-3</v>
      </c>
      <c r="AI82" s="38">
        <v>2.2000000000000001E-3</v>
      </c>
      <c r="AJ82" s="38">
        <v>1.4E-3</v>
      </c>
      <c r="AK82" s="38">
        <v>6.9999999999999999E-4</v>
      </c>
      <c r="AL82" s="38">
        <v>0</v>
      </c>
      <c r="AM82" s="38">
        <v>-5.9999999999999995E-4</v>
      </c>
      <c r="AN82" s="38">
        <v>-1.2999999999999999E-3</v>
      </c>
      <c r="AO82" s="38">
        <v>-2E-3</v>
      </c>
      <c r="AP82" s="38">
        <v>-2.7000000000000001E-3</v>
      </c>
      <c r="AQ82" s="38">
        <v>-3.5999999999999999E-3</v>
      </c>
      <c r="AR82" s="38">
        <v>-4.4000000000000003E-3</v>
      </c>
      <c r="AS82" s="38">
        <v>-5.1000000000000004E-3</v>
      </c>
      <c r="AT82" s="38">
        <v>-5.5999999999999999E-3</v>
      </c>
      <c r="AU82" s="38">
        <v>-5.8999999999999999E-3</v>
      </c>
      <c r="AV82" s="38">
        <v>-5.7999999999999996E-3</v>
      </c>
      <c r="AW82" s="38">
        <v>-5.4000000000000003E-3</v>
      </c>
      <c r="AX82" s="38">
        <v>-4.7000000000000002E-3</v>
      </c>
      <c r="AY82" s="38">
        <v>-3.5999999999999999E-3</v>
      </c>
      <c r="AZ82" s="38">
        <v>-2.3E-3</v>
      </c>
      <c r="BA82" s="38">
        <v>-8.0000000000000004E-4</v>
      </c>
      <c r="BB82" s="38">
        <v>8.0000000000000004E-4</v>
      </c>
      <c r="BC82" s="38">
        <v>2.2000000000000001E-3</v>
      </c>
      <c r="BD82" s="67">
        <v>3.5000000000000001E-3</v>
      </c>
      <c r="BE82" s="67">
        <v>4.5999999999999999E-3</v>
      </c>
      <c r="BF82" s="48">
        <v>5.4000000000000003E-3</v>
      </c>
      <c r="BG82" s="38">
        <v>5.8999999999999999E-3</v>
      </c>
      <c r="BH82" s="38">
        <v>6.1000000000000004E-3</v>
      </c>
      <c r="BI82" s="38">
        <v>6.0000000000000001E-3</v>
      </c>
      <c r="BJ82" s="38">
        <v>5.7000000000000002E-3</v>
      </c>
      <c r="BK82" s="38">
        <v>5.3E-3</v>
      </c>
      <c r="BL82" s="38">
        <v>4.7999999999999996E-3</v>
      </c>
      <c r="BM82" s="39">
        <v>4.5999999999999999E-3</v>
      </c>
      <c r="BN82" s="39">
        <v>4.4999999999999997E-3</v>
      </c>
      <c r="BO82" s="39">
        <v>4.4000000000000003E-3</v>
      </c>
      <c r="BP82" s="39">
        <v>4.4000000000000003E-3</v>
      </c>
      <c r="BQ82" s="39">
        <v>4.4999999999999997E-3</v>
      </c>
      <c r="BR82" s="39">
        <v>4.4999999999999997E-3</v>
      </c>
      <c r="BS82" s="39">
        <v>4.5999999999999999E-3</v>
      </c>
      <c r="BT82" s="39">
        <v>4.7000000000000002E-3</v>
      </c>
      <c r="BU82" s="39">
        <v>4.8999999999999998E-3</v>
      </c>
      <c r="BV82" s="39">
        <v>5.0000000000000001E-3</v>
      </c>
      <c r="BW82" s="39">
        <v>5.1000000000000004E-3</v>
      </c>
      <c r="BX82" s="39">
        <v>5.3E-3</v>
      </c>
      <c r="BY82" s="39">
        <v>5.4999999999999997E-3</v>
      </c>
      <c r="BZ82" s="39">
        <v>5.7000000000000002E-3</v>
      </c>
      <c r="CA82" s="39">
        <v>5.8999999999999999E-3</v>
      </c>
      <c r="CB82" s="39">
        <v>6.1000000000000004E-3</v>
      </c>
      <c r="CC82" s="39">
        <v>6.3E-3</v>
      </c>
      <c r="CD82" s="39">
        <v>6.4999999999999997E-3</v>
      </c>
      <c r="CE82" s="39">
        <v>6.6E-3</v>
      </c>
      <c r="CF82" s="39">
        <v>6.7999999999999996E-3</v>
      </c>
    </row>
    <row r="83" spans="1:84">
      <c r="A83" s="32">
        <v>100</v>
      </c>
      <c r="B83" s="38">
        <v>-1.2E-2</v>
      </c>
      <c r="C83" s="38">
        <v>-1.0500000000000001E-2</v>
      </c>
      <c r="D83" s="38">
        <v>-8.8999999999999999E-3</v>
      </c>
      <c r="E83" s="38">
        <v>-7.4000000000000003E-3</v>
      </c>
      <c r="F83" s="38">
        <v>-5.7999999999999996E-3</v>
      </c>
      <c r="G83" s="38">
        <v>-4.3E-3</v>
      </c>
      <c r="H83" s="38">
        <v>-2.7000000000000001E-3</v>
      </c>
      <c r="I83" s="38">
        <v>-1.1999999999999999E-3</v>
      </c>
      <c r="J83" s="38">
        <v>4.0000000000000002E-4</v>
      </c>
      <c r="K83" s="38">
        <v>2E-3</v>
      </c>
      <c r="L83" s="38">
        <v>3.5000000000000001E-3</v>
      </c>
      <c r="M83" s="38">
        <v>5.0000000000000001E-3</v>
      </c>
      <c r="N83" s="38">
        <v>6.4000000000000003E-3</v>
      </c>
      <c r="O83" s="38">
        <v>7.7999999999999996E-3</v>
      </c>
      <c r="P83" s="38">
        <v>9.1000000000000004E-3</v>
      </c>
      <c r="Q83" s="38">
        <v>1.0200000000000001E-2</v>
      </c>
      <c r="R83" s="38">
        <v>1.11E-2</v>
      </c>
      <c r="S83" s="38">
        <v>1.1900000000000001E-2</v>
      </c>
      <c r="T83" s="38">
        <v>1.24E-2</v>
      </c>
      <c r="U83" s="38">
        <v>1.2699999999999999E-2</v>
      </c>
      <c r="V83" s="38">
        <v>1.2800000000000001E-2</v>
      </c>
      <c r="W83" s="38">
        <v>1.26E-2</v>
      </c>
      <c r="X83" s="38">
        <v>1.23E-2</v>
      </c>
      <c r="Y83" s="38">
        <v>1.17E-2</v>
      </c>
      <c r="Z83" s="38">
        <v>1.0999999999999999E-2</v>
      </c>
      <c r="AA83" s="38">
        <v>1.01E-2</v>
      </c>
      <c r="AB83" s="38">
        <v>9.1999999999999998E-3</v>
      </c>
      <c r="AC83" s="38">
        <v>8.0999999999999996E-3</v>
      </c>
      <c r="AD83" s="38">
        <v>7.1000000000000004E-3</v>
      </c>
      <c r="AE83" s="38">
        <v>6.0000000000000001E-3</v>
      </c>
      <c r="AF83" s="38">
        <v>4.8999999999999998E-3</v>
      </c>
      <c r="AG83" s="38">
        <v>3.8999999999999998E-3</v>
      </c>
      <c r="AH83" s="38">
        <v>3.0000000000000001E-3</v>
      </c>
      <c r="AI83" s="38">
        <v>2.0999999999999999E-3</v>
      </c>
      <c r="AJ83" s="38">
        <v>1.2999999999999999E-3</v>
      </c>
      <c r="AK83" s="38">
        <v>5.9999999999999995E-4</v>
      </c>
      <c r="AL83" s="38">
        <v>0</v>
      </c>
      <c r="AM83" s="38">
        <v>-5.9999999999999995E-4</v>
      </c>
      <c r="AN83" s="38">
        <v>-1.1999999999999999E-3</v>
      </c>
      <c r="AO83" s="38">
        <v>-1.8E-3</v>
      </c>
      <c r="AP83" s="38">
        <v>-2.5999999999999999E-3</v>
      </c>
      <c r="AQ83" s="38">
        <v>-3.3E-3</v>
      </c>
      <c r="AR83" s="38">
        <v>-4.1000000000000003E-3</v>
      </c>
      <c r="AS83" s="38">
        <v>-4.7999999999999996E-3</v>
      </c>
      <c r="AT83" s="38">
        <v>-5.1999999999999998E-3</v>
      </c>
      <c r="AU83" s="38">
        <v>-5.4999999999999997E-3</v>
      </c>
      <c r="AV83" s="38">
        <v>-5.4000000000000003E-3</v>
      </c>
      <c r="AW83" s="38">
        <v>-5.1000000000000004E-3</v>
      </c>
      <c r="AX83" s="38">
        <v>-4.4000000000000003E-3</v>
      </c>
      <c r="AY83" s="38">
        <v>-3.3999999999999998E-3</v>
      </c>
      <c r="AZ83" s="38">
        <v>-2.0999999999999999E-3</v>
      </c>
      <c r="BA83" s="38">
        <v>-6.9999999999999999E-4</v>
      </c>
      <c r="BB83" s="38">
        <v>6.9999999999999999E-4</v>
      </c>
      <c r="BC83" s="38">
        <v>2.0999999999999999E-3</v>
      </c>
      <c r="BD83" s="67">
        <v>3.3E-3</v>
      </c>
      <c r="BE83" s="67">
        <v>4.3E-3</v>
      </c>
      <c r="BF83" s="48">
        <v>5.1000000000000004E-3</v>
      </c>
      <c r="BG83" s="38">
        <v>5.4999999999999997E-3</v>
      </c>
      <c r="BH83" s="38">
        <v>5.7000000000000002E-3</v>
      </c>
      <c r="BI83" s="38">
        <v>5.5999999999999999E-3</v>
      </c>
      <c r="BJ83" s="38">
        <v>5.4000000000000003E-3</v>
      </c>
      <c r="BK83" s="38">
        <v>5.0000000000000001E-3</v>
      </c>
      <c r="BL83" s="38">
        <v>4.4999999999999997E-3</v>
      </c>
      <c r="BM83" s="39">
        <v>4.3E-3</v>
      </c>
      <c r="BN83" s="39">
        <v>4.1999999999999997E-3</v>
      </c>
      <c r="BO83" s="39">
        <v>4.1999999999999997E-3</v>
      </c>
      <c r="BP83" s="39">
        <v>4.1999999999999997E-3</v>
      </c>
      <c r="BQ83" s="39">
        <v>4.1999999999999997E-3</v>
      </c>
      <c r="BR83" s="39">
        <v>4.1999999999999997E-3</v>
      </c>
      <c r="BS83" s="39">
        <v>4.3E-3</v>
      </c>
      <c r="BT83" s="39">
        <v>4.4000000000000003E-3</v>
      </c>
      <c r="BU83" s="39">
        <v>4.5999999999999999E-3</v>
      </c>
      <c r="BV83" s="39">
        <v>4.7000000000000002E-3</v>
      </c>
      <c r="BW83" s="39">
        <v>4.7999999999999996E-3</v>
      </c>
      <c r="BX83" s="39">
        <v>4.8999999999999998E-3</v>
      </c>
      <c r="BY83" s="39">
        <v>5.1000000000000004E-3</v>
      </c>
      <c r="BZ83" s="39">
        <v>5.3E-3</v>
      </c>
      <c r="CA83" s="39">
        <v>5.4999999999999997E-3</v>
      </c>
      <c r="CB83" s="39">
        <v>5.7000000000000002E-3</v>
      </c>
      <c r="CC83" s="39">
        <v>5.8999999999999999E-3</v>
      </c>
      <c r="CD83" s="39">
        <v>6.0000000000000001E-3</v>
      </c>
      <c r="CE83" s="39">
        <v>6.1999999999999998E-3</v>
      </c>
      <c r="CF83" s="39">
        <v>6.4000000000000003E-3</v>
      </c>
    </row>
    <row r="84" spans="1:84">
      <c r="A84" s="32">
        <v>101</v>
      </c>
      <c r="B84" s="38">
        <v>-1.12E-2</v>
      </c>
      <c r="C84" s="38">
        <v>-9.7999999999999997E-3</v>
      </c>
      <c r="D84" s="38">
        <v>-8.3000000000000001E-3</v>
      </c>
      <c r="E84" s="38">
        <v>-6.8999999999999999E-3</v>
      </c>
      <c r="F84" s="38">
        <v>-5.4000000000000003E-3</v>
      </c>
      <c r="G84" s="38">
        <v>-4.0000000000000001E-3</v>
      </c>
      <c r="H84" s="38">
        <v>-2.5000000000000001E-3</v>
      </c>
      <c r="I84" s="38">
        <v>-1.1000000000000001E-3</v>
      </c>
      <c r="J84" s="38">
        <v>4.0000000000000002E-4</v>
      </c>
      <c r="K84" s="38">
        <v>1.8E-3</v>
      </c>
      <c r="L84" s="38">
        <v>3.3E-3</v>
      </c>
      <c r="M84" s="38">
        <v>4.7000000000000002E-3</v>
      </c>
      <c r="N84" s="38">
        <v>6.0000000000000001E-3</v>
      </c>
      <c r="O84" s="38">
        <v>7.3000000000000001E-3</v>
      </c>
      <c r="P84" s="38">
        <v>8.5000000000000006E-3</v>
      </c>
      <c r="Q84" s="38">
        <v>9.4999999999999998E-3</v>
      </c>
      <c r="R84" s="38">
        <v>1.04E-2</v>
      </c>
      <c r="S84" s="38">
        <v>1.11E-2</v>
      </c>
      <c r="T84" s="38">
        <v>1.1599999999999999E-2</v>
      </c>
      <c r="U84" s="38">
        <v>1.1900000000000001E-2</v>
      </c>
      <c r="V84" s="38">
        <v>1.1900000000000001E-2</v>
      </c>
      <c r="W84" s="38">
        <v>1.18E-2</v>
      </c>
      <c r="X84" s="38">
        <v>1.14E-2</v>
      </c>
      <c r="Y84" s="38">
        <v>1.09E-2</v>
      </c>
      <c r="Z84" s="38">
        <v>1.03E-2</v>
      </c>
      <c r="AA84" s="38">
        <v>9.4999999999999998E-3</v>
      </c>
      <c r="AB84" s="38">
        <v>8.6E-3</v>
      </c>
      <c r="AC84" s="38">
        <v>7.6E-3</v>
      </c>
      <c r="AD84" s="38">
        <v>6.6E-3</v>
      </c>
      <c r="AE84" s="38">
        <v>5.5999999999999999E-3</v>
      </c>
      <c r="AF84" s="38">
        <v>4.5999999999999999E-3</v>
      </c>
      <c r="AG84" s="38">
        <v>3.7000000000000002E-3</v>
      </c>
      <c r="AH84" s="38">
        <v>2.8E-3</v>
      </c>
      <c r="AI84" s="38">
        <v>2E-3</v>
      </c>
      <c r="AJ84" s="38">
        <v>1.1999999999999999E-3</v>
      </c>
      <c r="AK84" s="38">
        <v>5.9999999999999995E-4</v>
      </c>
      <c r="AL84" s="38">
        <v>0</v>
      </c>
      <c r="AM84" s="38">
        <v>-5.0000000000000001E-4</v>
      </c>
      <c r="AN84" s="38">
        <v>-1.1000000000000001E-3</v>
      </c>
      <c r="AO84" s="38">
        <v>-1.6999999999999999E-3</v>
      </c>
      <c r="AP84" s="38">
        <v>-2.3999999999999998E-3</v>
      </c>
      <c r="AQ84" s="38">
        <v>-3.0999999999999999E-3</v>
      </c>
      <c r="AR84" s="38">
        <v>-3.8E-3</v>
      </c>
      <c r="AS84" s="38">
        <v>-4.4000000000000003E-3</v>
      </c>
      <c r="AT84" s="38">
        <v>-4.8999999999999998E-3</v>
      </c>
      <c r="AU84" s="38">
        <v>-5.1000000000000004E-3</v>
      </c>
      <c r="AV84" s="38">
        <v>-5.1000000000000004E-3</v>
      </c>
      <c r="AW84" s="38">
        <v>-4.7000000000000002E-3</v>
      </c>
      <c r="AX84" s="38">
        <v>-4.1000000000000003E-3</v>
      </c>
      <c r="AY84" s="38">
        <v>-3.0999999999999999E-3</v>
      </c>
      <c r="AZ84" s="38">
        <v>-2E-3</v>
      </c>
      <c r="BA84" s="38">
        <v>-6.9999999999999999E-4</v>
      </c>
      <c r="BB84" s="38">
        <v>6.9999999999999999E-4</v>
      </c>
      <c r="BC84" s="38">
        <v>1.9E-3</v>
      </c>
      <c r="BD84" s="67">
        <v>3.0999999999999999E-3</v>
      </c>
      <c r="BE84" s="67">
        <v>4.0000000000000001E-3</v>
      </c>
      <c r="BF84" s="48">
        <v>4.7000000000000002E-3</v>
      </c>
      <c r="BG84" s="38">
        <v>5.1999999999999998E-3</v>
      </c>
      <c r="BH84" s="38">
        <v>5.3E-3</v>
      </c>
      <c r="BI84" s="38">
        <v>5.3E-3</v>
      </c>
      <c r="BJ84" s="38">
        <v>5.0000000000000001E-3</v>
      </c>
      <c r="BK84" s="38">
        <v>4.7000000000000002E-3</v>
      </c>
      <c r="BL84" s="38">
        <v>4.1999999999999997E-3</v>
      </c>
      <c r="BM84" s="39">
        <v>4.1000000000000003E-3</v>
      </c>
      <c r="BN84" s="39">
        <v>4.0000000000000001E-3</v>
      </c>
      <c r="BO84" s="39">
        <v>3.8999999999999998E-3</v>
      </c>
      <c r="BP84" s="39">
        <v>3.8999999999999998E-3</v>
      </c>
      <c r="BQ84" s="39">
        <v>3.8999999999999998E-3</v>
      </c>
      <c r="BR84" s="39">
        <v>4.0000000000000001E-3</v>
      </c>
      <c r="BS84" s="39">
        <v>4.0000000000000001E-3</v>
      </c>
      <c r="BT84" s="39">
        <v>4.1000000000000003E-3</v>
      </c>
      <c r="BU84" s="39">
        <v>4.3E-3</v>
      </c>
      <c r="BV84" s="39">
        <v>4.4000000000000003E-3</v>
      </c>
      <c r="BW84" s="39">
        <v>4.4999999999999997E-3</v>
      </c>
      <c r="BX84" s="39">
        <v>4.5999999999999999E-3</v>
      </c>
      <c r="BY84" s="39">
        <v>4.7999999999999996E-3</v>
      </c>
      <c r="BZ84" s="39">
        <v>5.0000000000000001E-3</v>
      </c>
      <c r="CA84" s="39">
        <v>5.1000000000000004E-3</v>
      </c>
      <c r="CB84" s="39">
        <v>5.3E-3</v>
      </c>
      <c r="CC84" s="39">
        <v>5.4999999999999997E-3</v>
      </c>
      <c r="CD84" s="39">
        <v>5.5999999999999999E-3</v>
      </c>
      <c r="CE84" s="39">
        <v>5.7999999999999996E-3</v>
      </c>
      <c r="CF84" s="39">
        <v>6.0000000000000001E-3</v>
      </c>
    </row>
    <row r="85" spans="1:84">
      <c r="A85" s="32">
        <v>102</v>
      </c>
      <c r="B85" s="38">
        <v>-1.04E-2</v>
      </c>
      <c r="C85" s="38">
        <v>-9.1000000000000004E-3</v>
      </c>
      <c r="D85" s="38">
        <v>-7.7000000000000002E-3</v>
      </c>
      <c r="E85" s="38">
        <v>-6.4000000000000003E-3</v>
      </c>
      <c r="F85" s="38">
        <v>-5.1000000000000004E-3</v>
      </c>
      <c r="G85" s="38">
        <v>-3.7000000000000002E-3</v>
      </c>
      <c r="H85" s="38">
        <v>-2.3999999999999998E-3</v>
      </c>
      <c r="I85" s="38">
        <v>-1E-3</v>
      </c>
      <c r="J85" s="38">
        <v>2.9999999999999997E-4</v>
      </c>
      <c r="K85" s="38">
        <v>1.6999999999999999E-3</v>
      </c>
      <c r="L85" s="38">
        <v>3.0000000000000001E-3</v>
      </c>
      <c r="M85" s="38">
        <v>4.3E-3</v>
      </c>
      <c r="N85" s="38">
        <v>5.5999999999999999E-3</v>
      </c>
      <c r="O85" s="38">
        <v>6.7999999999999996E-3</v>
      </c>
      <c r="P85" s="38">
        <v>7.9000000000000008E-3</v>
      </c>
      <c r="Q85" s="38">
        <v>8.8000000000000005E-3</v>
      </c>
      <c r="R85" s="38">
        <v>9.5999999999999992E-3</v>
      </c>
      <c r="S85" s="38">
        <v>1.03E-2</v>
      </c>
      <c r="T85" s="38">
        <v>1.0699999999999999E-2</v>
      </c>
      <c r="U85" s="38">
        <v>1.0999999999999999E-2</v>
      </c>
      <c r="V85" s="38">
        <v>1.11E-2</v>
      </c>
      <c r="W85" s="38">
        <v>1.09E-2</v>
      </c>
      <c r="X85" s="38">
        <v>1.06E-2</v>
      </c>
      <c r="Y85" s="38">
        <v>1.01E-2</v>
      </c>
      <c r="Z85" s="38">
        <v>9.4999999999999998E-3</v>
      </c>
      <c r="AA85" s="38">
        <v>8.8000000000000005E-3</v>
      </c>
      <c r="AB85" s="38">
        <v>7.9000000000000008E-3</v>
      </c>
      <c r="AC85" s="38">
        <v>7.1000000000000004E-3</v>
      </c>
      <c r="AD85" s="38">
        <v>6.1000000000000004E-3</v>
      </c>
      <c r="AE85" s="38">
        <v>5.1999999999999998E-3</v>
      </c>
      <c r="AF85" s="38">
        <v>4.3E-3</v>
      </c>
      <c r="AG85" s="38">
        <v>3.3999999999999998E-3</v>
      </c>
      <c r="AH85" s="38">
        <v>2.5999999999999999E-3</v>
      </c>
      <c r="AI85" s="38">
        <v>1.8E-3</v>
      </c>
      <c r="AJ85" s="38">
        <v>1.1000000000000001E-3</v>
      </c>
      <c r="AK85" s="38">
        <v>5.0000000000000001E-4</v>
      </c>
      <c r="AL85" s="38">
        <v>0</v>
      </c>
      <c r="AM85" s="38">
        <v>-5.0000000000000001E-4</v>
      </c>
      <c r="AN85" s="38">
        <v>-1E-3</v>
      </c>
      <c r="AO85" s="38">
        <v>-1.6000000000000001E-3</v>
      </c>
      <c r="AP85" s="38">
        <v>-2.2000000000000001E-3</v>
      </c>
      <c r="AQ85" s="38">
        <v>-2.8999999999999998E-3</v>
      </c>
      <c r="AR85" s="38">
        <v>-3.5999999999999999E-3</v>
      </c>
      <c r="AS85" s="38">
        <v>-4.1000000000000003E-3</v>
      </c>
      <c r="AT85" s="38">
        <v>-4.4999999999999997E-3</v>
      </c>
      <c r="AU85" s="38">
        <v>-4.7999999999999996E-3</v>
      </c>
      <c r="AV85" s="38">
        <v>-4.7000000000000002E-3</v>
      </c>
      <c r="AW85" s="38">
        <v>-4.4000000000000003E-3</v>
      </c>
      <c r="AX85" s="38">
        <v>-3.8E-3</v>
      </c>
      <c r="AY85" s="38">
        <v>-2.8999999999999998E-3</v>
      </c>
      <c r="AZ85" s="38">
        <v>-1.8E-3</v>
      </c>
      <c r="BA85" s="38">
        <v>-5.9999999999999995E-4</v>
      </c>
      <c r="BB85" s="38">
        <v>5.9999999999999995E-4</v>
      </c>
      <c r="BC85" s="38">
        <v>1.8E-3</v>
      </c>
      <c r="BD85" s="67">
        <v>2.8999999999999998E-3</v>
      </c>
      <c r="BE85" s="67">
        <v>3.7000000000000002E-3</v>
      </c>
      <c r="BF85" s="48">
        <v>4.4000000000000003E-3</v>
      </c>
      <c r="BG85" s="38">
        <v>4.7999999999999996E-3</v>
      </c>
      <c r="BH85" s="38">
        <v>5.0000000000000001E-3</v>
      </c>
      <c r="BI85" s="38">
        <v>4.8999999999999998E-3</v>
      </c>
      <c r="BJ85" s="38">
        <v>4.7000000000000002E-3</v>
      </c>
      <c r="BK85" s="38">
        <v>4.3E-3</v>
      </c>
      <c r="BL85" s="38">
        <v>3.8999999999999998E-3</v>
      </c>
      <c r="BM85" s="39">
        <v>3.8E-3</v>
      </c>
      <c r="BN85" s="39">
        <v>3.7000000000000002E-3</v>
      </c>
      <c r="BO85" s="39">
        <v>3.5999999999999999E-3</v>
      </c>
      <c r="BP85" s="39">
        <v>3.5999999999999999E-3</v>
      </c>
      <c r="BQ85" s="39">
        <v>3.5999999999999999E-3</v>
      </c>
      <c r="BR85" s="39">
        <v>3.7000000000000002E-3</v>
      </c>
      <c r="BS85" s="39">
        <v>3.8E-3</v>
      </c>
      <c r="BT85" s="39">
        <v>3.8E-3</v>
      </c>
      <c r="BU85" s="39">
        <v>3.8999999999999998E-3</v>
      </c>
      <c r="BV85" s="39">
        <v>4.0000000000000001E-3</v>
      </c>
      <c r="BW85" s="39">
        <v>4.1999999999999997E-3</v>
      </c>
      <c r="BX85" s="39">
        <v>4.3E-3</v>
      </c>
      <c r="BY85" s="39">
        <v>4.4000000000000003E-3</v>
      </c>
      <c r="BZ85" s="39">
        <v>4.5999999999999999E-3</v>
      </c>
      <c r="CA85" s="39">
        <v>4.7999999999999996E-3</v>
      </c>
      <c r="CB85" s="39">
        <v>4.8999999999999998E-3</v>
      </c>
      <c r="CC85" s="39">
        <v>5.1000000000000004E-3</v>
      </c>
      <c r="CD85" s="39">
        <v>5.1999999999999998E-3</v>
      </c>
      <c r="CE85" s="39">
        <v>5.4000000000000003E-3</v>
      </c>
      <c r="CF85" s="39">
        <v>5.4999999999999997E-3</v>
      </c>
    </row>
    <row r="86" spans="1:84">
      <c r="A86" s="32">
        <v>103</v>
      </c>
      <c r="B86" s="38">
        <v>-9.5999999999999992E-3</v>
      </c>
      <c r="C86" s="38">
        <v>-8.3999999999999995E-3</v>
      </c>
      <c r="D86" s="38">
        <v>-7.1000000000000004E-3</v>
      </c>
      <c r="E86" s="38">
        <v>-5.8999999999999999E-3</v>
      </c>
      <c r="F86" s="38">
        <v>-4.7000000000000002E-3</v>
      </c>
      <c r="G86" s="38">
        <v>-3.3999999999999998E-3</v>
      </c>
      <c r="H86" s="38">
        <v>-2.2000000000000001E-3</v>
      </c>
      <c r="I86" s="38">
        <v>-8.9999999999999998E-4</v>
      </c>
      <c r="J86" s="38">
        <v>2.9999999999999997E-4</v>
      </c>
      <c r="K86" s="38">
        <v>1.6000000000000001E-3</v>
      </c>
      <c r="L86" s="38">
        <v>2.8E-3</v>
      </c>
      <c r="M86" s="38">
        <v>4.0000000000000001E-3</v>
      </c>
      <c r="N86" s="38">
        <v>5.1999999999999998E-3</v>
      </c>
      <c r="O86" s="38">
        <v>6.1999999999999998E-3</v>
      </c>
      <c r="P86" s="38">
        <v>7.1999999999999998E-3</v>
      </c>
      <c r="Q86" s="38">
        <v>8.0999999999999996E-3</v>
      </c>
      <c r="R86" s="38">
        <v>8.8999999999999999E-3</v>
      </c>
      <c r="S86" s="38">
        <v>9.4999999999999998E-3</v>
      </c>
      <c r="T86" s="38">
        <v>9.9000000000000008E-3</v>
      </c>
      <c r="U86" s="38">
        <v>1.0200000000000001E-2</v>
      </c>
      <c r="V86" s="38">
        <v>1.0200000000000001E-2</v>
      </c>
      <c r="W86" s="38">
        <v>1.01E-2</v>
      </c>
      <c r="X86" s="38">
        <v>9.7999999999999997E-3</v>
      </c>
      <c r="Y86" s="38">
        <v>9.4000000000000004E-3</v>
      </c>
      <c r="Z86" s="38">
        <v>8.8000000000000005E-3</v>
      </c>
      <c r="AA86" s="38">
        <v>8.0999999999999996E-3</v>
      </c>
      <c r="AB86" s="38">
        <v>7.3000000000000001E-3</v>
      </c>
      <c r="AC86" s="38">
        <v>6.4999999999999997E-3</v>
      </c>
      <c r="AD86" s="38">
        <v>5.7000000000000002E-3</v>
      </c>
      <c r="AE86" s="38">
        <v>4.7999999999999996E-3</v>
      </c>
      <c r="AF86" s="38">
        <v>4.0000000000000001E-3</v>
      </c>
      <c r="AG86" s="38">
        <v>3.0999999999999999E-3</v>
      </c>
      <c r="AH86" s="38">
        <v>2.3999999999999998E-3</v>
      </c>
      <c r="AI86" s="38">
        <v>1.6999999999999999E-3</v>
      </c>
      <c r="AJ86" s="38">
        <v>1.1000000000000001E-3</v>
      </c>
      <c r="AK86" s="38">
        <v>5.0000000000000001E-4</v>
      </c>
      <c r="AL86" s="38">
        <v>0</v>
      </c>
      <c r="AM86" s="38">
        <v>-5.0000000000000001E-4</v>
      </c>
      <c r="AN86" s="38">
        <v>-8.9999999999999998E-4</v>
      </c>
      <c r="AO86" s="38">
        <v>-1.5E-3</v>
      </c>
      <c r="AP86" s="38">
        <v>-2.0999999999999999E-3</v>
      </c>
      <c r="AQ86" s="38">
        <v>-2.7000000000000001E-3</v>
      </c>
      <c r="AR86" s="38">
        <v>-3.3E-3</v>
      </c>
      <c r="AS86" s="38">
        <v>-3.8E-3</v>
      </c>
      <c r="AT86" s="38">
        <v>-4.1999999999999997E-3</v>
      </c>
      <c r="AU86" s="38">
        <v>-4.4000000000000003E-3</v>
      </c>
      <c r="AV86" s="38">
        <v>-4.4000000000000003E-3</v>
      </c>
      <c r="AW86" s="38">
        <v>-4.1000000000000003E-3</v>
      </c>
      <c r="AX86" s="38">
        <v>-3.5000000000000001E-3</v>
      </c>
      <c r="AY86" s="38">
        <v>-2.7000000000000001E-3</v>
      </c>
      <c r="AZ86" s="38">
        <v>-1.6999999999999999E-3</v>
      </c>
      <c r="BA86" s="38">
        <v>-5.9999999999999995E-4</v>
      </c>
      <c r="BB86" s="38">
        <v>5.9999999999999995E-4</v>
      </c>
      <c r="BC86" s="38">
        <v>1.6999999999999999E-3</v>
      </c>
      <c r="BD86" s="67">
        <v>2.7000000000000001E-3</v>
      </c>
      <c r="BE86" s="67">
        <v>3.5000000000000001E-3</v>
      </c>
      <c r="BF86" s="48">
        <v>4.1000000000000003E-3</v>
      </c>
      <c r="BG86" s="38">
        <v>4.4000000000000003E-3</v>
      </c>
      <c r="BH86" s="38">
        <v>4.5999999999999999E-3</v>
      </c>
      <c r="BI86" s="38">
        <v>4.4999999999999997E-3</v>
      </c>
      <c r="BJ86" s="38">
        <v>4.3E-3</v>
      </c>
      <c r="BK86" s="38">
        <v>4.0000000000000001E-3</v>
      </c>
      <c r="BL86" s="38">
        <v>3.5999999999999999E-3</v>
      </c>
      <c r="BM86" s="39">
        <v>3.5000000000000001E-3</v>
      </c>
      <c r="BN86" s="39">
        <v>3.3999999999999998E-3</v>
      </c>
      <c r="BO86" s="39">
        <v>3.3E-3</v>
      </c>
      <c r="BP86" s="39">
        <v>3.3E-3</v>
      </c>
      <c r="BQ86" s="39">
        <v>3.3E-3</v>
      </c>
      <c r="BR86" s="39">
        <v>3.3999999999999998E-3</v>
      </c>
      <c r="BS86" s="39">
        <v>3.5000000000000001E-3</v>
      </c>
      <c r="BT86" s="39">
        <v>3.5999999999999999E-3</v>
      </c>
      <c r="BU86" s="39">
        <v>3.5999999999999999E-3</v>
      </c>
      <c r="BV86" s="39">
        <v>3.7000000000000002E-3</v>
      </c>
      <c r="BW86" s="39">
        <v>3.8E-3</v>
      </c>
      <c r="BX86" s="39">
        <v>4.0000000000000001E-3</v>
      </c>
      <c r="BY86" s="39">
        <v>4.1000000000000003E-3</v>
      </c>
      <c r="BZ86" s="39">
        <v>4.1999999999999997E-3</v>
      </c>
      <c r="CA86" s="39">
        <v>4.4000000000000003E-3</v>
      </c>
      <c r="CB86" s="39">
        <v>4.5999999999999999E-3</v>
      </c>
      <c r="CC86" s="39">
        <v>4.7000000000000002E-3</v>
      </c>
      <c r="CD86" s="39">
        <v>4.7999999999999996E-3</v>
      </c>
      <c r="CE86" s="39">
        <v>5.0000000000000001E-3</v>
      </c>
      <c r="CF86" s="39">
        <v>5.1000000000000004E-3</v>
      </c>
    </row>
    <row r="87" spans="1:84">
      <c r="A87" s="32">
        <v>104</v>
      </c>
      <c r="B87" s="38">
        <v>-8.8000000000000005E-3</v>
      </c>
      <c r="C87" s="38">
        <v>-7.7000000000000002E-3</v>
      </c>
      <c r="D87" s="38">
        <v>-6.4999999999999997E-3</v>
      </c>
      <c r="E87" s="38">
        <v>-5.4000000000000003E-3</v>
      </c>
      <c r="F87" s="38">
        <v>-4.3E-3</v>
      </c>
      <c r="G87" s="38">
        <v>-3.0999999999999999E-3</v>
      </c>
      <c r="H87" s="38">
        <v>-2E-3</v>
      </c>
      <c r="I87" s="38">
        <v>-8.9999999999999998E-4</v>
      </c>
      <c r="J87" s="38">
        <v>2.9999999999999997E-4</v>
      </c>
      <c r="K87" s="38">
        <v>1.4E-3</v>
      </c>
      <c r="L87" s="38">
        <v>2.5999999999999999E-3</v>
      </c>
      <c r="M87" s="38">
        <v>3.7000000000000002E-3</v>
      </c>
      <c r="N87" s="38">
        <v>4.7000000000000002E-3</v>
      </c>
      <c r="O87" s="38">
        <v>5.7000000000000002E-3</v>
      </c>
      <c r="P87" s="38">
        <v>6.6E-3</v>
      </c>
      <c r="Q87" s="38">
        <v>7.4999999999999997E-3</v>
      </c>
      <c r="R87" s="38">
        <v>8.2000000000000007E-3</v>
      </c>
      <c r="S87" s="38">
        <v>8.6999999999999994E-3</v>
      </c>
      <c r="T87" s="38">
        <v>9.1000000000000004E-3</v>
      </c>
      <c r="U87" s="38">
        <v>9.2999999999999992E-3</v>
      </c>
      <c r="V87" s="38">
        <v>9.4000000000000004E-3</v>
      </c>
      <c r="W87" s="38">
        <v>9.2999999999999992E-3</v>
      </c>
      <c r="X87" s="38">
        <v>8.9999999999999993E-3</v>
      </c>
      <c r="Y87" s="38">
        <v>8.6E-3</v>
      </c>
      <c r="Z87" s="38">
        <v>8.0999999999999996E-3</v>
      </c>
      <c r="AA87" s="38">
        <v>7.4000000000000003E-3</v>
      </c>
      <c r="AB87" s="38">
        <v>6.7000000000000002E-3</v>
      </c>
      <c r="AC87" s="38">
        <v>6.0000000000000001E-3</v>
      </c>
      <c r="AD87" s="38">
        <v>5.1999999999999998E-3</v>
      </c>
      <c r="AE87" s="38">
        <v>4.4000000000000003E-3</v>
      </c>
      <c r="AF87" s="38">
        <v>3.5999999999999999E-3</v>
      </c>
      <c r="AG87" s="38">
        <v>2.8999999999999998E-3</v>
      </c>
      <c r="AH87" s="38">
        <v>2.2000000000000001E-3</v>
      </c>
      <c r="AI87" s="38">
        <v>1.5E-3</v>
      </c>
      <c r="AJ87" s="38">
        <v>1E-3</v>
      </c>
      <c r="AK87" s="38">
        <v>5.0000000000000001E-4</v>
      </c>
      <c r="AL87" s="38">
        <v>0</v>
      </c>
      <c r="AM87" s="38">
        <v>-4.0000000000000002E-4</v>
      </c>
      <c r="AN87" s="38">
        <v>-8.9999999999999998E-4</v>
      </c>
      <c r="AO87" s="38">
        <v>-1.4E-3</v>
      </c>
      <c r="AP87" s="38">
        <v>-1.9E-3</v>
      </c>
      <c r="AQ87" s="38">
        <v>-2.5000000000000001E-3</v>
      </c>
      <c r="AR87" s="38">
        <v>-3.0000000000000001E-3</v>
      </c>
      <c r="AS87" s="38">
        <v>-3.5000000000000001E-3</v>
      </c>
      <c r="AT87" s="38">
        <v>-3.8E-3</v>
      </c>
      <c r="AU87" s="38">
        <v>-4.0000000000000001E-3</v>
      </c>
      <c r="AV87" s="38">
        <v>-4.0000000000000001E-3</v>
      </c>
      <c r="AW87" s="38">
        <v>-3.7000000000000002E-3</v>
      </c>
      <c r="AX87" s="38">
        <v>-3.2000000000000002E-3</v>
      </c>
      <c r="AY87" s="38">
        <v>-2.5000000000000001E-3</v>
      </c>
      <c r="AZ87" s="38">
        <v>-1.6000000000000001E-3</v>
      </c>
      <c r="BA87" s="38">
        <v>-5.0000000000000001E-4</v>
      </c>
      <c r="BB87" s="38">
        <v>5.0000000000000001E-4</v>
      </c>
      <c r="BC87" s="38">
        <v>1.5E-3</v>
      </c>
      <c r="BD87" s="67">
        <v>2.3999999999999998E-3</v>
      </c>
      <c r="BE87" s="67">
        <v>3.2000000000000002E-3</v>
      </c>
      <c r="BF87" s="48">
        <v>3.7000000000000002E-3</v>
      </c>
      <c r="BG87" s="38">
        <v>4.1000000000000003E-3</v>
      </c>
      <c r="BH87" s="38">
        <v>4.1999999999999997E-3</v>
      </c>
      <c r="BI87" s="38">
        <v>4.1000000000000003E-3</v>
      </c>
      <c r="BJ87" s="38">
        <v>4.0000000000000001E-3</v>
      </c>
      <c r="BK87" s="38">
        <v>3.7000000000000002E-3</v>
      </c>
      <c r="BL87" s="38">
        <v>3.3E-3</v>
      </c>
      <c r="BM87" s="39">
        <v>3.2000000000000002E-3</v>
      </c>
      <c r="BN87" s="39">
        <v>3.0999999999999999E-3</v>
      </c>
      <c r="BO87" s="39">
        <v>3.0999999999999999E-3</v>
      </c>
      <c r="BP87" s="39">
        <v>3.0000000000000001E-3</v>
      </c>
      <c r="BQ87" s="39">
        <v>3.0999999999999999E-3</v>
      </c>
      <c r="BR87" s="39">
        <v>3.0999999999999999E-3</v>
      </c>
      <c r="BS87" s="39">
        <v>3.2000000000000002E-3</v>
      </c>
      <c r="BT87" s="39">
        <v>3.3E-3</v>
      </c>
      <c r="BU87" s="39">
        <v>3.3E-3</v>
      </c>
      <c r="BV87" s="39">
        <v>3.3999999999999998E-3</v>
      </c>
      <c r="BW87" s="39">
        <v>3.5000000000000001E-3</v>
      </c>
      <c r="BX87" s="39">
        <v>3.5999999999999999E-3</v>
      </c>
      <c r="BY87" s="39">
        <v>3.8E-3</v>
      </c>
      <c r="BZ87" s="39">
        <v>3.8999999999999998E-3</v>
      </c>
      <c r="CA87" s="39">
        <v>4.0000000000000001E-3</v>
      </c>
      <c r="CB87" s="39">
        <v>4.1999999999999997E-3</v>
      </c>
      <c r="CC87" s="39">
        <v>4.3E-3</v>
      </c>
      <c r="CD87" s="39">
        <v>4.4000000000000003E-3</v>
      </c>
      <c r="CE87" s="39">
        <v>4.5999999999999999E-3</v>
      </c>
      <c r="CF87" s="39">
        <v>4.7000000000000002E-3</v>
      </c>
    </row>
    <row r="88" spans="1:84">
      <c r="A88" s="32">
        <v>105</v>
      </c>
      <c r="B88" s="38">
        <v>-8.0000000000000002E-3</v>
      </c>
      <c r="C88" s="38">
        <v>-7.0000000000000001E-3</v>
      </c>
      <c r="D88" s="38">
        <v>-6.0000000000000001E-3</v>
      </c>
      <c r="E88" s="38">
        <v>-4.8999999999999998E-3</v>
      </c>
      <c r="F88" s="38">
        <v>-3.8999999999999998E-3</v>
      </c>
      <c r="G88" s="38">
        <v>-2.8999999999999998E-3</v>
      </c>
      <c r="H88" s="38">
        <v>-1.8E-3</v>
      </c>
      <c r="I88" s="38">
        <v>-8.0000000000000004E-4</v>
      </c>
      <c r="J88" s="38">
        <v>2.9999999999999997E-4</v>
      </c>
      <c r="K88" s="38">
        <v>1.2999999999999999E-3</v>
      </c>
      <c r="L88" s="38">
        <v>2.3E-3</v>
      </c>
      <c r="M88" s="38">
        <v>3.3E-3</v>
      </c>
      <c r="N88" s="38">
        <v>4.3E-3</v>
      </c>
      <c r="O88" s="38">
        <v>5.1999999999999998E-3</v>
      </c>
      <c r="P88" s="38">
        <v>6.0000000000000001E-3</v>
      </c>
      <c r="Q88" s="38">
        <v>6.7999999999999996E-3</v>
      </c>
      <c r="R88" s="38">
        <v>7.4000000000000003E-3</v>
      </c>
      <c r="S88" s="38">
        <v>7.9000000000000008E-3</v>
      </c>
      <c r="T88" s="38">
        <v>8.3000000000000001E-3</v>
      </c>
      <c r="U88" s="38">
        <v>8.5000000000000006E-3</v>
      </c>
      <c r="V88" s="38">
        <v>8.5000000000000006E-3</v>
      </c>
      <c r="W88" s="38">
        <v>8.3999999999999995E-3</v>
      </c>
      <c r="X88" s="38">
        <v>8.2000000000000007E-3</v>
      </c>
      <c r="Y88" s="38">
        <v>7.7999999999999996E-3</v>
      </c>
      <c r="Z88" s="38">
        <v>7.3000000000000001E-3</v>
      </c>
      <c r="AA88" s="38">
        <v>6.7999999999999996E-3</v>
      </c>
      <c r="AB88" s="38">
        <v>6.1000000000000004E-3</v>
      </c>
      <c r="AC88" s="38">
        <v>5.4000000000000003E-3</v>
      </c>
      <c r="AD88" s="38">
        <v>4.7000000000000002E-3</v>
      </c>
      <c r="AE88" s="38">
        <v>4.0000000000000001E-3</v>
      </c>
      <c r="AF88" s="38">
        <v>3.3E-3</v>
      </c>
      <c r="AG88" s="38">
        <v>2.5999999999999999E-3</v>
      </c>
      <c r="AH88" s="38">
        <v>2E-3</v>
      </c>
      <c r="AI88" s="38">
        <v>1.4E-3</v>
      </c>
      <c r="AJ88" s="38">
        <v>8.9999999999999998E-4</v>
      </c>
      <c r="AK88" s="38">
        <v>4.0000000000000002E-4</v>
      </c>
      <c r="AL88" s="38">
        <v>0</v>
      </c>
      <c r="AM88" s="38">
        <v>-4.0000000000000002E-4</v>
      </c>
      <c r="AN88" s="38">
        <v>-8.0000000000000004E-4</v>
      </c>
      <c r="AO88" s="38">
        <v>-1.1999999999999999E-3</v>
      </c>
      <c r="AP88" s="38">
        <v>-1.6999999999999999E-3</v>
      </c>
      <c r="AQ88" s="38">
        <v>-2.2000000000000001E-3</v>
      </c>
      <c r="AR88" s="38">
        <v>-2.7000000000000001E-3</v>
      </c>
      <c r="AS88" s="38">
        <v>-3.2000000000000002E-3</v>
      </c>
      <c r="AT88" s="38">
        <v>-3.5000000000000001E-3</v>
      </c>
      <c r="AU88" s="38">
        <v>-3.7000000000000002E-3</v>
      </c>
      <c r="AV88" s="38">
        <v>-3.5999999999999999E-3</v>
      </c>
      <c r="AW88" s="38">
        <v>-3.3999999999999998E-3</v>
      </c>
      <c r="AX88" s="38">
        <v>-2.8999999999999998E-3</v>
      </c>
      <c r="AY88" s="38">
        <v>-2.2000000000000001E-3</v>
      </c>
      <c r="AZ88" s="38">
        <v>-1.4E-3</v>
      </c>
      <c r="BA88" s="38">
        <v>-5.0000000000000001E-4</v>
      </c>
      <c r="BB88" s="38">
        <v>5.0000000000000001E-4</v>
      </c>
      <c r="BC88" s="38">
        <v>1.4E-3</v>
      </c>
      <c r="BD88" s="67">
        <v>2.2000000000000001E-3</v>
      </c>
      <c r="BE88" s="67">
        <v>2.8999999999999998E-3</v>
      </c>
      <c r="BF88" s="48">
        <v>3.3999999999999998E-3</v>
      </c>
      <c r="BG88" s="38">
        <v>3.7000000000000002E-3</v>
      </c>
      <c r="BH88" s="38">
        <v>3.8E-3</v>
      </c>
      <c r="BI88" s="38">
        <v>3.8E-3</v>
      </c>
      <c r="BJ88" s="38">
        <v>3.5999999999999999E-3</v>
      </c>
      <c r="BK88" s="38">
        <v>3.3E-3</v>
      </c>
      <c r="BL88" s="38">
        <v>3.0000000000000001E-3</v>
      </c>
      <c r="BM88" s="39">
        <v>2.8999999999999998E-3</v>
      </c>
      <c r="BN88" s="39">
        <v>2.8E-3</v>
      </c>
      <c r="BO88" s="39">
        <v>2.8E-3</v>
      </c>
      <c r="BP88" s="39">
        <v>2.8E-3</v>
      </c>
      <c r="BQ88" s="39">
        <v>2.8E-3</v>
      </c>
      <c r="BR88" s="39">
        <v>2.8E-3</v>
      </c>
      <c r="BS88" s="39">
        <v>2.8999999999999998E-3</v>
      </c>
      <c r="BT88" s="39">
        <v>3.0000000000000001E-3</v>
      </c>
      <c r="BU88" s="39">
        <v>3.0000000000000001E-3</v>
      </c>
      <c r="BV88" s="39">
        <v>3.0999999999999999E-3</v>
      </c>
      <c r="BW88" s="39">
        <v>3.2000000000000002E-3</v>
      </c>
      <c r="BX88" s="39">
        <v>3.3E-3</v>
      </c>
      <c r="BY88" s="39">
        <v>3.3999999999999998E-3</v>
      </c>
      <c r="BZ88" s="39">
        <v>3.5000000000000001E-3</v>
      </c>
      <c r="CA88" s="39">
        <v>3.7000000000000002E-3</v>
      </c>
      <c r="CB88" s="39">
        <v>3.8E-3</v>
      </c>
      <c r="CC88" s="39">
        <v>3.8999999999999998E-3</v>
      </c>
      <c r="CD88" s="39">
        <v>4.0000000000000001E-3</v>
      </c>
      <c r="CE88" s="39">
        <v>4.1000000000000003E-3</v>
      </c>
      <c r="CF88" s="39">
        <v>4.3E-3</v>
      </c>
    </row>
    <row r="89" spans="1:84">
      <c r="A89" s="32">
        <v>106</v>
      </c>
      <c r="B89" s="38">
        <v>-7.1999999999999998E-3</v>
      </c>
      <c r="C89" s="38">
        <v>-6.3E-3</v>
      </c>
      <c r="D89" s="38">
        <v>-5.4000000000000003E-3</v>
      </c>
      <c r="E89" s="38">
        <v>-4.4000000000000003E-3</v>
      </c>
      <c r="F89" s="38">
        <v>-3.5000000000000001E-3</v>
      </c>
      <c r="G89" s="38">
        <v>-2.5999999999999999E-3</v>
      </c>
      <c r="H89" s="38">
        <v>-1.6000000000000001E-3</v>
      </c>
      <c r="I89" s="38">
        <v>-6.9999999999999999E-4</v>
      </c>
      <c r="J89" s="38">
        <v>2.0000000000000001E-4</v>
      </c>
      <c r="K89" s="38">
        <v>1.1999999999999999E-3</v>
      </c>
      <c r="L89" s="38">
        <v>2.0999999999999999E-3</v>
      </c>
      <c r="M89" s="38">
        <v>3.0000000000000001E-3</v>
      </c>
      <c r="N89" s="38">
        <v>3.8999999999999998E-3</v>
      </c>
      <c r="O89" s="38">
        <v>4.7000000000000002E-3</v>
      </c>
      <c r="P89" s="38">
        <v>5.4000000000000003E-3</v>
      </c>
      <c r="Q89" s="38">
        <v>6.1000000000000004E-3</v>
      </c>
      <c r="R89" s="38">
        <v>6.7000000000000002E-3</v>
      </c>
      <c r="S89" s="38">
        <v>7.1000000000000004E-3</v>
      </c>
      <c r="T89" s="38">
        <v>7.4000000000000003E-3</v>
      </c>
      <c r="U89" s="38">
        <v>7.6E-3</v>
      </c>
      <c r="V89" s="38">
        <v>7.7000000000000002E-3</v>
      </c>
      <c r="W89" s="38">
        <v>7.6E-3</v>
      </c>
      <c r="X89" s="38">
        <v>7.4000000000000003E-3</v>
      </c>
      <c r="Y89" s="38">
        <v>7.0000000000000001E-3</v>
      </c>
      <c r="Z89" s="38">
        <v>6.6E-3</v>
      </c>
      <c r="AA89" s="38">
        <v>6.1000000000000004E-3</v>
      </c>
      <c r="AB89" s="38">
        <v>5.4999999999999997E-3</v>
      </c>
      <c r="AC89" s="38">
        <v>4.8999999999999998E-3</v>
      </c>
      <c r="AD89" s="38">
        <v>4.3E-3</v>
      </c>
      <c r="AE89" s="38">
        <v>3.5999999999999999E-3</v>
      </c>
      <c r="AF89" s="38">
        <v>3.0000000000000001E-3</v>
      </c>
      <c r="AG89" s="38">
        <v>2.3999999999999998E-3</v>
      </c>
      <c r="AH89" s="38">
        <v>1.8E-3</v>
      </c>
      <c r="AI89" s="38">
        <v>1.2999999999999999E-3</v>
      </c>
      <c r="AJ89" s="38">
        <v>8.0000000000000004E-4</v>
      </c>
      <c r="AK89" s="38">
        <v>4.0000000000000002E-4</v>
      </c>
      <c r="AL89" s="38">
        <v>0</v>
      </c>
      <c r="AM89" s="38">
        <v>-2.9999999999999997E-4</v>
      </c>
      <c r="AN89" s="38">
        <v>-6.9999999999999999E-4</v>
      </c>
      <c r="AO89" s="38">
        <v>-1.1000000000000001E-3</v>
      </c>
      <c r="AP89" s="38">
        <v>-1.5E-3</v>
      </c>
      <c r="AQ89" s="38">
        <v>-2E-3</v>
      </c>
      <c r="AR89" s="38">
        <v>-2.5000000000000001E-3</v>
      </c>
      <c r="AS89" s="38">
        <v>-2.8999999999999998E-3</v>
      </c>
      <c r="AT89" s="38">
        <v>-3.0999999999999999E-3</v>
      </c>
      <c r="AU89" s="38">
        <v>-3.3E-3</v>
      </c>
      <c r="AV89" s="38">
        <v>-3.3E-3</v>
      </c>
      <c r="AW89" s="38">
        <v>-3.0000000000000001E-3</v>
      </c>
      <c r="AX89" s="38">
        <v>-2.5999999999999999E-3</v>
      </c>
      <c r="AY89" s="38">
        <v>-2E-3</v>
      </c>
      <c r="AZ89" s="38">
        <v>-1.2999999999999999E-3</v>
      </c>
      <c r="BA89" s="38">
        <v>-4.0000000000000002E-4</v>
      </c>
      <c r="BB89" s="38">
        <v>4.0000000000000002E-4</v>
      </c>
      <c r="BC89" s="38">
        <v>1.2999999999999999E-3</v>
      </c>
      <c r="BD89" s="67">
        <v>2E-3</v>
      </c>
      <c r="BE89" s="67">
        <v>2.5999999999999999E-3</v>
      </c>
      <c r="BF89" s="48">
        <v>3.0000000000000001E-3</v>
      </c>
      <c r="BG89" s="38">
        <v>3.3E-3</v>
      </c>
      <c r="BH89" s="38">
        <v>3.3999999999999998E-3</v>
      </c>
      <c r="BI89" s="38">
        <v>3.3999999999999998E-3</v>
      </c>
      <c r="BJ89" s="38">
        <v>3.2000000000000002E-3</v>
      </c>
      <c r="BK89" s="38">
        <v>3.0000000000000001E-3</v>
      </c>
      <c r="BL89" s="38">
        <v>2.7000000000000001E-3</v>
      </c>
      <c r="BM89" s="39">
        <v>2.5999999999999999E-3</v>
      </c>
      <c r="BN89" s="39">
        <v>2.5000000000000001E-3</v>
      </c>
      <c r="BO89" s="39">
        <v>2.5000000000000001E-3</v>
      </c>
      <c r="BP89" s="39">
        <v>2.5000000000000001E-3</v>
      </c>
      <c r="BQ89" s="39">
        <v>2.5000000000000001E-3</v>
      </c>
      <c r="BR89" s="39">
        <v>2.5000000000000001E-3</v>
      </c>
      <c r="BS89" s="39">
        <v>2.5999999999999999E-3</v>
      </c>
      <c r="BT89" s="39">
        <v>2.7000000000000001E-3</v>
      </c>
      <c r="BU89" s="39">
        <v>2.7000000000000001E-3</v>
      </c>
      <c r="BV89" s="39">
        <v>2.8E-3</v>
      </c>
      <c r="BW89" s="39">
        <v>2.8999999999999998E-3</v>
      </c>
      <c r="BX89" s="39">
        <v>3.0000000000000001E-3</v>
      </c>
      <c r="BY89" s="39">
        <v>3.0999999999999999E-3</v>
      </c>
      <c r="BZ89" s="39">
        <v>3.2000000000000002E-3</v>
      </c>
      <c r="CA89" s="39">
        <v>3.3E-3</v>
      </c>
      <c r="CB89" s="39">
        <v>3.3999999999999998E-3</v>
      </c>
      <c r="CC89" s="39">
        <v>3.5000000000000001E-3</v>
      </c>
      <c r="CD89" s="39">
        <v>3.5999999999999999E-3</v>
      </c>
      <c r="CE89" s="39">
        <v>3.7000000000000002E-3</v>
      </c>
      <c r="CF89" s="39">
        <v>3.8E-3</v>
      </c>
    </row>
    <row r="90" spans="1:84">
      <c r="A90" s="32">
        <v>107</v>
      </c>
      <c r="B90" s="38">
        <v>-6.4000000000000003E-3</v>
      </c>
      <c r="C90" s="38">
        <v>-5.5999999999999999E-3</v>
      </c>
      <c r="D90" s="38">
        <v>-4.7999999999999996E-3</v>
      </c>
      <c r="E90" s="38">
        <v>-3.8999999999999998E-3</v>
      </c>
      <c r="F90" s="38">
        <v>-3.0999999999999999E-3</v>
      </c>
      <c r="G90" s="38">
        <v>-2.3E-3</v>
      </c>
      <c r="H90" s="38">
        <v>-1.5E-3</v>
      </c>
      <c r="I90" s="38">
        <v>-5.9999999999999995E-4</v>
      </c>
      <c r="J90" s="38">
        <v>2.0000000000000001E-4</v>
      </c>
      <c r="K90" s="38">
        <v>1E-3</v>
      </c>
      <c r="L90" s="38">
        <v>1.9E-3</v>
      </c>
      <c r="M90" s="38">
        <v>2.7000000000000001E-3</v>
      </c>
      <c r="N90" s="38">
        <v>3.3999999999999998E-3</v>
      </c>
      <c r="O90" s="38">
        <v>4.1999999999999997E-3</v>
      </c>
      <c r="P90" s="38">
        <v>4.7999999999999996E-3</v>
      </c>
      <c r="Q90" s="38">
        <v>5.4000000000000003E-3</v>
      </c>
      <c r="R90" s="38">
        <v>5.8999999999999999E-3</v>
      </c>
      <c r="S90" s="38">
        <v>6.3E-3</v>
      </c>
      <c r="T90" s="38">
        <v>6.6E-3</v>
      </c>
      <c r="U90" s="38">
        <v>6.7999999999999996E-3</v>
      </c>
      <c r="V90" s="38">
        <v>6.7999999999999996E-3</v>
      </c>
      <c r="W90" s="38">
        <v>6.7000000000000002E-3</v>
      </c>
      <c r="X90" s="38">
        <v>6.4999999999999997E-3</v>
      </c>
      <c r="Y90" s="38">
        <v>6.1999999999999998E-3</v>
      </c>
      <c r="Z90" s="38">
        <v>5.8999999999999999E-3</v>
      </c>
      <c r="AA90" s="38">
        <v>5.4000000000000003E-3</v>
      </c>
      <c r="AB90" s="38">
        <v>4.8999999999999998E-3</v>
      </c>
      <c r="AC90" s="38">
        <v>4.3E-3</v>
      </c>
      <c r="AD90" s="38">
        <v>3.8E-3</v>
      </c>
      <c r="AE90" s="38">
        <v>3.2000000000000002E-3</v>
      </c>
      <c r="AF90" s="38">
        <v>2.5999999999999999E-3</v>
      </c>
      <c r="AG90" s="38">
        <v>2.0999999999999999E-3</v>
      </c>
      <c r="AH90" s="38">
        <v>1.6000000000000001E-3</v>
      </c>
      <c r="AI90" s="38">
        <v>1.1000000000000001E-3</v>
      </c>
      <c r="AJ90" s="38">
        <v>6.9999999999999999E-4</v>
      </c>
      <c r="AK90" s="38">
        <v>2.9999999999999997E-4</v>
      </c>
      <c r="AL90" s="38">
        <v>0</v>
      </c>
      <c r="AM90" s="38">
        <v>-2.9999999999999997E-4</v>
      </c>
      <c r="AN90" s="38">
        <v>-5.9999999999999995E-4</v>
      </c>
      <c r="AO90" s="38">
        <v>-1E-3</v>
      </c>
      <c r="AP90" s="38">
        <v>-1.4E-3</v>
      </c>
      <c r="AQ90" s="38">
        <v>-1.8E-3</v>
      </c>
      <c r="AR90" s="38">
        <v>-2.2000000000000001E-3</v>
      </c>
      <c r="AS90" s="38">
        <v>-2.5000000000000001E-3</v>
      </c>
      <c r="AT90" s="38">
        <v>-2.8E-3</v>
      </c>
      <c r="AU90" s="38">
        <v>-2.8999999999999998E-3</v>
      </c>
      <c r="AV90" s="38">
        <v>-2.8999999999999998E-3</v>
      </c>
      <c r="AW90" s="38">
        <v>-2.7000000000000001E-3</v>
      </c>
      <c r="AX90" s="38">
        <v>-2.3E-3</v>
      </c>
      <c r="AY90" s="38">
        <v>-1.8E-3</v>
      </c>
      <c r="AZ90" s="38">
        <v>-1.1000000000000001E-3</v>
      </c>
      <c r="BA90" s="38">
        <v>-4.0000000000000002E-4</v>
      </c>
      <c r="BB90" s="38">
        <v>4.0000000000000002E-4</v>
      </c>
      <c r="BC90" s="38">
        <v>1.1000000000000001E-3</v>
      </c>
      <c r="BD90" s="67">
        <v>1.8E-3</v>
      </c>
      <c r="BE90" s="67">
        <v>2.3E-3</v>
      </c>
      <c r="BF90" s="48">
        <v>2.7000000000000001E-3</v>
      </c>
      <c r="BG90" s="38">
        <v>2.8999999999999998E-3</v>
      </c>
      <c r="BH90" s="38">
        <v>3.0000000000000001E-3</v>
      </c>
      <c r="BI90" s="38">
        <v>3.0000000000000001E-3</v>
      </c>
      <c r="BJ90" s="38">
        <v>2.8999999999999998E-3</v>
      </c>
      <c r="BK90" s="38">
        <v>2.7000000000000001E-3</v>
      </c>
      <c r="BL90" s="38">
        <v>2.3999999999999998E-3</v>
      </c>
      <c r="BM90" s="39">
        <v>2.3E-3</v>
      </c>
      <c r="BN90" s="39">
        <v>2.3E-3</v>
      </c>
      <c r="BO90" s="39">
        <v>2.2000000000000001E-3</v>
      </c>
      <c r="BP90" s="39">
        <v>2.2000000000000001E-3</v>
      </c>
      <c r="BQ90" s="39">
        <v>2.2000000000000001E-3</v>
      </c>
      <c r="BR90" s="39">
        <v>2.3E-3</v>
      </c>
      <c r="BS90" s="39">
        <v>2.3E-3</v>
      </c>
      <c r="BT90" s="39">
        <v>2.3999999999999998E-3</v>
      </c>
      <c r="BU90" s="39">
        <v>2.3999999999999998E-3</v>
      </c>
      <c r="BV90" s="39">
        <v>2.5000000000000001E-3</v>
      </c>
      <c r="BW90" s="39">
        <v>2.5999999999999999E-3</v>
      </c>
      <c r="BX90" s="39">
        <v>2.5999999999999999E-3</v>
      </c>
      <c r="BY90" s="39">
        <v>2.7000000000000001E-3</v>
      </c>
      <c r="BZ90" s="39">
        <v>2.8E-3</v>
      </c>
      <c r="CA90" s="39">
        <v>2.8999999999999998E-3</v>
      </c>
      <c r="CB90" s="39">
        <v>3.0000000000000001E-3</v>
      </c>
      <c r="CC90" s="39">
        <v>3.0999999999999999E-3</v>
      </c>
      <c r="CD90" s="39">
        <v>3.2000000000000002E-3</v>
      </c>
      <c r="CE90" s="39">
        <v>3.3E-3</v>
      </c>
      <c r="CF90" s="39">
        <v>3.3999999999999998E-3</v>
      </c>
    </row>
    <row r="91" spans="1:84">
      <c r="A91" s="32">
        <v>108</v>
      </c>
      <c r="B91" s="38">
        <v>-5.5999999999999999E-3</v>
      </c>
      <c r="C91" s="38">
        <v>-4.8999999999999998E-3</v>
      </c>
      <c r="D91" s="38">
        <v>-4.1999999999999997E-3</v>
      </c>
      <c r="E91" s="38">
        <v>-3.3999999999999998E-3</v>
      </c>
      <c r="F91" s="38">
        <v>-2.7000000000000001E-3</v>
      </c>
      <c r="G91" s="38">
        <v>-2E-3</v>
      </c>
      <c r="H91" s="38">
        <v>-1.2999999999999999E-3</v>
      </c>
      <c r="I91" s="38">
        <v>-5.0000000000000001E-4</v>
      </c>
      <c r="J91" s="38">
        <v>2.0000000000000001E-4</v>
      </c>
      <c r="K91" s="38">
        <v>8.9999999999999998E-4</v>
      </c>
      <c r="L91" s="38">
        <v>1.6000000000000001E-3</v>
      </c>
      <c r="M91" s="38">
        <v>2.3E-3</v>
      </c>
      <c r="N91" s="38">
        <v>3.0000000000000001E-3</v>
      </c>
      <c r="O91" s="38">
        <v>3.5999999999999999E-3</v>
      </c>
      <c r="P91" s="38">
        <v>4.1999999999999997E-3</v>
      </c>
      <c r="Q91" s="38">
        <v>4.7000000000000002E-3</v>
      </c>
      <c r="R91" s="38">
        <v>5.1999999999999998E-3</v>
      </c>
      <c r="S91" s="38">
        <v>5.4999999999999997E-3</v>
      </c>
      <c r="T91" s="38">
        <v>5.7999999999999996E-3</v>
      </c>
      <c r="U91" s="38">
        <v>5.8999999999999999E-3</v>
      </c>
      <c r="V91" s="38">
        <v>6.0000000000000001E-3</v>
      </c>
      <c r="W91" s="38">
        <v>5.8999999999999999E-3</v>
      </c>
      <c r="X91" s="38">
        <v>5.7000000000000002E-3</v>
      </c>
      <c r="Y91" s="38">
        <v>5.4999999999999997E-3</v>
      </c>
      <c r="Z91" s="38">
        <v>5.1000000000000004E-3</v>
      </c>
      <c r="AA91" s="38">
        <v>4.7000000000000002E-3</v>
      </c>
      <c r="AB91" s="38">
        <v>4.3E-3</v>
      </c>
      <c r="AC91" s="38">
        <v>3.8E-3</v>
      </c>
      <c r="AD91" s="38">
        <v>3.3E-3</v>
      </c>
      <c r="AE91" s="38">
        <v>2.8E-3</v>
      </c>
      <c r="AF91" s="38">
        <v>2.3E-3</v>
      </c>
      <c r="AG91" s="38">
        <v>1.8E-3</v>
      </c>
      <c r="AH91" s="38">
        <v>1.4E-3</v>
      </c>
      <c r="AI91" s="38">
        <v>1E-3</v>
      </c>
      <c r="AJ91" s="38">
        <v>5.9999999999999995E-4</v>
      </c>
      <c r="AK91" s="38">
        <v>2.9999999999999997E-4</v>
      </c>
      <c r="AL91" s="38">
        <v>0</v>
      </c>
      <c r="AM91" s="38">
        <v>-2.9999999999999997E-4</v>
      </c>
      <c r="AN91" s="38">
        <v>-5.0000000000000001E-4</v>
      </c>
      <c r="AO91" s="38">
        <v>-8.9999999999999998E-4</v>
      </c>
      <c r="AP91" s="38">
        <v>-1.1999999999999999E-3</v>
      </c>
      <c r="AQ91" s="38">
        <v>-1.6000000000000001E-3</v>
      </c>
      <c r="AR91" s="38">
        <v>-1.9E-3</v>
      </c>
      <c r="AS91" s="38">
        <v>-2.2000000000000001E-3</v>
      </c>
      <c r="AT91" s="38">
        <v>-2.3999999999999998E-3</v>
      </c>
      <c r="AU91" s="38">
        <v>-2.5999999999999999E-3</v>
      </c>
      <c r="AV91" s="38">
        <v>-2.5000000000000001E-3</v>
      </c>
      <c r="AW91" s="38">
        <v>-2.3999999999999998E-3</v>
      </c>
      <c r="AX91" s="38">
        <v>-2E-3</v>
      </c>
      <c r="AY91" s="38">
        <v>-1.6000000000000001E-3</v>
      </c>
      <c r="AZ91" s="38">
        <v>-1E-3</v>
      </c>
      <c r="BA91" s="38">
        <v>-2.9999999999999997E-4</v>
      </c>
      <c r="BB91" s="38">
        <v>2.9999999999999997E-4</v>
      </c>
      <c r="BC91" s="38">
        <v>1E-3</v>
      </c>
      <c r="BD91" s="67">
        <v>1.5E-3</v>
      </c>
      <c r="BE91" s="67">
        <v>2E-3</v>
      </c>
      <c r="BF91" s="48">
        <v>2.3999999999999998E-3</v>
      </c>
      <c r="BG91" s="38">
        <v>2.5999999999999999E-3</v>
      </c>
      <c r="BH91" s="38">
        <v>2.7000000000000001E-3</v>
      </c>
      <c r="BI91" s="38">
        <v>2.5999999999999999E-3</v>
      </c>
      <c r="BJ91" s="38">
        <v>2.5000000000000001E-3</v>
      </c>
      <c r="BK91" s="38">
        <v>2.3E-3</v>
      </c>
      <c r="BL91" s="38">
        <v>2.0999999999999999E-3</v>
      </c>
      <c r="BM91" s="39">
        <v>2E-3</v>
      </c>
      <c r="BN91" s="39">
        <v>2E-3</v>
      </c>
      <c r="BO91" s="39">
        <v>1.9E-3</v>
      </c>
      <c r="BP91" s="39">
        <v>1.9E-3</v>
      </c>
      <c r="BQ91" s="39">
        <v>2E-3</v>
      </c>
      <c r="BR91" s="39">
        <v>2E-3</v>
      </c>
      <c r="BS91" s="39">
        <v>2E-3</v>
      </c>
      <c r="BT91" s="39">
        <v>2.0999999999999999E-3</v>
      </c>
      <c r="BU91" s="39">
        <v>2.0999999999999999E-3</v>
      </c>
      <c r="BV91" s="39">
        <v>2.2000000000000001E-3</v>
      </c>
      <c r="BW91" s="39">
        <v>2.2000000000000001E-3</v>
      </c>
      <c r="BX91" s="39">
        <v>2.3E-3</v>
      </c>
      <c r="BY91" s="39">
        <v>2.3999999999999998E-3</v>
      </c>
      <c r="BZ91" s="39">
        <v>2.5000000000000001E-3</v>
      </c>
      <c r="CA91" s="39">
        <v>2.5999999999999999E-3</v>
      </c>
      <c r="CB91" s="39">
        <v>2.7000000000000001E-3</v>
      </c>
      <c r="CC91" s="39">
        <v>2.7000000000000001E-3</v>
      </c>
      <c r="CD91" s="39">
        <v>2.8E-3</v>
      </c>
      <c r="CE91" s="39">
        <v>2.8999999999999998E-3</v>
      </c>
      <c r="CF91" s="39">
        <v>3.0000000000000001E-3</v>
      </c>
    </row>
    <row r="92" spans="1:84">
      <c r="A92" s="32">
        <v>109</v>
      </c>
      <c r="B92" s="38">
        <v>-4.7999999999999996E-3</v>
      </c>
      <c r="C92" s="38">
        <v>-4.1999999999999997E-3</v>
      </c>
      <c r="D92" s="38">
        <v>-3.5999999999999999E-3</v>
      </c>
      <c r="E92" s="38">
        <v>-3.0000000000000001E-3</v>
      </c>
      <c r="F92" s="38">
        <v>-2.3E-3</v>
      </c>
      <c r="G92" s="38">
        <v>-1.6999999999999999E-3</v>
      </c>
      <c r="H92" s="38">
        <v>-1.1000000000000001E-3</v>
      </c>
      <c r="I92" s="38">
        <v>-5.0000000000000001E-4</v>
      </c>
      <c r="J92" s="38">
        <v>2.0000000000000001E-4</v>
      </c>
      <c r="K92" s="38">
        <v>8.0000000000000004E-4</v>
      </c>
      <c r="L92" s="38">
        <v>1.4E-3</v>
      </c>
      <c r="M92" s="38">
        <v>2E-3</v>
      </c>
      <c r="N92" s="38">
        <v>2.5999999999999999E-3</v>
      </c>
      <c r="O92" s="38">
        <v>3.0999999999999999E-3</v>
      </c>
      <c r="P92" s="38">
        <v>3.5999999999999999E-3</v>
      </c>
      <c r="Q92" s="38">
        <v>4.1000000000000003E-3</v>
      </c>
      <c r="R92" s="38">
        <v>4.4000000000000003E-3</v>
      </c>
      <c r="S92" s="38">
        <v>4.7000000000000002E-3</v>
      </c>
      <c r="T92" s="38">
        <v>5.0000000000000001E-3</v>
      </c>
      <c r="U92" s="38">
        <v>5.1000000000000004E-3</v>
      </c>
      <c r="V92" s="38">
        <v>5.1000000000000004E-3</v>
      </c>
      <c r="W92" s="38">
        <v>5.0000000000000001E-3</v>
      </c>
      <c r="X92" s="38">
        <v>4.8999999999999998E-3</v>
      </c>
      <c r="Y92" s="38">
        <v>4.7000000000000002E-3</v>
      </c>
      <c r="Z92" s="38">
        <v>4.4000000000000003E-3</v>
      </c>
      <c r="AA92" s="38">
        <v>4.1000000000000003E-3</v>
      </c>
      <c r="AB92" s="38">
        <v>3.7000000000000002E-3</v>
      </c>
      <c r="AC92" s="38">
        <v>3.3E-3</v>
      </c>
      <c r="AD92" s="38">
        <v>2.8E-3</v>
      </c>
      <c r="AE92" s="38">
        <v>2.3999999999999998E-3</v>
      </c>
      <c r="AF92" s="38">
        <v>2E-3</v>
      </c>
      <c r="AG92" s="38">
        <v>1.6000000000000001E-3</v>
      </c>
      <c r="AH92" s="38">
        <v>1.1999999999999999E-3</v>
      </c>
      <c r="AI92" s="38">
        <v>8.0000000000000004E-4</v>
      </c>
      <c r="AJ92" s="38">
        <v>5.0000000000000001E-4</v>
      </c>
      <c r="AK92" s="38">
        <v>2.9999999999999997E-4</v>
      </c>
      <c r="AL92" s="38">
        <v>0</v>
      </c>
      <c r="AM92" s="38">
        <v>-2.0000000000000001E-4</v>
      </c>
      <c r="AN92" s="38">
        <v>-5.0000000000000001E-4</v>
      </c>
      <c r="AO92" s="38">
        <v>-6.9999999999999999E-4</v>
      </c>
      <c r="AP92" s="38">
        <v>-1E-3</v>
      </c>
      <c r="AQ92" s="38">
        <v>-1.2999999999999999E-3</v>
      </c>
      <c r="AR92" s="38">
        <v>-1.6000000000000001E-3</v>
      </c>
      <c r="AS92" s="38">
        <v>-1.9E-3</v>
      </c>
      <c r="AT92" s="38">
        <v>-2.0999999999999999E-3</v>
      </c>
      <c r="AU92" s="38">
        <v>-2.2000000000000001E-3</v>
      </c>
      <c r="AV92" s="38">
        <v>-2.2000000000000001E-3</v>
      </c>
      <c r="AW92" s="38">
        <v>-2E-3</v>
      </c>
      <c r="AX92" s="38">
        <v>-1.6999999999999999E-3</v>
      </c>
      <c r="AY92" s="38">
        <v>-1.2999999999999999E-3</v>
      </c>
      <c r="AZ92" s="38">
        <v>-8.0000000000000004E-4</v>
      </c>
      <c r="BA92" s="38">
        <v>-2.9999999999999997E-4</v>
      </c>
      <c r="BB92" s="38">
        <v>2.9999999999999997E-4</v>
      </c>
      <c r="BC92" s="38">
        <v>8.0000000000000004E-4</v>
      </c>
      <c r="BD92" s="67">
        <v>1.2999999999999999E-3</v>
      </c>
      <c r="BE92" s="67">
        <v>1.6999999999999999E-3</v>
      </c>
      <c r="BF92" s="48">
        <v>2E-3</v>
      </c>
      <c r="BG92" s="38">
        <v>2.2000000000000001E-3</v>
      </c>
      <c r="BH92" s="38">
        <v>2.3E-3</v>
      </c>
      <c r="BI92" s="38">
        <v>2.3E-3</v>
      </c>
      <c r="BJ92" s="38">
        <v>2.2000000000000001E-3</v>
      </c>
      <c r="BK92" s="38">
        <v>2E-3</v>
      </c>
      <c r="BL92" s="38">
        <v>1.8E-3</v>
      </c>
      <c r="BM92" s="39">
        <v>1.6999999999999999E-3</v>
      </c>
      <c r="BN92" s="39">
        <v>1.6999999999999999E-3</v>
      </c>
      <c r="BO92" s="39">
        <v>1.6999999999999999E-3</v>
      </c>
      <c r="BP92" s="39">
        <v>1.6999999999999999E-3</v>
      </c>
      <c r="BQ92" s="39">
        <v>1.6999999999999999E-3</v>
      </c>
      <c r="BR92" s="39">
        <v>1.6999999999999999E-3</v>
      </c>
      <c r="BS92" s="39">
        <v>1.6999999999999999E-3</v>
      </c>
      <c r="BT92" s="39">
        <v>1.8E-3</v>
      </c>
      <c r="BU92" s="39">
        <v>1.8E-3</v>
      </c>
      <c r="BV92" s="39">
        <v>1.9E-3</v>
      </c>
      <c r="BW92" s="39">
        <v>1.9E-3</v>
      </c>
      <c r="BX92" s="39">
        <v>2E-3</v>
      </c>
      <c r="BY92" s="39">
        <v>2E-3</v>
      </c>
      <c r="BZ92" s="39">
        <v>2.0999999999999999E-3</v>
      </c>
      <c r="CA92" s="39">
        <v>2.2000000000000001E-3</v>
      </c>
      <c r="CB92" s="39">
        <v>2.3E-3</v>
      </c>
      <c r="CC92" s="39">
        <v>2.3999999999999998E-3</v>
      </c>
      <c r="CD92" s="39">
        <v>2.3999999999999998E-3</v>
      </c>
      <c r="CE92" s="39">
        <v>2.5000000000000001E-3</v>
      </c>
      <c r="CF92" s="39">
        <v>2.5999999999999999E-3</v>
      </c>
    </row>
    <row r="93" spans="1:84">
      <c r="A93" s="32">
        <v>110</v>
      </c>
      <c r="B93" s="38">
        <v>-4.0000000000000001E-3</v>
      </c>
      <c r="C93" s="38">
        <v>-3.5000000000000001E-3</v>
      </c>
      <c r="D93" s="38">
        <v>-3.0000000000000001E-3</v>
      </c>
      <c r="E93" s="38">
        <v>-2.5000000000000001E-3</v>
      </c>
      <c r="F93" s="38">
        <v>-1.9E-3</v>
      </c>
      <c r="G93" s="38">
        <v>-1.4E-3</v>
      </c>
      <c r="H93" s="38">
        <v>-8.9999999999999998E-4</v>
      </c>
      <c r="I93" s="38">
        <v>-4.0000000000000002E-4</v>
      </c>
      <c r="J93" s="38">
        <v>1E-4</v>
      </c>
      <c r="K93" s="38">
        <v>6.9999999999999999E-4</v>
      </c>
      <c r="L93" s="38">
        <v>1.1999999999999999E-3</v>
      </c>
      <c r="M93" s="38">
        <v>1.6999999999999999E-3</v>
      </c>
      <c r="N93" s="38">
        <v>2.0999999999999999E-3</v>
      </c>
      <c r="O93" s="38">
        <v>2.5999999999999999E-3</v>
      </c>
      <c r="P93" s="38">
        <v>3.0000000000000001E-3</v>
      </c>
      <c r="Q93" s="38">
        <v>3.3999999999999998E-3</v>
      </c>
      <c r="R93" s="38">
        <v>3.7000000000000002E-3</v>
      </c>
      <c r="S93" s="38">
        <v>4.0000000000000001E-3</v>
      </c>
      <c r="T93" s="38">
        <v>4.1000000000000003E-3</v>
      </c>
      <c r="U93" s="38">
        <v>4.1999999999999997E-3</v>
      </c>
      <c r="V93" s="38">
        <v>4.3E-3</v>
      </c>
      <c r="W93" s="38">
        <v>4.1999999999999997E-3</v>
      </c>
      <c r="X93" s="38">
        <v>4.1000000000000003E-3</v>
      </c>
      <c r="Y93" s="38">
        <v>3.8999999999999998E-3</v>
      </c>
      <c r="Z93" s="38">
        <v>3.7000000000000002E-3</v>
      </c>
      <c r="AA93" s="38">
        <v>3.3999999999999998E-3</v>
      </c>
      <c r="AB93" s="38">
        <v>3.0999999999999999E-3</v>
      </c>
      <c r="AC93" s="38">
        <v>2.7000000000000001E-3</v>
      </c>
      <c r="AD93" s="38">
        <v>2.3999999999999998E-3</v>
      </c>
      <c r="AE93" s="38">
        <v>2E-3</v>
      </c>
      <c r="AF93" s="38">
        <v>1.6000000000000001E-3</v>
      </c>
      <c r="AG93" s="38">
        <v>1.2999999999999999E-3</v>
      </c>
      <c r="AH93" s="38">
        <v>1E-3</v>
      </c>
      <c r="AI93" s="38">
        <v>6.9999999999999999E-4</v>
      </c>
      <c r="AJ93" s="38">
        <v>4.0000000000000002E-4</v>
      </c>
      <c r="AK93" s="38">
        <v>2.0000000000000001E-4</v>
      </c>
      <c r="AL93" s="38">
        <v>0</v>
      </c>
      <c r="AM93" s="38">
        <v>-2.0000000000000001E-4</v>
      </c>
      <c r="AN93" s="38">
        <v>-4.0000000000000002E-4</v>
      </c>
      <c r="AO93" s="38">
        <v>-5.9999999999999995E-4</v>
      </c>
      <c r="AP93" s="38">
        <v>-8.9999999999999998E-4</v>
      </c>
      <c r="AQ93" s="38">
        <v>-1.1000000000000001E-3</v>
      </c>
      <c r="AR93" s="38">
        <v>-1.4E-3</v>
      </c>
      <c r="AS93" s="38">
        <v>-1.6000000000000001E-3</v>
      </c>
      <c r="AT93" s="38">
        <v>-1.6999999999999999E-3</v>
      </c>
      <c r="AU93" s="38">
        <v>-1.8E-3</v>
      </c>
      <c r="AV93" s="38">
        <v>-1.8E-3</v>
      </c>
      <c r="AW93" s="38">
        <v>-1.6999999999999999E-3</v>
      </c>
      <c r="AX93" s="38">
        <v>-1.5E-3</v>
      </c>
      <c r="AY93" s="38">
        <v>-1.1000000000000001E-3</v>
      </c>
      <c r="AZ93" s="38">
        <v>-6.9999999999999999E-4</v>
      </c>
      <c r="BA93" s="38">
        <v>-2.0000000000000001E-4</v>
      </c>
      <c r="BB93" s="38">
        <v>2.0000000000000001E-4</v>
      </c>
      <c r="BC93" s="38">
        <v>6.9999999999999999E-4</v>
      </c>
      <c r="BD93" s="67">
        <v>1.1000000000000001E-3</v>
      </c>
      <c r="BE93" s="67">
        <v>1.4E-3</v>
      </c>
      <c r="BF93" s="48">
        <v>1.6999999999999999E-3</v>
      </c>
      <c r="BG93" s="38">
        <v>1.8E-3</v>
      </c>
      <c r="BH93" s="38">
        <v>1.9E-3</v>
      </c>
      <c r="BI93" s="38">
        <v>1.9E-3</v>
      </c>
      <c r="BJ93" s="38">
        <v>1.8E-3</v>
      </c>
      <c r="BK93" s="38">
        <v>1.6999999999999999E-3</v>
      </c>
      <c r="BL93" s="38">
        <v>1.5E-3</v>
      </c>
      <c r="BM93" s="39">
        <v>1.4E-3</v>
      </c>
      <c r="BN93" s="39">
        <v>1.4E-3</v>
      </c>
      <c r="BO93" s="39">
        <v>1.4E-3</v>
      </c>
      <c r="BP93" s="39">
        <v>1.4E-3</v>
      </c>
      <c r="BQ93" s="39">
        <v>1.4E-3</v>
      </c>
      <c r="BR93" s="39">
        <v>1.4E-3</v>
      </c>
      <c r="BS93" s="39">
        <v>1.4E-3</v>
      </c>
      <c r="BT93" s="39">
        <v>1.5E-3</v>
      </c>
      <c r="BU93" s="39">
        <v>1.5E-3</v>
      </c>
      <c r="BV93" s="39">
        <v>1.6000000000000001E-3</v>
      </c>
      <c r="BW93" s="39">
        <v>1.6000000000000001E-3</v>
      </c>
      <c r="BX93" s="39">
        <v>1.6000000000000001E-3</v>
      </c>
      <c r="BY93" s="39">
        <v>1.6999999999999999E-3</v>
      </c>
      <c r="BZ93" s="39">
        <v>1.8E-3</v>
      </c>
      <c r="CA93" s="39">
        <v>1.8E-3</v>
      </c>
      <c r="CB93" s="39">
        <v>1.9E-3</v>
      </c>
      <c r="CC93" s="39">
        <v>2E-3</v>
      </c>
      <c r="CD93" s="39">
        <v>2E-3</v>
      </c>
      <c r="CE93" s="39">
        <v>2.0999999999999999E-3</v>
      </c>
      <c r="CF93" s="39">
        <v>2.0999999999999999E-3</v>
      </c>
    </row>
    <row r="94" spans="1:84">
      <c r="A94" s="32">
        <v>111</v>
      </c>
      <c r="B94" s="38">
        <v>-3.2000000000000002E-3</v>
      </c>
      <c r="C94" s="38">
        <v>-2.8E-3</v>
      </c>
      <c r="D94" s="38">
        <v>-2.3999999999999998E-3</v>
      </c>
      <c r="E94" s="38">
        <v>-2E-3</v>
      </c>
      <c r="F94" s="38">
        <v>-1.6000000000000001E-3</v>
      </c>
      <c r="G94" s="38">
        <v>-1.1000000000000001E-3</v>
      </c>
      <c r="H94" s="38">
        <v>-6.9999999999999999E-4</v>
      </c>
      <c r="I94" s="38">
        <v>-2.9999999999999997E-4</v>
      </c>
      <c r="J94" s="38">
        <v>1E-4</v>
      </c>
      <c r="K94" s="38">
        <v>5.0000000000000001E-4</v>
      </c>
      <c r="L94" s="38">
        <v>8.9999999999999998E-4</v>
      </c>
      <c r="M94" s="38">
        <v>1.2999999999999999E-3</v>
      </c>
      <c r="N94" s="38">
        <v>1.6999999999999999E-3</v>
      </c>
      <c r="O94" s="38">
        <v>2.0999999999999999E-3</v>
      </c>
      <c r="P94" s="38">
        <v>2.3999999999999998E-3</v>
      </c>
      <c r="Q94" s="38">
        <v>2.7000000000000001E-3</v>
      </c>
      <c r="R94" s="38">
        <v>3.0000000000000001E-3</v>
      </c>
      <c r="S94" s="38">
        <v>3.2000000000000002E-3</v>
      </c>
      <c r="T94" s="38">
        <v>3.3E-3</v>
      </c>
      <c r="U94" s="38">
        <v>3.3999999999999998E-3</v>
      </c>
      <c r="V94" s="38">
        <v>3.3999999999999998E-3</v>
      </c>
      <c r="W94" s="38">
        <v>3.3999999999999998E-3</v>
      </c>
      <c r="X94" s="38">
        <v>3.3E-3</v>
      </c>
      <c r="Y94" s="38">
        <v>3.0999999999999999E-3</v>
      </c>
      <c r="Z94" s="38">
        <v>2.8999999999999998E-3</v>
      </c>
      <c r="AA94" s="38">
        <v>2.7000000000000001E-3</v>
      </c>
      <c r="AB94" s="38">
        <v>2.3999999999999998E-3</v>
      </c>
      <c r="AC94" s="38">
        <v>2.2000000000000001E-3</v>
      </c>
      <c r="AD94" s="38">
        <v>1.9E-3</v>
      </c>
      <c r="AE94" s="38">
        <v>1.6000000000000001E-3</v>
      </c>
      <c r="AF94" s="38">
        <v>1.2999999999999999E-3</v>
      </c>
      <c r="AG94" s="38">
        <v>1E-3</v>
      </c>
      <c r="AH94" s="38">
        <v>8.0000000000000004E-4</v>
      </c>
      <c r="AI94" s="38">
        <v>5.9999999999999995E-4</v>
      </c>
      <c r="AJ94" s="38">
        <v>4.0000000000000002E-4</v>
      </c>
      <c r="AK94" s="38">
        <v>2.0000000000000001E-4</v>
      </c>
      <c r="AL94" s="38">
        <v>0</v>
      </c>
      <c r="AM94" s="38">
        <v>-2.0000000000000001E-4</v>
      </c>
      <c r="AN94" s="38">
        <v>-2.9999999999999997E-4</v>
      </c>
      <c r="AO94" s="38">
        <v>-5.0000000000000001E-4</v>
      </c>
      <c r="AP94" s="38">
        <v>-6.9999999999999999E-4</v>
      </c>
      <c r="AQ94" s="38">
        <v>-8.9999999999999998E-4</v>
      </c>
      <c r="AR94" s="38">
        <v>-1.1000000000000001E-3</v>
      </c>
      <c r="AS94" s="38">
        <v>-1.2999999999999999E-3</v>
      </c>
      <c r="AT94" s="38">
        <v>-1.4E-3</v>
      </c>
      <c r="AU94" s="38">
        <v>-1.5E-3</v>
      </c>
      <c r="AV94" s="38">
        <v>-1.5E-3</v>
      </c>
      <c r="AW94" s="38">
        <v>-1.4E-3</v>
      </c>
      <c r="AX94" s="38">
        <v>-1.1999999999999999E-3</v>
      </c>
      <c r="AY94" s="38">
        <v>-8.9999999999999998E-4</v>
      </c>
      <c r="AZ94" s="38">
        <v>-5.9999999999999995E-4</v>
      </c>
      <c r="BA94" s="38">
        <v>-2.0000000000000001E-4</v>
      </c>
      <c r="BB94" s="38">
        <v>2.0000000000000001E-4</v>
      </c>
      <c r="BC94" s="38">
        <v>5.9999999999999995E-4</v>
      </c>
      <c r="BD94" s="67">
        <v>8.9999999999999998E-4</v>
      </c>
      <c r="BE94" s="67">
        <v>1.1999999999999999E-3</v>
      </c>
      <c r="BF94" s="48">
        <v>1.4E-3</v>
      </c>
      <c r="BG94" s="38">
        <v>1.5E-3</v>
      </c>
      <c r="BH94" s="38">
        <v>1.5E-3</v>
      </c>
      <c r="BI94" s="38">
        <v>1.5E-3</v>
      </c>
      <c r="BJ94" s="38">
        <v>1.4E-3</v>
      </c>
      <c r="BK94" s="38">
        <v>1.2999999999999999E-3</v>
      </c>
      <c r="BL94" s="38">
        <v>1.1999999999999999E-3</v>
      </c>
      <c r="BM94" s="39">
        <v>1.1999999999999999E-3</v>
      </c>
      <c r="BN94" s="39">
        <v>1.1000000000000001E-3</v>
      </c>
      <c r="BO94" s="39">
        <v>1.1000000000000001E-3</v>
      </c>
      <c r="BP94" s="39">
        <v>1.1000000000000001E-3</v>
      </c>
      <c r="BQ94" s="39">
        <v>1.1000000000000001E-3</v>
      </c>
      <c r="BR94" s="39">
        <v>1.1000000000000001E-3</v>
      </c>
      <c r="BS94" s="39">
        <v>1.1999999999999999E-3</v>
      </c>
      <c r="BT94" s="39">
        <v>1.1999999999999999E-3</v>
      </c>
      <c r="BU94" s="39">
        <v>1.1999999999999999E-3</v>
      </c>
      <c r="BV94" s="39">
        <v>1.1999999999999999E-3</v>
      </c>
      <c r="BW94" s="39">
        <v>1.2999999999999999E-3</v>
      </c>
      <c r="BX94" s="39">
        <v>1.2999999999999999E-3</v>
      </c>
      <c r="BY94" s="39">
        <v>1.4E-3</v>
      </c>
      <c r="BZ94" s="39">
        <v>1.4E-3</v>
      </c>
      <c r="CA94" s="39">
        <v>1.5E-3</v>
      </c>
      <c r="CB94" s="39">
        <v>1.5E-3</v>
      </c>
      <c r="CC94" s="39">
        <v>1.6000000000000001E-3</v>
      </c>
      <c r="CD94" s="39">
        <v>1.6000000000000001E-3</v>
      </c>
      <c r="CE94" s="39">
        <v>1.6999999999999999E-3</v>
      </c>
      <c r="CF94" s="39">
        <v>1.6999999999999999E-3</v>
      </c>
    </row>
    <row r="95" spans="1:84">
      <c r="A95" s="32">
        <v>112</v>
      </c>
      <c r="B95" s="38">
        <v>-2.3999999999999998E-3</v>
      </c>
      <c r="C95" s="38">
        <v>-2.0999999999999999E-3</v>
      </c>
      <c r="D95" s="38">
        <v>-1.8E-3</v>
      </c>
      <c r="E95" s="38">
        <v>-1.5E-3</v>
      </c>
      <c r="F95" s="38">
        <v>-1.1999999999999999E-3</v>
      </c>
      <c r="G95" s="38">
        <v>-8.9999999999999998E-4</v>
      </c>
      <c r="H95" s="38">
        <v>-5.0000000000000001E-4</v>
      </c>
      <c r="I95" s="38">
        <v>-2.0000000000000001E-4</v>
      </c>
      <c r="J95" s="38">
        <v>1E-4</v>
      </c>
      <c r="K95" s="38">
        <v>4.0000000000000002E-4</v>
      </c>
      <c r="L95" s="38">
        <v>6.9999999999999999E-4</v>
      </c>
      <c r="M95" s="38">
        <v>1E-3</v>
      </c>
      <c r="N95" s="38">
        <v>1.2999999999999999E-3</v>
      </c>
      <c r="O95" s="38">
        <v>1.6000000000000001E-3</v>
      </c>
      <c r="P95" s="38">
        <v>1.8E-3</v>
      </c>
      <c r="Q95" s="38">
        <v>2E-3</v>
      </c>
      <c r="R95" s="38">
        <v>2.2000000000000001E-3</v>
      </c>
      <c r="S95" s="38">
        <v>2.3999999999999998E-3</v>
      </c>
      <c r="T95" s="38">
        <v>2.5000000000000001E-3</v>
      </c>
      <c r="U95" s="38">
        <v>2.5000000000000001E-3</v>
      </c>
      <c r="V95" s="38">
        <v>2.5999999999999999E-3</v>
      </c>
      <c r="W95" s="38">
        <v>2.5000000000000001E-3</v>
      </c>
      <c r="X95" s="38">
        <v>2.5000000000000001E-3</v>
      </c>
      <c r="Y95" s="38">
        <v>2.3E-3</v>
      </c>
      <c r="Z95" s="38">
        <v>2.2000000000000001E-3</v>
      </c>
      <c r="AA95" s="38">
        <v>2E-3</v>
      </c>
      <c r="AB95" s="38">
        <v>1.8E-3</v>
      </c>
      <c r="AC95" s="38">
        <v>1.6000000000000001E-3</v>
      </c>
      <c r="AD95" s="38">
        <v>1.4E-3</v>
      </c>
      <c r="AE95" s="38">
        <v>1.1999999999999999E-3</v>
      </c>
      <c r="AF95" s="38">
        <v>1E-3</v>
      </c>
      <c r="AG95" s="38">
        <v>8.0000000000000004E-4</v>
      </c>
      <c r="AH95" s="38">
        <v>5.9999999999999995E-4</v>
      </c>
      <c r="AI95" s="38">
        <v>4.0000000000000002E-4</v>
      </c>
      <c r="AJ95" s="38">
        <v>2.9999999999999997E-4</v>
      </c>
      <c r="AK95" s="38">
        <v>1E-4</v>
      </c>
      <c r="AL95" s="38">
        <v>0</v>
      </c>
      <c r="AM95" s="38">
        <v>-1E-4</v>
      </c>
      <c r="AN95" s="38">
        <v>-2.0000000000000001E-4</v>
      </c>
      <c r="AO95" s="38">
        <v>-4.0000000000000002E-4</v>
      </c>
      <c r="AP95" s="38">
        <v>-5.0000000000000001E-4</v>
      </c>
      <c r="AQ95" s="38">
        <v>-6.9999999999999999E-4</v>
      </c>
      <c r="AR95" s="38">
        <v>-8.0000000000000004E-4</v>
      </c>
      <c r="AS95" s="38">
        <v>-1E-3</v>
      </c>
      <c r="AT95" s="38">
        <v>-1E-3</v>
      </c>
      <c r="AU95" s="38">
        <v>-1.1000000000000001E-3</v>
      </c>
      <c r="AV95" s="38">
        <v>-1.1000000000000001E-3</v>
      </c>
      <c r="AW95" s="38">
        <v>-1E-3</v>
      </c>
      <c r="AX95" s="38">
        <v>-8.9999999999999998E-4</v>
      </c>
      <c r="AY95" s="38">
        <v>-6.9999999999999999E-4</v>
      </c>
      <c r="AZ95" s="38">
        <v>-4.0000000000000002E-4</v>
      </c>
      <c r="BA95" s="38">
        <v>-1E-4</v>
      </c>
      <c r="BB95" s="38">
        <v>1E-4</v>
      </c>
      <c r="BC95" s="38">
        <v>4.0000000000000002E-4</v>
      </c>
      <c r="BD95" s="67">
        <v>6.9999999999999999E-4</v>
      </c>
      <c r="BE95" s="67">
        <v>8.9999999999999998E-4</v>
      </c>
      <c r="BF95" s="48">
        <v>1E-3</v>
      </c>
      <c r="BG95" s="38">
        <v>1.1000000000000001E-3</v>
      </c>
      <c r="BH95" s="38">
        <v>1.1000000000000001E-3</v>
      </c>
      <c r="BI95" s="38">
        <v>1.1000000000000001E-3</v>
      </c>
      <c r="BJ95" s="38">
        <v>1.1000000000000001E-3</v>
      </c>
      <c r="BK95" s="38">
        <v>1E-3</v>
      </c>
      <c r="BL95" s="38">
        <v>8.9999999999999998E-4</v>
      </c>
      <c r="BM95" s="39">
        <v>8.9999999999999998E-4</v>
      </c>
      <c r="BN95" s="39">
        <v>8.0000000000000004E-4</v>
      </c>
      <c r="BO95" s="39">
        <v>8.0000000000000004E-4</v>
      </c>
      <c r="BP95" s="39">
        <v>8.0000000000000004E-4</v>
      </c>
      <c r="BQ95" s="39">
        <v>8.0000000000000004E-4</v>
      </c>
      <c r="BR95" s="39">
        <v>8.0000000000000004E-4</v>
      </c>
      <c r="BS95" s="39">
        <v>8.9999999999999998E-4</v>
      </c>
      <c r="BT95" s="39">
        <v>8.9999999999999998E-4</v>
      </c>
      <c r="BU95" s="39">
        <v>8.9999999999999998E-4</v>
      </c>
      <c r="BV95" s="39">
        <v>8.9999999999999998E-4</v>
      </c>
      <c r="BW95" s="39">
        <v>1E-3</v>
      </c>
      <c r="BX95" s="39">
        <v>1E-3</v>
      </c>
      <c r="BY95" s="39">
        <v>1E-3</v>
      </c>
      <c r="BZ95" s="39">
        <v>1.1000000000000001E-3</v>
      </c>
      <c r="CA95" s="39">
        <v>1.1000000000000001E-3</v>
      </c>
      <c r="CB95" s="39">
        <v>1.1000000000000001E-3</v>
      </c>
      <c r="CC95" s="39">
        <v>1.1999999999999999E-3</v>
      </c>
      <c r="CD95" s="39">
        <v>1.1999999999999999E-3</v>
      </c>
      <c r="CE95" s="39">
        <v>1.1999999999999999E-3</v>
      </c>
      <c r="CF95" s="39">
        <v>1.2999999999999999E-3</v>
      </c>
    </row>
    <row r="96" spans="1:84">
      <c r="A96" s="32">
        <v>113</v>
      </c>
      <c r="B96" s="38">
        <v>-1.6000000000000001E-3</v>
      </c>
      <c r="C96" s="38">
        <v>-1.4E-3</v>
      </c>
      <c r="D96" s="38">
        <v>-1.1999999999999999E-3</v>
      </c>
      <c r="E96" s="38">
        <v>-1E-3</v>
      </c>
      <c r="F96" s="38">
        <v>-8.0000000000000004E-4</v>
      </c>
      <c r="G96" s="38">
        <v>-5.9999999999999995E-4</v>
      </c>
      <c r="H96" s="38">
        <v>-4.0000000000000002E-4</v>
      </c>
      <c r="I96" s="38">
        <v>-2.0000000000000001E-4</v>
      </c>
      <c r="J96" s="38">
        <v>1E-4</v>
      </c>
      <c r="K96" s="38">
        <v>2.9999999999999997E-4</v>
      </c>
      <c r="L96" s="38">
        <v>5.0000000000000001E-4</v>
      </c>
      <c r="M96" s="38">
        <v>6.9999999999999999E-4</v>
      </c>
      <c r="N96" s="38">
        <v>8.9999999999999998E-4</v>
      </c>
      <c r="O96" s="38">
        <v>1E-3</v>
      </c>
      <c r="P96" s="38">
        <v>1.1999999999999999E-3</v>
      </c>
      <c r="Q96" s="38">
        <v>1.4E-3</v>
      </c>
      <c r="R96" s="38">
        <v>1.5E-3</v>
      </c>
      <c r="S96" s="38">
        <v>1.6000000000000001E-3</v>
      </c>
      <c r="T96" s="38">
        <v>1.6999999999999999E-3</v>
      </c>
      <c r="U96" s="38">
        <v>1.6999999999999999E-3</v>
      </c>
      <c r="V96" s="38">
        <v>1.6999999999999999E-3</v>
      </c>
      <c r="W96" s="38">
        <v>1.6999999999999999E-3</v>
      </c>
      <c r="X96" s="38">
        <v>1.6000000000000001E-3</v>
      </c>
      <c r="Y96" s="38">
        <v>1.6000000000000001E-3</v>
      </c>
      <c r="Z96" s="38">
        <v>1.5E-3</v>
      </c>
      <c r="AA96" s="38">
        <v>1.4E-3</v>
      </c>
      <c r="AB96" s="38">
        <v>1.1999999999999999E-3</v>
      </c>
      <c r="AC96" s="38">
        <v>1.1000000000000001E-3</v>
      </c>
      <c r="AD96" s="38">
        <v>8.9999999999999998E-4</v>
      </c>
      <c r="AE96" s="38">
        <v>8.0000000000000004E-4</v>
      </c>
      <c r="AF96" s="38">
        <v>6.9999999999999999E-4</v>
      </c>
      <c r="AG96" s="38">
        <v>5.0000000000000001E-4</v>
      </c>
      <c r="AH96" s="38">
        <v>4.0000000000000002E-4</v>
      </c>
      <c r="AI96" s="38">
        <v>2.9999999999999997E-4</v>
      </c>
      <c r="AJ96" s="38">
        <v>2.0000000000000001E-4</v>
      </c>
      <c r="AK96" s="38">
        <v>1E-4</v>
      </c>
      <c r="AL96" s="38">
        <v>0</v>
      </c>
      <c r="AM96" s="38">
        <v>-1E-4</v>
      </c>
      <c r="AN96" s="38">
        <v>-2.0000000000000001E-4</v>
      </c>
      <c r="AO96" s="38">
        <v>-2.0000000000000001E-4</v>
      </c>
      <c r="AP96" s="38">
        <v>-2.9999999999999997E-4</v>
      </c>
      <c r="AQ96" s="38">
        <v>-4.0000000000000002E-4</v>
      </c>
      <c r="AR96" s="38">
        <v>-5.0000000000000001E-4</v>
      </c>
      <c r="AS96" s="38">
        <v>-5.9999999999999995E-4</v>
      </c>
      <c r="AT96" s="38">
        <v>-6.9999999999999999E-4</v>
      </c>
      <c r="AU96" s="38">
        <v>-6.9999999999999999E-4</v>
      </c>
      <c r="AV96" s="38">
        <v>-6.9999999999999999E-4</v>
      </c>
      <c r="AW96" s="38">
        <v>-6.9999999999999999E-4</v>
      </c>
      <c r="AX96" s="38">
        <v>-5.9999999999999995E-4</v>
      </c>
      <c r="AY96" s="38">
        <v>-4.0000000000000002E-4</v>
      </c>
      <c r="AZ96" s="38">
        <v>-2.9999999999999997E-4</v>
      </c>
      <c r="BA96" s="38">
        <v>-1E-4</v>
      </c>
      <c r="BB96" s="38">
        <v>1E-4</v>
      </c>
      <c r="BC96" s="38">
        <v>2.9999999999999997E-4</v>
      </c>
      <c r="BD96" s="67">
        <v>4.0000000000000002E-4</v>
      </c>
      <c r="BE96" s="67">
        <v>5.9999999999999995E-4</v>
      </c>
      <c r="BF96" s="48">
        <v>6.9999999999999999E-4</v>
      </c>
      <c r="BG96" s="38">
        <v>6.9999999999999999E-4</v>
      </c>
      <c r="BH96" s="38">
        <v>8.0000000000000004E-4</v>
      </c>
      <c r="BI96" s="38">
        <v>8.0000000000000004E-4</v>
      </c>
      <c r="BJ96" s="38">
        <v>6.9999999999999999E-4</v>
      </c>
      <c r="BK96" s="38">
        <v>6.9999999999999999E-4</v>
      </c>
      <c r="BL96" s="38">
        <v>5.9999999999999995E-4</v>
      </c>
      <c r="BM96" s="39">
        <v>5.9999999999999995E-4</v>
      </c>
      <c r="BN96" s="39">
        <v>5.9999999999999995E-4</v>
      </c>
      <c r="BO96" s="39">
        <v>5.9999999999999995E-4</v>
      </c>
      <c r="BP96" s="39">
        <v>5.9999999999999995E-4</v>
      </c>
      <c r="BQ96" s="39">
        <v>5.9999999999999995E-4</v>
      </c>
      <c r="BR96" s="39">
        <v>5.9999999999999995E-4</v>
      </c>
      <c r="BS96" s="39">
        <v>5.9999999999999995E-4</v>
      </c>
      <c r="BT96" s="39">
        <v>5.9999999999999995E-4</v>
      </c>
      <c r="BU96" s="39">
        <v>5.9999999999999995E-4</v>
      </c>
      <c r="BV96" s="39">
        <v>5.9999999999999995E-4</v>
      </c>
      <c r="BW96" s="39">
        <v>5.9999999999999995E-4</v>
      </c>
      <c r="BX96" s="39">
        <v>6.9999999999999999E-4</v>
      </c>
      <c r="BY96" s="39">
        <v>6.9999999999999999E-4</v>
      </c>
      <c r="BZ96" s="39">
        <v>6.9999999999999999E-4</v>
      </c>
      <c r="CA96" s="39">
        <v>6.9999999999999999E-4</v>
      </c>
      <c r="CB96" s="39">
        <v>8.0000000000000004E-4</v>
      </c>
      <c r="CC96" s="39">
        <v>8.0000000000000004E-4</v>
      </c>
      <c r="CD96" s="39">
        <v>8.0000000000000004E-4</v>
      </c>
      <c r="CE96" s="39">
        <v>8.0000000000000004E-4</v>
      </c>
      <c r="CF96" s="39">
        <v>8.9999999999999998E-4</v>
      </c>
    </row>
    <row r="97" spans="1:84">
      <c r="A97" s="32">
        <v>114</v>
      </c>
      <c r="B97" s="38">
        <v>-8.0000000000000004E-4</v>
      </c>
      <c r="C97" s="38">
        <v>-6.9999999999999999E-4</v>
      </c>
      <c r="D97" s="38">
        <v>-5.9999999999999995E-4</v>
      </c>
      <c r="E97" s="38">
        <v>-5.0000000000000001E-4</v>
      </c>
      <c r="F97" s="38">
        <v>-4.0000000000000002E-4</v>
      </c>
      <c r="G97" s="38">
        <v>-2.9999999999999997E-4</v>
      </c>
      <c r="H97" s="38">
        <v>-2.0000000000000001E-4</v>
      </c>
      <c r="I97" s="38">
        <v>-1E-4</v>
      </c>
      <c r="J97" s="38">
        <v>0</v>
      </c>
      <c r="K97" s="38">
        <v>1E-4</v>
      </c>
      <c r="L97" s="38">
        <v>2.0000000000000001E-4</v>
      </c>
      <c r="M97" s="38">
        <v>2.9999999999999997E-4</v>
      </c>
      <c r="N97" s="38">
        <v>4.0000000000000002E-4</v>
      </c>
      <c r="O97" s="38">
        <v>5.0000000000000001E-4</v>
      </c>
      <c r="P97" s="38">
        <v>5.9999999999999995E-4</v>
      </c>
      <c r="Q97" s="38">
        <v>6.9999999999999999E-4</v>
      </c>
      <c r="R97" s="38">
        <v>6.9999999999999999E-4</v>
      </c>
      <c r="S97" s="38">
        <v>8.0000000000000004E-4</v>
      </c>
      <c r="T97" s="38">
        <v>8.0000000000000004E-4</v>
      </c>
      <c r="U97" s="38">
        <v>8.0000000000000004E-4</v>
      </c>
      <c r="V97" s="38">
        <v>8.9999999999999998E-4</v>
      </c>
      <c r="W97" s="38">
        <v>8.0000000000000004E-4</v>
      </c>
      <c r="X97" s="38">
        <v>8.0000000000000004E-4</v>
      </c>
      <c r="Y97" s="38">
        <v>8.0000000000000004E-4</v>
      </c>
      <c r="Z97" s="38">
        <v>6.9999999999999999E-4</v>
      </c>
      <c r="AA97" s="38">
        <v>6.9999999999999999E-4</v>
      </c>
      <c r="AB97" s="38">
        <v>5.9999999999999995E-4</v>
      </c>
      <c r="AC97" s="38">
        <v>5.0000000000000001E-4</v>
      </c>
      <c r="AD97" s="38">
        <v>5.0000000000000001E-4</v>
      </c>
      <c r="AE97" s="38">
        <v>4.0000000000000002E-4</v>
      </c>
      <c r="AF97" s="38">
        <v>2.9999999999999997E-4</v>
      </c>
      <c r="AG97" s="38">
        <v>2.9999999999999997E-4</v>
      </c>
      <c r="AH97" s="38">
        <v>2.0000000000000001E-4</v>
      </c>
      <c r="AI97" s="38">
        <v>1E-4</v>
      </c>
      <c r="AJ97" s="38">
        <v>1E-4</v>
      </c>
      <c r="AK97" s="38">
        <v>0</v>
      </c>
      <c r="AL97" s="38">
        <v>0</v>
      </c>
      <c r="AM97" s="38">
        <v>0</v>
      </c>
      <c r="AN97" s="38">
        <v>-1E-4</v>
      </c>
      <c r="AO97" s="38">
        <v>-1E-4</v>
      </c>
      <c r="AP97" s="38">
        <v>-2.0000000000000001E-4</v>
      </c>
      <c r="AQ97" s="38">
        <v>-2.0000000000000001E-4</v>
      </c>
      <c r="AR97" s="38">
        <v>-2.9999999999999997E-4</v>
      </c>
      <c r="AS97" s="38">
        <v>-2.9999999999999997E-4</v>
      </c>
      <c r="AT97" s="38">
        <v>-2.9999999999999997E-4</v>
      </c>
      <c r="AU97" s="38">
        <v>-4.0000000000000002E-4</v>
      </c>
      <c r="AV97" s="38">
        <v>-4.0000000000000002E-4</v>
      </c>
      <c r="AW97" s="38">
        <v>-2.9999999999999997E-4</v>
      </c>
      <c r="AX97" s="38">
        <v>-2.9999999999999997E-4</v>
      </c>
      <c r="AY97" s="38">
        <v>-2.0000000000000001E-4</v>
      </c>
      <c r="AZ97" s="38">
        <v>-1E-4</v>
      </c>
      <c r="BA97" s="38">
        <v>0</v>
      </c>
      <c r="BB97" s="38">
        <v>0</v>
      </c>
      <c r="BC97" s="38">
        <v>1E-4</v>
      </c>
      <c r="BD97" s="67">
        <v>2.0000000000000001E-4</v>
      </c>
      <c r="BE97" s="67">
        <v>2.9999999999999997E-4</v>
      </c>
      <c r="BF97" s="48">
        <v>2.9999999999999997E-4</v>
      </c>
      <c r="BG97" s="38">
        <v>4.0000000000000002E-4</v>
      </c>
      <c r="BH97" s="38">
        <v>4.0000000000000002E-4</v>
      </c>
      <c r="BI97" s="38">
        <v>4.0000000000000002E-4</v>
      </c>
      <c r="BJ97" s="38">
        <v>4.0000000000000002E-4</v>
      </c>
      <c r="BK97" s="38">
        <v>2.9999999999999997E-4</v>
      </c>
      <c r="BL97" s="38">
        <v>2.9999999999999997E-4</v>
      </c>
      <c r="BM97" s="39">
        <v>2.9999999999999997E-4</v>
      </c>
      <c r="BN97" s="39">
        <v>2.9999999999999997E-4</v>
      </c>
      <c r="BO97" s="39">
        <v>2.9999999999999997E-4</v>
      </c>
      <c r="BP97" s="39">
        <v>2.9999999999999997E-4</v>
      </c>
      <c r="BQ97" s="39">
        <v>2.9999999999999997E-4</v>
      </c>
      <c r="BR97" s="39">
        <v>2.9999999999999997E-4</v>
      </c>
      <c r="BS97" s="39">
        <v>2.9999999999999997E-4</v>
      </c>
      <c r="BT97" s="39">
        <v>2.9999999999999997E-4</v>
      </c>
      <c r="BU97" s="39">
        <v>2.9999999999999997E-4</v>
      </c>
      <c r="BV97" s="39">
        <v>2.9999999999999997E-4</v>
      </c>
      <c r="BW97" s="39">
        <v>2.9999999999999997E-4</v>
      </c>
      <c r="BX97" s="39">
        <v>2.9999999999999997E-4</v>
      </c>
      <c r="BY97" s="39">
        <v>2.9999999999999997E-4</v>
      </c>
      <c r="BZ97" s="39">
        <v>4.0000000000000002E-4</v>
      </c>
      <c r="CA97" s="39">
        <v>4.0000000000000002E-4</v>
      </c>
      <c r="CB97" s="39">
        <v>4.0000000000000002E-4</v>
      </c>
      <c r="CC97" s="39">
        <v>4.0000000000000002E-4</v>
      </c>
      <c r="CD97" s="39">
        <v>4.0000000000000002E-4</v>
      </c>
      <c r="CE97" s="39">
        <v>4.0000000000000002E-4</v>
      </c>
      <c r="CF97" s="39">
        <v>4.0000000000000002E-4</v>
      </c>
    </row>
    <row r="98" spans="1:84">
      <c r="A98" s="32">
        <v>115</v>
      </c>
      <c r="B98" s="38">
        <v>0</v>
      </c>
      <c r="C98" s="38">
        <v>0</v>
      </c>
      <c r="D98" s="38">
        <v>0</v>
      </c>
      <c r="E98" s="38">
        <v>0</v>
      </c>
      <c r="F98" s="38">
        <v>0</v>
      </c>
      <c r="G98" s="38">
        <v>0</v>
      </c>
      <c r="H98" s="38">
        <v>0</v>
      </c>
      <c r="I98" s="38">
        <v>0</v>
      </c>
      <c r="J98" s="38">
        <v>0</v>
      </c>
      <c r="K98" s="38">
        <v>0</v>
      </c>
      <c r="L98" s="38">
        <v>0</v>
      </c>
      <c r="M98" s="38">
        <v>0</v>
      </c>
      <c r="N98" s="38">
        <v>0</v>
      </c>
      <c r="O98" s="38">
        <v>0</v>
      </c>
      <c r="P98" s="38">
        <v>0</v>
      </c>
      <c r="Q98" s="38">
        <v>0</v>
      </c>
      <c r="R98" s="38">
        <v>0</v>
      </c>
      <c r="S98" s="38">
        <v>0</v>
      </c>
      <c r="T98" s="38">
        <v>0</v>
      </c>
      <c r="U98" s="38">
        <v>0</v>
      </c>
      <c r="V98" s="38">
        <v>0</v>
      </c>
      <c r="W98" s="38">
        <v>0</v>
      </c>
      <c r="X98" s="38">
        <v>0</v>
      </c>
      <c r="Y98" s="38">
        <v>0</v>
      </c>
      <c r="Z98" s="38">
        <v>0</v>
      </c>
      <c r="AA98" s="38">
        <v>0</v>
      </c>
      <c r="AB98" s="38">
        <v>0</v>
      </c>
      <c r="AC98" s="38">
        <v>0</v>
      </c>
      <c r="AD98" s="38">
        <v>0</v>
      </c>
      <c r="AE98" s="38">
        <v>0</v>
      </c>
      <c r="AF98" s="38">
        <v>0</v>
      </c>
      <c r="AG98" s="38">
        <v>0</v>
      </c>
      <c r="AH98" s="38">
        <v>0</v>
      </c>
      <c r="AI98" s="38">
        <v>0</v>
      </c>
      <c r="AJ98" s="38">
        <v>0</v>
      </c>
      <c r="AK98" s="38">
        <v>0</v>
      </c>
      <c r="AL98" s="38">
        <v>0</v>
      </c>
      <c r="AM98" s="38">
        <v>0</v>
      </c>
      <c r="AN98" s="38">
        <v>0</v>
      </c>
      <c r="AO98" s="38">
        <v>0</v>
      </c>
      <c r="AP98" s="38">
        <v>0</v>
      </c>
      <c r="AQ98" s="38">
        <v>0</v>
      </c>
      <c r="AR98" s="38">
        <v>0</v>
      </c>
      <c r="AS98" s="38">
        <v>0</v>
      </c>
      <c r="AT98" s="38">
        <v>0</v>
      </c>
      <c r="AU98" s="38">
        <v>0</v>
      </c>
      <c r="AV98" s="38">
        <v>0</v>
      </c>
      <c r="AW98" s="38">
        <v>0</v>
      </c>
      <c r="AX98" s="38">
        <v>0</v>
      </c>
      <c r="AY98" s="38">
        <v>0</v>
      </c>
      <c r="AZ98" s="38">
        <v>0</v>
      </c>
      <c r="BA98" s="38">
        <v>0</v>
      </c>
      <c r="BB98" s="38">
        <v>0</v>
      </c>
      <c r="BC98" s="38">
        <v>0</v>
      </c>
      <c r="BD98" s="67">
        <v>0</v>
      </c>
      <c r="BE98" s="67">
        <v>0</v>
      </c>
      <c r="BF98" s="48">
        <v>0</v>
      </c>
      <c r="BG98" s="38">
        <v>0</v>
      </c>
      <c r="BH98" s="38">
        <v>0</v>
      </c>
      <c r="BI98" s="38">
        <v>0</v>
      </c>
      <c r="BJ98" s="38">
        <v>0</v>
      </c>
      <c r="BK98" s="38">
        <v>0</v>
      </c>
      <c r="BL98" s="38">
        <v>0</v>
      </c>
      <c r="BM98" s="39">
        <v>0</v>
      </c>
      <c r="BN98" s="39">
        <v>0</v>
      </c>
      <c r="BO98" s="39">
        <v>0</v>
      </c>
      <c r="BP98" s="39">
        <v>0</v>
      </c>
      <c r="BQ98" s="39">
        <v>0</v>
      </c>
      <c r="BR98" s="39">
        <v>0</v>
      </c>
      <c r="BS98" s="39">
        <v>0</v>
      </c>
      <c r="BT98" s="39">
        <v>0</v>
      </c>
      <c r="BU98" s="39">
        <v>0</v>
      </c>
      <c r="BV98" s="39">
        <v>0</v>
      </c>
      <c r="BW98" s="39">
        <v>0</v>
      </c>
      <c r="BX98" s="39">
        <v>0</v>
      </c>
      <c r="BY98" s="39">
        <v>0</v>
      </c>
      <c r="BZ98" s="39">
        <v>0</v>
      </c>
      <c r="CA98" s="39">
        <v>0</v>
      </c>
      <c r="CB98" s="39">
        <v>0</v>
      </c>
      <c r="CC98" s="39">
        <v>0</v>
      </c>
      <c r="CD98" s="39">
        <v>0</v>
      </c>
      <c r="CE98" s="39">
        <v>0</v>
      </c>
      <c r="CF98" s="39">
        <v>0</v>
      </c>
    </row>
    <row r="99" spans="1:84">
      <c r="A99" s="32">
        <v>116</v>
      </c>
      <c r="B99" s="38">
        <v>0</v>
      </c>
      <c r="C99" s="38">
        <v>0</v>
      </c>
      <c r="D99" s="38">
        <v>0</v>
      </c>
      <c r="E99" s="38">
        <v>0</v>
      </c>
      <c r="F99" s="38">
        <v>0</v>
      </c>
      <c r="G99" s="38">
        <v>0</v>
      </c>
      <c r="H99" s="38">
        <v>0</v>
      </c>
      <c r="I99" s="38">
        <v>0</v>
      </c>
      <c r="J99" s="38">
        <v>0</v>
      </c>
      <c r="K99" s="38">
        <v>0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</v>
      </c>
      <c r="W99" s="38">
        <v>0</v>
      </c>
      <c r="X99" s="38">
        <v>0</v>
      </c>
      <c r="Y99" s="38">
        <v>0</v>
      </c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38">
        <v>0</v>
      </c>
      <c r="AJ99" s="38">
        <v>0</v>
      </c>
      <c r="AK99" s="38">
        <v>0</v>
      </c>
      <c r="AL99" s="38">
        <v>0</v>
      </c>
      <c r="AM99" s="38">
        <v>0</v>
      </c>
      <c r="AN99" s="38">
        <v>0</v>
      </c>
      <c r="AO99" s="38">
        <v>0</v>
      </c>
      <c r="AP99" s="38">
        <v>0</v>
      </c>
      <c r="AQ99" s="38">
        <v>0</v>
      </c>
      <c r="AR99" s="38">
        <v>0</v>
      </c>
      <c r="AS99" s="38">
        <v>0</v>
      </c>
      <c r="AT99" s="38">
        <v>0</v>
      </c>
      <c r="AU99" s="38">
        <v>0</v>
      </c>
      <c r="AV99" s="38">
        <v>0</v>
      </c>
      <c r="AW99" s="38">
        <v>0</v>
      </c>
      <c r="AX99" s="38">
        <v>0</v>
      </c>
      <c r="AY99" s="38">
        <v>0</v>
      </c>
      <c r="AZ99" s="38">
        <v>0</v>
      </c>
      <c r="BA99" s="38">
        <v>0</v>
      </c>
      <c r="BB99" s="38">
        <v>0</v>
      </c>
      <c r="BC99" s="38">
        <v>0</v>
      </c>
      <c r="BD99" s="67">
        <v>0</v>
      </c>
      <c r="BE99" s="67">
        <v>0</v>
      </c>
      <c r="BF99" s="48">
        <v>0</v>
      </c>
      <c r="BG99" s="38">
        <v>0</v>
      </c>
      <c r="BH99" s="38">
        <v>0</v>
      </c>
      <c r="BI99" s="38">
        <v>0</v>
      </c>
      <c r="BJ99" s="38">
        <v>0</v>
      </c>
      <c r="BK99" s="38">
        <v>0</v>
      </c>
      <c r="BL99" s="38">
        <v>0</v>
      </c>
      <c r="BM99" s="39">
        <v>0</v>
      </c>
      <c r="BN99" s="39">
        <v>0</v>
      </c>
      <c r="BO99" s="39">
        <v>0</v>
      </c>
      <c r="BP99" s="39">
        <v>0</v>
      </c>
      <c r="BQ99" s="39">
        <v>0</v>
      </c>
      <c r="BR99" s="39">
        <v>0</v>
      </c>
      <c r="BS99" s="39">
        <v>0</v>
      </c>
      <c r="BT99" s="39">
        <v>0</v>
      </c>
      <c r="BU99" s="39">
        <v>0</v>
      </c>
      <c r="BV99" s="39">
        <v>0</v>
      </c>
      <c r="BW99" s="39">
        <v>0</v>
      </c>
      <c r="BX99" s="39">
        <v>0</v>
      </c>
      <c r="BY99" s="39">
        <v>0</v>
      </c>
      <c r="BZ99" s="39">
        <v>0</v>
      </c>
      <c r="CA99" s="39">
        <v>0</v>
      </c>
      <c r="CB99" s="39">
        <v>0</v>
      </c>
      <c r="CC99" s="39">
        <v>0</v>
      </c>
      <c r="CD99" s="39">
        <v>0</v>
      </c>
      <c r="CE99" s="39">
        <v>0</v>
      </c>
      <c r="CF99" s="39">
        <v>0</v>
      </c>
    </row>
    <row r="100" spans="1:84">
      <c r="A100" s="32">
        <v>117</v>
      </c>
      <c r="B100" s="38">
        <v>0</v>
      </c>
      <c r="C100" s="38">
        <v>0</v>
      </c>
      <c r="D100" s="38">
        <v>0</v>
      </c>
      <c r="E100" s="38">
        <v>0</v>
      </c>
      <c r="F100" s="38">
        <v>0</v>
      </c>
      <c r="G100" s="38">
        <v>0</v>
      </c>
      <c r="H100" s="38">
        <v>0</v>
      </c>
      <c r="I100" s="38">
        <v>0</v>
      </c>
      <c r="J100" s="38">
        <v>0</v>
      </c>
      <c r="K100" s="38">
        <v>0</v>
      </c>
      <c r="L100" s="38">
        <v>0</v>
      </c>
      <c r="M100" s="38">
        <v>0</v>
      </c>
      <c r="N100" s="38">
        <v>0</v>
      </c>
      <c r="O100" s="38">
        <v>0</v>
      </c>
      <c r="P100" s="38">
        <v>0</v>
      </c>
      <c r="Q100" s="38">
        <v>0</v>
      </c>
      <c r="R100" s="38">
        <v>0</v>
      </c>
      <c r="S100" s="38">
        <v>0</v>
      </c>
      <c r="T100" s="38">
        <v>0</v>
      </c>
      <c r="U100" s="38">
        <v>0</v>
      </c>
      <c r="V100" s="38">
        <v>0</v>
      </c>
      <c r="W100" s="38">
        <v>0</v>
      </c>
      <c r="X100" s="38">
        <v>0</v>
      </c>
      <c r="Y100" s="38">
        <v>0</v>
      </c>
      <c r="Z100" s="38">
        <v>0</v>
      </c>
      <c r="AA100" s="38">
        <v>0</v>
      </c>
      <c r="AB100" s="38">
        <v>0</v>
      </c>
      <c r="AC100" s="38">
        <v>0</v>
      </c>
      <c r="AD100" s="38">
        <v>0</v>
      </c>
      <c r="AE100" s="38">
        <v>0</v>
      </c>
      <c r="AF100" s="38">
        <v>0</v>
      </c>
      <c r="AG100" s="38">
        <v>0</v>
      </c>
      <c r="AH100" s="38">
        <v>0</v>
      </c>
      <c r="AI100" s="38">
        <v>0</v>
      </c>
      <c r="AJ100" s="38">
        <v>0</v>
      </c>
      <c r="AK100" s="38">
        <v>0</v>
      </c>
      <c r="AL100" s="38">
        <v>0</v>
      </c>
      <c r="AM100" s="38">
        <v>0</v>
      </c>
      <c r="AN100" s="38">
        <v>0</v>
      </c>
      <c r="AO100" s="38">
        <v>0</v>
      </c>
      <c r="AP100" s="38">
        <v>0</v>
      </c>
      <c r="AQ100" s="38">
        <v>0</v>
      </c>
      <c r="AR100" s="38">
        <v>0</v>
      </c>
      <c r="AS100" s="38">
        <v>0</v>
      </c>
      <c r="AT100" s="38">
        <v>0</v>
      </c>
      <c r="AU100" s="38">
        <v>0</v>
      </c>
      <c r="AV100" s="38">
        <v>0</v>
      </c>
      <c r="AW100" s="38">
        <v>0</v>
      </c>
      <c r="AX100" s="38">
        <v>0</v>
      </c>
      <c r="AY100" s="38">
        <v>0</v>
      </c>
      <c r="AZ100" s="38">
        <v>0</v>
      </c>
      <c r="BA100" s="38">
        <v>0</v>
      </c>
      <c r="BB100" s="38">
        <v>0</v>
      </c>
      <c r="BC100" s="38">
        <v>0</v>
      </c>
      <c r="BD100" s="67">
        <v>0</v>
      </c>
      <c r="BE100" s="67">
        <v>0</v>
      </c>
      <c r="BF100" s="48">
        <v>0</v>
      </c>
      <c r="BG100" s="38">
        <v>0</v>
      </c>
      <c r="BH100" s="38">
        <v>0</v>
      </c>
      <c r="BI100" s="38">
        <v>0</v>
      </c>
      <c r="BJ100" s="38">
        <v>0</v>
      </c>
      <c r="BK100" s="38">
        <v>0</v>
      </c>
      <c r="BL100" s="38">
        <v>0</v>
      </c>
      <c r="BM100" s="39">
        <v>0</v>
      </c>
      <c r="BN100" s="39">
        <v>0</v>
      </c>
      <c r="BO100" s="39">
        <v>0</v>
      </c>
      <c r="BP100" s="39">
        <v>0</v>
      </c>
      <c r="BQ100" s="39">
        <v>0</v>
      </c>
      <c r="BR100" s="39">
        <v>0</v>
      </c>
      <c r="BS100" s="39">
        <v>0</v>
      </c>
      <c r="BT100" s="39">
        <v>0</v>
      </c>
      <c r="BU100" s="39">
        <v>0</v>
      </c>
      <c r="BV100" s="39">
        <v>0</v>
      </c>
      <c r="BW100" s="39">
        <v>0</v>
      </c>
      <c r="BX100" s="39">
        <v>0</v>
      </c>
      <c r="BY100" s="39">
        <v>0</v>
      </c>
      <c r="BZ100" s="39">
        <v>0</v>
      </c>
      <c r="CA100" s="39">
        <v>0</v>
      </c>
      <c r="CB100" s="39">
        <v>0</v>
      </c>
      <c r="CC100" s="39">
        <v>0</v>
      </c>
      <c r="CD100" s="39">
        <v>0</v>
      </c>
      <c r="CE100" s="39">
        <v>0</v>
      </c>
      <c r="CF100" s="39">
        <v>0</v>
      </c>
    </row>
    <row r="101" spans="1:84">
      <c r="A101" s="32">
        <v>118</v>
      </c>
      <c r="B101" s="38">
        <v>0</v>
      </c>
      <c r="C101" s="38">
        <v>0</v>
      </c>
      <c r="D101" s="38">
        <v>0</v>
      </c>
      <c r="E101" s="38">
        <v>0</v>
      </c>
      <c r="F101" s="38">
        <v>0</v>
      </c>
      <c r="G101" s="38">
        <v>0</v>
      </c>
      <c r="H101" s="38">
        <v>0</v>
      </c>
      <c r="I101" s="38">
        <v>0</v>
      </c>
      <c r="J101" s="38">
        <v>0</v>
      </c>
      <c r="K101" s="38">
        <v>0</v>
      </c>
      <c r="L101" s="38">
        <v>0</v>
      </c>
      <c r="M101" s="38">
        <v>0</v>
      </c>
      <c r="N101" s="38">
        <v>0</v>
      </c>
      <c r="O101" s="38">
        <v>0</v>
      </c>
      <c r="P101" s="38">
        <v>0</v>
      </c>
      <c r="Q101" s="38">
        <v>0</v>
      </c>
      <c r="R101" s="38">
        <v>0</v>
      </c>
      <c r="S101" s="38">
        <v>0</v>
      </c>
      <c r="T101" s="38">
        <v>0</v>
      </c>
      <c r="U101" s="38">
        <v>0</v>
      </c>
      <c r="V101" s="38">
        <v>0</v>
      </c>
      <c r="W101" s="38">
        <v>0</v>
      </c>
      <c r="X101" s="38">
        <v>0</v>
      </c>
      <c r="Y101" s="38">
        <v>0</v>
      </c>
      <c r="Z101" s="38">
        <v>0</v>
      </c>
      <c r="AA101" s="38">
        <v>0</v>
      </c>
      <c r="AB101" s="38">
        <v>0</v>
      </c>
      <c r="AC101" s="38">
        <v>0</v>
      </c>
      <c r="AD101" s="38">
        <v>0</v>
      </c>
      <c r="AE101" s="38">
        <v>0</v>
      </c>
      <c r="AF101" s="38">
        <v>0</v>
      </c>
      <c r="AG101" s="38">
        <v>0</v>
      </c>
      <c r="AH101" s="38">
        <v>0</v>
      </c>
      <c r="AI101" s="38">
        <v>0</v>
      </c>
      <c r="AJ101" s="38">
        <v>0</v>
      </c>
      <c r="AK101" s="38">
        <v>0</v>
      </c>
      <c r="AL101" s="38">
        <v>0</v>
      </c>
      <c r="AM101" s="38">
        <v>0</v>
      </c>
      <c r="AN101" s="38">
        <v>0</v>
      </c>
      <c r="AO101" s="38">
        <v>0</v>
      </c>
      <c r="AP101" s="38">
        <v>0</v>
      </c>
      <c r="AQ101" s="38">
        <v>0</v>
      </c>
      <c r="AR101" s="38">
        <v>0</v>
      </c>
      <c r="AS101" s="38">
        <v>0</v>
      </c>
      <c r="AT101" s="38">
        <v>0</v>
      </c>
      <c r="AU101" s="38">
        <v>0</v>
      </c>
      <c r="AV101" s="38">
        <v>0</v>
      </c>
      <c r="AW101" s="38">
        <v>0</v>
      </c>
      <c r="AX101" s="38">
        <v>0</v>
      </c>
      <c r="AY101" s="38">
        <v>0</v>
      </c>
      <c r="AZ101" s="38">
        <v>0</v>
      </c>
      <c r="BA101" s="38">
        <v>0</v>
      </c>
      <c r="BB101" s="38">
        <v>0</v>
      </c>
      <c r="BC101" s="38">
        <v>0</v>
      </c>
      <c r="BD101" s="67">
        <v>0</v>
      </c>
      <c r="BE101" s="67">
        <v>0</v>
      </c>
      <c r="BF101" s="48">
        <v>0</v>
      </c>
      <c r="BG101" s="38">
        <v>0</v>
      </c>
      <c r="BH101" s="38">
        <v>0</v>
      </c>
      <c r="BI101" s="38">
        <v>0</v>
      </c>
      <c r="BJ101" s="38">
        <v>0</v>
      </c>
      <c r="BK101" s="38">
        <v>0</v>
      </c>
      <c r="BL101" s="38">
        <v>0</v>
      </c>
      <c r="BM101" s="39">
        <v>0</v>
      </c>
      <c r="BN101" s="39">
        <v>0</v>
      </c>
      <c r="BO101" s="39">
        <v>0</v>
      </c>
      <c r="BP101" s="39">
        <v>0</v>
      </c>
      <c r="BQ101" s="39">
        <v>0</v>
      </c>
      <c r="BR101" s="39">
        <v>0</v>
      </c>
      <c r="BS101" s="39">
        <v>0</v>
      </c>
      <c r="BT101" s="39">
        <v>0</v>
      </c>
      <c r="BU101" s="39">
        <v>0</v>
      </c>
      <c r="BV101" s="39">
        <v>0</v>
      </c>
      <c r="BW101" s="39">
        <v>0</v>
      </c>
      <c r="BX101" s="39">
        <v>0</v>
      </c>
      <c r="BY101" s="39">
        <v>0</v>
      </c>
      <c r="BZ101" s="39">
        <v>0</v>
      </c>
      <c r="CA101" s="39">
        <v>0</v>
      </c>
      <c r="CB101" s="39">
        <v>0</v>
      </c>
      <c r="CC101" s="39">
        <v>0</v>
      </c>
      <c r="CD101" s="39">
        <v>0</v>
      </c>
      <c r="CE101" s="39">
        <v>0</v>
      </c>
      <c r="CF101" s="39">
        <v>0</v>
      </c>
    </row>
    <row r="102" spans="1:84">
      <c r="A102" s="32">
        <v>119</v>
      </c>
      <c r="B102" s="38">
        <v>0</v>
      </c>
      <c r="C102" s="38">
        <v>0</v>
      </c>
      <c r="D102" s="38">
        <v>0</v>
      </c>
      <c r="E102" s="38">
        <v>0</v>
      </c>
      <c r="F102" s="38">
        <v>0</v>
      </c>
      <c r="G102" s="38">
        <v>0</v>
      </c>
      <c r="H102" s="38">
        <v>0</v>
      </c>
      <c r="I102" s="38">
        <v>0</v>
      </c>
      <c r="J102" s="38">
        <v>0</v>
      </c>
      <c r="K102" s="38">
        <v>0</v>
      </c>
      <c r="L102" s="38">
        <v>0</v>
      </c>
      <c r="M102" s="38">
        <v>0</v>
      </c>
      <c r="N102" s="38">
        <v>0</v>
      </c>
      <c r="O102" s="38">
        <v>0</v>
      </c>
      <c r="P102" s="38">
        <v>0</v>
      </c>
      <c r="Q102" s="38">
        <v>0</v>
      </c>
      <c r="R102" s="38">
        <v>0</v>
      </c>
      <c r="S102" s="38">
        <v>0</v>
      </c>
      <c r="T102" s="38">
        <v>0</v>
      </c>
      <c r="U102" s="38">
        <v>0</v>
      </c>
      <c r="V102" s="38">
        <v>0</v>
      </c>
      <c r="W102" s="38">
        <v>0</v>
      </c>
      <c r="X102" s="38">
        <v>0</v>
      </c>
      <c r="Y102" s="38">
        <v>0</v>
      </c>
      <c r="Z102" s="38">
        <v>0</v>
      </c>
      <c r="AA102" s="38">
        <v>0</v>
      </c>
      <c r="AB102" s="38">
        <v>0</v>
      </c>
      <c r="AC102" s="38">
        <v>0</v>
      </c>
      <c r="AD102" s="38">
        <v>0</v>
      </c>
      <c r="AE102" s="38">
        <v>0</v>
      </c>
      <c r="AF102" s="38">
        <v>0</v>
      </c>
      <c r="AG102" s="38">
        <v>0</v>
      </c>
      <c r="AH102" s="38">
        <v>0</v>
      </c>
      <c r="AI102" s="38">
        <v>0</v>
      </c>
      <c r="AJ102" s="38">
        <v>0</v>
      </c>
      <c r="AK102" s="38">
        <v>0</v>
      </c>
      <c r="AL102" s="38">
        <v>0</v>
      </c>
      <c r="AM102" s="38">
        <v>0</v>
      </c>
      <c r="AN102" s="38">
        <v>0</v>
      </c>
      <c r="AO102" s="38">
        <v>0</v>
      </c>
      <c r="AP102" s="38">
        <v>0</v>
      </c>
      <c r="AQ102" s="38">
        <v>0</v>
      </c>
      <c r="AR102" s="38">
        <v>0</v>
      </c>
      <c r="AS102" s="38">
        <v>0</v>
      </c>
      <c r="AT102" s="38">
        <v>0</v>
      </c>
      <c r="AU102" s="38">
        <v>0</v>
      </c>
      <c r="AV102" s="38">
        <v>0</v>
      </c>
      <c r="AW102" s="38">
        <v>0</v>
      </c>
      <c r="AX102" s="38">
        <v>0</v>
      </c>
      <c r="AY102" s="38">
        <v>0</v>
      </c>
      <c r="AZ102" s="38">
        <v>0</v>
      </c>
      <c r="BA102" s="38">
        <v>0</v>
      </c>
      <c r="BB102" s="38">
        <v>0</v>
      </c>
      <c r="BC102" s="38">
        <v>0</v>
      </c>
      <c r="BD102" s="67">
        <v>0</v>
      </c>
      <c r="BE102" s="67">
        <v>0</v>
      </c>
      <c r="BF102" s="48">
        <v>0</v>
      </c>
      <c r="BG102" s="38">
        <v>0</v>
      </c>
      <c r="BH102" s="38">
        <v>0</v>
      </c>
      <c r="BI102" s="38">
        <v>0</v>
      </c>
      <c r="BJ102" s="38">
        <v>0</v>
      </c>
      <c r="BK102" s="38">
        <v>0</v>
      </c>
      <c r="BL102" s="38">
        <v>0</v>
      </c>
      <c r="BM102" s="39">
        <v>0</v>
      </c>
      <c r="BN102" s="39">
        <v>0</v>
      </c>
      <c r="BO102" s="39">
        <v>0</v>
      </c>
      <c r="BP102" s="39">
        <v>0</v>
      </c>
      <c r="BQ102" s="39">
        <v>0</v>
      </c>
      <c r="BR102" s="39">
        <v>0</v>
      </c>
      <c r="BS102" s="39">
        <v>0</v>
      </c>
      <c r="BT102" s="39">
        <v>0</v>
      </c>
      <c r="BU102" s="39">
        <v>0</v>
      </c>
      <c r="BV102" s="39">
        <v>0</v>
      </c>
      <c r="BW102" s="39">
        <v>0</v>
      </c>
      <c r="BX102" s="39">
        <v>0</v>
      </c>
      <c r="BY102" s="39">
        <v>0</v>
      </c>
      <c r="BZ102" s="39">
        <v>0</v>
      </c>
      <c r="CA102" s="39">
        <v>0</v>
      </c>
      <c r="CB102" s="39">
        <v>0</v>
      </c>
      <c r="CC102" s="39">
        <v>0</v>
      </c>
      <c r="CD102" s="39">
        <v>0</v>
      </c>
      <c r="CE102" s="39">
        <v>0</v>
      </c>
      <c r="CF102" s="39">
        <v>0</v>
      </c>
    </row>
    <row r="103" spans="1:84">
      <c r="A103" s="32">
        <v>120</v>
      </c>
      <c r="B103" s="38">
        <v>0</v>
      </c>
      <c r="C103" s="38">
        <v>0</v>
      </c>
      <c r="D103" s="38">
        <v>0</v>
      </c>
      <c r="E103" s="38">
        <v>0</v>
      </c>
      <c r="F103" s="38">
        <v>0</v>
      </c>
      <c r="G103" s="38">
        <v>0</v>
      </c>
      <c r="H103" s="38">
        <v>0</v>
      </c>
      <c r="I103" s="38">
        <v>0</v>
      </c>
      <c r="J103" s="38">
        <v>0</v>
      </c>
      <c r="K103" s="38">
        <v>0</v>
      </c>
      <c r="L103" s="38">
        <v>0</v>
      </c>
      <c r="M103" s="38">
        <v>0</v>
      </c>
      <c r="N103" s="38">
        <v>0</v>
      </c>
      <c r="O103" s="38">
        <v>0</v>
      </c>
      <c r="P103" s="38">
        <v>0</v>
      </c>
      <c r="Q103" s="38">
        <v>0</v>
      </c>
      <c r="R103" s="38">
        <v>0</v>
      </c>
      <c r="S103" s="38">
        <v>0</v>
      </c>
      <c r="T103" s="38">
        <v>0</v>
      </c>
      <c r="U103" s="38">
        <v>0</v>
      </c>
      <c r="V103" s="38">
        <v>0</v>
      </c>
      <c r="W103" s="38">
        <v>0</v>
      </c>
      <c r="X103" s="38">
        <v>0</v>
      </c>
      <c r="Y103" s="38">
        <v>0</v>
      </c>
      <c r="Z103" s="38">
        <v>0</v>
      </c>
      <c r="AA103" s="38">
        <v>0</v>
      </c>
      <c r="AB103" s="38">
        <v>0</v>
      </c>
      <c r="AC103" s="38">
        <v>0</v>
      </c>
      <c r="AD103" s="38">
        <v>0</v>
      </c>
      <c r="AE103" s="38">
        <v>0</v>
      </c>
      <c r="AF103" s="38">
        <v>0</v>
      </c>
      <c r="AG103" s="38">
        <v>0</v>
      </c>
      <c r="AH103" s="38">
        <v>0</v>
      </c>
      <c r="AI103" s="38">
        <v>0</v>
      </c>
      <c r="AJ103" s="38">
        <v>0</v>
      </c>
      <c r="AK103" s="38">
        <v>0</v>
      </c>
      <c r="AL103" s="38">
        <v>0</v>
      </c>
      <c r="AM103" s="38">
        <v>0</v>
      </c>
      <c r="AN103" s="38">
        <v>0</v>
      </c>
      <c r="AO103" s="38">
        <v>0</v>
      </c>
      <c r="AP103" s="38">
        <v>0</v>
      </c>
      <c r="AQ103" s="38">
        <v>0</v>
      </c>
      <c r="AR103" s="38">
        <v>0</v>
      </c>
      <c r="AS103" s="38">
        <v>0</v>
      </c>
      <c r="AT103" s="38">
        <v>0</v>
      </c>
      <c r="AU103" s="38">
        <v>0</v>
      </c>
      <c r="AV103" s="38">
        <v>0</v>
      </c>
      <c r="AW103" s="38">
        <v>0</v>
      </c>
      <c r="AX103" s="38">
        <v>0</v>
      </c>
      <c r="AY103" s="38">
        <v>0</v>
      </c>
      <c r="AZ103" s="38">
        <v>0</v>
      </c>
      <c r="BA103" s="38">
        <v>0</v>
      </c>
      <c r="BB103" s="38">
        <v>0</v>
      </c>
      <c r="BC103" s="38">
        <v>0</v>
      </c>
      <c r="BD103" s="67">
        <v>0</v>
      </c>
      <c r="BE103" s="67">
        <v>0</v>
      </c>
      <c r="BF103" s="48">
        <v>0</v>
      </c>
      <c r="BG103" s="38">
        <v>0</v>
      </c>
      <c r="BH103" s="38">
        <v>0</v>
      </c>
      <c r="BI103" s="38">
        <v>0</v>
      </c>
      <c r="BJ103" s="38">
        <v>0</v>
      </c>
      <c r="BK103" s="38">
        <v>0</v>
      </c>
      <c r="BL103" s="38">
        <v>0</v>
      </c>
      <c r="BM103" s="39">
        <v>0</v>
      </c>
      <c r="BN103" s="39">
        <v>0</v>
      </c>
      <c r="BO103" s="39">
        <v>0</v>
      </c>
      <c r="BP103" s="39">
        <v>0</v>
      </c>
      <c r="BQ103" s="39">
        <v>0</v>
      </c>
      <c r="BR103" s="39">
        <v>0</v>
      </c>
      <c r="BS103" s="39">
        <v>0</v>
      </c>
      <c r="BT103" s="39">
        <v>0</v>
      </c>
      <c r="BU103" s="39">
        <v>0</v>
      </c>
      <c r="BV103" s="39">
        <v>0</v>
      </c>
      <c r="BW103" s="39">
        <v>0</v>
      </c>
      <c r="BX103" s="39">
        <v>0</v>
      </c>
      <c r="BY103" s="39">
        <v>0</v>
      </c>
      <c r="BZ103" s="39">
        <v>0</v>
      </c>
      <c r="CA103" s="39">
        <v>0</v>
      </c>
      <c r="CB103" s="39">
        <v>0</v>
      </c>
      <c r="CC103" s="39">
        <v>0</v>
      </c>
      <c r="CD103" s="39">
        <v>0</v>
      </c>
      <c r="CE103" s="39">
        <v>0</v>
      </c>
      <c r="CF103" s="3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Y60"/>
  <sheetViews>
    <sheetView zoomScale="114" workbookViewId="0">
      <pane xSplit="15" ySplit="4" topLeftCell="P7" activePane="bottomRight" state="frozen"/>
      <selection pane="topRight" activeCell="P1" sqref="P1"/>
      <selection pane="bottomLeft" activeCell="A5" sqref="A5"/>
      <selection pane="bottomRight" activeCell="P13" sqref="P13"/>
    </sheetView>
  </sheetViews>
  <sheetFormatPr baseColWidth="10" defaultColWidth="10.6640625" defaultRowHeight="16"/>
  <cols>
    <col min="12" max="15" width="9.5" customWidth="1"/>
  </cols>
  <sheetData>
    <row r="1" spans="1:25" ht="19">
      <c r="L1" s="43"/>
      <c r="M1" s="43"/>
      <c r="N1" s="2"/>
      <c r="O1" s="2"/>
    </row>
    <row r="2" spans="1:25">
      <c r="L2" s="1"/>
      <c r="M2" s="1"/>
      <c r="N2" s="1"/>
      <c r="O2" s="1"/>
    </row>
    <row r="3" spans="1:25" ht="19">
      <c r="A3" s="516" t="s">
        <v>196</v>
      </c>
      <c r="B3" s="516"/>
      <c r="C3" s="516"/>
      <c r="D3" s="516"/>
      <c r="E3" s="516"/>
      <c r="F3" s="517" t="s">
        <v>197</v>
      </c>
      <c r="G3" s="517"/>
      <c r="H3" s="517"/>
      <c r="I3" s="517"/>
      <c r="J3" s="517"/>
      <c r="K3" s="43"/>
      <c r="L3" s="44"/>
      <c r="M3" s="44"/>
      <c r="N3" s="45"/>
      <c r="O3" s="46"/>
    </row>
    <row r="4" spans="1:25" ht="119">
      <c r="A4" s="1" t="s">
        <v>18</v>
      </c>
      <c r="B4" s="1" t="s">
        <v>72</v>
      </c>
      <c r="C4" s="1" t="s">
        <v>73</v>
      </c>
      <c r="D4" s="1" t="s">
        <v>74</v>
      </c>
      <c r="E4" s="1" t="s">
        <v>75</v>
      </c>
      <c r="F4" s="1" t="s">
        <v>18</v>
      </c>
      <c r="G4" s="1" t="s">
        <v>72</v>
      </c>
      <c r="H4" s="1" t="s">
        <v>73</v>
      </c>
      <c r="I4" s="1" t="s">
        <v>74</v>
      </c>
      <c r="J4" s="1" t="s">
        <v>75</v>
      </c>
      <c r="K4" s="1"/>
      <c r="L4" s="1" t="s">
        <v>79</v>
      </c>
      <c r="M4" s="1" t="s">
        <v>78</v>
      </c>
      <c r="N4" s="1" t="s">
        <v>76</v>
      </c>
      <c r="O4" s="1" t="s">
        <v>77</v>
      </c>
    </row>
    <row r="5" spans="1:25">
      <c r="A5" s="40">
        <v>0</v>
      </c>
      <c r="B5" s="40">
        <f>Main!B11</f>
        <v>25</v>
      </c>
      <c r="C5" s="490">
        <v>0.3</v>
      </c>
      <c r="D5" s="41"/>
      <c r="E5" s="42">
        <v>1</v>
      </c>
      <c r="F5" s="40">
        <v>0</v>
      </c>
      <c r="G5" s="40">
        <f>Main!B11</f>
        <v>25</v>
      </c>
      <c r="H5" s="490">
        <v>0.24</v>
      </c>
      <c r="I5" s="41"/>
      <c r="J5" s="42">
        <v>1</v>
      </c>
      <c r="K5" s="42"/>
      <c r="L5" s="191">
        <f>(MAX(C5:D5)+MAX(H5:I5))/2</f>
        <v>0.27</v>
      </c>
      <c r="M5" s="296">
        <v>1</v>
      </c>
      <c r="N5" s="192">
        <f>SUM($M5:M$60)/$M5</f>
        <v>8.287293612756562</v>
      </c>
      <c r="O5" s="40">
        <f t="shared" ref="O5:O50" si="0">N5+B5</f>
        <v>33.287293612756564</v>
      </c>
    </row>
    <row r="6" spans="1:25">
      <c r="A6" s="40">
        <v>1</v>
      </c>
      <c r="B6" s="40">
        <f>B5+1</f>
        <v>26</v>
      </c>
      <c r="C6" s="490">
        <v>0.24</v>
      </c>
      <c r="D6" s="41"/>
      <c r="E6" s="42">
        <f>E5-(E5*MAX(C5, D5))</f>
        <v>0.7</v>
      </c>
      <c r="F6" s="40">
        <v>1</v>
      </c>
      <c r="G6" s="40">
        <f>G5+1</f>
        <v>26</v>
      </c>
      <c r="H6" s="490">
        <v>0.2</v>
      </c>
      <c r="I6" s="41"/>
      <c r="J6" s="42">
        <f>J5-(J5*MAX(H5, I5))</f>
        <v>0.76</v>
      </c>
      <c r="K6" s="42">
        <f>M5*(1-L5)</f>
        <v>0.73</v>
      </c>
      <c r="L6" s="191">
        <f t="shared" ref="L6:L60" si="1">(MAX(C6:D6)+MAX(H6:I6))/2</f>
        <v>0.22</v>
      </c>
      <c r="M6" s="296">
        <f t="shared" ref="M6:M50" si="2">M5-(M5*L5)</f>
        <v>0.73</v>
      </c>
      <c r="N6" s="192">
        <f>SUM($M6:M$60)/$M6</f>
        <v>9.9825939900774863</v>
      </c>
      <c r="O6" s="40">
        <f t="shared" si="0"/>
        <v>35.98259399007749</v>
      </c>
      <c r="X6" s="177"/>
      <c r="Y6" s="42"/>
    </row>
    <row r="7" spans="1:25">
      <c r="A7" s="40">
        <v>2</v>
      </c>
      <c r="B7" s="40">
        <f t="shared" ref="B7:B60" si="3">B6+1</f>
        <v>27</v>
      </c>
      <c r="C7" s="490">
        <v>0.19</v>
      </c>
      <c r="D7" s="41"/>
      <c r="E7" s="42">
        <f t="shared" ref="E7:E50" si="4">E6-(E6*MAX(C6, D6))</f>
        <v>0.53200000000000003</v>
      </c>
      <c r="F7" s="40">
        <v>2</v>
      </c>
      <c r="G7" s="40">
        <f t="shared" ref="G7:G60" si="5">G6+1</f>
        <v>27</v>
      </c>
      <c r="H7" s="490">
        <v>0.16500000000000001</v>
      </c>
      <c r="I7" s="41"/>
      <c r="J7" s="42">
        <f t="shared" ref="J7:J50" si="6">J6-(J6*MAX(H6, I6))</f>
        <v>0.60799999999999998</v>
      </c>
      <c r="K7" s="42">
        <f>K6*(1-L6)</f>
        <v>0.56940000000000002</v>
      </c>
      <c r="L7" s="191">
        <f t="shared" si="1"/>
        <v>0.17749999999999999</v>
      </c>
      <c r="M7" s="296">
        <f t="shared" si="2"/>
        <v>0.56940000000000002</v>
      </c>
      <c r="N7" s="192">
        <f>SUM($M7:M$60)/$M7</f>
        <v>11.516146141124981</v>
      </c>
      <c r="O7" s="40">
        <f t="shared" si="0"/>
        <v>38.516146141124977</v>
      </c>
      <c r="X7" s="177"/>
      <c r="Y7" s="42"/>
    </row>
    <row r="8" spans="1:25">
      <c r="A8" s="40">
        <v>3</v>
      </c>
      <c r="B8" s="40">
        <f t="shared" si="3"/>
        <v>28</v>
      </c>
      <c r="C8" s="490">
        <v>0.14000000000000001</v>
      </c>
      <c r="D8" s="41"/>
      <c r="E8" s="42">
        <f t="shared" si="4"/>
        <v>0.43092000000000003</v>
      </c>
      <c r="F8" s="40">
        <v>3</v>
      </c>
      <c r="G8" s="40">
        <f t="shared" si="5"/>
        <v>28</v>
      </c>
      <c r="H8" s="490">
        <v>0.13500000000000001</v>
      </c>
      <c r="I8" s="41"/>
      <c r="J8" s="42">
        <f t="shared" si="6"/>
        <v>0.50768000000000002</v>
      </c>
      <c r="K8" s="42">
        <f t="shared" ref="K8:K50" si="7">K7*(1-L7)</f>
        <v>0.46833150000000001</v>
      </c>
      <c r="L8" s="191">
        <f t="shared" si="1"/>
        <v>0.13750000000000001</v>
      </c>
      <c r="M8" s="296">
        <f t="shared" si="2"/>
        <v>0.46833150000000001</v>
      </c>
      <c r="N8" s="192">
        <f>SUM($M8:M$60)/$M8</f>
        <v>12.785588013525812</v>
      </c>
      <c r="O8" s="40">
        <f t="shared" si="0"/>
        <v>40.78558801352581</v>
      </c>
      <c r="X8" s="177"/>
      <c r="Y8" s="42"/>
    </row>
    <row r="9" spans="1:25">
      <c r="A9" s="40">
        <v>4</v>
      </c>
      <c r="B9" s="40">
        <f t="shared" si="3"/>
        <v>29</v>
      </c>
      <c r="C9" s="490">
        <v>0.115</v>
      </c>
      <c r="D9" s="41"/>
      <c r="E9" s="42">
        <f t="shared" si="4"/>
        <v>0.37059120000000001</v>
      </c>
      <c r="F9" s="40">
        <v>4</v>
      </c>
      <c r="G9" s="40">
        <f t="shared" si="5"/>
        <v>29</v>
      </c>
      <c r="H9" s="490">
        <v>0.115</v>
      </c>
      <c r="I9" s="41"/>
      <c r="J9" s="42">
        <f t="shared" si="6"/>
        <v>0.43914320000000001</v>
      </c>
      <c r="K9" s="42">
        <f t="shared" si="7"/>
        <v>0.40393591875000001</v>
      </c>
      <c r="L9" s="191">
        <f t="shared" si="1"/>
        <v>0.115</v>
      </c>
      <c r="M9" s="296">
        <f t="shared" si="2"/>
        <v>0.40393591875000001</v>
      </c>
      <c r="N9" s="192">
        <f>SUM($M9:M$60)/$M9</f>
        <v>13.664449870754567</v>
      </c>
      <c r="O9" s="40">
        <f t="shared" si="0"/>
        <v>42.664449870754567</v>
      </c>
      <c r="X9" s="177"/>
      <c r="Y9" s="42"/>
    </row>
    <row r="10" spans="1:25">
      <c r="A10" s="40">
        <v>5</v>
      </c>
      <c r="B10" s="40">
        <f t="shared" si="3"/>
        <v>30</v>
      </c>
      <c r="C10" s="490">
        <v>0.1</v>
      </c>
      <c r="D10" s="189"/>
      <c r="E10" s="42">
        <f t="shared" si="4"/>
        <v>0.32797321200000001</v>
      </c>
      <c r="F10" s="40">
        <v>5</v>
      </c>
      <c r="G10" s="40">
        <f t="shared" si="5"/>
        <v>30</v>
      </c>
      <c r="H10" s="490">
        <v>0.1</v>
      </c>
      <c r="I10" s="41"/>
      <c r="J10" s="42">
        <f t="shared" si="6"/>
        <v>0.38864173200000002</v>
      </c>
      <c r="K10" s="42">
        <f t="shared" si="7"/>
        <v>0.35748328809375002</v>
      </c>
      <c r="L10" s="191">
        <f t="shared" si="1"/>
        <v>0.1</v>
      </c>
      <c r="M10" s="296">
        <f t="shared" si="2"/>
        <v>0.35748328809375002</v>
      </c>
      <c r="N10" s="192">
        <f>SUM($M10:M$60)/$M10</f>
        <v>14.310112848310245</v>
      </c>
      <c r="O10" s="40">
        <f t="shared" si="0"/>
        <v>44.310112848310247</v>
      </c>
      <c r="X10" s="177"/>
      <c r="Y10" s="42"/>
    </row>
    <row r="11" spans="1:25">
      <c r="A11" s="40">
        <v>6</v>
      </c>
      <c r="B11" s="40">
        <f t="shared" si="3"/>
        <v>31</v>
      </c>
      <c r="C11" s="490">
        <v>0.09</v>
      </c>
      <c r="D11" s="189"/>
      <c r="E11" s="42">
        <f t="shared" si="4"/>
        <v>0.29517589080000001</v>
      </c>
      <c r="F11" s="40">
        <v>6</v>
      </c>
      <c r="G11" s="40">
        <f t="shared" si="5"/>
        <v>31</v>
      </c>
      <c r="H11" s="490">
        <v>0.09</v>
      </c>
      <c r="I11" s="41"/>
      <c r="J11" s="42">
        <f t="shared" si="6"/>
        <v>0.3497775588</v>
      </c>
      <c r="K11" s="42">
        <f t="shared" si="7"/>
        <v>0.32173495928437501</v>
      </c>
      <c r="L11" s="191">
        <f t="shared" si="1"/>
        <v>0.09</v>
      </c>
      <c r="M11" s="296">
        <f t="shared" si="2"/>
        <v>0.32173495928437501</v>
      </c>
      <c r="N11" s="192">
        <f>SUM($M11:M$60)/$M11</f>
        <v>14.789014275900271</v>
      </c>
      <c r="O11" s="40">
        <f t="shared" si="0"/>
        <v>45.789014275900271</v>
      </c>
      <c r="X11" s="177"/>
      <c r="Y11" s="42"/>
    </row>
    <row r="12" spans="1:25">
      <c r="A12" s="40">
        <v>7</v>
      </c>
      <c r="B12" s="40">
        <f t="shared" si="3"/>
        <v>32</v>
      </c>
      <c r="C12" s="490">
        <v>7.4999999999999997E-2</v>
      </c>
      <c r="D12" s="189"/>
      <c r="E12" s="42">
        <f t="shared" si="4"/>
        <v>0.26861006062800002</v>
      </c>
      <c r="F12" s="40">
        <v>7</v>
      </c>
      <c r="G12" s="40">
        <f t="shared" si="5"/>
        <v>32</v>
      </c>
      <c r="H12" s="490">
        <v>7.4999999999999997E-2</v>
      </c>
      <c r="I12" s="41"/>
      <c r="J12" s="42">
        <f t="shared" si="6"/>
        <v>0.318297578508</v>
      </c>
      <c r="K12" s="42">
        <f t="shared" si="7"/>
        <v>0.29277881294878128</v>
      </c>
      <c r="L12" s="191">
        <f t="shared" si="1"/>
        <v>7.4999999999999997E-2</v>
      </c>
      <c r="M12" s="296">
        <f t="shared" si="2"/>
        <v>0.29277881294878128</v>
      </c>
      <c r="N12" s="192">
        <f>SUM($M12:M$60)/$M12</f>
        <v>15.152762940549747</v>
      </c>
      <c r="O12" s="40">
        <f t="shared" si="0"/>
        <v>47.152762940549749</v>
      </c>
      <c r="X12" s="177"/>
      <c r="Y12" s="42"/>
    </row>
    <row r="13" spans="1:25">
      <c r="A13" s="40">
        <v>8</v>
      </c>
      <c r="B13" s="40">
        <f t="shared" si="3"/>
        <v>33</v>
      </c>
      <c r="C13" s="490">
        <v>6.5000000000000002E-2</v>
      </c>
      <c r="D13" s="189"/>
      <c r="E13" s="42">
        <f t="shared" si="4"/>
        <v>0.24846430608090003</v>
      </c>
      <c r="F13" s="40">
        <v>8</v>
      </c>
      <c r="G13" s="40">
        <f t="shared" si="5"/>
        <v>33</v>
      </c>
      <c r="H13" s="490">
        <v>7.0000000000000007E-2</v>
      </c>
      <c r="I13" s="41"/>
      <c r="J13" s="42">
        <f t="shared" si="6"/>
        <v>0.2944252601199</v>
      </c>
      <c r="K13" s="42">
        <f t="shared" si="7"/>
        <v>0.27082040197762269</v>
      </c>
      <c r="L13" s="191">
        <f t="shared" si="1"/>
        <v>6.7500000000000004E-2</v>
      </c>
      <c r="M13" s="296">
        <f t="shared" si="2"/>
        <v>0.27082040197762269</v>
      </c>
      <c r="N13" s="192">
        <f>SUM($M13:M$60)/$M13</f>
        <v>15.300284260053781</v>
      </c>
      <c r="O13" s="40">
        <f t="shared" si="0"/>
        <v>48.300284260053779</v>
      </c>
      <c r="X13" s="177"/>
      <c r="Y13" s="42"/>
    </row>
    <row r="14" spans="1:25">
      <c r="A14" s="40">
        <v>9</v>
      </c>
      <c r="B14" s="40">
        <f t="shared" si="3"/>
        <v>34</v>
      </c>
      <c r="C14" s="490">
        <v>0.06</v>
      </c>
      <c r="D14" s="189"/>
      <c r="E14" s="42">
        <f t="shared" si="4"/>
        <v>0.23231412618564154</v>
      </c>
      <c r="F14" s="40">
        <v>9</v>
      </c>
      <c r="G14" s="40">
        <f t="shared" si="5"/>
        <v>34</v>
      </c>
      <c r="H14" s="490">
        <v>0.06</v>
      </c>
      <c r="I14" s="41"/>
      <c r="J14" s="42">
        <f t="shared" si="6"/>
        <v>0.273815491911507</v>
      </c>
      <c r="K14" s="42">
        <f t="shared" si="7"/>
        <v>0.25254002484413318</v>
      </c>
      <c r="L14" s="191">
        <f t="shared" si="1"/>
        <v>0.06</v>
      </c>
      <c r="M14" s="296">
        <f t="shared" si="2"/>
        <v>0.25254002484413318</v>
      </c>
      <c r="N14" s="192">
        <f>SUM($M14:M$60)/$M14</f>
        <v>15.335425479950437</v>
      </c>
      <c r="O14" s="40">
        <f t="shared" si="0"/>
        <v>49.335425479950437</v>
      </c>
      <c r="X14" s="177"/>
      <c r="Y14" s="42"/>
    </row>
    <row r="15" spans="1:25">
      <c r="A15" s="40">
        <v>10</v>
      </c>
      <c r="B15" s="40">
        <f t="shared" si="3"/>
        <v>35</v>
      </c>
      <c r="C15" s="490">
        <v>5.2999999999999999E-2</v>
      </c>
      <c r="D15" s="189"/>
      <c r="E15" s="42">
        <f t="shared" si="4"/>
        <v>0.21837527861450304</v>
      </c>
      <c r="F15" s="40">
        <v>10</v>
      </c>
      <c r="G15" s="40">
        <f t="shared" si="5"/>
        <v>35</v>
      </c>
      <c r="H15" s="490">
        <v>5.5E-2</v>
      </c>
      <c r="I15" s="41"/>
      <c r="J15" s="42">
        <f t="shared" si="6"/>
        <v>0.25738656239681657</v>
      </c>
      <c r="K15" s="42">
        <f t="shared" si="7"/>
        <v>0.23738762335348518</v>
      </c>
      <c r="L15" s="191">
        <f t="shared" si="1"/>
        <v>5.3999999999999999E-2</v>
      </c>
      <c r="M15" s="296">
        <f t="shared" si="2"/>
        <v>0.23738762335348518</v>
      </c>
      <c r="N15" s="192">
        <f>SUM($M15:M$60)/$M15</f>
        <v>15.250452638245145</v>
      </c>
      <c r="O15" s="40">
        <f t="shared" si="0"/>
        <v>50.250452638245143</v>
      </c>
      <c r="X15" s="177"/>
      <c r="Y15" s="42"/>
    </row>
    <row r="16" spans="1:25">
      <c r="A16" s="40">
        <v>11</v>
      </c>
      <c r="B16" s="40">
        <f t="shared" si="3"/>
        <v>36</v>
      </c>
      <c r="C16" s="490">
        <v>4.5999999999999999E-2</v>
      </c>
      <c r="D16" s="189"/>
      <c r="E16" s="42">
        <f t="shared" si="4"/>
        <v>0.20680138884793436</v>
      </c>
      <c r="F16" s="40">
        <v>11</v>
      </c>
      <c r="G16" s="40">
        <f t="shared" si="5"/>
        <v>36</v>
      </c>
      <c r="H16" s="490">
        <v>4.7E-2</v>
      </c>
      <c r="I16" s="41"/>
      <c r="J16" s="42">
        <f t="shared" si="6"/>
        <v>0.24323030146499167</v>
      </c>
      <c r="K16" s="42">
        <f t="shared" si="7"/>
        <v>0.22456869169239696</v>
      </c>
      <c r="L16" s="191">
        <f t="shared" si="1"/>
        <v>4.65E-2</v>
      </c>
      <c r="M16" s="296">
        <f t="shared" si="2"/>
        <v>0.22456869169239699</v>
      </c>
      <c r="N16" s="192">
        <f>SUM($M16:M$60)/$M16</f>
        <v>15.063903423092116</v>
      </c>
      <c r="O16" s="40">
        <f t="shared" si="0"/>
        <v>51.063903423092114</v>
      </c>
      <c r="X16" s="177"/>
      <c r="Y16" s="42"/>
    </row>
    <row r="17" spans="1:25">
      <c r="A17" s="40">
        <v>12</v>
      </c>
      <c r="B17" s="40">
        <f t="shared" si="3"/>
        <v>37</v>
      </c>
      <c r="C17" s="490">
        <v>4.1000000000000002E-2</v>
      </c>
      <c r="D17" s="41"/>
      <c r="E17" s="42">
        <f t="shared" si="4"/>
        <v>0.19728852496092938</v>
      </c>
      <c r="F17" s="40">
        <v>12</v>
      </c>
      <c r="G17" s="40">
        <f t="shared" si="5"/>
        <v>37</v>
      </c>
      <c r="H17" s="490">
        <v>4.2000000000000003E-2</v>
      </c>
      <c r="I17" s="41"/>
      <c r="J17" s="42">
        <f t="shared" si="6"/>
        <v>0.23179847729613706</v>
      </c>
      <c r="K17" s="42">
        <f t="shared" si="7"/>
        <v>0.21412624752870049</v>
      </c>
      <c r="L17" s="191">
        <f t="shared" si="1"/>
        <v>4.1500000000000002E-2</v>
      </c>
      <c r="M17" s="296">
        <f>M16-(M16*L16)</f>
        <v>0.21412624752870052</v>
      </c>
      <c r="N17" s="192">
        <f>SUM($M17:M$60)/$M17</f>
        <v>14.749767617296397</v>
      </c>
      <c r="O17" s="40">
        <f t="shared" si="0"/>
        <v>51.749767617296399</v>
      </c>
      <c r="X17" s="177"/>
      <c r="Y17" s="42"/>
    </row>
    <row r="18" spans="1:25">
      <c r="A18" s="40">
        <v>13</v>
      </c>
      <c r="B18" s="40">
        <f t="shared" si="3"/>
        <v>38</v>
      </c>
      <c r="C18" s="490">
        <v>3.4000000000000002E-2</v>
      </c>
      <c r="D18" s="41"/>
      <c r="E18" s="42">
        <f t="shared" si="4"/>
        <v>0.18919969543753129</v>
      </c>
      <c r="F18" s="40">
        <v>13</v>
      </c>
      <c r="G18" s="40">
        <f t="shared" si="5"/>
        <v>38</v>
      </c>
      <c r="H18" s="490">
        <v>3.5999999999999997E-2</v>
      </c>
      <c r="I18" s="41"/>
      <c r="J18" s="42">
        <f t="shared" si="6"/>
        <v>0.2220629412496993</v>
      </c>
      <c r="K18" s="42">
        <f t="shared" si="7"/>
        <v>0.20524000825625943</v>
      </c>
      <c r="L18" s="191">
        <f t="shared" si="1"/>
        <v>3.5000000000000003E-2</v>
      </c>
      <c r="M18" s="296">
        <f t="shared" si="2"/>
        <v>0.20524000825625946</v>
      </c>
      <c r="N18" s="192">
        <f>SUM($M18:M$60)/$M18</f>
        <v>14.345088802604483</v>
      </c>
      <c r="O18" s="40">
        <f t="shared" si="0"/>
        <v>52.345088802604479</v>
      </c>
      <c r="X18" s="177"/>
      <c r="Y18" s="42"/>
    </row>
    <row r="19" spans="1:25">
      <c r="A19" s="40">
        <v>14</v>
      </c>
      <c r="B19" s="40">
        <f t="shared" si="3"/>
        <v>39</v>
      </c>
      <c r="C19" s="490">
        <v>3.1E-2</v>
      </c>
      <c r="D19" s="41"/>
      <c r="E19" s="42">
        <f t="shared" si="4"/>
        <v>0.18276690579265523</v>
      </c>
      <c r="F19" s="40">
        <v>14</v>
      </c>
      <c r="G19" s="40">
        <f t="shared" si="5"/>
        <v>39</v>
      </c>
      <c r="H19" s="490">
        <v>3.2000000000000001E-2</v>
      </c>
      <c r="I19" s="41"/>
      <c r="J19" s="42">
        <f t="shared" si="6"/>
        <v>0.21406867536471014</v>
      </c>
      <c r="K19" s="42">
        <f t="shared" si="7"/>
        <v>0.19805660796729035</v>
      </c>
      <c r="L19" s="191">
        <f t="shared" si="1"/>
        <v>3.15E-2</v>
      </c>
      <c r="M19" s="296">
        <f t="shared" si="2"/>
        <v>0.19805660796729038</v>
      </c>
      <c r="N19" s="192">
        <f>SUM($M19:M$60)/$M19</f>
        <v>13.829107567465783</v>
      </c>
      <c r="O19" s="40">
        <f t="shared" si="0"/>
        <v>52.829107567465783</v>
      </c>
      <c r="X19" s="177"/>
      <c r="Y19" s="42"/>
    </row>
    <row r="20" spans="1:25">
      <c r="A20" s="40">
        <v>15</v>
      </c>
      <c r="B20" s="40">
        <f t="shared" si="3"/>
        <v>40</v>
      </c>
      <c r="C20" s="490">
        <v>2.8000000000000001E-2</v>
      </c>
      <c r="D20" s="41"/>
      <c r="E20" s="42">
        <f t="shared" si="4"/>
        <v>0.17710113171308292</v>
      </c>
      <c r="F20" s="40">
        <v>15</v>
      </c>
      <c r="G20" s="40">
        <f t="shared" si="5"/>
        <v>40</v>
      </c>
      <c r="H20" s="490">
        <v>2.8000000000000001E-2</v>
      </c>
      <c r="I20" s="41"/>
      <c r="J20" s="42">
        <f t="shared" si="6"/>
        <v>0.20721847775303942</v>
      </c>
      <c r="K20" s="42">
        <f t="shared" si="7"/>
        <v>0.1918178248163207</v>
      </c>
      <c r="L20" s="191">
        <f t="shared" si="1"/>
        <v>2.8000000000000001E-2</v>
      </c>
      <c r="M20" s="296">
        <f t="shared" si="2"/>
        <v>0.19181782481632073</v>
      </c>
      <c r="N20" s="192">
        <f>SUM($M20:M$60)/$M20</f>
        <v>13.246368164652333</v>
      </c>
      <c r="O20" s="40">
        <f t="shared" si="0"/>
        <v>53.246368164652331</v>
      </c>
      <c r="X20" s="177"/>
      <c r="Y20" s="42"/>
    </row>
    <row r="21" spans="1:25">
      <c r="A21" s="40">
        <v>16</v>
      </c>
      <c r="B21" s="40">
        <f t="shared" si="3"/>
        <v>41</v>
      </c>
      <c r="C21" s="490">
        <v>2.5000000000000001E-2</v>
      </c>
      <c r="D21" s="41"/>
      <c r="E21" s="42">
        <f t="shared" si="4"/>
        <v>0.1721423000251166</v>
      </c>
      <c r="F21" s="40">
        <v>16</v>
      </c>
      <c r="G21" s="40">
        <f t="shared" si="5"/>
        <v>41</v>
      </c>
      <c r="H21" s="490">
        <v>2.5000000000000001E-2</v>
      </c>
      <c r="I21" s="41"/>
      <c r="J21" s="42">
        <f t="shared" si="6"/>
        <v>0.20141636037595431</v>
      </c>
      <c r="K21" s="42">
        <f t="shared" si="7"/>
        <v>0.18644692572146371</v>
      </c>
      <c r="L21" s="191">
        <f t="shared" si="1"/>
        <v>2.5000000000000001E-2</v>
      </c>
      <c r="M21" s="296">
        <f t="shared" si="2"/>
        <v>0.18644692572146376</v>
      </c>
      <c r="N21" s="192">
        <f>SUM($M21:M$60)/$M21</f>
        <v>12.599144202317213</v>
      </c>
      <c r="O21" s="40">
        <f t="shared" si="0"/>
        <v>53.599144202317213</v>
      </c>
      <c r="X21" s="177"/>
      <c r="Y21" s="42"/>
    </row>
    <row r="22" spans="1:25">
      <c r="A22" s="40">
        <v>17</v>
      </c>
      <c r="B22" s="40">
        <f t="shared" si="3"/>
        <v>42</v>
      </c>
      <c r="C22" s="490">
        <v>2.1999999999999999E-2</v>
      </c>
      <c r="D22" s="41"/>
      <c r="E22" s="42">
        <f t="shared" si="4"/>
        <v>0.16783874252448869</v>
      </c>
      <c r="F22" s="40">
        <v>17</v>
      </c>
      <c r="G22" s="40">
        <f t="shared" si="5"/>
        <v>42</v>
      </c>
      <c r="H22" s="490">
        <v>2.1999999999999999E-2</v>
      </c>
      <c r="I22" s="41"/>
      <c r="J22" s="42">
        <f t="shared" si="6"/>
        <v>0.19638095136655545</v>
      </c>
      <c r="K22" s="42">
        <f t="shared" si="7"/>
        <v>0.18178575257842711</v>
      </c>
      <c r="L22" s="191">
        <f t="shared" si="1"/>
        <v>2.1999999999999999E-2</v>
      </c>
      <c r="M22" s="296">
        <f t="shared" si="2"/>
        <v>0.18178575257842716</v>
      </c>
      <c r="N22" s="192">
        <f>SUM($M22:M$60)/$M22</f>
        <v>11.896558156222781</v>
      </c>
      <c r="O22" s="40">
        <f t="shared" si="0"/>
        <v>53.896558156222781</v>
      </c>
      <c r="X22" s="177"/>
      <c r="Y22" s="42"/>
    </row>
    <row r="23" spans="1:25">
      <c r="A23" s="40">
        <v>18</v>
      </c>
      <c r="B23" s="40">
        <f t="shared" si="3"/>
        <v>43</v>
      </c>
      <c r="C23" s="490">
        <v>1.9E-2</v>
      </c>
      <c r="D23" s="41"/>
      <c r="E23" s="42">
        <f t="shared" si="4"/>
        <v>0.16414629018894994</v>
      </c>
      <c r="F23" s="40">
        <v>18</v>
      </c>
      <c r="G23" s="40">
        <f t="shared" si="5"/>
        <v>43</v>
      </c>
      <c r="H23" s="490">
        <v>1.9E-2</v>
      </c>
      <c r="I23" s="41"/>
      <c r="J23" s="42">
        <f t="shared" si="6"/>
        <v>0.19206057043649122</v>
      </c>
      <c r="K23" s="42">
        <f t="shared" si="7"/>
        <v>0.1777864660217017</v>
      </c>
      <c r="L23" s="191">
        <f t="shared" si="1"/>
        <v>1.9E-2</v>
      </c>
      <c r="M23" s="296">
        <f t="shared" si="2"/>
        <v>0.17778646602170176</v>
      </c>
      <c r="N23" s="192">
        <f>SUM($M23:M$60)/$M23</f>
        <v>11.141675006362762</v>
      </c>
      <c r="O23" s="40">
        <f t="shared" si="0"/>
        <v>54.14167500636276</v>
      </c>
      <c r="X23" s="177"/>
      <c r="Y23" s="42"/>
    </row>
    <row r="24" spans="1:25">
      <c r="A24" s="40">
        <v>19</v>
      </c>
      <c r="B24" s="40">
        <f t="shared" si="3"/>
        <v>44</v>
      </c>
      <c r="C24" s="189"/>
      <c r="D24" s="41"/>
      <c r="E24" s="42">
        <f t="shared" si="4"/>
        <v>0.16102751067535989</v>
      </c>
      <c r="F24" s="40">
        <v>19</v>
      </c>
      <c r="G24" s="40">
        <f t="shared" si="5"/>
        <v>44</v>
      </c>
      <c r="H24" s="189"/>
      <c r="I24" s="41"/>
      <c r="J24" s="42">
        <f t="shared" si="6"/>
        <v>0.18841141959819788</v>
      </c>
      <c r="K24" s="42">
        <f t="shared" si="7"/>
        <v>0.17440852316728936</v>
      </c>
      <c r="L24" s="191">
        <f t="shared" si="1"/>
        <v>0</v>
      </c>
      <c r="M24" s="296">
        <f t="shared" si="2"/>
        <v>0.17440852316728941</v>
      </c>
      <c r="N24" s="192">
        <f>SUM($M24:M$60)/$M24</f>
        <v>10.338098885181205</v>
      </c>
      <c r="O24" s="40">
        <f t="shared" si="0"/>
        <v>54.338098885181203</v>
      </c>
      <c r="X24" s="177"/>
      <c r="Y24" s="42"/>
    </row>
    <row r="25" spans="1:25">
      <c r="A25" s="40">
        <v>20</v>
      </c>
      <c r="B25" s="40">
        <f t="shared" si="3"/>
        <v>45</v>
      </c>
      <c r="C25" s="189"/>
      <c r="D25" s="41"/>
      <c r="E25" s="42">
        <f t="shared" si="4"/>
        <v>0.16102751067535989</v>
      </c>
      <c r="F25" s="40">
        <v>20</v>
      </c>
      <c r="G25" s="40">
        <f t="shared" si="5"/>
        <v>45</v>
      </c>
      <c r="H25" s="189"/>
      <c r="I25" s="41"/>
      <c r="J25" s="42">
        <f t="shared" si="6"/>
        <v>0.18841141959819788</v>
      </c>
      <c r="K25" s="42">
        <f t="shared" si="7"/>
        <v>0.17440852316728936</v>
      </c>
      <c r="L25" s="191">
        <f t="shared" si="1"/>
        <v>0</v>
      </c>
      <c r="M25" s="296">
        <f t="shared" si="2"/>
        <v>0.17440852316728941</v>
      </c>
      <c r="N25" s="192">
        <f>SUM($M25:M$60)/$M25</f>
        <v>9.338098885181207</v>
      </c>
      <c r="O25" s="40">
        <f t="shared" si="0"/>
        <v>54.338098885181211</v>
      </c>
      <c r="X25" s="177"/>
      <c r="Y25" s="42"/>
    </row>
    <row r="26" spans="1:25">
      <c r="A26" s="40">
        <v>21</v>
      </c>
      <c r="B26" s="40">
        <f t="shared" si="3"/>
        <v>46</v>
      </c>
      <c r="C26" s="189"/>
      <c r="D26" s="41"/>
      <c r="E26" s="42">
        <f t="shared" si="4"/>
        <v>0.16102751067535989</v>
      </c>
      <c r="F26" s="40">
        <v>21</v>
      </c>
      <c r="G26" s="40">
        <f t="shared" si="5"/>
        <v>46</v>
      </c>
      <c r="H26" s="189"/>
      <c r="I26" s="41"/>
      <c r="J26" s="42">
        <f t="shared" si="6"/>
        <v>0.18841141959819788</v>
      </c>
      <c r="K26" s="42">
        <f t="shared" si="7"/>
        <v>0.17440852316728936</v>
      </c>
      <c r="L26" s="191">
        <f t="shared" si="1"/>
        <v>0</v>
      </c>
      <c r="M26" s="296">
        <f t="shared" si="2"/>
        <v>0.17440852316728941</v>
      </c>
      <c r="N26" s="192">
        <f>SUM($M26:M$60)/$M26</f>
        <v>8.3380988851812052</v>
      </c>
      <c r="O26" s="40">
        <f t="shared" si="0"/>
        <v>54.338098885181203</v>
      </c>
      <c r="X26" s="177"/>
      <c r="Y26" s="42"/>
    </row>
    <row r="27" spans="1:25">
      <c r="A27" s="40">
        <v>22</v>
      </c>
      <c r="B27" s="40">
        <f t="shared" si="3"/>
        <v>47</v>
      </c>
      <c r="C27" s="189"/>
      <c r="D27" s="41"/>
      <c r="E27" s="42">
        <f t="shared" si="4"/>
        <v>0.16102751067535989</v>
      </c>
      <c r="F27" s="40">
        <v>22</v>
      </c>
      <c r="G27" s="40">
        <f t="shared" si="5"/>
        <v>47</v>
      </c>
      <c r="H27" s="189"/>
      <c r="I27" s="41"/>
      <c r="J27" s="42">
        <f t="shared" si="6"/>
        <v>0.18841141959819788</v>
      </c>
      <c r="K27" s="42">
        <f t="shared" si="7"/>
        <v>0.17440852316728936</v>
      </c>
      <c r="L27" s="191">
        <f t="shared" si="1"/>
        <v>0</v>
      </c>
      <c r="M27" s="296">
        <f t="shared" si="2"/>
        <v>0.17440852316728941</v>
      </c>
      <c r="N27" s="192">
        <f>SUM($M27:M$60)/$M27</f>
        <v>7.338098885181207</v>
      </c>
      <c r="O27" s="40">
        <f t="shared" si="0"/>
        <v>54.338098885181211</v>
      </c>
      <c r="X27" s="177"/>
      <c r="Y27" s="42"/>
    </row>
    <row r="28" spans="1:25">
      <c r="A28" s="40">
        <v>23</v>
      </c>
      <c r="B28" s="40">
        <f t="shared" si="3"/>
        <v>48</v>
      </c>
      <c r="C28" s="189"/>
      <c r="D28" s="41"/>
      <c r="E28" s="42">
        <f t="shared" si="4"/>
        <v>0.16102751067535989</v>
      </c>
      <c r="F28" s="40">
        <v>23</v>
      </c>
      <c r="G28" s="40">
        <f t="shared" si="5"/>
        <v>48</v>
      </c>
      <c r="H28" s="189"/>
      <c r="I28" s="41"/>
      <c r="J28" s="42">
        <f t="shared" si="6"/>
        <v>0.18841141959819788</v>
      </c>
      <c r="K28" s="42">
        <f t="shared" si="7"/>
        <v>0.17440852316728936</v>
      </c>
      <c r="L28" s="191">
        <f t="shared" si="1"/>
        <v>0</v>
      </c>
      <c r="M28" s="296">
        <f>M27-(M27*L27)</f>
        <v>0.17440852316728941</v>
      </c>
      <c r="N28" s="192">
        <f>SUM($M28:M$60)/$M28</f>
        <v>6.3380988851812061</v>
      </c>
      <c r="O28" s="40">
        <f t="shared" si="0"/>
        <v>54.338098885181203</v>
      </c>
      <c r="X28" s="177"/>
      <c r="Y28" s="42"/>
    </row>
    <row r="29" spans="1:25">
      <c r="A29" s="40">
        <v>24</v>
      </c>
      <c r="B29" s="40">
        <f t="shared" si="3"/>
        <v>49</v>
      </c>
      <c r="C29" s="189"/>
      <c r="D29" s="41"/>
      <c r="E29" s="42">
        <f t="shared" si="4"/>
        <v>0.16102751067535989</v>
      </c>
      <c r="F29" s="40">
        <v>24</v>
      </c>
      <c r="G29" s="40">
        <f t="shared" si="5"/>
        <v>49</v>
      </c>
      <c r="H29" s="189"/>
      <c r="I29" s="41"/>
      <c r="J29" s="42">
        <f t="shared" si="6"/>
        <v>0.18841141959819788</v>
      </c>
      <c r="K29" s="42">
        <f t="shared" si="7"/>
        <v>0.17440852316728936</v>
      </c>
      <c r="L29" s="191">
        <f t="shared" si="1"/>
        <v>0</v>
      </c>
      <c r="M29" s="296">
        <f t="shared" si="2"/>
        <v>0.17440852316728941</v>
      </c>
      <c r="N29" s="192">
        <f>SUM($M29:M$60)/$M29</f>
        <v>5.338098885181207</v>
      </c>
      <c r="O29" s="40">
        <f t="shared" si="0"/>
        <v>54.338098885181211</v>
      </c>
      <c r="X29" s="177"/>
      <c r="Y29" s="42"/>
    </row>
    <row r="30" spans="1:25">
      <c r="A30" s="40">
        <v>25</v>
      </c>
      <c r="B30" s="40">
        <f t="shared" si="3"/>
        <v>50</v>
      </c>
      <c r="C30" s="189"/>
      <c r="D30" s="297">
        <v>0.25</v>
      </c>
      <c r="E30" s="42">
        <f t="shared" si="4"/>
        <v>0.16102751067535989</v>
      </c>
      <c r="F30" s="52">
        <v>25</v>
      </c>
      <c r="G30" s="40">
        <f t="shared" si="5"/>
        <v>50</v>
      </c>
      <c r="H30" s="189"/>
      <c r="I30" s="297">
        <v>0.25</v>
      </c>
      <c r="J30" s="42">
        <f t="shared" si="6"/>
        <v>0.18841141959819788</v>
      </c>
      <c r="K30" s="51">
        <f t="shared" si="7"/>
        <v>0.17440852316728936</v>
      </c>
      <c r="L30" s="191">
        <f t="shared" si="1"/>
        <v>0.25</v>
      </c>
      <c r="M30" s="296">
        <f t="shared" si="2"/>
        <v>0.17440852316728941</v>
      </c>
      <c r="N30" s="192">
        <f>SUM($M30:M$60)/$M30</f>
        <v>4.338098885181207</v>
      </c>
      <c r="O30" s="40">
        <f t="shared" si="0"/>
        <v>54.338098885181211</v>
      </c>
      <c r="X30" s="177"/>
      <c r="Y30" s="42"/>
    </row>
    <row r="31" spans="1:25">
      <c r="A31" s="40">
        <v>26</v>
      </c>
      <c r="B31" s="40">
        <f t="shared" si="3"/>
        <v>51</v>
      </c>
      <c r="C31" s="189"/>
      <c r="D31" s="41">
        <f>D30+(($D$35-$D$30)/5)</f>
        <v>0.23599999999999999</v>
      </c>
      <c r="E31" s="42">
        <f t="shared" si="4"/>
        <v>0.12077063300651991</v>
      </c>
      <c r="F31" s="40">
        <v>26</v>
      </c>
      <c r="G31" s="40">
        <f t="shared" si="5"/>
        <v>51</v>
      </c>
      <c r="H31" s="189"/>
      <c r="I31" s="41">
        <f>I30+(($D$35-$D$30)/5)</f>
        <v>0.23599999999999999</v>
      </c>
      <c r="J31" s="42">
        <f t="shared" si="6"/>
        <v>0.14130856469864841</v>
      </c>
      <c r="K31" s="42">
        <f t="shared" si="7"/>
        <v>0.13080639237546701</v>
      </c>
      <c r="L31" s="191">
        <f t="shared" si="1"/>
        <v>0.23599999999999999</v>
      </c>
      <c r="M31" s="296">
        <f t="shared" si="2"/>
        <v>0.13080639237546707</v>
      </c>
      <c r="N31" s="192">
        <f>SUM($M31:M$60)/$M31</f>
        <v>4.4507985135749424</v>
      </c>
      <c r="O31" s="40">
        <f t="shared" si="0"/>
        <v>55.450798513574945</v>
      </c>
      <c r="X31" s="177"/>
      <c r="Y31" s="42"/>
    </row>
    <row r="32" spans="1:25">
      <c r="A32" s="40">
        <v>27</v>
      </c>
      <c r="B32" s="40">
        <f t="shared" si="3"/>
        <v>52</v>
      </c>
      <c r="C32" s="189"/>
      <c r="D32" s="41">
        <f>D31+(($D$35-$D$30)/5)</f>
        <v>0.22199999999999998</v>
      </c>
      <c r="E32" s="42">
        <f t="shared" si="4"/>
        <v>9.226876361698122E-2</v>
      </c>
      <c r="F32" s="40">
        <v>27</v>
      </c>
      <c r="G32" s="40">
        <f t="shared" si="5"/>
        <v>52</v>
      </c>
      <c r="H32" s="189"/>
      <c r="I32" s="41">
        <f>I31+(($D$35-$D$30)/5)</f>
        <v>0.22199999999999998</v>
      </c>
      <c r="J32" s="42">
        <f t="shared" si="6"/>
        <v>0.10795974342976739</v>
      </c>
      <c r="K32" s="42">
        <f t="shared" si="7"/>
        <v>9.9936083774856799E-2</v>
      </c>
      <c r="L32" s="191">
        <f t="shared" si="1"/>
        <v>0.22199999999999998</v>
      </c>
      <c r="M32" s="296">
        <f t="shared" si="2"/>
        <v>9.993608377485684E-2</v>
      </c>
      <c r="N32" s="192">
        <f>SUM($M32:M$60)/$M32</f>
        <v>4.5167519811190333</v>
      </c>
      <c r="O32" s="40">
        <f t="shared" si="0"/>
        <v>56.516751981119036</v>
      </c>
      <c r="X32" s="177"/>
      <c r="Y32" s="42"/>
    </row>
    <row r="33" spans="1:25">
      <c r="A33" s="40">
        <v>28</v>
      </c>
      <c r="B33" s="40">
        <f t="shared" si="3"/>
        <v>53</v>
      </c>
      <c r="C33" s="189"/>
      <c r="D33" s="41">
        <f>D32+(($D$35-$D$30)/5)</f>
        <v>0.20799999999999996</v>
      </c>
      <c r="E33" s="42">
        <f t="shared" si="4"/>
        <v>7.1785098094011388E-2</v>
      </c>
      <c r="F33" s="40">
        <v>28</v>
      </c>
      <c r="G33" s="40">
        <f t="shared" si="5"/>
        <v>53</v>
      </c>
      <c r="H33" s="189"/>
      <c r="I33" s="41">
        <f>I32+(($D$35-$D$30)/5)</f>
        <v>0.20799999999999996</v>
      </c>
      <c r="J33" s="42">
        <f t="shared" si="6"/>
        <v>8.3992680388359026E-2</v>
      </c>
      <c r="K33" s="42">
        <f t="shared" si="7"/>
        <v>7.7750273176838594E-2</v>
      </c>
      <c r="L33" s="191">
        <f t="shared" si="1"/>
        <v>0.20799999999999996</v>
      </c>
      <c r="M33" s="296">
        <f t="shared" si="2"/>
        <v>7.7750273176838622E-2</v>
      </c>
      <c r="N33" s="192">
        <f>SUM($M33:M$60)/$M33</f>
        <v>4.5202467623637963</v>
      </c>
      <c r="O33" s="40">
        <f t="shared" si="0"/>
        <v>57.520246762363797</v>
      </c>
      <c r="X33" s="177"/>
      <c r="Y33" s="42"/>
    </row>
    <row r="34" spans="1:25">
      <c r="A34" s="40">
        <v>29</v>
      </c>
      <c r="B34" s="40">
        <f t="shared" si="3"/>
        <v>54</v>
      </c>
      <c r="C34" s="189"/>
      <c r="D34" s="41">
        <f>D33+(($D$35-$D$30)/5)</f>
        <v>0.19399999999999995</v>
      </c>
      <c r="E34" s="42">
        <f t="shared" si="4"/>
        <v>5.6853797690457022E-2</v>
      </c>
      <c r="F34" s="40">
        <v>29</v>
      </c>
      <c r="G34" s="40">
        <f t="shared" si="5"/>
        <v>54</v>
      </c>
      <c r="H34" s="189"/>
      <c r="I34" s="41">
        <f>I33+(($D$35-$D$30)/5)</f>
        <v>0.19399999999999995</v>
      </c>
      <c r="J34" s="42">
        <f t="shared" si="6"/>
        <v>6.6522202867580343E-2</v>
      </c>
      <c r="K34" s="42">
        <f t="shared" si="7"/>
        <v>6.1578216356056169E-2</v>
      </c>
      <c r="L34" s="191">
        <f t="shared" si="1"/>
        <v>0.19399999999999995</v>
      </c>
      <c r="M34" s="296">
        <f t="shared" si="2"/>
        <v>6.157821635605619E-2</v>
      </c>
      <c r="N34" s="192">
        <f>SUM($M34:M$60)/$M34</f>
        <v>4.444756013085601</v>
      </c>
      <c r="O34" s="40">
        <f t="shared" si="0"/>
        <v>58.444756013085602</v>
      </c>
      <c r="X34" s="177"/>
      <c r="Y34" s="42"/>
    </row>
    <row r="35" spans="1:25">
      <c r="A35" s="40">
        <v>30</v>
      </c>
      <c r="B35" s="40">
        <f t="shared" si="3"/>
        <v>55</v>
      </c>
      <c r="C35" s="189"/>
      <c r="D35" s="193">
        <v>0.18</v>
      </c>
      <c r="E35" s="42">
        <f t="shared" si="4"/>
        <v>4.5824160938508364E-2</v>
      </c>
      <c r="F35" s="40">
        <v>30</v>
      </c>
      <c r="G35" s="40">
        <f t="shared" si="5"/>
        <v>55</v>
      </c>
      <c r="H35" s="189"/>
      <c r="I35" s="193">
        <v>0.23</v>
      </c>
      <c r="J35" s="42">
        <f t="shared" si="6"/>
        <v>5.361689551126976E-2</v>
      </c>
      <c r="K35" s="42">
        <f t="shared" si="7"/>
        <v>4.9632042382981273E-2</v>
      </c>
      <c r="L35" s="191">
        <f t="shared" si="1"/>
        <v>0.20500000000000002</v>
      </c>
      <c r="M35" s="296">
        <f t="shared" si="2"/>
        <v>4.9632042382981294E-2</v>
      </c>
      <c r="N35" s="192">
        <f>SUM($M35:M$60)/$M35</f>
        <v>4.2738908350937983</v>
      </c>
      <c r="O35" s="40">
        <f t="shared" si="0"/>
        <v>59.273890835093795</v>
      </c>
      <c r="X35" s="177"/>
      <c r="Y35" s="42"/>
    </row>
    <row r="36" spans="1:25">
      <c r="A36" s="40">
        <v>31</v>
      </c>
      <c r="B36" s="40">
        <f t="shared" si="3"/>
        <v>56</v>
      </c>
      <c r="C36" s="189"/>
      <c r="D36" s="41">
        <f>D35+(($D$40-$D$35)/5)</f>
        <v>0.19400000000000001</v>
      </c>
      <c r="E36" s="42">
        <f t="shared" si="4"/>
        <v>3.7575811969576857E-2</v>
      </c>
      <c r="F36" s="40">
        <v>31</v>
      </c>
      <c r="G36" s="40">
        <f t="shared" si="5"/>
        <v>56</v>
      </c>
      <c r="H36" s="189"/>
      <c r="I36" s="41">
        <f>I35+(($I$40-$I$35)/5)</f>
        <v>0.23400000000000001</v>
      </c>
      <c r="J36" s="42">
        <f t="shared" si="6"/>
        <v>4.1285009543677711E-2</v>
      </c>
      <c r="K36" s="42">
        <f t="shared" si="7"/>
        <v>3.9457473694470106E-2</v>
      </c>
      <c r="L36" s="191">
        <f t="shared" si="1"/>
        <v>0.21400000000000002</v>
      </c>
      <c r="M36" s="296">
        <f t="shared" si="2"/>
        <v>3.9457473694470127E-2</v>
      </c>
      <c r="N36" s="192">
        <f>SUM($M36:M$60)/$M36</f>
        <v>4.1181016793632699</v>
      </c>
      <c r="O36" s="40">
        <f t="shared" si="0"/>
        <v>60.118101679363271</v>
      </c>
      <c r="X36" s="177"/>
      <c r="Y36" s="42"/>
    </row>
    <row r="37" spans="1:25">
      <c r="A37" s="40">
        <v>32</v>
      </c>
      <c r="B37" s="40">
        <f t="shared" si="3"/>
        <v>57</v>
      </c>
      <c r="C37" s="189"/>
      <c r="D37" s="41">
        <f>D36+(($D$40-$D$35)/5)</f>
        <v>0.20800000000000002</v>
      </c>
      <c r="E37" s="42">
        <f t="shared" si="4"/>
        <v>3.0286104447478947E-2</v>
      </c>
      <c r="F37" s="40">
        <v>32</v>
      </c>
      <c r="G37" s="40">
        <f t="shared" si="5"/>
        <v>57</v>
      </c>
      <c r="H37" s="189"/>
      <c r="I37" s="41">
        <f>I36+(($I$40-$I$35)/5)</f>
        <v>0.23800000000000002</v>
      </c>
      <c r="J37" s="42">
        <f t="shared" si="6"/>
        <v>3.1624317310457124E-2</v>
      </c>
      <c r="K37" s="42">
        <f t="shared" si="7"/>
        <v>3.1013574323853505E-2</v>
      </c>
      <c r="L37" s="191">
        <f t="shared" si="1"/>
        <v>0.22300000000000003</v>
      </c>
      <c r="M37" s="296">
        <f t="shared" si="2"/>
        <v>3.1013574323853519E-2</v>
      </c>
      <c r="N37" s="192">
        <f>SUM($M37:M$60)/$M37</f>
        <v>3.9670504826504684</v>
      </c>
      <c r="O37" s="40">
        <f t="shared" si="0"/>
        <v>60.967050482650471</v>
      </c>
      <c r="X37" s="177"/>
      <c r="Y37" s="42"/>
    </row>
    <row r="38" spans="1:25">
      <c r="A38" s="40">
        <v>33</v>
      </c>
      <c r="B38" s="40">
        <f t="shared" si="3"/>
        <v>58</v>
      </c>
      <c r="C38" s="189"/>
      <c r="D38" s="41">
        <f>D37+(($D$40-$D$35)/5)</f>
        <v>0.22200000000000003</v>
      </c>
      <c r="E38" s="42">
        <f t="shared" si="4"/>
        <v>2.3986594722403325E-2</v>
      </c>
      <c r="F38" s="40">
        <v>33</v>
      </c>
      <c r="G38" s="40">
        <f t="shared" si="5"/>
        <v>58</v>
      </c>
      <c r="H38" s="189"/>
      <c r="I38" s="41">
        <f>I37+(($I$40-$I$35)/5)</f>
        <v>0.24200000000000002</v>
      </c>
      <c r="J38" s="42">
        <f t="shared" si="6"/>
        <v>2.4097729790568328E-2</v>
      </c>
      <c r="K38" s="42">
        <f t="shared" si="7"/>
        <v>2.4097547249634171E-2</v>
      </c>
      <c r="L38" s="191">
        <f t="shared" si="1"/>
        <v>0.23200000000000004</v>
      </c>
      <c r="M38" s="296">
        <f t="shared" si="2"/>
        <v>2.4097547249634185E-2</v>
      </c>
      <c r="N38" s="192">
        <f>SUM($M38:M$60)/$M38</f>
        <v>3.8185977897689427</v>
      </c>
      <c r="O38" s="40">
        <f t="shared" si="0"/>
        <v>61.818597789768944</v>
      </c>
      <c r="X38" s="177"/>
      <c r="Y38" s="42"/>
    </row>
    <row r="39" spans="1:25">
      <c r="A39" s="40">
        <v>34</v>
      </c>
      <c r="B39" s="40">
        <f t="shared" si="3"/>
        <v>59</v>
      </c>
      <c r="C39" s="189"/>
      <c r="D39" s="41">
        <f>D38+(($D$40-$D$35)/5)</f>
        <v>0.23600000000000004</v>
      </c>
      <c r="E39" s="42">
        <f t="shared" si="4"/>
        <v>1.8661570694029787E-2</v>
      </c>
      <c r="F39" s="40">
        <v>34</v>
      </c>
      <c r="G39" s="40">
        <f t="shared" si="5"/>
        <v>59</v>
      </c>
      <c r="H39" s="189"/>
      <c r="I39" s="41">
        <f>I38+(($I$40-$I$35)/5)</f>
        <v>0.24600000000000002</v>
      </c>
      <c r="J39" s="42">
        <f t="shared" si="6"/>
        <v>1.8266079181250793E-2</v>
      </c>
      <c r="K39" s="42">
        <f t="shared" si="7"/>
        <v>1.8506916287719045E-2</v>
      </c>
      <c r="L39" s="191">
        <f t="shared" si="1"/>
        <v>0.24100000000000005</v>
      </c>
      <c r="M39" s="296">
        <f t="shared" si="2"/>
        <v>1.8506916287719055E-2</v>
      </c>
      <c r="N39" s="192">
        <f>SUM($M39:M$60)/$M39</f>
        <v>3.6700492054283114</v>
      </c>
      <c r="O39" s="40">
        <f t="shared" si="0"/>
        <v>62.670049205428313</v>
      </c>
      <c r="X39" s="177"/>
      <c r="Y39" s="42"/>
    </row>
    <row r="40" spans="1:25">
      <c r="A40" s="40">
        <v>35</v>
      </c>
      <c r="B40" s="40">
        <f t="shared" si="3"/>
        <v>60</v>
      </c>
      <c r="C40" s="189"/>
      <c r="D40" s="193">
        <v>0.25</v>
      </c>
      <c r="E40" s="42">
        <f t="shared" si="4"/>
        <v>1.4257440010238757E-2</v>
      </c>
      <c r="F40" s="40">
        <v>35</v>
      </c>
      <c r="G40" s="40">
        <f t="shared" si="5"/>
        <v>60</v>
      </c>
      <c r="H40" s="189"/>
      <c r="I40" s="193">
        <v>0.25</v>
      </c>
      <c r="J40" s="42">
        <f t="shared" si="6"/>
        <v>1.3772623702663097E-2</v>
      </c>
      <c r="K40" s="42">
        <f t="shared" si="7"/>
        <v>1.4046749462378752E-2</v>
      </c>
      <c r="L40" s="191">
        <f t="shared" si="1"/>
        <v>0.25</v>
      </c>
      <c r="M40" s="296">
        <f t="shared" si="2"/>
        <v>1.4046749462378761E-2</v>
      </c>
      <c r="N40" s="192">
        <f>SUM($M40:M$60)/$M40</f>
        <v>3.5178513905511357</v>
      </c>
      <c r="O40" s="40">
        <f t="shared" si="0"/>
        <v>63.517851390551137</v>
      </c>
      <c r="X40" s="177"/>
      <c r="Y40" s="42"/>
    </row>
    <row r="41" spans="1:25">
      <c r="A41" s="40">
        <v>36</v>
      </c>
      <c r="B41" s="40">
        <f t="shared" si="3"/>
        <v>61</v>
      </c>
      <c r="C41" s="189"/>
      <c r="D41" s="193">
        <v>0.25</v>
      </c>
      <c r="E41" s="42">
        <f t="shared" si="4"/>
        <v>1.0693080007679068E-2</v>
      </c>
      <c r="F41" s="40">
        <v>36</v>
      </c>
      <c r="G41" s="40">
        <f t="shared" si="5"/>
        <v>61</v>
      </c>
      <c r="H41" s="189"/>
      <c r="I41" s="489">
        <f>I40+2.5%</f>
        <v>0.27500000000000002</v>
      </c>
      <c r="J41" s="42">
        <f t="shared" si="6"/>
        <v>1.0329467776997323E-2</v>
      </c>
      <c r="K41" s="42">
        <f t="shared" si="7"/>
        <v>1.0535062096784065E-2</v>
      </c>
      <c r="L41" s="191">
        <f t="shared" si="1"/>
        <v>0.26250000000000001</v>
      </c>
      <c r="M41" s="296">
        <f>M40-(M40*L40)</f>
        <v>1.0535062096784072E-2</v>
      </c>
      <c r="N41" s="192">
        <f>SUM($M41:M$60)/$M41</f>
        <v>3.3571351874015138</v>
      </c>
      <c r="O41" s="40">
        <f t="shared" si="0"/>
        <v>64.357135187401511</v>
      </c>
      <c r="X41" s="177"/>
      <c r="Y41" s="42"/>
    </row>
    <row r="42" spans="1:25">
      <c r="A42" s="40">
        <v>37</v>
      </c>
      <c r="B42" s="40">
        <f t="shared" si="3"/>
        <v>62</v>
      </c>
      <c r="C42" s="189"/>
      <c r="D42" s="193">
        <v>0.25</v>
      </c>
      <c r="E42" s="42">
        <f t="shared" si="4"/>
        <v>8.0198100057593015E-3</v>
      </c>
      <c r="F42" s="40">
        <v>37</v>
      </c>
      <c r="G42" s="40">
        <f t="shared" si="5"/>
        <v>62</v>
      </c>
      <c r="H42" s="189"/>
      <c r="I42" s="193">
        <v>0.3</v>
      </c>
      <c r="J42" s="42">
        <f t="shared" si="6"/>
        <v>7.4888641383230592E-3</v>
      </c>
      <c r="K42" s="42">
        <f t="shared" si="7"/>
        <v>7.7696082963782482E-3</v>
      </c>
      <c r="L42" s="191">
        <f t="shared" si="1"/>
        <v>0.27500000000000002</v>
      </c>
      <c r="M42" s="296">
        <f t="shared" si="2"/>
        <v>7.7696082963782526E-3</v>
      </c>
      <c r="N42" s="192">
        <f>SUM($M42:M$60)/$M42</f>
        <v>3.1961155083410349</v>
      </c>
      <c r="O42" s="40">
        <f t="shared" si="0"/>
        <v>65.196115508341038</v>
      </c>
      <c r="X42" s="177"/>
      <c r="Y42" s="42"/>
    </row>
    <row r="43" spans="1:25">
      <c r="A43" s="40">
        <v>38</v>
      </c>
      <c r="B43" s="40">
        <f t="shared" si="3"/>
        <v>63</v>
      </c>
      <c r="C43" s="189"/>
      <c r="D43" s="193">
        <v>0.25</v>
      </c>
      <c r="E43" s="42">
        <f t="shared" si="4"/>
        <v>6.0148575043194761E-3</v>
      </c>
      <c r="F43" s="40">
        <v>38</v>
      </c>
      <c r="G43" s="40">
        <f t="shared" si="5"/>
        <v>63</v>
      </c>
      <c r="H43" s="189"/>
      <c r="I43" s="489">
        <f>I42+3.33%</f>
        <v>0.33329999999999999</v>
      </c>
      <c r="J43" s="42">
        <f t="shared" si="6"/>
        <v>5.2422048968261414E-3</v>
      </c>
      <c r="K43" s="42">
        <f t="shared" si="7"/>
        <v>5.63296601487423E-3</v>
      </c>
      <c r="L43" s="191">
        <f t="shared" si="1"/>
        <v>0.29164999999999996</v>
      </c>
      <c r="M43" s="296">
        <f t="shared" si="2"/>
        <v>5.6329660148742335E-3</v>
      </c>
      <c r="N43" s="192">
        <f>SUM($M43:M$60)/$M43</f>
        <v>3.0291248390910832</v>
      </c>
      <c r="O43" s="40">
        <f t="shared" si="0"/>
        <v>66.029124839091082</v>
      </c>
      <c r="X43" s="177"/>
      <c r="Y43" s="42"/>
    </row>
    <row r="44" spans="1:25">
      <c r="A44" s="40">
        <v>39</v>
      </c>
      <c r="B44" s="40">
        <f t="shared" si="3"/>
        <v>64</v>
      </c>
      <c r="C44" s="189"/>
      <c r="D44" s="193">
        <v>0.25</v>
      </c>
      <c r="E44" s="42">
        <f t="shared" si="4"/>
        <v>4.5111431282396069E-3</v>
      </c>
      <c r="F44" s="40">
        <v>39</v>
      </c>
      <c r="G44" s="40">
        <f t="shared" si="5"/>
        <v>64</v>
      </c>
      <c r="H44" s="189"/>
      <c r="I44" s="489">
        <f>I43+3.33%</f>
        <v>0.36659999999999998</v>
      </c>
      <c r="J44" s="42">
        <f t="shared" si="6"/>
        <v>3.4949780047139889E-3</v>
      </c>
      <c r="K44" s="42">
        <f t="shared" si="7"/>
        <v>3.9901114766361613E-3</v>
      </c>
      <c r="L44" s="191">
        <f t="shared" si="1"/>
        <v>0.30830000000000002</v>
      </c>
      <c r="M44" s="296">
        <f t="shared" si="2"/>
        <v>3.9901114766361639E-3</v>
      </c>
      <c r="N44" s="192">
        <f>SUM($M44:M$60)/$M44</f>
        <v>2.8645794297890625</v>
      </c>
      <c r="O44" s="40">
        <f t="shared" si="0"/>
        <v>66.86457942978906</v>
      </c>
      <c r="X44" s="177"/>
      <c r="Y44" s="42"/>
    </row>
    <row r="45" spans="1:25">
      <c r="A45" s="40">
        <v>40</v>
      </c>
      <c r="B45" s="40">
        <f t="shared" si="3"/>
        <v>65</v>
      </c>
      <c r="C45" s="189"/>
      <c r="D45" s="193">
        <v>0.25</v>
      </c>
      <c r="E45" s="42">
        <f t="shared" si="4"/>
        <v>3.3833573461797052E-3</v>
      </c>
      <c r="F45" s="40">
        <v>40</v>
      </c>
      <c r="G45" s="40">
        <f t="shared" si="5"/>
        <v>65</v>
      </c>
      <c r="H45" s="189"/>
      <c r="I45" s="193">
        <v>0.4</v>
      </c>
      <c r="J45" s="42">
        <f t="shared" si="6"/>
        <v>2.2137190681858409E-3</v>
      </c>
      <c r="K45" s="42">
        <f t="shared" si="7"/>
        <v>2.7599601083892326E-3</v>
      </c>
      <c r="L45" s="191">
        <f t="shared" si="1"/>
        <v>0.32500000000000001</v>
      </c>
      <c r="M45" s="296">
        <f t="shared" si="2"/>
        <v>2.7599601083892348E-3</v>
      </c>
      <c r="N45" s="192">
        <f>SUM($M45:M$60)/$M45</f>
        <v>2.6956475781249996</v>
      </c>
      <c r="O45" s="40">
        <f t="shared" si="0"/>
        <v>67.695647578125005</v>
      </c>
      <c r="X45" s="177"/>
      <c r="Y45" s="42"/>
    </row>
    <row r="46" spans="1:25">
      <c r="A46" s="40">
        <v>41</v>
      </c>
      <c r="B46" s="40">
        <f t="shared" si="3"/>
        <v>66</v>
      </c>
      <c r="C46" s="189"/>
      <c r="D46" s="193">
        <v>0.25</v>
      </c>
      <c r="E46" s="42">
        <f t="shared" si="4"/>
        <v>2.537518009634779E-3</v>
      </c>
      <c r="F46" s="40">
        <v>41</v>
      </c>
      <c r="G46" s="40">
        <f t="shared" si="5"/>
        <v>66</v>
      </c>
      <c r="H46" s="189"/>
      <c r="I46" s="489">
        <f>I45-5%</f>
        <v>0.35000000000000003</v>
      </c>
      <c r="J46" s="42">
        <f t="shared" si="6"/>
        <v>1.3282314409115044E-3</v>
      </c>
      <c r="K46" s="42">
        <f t="shared" si="7"/>
        <v>1.8629730731627321E-3</v>
      </c>
      <c r="L46" s="191">
        <f t="shared" si="1"/>
        <v>0.30000000000000004</v>
      </c>
      <c r="M46" s="296">
        <f t="shared" si="2"/>
        <v>1.8629730731627334E-3</v>
      </c>
      <c r="N46" s="192">
        <f>SUM($M46:M$60)/$M46</f>
        <v>2.5120704861111109</v>
      </c>
      <c r="O46" s="40">
        <f t="shared" si="0"/>
        <v>68.512070486111114</v>
      </c>
      <c r="X46" s="177"/>
      <c r="Y46" s="42"/>
    </row>
    <row r="47" spans="1:25">
      <c r="A47" s="40">
        <v>42</v>
      </c>
      <c r="B47" s="40">
        <f t="shared" si="3"/>
        <v>67</v>
      </c>
      <c r="C47" s="189"/>
      <c r="D47" s="193">
        <v>0.25</v>
      </c>
      <c r="E47" s="42">
        <f t="shared" si="4"/>
        <v>1.9031385072260842E-3</v>
      </c>
      <c r="F47" s="40">
        <v>42</v>
      </c>
      <c r="G47" s="40">
        <f t="shared" si="5"/>
        <v>67</v>
      </c>
      <c r="H47" s="189"/>
      <c r="I47" s="193">
        <v>0.3</v>
      </c>
      <c r="J47" s="42">
        <f t="shared" si="6"/>
        <v>8.6335043659247781E-4</v>
      </c>
      <c r="K47" s="42">
        <f t="shared" si="7"/>
        <v>1.3040811512139124E-3</v>
      </c>
      <c r="L47" s="191">
        <f t="shared" si="1"/>
        <v>0.27500000000000002</v>
      </c>
      <c r="M47" s="296">
        <f t="shared" si="2"/>
        <v>1.3040811512139133E-3</v>
      </c>
      <c r="N47" s="192">
        <f>SUM($M47:M$60)/$M47</f>
        <v>2.1601006944444445</v>
      </c>
      <c r="O47" s="40">
        <f t="shared" si="0"/>
        <v>69.160100694444438</v>
      </c>
      <c r="X47" s="177"/>
      <c r="Y47" s="42"/>
    </row>
    <row r="48" spans="1:25">
      <c r="A48" s="40">
        <v>43</v>
      </c>
      <c r="B48" s="40">
        <f t="shared" si="3"/>
        <v>68</v>
      </c>
      <c r="C48" s="189"/>
      <c r="D48" s="41">
        <f>D47+(($D$50-$D$47)/3)</f>
        <v>0.5</v>
      </c>
      <c r="E48" s="42">
        <f t="shared" si="4"/>
        <v>1.4273538804195631E-3</v>
      </c>
      <c r="F48" s="40">
        <v>43</v>
      </c>
      <c r="G48" s="40">
        <f t="shared" si="5"/>
        <v>68</v>
      </c>
      <c r="H48" s="189"/>
      <c r="I48" s="41">
        <f>I47+70%/3</f>
        <v>0.53333333333333333</v>
      </c>
      <c r="J48" s="42">
        <f t="shared" si="6"/>
        <v>6.0434530561473453E-4</v>
      </c>
      <c r="K48" s="42">
        <f t="shared" si="7"/>
        <v>9.4545883463008644E-4</v>
      </c>
      <c r="L48" s="191">
        <f t="shared" si="1"/>
        <v>0.51666666666666661</v>
      </c>
      <c r="M48" s="296">
        <f t="shared" si="2"/>
        <v>9.4545883463008709E-4</v>
      </c>
      <c r="N48" s="192">
        <f>SUM($M48:M$60)/$M48</f>
        <v>1.600138888888889</v>
      </c>
      <c r="O48" s="40">
        <f t="shared" si="0"/>
        <v>69.600138888888893</v>
      </c>
      <c r="X48" s="177"/>
      <c r="Y48" s="42"/>
    </row>
    <row r="49" spans="1:25">
      <c r="A49" s="40">
        <v>44</v>
      </c>
      <c r="B49" s="40">
        <f t="shared" si="3"/>
        <v>69</v>
      </c>
      <c r="C49" s="189"/>
      <c r="D49" s="41">
        <f>D48+(($D$50-$D$47)/3)</f>
        <v>0.75</v>
      </c>
      <c r="E49" s="42">
        <f t="shared" si="4"/>
        <v>7.1367694020978156E-4</v>
      </c>
      <c r="F49" s="40">
        <v>44</v>
      </c>
      <c r="G49" s="40">
        <f t="shared" si="5"/>
        <v>69</v>
      </c>
      <c r="H49" s="189"/>
      <c r="I49" s="41">
        <f>I48+70%/3</f>
        <v>0.76666666666666661</v>
      </c>
      <c r="J49" s="42">
        <f t="shared" si="6"/>
        <v>2.8202780928687614E-4</v>
      </c>
      <c r="K49" s="42">
        <f t="shared" si="7"/>
        <v>4.5697177007120849E-4</v>
      </c>
      <c r="L49" s="191">
        <f t="shared" si="1"/>
        <v>0.7583333333333333</v>
      </c>
      <c r="M49" s="296">
        <f t="shared" si="2"/>
        <v>4.5697177007120887E-4</v>
      </c>
      <c r="N49" s="192">
        <f>SUM($M49:M$60)/$M49</f>
        <v>1.2416666666666665</v>
      </c>
      <c r="O49" s="40">
        <f t="shared" si="0"/>
        <v>70.24166666666666</v>
      </c>
      <c r="X49" s="177"/>
      <c r="Y49" s="42"/>
    </row>
    <row r="50" spans="1:25">
      <c r="A50" s="292">
        <v>45</v>
      </c>
      <c r="B50" s="40">
        <f t="shared" si="3"/>
        <v>70</v>
      </c>
      <c r="C50" s="293"/>
      <c r="D50" s="297">
        <v>1</v>
      </c>
      <c r="E50" s="51">
        <f t="shared" si="4"/>
        <v>1.7841923505244536E-4</v>
      </c>
      <c r="F50" s="292">
        <v>45</v>
      </c>
      <c r="G50" s="40">
        <f t="shared" si="5"/>
        <v>70</v>
      </c>
      <c r="H50" s="293"/>
      <c r="I50" s="297">
        <v>1</v>
      </c>
      <c r="J50" s="51">
        <f t="shared" si="6"/>
        <v>6.5806488833604441E-5</v>
      </c>
      <c r="K50" s="51">
        <f t="shared" si="7"/>
        <v>1.104348444338754E-4</v>
      </c>
      <c r="L50" s="294">
        <f t="shared" si="1"/>
        <v>1</v>
      </c>
      <c r="M50" s="296">
        <f t="shared" si="2"/>
        <v>1.1043484443387549E-4</v>
      </c>
      <c r="N50" s="295">
        <f>SUM($M50:M$60)/$M50</f>
        <v>1</v>
      </c>
      <c r="O50" s="292">
        <f t="shared" si="0"/>
        <v>71</v>
      </c>
      <c r="X50" s="177"/>
      <c r="Y50" s="42"/>
    </row>
    <row r="51" spans="1:25">
      <c r="A51" s="292">
        <f>A50+1</f>
        <v>46</v>
      </c>
      <c r="B51" s="40">
        <f t="shared" si="3"/>
        <v>71</v>
      </c>
      <c r="C51" s="293"/>
      <c r="D51" s="297">
        <v>1</v>
      </c>
      <c r="E51" s="51">
        <f t="shared" ref="E51:E59" si="8">E50-(E50*MAX(C50, D50))</f>
        <v>0</v>
      </c>
      <c r="F51" s="292">
        <v>45</v>
      </c>
      <c r="G51" s="40">
        <f t="shared" si="5"/>
        <v>71</v>
      </c>
      <c r="H51" s="293"/>
      <c r="I51" s="297">
        <v>1</v>
      </c>
      <c r="J51" s="51">
        <f t="shared" ref="J51:J59" si="9">J50-(J50*MAX(H50, I50))</f>
        <v>0</v>
      </c>
      <c r="K51" s="51">
        <f t="shared" ref="K51:K59" si="10">K50*(1-L50)</f>
        <v>0</v>
      </c>
      <c r="L51" s="294">
        <f t="shared" si="1"/>
        <v>1</v>
      </c>
      <c r="M51" s="296">
        <f t="shared" ref="M51:M59" si="11">M50-(M50*L50)</f>
        <v>0</v>
      </c>
      <c r="N51" s="295" t="e">
        <f>SUM($M51:M$60)/$M51</f>
        <v>#DIV/0!</v>
      </c>
      <c r="O51" s="292" t="e">
        <f t="shared" ref="O51:O59" si="12">N51+B51</f>
        <v>#DIV/0!</v>
      </c>
      <c r="X51" s="177"/>
      <c r="Y51" s="42"/>
    </row>
    <row r="52" spans="1:25">
      <c r="A52" s="292">
        <f t="shared" ref="A52:A59" si="13">A51+1</f>
        <v>47</v>
      </c>
      <c r="B52" s="40">
        <f t="shared" si="3"/>
        <v>72</v>
      </c>
      <c r="C52" s="293"/>
      <c r="D52" s="297">
        <v>1</v>
      </c>
      <c r="E52" s="51">
        <f t="shared" si="8"/>
        <v>0</v>
      </c>
      <c r="F52" s="292">
        <v>45</v>
      </c>
      <c r="G52" s="40">
        <f t="shared" si="5"/>
        <v>72</v>
      </c>
      <c r="H52" s="293"/>
      <c r="I52" s="297">
        <v>1</v>
      </c>
      <c r="J52" s="51">
        <f t="shared" si="9"/>
        <v>0</v>
      </c>
      <c r="K52" s="51">
        <f t="shared" si="10"/>
        <v>0</v>
      </c>
      <c r="L52" s="294">
        <f t="shared" si="1"/>
        <v>1</v>
      </c>
      <c r="M52" s="296">
        <f t="shared" si="11"/>
        <v>0</v>
      </c>
      <c r="N52" s="295" t="e">
        <f>SUM($M52:M$60)/$M52</f>
        <v>#DIV/0!</v>
      </c>
      <c r="O52" s="292" t="e">
        <f t="shared" si="12"/>
        <v>#DIV/0!</v>
      </c>
      <c r="X52" s="177"/>
      <c r="Y52" s="42"/>
    </row>
    <row r="53" spans="1:25">
      <c r="A53" s="292">
        <f t="shared" si="13"/>
        <v>48</v>
      </c>
      <c r="B53" s="40">
        <f t="shared" si="3"/>
        <v>73</v>
      </c>
      <c r="C53" s="293"/>
      <c r="D53" s="297">
        <v>1</v>
      </c>
      <c r="E53" s="51">
        <f t="shared" si="8"/>
        <v>0</v>
      </c>
      <c r="F53" s="292">
        <v>45</v>
      </c>
      <c r="G53" s="40">
        <f t="shared" si="5"/>
        <v>73</v>
      </c>
      <c r="H53" s="293"/>
      <c r="I53" s="297">
        <v>1</v>
      </c>
      <c r="J53" s="51">
        <f t="shared" si="9"/>
        <v>0</v>
      </c>
      <c r="K53" s="51">
        <f t="shared" si="10"/>
        <v>0</v>
      </c>
      <c r="L53" s="294">
        <f t="shared" si="1"/>
        <v>1</v>
      </c>
      <c r="M53" s="296">
        <f t="shared" si="11"/>
        <v>0</v>
      </c>
      <c r="N53" s="295" t="e">
        <f>SUM($M53:M$60)/$M53</f>
        <v>#DIV/0!</v>
      </c>
      <c r="O53" s="292" t="e">
        <f t="shared" si="12"/>
        <v>#DIV/0!</v>
      </c>
      <c r="X53" s="177"/>
      <c r="Y53" s="42"/>
    </row>
    <row r="54" spans="1:25">
      <c r="A54" s="292">
        <f t="shared" si="13"/>
        <v>49</v>
      </c>
      <c r="B54" s="40">
        <f t="shared" si="3"/>
        <v>74</v>
      </c>
      <c r="C54" s="293"/>
      <c r="D54" s="297">
        <v>1</v>
      </c>
      <c r="E54" s="51">
        <f t="shared" si="8"/>
        <v>0</v>
      </c>
      <c r="F54" s="292">
        <v>45</v>
      </c>
      <c r="G54" s="40">
        <f t="shared" si="5"/>
        <v>74</v>
      </c>
      <c r="H54" s="293"/>
      <c r="I54" s="297">
        <v>1</v>
      </c>
      <c r="J54" s="51">
        <f t="shared" si="9"/>
        <v>0</v>
      </c>
      <c r="K54" s="51">
        <f t="shared" si="10"/>
        <v>0</v>
      </c>
      <c r="L54" s="294">
        <f t="shared" si="1"/>
        <v>1</v>
      </c>
      <c r="M54" s="296">
        <f t="shared" si="11"/>
        <v>0</v>
      </c>
      <c r="N54" s="295" t="e">
        <f>SUM($M54:M$60)/$M54</f>
        <v>#DIV/0!</v>
      </c>
      <c r="O54" s="292" t="e">
        <f t="shared" si="12"/>
        <v>#DIV/0!</v>
      </c>
      <c r="X54" s="177"/>
      <c r="Y54" s="42"/>
    </row>
    <row r="55" spans="1:25">
      <c r="A55" s="292">
        <f t="shared" si="13"/>
        <v>50</v>
      </c>
      <c r="B55" s="40">
        <f t="shared" si="3"/>
        <v>75</v>
      </c>
      <c r="C55" s="293"/>
      <c r="D55" s="297">
        <v>1</v>
      </c>
      <c r="E55" s="51">
        <f t="shared" si="8"/>
        <v>0</v>
      </c>
      <c r="F55" s="292">
        <v>45</v>
      </c>
      <c r="G55" s="40">
        <f t="shared" si="5"/>
        <v>75</v>
      </c>
      <c r="H55" s="293"/>
      <c r="I55" s="297">
        <v>1</v>
      </c>
      <c r="J55" s="51">
        <f t="shared" si="9"/>
        <v>0</v>
      </c>
      <c r="K55" s="51">
        <f t="shared" si="10"/>
        <v>0</v>
      </c>
      <c r="L55" s="294">
        <f t="shared" si="1"/>
        <v>1</v>
      </c>
      <c r="M55" s="296">
        <f t="shared" si="11"/>
        <v>0</v>
      </c>
      <c r="N55" s="295" t="e">
        <f>SUM($M55:M$60)/$M55</f>
        <v>#DIV/0!</v>
      </c>
      <c r="O55" s="292" t="e">
        <f t="shared" si="12"/>
        <v>#DIV/0!</v>
      </c>
      <c r="X55" s="177"/>
      <c r="Y55" s="42"/>
    </row>
    <row r="56" spans="1:25">
      <c r="A56" s="292">
        <f t="shared" si="13"/>
        <v>51</v>
      </c>
      <c r="B56" s="40">
        <f t="shared" si="3"/>
        <v>76</v>
      </c>
      <c r="C56" s="293"/>
      <c r="D56" s="297">
        <v>1</v>
      </c>
      <c r="E56" s="51">
        <f t="shared" si="8"/>
        <v>0</v>
      </c>
      <c r="F56" s="292">
        <v>45</v>
      </c>
      <c r="G56" s="40">
        <f t="shared" si="5"/>
        <v>76</v>
      </c>
      <c r="H56" s="293"/>
      <c r="I56" s="297">
        <v>1</v>
      </c>
      <c r="J56" s="51">
        <f t="shared" si="9"/>
        <v>0</v>
      </c>
      <c r="K56" s="51">
        <f t="shared" si="10"/>
        <v>0</v>
      </c>
      <c r="L56" s="294">
        <f t="shared" si="1"/>
        <v>1</v>
      </c>
      <c r="M56" s="296">
        <f t="shared" si="11"/>
        <v>0</v>
      </c>
      <c r="N56" s="295" t="e">
        <f>SUM($M56:M$60)/$M56</f>
        <v>#DIV/0!</v>
      </c>
      <c r="O56" s="292" t="e">
        <f t="shared" si="12"/>
        <v>#DIV/0!</v>
      </c>
      <c r="X56" s="177"/>
      <c r="Y56" s="42"/>
    </row>
    <row r="57" spans="1:25">
      <c r="A57" s="292">
        <f t="shared" si="13"/>
        <v>52</v>
      </c>
      <c r="B57" s="40">
        <f t="shared" si="3"/>
        <v>77</v>
      </c>
      <c r="C57" s="293"/>
      <c r="D57" s="297">
        <v>1</v>
      </c>
      <c r="E57" s="51">
        <f t="shared" si="8"/>
        <v>0</v>
      </c>
      <c r="F57" s="292">
        <v>45</v>
      </c>
      <c r="G57" s="40">
        <f t="shared" si="5"/>
        <v>77</v>
      </c>
      <c r="H57" s="293"/>
      <c r="I57" s="297">
        <v>1</v>
      </c>
      <c r="J57" s="51">
        <f t="shared" si="9"/>
        <v>0</v>
      </c>
      <c r="K57" s="51">
        <f t="shared" si="10"/>
        <v>0</v>
      </c>
      <c r="L57" s="294">
        <f t="shared" si="1"/>
        <v>1</v>
      </c>
      <c r="M57" s="296">
        <f t="shared" si="11"/>
        <v>0</v>
      </c>
      <c r="N57" s="295" t="e">
        <f>SUM($M57:M$60)/$M57</f>
        <v>#DIV/0!</v>
      </c>
      <c r="O57" s="292" t="e">
        <f t="shared" si="12"/>
        <v>#DIV/0!</v>
      </c>
      <c r="X57" s="177"/>
      <c r="Y57" s="42"/>
    </row>
    <row r="58" spans="1:25">
      <c r="A58" s="292">
        <f t="shared" si="13"/>
        <v>53</v>
      </c>
      <c r="B58" s="40">
        <f t="shared" si="3"/>
        <v>78</v>
      </c>
      <c r="C58" s="293"/>
      <c r="D58" s="297">
        <v>1</v>
      </c>
      <c r="E58" s="51">
        <f t="shared" si="8"/>
        <v>0</v>
      </c>
      <c r="F58" s="292">
        <v>45</v>
      </c>
      <c r="G58" s="40">
        <f t="shared" si="5"/>
        <v>78</v>
      </c>
      <c r="H58" s="293"/>
      <c r="I58" s="297">
        <v>1</v>
      </c>
      <c r="J58" s="51">
        <f t="shared" si="9"/>
        <v>0</v>
      </c>
      <c r="K58" s="51">
        <f t="shared" si="10"/>
        <v>0</v>
      </c>
      <c r="L58" s="294">
        <f t="shared" si="1"/>
        <v>1</v>
      </c>
      <c r="M58" s="296">
        <f t="shared" si="11"/>
        <v>0</v>
      </c>
      <c r="N58" s="295" t="e">
        <f>SUM($M58:M$60)/$M58</f>
        <v>#DIV/0!</v>
      </c>
      <c r="O58" s="292" t="e">
        <f t="shared" si="12"/>
        <v>#DIV/0!</v>
      </c>
      <c r="X58" s="177"/>
      <c r="Y58" s="42"/>
    </row>
    <row r="59" spans="1:25">
      <c r="A59" s="292">
        <f t="shared" si="13"/>
        <v>54</v>
      </c>
      <c r="B59" s="40">
        <f t="shared" si="3"/>
        <v>79</v>
      </c>
      <c r="C59" s="293"/>
      <c r="D59" s="297">
        <v>1</v>
      </c>
      <c r="E59" s="51">
        <f t="shared" si="8"/>
        <v>0</v>
      </c>
      <c r="F59" s="292">
        <v>45</v>
      </c>
      <c r="G59" s="40">
        <f t="shared" si="5"/>
        <v>79</v>
      </c>
      <c r="H59" s="293"/>
      <c r="I59" s="297">
        <v>1</v>
      </c>
      <c r="J59" s="51">
        <f t="shared" si="9"/>
        <v>0</v>
      </c>
      <c r="K59" s="51">
        <f t="shared" si="10"/>
        <v>0</v>
      </c>
      <c r="L59" s="294">
        <f t="shared" si="1"/>
        <v>1</v>
      </c>
      <c r="M59" s="296">
        <f t="shared" si="11"/>
        <v>0</v>
      </c>
      <c r="N59" s="295" t="e">
        <f>SUM($M59:M$60)/$M59</f>
        <v>#DIV/0!</v>
      </c>
      <c r="O59" s="292" t="e">
        <f t="shared" si="12"/>
        <v>#DIV/0!</v>
      </c>
      <c r="X59" s="177"/>
      <c r="Y59" s="42"/>
    </row>
    <row r="60" spans="1:25">
      <c r="A60" s="292">
        <f t="shared" ref="A60" si="14">A59+1</f>
        <v>55</v>
      </c>
      <c r="B60" s="40">
        <f t="shared" si="3"/>
        <v>80</v>
      </c>
      <c r="C60" s="293"/>
      <c r="D60" s="297">
        <v>1</v>
      </c>
      <c r="E60" s="51">
        <f t="shared" ref="E60" si="15">E59-(E59*MAX(C59, D59))</f>
        <v>0</v>
      </c>
      <c r="F60" s="292">
        <v>45</v>
      </c>
      <c r="G60" s="40">
        <f t="shared" si="5"/>
        <v>80</v>
      </c>
      <c r="H60" s="293"/>
      <c r="I60" s="297">
        <v>1</v>
      </c>
      <c r="J60" s="51">
        <f t="shared" ref="J60" si="16">J59-(J59*MAX(H59, I59))</f>
        <v>0</v>
      </c>
      <c r="K60" s="51">
        <f t="shared" ref="K60" si="17">K59*(1-L59)</f>
        <v>0</v>
      </c>
      <c r="L60" s="294">
        <f t="shared" si="1"/>
        <v>1</v>
      </c>
      <c r="M60" s="296">
        <f t="shared" ref="M60" si="18">M59-(M59*L59)</f>
        <v>0</v>
      </c>
      <c r="N60" s="295" t="e">
        <f>SUM($M60:M$60)/$M60</f>
        <v>#DIV/0!</v>
      </c>
      <c r="O60" s="292" t="e">
        <f t="shared" ref="O60" si="19">N60+B60</f>
        <v>#DIV/0!</v>
      </c>
      <c r="X60" s="177"/>
      <c r="Y60" s="42"/>
    </row>
  </sheetData>
  <mergeCells count="2">
    <mergeCell ref="A3:E3"/>
    <mergeCell ref="F3:J3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Main</vt:lpstr>
      <vt:lpstr>OptimumBenefits</vt:lpstr>
      <vt:lpstr>Salary</vt:lpstr>
      <vt:lpstr>Survival Probability</vt:lpstr>
      <vt:lpstr>Mortality</vt:lpstr>
      <vt:lpstr>ReplacementRates</vt:lpstr>
      <vt:lpstr>MP-2017_Male</vt:lpstr>
      <vt:lpstr>MP-2017_Female</vt:lpstr>
      <vt:lpstr>Retention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Anil Niraula</cp:lastModifiedBy>
  <dcterms:created xsi:type="dcterms:W3CDTF">2018-01-15T17:42:00Z</dcterms:created>
  <dcterms:modified xsi:type="dcterms:W3CDTF">2021-02-02T02:52:51Z</dcterms:modified>
</cp:coreProperties>
</file>